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7.xml" ContentType="application/vnd.openxmlformats-officedocument.spreadsheetml.pivotTable+xml"/>
  <Override PartName="/xl/drawings/drawing4.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hidePivotFieldList="1"/>
  <mc:AlternateContent xmlns:mc="http://schemas.openxmlformats.org/markup-compatibility/2006">
    <mc:Choice Requires="x15">
      <x15ac:absPath xmlns:x15ac="http://schemas.microsoft.com/office/spreadsheetml/2010/11/ac" url="C:\Users\samb\CNZPD\pages\"/>
    </mc:Choice>
  </mc:AlternateContent>
  <xr:revisionPtr revIDLastSave="0" documentId="13_ncr:1_{BDDA0F3F-7426-478A-84CE-CCBA22D088DF}" xr6:coauthVersionLast="47" xr6:coauthVersionMax="47" xr10:uidLastSave="{00000000-0000-0000-0000-000000000000}"/>
  <bookViews>
    <workbookView xWindow="28680" yWindow="-9135" windowWidth="29040" windowHeight="15990" tabRatio="860" activeTab="1" xr2:uid="{00000000-000D-0000-FFFF-FFFF00000000}"/>
  </bookViews>
  <sheets>
    <sheet name="Sprint Qual" sheetId="14" r:id="rId1"/>
    <sheet name="Sprint" sheetId="15" r:id="rId2"/>
    <sheet name="Sprint_Trueskill" sheetId="27" r:id="rId3"/>
    <sheet name="Team Sprint" sheetId="16" r:id="rId4"/>
    <sheet name="Team Pursuit" sheetId="12" r:id="rId5"/>
    <sheet name="Madison" sheetId="4" r:id="rId6"/>
    <sheet name="OM-Scratch" sheetId="5" r:id="rId7"/>
    <sheet name="OM-Tempo" sheetId="6" r:id="rId8"/>
    <sheet name="OM-Elimination" sheetId="7" r:id="rId9"/>
    <sheet name="OM-Points" sheetId="8" r:id="rId10"/>
    <sheet name="Individual Pursuit" sheetId="3" r:id="rId11"/>
    <sheet name="Elimination Race" sheetId="2" r:id="rId12"/>
    <sheet name="Points" sheetId="9" r:id="rId13"/>
    <sheet name="Scratch" sheetId="11" r:id="rId14"/>
    <sheet name="1k TT" sheetId="1" r:id="rId15"/>
    <sheet name="Riders" sheetId="10" r:id="rId16"/>
    <sheet name="Keirin" sheetId="13" r:id="rId17"/>
    <sheet name="Keirin_Trueskill" sheetId="24" r:id="rId18"/>
    <sheet name="1k TT Dashboard" sheetId="17" r:id="rId19"/>
    <sheet name="Keirin Dashboard" sheetId="21" r:id="rId20"/>
    <sheet name="Sprint Qual Dashboard" sheetId="23" r:id="rId21"/>
    <sheet name="Sprint Dashboard" sheetId="22" r:id="rId22"/>
  </sheets>
  <externalReferences>
    <externalReference r:id="rId23"/>
  </externalReferences>
  <definedNames>
    <definedName name="_xlnm._FilterDatabase" localSheetId="14" hidden="1">'1k TT'!$A$1:$S$309</definedName>
    <definedName name="_xlnm._FilterDatabase" localSheetId="16" hidden="1">Keirin!$A$1:$K$4580</definedName>
    <definedName name="_xlnm._FilterDatabase" localSheetId="17" hidden="1">Keirin_Trueskill!$A$1:$K$4564</definedName>
    <definedName name="_xlnm._FilterDatabase" localSheetId="5" hidden="1">Madison!$A$1:$AL$600</definedName>
    <definedName name="_xlnm._FilterDatabase" localSheetId="8" hidden="1">'OM-Elimination'!$A$1:$J$437</definedName>
    <definedName name="_xlnm._FilterDatabase" localSheetId="9" hidden="1">'OM-Points'!$A$1:$AA$448</definedName>
    <definedName name="_xlnm._FilterDatabase" localSheetId="6" hidden="1">'OM-Scratch'!$A$1:$J$447</definedName>
    <definedName name="_xlnm._FilterDatabase" localSheetId="7" hidden="1">'OM-Tempo'!$A$1:$AW$444</definedName>
    <definedName name="_xlnm._FilterDatabase" localSheetId="15" hidden="1">Riders!$D$1:$D$388</definedName>
    <definedName name="_xlnm._FilterDatabase" localSheetId="1" hidden="1">Sprint!$A$1:$S$1347</definedName>
    <definedName name="_xlnm._FilterDatabase" localSheetId="0" hidden="1">'Sprint Qual'!$A$1:$M$608</definedName>
    <definedName name="_xlnm._FilterDatabase" localSheetId="2" hidden="1">Sprint_Trueskill!$A$1:$T$1709</definedName>
    <definedName name="_xlnm._FilterDatabase" localSheetId="4" hidden="1">'Team Pursuit'!$A$1:$AX$463</definedName>
    <definedName name="_xlnm._FilterDatabase" localSheetId="3" hidden="1">'Team Sprint'!$A$1:$U$602</definedName>
    <definedName name="_xlcn.WorksheetConnection_MensRaceResults.xlsmTT1" hidden="1">'1k TT'!$A$1:$S$309</definedName>
    <definedName name="Slicer_Event">#N/A</definedName>
    <definedName name="Slicer_Stage">#N/A</definedName>
    <definedName name="Slicer_Year">#N/A</definedName>
  </definedNames>
  <calcPr calcId="191028"/>
  <pivotCaches>
    <pivotCache cacheId="5" r:id="rId24"/>
    <pivotCache cacheId="6" r:id="rId25"/>
    <pivotCache cacheId="7" r:id="rId26"/>
    <pivotCache cacheId="8" r:id="rId27"/>
    <pivotCache cacheId="9" r:id="rId28"/>
  </pivotCaches>
  <extLst>
    <ext xmlns:x14="http://schemas.microsoft.com/office/spreadsheetml/2009/9/main" uri="{BBE1A952-AA13-448e-AADC-164F8A28A991}">
      <x14:slicerCaches>
        <x14:slicerCache r:id="rId29"/>
        <x14:slicerCache r:id="rId30"/>
        <x14:slicerCache r:id="rId3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T" name="TT" connection="WorksheetConnection_Men's Race Results.xlsm!TT"/>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2" i="27" l="1"/>
  <c r="N3" i="27"/>
  <c r="N4" i="27"/>
  <c r="N5" i="27"/>
  <c r="N6" i="27"/>
  <c r="N7" i="27"/>
  <c r="N8" i="27"/>
  <c r="N9" i="27"/>
  <c r="N10" i="27"/>
  <c r="N11" i="27"/>
  <c r="N12" i="27"/>
  <c r="N13" i="27"/>
  <c r="N14" i="27"/>
  <c r="N15" i="27"/>
  <c r="N16" i="27"/>
  <c r="N17" i="27"/>
  <c r="N18" i="27"/>
  <c r="N19" i="27"/>
  <c r="N20" i="27"/>
  <c r="N21" i="27"/>
  <c r="N22" i="27"/>
  <c r="N23" i="27"/>
  <c r="N24" i="27"/>
  <c r="N25" i="27"/>
  <c r="N26" i="27"/>
  <c r="N27" i="27"/>
  <c r="N28" i="27"/>
  <c r="N29" i="27"/>
  <c r="N30" i="27"/>
  <c r="N31" i="27"/>
  <c r="N32" i="27"/>
  <c r="N33" i="27"/>
  <c r="N34" i="27"/>
  <c r="N35" i="27"/>
  <c r="N36" i="27"/>
  <c r="N37" i="27"/>
  <c r="N38" i="27"/>
  <c r="N39" i="27"/>
  <c r="N40" i="27"/>
  <c r="N41" i="27"/>
  <c r="N42" i="27"/>
  <c r="N43" i="27"/>
  <c r="N44" i="27"/>
  <c r="N45" i="27"/>
  <c r="N46" i="27"/>
  <c r="N47" i="27"/>
  <c r="N48" i="27"/>
  <c r="N49" i="27"/>
  <c r="N50" i="27"/>
  <c r="N51" i="27"/>
  <c r="N52" i="27"/>
  <c r="N53" i="27"/>
  <c r="N54" i="27"/>
  <c r="N55" i="27"/>
  <c r="N56" i="27"/>
  <c r="N57" i="27"/>
  <c r="N58" i="27"/>
  <c r="N59" i="27"/>
  <c r="N60" i="27"/>
  <c r="N61" i="27"/>
  <c r="N62" i="27"/>
  <c r="N63" i="27"/>
  <c r="N64" i="27"/>
  <c r="N65" i="27"/>
  <c r="N66" i="27"/>
  <c r="N67" i="27"/>
  <c r="N68" i="27"/>
  <c r="N69" i="27"/>
  <c r="N70" i="27"/>
  <c r="N71" i="27"/>
  <c r="N72" i="27"/>
  <c r="N73" i="27"/>
  <c r="N74" i="27"/>
  <c r="N75" i="27"/>
  <c r="N76" i="27"/>
  <c r="N77" i="27"/>
  <c r="N78" i="27"/>
  <c r="N79" i="27"/>
  <c r="N80" i="27"/>
  <c r="N81" i="27"/>
  <c r="N82" i="27"/>
  <c r="N83" i="27"/>
  <c r="N84" i="27"/>
  <c r="N85" i="27"/>
  <c r="N86" i="27"/>
  <c r="N87" i="27"/>
  <c r="N88" i="27"/>
  <c r="N89" i="27"/>
  <c r="N90" i="27"/>
  <c r="N91" i="27"/>
  <c r="N92" i="27"/>
  <c r="N93" i="27"/>
  <c r="N94" i="27"/>
  <c r="N95" i="27"/>
  <c r="N96" i="27"/>
  <c r="N97" i="27"/>
  <c r="N98" i="27"/>
  <c r="N99" i="27"/>
  <c r="N100" i="27"/>
  <c r="N101" i="27"/>
  <c r="N102" i="27"/>
  <c r="N103" i="27"/>
  <c r="N104" i="27"/>
  <c r="N105" i="27"/>
  <c r="N106" i="27"/>
  <c r="N107" i="27"/>
  <c r="N108" i="27"/>
  <c r="N109" i="27"/>
  <c r="N110" i="27"/>
  <c r="N111" i="27"/>
  <c r="N112" i="27"/>
  <c r="N113" i="27"/>
  <c r="N114" i="27"/>
  <c r="N115" i="27"/>
  <c r="N116" i="27"/>
  <c r="N117" i="27"/>
  <c r="N118" i="27"/>
  <c r="N119" i="27"/>
  <c r="N120" i="27"/>
  <c r="N121" i="27"/>
  <c r="N122" i="27"/>
  <c r="N123" i="27"/>
  <c r="N124" i="27"/>
  <c r="N125" i="27"/>
  <c r="N126" i="27"/>
  <c r="N127" i="27"/>
  <c r="N128" i="27"/>
  <c r="N129" i="27"/>
  <c r="N130" i="27"/>
  <c r="N131" i="27"/>
  <c r="N132" i="27"/>
  <c r="N133" i="27"/>
  <c r="N134" i="27"/>
  <c r="N135" i="27"/>
  <c r="N136" i="27"/>
  <c r="N137" i="27"/>
  <c r="N138" i="27"/>
  <c r="N139" i="27"/>
  <c r="N140" i="27"/>
  <c r="N141" i="27"/>
  <c r="N142" i="27"/>
  <c r="N143" i="27"/>
  <c r="N144" i="27"/>
  <c r="N145" i="27"/>
  <c r="N146" i="27"/>
  <c r="N147" i="27"/>
  <c r="N148" i="27"/>
  <c r="N149" i="27"/>
  <c r="N150" i="27"/>
  <c r="N151" i="27"/>
  <c r="N152" i="27"/>
  <c r="N153" i="27"/>
  <c r="N154" i="27"/>
  <c r="N155" i="27"/>
  <c r="N156" i="27"/>
  <c r="N157" i="27"/>
  <c r="N158" i="27"/>
  <c r="N159" i="27"/>
  <c r="N160" i="27"/>
  <c r="N161" i="27"/>
  <c r="N162" i="27"/>
  <c r="N163" i="27"/>
  <c r="N164" i="27"/>
  <c r="N165" i="27"/>
  <c r="N166" i="27"/>
  <c r="N167" i="27"/>
  <c r="N168" i="27"/>
  <c r="N169" i="27"/>
  <c r="N170" i="27"/>
  <c r="N171" i="27"/>
  <c r="N172" i="27"/>
  <c r="N173" i="27"/>
  <c r="N174" i="27"/>
  <c r="N175" i="27"/>
  <c r="N176" i="27"/>
  <c r="N177" i="27"/>
  <c r="N178" i="27"/>
  <c r="N179" i="27"/>
  <c r="N180" i="27"/>
  <c r="N181" i="27"/>
  <c r="N182" i="27"/>
  <c r="N183" i="27"/>
  <c r="N184" i="27"/>
  <c r="N185" i="27"/>
  <c r="N186" i="27"/>
  <c r="N187" i="27"/>
  <c r="N188" i="27"/>
  <c r="N189" i="27"/>
  <c r="N190" i="27"/>
  <c r="N191" i="27"/>
  <c r="N192" i="27"/>
  <c r="N193" i="27"/>
  <c r="N194" i="27"/>
  <c r="N195" i="27"/>
  <c r="N196" i="27"/>
  <c r="N197" i="27"/>
  <c r="N198" i="27"/>
  <c r="N199" i="27"/>
  <c r="N200" i="27"/>
  <c r="N201" i="27"/>
  <c r="N202" i="27"/>
  <c r="N203" i="27"/>
  <c r="N204" i="27"/>
  <c r="N205" i="27"/>
  <c r="N206" i="27"/>
  <c r="N207" i="27"/>
  <c r="N208" i="27"/>
  <c r="N209" i="27"/>
  <c r="N210" i="27"/>
  <c r="N211" i="27"/>
  <c r="N212" i="27"/>
  <c r="N213" i="27"/>
  <c r="N214" i="27"/>
  <c r="N215" i="27"/>
  <c r="N216" i="27"/>
  <c r="N217" i="27"/>
  <c r="N218" i="27"/>
  <c r="N219" i="27"/>
  <c r="N220" i="27"/>
  <c r="N221" i="27"/>
  <c r="N222" i="27"/>
  <c r="N223" i="27"/>
  <c r="N224" i="27"/>
  <c r="N225" i="27"/>
  <c r="N226" i="27"/>
  <c r="N227" i="27"/>
  <c r="N228" i="27"/>
  <c r="N229" i="27"/>
  <c r="N230" i="27"/>
  <c r="N231" i="27"/>
  <c r="N232" i="27"/>
  <c r="N233" i="27"/>
  <c r="N234" i="27"/>
  <c r="N235" i="27"/>
  <c r="N236" i="27"/>
  <c r="N237" i="27"/>
  <c r="N238" i="27"/>
  <c r="N239" i="27"/>
  <c r="N240" i="27"/>
  <c r="N241" i="27"/>
  <c r="N242" i="27"/>
  <c r="N243" i="27"/>
  <c r="N244" i="27"/>
  <c r="N245" i="27"/>
  <c r="N246" i="27"/>
  <c r="N247" i="27"/>
  <c r="N248" i="27"/>
  <c r="N249" i="27"/>
  <c r="N250" i="27"/>
  <c r="N251" i="27"/>
  <c r="N252" i="27"/>
  <c r="N253" i="27"/>
  <c r="N254" i="27"/>
  <c r="N255" i="27"/>
  <c r="N256" i="27"/>
  <c r="N257" i="27"/>
  <c r="N258" i="27"/>
  <c r="N259" i="27"/>
  <c r="N260" i="27"/>
  <c r="N261" i="27"/>
  <c r="N262" i="27"/>
  <c r="N263" i="27"/>
  <c r="N264" i="27"/>
  <c r="N265" i="27"/>
  <c r="N266" i="27"/>
  <c r="N267" i="27"/>
  <c r="N268" i="27"/>
  <c r="N269" i="27"/>
  <c r="N270" i="27"/>
  <c r="N271" i="27"/>
  <c r="N272" i="27"/>
  <c r="N273" i="27"/>
  <c r="N274" i="27"/>
  <c r="N275" i="27"/>
  <c r="N276" i="27"/>
  <c r="N277" i="27"/>
  <c r="N278" i="27"/>
  <c r="N279" i="27"/>
  <c r="N280" i="27"/>
  <c r="N281" i="27"/>
  <c r="N282" i="27"/>
  <c r="N283" i="27"/>
  <c r="N284" i="27"/>
  <c r="N285" i="27"/>
  <c r="N286" i="27"/>
  <c r="N287" i="27"/>
  <c r="N288" i="27"/>
  <c r="N289" i="27"/>
  <c r="N290" i="27"/>
  <c r="N291" i="27"/>
  <c r="N292" i="27"/>
  <c r="N293" i="27"/>
  <c r="N294" i="27"/>
  <c r="N295" i="27"/>
  <c r="N296" i="27"/>
  <c r="N297" i="27"/>
  <c r="N298" i="27"/>
  <c r="N299" i="27"/>
  <c r="N300" i="27"/>
  <c r="N301" i="27"/>
  <c r="N302" i="27"/>
  <c r="N303" i="27"/>
  <c r="N304" i="27"/>
  <c r="N305" i="27"/>
  <c r="N306" i="27"/>
  <c r="N307" i="27"/>
  <c r="N308" i="27"/>
  <c r="N309" i="27"/>
  <c r="N310" i="27"/>
  <c r="N311" i="27"/>
  <c r="N312" i="27"/>
  <c r="N313" i="27"/>
  <c r="N314" i="27"/>
  <c r="N315" i="27"/>
  <c r="N316" i="27"/>
  <c r="N317" i="27"/>
  <c r="N318" i="27"/>
  <c r="N319" i="27"/>
  <c r="N320" i="27"/>
  <c r="N321" i="27"/>
  <c r="N322" i="27"/>
  <c r="N323" i="27"/>
  <c r="N324" i="27"/>
  <c r="N325" i="27"/>
  <c r="N326" i="27"/>
  <c r="N327" i="27"/>
  <c r="N328" i="27"/>
  <c r="N329" i="27"/>
  <c r="N330" i="27"/>
  <c r="N331" i="27"/>
  <c r="N332" i="27"/>
  <c r="N333" i="27"/>
  <c r="N334" i="27"/>
  <c r="N335" i="27"/>
  <c r="N336" i="27"/>
  <c r="N337" i="27"/>
  <c r="N338" i="27"/>
  <c r="N339" i="27"/>
  <c r="N340" i="27"/>
  <c r="N341" i="27"/>
  <c r="N342" i="27"/>
  <c r="N343" i="27"/>
  <c r="N344" i="27"/>
  <c r="N345" i="27"/>
  <c r="N346" i="27"/>
  <c r="N347" i="27"/>
  <c r="N348" i="27"/>
  <c r="N349" i="27"/>
  <c r="N350" i="27"/>
  <c r="N351" i="27"/>
  <c r="N352" i="27"/>
  <c r="N353" i="27"/>
  <c r="N354" i="27"/>
  <c r="N355" i="27"/>
  <c r="N356" i="27"/>
  <c r="N357" i="27"/>
  <c r="N358" i="27"/>
  <c r="N359" i="27"/>
  <c r="N360" i="27"/>
  <c r="N361" i="27"/>
  <c r="N362" i="27"/>
  <c r="N363" i="27"/>
  <c r="N364" i="27"/>
  <c r="N365" i="27"/>
  <c r="N366" i="27"/>
  <c r="N367" i="27"/>
  <c r="N368" i="27"/>
  <c r="N369" i="27"/>
  <c r="N370" i="27"/>
  <c r="N371" i="27"/>
  <c r="N372" i="27"/>
  <c r="N373" i="27"/>
  <c r="N374" i="27"/>
  <c r="N375" i="27"/>
  <c r="N376" i="27"/>
  <c r="N377" i="27"/>
  <c r="N378" i="27"/>
  <c r="N379" i="27"/>
  <c r="N380" i="27"/>
  <c r="N381" i="27"/>
  <c r="N382" i="27"/>
  <c r="N383" i="27"/>
  <c r="N384" i="27"/>
  <c r="N385" i="27"/>
  <c r="N386" i="27"/>
  <c r="N387" i="27"/>
  <c r="N388" i="27"/>
  <c r="N389" i="27"/>
  <c r="N390" i="27"/>
  <c r="N391" i="27"/>
  <c r="N392" i="27"/>
  <c r="N393" i="27"/>
  <c r="N394" i="27"/>
  <c r="N395" i="27"/>
  <c r="N396" i="27"/>
  <c r="N397" i="27"/>
  <c r="N398" i="27"/>
  <c r="N399" i="27"/>
  <c r="N400" i="27"/>
  <c r="N401" i="27"/>
  <c r="N402" i="27"/>
  <c r="N403" i="27"/>
  <c r="N404" i="27"/>
  <c r="N405" i="27"/>
  <c r="N406" i="27"/>
  <c r="N407" i="27"/>
  <c r="N408" i="27"/>
  <c r="N409" i="27"/>
  <c r="N410" i="27"/>
  <c r="N411" i="27"/>
  <c r="N412" i="27"/>
  <c r="N413" i="27"/>
  <c r="N414" i="27"/>
  <c r="N415" i="27"/>
  <c r="N416" i="27"/>
  <c r="N417" i="27"/>
  <c r="N418" i="27"/>
  <c r="N419" i="27"/>
  <c r="N420" i="27"/>
  <c r="N421" i="27"/>
  <c r="N422" i="27"/>
  <c r="N423" i="27"/>
  <c r="N424" i="27"/>
  <c r="N425" i="27"/>
  <c r="N426" i="27"/>
  <c r="N427" i="27"/>
  <c r="N428" i="27"/>
  <c r="N429" i="27"/>
  <c r="N430" i="27"/>
  <c r="N431" i="27"/>
  <c r="N432" i="27"/>
  <c r="N433" i="27"/>
  <c r="N434" i="27"/>
  <c r="N435" i="27"/>
  <c r="N436" i="27"/>
  <c r="N437" i="27"/>
  <c r="N438" i="27"/>
  <c r="N439" i="27"/>
  <c r="N440" i="27"/>
  <c r="N441" i="27"/>
  <c r="N442" i="27"/>
  <c r="N443" i="27"/>
  <c r="N444" i="27"/>
  <c r="N445" i="27"/>
  <c r="N446" i="27"/>
  <c r="N447" i="27"/>
  <c r="N448" i="27"/>
  <c r="N449" i="27"/>
  <c r="N450" i="27"/>
  <c r="N451" i="27"/>
  <c r="N452" i="27"/>
  <c r="N453" i="27"/>
  <c r="N454" i="27"/>
  <c r="N455" i="27"/>
  <c r="N456" i="27"/>
  <c r="N457" i="27"/>
  <c r="N458" i="27"/>
  <c r="N459" i="27"/>
  <c r="N460" i="27"/>
  <c r="N461" i="27"/>
  <c r="N462" i="27"/>
  <c r="N463" i="27"/>
  <c r="N464" i="27"/>
  <c r="N465" i="27"/>
  <c r="N466" i="27"/>
  <c r="N467" i="27"/>
  <c r="N468" i="27"/>
  <c r="N469" i="27"/>
  <c r="N470" i="27"/>
  <c r="N471" i="27"/>
  <c r="N472" i="27"/>
  <c r="N473" i="27"/>
  <c r="N474" i="27"/>
  <c r="N475" i="27"/>
  <c r="N476" i="27"/>
  <c r="N477" i="27"/>
  <c r="N478" i="27"/>
  <c r="N479" i="27"/>
  <c r="N480" i="27"/>
  <c r="N481" i="27"/>
  <c r="N482" i="27"/>
  <c r="N483" i="27"/>
  <c r="N484" i="27"/>
  <c r="N485" i="27"/>
  <c r="N486" i="27"/>
  <c r="N487" i="27"/>
  <c r="N488" i="27"/>
  <c r="N489" i="27"/>
  <c r="N490" i="27"/>
  <c r="N491" i="27"/>
  <c r="N492" i="27"/>
  <c r="N493" i="27"/>
  <c r="N494" i="27"/>
  <c r="N495" i="27"/>
  <c r="N496" i="27"/>
  <c r="N497" i="27"/>
  <c r="N498" i="27"/>
  <c r="N499" i="27"/>
  <c r="N500" i="27"/>
  <c r="N501" i="27"/>
  <c r="N502" i="27"/>
  <c r="N503" i="27"/>
  <c r="N504" i="27"/>
  <c r="N505" i="27"/>
  <c r="N506" i="27"/>
  <c r="N507" i="27"/>
  <c r="N508" i="27"/>
  <c r="N509" i="27"/>
  <c r="N510" i="27"/>
  <c r="N511" i="27"/>
  <c r="N512" i="27"/>
  <c r="N513" i="27"/>
  <c r="N514" i="27"/>
  <c r="N515" i="27"/>
  <c r="N516" i="27"/>
  <c r="N517" i="27"/>
  <c r="N518" i="27"/>
  <c r="N519" i="27"/>
  <c r="N520" i="27"/>
  <c r="N521" i="27"/>
  <c r="N522" i="27"/>
  <c r="N523" i="27"/>
  <c r="N524" i="27"/>
  <c r="N525" i="27"/>
  <c r="N526" i="27"/>
  <c r="N527" i="27"/>
  <c r="N528" i="27"/>
  <c r="N529" i="27"/>
  <c r="N530" i="27"/>
  <c r="N531" i="27"/>
  <c r="N532" i="27"/>
  <c r="N533" i="27"/>
  <c r="N534" i="27"/>
  <c r="N535" i="27"/>
  <c r="N536" i="27"/>
  <c r="N537" i="27"/>
  <c r="N538" i="27"/>
  <c r="N539" i="27"/>
  <c r="N540" i="27"/>
  <c r="N541" i="27"/>
  <c r="N542" i="27"/>
  <c r="N543" i="27"/>
  <c r="N544" i="27"/>
  <c r="N545" i="27"/>
  <c r="N546" i="27"/>
  <c r="N547" i="27"/>
  <c r="N548" i="27"/>
  <c r="N549" i="27"/>
  <c r="N550" i="27"/>
  <c r="N551" i="27"/>
  <c r="N552" i="27"/>
  <c r="N553" i="27"/>
  <c r="N554" i="27"/>
  <c r="N555" i="27"/>
  <c r="N556" i="27"/>
  <c r="N557" i="27"/>
  <c r="N558" i="27"/>
  <c r="N559" i="27"/>
  <c r="N560" i="27"/>
  <c r="N561" i="27"/>
  <c r="N562" i="27"/>
  <c r="N563" i="27"/>
  <c r="N564" i="27"/>
  <c r="N565" i="27"/>
  <c r="N566" i="27"/>
  <c r="N567" i="27"/>
  <c r="N568" i="27"/>
  <c r="N569" i="27"/>
  <c r="N570" i="27"/>
  <c r="N571" i="27"/>
  <c r="N572" i="27"/>
  <c r="N573" i="27"/>
  <c r="N574" i="27"/>
  <c r="N575" i="27"/>
  <c r="N576" i="27"/>
  <c r="N577" i="27"/>
  <c r="N578" i="27"/>
  <c r="N579" i="27"/>
  <c r="N580" i="27"/>
  <c r="N581" i="27"/>
  <c r="N582" i="27"/>
  <c r="N583" i="27"/>
  <c r="N584" i="27"/>
  <c r="N585" i="27"/>
  <c r="N586" i="27"/>
  <c r="N587" i="27"/>
  <c r="N588" i="27"/>
  <c r="N589" i="27"/>
  <c r="N590" i="27"/>
  <c r="N591" i="27"/>
  <c r="N592" i="27"/>
  <c r="N593" i="27"/>
  <c r="N594" i="27"/>
  <c r="N595" i="27"/>
  <c r="N596" i="27"/>
  <c r="N597" i="27"/>
  <c r="N598" i="27"/>
  <c r="N599" i="27"/>
  <c r="N600" i="27"/>
  <c r="N601" i="27"/>
  <c r="N602" i="27"/>
  <c r="N603" i="27"/>
  <c r="N604" i="27"/>
  <c r="N605" i="27"/>
  <c r="N606" i="27"/>
  <c r="N607" i="27"/>
  <c r="N608" i="27"/>
  <c r="N609" i="27"/>
  <c r="N610" i="27"/>
  <c r="N611" i="27"/>
  <c r="N612" i="27"/>
  <c r="N613" i="27"/>
  <c r="N614" i="27"/>
  <c r="N615" i="27"/>
  <c r="N616" i="27"/>
  <c r="N617" i="27"/>
  <c r="N618" i="27"/>
  <c r="N619" i="27"/>
  <c r="N620" i="27"/>
  <c r="N621" i="27"/>
  <c r="N622" i="27"/>
  <c r="N623" i="27"/>
  <c r="N624" i="27"/>
  <c r="N625" i="27"/>
  <c r="N626" i="27"/>
  <c r="N627" i="27"/>
  <c r="N628" i="27"/>
  <c r="N629" i="27"/>
  <c r="N630" i="27"/>
  <c r="N631" i="27"/>
  <c r="N632" i="27"/>
  <c r="N633" i="27"/>
  <c r="N634" i="27"/>
  <c r="N635" i="27"/>
  <c r="N636" i="27"/>
  <c r="N637" i="27"/>
  <c r="N638" i="27"/>
  <c r="N639" i="27"/>
  <c r="N640" i="27"/>
  <c r="N641" i="27"/>
  <c r="N642" i="27"/>
  <c r="N643" i="27"/>
  <c r="N644" i="27"/>
  <c r="N645" i="27"/>
  <c r="N646" i="27"/>
  <c r="N647" i="27"/>
  <c r="N648" i="27"/>
  <c r="N649" i="27"/>
  <c r="N650" i="27"/>
  <c r="N651" i="27"/>
  <c r="N652" i="27"/>
  <c r="N653" i="27"/>
  <c r="N654" i="27"/>
  <c r="N655" i="27"/>
  <c r="N656" i="27"/>
  <c r="N657" i="27"/>
  <c r="N658" i="27"/>
  <c r="N659" i="27"/>
  <c r="N660" i="27"/>
  <c r="N661" i="27"/>
  <c r="N662" i="27"/>
  <c r="N663" i="27"/>
  <c r="N664" i="27"/>
  <c r="N665" i="27"/>
  <c r="N666" i="27"/>
  <c r="N667" i="27"/>
  <c r="N668" i="27"/>
  <c r="N669" i="27"/>
  <c r="N670" i="27"/>
  <c r="N671" i="27"/>
  <c r="N672" i="27"/>
  <c r="N673" i="27"/>
  <c r="N674" i="27"/>
  <c r="N675" i="27"/>
  <c r="N676" i="27"/>
  <c r="N677" i="27"/>
  <c r="N678" i="27"/>
  <c r="N679" i="27"/>
  <c r="N680" i="27"/>
  <c r="N681" i="27"/>
  <c r="N682" i="27"/>
  <c r="N683" i="27"/>
  <c r="N684" i="27"/>
  <c r="N685" i="27"/>
  <c r="N686" i="27"/>
  <c r="N687" i="27"/>
  <c r="N688" i="27"/>
  <c r="N689" i="27"/>
  <c r="N690" i="27"/>
  <c r="N691" i="27"/>
  <c r="N692" i="27"/>
  <c r="N693" i="27"/>
  <c r="N694" i="27"/>
  <c r="N695" i="27"/>
  <c r="N696" i="27"/>
  <c r="N697" i="27"/>
  <c r="N698" i="27"/>
  <c r="N699" i="27"/>
  <c r="N700" i="27"/>
  <c r="N701" i="27"/>
  <c r="N702" i="27"/>
  <c r="N703" i="27"/>
  <c r="N704" i="27"/>
  <c r="N705" i="27"/>
  <c r="N706" i="27"/>
  <c r="N707" i="27"/>
  <c r="N708" i="27"/>
  <c r="N709" i="27"/>
  <c r="N710" i="27"/>
  <c r="N711" i="27"/>
  <c r="N712" i="27"/>
  <c r="N713" i="27"/>
  <c r="N714" i="27"/>
  <c r="N715" i="27"/>
  <c r="N716" i="27"/>
  <c r="N717" i="27"/>
  <c r="N718" i="27"/>
  <c r="N719" i="27"/>
  <c r="N720" i="27"/>
  <c r="N721" i="27"/>
  <c r="N722" i="27"/>
  <c r="N723" i="27"/>
  <c r="N724" i="27"/>
  <c r="N725" i="27"/>
  <c r="N726" i="27"/>
  <c r="N727" i="27"/>
  <c r="N728" i="27"/>
  <c r="N729" i="27"/>
  <c r="N730" i="27"/>
  <c r="N731" i="27"/>
  <c r="N732" i="27"/>
  <c r="N733" i="27"/>
  <c r="N734" i="27"/>
  <c r="N735" i="27"/>
  <c r="N736" i="27"/>
  <c r="N737" i="27"/>
  <c r="N738" i="27"/>
  <c r="N739" i="27"/>
  <c r="N740" i="27"/>
  <c r="N741" i="27"/>
  <c r="N742" i="27"/>
  <c r="N743" i="27"/>
  <c r="N744" i="27"/>
  <c r="N745" i="27"/>
  <c r="N746" i="27"/>
  <c r="N747" i="27"/>
  <c r="N748" i="27"/>
  <c r="N749" i="27"/>
  <c r="N750" i="27"/>
  <c r="N751" i="27"/>
  <c r="N752" i="27"/>
  <c r="N753" i="27"/>
  <c r="N754" i="27"/>
  <c r="N755" i="27"/>
  <c r="N756" i="27"/>
  <c r="N757" i="27"/>
  <c r="N758" i="27"/>
  <c r="N759" i="27"/>
  <c r="N760" i="27"/>
  <c r="N761" i="27"/>
  <c r="N762" i="27"/>
  <c r="N763" i="27"/>
  <c r="N764" i="27"/>
  <c r="N765" i="27"/>
  <c r="N766" i="27"/>
  <c r="N767" i="27"/>
  <c r="N768" i="27"/>
  <c r="N769" i="27"/>
  <c r="N770" i="27"/>
  <c r="N771" i="27"/>
  <c r="N772" i="27"/>
  <c r="N773" i="27"/>
  <c r="N774" i="27"/>
  <c r="N775" i="27"/>
  <c r="N776" i="27"/>
  <c r="N777" i="27"/>
  <c r="N778" i="27"/>
  <c r="N779" i="27"/>
  <c r="N780" i="27"/>
  <c r="N781" i="27"/>
  <c r="N782" i="27"/>
  <c r="N783" i="27"/>
  <c r="N784" i="27"/>
  <c r="N785" i="27"/>
  <c r="N786" i="27"/>
  <c r="N787" i="27"/>
  <c r="N788" i="27"/>
  <c r="N789" i="27"/>
  <c r="N790" i="27"/>
  <c r="N791" i="27"/>
  <c r="N792" i="27"/>
  <c r="N793" i="27"/>
  <c r="N794" i="27"/>
  <c r="N795" i="27"/>
  <c r="N796" i="27"/>
  <c r="N797" i="27"/>
  <c r="N798" i="27"/>
  <c r="N799" i="27"/>
  <c r="N800" i="27"/>
  <c r="N801" i="27"/>
  <c r="N802" i="27"/>
  <c r="N803" i="27"/>
  <c r="N804" i="27"/>
  <c r="N805" i="27"/>
  <c r="N806" i="27"/>
  <c r="N807" i="27"/>
  <c r="N808" i="27"/>
  <c r="N809" i="27"/>
  <c r="N810" i="27"/>
  <c r="N811" i="27"/>
  <c r="N812" i="27"/>
  <c r="N813" i="27"/>
  <c r="N814" i="27"/>
  <c r="N815" i="27"/>
  <c r="N816" i="27"/>
  <c r="N817" i="27"/>
  <c r="N818" i="27"/>
  <c r="N819" i="27"/>
  <c r="N820" i="27"/>
  <c r="N821" i="27"/>
  <c r="N822" i="27"/>
  <c r="N823" i="27"/>
  <c r="N824" i="27"/>
  <c r="N825" i="27"/>
  <c r="N826" i="27"/>
  <c r="N827" i="27"/>
  <c r="N828" i="27"/>
  <c r="N829" i="27"/>
  <c r="N830" i="27"/>
  <c r="N831" i="27"/>
  <c r="N832" i="27"/>
  <c r="N833" i="27"/>
  <c r="N834" i="27"/>
  <c r="N835" i="27"/>
  <c r="N836" i="27"/>
  <c r="N837" i="27"/>
  <c r="N838" i="27"/>
  <c r="N839" i="27"/>
  <c r="N840" i="27"/>
  <c r="N841" i="27"/>
  <c r="N842" i="27"/>
  <c r="N843" i="27"/>
  <c r="N844" i="27"/>
  <c r="N845" i="27"/>
  <c r="N846" i="27"/>
  <c r="N847" i="27"/>
  <c r="N848" i="27"/>
  <c r="N849" i="27"/>
  <c r="N850" i="27"/>
  <c r="N851" i="27"/>
  <c r="N852" i="27"/>
  <c r="N853" i="27"/>
  <c r="N854" i="27"/>
  <c r="N855" i="27"/>
  <c r="N856" i="27"/>
  <c r="N857" i="27"/>
  <c r="N858" i="27"/>
  <c r="N859" i="27"/>
  <c r="N860" i="27"/>
  <c r="N861" i="27"/>
  <c r="N862" i="27"/>
  <c r="N863" i="27"/>
  <c r="N864" i="27"/>
  <c r="N865" i="27"/>
  <c r="N866" i="27"/>
  <c r="N867" i="27"/>
  <c r="N868" i="27"/>
  <c r="N869" i="27"/>
  <c r="N870" i="27"/>
  <c r="N871" i="27"/>
  <c r="N872" i="27"/>
  <c r="N873" i="27"/>
  <c r="N874" i="27"/>
  <c r="N875" i="27"/>
  <c r="N876" i="27"/>
  <c r="N877" i="27"/>
  <c r="N878" i="27"/>
  <c r="N879" i="27"/>
  <c r="N880" i="27"/>
  <c r="N881" i="27"/>
  <c r="N882" i="27"/>
  <c r="N883" i="27"/>
  <c r="N884" i="27"/>
  <c r="N885" i="27"/>
  <c r="N886" i="27"/>
  <c r="N887" i="27"/>
  <c r="N888" i="27"/>
  <c r="N889" i="27"/>
  <c r="N890" i="27"/>
  <c r="N891" i="27"/>
  <c r="N892" i="27"/>
  <c r="N893" i="27"/>
  <c r="N894" i="27"/>
  <c r="N895" i="27"/>
  <c r="N896" i="27"/>
  <c r="N897" i="27"/>
  <c r="N898" i="27"/>
  <c r="N899" i="27"/>
  <c r="N900" i="27"/>
  <c r="N901" i="27"/>
  <c r="N902" i="27"/>
  <c r="N903" i="27"/>
  <c r="N904" i="27"/>
  <c r="N905" i="27"/>
  <c r="N906" i="27"/>
  <c r="N907" i="27"/>
  <c r="N908" i="27"/>
  <c r="N909" i="27"/>
  <c r="N910" i="27"/>
  <c r="N911" i="27"/>
  <c r="N912" i="27"/>
  <c r="N913" i="27"/>
  <c r="N914" i="27"/>
  <c r="N915" i="27"/>
  <c r="N916" i="27"/>
  <c r="N917" i="27"/>
  <c r="N918" i="27"/>
  <c r="N919" i="27"/>
  <c r="N920" i="27"/>
  <c r="N921" i="27"/>
  <c r="N922" i="27"/>
  <c r="N923" i="27"/>
  <c r="N924" i="27"/>
  <c r="N925" i="27"/>
  <c r="N926" i="27"/>
  <c r="N927" i="27"/>
  <c r="N928" i="27"/>
  <c r="N929" i="27"/>
  <c r="N930" i="27"/>
  <c r="N931" i="27"/>
  <c r="N932" i="27"/>
  <c r="N933" i="27"/>
  <c r="N934" i="27"/>
  <c r="N935" i="27"/>
  <c r="N936" i="27"/>
  <c r="N937" i="27"/>
  <c r="N938" i="27"/>
  <c r="N939" i="27"/>
  <c r="N940" i="27"/>
  <c r="N941" i="27"/>
  <c r="N942" i="27"/>
  <c r="N943" i="27"/>
  <c r="N944" i="27"/>
  <c r="N945" i="27"/>
  <c r="N946" i="27"/>
  <c r="N947" i="27"/>
  <c r="N948" i="27"/>
  <c r="N949" i="27"/>
  <c r="N950" i="27"/>
  <c r="N951" i="27"/>
  <c r="N952" i="27"/>
  <c r="N953" i="27"/>
  <c r="N954" i="27"/>
  <c r="N955" i="27"/>
  <c r="N956" i="27"/>
  <c r="N957" i="27"/>
  <c r="N958" i="27"/>
  <c r="N959" i="27"/>
  <c r="N960" i="27"/>
  <c r="N961" i="27"/>
  <c r="N962" i="27"/>
  <c r="N963" i="27"/>
  <c r="N964" i="27"/>
  <c r="N965" i="27"/>
  <c r="N966" i="27"/>
  <c r="N967" i="27"/>
  <c r="N968" i="27"/>
  <c r="N969" i="27"/>
  <c r="N970" i="27"/>
  <c r="N971" i="27"/>
  <c r="N972" i="27"/>
  <c r="N973" i="27"/>
  <c r="N974" i="27"/>
  <c r="N975" i="27"/>
  <c r="N976" i="27"/>
  <c r="N977" i="27"/>
  <c r="N978" i="27"/>
  <c r="N979" i="27"/>
  <c r="N980" i="27"/>
  <c r="N981" i="27"/>
  <c r="N982" i="27"/>
  <c r="N983" i="27"/>
  <c r="N984" i="27"/>
  <c r="N985" i="27"/>
  <c r="N986" i="27"/>
  <c r="N987" i="27"/>
  <c r="N988" i="27"/>
  <c r="N989" i="27"/>
  <c r="N990" i="27"/>
  <c r="N991" i="27"/>
  <c r="N992" i="27"/>
  <c r="N993" i="27"/>
  <c r="N994" i="27"/>
  <c r="N995" i="27"/>
  <c r="N996" i="27"/>
  <c r="N997" i="27"/>
  <c r="N998" i="27"/>
  <c r="N999" i="27"/>
  <c r="N1000" i="27"/>
  <c r="N1001" i="27"/>
  <c r="N1002" i="27"/>
  <c r="N1003" i="27"/>
  <c r="N1004" i="27"/>
  <c r="N1005" i="27"/>
  <c r="N1006" i="27"/>
  <c r="N1007" i="27"/>
  <c r="N1008" i="27"/>
  <c r="N1009" i="27"/>
  <c r="N1010" i="27"/>
  <c r="N1011" i="27"/>
  <c r="N1012" i="27"/>
  <c r="N1013" i="27"/>
  <c r="N1014" i="27"/>
  <c r="N1015" i="27"/>
  <c r="N1016" i="27"/>
  <c r="N1017" i="27"/>
  <c r="N1018" i="27"/>
  <c r="N1019" i="27"/>
  <c r="N1020" i="27"/>
  <c r="N1021" i="27"/>
  <c r="N1022" i="27"/>
  <c r="N1023" i="27"/>
  <c r="N1024" i="27"/>
  <c r="N1025" i="27"/>
  <c r="N1026" i="27"/>
  <c r="N1027" i="27"/>
  <c r="N1028" i="27"/>
  <c r="N1029" i="27"/>
  <c r="N1030" i="27"/>
  <c r="N1031" i="27"/>
  <c r="N1032" i="27"/>
  <c r="N1033" i="27"/>
  <c r="N1034" i="27"/>
  <c r="N1035" i="27"/>
  <c r="N1036" i="27"/>
  <c r="N1037" i="27"/>
  <c r="N1038" i="27"/>
  <c r="N1039" i="27"/>
  <c r="N1040" i="27"/>
  <c r="N1041" i="27"/>
  <c r="N1042" i="27"/>
  <c r="N1043" i="27"/>
  <c r="N1044" i="27"/>
  <c r="N1045" i="27"/>
  <c r="N1046" i="27"/>
  <c r="N1047" i="27"/>
  <c r="N1048" i="27"/>
  <c r="N1049" i="27"/>
  <c r="N1050" i="27"/>
  <c r="N1051" i="27"/>
  <c r="N1052" i="27"/>
  <c r="N1053" i="27"/>
  <c r="N1054" i="27"/>
  <c r="N1055" i="27"/>
  <c r="N1056" i="27"/>
  <c r="N1057" i="27"/>
  <c r="N1058" i="27"/>
  <c r="N1059" i="27"/>
  <c r="N1060" i="27"/>
  <c r="N1061" i="27"/>
  <c r="N1062" i="27"/>
  <c r="N1063" i="27"/>
  <c r="N1064" i="27"/>
  <c r="N1065" i="27"/>
  <c r="N1066" i="27"/>
  <c r="N1067" i="27"/>
  <c r="N1068" i="27"/>
  <c r="N1069" i="27"/>
  <c r="N1070" i="27"/>
  <c r="N1071" i="27"/>
  <c r="N1072" i="27"/>
  <c r="N1073" i="27"/>
  <c r="N1074" i="27"/>
  <c r="N1075" i="27"/>
  <c r="N1076" i="27"/>
  <c r="N1077" i="27"/>
  <c r="N1078" i="27"/>
  <c r="N1079" i="27"/>
  <c r="N1080" i="27"/>
  <c r="N1081" i="27"/>
  <c r="N1082" i="27"/>
  <c r="N1083" i="27"/>
  <c r="N1084" i="27"/>
  <c r="N1085" i="27"/>
  <c r="N1086" i="27"/>
  <c r="N1087" i="27"/>
  <c r="N1088" i="27"/>
  <c r="N1089" i="27"/>
  <c r="N1090" i="27"/>
  <c r="N1091" i="27"/>
  <c r="N1092" i="27"/>
  <c r="N1093" i="27"/>
  <c r="N1094" i="27"/>
  <c r="N1095" i="27"/>
  <c r="N1096" i="27"/>
  <c r="N1097" i="27"/>
  <c r="N1098" i="27"/>
  <c r="N1099" i="27"/>
  <c r="N1100" i="27"/>
  <c r="N1101" i="27"/>
  <c r="N1102" i="27"/>
  <c r="N1103" i="27"/>
  <c r="N1104" i="27"/>
  <c r="N1105" i="27"/>
  <c r="N1106" i="27"/>
  <c r="N1107" i="27"/>
  <c r="N1108" i="27"/>
  <c r="N1109" i="27"/>
  <c r="N1110" i="27"/>
  <c r="N1111" i="27"/>
  <c r="N1112" i="27"/>
  <c r="N1113" i="27"/>
  <c r="N1114" i="27"/>
  <c r="N1115" i="27"/>
  <c r="N1116" i="27"/>
  <c r="N1117" i="27"/>
  <c r="N1118" i="27"/>
  <c r="N1119" i="27"/>
  <c r="N1120" i="27"/>
  <c r="N1121" i="27"/>
  <c r="N1122" i="27"/>
  <c r="N1123" i="27"/>
  <c r="N1124" i="27"/>
  <c r="N1125" i="27"/>
  <c r="N1126" i="27"/>
  <c r="N1127" i="27"/>
  <c r="N1128" i="27"/>
  <c r="N1129" i="27"/>
  <c r="N1130" i="27"/>
  <c r="N1131" i="27"/>
  <c r="N1132" i="27"/>
  <c r="N1133" i="27"/>
  <c r="N1134" i="27"/>
  <c r="N1135" i="27"/>
  <c r="N1136" i="27"/>
  <c r="N1137" i="27"/>
  <c r="N1138" i="27"/>
  <c r="N1139" i="27"/>
  <c r="N1140" i="27"/>
  <c r="N1141" i="27"/>
  <c r="N1142" i="27"/>
  <c r="N1143" i="27"/>
  <c r="N1144" i="27"/>
  <c r="N1145" i="27"/>
  <c r="N1146" i="27"/>
  <c r="N1147" i="27"/>
  <c r="N1148" i="27"/>
  <c r="N1149" i="27"/>
  <c r="N1150" i="27"/>
  <c r="N1151" i="27"/>
  <c r="N1152" i="27"/>
  <c r="N1153" i="27"/>
  <c r="N1154" i="27"/>
  <c r="N1155" i="27"/>
  <c r="N1156" i="27"/>
  <c r="N1157" i="27"/>
  <c r="N1158" i="27"/>
  <c r="N1159" i="27"/>
  <c r="N1160" i="27"/>
  <c r="N1161" i="27"/>
  <c r="N1162" i="27"/>
  <c r="N1163" i="27"/>
  <c r="N1164" i="27"/>
  <c r="N1165" i="27"/>
  <c r="N1166" i="27"/>
  <c r="N1167" i="27"/>
  <c r="N1168" i="27"/>
  <c r="N1169" i="27"/>
  <c r="N1170" i="27"/>
  <c r="N1171" i="27"/>
  <c r="N1172" i="27"/>
  <c r="N1173" i="27"/>
  <c r="N1174" i="27"/>
  <c r="N1175" i="27"/>
  <c r="N1176" i="27"/>
  <c r="N1177" i="27"/>
  <c r="N1178" i="27"/>
  <c r="N1179" i="27"/>
  <c r="N1180" i="27"/>
  <c r="N1181" i="27"/>
  <c r="N1182" i="27"/>
  <c r="N1183" i="27"/>
  <c r="N1184" i="27"/>
  <c r="N1185" i="27"/>
  <c r="N1186" i="27"/>
  <c r="N1187" i="27"/>
  <c r="N1188" i="27"/>
  <c r="N1189" i="27"/>
  <c r="N1190" i="27"/>
  <c r="N1191" i="27"/>
  <c r="N1192" i="27"/>
  <c r="N1193" i="27"/>
  <c r="N1194" i="27"/>
  <c r="N1195" i="27"/>
  <c r="N1196" i="27"/>
  <c r="N1197" i="27"/>
  <c r="N1198" i="27"/>
  <c r="N1199" i="27"/>
  <c r="N1200" i="27"/>
  <c r="N1201" i="27"/>
  <c r="N1202" i="27"/>
  <c r="N1203" i="27"/>
  <c r="N1204" i="27"/>
  <c r="N1205" i="27"/>
  <c r="N1206" i="27"/>
  <c r="N1207" i="27"/>
  <c r="N1208" i="27"/>
  <c r="N1209" i="27"/>
  <c r="N1210" i="27"/>
  <c r="N1211" i="27"/>
  <c r="N1212" i="27"/>
  <c r="N1213" i="27"/>
  <c r="N1214" i="27"/>
  <c r="N1215" i="27"/>
  <c r="N1216" i="27"/>
  <c r="N1217" i="27"/>
  <c r="N1218" i="27"/>
  <c r="N1219" i="27"/>
  <c r="N1220" i="27"/>
  <c r="N1221" i="27"/>
  <c r="N1222" i="27"/>
  <c r="N1223" i="27"/>
  <c r="N1224" i="27"/>
  <c r="N1225" i="27"/>
  <c r="N1226" i="27"/>
  <c r="N1227" i="27"/>
  <c r="N1228" i="27"/>
  <c r="N1229" i="27"/>
  <c r="N1230" i="27"/>
  <c r="N1231" i="27"/>
  <c r="N1232" i="27"/>
  <c r="N1233" i="27"/>
  <c r="N1234" i="27"/>
  <c r="N1235" i="27"/>
  <c r="N1236" i="27"/>
  <c r="N1237" i="27"/>
  <c r="N1238" i="27"/>
  <c r="N1239" i="27"/>
  <c r="N1240" i="27"/>
  <c r="N1241" i="27"/>
  <c r="N1242" i="27"/>
  <c r="N1243" i="27"/>
  <c r="N1244" i="27"/>
  <c r="N1245" i="27"/>
  <c r="N1246" i="27"/>
  <c r="N1247" i="27"/>
  <c r="N1248" i="27"/>
  <c r="N1249" i="27"/>
  <c r="N1250" i="27"/>
  <c r="N1251" i="27"/>
  <c r="N1252" i="27"/>
  <c r="N1253" i="27"/>
  <c r="N1254" i="27"/>
  <c r="N1255" i="27"/>
  <c r="N1256" i="27"/>
  <c r="N1257" i="27"/>
  <c r="N1258" i="27"/>
  <c r="N1259" i="27"/>
  <c r="N1260" i="27"/>
  <c r="N1261" i="27"/>
  <c r="N1262" i="27"/>
  <c r="N1263" i="27"/>
  <c r="N1264" i="27"/>
  <c r="N1265" i="27"/>
  <c r="N1266" i="27"/>
  <c r="N1267" i="27"/>
  <c r="N1268" i="27"/>
  <c r="N1269" i="27"/>
  <c r="N1270" i="27"/>
  <c r="N1271" i="27"/>
  <c r="N1272" i="27"/>
  <c r="N1273" i="27"/>
  <c r="N1274" i="27"/>
  <c r="N1275" i="27"/>
  <c r="N1276" i="27"/>
  <c r="N1277" i="27"/>
  <c r="N1278" i="27"/>
  <c r="N1279" i="27"/>
  <c r="N1280" i="27"/>
  <c r="N1281" i="27"/>
  <c r="N1282" i="27"/>
  <c r="N1283" i="27"/>
  <c r="N1284" i="27"/>
  <c r="N1285" i="27"/>
  <c r="N1286" i="27"/>
  <c r="N1287" i="27"/>
  <c r="N1288" i="27"/>
  <c r="N1289" i="27"/>
  <c r="N1290" i="27"/>
  <c r="N1291" i="27"/>
  <c r="N1292" i="27"/>
  <c r="N1293" i="27"/>
  <c r="N1294" i="27"/>
  <c r="N1295" i="27"/>
  <c r="N1296" i="27"/>
  <c r="N1297" i="27"/>
  <c r="N1298" i="27"/>
  <c r="N1299" i="27"/>
  <c r="N1300" i="27"/>
  <c r="N1301" i="27"/>
  <c r="N1302" i="27"/>
  <c r="N1303" i="27"/>
  <c r="N1304" i="27"/>
  <c r="N1305" i="27"/>
  <c r="N1306" i="27"/>
  <c r="N1307" i="27"/>
  <c r="N1308" i="27"/>
  <c r="N1309" i="27"/>
  <c r="N1310" i="27"/>
  <c r="N1311" i="27"/>
  <c r="N1312" i="27"/>
  <c r="N1313" i="27"/>
  <c r="N1314" i="27"/>
  <c r="N1315" i="27"/>
  <c r="N1316" i="27"/>
  <c r="N1317" i="27"/>
  <c r="N1318" i="27"/>
  <c r="N1319" i="27"/>
  <c r="N1320" i="27"/>
  <c r="N1321" i="27"/>
  <c r="N1322" i="27"/>
  <c r="N1323" i="27"/>
  <c r="N1324" i="27"/>
  <c r="N1325" i="27"/>
  <c r="N1326" i="27"/>
  <c r="N1327" i="27"/>
  <c r="N1328" i="27"/>
  <c r="N1329" i="27"/>
  <c r="N1330" i="27"/>
  <c r="N1331" i="27"/>
  <c r="N1332" i="27"/>
  <c r="N1333" i="27"/>
  <c r="N1334" i="27"/>
  <c r="N1335" i="27"/>
  <c r="N1336" i="27"/>
  <c r="N1337" i="27"/>
  <c r="N1338" i="27"/>
  <c r="N1339" i="27"/>
  <c r="N1340" i="27"/>
  <c r="N1341" i="27"/>
  <c r="N1342" i="27"/>
  <c r="N1343" i="27"/>
  <c r="N1344" i="27"/>
  <c r="N1345" i="27"/>
  <c r="N1346" i="27"/>
  <c r="N1347" i="27"/>
  <c r="N1348" i="27"/>
  <c r="N1349" i="27"/>
  <c r="N1350" i="27"/>
  <c r="N1351" i="27"/>
  <c r="N1352" i="27"/>
  <c r="N1353" i="27"/>
  <c r="N1354" i="27"/>
  <c r="N1355" i="27"/>
  <c r="N1356" i="27"/>
  <c r="N1357" i="27"/>
  <c r="N1358" i="27"/>
  <c r="N1359" i="27"/>
  <c r="N1360" i="27"/>
  <c r="N1361" i="27"/>
  <c r="N1362" i="27"/>
  <c r="N1363" i="27"/>
  <c r="N1364" i="27"/>
  <c r="N1365" i="27"/>
  <c r="N1366" i="27"/>
  <c r="N1367" i="27"/>
  <c r="N1368" i="27"/>
  <c r="N1369" i="27"/>
  <c r="N1370" i="27"/>
  <c r="N1371" i="27"/>
  <c r="N1372" i="27"/>
  <c r="N1373" i="27"/>
  <c r="N1374" i="27"/>
  <c r="N1375" i="27"/>
  <c r="N1376" i="27"/>
  <c r="N1377" i="27"/>
  <c r="N1378" i="27"/>
  <c r="N1379" i="27"/>
  <c r="N1380" i="27"/>
  <c r="N1381" i="27"/>
  <c r="N1382" i="27"/>
  <c r="N1383" i="27"/>
  <c r="N1384" i="27"/>
  <c r="N1385" i="27"/>
  <c r="N1386" i="27"/>
  <c r="N1387" i="27"/>
  <c r="N1388" i="27"/>
  <c r="N1389" i="27"/>
  <c r="N1390" i="27"/>
  <c r="N1391" i="27"/>
  <c r="N1392" i="27"/>
  <c r="N1393" i="27"/>
  <c r="N1394" i="27"/>
  <c r="N1395" i="27"/>
  <c r="N1396" i="27"/>
  <c r="N1397" i="27"/>
  <c r="N1398" i="27"/>
  <c r="N1399" i="27"/>
  <c r="N1400" i="27"/>
  <c r="N1401" i="27"/>
  <c r="N1402" i="27"/>
  <c r="N1403" i="27"/>
  <c r="N1404" i="27"/>
  <c r="N1405" i="27"/>
  <c r="N1406" i="27"/>
  <c r="N1407" i="27"/>
  <c r="N1408" i="27"/>
  <c r="N1409" i="27"/>
  <c r="N1410" i="27"/>
  <c r="N1411" i="27"/>
  <c r="N1412" i="27"/>
  <c r="N1413" i="27"/>
  <c r="N1414" i="27"/>
  <c r="N1415" i="27"/>
  <c r="N1416" i="27"/>
  <c r="N1417" i="27"/>
  <c r="N1418" i="27"/>
  <c r="N1419" i="27"/>
  <c r="N1420" i="27"/>
  <c r="N1421" i="27"/>
  <c r="N1422" i="27"/>
  <c r="N1423" i="27"/>
  <c r="N1424" i="27"/>
  <c r="N1425" i="27"/>
  <c r="N1426" i="27"/>
  <c r="N1427" i="27"/>
  <c r="N1428" i="27"/>
  <c r="N1429" i="27"/>
  <c r="N1430" i="27"/>
  <c r="N1431" i="27"/>
  <c r="N1432" i="27"/>
  <c r="N1433" i="27"/>
  <c r="N1434" i="27"/>
  <c r="N1435" i="27"/>
  <c r="N1436" i="27"/>
  <c r="N1437" i="27"/>
  <c r="N1438" i="27"/>
  <c r="N1439" i="27"/>
  <c r="N1440" i="27"/>
  <c r="N1441" i="27"/>
  <c r="N1442" i="27"/>
  <c r="N1443" i="27"/>
  <c r="N1444" i="27"/>
  <c r="N1445" i="27"/>
  <c r="N1446" i="27"/>
  <c r="N1447" i="27"/>
  <c r="N1448" i="27"/>
  <c r="N1449" i="27"/>
  <c r="N1450" i="27"/>
  <c r="N1451" i="27"/>
  <c r="N1452" i="27"/>
  <c r="N1453" i="27"/>
  <c r="N1454" i="27"/>
  <c r="N1455" i="27"/>
  <c r="N1456" i="27"/>
  <c r="N1457" i="27"/>
  <c r="N1458" i="27"/>
  <c r="N1459" i="27"/>
  <c r="N1460" i="27"/>
  <c r="N1461" i="27"/>
  <c r="N1462" i="27"/>
  <c r="N1463" i="27"/>
  <c r="N1464" i="27"/>
  <c r="N1465" i="27"/>
  <c r="N1466" i="27"/>
  <c r="N1467" i="27"/>
  <c r="N1468" i="27"/>
  <c r="N1469" i="27"/>
  <c r="N1470" i="27"/>
  <c r="N1471" i="27"/>
  <c r="N1472" i="27"/>
  <c r="N1473" i="27"/>
  <c r="N1474" i="27"/>
  <c r="N1475" i="27"/>
  <c r="N1476" i="27"/>
  <c r="N1477" i="27"/>
  <c r="N1478" i="27"/>
  <c r="N1479" i="27"/>
  <c r="N1480" i="27"/>
  <c r="N1481" i="27"/>
  <c r="N1482" i="27"/>
  <c r="N1483" i="27"/>
  <c r="N1484" i="27"/>
  <c r="N1485" i="27"/>
  <c r="N1486" i="27"/>
  <c r="N1487" i="27"/>
  <c r="N1488" i="27"/>
  <c r="N1489" i="27"/>
  <c r="N1490" i="27"/>
  <c r="N1491" i="27"/>
  <c r="N1492" i="27"/>
  <c r="N1493" i="27"/>
  <c r="N1494" i="27"/>
  <c r="N1495" i="27"/>
  <c r="N1496" i="27"/>
  <c r="N1497" i="27"/>
  <c r="N1498" i="27"/>
  <c r="N1499" i="27"/>
  <c r="N1500" i="27"/>
  <c r="N1501" i="27"/>
  <c r="N1502" i="27"/>
  <c r="N1503" i="27"/>
  <c r="N1504" i="27"/>
  <c r="N1505" i="27"/>
  <c r="N1506" i="27"/>
  <c r="N1507" i="27"/>
  <c r="N1508" i="27"/>
  <c r="N1509" i="27"/>
  <c r="N1510" i="27"/>
  <c r="N1511" i="27"/>
  <c r="N1512" i="27"/>
  <c r="N1513" i="27"/>
  <c r="N1514" i="27"/>
  <c r="N1515" i="27"/>
  <c r="N1516" i="27"/>
  <c r="N1517" i="27"/>
  <c r="N1518" i="27"/>
  <c r="N1519" i="27"/>
  <c r="N1520" i="27"/>
  <c r="N1521" i="27"/>
  <c r="N1522" i="27"/>
  <c r="N1523" i="27"/>
  <c r="N1524" i="27"/>
  <c r="N1525" i="27"/>
  <c r="N1526" i="27"/>
  <c r="N1527" i="27"/>
  <c r="N1528" i="27"/>
  <c r="N1529" i="27"/>
  <c r="N1530" i="27"/>
  <c r="N1531" i="27"/>
  <c r="N1532" i="27"/>
  <c r="N1533" i="27"/>
  <c r="N1534" i="27"/>
  <c r="N1535" i="27"/>
  <c r="N1536" i="27"/>
  <c r="N1537" i="27"/>
  <c r="N1538" i="27"/>
  <c r="N1539" i="27"/>
  <c r="N1540" i="27"/>
  <c r="N1541" i="27"/>
  <c r="N1542" i="27"/>
  <c r="N1543" i="27"/>
  <c r="N1544" i="27"/>
  <c r="N1545" i="27"/>
  <c r="N1546" i="27"/>
  <c r="N1547" i="27"/>
  <c r="N1548" i="27"/>
  <c r="N1549" i="27"/>
  <c r="N1550" i="27"/>
  <c r="N1551" i="27"/>
  <c r="N1552" i="27"/>
  <c r="N1553" i="27"/>
  <c r="N1554" i="27"/>
  <c r="N1555" i="27"/>
  <c r="N1556" i="27"/>
  <c r="N1557" i="27"/>
  <c r="N1558" i="27"/>
  <c r="N1559" i="27"/>
  <c r="N1560" i="27"/>
  <c r="N1561" i="27"/>
  <c r="N1562" i="27"/>
  <c r="N1563" i="27"/>
  <c r="N1564" i="27"/>
  <c r="N1565" i="27"/>
  <c r="N1566" i="27"/>
  <c r="N1567" i="27"/>
  <c r="N1568" i="27"/>
  <c r="N1569" i="27"/>
  <c r="N1570" i="27"/>
  <c r="N1571" i="27"/>
  <c r="N1572" i="27"/>
  <c r="N1573" i="27"/>
  <c r="N1574" i="27"/>
  <c r="N1575" i="27"/>
  <c r="N1576" i="27"/>
  <c r="N1577" i="27"/>
  <c r="N1578" i="27"/>
  <c r="N1579" i="27"/>
  <c r="N1580" i="27"/>
  <c r="N1581" i="27"/>
  <c r="N1582" i="27"/>
  <c r="N1583" i="27"/>
  <c r="N1584" i="27"/>
  <c r="N1585" i="27"/>
  <c r="N1586" i="27"/>
  <c r="N1587" i="27"/>
  <c r="N1588" i="27"/>
  <c r="N1589" i="27"/>
  <c r="N1590" i="27"/>
  <c r="N1591" i="27"/>
  <c r="N1592" i="27"/>
  <c r="N1593" i="27"/>
  <c r="N1594" i="27"/>
  <c r="N1595" i="27"/>
  <c r="N1596" i="27"/>
  <c r="N1597" i="27"/>
  <c r="N1598" i="27"/>
  <c r="N1599" i="27"/>
  <c r="N1600" i="27"/>
  <c r="N1601" i="27"/>
  <c r="N1602" i="27"/>
  <c r="N1603" i="27"/>
  <c r="N1604" i="27"/>
  <c r="N1605" i="27"/>
  <c r="N1606" i="27"/>
  <c r="N1607" i="27"/>
  <c r="N1608" i="27"/>
  <c r="N1609" i="27"/>
  <c r="N1610" i="27"/>
  <c r="N1611" i="27"/>
  <c r="N1612" i="27"/>
  <c r="N1613" i="27"/>
  <c r="N1614" i="27"/>
  <c r="N1615" i="27"/>
  <c r="N1616" i="27"/>
  <c r="N1617" i="27"/>
  <c r="N1618" i="27"/>
  <c r="N1619" i="27"/>
  <c r="N1620" i="27"/>
  <c r="N1621" i="27"/>
  <c r="N1622" i="27"/>
  <c r="N1623" i="27"/>
  <c r="N1624" i="27"/>
  <c r="N1625" i="27"/>
  <c r="N1626" i="27"/>
  <c r="N1627" i="27"/>
  <c r="N1628" i="27"/>
  <c r="N1629" i="27"/>
  <c r="N1630" i="27"/>
  <c r="N1631" i="27"/>
  <c r="N1632" i="27"/>
  <c r="N1633" i="27"/>
  <c r="N1634" i="27"/>
  <c r="N1635" i="27"/>
  <c r="N1636" i="27"/>
  <c r="N1637" i="27"/>
  <c r="N1638" i="27"/>
  <c r="N1639" i="27"/>
  <c r="N1640" i="27"/>
  <c r="N1641" i="27"/>
  <c r="N1642" i="27"/>
  <c r="N1643" i="27"/>
  <c r="N1644" i="27"/>
  <c r="N1645" i="27"/>
  <c r="N1646" i="27"/>
  <c r="N1647" i="27"/>
  <c r="N1648" i="27"/>
  <c r="N1649" i="27"/>
  <c r="N1650" i="27"/>
  <c r="N1651" i="27"/>
  <c r="N1652" i="27"/>
  <c r="N1653" i="27"/>
  <c r="N1654" i="27"/>
  <c r="N1655" i="27"/>
  <c r="N1656" i="27"/>
  <c r="N1657" i="27"/>
  <c r="N1658" i="27"/>
  <c r="N1659" i="27"/>
  <c r="N1660" i="27"/>
  <c r="N1661" i="27"/>
  <c r="N1662" i="27"/>
  <c r="N1663" i="27"/>
  <c r="N1664" i="27"/>
  <c r="N1665" i="27"/>
  <c r="N1666" i="27"/>
  <c r="N1667" i="27"/>
  <c r="N1668" i="27"/>
  <c r="N1669" i="27"/>
  <c r="N1670" i="27"/>
  <c r="N1671" i="27"/>
  <c r="N1672" i="27"/>
  <c r="N1673" i="27"/>
  <c r="N1674" i="27"/>
  <c r="N1675" i="27"/>
  <c r="N1676" i="27"/>
  <c r="N1677" i="27"/>
  <c r="N1678" i="27"/>
  <c r="N1679" i="27"/>
  <c r="N1680" i="27"/>
  <c r="N1681" i="27"/>
  <c r="N1682" i="27"/>
  <c r="N1683" i="27"/>
  <c r="N1684" i="27"/>
  <c r="N1685" i="27"/>
  <c r="N1686" i="27"/>
  <c r="N1687" i="27"/>
  <c r="N1688" i="27"/>
  <c r="N1689" i="27"/>
  <c r="N1690" i="27"/>
  <c r="N1691" i="27"/>
  <c r="N1692" i="27"/>
  <c r="N1693" i="27"/>
  <c r="N1694" i="27"/>
  <c r="N1695" i="27"/>
  <c r="N1696" i="27"/>
  <c r="N1697" i="27"/>
  <c r="N1698" i="27"/>
  <c r="N1699" i="27"/>
  <c r="N1700" i="27"/>
  <c r="N1701" i="27"/>
  <c r="N1702" i="27"/>
  <c r="N1703" i="27"/>
  <c r="N1704" i="27"/>
  <c r="N1705" i="27"/>
  <c r="N1706" i="27"/>
  <c r="N1707" i="27"/>
  <c r="N1708" i="27"/>
  <c r="N1709" i="27"/>
  <c r="N1710" i="27"/>
  <c r="N1711" i="27"/>
  <c r="N1712" i="27"/>
  <c r="N1713" i="27"/>
  <c r="N1714" i="27"/>
  <c r="N1715" i="27"/>
  <c r="N1716" i="27"/>
  <c r="N1717" i="27"/>
  <c r="N1718" i="27"/>
  <c r="N1719" i="27"/>
  <c r="N1720" i="27"/>
  <c r="N1721" i="27"/>
  <c r="N1722" i="27"/>
  <c r="N1723" i="27"/>
  <c r="N1724" i="27"/>
  <c r="N1725" i="27"/>
  <c r="N1726" i="27"/>
  <c r="N1727" i="27"/>
  <c r="N1728" i="27"/>
  <c r="N1729" i="27"/>
  <c r="N1730" i="27"/>
  <c r="N1731" i="27"/>
  <c r="N1732" i="27"/>
  <c r="N1733" i="27"/>
  <c r="N1734" i="27"/>
  <c r="N1735" i="27"/>
  <c r="N1736" i="27"/>
  <c r="N1737" i="27"/>
  <c r="N1738" i="27"/>
  <c r="N1739" i="27"/>
  <c r="N1740" i="27"/>
  <c r="N1741" i="27"/>
  <c r="N1742" i="27"/>
  <c r="N1743" i="27"/>
  <c r="N1744" i="27"/>
  <c r="N1745" i="27"/>
  <c r="N1746" i="27"/>
  <c r="N1747" i="27"/>
  <c r="N1748" i="27"/>
  <c r="N1749" i="27"/>
  <c r="N1750" i="27"/>
  <c r="N1751" i="27"/>
  <c r="N1752" i="27"/>
  <c r="N1753" i="27"/>
  <c r="N1754" i="27"/>
  <c r="N1755" i="27"/>
  <c r="N1756" i="27"/>
  <c r="N1757" i="27"/>
  <c r="N1758" i="27"/>
  <c r="N1759" i="27"/>
  <c r="N1760" i="27"/>
  <c r="N1761" i="27"/>
  <c r="N1762" i="27"/>
  <c r="N1763" i="27"/>
  <c r="N1764" i="27"/>
  <c r="N1765" i="27"/>
  <c r="N1766" i="27"/>
  <c r="N1767" i="27"/>
  <c r="N1768" i="27"/>
  <c r="N1769" i="27"/>
  <c r="N1770" i="27"/>
  <c r="N1771" i="27"/>
  <c r="N1772" i="27"/>
  <c r="N1773" i="27"/>
  <c r="N1774" i="27"/>
  <c r="N1775" i="27"/>
  <c r="N1776" i="27"/>
  <c r="N1777" i="27"/>
  <c r="N1778" i="27"/>
  <c r="N1779" i="27"/>
  <c r="U625" i="16"/>
  <c r="V625" i="16" s="1"/>
  <c r="U626" i="16"/>
  <c r="V626" i="16"/>
  <c r="U627" i="16"/>
  <c r="V627" i="16"/>
  <c r="U628" i="16"/>
  <c r="V628" i="16"/>
  <c r="V617" i="16"/>
  <c r="V618" i="16"/>
  <c r="V619" i="16"/>
  <c r="V620" i="16"/>
  <c r="V621" i="16"/>
  <c r="V622" i="16"/>
  <c r="V623" i="16"/>
  <c r="V624" i="16"/>
  <c r="U617" i="16"/>
  <c r="U618" i="16"/>
  <c r="U619" i="16"/>
  <c r="U620" i="16"/>
  <c r="U621" i="16"/>
  <c r="U622" i="16"/>
  <c r="U623" i="16"/>
  <c r="U624" i="16"/>
  <c r="U601" i="16"/>
  <c r="U602" i="16"/>
  <c r="U603" i="16"/>
  <c r="U604" i="16"/>
  <c r="V604" i="16" s="1"/>
  <c r="U605" i="16"/>
  <c r="V605" i="16" s="1"/>
  <c r="U606" i="16"/>
  <c r="V606" i="16" s="1"/>
  <c r="U607" i="16"/>
  <c r="V607" i="16" s="1"/>
  <c r="U608" i="16"/>
  <c r="V608" i="16" s="1"/>
  <c r="U609" i="16"/>
  <c r="V609" i="16" s="1"/>
  <c r="U610" i="16"/>
  <c r="U611" i="16"/>
  <c r="U612" i="16"/>
  <c r="U613" i="16"/>
  <c r="U614" i="16"/>
  <c r="U615" i="16"/>
  <c r="U616" i="16"/>
  <c r="V616" i="16" s="1"/>
  <c r="V603" i="16"/>
  <c r="V610" i="16"/>
  <c r="V611" i="16"/>
  <c r="V612" i="16"/>
  <c r="V613" i="16"/>
  <c r="V614" i="16"/>
  <c r="V615" i="16"/>
  <c r="L774" i="14"/>
  <c r="J774" i="14" s="1"/>
  <c r="K774" i="14" s="1"/>
  <c r="L775" i="14"/>
  <c r="J775" i="14" s="1"/>
  <c r="K775" i="14" s="1"/>
  <c r="L776" i="14"/>
  <c r="J776" i="14" s="1"/>
  <c r="K776" i="14" s="1"/>
  <c r="J777" i="14"/>
  <c r="K777" i="14" s="1"/>
  <c r="L777" i="14"/>
  <c r="L778" i="14"/>
  <c r="J778" i="14" s="1"/>
  <c r="K778" i="14" s="1"/>
  <c r="L779" i="14"/>
  <c r="J779" i="14" s="1"/>
  <c r="K779" i="14" s="1"/>
  <c r="J780" i="14"/>
  <c r="K780" i="14" s="1"/>
  <c r="L780" i="14"/>
  <c r="J781" i="14"/>
  <c r="K781" i="14"/>
  <c r="L781" i="14"/>
  <c r="L782" i="14"/>
  <c r="J782" i="14" s="1"/>
  <c r="K782" i="14" s="1"/>
  <c r="L783" i="14"/>
  <c r="J783" i="14" s="1"/>
  <c r="K783" i="14" s="1"/>
  <c r="L784" i="14"/>
  <c r="J784" i="14" s="1"/>
  <c r="K784" i="14" s="1"/>
  <c r="L785" i="14"/>
  <c r="J785" i="14" s="1"/>
  <c r="K785" i="14" s="1"/>
  <c r="L786" i="14"/>
  <c r="J786" i="14" s="1"/>
  <c r="K786" i="14" s="1"/>
  <c r="L787" i="14"/>
  <c r="J787" i="14" s="1"/>
  <c r="K787" i="14" s="1"/>
  <c r="L788" i="14"/>
  <c r="J788" i="14" s="1"/>
  <c r="K788" i="14" s="1"/>
  <c r="L789" i="14"/>
  <c r="J789" i="14" s="1"/>
  <c r="K789" i="14" s="1"/>
  <c r="L790" i="14"/>
  <c r="J790" i="14" s="1"/>
  <c r="K790" i="14" s="1"/>
  <c r="L791" i="14"/>
  <c r="J791" i="14" s="1"/>
  <c r="K791" i="14" s="1"/>
  <c r="J792" i="14"/>
  <c r="K792" i="14" s="1"/>
  <c r="L792" i="14"/>
  <c r="J793" i="14"/>
  <c r="K793" i="14" s="1"/>
  <c r="L793" i="14"/>
  <c r="L794" i="14"/>
  <c r="J794" i="14" s="1"/>
  <c r="K794" i="14" s="1"/>
  <c r="L795" i="14"/>
  <c r="J795" i="14" s="1"/>
  <c r="K795" i="14" s="1"/>
  <c r="L796" i="14"/>
  <c r="J796" i="14" s="1"/>
  <c r="K796" i="14" s="1"/>
  <c r="J797" i="14"/>
  <c r="K797" i="14" s="1"/>
  <c r="L797" i="14"/>
  <c r="L798" i="14"/>
  <c r="J798" i="14" s="1"/>
  <c r="K798" i="14" s="1"/>
  <c r="L799" i="14"/>
  <c r="J799" i="14" s="1"/>
  <c r="K799" i="14" s="1"/>
  <c r="L800" i="14"/>
  <c r="J800" i="14" s="1"/>
  <c r="K800" i="14" s="1"/>
  <c r="L801" i="14"/>
  <c r="J801" i="14" s="1"/>
  <c r="K801" i="14" s="1"/>
  <c r="L802" i="14"/>
  <c r="J802" i="14" s="1"/>
  <c r="K802" i="14" s="1"/>
  <c r="L803" i="14"/>
  <c r="J803" i="14" s="1"/>
  <c r="K803" i="14" s="1"/>
  <c r="J804" i="14"/>
  <c r="K804" i="14" s="1"/>
  <c r="L804" i="14"/>
  <c r="L805" i="14"/>
  <c r="J805" i="14" s="1"/>
  <c r="K805" i="14" s="1"/>
  <c r="L806" i="14"/>
  <c r="J806" i="14" s="1"/>
  <c r="K806" i="14" s="1"/>
  <c r="L807" i="14"/>
  <c r="J807" i="14" s="1"/>
  <c r="K807" i="14" s="1"/>
  <c r="L808" i="14"/>
  <c r="J808" i="14" s="1"/>
  <c r="K808" i="14" s="1"/>
  <c r="L809" i="14"/>
  <c r="J809" i="14" s="1"/>
  <c r="K809" i="14" s="1"/>
  <c r="L810" i="14"/>
  <c r="J810" i="14" s="1"/>
  <c r="K810" i="14" s="1"/>
  <c r="L811" i="14"/>
  <c r="J811" i="14" s="1"/>
  <c r="K811" i="14" s="1"/>
  <c r="L812" i="14"/>
  <c r="J812" i="14" s="1"/>
  <c r="K812" i="14" s="1"/>
  <c r="J813" i="14"/>
  <c r="K813" i="14" s="1"/>
  <c r="L813" i="14"/>
  <c r="L814" i="14"/>
  <c r="J814" i="14" s="1"/>
  <c r="K814" i="14" s="1"/>
  <c r="U599" i="16"/>
  <c r="V599" i="16" s="1"/>
  <c r="U600" i="16"/>
  <c r="V600" i="16" s="1"/>
  <c r="V601" i="16"/>
  <c r="V602" i="16"/>
  <c r="U591" i="16"/>
  <c r="V591" i="16" s="1"/>
  <c r="U592" i="16"/>
  <c r="V592" i="16" s="1"/>
  <c r="U593" i="16"/>
  <c r="V593" i="16" s="1"/>
  <c r="U594" i="16"/>
  <c r="V594" i="16" s="1"/>
  <c r="U595" i="16"/>
  <c r="V595" i="16" s="1"/>
  <c r="U596" i="16"/>
  <c r="V596" i="16" s="1"/>
  <c r="U597" i="16"/>
  <c r="V597" i="16" s="1"/>
  <c r="U598" i="16"/>
  <c r="V598" i="16" s="1"/>
  <c r="U589" i="16"/>
  <c r="U590" i="16"/>
  <c r="U582" i="16"/>
  <c r="V582" i="16" s="1"/>
  <c r="U588" i="16"/>
  <c r="V588" i="16" s="1"/>
  <c r="U584" i="16"/>
  <c r="U586" i="16"/>
  <c r="U579" i="16"/>
  <c r="U587" i="16"/>
  <c r="U580" i="16"/>
  <c r="U583" i="16"/>
  <c r="U585" i="16"/>
  <c r="U581" i="16"/>
  <c r="V581" i="16" s="1"/>
  <c r="U578" i="16"/>
  <c r="U576" i="16"/>
  <c r="U577" i="16"/>
  <c r="AX180" i="12"/>
  <c r="AX181" i="12"/>
  <c r="AX182" i="12"/>
  <c r="AX183" i="12"/>
  <c r="AX185" i="12"/>
  <c r="AW179" i="12"/>
  <c r="AX179" i="12" s="1"/>
  <c r="AW180" i="12"/>
  <c r="AW181" i="12"/>
  <c r="AW182" i="12"/>
  <c r="AW183" i="12"/>
  <c r="AW184" i="12"/>
  <c r="AX184" i="12" s="1"/>
  <c r="AW185" i="12"/>
  <c r="AW186" i="12"/>
  <c r="AX186" i="12" s="1"/>
  <c r="K3711" i="24"/>
  <c r="K3710" i="24"/>
  <c r="K3709" i="24"/>
  <c r="K3708" i="24"/>
  <c r="K3707" i="24"/>
  <c r="K3706" i="24"/>
  <c r="K3705" i="24"/>
  <c r="K3704" i="24"/>
  <c r="K3703" i="24"/>
  <c r="K3702" i="24"/>
  <c r="K3701" i="24"/>
  <c r="K3700" i="24"/>
  <c r="K3699" i="24"/>
  <c r="K3698" i="24"/>
  <c r="K3697" i="24"/>
  <c r="K3696" i="24"/>
  <c r="K3695" i="24"/>
  <c r="K3694" i="24"/>
  <c r="K3693" i="24"/>
  <c r="K3692" i="24"/>
  <c r="K3691" i="24"/>
  <c r="K3690" i="24"/>
  <c r="K3689" i="24"/>
  <c r="K3688" i="24"/>
  <c r="K3687" i="24"/>
  <c r="K3686" i="24"/>
  <c r="K3685" i="24"/>
  <c r="K3684" i="24"/>
  <c r="K3683" i="24"/>
  <c r="K3682" i="24"/>
  <c r="K3681" i="24"/>
  <c r="K3680" i="24"/>
  <c r="K3679" i="24"/>
  <c r="K3678" i="24"/>
  <c r="K3677" i="24"/>
  <c r="K3676" i="24"/>
  <c r="K3675" i="24"/>
  <c r="K3674" i="24"/>
  <c r="K3673" i="24"/>
  <c r="K3672" i="24"/>
  <c r="K3671" i="24"/>
  <c r="K3670" i="24"/>
  <c r="K3669" i="24"/>
  <c r="K3668" i="24"/>
  <c r="K3667" i="24"/>
  <c r="K3666" i="24"/>
  <c r="K3665" i="24"/>
  <c r="K3664" i="24"/>
  <c r="K3663" i="24"/>
  <c r="K3662" i="24"/>
  <c r="K3661" i="24"/>
  <c r="K3660" i="24"/>
  <c r="K3659" i="24"/>
  <c r="K3658" i="24"/>
  <c r="K3657" i="24"/>
  <c r="K3656" i="24"/>
  <c r="K3655" i="24"/>
  <c r="K3654" i="24"/>
  <c r="K3653" i="24"/>
  <c r="K3652" i="24"/>
  <c r="K3651" i="24"/>
  <c r="K3650" i="24"/>
  <c r="K3649" i="24"/>
  <c r="K3648" i="24"/>
  <c r="K3761" i="24"/>
  <c r="K3760" i="24"/>
  <c r="K3759" i="24"/>
  <c r="K3758" i="24"/>
  <c r="K3757" i="24"/>
  <c r="K3756" i="24"/>
  <c r="K3755" i="24"/>
  <c r="K3754" i="24"/>
  <c r="K3753" i="24"/>
  <c r="K3752" i="24"/>
  <c r="K3751" i="24"/>
  <c r="K3750" i="24"/>
  <c r="K3749" i="24"/>
  <c r="K3748" i="24"/>
  <c r="K3747" i="24"/>
  <c r="K3746" i="24"/>
  <c r="K3745" i="24"/>
  <c r="K3744" i="24"/>
  <c r="K3743" i="24"/>
  <c r="K3742" i="24"/>
  <c r="K3741" i="24"/>
  <c r="K3740" i="24"/>
  <c r="K3739" i="24"/>
  <c r="K3738" i="24"/>
  <c r="K3737" i="24"/>
  <c r="K3736" i="24"/>
  <c r="K3735" i="24"/>
  <c r="K3734" i="24"/>
  <c r="K3733" i="24"/>
  <c r="K3732" i="24"/>
  <c r="K3731" i="24"/>
  <c r="K3730" i="24"/>
  <c r="K3729" i="24"/>
  <c r="K3728" i="24"/>
  <c r="K3727" i="24"/>
  <c r="K3726" i="24"/>
  <c r="K3725" i="24"/>
  <c r="K3724" i="24"/>
  <c r="K3723" i="24"/>
  <c r="K3722" i="24"/>
  <c r="K3721" i="24"/>
  <c r="K3720" i="24"/>
  <c r="K3719" i="24"/>
  <c r="K3718" i="24"/>
  <c r="K3717" i="24"/>
  <c r="K3716" i="24"/>
  <c r="K3715" i="24"/>
  <c r="K3714" i="24"/>
  <c r="K3713" i="24"/>
  <c r="K3712" i="24"/>
  <c r="K3802" i="24"/>
  <c r="K3801" i="24"/>
  <c r="K3800" i="24"/>
  <c r="K3799" i="24"/>
  <c r="K3798" i="24"/>
  <c r="K3797" i="24"/>
  <c r="K3796" i="24"/>
  <c r="K3795" i="24"/>
  <c r="K3794" i="24"/>
  <c r="K3793" i="24"/>
  <c r="K3792" i="24"/>
  <c r="K3791" i="24"/>
  <c r="K3790" i="24"/>
  <c r="K3789" i="24"/>
  <c r="K3788" i="24"/>
  <c r="K3787" i="24"/>
  <c r="K3786" i="24"/>
  <c r="K3785" i="24"/>
  <c r="K3784" i="24"/>
  <c r="K3783" i="24"/>
  <c r="K3782" i="24"/>
  <c r="K3781" i="24"/>
  <c r="K3780" i="24"/>
  <c r="K3779" i="24"/>
  <c r="K3778" i="24"/>
  <c r="K3777" i="24"/>
  <c r="K3776" i="24"/>
  <c r="K3775" i="24"/>
  <c r="K3774" i="24"/>
  <c r="K3773" i="24"/>
  <c r="K3772" i="24"/>
  <c r="K3771" i="24"/>
  <c r="K3770" i="24"/>
  <c r="K3769" i="24"/>
  <c r="K3768" i="24"/>
  <c r="K3767" i="24"/>
  <c r="K3766" i="24"/>
  <c r="K3765" i="24"/>
  <c r="K3764" i="24"/>
  <c r="K3763" i="24"/>
  <c r="K3762" i="24"/>
  <c r="K3868" i="24"/>
  <c r="K3867" i="24"/>
  <c r="K3866" i="24"/>
  <c r="K3865" i="24"/>
  <c r="K3864" i="24"/>
  <c r="K3863" i="24"/>
  <c r="K3862" i="24"/>
  <c r="K3861" i="24"/>
  <c r="K3860" i="24"/>
  <c r="K3859" i="24"/>
  <c r="K3858" i="24"/>
  <c r="K3857" i="24"/>
  <c r="K3856" i="24"/>
  <c r="K3855" i="24"/>
  <c r="K3854" i="24"/>
  <c r="K3853" i="24"/>
  <c r="K3852" i="24"/>
  <c r="K3851" i="24"/>
  <c r="K3850" i="24"/>
  <c r="K3849" i="24"/>
  <c r="K3848" i="24"/>
  <c r="K3847" i="24"/>
  <c r="K3846" i="24"/>
  <c r="K3845" i="24"/>
  <c r="K3844" i="24"/>
  <c r="K3843" i="24"/>
  <c r="K3842" i="24"/>
  <c r="K3841" i="24"/>
  <c r="K3840" i="24"/>
  <c r="K3839" i="24"/>
  <c r="K3838" i="24"/>
  <c r="K3837" i="24"/>
  <c r="K3836" i="24"/>
  <c r="K3835" i="24"/>
  <c r="K3834" i="24"/>
  <c r="K3833" i="24"/>
  <c r="K3832" i="24"/>
  <c r="K3831" i="24"/>
  <c r="K3830" i="24"/>
  <c r="K3829" i="24"/>
  <c r="K3828" i="24"/>
  <c r="K3827" i="24"/>
  <c r="K3826" i="24"/>
  <c r="K3825" i="24"/>
  <c r="K3824" i="24"/>
  <c r="K3823" i="24"/>
  <c r="K3822" i="24"/>
  <c r="K3821" i="24"/>
  <c r="K3820" i="24"/>
  <c r="K3819" i="24"/>
  <c r="K3818" i="24"/>
  <c r="K3817" i="24"/>
  <c r="K3816" i="24"/>
  <c r="K3815" i="24"/>
  <c r="K3814" i="24"/>
  <c r="K3813" i="24"/>
  <c r="K3812" i="24"/>
  <c r="K3811" i="24"/>
  <c r="K3810" i="24"/>
  <c r="K3809" i="24"/>
  <c r="K3808" i="24"/>
  <c r="K3807" i="24"/>
  <c r="K3806" i="24"/>
  <c r="K3805" i="24"/>
  <c r="K3804" i="24"/>
  <c r="K3803" i="24"/>
  <c r="K3957" i="24"/>
  <c r="K3956" i="24"/>
  <c r="K3955" i="24"/>
  <c r="K3954" i="24"/>
  <c r="K3953" i="24"/>
  <c r="K3952" i="24"/>
  <c r="K3951" i="24"/>
  <c r="K3950" i="24"/>
  <c r="K3949" i="24"/>
  <c r="K3948" i="24"/>
  <c r="K3947" i="24"/>
  <c r="K3946" i="24"/>
  <c r="K3945" i="24"/>
  <c r="K3944" i="24"/>
  <c r="K3943" i="24"/>
  <c r="K3942" i="24"/>
  <c r="K3941" i="24"/>
  <c r="K3940" i="24"/>
  <c r="K3939" i="24"/>
  <c r="K3938" i="24"/>
  <c r="K3937" i="24"/>
  <c r="K3936" i="24"/>
  <c r="K3935" i="24"/>
  <c r="K3934" i="24"/>
  <c r="K3933" i="24"/>
  <c r="K3932" i="24"/>
  <c r="K3931" i="24"/>
  <c r="K3930" i="24"/>
  <c r="K3929" i="24"/>
  <c r="K3928" i="24"/>
  <c r="K3927" i="24"/>
  <c r="K3926" i="24"/>
  <c r="K3925" i="24"/>
  <c r="K3924" i="24"/>
  <c r="K3923" i="24"/>
  <c r="K3922" i="24"/>
  <c r="K3921" i="24"/>
  <c r="K3920" i="24"/>
  <c r="K3919" i="24"/>
  <c r="K3918" i="24"/>
  <c r="K3917" i="24"/>
  <c r="K3916" i="24"/>
  <c r="K3915" i="24"/>
  <c r="K3914" i="24"/>
  <c r="K3913" i="24"/>
  <c r="K3912" i="24"/>
  <c r="K3911" i="24"/>
  <c r="K3910" i="24"/>
  <c r="K3909" i="24"/>
  <c r="K3908" i="24"/>
  <c r="K3907" i="24"/>
  <c r="K3906" i="24"/>
  <c r="K3905" i="24"/>
  <c r="K3904" i="24"/>
  <c r="K3903" i="24"/>
  <c r="K3902" i="24"/>
  <c r="K3901" i="24"/>
  <c r="K3900" i="24"/>
  <c r="K3899" i="24"/>
  <c r="K3898" i="24"/>
  <c r="K3897" i="24"/>
  <c r="K3896" i="24"/>
  <c r="K3895" i="24"/>
  <c r="K3894" i="24"/>
  <c r="K3893" i="24"/>
  <c r="K3892" i="24"/>
  <c r="K3891" i="24"/>
  <c r="K3890" i="24"/>
  <c r="K3889" i="24"/>
  <c r="K3888" i="24"/>
  <c r="K3887" i="24"/>
  <c r="K3886" i="24"/>
  <c r="K3885" i="24"/>
  <c r="K3884" i="24"/>
  <c r="K3883" i="24"/>
  <c r="K3882" i="24"/>
  <c r="K3881" i="24"/>
  <c r="K3880" i="24"/>
  <c r="K3879" i="24"/>
  <c r="K3878" i="24"/>
  <c r="K3877" i="24"/>
  <c r="K3876" i="24"/>
  <c r="K3875" i="24"/>
  <c r="K3874" i="24"/>
  <c r="K3873" i="24"/>
  <c r="K3872" i="24"/>
  <c r="K3871" i="24"/>
  <c r="K3870" i="24"/>
  <c r="K3869" i="24"/>
  <c r="K4042" i="24"/>
  <c r="K4041" i="24"/>
  <c r="K4040" i="24"/>
  <c r="K4039" i="24"/>
  <c r="K4038" i="24"/>
  <c r="K4037" i="24"/>
  <c r="K4036" i="24"/>
  <c r="K4035" i="24"/>
  <c r="K4034" i="24"/>
  <c r="K4033" i="24"/>
  <c r="K4032" i="24"/>
  <c r="K4030" i="24"/>
  <c r="K4029" i="24"/>
  <c r="K4028" i="24"/>
  <c r="K4027" i="24"/>
  <c r="K4026" i="24"/>
  <c r="K4025" i="24"/>
  <c r="K4024" i="24"/>
  <c r="K4023" i="24"/>
  <c r="K4022" i="24"/>
  <c r="K4021" i="24"/>
  <c r="K4020" i="24"/>
  <c r="K4019" i="24"/>
  <c r="K4018" i="24"/>
  <c r="K4017" i="24"/>
  <c r="K4016" i="24"/>
  <c r="K4015" i="24"/>
  <c r="K4014" i="24"/>
  <c r="K4013" i="24"/>
  <c r="K4012" i="24"/>
  <c r="K4011" i="24"/>
  <c r="K4010" i="24"/>
  <c r="K4009" i="24"/>
  <c r="K4008" i="24"/>
  <c r="K4007" i="24"/>
  <c r="K4006" i="24"/>
  <c r="K4005" i="24"/>
  <c r="K4004" i="24"/>
  <c r="K4003" i="24"/>
  <c r="K4002" i="24"/>
  <c r="K4001" i="24"/>
  <c r="K4000" i="24"/>
  <c r="K3999" i="24"/>
  <c r="K3998" i="24"/>
  <c r="K3997" i="24"/>
  <c r="K3996" i="24"/>
  <c r="K3995" i="24"/>
  <c r="K3994" i="24"/>
  <c r="K3993" i="24"/>
  <c r="K3992" i="24"/>
  <c r="K3991" i="24"/>
  <c r="K3990" i="24"/>
  <c r="K3989" i="24"/>
  <c r="K3988" i="24"/>
  <c r="K3987" i="24"/>
  <c r="K3986" i="24"/>
  <c r="K3985" i="24"/>
  <c r="K3984" i="24"/>
  <c r="K3983" i="24"/>
  <c r="K3982" i="24"/>
  <c r="K3981" i="24"/>
  <c r="K3980" i="24"/>
  <c r="K3979" i="24"/>
  <c r="K3978" i="24"/>
  <c r="K3977" i="24"/>
  <c r="K3976" i="24"/>
  <c r="K3975" i="24"/>
  <c r="K3974" i="24"/>
  <c r="K3973" i="24"/>
  <c r="K3972" i="24"/>
  <c r="K3971" i="24"/>
  <c r="K3970" i="24"/>
  <c r="K3969" i="24"/>
  <c r="K3968" i="24"/>
  <c r="K3967" i="24"/>
  <c r="K3966" i="24"/>
  <c r="K3965" i="24"/>
  <c r="K3964" i="24"/>
  <c r="K3963" i="24"/>
  <c r="K3962" i="24"/>
  <c r="K3961" i="24"/>
  <c r="K3960" i="24"/>
  <c r="K3959" i="24"/>
  <c r="K3958" i="24"/>
  <c r="K4130" i="24"/>
  <c r="K4129" i="24"/>
  <c r="K4128" i="24"/>
  <c r="K4127" i="24"/>
  <c r="K4126" i="24"/>
  <c r="K4125" i="24"/>
  <c r="K4124" i="24"/>
  <c r="K4123" i="24"/>
  <c r="K4122" i="24"/>
  <c r="K4121" i="24"/>
  <c r="K4120" i="24"/>
  <c r="K4119" i="24"/>
  <c r="K4118" i="24"/>
  <c r="K4117" i="24"/>
  <c r="K4116" i="24"/>
  <c r="K4115" i="24"/>
  <c r="K4114" i="24"/>
  <c r="K4113" i="24"/>
  <c r="K4112" i="24"/>
  <c r="K4111" i="24"/>
  <c r="K4110" i="24"/>
  <c r="K4109" i="24"/>
  <c r="K4108" i="24"/>
  <c r="K4107" i="24"/>
  <c r="K4106" i="24"/>
  <c r="K4105" i="24"/>
  <c r="K4104" i="24"/>
  <c r="K4103" i="24"/>
  <c r="K4102" i="24"/>
  <c r="K4101" i="24"/>
  <c r="K4100" i="24"/>
  <c r="K4099" i="24"/>
  <c r="K4098" i="24"/>
  <c r="K4097" i="24"/>
  <c r="K4096" i="24"/>
  <c r="K4095" i="24"/>
  <c r="K4094" i="24"/>
  <c r="K4093" i="24"/>
  <c r="K4092" i="24"/>
  <c r="K4091" i="24"/>
  <c r="K4090" i="24"/>
  <c r="K4089" i="24"/>
  <c r="K4088" i="24"/>
  <c r="K4087" i="24"/>
  <c r="K4086" i="24"/>
  <c r="K4085" i="24"/>
  <c r="K4084" i="24"/>
  <c r="K4083" i="24"/>
  <c r="K4082" i="24"/>
  <c r="K4081" i="24"/>
  <c r="K4080" i="24"/>
  <c r="K4079" i="24"/>
  <c r="K4078" i="24"/>
  <c r="K4077" i="24"/>
  <c r="K4076" i="24"/>
  <c r="K4075" i="24"/>
  <c r="K4074" i="24"/>
  <c r="K4073" i="24"/>
  <c r="K4072" i="24"/>
  <c r="K4071" i="24"/>
  <c r="K4070" i="24"/>
  <c r="K4069" i="24"/>
  <c r="K4068" i="24"/>
  <c r="K4067" i="24"/>
  <c r="K4066" i="24"/>
  <c r="K4065" i="24"/>
  <c r="K4064" i="24"/>
  <c r="K4063" i="24"/>
  <c r="K4062" i="24"/>
  <c r="K4061" i="24"/>
  <c r="K4060" i="24"/>
  <c r="K4059" i="24"/>
  <c r="K4058" i="24"/>
  <c r="K4057" i="24"/>
  <c r="K4056" i="24"/>
  <c r="K4055" i="24"/>
  <c r="K4054" i="24"/>
  <c r="K4053" i="24"/>
  <c r="K4052" i="24"/>
  <c r="K4051" i="24"/>
  <c r="K4050" i="24"/>
  <c r="K4049" i="24"/>
  <c r="K4048" i="24"/>
  <c r="K4047" i="24"/>
  <c r="K4046" i="24"/>
  <c r="K4045" i="24"/>
  <c r="K4044" i="24"/>
  <c r="K4043" i="24"/>
  <c r="K4193" i="24"/>
  <c r="K4192" i="24"/>
  <c r="K4191" i="24"/>
  <c r="K4190" i="24"/>
  <c r="K4189" i="24"/>
  <c r="K4188" i="24"/>
  <c r="K4187" i="24"/>
  <c r="K4186" i="24"/>
  <c r="K4185" i="24"/>
  <c r="K4184" i="24"/>
  <c r="K4183" i="24"/>
  <c r="K4182" i="24"/>
  <c r="K4181" i="24"/>
  <c r="K4180" i="24"/>
  <c r="K4179" i="24"/>
  <c r="K4178" i="24"/>
  <c r="K4177" i="24"/>
  <c r="K4176" i="24"/>
  <c r="K4175" i="24"/>
  <c r="K4174" i="24"/>
  <c r="K4173" i="24"/>
  <c r="K4172" i="24"/>
  <c r="K4171" i="24"/>
  <c r="K4170" i="24"/>
  <c r="K4169" i="24"/>
  <c r="K4168" i="24"/>
  <c r="K4167" i="24"/>
  <c r="K4166" i="24"/>
  <c r="K4165" i="24"/>
  <c r="K4164" i="24"/>
  <c r="K4163" i="24"/>
  <c r="K4162" i="24"/>
  <c r="K4161" i="24"/>
  <c r="K4160" i="24"/>
  <c r="K4159" i="24"/>
  <c r="K4158" i="24"/>
  <c r="K4157" i="24"/>
  <c r="K4156" i="24"/>
  <c r="K4155" i="24"/>
  <c r="K4154" i="24"/>
  <c r="K4153" i="24"/>
  <c r="K4152" i="24"/>
  <c r="K4151" i="24"/>
  <c r="K4150" i="24"/>
  <c r="K4149" i="24"/>
  <c r="K4148" i="24"/>
  <c r="K4147" i="24"/>
  <c r="K4146" i="24"/>
  <c r="K4145" i="24"/>
  <c r="K4144" i="24"/>
  <c r="K4143" i="24"/>
  <c r="K4142" i="24"/>
  <c r="K4141" i="24"/>
  <c r="K4140" i="24"/>
  <c r="K4139" i="24"/>
  <c r="K4138" i="24"/>
  <c r="K4137" i="24"/>
  <c r="K4136" i="24"/>
  <c r="K4135" i="24"/>
  <c r="K4134" i="24"/>
  <c r="K4133" i="24"/>
  <c r="K4132" i="24"/>
  <c r="K4131" i="24"/>
  <c r="K4280" i="24"/>
  <c r="K4279" i="24"/>
  <c r="K4278" i="24"/>
  <c r="K4277" i="24"/>
  <c r="K4276" i="24"/>
  <c r="K4275" i="24"/>
  <c r="K4274" i="24"/>
  <c r="K4273" i="24"/>
  <c r="K4272" i="24"/>
  <c r="K4271" i="24"/>
  <c r="K4270" i="24"/>
  <c r="K4269" i="24"/>
  <c r="K4268" i="24"/>
  <c r="K4267" i="24"/>
  <c r="K4266" i="24"/>
  <c r="K4265" i="24"/>
  <c r="K4264" i="24"/>
  <c r="K4263" i="24"/>
  <c r="K4262" i="24"/>
  <c r="K4261" i="24"/>
  <c r="K4260" i="24"/>
  <c r="K4259" i="24"/>
  <c r="K4258" i="24"/>
  <c r="K4257" i="24"/>
  <c r="K4256" i="24"/>
  <c r="K4255" i="24"/>
  <c r="K4254" i="24"/>
  <c r="K4253" i="24"/>
  <c r="K4252" i="24"/>
  <c r="K4251" i="24"/>
  <c r="K4250" i="24"/>
  <c r="K4249" i="24"/>
  <c r="K4248" i="24"/>
  <c r="K4247" i="24"/>
  <c r="K4246" i="24"/>
  <c r="K4245" i="24"/>
  <c r="K4244" i="24"/>
  <c r="K4243" i="24"/>
  <c r="K4242" i="24"/>
  <c r="K4241" i="24"/>
  <c r="K4240" i="24"/>
  <c r="K4239" i="24"/>
  <c r="K4238" i="24"/>
  <c r="K4237" i="24"/>
  <c r="K4236" i="24"/>
  <c r="K4235" i="24"/>
  <c r="K4234" i="24"/>
  <c r="K4233" i="24"/>
  <c r="K4232" i="24"/>
  <c r="K4231" i="24"/>
  <c r="K4230" i="24"/>
  <c r="K4229" i="24"/>
  <c r="K4228" i="24"/>
  <c r="K4227" i="24"/>
  <c r="K4226" i="24"/>
  <c r="K4225" i="24"/>
  <c r="K4224" i="24"/>
  <c r="K4223" i="24"/>
  <c r="K4222" i="24"/>
  <c r="K4221" i="24"/>
  <c r="K4220" i="24"/>
  <c r="K4219" i="24"/>
  <c r="K4218" i="24"/>
  <c r="K4217" i="24"/>
  <c r="K4216" i="24"/>
  <c r="K4215" i="24"/>
  <c r="K4214" i="24"/>
  <c r="K4213" i="24"/>
  <c r="K4212" i="24"/>
  <c r="K4211" i="24"/>
  <c r="K4210" i="24"/>
  <c r="K4209" i="24"/>
  <c r="K4208" i="24"/>
  <c r="K4207" i="24"/>
  <c r="K4206" i="24"/>
  <c r="K4205" i="24"/>
  <c r="K4204" i="24"/>
  <c r="K4203" i="24"/>
  <c r="K4202" i="24"/>
  <c r="K4201" i="24"/>
  <c r="K4200" i="24"/>
  <c r="K4199" i="24"/>
  <c r="K4198" i="24"/>
  <c r="K4197" i="24"/>
  <c r="K4196" i="24"/>
  <c r="K4195" i="24"/>
  <c r="K4194" i="24"/>
  <c r="AX189" i="12"/>
  <c r="AX190" i="12"/>
  <c r="AX193" i="12"/>
  <c r="AW195" i="12"/>
  <c r="AX195" i="12" s="1"/>
  <c r="AW196" i="12"/>
  <c r="AX196" i="12" s="1"/>
  <c r="AW197" i="12"/>
  <c r="AX197" i="12" s="1"/>
  <c r="AW198" i="12"/>
  <c r="AX198" i="12" s="1"/>
  <c r="AW199" i="12"/>
  <c r="AX199" i="12" s="1"/>
  <c r="AW200" i="12"/>
  <c r="AX200" i="12" s="1"/>
  <c r="AW201" i="12"/>
  <c r="AX201" i="12" s="1"/>
  <c r="AW202" i="12"/>
  <c r="AX202" i="12" s="1"/>
  <c r="AW187" i="12"/>
  <c r="AX187" i="12" s="1"/>
  <c r="AW188" i="12"/>
  <c r="AX188" i="12" s="1"/>
  <c r="AW189" i="12"/>
  <c r="AW190" i="12"/>
  <c r="AW191" i="12"/>
  <c r="AX191" i="12" s="1"/>
  <c r="AW192" i="12"/>
  <c r="AX192" i="12" s="1"/>
  <c r="AW193" i="12"/>
  <c r="AW194" i="12"/>
  <c r="AX194" i="12" s="1"/>
  <c r="K301" i="14"/>
  <c r="J307" i="14"/>
  <c r="K307" i="14" s="1"/>
  <c r="J308" i="14"/>
  <c r="K308" i="14" s="1"/>
  <c r="J309" i="14"/>
  <c r="K309" i="14" s="1"/>
  <c r="J311" i="14"/>
  <c r="K311" i="14" s="1"/>
  <c r="J312" i="14"/>
  <c r="K312" i="14" s="1"/>
  <c r="J319" i="14"/>
  <c r="K319" i="14" s="1"/>
  <c r="J320" i="14"/>
  <c r="K320" i="14" s="1"/>
  <c r="J321" i="14"/>
  <c r="K321" i="14" s="1"/>
  <c r="J323" i="14"/>
  <c r="K323" i="14" s="1"/>
  <c r="J324" i="14"/>
  <c r="K324" i="14" s="1"/>
  <c r="J301" i="14"/>
  <c r="L302" i="14"/>
  <c r="J302" i="14" s="1"/>
  <c r="K302" i="14" s="1"/>
  <c r="L303" i="14"/>
  <c r="J303" i="14" s="1"/>
  <c r="K303" i="14" s="1"/>
  <c r="L304" i="14"/>
  <c r="J304" i="14" s="1"/>
  <c r="K304" i="14" s="1"/>
  <c r="L305" i="14"/>
  <c r="J305" i="14" s="1"/>
  <c r="K305" i="14" s="1"/>
  <c r="L306" i="14"/>
  <c r="J306" i="14" s="1"/>
  <c r="K306" i="14" s="1"/>
  <c r="L307" i="14"/>
  <c r="L308" i="14"/>
  <c r="L309" i="14"/>
  <c r="L310" i="14"/>
  <c r="J310" i="14" s="1"/>
  <c r="K310" i="14" s="1"/>
  <c r="L311" i="14"/>
  <c r="L312" i="14"/>
  <c r="L313" i="14"/>
  <c r="J313" i="14" s="1"/>
  <c r="K313" i="14" s="1"/>
  <c r="L314" i="14"/>
  <c r="J314" i="14" s="1"/>
  <c r="K314" i="14" s="1"/>
  <c r="L315" i="14"/>
  <c r="J315" i="14" s="1"/>
  <c r="K315" i="14" s="1"/>
  <c r="L316" i="14"/>
  <c r="J316" i="14" s="1"/>
  <c r="K316" i="14" s="1"/>
  <c r="L317" i="14"/>
  <c r="J317" i="14" s="1"/>
  <c r="K317" i="14" s="1"/>
  <c r="L318" i="14"/>
  <c r="J318" i="14" s="1"/>
  <c r="K318" i="14" s="1"/>
  <c r="L319" i="14"/>
  <c r="L320" i="14"/>
  <c r="L321" i="14"/>
  <c r="L322" i="14"/>
  <c r="J322" i="14" s="1"/>
  <c r="K322" i="14" s="1"/>
  <c r="L323" i="14"/>
  <c r="L324" i="14"/>
  <c r="L325" i="14"/>
  <c r="J325" i="14" s="1"/>
  <c r="K325" i="14" s="1"/>
  <c r="L326" i="14"/>
  <c r="J326" i="14" s="1"/>
  <c r="K326" i="14" s="1"/>
  <c r="L327" i="14"/>
  <c r="J327" i="14" s="1"/>
  <c r="K327" i="14" s="1"/>
  <c r="L328" i="14"/>
  <c r="J328" i="14" s="1"/>
  <c r="K328" i="14" s="1"/>
  <c r="L329" i="14"/>
  <c r="J329" i="14" s="1"/>
  <c r="K329" i="14" s="1"/>
  <c r="L330" i="14"/>
  <c r="J330" i="14" s="1"/>
  <c r="K330" i="14" s="1"/>
  <c r="L301" i="14"/>
  <c r="U233" i="16"/>
  <c r="V233" i="16" s="1"/>
  <c r="U234" i="16"/>
  <c r="U235" i="16"/>
  <c r="U236" i="16"/>
  <c r="V236" i="16" s="1"/>
  <c r="U237" i="16"/>
  <c r="U238" i="16"/>
  <c r="V238" i="16" s="1"/>
  <c r="U225" i="16"/>
  <c r="U226" i="16"/>
  <c r="U227" i="16"/>
  <c r="V227" i="16" s="1"/>
  <c r="U228" i="16"/>
  <c r="U229" i="16"/>
  <c r="U230" i="16"/>
  <c r="U231" i="16"/>
  <c r="U232" i="16"/>
  <c r="U224" i="16"/>
  <c r="U222" i="16"/>
  <c r="V222" i="16" s="1"/>
  <c r="U223" i="16"/>
  <c r="U219" i="16"/>
  <c r="U217" i="16"/>
  <c r="U220" i="16"/>
  <c r="U221" i="16"/>
  <c r="U218" i="16"/>
  <c r="R3" i="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2" i="1"/>
  <c r="S277" i="1"/>
  <c r="S278" i="1"/>
  <c r="S279" i="1"/>
  <c r="S280" i="1"/>
  <c r="S281" i="1"/>
  <c r="S282" i="1"/>
  <c r="S283" i="1"/>
  <c r="S284" i="1"/>
  <c r="S286" i="1"/>
  <c r="S287" i="1"/>
  <c r="S288" i="1"/>
  <c r="S289" i="1"/>
  <c r="S290" i="1"/>
  <c r="S291" i="1"/>
  <c r="S292" i="1"/>
  <c r="S293" i="1"/>
  <c r="S294" i="1"/>
  <c r="S295" i="1"/>
  <c r="S296" i="1"/>
  <c r="S297" i="1"/>
  <c r="S298" i="1"/>
  <c r="S299" i="1"/>
  <c r="S300" i="1"/>
  <c r="S301" i="1"/>
  <c r="S302" i="1"/>
  <c r="S303" i="1"/>
  <c r="S304" i="1"/>
  <c r="S305" i="1"/>
  <c r="S306" i="1"/>
  <c r="S307" i="1"/>
  <c r="S308" i="1"/>
  <c r="S309" i="1"/>
  <c r="S285" i="1"/>
  <c r="U31" i="16"/>
  <c r="U32" i="16"/>
  <c r="U33" i="16"/>
  <c r="V33" i="16" s="1"/>
  <c r="U34" i="16"/>
  <c r="V34" i="16" s="1"/>
  <c r="U23" i="16"/>
  <c r="V23" i="16" s="1"/>
  <c r="U24" i="16"/>
  <c r="V24" i="16" s="1"/>
  <c r="U25" i="16"/>
  <c r="V25" i="16" s="1"/>
  <c r="U26" i="16"/>
  <c r="V26" i="16" s="1"/>
  <c r="U27" i="16"/>
  <c r="V27" i="16" s="1"/>
  <c r="U28" i="16"/>
  <c r="U29" i="16"/>
  <c r="U30" i="16"/>
  <c r="U2" i="16"/>
  <c r="V2" i="16" s="1"/>
  <c r="U3" i="16"/>
  <c r="V3" i="16" s="1"/>
  <c r="U4" i="16"/>
  <c r="V4" i="16" s="1"/>
  <c r="U5" i="16"/>
  <c r="V5" i="16" s="1"/>
  <c r="U6" i="16"/>
  <c r="V6" i="16" s="1"/>
  <c r="U7" i="16"/>
  <c r="V7" i="16" s="1"/>
  <c r="U8" i="16"/>
  <c r="V8" i="16" s="1"/>
  <c r="U9" i="16"/>
  <c r="V9" i="16" s="1"/>
  <c r="U10" i="16"/>
  <c r="V10" i="16" s="1"/>
  <c r="U11" i="16"/>
  <c r="V11" i="16" s="1"/>
  <c r="U12" i="16"/>
  <c r="V12" i="16" s="1"/>
  <c r="U13" i="16"/>
  <c r="U14" i="16"/>
  <c r="V14" i="16" s="1"/>
  <c r="U15" i="16"/>
  <c r="V15" i="16" s="1"/>
  <c r="U16" i="16"/>
  <c r="V16" i="16" s="1"/>
  <c r="U17" i="16"/>
  <c r="V17" i="16" s="1"/>
  <c r="U18" i="16"/>
  <c r="V18" i="16" s="1"/>
  <c r="U19" i="16"/>
  <c r="V19" i="16" s="1"/>
  <c r="U20" i="16"/>
  <c r="V20" i="16" s="1"/>
  <c r="U21" i="16"/>
  <c r="V21" i="16" s="1"/>
  <c r="U22" i="16"/>
  <c r="V22" i="16" s="1"/>
  <c r="AX5" i="12"/>
  <c r="AW10" i="12"/>
  <c r="AX10" i="12" s="1"/>
  <c r="AW11" i="12"/>
  <c r="AX11" i="12" s="1"/>
  <c r="AW12" i="12"/>
  <c r="AX12" i="12" s="1"/>
  <c r="AW13" i="12"/>
  <c r="AX13" i="12" s="1"/>
  <c r="AW2" i="12"/>
  <c r="AX2" i="12" s="1"/>
  <c r="AW3" i="12"/>
  <c r="AX3" i="12" s="1"/>
  <c r="AW4" i="12"/>
  <c r="AX4" i="12" s="1"/>
  <c r="AW5" i="12"/>
  <c r="AW7" i="12"/>
  <c r="AX7" i="12" s="1"/>
  <c r="AW6" i="12"/>
  <c r="AX6" i="12" s="1"/>
  <c r="AW8" i="12"/>
  <c r="AX8" i="12" s="1"/>
  <c r="AW9" i="12"/>
  <c r="AX9" i="12" s="1"/>
  <c r="AW14" i="12"/>
  <c r="AX14" i="12" s="1"/>
  <c r="AW15" i="12"/>
  <c r="AX15" i="12" s="1"/>
  <c r="AW16" i="12"/>
  <c r="AX16" i="12" s="1"/>
  <c r="AW17" i="12"/>
  <c r="AX17" i="12" s="1"/>
  <c r="AW18" i="12"/>
  <c r="AX18" i="12" s="1"/>
  <c r="AW19" i="12"/>
  <c r="AX19" i="12" s="1"/>
  <c r="AW20" i="12"/>
  <c r="AX20" i="12" s="1"/>
  <c r="AW21" i="12"/>
  <c r="AX21" i="12" s="1"/>
  <c r="AW22" i="12"/>
  <c r="AX22" i="12" s="1"/>
  <c r="AW23" i="12"/>
  <c r="AX23" i="12" s="1"/>
  <c r="AW24" i="12"/>
  <c r="AX24" i="12" s="1"/>
  <c r="AW25" i="12"/>
  <c r="AX25" i="12" s="1"/>
  <c r="AW26" i="12"/>
  <c r="AX26" i="12" s="1"/>
  <c r="AW27" i="12"/>
  <c r="AX27" i="12" s="1"/>
  <c r="AW28" i="12"/>
  <c r="AX28" i="12" s="1"/>
  <c r="AW29" i="12"/>
  <c r="AX29" i="12" s="1"/>
  <c r="J18" i="14"/>
  <c r="K18" i="14" s="1"/>
  <c r="J19" i="14"/>
  <c r="K19" i="14" s="1"/>
  <c r="J23" i="14"/>
  <c r="K23" i="14" s="1"/>
  <c r="J30" i="14"/>
  <c r="K30" i="14" s="1"/>
  <c r="J50" i="14"/>
  <c r="K50" i="14" s="1"/>
  <c r="L3" i="14"/>
  <c r="J3" i="14" s="1"/>
  <c r="K3" i="14" s="1"/>
  <c r="L4" i="14"/>
  <c r="J4" i="14" s="1"/>
  <c r="K4" i="14" s="1"/>
  <c r="L5" i="14"/>
  <c r="J5" i="14" s="1"/>
  <c r="K5" i="14" s="1"/>
  <c r="L6" i="14"/>
  <c r="J6" i="14" s="1"/>
  <c r="K6" i="14" s="1"/>
  <c r="L7" i="14"/>
  <c r="J7" i="14" s="1"/>
  <c r="K7" i="14" s="1"/>
  <c r="L8" i="14"/>
  <c r="J8" i="14" s="1"/>
  <c r="K8" i="14" s="1"/>
  <c r="L9" i="14"/>
  <c r="J9" i="14" s="1"/>
  <c r="K9" i="14" s="1"/>
  <c r="L10" i="14"/>
  <c r="J10" i="14" s="1"/>
  <c r="K10" i="14" s="1"/>
  <c r="L11" i="14"/>
  <c r="J11" i="14" s="1"/>
  <c r="K11" i="14" s="1"/>
  <c r="L12" i="14"/>
  <c r="J12" i="14" s="1"/>
  <c r="K12" i="14" s="1"/>
  <c r="L13" i="14"/>
  <c r="J13" i="14" s="1"/>
  <c r="K13" i="14" s="1"/>
  <c r="L14" i="14"/>
  <c r="J14" i="14" s="1"/>
  <c r="K14" i="14" s="1"/>
  <c r="L15" i="14"/>
  <c r="J15" i="14" s="1"/>
  <c r="K15" i="14" s="1"/>
  <c r="L16" i="14"/>
  <c r="J16" i="14" s="1"/>
  <c r="K16" i="14" s="1"/>
  <c r="L17" i="14"/>
  <c r="J17" i="14" s="1"/>
  <c r="K17" i="14" s="1"/>
  <c r="L18" i="14"/>
  <c r="L19" i="14"/>
  <c r="L20" i="14"/>
  <c r="J20" i="14" s="1"/>
  <c r="K20" i="14" s="1"/>
  <c r="L21" i="14"/>
  <c r="J21" i="14" s="1"/>
  <c r="K21" i="14" s="1"/>
  <c r="L22" i="14"/>
  <c r="J22" i="14" s="1"/>
  <c r="K22" i="14" s="1"/>
  <c r="L23" i="14"/>
  <c r="L24" i="14"/>
  <c r="J24" i="14" s="1"/>
  <c r="K24" i="14" s="1"/>
  <c r="L25" i="14"/>
  <c r="J25" i="14" s="1"/>
  <c r="K25" i="14" s="1"/>
  <c r="L26" i="14"/>
  <c r="J26" i="14" s="1"/>
  <c r="K26" i="14" s="1"/>
  <c r="L27" i="14"/>
  <c r="J27" i="14" s="1"/>
  <c r="K27" i="14" s="1"/>
  <c r="L28" i="14"/>
  <c r="J28" i="14" s="1"/>
  <c r="K28" i="14" s="1"/>
  <c r="L29" i="14"/>
  <c r="J29" i="14" s="1"/>
  <c r="K29" i="14" s="1"/>
  <c r="L30" i="14"/>
  <c r="L31" i="14"/>
  <c r="J31" i="14" s="1"/>
  <c r="K31" i="14" s="1"/>
  <c r="L32" i="14"/>
  <c r="J32" i="14" s="1"/>
  <c r="K32" i="14" s="1"/>
  <c r="L33" i="14"/>
  <c r="J33" i="14" s="1"/>
  <c r="K33" i="14" s="1"/>
  <c r="L34" i="14"/>
  <c r="J34" i="14" s="1"/>
  <c r="K34" i="14" s="1"/>
  <c r="L35" i="14"/>
  <c r="J35" i="14" s="1"/>
  <c r="K35" i="14" s="1"/>
  <c r="L36" i="14"/>
  <c r="J36" i="14" s="1"/>
  <c r="K36" i="14" s="1"/>
  <c r="L37" i="14"/>
  <c r="J37" i="14" s="1"/>
  <c r="K37" i="14" s="1"/>
  <c r="L38" i="14"/>
  <c r="J38" i="14" s="1"/>
  <c r="K38" i="14" s="1"/>
  <c r="L39" i="14"/>
  <c r="J39" i="14" s="1"/>
  <c r="K39" i="14" s="1"/>
  <c r="L40" i="14"/>
  <c r="J40" i="14" s="1"/>
  <c r="K40" i="14" s="1"/>
  <c r="L41" i="14"/>
  <c r="J41" i="14" s="1"/>
  <c r="K41" i="14" s="1"/>
  <c r="L42" i="14"/>
  <c r="J42" i="14" s="1"/>
  <c r="K42" i="14" s="1"/>
  <c r="L43" i="14"/>
  <c r="J43" i="14" s="1"/>
  <c r="K43" i="14" s="1"/>
  <c r="L44" i="14"/>
  <c r="J44" i="14" s="1"/>
  <c r="K44" i="14" s="1"/>
  <c r="L45" i="14"/>
  <c r="L46" i="14"/>
  <c r="J46" i="14" s="1"/>
  <c r="K46" i="14" s="1"/>
  <c r="L47" i="14"/>
  <c r="J47" i="14" s="1"/>
  <c r="K47" i="14" s="1"/>
  <c r="L48" i="14"/>
  <c r="J48" i="14" s="1"/>
  <c r="K48" i="14" s="1"/>
  <c r="L49" i="14"/>
  <c r="J49" i="14" s="1"/>
  <c r="K49" i="14" s="1"/>
  <c r="L50" i="14"/>
  <c r="L51" i="14"/>
  <c r="J51" i="14" s="1"/>
  <c r="K51" i="14" s="1"/>
  <c r="L52" i="14"/>
  <c r="J52" i="14" s="1"/>
  <c r="K52" i="14" s="1"/>
  <c r="L53" i="14"/>
  <c r="J53" i="14" s="1"/>
  <c r="K53" i="14" s="1"/>
  <c r="L2" i="14"/>
  <c r="J2" i="14" s="1"/>
  <c r="K2" i="14" s="1"/>
  <c r="AQ3" i="3"/>
  <c r="AQ4" i="3"/>
  <c r="AQ5" i="3"/>
  <c r="AQ6" i="3"/>
  <c r="AQ7" i="3"/>
  <c r="AQ8" i="3"/>
  <c r="AQ9" i="3"/>
  <c r="AQ10" i="3"/>
  <c r="AQ11" i="3"/>
  <c r="AQ12" i="3"/>
  <c r="AQ13" i="3"/>
  <c r="AQ14" i="3"/>
  <c r="AQ15" i="3"/>
  <c r="AQ16" i="3"/>
  <c r="AQ17" i="3"/>
  <c r="AQ18" i="3"/>
  <c r="AQ19" i="3"/>
  <c r="AQ20" i="3"/>
  <c r="AQ21" i="3"/>
  <c r="AQ22" i="3"/>
  <c r="AQ23" i="3"/>
  <c r="AQ24" i="3"/>
  <c r="AQ25" i="3"/>
  <c r="AQ26" i="3"/>
  <c r="AQ27" i="3"/>
  <c r="AQ28" i="3"/>
  <c r="AQ29" i="3"/>
  <c r="AQ30" i="3"/>
  <c r="AQ31" i="3"/>
  <c r="AQ32" i="3"/>
  <c r="AQ33" i="3"/>
  <c r="AQ34" i="3"/>
  <c r="AQ35" i="3"/>
  <c r="AQ36" i="3"/>
  <c r="AQ37" i="3"/>
  <c r="AQ38" i="3"/>
  <c r="AQ39" i="3"/>
  <c r="AQ40" i="3"/>
  <c r="AQ41" i="3"/>
  <c r="AQ42" i="3"/>
  <c r="AQ43" i="3"/>
  <c r="AQ44" i="3"/>
  <c r="AQ46" i="3"/>
  <c r="AQ47" i="3"/>
  <c r="AQ48" i="3"/>
  <c r="AQ49" i="3"/>
  <c r="AQ50" i="3"/>
  <c r="AQ51" i="3"/>
  <c r="AQ52" i="3"/>
  <c r="AQ53" i="3"/>
  <c r="AQ54" i="3"/>
  <c r="AQ55" i="3"/>
  <c r="AQ56" i="3"/>
  <c r="AQ57" i="3"/>
  <c r="AQ58" i="3"/>
  <c r="AQ59" i="3"/>
  <c r="AQ60" i="3"/>
  <c r="AQ61" i="3"/>
  <c r="AQ62" i="3"/>
  <c r="AQ63" i="3"/>
  <c r="AQ64" i="3"/>
  <c r="AQ65" i="3"/>
  <c r="AQ66" i="3"/>
  <c r="AQ67" i="3"/>
  <c r="AQ68" i="3"/>
  <c r="AQ69" i="3"/>
  <c r="AQ70" i="3"/>
  <c r="AQ71" i="3"/>
  <c r="AQ72" i="3"/>
  <c r="AQ73" i="3"/>
  <c r="AQ74" i="3"/>
  <c r="AQ75" i="3"/>
  <c r="AQ76" i="3"/>
  <c r="AQ77" i="3"/>
  <c r="AQ78" i="3"/>
  <c r="AQ79" i="3"/>
  <c r="AQ80" i="3"/>
  <c r="AQ81" i="3"/>
  <c r="AQ82" i="3"/>
  <c r="AQ83" i="3"/>
  <c r="AQ84" i="3"/>
  <c r="AQ85" i="3"/>
  <c r="AQ86" i="3"/>
  <c r="AQ87" i="3"/>
  <c r="AQ88" i="3"/>
  <c r="AQ89" i="3"/>
  <c r="AQ90" i="3"/>
  <c r="AQ91" i="3"/>
  <c r="AQ92" i="3"/>
  <c r="AQ93" i="3"/>
  <c r="AQ94" i="3"/>
  <c r="AQ95" i="3"/>
  <c r="AQ96" i="3"/>
  <c r="AQ97" i="3"/>
  <c r="AQ98" i="3"/>
  <c r="AQ99" i="3"/>
  <c r="AQ100" i="3"/>
  <c r="AQ101" i="3"/>
  <c r="AQ102" i="3"/>
  <c r="AQ103" i="3"/>
  <c r="AQ104" i="3"/>
  <c r="AQ105" i="3"/>
  <c r="AQ106" i="3"/>
  <c r="AQ107" i="3"/>
  <c r="AQ108" i="3"/>
  <c r="AQ109" i="3"/>
  <c r="AQ110" i="3"/>
  <c r="AQ111" i="3"/>
  <c r="AQ112" i="3"/>
  <c r="AQ113" i="3"/>
  <c r="AQ114" i="3"/>
  <c r="AQ115" i="3"/>
  <c r="AQ116" i="3"/>
  <c r="AQ117" i="3"/>
  <c r="AQ118" i="3"/>
  <c r="AQ119" i="3"/>
  <c r="AQ120" i="3"/>
  <c r="AQ121" i="3"/>
  <c r="AQ122" i="3"/>
  <c r="AQ123" i="3"/>
  <c r="AQ124" i="3"/>
  <c r="AQ125" i="3"/>
  <c r="AQ126" i="3"/>
  <c r="AQ127" i="3"/>
  <c r="AQ130" i="3"/>
  <c r="AQ131" i="3"/>
  <c r="AQ132" i="3"/>
  <c r="AQ133" i="3"/>
  <c r="AQ134" i="3"/>
  <c r="AQ135" i="3"/>
  <c r="AQ136" i="3"/>
  <c r="AQ137" i="3"/>
  <c r="AQ138" i="3"/>
  <c r="AQ139" i="3"/>
  <c r="AQ140" i="3"/>
  <c r="AQ141" i="3"/>
  <c r="AQ142" i="3"/>
  <c r="AQ143" i="3"/>
  <c r="AQ144" i="3"/>
  <c r="AQ145" i="3"/>
  <c r="AQ146" i="3"/>
  <c r="AQ147" i="3"/>
  <c r="AQ148" i="3"/>
  <c r="AQ149" i="3"/>
  <c r="AQ150" i="3"/>
  <c r="AQ151" i="3"/>
  <c r="AQ152" i="3"/>
  <c r="AQ153" i="3"/>
  <c r="AQ154" i="3"/>
  <c r="AQ155" i="3"/>
  <c r="AQ156" i="3"/>
  <c r="AQ157" i="3"/>
  <c r="AQ158" i="3"/>
  <c r="AQ159" i="3"/>
  <c r="AQ160" i="3"/>
  <c r="AQ161" i="3"/>
  <c r="AQ162" i="3"/>
  <c r="AQ163" i="3"/>
  <c r="AQ164" i="3"/>
  <c r="AQ166" i="3"/>
  <c r="AQ167" i="3"/>
  <c r="AQ168" i="3"/>
  <c r="AQ169" i="3"/>
  <c r="AQ170" i="3"/>
  <c r="AQ171" i="3"/>
  <c r="AQ172" i="3"/>
  <c r="AQ173" i="3"/>
  <c r="AQ174" i="3"/>
  <c r="AQ177" i="3"/>
  <c r="AQ178" i="3"/>
  <c r="AQ179" i="3"/>
  <c r="AQ180" i="3"/>
  <c r="AQ181" i="3"/>
  <c r="AQ182" i="3"/>
  <c r="AQ183" i="3"/>
  <c r="AQ184" i="3"/>
  <c r="AQ185" i="3"/>
  <c r="AQ186" i="3"/>
  <c r="AQ187" i="3"/>
  <c r="AQ188" i="3"/>
  <c r="AQ189" i="3"/>
  <c r="AQ190" i="3"/>
  <c r="AQ191" i="3"/>
  <c r="AQ192" i="3"/>
  <c r="AQ193" i="3"/>
  <c r="AQ194" i="3"/>
  <c r="AQ195" i="3"/>
  <c r="AQ196" i="3"/>
  <c r="AQ197" i="3"/>
  <c r="AQ198" i="3"/>
  <c r="AQ199" i="3"/>
  <c r="AQ200" i="3"/>
  <c r="AQ201" i="3"/>
  <c r="AQ202" i="3"/>
  <c r="AQ203" i="3"/>
  <c r="AQ204" i="3"/>
  <c r="AQ205" i="3"/>
  <c r="AQ206" i="3"/>
  <c r="AQ207" i="3"/>
  <c r="AQ208" i="3"/>
  <c r="AQ209" i="3"/>
  <c r="AQ210" i="3"/>
  <c r="AQ211" i="3"/>
  <c r="AQ212" i="3"/>
  <c r="AQ213" i="3"/>
  <c r="AQ214" i="3"/>
  <c r="AQ215" i="3"/>
  <c r="AQ216" i="3"/>
  <c r="AQ217" i="3"/>
  <c r="AQ218" i="3"/>
  <c r="AQ219" i="3"/>
  <c r="AQ220" i="3"/>
  <c r="AQ221" i="3"/>
  <c r="AQ222" i="3"/>
  <c r="AQ223" i="3"/>
  <c r="AQ224" i="3"/>
  <c r="AQ225" i="3"/>
  <c r="AQ226" i="3"/>
  <c r="AQ227" i="3"/>
  <c r="AQ228" i="3"/>
  <c r="AQ229" i="3"/>
  <c r="AQ230" i="3"/>
  <c r="AQ231" i="3"/>
  <c r="AQ232" i="3"/>
  <c r="AQ233" i="3"/>
  <c r="AQ234" i="3"/>
  <c r="AQ235" i="3"/>
  <c r="AQ236" i="3"/>
  <c r="AQ237" i="3"/>
  <c r="AQ238" i="3"/>
  <c r="AQ239" i="3"/>
  <c r="AQ240" i="3"/>
  <c r="AQ241" i="3"/>
  <c r="AQ242" i="3"/>
  <c r="AQ243" i="3"/>
  <c r="AQ244" i="3"/>
  <c r="AQ245" i="3"/>
  <c r="AQ246" i="3"/>
  <c r="AQ247" i="3"/>
  <c r="AQ248" i="3"/>
  <c r="AQ249" i="3"/>
  <c r="AQ250" i="3"/>
  <c r="AQ2" i="3"/>
  <c r="AP3" i="3"/>
  <c r="AP4" i="3"/>
  <c r="AP5" i="3"/>
  <c r="AP6" i="3"/>
  <c r="AP7" i="3"/>
  <c r="AP8" i="3"/>
  <c r="AP9" i="3"/>
  <c r="AP10" i="3"/>
  <c r="AP11" i="3"/>
  <c r="AP12" i="3"/>
  <c r="AP13" i="3"/>
  <c r="AP14" i="3"/>
  <c r="AP15" i="3"/>
  <c r="AP16" i="3"/>
  <c r="AP17" i="3"/>
  <c r="AP18" i="3"/>
  <c r="AP19" i="3"/>
  <c r="AP20" i="3"/>
  <c r="AP21" i="3"/>
  <c r="AP22" i="3"/>
  <c r="AP23" i="3"/>
  <c r="AP24" i="3"/>
  <c r="AP25" i="3"/>
  <c r="AP26" i="3"/>
  <c r="AP27" i="3"/>
  <c r="AP28" i="3"/>
  <c r="AP29" i="3"/>
  <c r="AP30" i="3"/>
  <c r="AP31" i="3"/>
  <c r="AP32" i="3"/>
  <c r="AP33" i="3"/>
  <c r="AP34" i="3"/>
  <c r="AP35" i="3"/>
  <c r="AP36" i="3"/>
  <c r="AP37" i="3"/>
  <c r="AP38" i="3"/>
  <c r="AP39" i="3"/>
  <c r="AP40" i="3"/>
  <c r="AP41" i="3"/>
  <c r="AP42" i="3"/>
  <c r="AP43" i="3"/>
  <c r="AP44" i="3"/>
  <c r="AP45" i="3"/>
  <c r="AP46" i="3"/>
  <c r="AP47" i="3"/>
  <c r="AP48" i="3"/>
  <c r="AP49" i="3"/>
  <c r="AP50" i="3"/>
  <c r="AP51" i="3"/>
  <c r="AP52" i="3"/>
  <c r="AP53" i="3"/>
  <c r="AP54" i="3"/>
  <c r="AP55" i="3"/>
  <c r="AP56" i="3"/>
  <c r="AP57" i="3"/>
  <c r="AP58" i="3"/>
  <c r="AP59" i="3"/>
  <c r="AP60" i="3"/>
  <c r="AP61" i="3"/>
  <c r="AP62" i="3"/>
  <c r="AP63" i="3"/>
  <c r="AP64" i="3"/>
  <c r="AP65" i="3"/>
  <c r="AP66" i="3"/>
  <c r="AP67" i="3"/>
  <c r="AP68" i="3"/>
  <c r="AP69" i="3"/>
  <c r="AP70" i="3"/>
  <c r="AP71" i="3"/>
  <c r="AP72" i="3"/>
  <c r="AP73" i="3"/>
  <c r="AP74" i="3"/>
  <c r="AP75" i="3"/>
  <c r="AP76" i="3"/>
  <c r="AP77" i="3"/>
  <c r="AP78" i="3"/>
  <c r="AP79" i="3"/>
  <c r="AP80" i="3"/>
  <c r="AP81" i="3"/>
  <c r="AP82" i="3"/>
  <c r="AP83" i="3"/>
  <c r="AP84" i="3"/>
  <c r="AP85" i="3"/>
  <c r="AP86" i="3"/>
  <c r="AP87" i="3"/>
  <c r="AP88" i="3"/>
  <c r="AP89" i="3"/>
  <c r="AP90" i="3"/>
  <c r="AP91" i="3"/>
  <c r="AP92" i="3"/>
  <c r="AP93" i="3"/>
  <c r="AP94" i="3"/>
  <c r="AP95" i="3"/>
  <c r="AP96" i="3"/>
  <c r="AP97" i="3"/>
  <c r="AP98" i="3"/>
  <c r="AP99" i="3"/>
  <c r="AP100" i="3"/>
  <c r="AP101" i="3"/>
  <c r="AP102" i="3"/>
  <c r="AP103" i="3"/>
  <c r="AP104" i="3"/>
  <c r="AP105" i="3"/>
  <c r="AP106" i="3"/>
  <c r="AP107" i="3"/>
  <c r="AP108" i="3"/>
  <c r="AP109" i="3"/>
  <c r="AP110" i="3"/>
  <c r="AP111" i="3"/>
  <c r="AP112" i="3"/>
  <c r="AP113" i="3"/>
  <c r="AP114" i="3"/>
  <c r="AP115" i="3"/>
  <c r="AP116" i="3"/>
  <c r="AP117" i="3"/>
  <c r="AP118" i="3"/>
  <c r="AP119" i="3"/>
  <c r="AP120" i="3"/>
  <c r="AP121" i="3"/>
  <c r="AP122" i="3"/>
  <c r="AP123" i="3"/>
  <c r="AP124" i="3"/>
  <c r="AP125" i="3"/>
  <c r="AP126" i="3"/>
  <c r="AP127" i="3"/>
  <c r="AP128" i="3"/>
  <c r="AP129" i="3"/>
  <c r="AP130" i="3"/>
  <c r="AP131" i="3"/>
  <c r="AP132" i="3"/>
  <c r="AP133" i="3"/>
  <c r="AP134" i="3"/>
  <c r="AP135" i="3"/>
  <c r="AP136" i="3"/>
  <c r="AP137" i="3"/>
  <c r="AP138" i="3"/>
  <c r="AP139" i="3"/>
  <c r="AP140" i="3"/>
  <c r="AP141" i="3"/>
  <c r="AP142" i="3"/>
  <c r="AP143" i="3"/>
  <c r="AP144" i="3"/>
  <c r="AP145" i="3"/>
  <c r="AP146" i="3"/>
  <c r="AP147" i="3"/>
  <c r="AP148" i="3"/>
  <c r="AP149" i="3"/>
  <c r="AP150" i="3"/>
  <c r="AP151" i="3"/>
  <c r="AP152" i="3"/>
  <c r="AP153" i="3"/>
  <c r="AP154" i="3"/>
  <c r="AP155" i="3"/>
  <c r="AP156" i="3"/>
  <c r="AP157" i="3"/>
  <c r="AP158" i="3"/>
  <c r="AP159" i="3"/>
  <c r="AP160" i="3"/>
  <c r="AP161" i="3"/>
  <c r="AP162" i="3"/>
  <c r="AP163" i="3"/>
  <c r="AP164" i="3"/>
  <c r="AP165" i="3"/>
  <c r="AP166" i="3"/>
  <c r="AP167" i="3"/>
  <c r="AP168" i="3"/>
  <c r="AP169" i="3"/>
  <c r="AP170" i="3"/>
  <c r="AP171" i="3"/>
  <c r="AP172" i="3"/>
  <c r="AP173" i="3"/>
  <c r="AP174" i="3"/>
  <c r="AP175" i="3"/>
  <c r="AP176" i="3"/>
  <c r="AP177" i="3"/>
  <c r="AP178" i="3"/>
  <c r="AP179" i="3"/>
  <c r="AP180" i="3"/>
  <c r="AP181" i="3"/>
  <c r="AP182" i="3"/>
  <c r="AP183" i="3"/>
  <c r="AP184" i="3"/>
  <c r="AP185" i="3"/>
  <c r="AP186" i="3"/>
  <c r="AP187" i="3"/>
  <c r="AP188" i="3"/>
  <c r="AP189" i="3"/>
  <c r="AP190" i="3"/>
  <c r="AP191" i="3"/>
  <c r="AP192" i="3"/>
  <c r="AP193" i="3"/>
  <c r="AP194" i="3"/>
  <c r="AP195" i="3"/>
  <c r="AP196" i="3"/>
  <c r="AP197" i="3"/>
  <c r="AP198" i="3"/>
  <c r="AP199" i="3"/>
  <c r="AP200" i="3"/>
  <c r="AP201" i="3"/>
  <c r="AP202" i="3"/>
  <c r="AP203" i="3"/>
  <c r="AP204" i="3"/>
  <c r="AP205" i="3"/>
  <c r="AP206" i="3"/>
  <c r="AP207" i="3"/>
  <c r="AP208" i="3"/>
  <c r="AP209" i="3"/>
  <c r="AP210" i="3"/>
  <c r="AP211" i="3"/>
  <c r="AP212" i="3"/>
  <c r="AP213" i="3"/>
  <c r="AP214" i="3"/>
  <c r="AP215" i="3"/>
  <c r="AP216" i="3"/>
  <c r="AP217" i="3"/>
  <c r="AP218" i="3"/>
  <c r="AP219" i="3"/>
  <c r="AP220" i="3"/>
  <c r="AP221" i="3"/>
  <c r="AP222" i="3"/>
  <c r="AP223" i="3"/>
  <c r="AP224" i="3"/>
  <c r="AP225" i="3"/>
  <c r="AP226" i="3"/>
  <c r="AP227" i="3"/>
  <c r="AP228" i="3"/>
  <c r="AP229" i="3"/>
  <c r="AP230" i="3"/>
  <c r="AP231" i="3"/>
  <c r="AP232" i="3"/>
  <c r="AP233" i="3"/>
  <c r="AP234" i="3"/>
  <c r="AP235" i="3"/>
  <c r="AP236" i="3"/>
  <c r="AP237" i="3"/>
  <c r="AP238" i="3"/>
  <c r="AP239" i="3"/>
  <c r="AP240" i="3"/>
  <c r="AP241" i="3"/>
  <c r="AP242" i="3"/>
  <c r="AP243" i="3"/>
  <c r="AP244" i="3"/>
  <c r="AP245" i="3"/>
  <c r="AP246" i="3"/>
  <c r="AP247" i="3"/>
  <c r="AP248" i="3"/>
  <c r="AP249" i="3"/>
  <c r="AP250" i="3"/>
  <c r="AP2" i="3"/>
  <c r="V13" i="16"/>
  <c r="V28" i="16"/>
  <c r="V29" i="16"/>
  <c r="V30" i="16"/>
  <c r="V31" i="16"/>
  <c r="V32" i="16"/>
  <c r="V178" i="16"/>
  <c r="V179" i="16"/>
  <c r="V224" i="16"/>
  <c r="V226" i="16"/>
  <c r="V234" i="16"/>
  <c r="V309" i="16"/>
  <c r="U36" i="16"/>
  <c r="V36" i="16" s="1"/>
  <c r="U37" i="16"/>
  <c r="V37" i="16" s="1"/>
  <c r="U38" i="16"/>
  <c r="V38" i="16" s="1"/>
  <c r="U39" i="16"/>
  <c r="V39" i="16" s="1"/>
  <c r="U40" i="16"/>
  <c r="V40" i="16" s="1"/>
  <c r="U41" i="16"/>
  <c r="V41" i="16" s="1"/>
  <c r="U42" i="16"/>
  <c r="V42" i="16" s="1"/>
  <c r="U43" i="16"/>
  <c r="V43" i="16" s="1"/>
  <c r="U44" i="16"/>
  <c r="V44" i="16" s="1"/>
  <c r="U45" i="16"/>
  <c r="V45" i="16" s="1"/>
  <c r="U46" i="16"/>
  <c r="V46" i="16" s="1"/>
  <c r="U47" i="16"/>
  <c r="V47" i="16" s="1"/>
  <c r="U48" i="16"/>
  <c r="V48" i="16" s="1"/>
  <c r="U49" i="16"/>
  <c r="V49" i="16" s="1"/>
  <c r="U50" i="16"/>
  <c r="V50" i="16" s="1"/>
  <c r="U51" i="16"/>
  <c r="V51" i="16" s="1"/>
  <c r="U52" i="16"/>
  <c r="V52" i="16" s="1"/>
  <c r="U53" i="16"/>
  <c r="V53" i="16" s="1"/>
  <c r="U54" i="16"/>
  <c r="V54" i="16" s="1"/>
  <c r="U55" i="16"/>
  <c r="V55" i="16" s="1"/>
  <c r="U56" i="16"/>
  <c r="V56" i="16" s="1"/>
  <c r="U57" i="16"/>
  <c r="V57" i="16" s="1"/>
  <c r="U58" i="16"/>
  <c r="V58" i="16" s="1"/>
  <c r="U59" i="16"/>
  <c r="V59" i="16" s="1"/>
  <c r="U60" i="16"/>
  <c r="V60" i="16" s="1"/>
  <c r="U61" i="16"/>
  <c r="V61" i="16" s="1"/>
  <c r="U62" i="16"/>
  <c r="V62" i="16" s="1"/>
  <c r="U63" i="16"/>
  <c r="V63" i="16" s="1"/>
  <c r="U64" i="16"/>
  <c r="V64" i="16" s="1"/>
  <c r="U65" i="16"/>
  <c r="V65" i="16" s="1"/>
  <c r="U66" i="16"/>
  <c r="V66" i="16" s="1"/>
  <c r="U67" i="16"/>
  <c r="V67" i="16" s="1"/>
  <c r="U68" i="16"/>
  <c r="V68" i="16" s="1"/>
  <c r="U69" i="16"/>
  <c r="V69" i="16" s="1"/>
  <c r="U70" i="16"/>
  <c r="V70" i="16" s="1"/>
  <c r="U71" i="16"/>
  <c r="V71" i="16" s="1"/>
  <c r="U72" i="16"/>
  <c r="V72" i="16" s="1"/>
  <c r="U73" i="16"/>
  <c r="V73" i="16" s="1"/>
  <c r="U74" i="16"/>
  <c r="V74" i="16" s="1"/>
  <c r="U75" i="16"/>
  <c r="V75" i="16" s="1"/>
  <c r="U76" i="16"/>
  <c r="V76" i="16" s="1"/>
  <c r="U77" i="16"/>
  <c r="V77" i="16" s="1"/>
  <c r="U78" i="16"/>
  <c r="V78" i="16" s="1"/>
  <c r="U79" i="16"/>
  <c r="V79" i="16" s="1"/>
  <c r="U80" i="16"/>
  <c r="V80" i="16" s="1"/>
  <c r="U81" i="16"/>
  <c r="V81" i="16" s="1"/>
  <c r="U82" i="16"/>
  <c r="V82" i="16" s="1"/>
  <c r="U83" i="16"/>
  <c r="V83" i="16" s="1"/>
  <c r="U84" i="16"/>
  <c r="V84" i="16" s="1"/>
  <c r="U85" i="16"/>
  <c r="V85" i="16" s="1"/>
  <c r="U86" i="16"/>
  <c r="V86" i="16" s="1"/>
  <c r="U87" i="16"/>
  <c r="V87" i="16" s="1"/>
  <c r="U88" i="16"/>
  <c r="V88" i="16" s="1"/>
  <c r="U89" i="16"/>
  <c r="V89" i="16" s="1"/>
  <c r="U90" i="16"/>
  <c r="V90" i="16" s="1"/>
  <c r="U91" i="16"/>
  <c r="V91" i="16" s="1"/>
  <c r="U92" i="16"/>
  <c r="V92" i="16" s="1"/>
  <c r="U93" i="16"/>
  <c r="V93" i="16" s="1"/>
  <c r="U94" i="16"/>
  <c r="V94" i="16" s="1"/>
  <c r="U95" i="16"/>
  <c r="V95" i="16" s="1"/>
  <c r="U96" i="16"/>
  <c r="V96" i="16" s="1"/>
  <c r="U97" i="16"/>
  <c r="V97" i="16" s="1"/>
  <c r="U98" i="16"/>
  <c r="V98" i="16" s="1"/>
  <c r="U99" i="16"/>
  <c r="V99" i="16" s="1"/>
  <c r="U100" i="16"/>
  <c r="V100" i="16" s="1"/>
  <c r="U101" i="16"/>
  <c r="V101" i="16" s="1"/>
  <c r="U102" i="16"/>
  <c r="V102" i="16" s="1"/>
  <c r="U103" i="16"/>
  <c r="V103" i="16" s="1"/>
  <c r="U104" i="16"/>
  <c r="V104" i="16" s="1"/>
  <c r="U105" i="16"/>
  <c r="V105" i="16" s="1"/>
  <c r="U106" i="16"/>
  <c r="V106" i="16" s="1"/>
  <c r="U107" i="16"/>
  <c r="V107" i="16" s="1"/>
  <c r="U108" i="16"/>
  <c r="V108" i="16" s="1"/>
  <c r="U109" i="16"/>
  <c r="V109" i="16" s="1"/>
  <c r="U110" i="16"/>
  <c r="V110" i="16" s="1"/>
  <c r="U111" i="16"/>
  <c r="V111" i="16" s="1"/>
  <c r="U112" i="16"/>
  <c r="V112" i="16" s="1"/>
  <c r="U113" i="16"/>
  <c r="V113" i="16" s="1"/>
  <c r="U114" i="16"/>
  <c r="V114" i="16" s="1"/>
  <c r="U115" i="16"/>
  <c r="V115" i="16" s="1"/>
  <c r="U116" i="16"/>
  <c r="V116" i="16" s="1"/>
  <c r="U117" i="16"/>
  <c r="V117" i="16" s="1"/>
  <c r="U118" i="16"/>
  <c r="V118" i="16" s="1"/>
  <c r="U119" i="16"/>
  <c r="V119" i="16" s="1"/>
  <c r="U120" i="16"/>
  <c r="V120" i="16" s="1"/>
  <c r="U121" i="16"/>
  <c r="V121" i="16" s="1"/>
  <c r="U122" i="16"/>
  <c r="V122" i="16" s="1"/>
  <c r="U123" i="16"/>
  <c r="V123" i="16" s="1"/>
  <c r="U124" i="16"/>
  <c r="V124" i="16" s="1"/>
  <c r="U125" i="16"/>
  <c r="V125" i="16" s="1"/>
  <c r="U126" i="16"/>
  <c r="V126" i="16" s="1"/>
  <c r="U127" i="16"/>
  <c r="V127" i="16" s="1"/>
  <c r="U128" i="16"/>
  <c r="V128" i="16" s="1"/>
  <c r="U129" i="16"/>
  <c r="V129" i="16" s="1"/>
  <c r="U130" i="16"/>
  <c r="V130" i="16" s="1"/>
  <c r="U131" i="16"/>
  <c r="V131" i="16" s="1"/>
  <c r="U132" i="16"/>
  <c r="V132" i="16" s="1"/>
  <c r="U133" i="16"/>
  <c r="V133" i="16" s="1"/>
  <c r="U134" i="16"/>
  <c r="V134" i="16" s="1"/>
  <c r="U135" i="16"/>
  <c r="V135" i="16" s="1"/>
  <c r="U136" i="16"/>
  <c r="V136" i="16" s="1"/>
  <c r="U137" i="16"/>
  <c r="V137" i="16" s="1"/>
  <c r="U138" i="16"/>
  <c r="V138" i="16" s="1"/>
  <c r="U139" i="16"/>
  <c r="V139" i="16" s="1"/>
  <c r="U140" i="16"/>
  <c r="V140" i="16" s="1"/>
  <c r="U141" i="16"/>
  <c r="V141" i="16" s="1"/>
  <c r="U142" i="16"/>
  <c r="V142" i="16" s="1"/>
  <c r="U143" i="16"/>
  <c r="V143" i="16" s="1"/>
  <c r="U144" i="16"/>
  <c r="V144" i="16" s="1"/>
  <c r="U145" i="16"/>
  <c r="V145" i="16" s="1"/>
  <c r="U146" i="16"/>
  <c r="V146" i="16" s="1"/>
  <c r="U147" i="16"/>
  <c r="V147" i="16" s="1"/>
  <c r="U148" i="16"/>
  <c r="V148" i="16" s="1"/>
  <c r="U149" i="16"/>
  <c r="V149" i="16" s="1"/>
  <c r="U150" i="16"/>
  <c r="V150" i="16" s="1"/>
  <c r="U151" i="16"/>
  <c r="V151" i="16" s="1"/>
  <c r="U152" i="16"/>
  <c r="V152" i="16" s="1"/>
  <c r="U153" i="16"/>
  <c r="V153" i="16" s="1"/>
  <c r="U154" i="16"/>
  <c r="V154" i="16" s="1"/>
  <c r="U155" i="16"/>
  <c r="V155" i="16" s="1"/>
  <c r="U156" i="16"/>
  <c r="V156" i="16" s="1"/>
  <c r="U157" i="16"/>
  <c r="V157" i="16" s="1"/>
  <c r="U158" i="16"/>
  <c r="V158" i="16" s="1"/>
  <c r="U159" i="16"/>
  <c r="V159" i="16" s="1"/>
  <c r="U160" i="16"/>
  <c r="V160" i="16" s="1"/>
  <c r="U161" i="16"/>
  <c r="V161" i="16" s="1"/>
  <c r="U162" i="16"/>
  <c r="V162" i="16" s="1"/>
  <c r="U163" i="16"/>
  <c r="V163" i="16" s="1"/>
  <c r="U164" i="16"/>
  <c r="V164" i="16" s="1"/>
  <c r="U165" i="16"/>
  <c r="V165" i="16" s="1"/>
  <c r="U166" i="16"/>
  <c r="V166" i="16" s="1"/>
  <c r="U167" i="16"/>
  <c r="V167" i="16" s="1"/>
  <c r="U168" i="16"/>
  <c r="V168" i="16" s="1"/>
  <c r="U169" i="16"/>
  <c r="V169" i="16" s="1"/>
  <c r="U170" i="16"/>
  <c r="V170" i="16" s="1"/>
  <c r="U171" i="16"/>
  <c r="V171" i="16" s="1"/>
  <c r="U172" i="16"/>
  <c r="V172" i="16" s="1"/>
  <c r="U173" i="16"/>
  <c r="V173" i="16" s="1"/>
  <c r="U174" i="16"/>
  <c r="V174" i="16" s="1"/>
  <c r="U175" i="16"/>
  <c r="V175" i="16" s="1"/>
  <c r="U176" i="16"/>
  <c r="V176" i="16" s="1"/>
  <c r="U177" i="16"/>
  <c r="V177" i="16" s="1"/>
  <c r="U178" i="16"/>
  <c r="U179" i="16"/>
  <c r="U180" i="16"/>
  <c r="V180" i="16" s="1"/>
  <c r="U181" i="16"/>
  <c r="V181" i="16" s="1"/>
  <c r="U182" i="16"/>
  <c r="V182" i="16" s="1"/>
  <c r="U183" i="16"/>
  <c r="V183" i="16" s="1"/>
  <c r="U184" i="16"/>
  <c r="V184" i="16" s="1"/>
  <c r="U185" i="16"/>
  <c r="V185" i="16" s="1"/>
  <c r="U186" i="16"/>
  <c r="V186" i="16" s="1"/>
  <c r="U187" i="16"/>
  <c r="V187" i="16" s="1"/>
  <c r="U188" i="16"/>
  <c r="V188" i="16" s="1"/>
  <c r="U189" i="16"/>
  <c r="V189" i="16" s="1"/>
  <c r="U190" i="16"/>
  <c r="V190" i="16" s="1"/>
  <c r="U191" i="16"/>
  <c r="V191" i="16" s="1"/>
  <c r="U192" i="16"/>
  <c r="V192" i="16" s="1"/>
  <c r="U193" i="16"/>
  <c r="V193" i="16" s="1"/>
  <c r="U194" i="16"/>
  <c r="V194" i="16" s="1"/>
  <c r="U195" i="16"/>
  <c r="V195" i="16" s="1"/>
  <c r="U196" i="16"/>
  <c r="V196" i="16" s="1"/>
  <c r="U197" i="16"/>
  <c r="V197" i="16" s="1"/>
  <c r="U198" i="16"/>
  <c r="V198" i="16" s="1"/>
  <c r="U199" i="16"/>
  <c r="V199" i="16" s="1"/>
  <c r="U200" i="16"/>
  <c r="V200" i="16" s="1"/>
  <c r="U201" i="16"/>
  <c r="V201" i="16" s="1"/>
  <c r="U202" i="16"/>
  <c r="V202" i="16" s="1"/>
  <c r="U203" i="16"/>
  <c r="V203" i="16" s="1"/>
  <c r="U204" i="16"/>
  <c r="V204" i="16" s="1"/>
  <c r="U205" i="16"/>
  <c r="V205" i="16" s="1"/>
  <c r="U206" i="16"/>
  <c r="V206" i="16" s="1"/>
  <c r="U207" i="16"/>
  <c r="V207" i="16" s="1"/>
  <c r="U208" i="16"/>
  <c r="V208" i="16" s="1"/>
  <c r="U209" i="16"/>
  <c r="V209" i="16" s="1"/>
  <c r="U210" i="16"/>
  <c r="V210" i="16" s="1"/>
  <c r="U211" i="16"/>
  <c r="V211" i="16" s="1"/>
  <c r="U212" i="16"/>
  <c r="V212" i="16" s="1"/>
  <c r="U213" i="16"/>
  <c r="V213" i="16" s="1"/>
  <c r="U214" i="16"/>
  <c r="V214" i="16" s="1"/>
  <c r="U215" i="16"/>
  <c r="V215" i="16" s="1"/>
  <c r="U216" i="16"/>
  <c r="V216" i="16" s="1"/>
  <c r="U239" i="16"/>
  <c r="V217" i="16" s="1"/>
  <c r="U240" i="16"/>
  <c r="U241" i="16"/>
  <c r="U242" i="16"/>
  <c r="V220" i="16" s="1"/>
  <c r="U243" i="16"/>
  <c r="U244" i="16"/>
  <c r="U245" i="16"/>
  <c r="V223" i="16" s="1"/>
  <c r="U246" i="16"/>
  <c r="V246" i="16" s="1"/>
  <c r="U247" i="16"/>
  <c r="V225" i="16" s="1"/>
  <c r="U248" i="16"/>
  <c r="V248" i="16" s="1"/>
  <c r="U249" i="16"/>
  <c r="U250" i="16"/>
  <c r="V228" i="16" s="1"/>
  <c r="U251" i="16"/>
  <c r="V229" i="16" s="1"/>
  <c r="U252" i="16"/>
  <c r="U253" i="16"/>
  <c r="U254" i="16"/>
  <c r="V232" i="16" s="1"/>
  <c r="U255" i="16"/>
  <c r="U256" i="16"/>
  <c r="U257" i="16"/>
  <c r="V235" i="16" s="1"/>
  <c r="U258" i="16"/>
  <c r="V258" i="16" s="1"/>
  <c r="U259" i="16"/>
  <c r="V237" i="16" s="1"/>
  <c r="U260" i="16"/>
  <c r="V260" i="16" s="1"/>
  <c r="U261" i="16"/>
  <c r="V261" i="16" s="1"/>
  <c r="U262" i="16"/>
  <c r="U263" i="16"/>
  <c r="V241" i="16" s="1"/>
  <c r="U264" i="16"/>
  <c r="V264" i="16" s="1"/>
  <c r="U265" i="16"/>
  <c r="U266" i="16"/>
  <c r="V244" i="16" s="1"/>
  <c r="U267" i="16"/>
  <c r="U268" i="16"/>
  <c r="U269" i="16"/>
  <c r="V247" i="16" s="1"/>
  <c r="U270" i="16"/>
  <c r="V270" i="16" s="1"/>
  <c r="U271" i="16"/>
  <c r="U272" i="16"/>
  <c r="V272" i="16" s="1"/>
  <c r="U273" i="16"/>
  <c r="V273" i="16" s="1"/>
  <c r="U274" i="16"/>
  <c r="U275" i="16"/>
  <c r="V253" i="16" s="1"/>
  <c r="U276" i="16"/>
  <c r="V276" i="16" s="1"/>
  <c r="U277" i="16"/>
  <c r="U278" i="16"/>
  <c r="V256" i="16" s="1"/>
  <c r="U279" i="16"/>
  <c r="U280" i="16"/>
  <c r="U281" i="16"/>
  <c r="V259" i="16" s="1"/>
  <c r="U282" i="16"/>
  <c r="V282" i="16" s="1"/>
  <c r="U283" i="16"/>
  <c r="U284" i="16"/>
  <c r="U285" i="16"/>
  <c r="V285" i="16" s="1"/>
  <c r="U286" i="16"/>
  <c r="U287" i="16"/>
  <c r="V265" i="16" s="1"/>
  <c r="U288" i="16"/>
  <c r="V288" i="16" s="1"/>
  <c r="U289" i="16"/>
  <c r="U290" i="16"/>
  <c r="V268" i="16" s="1"/>
  <c r="U291" i="16"/>
  <c r="U292" i="16"/>
  <c r="U293" i="16"/>
  <c r="V271" i="16" s="1"/>
  <c r="U294" i="16"/>
  <c r="V294" i="16" s="1"/>
  <c r="U295" i="16"/>
  <c r="V295" i="16" s="1"/>
  <c r="U296" i="16"/>
  <c r="U297" i="16"/>
  <c r="V297" i="16" s="1"/>
  <c r="U298" i="16"/>
  <c r="U299" i="16"/>
  <c r="V277" i="16" s="1"/>
  <c r="U300" i="16"/>
  <c r="U301" i="16"/>
  <c r="U302" i="16"/>
  <c r="V280" i="16" s="1"/>
  <c r="U303" i="16"/>
  <c r="U304" i="16"/>
  <c r="U305" i="16"/>
  <c r="V283" i="16" s="1"/>
  <c r="U306" i="16"/>
  <c r="V306" i="16" s="1"/>
  <c r="U307" i="16"/>
  <c r="V307" i="16" s="1"/>
  <c r="U308" i="16"/>
  <c r="U310" i="16"/>
  <c r="U311" i="16"/>
  <c r="V289" i="16" s="1"/>
  <c r="U312" i="16"/>
  <c r="V312" i="16" s="1"/>
  <c r="U313" i="16"/>
  <c r="V291" i="16" s="1"/>
  <c r="U314" i="16"/>
  <c r="V292" i="16" s="1"/>
  <c r="U315" i="16"/>
  <c r="U316" i="16"/>
  <c r="U317" i="16"/>
  <c r="U318" i="16"/>
  <c r="V296" i="16" s="1"/>
  <c r="U319" i="16"/>
  <c r="V319" i="16" s="1"/>
  <c r="U320" i="16"/>
  <c r="U321" i="16"/>
  <c r="V321" i="16" s="1"/>
  <c r="U322" i="16"/>
  <c r="U323" i="16"/>
  <c r="U324" i="16"/>
  <c r="V324" i="16" s="1"/>
  <c r="U325" i="16"/>
  <c r="V303" i="16" s="1"/>
  <c r="U326" i="16"/>
  <c r="V304" i="16" s="1"/>
  <c r="U327" i="16"/>
  <c r="U328" i="16"/>
  <c r="U329" i="16"/>
  <c r="U330" i="16"/>
  <c r="V308" i="16" s="1"/>
  <c r="U331" i="16"/>
  <c r="V331" i="16" s="1"/>
  <c r="U332" i="16"/>
  <c r="U333" i="16"/>
  <c r="V333" i="16" s="1"/>
  <c r="U334" i="16"/>
  <c r="U335" i="16"/>
  <c r="U336" i="16"/>
  <c r="V314" i="16" s="1"/>
  <c r="U337" i="16"/>
  <c r="U338" i="16"/>
  <c r="U339" i="16"/>
  <c r="V317" i="16" s="1"/>
  <c r="U340" i="16"/>
  <c r="U341" i="16"/>
  <c r="U342" i="16"/>
  <c r="V320" i="16" s="1"/>
  <c r="U343" i="16"/>
  <c r="V343" i="16" s="1"/>
  <c r="U344" i="16"/>
  <c r="V322" i="16" s="1"/>
  <c r="U345" i="16"/>
  <c r="V345" i="16" s="1"/>
  <c r="U346" i="16"/>
  <c r="U347" i="16"/>
  <c r="U348" i="16"/>
  <c r="V326" i="16" s="1"/>
  <c r="U349" i="16"/>
  <c r="U350" i="16"/>
  <c r="U351" i="16"/>
  <c r="V329" i="16" s="1"/>
  <c r="U352" i="16"/>
  <c r="U353" i="16"/>
  <c r="U354" i="16"/>
  <c r="V332" i="16" s="1"/>
  <c r="U355" i="16"/>
  <c r="V355" i="16" s="1"/>
  <c r="U356" i="16"/>
  <c r="V334" i="16" s="1"/>
  <c r="U357" i="16"/>
  <c r="V357" i="16" s="1"/>
  <c r="U358" i="16"/>
  <c r="U359" i="16"/>
  <c r="U360" i="16"/>
  <c r="V338" i="16" s="1"/>
  <c r="U361" i="16"/>
  <c r="U362" i="16"/>
  <c r="U363" i="16"/>
  <c r="V341" i="16" s="1"/>
  <c r="U364" i="16"/>
  <c r="U365" i="16"/>
  <c r="U366" i="16"/>
  <c r="V344" i="16" s="1"/>
  <c r="U367" i="16"/>
  <c r="V367" i="16" s="1"/>
  <c r="U368" i="16"/>
  <c r="V346" i="16" s="1"/>
  <c r="U369" i="16"/>
  <c r="V369" i="16" s="1"/>
  <c r="U370" i="16"/>
  <c r="U371" i="16"/>
  <c r="U372" i="16"/>
  <c r="V350" i="16" s="1"/>
  <c r="U373" i="16"/>
  <c r="U374" i="16"/>
  <c r="U375" i="16"/>
  <c r="V353" i="16" s="1"/>
  <c r="U376" i="16"/>
  <c r="U377" i="16"/>
  <c r="U378" i="16"/>
  <c r="V356" i="16" s="1"/>
  <c r="U379" i="16"/>
  <c r="V379" i="16" s="1"/>
  <c r="U380" i="16"/>
  <c r="V358" i="16" s="1"/>
  <c r="U381" i="16"/>
  <c r="V381" i="16" s="1"/>
  <c r="U382" i="16"/>
  <c r="U383" i="16"/>
  <c r="U384" i="16"/>
  <c r="V362" i="16" s="1"/>
  <c r="U385" i="16"/>
  <c r="U386" i="16"/>
  <c r="U387" i="16"/>
  <c r="V365" i="16" s="1"/>
  <c r="U388" i="16"/>
  <c r="U389" i="16"/>
  <c r="U390" i="16"/>
  <c r="V368" i="16" s="1"/>
  <c r="U391" i="16"/>
  <c r="V391" i="16" s="1"/>
  <c r="U392" i="16"/>
  <c r="V370" i="16" s="1"/>
  <c r="U393" i="16"/>
  <c r="V393" i="16" s="1"/>
  <c r="U394" i="16"/>
  <c r="U395" i="16"/>
  <c r="U396" i="16"/>
  <c r="V374" i="16" s="1"/>
  <c r="U397" i="16"/>
  <c r="U398" i="16"/>
  <c r="U399" i="16"/>
  <c r="V377" i="16" s="1"/>
  <c r="U400" i="16"/>
  <c r="U401" i="16"/>
  <c r="U402" i="16"/>
  <c r="V380" i="16" s="1"/>
  <c r="U403" i="16"/>
  <c r="V403" i="16" s="1"/>
  <c r="U404" i="16"/>
  <c r="V382" i="16" s="1"/>
  <c r="U405" i="16"/>
  <c r="V405" i="16" s="1"/>
  <c r="U406" i="16"/>
  <c r="U407" i="16"/>
  <c r="U408" i="16"/>
  <c r="V386" i="16" s="1"/>
  <c r="U409" i="16"/>
  <c r="U410" i="16"/>
  <c r="U411" i="16"/>
  <c r="V389" i="16" s="1"/>
  <c r="U412" i="16"/>
  <c r="U413" i="16"/>
  <c r="U414" i="16"/>
  <c r="V392" i="16" s="1"/>
  <c r="U415" i="16"/>
  <c r="V415" i="16" s="1"/>
  <c r="U416" i="16"/>
  <c r="V394" i="16" s="1"/>
  <c r="U417" i="16"/>
  <c r="V417" i="16" s="1"/>
  <c r="U418" i="16"/>
  <c r="U419" i="16"/>
  <c r="U420" i="16"/>
  <c r="V398" i="16" s="1"/>
  <c r="U421" i="16"/>
  <c r="U422" i="16"/>
  <c r="U423" i="16"/>
  <c r="V401" i="16" s="1"/>
  <c r="U424" i="16"/>
  <c r="U425" i="16"/>
  <c r="U426" i="16"/>
  <c r="V404" i="16" s="1"/>
  <c r="U427" i="16"/>
  <c r="V427" i="16" s="1"/>
  <c r="U428" i="16"/>
  <c r="V406" i="16" s="1"/>
  <c r="U429" i="16"/>
  <c r="V429" i="16" s="1"/>
  <c r="U430" i="16"/>
  <c r="U431" i="16"/>
  <c r="U432" i="16"/>
  <c r="V410" i="16" s="1"/>
  <c r="U433" i="16"/>
  <c r="U434" i="16"/>
  <c r="U435" i="16"/>
  <c r="V413" i="16" s="1"/>
  <c r="U436" i="16"/>
  <c r="U437" i="16"/>
  <c r="U438" i="16"/>
  <c r="V416" i="16" s="1"/>
  <c r="U439" i="16"/>
  <c r="U440" i="16"/>
  <c r="V418" i="16" s="1"/>
  <c r="U441" i="16"/>
  <c r="V441" i="16" s="1"/>
  <c r="U442" i="16"/>
  <c r="V442" i="16" s="1"/>
  <c r="U443" i="16"/>
  <c r="U444" i="16"/>
  <c r="V422" i="16" s="1"/>
  <c r="U445" i="16"/>
  <c r="U446" i="16"/>
  <c r="U447" i="16"/>
  <c r="V425" i="16" s="1"/>
  <c r="U448" i="16"/>
  <c r="U449" i="16"/>
  <c r="U450" i="16"/>
  <c r="V428" i="16" s="1"/>
  <c r="U451" i="16"/>
  <c r="V451" i="16" s="1"/>
  <c r="U452" i="16"/>
  <c r="V430" i="16" s="1"/>
  <c r="U453" i="16"/>
  <c r="V453" i="16" s="1"/>
  <c r="U454" i="16"/>
  <c r="V454" i="16" s="1"/>
  <c r="U455" i="16"/>
  <c r="U456" i="16"/>
  <c r="V434" i="16" s="1"/>
  <c r="U457" i="16"/>
  <c r="V457" i="16" s="1"/>
  <c r="U458" i="16"/>
  <c r="U459" i="16"/>
  <c r="V437" i="16" s="1"/>
  <c r="U460" i="16"/>
  <c r="U461" i="16"/>
  <c r="U462" i="16"/>
  <c r="V440" i="16" s="1"/>
  <c r="U463" i="16"/>
  <c r="V463" i="16" s="1"/>
  <c r="U464" i="16"/>
  <c r="U465" i="16"/>
  <c r="U466" i="16"/>
  <c r="V466" i="16" s="1"/>
  <c r="U467" i="16"/>
  <c r="U468" i="16"/>
  <c r="V446" i="16" s="1"/>
  <c r="U469" i="16"/>
  <c r="U470" i="16"/>
  <c r="U471" i="16"/>
  <c r="V449" i="16" s="1"/>
  <c r="U472" i="16"/>
  <c r="V472" i="16" s="1"/>
  <c r="U473" i="16"/>
  <c r="U474" i="16"/>
  <c r="V452" i="16" s="1"/>
  <c r="U475" i="16"/>
  <c r="V475" i="16" s="1"/>
  <c r="U476" i="16"/>
  <c r="V476" i="16" s="1"/>
  <c r="U477" i="16"/>
  <c r="U478" i="16"/>
  <c r="V478" i="16" s="1"/>
  <c r="U479" i="16"/>
  <c r="U480" i="16"/>
  <c r="V458" i="16" s="1"/>
  <c r="U481" i="16"/>
  <c r="V481" i="16" s="1"/>
  <c r="U482" i="16"/>
  <c r="U483" i="16"/>
  <c r="V461" i="16" s="1"/>
  <c r="U484" i="16"/>
  <c r="U485" i="16"/>
  <c r="U486" i="16"/>
  <c r="V464" i="16" s="1"/>
  <c r="U487" i="16"/>
  <c r="V487" i="16" s="1"/>
  <c r="U488" i="16"/>
  <c r="V488" i="16" s="1"/>
  <c r="U489" i="16"/>
  <c r="U490" i="16"/>
  <c r="V490" i="16" s="1"/>
  <c r="U491" i="16"/>
  <c r="U492" i="16"/>
  <c r="V470" i="16" s="1"/>
  <c r="U493" i="16"/>
  <c r="U495" i="16"/>
  <c r="V473" i="16" s="1"/>
  <c r="U496" i="16"/>
  <c r="U497" i="16"/>
  <c r="U498" i="16"/>
  <c r="U499" i="16"/>
  <c r="V477" i="16" s="1"/>
  <c r="U500" i="16"/>
  <c r="V500" i="16" s="1"/>
  <c r="U501" i="16"/>
  <c r="U502" i="16"/>
  <c r="V502" i="16" s="1"/>
  <c r="U503" i="16"/>
  <c r="U504" i="16"/>
  <c r="U505" i="16"/>
  <c r="V505" i="16" s="1"/>
  <c r="U506" i="16"/>
  <c r="V484" i="16" s="1"/>
  <c r="U507" i="16"/>
  <c r="V485" i="16" s="1"/>
  <c r="U508" i="16"/>
  <c r="U509" i="16"/>
  <c r="U510" i="16"/>
  <c r="U511" i="16"/>
  <c r="V489" i="16" s="1"/>
  <c r="U512" i="16"/>
  <c r="V512" i="16" s="1"/>
  <c r="U513" i="16"/>
  <c r="U514" i="16"/>
  <c r="V514" i="16" s="1"/>
  <c r="U515" i="16"/>
  <c r="U516" i="16"/>
  <c r="V494" i="16" s="1"/>
  <c r="U517" i="16"/>
  <c r="V495" i="16" s="1"/>
  <c r="U518" i="16"/>
  <c r="U519" i="16"/>
  <c r="U520" i="16"/>
  <c r="V498" i="16" s="1"/>
  <c r="U521" i="16"/>
  <c r="U522" i="16"/>
  <c r="U523" i="16"/>
  <c r="V501" i="16" s="1"/>
  <c r="U524" i="16"/>
  <c r="U525" i="16"/>
  <c r="V503" i="16" s="1"/>
  <c r="U526" i="16"/>
  <c r="V526" i="16" s="1"/>
  <c r="U527" i="16"/>
  <c r="V527" i="16" s="1"/>
  <c r="U528" i="16"/>
  <c r="U529" i="16"/>
  <c r="V507" i="16" s="1"/>
  <c r="U530" i="16"/>
  <c r="U531" i="16"/>
  <c r="U532" i="16"/>
  <c r="V510" i="16" s="1"/>
  <c r="U533" i="16"/>
  <c r="U534" i="16"/>
  <c r="U535" i="16"/>
  <c r="V513" i="16" s="1"/>
  <c r="U536" i="16"/>
  <c r="U537" i="16"/>
  <c r="V515" i="16" s="1"/>
  <c r="U538" i="16"/>
  <c r="V538" i="16" s="1"/>
  <c r="U539" i="16"/>
  <c r="V539" i="16" s="1"/>
  <c r="U540" i="16"/>
  <c r="U541" i="16"/>
  <c r="V519" i="16" s="1"/>
  <c r="U542" i="16"/>
  <c r="U543" i="16"/>
  <c r="U544" i="16"/>
  <c r="V522" i="16" s="1"/>
  <c r="U545" i="16"/>
  <c r="U546" i="16"/>
  <c r="U547" i="16"/>
  <c r="V525" i="16" s="1"/>
  <c r="U548" i="16"/>
  <c r="U549" i="16"/>
  <c r="U550" i="16"/>
  <c r="V550" i="16" s="1"/>
  <c r="U551" i="16"/>
  <c r="U552" i="16"/>
  <c r="U553" i="16"/>
  <c r="V531" i="16" s="1"/>
  <c r="U554" i="16"/>
  <c r="U555" i="16"/>
  <c r="U556" i="16"/>
  <c r="V534" i="16" s="1"/>
  <c r="U557" i="16"/>
  <c r="U558" i="16"/>
  <c r="U559" i="16"/>
  <c r="V537" i="16" s="1"/>
  <c r="U560" i="16"/>
  <c r="V560" i="16" s="1"/>
  <c r="U561" i="16"/>
  <c r="U562" i="16"/>
  <c r="V562" i="16" s="1"/>
  <c r="U563" i="16"/>
  <c r="U564" i="16"/>
  <c r="U565" i="16"/>
  <c r="V543" i="16" s="1"/>
  <c r="U566" i="16"/>
  <c r="U567" i="16"/>
  <c r="U568" i="16"/>
  <c r="V546" i="16" s="1"/>
  <c r="U569" i="16"/>
  <c r="U570" i="16"/>
  <c r="V570" i="16" s="1"/>
  <c r="U571" i="16"/>
  <c r="V549" i="16" s="1"/>
  <c r="U572" i="16"/>
  <c r="V572" i="16" s="1"/>
  <c r="U573" i="16"/>
  <c r="V573" i="16" s="1"/>
  <c r="U574" i="16"/>
  <c r="V574" i="16" s="1"/>
  <c r="U575" i="16"/>
  <c r="V575" i="16" s="1"/>
  <c r="U35" i="16"/>
  <c r="V35" i="16" s="1"/>
  <c r="K55" i="14"/>
  <c r="K56" i="14"/>
  <c r="K57" i="14"/>
  <c r="K58" i="14"/>
  <c r="K59" i="14"/>
  <c r="K60" i="14"/>
  <c r="K61" i="14"/>
  <c r="K62" i="14"/>
  <c r="K63" i="14"/>
  <c r="K64" i="14"/>
  <c r="K65" i="14"/>
  <c r="K66" i="14"/>
  <c r="K67" i="14"/>
  <c r="K68" i="14"/>
  <c r="K69" i="14"/>
  <c r="K70" i="14"/>
  <c r="K71" i="14"/>
  <c r="K72" i="14"/>
  <c r="K73" i="14"/>
  <c r="K74" i="14"/>
  <c r="K75" i="14"/>
  <c r="K76" i="14"/>
  <c r="K77" i="14"/>
  <c r="K78" i="14"/>
  <c r="K79" i="14"/>
  <c r="K80" i="14"/>
  <c r="K81" i="14"/>
  <c r="K82" i="14"/>
  <c r="K83" i="14"/>
  <c r="K84" i="14"/>
  <c r="K85" i="14"/>
  <c r="K86" i="14"/>
  <c r="K87" i="14"/>
  <c r="K88" i="14"/>
  <c r="K89" i="14"/>
  <c r="K90" i="14"/>
  <c r="K91" i="14"/>
  <c r="K92" i="14"/>
  <c r="K93" i="14"/>
  <c r="K94" i="14"/>
  <c r="K95" i="14"/>
  <c r="K96" i="14"/>
  <c r="K102" i="14"/>
  <c r="K103" i="14"/>
  <c r="K104" i="14"/>
  <c r="K105" i="14"/>
  <c r="K106" i="14"/>
  <c r="K107" i="14"/>
  <c r="K108" i="14"/>
  <c r="K109" i="14"/>
  <c r="K110" i="14"/>
  <c r="K111" i="14"/>
  <c r="K112" i="14"/>
  <c r="K113" i="14"/>
  <c r="K114" i="14"/>
  <c r="K115" i="14"/>
  <c r="K116" i="14"/>
  <c r="K117" i="14"/>
  <c r="K118" i="14"/>
  <c r="K119" i="14"/>
  <c r="K120" i="14"/>
  <c r="K121" i="14"/>
  <c r="K122" i="14"/>
  <c r="K123" i="14"/>
  <c r="K124" i="14"/>
  <c r="K125" i="14"/>
  <c r="K126" i="14"/>
  <c r="K127" i="14"/>
  <c r="K128" i="14"/>
  <c r="K129" i="14"/>
  <c r="K130" i="14"/>
  <c r="K131" i="14"/>
  <c r="K132" i="14"/>
  <c r="K133" i="14"/>
  <c r="K134" i="14"/>
  <c r="K135" i="14"/>
  <c r="K136" i="14"/>
  <c r="K249" i="14"/>
  <c r="K250" i="14"/>
  <c r="K251" i="14"/>
  <c r="K252" i="14"/>
  <c r="K253" i="14"/>
  <c r="K254" i="14"/>
  <c r="K255" i="14"/>
  <c r="K256" i="14"/>
  <c r="K257" i="14"/>
  <c r="K258" i="14"/>
  <c r="K259" i="14"/>
  <c r="K260" i="14"/>
  <c r="K261" i="14"/>
  <c r="K262" i="14"/>
  <c r="K263" i="14"/>
  <c r="K264" i="14"/>
  <c r="K265" i="14"/>
  <c r="K266" i="14"/>
  <c r="K267" i="14"/>
  <c r="K268" i="14"/>
  <c r="K269" i="14"/>
  <c r="K270" i="14"/>
  <c r="K271" i="14"/>
  <c r="K272" i="14"/>
  <c r="K273" i="14"/>
  <c r="K274" i="14"/>
  <c r="K275" i="14"/>
  <c r="K276" i="14"/>
  <c r="K277" i="14"/>
  <c r="K278" i="14"/>
  <c r="K331" i="14"/>
  <c r="K332" i="14"/>
  <c r="K333" i="14"/>
  <c r="K334" i="14"/>
  <c r="K335" i="14"/>
  <c r="K336" i="14"/>
  <c r="K337" i="14"/>
  <c r="K338" i="14"/>
  <c r="K339" i="14"/>
  <c r="K340" i="14"/>
  <c r="K341" i="14"/>
  <c r="K342" i="14"/>
  <c r="K343" i="14"/>
  <c r="K344" i="14"/>
  <c r="K345" i="14"/>
  <c r="K346" i="14"/>
  <c r="K347" i="14"/>
  <c r="K348" i="14"/>
  <c r="K349" i="14"/>
  <c r="K350" i="14"/>
  <c r="K351" i="14"/>
  <c r="K352" i="14"/>
  <c r="K353" i="14"/>
  <c r="K354" i="14"/>
  <c r="K355" i="14"/>
  <c r="K356" i="14"/>
  <c r="K357" i="14"/>
  <c r="K358" i="14"/>
  <c r="K359" i="14"/>
  <c r="K360" i="14"/>
  <c r="K361" i="14"/>
  <c r="K362" i="14"/>
  <c r="K363" i="14"/>
  <c r="K364" i="14"/>
  <c r="K365" i="14"/>
  <c r="K366" i="14"/>
  <c r="K367" i="14"/>
  <c r="K368" i="14"/>
  <c r="K369" i="14"/>
  <c r="K370" i="14"/>
  <c r="K371" i="14"/>
  <c r="K372" i="14"/>
  <c r="K373" i="14"/>
  <c r="K408" i="14"/>
  <c r="K409" i="14"/>
  <c r="K410" i="14"/>
  <c r="K411" i="14"/>
  <c r="K412" i="14"/>
  <c r="K413" i="14"/>
  <c r="K414" i="14"/>
  <c r="K415" i="14"/>
  <c r="K416" i="14"/>
  <c r="K417" i="14"/>
  <c r="K418" i="14"/>
  <c r="K419" i="14"/>
  <c r="K420" i="14"/>
  <c r="K421" i="14"/>
  <c r="K422" i="14"/>
  <c r="K423" i="14"/>
  <c r="K424" i="14"/>
  <c r="K425" i="14"/>
  <c r="K426" i="14"/>
  <c r="K427" i="14"/>
  <c r="K428" i="14"/>
  <c r="K429" i="14"/>
  <c r="K430" i="14"/>
  <c r="K431" i="14"/>
  <c r="K432" i="14"/>
  <c r="K433" i="14"/>
  <c r="K434" i="14"/>
  <c r="K435" i="14"/>
  <c r="K436" i="14"/>
  <c r="K437" i="14"/>
  <c r="K438" i="14"/>
  <c r="K439" i="14"/>
  <c r="K440" i="14"/>
  <c r="K441" i="14"/>
  <c r="K442" i="14"/>
  <c r="K443" i="14"/>
  <c r="K444" i="14"/>
  <c r="K445" i="14"/>
  <c r="K446" i="14"/>
  <c r="K447" i="14"/>
  <c r="K448" i="14"/>
  <c r="K449" i="14"/>
  <c r="K450" i="14"/>
  <c r="K451" i="14"/>
  <c r="K452" i="14"/>
  <c r="K453" i="14"/>
  <c r="K454" i="14"/>
  <c r="K455" i="14"/>
  <c r="K456" i="14"/>
  <c r="K457" i="14"/>
  <c r="K458" i="14"/>
  <c r="K459" i="14"/>
  <c r="K460" i="14"/>
  <c r="K461" i="14"/>
  <c r="K462" i="14"/>
  <c r="K463" i="14"/>
  <c r="K464" i="14"/>
  <c r="K465" i="14"/>
  <c r="K466" i="14"/>
  <c r="K467" i="14"/>
  <c r="K468" i="14"/>
  <c r="K469" i="14"/>
  <c r="K470" i="14"/>
  <c r="K471" i="14"/>
  <c r="K472" i="14"/>
  <c r="K473" i="14"/>
  <c r="K474" i="14"/>
  <c r="K475" i="14"/>
  <c r="K476" i="14"/>
  <c r="K477" i="14"/>
  <c r="K478" i="14"/>
  <c r="K479" i="14"/>
  <c r="K480" i="14"/>
  <c r="K481" i="14"/>
  <c r="K482" i="14"/>
  <c r="K483" i="14"/>
  <c r="K484" i="14"/>
  <c r="K485" i="14"/>
  <c r="K486" i="14"/>
  <c r="K487" i="14"/>
  <c r="K488" i="14"/>
  <c r="K489" i="14"/>
  <c r="K490" i="14"/>
  <c r="K491" i="14"/>
  <c r="K492" i="14"/>
  <c r="K493" i="14"/>
  <c r="K494" i="14"/>
  <c r="K495" i="14"/>
  <c r="K496" i="14"/>
  <c r="K497" i="14"/>
  <c r="K498" i="14"/>
  <c r="K499" i="14"/>
  <c r="K500" i="14"/>
  <c r="K501" i="14"/>
  <c r="K502" i="14"/>
  <c r="K503" i="14"/>
  <c r="K504" i="14"/>
  <c r="K505" i="14"/>
  <c r="K506" i="14"/>
  <c r="K507" i="14"/>
  <c r="K508" i="14"/>
  <c r="K509" i="14"/>
  <c r="K510" i="14"/>
  <c r="K511" i="14"/>
  <c r="K512" i="14"/>
  <c r="K513" i="14"/>
  <c r="K514" i="14"/>
  <c r="K515" i="14"/>
  <c r="K516" i="14"/>
  <c r="K517" i="14"/>
  <c r="K518" i="14"/>
  <c r="K519" i="14"/>
  <c r="K520" i="14"/>
  <c r="K521" i="14"/>
  <c r="K522" i="14"/>
  <c r="K523" i="14"/>
  <c r="K524" i="14"/>
  <c r="K525" i="14"/>
  <c r="K526" i="14"/>
  <c r="K527" i="14"/>
  <c r="K528" i="14"/>
  <c r="K529" i="14"/>
  <c r="K530" i="14"/>
  <c r="K531" i="14"/>
  <c r="K532" i="14"/>
  <c r="K533" i="14"/>
  <c r="K534" i="14"/>
  <c r="K535" i="14"/>
  <c r="K536" i="14"/>
  <c r="K537" i="14"/>
  <c r="K538" i="14"/>
  <c r="K539" i="14"/>
  <c r="K540" i="14"/>
  <c r="K541" i="14"/>
  <c r="K542" i="14"/>
  <c r="K543" i="14"/>
  <c r="K544" i="14"/>
  <c r="K545" i="14"/>
  <c r="K546" i="14"/>
  <c r="K547" i="14"/>
  <c r="K548" i="14"/>
  <c r="K549" i="14"/>
  <c r="K550" i="14"/>
  <c r="K551" i="14"/>
  <c r="K552" i="14"/>
  <c r="K553" i="14"/>
  <c r="K554" i="14"/>
  <c r="K555" i="14"/>
  <c r="K556" i="14"/>
  <c r="K557" i="14"/>
  <c r="K558" i="14"/>
  <c r="K559" i="14"/>
  <c r="K560" i="14"/>
  <c r="K561" i="14"/>
  <c r="K562" i="14"/>
  <c r="K563" i="14"/>
  <c r="K564" i="14"/>
  <c r="K565" i="14"/>
  <c r="K566" i="14"/>
  <c r="K567" i="14"/>
  <c r="K568" i="14"/>
  <c r="K569" i="14"/>
  <c r="K570" i="14"/>
  <c r="K571" i="14"/>
  <c r="K572" i="14"/>
  <c r="K573" i="14"/>
  <c r="K574" i="14"/>
  <c r="K575" i="14"/>
  <c r="K576" i="14"/>
  <c r="K577" i="14"/>
  <c r="K578" i="14"/>
  <c r="K579" i="14"/>
  <c r="K580" i="14"/>
  <c r="K581" i="14"/>
  <c r="K582" i="14"/>
  <c r="K583" i="14"/>
  <c r="K584" i="14"/>
  <c r="K585" i="14"/>
  <c r="K586" i="14"/>
  <c r="K587" i="14"/>
  <c r="K588" i="14"/>
  <c r="K589" i="14"/>
  <c r="K590" i="14"/>
  <c r="K591" i="14"/>
  <c r="K592" i="14"/>
  <c r="K593" i="14"/>
  <c r="K594" i="14"/>
  <c r="K595" i="14"/>
  <c r="K596" i="14"/>
  <c r="K597" i="14"/>
  <c r="K598" i="14"/>
  <c r="K599" i="14"/>
  <c r="K600" i="14"/>
  <c r="K601" i="14"/>
  <c r="K602" i="14"/>
  <c r="K603" i="14"/>
  <c r="K604" i="14"/>
  <c r="K605" i="14"/>
  <c r="K606" i="14"/>
  <c r="K625" i="14"/>
  <c r="K644" i="14"/>
  <c r="K734" i="14"/>
  <c r="K735" i="14"/>
  <c r="K736" i="14"/>
  <c r="K737" i="14"/>
  <c r="K738" i="14"/>
  <c r="K739" i="14"/>
  <c r="K740" i="14"/>
  <c r="K741" i="14"/>
  <c r="K742" i="14"/>
  <c r="K743" i="14"/>
  <c r="K744" i="14"/>
  <c r="K745" i="14"/>
  <c r="K746" i="14"/>
  <c r="K747" i="14"/>
  <c r="K748" i="14"/>
  <c r="K749" i="14"/>
  <c r="K750" i="14"/>
  <c r="K751" i="14"/>
  <c r="K752" i="14"/>
  <c r="K753" i="14"/>
  <c r="K754" i="14"/>
  <c r="K755" i="14"/>
  <c r="K756" i="14"/>
  <c r="K757" i="14"/>
  <c r="K758" i="14"/>
  <c r="K759" i="14"/>
  <c r="K760" i="14"/>
  <c r="K761" i="14"/>
  <c r="K762" i="14"/>
  <c r="K763" i="14"/>
  <c r="K764" i="14"/>
  <c r="K765" i="14"/>
  <c r="K766" i="14"/>
  <c r="K767" i="14"/>
  <c r="K768" i="14"/>
  <c r="K769" i="14"/>
  <c r="K770" i="14"/>
  <c r="K771" i="14"/>
  <c r="K772" i="14"/>
  <c r="K773" i="14"/>
  <c r="K54" i="14"/>
  <c r="AW43" i="12"/>
  <c r="AX43" i="12" s="1"/>
  <c r="AW44" i="12"/>
  <c r="AX44" i="12" s="1"/>
  <c r="AW45" i="12"/>
  <c r="AX45" i="12" s="1"/>
  <c r="AW46" i="12"/>
  <c r="AX46" i="12" s="1"/>
  <c r="AW47" i="12"/>
  <c r="AX47" i="12" s="1"/>
  <c r="AW48" i="12"/>
  <c r="AW49" i="12"/>
  <c r="AX49" i="12" s="1"/>
  <c r="AW50" i="12"/>
  <c r="AX50" i="12" s="1"/>
  <c r="AW51" i="12"/>
  <c r="AX51" i="12" s="1"/>
  <c r="AW52" i="12"/>
  <c r="AX52" i="12" s="1"/>
  <c r="AW53" i="12"/>
  <c r="AX53" i="12" s="1"/>
  <c r="AW54" i="12"/>
  <c r="AX54" i="12" s="1"/>
  <c r="AW55" i="12"/>
  <c r="AX55" i="12" s="1"/>
  <c r="AW30" i="12"/>
  <c r="AX30" i="12" s="1"/>
  <c r="AW31" i="12"/>
  <c r="AX31" i="12" s="1"/>
  <c r="AW32" i="12"/>
  <c r="AX32" i="12" s="1"/>
  <c r="AW33" i="12"/>
  <c r="AW34" i="12"/>
  <c r="AX34" i="12" s="1"/>
  <c r="AW35" i="12"/>
  <c r="AX35" i="12" s="1"/>
  <c r="AW36" i="12"/>
  <c r="AX36" i="12" s="1"/>
  <c r="AW37" i="12"/>
  <c r="AX37" i="12" s="1"/>
  <c r="AW38" i="12"/>
  <c r="AX38" i="12" s="1"/>
  <c r="AW39" i="12"/>
  <c r="AX39" i="12" s="1"/>
  <c r="AW40" i="12"/>
  <c r="AX40" i="12" s="1"/>
  <c r="AW41" i="12"/>
  <c r="AX41" i="12" s="1"/>
  <c r="AW60" i="12"/>
  <c r="AX60" i="12" s="1"/>
  <c r="AW61" i="12"/>
  <c r="AX61" i="12" s="1"/>
  <c r="AW62" i="12"/>
  <c r="AX62" i="12" s="1"/>
  <c r="AW63" i="12"/>
  <c r="AX63" i="12" s="1"/>
  <c r="AW64" i="12"/>
  <c r="AX64" i="12" s="1"/>
  <c r="AW65" i="12"/>
  <c r="AX65" i="12" s="1"/>
  <c r="AW66" i="12"/>
  <c r="AX66" i="12" s="1"/>
  <c r="AW67" i="12"/>
  <c r="AX67" i="12" s="1"/>
  <c r="AW68" i="12"/>
  <c r="AW69" i="12"/>
  <c r="AX69" i="12" s="1"/>
  <c r="AW70" i="12"/>
  <c r="AX70" i="12" s="1"/>
  <c r="AW71" i="12"/>
  <c r="AX71" i="12" s="1"/>
  <c r="AW72" i="12"/>
  <c r="AX72" i="12" s="1"/>
  <c r="AW73" i="12"/>
  <c r="AX73" i="12" s="1"/>
  <c r="AW74" i="12"/>
  <c r="AX74" i="12" s="1"/>
  <c r="AW75" i="12"/>
  <c r="AX75" i="12" s="1"/>
  <c r="AW76" i="12"/>
  <c r="AX76" i="12" s="1"/>
  <c r="AW77" i="12"/>
  <c r="AX77" i="12" s="1"/>
  <c r="AW78" i="12"/>
  <c r="AX78" i="12" s="1"/>
  <c r="AW79" i="12"/>
  <c r="AX79" i="12" s="1"/>
  <c r="AW80" i="12"/>
  <c r="AX80" i="12" s="1"/>
  <c r="AW81" i="12"/>
  <c r="AX81" i="12" s="1"/>
  <c r="AW82" i="12"/>
  <c r="AX82" i="12" s="1"/>
  <c r="AW83" i="12"/>
  <c r="AX83" i="12" s="1"/>
  <c r="AW56" i="12"/>
  <c r="AX56" i="12" s="1"/>
  <c r="AW57" i="12"/>
  <c r="AX57" i="12" s="1"/>
  <c r="AW58" i="12"/>
  <c r="AX58" i="12" s="1"/>
  <c r="AW59" i="12"/>
  <c r="AX59" i="12" s="1"/>
  <c r="AW84" i="12"/>
  <c r="AX84" i="12" s="1"/>
  <c r="AW85" i="12"/>
  <c r="AX85" i="12" s="1"/>
  <c r="AW86" i="12"/>
  <c r="AX86" i="12" s="1"/>
  <c r="AW87" i="12"/>
  <c r="AX87" i="12" s="1"/>
  <c r="AW88" i="12"/>
  <c r="AW89" i="12"/>
  <c r="AX89" i="12" s="1"/>
  <c r="AW90" i="12"/>
  <c r="AX90" i="12" s="1"/>
  <c r="AW91" i="12"/>
  <c r="AX91" i="12" s="1"/>
  <c r="AW92" i="12"/>
  <c r="AW93" i="12"/>
  <c r="AX93" i="12" s="1"/>
  <c r="AW94" i="12"/>
  <c r="AX94" i="12" s="1"/>
  <c r="AW95" i="12"/>
  <c r="AX95" i="12" s="1"/>
  <c r="AW96" i="12"/>
  <c r="AW97" i="12"/>
  <c r="AW98" i="12"/>
  <c r="AX98" i="12" s="1"/>
  <c r="AW99" i="12"/>
  <c r="AX99" i="12" s="1"/>
  <c r="AW100" i="12"/>
  <c r="AX100" i="12" s="1"/>
  <c r="AW101" i="12"/>
  <c r="AX101" i="12" s="1"/>
  <c r="AW102" i="12"/>
  <c r="AX102" i="12" s="1"/>
  <c r="AW103" i="12"/>
  <c r="AX103" i="12" s="1"/>
  <c r="AW104" i="12"/>
  <c r="AX104" i="12" s="1"/>
  <c r="AW105" i="12"/>
  <c r="AW106" i="12"/>
  <c r="AX106" i="12" s="1"/>
  <c r="AW107" i="12"/>
  <c r="AX107" i="12" s="1"/>
  <c r="AW108" i="12"/>
  <c r="AX108" i="12" s="1"/>
  <c r="AW109" i="12"/>
  <c r="AX109" i="12" s="1"/>
  <c r="AW110" i="12"/>
  <c r="AX110" i="12" s="1"/>
  <c r="AW111" i="12"/>
  <c r="AX111" i="12" s="1"/>
  <c r="AW112" i="12"/>
  <c r="AX112" i="12" s="1"/>
  <c r="AW113" i="12"/>
  <c r="AX113" i="12" s="1"/>
  <c r="AW114" i="12"/>
  <c r="AX114" i="12" s="1"/>
  <c r="AW115" i="12"/>
  <c r="AW116" i="12"/>
  <c r="AX116" i="12" s="1"/>
  <c r="AW117" i="12"/>
  <c r="AX117" i="12" s="1"/>
  <c r="AW118" i="12"/>
  <c r="AX118" i="12" s="1"/>
  <c r="AW119" i="12"/>
  <c r="AX119" i="12" s="1"/>
  <c r="AW120" i="12"/>
  <c r="AX120" i="12" s="1"/>
  <c r="AW121" i="12"/>
  <c r="AX121" i="12" s="1"/>
  <c r="AW122" i="12"/>
  <c r="AX122" i="12" s="1"/>
  <c r="AW123" i="12"/>
  <c r="AX123" i="12" s="1"/>
  <c r="AW124" i="12"/>
  <c r="AW125" i="12"/>
  <c r="AX125" i="12" s="1"/>
  <c r="AW126" i="12"/>
  <c r="AX126" i="12" s="1"/>
  <c r="AW127" i="12"/>
  <c r="AX127" i="12" s="1"/>
  <c r="AW128" i="12"/>
  <c r="AX128" i="12" s="1"/>
  <c r="AW129" i="12"/>
  <c r="AX129" i="12" s="1"/>
  <c r="AW130" i="12"/>
  <c r="AX130" i="12" s="1"/>
  <c r="AW131" i="12"/>
  <c r="AX131" i="12" s="1"/>
  <c r="AW132" i="12"/>
  <c r="AX132" i="12" s="1"/>
  <c r="AW133" i="12"/>
  <c r="AX133" i="12" s="1"/>
  <c r="AW134" i="12"/>
  <c r="AX134" i="12" s="1"/>
  <c r="AW135" i="12"/>
  <c r="AX135" i="12" s="1"/>
  <c r="AW136" i="12"/>
  <c r="AX136" i="12" s="1"/>
  <c r="AW137" i="12"/>
  <c r="AX137" i="12" s="1"/>
  <c r="AW138" i="12"/>
  <c r="AX138" i="12" s="1"/>
  <c r="AW139" i="12"/>
  <c r="AX139" i="12" s="1"/>
  <c r="AW140" i="12"/>
  <c r="AX140" i="12" s="1"/>
  <c r="AW141" i="12"/>
  <c r="AX141" i="12" s="1"/>
  <c r="AW142" i="12"/>
  <c r="AX142" i="12" s="1"/>
  <c r="AW147" i="12"/>
  <c r="AX147" i="12" s="1"/>
  <c r="AW148" i="12"/>
  <c r="AX148" i="12" s="1"/>
  <c r="AW149" i="12"/>
  <c r="AX149" i="12" s="1"/>
  <c r="AW150" i="12"/>
  <c r="AX150" i="12" s="1"/>
  <c r="AW151" i="12"/>
  <c r="AX151" i="12" s="1"/>
  <c r="AW152" i="12"/>
  <c r="AX152" i="12" s="1"/>
  <c r="AW153" i="12"/>
  <c r="AX153" i="12" s="1"/>
  <c r="AW154" i="12"/>
  <c r="AX154" i="12" s="1"/>
  <c r="AW155" i="12"/>
  <c r="AX155" i="12" s="1"/>
  <c r="AW156" i="12"/>
  <c r="AX156" i="12" s="1"/>
  <c r="AW157" i="12"/>
  <c r="AX157" i="12" s="1"/>
  <c r="AW158" i="12"/>
  <c r="AX158" i="12" s="1"/>
  <c r="AW159" i="12"/>
  <c r="AX159" i="12" s="1"/>
  <c r="AW160" i="12"/>
  <c r="AX160" i="12" s="1"/>
  <c r="AW161" i="12"/>
  <c r="AX161" i="12" s="1"/>
  <c r="AW162" i="12"/>
  <c r="AX162" i="12" s="1"/>
  <c r="AW163" i="12"/>
  <c r="AX163" i="12" s="1"/>
  <c r="AW164" i="12"/>
  <c r="AX164" i="12" s="1"/>
  <c r="AW165" i="12"/>
  <c r="AX165" i="12" s="1"/>
  <c r="AW166" i="12"/>
  <c r="AX166" i="12" s="1"/>
  <c r="AW143" i="12"/>
  <c r="AX143" i="12" s="1"/>
  <c r="AW144" i="12"/>
  <c r="AX144" i="12" s="1"/>
  <c r="AW145" i="12"/>
  <c r="AW146" i="12"/>
  <c r="AX146" i="12" s="1"/>
  <c r="AW167" i="12"/>
  <c r="AX167" i="12" s="1"/>
  <c r="AW168" i="12"/>
  <c r="AX168" i="12" s="1"/>
  <c r="AW169" i="12"/>
  <c r="AX169" i="12" s="1"/>
  <c r="AW170" i="12"/>
  <c r="AX170" i="12" s="1"/>
  <c r="AW171" i="12"/>
  <c r="AW172" i="12"/>
  <c r="AX172" i="12" s="1"/>
  <c r="AW173" i="12"/>
  <c r="AW174" i="12"/>
  <c r="AW175" i="12"/>
  <c r="AX175" i="12" s="1"/>
  <c r="AW176" i="12"/>
  <c r="AW177" i="12"/>
  <c r="AX177" i="12" s="1"/>
  <c r="AW178" i="12"/>
  <c r="AX178" i="12" s="1"/>
  <c r="AW203" i="12"/>
  <c r="AX203" i="12" s="1"/>
  <c r="AW204" i="12"/>
  <c r="AX204" i="12" s="1"/>
  <c r="AW205" i="12"/>
  <c r="AX205" i="12" s="1"/>
  <c r="AW206" i="12"/>
  <c r="AX206" i="12" s="1"/>
  <c r="AW207" i="12"/>
  <c r="AX207" i="12" s="1"/>
  <c r="AW208" i="12"/>
  <c r="AX208" i="12" s="1"/>
  <c r="AW209" i="12"/>
  <c r="AX209" i="12" s="1"/>
  <c r="AW210" i="12"/>
  <c r="AX210" i="12" s="1"/>
  <c r="AW211" i="12"/>
  <c r="AX211" i="12" s="1"/>
  <c r="AW212" i="12"/>
  <c r="AX212" i="12" s="1"/>
  <c r="AW213" i="12"/>
  <c r="AW214" i="12"/>
  <c r="AX214" i="12" s="1"/>
  <c r="AW215" i="12"/>
  <c r="AW216" i="12"/>
  <c r="AW217" i="12"/>
  <c r="AX217" i="12" s="1"/>
  <c r="AW218" i="12"/>
  <c r="AX218" i="12" s="1"/>
  <c r="AW219" i="12"/>
  <c r="AX219" i="12" s="1"/>
  <c r="AW220" i="12"/>
  <c r="AX220" i="12" s="1"/>
  <c r="AW221" i="12"/>
  <c r="AX221" i="12" s="1"/>
  <c r="AW222" i="12"/>
  <c r="AX222" i="12" s="1"/>
  <c r="AW223" i="12"/>
  <c r="AX223" i="12" s="1"/>
  <c r="AW224" i="12"/>
  <c r="AX224" i="12" s="1"/>
  <c r="AW225" i="12"/>
  <c r="AX225" i="12" s="1"/>
  <c r="AW226" i="12"/>
  <c r="AX226" i="12" s="1"/>
  <c r="AW227" i="12"/>
  <c r="AX227" i="12" s="1"/>
  <c r="AW228" i="12"/>
  <c r="AX228" i="12" s="1"/>
  <c r="AW229" i="12"/>
  <c r="AX229" i="12" s="1"/>
  <c r="AW230" i="12"/>
  <c r="AX230" i="12" s="1"/>
  <c r="AW231" i="12"/>
  <c r="AX231" i="12" s="1"/>
  <c r="AW232" i="12"/>
  <c r="AX232" i="12" s="1"/>
  <c r="AW233" i="12"/>
  <c r="AX233" i="12" s="1"/>
  <c r="AW234" i="12"/>
  <c r="AX234" i="12" s="1"/>
  <c r="AW235" i="12"/>
  <c r="AX235" i="12" s="1"/>
  <c r="AW236" i="12"/>
  <c r="AX236" i="12" s="1"/>
  <c r="AW237" i="12"/>
  <c r="AX237" i="12" s="1"/>
  <c r="AW238" i="12"/>
  <c r="AX238" i="12" s="1"/>
  <c r="AW239" i="12"/>
  <c r="AX239" i="12" s="1"/>
  <c r="AW240" i="12"/>
  <c r="AX240" i="12" s="1"/>
  <c r="AW241" i="12"/>
  <c r="AX241" i="12" s="1"/>
  <c r="AW242" i="12"/>
  <c r="AX242" i="12" s="1"/>
  <c r="AW243" i="12"/>
  <c r="AX243" i="12" s="1"/>
  <c r="AW244" i="12"/>
  <c r="AX244" i="12" s="1"/>
  <c r="AW245" i="12"/>
  <c r="AX245" i="12" s="1"/>
  <c r="AW246" i="12"/>
  <c r="AX246" i="12" s="1"/>
  <c r="AW247" i="12"/>
  <c r="AX247" i="12" s="1"/>
  <c r="AW248" i="12"/>
  <c r="AX248" i="12" s="1"/>
  <c r="AW249" i="12"/>
  <c r="AW259" i="12"/>
  <c r="AX259" i="12" s="1"/>
  <c r="AW260" i="12"/>
  <c r="AX260" i="12" s="1"/>
  <c r="AW261" i="12"/>
  <c r="AX261" i="12" s="1"/>
  <c r="AW262" i="12"/>
  <c r="AX262" i="12" s="1"/>
  <c r="AW263" i="12"/>
  <c r="AX263" i="12" s="1"/>
  <c r="AW250" i="12"/>
  <c r="AX250" i="12" s="1"/>
  <c r="AW251" i="12"/>
  <c r="AX251" i="12" s="1"/>
  <c r="AW252" i="12"/>
  <c r="AX252" i="12" s="1"/>
  <c r="AW253" i="12"/>
  <c r="AW254" i="12"/>
  <c r="AX254" i="12" s="1"/>
  <c r="AW255" i="12"/>
  <c r="AW256" i="12"/>
  <c r="AW257" i="12"/>
  <c r="AX257" i="12" s="1"/>
  <c r="AW258" i="12"/>
  <c r="AX258" i="12" s="1"/>
  <c r="AW264" i="12"/>
  <c r="AX264" i="12" s="1"/>
  <c r="AW265" i="12"/>
  <c r="AX265" i="12" s="1"/>
  <c r="AW266" i="12"/>
  <c r="AX266" i="12" s="1"/>
  <c r="AW267" i="12"/>
  <c r="AX267" i="12" s="1"/>
  <c r="AW268" i="12"/>
  <c r="AX268" i="12" s="1"/>
  <c r="AW269" i="12"/>
  <c r="AX269" i="12" s="1"/>
  <c r="AW270" i="12"/>
  <c r="AX270" i="12" s="1"/>
  <c r="AW271" i="12"/>
  <c r="AX271" i="12" s="1"/>
  <c r="AW272" i="12"/>
  <c r="AX272" i="12" s="1"/>
  <c r="AW273" i="12"/>
  <c r="AX273" i="12" s="1"/>
  <c r="AW274" i="12"/>
  <c r="AX274" i="12" s="1"/>
  <c r="AW275" i="12"/>
  <c r="AX275" i="12" s="1"/>
  <c r="AW276" i="12"/>
  <c r="AX276" i="12" s="1"/>
  <c r="AW277" i="12"/>
  <c r="AX277" i="12" s="1"/>
  <c r="AW278" i="12"/>
  <c r="AX278" i="12" s="1"/>
  <c r="AW279" i="12"/>
  <c r="AX279" i="12" s="1"/>
  <c r="AW280" i="12"/>
  <c r="AX280" i="12" s="1"/>
  <c r="AW281" i="12"/>
  <c r="AX281" i="12" s="1"/>
  <c r="AW282" i="12"/>
  <c r="AX282" i="12" s="1"/>
  <c r="AW283" i="12"/>
  <c r="AX283" i="12" s="1"/>
  <c r="AW284" i="12"/>
  <c r="AX284" i="12" s="1"/>
  <c r="AW285" i="12"/>
  <c r="AX285" i="12" s="1"/>
  <c r="AW286" i="12"/>
  <c r="AX286" i="12" s="1"/>
  <c r="AW287" i="12"/>
  <c r="AX287" i="12" s="1"/>
  <c r="AW288" i="12"/>
  <c r="AX288" i="12" s="1"/>
  <c r="AW289" i="12"/>
  <c r="AX289" i="12" s="1"/>
  <c r="AW290" i="12"/>
  <c r="AX290" i="12" s="1"/>
  <c r="AW291" i="12"/>
  <c r="AX291" i="12" s="1"/>
  <c r="AW292" i="12"/>
  <c r="AX292" i="12" s="1"/>
  <c r="AW293" i="12"/>
  <c r="AX293" i="12" s="1"/>
  <c r="AW294" i="12"/>
  <c r="AX294" i="12" s="1"/>
  <c r="AW295" i="12"/>
  <c r="AX295" i="12" s="1"/>
  <c r="AW296" i="12"/>
  <c r="AX296" i="12" s="1"/>
  <c r="AW297" i="12"/>
  <c r="AX297" i="12" s="1"/>
  <c r="AW298" i="12"/>
  <c r="AX298" i="12" s="1"/>
  <c r="AW299" i="12"/>
  <c r="AX299" i="12" s="1"/>
  <c r="AW300" i="12"/>
  <c r="AX300" i="12" s="1"/>
  <c r="AW301" i="12"/>
  <c r="AX301" i="12" s="1"/>
  <c r="AW302" i="12"/>
  <c r="AX302" i="12" s="1"/>
  <c r="AW303" i="12"/>
  <c r="AX303" i="12" s="1"/>
  <c r="AW304" i="12"/>
  <c r="AX304" i="12" s="1"/>
  <c r="AW305" i="12"/>
  <c r="AW306" i="12"/>
  <c r="AX306" i="12" s="1"/>
  <c r="AW307" i="12"/>
  <c r="AX307" i="12" s="1"/>
  <c r="AW308" i="12"/>
  <c r="AX308" i="12" s="1"/>
  <c r="AW309" i="12"/>
  <c r="AX309" i="12" s="1"/>
  <c r="AW310" i="12"/>
  <c r="AX310" i="12" s="1"/>
  <c r="AW311" i="12"/>
  <c r="AX311" i="12" s="1"/>
  <c r="AW312" i="12"/>
  <c r="AX312" i="12" s="1"/>
  <c r="AW313" i="12"/>
  <c r="AX313" i="12" s="1"/>
  <c r="AW314" i="12"/>
  <c r="AX314" i="12" s="1"/>
  <c r="AW315" i="12"/>
  <c r="AX315" i="12" s="1"/>
  <c r="AW316" i="12"/>
  <c r="AX316" i="12" s="1"/>
  <c r="AW317" i="12"/>
  <c r="AX317" i="12" s="1"/>
  <c r="AW318" i="12"/>
  <c r="AX318" i="12" s="1"/>
  <c r="AW319" i="12"/>
  <c r="AX319" i="12" s="1"/>
  <c r="AW320" i="12"/>
  <c r="AX320" i="12" s="1"/>
  <c r="AW321" i="12"/>
  <c r="AX321" i="12" s="1"/>
  <c r="AW322" i="12"/>
  <c r="AX322" i="12" s="1"/>
  <c r="AW323" i="12"/>
  <c r="AX323" i="12" s="1"/>
  <c r="AW324" i="12"/>
  <c r="AX324" i="12" s="1"/>
  <c r="AW325" i="12"/>
  <c r="AX325" i="12" s="1"/>
  <c r="AW326" i="12"/>
  <c r="AX326" i="12" s="1"/>
  <c r="AW327" i="12"/>
  <c r="AX327" i="12" s="1"/>
  <c r="AW328" i="12"/>
  <c r="AW329" i="12"/>
  <c r="AX329" i="12" s="1"/>
  <c r="AW342" i="12"/>
  <c r="AX342" i="12" s="1"/>
  <c r="AW343" i="12"/>
  <c r="AX343" i="12" s="1"/>
  <c r="AW344" i="12"/>
  <c r="AX344" i="12" s="1"/>
  <c r="AW345" i="12"/>
  <c r="AX345" i="12" s="1"/>
  <c r="AW346" i="12"/>
  <c r="AX346" i="12" s="1"/>
  <c r="AW347" i="12"/>
  <c r="AX347" i="12" s="1"/>
  <c r="AW348" i="12"/>
  <c r="AX348" i="12" s="1"/>
  <c r="AW349" i="12"/>
  <c r="AX349" i="12" s="1"/>
  <c r="AW350" i="12"/>
  <c r="AX350" i="12" s="1"/>
  <c r="AW351" i="12"/>
  <c r="AX351" i="12" s="1"/>
  <c r="AW352" i="12"/>
  <c r="AX352" i="12" s="1"/>
  <c r="AW353" i="12"/>
  <c r="AX353" i="12" s="1"/>
  <c r="AW354" i="12"/>
  <c r="AX354" i="12" s="1"/>
  <c r="AW330" i="12"/>
  <c r="AX330" i="12" s="1"/>
  <c r="AW331" i="12"/>
  <c r="AX331" i="12" s="1"/>
  <c r="AW332" i="12"/>
  <c r="AX332" i="12" s="1"/>
  <c r="AW333" i="12"/>
  <c r="AX333" i="12" s="1"/>
  <c r="AW334" i="12"/>
  <c r="AX334" i="12" s="1"/>
  <c r="AW335" i="12"/>
  <c r="AX335" i="12" s="1"/>
  <c r="AW336" i="12"/>
  <c r="AX336" i="12" s="1"/>
  <c r="AW337" i="12"/>
  <c r="AX337" i="12" s="1"/>
  <c r="AW338" i="12"/>
  <c r="AX338" i="12" s="1"/>
  <c r="AW339" i="12"/>
  <c r="AW340" i="12"/>
  <c r="AX340" i="12" s="1"/>
  <c r="AW341" i="12"/>
  <c r="AX341" i="12" s="1"/>
  <c r="AW367" i="12"/>
  <c r="AX367" i="12" s="1"/>
  <c r="AW368" i="12"/>
  <c r="AX368" i="12" s="1"/>
  <c r="AW369" i="12"/>
  <c r="AX369" i="12" s="1"/>
  <c r="AW370" i="12"/>
  <c r="AX370" i="12" s="1"/>
  <c r="AW371" i="12"/>
  <c r="AX371" i="12" s="1"/>
  <c r="AW372" i="12"/>
  <c r="AX372" i="12" s="1"/>
  <c r="AW373" i="12"/>
  <c r="AX373" i="12" s="1"/>
  <c r="AW374" i="12"/>
  <c r="AX374" i="12" s="1"/>
  <c r="AW375" i="12"/>
  <c r="AX375" i="12" s="1"/>
  <c r="AW376" i="12"/>
  <c r="AX376" i="12" s="1"/>
  <c r="AW377" i="12"/>
  <c r="AX377" i="12" s="1"/>
  <c r="AW378" i="12"/>
  <c r="AX378" i="12" s="1"/>
  <c r="AW379" i="12"/>
  <c r="AX379" i="12" s="1"/>
  <c r="AW380" i="12"/>
  <c r="AX380" i="12" s="1"/>
  <c r="AW381" i="12"/>
  <c r="AX381" i="12" s="1"/>
  <c r="AW355" i="12"/>
  <c r="AX355" i="12" s="1"/>
  <c r="AW356" i="12"/>
  <c r="AX356" i="12" s="1"/>
  <c r="AW357" i="12"/>
  <c r="AX357" i="12" s="1"/>
  <c r="AW358" i="12"/>
  <c r="AX358" i="12" s="1"/>
  <c r="AW359" i="12"/>
  <c r="AX359" i="12" s="1"/>
  <c r="AW360" i="12"/>
  <c r="AX360" i="12" s="1"/>
  <c r="AW361" i="12"/>
  <c r="AX361" i="12" s="1"/>
  <c r="AW362" i="12"/>
  <c r="AX362" i="12" s="1"/>
  <c r="AW363" i="12"/>
  <c r="AX363" i="12" s="1"/>
  <c r="AW364" i="12"/>
  <c r="AX364" i="12" s="1"/>
  <c r="AW365" i="12"/>
  <c r="AX365" i="12" s="1"/>
  <c r="AW366" i="12"/>
  <c r="AX366" i="12" s="1"/>
  <c r="AW386" i="12"/>
  <c r="AX386" i="12" s="1"/>
  <c r="AW387" i="12"/>
  <c r="AX387" i="12" s="1"/>
  <c r="AW388" i="12"/>
  <c r="AX388" i="12" s="1"/>
  <c r="AW389" i="12"/>
  <c r="AX389" i="12" s="1"/>
  <c r="AW390" i="12"/>
  <c r="AX390" i="12" s="1"/>
  <c r="AW391" i="12"/>
  <c r="AX391" i="12" s="1"/>
  <c r="AW392" i="12"/>
  <c r="AW393" i="12"/>
  <c r="AX393" i="12" s="1"/>
  <c r="AW394" i="12"/>
  <c r="AX394" i="12" s="1"/>
  <c r="AW395" i="12"/>
  <c r="AX395" i="12" s="1"/>
  <c r="AW396" i="12"/>
  <c r="AX396" i="12" s="1"/>
  <c r="AW397" i="12"/>
  <c r="AX397" i="12" s="1"/>
  <c r="AW398" i="12"/>
  <c r="AX398" i="12" s="1"/>
  <c r="AW399" i="12"/>
  <c r="AX399" i="12" s="1"/>
  <c r="AW400" i="12"/>
  <c r="AX400" i="12" s="1"/>
  <c r="AW401" i="12"/>
  <c r="AX401" i="12" s="1"/>
  <c r="AW402" i="12"/>
  <c r="AX402" i="12" s="1"/>
  <c r="AW403" i="12"/>
  <c r="AX403" i="12" s="1"/>
  <c r="AW404" i="12"/>
  <c r="AX404" i="12" s="1"/>
  <c r="AW405" i="12"/>
  <c r="AX405" i="12" s="1"/>
  <c r="AW406" i="12"/>
  <c r="AX406" i="12" s="1"/>
  <c r="AW407" i="12"/>
  <c r="AX407" i="12" s="1"/>
  <c r="AW408" i="12"/>
  <c r="AX408" i="12" s="1"/>
  <c r="AW409" i="12"/>
  <c r="AX409" i="12" s="1"/>
  <c r="AW410" i="12"/>
  <c r="AX410" i="12" s="1"/>
  <c r="AW411" i="12"/>
  <c r="AX411" i="12" s="1"/>
  <c r="AW382" i="12"/>
  <c r="AX382" i="12" s="1"/>
  <c r="AW383" i="12"/>
  <c r="AX383" i="12" s="1"/>
  <c r="AW384" i="12"/>
  <c r="AX384" i="12" s="1"/>
  <c r="AW385" i="12"/>
  <c r="AX385" i="12" s="1"/>
  <c r="AW424" i="12"/>
  <c r="AW425" i="12"/>
  <c r="AX425" i="12" s="1"/>
  <c r="AW426" i="12"/>
  <c r="AX426" i="12" s="1"/>
  <c r="AW427" i="12"/>
  <c r="AX427" i="12" s="1"/>
  <c r="AW428" i="12"/>
  <c r="AX428" i="12" s="1"/>
  <c r="AW429" i="12"/>
  <c r="AX429" i="12" s="1"/>
  <c r="AW430" i="12"/>
  <c r="AX430" i="12" s="1"/>
  <c r="AW431" i="12"/>
  <c r="AX431" i="12" s="1"/>
  <c r="AW432" i="12"/>
  <c r="AX432" i="12" s="1"/>
  <c r="AW433" i="12"/>
  <c r="AX433" i="12" s="1"/>
  <c r="AW434" i="12"/>
  <c r="AX434" i="12" s="1"/>
  <c r="AW435" i="12"/>
  <c r="AX435" i="12" s="1"/>
  <c r="AW436" i="12"/>
  <c r="AX436" i="12" s="1"/>
  <c r="AW437" i="12"/>
  <c r="AX437" i="12" s="1"/>
  <c r="AW438" i="12"/>
  <c r="AX438" i="12" s="1"/>
  <c r="AW439" i="12"/>
  <c r="AX439" i="12" s="1"/>
  <c r="AW412" i="12"/>
  <c r="AX412" i="12" s="1"/>
  <c r="AW413" i="12"/>
  <c r="AX413" i="12" s="1"/>
  <c r="AW414" i="12"/>
  <c r="AX414" i="12" s="1"/>
  <c r="AW415" i="12"/>
  <c r="AX415" i="12" s="1"/>
  <c r="AW416" i="12"/>
  <c r="AX416" i="12" s="1"/>
  <c r="AW417" i="12"/>
  <c r="AX417" i="12" s="1"/>
  <c r="AW418" i="12"/>
  <c r="AX418" i="12" s="1"/>
  <c r="AW419" i="12"/>
  <c r="AX419" i="12" s="1"/>
  <c r="AW420" i="12"/>
  <c r="AW421" i="12"/>
  <c r="AX421" i="12" s="1"/>
  <c r="AW422" i="12"/>
  <c r="AX422" i="12" s="1"/>
  <c r="AW423" i="12"/>
  <c r="AX423" i="12" s="1"/>
  <c r="AW440" i="12"/>
  <c r="AX440" i="12" s="1"/>
  <c r="AW441" i="12"/>
  <c r="AX441" i="12" s="1"/>
  <c r="AW442" i="12"/>
  <c r="AX442" i="12" s="1"/>
  <c r="AW443" i="12"/>
  <c r="AX443" i="12" s="1"/>
  <c r="AW444" i="12"/>
  <c r="AX444" i="12" s="1"/>
  <c r="AW445" i="12"/>
  <c r="AX445" i="12" s="1"/>
  <c r="AW446" i="12"/>
  <c r="AX446" i="12" s="1"/>
  <c r="AW447" i="12"/>
  <c r="AX447" i="12" s="1"/>
  <c r="AW448" i="12"/>
  <c r="AX448" i="12" s="1"/>
  <c r="AW449" i="12"/>
  <c r="AX449" i="12" s="1"/>
  <c r="AW450" i="12"/>
  <c r="AX450" i="12" s="1"/>
  <c r="AW451" i="12"/>
  <c r="AX451" i="12" s="1"/>
  <c r="AW452" i="12"/>
  <c r="AX452" i="12" s="1"/>
  <c r="AW453" i="12"/>
  <c r="AX453" i="12" s="1"/>
  <c r="AW454" i="12"/>
  <c r="AX454" i="12" s="1"/>
  <c r="AW455" i="12"/>
  <c r="AX455" i="12" s="1"/>
  <c r="AW456" i="12"/>
  <c r="AX456" i="12" s="1"/>
  <c r="AW457" i="12"/>
  <c r="AX457" i="12" s="1"/>
  <c r="AW458" i="12"/>
  <c r="AX458" i="12" s="1"/>
  <c r="AW459" i="12"/>
  <c r="AX459" i="12" s="1"/>
  <c r="AW460" i="12"/>
  <c r="AX460" i="12" s="1"/>
  <c r="AW461" i="12"/>
  <c r="AX461" i="12" s="1"/>
  <c r="AW462" i="12"/>
  <c r="AX462" i="12" s="1"/>
  <c r="AW475" i="12"/>
  <c r="AX475" i="12" s="1"/>
  <c r="AW476" i="12"/>
  <c r="AX476" i="12" s="1"/>
  <c r="AW477" i="12"/>
  <c r="AX477" i="12" s="1"/>
  <c r="AW478" i="12"/>
  <c r="AX478" i="12" s="1"/>
  <c r="AW479" i="12"/>
  <c r="AX479" i="12" s="1"/>
  <c r="AW480" i="12"/>
  <c r="AX480" i="12" s="1"/>
  <c r="AW481" i="12"/>
  <c r="AX481" i="12" s="1"/>
  <c r="AW482" i="12"/>
  <c r="AX482" i="12" s="1"/>
  <c r="AW483" i="12"/>
  <c r="AX483" i="12" s="1"/>
  <c r="AW484" i="12"/>
  <c r="AW463" i="12"/>
  <c r="AX463" i="12" s="1"/>
  <c r="AW464" i="12"/>
  <c r="AX464" i="12" s="1"/>
  <c r="AW465" i="12"/>
  <c r="AX465" i="12" s="1"/>
  <c r="AW466" i="12"/>
  <c r="AX466" i="12" s="1"/>
  <c r="AW467" i="12"/>
  <c r="AX467" i="12" s="1"/>
  <c r="AW468" i="12"/>
  <c r="AX468" i="12" s="1"/>
  <c r="AW469" i="12"/>
  <c r="AX469" i="12" s="1"/>
  <c r="AW470" i="12"/>
  <c r="AX470" i="12" s="1"/>
  <c r="AW471" i="12"/>
  <c r="AX471" i="12" s="1"/>
  <c r="AW472" i="12"/>
  <c r="AX472" i="12" s="1"/>
  <c r="AW473" i="12"/>
  <c r="AX473" i="12" s="1"/>
  <c r="AW474" i="12"/>
  <c r="AX474" i="12" s="1"/>
  <c r="AW485" i="12"/>
  <c r="AX485" i="12" s="1"/>
  <c r="AW486" i="12"/>
  <c r="AX486" i="12" s="1"/>
  <c r="AW487" i="12"/>
  <c r="AX487" i="12" s="1"/>
  <c r="AW488" i="12"/>
  <c r="AX488" i="12" s="1"/>
  <c r="AW489" i="12"/>
  <c r="AW490" i="12"/>
  <c r="AX490" i="12" s="1"/>
  <c r="AW491" i="12"/>
  <c r="AX491" i="12" s="1"/>
  <c r="AW492" i="12"/>
  <c r="AX492" i="12" s="1"/>
  <c r="AW493" i="12"/>
  <c r="AX493" i="12" s="1"/>
  <c r="AW494" i="12"/>
  <c r="AX494" i="12" s="1"/>
  <c r="AW495" i="12"/>
  <c r="AX495" i="12" s="1"/>
  <c r="AW496" i="12"/>
  <c r="AX496" i="12" s="1"/>
  <c r="AW497" i="12"/>
  <c r="AX497" i="12" s="1"/>
  <c r="AW498" i="12"/>
  <c r="AX498" i="12" s="1"/>
  <c r="AW499" i="12"/>
  <c r="AX499" i="12" s="1"/>
  <c r="AW500" i="12"/>
  <c r="AX500" i="12" s="1"/>
  <c r="AW501" i="12"/>
  <c r="AX501" i="12" s="1"/>
  <c r="AW502" i="12"/>
  <c r="AX502" i="12" s="1"/>
  <c r="AW503" i="12"/>
  <c r="AX503" i="12" s="1"/>
  <c r="AW504" i="12"/>
  <c r="AX504" i="12" s="1"/>
  <c r="AW505" i="12"/>
  <c r="AX505" i="12" s="1"/>
  <c r="AW506" i="12"/>
  <c r="AX506" i="12" s="1"/>
  <c r="AW507" i="12"/>
  <c r="AX507" i="12" s="1"/>
  <c r="AW508" i="12"/>
  <c r="AX508" i="12" s="1"/>
  <c r="AW509" i="12"/>
  <c r="AX509" i="12" s="1"/>
  <c r="AW510" i="12"/>
  <c r="AX510" i="12" s="1"/>
  <c r="AW511" i="12"/>
  <c r="AX511" i="12" s="1"/>
  <c r="AW512" i="12"/>
  <c r="AX512" i="12" s="1"/>
  <c r="AW513" i="12"/>
  <c r="AX513" i="12" s="1"/>
  <c r="AW514" i="12"/>
  <c r="AX514" i="12" s="1"/>
  <c r="AW42" i="12"/>
  <c r="AX42" i="12" s="1"/>
  <c r="AX48" i="12"/>
  <c r="AX33" i="12"/>
  <c r="AX68" i="12"/>
  <c r="AX88" i="12"/>
  <c r="AX92" i="12"/>
  <c r="AX96" i="12"/>
  <c r="AX97" i="12"/>
  <c r="AX105" i="12"/>
  <c r="AX115" i="12"/>
  <c r="AX124" i="12"/>
  <c r="AX145" i="12"/>
  <c r="AX171" i="12"/>
  <c r="AX173" i="12"/>
  <c r="AX174" i="12"/>
  <c r="AX176" i="12"/>
  <c r="AX213" i="12"/>
  <c r="AX215" i="12"/>
  <c r="AX216" i="12"/>
  <c r="AX249" i="12"/>
  <c r="AX253" i="12"/>
  <c r="AX255" i="12"/>
  <c r="AX256" i="12"/>
  <c r="AX305" i="12"/>
  <c r="AX328" i="12"/>
  <c r="AX339" i="12"/>
  <c r="AX392" i="12"/>
  <c r="AX424" i="12"/>
  <c r="AX420" i="12"/>
  <c r="AX484" i="12"/>
  <c r="AX489" i="12"/>
  <c r="V545" i="16" l="1"/>
  <c r="V533" i="16"/>
  <c r="V521" i="16"/>
  <c r="V509" i="16"/>
  <c r="V497" i="16"/>
  <c r="V460" i="16"/>
  <c r="V448" i="16"/>
  <c r="V436" i="16"/>
  <c r="V424" i="16"/>
  <c r="V412" i="16"/>
  <c r="V400" i="16"/>
  <c r="V388" i="16"/>
  <c r="V376" i="16"/>
  <c r="V364" i="16"/>
  <c r="V352" i="16"/>
  <c r="V340" i="16"/>
  <c r="V328" i="16"/>
  <c r="V316" i="16"/>
  <c r="V279" i="16"/>
  <c r="V267" i="16"/>
  <c r="V255" i="16"/>
  <c r="V243" i="16"/>
  <c r="V231" i="16"/>
  <c r="V219" i="16"/>
  <c r="V542" i="16"/>
  <c r="V530" i="16"/>
  <c r="V518" i="16"/>
  <c r="V506" i="16"/>
  <c r="V433" i="16"/>
  <c r="V421" i="16"/>
  <c r="V409" i="16"/>
  <c r="V397" i="16"/>
  <c r="V385" i="16"/>
  <c r="V373" i="16"/>
  <c r="V361" i="16"/>
  <c r="V349" i="16"/>
  <c r="V337" i="16"/>
  <c r="V325" i="16"/>
  <c r="V313" i="16"/>
  <c r="V252" i="16"/>
  <c r="V240" i="16"/>
  <c r="V482" i="16"/>
  <c r="V580" i="16"/>
  <c r="V372" i="16"/>
  <c r="V263" i="16"/>
  <c r="V347" i="16"/>
  <c r="V301" i="16"/>
  <c r="V230" i="16"/>
  <c r="V218" i="16"/>
  <c r="V287" i="16"/>
  <c r="V432" i="16"/>
  <c r="V541" i="16"/>
  <c r="V529" i="16"/>
  <c r="V492" i="16"/>
  <c r="V414" i="16"/>
  <c r="V383" i="16"/>
  <c r="V535" i="16"/>
  <c r="V565" i="16"/>
  <c r="V590" i="16"/>
  <c r="V467" i="16"/>
  <c r="V455" i="16"/>
  <c r="V443" i="16"/>
  <c r="V286" i="16"/>
  <c r="V274" i="16"/>
  <c r="V262" i="16"/>
  <c r="V517" i="16"/>
  <c r="V465" i="16"/>
  <c r="V408" i="16"/>
  <c r="V354" i="16"/>
  <c r="V323" i="16"/>
  <c r="V245" i="16"/>
  <c r="V528" i="16"/>
  <c r="V564" i="16"/>
  <c r="V589" i="16"/>
  <c r="V579" i="16"/>
  <c r="V491" i="16"/>
  <c r="V479" i="16"/>
  <c r="V310" i="16"/>
  <c r="V298" i="16"/>
  <c r="V249" i="16"/>
  <c r="V516" i="16"/>
  <c r="V438" i="16"/>
  <c r="V407" i="16"/>
  <c r="V348" i="16"/>
  <c r="V269" i="16"/>
  <c r="V239" i="16"/>
  <c r="V555" i="16"/>
  <c r="V563" i="16"/>
  <c r="V571" i="16"/>
  <c r="V462" i="16"/>
  <c r="V378" i="16"/>
  <c r="V558" i="16"/>
  <c r="V431" i="16"/>
  <c r="V318" i="16"/>
  <c r="V523" i="16"/>
  <c r="V557" i="16"/>
  <c r="V548" i="16"/>
  <c r="V536" i="16"/>
  <c r="V524" i="16"/>
  <c r="V511" i="16"/>
  <c r="V480" i="16"/>
  <c r="V456" i="16"/>
  <c r="V402" i="16"/>
  <c r="V371" i="16"/>
  <c r="V553" i="16"/>
  <c r="V554" i="16"/>
  <c r="V547" i="16"/>
  <c r="V396" i="16"/>
  <c r="V342" i="16"/>
  <c r="V311" i="16"/>
  <c r="V284" i="16"/>
  <c r="V552" i="16"/>
  <c r="V556" i="16"/>
  <c r="V486" i="16"/>
  <c r="V474" i="16"/>
  <c r="V305" i="16"/>
  <c r="V293" i="16"/>
  <c r="V504" i="16"/>
  <c r="V426" i="16"/>
  <c r="V395" i="16"/>
  <c r="V336" i="16"/>
  <c r="V551" i="16"/>
  <c r="V420" i="16"/>
  <c r="V366" i="16"/>
  <c r="V335" i="16"/>
  <c r="V281" i="16"/>
  <c r="V257" i="16"/>
  <c r="V569" i="16"/>
  <c r="V583" i="16"/>
  <c r="V544" i="16"/>
  <c r="V532" i="16"/>
  <c r="V520" i="16"/>
  <c r="V508" i="16"/>
  <c r="V496" i="16"/>
  <c r="V471" i="16"/>
  <c r="V459" i="16"/>
  <c r="V447" i="16"/>
  <c r="V435" i="16"/>
  <c r="V423" i="16"/>
  <c r="V411" i="16"/>
  <c r="V399" i="16"/>
  <c r="V387" i="16"/>
  <c r="V375" i="16"/>
  <c r="V363" i="16"/>
  <c r="V351" i="16"/>
  <c r="V339" i="16"/>
  <c r="V327" i="16"/>
  <c r="V315" i="16"/>
  <c r="V278" i="16"/>
  <c r="V266" i="16"/>
  <c r="V242" i="16"/>
  <c r="V450" i="16"/>
  <c r="V419" i="16"/>
  <c r="V360" i="16"/>
  <c r="V251" i="16"/>
  <c r="V540" i="16"/>
  <c r="V561" i="16"/>
  <c r="V568" i="16"/>
  <c r="V483" i="16"/>
  <c r="V302" i="16"/>
  <c r="V290" i="16"/>
  <c r="V499" i="16"/>
  <c r="V469" i="16"/>
  <c r="V445" i="16"/>
  <c r="V390" i="16"/>
  <c r="V359" i="16"/>
  <c r="V300" i="16"/>
  <c r="V275" i="16"/>
  <c r="V250" i="16"/>
  <c r="V567" i="16"/>
  <c r="V493" i="16"/>
  <c r="V468" i="16"/>
  <c r="V444" i="16"/>
  <c r="V384" i="16"/>
  <c r="V330" i="16"/>
  <c r="V299" i="16"/>
  <c r="V221" i="16"/>
  <c r="V559" i="16"/>
  <c r="V566" i="16"/>
  <c r="V584" i="16"/>
  <c r="V587" i="16"/>
  <c r="V578" i="16"/>
  <c r="V577" i="16"/>
  <c r="V586" i="16"/>
  <c r="V576" i="16"/>
  <c r="V585" i="16"/>
  <c r="G715" i="14"/>
  <c r="G716" i="14"/>
  <c r="G717" i="14"/>
  <c r="G718" i="14"/>
  <c r="G719" i="14"/>
  <c r="G720" i="14"/>
  <c r="G721" i="14"/>
  <c r="G722" i="14"/>
  <c r="G723" i="14"/>
  <c r="G724" i="14"/>
  <c r="G725" i="14"/>
  <c r="G726" i="14"/>
  <c r="G727" i="14"/>
  <c r="G728" i="14"/>
  <c r="G729" i="14"/>
  <c r="G730" i="14"/>
  <c r="G731" i="14"/>
  <c r="G732" i="14"/>
  <c r="G733" i="14"/>
  <c r="G734" i="14"/>
  <c r="G735" i="14"/>
  <c r="G736" i="14"/>
  <c r="G737" i="14"/>
  <c r="G738" i="14"/>
  <c r="G739" i="14"/>
  <c r="G740" i="14"/>
  <c r="G741" i="14"/>
  <c r="G742" i="14"/>
  <c r="G743" i="14"/>
  <c r="G744" i="14"/>
  <c r="G745" i="14"/>
  <c r="G746" i="14"/>
  <c r="G747" i="14"/>
  <c r="G748" i="14"/>
  <c r="G749" i="14"/>
  <c r="G750" i="14"/>
  <c r="G751" i="14"/>
  <c r="G752" i="14"/>
  <c r="G753" i="14"/>
  <c r="G754" i="14"/>
  <c r="G755" i="14"/>
  <c r="G756" i="14"/>
  <c r="G757" i="14"/>
  <c r="G758" i="14"/>
  <c r="G759" i="14"/>
  <c r="G760" i="14"/>
  <c r="G761" i="14"/>
  <c r="G762" i="14"/>
  <c r="G763" i="14"/>
  <c r="G764" i="14"/>
  <c r="G765" i="14"/>
  <c r="G766" i="14"/>
  <c r="G767" i="14"/>
  <c r="G768" i="14"/>
  <c r="G769" i="14"/>
  <c r="G770" i="14"/>
  <c r="G771" i="14"/>
  <c r="G772" i="14"/>
  <c r="G773" i="14"/>
  <c r="G629" i="14"/>
  <c r="G630" i="14"/>
  <c r="G631" i="14"/>
  <c r="G632" i="14"/>
  <c r="G633" i="14"/>
  <c r="G634" i="14"/>
  <c r="G635" i="14"/>
  <c r="G636" i="14"/>
  <c r="G637" i="14"/>
  <c r="G638" i="14"/>
  <c r="G639" i="14"/>
  <c r="G640" i="14"/>
  <c r="G641" i="14"/>
  <c r="G642" i="14"/>
  <c r="G643" i="14"/>
  <c r="G644" i="14"/>
  <c r="G645" i="14"/>
  <c r="G646" i="14"/>
  <c r="G647" i="14"/>
  <c r="G648" i="14"/>
  <c r="G649" i="14"/>
  <c r="G650" i="14"/>
  <c r="G651" i="14"/>
  <c r="G652" i="14"/>
  <c r="G653" i="14"/>
  <c r="G654" i="14"/>
  <c r="G655" i="14"/>
  <c r="G656" i="14"/>
  <c r="G657" i="14"/>
  <c r="G658" i="14"/>
  <c r="G659" i="14"/>
  <c r="G660" i="14"/>
  <c r="G661" i="14"/>
  <c r="G662" i="14"/>
  <c r="G663" i="14"/>
  <c r="G664" i="14"/>
  <c r="G665" i="14"/>
  <c r="G666" i="14"/>
  <c r="G667" i="14"/>
  <c r="G668" i="14"/>
  <c r="G669" i="14"/>
  <c r="G670" i="14"/>
  <c r="G671" i="14"/>
  <c r="G672" i="14"/>
  <c r="G673" i="14"/>
  <c r="G674" i="14"/>
  <c r="G675" i="14"/>
  <c r="G676" i="14"/>
  <c r="G677" i="14"/>
  <c r="G678" i="14"/>
  <c r="G679" i="14"/>
  <c r="G680" i="14"/>
  <c r="G681" i="14"/>
  <c r="G682" i="14"/>
  <c r="G683" i="14"/>
  <c r="G684" i="14"/>
  <c r="G685" i="14"/>
  <c r="G686" i="14"/>
  <c r="G687" i="14"/>
  <c r="G688" i="14"/>
  <c r="G689" i="14"/>
  <c r="G690" i="14"/>
  <c r="G691" i="14"/>
  <c r="G692" i="14"/>
  <c r="G693" i="14"/>
  <c r="G694" i="14"/>
  <c r="G695" i="14"/>
  <c r="G696" i="14"/>
  <c r="G697" i="14"/>
  <c r="G698" i="14"/>
  <c r="G699" i="14"/>
  <c r="G700" i="14"/>
  <c r="G701" i="14"/>
  <c r="G702" i="14"/>
  <c r="G703" i="14"/>
  <c r="G704" i="14"/>
  <c r="G705" i="14"/>
  <c r="G706" i="14"/>
  <c r="G707" i="14"/>
  <c r="G708" i="14"/>
  <c r="G709" i="14"/>
  <c r="G710" i="14"/>
  <c r="G711" i="14"/>
  <c r="G712" i="14"/>
  <c r="G713" i="14"/>
  <c r="G601" i="14"/>
  <c r="G602" i="14"/>
  <c r="G603" i="14"/>
  <c r="G604" i="14"/>
  <c r="G605" i="14"/>
  <c r="G606" i="14"/>
  <c r="G607" i="14"/>
  <c r="G608" i="14"/>
  <c r="G609" i="14"/>
  <c r="G610" i="14"/>
  <c r="G611" i="14"/>
  <c r="G612" i="14"/>
  <c r="G613" i="14"/>
  <c r="G614" i="14"/>
  <c r="G615" i="14"/>
  <c r="G616" i="14"/>
  <c r="G617" i="14"/>
  <c r="G618" i="14"/>
  <c r="G619" i="14"/>
  <c r="G620" i="14"/>
  <c r="G621" i="14"/>
  <c r="G622" i="14"/>
  <c r="G623" i="14"/>
  <c r="G624" i="14"/>
  <c r="G625" i="14"/>
  <c r="G626" i="14"/>
  <c r="G627" i="14"/>
  <c r="G568" i="14"/>
  <c r="G569" i="14"/>
  <c r="G570" i="14"/>
  <c r="G571" i="14"/>
  <c r="G572" i="14"/>
  <c r="G573" i="14"/>
  <c r="G574" i="14"/>
  <c r="G575" i="14"/>
  <c r="G576" i="14"/>
  <c r="G577" i="14"/>
  <c r="G578" i="14"/>
  <c r="G579" i="14"/>
  <c r="G580" i="14"/>
  <c r="G581" i="14"/>
  <c r="G582" i="14"/>
  <c r="G583" i="14"/>
  <c r="G584" i="14"/>
  <c r="G585" i="14"/>
  <c r="G586" i="14"/>
  <c r="G587" i="14"/>
  <c r="G588" i="14"/>
  <c r="G589" i="14"/>
  <c r="G590" i="14"/>
  <c r="G591" i="14"/>
  <c r="G592" i="14"/>
  <c r="G593" i="14"/>
  <c r="G594" i="14"/>
  <c r="G595" i="14"/>
  <c r="G596" i="14"/>
  <c r="G597" i="14"/>
  <c r="G598" i="14"/>
  <c r="G599" i="14"/>
  <c r="G525" i="14"/>
  <c r="G526" i="14"/>
  <c r="G527" i="14"/>
  <c r="G528" i="14"/>
  <c r="G529" i="14"/>
  <c r="G530" i="14"/>
  <c r="G531" i="14"/>
  <c r="G532" i="14"/>
  <c r="G533" i="14"/>
  <c r="G534" i="14"/>
  <c r="G535" i="14"/>
  <c r="G536" i="14"/>
  <c r="G537" i="14"/>
  <c r="G538" i="14"/>
  <c r="G539" i="14"/>
  <c r="G540" i="14"/>
  <c r="G541" i="14"/>
  <c r="G542" i="14"/>
  <c r="G543" i="14"/>
  <c r="G544" i="14"/>
  <c r="G545" i="14"/>
  <c r="G546" i="14"/>
  <c r="G547" i="14"/>
  <c r="G548" i="14"/>
  <c r="G549" i="14"/>
  <c r="G550" i="14"/>
  <c r="G551" i="14"/>
  <c r="G552" i="14"/>
  <c r="G553" i="14"/>
  <c r="G554" i="14"/>
  <c r="G555" i="14"/>
  <c r="G556" i="14"/>
  <c r="G557" i="14"/>
  <c r="G558" i="14"/>
  <c r="G559" i="14"/>
  <c r="G560" i="14"/>
  <c r="G561" i="14"/>
  <c r="G562" i="14"/>
  <c r="G563" i="14"/>
  <c r="G564" i="14"/>
  <c r="G565" i="14"/>
  <c r="G566" i="14"/>
  <c r="G249" i="14"/>
  <c r="G250" i="14"/>
  <c r="G251" i="14"/>
  <c r="G252" i="14"/>
  <c r="G253" i="14"/>
  <c r="G254" i="14"/>
  <c r="G255" i="14"/>
  <c r="G256" i="14"/>
  <c r="G257" i="14"/>
  <c r="G258" i="14"/>
  <c r="G259" i="14"/>
  <c r="G260" i="14"/>
  <c r="G261" i="14"/>
  <c r="G262" i="14"/>
  <c r="G263" i="14"/>
  <c r="G264" i="14"/>
  <c r="G265" i="14"/>
  <c r="G266" i="14"/>
  <c r="G267" i="14"/>
  <c r="G268" i="14"/>
  <c r="G269" i="14"/>
  <c r="G270" i="14"/>
  <c r="G271" i="14"/>
  <c r="G272" i="14"/>
  <c r="G273" i="14"/>
  <c r="G274" i="14"/>
  <c r="G275" i="14"/>
  <c r="G276" i="14"/>
  <c r="G277" i="14"/>
  <c r="G278" i="14"/>
  <c r="G279" i="14"/>
  <c r="G280" i="14"/>
  <c r="G281" i="14"/>
  <c r="G282" i="14"/>
  <c r="G283" i="14"/>
  <c r="G284" i="14"/>
  <c r="G285" i="14"/>
  <c r="G286" i="14"/>
  <c r="G287" i="14"/>
  <c r="G288" i="14"/>
  <c r="G289" i="14"/>
  <c r="G290" i="14"/>
  <c r="G291" i="14"/>
  <c r="G292" i="14"/>
  <c r="G293" i="14"/>
  <c r="G294" i="14"/>
  <c r="G295" i="14"/>
  <c r="G296" i="14"/>
  <c r="G297" i="14"/>
  <c r="G298" i="14"/>
  <c r="G299" i="14"/>
  <c r="G300" i="14"/>
  <c r="G331" i="14"/>
  <c r="G332" i="14"/>
  <c r="G333" i="14"/>
  <c r="G334" i="14"/>
  <c r="G335" i="14"/>
  <c r="G336" i="14"/>
  <c r="G337" i="14"/>
  <c r="G338" i="14"/>
  <c r="G339" i="14"/>
  <c r="G340" i="14"/>
  <c r="G341" i="14"/>
  <c r="G342" i="14"/>
  <c r="G343" i="14"/>
  <c r="G344" i="14"/>
  <c r="G345" i="14"/>
  <c r="G346" i="14"/>
  <c r="G347" i="14"/>
  <c r="G348" i="14"/>
  <c r="G349" i="14"/>
  <c r="G350" i="14"/>
  <c r="G351" i="14"/>
  <c r="G352" i="14"/>
  <c r="G353" i="14"/>
  <c r="G354" i="14"/>
  <c r="G355" i="14"/>
  <c r="G356" i="14"/>
  <c r="G357" i="14"/>
  <c r="G358" i="14"/>
  <c r="G359" i="14"/>
  <c r="G360" i="14"/>
  <c r="G361" i="14"/>
  <c r="G362" i="14"/>
  <c r="G363" i="14"/>
  <c r="G364" i="14"/>
  <c r="G365" i="14"/>
  <c r="G366" i="14"/>
  <c r="G367" i="14"/>
  <c r="G368" i="14"/>
  <c r="G369" i="14"/>
  <c r="G370" i="14"/>
  <c r="G371" i="14"/>
  <c r="G372" i="14"/>
  <c r="G373" i="14"/>
  <c r="G374" i="14"/>
  <c r="G375" i="14"/>
  <c r="G376" i="14"/>
  <c r="G377" i="14"/>
  <c r="G378" i="14"/>
  <c r="G379" i="14"/>
  <c r="G380" i="14"/>
  <c r="G381" i="14"/>
  <c r="G382" i="14"/>
  <c r="G383" i="14"/>
  <c r="G384" i="14"/>
  <c r="G385" i="14"/>
  <c r="G386" i="14"/>
  <c r="G387" i="14"/>
  <c r="G388" i="14"/>
  <c r="G389" i="14"/>
  <c r="G390" i="14"/>
  <c r="G391" i="14"/>
  <c r="G392" i="14"/>
  <c r="G393" i="14"/>
  <c r="G394" i="14"/>
  <c r="G395" i="14"/>
  <c r="G396" i="14"/>
  <c r="G397" i="14"/>
  <c r="G398" i="14"/>
  <c r="G399" i="14"/>
  <c r="G400" i="14"/>
  <c r="G401" i="14"/>
  <c r="G402" i="14"/>
  <c r="G403" i="14"/>
  <c r="G404" i="14"/>
  <c r="G405" i="14"/>
  <c r="G406" i="14"/>
  <c r="G407" i="14"/>
  <c r="G408" i="14"/>
  <c r="G409" i="14"/>
  <c r="G410" i="14"/>
  <c r="G411" i="14"/>
  <c r="G412" i="14"/>
  <c r="G413" i="14"/>
  <c r="G414" i="14"/>
  <c r="G415" i="14"/>
  <c r="G416" i="14"/>
  <c r="G417" i="14"/>
  <c r="G418" i="14"/>
  <c r="G419" i="14"/>
  <c r="G420" i="14"/>
  <c r="G421" i="14"/>
  <c r="G422" i="14"/>
  <c r="G423" i="14"/>
  <c r="G424" i="14"/>
  <c r="G425" i="14"/>
  <c r="G426" i="14"/>
  <c r="G427" i="14"/>
  <c r="G428" i="14"/>
  <c r="G429" i="14"/>
  <c r="G430" i="14"/>
  <c r="G431" i="14"/>
  <c r="G432" i="14"/>
  <c r="G433" i="14"/>
  <c r="G434" i="14"/>
  <c r="G435" i="14"/>
  <c r="G436" i="14"/>
  <c r="G437" i="14"/>
  <c r="G438" i="14"/>
  <c r="G439" i="14"/>
  <c r="G440" i="14"/>
  <c r="G441" i="14"/>
  <c r="G442" i="14"/>
  <c r="G443" i="14"/>
  <c r="G444" i="14"/>
  <c r="G445" i="14"/>
  <c r="G446" i="14"/>
  <c r="G447" i="14"/>
  <c r="G448" i="14"/>
  <c r="G449" i="14"/>
  <c r="G450" i="14"/>
  <c r="G451" i="14"/>
  <c r="G452" i="14"/>
  <c r="G453" i="14"/>
  <c r="G454" i="14"/>
  <c r="G455" i="14"/>
  <c r="G456" i="14"/>
  <c r="G457" i="14"/>
  <c r="G458" i="14"/>
  <c r="G459" i="14"/>
  <c r="G460" i="14"/>
  <c r="G461" i="14"/>
  <c r="G462" i="14"/>
  <c r="G463" i="14"/>
  <c r="G464" i="14"/>
  <c r="G465" i="14"/>
  <c r="G466" i="14"/>
  <c r="G467" i="14"/>
  <c r="G468" i="14"/>
  <c r="G469" i="14"/>
  <c r="G470" i="14"/>
  <c r="G471" i="14"/>
  <c r="G472" i="14"/>
  <c r="G473" i="14"/>
  <c r="G474" i="14"/>
  <c r="G475" i="14"/>
  <c r="G476" i="14"/>
  <c r="G477" i="14"/>
  <c r="G478" i="14"/>
  <c r="G479" i="14"/>
  <c r="G480" i="14"/>
  <c r="G481" i="14"/>
  <c r="G482" i="14"/>
  <c r="G483" i="14"/>
  <c r="G484" i="14"/>
  <c r="G485" i="14"/>
  <c r="G486" i="14"/>
  <c r="G487" i="14"/>
  <c r="G488" i="14"/>
  <c r="G489" i="14"/>
  <c r="G490" i="14"/>
  <c r="G491" i="14"/>
  <c r="G492" i="14"/>
  <c r="G493" i="14"/>
  <c r="G494" i="14"/>
  <c r="G495" i="14"/>
  <c r="G496" i="14"/>
  <c r="G497" i="14"/>
  <c r="G498" i="14"/>
  <c r="G499" i="14"/>
  <c r="G500" i="14"/>
  <c r="G501" i="14"/>
  <c r="G502" i="14"/>
  <c r="G503" i="14"/>
  <c r="G504" i="14"/>
  <c r="G505" i="14"/>
  <c r="G506" i="14"/>
  <c r="G507" i="14"/>
  <c r="G508" i="14"/>
  <c r="G509" i="14"/>
  <c r="G510" i="14"/>
  <c r="G511" i="14"/>
  <c r="G512" i="14"/>
  <c r="G513" i="14"/>
  <c r="G514" i="14"/>
  <c r="G515" i="14"/>
  <c r="G516" i="14"/>
  <c r="G517" i="14"/>
  <c r="G518" i="14"/>
  <c r="G519" i="14"/>
  <c r="G520" i="14"/>
  <c r="G521" i="14"/>
  <c r="G522" i="14"/>
  <c r="G523" i="14"/>
  <c r="G54" i="14"/>
  <c r="G55" i="14"/>
  <c r="G56" i="14"/>
  <c r="G57" i="14"/>
  <c r="G58" i="14"/>
  <c r="G59" i="14"/>
  <c r="G60" i="14"/>
  <c r="G61" i="14"/>
  <c r="G62" i="14"/>
  <c r="G63" i="14"/>
  <c r="G64" i="14"/>
  <c r="G65" i="14"/>
  <c r="G66" i="14"/>
  <c r="G67" i="14"/>
  <c r="G68" i="14"/>
  <c r="G69" i="14"/>
  <c r="G70" i="14"/>
  <c r="G71" i="14"/>
  <c r="G72" i="14"/>
  <c r="G73" i="14"/>
  <c r="G74" i="14"/>
  <c r="G75" i="14"/>
  <c r="G76" i="14"/>
  <c r="G77" i="14"/>
  <c r="G78" i="14"/>
  <c r="G79" i="14"/>
  <c r="G80" i="14"/>
  <c r="G81" i="14"/>
  <c r="G82" i="14"/>
  <c r="G83" i="14"/>
  <c r="G84" i="14"/>
  <c r="G85" i="14"/>
  <c r="G86" i="14"/>
  <c r="G87" i="14"/>
  <c r="G88" i="14"/>
  <c r="G89" i="14"/>
  <c r="G90" i="14"/>
  <c r="G91" i="14"/>
  <c r="G92" i="14"/>
  <c r="G93" i="14"/>
  <c r="G94" i="14"/>
  <c r="G95" i="14"/>
  <c r="G96" i="14"/>
  <c r="G97" i="14"/>
  <c r="G98" i="14"/>
  <c r="G99" i="14"/>
  <c r="G100" i="14"/>
  <c r="G101" i="14"/>
  <c r="J99" i="14"/>
  <c r="K99" i="14" s="1"/>
  <c r="L98" i="14"/>
  <c r="J98" i="14" s="1"/>
  <c r="K98" i="14" s="1"/>
  <c r="L99" i="14"/>
  <c r="L100" i="14"/>
  <c r="J100" i="14" s="1"/>
  <c r="K100" i="14" s="1"/>
  <c r="L101" i="14"/>
  <c r="J101" i="14" s="1"/>
  <c r="K101" i="14" s="1"/>
  <c r="L97" i="14"/>
  <c r="J97" i="14" s="1"/>
  <c r="K97" i="14" s="1"/>
  <c r="F3" i="10"/>
  <c r="G3" i="10"/>
  <c r="F4" i="10"/>
  <c r="G4" i="10"/>
  <c r="F5" i="10"/>
  <c r="G5" i="10"/>
  <c r="F6" i="10"/>
  <c r="G6" i="10"/>
  <c r="F7" i="10"/>
  <c r="G7" i="10"/>
  <c r="F8" i="10"/>
  <c r="G8" i="10"/>
  <c r="F9" i="10"/>
  <c r="G9" i="10"/>
  <c r="F10" i="10"/>
  <c r="G10" i="10"/>
  <c r="F11" i="10"/>
  <c r="G11" i="10"/>
  <c r="F12" i="10"/>
  <c r="G12" i="10"/>
  <c r="F13" i="10"/>
  <c r="G13" i="10"/>
  <c r="F14" i="10"/>
  <c r="G14" i="10"/>
  <c r="F15" i="10"/>
  <c r="G15" i="10"/>
  <c r="F16" i="10"/>
  <c r="G16" i="10"/>
  <c r="F17" i="10"/>
  <c r="G17" i="10"/>
  <c r="F18" i="10"/>
  <c r="G18" i="10"/>
  <c r="F19" i="10"/>
  <c r="G19" i="10"/>
  <c r="F20" i="10"/>
  <c r="G20" i="10"/>
  <c r="F21" i="10"/>
  <c r="G21" i="10"/>
  <c r="F22" i="10"/>
  <c r="G22" i="10"/>
  <c r="F23" i="10"/>
  <c r="G23" i="10"/>
  <c r="F24" i="10"/>
  <c r="G24" i="10"/>
  <c r="F25" i="10"/>
  <c r="G25" i="10"/>
  <c r="F26" i="10"/>
  <c r="G26" i="10"/>
  <c r="F27" i="10"/>
  <c r="G27" i="10"/>
  <c r="F28" i="10"/>
  <c r="G28" i="10"/>
  <c r="F29" i="10"/>
  <c r="G29" i="10"/>
  <c r="F30" i="10"/>
  <c r="G30" i="10"/>
  <c r="F31" i="10"/>
  <c r="G31" i="10"/>
  <c r="F32" i="10"/>
  <c r="G32" i="10"/>
  <c r="F33" i="10"/>
  <c r="G33" i="10"/>
  <c r="F34" i="10"/>
  <c r="G34" i="10"/>
  <c r="F35" i="10"/>
  <c r="G35" i="10"/>
  <c r="F36" i="10"/>
  <c r="G36" i="10"/>
  <c r="F37" i="10"/>
  <c r="G37" i="10"/>
  <c r="F38" i="10"/>
  <c r="G38" i="10"/>
  <c r="F39" i="10"/>
  <c r="G39" i="10"/>
  <c r="F40" i="10"/>
  <c r="G40" i="10"/>
  <c r="F41" i="10"/>
  <c r="G41" i="10"/>
  <c r="F42" i="10"/>
  <c r="G42" i="10"/>
  <c r="F43" i="10"/>
  <c r="G43" i="10"/>
  <c r="F44" i="10"/>
  <c r="G44" i="10"/>
  <c r="F45" i="10"/>
  <c r="G45" i="10"/>
  <c r="F46" i="10"/>
  <c r="G46" i="10"/>
  <c r="F47" i="10"/>
  <c r="G47" i="10"/>
  <c r="F48" i="10"/>
  <c r="G48" i="10"/>
  <c r="F49" i="10"/>
  <c r="G49" i="10"/>
  <c r="F50" i="10"/>
  <c r="G50" i="10"/>
  <c r="F51" i="10"/>
  <c r="G51" i="10"/>
  <c r="F52" i="10"/>
  <c r="G52" i="10"/>
  <c r="F53" i="10"/>
  <c r="G53" i="10"/>
  <c r="F54" i="10"/>
  <c r="G54" i="10"/>
  <c r="F55" i="10"/>
  <c r="G55" i="10"/>
  <c r="F56" i="10"/>
  <c r="G56" i="10"/>
  <c r="F57" i="10"/>
  <c r="G57" i="10"/>
  <c r="F58" i="10"/>
  <c r="G58" i="10"/>
  <c r="F59" i="10"/>
  <c r="G59" i="10"/>
  <c r="F60" i="10"/>
  <c r="G60" i="10"/>
  <c r="F61" i="10"/>
  <c r="G61" i="10"/>
  <c r="F62" i="10"/>
  <c r="G62" i="10"/>
  <c r="F63" i="10"/>
  <c r="G63" i="10"/>
  <c r="F64" i="10"/>
  <c r="G64" i="10"/>
  <c r="F65" i="10"/>
  <c r="G65" i="10"/>
  <c r="F66" i="10"/>
  <c r="G66" i="10"/>
  <c r="F67" i="10"/>
  <c r="G67" i="10"/>
  <c r="F68" i="10"/>
  <c r="G68" i="10"/>
  <c r="F69" i="10"/>
  <c r="G69" i="10"/>
  <c r="F70" i="10"/>
  <c r="G70" i="10"/>
  <c r="F71" i="10"/>
  <c r="G71" i="10"/>
  <c r="F72" i="10"/>
  <c r="G72" i="10"/>
  <c r="F73" i="10"/>
  <c r="G73" i="10"/>
  <c r="F74" i="10"/>
  <c r="G74" i="10"/>
  <c r="F75" i="10"/>
  <c r="G75" i="10"/>
  <c r="F76" i="10"/>
  <c r="G76" i="10"/>
  <c r="F77" i="10"/>
  <c r="G77" i="10"/>
  <c r="F78" i="10"/>
  <c r="G78" i="10"/>
  <c r="F79" i="10"/>
  <c r="G79" i="10"/>
  <c r="F80" i="10"/>
  <c r="G80" i="10"/>
  <c r="F81" i="10"/>
  <c r="G81" i="10"/>
  <c r="F82" i="10"/>
  <c r="G82" i="10"/>
  <c r="F83" i="10"/>
  <c r="G83" i="10"/>
  <c r="F84" i="10"/>
  <c r="G84" i="10"/>
  <c r="F85" i="10"/>
  <c r="G85" i="10"/>
  <c r="F86" i="10"/>
  <c r="G86" i="10"/>
  <c r="F87" i="10"/>
  <c r="G87" i="10"/>
  <c r="F88" i="10"/>
  <c r="G88" i="10"/>
  <c r="F89" i="10"/>
  <c r="G89" i="10"/>
  <c r="F90" i="10"/>
  <c r="G90" i="10"/>
  <c r="F91" i="10"/>
  <c r="G91" i="10"/>
  <c r="F92" i="10"/>
  <c r="G92" i="10"/>
  <c r="F93" i="10"/>
  <c r="G93" i="10"/>
  <c r="F94" i="10"/>
  <c r="G94" i="10"/>
  <c r="F95" i="10"/>
  <c r="G95" i="10"/>
  <c r="F96" i="10"/>
  <c r="G96" i="10"/>
  <c r="F97" i="10"/>
  <c r="G97" i="10"/>
  <c r="F98" i="10"/>
  <c r="G98" i="10"/>
  <c r="F99" i="10"/>
  <c r="G99" i="10"/>
  <c r="F100" i="10"/>
  <c r="G100" i="10"/>
  <c r="F101" i="10"/>
  <c r="G101" i="10"/>
  <c r="F102" i="10"/>
  <c r="G102" i="10"/>
  <c r="F103" i="10"/>
  <c r="G103" i="10"/>
  <c r="F104" i="10"/>
  <c r="G104" i="10"/>
  <c r="F105" i="10"/>
  <c r="G105" i="10"/>
  <c r="F106" i="10"/>
  <c r="G106" i="10"/>
  <c r="F107" i="10"/>
  <c r="G107" i="10"/>
  <c r="F108" i="10"/>
  <c r="G108" i="10"/>
  <c r="F109" i="10"/>
  <c r="G109" i="10"/>
  <c r="F110" i="10"/>
  <c r="G110" i="10"/>
  <c r="F111" i="10"/>
  <c r="G111" i="10"/>
  <c r="F112" i="10"/>
  <c r="G112" i="10"/>
  <c r="F113" i="10"/>
  <c r="G113" i="10"/>
  <c r="F114" i="10"/>
  <c r="G114" i="10"/>
  <c r="F115" i="10"/>
  <c r="G115" i="10"/>
  <c r="F116" i="10"/>
  <c r="G116" i="10"/>
  <c r="F117" i="10"/>
  <c r="G117" i="10"/>
  <c r="F118" i="10"/>
  <c r="G118" i="10"/>
  <c r="F119" i="10"/>
  <c r="G119" i="10"/>
  <c r="F120" i="10"/>
  <c r="G120" i="10"/>
  <c r="F121" i="10"/>
  <c r="G121" i="10"/>
  <c r="F122" i="10"/>
  <c r="G122" i="10"/>
  <c r="F123" i="10"/>
  <c r="G123" i="10"/>
  <c r="F124" i="10"/>
  <c r="G124" i="10"/>
  <c r="F125" i="10"/>
  <c r="G125" i="10"/>
  <c r="F126" i="10"/>
  <c r="G126" i="10"/>
  <c r="F127" i="10"/>
  <c r="G127" i="10"/>
  <c r="F128" i="10"/>
  <c r="G128" i="10"/>
  <c r="F129" i="10"/>
  <c r="G129" i="10"/>
  <c r="F130" i="10"/>
  <c r="G130" i="10"/>
  <c r="F131" i="10"/>
  <c r="G131" i="10"/>
  <c r="F132" i="10"/>
  <c r="G132" i="10"/>
  <c r="F133" i="10"/>
  <c r="G133" i="10"/>
  <c r="F134" i="10"/>
  <c r="G134" i="10"/>
  <c r="F135" i="10"/>
  <c r="G135" i="10"/>
  <c r="F136" i="10"/>
  <c r="G136" i="10"/>
  <c r="F137" i="10"/>
  <c r="G137" i="10"/>
  <c r="F138" i="10"/>
  <c r="G138" i="10"/>
  <c r="F139" i="10"/>
  <c r="G139" i="10"/>
  <c r="F140" i="10"/>
  <c r="G140" i="10"/>
  <c r="F141" i="10"/>
  <c r="G141" i="10"/>
  <c r="F142" i="10"/>
  <c r="G142" i="10"/>
  <c r="F143" i="10"/>
  <c r="G143" i="10"/>
  <c r="F144" i="10"/>
  <c r="G144" i="10"/>
  <c r="F145" i="10"/>
  <c r="G145" i="10"/>
  <c r="F146" i="10"/>
  <c r="G146" i="10"/>
  <c r="F147" i="10"/>
  <c r="G147" i="10"/>
  <c r="F148" i="10"/>
  <c r="G148" i="10"/>
  <c r="F149" i="10"/>
  <c r="G149" i="10"/>
  <c r="F150" i="10"/>
  <c r="G150" i="10"/>
  <c r="F151" i="10"/>
  <c r="G151" i="10"/>
  <c r="F152" i="10"/>
  <c r="G152" i="10"/>
  <c r="F153" i="10"/>
  <c r="G153" i="10"/>
  <c r="F154" i="10"/>
  <c r="G154" i="10"/>
  <c r="F155" i="10"/>
  <c r="G155" i="10"/>
  <c r="F156" i="10"/>
  <c r="G156" i="10"/>
  <c r="F157" i="10"/>
  <c r="G157" i="10"/>
  <c r="F158" i="10"/>
  <c r="G158" i="10"/>
  <c r="F159" i="10"/>
  <c r="G159" i="10"/>
  <c r="F160" i="10"/>
  <c r="G160" i="10"/>
  <c r="F161" i="10"/>
  <c r="G161" i="10"/>
  <c r="F162" i="10"/>
  <c r="G162" i="10"/>
  <c r="F163" i="10"/>
  <c r="G163" i="10"/>
  <c r="F164" i="10"/>
  <c r="G164" i="10"/>
  <c r="F165" i="10"/>
  <c r="G165" i="10"/>
  <c r="F166" i="10"/>
  <c r="G166" i="10"/>
  <c r="F167" i="10"/>
  <c r="G167" i="10"/>
  <c r="F168" i="10"/>
  <c r="G168" i="10"/>
  <c r="F169" i="10"/>
  <c r="G169" i="10"/>
  <c r="F170" i="10"/>
  <c r="G170" i="10"/>
  <c r="F171" i="10"/>
  <c r="G171" i="10"/>
  <c r="F172" i="10"/>
  <c r="G172" i="10"/>
  <c r="F173" i="10"/>
  <c r="G173" i="10"/>
  <c r="F174" i="10"/>
  <c r="G174" i="10"/>
  <c r="F175" i="10"/>
  <c r="G175" i="10"/>
  <c r="F176" i="10"/>
  <c r="G176" i="10"/>
  <c r="F177" i="10"/>
  <c r="G177" i="10"/>
  <c r="F178" i="10"/>
  <c r="G178" i="10"/>
  <c r="F179" i="10"/>
  <c r="G179" i="10"/>
  <c r="F180" i="10"/>
  <c r="G180" i="10"/>
  <c r="F181" i="10"/>
  <c r="G181" i="10"/>
  <c r="F182" i="10"/>
  <c r="G182" i="10"/>
  <c r="F183" i="10"/>
  <c r="G183" i="10"/>
  <c r="F184" i="10"/>
  <c r="G184" i="10"/>
  <c r="F185" i="10"/>
  <c r="G185" i="10"/>
  <c r="F186" i="10"/>
  <c r="G186" i="10"/>
  <c r="F187" i="10"/>
  <c r="G187" i="10"/>
  <c r="F188" i="10"/>
  <c r="G188" i="10"/>
  <c r="F189" i="10"/>
  <c r="G189" i="10"/>
  <c r="F190" i="10"/>
  <c r="G190" i="10"/>
  <c r="F191" i="10"/>
  <c r="G191" i="10"/>
  <c r="F192" i="10"/>
  <c r="G192" i="10"/>
  <c r="F193" i="10"/>
  <c r="G193" i="10"/>
  <c r="F194" i="10"/>
  <c r="G194" i="10"/>
  <c r="F195" i="10"/>
  <c r="G195" i="10"/>
  <c r="F196" i="10"/>
  <c r="G196" i="10"/>
  <c r="F197" i="10"/>
  <c r="G197" i="10"/>
  <c r="F198" i="10"/>
  <c r="G198" i="10"/>
  <c r="F199" i="10"/>
  <c r="G199" i="10"/>
  <c r="F200" i="10"/>
  <c r="G200" i="10"/>
  <c r="F201" i="10"/>
  <c r="G201" i="10"/>
  <c r="F202" i="10"/>
  <c r="G202" i="10"/>
  <c r="F203" i="10"/>
  <c r="G203" i="10"/>
  <c r="F204" i="10"/>
  <c r="G204" i="10"/>
  <c r="F205" i="10"/>
  <c r="G205" i="10"/>
  <c r="F206" i="10"/>
  <c r="G206" i="10"/>
  <c r="F207" i="10"/>
  <c r="G207" i="10"/>
  <c r="F208" i="10"/>
  <c r="G208" i="10"/>
  <c r="F209" i="10"/>
  <c r="G209" i="10"/>
  <c r="F210" i="10"/>
  <c r="G210" i="10"/>
  <c r="F211" i="10"/>
  <c r="G211" i="10"/>
  <c r="F212" i="10"/>
  <c r="G212" i="10"/>
  <c r="F213" i="10"/>
  <c r="G213" i="10"/>
  <c r="F214" i="10"/>
  <c r="G214" i="10"/>
  <c r="F215" i="10"/>
  <c r="G215" i="10"/>
  <c r="F216" i="10"/>
  <c r="G216" i="10"/>
  <c r="F217" i="10"/>
  <c r="G217" i="10"/>
  <c r="F218" i="10"/>
  <c r="G218" i="10"/>
  <c r="F219" i="10"/>
  <c r="G219" i="10"/>
  <c r="F220" i="10"/>
  <c r="G220" i="10"/>
  <c r="F221" i="10"/>
  <c r="G221" i="10"/>
  <c r="F222" i="10"/>
  <c r="G222" i="10"/>
  <c r="F223" i="10"/>
  <c r="G223" i="10"/>
  <c r="F224" i="10"/>
  <c r="G224" i="10"/>
  <c r="F225" i="10"/>
  <c r="G225" i="10"/>
  <c r="F226" i="10"/>
  <c r="G226" i="10"/>
  <c r="F227" i="10"/>
  <c r="G227" i="10"/>
  <c r="F228" i="10"/>
  <c r="G228" i="10"/>
  <c r="F229" i="10"/>
  <c r="G229" i="10"/>
  <c r="F230" i="10"/>
  <c r="G230" i="10"/>
  <c r="F231" i="10"/>
  <c r="G231" i="10"/>
  <c r="F232" i="10"/>
  <c r="G232" i="10"/>
  <c r="F233" i="10"/>
  <c r="G233" i="10"/>
  <c r="F234" i="10"/>
  <c r="G234" i="10"/>
  <c r="F235" i="10"/>
  <c r="G235" i="10"/>
  <c r="F236" i="10"/>
  <c r="G236" i="10"/>
  <c r="F237" i="10"/>
  <c r="G237" i="10"/>
  <c r="F238" i="10"/>
  <c r="G238" i="10"/>
  <c r="F239" i="10"/>
  <c r="G239" i="10"/>
  <c r="F240" i="10"/>
  <c r="G240" i="10"/>
  <c r="F241" i="10"/>
  <c r="G241" i="10"/>
  <c r="F242" i="10"/>
  <c r="G242" i="10"/>
  <c r="F243" i="10"/>
  <c r="G243" i="10"/>
  <c r="F244" i="10"/>
  <c r="G244" i="10"/>
  <c r="F245" i="10"/>
  <c r="G245" i="10"/>
  <c r="F246" i="10"/>
  <c r="G246" i="10"/>
  <c r="F247" i="10"/>
  <c r="G247" i="10"/>
  <c r="F248" i="10"/>
  <c r="G248" i="10"/>
  <c r="F249" i="10"/>
  <c r="G249" i="10"/>
  <c r="F250" i="10"/>
  <c r="G250" i="10"/>
  <c r="F251" i="10"/>
  <c r="G251" i="10"/>
  <c r="F252" i="10"/>
  <c r="G252" i="10"/>
  <c r="F253" i="10"/>
  <c r="G253" i="10"/>
  <c r="F254" i="10"/>
  <c r="G254" i="10"/>
  <c r="F255" i="10"/>
  <c r="G255" i="10"/>
  <c r="F256" i="10"/>
  <c r="G256" i="10"/>
  <c r="F257" i="10"/>
  <c r="G257" i="10"/>
  <c r="F258" i="10"/>
  <c r="G258" i="10"/>
  <c r="F259" i="10"/>
  <c r="G259" i="10"/>
  <c r="F260" i="10"/>
  <c r="G260" i="10"/>
  <c r="F261" i="10"/>
  <c r="G261" i="10"/>
  <c r="F262" i="10"/>
  <c r="G262" i="10"/>
  <c r="F263" i="10"/>
  <c r="G263" i="10"/>
  <c r="F264" i="10"/>
  <c r="G264" i="10"/>
  <c r="F265" i="10"/>
  <c r="G265" i="10"/>
  <c r="F266" i="10"/>
  <c r="G266" i="10"/>
  <c r="F267" i="10"/>
  <c r="G267" i="10"/>
  <c r="F268" i="10"/>
  <c r="G268" i="10"/>
  <c r="F269" i="10"/>
  <c r="G269" i="10"/>
  <c r="F270" i="10"/>
  <c r="G270" i="10"/>
  <c r="F271" i="10"/>
  <c r="G271" i="10"/>
  <c r="F272" i="10"/>
  <c r="G272" i="10"/>
  <c r="F273" i="10"/>
  <c r="G273" i="10"/>
  <c r="F274" i="10"/>
  <c r="G274" i="10"/>
  <c r="F275" i="10"/>
  <c r="G275" i="10"/>
  <c r="F276" i="10"/>
  <c r="G276" i="10"/>
  <c r="F277" i="10"/>
  <c r="G277" i="10"/>
  <c r="F278" i="10"/>
  <c r="G278" i="10"/>
  <c r="F279" i="10"/>
  <c r="G279" i="10"/>
  <c r="F280" i="10"/>
  <c r="G280" i="10"/>
  <c r="F281" i="10"/>
  <c r="G281" i="10"/>
  <c r="F282" i="10"/>
  <c r="G282" i="10"/>
  <c r="F283" i="10"/>
  <c r="G283" i="10"/>
  <c r="F284" i="10"/>
  <c r="G284" i="10"/>
  <c r="F285" i="10"/>
  <c r="G285" i="10"/>
  <c r="F286" i="10"/>
  <c r="G286" i="10"/>
  <c r="F287" i="10"/>
  <c r="G287" i="10"/>
  <c r="F288" i="10"/>
  <c r="G288" i="10"/>
  <c r="F289" i="10"/>
  <c r="G289" i="10"/>
  <c r="F290" i="10"/>
  <c r="G290" i="10"/>
  <c r="F291" i="10"/>
  <c r="G291" i="10"/>
  <c r="F292" i="10"/>
  <c r="G292" i="10"/>
  <c r="F293" i="10"/>
  <c r="G293" i="10"/>
  <c r="F294" i="10"/>
  <c r="G294" i="10"/>
  <c r="F295" i="10"/>
  <c r="G295" i="10"/>
  <c r="F296" i="10"/>
  <c r="G296" i="10"/>
  <c r="F297" i="10"/>
  <c r="G297" i="10"/>
  <c r="F298" i="10"/>
  <c r="G298" i="10"/>
  <c r="F299" i="10"/>
  <c r="G299" i="10"/>
  <c r="F300" i="10"/>
  <c r="G300" i="10"/>
  <c r="F301" i="10"/>
  <c r="G301" i="10"/>
  <c r="F302" i="10"/>
  <c r="G302" i="10"/>
  <c r="F303" i="10"/>
  <c r="G303" i="10"/>
  <c r="F304" i="10"/>
  <c r="G304" i="10"/>
  <c r="F305" i="10"/>
  <c r="G305" i="10"/>
  <c r="F306" i="10"/>
  <c r="G306" i="10"/>
  <c r="F307" i="10"/>
  <c r="G307" i="10"/>
  <c r="F308" i="10"/>
  <c r="G308" i="10"/>
  <c r="F309" i="10"/>
  <c r="G309" i="10"/>
  <c r="F310" i="10"/>
  <c r="G310" i="10"/>
  <c r="F311" i="10"/>
  <c r="G311" i="10"/>
  <c r="F312" i="10"/>
  <c r="G312" i="10"/>
  <c r="F313" i="10"/>
  <c r="G313" i="10"/>
  <c r="F314" i="10"/>
  <c r="G314" i="10"/>
  <c r="F315" i="10"/>
  <c r="G315" i="10"/>
  <c r="F316" i="10"/>
  <c r="G316" i="10"/>
  <c r="F317" i="10"/>
  <c r="G317" i="10"/>
  <c r="F318" i="10"/>
  <c r="G318" i="10"/>
  <c r="F319" i="10"/>
  <c r="G319" i="10"/>
  <c r="F320" i="10"/>
  <c r="G320" i="10"/>
  <c r="F321" i="10"/>
  <c r="G321" i="10"/>
  <c r="F322" i="10"/>
  <c r="G322" i="10"/>
  <c r="F323" i="10"/>
  <c r="G323" i="10"/>
  <c r="F324" i="10"/>
  <c r="G324" i="10"/>
  <c r="F325" i="10"/>
  <c r="G325" i="10"/>
  <c r="F326" i="10"/>
  <c r="G326" i="10"/>
  <c r="F327" i="10"/>
  <c r="G327" i="10"/>
  <c r="F328" i="10"/>
  <c r="G328" i="10"/>
  <c r="F329" i="10"/>
  <c r="G329" i="10"/>
  <c r="F330" i="10"/>
  <c r="G330" i="10"/>
  <c r="F331" i="10"/>
  <c r="G331" i="10"/>
  <c r="F332" i="10"/>
  <c r="G332" i="10"/>
  <c r="F333" i="10"/>
  <c r="G333" i="10"/>
  <c r="F334" i="10"/>
  <c r="G334" i="10"/>
  <c r="F335" i="10"/>
  <c r="G335" i="10"/>
  <c r="F336" i="10"/>
  <c r="G336" i="10"/>
  <c r="F337" i="10"/>
  <c r="G337" i="10"/>
  <c r="F338" i="10"/>
  <c r="G338" i="10"/>
  <c r="F339" i="10"/>
  <c r="G339" i="10"/>
  <c r="F340" i="10"/>
  <c r="G340" i="10"/>
  <c r="F341" i="10"/>
  <c r="G341" i="10"/>
  <c r="F342" i="10"/>
  <c r="G342" i="10"/>
  <c r="F343" i="10"/>
  <c r="G343" i="10"/>
  <c r="F344" i="10"/>
  <c r="G344" i="10"/>
  <c r="F345" i="10"/>
  <c r="G345" i="10"/>
  <c r="F346" i="10"/>
  <c r="G346" i="10"/>
  <c r="F347" i="10"/>
  <c r="G347" i="10"/>
  <c r="F348" i="10"/>
  <c r="G348" i="10"/>
  <c r="F349" i="10"/>
  <c r="G349" i="10"/>
  <c r="F350" i="10"/>
  <c r="G350" i="10"/>
  <c r="F351" i="10"/>
  <c r="G351" i="10"/>
  <c r="F352" i="10"/>
  <c r="G352" i="10"/>
  <c r="F353" i="10"/>
  <c r="G353" i="10"/>
  <c r="F354" i="10"/>
  <c r="G354" i="10"/>
  <c r="F355" i="10"/>
  <c r="G355" i="10"/>
  <c r="F356" i="10"/>
  <c r="G356" i="10"/>
  <c r="F357" i="10"/>
  <c r="G357" i="10"/>
  <c r="F358" i="10"/>
  <c r="G358" i="10"/>
  <c r="F359" i="10"/>
  <c r="G359" i="10"/>
  <c r="F360" i="10"/>
  <c r="G360" i="10"/>
  <c r="F361" i="10"/>
  <c r="G361" i="10"/>
  <c r="F362" i="10"/>
  <c r="G362" i="10"/>
  <c r="F363" i="10"/>
  <c r="G363" i="10"/>
  <c r="F364" i="10"/>
  <c r="G364" i="10"/>
  <c r="F365" i="10"/>
  <c r="G365" i="10"/>
  <c r="F366" i="10"/>
  <c r="G366" i="10"/>
  <c r="F367" i="10"/>
  <c r="G367" i="10"/>
  <c r="F368" i="10"/>
  <c r="G368" i="10"/>
  <c r="F369" i="10"/>
  <c r="G369" i="10"/>
  <c r="F370" i="10"/>
  <c r="G370" i="10"/>
  <c r="F371" i="10"/>
  <c r="G371" i="10"/>
  <c r="F372" i="10"/>
  <c r="G372" i="10"/>
  <c r="F373" i="10"/>
  <c r="G373" i="10"/>
  <c r="F374" i="10"/>
  <c r="G374" i="10"/>
  <c r="F375" i="10"/>
  <c r="G375" i="10"/>
  <c r="F376" i="10"/>
  <c r="G376" i="10"/>
  <c r="F377" i="10"/>
  <c r="G377" i="10"/>
  <c r="F378" i="10"/>
  <c r="G378" i="10"/>
  <c r="F379" i="10"/>
  <c r="G379" i="10"/>
  <c r="F380" i="10"/>
  <c r="G380" i="10"/>
  <c r="F381" i="10"/>
  <c r="G381" i="10"/>
  <c r="F382" i="10"/>
  <c r="G382" i="10"/>
  <c r="F383" i="10"/>
  <c r="G383" i="10"/>
  <c r="F384" i="10"/>
  <c r="G384" i="10"/>
  <c r="F385" i="10"/>
  <c r="G385" i="10"/>
  <c r="F386" i="10"/>
  <c r="G386" i="10"/>
  <c r="F387" i="10"/>
  <c r="G387" i="10"/>
  <c r="F388" i="10"/>
  <c r="G388" i="10"/>
  <c r="F389" i="10"/>
  <c r="G389" i="10"/>
  <c r="F390" i="10"/>
  <c r="G390" i="10"/>
  <c r="F391" i="10"/>
  <c r="G391" i="10"/>
  <c r="F392" i="10"/>
  <c r="G392" i="10"/>
  <c r="F393" i="10"/>
  <c r="G393" i="10"/>
  <c r="F394" i="10"/>
  <c r="G394" i="10"/>
  <c r="F395" i="10"/>
  <c r="G395" i="10"/>
  <c r="F396" i="10"/>
  <c r="G396" i="10"/>
  <c r="F397" i="10"/>
  <c r="G397" i="10"/>
  <c r="F398" i="10"/>
  <c r="G398" i="10"/>
  <c r="F399" i="10"/>
  <c r="G399" i="10"/>
  <c r="F400" i="10"/>
  <c r="G400" i="10"/>
  <c r="F401" i="10"/>
  <c r="G401" i="10"/>
  <c r="F402" i="10"/>
  <c r="G402" i="10"/>
  <c r="F403" i="10"/>
  <c r="G403" i="10"/>
  <c r="F404" i="10"/>
  <c r="G404" i="10"/>
  <c r="F405" i="10"/>
  <c r="G405" i="10"/>
  <c r="F406" i="10"/>
  <c r="G406" i="10"/>
  <c r="F407" i="10"/>
  <c r="G407" i="10"/>
  <c r="F408" i="10"/>
  <c r="G408" i="10"/>
  <c r="F409" i="10"/>
  <c r="G409" i="10"/>
  <c r="F410" i="10"/>
  <c r="G410" i="10"/>
  <c r="F411" i="10"/>
  <c r="G411" i="10"/>
  <c r="F412" i="10"/>
  <c r="G412" i="10"/>
  <c r="F413" i="10"/>
  <c r="G413" i="10"/>
  <c r="F414" i="10"/>
  <c r="G414" i="10"/>
  <c r="F415" i="10"/>
  <c r="G415" i="10"/>
  <c r="F416" i="10"/>
  <c r="G416" i="10"/>
  <c r="F417" i="10"/>
  <c r="G417" i="10"/>
  <c r="F418" i="10"/>
  <c r="G418" i="10"/>
  <c r="F419" i="10"/>
  <c r="G419" i="10"/>
  <c r="F420" i="10"/>
  <c r="G420" i="10"/>
  <c r="F421" i="10"/>
  <c r="G421" i="10"/>
  <c r="F422" i="10"/>
  <c r="G422" i="10"/>
  <c r="F423" i="10"/>
  <c r="G423" i="10"/>
  <c r="F424" i="10"/>
  <c r="G424" i="10"/>
  <c r="F425" i="10"/>
  <c r="G425" i="10"/>
  <c r="F426" i="10"/>
  <c r="G426" i="10"/>
  <c r="F427" i="10"/>
  <c r="G427" i="10"/>
  <c r="F428" i="10"/>
  <c r="G428" i="10"/>
  <c r="F429" i="10"/>
  <c r="G429" i="10"/>
  <c r="F430" i="10"/>
  <c r="G430" i="10"/>
  <c r="F431" i="10"/>
  <c r="G431" i="10"/>
  <c r="F432" i="10"/>
  <c r="G432" i="10"/>
  <c r="F433" i="10"/>
  <c r="G433" i="10"/>
  <c r="F434" i="10"/>
  <c r="G434" i="10"/>
  <c r="F435" i="10"/>
  <c r="G435" i="10"/>
  <c r="F436" i="10"/>
  <c r="G436" i="10"/>
  <c r="F437" i="10"/>
  <c r="G437" i="10"/>
  <c r="F438" i="10"/>
  <c r="G438" i="10"/>
  <c r="F439" i="10"/>
  <c r="G439" i="10"/>
  <c r="F440" i="10"/>
  <c r="G440" i="10"/>
  <c r="F441" i="10"/>
  <c r="G441" i="10"/>
  <c r="F442" i="10"/>
  <c r="G442" i="10"/>
  <c r="F443" i="10"/>
  <c r="G443" i="10"/>
  <c r="F444" i="10"/>
  <c r="G444" i="10"/>
  <c r="F445" i="10"/>
  <c r="G445" i="10"/>
  <c r="F446" i="10"/>
  <c r="G446" i="10"/>
  <c r="F447" i="10"/>
  <c r="G447" i="10"/>
  <c r="F448" i="10"/>
  <c r="G448" i="10"/>
  <c r="F449" i="10"/>
  <c r="G449" i="10"/>
  <c r="F450" i="10"/>
  <c r="G450" i="10"/>
  <c r="F451" i="10"/>
  <c r="G451" i="10"/>
  <c r="F452" i="10"/>
  <c r="G452" i="10"/>
  <c r="F453" i="10"/>
  <c r="G453" i="10"/>
  <c r="F454" i="10"/>
  <c r="G454" i="10"/>
  <c r="F455" i="10"/>
  <c r="G455" i="10"/>
  <c r="F456" i="10"/>
  <c r="G456" i="10"/>
  <c r="F457" i="10"/>
  <c r="G457" i="10"/>
  <c r="F458" i="10"/>
  <c r="G458" i="10"/>
  <c r="F459" i="10"/>
  <c r="G459" i="10"/>
  <c r="F460" i="10"/>
  <c r="G460" i="10"/>
  <c r="F461" i="10"/>
  <c r="G461" i="10"/>
  <c r="F462" i="10"/>
  <c r="G462" i="10"/>
  <c r="F463" i="10"/>
  <c r="G463" i="10"/>
  <c r="F464" i="10"/>
  <c r="G464" i="10"/>
  <c r="F465" i="10"/>
  <c r="G465" i="10"/>
  <c r="F466" i="10"/>
  <c r="G466" i="10"/>
  <c r="F467" i="10"/>
  <c r="G467" i="10"/>
  <c r="F468" i="10"/>
  <c r="G468" i="10"/>
  <c r="F469" i="10"/>
  <c r="G469" i="10"/>
  <c r="F470" i="10"/>
  <c r="G470" i="10"/>
  <c r="F471" i="10"/>
  <c r="G471" i="10"/>
  <c r="F472" i="10"/>
  <c r="G472" i="10"/>
  <c r="F473" i="10"/>
  <c r="G473" i="10"/>
  <c r="F474" i="10"/>
  <c r="G474" i="10"/>
  <c r="F475" i="10"/>
  <c r="G475" i="10"/>
  <c r="F476" i="10"/>
  <c r="G476" i="10"/>
  <c r="F477" i="10"/>
  <c r="G477" i="10"/>
  <c r="F478" i="10"/>
  <c r="G478" i="10"/>
  <c r="F479" i="10"/>
  <c r="G479" i="10"/>
  <c r="F480" i="10"/>
  <c r="G480" i="10"/>
  <c r="F481" i="10"/>
  <c r="G481" i="10"/>
  <c r="F482" i="10"/>
  <c r="G482" i="10"/>
  <c r="F483" i="10"/>
  <c r="G483" i="10"/>
  <c r="F484" i="10"/>
  <c r="G484" i="10"/>
  <c r="F485" i="10"/>
  <c r="G485" i="10"/>
  <c r="F486" i="10"/>
  <c r="G486" i="10"/>
  <c r="F487" i="10"/>
  <c r="G487" i="10"/>
  <c r="F488" i="10"/>
  <c r="G488" i="10"/>
  <c r="F489" i="10"/>
  <c r="G489" i="10"/>
  <c r="F490" i="10"/>
  <c r="G490" i="10"/>
  <c r="F491" i="10"/>
  <c r="G491" i="10"/>
  <c r="F492" i="10"/>
  <c r="G492" i="10"/>
  <c r="F493" i="10"/>
  <c r="G493" i="10"/>
  <c r="F494" i="10"/>
  <c r="G494" i="10"/>
  <c r="F495" i="10"/>
  <c r="G495" i="10"/>
  <c r="F496" i="10"/>
  <c r="G496" i="10"/>
  <c r="F497" i="10"/>
  <c r="G497" i="10"/>
  <c r="F498" i="10"/>
  <c r="G498" i="10"/>
  <c r="F499" i="10"/>
  <c r="G499" i="10"/>
  <c r="F500" i="10"/>
  <c r="G500" i="10"/>
  <c r="F501" i="10"/>
  <c r="G501" i="10"/>
  <c r="F502" i="10"/>
  <c r="G502" i="10"/>
  <c r="F503" i="10"/>
  <c r="G503" i="10"/>
  <c r="F504" i="10"/>
  <c r="G504" i="10"/>
  <c r="F505" i="10"/>
  <c r="G505" i="10"/>
  <c r="F506" i="10"/>
  <c r="G506" i="10"/>
  <c r="F507" i="10"/>
  <c r="G507" i="10"/>
  <c r="F508" i="10"/>
  <c r="G508" i="10"/>
  <c r="F509" i="10"/>
  <c r="G509" i="10"/>
  <c r="F510" i="10"/>
  <c r="G510" i="10"/>
  <c r="G2" i="10"/>
  <c r="F2" i="10"/>
  <c r="E3" i="10"/>
  <c r="E4" i="10"/>
  <c r="E5" i="10"/>
  <c r="E6" i="10"/>
  <c r="E7" i="10"/>
  <c r="E8" i="10"/>
  <c r="E9" i="10"/>
  <c r="E10" i="10"/>
  <c r="E11" i="10"/>
  <c r="E12" i="10"/>
  <c r="E13" i="10"/>
  <c r="E14" i="10"/>
  <c r="E15" i="10"/>
  <c r="E16" i="10"/>
  <c r="E17" i="10"/>
  <c r="E18" i="10"/>
  <c r="E19" i="10"/>
  <c r="E20" i="10"/>
  <c r="E21" i="10"/>
  <c r="E22" i="10"/>
  <c r="E23" i="10"/>
  <c r="E24" i="10"/>
  <c r="E25" i="10"/>
  <c r="E26" i="10"/>
  <c r="E27" i="10"/>
  <c r="E28" i="10"/>
  <c r="E29" i="10"/>
  <c r="E30" i="10"/>
  <c r="E31" i="10"/>
  <c r="E32" i="10"/>
  <c r="E33" i="10"/>
  <c r="E34" i="10"/>
  <c r="E35" i="10"/>
  <c r="E36" i="10"/>
  <c r="E37" i="10"/>
  <c r="E38" i="10"/>
  <c r="E39" i="10"/>
  <c r="E40" i="10"/>
  <c r="E41" i="10"/>
  <c r="E42" i="10"/>
  <c r="E43" i="10"/>
  <c r="E44" i="10"/>
  <c r="E45" i="10"/>
  <c r="E46" i="10"/>
  <c r="E47" i="10"/>
  <c r="E48" i="10"/>
  <c r="E49" i="10"/>
  <c r="E50" i="10"/>
  <c r="E51" i="10"/>
  <c r="E52" i="10"/>
  <c r="E53" i="10"/>
  <c r="E54" i="10"/>
  <c r="E55" i="10"/>
  <c r="E56" i="10"/>
  <c r="E57" i="10"/>
  <c r="E58" i="10"/>
  <c r="E59" i="10"/>
  <c r="E60" i="10"/>
  <c r="E61" i="10"/>
  <c r="E62" i="10"/>
  <c r="E63" i="10"/>
  <c r="E64" i="10"/>
  <c r="E65" i="10"/>
  <c r="E66" i="10"/>
  <c r="E67" i="10"/>
  <c r="E68" i="10"/>
  <c r="E69" i="10"/>
  <c r="E70" i="10"/>
  <c r="E71" i="10"/>
  <c r="E72" i="10"/>
  <c r="E73" i="10"/>
  <c r="E74" i="10"/>
  <c r="E75" i="10"/>
  <c r="E76" i="10"/>
  <c r="E77" i="10"/>
  <c r="E78" i="10"/>
  <c r="E79" i="10"/>
  <c r="E80" i="10"/>
  <c r="E81" i="10"/>
  <c r="E82" i="10"/>
  <c r="E83" i="10"/>
  <c r="E84" i="10"/>
  <c r="E85" i="10"/>
  <c r="E86" i="10"/>
  <c r="E87" i="10"/>
  <c r="E88" i="10"/>
  <c r="E89" i="10"/>
  <c r="E90" i="10"/>
  <c r="E91" i="10"/>
  <c r="E92" i="10"/>
  <c r="E93" i="10"/>
  <c r="E94" i="10"/>
  <c r="E95" i="10"/>
  <c r="E96" i="10"/>
  <c r="E97" i="10"/>
  <c r="E98" i="10"/>
  <c r="E99" i="10"/>
  <c r="E100" i="10"/>
  <c r="E101" i="10"/>
  <c r="E102" i="10"/>
  <c r="E103" i="10"/>
  <c r="E104" i="10"/>
  <c r="E105" i="10"/>
  <c r="E106" i="10"/>
  <c r="E107" i="10"/>
  <c r="E108" i="10"/>
  <c r="E109" i="10"/>
  <c r="E110" i="10"/>
  <c r="E111" i="10"/>
  <c r="E112" i="10"/>
  <c r="E113" i="10"/>
  <c r="E114" i="10"/>
  <c r="E115" i="10"/>
  <c r="E116" i="10"/>
  <c r="E117" i="10"/>
  <c r="E118" i="10"/>
  <c r="E119" i="10"/>
  <c r="E120" i="10"/>
  <c r="E121" i="10"/>
  <c r="E122" i="10"/>
  <c r="E123" i="10"/>
  <c r="E124" i="10"/>
  <c r="E125" i="10"/>
  <c r="E126" i="10"/>
  <c r="E127" i="10"/>
  <c r="E128" i="10"/>
  <c r="E129" i="10"/>
  <c r="E130" i="10"/>
  <c r="E131" i="10"/>
  <c r="E132" i="10"/>
  <c r="E133" i="10"/>
  <c r="E134" i="10"/>
  <c r="E135" i="10"/>
  <c r="E136" i="10"/>
  <c r="E137" i="10"/>
  <c r="E138" i="10"/>
  <c r="E139" i="10"/>
  <c r="E140" i="10"/>
  <c r="E141" i="10"/>
  <c r="E142" i="10"/>
  <c r="E143" i="10"/>
  <c r="E144" i="10"/>
  <c r="E145" i="10"/>
  <c r="E146" i="10"/>
  <c r="E147" i="10"/>
  <c r="E148" i="10"/>
  <c r="E149" i="10"/>
  <c r="E150" i="10"/>
  <c r="E151" i="10"/>
  <c r="E152" i="10"/>
  <c r="E153" i="10"/>
  <c r="E154" i="10"/>
  <c r="E155" i="10"/>
  <c r="E156" i="10"/>
  <c r="E157" i="10"/>
  <c r="E158" i="10"/>
  <c r="E159" i="10"/>
  <c r="E160" i="10"/>
  <c r="E161" i="10"/>
  <c r="E162" i="10"/>
  <c r="E163" i="10"/>
  <c r="E164" i="10"/>
  <c r="E165" i="10"/>
  <c r="E166" i="10"/>
  <c r="E167" i="10"/>
  <c r="E168" i="10"/>
  <c r="E169" i="10"/>
  <c r="E170" i="10"/>
  <c r="E171" i="10"/>
  <c r="E172" i="10"/>
  <c r="E173" i="10"/>
  <c r="E174" i="10"/>
  <c r="E175" i="10"/>
  <c r="E176" i="10"/>
  <c r="E177" i="10"/>
  <c r="E178" i="10"/>
  <c r="E179" i="10"/>
  <c r="E180" i="10"/>
  <c r="E181" i="10"/>
  <c r="E182" i="10"/>
  <c r="E183" i="10"/>
  <c r="E184" i="10"/>
  <c r="E185" i="10"/>
  <c r="E186" i="10"/>
  <c r="E187" i="10"/>
  <c r="E188" i="10"/>
  <c r="E189" i="10"/>
  <c r="E190" i="10"/>
  <c r="E191" i="10"/>
  <c r="E192" i="10"/>
  <c r="E193" i="10"/>
  <c r="E194" i="10"/>
  <c r="E195" i="10"/>
  <c r="E196" i="10"/>
  <c r="E197" i="10"/>
  <c r="E198" i="10"/>
  <c r="E199" i="10"/>
  <c r="E200" i="10"/>
  <c r="E201" i="10"/>
  <c r="E202" i="10"/>
  <c r="E203" i="10"/>
  <c r="E204" i="10"/>
  <c r="E205" i="10"/>
  <c r="E206" i="10"/>
  <c r="E207" i="10"/>
  <c r="E208" i="10"/>
  <c r="E209" i="10"/>
  <c r="E210" i="10"/>
  <c r="E211" i="10"/>
  <c r="E212" i="10"/>
  <c r="E213" i="10"/>
  <c r="E214" i="10"/>
  <c r="E215" i="10"/>
  <c r="E216" i="10"/>
  <c r="E217" i="10"/>
  <c r="E218" i="10"/>
  <c r="E219" i="10"/>
  <c r="E220" i="10"/>
  <c r="E221" i="10"/>
  <c r="E222" i="10"/>
  <c r="E223" i="10"/>
  <c r="E224" i="10"/>
  <c r="E225" i="10"/>
  <c r="E226" i="10"/>
  <c r="E227" i="10"/>
  <c r="E228" i="10"/>
  <c r="E229" i="10"/>
  <c r="E230" i="10"/>
  <c r="E231" i="10"/>
  <c r="E232" i="10"/>
  <c r="E233" i="10"/>
  <c r="E234" i="10"/>
  <c r="E235" i="10"/>
  <c r="E236" i="10"/>
  <c r="E237" i="10"/>
  <c r="E238" i="10"/>
  <c r="E239" i="10"/>
  <c r="E240" i="10"/>
  <c r="E241" i="10"/>
  <c r="E242" i="10"/>
  <c r="E243" i="10"/>
  <c r="E244" i="10"/>
  <c r="E245" i="10"/>
  <c r="E246" i="10"/>
  <c r="E247" i="10"/>
  <c r="E248" i="10"/>
  <c r="E249" i="10"/>
  <c r="E250" i="10"/>
  <c r="E251" i="10"/>
  <c r="E252" i="10"/>
  <c r="E253" i="10"/>
  <c r="E254" i="10"/>
  <c r="E255" i="10"/>
  <c r="E256" i="10"/>
  <c r="E257" i="10"/>
  <c r="E258" i="10"/>
  <c r="E259" i="10"/>
  <c r="E260" i="10"/>
  <c r="E261" i="10"/>
  <c r="E262" i="10"/>
  <c r="E263" i="10"/>
  <c r="E264" i="10"/>
  <c r="E265" i="10"/>
  <c r="E266" i="10"/>
  <c r="E267" i="10"/>
  <c r="E268" i="10"/>
  <c r="E269" i="10"/>
  <c r="E270" i="10"/>
  <c r="E271" i="10"/>
  <c r="E272" i="10"/>
  <c r="E273" i="10"/>
  <c r="E274" i="10"/>
  <c r="E275" i="10"/>
  <c r="E276" i="10"/>
  <c r="E277" i="10"/>
  <c r="E278" i="10"/>
  <c r="E279" i="10"/>
  <c r="E280" i="10"/>
  <c r="E281" i="10"/>
  <c r="E282" i="10"/>
  <c r="E283" i="10"/>
  <c r="E284" i="10"/>
  <c r="E285" i="10"/>
  <c r="E286" i="10"/>
  <c r="E287" i="10"/>
  <c r="E288" i="10"/>
  <c r="E289" i="10"/>
  <c r="E290" i="10"/>
  <c r="E291" i="10"/>
  <c r="E292" i="10"/>
  <c r="E293" i="10"/>
  <c r="E294" i="10"/>
  <c r="E295" i="10"/>
  <c r="E296" i="10"/>
  <c r="E297" i="10"/>
  <c r="E298" i="10"/>
  <c r="E299" i="10"/>
  <c r="E300" i="10"/>
  <c r="E301" i="10"/>
  <c r="E302" i="10"/>
  <c r="E303" i="10"/>
  <c r="E304" i="10"/>
  <c r="E305" i="10"/>
  <c r="E306" i="10"/>
  <c r="E307" i="10"/>
  <c r="E308" i="10"/>
  <c r="E309" i="10"/>
  <c r="E310" i="10"/>
  <c r="E311" i="10"/>
  <c r="E312" i="10"/>
  <c r="E313" i="10"/>
  <c r="E314" i="10"/>
  <c r="E315" i="10"/>
  <c r="E316" i="10"/>
  <c r="E317" i="10"/>
  <c r="E318" i="10"/>
  <c r="E319" i="10"/>
  <c r="E320" i="10"/>
  <c r="E321" i="10"/>
  <c r="E322" i="10"/>
  <c r="E323" i="10"/>
  <c r="E324" i="10"/>
  <c r="E325" i="10"/>
  <c r="E326" i="10"/>
  <c r="E327" i="10"/>
  <c r="E328" i="10"/>
  <c r="E329" i="10"/>
  <c r="E330" i="10"/>
  <c r="E331" i="10"/>
  <c r="E332" i="10"/>
  <c r="E333" i="10"/>
  <c r="E334" i="10"/>
  <c r="E335" i="10"/>
  <c r="E336" i="10"/>
  <c r="E337" i="10"/>
  <c r="E338" i="10"/>
  <c r="E339" i="10"/>
  <c r="E340" i="10"/>
  <c r="E341" i="10"/>
  <c r="E342" i="10"/>
  <c r="E343" i="10"/>
  <c r="E344" i="10"/>
  <c r="E345" i="10"/>
  <c r="E346" i="10"/>
  <c r="E347" i="10"/>
  <c r="E348" i="10"/>
  <c r="E349" i="10"/>
  <c r="E350" i="10"/>
  <c r="E351" i="10"/>
  <c r="E352" i="10"/>
  <c r="E353" i="10"/>
  <c r="E354" i="10"/>
  <c r="E355" i="10"/>
  <c r="E356" i="10"/>
  <c r="E357" i="10"/>
  <c r="E358" i="10"/>
  <c r="E359" i="10"/>
  <c r="E360" i="10"/>
  <c r="E361" i="10"/>
  <c r="E362" i="10"/>
  <c r="E363" i="10"/>
  <c r="E364" i="10"/>
  <c r="E365" i="10"/>
  <c r="E366" i="10"/>
  <c r="E367" i="10"/>
  <c r="E368" i="10"/>
  <c r="E369" i="10"/>
  <c r="E370" i="10"/>
  <c r="E371" i="10"/>
  <c r="E372" i="10"/>
  <c r="E373" i="10"/>
  <c r="E374" i="10"/>
  <c r="E375" i="10"/>
  <c r="E376" i="10"/>
  <c r="E377" i="10"/>
  <c r="E378" i="10"/>
  <c r="E379" i="10"/>
  <c r="E380" i="10"/>
  <c r="E381" i="10"/>
  <c r="E382" i="10"/>
  <c r="E383" i="10"/>
  <c r="E384" i="10"/>
  <c r="E385" i="10"/>
  <c r="E386" i="10"/>
  <c r="E387" i="10"/>
  <c r="E388" i="10"/>
  <c r="E389" i="10"/>
  <c r="E390" i="10"/>
  <c r="E391" i="10"/>
  <c r="E392" i="10"/>
  <c r="E393" i="10"/>
  <c r="E394" i="10"/>
  <c r="E395" i="10"/>
  <c r="E396" i="10"/>
  <c r="E397" i="10"/>
  <c r="E398" i="10"/>
  <c r="E399" i="10"/>
  <c r="E400" i="10"/>
  <c r="E401" i="10"/>
  <c r="E402" i="10"/>
  <c r="E403" i="10"/>
  <c r="E404" i="10"/>
  <c r="E405" i="10"/>
  <c r="E406" i="10"/>
  <c r="E407" i="10"/>
  <c r="E408" i="10"/>
  <c r="E409" i="10"/>
  <c r="E410" i="10"/>
  <c r="E411" i="10"/>
  <c r="E412" i="10"/>
  <c r="E413" i="10"/>
  <c r="E414" i="10"/>
  <c r="E415" i="10"/>
  <c r="E416" i="10"/>
  <c r="E417" i="10"/>
  <c r="E418" i="10"/>
  <c r="E419" i="10"/>
  <c r="E420" i="10"/>
  <c r="E421" i="10"/>
  <c r="E422" i="10"/>
  <c r="E423" i="10"/>
  <c r="E424" i="10"/>
  <c r="E425" i="10"/>
  <c r="E426" i="10"/>
  <c r="E427" i="10"/>
  <c r="E428" i="10"/>
  <c r="E429" i="10"/>
  <c r="E430" i="10"/>
  <c r="E431" i="10"/>
  <c r="E432" i="10"/>
  <c r="E433" i="10"/>
  <c r="E434" i="10"/>
  <c r="E435" i="10"/>
  <c r="E436" i="10"/>
  <c r="E437" i="10"/>
  <c r="E438" i="10"/>
  <c r="E439" i="10"/>
  <c r="E440" i="10"/>
  <c r="E441" i="10"/>
  <c r="E442" i="10"/>
  <c r="E443" i="10"/>
  <c r="E444" i="10"/>
  <c r="E445" i="10"/>
  <c r="E446" i="10"/>
  <c r="E447" i="10"/>
  <c r="E448" i="10"/>
  <c r="E449" i="10"/>
  <c r="E450" i="10"/>
  <c r="E451" i="10"/>
  <c r="E452" i="10"/>
  <c r="E453" i="10"/>
  <c r="E454" i="10"/>
  <c r="E455" i="10"/>
  <c r="E456" i="10"/>
  <c r="E457" i="10"/>
  <c r="E458" i="10"/>
  <c r="E459" i="10"/>
  <c r="E460" i="10"/>
  <c r="E461" i="10"/>
  <c r="E462" i="10"/>
  <c r="E463" i="10"/>
  <c r="E464" i="10"/>
  <c r="E465" i="10"/>
  <c r="E466" i="10"/>
  <c r="E467" i="10"/>
  <c r="E468" i="10"/>
  <c r="E469" i="10"/>
  <c r="E470" i="10"/>
  <c r="E471" i="10"/>
  <c r="E472" i="10"/>
  <c r="E473" i="10"/>
  <c r="E474" i="10"/>
  <c r="E475" i="10"/>
  <c r="E476" i="10"/>
  <c r="E477" i="10"/>
  <c r="E478" i="10"/>
  <c r="E479" i="10"/>
  <c r="E480" i="10"/>
  <c r="E481" i="10"/>
  <c r="E482" i="10"/>
  <c r="E483" i="10"/>
  <c r="E484" i="10"/>
  <c r="E485" i="10"/>
  <c r="E486" i="10"/>
  <c r="E487" i="10"/>
  <c r="E488" i="10"/>
  <c r="E489" i="10"/>
  <c r="E490" i="10"/>
  <c r="E491" i="10"/>
  <c r="E492" i="10"/>
  <c r="E493" i="10"/>
  <c r="E494" i="10"/>
  <c r="E495" i="10"/>
  <c r="E496" i="10"/>
  <c r="E497" i="10"/>
  <c r="E498" i="10"/>
  <c r="E499" i="10"/>
  <c r="E500" i="10"/>
  <c r="E501" i="10"/>
  <c r="E502" i="10"/>
  <c r="E503" i="10"/>
  <c r="E504" i="10"/>
  <c r="E505" i="10"/>
  <c r="E506" i="10"/>
  <c r="E507" i="10"/>
  <c r="E508" i="10"/>
  <c r="E509" i="10"/>
  <c r="E510" i="10"/>
  <c r="E2" i="10"/>
  <c r="G714" i="14" l="1"/>
  <c r="G628" i="14"/>
  <c r="G600" i="14"/>
  <c r="G567" i="14"/>
  <c r="G524" i="14"/>
  <c r="G141" i="14"/>
  <c r="G124" i="14"/>
  <c r="G151" i="14"/>
  <c r="H39" i="1" l="1"/>
  <c r="L700" i="14" l="1"/>
  <c r="J700" i="14" s="1"/>
  <c r="K700" i="14" s="1"/>
  <c r="L701" i="14"/>
  <c r="J701" i="14" s="1"/>
  <c r="K701" i="14" s="1"/>
  <c r="L702" i="14"/>
  <c r="J702" i="14" s="1"/>
  <c r="K702" i="14" s="1"/>
  <c r="L703" i="14"/>
  <c r="J703" i="14" s="1"/>
  <c r="K703" i="14" s="1"/>
  <c r="L704" i="14"/>
  <c r="J704" i="14" s="1"/>
  <c r="K704" i="14" s="1"/>
  <c r="L705" i="14"/>
  <c r="J705" i="14" s="1"/>
  <c r="K705" i="14" s="1"/>
  <c r="L706" i="14"/>
  <c r="J706" i="14" s="1"/>
  <c r="K706" i="14" s="1"/>
  <c r="L707" i="14"/>
  <c r="J707" i="14" s="1"/>
  <c r="K707" i="14" s="1"/>
  <c r="L708" i="14"/>
  <c r="J708" i="14" s="1"/>
  <c r="K708" i="14" s="1"/>
  <c r="L709" i="14"/>
  <c r="J709" i="14" s="1"/>
  <c r="K709" i="14" s="1"/>
  <c r="L710" i="14"/>
  <c r="J710" i="14" s="1"/>
  <c r="K710" i="14" s="1"/>
  <c r="L711" i="14"/>
  <c r="J711" i="14" s="1"/>
  <c r="K711" i="14" s="1"/>
  <c r="L712" i="14"/>
  <c r="J712" i="14" s="1"/>
  <c r="K712" i="14" s="1"/>
  <c r="L713" i="14"/>
  <c r="J713" i="14" s="1"/>
  <c r="K713" i="14" s="1"/>
  <c r="L714" i="14"/>
  <c r="J714" i="14" s="1"/>
  <c r="K714" i="14" s="1"/>
  <c r="L715" i="14"/>
  <c r="J715" i="14" s="1"/>
  <c r="K715" i="14" s="1"/>
  <c r="L716" i="14"/>
  <c r="J716" i="14" s="1"/>
  <c r="K716" i="14" s="1"/>
  <c r="L717" i="14"/>
  <c r="J717" i="14" s="1"/>
  <c r="K717" i="14" s="1"/>
  <c r="L718" i="14"/>
  <c r="J718" i="14" s="1"/>
  <c r="K718" i="14" s="1"/>
  <c r="L719" i="14"/>
  <c r="J719" i="14" s="1"/>
  <c r="K719" i="14" s="1"/>
  <c r="L720" i="14"/>
  <c r="J720" i="14" s="1"/>
  <c r="K720" i="14" s="1"/>
  <c r="L721" i="14"/>
  <c r="J721" i="14" s="1"/>
  <c r="K721" i="14" s="1"/>
  <c r="L722" i="14"/>
  <c r="J722" i="14" s="1"/>
  <c r="K722" i="14" s="1"/>
  <c r="L723" i="14"/>
  <c r="J723" i="14" s="1"/>
  <c r="K723" i="14" s="1"/>
  <c r="L724" i="14"/>
  <c r="J724" i="14" s="1"/>
  <c r="K724" i="14" s="1"/>
  <c r="L725" i="14"/>
  <c r="J725" i="14" s="1"/>
  <c r="K725" i="14" s="1"/>
  <c r="L726" i="14"/>
  <c r="J726" i="14" s="1"/>
  <c r="K726" i="14" s="1"/>
  <c r="L727" i="14"/>
  <c r="J727" i="14" s="1"/>
  <c r="K727" i="14" s="1"/>
  <c r="L728" i="14"/>
  <c r="J728" i="14" s="1"/>
  <c r="K728" i="14" s="1"/>
  <c r="L729" i="14"/>
  <c r="J729" i="14" s="1"/>
  <c r="K729" i="14" s="1"/>
  <c r="L730" i="14"/>
  <c r="J730" i="14" s="1"/>
  <c r="K730" i="14" s="1"/>
  <c r="L731" i="14"/>
  <c r="J731" i="14" s="1"/>
  <c r="K731" i="14" s="1"/>
  <c r="L732" i="14"/>
  <c r="J732" i="14" s="1"/>
  <c r="K732" i="14" s="1"/>
  <c r="L733" i="14"/>
  <c r="J733" i="14" s="1"/>
  <c r="K733" i="14" s="1"/>
  <c r="L699" i="14"/>
  <c r="J699" i="14" s="1"/>
  <c r="K699" i="14" s="1"/>
  <c r="L674" i="14"/>
  <c r="J674" i="14" s="1"/>
  <c r="K674" i="14" s="1"/>
  <c r="L675" i="14"/>
  <c r="J675" i="14" s="1"/>
  <c r="K675" i="14" s="1"/>
  <c r="L676" i="14"/>
  <c r="J676" i="14" s="1"/>
  <c r="K676" i="14" s="1"/>
  <c r="L677" i="14"/>
  <c r="J677" i="14" s="1"/>
  <c r="K677" i="14" s="1"/>
  <c r="L678" i="14"/>
  <c r="J678" i="14" s="1"/>
  <c r="K678" i="14" s="1"/>
  <c r="L679" i="14"/>
  <c r="J679" i="14" s="1"/>
  <c r="K679" i="14" s="1"/>
  <c r="L680" i="14"/>
  <c r="J680" i="14" s="1"/>
  <c r="K680" i="14" s="1"/>
  <c r="L681" i="14"/>
  <c r="J681" i="14" s="1"/>
  <c r="K681" i="14" s="1"/>
  <c r="L682" i="14"/>
  <c r="J682" i="14" s="1"/>
  <c r="K682" i="14" s="1"/>
  <c r="L683" i="14"/>
  <c r="J683" i="14" s="1"/>
  <c r="K683" i="14" s="1"/>
  <c r="L684" i="14"/>
  <c r="J684" i="14" s="1"/>
  <c r="K684" i="14" s="1"/>
  <c r="L685" i="14"/>
  <c r="J685" i="14" s="1"/>
  <c r="K685" i="14" s="1"/>
  <c r="L686" i="14"/>
  <c r="J686" i="14" s="1"/>
  <c r="K686" i="14" s="1"/>
  <c r="L687" i="14"/>
  <c r="J687" i="14" s="1"/>
  <c r="K687" i="14" s="1"/>
  <c r="L688" i="14"/>
  <c r="J688" i="14" s="1"/>
  <c r="K688" i="14" s="1"/>
  <c r="L689" i="14"/>
  <c r="J689" i="14" s="1"/>
  <c r="K689" i="14" s="1"/>
  <c r="L690" i="14"/>
  <c r="J690" i="14" s="1"/>
  <c r="K690" i="14" s="1"/>
  <c r="L691" i="14"/>
  <c r="J691" i="14" s="1"/>
  <c r="K691" i="14" s="1"/>
  <c r="L692" i="14"/>
  <c r="J692" i="14" s="1"/>
  <c r="K692" i="14" s="1"/>
  <c r="L693" i="14"/>
  <c r="J693" i="14" s="1"/>
  <c r="K693" i="14" s="1"/>
  <c r="L694" i="14"/>
  <c r="J694" i="14" s="1"/>
  <c r="K694" i="14" s="1"/>
  <c r="L695" i="14"/>
  <c r="J695" i="14" s="1"/>
  <c r="K695" i="14" s="1"/>
  <c r="L696" i="14"/>
  <c r="J696" i="14" s="1"/>
  <c r="K696" i="14" s="1"/>
  <c r="L697" i="14"/>
  <c r="J697" i="14" s="1"/>
  <c r="K697" i="14" s="1"/>
  <c r="L698" i="14"/>
  <c r="J698" i="14" s="1"/>
  <c r="K698" i="14" s="1"/>
  <c r="L673" i="14"/>
  <c r="J673" i="14" s="1"/>
  <c r="K673" i="14" s="1"/>
  <c r="L642" i="14"/>
  <c r="J642" i="14" s="1"/>
  <c r="K642" i="14" s="1"/>
  <c r="L643" i="14"/>
  <c r="J643" i="14" s="1"/>
  <c r="K643" i="14" s="1"/>
  <c r="L644" i="14"/>
  <c r="L645" i="14"/>
  <c r="J645" i="14" s="1"/>
  <c r="K645" i="14" s="1"/>
  <c r="L646" i="14"/>
  <c r="J646" i="14" s="1"/>
  <c r="K646" i="14" s="1"/>
  <c r="L647" i="14"/>
  <c r="J647" i="14" s="1"/>
  <c r="K647" i="14" s="1"/>
  <c r="L648" i="14"/>
  <c r="J648" i="14" s="1"/>
  <c r="K648" i="14" s="1"/>
  <c r="L649" i="14"/>
  <c r="J649" i="14" s="1"/>
  <c r="K649" i="14" s="1"/>
  <c r="L650" i="14"/>
  <c r="J650" i="14" s="1"/>
  <c r="K650" i="14" s="1"/>
  <c r="L651" i="14"/>
  <c r="J651" i="14" s="1"/>
  <c r="K651" i="14" s="1"/>
  <c r="L652" i="14"/>
  <c r="J652" i="14" s="1"/>
  <c r="K652" i="14" s="1"/>
  <c r="L653" i="14"/>
  <c r="J653" i="14" s="1"/>
  <c r="K653" i="14" s="1"/>
  <c r="L654" i="14"/>
  <c r="J654" i="14" s="1"/>
  <c r="K654" i="14" s="1"/>
  <c r="L655" i="14"/>
  <c r="J655" i="14" s="1"/>
  <c r="K655" i="14" s="1"/>
  <c r="L656" i="14"/>
  <c r="J656" i="14" s="1"/>
  <c r="K656" i="14" s="1"/>
  <c r="L657" i="14"/>
  <c r="J657" i="14" s="1"/>
  <c r="K657" i="14" s="1"/>
  <c r="L658" i="14"/>
  <c r="J658" i="14" s="1"/>
  <c r="K658" i="14" s="1"/>
  <c r="L659" i="14"/>
  <c r="J659" i="14" s="1"/>
  <c r="K659" i="14" s="1"/>
  <c r="L660" i="14"/>
  <c r="J660" i="14" s="1"/>
  <c r="K660" i="14" s="1"/>
  <c r="L661" i="14"/>
  <c r="J661" i="14" s="1"/>
  <c r="K661" i="14" s="1"/>
  <c r="L662" i="14"/>
  <c r="J662" i="14" s="1"/>
  <c r="K662" i="14" s="1"/>
  <c r="L663" i="14"/>
  <c r="J663" i="14" s="1"/>
  <c r="K663" i="14" s="1"/>
  <c r="L664" i="14"/>
  <c r="J664" i="14" s="1"/>
  <c r="K664" i="14" s="1"/>
  <c r="L665" i="14"/>
  <c r="J665" i="14" s="1"/>
  <c r="K665" i="14" s="1"/>
  <c r="L666" i="14"/>
  <c r="J666" i="14" s="1"/>
  <c r="K666" i="14" s="1"/>
  <c r="L667" i="14"/>
  <c r="J667" i="14" s="1"/>
  <c r="K667" i="14" s="1"/>
  <c r="L668" i="14"/>
  <c r="J668" i="14" s="1"/>
  <c r="K668" i="14" s="1"/>
  <c r="L669" i="14"/>
  <c r="J669" i="14" s="1"/>
  <c r="K669" i="14" s="1"/>
  <c r="L670" i="14"/>
  <c r="J670" i="14" s="1"/>
  <c r="K670" i="14" s="1"/>
  <c r="L671" i="14"/>
  <c r="J671" i="14" s="1"/>
  <c r="K671" i="14" s="1"/>
  <c r="L672" i="14"/>
  <c r="J672" i="14" s="1"/>
  <c r="K672" i="14" s="1"/>
  <c r="L641" i="14"/>
  <c r="J641" i="14" s="1"/>
  <c r="K641" i="14" s="1"/>
  <c r="L608" i="14"/>
  <c r="J608" i="14" s="1"/>
  <c r="K608" i="14" s="1"/>
  <c r="L609" i="14"/>
  <c r="J609" i="14" s="1"/>
  <c r="K609" i="14" s="1"/>
  <c r="L610" i="14"/>
  <c r="J610" i="14" s="1"/>
  <c r="K610" i="14" s="1"/>
  <c r="L611" i="14"/>
  <c r="J611" i="14" s="1"/>
  <c r="K611" i="14" s="1"/>
  <c r="L612" i="14"/>
  <c r="J612" i="14" s="1"/>
  <c r="K612" i="14" s="1"/>
  <c r="L613" i="14"/>
  <c r="J613" i="14" s="1"/>
  <c r="K613" i="14" s="1"/>
  <c r="L614" i="14"/>
  <c r="J614" i="14" s="1"/>
  <c r="K614" i="14" s="1"/>
  <c r="L615" i="14"/>
  <c r="J615" i="14" s="1"/>
  <c r="K615" i="14" s="1"/>
  <c r="L616" i="14"/>
  <c r="J616" i="14" s="1"/>
  <c r="K616" i="14" s="1"/>
  <c r="L617" i="14"/>
  <c r="J617" i="14" s="1"/>
  <c r="K617" i="14" s="1"/>
  <c r="L618" i="14"/>
  <c r="J618" i="14" s="1"/>
  <c r="K618" i="14" s="1"/>
  <c r="L619" i="14"/>
  <c r="J619" i="14" s="1"/>
  <c r="K619" i="14" s="1"/>
  <c r="L620" i="14"/>
  <c r="J620" i="14" s="1"/>
  <c r="K620" i="14" s="1"/>
  <c r="L621" i="14"/>
  <c r="J621" i="14" s="1"/>
  <c r="K621" i="14" s="1"/>
  <c r="L622" i="14"/>
  <c r="J622" i="14" s="1"/>
  <c r="K622" i="14" s="1"/>
  <c r="L623" i="14"/>
  <c r="J623" i="14" s="1"/>
  <c r="K623" i="14" s="1"/>
  <c r="L624" i="14"/>
  <c r="J624" i="14" s="1"/>
  <c r="K624" i="14" s="1"/>
  <c r="L625" i="14"/>
  <c r="L626" i="14"/>
  <c r="J626" i="14" s="1"/>
  <c r="K626" i="14" s="1"/>
  <c r="L627" i="14"/>
  <c r="J627" i="14" s="1"/>
  <c r="K627" i="14" s="1"/>
  <c r="L628" i="14"/>
  <c r="J628" i="14" s="1"/>
  <c r="K628" i="14" s="1"/>
  <c r="L629" i="14"/>
  <c r="J629" i="14" s="1"/>
  <c r="K629" i="14" s="1"/>
  <c r="L630" i="14"/>
  <c r="J630" i="14" s="1"/>
  <c r="K630" i="14" s="1"/>
  <c r="L631" i="14"/>
  <c r="J631" i="14" s="1"/>
  <c r="K631" i="14" s="1"/>
  <c r="L632" i="14"/>
  <c r="J632" i="14" s="1"/>
  <c r="K632" i="14" s="1"/>
  <c r="L633" i="14"/>
  <c r="J633" i="14" s="1"/>
  <c r="K633" i="14" s="1"/>
  <c r="L634" i="14"/>
  <c r="J634" i="14" s="1"/>
  <c r="K634" i="14" s="1"/>
  <c r="L635" i="14"/>
  <c r="J635" i="14" s="1"/>
  <c r="K635" i="14" s="1"/>
  <c r="L636" i="14"/>
  <c r="J636" i="14" s="1"/>
  <c r="K636" i="14" s="1"/>
  <c r="L637" i="14"/>
  <c r="J637" i="14" s="1"/>
  <c r="K637" i="14" s="1"/>
  <c r="L638" i="14"/>
  <c r="J638" i="14" s="1"/>
  <c r="K638" i="14" s="1"/>
  <c r="L639" i="14"/>
  <c r="J639" i="14" s="1"/>
  <c r="K639" i="14" s="1"/>
  <c r="L640" i="14"/>
  <c r="J640" i="14" s="1"/>
  <c r="K640" i="14" s="1"/>
  <c r="L607" i="14"/>
  <c r="J607" i="14" s="1"/>
  <c r="K607" i="14" s="1"/>
  <c r="J434" i="16"/>
  <c r="J435" i="16"/>
  <c r="J436" i="16"/>
  <c r="J437" i="16"/>
  <c r="J438" i="16"/>
  <c r="J439" i="16"/>
  <c r="J440" i="16"/>
  <c r="J441" i="16"/>
  <c r="J442" i="16"/>
  <c r="J443" i="16"/>
  <c r="J444" i="16"/>
  <c r="I434" i="16"/>
  <c r="I435" i="16"/>
  <c r="I436" i="16"/>
  <c r="I437" i="16"/>
  <c r="I438" i="16"/>
  <c r="I439" i="16"/>
  <c r="I440" i="16"/>
  <c r="I441" i="16"/>
  <c r="I442" i="16"/>
  <c r="I443" i="16"/>
  <c r="I444" i="16"/>
  <c r="J433" i="16"/>
  <c r="I433" i="16"/>
  <c r="H434" i="16"/>
  <c r="H435" i="16"/>
  <c r="H436" i="16"/>
  <c r="H437" i="16"/>
  <c r="H438" i="16"/>
  <c r="H439" i="16"/>
  <c r="H440" i="16"/>
  <c r="H441" i="16"/>
  <c r="H442" i="16"/>
  <c r="H443" i="16"/>
  <c r="H444" i="16"/>
  <c r="H433" i="16"/>
  <c r="L409" i="14" l="1"/>
  <c r="L410" i="14"/>
  <c r="L411" i="14"/>
  <c r="L412" i="14"/>
  <c r="L413" i="14"/>
  <c r="L414" i="14"/>
  <c r="L415" i="14"/>
  <c r="L416" i="14"/>
  <c r="L417" i="14"/>
  <c r="L418" i="14"/>
  <c r="L419" i="14"/>
  <c r="L420" i="14"/>
  <c r="L421" i="14"/>
  <c r="L422" i="14"/>
  <c r="L423" i="14"/>
  <c r="L424" i="14"/>
  <c r="L425" i="14"/>
  <c r="L426" i="14"/>
  <c r="L427" i="14"/>
  <c r="L428" i="14"/>
  <c r="L429" i="14"/>
  <c r="L430" i="14"/>
  <c r="L431" i="14"/>
  <c r="L432" i="14"/>
  <c r="L433" i="14"/>
  <c r="L434" i="14"/>
  <c r="L435" i="14"/>
  <c r="L436" i="14"/>
  <c r="L437" i="14"/>
  <c r="L438" i="14"/>
  <c r="L408" i="14"/>
  <c r="J375" i="14" l="1"/>
  <c r="K375" i="14" s="1"/>
  <c r="J376" i="14"/>
  <c r="K376" i="14" s="1"/>
  <c r="J377" i="14"/>
  <c r="K377" i="14" s="1"/>
  <c r="J378" i="14"/>
  <c r="K378" i="14" s="1"/>
  <c r="J379" i="14"/>
  <c r="K379" i="14" s="1"/>
  <c r="J380" i="14"/>
  <c r="K380" i="14" s="1"/>
  <c r="J381" i="14"/>
  <c r="K381" i="14" s="1"/>
  <c r="J382" i="14"/>
  <c r="K382" i="14" s="1"/>
  <c r="J383" i="14"/>
  <c r="K383" i="14" s="1"/>
  <c r="J384" i="14"/>
  <c r="K384" i="14" s="1"/>
  <c r="J385" i="14"/>
  <c r="K385" i="14" s="1"/>
  <c r="J386" i="14"/>
  <c r="K386" i="14" s="1"/>
  <c r="J387" i="14"/>
  <c r="K387" i="14" s="1"/>
  <c r="J388" i="14"/>
  <c r="K388" i="14" s="1"/>
  <c r="J389" i="14"/>
  <c r="K389" i="14" s="1"/>
  <c r="J390" i="14"/>
  <c r="K390" i="14" s="1"/>
  <c r="J391" i="14"/>
  <c r="K391" i="14" s="1"/>
  <c r="J392" i="14"/>
  <c r="K392" i="14" s="1"/>
  <c r="J393" i="14"/>
  <c r="K393" i="14" s="1"/>
  <c r="J394" i="14"/>
  <c r="K394" i="14" s="1"/>
  <c r="J395" i="14"/>
  <c r="K395" i="14" s="1"/>
  <c r="J396" i="14"/>
  <c r="K396" i="14" s="1"/>
  <c r="J397" i="14"/>
  <c r="K397" i="14" s="1"/>
  <c r="J398" i="14"/>
  <c r="K398" i="14" s="1"/>
  <c r="J399" i="14"/>
  <c r="K399" i="14" s="1"/>
  <c r="J400" i="14"/>
  <c r="K400" i="14" s="1"/>
  <c r="J401" i="14"/>
  <c r="K401" i="14" s="1"/>
  <c r="J402" i="14"/>
  <c r="K402" i="14" s="1"/>
  <c r="J403" i="14"/>
  <c r="K403" i="14" s="1"/>
  <c r="J404" i="14"/>
  <c r="K404" i="14" s="1"/>
  <c r="J405" i="14"/>
  <c r="K405" i="14" s="1"/>
  <c r="J406" i="14"/>
  <c r="K406" i="14" s="1"/>
  <c r="J407" i="14"/>
  <c r="K407" i="14" s="1"/>
  <c r="J374" i="14"/>
  <c r="K374" i="14" s="1"/>
  <c r="H207" i="16"/>
  <c r="K207" i="16" s="1"/>
  <c r="I207" i="16"/>
  <c r="L207" i="16" s="1"/>
  <c r="J207" i="16"/>
  <c r="M207" i="16" s="1"/>
  <c r="H211" i="16"/>
  <c r="K211" i="16" s="1"/>
  <c r="I211" i="16"/>
  <c r="L211" i="16" s="1"/>
  <c r="J211" i="16"/>
  <c r="M211" i="16" s="1"/>
  <c r="H213" i="16"/>
  <c r="K213" i="16" s="1"/>
  <c r="I213" i="16"/>
  <c r="L213" i="16" s="1"/>
  <c r="J213" i="16"/>
  <c r="M213" i="16" s="1"/>
  <c r="H215" i="16"/>
  <c r="K215" i="16" s="1"/>
  <c r="I215" i="16"/>
  <c r="L215" i="16" s="1"/>
  <c r="J215" i="16"/>
  <c r="M215" i="16" s="1"/>
  <c r="K196" i="16"/>
  <c r="L196" i="16"/>
  <c r="M196" i="16"/>
  <c r="K197" i="16"/>
  <c r="L197" i="16"/>
  <c r="M197" i="16"/>
  <c r="K198" i="16"/>
  <c r="L198" i="16"/>
  <c r="M198" i="16"/>
  <c r="K199" i="16"/>
  <c r="L199" i="16"/>
  <c r="M199" i="16"/>
  <c r="K200" i="16"/>
  <c r="L200" i="16"/>
  <c r="M200" i="16"/>
  <c r="K201" i="16"/>
  <c r="L201" i="16"/>
  <c r="M201" i="16"/>
  <c r="K202" i="16"/>
  <c r="L202" i="16"/>
  <c r="M202" i="16"/>
  <c r="K203" i="16"/>
  <c r="L203" i="16"/>
  <c r="M203" i="16"/>
  <c r="K204" i="16"/>
  <c r="L204" i="16"/>
  <c r="M204" i="16"/>
  <c r="J280" i="14"/>
  <c r="K280" i="14" s="1"/>
  <c r="J281" i="14"/>
  <c r="K281" i="14" s="1"/>
  <c r="J282" i="14"/>
  <c r="K282" i="14" s="1"/>
  <c r="J283" i="14"/>
  <c r="K283" i="14" s="1"/>
  <c r="J284" i="14"/>
  <c r="K284" i="14" s="1"/>
  <c r="J285" i="14"/>
  <c r="K285" i="14" s="1"/>
  <c r="J286" i="14"/>
  <c r="K286" i="14" s="1"/>
  <c r="J287" i="14"/>
  <c r="K287" i="14" s="1"/>
  <c r="J288" i="14"/>
  <c r="K288" i="14" s="1"/>
  <c r="J289" i="14"/>
  <c r="K289" i="14" s="1"/>
  <c r="J290" i="14"/>
  <c r="K290" i="14" s="1"/>
  <c r="J291" i="14"/>
  <c r="K291" i="14" s="1"/>
  <c r="J292" i="14"/>
  <c r="K292" i="14" s="1"/>
  <c r="J293" i="14"/>
  <c r="K293" i="14" s="1"/>
  <c r="J294" i="14"/>
  <c r="K294" i="14" s="1"/>
  <c r="J295" i="14"/>
  <c r="K295" i="14" s="1"/>
  <c r="J296" i="14"/>
  <c r="K296" i="14" s="1"/>
  <c r="J297" i="14"/>
  <c r="K297" i="14" s="1"/>
  <c r="J298" i="14"/>
  <c r="K298" i="14" s="1"/>
  <c r="J299" i="14"/>
  <c r="K299" i="14" s="1"/>
  <c r="J300" i="14"/>
  <c r="K300" i="14" s="1"/>
  <c r="J279" i="14"/>
  <c r="K279" i="14" s="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53"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53" i="1"/>
  <c r="G49" i="11" l="1"/>
  <c r="G50" i="11"/>
  <c r="G51" i="11"/>
  <c r="G52" i="11"/>
  <c r="G53" i="11"/>
  <c r="G54" i="11"/>
  <c r="G55" i="11"/>
  <c r="G56" i="11"/>
  <c r="G57" i="11"/>
  <c r="G58" i="11"/>
  <c r="G59" i="11"/>
  <c r="G60" i="11"/>
  <c r="G61" i="11"/>
  <c r="G62" i="11"/>
  <c r="G63" i="11"/>
  <c r="G64" i="11"/>
  <c r="G65" i="11"/>
  <c r="G66" i="11"/>
  <c r="G67" i="11"/>
  <c r="G68" i="11"/>
  <c r="G69" i="11"/>
  <c r="G70" i="11"/>
  <c r="G3" i="9"/>
  <c r="G4"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2" i="9"/>
  <c r="K184" i="16"/>
  <c r="L184" i="16"/>
  <c r="M184" i="16"/>
  <c r="K185" i="16"/>
  <c r="L185" i="16"/>
  <c r="M185" i="16"/>
  <c r="K186" i="16"/>
  <c r="L186" i="16"/>
  <c r="M186" i="16"/>
  <c r="K187" i="16"/>
  <c r="L187" i="16"/>
  <c r="M187" i="16"/>
  <c r="K188" i="16"/>
  <c r="L188" i="16"/>
  <c r="M188" i="16"/>
  <c r="K189" i="16"/>
  <c r="L189" i="16"/>
  <c r="M189" i="16"/>
  <c r="K190" i="16"/>
  <c r="L190" i="16"/>
  <c r="M190" i="16"/>
  <c r="K191" i="16"/>
  <c r="L191" i="16"/>
  <c r="M191" i="16"/>
  <c r="K192" i="16"/>
  <c r="L192" i="16"/>
  <c r="M192" i="16"/>
  <c r="K193" i="16"/>
  <c r="L193" i="16"/>
  <c r="M193" i="16"/>
  <c r="K194" i="16"/>
  <c r="L194" i="16"/>
  <c r="M194" i="16"/>
  <c r="K195" i="16"/>
  <c r="L195" i="16"/>
  <c r="M195" i="16"/>
  <c r="G192" i="16"/>
  <c r="G195" i="16"/>
  <c r="G184" i="16"/>
  <c r="G185" i="16"/>
  <c r="G187" i="16"/>
  <c r="G189" i="16"/>
  <c r="G190" i="16"/>
  <c r="G191" i="16"/>
  <c r="K173" i="16"/>
  <c r="L171" i="16"/>
  <c r="K171" i="16"/>
  <c r="M171" i="16"/>
  <c r="K172" i="16"/>
  <c r="L172" i="16"/>
  <c r="M172" i="16"/>
  <c r="L173" i="16"/>
  <c r="M173" i="16"/>
  <c r="K174" i="16"/>
  <c r="L174" i="16"/>
  <c r="M174" i="16"/>
  <c r="K175" i="16"/>
  <c r="L175" i="16"/>
  <c r="M175" i="16"/>
  <c r="K176" i="16"/>
  <c r="L176" i="16"/>
  <c r="M176" i="16"/>
  <c r="K177" i="16"/>
  <c r="L177" i="16"/>
  <c r="M177" i="16"/>
  <c r="K178" i="16"/>
  <c r="L178" i="16"/>
  <c r="M178" i="16"/>
  <c r="K179" i="16"/>
  <c r="L179" i="16"/>
  <c r="M179" i="16"/>
  <c r="K180" i="16"/>
  <c r="L180" i="16"/>
  <c r="M180" i="16"/>
  <c r="K181" i="16"/>
  <c r="L181" i="16"/>
  <c r="M181" i="16"/>
  <c r="K182" i="16"/>
  <c r="L182" i="16"/>
  <c r="M182" i="16"/>
  <c r="K183" i="16"/>
  <c r="L183" i="16"/>
  <c r="M183" i="16"/>
  <c r="G174" i="16"/>
  <c r="G175" i="16"/>
  <c r="G176" i="16"/>
  <c r="G177" i="16"/>
  <c r="G178" i="16"/>
  <c r="G179" i="16"/>
  <c r="G180" i="16"/>
  <c r="G181" i="16"/>
  <c r="G182" i="16"/>
  <c r="G183" i="16"/>
  <c r="G171" i="16"/>
  <c r="K159" i="16"/>
  <c r="L159" i="16"/>
  <c r="M159" i="16"/>
  <c r="K160" i="16"/>
  <c r="L160" i="16"/>
  <c r="M160" i="16"/>
  <c r="K161" i="16"/>
  <c r="L161" i="16"/>
  <c r="M161" i="16"/>
  <c r="K162" i="16"/>
  <c r="L162" i="16"/>
  <c r="M162" i="16"/>
  <c r="K163" i="16"/>
  <c r="L163" i="16"/>
  <c r="M163" i="16"/>
  <c r="K164" i="16"/>
  <c r="L164" i="16"/>
  <c r="M164" i="16"/>
  <c r="K165" i="16"/>
  <c r="L165" i="16"/>
  <c r="M165" i="16"/>
  <c r="K166" i="16"/>
  <c r="L166" i="16"/>
  <c r="M166" i="16"/>
  <c r="K167" i="16"/>
  <c r="L167" i="16"/>
  <c r="M167" i="16"/>
  <c r="K168" i="16"/>
  <c r="L168" i="16"/>
  <c r="M168" i="16"/>
  <c r="K169" i="16"/>
  <c r="L169" i="16"/>
  <c r="M169" i="16"/>
  <c r="K170" i="16"/>
  <c r="L170" i="16"/>
  <c r="M170" i="16"/>
  <c r="K143" i="16"/>
  <c r="L143" i="16"/>
  <c r="M143" i="16"/>
  <c r="K144" i="16"/>
  <c r="L144" i="16"/>
  <c r="M144" i="16"/>
  <c r="K145" i="16"/>
  <c r="L145" i="16"/>
  <c r="M145" i="16"/>
  <c r="K146" i="16"/>
  <c r="L146" i="16"/>
  <c r="M146" i="16"/>
  <c r="K147" i="16"/>
  <c r="L147" i="16"/>
  <c r="M147" i="16"/>
  <c r="K148" i="16"/>
  <c r="L148" i="16"/>
  <c r="M148" i="16"/>
  <c r="K149" i="16"/>
  <c r="L149" i="16"/>
  <c r="M149" i="16"/>
  <c r="K150" i="16"/>
  <c r="L150" i="16"/>
  <c r="M150" i="16"/>
  <c r="K151" i="16"/>
  <c r="L151" i="16"/>
  <c r="M151" i="16"/>
  <c r="K152" i="16"/>
  <c r="L152" i="16"/>
  <c r="M152" i="16"/>
  <c r="K153" i="16"/>
  <c r="L153" i="16"/>
  <c r="M153" i="16"/>
  <c r="K154" i="16"/>
  <c r="L154" i="16"/>
  <c r="M154" i="16"/>
  <c r="K155" i="16"/>
  <c r="L155" i="16"/>
  <c r="M155" i="16"/>
  <c r="K156" i="16"/>
  <c r="L156" i="16"/>
  <c r="M156" i="16"/>
  <c r="K157" i="16"/>
  <c r="L157" i="16"/>
  <c r="M157" i="16"/>
  <c r="K158" i="16"/>
  <c r="L158" i="16"/>
  <c r="M158" i="16"/>
  <c r="H100" i="3"/>
  <c r="H101" i="3"/>
  <c r="H102" i="3"/>
  <c r="H103" i="3"/>
  <c r="H86" i="3"/>
  <c r="H96" i="3"/>
  <c r="H92" i="3"/>
  <c r="H82" i="3"/>
  <c r="H85" i="3"/>
  <c r="H93" i="3"/>
  <c r="H99" i="3"/>
  <c r="H83" i="3"/>
  <c r="H97" i="3"/>
  <c r="H76" i="3"/>
  <c r="H89" i="3"/>
  <c r="H84" i="3"/>
  <c r="H75" i="3"/>
  <c r="H95" i="3"/>
  <c r="H90" i="3"/>
  <c r="H91" i="3"/>
  <c r="H70" i="3"/>
  <c r="H79" i="3"/>
  <c r="H98" i="3"/>
  <c r="H81" i="3"/>
  <c r="H78" i="3"/>
  <c r="H80" i="3"/>
  <c r="H74" i="3"/>
  <c r="H88" i="3"/>
  <c r="H72" i="3"/>
  <c r="H73" i="3"/>
  <c r="H87" i="3"/>
  <c r="H71" i="3"/>
  <c r="H94" i="3"/>
  <c r="H77" i="3"/>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08" i="15"/>
  <c r="I1109" i="15"/>
  <c r="I1110" i="15"/>
  <c r="I1111" i="15"/>
  <c r="I1112" i="15"/>
  <c r="I1113" i="15"/>
  <c r="I1114" i="15"/>
  <c r="I1115" i="15"/>
  <c r="I1116" i="15"/>
  <c r="I1117" i="15"/>
  <c r="I1118" i="15"/>
  <c r="I1119" i="15"/>
  <c r="I1120" i="15"/>
  <c r="I1121" i="15"/>
  <c r="I1122" i="15"/>
  <c r="I1123" i="15"/>
  <c r="I1012" i="15"/>
  <c r="I1013" i="15"/>
  <c r="I1014" i="15"/>
  <c r="I1015" i="15"/>
  <c r="I1016" i="15"/>
  <c r="I1017" i="15"/>
  <c r="I1018" i="15"/>
  <c r="I1019" i="15"/>
  <c r="I1020" i="15"/>
  <c r="I1021" i="15"/>
  <c r="I1022" i="15"/>
  <c r="I1023" i="15"/>
  <c r="I1024" i="15"/>
  <c r="I1025" i="15"/>
  <c r="I1026" i="15"/>
  <c r="I1027" i="15"/>
  <c r="I1028" i="15"/>
  <c r="I1029" i="15"/>
  <c r="I1030" i="15"/>
  <c r="I1031" i="15"/>
  <c r="I1032" i="15"/>
  <c r="I1033" i="15"/>
  <c r="I1034" i="15"/>
  <c r="I1035" i="15"/>
  <c r="I1036" i="15"/>
  <c r="I1037" i="15"/>
  <c r="I1038" i="15"/>
  <c r="I1039" i="15"/>
  <c r="I1040" i="15"/>
  <c r="I1041" i="15"/>
  <c r="I1042" i="15"/>
  <c r="I1043" i="15"/>
  <c r="I1044" i="15"/>
  <c r="I1045" i="15"/>
  <c r="I1046" i="15"/>
  <c r="I1047" i="15"/>
  <c r="I1048" i="15"/>
  <c r="I1049" i="15"/>
  <c r="I1050" i="15"/>
  <c r="I1051" i="15"/>
  <c r="I1052" i="15"/>
  <c r="I1053" i="15"/>
  <c r="I1054" i="15"/>
  <c r="I1055" i="15"/>
  <c r="I1056" i="15"/>
  <c r="I1057" i="15"/>
  <c r="I1058" i="15"/>
  <c r="I1059" i="15"/>
  <c r="I1060" i="15"/>
  <c r="I1061" i="15"/>
  <c r="I1062" i="15"/>
  <c r="I1063" i="15"/>
  <c r="I1064" i="15"/>
  <c r="I1065" i="15"/>
  <c r="I1066" i="15"/>
  <c r="I1067" i="15"/>
  <c r="S1057" i="15"/>
  <c r="S1056" i="15"/>
  <c r="P1052" i="15"/>
  <c r="P1053" i="15"/>
  <c r="P1054" i="15"/>
  <c r="P1055" i="15"/>
  <c r="P1056" i="15"/>
  <c r="P1057" i="15"/>
  <c r="P1058" i="15"/>
  <c r="P1059" i="15"/>
  <c r="P1060" i="15"/>
  <c r="P1061" i="15"/>
  <c r="P1064" i="15"/>
  <c r="P1065" i="15"/>
  <c r="M1012" i="15"/>
  <c r="M1013" i="15"/>
  <c r="M1014" i="15"/>
  <c r="M1015" i="15"/>
  <c r="M1016" i="15"/>
  <c r="M1017" i="15"/>
  <c r="M1018" i="15"/>
  <c r="M1019" i="15"/>
  <c r="M1020" i="15"/>
  <c r="M1021" i="15"/>
  <c r="M1022" i="15"/>
  <c r="M1023" i="15"/>
  <c r="M1024" i="15"/>
  <c r="M1025" i="15"/>
  <c r="M1026" i="15"/>
  <c r="M1027" i="15"/>
  <c r="M1028" i="15"/>
  <c r="M1029" i="15"/>
  <c r="M1030" i="15"/>
  <c r="M1031" i="15"/>
  <c r="M1032" i="15"/>
  <c r="M1033" i="15"/>
  <c r="M1034" i="15"/>
  <c r="M1035" i="15"/>
  <c r="M1036" i="15"/>
  <c r="M1037" i="15"/>
  <c r="M1038" i="15"/>
  <c r="M1039" i="15"/>
  <c r="M1040" i="15"/>
  <c r="M1041" i="15"/>
  <c r="M1042" i="15"/>
  <c r="M1043" i="15"/>
  <c r="M1044" i="15"/>
  <c r="M1045" i="15"/>
  <c r="M1046" i="15"/>
  <c r="M1047" i="15"/>
  <c r="M1048" i="15"/>
  <c r="M1049" i="15"/>
  <c r="M1050" i="15"/>
  <c r="M1051" i="15"/>
  <c r="M1052" i="15"/>
  <c r="M1053" i="15"/>
  <c r="M1054" i="15"/>
  <c r="M1055" i="15"/>
  <c r="M1056" i="15"/>
  <c r="M1057" i="15"/>
  <c r="M1058" i="15"/>
  <c r="M1059" i="15"/>
  <c r="M1060" i="15"/>
  <c r="M1061" i="15"/>
  <c r="M1063" i="15"/>
  <c r="M1064" i="15"/>
  <c r="M1065" i="15"/>
  <c r="G209" i="14"/>
  <c r="G210" i="14"/>
  <c r="G211" i="14"/>
  <c r="G212" i="14"/>
  <c r="G213" i="14"/>
  <c r="G214" i="14"/>
  <c r="G215" i="14"/>
  <c r="G216" i="14"/>
  <c r="G217" i="14"/>
  <c r="G218" i="14"/>
  <c r="G219" i="14"/>
  <c r="G220" i="14"/>
  <c r="G221" i="14"/>
  <c r="G222" i="14"/>
  <c r="G223" i="14"/>
  <c r="G224" i="14"/>
  <c r="G225" i="14"/>
  <c r="G226" i="14"/>
  <c r="G227" i="14"/>
  <c r="G228" i="14"/>
  <c r="G229" i="14"/>
  <c r="G230" i="14"/>
  <c r="G231" i="14"/>
  <c r="G232" i="14"/>
  <c r="G233" i="14"/>
  <c r="G234" i="14"/>
  <c r="G235" i="14"/>
  <c r="G236" i="14"/>
  <c r="G237" i="14"/>
  <c r="G238" i="14"/>
  <c r="G239" i="14"/>
  <c r="G240" i="14"/>
  <c r="G241" i="14"/>
  <c r="G242" i="14"/>
  <c r="G243" i="14"/>
  <c r="G244" i="14"/>
  <c r="G245" i="14"/>
  <c r="G246" i="14"/>
  <c r="G247" i="14"/>
  <c r="G248" i="14"/>
  <c r="G208" i="14"/>
  <c r="L210" i="14"/>
  <c r="J210" i="14" s="1"/>
  <c r="K210" i="14" s="1"/>
  <c r="L211" i="14"/>
  <c r="J211" i="14" s="1"/>
  <c r="K211" i="14" s="1"/>
  <c r="L212" i="14"/>
  <c r="J212" i="14" s="1"/>
  <c r="K212" i="14" s="1"/>
  <c r="L213" i="14"/>
  <c r="J213" i="14" s="1"/>
  <c r="K213" i="14" s="1"/>
  <c r="L214" i="14"/>
  <c r="J214" i="14" s="1"/>
  <c r="K214" i="14" s="1"/>
  <c r="L215" i="14"/>
  <c r="J215" i="14" s="1"/>
  <c r="K215" i="14" s="1"/>
  <c r="L216" i="14"/>
  <c r="J216" i="14" s="1"/>
  <c r="K216" i="14" s="1"/>
  <c r="L217" i="14"/>
  <c r="J217" i="14" s="1"/>
  <c r="K217" i="14" s="1"/>
  <c r="L218" i="14"/>
  <c r="J218" i="14" s="1"/>
  <c r="K218" i="14" s="1"/>
  <c r="L219" i="14"/>
  <c r="J219" i="14" s="1"/>
  <c r="K219" i="14" s="1"/>
  <c r="L220" i="14"/>
  <c r="J220" i="14" s="1"/>
  <c r="K220" i="14" s="1"/>
  <c r="L221" i="14"/>
  <c r="J221" i="14" s="1"/>
  <c r="K221" i="14" s="1"/>
  <c r="L222" i="14"/>
  <c r="J222" i="14" s="1"/>
  <c r="K222" i="14" s="1"/>
  <c r="L223" i="14"/>
  <c r="J223" i="14" s="1"/>
  <c r="K223" i="14" s="1"/>
  <c r="L224" i="14"/>
  <c r="J224" i="14" s="1"/>
  <c r="K224" i="14" s="1"/>
  <c r="L225" i="14"/>
  <c r="J225" i="14" s="1"/>
  <c r="K225" i="14" s="1"/>
  <c r="L226" i="14"/>
  <c r="J226" i="14" s="1"/>
  <c r="K226" i="14" s="1"/>
  <c r="L227" i="14"/>
  <c r="J227" i="14" s="1"/>
  <c r="K227" i="14" s="1"/>
  <c r="L228" i="14"/>
  <c r="J228" i="14" s="1"/>
  <c r="K228" i="14" s="1"/>
  <c r="L229" i="14"/>
  <c r="J229" i="14" s="1"/>
  <c r="K229" i="14" s="1"/>
  <c r="L230" i="14"/>
  <c r="J230" i="14" s="1"/>
  <c r="K230" i="14" s="1"/>
  <c r="L231" i="14"/>
  <c r="J231" i="14" s="1"/>
  <c r="K231" i="14" s="1"/>
  <c r="L232" i="14"/>
  <c r="J232" i="14" s="1"/>
  <c r="K232" i="14" s="1"/>
  <c r="L233" i="14"/>
  <c r="J233" i="14" s="1"/>
  <c r="K233" i="14" s="1"/>
  <c r="L234" i="14"/>
  <c r="J234" i="14" s="1"/>
  <c r="K234" i="14" s="1"/>
  <c r="L235" i="14"/>
  <c r="J235" i="14" s="1"/>
  <c r="K235" i="14" s="1"/>
  <c r="L236" i="14"/>
  <c r="J236" i="14" s="1"/>
  <c r="K236" i="14" s="1"/>
  <c r="L237" i="14"/>
  <c r="J237" i="14" s="1"/>
  <c r="K237" i="14" s="1"/>
  <c r="L238" i="14"/>
  <c r="J238" i="14" s="1"/>
  <c r="K238" i="14" s="1"/>
  <c r="L239" i="14"/>
  <c r="J239" i="14" s="1"/>
  <c r="K239" i="14" s="1"/>
  <c r="L240" i="14"/>
  <c r="J240" i="14" s="1"/>
  <c r="K240" i="14" s="1"/>
  <c r="L241" i="14"/>
  <c r="J241" i="14" s="1"/>
  <c r="K241" i="14" s="1"/>
  <c r="L242" i="14"/>
  <c r="J242" i="14" s="1"/>
  <c r="K242" i="14" s="1"/>
  <c r="L243" i="14"/>
  <c r="J243" i="14" s="1"/>
  <c r="K243" i="14" s="1"/>
  <c r="L244" i="14"/>
  <c r="J244" i="14" s="1"/>
  <c r="K244" i="14" s="1"/>
  <c r="L245" i="14"/>
  <c r="J245" i="14" s="1"/>
  <c r="K245" i="14" s="1"/>
  <c r="L246" i="14"/>
  <c r="J246" i="14" s="1"/>
  <c r="K246" i="14" s="1"/>
  <c r="L247" i="14"/>
  <c r="J247" i="14" s="1"/>
  <c r="K247" i="14" s="1"/>
  <c r="L248" i="14"/>
  <c r="J248" i="14" s="1"/>
  <c r="K248" i="14" s="1"/>
  <c r="L209" i="14"/>
  <c r="J209" i="14" s="1"/>
  <c r="K209" i="14" s="1"/>
  <c r="K871" i="13"/>
  <c r="K872" i="13"/>
  <c r="K873" i="13"/>
  <c r="K874" i="13"/>
  <c r="K875" i="13"/>
  <c r="K876" i="13"/>
  <c r="K877" i="13"/>
  <c r="K878" i="13"/>
  <c r="K879" i="13"/>
  <c r="K880" i="13"/>
  <c r="K881" i="13"/>
  <c r="K882" i="13"/>
  <c r="K883" i="13"/>
  <c r="K884" i="13"/>
  <c r="K885" i="13"/>
  <c r="K886" i="13"/>
  <c r="K887" i="13"/>
  <c r="K888" i="13"/>
  <c r="K889" i="13"/>
  <c r="K890" i="13"/>
  <c r="K891" i="13"/>
  <c r="K892" i="13"/>
  <c r="K893" i="13"/>
  <c r="K894" i="13"/>
  <c r="K895" i="13"/>
  <c r="K896" i="13"/>
  <c r="K897" i="13"/>
  <c r="K898" i="13"/>
  <c r="K899" i="13"/>
  <c r="K900" i="13"/>
  <c r="K901" i="13"/>
  <c r="K902" i="13"/>
  <c r="K903" i="13"/>
  <c r="K904" i="13"/>
  <c r="K905" i="13"/>
  <c r="K906" i="13"/>
  <c r="K907" i="13"/>
  <c r="K908" i="13"/>
  <c r="K909" i="13"/>
  <c r="K910" i="13"/>
  <c r="K911" i="13"/>
  <c r="K912" i="13"/>
  <c r="K913" i="13"/>
  <c r="K914" i="13"/>
  <c r="K915" i="13"/>
  <c r="K916" i="13"/>
  <c r="K917" i="13"/>
  <c r="K918" i="13"/>
  <c r="K919" i="13"/>
  <c r="K920" i="13"/>
  <c r="K921" i="13"/>
  <c r="K922" i="13"/>
  <c r="K923" i="13"/>
  <c r="K924" i="13"/>
  <c r="K925" i="13"/>
  <c r="K926" i="13"/>
  <c r="K927" i="13"/>
  <c r="K928" i="13"/>
  <c r="K929" i="13"/>
  <c r="K930" i="13"/>
  <c r="K931" i="13"/>
  <c r="K932" i="13"/>
  <c r="K933" i="13"/>
  <c r="K934" i="13"/>
  <c r="K303" i="13"/>
  <c r="K304" i="13"/>
  <c r="K305" i="13"/>
  <c r="K306" i="13"/>
  <c r="K307" i="13"/>
  <c r="K308" i="13"/>
  <c r="K309" i="13"/>
  <c r="K310" i="13"/>
  <c r="K311" i="13"/>
  <c r="K312" i="13"/>
  <c r="K313" i="13"/>
  <c r="K314" i="13"/>
  <c r="K315" i="13"/>
  <c r="K316" i="13"/>
  <c r="K317" i="13"/>
  <c r="K318" i="13"/>
  <c r="K319" i="13"/>
  <c r="K320" i="13"/>
  <c r="K321" i="13"/>
  <c r="K322" i="13"/>
  <c r="K323" i="13"/>
  <c r="K324" i="13"/>
  <c r="K325" i="13"/>
  <c r="K326" i="13"/>
  <c r="K327" i="13"/>
  <c r="K328" i="13"/>
  <c r="K329" i="13"/>
  <c r="K330" i="13"/>
  <c r="K331" i="13"/>
  <c r="K332" i="13"/>
  <c r="K333" i="13"/>
  <c r="K334" i="13"/>
  <c r="K335" i="13"/>
  <c r="K336" i="13"/>
  <c r="K337" i="13"/>
  <c r="K338" i="13"/>
  <c r="K339" i="13"/>
  <c r="K340" i="13"/>
  <c r="K341" i="13"/>
  <c r="K342" i="13"/>
  <c r="K343" i="13"/>
  <c r="K344" i="13"/>
  <c r="K345" i="13"/>
  <c r="K346" i="13"/>
  <c r="K347" i="13"/>
  <c r="K348" i="13"/>
  <c r="K349" i="13"/>
  <c r="K350" i="13"/>
  <c r="K351" i="13"/>
  <c r="K352" i="13"/>
  <c r="K353" i="13"/>
  <c r="K354" i="13"/>
  <c r="K355" i="13"/>
  <c r="K356" i="13"/>
  <c r="K357" i="13"/>
  <c r="K358" i="13"/>
  <c r="K359" i="13"/>
  <c r="K360" i="13"/>
  <c r="K361" i="13"/>
  <c r="K362" i="13"/>
  <c r="K363" i="13"/>
  <c r="K364" i="13"/>
  <c r="K365" i="13"/>
  <c r="K366" i="13"/>
  <c r="K367" i="13"/>
  <c r="K368" i="13"/>
  <c r="K369" i="13"/>
  <c r="K370" i="13"/>
  <c r="K371" i="13"/>
  <c r="K372" i="13"/>
  <c r="K373" i="13"/>
  <c r="K374" i="13"/>
  <c r="K375" i="13"/>
  <c r="K376" i="13"/>
  <c r="K377" i="13"/>
  <c r="K378" i="13"/>
  <c r="K379" i="13"/>
  <c r="K380" i="13"/>
  <c r="K381" i="13"/>
  <c r="K382" i="13"/>
  <c r="K383" i="13"/>
  <c r="K384" i="13"/>
  <c r="K385" i="13"/>
  <c r="K386" i="13"/>
  <c r="K387" i="13"/>
  <c r="K388" i="13"/>
  <c r="K389" i="13"/>
  <c r="K390" i="13"/>
  <c r="K391" i="13"/>
  <c r="K392" i="13"/>
  <c r="K393" i="13"/>
  <c r="K394" i="13"/>
  <c r="K395" i="13"/>
  <c r="K396" i="13"/>
  <c r="K397" i="13"/>
  <c r="K398" i="13"/>
  <c r="K399" i="13"/>
  <c r="K400" i="13"/>
  <c r="K401" i="13"/>
  <c r="K402" i="13"/>
  <c r="K403" i="13"/>
  <c r="K404" i="13"/>
  <c r="K405" i="13"/>
  <c r="K406" i="13"/>
  <c r="K407" i="13"/>
  <c r="K408" i="13"/>
  <c r="K409" i="13"/>
  <c r="K410" i="13"/>
  <c r="K411" i="13"/>
  <c r="K412" i="13"/>
  <c r="K413" i="13"/>
  <c r="K414" i="13"/>
  <c r="K415" i="13"/>
  <c r="K416" i="13"/>
  <c r="K417" i="13"/>
  <c r="K418" i="13"/>
  <c r="K419" i="13"/>
  <c r="K420" i="13"/>
  <c r="K421" i="13"/>
  <c r="K422" i="13"/>
  <c r="K423" i="13"/>
  <c r="K424" i="13"/>
  <c r="K425" i="13"/>
  <c r="K426" i="13"/>
  <c r="K427" i="13"/>
  <c r="K428" i="13"/>
  <c r="K429" i="13"/>
  <c r="K430" i="13"/>
  <c r="K431" i="13"/>
  <c r="K432" i="13"/>
  <c r="K433" i="13"/>
  <c r="K434" i="13"/>
  <c r="K435" i="13"/>
  <c r="K436" i="13"/>
  <c r="K437" i="13"/>
  <c r="K438" i="13"/>
  <c r="K439" i="13"/>
  <c r="K440" i="13"/>
  <c r="K441" i="13"/>
  <c r="K442" i="13"/>
  <c r="K443" i="13"/>
  <c r="K444" i="13"/>
  <c r="K445" i="13"/>
  <c r="K446" i="13"/>
  <c r="K447" i="13"/>
  <c r="K448" i="13"/>
  <c r="K449" i="13"/>
  <c r="K450" i="13"/>
  <c r="K451" i="13"/>
  <c r="K452" i="13"/>
  <c r="K453" i="13"/>
  <c r="K454" i="13"/>
  <c r="K455" i="13"/>
  <c r="K456" i="13"/>
  <c r="K457" i="13"/>
  <c r="K458" i="13"/>
  <c r="K459" i="13"/>
  <c r="K460" i="13"/>
  <c r="K461" i="13"/>
  <c r="K462" i="13"/>
  <c r="K463" i="13"/>
  <c r="K464" i="13"/>
  <c r="K465" i="13"/>
  <c r="K466" i="13"/>
  <c r="K467" i="13"/>
  <c r="K468" i="13"/>
  <c r="K469" i="13"/>
  <c r="K470" i="13"/>
  <c r="K471" i="13"/>
  <c r="K472" i="13"/>
  <c r="K473" i="13"/>
  <c r="K474" i="13"/>
  <c r="K475" i="13"/>
  <c r="K476" i="13"/>
  <c r="K477" i="13"/>
  <c r="K478" i="13"/>
  <c r="K479" i="13"/>
  <c r="K480" i="13"/>
  <c r="K481" i="13"/>
  <c r="K482" i="13"/>
  <c r="K483" i="13"/>
  <c r="K484" i="13"/>
  <c r="K485" i="13"/>
  <c r="K486" i="13"/>
  <c r="K487" i="13"/>
  <c r="K488" i="13"/>
  <c r="K489" i="13"/>
  <c r="K490" i="13"/>
  <c r="K491" i="13"/>
  <c r="K492" i="13"/>
  <c r="K493" i="13"/>
  <c r="K494" i="13"/>
  <c r="K495" i="13"/>
  <c r="K496" i="13"/>
  <c r="K497" i="13"/>
  <c r="K498" i="13"/>
  <c r="K499" i="13"/>
  <c r="K500" i="13"/>
  <c r="K501" i="13"/>
  <c r="K502" i="13"/>
  <c r="K503" i="13"/>
  <c r="K504" i="13"/>
  <c r="K505" i="13"/>
  <c r="K506" i="13"/>
  <c r="K507" i="13"/>
  <c r="K508" i="13"/>
  <c r="K509" i="13"/>
  <c r="K510" i="13"/>
  <c r="K511" i="13"/>
  <c r="K512" i="13"/>
  <c r="K513" i="13"/>
  <c r="K514" i="13"/>
  <c r="K515" i="13"/>
  <c r="K516" i="13"/>
  <c r="K517" i="13"/>
  <c r="K518" i="13"/>
  <c r="K519" i="13"/>
  <c r="K520" i="13"/>
  <c r="K521" i="13"/>
  <c r="K522" i="13"/>
  <c r="K523" i="13"/>
  <c r="K524" i="13"/>
  <c r="K525" i="13"/>
  <c r="K526" i="13"/>
  <c r="K527" i="13"/>
  <c r="K528" i="13"/>
  <c r="K529" i="13"/>
  <c r="K530" i="13"/>
  <c r="K531" i="13"/>
  <c r="K532" i="13"/>
  <c r="K533" i="13"/>
  <c r="K534" i="13"/>
  <c r="K535" i="13"/>
  <c r="K536" i="13"/>
  <c r="K537" i="13"/>
  <c r="K538" i="13"/>
  <c r="K539" i="13"/>
  <c r="K540" i="13"/>
  <c r="K541" i="13"/>
  <c r="K542" i="13"/>
  <c r="K543" i="13"/>
  <c r="K544" i="13"/>
  <c r="K545" i="13"/>
  <c r="K546" i="13"/>
  <c r="K547" i="13"/>
  <c r="K548" i="13"/>
  <c r="K549" i="13"/>
  <c r="K550" i="13"/>
  <c r="K551" i="13"/>
  <c r="K552" i="13"/>
  <c r="K553" i="13"/>
  <c r="K554" i="13"/>
  <c r="K555" i="13"/>
  <c r="K556" i="13"/>
  <c r="K557" i="13"/>
  <c r="K558" i="13"/>
  <c r="K559" i="13"/>
  <c r="K560" i="13"/>
  <c r="K561" i="13"/>
  <c r="K562" i="13"/>
  <c r="K563" i="13"/>
  <c r="K564" i="13"/>
  <c r="K565" i="13"/>
  <c r="K566" i="13"/>
  <c r="K567" i="13"/>
  <c r="K568" i="13"/>
  <c r="K569" i="13"/>
  <c r="K570" i="13"/>
  <c r="K571" i="13"/>
  <c r="K572" i="13"/>
  <c r="K573" i="13"/>
  <c r="K574" i="13"/>
  <c r="K575" i="13"/>
  <c r="K576" i="13"/>
  <c r="K577" i="13"/>
  <c r="K578" i="13"/>
  <c r="K579" i="13"/>
  <c r="K580" i="13"/>
  <c r="K581" i="13"/>
  <c r="K582" i="13"/>
  <c r="K583" i="13"/>
  <c r="K584" i="13"/>
  <c r="K585" i="13"/>
  <c r="K586" i="13"/>
  <c r="K587" i="13"/>
  <c r="K588" i="13"/>
  <c r="K589" i="13"/>
  <c r="K590" i="13"/>
  <c r="K591" i="13"/>
  <c r="K592" i="13"/>
  <c r="K593" i="13"/>
  <c r="K594" i="13"/>
  <c r="K595" i="13"/>
  <c r="K596" i="13"/>
  <c r="K597" i="13"/>
  <c r="K598" i="13"/>
  <c r="K599" i="13"/>
  <c r="K600" i="13"/>
  <c r="K601" i="13"/>
  <c r="K602" i="13"/>
  <c r="K603" i="13"/>
  <c r="K604" i="13"/>
  <c r="K605" i="13"/>
  <c r="K606" i="13"/>
  <c r="K607" i="13"/>
  <c r="K608" i="13"/>
  <c r="K609" i="13"/>
  <c r="K610" i="13"/>
  <c r="K611" i="13"/>
  <c r="K612" i="13"/>
  <c r="K614" i="13"/>
  <c r="K615" i="13"/>
  <c r="K616" i="13"/>
  <c r="K617" i="13"/>
  <c r="K618" i="13"/>
  <c r="K619" i="13"/>
  <c r="K620" i="13"/>
  <c r="K621" i="13"/>
  <c r="K622" i="13"/>
  <c r="K623" i="13"/>
  <c r="K624" i="13"/>
  <c r="K625" i="13"/>
  <c r="K626" i="13"/>
  <c r="K627" i="13"/>
  <c r="K628" i="13"/>
  <c r="K629" i="13"/>
  <c r="K630" i="13"/>
  <c r="K631" i="13"/>
  <c r="K632" i="13"/>
  <c r="K633" i="13"/>
  <c r="K634" i="13"/>
  <c r="K635" i="13"/>
  <c r="K636" i="13"/>
  <c r="K637" i="13"/>
  <c r="K638" i="13"/>
  <c r="K639" i="13"/>
  <c r="K640" i="13"/>
  <c r="K641" i="13"/>
  <c r="K642" i="13"/>
  <c r="K643" i="13"/>
  <c r="K644" i="13"/>
  <c r="K645" i="13"/>
  <c r="K646" i="13"/>
  <c r="K647" i="13"/>
  <c r="K648" i="13"/>
  <c r="K649" i="13"/>
  <c r="K650" i="13"/>
  <c r="K651" i="13"/>
  <c r="K652" i="13"/>
  <c r="K653" i="13"/>
  <c r="K654" i="13"/>
  <c r="K655" i="13"/>
  <c r="K656" i="13"/>
  <c r="K657" i="13"/>
  <c r="K658" i="13"/>
  <c r="K659" i="13"/>
  <c r="K660" i="13"/>
  <c r="K661" i="13"/>
  <c r="K662" i="13"/>
  <c r="K663" i="13"/>
  <c r="K664" i="13"/>
  <c r="K665" i="13"/>
  <c r="K666" i="13"/>
  <c r="K667" i="13"/>
  <c r="K668" i="13"/>
  <c r="K669" i="13"/>
  <c r="K670" i="13"/>
  <c r="K671" i="13"/>
  <c r="K672" i="13"/>
  <c r="K673" i="13"/>
  <c r="K674" i="13"/>
  <c r="K675" i="13"/>
  <c r="K676" i="13"/>
  <c r="K677" i="13"/>
  <c r="K678" i="13"/>
  <c r="K679" i="13"/>
  <c r="K680" i="13"/>
  <c r="K681" i="13"/>
  <c r="K682" i="13"/>
  <c r="K683" i="13"/>
  <c r="K684" i="13"/>
  <c r="K685" i="13"/>
  <c r="K686" i="13"/>
  <c r="K687" i="13"/>
  <c r="K688" i="13"/>
  <c r="K689" i="13"/>
  <c r="K690" i="13"/>
  <c r="K691" i="13"/>
  <c r="K692" i="13"/>
  <c r="K693" i="13"/>
  <c r="K694" i="13"/>
  <c r="K695" i="13"/>
  <c r="K696" i="13"/>
  <c r="K697" i="13"/>
  <c r="K698" i="13"/>
  <c r="K699" i="13"/>
  <c r="K700" i="13"/>
  <c r="K701" i="13"/>
  <c r="K702" i="13"/>
  <c r="K703" i="13"/>
  <c r="K704" i="13"/>
  <c r="K705" i="13"/>
  <c r="K706" i="13"/>
  <c r="K707" i="13"/>
  <c r="K708" i="13"/>
  <c r="K709" i="13"/>
  <c r="K710" i="13"/>
  <c r="K711" i="13"/>
  <c r="K712" i="13"/>
  <c r="K713" i="13"/>
  <c r="K714" i="13"/>
  <c r="K715" i="13"/>
  <c r="K716" i="13"/>
  <c r="K717" i="13"/>
  <c r="K718" i="13"/>
  <c r="K719" i="13"/>
  <c r="K720" i="13"/>
  <c r="K721" i="13"/>
  <c r="K722" i="13"/>
  <c r="K723" i="13"/>
  <c r="K724" i="13"/>
  <c r="K725" i="13"/>
  <c r="K726" i="13"/>
  <c r="K727" i="13"/>
  <c r="K728" i="13"/>
  <c r="K729" i="13"/>
  <c r="K730" i="13"/>
  <c r="K731" i="13"/>
  <c r="K732" i="13"/>
  <c r="K733" i="13"/>
  <c r="K734" i="13"/>
  <c r="K735" i="13"/>
  <c r="K736" i="13"/>
  <c r="K737" i="13"/>
  <c r="K738" i="13"/>
  <c r="K739" i="13"/>
  <c r="K740" i="13"/>
  <c r="K741" i="13"/>
  <c r="K742" i="13"/>
  <c r="K743" i="13"/>
  <c r="K744" i="13"/>
  <c r="K745" i="13"/>
  <c r="K746" i="13"/>
  <c r="K747" i="13"/>
  <c r="K748" i="13"/>
  <c r="K749" i="13"/>
  <c r="K750" i="13"/>
  <c r="K751" i="13"/>
  <c r="K752" i="13"/>
  <c r="K753" i="13"/>
  <c r="K754" i="13"/>
  <c r="K755" i="13"/>
  <c r="K756" i="13"/>
  <c r="K757" i="13"/>
  <c r="K758" i="13"/>
  <c r="K759" i="13"/>
  <c r="K760" i="13"/>
  <c r="K761" i="13"/>
  <c r="K762" i="13"/>
  <c r="K763" i="13"/>
  <c r="K764" i="13"/>
  <c r="K765" i="13"/>
  <c r="K766" i="13"/>
  <c r="K767" i="13"/>
  <c r="K768" i="13"/>
  <c r="K769" i="13"/>
  <c r="K770" i="13"/>
  <c r="K771" i="13"/>
  <c r="K772" i="13"/>
  <c r="K773" i="13"/>
  <c r="K774" i="13"/>
  <c r="K775" i="13"/>
  <c r="K776" i="13"/>
  <c r="K777" i="13"/>
  <c r="K778" i="13"/>
  <c r="K779" i="13"/>
  <c r="K780" i="13"/>
  <c r="K781" i="13"/>
  <c r="K782" i="13"/>
  <c r="K783" i="13"/>
  <c r="K784" i="13"/>
  <c r="K785" i="13"/>
  <c r="K786" i="13"/>
  <c r="K787" i="13"/>
  <c r="K788" i="13"/>
  <c r="K789" i="13"/>
  <c r="K790" i="13"/>
  <c r="K791" i="13"/>
  <c r="K792" i="13"/>
  <c r="K793" i="13"/>
  <c r="K794" i="13"/>
  <c r="K795" i="13"/>
  <c r="K796" i="13"/>
  <c r="K797" i="13"/>
  <c r="K798" i="13"/>
  <c r="K799" i="13"/>
  <c r="K800" i="13"/>
  <c r="K801" i="13"/>
  <c r="K802" i="13"/>
  <c r="K803" i="13"/>
  <c r="K804" i="13"/>
  <c r="K805" i="13"/>
  <c r="K806" i="13"/>
  <c r="K807" i="13"/>
  <c r="K808" i="13"/>
  <c r="K809" i="13"/>
  <c r="K810" i="13"/>
  <c r="K811" i="13"/>
  <c r="K812" i="13"/>
  <c r="K813" i="13"/>
  <c r="K814" i="13"/>
  <c r="K815" i="13"/>
  <c r="K816" i="13"/>
  <c r="K817" i="13"/>
  <c r="K818" i="13"/>
  <c r="K819" i="13"/>
  <c r="K820" i="13"/>
  <c r="K821" i="13"/>
  <c r="K822" i="13"/>
  <c r="K823" i="13"/>
  <c r="K824" i="13"/>
  <c r="K825" i="13"/>
  <c r="K826" i="13"/>
  <c r="K827" i="13"/>
  <c r="K828" i="13"/>
  <c r="K829" i="13"/>
  <c r="K830" i="13"/>
  <c r="K831" i="13"/>
  <c r="K832" i="13"/>
  <c r="K833" i="13"/>
  <c r="K834" i="13"/>
  <c r="K835" i="13"/>
  <c r="K836" i="13"/>
  <c r="K837" i="13"/>
  <c r="K838" i="13"/>
  <c r="K839" i="13"/>
  <c r="K840" i="13"/>
  <c r="K841" i="13"/>
  <c r="K842" i="13"/>
  <c r="K843" i="13"/>
  <c r="K844" i="13"/>
  <c r="K845" i="13"/>
  <c r="K846" i="13"/>
  <c r="K847" i="13"/>
  <c r="K848" i="13"/>
  <c r="K849" i="13"/>
  <c r="K850" i="13"/>
  <c r="K851" i="13"/>
  <c r="K852" i="13"/>
  <c r="K853" i="13"/>
  <c r="K854" i="13"/>
  <c r="K855" i="13"/>
  <c r="K856" i="13"/>
  <c r="K857" i="13"/>
  <c r="K858" i="13"/>
  <c r="K859" i="13"/>
  <c r="K860" i="13"/>
  <c r="K861" i="13"/>
  <c r="K862" i="13"/>
  <c r="K863" i="13"/>
  <c r="K864" i="13"/>
  <c r="K865" i="13"/>
  <c r="K866" i="13"/>
  <c r="K867" i="13"/>
  <c r="K868" i="13"/>
  <c r="K869" i="13"/>
  <c r="K870" i="13"/>
  <c r="K302" i="13"/>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87" i="1"/>
  <c r="G26" i="11"/>
  <c r="G27" i="11"/>
  <c r="G28" i="11"/>
  <c r="G29" i="11"/>
  <c r="G30" i="11"/>
  <c r="G31" i="11"/>
  <c r="G32" i="11"/>
  <c r="G33" i="11"/>
  <c r="G34" i="11"/>
  <c r="G35" i="11"/>
  <c r="G36" i="11"/>
  <c r="G37" i="11"/>
  <c r="G38" i="11"/>
  <c r="G39" i="11"/>
  <c r="G40" i="11"/>
  <c r="G41" i="11"/>
  <c r="G42" i="11"/>
  <c r="G43" i="11"/>
  <c r="G44" i="11"/>
  <c r="G45" i="11"/>
  <c r="G46" i="11"/>
  <c r="G47" i="11"/>
  <c r="G48" i="11"/>
  <c r="G25" i="11"/>
  <c r="K114" i="12"/>
  <c r="L114" i="12"/>
  <c r="M114" i="12"/>
  <c r="N114" i="12"/>
  <c r="K115" i="12"/>
  <c r="L115" i="12"/>
  <c r="M115" i="12"/>
  <c r="N115" i="12"/>
  <c r="K116" i="12"/>
  <c r="L116" i="12"/>
  <c r="M116" i="12"/>
  <c r="N116" i="12"/>
  <c r="K117" i="12"/>
  <c r="L117" i="12"/>
  <c r="M117" i="12"/>
  <c r="N117" i="12"/>
  <c r="K111" i="12"/>
  <c r="L111" i="12"/>
  <c r="M111" i="12"/>
  <c r="N111" i="12"/>
  <c r="K112" i="12"/>
  <c r="L112" i="12"/>
  <c r="M112" i="12"/>
  <c r="N112" i="12"/>
  <c r="K110" i="12"/>
  <c r="L110" i="12"/>
  <c r="M110" i="12"/>
  <c r="N110" i="12"/>
  <c r="K113" i="12"/>
  <c r="L113" i="12"/>
  <c r="M113" i="12"/>
  <c r="N113" i="12"/>
  <c r="K106" i="12"/>
  <c r="L106" i="12"/>
  <c r="M106" i="12"/>
  <c r="N106" i="12"/>
  <c r="K108" i="12"/>
  <c r="L108" i="12"/>
  <c r="M108" i="12"/>
  <c r="N108" i="12"/>
  <c r="K107" i="12"/>
  <c r="L107" i="12"/>
  <c r="M107" i="12"/>
  <c r="N107" i="12"/>
  <c r="K109" i="12"/>
  <c r="L109" i="12"/>
  <c r="M109" i="12"/>
  <c r="N109" i="12"/>
  <c r="M99" i="12"/>
  <c r="K99" i="12"/>
  <c r="L99" i="12"/>
  <c r="N99" i="12"/>
  <c r="K100" i="12"/>
  <c r="L100" i="12"/>
  <c r="M100" i="12"/>
  <c r="N100" i="12"/>
  <c r="K101" i="12"/>
  <c r="L101" i="12"/>
  <c r="M101" i="12"/>
  <c r="N101" i="12"/>
  <c r="K102" i="12"/>
  <c r="L102" i="12"/>
  <c r="M102" i="12"/>
  <c r="N102" i="12"/>
  <c r="K103" i="12"/>
  <c r="L103" i="12"/>
  <c r="M103" i="12"/>
  <c r="N103" i="12"/>
  <c r="K104" i="12"/>
  <c r="L104" i="12"/>
  <c r="M104" i="12"/>
  <c r="N104" i="12"/>
  <c r="K105" i="12"/>
  <c r="L105" i="12"/>
  <c r="M105" i="12"/>
  <c r="N105" i="12"/>
  <c r="N98" i="12"/>
  <c r="M98" i="12"/>
  <c r="L98" i="12"/>
  <c r="K98" i="12"/>
  <c r="G98" i="8"/>
  <c r="G99" i="8"/>
  <c r="G100" i="8"/>
  <c r="G101" i="8"/>
  <c r="G102" i="8"/>
  <c r="G103" i="8"/>
  <c r="G104" i="8"/>
  <c r="G105" i="8"/>
  <c r="G106" i="8"/>
  <c r="G107" i="8"/>
  <c r="G108" i="8"/>
  <c r="G109" i="8"/>
  <c r="G110" i="8"/>
  <c r="G111" i="8"/>
  <c r="G112" i="8"/>
  <c r="G113" i="8"/>
  <c r="G114" i="8"/>
  <c r="G115" i="8"/>
  <c r="G116" i="8"/>
  <c r="G117" i="8"/>
  <c r="G118" i="8"/>
  <c r="G97" i="8"/>
  <c r="G72" i="7"/>
  <c r="G73" i="7"/>
  <c r="G74" i="7"/>
  <c r="G75" i="7"/>
  <c r="G76" i="7"/>
  <c r="G77" i="7"/>
  <c r="G78" i="7"/>
  <c r="G79" i="7"/>
  <c r="G80" i="7"/>
  <c r="G81" i="7"/>
  <c r="G82" i="7"/>
  <c r="G83" i="7"/>
  <c r="G84" i="7"/>
  <c r="G85" i="7"/>
  <c r="G86" i="7"/>
  <c r="G87" i="7"/>
  <c r="G88" i="7"/>
  <c r="G89" i="7"/>
  <c r="G90" i="7"/>
  <c r="G91" i="7"/>
  <c r="G92" i="7"/>
  <c r="G71" i="7"/>
  <c r="G98" i="5"/>
  <c r="G99" i="5"/>
  <c r="G100" i="5"/>
  <c r="G101" i="5"/>
  <c r="G102" i="5"/>
  <c r="G103" i="5"/>
  <c r="G104" i="5"/>
  <c r="G105" i="5"/>
  <c r="G106" i="5"/>
  <c r="G107" i="5"/>
  <c r="G108" i="5"/>
  <c r="G109" i="5"/>
  <c r="G110" i="5"/>
  <c r="G111" i="5"/>
  <c r="G112" i="5"/>
  <c r="G113" i="5"/>
  <c r="G114" i="5"/>
  <c r="G115" i="5"/>
  <c r="G116" i="5"/>
  <c r="G117" i="5"/>
  <c r="G118" i="5"/>
  <c r="G97" i="5"/>
  <c r="K117" i="16"/>
  <c r="L117" i="16"/>
  <c r="M117" i="16"/>
  <c r="K118" i="16"/>
  <c r="L118" i="16"/>
  <c r="M118" i="16"/>
  <c r="K119" i="16"/>
  <c r="L119" i="16"/>
  <c r="M119" i="16"/>
  <c r="K120" i="16"/>
  <c r="L120" i="16"/>
  <c r="M120" i="16"/>
  <c r="K121" i="16"/>
  <c r="L121" i="16"/>
  <c r="M121" i="16"/>
  <c r="K122" i="16"/>
  <c r="L122" i="16"/>
  <c r="M122" i="16"/>
  <c r="K123" i="16"/>
  <c r="L123" i="16"/>
  <c r="M123" i="16"/>
  <c r="K124" i="16"/>
  <c r="L124" i="16"/>
  <c r="M124" i="16"/>
  <c r="K125" i="16"/>
  <c r="L125" i="16"/>
  <c r="M125" i="16"/>
  <c r="K126" i="16"/>
  <c r="L126" i="16"/>
  <c r="M126" i="16"/>
  <c r="K127" i="16"/>
  <c r="L127" i="16"/>
  <c r="M127" i="16"/>
  <c r="K128" i="16"/>
  <c r="L128" i="16"/>
  <c r="M128" i="16"/>
  <c r="K129" i="16"/>
  <c r="L129" i="16"/>
  <c r="M129" i="16"/>
  <c r="K130" i="16"/>
  <c r="L130" i="16"/>
  <c r="M130" i="16"/>
  <c r="K131" i="16"/>
  <c r="L131" i="16"/>
  <c r="M131" i="16"/>
  <c r="K132" i="16"/>
  <c r="L132" i="16"/>
  <c r="M132" i="16"/>
  <c r="K133" i="16"/>
  <c r="L133" i="16"/>
  <c r="M133" i="16"/>
  <c r="K134" i="16"/>
  <c r="L134" i="16"/>
  <c r="M134" i="16"/>
  <c r="K135" i="16"/>
  <c r="L135" i="16"/>
  <c r="M135" i="16"/>
  <c r="K136" i="16"/>
  <c r="L136" i="16"/>
  <c r="M136" i="16"/>
  <c r="K137" i="16"/>
  <c r="L137" i="16"/>
  <c r="M137" i="16"/>
  <c r="K138" i="16"/>
  <c r="L138" i="16"/>
  <c r="M138" i="16"/>
  <c r="K139" i="16"/>
  <c r="L139" i="16"/>
  <c r="M139" i="16"/>
  <c r="K140" i="16"/>
  <c r="L140" i="16"/>
  <c r="M140" i="16"/>
  <c r="K141" i="16"/>
  <c r="L141" i="16"/>
  <c r="M141" i="16"/>
  <c r="K142" i="16"/>
  <c r="L142" i="16"/>
  <c r="M142" i="16"/>
  <c r="M116" i="16"/>
  <c r="L116" i="16"/>
  <c r="K116" i="16"/>
  <c r="H49" i="3"/>
  <c r="H50" i="3"/>
  <c r="H51" i="3"/>
  <c r="H52" i="3"/>
  <c r="H53" i="3"/>
  <c r="H54" i="3"/>
  <c r="H55" i="3"/>
  <c r="H56" i="3"/>
  <c r="H57" i="3"/>
  <c r="H58" i="3"/>
  <c r="H59" i="3"/>
  <c r="H60" i="3"/>
  <c r="H61" i="3"/>
  <c r="H62" i="3"/>
  <c r="H63" i="3"/>
  <c r="H64" i="3"/>
  <c r="H65" i="3"/>
  <c r="H66" i="3"/>
  <c r="H67" i="3"/>
  <c r="H68" i="3"/>
  <c r="H69" i="3"/>
  <c r="H48" i="3"/>
  <c r="I44" i="2"/>
  <c r="I45" i="2"/>
  <c r="I46" i="2"/>
  <c r="I47" i="2"/>
  <c r="I48" i="2"/>
  <c r="I49" i="2"/>
  <c r="I50" i="2"/>
  <c r="I51" i="2"/>
  <c r="I52" i="2"/>
  <c r="I53" i="2"/>
  <c r="I54" i="2"/>
  <c r="I55" i="2"/>
  <c r="I56" i="2"/>
  <c r="I57" i="2"/>
  <c r="I58" i="2"/>
  <c r="I59" i="2"/>
  <c r="I60" i="2"/>
  <c r="I61" i="2"/>
  <c r="I62" i="2"/>
  <c r="I63" i="2"/>
  <c r="I43" i="2"/>
  <c r="S1118" i="15"/>
  <c r="S1119" i="15"/>
  <c r="S1111" i="15"/>
  <c r="S1110" i="15"/>
  <c r="P1108" i="15"/>
  <c r="P1109" i="15"/>
  <c r="P1110" i="15"/>
  <c r="P1111" i="15"/>
  <c r="P1112" i="15"/>
  <c r="P1113" i="15"/>
  <c r="P1114" i="15"/>
  <c r="P1115" i="15"/>
  <c r="P1116" i="15"/>
  <c r="P1117" i="15"/>
  <c r="P1118" i="15"/>
  <c r="P1119" i="15"/>
  <c r="P1120" i="15"/>
  <c r="P1121" i="15"/>
  <c r="P1122" i="15"/>
  <c r="P1123" i="15"/>
  <c r="M1068" i="15"/>
  <c r="M1069" i="15"/>
  <c r="M1070" i="15"/>
  <c r="M1071" i="15"/>
  <c r="M1072" i="15"/>
  <c r="M1073" i="15"/>
  <c r="M1074" i="15"/>
  <c r="M1075" i="15"/>
  <c r="M1076" i="15"/>
  <c r="M1077" i="15"/>
  <c r="M1078" i="15"/>
  <c r="M1079" i="15"/>
  <c r="M1080" i="15"/>
  <c r="M1081" i="15"/>
  <c r="M1082" i="15"/>
  <c r="M1083" i="15"/>
  <c r="M1084" i="15"/>
  <c r="M1085" i="15"/>
  <c r="M1086" i="15"/>
  <c r="M1087" i="15"/>
  <c r="M1088" i="15"/>
  <c r="M1089" i="15"/>
  <c r="M1090" i="15"/>
  <c r="M1091" i="15"/>
  <c r="M1092" i="15"/>
  <c r="M1093" i="15"/>
  <c r="M1094" i="15"/>
  <c r="M1095" i="15"/>
  <c r="M1096" i="15"/>
  <c r="M1097" i="15"/>
  <c r="M1098" i="15"/>
  <c r="M1099" i="15"/>
  <c r="M1100" i="15"/>
  <c r="M1101" i="15"/>
  <c r="M1102" i="15"/>
  <c r="M1103" i="15"/>
  <c r="M1104" i="15"/>
  <c r="M1105" i="15"/>
  <c r="M1106" i="15"/>
  <c r="M1107" i="15"/>
  <c r="M1108" i="15"/>
  <c r="M1109" i="15"/>
  <c r="M1110" i="15"/>
  <c r="M1111" i="15"/>
  <c r="M1112" i="15"/>
  <c r="M1113" i="15"/>
  <c r="M1114" i="15"/>
  <c r="M1115" i="15"/>
  <c r="M1116" i="15"/>
  <c r="M1117" i="15"/>
  <c r="M1118" i="15"/>
  <c r="M1119" i="15"/>
  <c r="M1120" i="15"/>
  <c r="M1121" i="15"/>
  <c r="M1122" i="15"/>
  <c r="M1123" i="15"/>
  <c r="I1068" i="15"/>
  <c r="I1069" i="15"/>
  <c r="I1070" i="15"/>
  <c r="I1071" i="15"/>
  <c r="I1072" i="15"/>
  <c r="I1073" i="15"/>
  <c r="I1074" i="15"/>
  <c r="I1075" i="15"/>
  <c r="I1076" i="15"/>
  <c r="I1077" i="15"/>
  <c r="I1078" i="15"/>
  <c r="I1079" i="15"/>
  <c r="I1080" i="15"/>
  <c r="I1081" i="15"/>
  <c r="I1082" i="15"/>
  <c r="I1083" i="15"/>
  <c r="I1084" i="15"/>
  <c r="I1085" i="15"/>
  <c r="I1086" i="15"/>
  <c r="I1087" i="15"/>
  <c r="I1088" i="15"/>
  <c r="I1089" i="15"/>
  <c r="I1090" i="15"/>
  <c r="I1091" i="15"/>
  <c r="I1092" i="15"/>
  <c r="I1093" i="15"/>
  <c r="I1094" i="15"/>
  <c r="I1095" i="15"/>
  <c r="I1096" i="15"/>
  <c r="I1097" i="15"/>
  <c r="I1098" i="15"/>
  <c r="I1099" i="15"/>
  <c r="I1100" i="15"/>
  <c r="I1101" i="15"/>
  <c r="I1102" i="15"/>
  <c r="I1103" i="15"/>
  <c r="I1104" i="15"/>
  <c r="I1105" i="15"/>
  <c r="I1106" i="15"/>
  <c r="I1107" i="15"/>
  <c r="I1179" i="15"/>
  <c r="G182" i="14"/>
  <c r="G183" i="14"/>
  <c r="G184" i="14"/>
  <c r="G185" i="14"/>
  <c r="G186" i="14"/>
  <c r="G187" i="14"/>
  <c r="G188" i="14"/>
  <c r="G189" i="14"/>
  <c r="G190" i="14"/>
  <c r="G191" i="14"/>
  <c r="G192" i="14"/>
  <c r="G193" i="14"/>
  <c r="G194" i="14"/>
  <c r="G195" i="14"/>
  <c r="G196" i="14"/>
  <c r="G197" i="14"/>
  <c r="G198" i="14"/>
  <c r="G199" i="14"/>
  <c r="G200" i="14"/>
  <c r="G201" i="14"/>
  <c r="G202" i="14"/>
  <c r="G203" i="14"/>
  <c r="G204" i="14"/>
  <c r="G205" i="14"/>
  <c r="G206" i="14"/>
  <c r="G207" i="14"/>
  <c r="G181" i="14"/>
  <c r="G174" i="14"/>
  <c r="G175" i="14"/>
  <c r="G176" i="14"/>
  <c r="G177" i="14"/>
  <c r="G178" i="14"/>
  <c r="G179" i="14"/>
  <c r="G180" i="14"/>
  <c r="M174" i="14"/>
  <c r="M175" i="14"/>
  <c r="M176" i="14"/>
  <c r="M177" i="14"/>
  <c r="M178" i="14"/>
  <c r="M179" i="14"/>
  <c r="M180" i="14"/>
  <c r="M181" i="14"/>
  <c r="M182" i="14"/>
  <c r="M183" i="14"/>
  <c r="M184" i="14"/>
  <c r="M185" i="14"/>
  <c r="M186" i="14"/>
  <c r="M187" i="14"/>
  <c r="M188" i="14"/>
  <c r="M189" i="14"/>
  <c r="M190" i="14"/>
  <c r="M191" i="14"/>
  <c r="M192" i="14"/>
  <c r="M193" i="14"/>
  <c r="M194" i="14"/>
  <c r="M195" i="14"/>
  <c r="M196" i="14"/>
  <c r="M197" i="14"/>
  <c r="M198" i="14"/>
  <c r="M199" i="14"/>
  <c r="M200" i="14"/>
  <c r="M201" i="14"/>
  <c r="M202" i="14"/>
  <c r="M203" i="14"/>
  <c r="M204" i="14"/>
  <c r="M205" i="14"/>
  <c r="M206" i="14"/>
  <c r="M207" i="14"/>
  <c r="M208" i="14"/>
  <c r="I175" i="14"/>
  <c r="K175" i="14" s="1"/>
  <c r="I176" i="14"/>
  <c r="K176" i="14" s="1"/>
  <c r="I177" i="14"/>
  <c r="K177" i="14" s="1"/>
  <c r="I178" i="14"/>
  <c r="K178" i="14" s="1"/>
  <c r="I179" i="14"/>
  <c r="K179" i="14" s="1"/>
  <c r="I180" i="14"/>
  <c r="K180" i="14" s="1"/>
  <c r="I181" i="14"/>
  <c r="K181" i="14" s="1"/>
  <c r="I182" i="14"/>
  <c r="K182" i="14" s="1"/>
  <c r="I183" i="14"/>
  <c r="K183" i="14" s="1"/>
  <c r="I184" i="14"/>
  <c r="K184" i="14" s="1"/>
  <c r="I185" i="14"/>
  <c r="K185" i="14" s="1"/>
  <c r="I186" i="14"/>
  <c r="K186" i="14" s="1"/>
  <c r="I187" i="14"/>
  <c r="K187" i="14" s="1"/>
  <c r="I188" i="14"/>
  <c r="K188" i="14" s="1"/>
  <c r="I189" i="14"/>
  <c r="K189" i="14" s="1"/>
  <c r="I190" i="14"/>
  <c r="K190" i="14" s="1"/>
  <c r="I191" i="14"/>
  <c r="K191" i="14" s="1"/>
  <c r="I192" i="14"/>
  <c r="K192" i="14" s="1"/>
  <c r="I193" i="14"/>
  <c r="K193" i="14" s="1"/>
  <c r="I194" i="14"/>
  <c r="K194" i="14" s="1"/>
  <c r="I195" i="14"/>
  <c r="K195" i="14" s="1"/>
  <c r="I196" i="14"/>
  <c r="K196" i="14" s="1"/>
  <c r="I197" i="14"/>
  <c r="K197" i="14" s="1"/>
  <c r="I198" i="14"/>
  <c r="K198" i="14" s="1"/>
  <c r="I199" i="14"/>
  <c r="K199" i="14" s="1"/>
  <c r="I200" i="14"/>
  <c r="K200" i="14" s="1"/>
  <c r="I201" i="14"/>
  <c r="K201" i="14" s="1"/>
  <c r="I202" i="14"/>
  <c r="K202" i="14" s="1"/>
  <c r="I203" i="14"/>
  <c r="K203" i="14" s="1"/>
  <c r="I204" i="14"/>
  <c r="K204" i="14" s="1"/>
  <c r="I205" i="14"/>
  <c r="K205" i="14" s="1"/>
  <c r="I206" i="14"/>
  <c r="K206" i="14" s="1"/>
  <c r="I207" i="14"/>
  <c r="K207" i="14" s="1"/>
  <c r="I208" i="14"/>
  <c r="K208" i="14" s="1"/>
  <c r="I174" i="14"/>
  <c r="K174" i="14" s="1"/>
  <c r="H79" i="1"/>
  <c r="H80" i="1"/>
  <c r="H81" i="1"/>
  <c r="H82" i="1"/>
  <c r="H83" i="1"/>
  <c r="H84" i="1"/>
  <c r="H85" i="1"/>
  <c r="H86" i="1"/>
  <c r="H73" i="1"/>
  <c r="H77" i="1"/>
  <c r="H68" i="1"/>
  <c r="H74" i="1"/>
  <c r="H76" i="1"/>
  <c r="H71" i="1"/>
  <c r="H70" i="1"/>
  <c r="H65" i="1"/>
  <c r="H78" i="1"/>
  <c r="H66" i="1"/>
  <c r="H75" i="1"/>
  <c r="H67" i="1"/>
  <c r="H72" i="1"/>
  <c r="H69" i="1"/>
  <c r="K94" i="12"/>
  <c r="L94" i="12"/>
  <c r="M94" i="12"/>
  <c r="N94" i="12"/>
  <c r="K95" i="12"/>
  <c r="L95" i="12"/>
  <c r="M95" i="12"/>
  <c r="N95" i="12"/>
  <c r="K96" i="12"/>
  <c r="L96" i="12"/>
  <c r="M96" i="12"/>
  <c r="N96" i="12"/>
  <c r="K97" i="12"/>
  <c r="L97" i="12"/>
  <c r="M97" i="12"/>
  <c r="N97" i="12"/>
  <c r="K89" i="12"/>
  <c r="L89" i="12"/>
  <c r="M89" i="12"/>
  <c r="N89" i="12"/>
  <c r="K90" i="12"/>
  <c r="L90" i="12"/>
  <c r="M90" i="12"/>
  <c r="N90" i="12"/>
  <c r="K91" i="12"/>
  <c r="L91" i="12"/>
  <c r="M91" i="12"/>
  <c r="N91" i="12"/>
  <c r="K92" i="12"/>
  <c r="L92" i="12"/>
  <c r="M92" i="12"/>
  <c r="N92" i="12"/>
  <c r="K93" i="12"/>
  <c r="L93" i="12"/>
  <c r="M93" i="12"/>
  <c r="N93" i="12"/>
  <c r="K85" i="12"/>
  <c r="L85" i="12"/>
  <c r="M85" i="12"/>
  <c r="N85" i="12"/>
  <c r="K86" i="12"/>
  <c r="L86" i="12"/>
  <c r="M86" i="12"/>
  <c r="N86" i="12"/>
  <c r="K87" i="12"/>
  <c r="L87" i="12"/>
  <c r="M87" i="12"/>
  <c r="N87" i="12"/>
  <c r="K88" i="12"/>
  <c r="L88" i="12"/>
  <c r="M88" i="12"/>
  <c r="N88" i="12"/>
  <c r="N84" i="12"/>
  <c r="M84" i="12"/>
  <c r="L84" i="12"/>
  <c r="K84" i="12"/>
  <c r="G51" i="8"/>
  <c r="G52" i="8"/>
  <c r="G53" i="8"/>
  <c r="G54" i="8"/>
  <c r="G55" i="8"/>
  <c r="G56" i="8"/>
  <c r="G57" i="8"/>
  <c r="G58" i="8"/>
  <c r="G59" i="8"/>
  <c r="G60" i="8"/>
  <c r="G61" i="8"/>
  <c r="G62" i="8"/>
  <c r="G63" i="8"/>
  <c r="G64" i="8"/>
  <c r="G65" i="8"/>
  <c r="G66" i="8"/>
  <c r="G67" i="8"/>
  <c r="G68" i="8"/>
  <c r="G69" i="8"/>
  <c r="G70" i="8"/>
  <c r="G71" i="8"/>
  <c r="G72" i="8"/>
  <c r="G73" i="8"/>
  <c r="G74" i="8"/>
  <c r="G75" i="8"/>
  <c r="G76" i="8"/>
  <c r="G77" i="8"/>
  <c r="G78" i="8"/>
  <c r="G79" i="8"/>
  <c r="G80" i="8"/>
  <c r="G81" i="8"/>
  <c r="G82" i="8"/>
  <c r="G83" i="8"/>
  <c r="G84" i="8"/>
  <c r="G85" i="8"/>
  <c r="G86" i="8"/>
  <c r="G87" i="8"/>
  <c r="G88" i="8"/>
  <c r="G89" i="8"/>
  <c r="G90" i="8"/>
  <c r="G91" i="8"/>
  <c r="G92" i="8"/>
  <c r="G93" i="8"/>
  <c r="G94" i="8"/>
  <c r="G95" i="8"/>
  <c r="G96" i="8"/>
  <c r="G50" i="8"/>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24" i="7"/>
  <c r="G73" i="6"/>
  <c r="G74" i="6"/>
  <c r="G75" i="6"/>
  <c r="G76" i="6"/>
  <c r="G77" i="6"/>
  <c r="G78" i="6"/>
  <c r="G79" i="6"/>
  <c r="G80" i="6"/>
  <c r="G81" i="6"/>
  <c r="G82" i="6"/>
  <c r="G83" i="6"/>
  <c r="G84" i="6"/>
  <c r="G85" i="6"/>
  <c r="G86" i="6"/>
  <c r="G87" i="6"/>
  <c r="G88" i="6"/>
  <c r="G89" i="6"/>
  <c r="G90" i="6"/>
  <c r="G91" i="6"/>
  <c r="G92" i="6"/>
  <c r="G93" i="6"/>
  <c r="G94" i="6"/>
  <c r="G95" i="6"/>
  <c r="G50" i="6"/>
  <c r="G51" i="6"/>
  <c r="G52" i="6"/>
  <c r="G53" i="6"/>
  <c r="G54" i="6"/>
  <c r="G55" i="6"/>
  <c r="G56" i="6"/>
  <c r="G57" i="6"/>
  <c r="G58" i="6"/>
  <c r="G59" i="6"/>
  <c r="G60" i="6"/>
  <c r="G61" i="6"/>
  <c r="G62" i="6"/>
  <c r="G63" i="6"/>
  <c r="G64" i="6"/>
  <c r="G65" i="6"/>
  <c r="G66" i="6"/>
  <c r="G67" i="6"/>
  <c r="G68" i="6"/>
  <c r="G69" i="6"/>
  <c r="G70" i="6"/>
  <c r="G71" i="6"/>
  <c r="G72" i="6"/>
  <c r="G49" i="6"/>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50" i="5"/>
  <c r="K112" i="16"/>
  <c r="L112" i="16"/>
  <c r="M112" i="16"/>
  <c r="K113" i="16"/>
  <c r="L113" i="16"/>
  <c r="M113" i="16"/>
  <c r="K114" i="16"/>
  <c r="L114" i="16"/>
  <c r="M114" i="16"/>
  <c r="K115" i="16"/>
  <c r="L115" i="16"/>
  <c r="M115" i="16"/>
  <c r="K104" i="16"/>
  <c r="L104" i="16"/>
  <c r="M104" i="16"/>
  <c r="K105" i="16"/>
  <c r="L105" i="16"/>
  <c r="M105" i="16"/>
  <c r="K106" i="16"/>
  <c r="L106" i="16"/>
  <c r="M106" i="16"/>
  <c r="K107" i="16"/>
  <c r="L107" i="16"/>
  <c r="M107" i="16"/>
  <c r="K108" i="16"/>
  <c r="L108" i="16"/>
  <c r="M108" i="16"/>
  <c r="K109" i="16"/>
  <c r="L109" i="16"/>
  <c r="M109" i="16"/>
  <c r="K110" i="16"/>
  <c r="L110" i="16"/>
  <c r="M110" i="16"/>
  <c r="K111" i="16"/>
  <c r="L111" i="16"/>
  <c r="M111" i="16"/>
  <c r="K97" i="16"/>
  <c r="L97" i="16"/>
  <c r="M97" i="16"/>
  <c r="K98" i="16"/>
  <c r="L98" i="16"/>
  <c r="M98" i="16"/>
  <c r="K99" i="16"/>
  <c r="L99" i="16"/>
  <c r="M99" i="16"/>
  <c r="K100" i="16"/>
  <c r="L100" i="16"/>
  <c r="M100" i="16"/>
  <c r="K101" i="16"/>
  <c r="L101" i="16"/>
  <c r="M101" i="16"/>
  <c r="K102" i="16"/>
  <c r="L102" i="16"/>
  <c r="M102" i="16"/>
  <c r="K103" i="16"/>
  <c r="L103" i="16"/>
  <c r="M103" i="16"/>
  <c r="M96" i="16"/>
  <c r="L96" i="16"/>
  <c r="K96" i="16"/>
  <c r="P1179" i="15"/>
  <c r="P1178" i="15"/>
  <c r="P1177" i="15"/>
  <c r="P1176" i="15"/>
  <c r="P1175" i="15"/>
  <c r="P1174" i="15"/>
  <c r="P1173" i="15"/>
  <c r="P1172" i="15"/>
  <c r="P1171" i="15"/>
  <c r="P1170" i="15"/>
  <c r="P1169" i="15"/>
  <c r="P1168" i="15"/>
  <c r="P1167" i="15"/>
  <c r="P1166" i="15"/>
  <c r="P1165" i="15"/>
  <c r="P1164" i="15"/>
  <c r="M1124" i="15"/>
  <c r="M1125" i="15"/>
  <c r="M1126" i="15"/>
  <c r="M1127" i="15"/>
  <c r="M1128" i="15"/>
  <c r="M1129" i="15"/>
  <c r="M1130" i="15"/>
  <c r="M1131" i="15"/>
  <c r="M1132" i="15"/>
  <c r="M1133" i="15"/>
  <c r="M1134" i="15"/>
  <c r="M1135" i="15"/>
  <c r="M1136" i="15"/>
  <c r="M1137" i="15"/>
  <c r="M1138" i="15"/>
  <c r="M1139" i="15"/>
  <c r="M1140" i="15"/>
  <c r="M1141" i="15"/>
  <c r="M1142" i="15"/>
  <c r="M1143" i="15"/>
  <c r="M1144" i="15"/>
  <c r="M1145" i="15"/>
  <c r="M1146" i="15"/>
  <c r="M1147" i="15"/>
  <c r="M1148" i="15"/>
  <c r="M1149" i="15"/>
  <c r="M1150" i="15"/>
  <c r="M1151" i="15"/>
  <c r="M1152" i="15"/>
  <c r="M1153" i="15"/>
  <c r="M1154" i="15"/>
  <c r="M1155" i="15"/>
  <c r="M1156" i="15"/>
  <c r="M1157" i="15"/>
  <c r="M1158" i="15"/>
  <c r="M1159" i="15"/>
  <c r="M1160" i="15"/>
  <c r="M1161" i="15"/>
  <c r="M1162" i="15"/>
  <c r="M1163" i="15"/>
  <c r="M1164" i="15"/>
  <c r="M1165" i="15"/>
  <c r="M1166" i="15"/>
  <c r="M1167" i="15"/>
  <c r="M1168" i="15"/>
  <c r="M1169" i="15"/>
  <c r="M1170" i="15"/>
  <c r="M1171" i="15"/>
  <c r="M1172" i="15"/>
  <c r="M1173" i="15"/>
  <c r="M1174" i="15"/>
  <c r="M1175" i="15"/>
  <c r="M1176" i="15"/>
  <c r="M1177" i="15"/>
  <c r="M1178" i="15"/>
  <c r="M1179" i="15"/>
  <c r="I1125" i="15"/>
  <c r="I1126" i="15"/>
  <c r="I1127" i="15"/>
  <c r="I1128" i="15"/>
  <c r="I1129" i="15"/>
  <c r="I1130" i="15"/>
  <c r="I1131" i="15"/>
  <c r="I1132" i="15"/>
  <c r="I1133" i="15"/>
  <c r="I1134" i="15"/>
  <c r="I1135" i="15"/>
  <c r="I1136" i="15"/>
  <c r="I1137" i="15"/>
  <c r="I1138" i="15"/>
  <c r="I1139" i="15"/>
  <c r="I1140" i="15"/>
  <c r="I1141" i="15"/>
  <c r="I1142" i="15"/>
  <c r="I1143" i="15"/>
  <c r="I1144" i="15"/>
  <c r="I1145" i="15"/>
  <c r="I1146" i="15"/>
  <c r="I1147" i="15"/>
  <c r="I1148" i="15"/>
  <c r="I1149" i="15"/>
  <c r="I1150" i="15"/>
  <c r="I1151" i="15"/>
  <c r="I1152" i="15"/>
  <c r="I1153" i="15"/>
  <c r="I1154" i="15"/>
  <c r="I1155" i="15"/>
  <c r="I1156" i="15"/>
  <c r="I1157" i="15"/>
  <c r="I1158" i="15"/>
  <c r="I1159" i="15"/>
  <c r="I1160" i="15"/>
  <c r="I1161" i="15"/>
  <c r="I1162" i="15"/>
  <c r="I1163" i="15"/>
  <c r="I1164" i="15"/>
  <c r="I1165" i="15"/>
  <c r="I1166" i="15"/>
  <c r="I1167" i="15"/>
  <c r="I1168" i="15"/>
  <c r="I1169" i="15"/>
  <c r="I1170" i="15"/>
  <c r="I1171" i="15"/>
  <c r="I1172" i="15"/>
  <c r="I1173" i="15"/>
  <c r="I1174" i="15"/>
  <c r="I1175" i="15"/>
  <c r="I1176" i="15"/>
  <c r="I1177" i="15"/>
  <c r="I1178" i="15"/>
  <c r="I1124" i="15"/>
  <c r="M1218" i="15"/>
  <c r="M1220" i="15"/>
  <c r="M1222" i="15"/>
  <c r="M1224" i="15"/>
  <c r="M1226" i="15"/>
  <c r="M1228" i="15"/>
  <c r="M1230" i="15"/>
  <c r="M1232" i="15"/>
  <c r="H44" i="3"/>
  <c r="H45" i="3"/>
  <c r="H46" i="3"/>
  <c r="H47" i="3"/>
  <c r="H32" i="3"/>
  <c r="H33" i="3"/>
  <c r="H34" i="3"/>
  <c r="H35" i="3"/>
  <c r="H36" i="3"/>
  <c r="H37" i="3"/>
  <c r="H38" i="3"/>
  <c r="H39" i="3"/>
  <c r="H40" i="3"/>
  <c r="H41" i="3"/>
  <c r="H42" i="3"/>
  <c r="H43" i="3"/>
  <c r="H31" i="3"/>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2" i="2"/>
  <c r="G103" i="14"/>
  <c r="G104" i="14"/>
  <c r="G105" i="14"/>
  <c r="G106" i="14"/>
  <c r="G107" i="14"/>
  <c r="G108" i="14"/>
  <c r="G109" i="14"/>
  <c r="G110" i="14"/>
  <c r="G111" i="14"/>
  <c r="G112" i="14"/>
  <c r="G113" i="14"/>
  <c r="G114" i="14"/>
  <c r="G115" i="14"/>
  <c r="G116" i="14"/>
  <c r="G117" i="14"/>
  <c r="G118" i="14"/>
  <c r="G119" i="14"/>
  <c r="G120" i="14"/>
  <c r="G121" i="14"/>
  <c r="G122" i="14"/>
  <c r="G123" i="14"/>
  <c r="G125" i="14"/>
  <c r="G126" i="14"/>
  <c r="G127" i="14"/>
  <c r="G128" i="14"/>
  <c r="G129" i="14"/>
  <c r="G130" i="14"/>
  <c r="G131" i="14"/>
  <c r="G132" i="14"/>
  <c r="G133" i="14"/>
  <c r="G134" i="14"/>
  <c r="G135" i="14"/>
  <c r="G136" i="14"/>
  <c r="G137" i="14"/>
  <c r="G138" i="14"/>
  <c r="G139" i="14"/>
  <c r="G140" i="14"/>
  <c r="G142" i="14"/>
  <c r="G143" i="14"/>
  <c r="G144" i="14"/>
  <c r="G145" i="14"/>
  <c r="G146" i="14"/>
  <c r="G147" i="14"/>
  <c r="G148" i="14"/>
  <c r="G149" i="14"/>
  <c r="G150" i="14"/>
  <c r="G152" i="14"/>
  <c r="G153" i="14"/>
  <c r="G154" i="14"/>
  <c r="G155" i="14"/>
  <c r="G156" i="14"/>
  <c r="G157" i="14"/>
  <c r="G158" i="14"/>
  <c r="G159" i="14"/>
  <c r="G160" i="14"/>
  <c r="G161" i="14"/>
  <c r="G162" i="14"/>
  <c r="G163" i="14"/>
  <c r="G164" i="14"/>
  <c r="G165" i="14"/>
  <c r="G166" i="14"/>
  <c r="G167" i="14"/>
  <c r="G168" i="14"/>
  <c r="G169" i="14"/>
  <c r="G170" i="14"/>
  <c r="G171" i="14"/>
  <c r="G172" i="14"/>
  <c r="G173" i="14"/>
  <c r="G102" i="14"/>
  <c r="M138" i="14"/>
  <c r="M139" i="14"/>
  <c r="M140" i="14"/>
  <c r="M141" i="14"/>
  <c r="M142" i="14"/>
  <c r="M143" i="14"/>
  <c r="M144" i="14"/>
  <c r="M145" i="14"/>
  <c r="M146" i="14"/>
  <c r="M147" i="14"/>
  <c r="M148" i="14"/>
  <c r="M149" i="14"/>
  <c r="M150" i="14"/>
  <c r="M151" i="14"/>
  <c r="M152" i="14"/>
  <c r="M153" i="14"/>
  <c r="M154" i="14"/>
  <c r="M155" i="14"/>
  <c r="M156" i="14"/>
  <c r="M157" i="14"/>
  <c r="M158" i="14"/>
  <c r="M159" i="14"/>
  <c r="M160" i="14"/>
  <c r="M161" i="14"/>
  <c r="M162" i="14"/>
  <c r="M163" i="14"/>
  <c r="M164" i="14"/>
  <c r="M165" i="14"/>
  <c r="M166" i="14"/>
  <c r="M167" i="14"/>
  <c r="M168" i="14"/>
  <c r="M169" i="14"/>
  <c r="M170" i="14"/>
  <c r="M171" i="14"/>
  <c r="M172" i="14"/>
  <c r="M173" i="14"/>
  <c r="M137" i="14"/>
  <c r="J138" i="14"/>
  <c r="K138" i="14" s="1"/>
  <c r="J139" i="14"/>
  <c r="K139" i="14" s="1"/>
  <c r="J140" i="14"/>
  <c r="K140" i="14" s="1"/>
  <c r="J141" i="14"/>
  <c r="K141" i="14" s="1"/>
  <c r="J142" i="14"/>
  <c r="K142" i="14" s="1"/>
  <c r="J143" i="14"/>
  <c r="K143" i="14" s="1"/>
  <c r="J144" i="14"/>
  <c r="K144" i="14" s="1"/>
  <c r="J145" i="14"/>
  <c r="K145" i="14" s="1"/>
  <c r="J146" i="14"/>
  <c r="K146" i="14" s="1"/>
  <c r="J147" i="14"/>
  <c r="K147" i="14" s="1"/>
  <c r="J148" i="14"/>
  <c r="K148" i="14" s="1"/>
  <c r="J149" i="14"/>
  <c r="K149" i="14" s="1"/>
  <c r="J150" i="14"/>
  <c r="K150" i="14" s="1"/>
  <c r="J151" i="14"/>
  <c r="K151" i="14" s="1"/>
  <c r="J152" i="14"/>
  <c r="K152" i="14" s="1"/>
  <c r="J153" i="14"/>
  <c r="K153" i="14" s="1"/>
  <c r="J154" i="14"/>
  <c r="K154" i="14" s="1"/>
  <c r="J155" i="14"/>
  <c r="K155" i="14" s="1"/>
  <c r="J156" i="14"/>
  <c r="K156" i="14" s="1"/>
  <c r="J157" i="14"/>
  <c r="K157" i="14" s="1"/>
  <c r="J158" i="14"/>
  <c r="K158" i="14" s="1"/>
  <c r="J159" i="14"/>
  <c r="K159" i="14" s="1"/>
  <c r="J160" i="14"/>
  <c r="K160" i="14" s="1"/>
  <c r="J161" i="14"/>
  <c r="K161" i="14" s="1"/>
  <c r="J162" i="14"/>
  <c r="K162" i="14" s="1"/>
  <c r="J163" i="14"/>
  <c r="K163" i="14" s="1"/>
  <c r="J164" i="14"/>
  <c r="K164" i="14" s="1"/>
  <c r="J165" i="14"/>
  <c r="K165" i="14" s="1"/>
  <c r="J166" i="14"/>
  <c r="K166" i="14" s="1"/>
  <c r="J167" i="14"/>
  <c r="K167" i="14" s="1"/>
  <c r="J168" i="14"/>
  <c r="K168" i="14" s="1"/>
  <c r="J169" i="14"/>
  <c r="K169" i="14" s="1"/>
  <c r="J170" i="14"/>
  <c r="K170" i="14" s="1"/>
  <c r="J171" i="14"/>
  <c r="K171" i="14" s="1"/>
  <c r="J172" i="14"/>
  <c r="K172" i="14" s="1"/>
  <c r="J173" i="14"/>
  <c r="K173" i="14" s="1"/>
  <c r="J137" i="14"/>
  <c r="K137" i="14" s="1"/>
  <c r="H57" i="1"/>
  <c r="H58" i="1"/>
  <c r="H59" i="1"/>
  <c r="H60" i="1"/>
  <c r="H61" i="1"/>
  <c r="H62" i="1"/>
  <c r="H63" i="1"/>
  <c r="H64"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40" i="1"/>
  <c r="H41" i="1"/>
  <c r="H42" i="1"/>
  <c r="H43" i="1"/>
  <c r="H44" i="1"/>
  <c r="H45" i="1"/>
  <c r="H46" i="1"/>
  <c r="H47" i="1"/>
  <c r="H48" i="1"/>
  <c r="H49" i="1"/>
  <c r="H50" i="1"/>
  <c r="H51" i="1"/>
  <c r="H52" i="1"/>
  <c r="H53" i="1"/>
  <c r="H54" i="1"/>
  <c r="H55" i="1"/>
  <c r="H56" i="1"/>
  <c r="H2" i="1"/>
  <c r="K92" i="16"/>
  <c r="L92" i="16"/>
  <c r="M92" i="16"/>
  <c r="K93" i="16"/>
  <c r="L93" i="16"/>
  <c r="M93" i="16"/>
  <c r="K94" i="16"/>
  <c r="L94" i="16"/>
  <c r="M94" i="16"/>
  <c r="K95" i="16"/>
  <c r="L95" i="16"/>
  <c r="M95" i="16"/>
  <c r="K84" i="16"/>
  <c r="L84" i="16"/>
  <c r="M84" i="16"/>
  <c r="K85" i="16"/>
  <c r="L85" i="16"/>
  <c r="M85" i="16"/>
  <c r="K86" i="16"/>
  <c r="L86" i="16"/>
  <c r="M86" i="16"/>
  <c r="K87" i="16"/>
  <c r="L87" i="16"/>
  <c r="M87" i="16"/>
  <c r="K88" i="16"/>
  <c r="L88" i="16"/>
  <c r="M88" i="16"/>
  <c r="K89" i="16"/>
  <c r="L89" i="16"/>
  <c r="M89" i="16"/>
  <c r="K90" i="16"/>
  <c r="L90" i="16"/>
  <c r="M90" i="16"/>
  <c r="K91" i="16"/>
  <c r="L91" i="16"/>
  <c r="M91" i="16"/>
  <c r="K69" i="16"/>
  <c r="L69" i="16"/>
  <c r="M69" i="16"/>
  <c r="K70" i="16"/>
  <c r="L70" i="16"/>
  <c r="M70" i="16"/>
  <c r="K71" i="16"/>
  <c r="L71" i="16"/>
  <c r="M71" i="16"/>
  <c r="K72" i="16"/>
  <c r="L72" i="16"/>
  <c r="M72" i="16"/>
  <c r="K73" i="16"/>
  <c r="L73" i="16"/>
  <c r="M73" i="16"/>
  <c r="K74" i="16"/>
  <c r="L74" i="16"/>
  <c r="M74" i="16"/>
  <c r="K75" i="16"/>
  <c r="L75" i="16"/>
  <c r="M75" i="16"/>
  <c r="K76" i="16"/>
  <c r="L76" i="16"/>
  <c r="M76" i="16"/>
  <c r="K77" i="16"/>
  <c r="L77" i="16"/>
  <c r="M77" i="16"/>
  <c r="K78" i="16"/>
  <c r="L78" i="16"/>
  <c r="M78" i="16"/>
  <c r="K79" i="16"/>
  <c r="L79" i="16"/>
  <c r="M79" i="16"/>
  <c r="K80" i="16"/>
  <c r="L80" i="16"/>
  <c r="M80" i="16"/>
  <c r="K81" i="16"/>
  <c r="L81" i="16"/>
  <c r="M81" i="16"/>
  <c r="K82" i="16"/>
  <c r="L82" i="16"/>
  <c r="M82" i="16"/>
  <c r="K83" i="16"/>
  <c r="L83" i="16"/>
  <c r="M83" i="16"/>
  <c r="M68" i="16"/>
  <c r="L68" i="16"/>
  <c r="K68" i="16"/>
  <c r="P1232" i="15"/>
  <c r="P1234" i="15"/>
  <c r="O1235" i="15"/>
  <c r="P1235" i="15" s="1"/>
  <c r="L1235" i="15"/>
  <c r="M1235" i="15" s="1"/>
  <c r="L1234" i="15"/>
  <c r="M1234" i="15" s="1"/>
  <c r="O1233" i="15"/>
  <c r="P1233" i="15" s="1"/>
  <c r="I1234" i="15"/>
  <c r="I1235" i="15"/>
  <c r="L1233" i="15"/>
  <c r="M1233" i="15" s="1"/>
  <c r="I1232" i="15"/>
  <c r="I1233" i="15"/>
  <c r="P1230" i="15"/>
  <c r="P1228" i="15"/>
  <c r="L1231" i="15"/>
  <c r="M1231" i="15" s="1"/>
  <c r="L1229" i="15"/>
  <c r="M1229" i="15" s="1"/>
  <c r="O1231" i="15"/>
  <c r="P1231" i="15" s="1"/>
  <c r="O1229" i="15"/>
  <c r="P1229" i="15" s="1"/>
  <c r="I1228" i="15"/>
  <c r="I1229" i="15"/>
  <c r="I1230" i="15"/>
  <c r="I1231" i="15"/>
  <c r="L1227" i="15"/>
  <c r="M1227" i="15" s="1"/>
  <c r="L1225" i="15"/>
  <c r="M1225" i="15" s="1"/>
  <c r="L1223" i="15"/>
  <c r="M1223" i="15" s="1"/>
  <c r="L1221" i="15"/>
  <c r="M1221" i="15" s="1"/>
  <c r="I1220" i="15"/>
  <c r="I1221" i="15"/>
  <c r="I1222" i="15"/>
  <c r="I1223" i="15"/>
  <c r="I1224" i="15"/>
  <c r="I1225" i="15"/>
  <c r="I1226" i="15"/>
  <c r="I1227" i="15"/>
  <c r="M1204" i="15"/>
  <c r="M1206" i="15"/>
  <c r="M1208" i="15"/>
  <c r="M1210" i="15"/>
  <c r="M1212" i="15"/>
  <c r="M1214" i="15"/>
  <c r="M1216" i="15"/>
  <c r="L1219" i="15"/>
  <c r="M1219" i="15" s="1"/>
  <c r="L1217" i="15"/>
  <c r="M1217" i="15" s="1"/>
  <c r="L1215" i="15"/>
  <c r="M1215" i="15" s="1"/>
  <c r="L1213" i="15"/>
  <c r="M1213" i="15" s="1"/>
  <c r="L1211" i="15"/>
  <c r="M1211" i="15" s="1"/>
  <c r="L1209" i="15"/>
  <c r="M1209" i="15" s="1"/>
  <c r="L1207" i="15"/>
  <c r="M1207" i="15" s="1"/>
  <c r="L1205" i="15"/>
  <c r="M1205" i="15" s="1"/>
  <c r="I1204" i="15"/>
  <c r="I1205" i="15"/>
  <c r="I1206" i="15"/>
  <c r="I1207" i="15"/>
  <c r="I1208" i="15"/>
  <c r="I1209" i="15"/>
  <c r="I1210" i="15"/>
  <c r="I1211" i="15"/>
  <c r="I1212" i="15"/>
  <c r="I1213" i="15"/>
  <c r="I1214" i="15"/>
  <c r="I1215" i="15"/>
  <c r="I1216" i="15"/>
  <c r="I1217" i="15"/>
  <c r="I1218" i="15"/>
  <c r="I1219" i="15"/>
  <c r="M1182" i="15"/>
  <c r="M1184" i="15"/>
  <c r="M1186" i="15"/>
  <c r="M1188" i="15"/>
  <c r="M1190" i="15"/>
  <c r="M1192" i="15"/>
  <c r="M1194" i="15"/>
  <c r="M1196" i="15"/>
  <c r="M1198" i="15"/>
  <c r="M1199" i="15"/>
  <c r="M1200" i="15"/>
  <c r="M1202" i="15"/>
  <c r="M1180" i="15"/>
  <c r="I1181" i="15"/>
  <c r="I1182" i="15"/>
  <c r="I1183" i="15"/>
  <c r="I1184" i="15"/>
  <c r="I1185" i="15"/>
  <c r="I1186" i="15"/>
  <c r="I1187" i="15"/>
  <c r="I1188" i="15"/>
  <c r="I1189" i="15"/>
  <c r="I1190" i="15"/>
  <c r="I1191" i="15"/>
  <c r="I1192" i="15"/>
  <c r="I1193" i="15"/>
  <c r="I1194" i="15"/>
  <c r="I1195" i="15"/>
  <c r="I1196" i="15"/>
  <c r="I1197" i="15"/>
  <c r="I1198" i="15"/>
  <c r="I1199" i="15"/>
  <c r="I1200" i="15"/>
  <c r="I1201" i="15"/>
  <c r="I1202" i="15"/>
  <c r="I1203" i="15"/>
  <c r="L1203" i="15"/>
  <c r="M1203" i="15" s="1"/>
  <c r="L1201" i="15"/>
  <c r="M1201" i="15" s="1"/>
  <c r="L1197" i="15"/>
  <c r="M1197" i="15" s="1"/>
  <c r="L1195" i="15"/>
  <c r="M1195" i="15" s="1"/>
  <c r="L1193" i="15"/>
  <c r="M1193" i="15" s="1"/>
  <c r="L1191" i="15"/>
  <c r="M1191" i="15" s="1"/>
  <c r="L1189" i="15"/>
  <c r="M1189" i="15" s="1"/>
  <c r="L1187" i="15"/>
  <c r="M1187" i="15" s="1"/>
  <c r="L1183" i="15"/>
  <c r="M1183" i="15" s="1"/>
  <c r="L1181" i="15"/>
  <c r="M1181" i="15" s="1"/>
  <c r="I1180" i="15"/>
  <c r="H208" i="16" l="1"/>
  <c r="K208" i="16" s="1"/>
  <c r="H212" i="16"/>
  <c r="K212" i="16" s="1"/>
  <c r="H216" i="16"/>
  <c r="K216" i="16" s="1"/>
  <c r="J209" i="16"/>
  <c r="M209" i="16" s="1"/>
  <c r="I214" i="16"/>
  <c r="L214" i="16" s="1"/>
  <c r="I208" i="16"/>
  <c r="L208" i="16" s="1"/>
  <c r="I212" i="16"/>
  <c r="L212" i="16" s="1"/>
  <c r="I216" i="16"/>
  <c r="L216" i="16" s="1"/>
  <c r="I210" i="16"/>
  <c r="L210" i="16" s="1"/>
  <c r="J206" i="16"/>
  <c r="M206" i="16" s="1"/>
  <c r="J214" i="16"/>
  <c r="M214" i="16" s="1"/>
  <c r="J208" i="16"/>
  <c r="M208" i="16" s="1"/>
  <c r="J212" i="16"/>
  <c r="M212" i="16" s="1"/>
  <c r="J216" i="16"/>
  <c r="M216" i="16" s="1"/>
  <c r="H206" i="16"/>
  <c r="K206" i="16" s="1"/>
  <c r="H209" i="16"/>
  <c r="K209" i="16" s="1"/>
  <c r="J205" i="16"/>
  <c r="M205" i="16" s="1"/>
  <c r="H205" i="16"/>
  <c r="K205" i="16" s="1"/>
  <c r="I209" i="16"/>
  <c r="L209" i="16" s="1"/>
  <c r="H210" i="16"/>
  <c r="K210" i="16" s="1"/>
  <c r="H214" i="16"/>
  <c r="K214" i="16" s="1"/>
  <c r="I206" i="16"/>
  <c r="L206" i="16" s="1"/>
  <c r="J210" i="16"/>
  <c r="M210" i="16" s="1"/>
  <c r="I205" i="16"/>
  <c r="L205" i="16" s="1"/>
  <c r="K56" i="12"/>
  <c r="L56" i="12"/>
  <c r="M56" i="12"/>
  <c r="N56" i="12"/>
  <c r="K57" i="12"/>
  <c r="L57" i="12"/>
  <c r="M57" i="12"/>
  <c r="N57" i="12"/>
  <c r="K58" i="12"/>
  <c r="L58" i="12"/>
  <c r="M58" i="12"/>
  <c r="N58" i="12"/>
  <c r="K59" i="12"/>
  <c r="L59" i="12"/>
  <c r="M59" i="12"/>
  <c r="N59" i="12"/>
  <c r="K79" i="12"/>
  <c r="L79" i="12"/>
  <c r="M79" i="12"/>
  <c r="N79" i="12"/>
  <c r="K82" i="12"/>
  <c r="L82" i="12"/>
  <c r="M82" i="12"/>
  <c r="N82" i="12"/>
  <c r="K76" i="12"/>
  <c r="L76" i="12"/>
  <c r="M76" i="12"/>
  <c r="N76" i="12"/>
  <c r="K83" i="12"/>
  <c r="L83" i="12"/>
  <c r="M83" i="12"/>
  <c r="N83" i="12"/>
  <c r="K78" i="12"/>
  <c r="L78" i="12"/>
  <c r="M78" i="12"/>
  <c r="N78" i="12"/>
  <c r="K81" i="12"/>
  <c r="L81" i="12"/>
  <c r="M81" i="12"/>
  <c r="N81" i="12"/>
  <c r="K77" i="12"/>
  <c r="L77" i="12"/>
  <c r="M77" i="12"/>
  <c r="N77" i="12"/>
  <c r="K80" i="12"/>
  <c r="L80" i="12"/>
  <c r="M80" i="12"/>
  <c r="N80" i="12"/>
  <c r="K61" i="12"/>
  <c r="L61" i="12"/>
  <c r="M61" i="12"/>
  <c r="N61" i="12"/>
  <c r="K62" i="12"/>
  <c r="L62" i="12"/>
  <c r="M62" i="12"/>
  <c r="N62" i="12"/>
  <c r="K63" i="12"/>
  <c r="L63" i="12"/>
  <c r="M63" i="12"/>
  <c r="N63" i="12"/>
  <c r="K64" i="12"/>
  <c r="L64" i="12"/>
  <c r="M64" i="12"/>
  <c r="N64" i="12"/>
  <c r="K65" i="12"/>
  <c r="L65" i="12"/>
  <c r="M65" i="12"/>
  <c r="N65" i="12"/>
  <c r="K66" i="12"/>
  <c r="L66" i="12"/>
  <c r="M66" i="12"/>
  <c r="N66" i="12"/>
  <c r="K67" i="12"/>
  <c r="L67" i="12"/>
  <c r="M67" i="12"/>
  <c r="N67" i="12"/>
  <c r="K68" i="12"/>
  <c r="L68" i="12"/>
  <c r="M68" i="12"/>
  <c r="N68" i="12"/>
  <c r="K69" i="12"/>
  <c r="L69" i="12"/>
  <c r="M69" i="12"/>
  <c r="N69" i="12"/>
  <c r="K70" i="12"/>
  <c r="L70" i="12"/>
  <c r="M70" i="12"/>
  <c r="N70" i="12"/>
  <c r="K71" i="12"/>
  <c r="L71" i="12"/>
  <c r="M71" i="12"/>
  <c r="N71" i="12"/>
  <c r="K72" i="12"/>
  <c r="L72" i="12"/>
  <c r="M72" i="12"/>
  <c r="N72" i="12"/>
  <c r="K73" i="12"/>
  <c r="L73" i="12"/>
  <c r="M73" i="12"/>
  <c r="N73" i="12"/>
  <c r="K74" i="12"/>
  <c r="L74" i="12"/>
  <c r="M74" i="12"/>
  <c r="N74" i="12"/>
  <c r="K75" i="12"/>
  <c r="L75" i="12"/>
  <c r="M75" i="12"/>
  <c r="N75" i="12"/>
  <c r="N60" i="12"/>
  <c r="M60" i="12"/>
  <c r="L60" i="12"/>
  <c r="K60" i="12"/>
  <c r="G5" i="11"/>
  <c r="G6" i="11"/>
  <c r="G7" i="11"/>
  <c r="G8" i="11"/>
  <c r="G9" i="11"/>
  <c r="G10" i="11"/>
  <c r="G11" i="11"/>
  <c r="G12" i="11"/>
  <c r="G13" i="11"/>
  <c r="G14" i="11"/>
  <c r="G15" i="11"/>
  <c r="G16" i="11"/>
  <c r="G17" i="11"/>
  <c r="G18" i="11"/>
  <c r="G19" i="11"/>
  <c r="G20" i="11"/>
  <c r="G21" i="11"/>
  <c r="G22" i="11"/>
  <c r="G23" i="11"/>
  <c r="G24" i="11"/>
  <c r="G4" i="11"/>
  <c r="G3" i="11"/>
  <c r="G2" i="11"/>
  <c r="H3" i="3"/>
  <c r="H4" i="3"/>
  <c r="H5" i="3"/>
  <c r="H6" i="3"/>
  <c r="H7" i="3"/>
  <c r="H8" i="3"/>
  <c r="H9" i="3"/>
  <c r="H10" i="3"/>
  <c r="H11" i="3"/>
  <c r="H12" i="3"/>
  <c r="H13" i="3"/>
  <c r="H14" i="3"/>
  <c r="H15" i="3"/>
  <c r="H16" i="3"/>
  <c r="H17" i="3"/>
  <c r="H18" i="3"/>
  <c r="H19" i="3"/>
  <c r="H20" i="3"/>
  <c r="H21" i="3"/>
  <c r="H22" i="3"/>
  <c r="H23" i="3"/>
  <c r="H24" i="3"/>
  <c r="H25" i="3"/>
  <c r="H26" i="3"/>
  <c r="H27" i="3"/>
  <c r="H28" i="3"/>
  <c r="H29" i="3"/>
  <c r="H30" i="3"/>
  <c r="H2"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9D431F7-1314-4124-AA02-77F4571B90C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8BEE69B-149C-4860-9E7A-972F7967F137}" name="WorksheetConnection_Men's Race Results.xlsm!TT" type="102" refreshedVersion="8" minRefreshableVersion="5">
    <extLst>
      <ext xmlns:x15="http://schemas.microsoft.com/office/spreadsheetml/2010/11/main" uri="{DE250136-89BD-433C-8126-D09CA5730AF9}">
        <x15:connection id="TT" autoDelete="1">
          <x15:rangePr sourceName="_xlcn.WorksheetConnection_MensRaceResults.xlsmTT1"/>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
    <s v="ThisWorkbookDataModel"/>
    <s v="{[TT].[Athlete].&amp;[BABEK Tomas],[TT].[Athlete].&amp;[BÁBEK Tomáš]}"/>
  </metadataStrings>
  <mdxMetadata count="1">
    <mdx n="0" f="s">
      <ms ns="1" c="0"/>
    </mdx>
  </mdxMetadata>
  <valueMetadata count="1">
    <bk>
      <rc t="1" v="0"/>
    </bk>
  </valueMetadata>
</metadata>
</file>

<file path=xl/sharedStrings.xml><?xml version="1.0" encoding="utf-8"?>
<sst xmlns="http://schemas.openxmlformats.org/spreadsheetml/2006/main" count="91698" uniqueCount="1298">
  <si>
    <t>Location</t>
  </si>
  <si>
    <t>Year</t>
  </si>
  <si>
    <t>Date</t>
  </si>
  <si>
    <t>Event</t>
  </si>
  <si>
    <t>Stage</t>
  </si>
  <si>
    <t>Athlete</t>
  </si>
  <si>
    <t>UCI ID</t>
  </si>
  <si>
    <t>Age</t>
  </si>
  <si>
    <t>Country</t>
  </si>
  <si>
    <t>Rank</t>
  </si>
  <si>
    <t>125m</t>
  </si>
  <si>
    <t>250m</t>
  </si>
  <si>
    <t>375m</t>
  </si>
  <si>
    <t>500m</t>
  </si>
  <si>
    <t>625m</t>
  </si>
  <si>
    <t>750m</t>
  </si>
  <si>
    <t>875m</t>
  </si>
  <si>
    <t>1000m</t>
  </si>
  <si>
    <t>Avg Speed</t>
  </si>
  <si>
    <t>Paris</t>
  </si>
  <si>
    <t>WCH</t>
  </si>
  <si>
    <t>Q</t>
  </si>
  <si>
    <t>HOOGLAND Jeffrey</t>
  </si>
  <si>
    <t>NED</t>
  </si>
  <si>
    <t>BIANCHI Matteo</t>
  </si>
  <si>
    <t>ITA</t>
  </si>
  <si>
    <t>LANDERNEAU Melvin</t>
  </si>
  <si>
    <t>FRA</t>
  </si>
  <si>
    <t>DÖRNBACH Maximilian</t>
  </si>
  <si>
    <t>GER</t>
  </si>
  <si>
    <t>OBARA Yuta</t>
  </si>
  <si>
    <t>JPN</t>
  </si>
  <si>
    <t>HEDGCOCK James</t>
  </si>
  <si>
    <t>CAN</t>
  </si>
  <si>
    <t>KERGOZOU DE LA BOESSIERE Nicholas</t>
  </si>
  <si>
    <t>NZL</t>
  </si>
  <si>
    <t>MARTINEZ CHORRO Alejandro</t>
  </si>
  <si>
    <t>ESP</t>
  </si>
  <si>
    <t>XUE Chenxi</t>
  </si>
  <si>
    <t>CHN</t>
  </si>
  <si>
    <t>JURCZYK Marc</t>
  </si>
  <si>
    <t>WAGNER Robin</t>
  </si>
  <si>
    <t>CZE</t>
  </si>
  <si>
    <t>ORTEGA FONTALVO Cristian David</t>
  </si>
  <si>
    <t>COL</t>
  </si>
  <si>
    <t>RAJKOWSKI Patryk</t>
  </si>
  <si>
    <t>POL</t>
  </si>
  <si>
    <t>DODYK Ryan</t>
  </si>
  <si>
    <t>LAFARGUE Quentin</t>
  </si>
  <si>
    <t>LIU Qi</t>
  </si>
  <si>
    <t>RAMIREZ MORALES Santiago</t>
  </si>
  <si>
    <t>MOHD ZONIS Muhammad Fadhil</t>
  </si>
  <si>
    <t>MAS</t>
  </si>
  <si>
    <t>BOSCARO Davide</t>
  </si>
  <si>
    <t>BÁBEK Tomáš</t>
  </si>
  <si>
    <t>RUIZ TERAN Juan</t>
  </si>
  <si>
    <t>MEX</t>
  </si>
  <si>
    <t>CHUGAY Andrey</t>
  </si>
  <si>
    <t>KAZ</t>
  </si>
  <si>
    <t>MORENO SANCHEZ Jose</t>
  </si>
  <si>
    <t>ELKATHCHOONGO David</t>
  </si>
  <si>
    <t>IND</t>
  </si>
  <si>
    <t>SPIES Jean</t>
  </si>
  <si>
    <t>RSA</t>
  </si>
  <si>
    <t>F</t>
  </si>
  <si>
    <t>Glasgow</t>
  </si>
  <si>
    <t>NC</t>
  </si>
  <si>
    <t>SHINZAN Kyohei</t>
  </si>
  <si>
    <t>EILERS Joachim</t>
  </si>
  <si>
    <t>LAMON Francesco</t>
  </si>
  <si>
    <t>HÖHNE Anton</t>
  </si>
  <si>
    <t>LAITONJAM Ronaldo</t>
  </si>
  <si>
    <t>MCNAUGHTON Harvey</t>
  </si>
  <si>
    <t>WAL</t>
  </si>
  <si>
    <t>NORRIS Hayden</t>
  </si>
  <si>
    <t>TIN</t>
  </si>
  <si>
    <t>SAHROM Muhammad Ridwan</t>
  </si>
  <si>
    <t>DE BROEDER Maxwell</t>
  </si>
  <si>
    <t>BEL</t>
  </si>
  <si>
    <t>SENRAME Arthur</t>
  </si>
  <si>
    <t>DENIS Thomas</t>
  </si>
  <si>
    <t>CSENG?I Bálint</t>
  </si>
  <si>
    <t>HUN</t>
  </si>
  <si>
    <t>SZABO Norbert</t>
  </si>
  <si>
    <t>CLEMENCIO Raphael</t>
  </si>
  <si>
    <t>SUI</t>
  </si>
  <si>
    <t>ŽALAR Eduard</t>
  </si>
  <si>
    <t>SLO</t>
  </si>
  <si>
    <t>Round</t>
  </si>
  <si>
    <t>Heat</t>
  </si>
  <si>
    <t>UCI_ID</t>
  </si>
  <si>
    <t>R1</t>
  </si>
  <si>
    <t>LAVREYSEN Harrie</t>
  </si>
  <si>
    <t>SAHROM Muhammad Shah Firdaus</t>
  </si>
  <si>
    <t>JONAUSKAS Svaj?nas</t>
  </si>
  <si>
    <t>LTU</t>
  </si>
  <si>
    <t>HELAL Rayan</t>
  </si>
  <si>
    <t>BÖTTICHER Stefan</t>
  </si>
  <si>
    <t>TERASAKI Kohei</t>
  </si>
  <si>
    <t>VIGIER Sébastien</t>
  </si>
  <si>
    <t>QUINTERO CHAVARRO Kevin Santiago</t>
  </si>
  <si>
    <t>RICHARDSON Matthew</t>
  </si>
  <si>
    <t>AUS</t>
  </si>
  <si>
    <t>BROWNE Kwesi</t>
  </si>
  <si>
    <t>TTO</t>
  </si>
  <si>
    <t>ZHOU Yu</t>
  </si>
  <si>
    <t>GLAETZER Matthew</t>
  </si>
  <si>
    <t>YAMASAKI Kento</t>
  </si>
  <si>
    <t>TJON EN FA Jaïr</t>
  </si>
  <si>
    <t>SUR</t>
  </si>
  <si>
    <t>PONOMARYOV Sergey</t>
  </si>
  <si>
    <t>ESOW Esow</t>
  </si>
  <si>
    <t>CARLIN Jack</t>
  </si>
  <si>
    <t>GBR</t>
  </si>
  <si>
    <t>CORNISH Thomas</t>
  </si>
  <si>
    <t>ANGSUTHASAWIT Jai</t>
  </si>
  <si>
    <t>THA</t>
  </si>
  <si>
    <t>Rep</t>
  </si>
  <si>
    <t>VAN LOON Tijmen</t>
  </si>
  <si>
    <t>R2</t>
  </si>
  <si>
    <t>R3</t>
  </si>
  <si>
    <t>Final</t>
  </si>
  <si>
    <t>Birmingham</t>
  </si>
  <si>
    <t>CWG</t>
  </si>
  <si>
    <t>SAUNDERS Callum</t>
  </si>
  <si>
    <t>TRUMAN Joseph</t>
  </si>
  <si>
    <t>ENG</t>
  </si>
  <si>
    <t>RORKE Tyler</t>
  </si>
  <si>
    <t>PAUL Nicholas</t>
  </si>
  <si>
    <t>WEBSTER Sam</t>
  </si>
  <si>
    <t>REID Malik</t>
  </si>
  <si>
    <t>JAM</t>
  </si>
  <si>
    <t>TURNBULL Hamish</t>
  </si>
  <si>
    <t>SCO</t>
  </si>
  <si>
    <t>WAMMES Nick</t>
  </si>
  <si>
    <t>PALMER Daniel</t>
  </si>
  <si>
    <t>DAKIN Sam</t>
  </si>
  <si>
    <t>FIELDING Alistair</t>
  </si>
  <si>
    <t>ALEXANDER Quincy</t>
  </si>
  <si>
    <t>Cali</t>
  </si>
  <si>
    <t>WC</t>
  </si>
  <si>
    <t>KALOGEROPOULOS Ioannis</t>
  </si>
  <si>
    <t>GRE</t>
  </si>
  <si>
    <t>LENDEL Vasilijus</t>
  </si>
  <si>
    <t>VILAR Lucas Oscar</t>
  </si>
  <si>
    <t>ARG</t>
  </si>
  <si>
    <t>LEANDRO MADRIGAL Nayib</t>
  </si>
  <si>
    <t>CRC</t>
  </si>
  <si>
    <t>VERDUGO OSUNA Edgar</t>
  </si>
  <si>
    <t>RAMIREZ GOMEZ Vicente</t>
  </si>
  <si>
    <t>CHI</t>
  </si>
  <si>
    <t>TO Cheuk Hei</t>
  </si>
  <si>
    <t>HKG</t>
  </si>
  <si>
    <t>CANELON VERA Hersony Gadiel</t>
  </si>
  <si>
    <t>VEN</t>
  </si>
  <si>
    <t>CORDON PAZ Luis</t>
  </si>
  <si>
    <t>GUA</t>
  </si>
  <si>
    <t>BRETAS Sotirios</t>
  </si>
  <si>
    <t>BOTTASSO Leandro</t>
  </si>
  <si>
    <t>PINEDA Brandon</t>
  </si>
  <si>
    <t>ELSENFAWI Ahmed</t>
  </si>
  <si>
    <t>EGY</t>
  </si>
  <si>
    <t>Milton</t>
  </si>
  <si>
    <t>BOONE Evan</t>
  </si>
  <si>
    <t>USA</t>
  </si>
  <si>
    <t>JIMENEZ ELIZONDO Ekain</t>
  </si>
  <si>
    <t>EUS</t>
  </si>
  <si>
    <t>SARNECKI Rafal</t>
  </si>
  <si>
    <t>RKD</t>
  </si>
  <si>
    <t>NAKANO Shinji</t>
  </si>
  <si>
    <t>QUINN Thomas</t>
  </si>
  <si>
    <t>SZALONTAY Sándor</t>
  </si>
  <si>
    <t>ČECHMAN Martin</t>
  </si>
  <si>
    <t>ROCHNA Daniel</t>
  </si>
  <si>
    <t>PERALTA Juan</t>
  </si>
  <si>
    <t>LOVASSY Patrik Rómeó</t>
  </si>
  <si>
    <t>SYDNEY Je'Land</t>
  </si>
  <si>
    <t>ROWLEY Conor</t>
  </si>
  <si>
    <t>IRL</t>
  </si>
  <si>
    <t>LIVANOS Konstantinos</t>
  </si>
  <si>
    <t>MATSUI Koyu</t>
  </si>
  <si>
    <t>BOHUSLÁVEK Mat?j</t>
  </si>
  <si>
    <t>Roubaix</t>
  </si>
  <si>
    <t>BARRETTE Hugo</t>
  </si>
  <si>
    <t>YAKOVLEV Mikhail</t>
  </si>
  <si>
    <t>RCF</t>
  </si>
  <si>
    <t>JONAUSKAS Svajūnas</t>
  </si>
  <si>
    <t>ZAITSAU Artsiom</t>
  </si>
  <si>
    <t>BLR</t>
  </si>
  <si>
    <t>SPARROW Mitchell</t>
  </si>
  <si>
    <t>Shizuoka</t>
  </si>
  <si>
    <t>OLY</t>
  </si>
  <si>
    <t>KENNY Jason</t>
  </si>
  <si>
    <t>NITTA Yudai</t>
  </si>
  <si>
    <t>LEVY Maximilian</t>
  </si>
  <si>
    <t>WAKIMOTO Yuta</t>
  </si>
  <si>
    <t>AWANG Mohd Azizulhasni</t>
  </si>
  <si>
    <t>DMITRIEV Denis</t>
  </si>
  <si>
    <t>RUS</t>
  </si>
  <si>
    <t>GLADYSHEV Ivan</t>
  </si>
  <si>
    <t>BÜCHLI Matthijs</t>
  </si>
  <si>
    <t>XU Chao</t>
  </si>
  <si>
    <t>RUDYK Mateusz</t>
  </si>
  <si>
    <t>PERKINS Shane Alan</t>
  </si>
  <si>
    <t>RVL</t>
  </si>
  <si>
    <t>BRISTER James</t>
  </si>
  <si>
    <t>STOVBETSKYI Dmytro</t>
  </si>
  <si>
    <t>UKR</t>
  </si>
  <si>
    <t>VORZHEV Pavel</t>
  </si>
  <si>
    <t>DUBCHENKO Aleksandr</t>
  </si>
  <si>
    <t>NOVIK Uladzislau</t>
  </si>
  <si>
    <t>KANG Shih Feng</t>
  </si>
  <si>
    <t>TPE</t>
  </si>
  <si>
    <t>KELEMEN Pavel</t>
  </si>
  <si>
    <t>MELLEN James</t>
  </si>
  <si>
    <t>ARCHAMBAULT Joel</t>
  </si>
  <si>
    <t>PTM</t>
  </si>
  <si>
    <t>Berlin</t>
  </si>
  <si>
    <t>MAKSEL Krzysztof</t>
  </si>
  <si>
    <t>BOS Theo</t>
  </si>
  <si>
    <t>DAWKINS Edward</t>
  </si>
  <si>
    <t>KAWABATA Tomoyuki</t>
  </si>
  <si>
    <t>Brisbane</t>
  </si>
  <si>
    <t>DA SILVA Joao Vitor</t>
  </si>
  <si>
    <t>BRA</t>
  </si>
  <si>
    <t>Cambridge</t>
  </si>
  <si>
    <t>Hong Kong</t>
  </si>
  <si>
    <t>JPC</t>
  </si>
  <si>
    <t>BCC</t>
  </si>
  <si>
    <t>LAW Tsz Chun</t>
  </si>
  <si>
    <t>ERD</t>
  </si>
  <si>
    <t>CLARKE Thomas</t>
  </si>
  <si>
    <t>HSIEH Nien Hsing</t>
  </si>
  <si>
    <t>Minsk</t>
  </si>
  <si>
    <t>CECI Francesco</t>
  </si>
  <si>
    <t>Invercargill</t>
  </si>
  <si>
    <t>CCh</t>
  </si>
  <si>
    <t>Apeldoorn</t>
  </si>
  <si>
    <t>HOFFMAN Leigh</t>
  </si>
  <si>
    <t>YAKUSHEVSKIY Pavel</t>
  </si>
  <si>
    <t>BONSER Kye</t>
  </si>
  <si>
    <t>KNIPE Bradly</t>
  </si>
  <si>
    <t>HART Nathan</t>
  </si>
  <si>
    <t>MEUNIER Tylah</t>
  </si>
  <si>
    <t>STOVBETSKYY Dmytro</t>
  </si>
  <si>
    <t>OGLE Jackson</t>
  </si>
  <si>
    <t>SHEARING Conor</t>
  </si>
  <si>
    <t>CASTLE Jordan</t>
  </si>
  <si>
    <t>WILLIAMS Zac</t>
  </si>
  <si>
    <t>CLANCY Patrick</t>
  </si>
  <si>
    <t>ROU</t>
  </si>
  <si>
    <t>CHEBANETS Tadey-Ivan</t>
  </si>
  <si>
    <t>Shizuoka-JKA</t>
  </si>
  <si>
    <t>GP</t>
  </si>
  <si>
    <t>AMAGAI Kazuki</t>
  </si>
  <si>
    <t>KIM Chengsu</t>
  </si>
  <si>
    <t>KOR</t>
  </si>
  <si>
    <t>FUKAYA Tomohiro</t>
  </si>
  <si>
    <t>OH Jeseok</t>
  </si>
  <si>
    <t>TAKAHASHI Shinya</t>
  </si>
  <si>
    <t>YOSHIMOTO Taisei</t>
  </si>
  <si>
    <t>HINDES Philip</t>
  </si>
  <si>
    <t>HORI Koki</t>
  </si>
  <si>
    <t>KAPUNYA Worayut</t>
  </si>
  <si>
    <t>NCh</t>
  </si>
  <si>
    <t>CONSTABLE Patrick</t>
  </si>
  <si>
    <t>RYAN Blake</t>
  </si>
  <si>
    <t>WILLIAMS Jackson</t>
  </si>
  <si>
    <t>GREEN Jamie</t>
  </si>
  <si>
    <t xml:space="preserve">AUS </t>
  </si>
  <si>
    <t>HOFMAN Charles</t>
  </si>
  <si>
    <t>GALLAGHER Sam</t>
  </si>
  <si>
    <t>KEY Declan</t>
  </si>
  <si>
    <t>TROVAS John</t>
  </si>
  <si>
    <t>HUTTON Brandon</t>
  </si>
  <si>
    <t>SHEEN Lachlan</t>
  </si>
  <si>
    <t>CARISIMO Carlos</t>
  </si>
  <si>
    <t>ROLLISON Jaden</t>
  </si>
  <si>
    <t>STIBBARD Louis</t>
  </si>
  <si>
    <t>ALLEN Duncan</t>
  </si>
  <si>
    <t>LOVERIDGE Lachlan</t>
  </si>
  <si>
    <t>Pruszkow</t>
  </si>
  <si>
    <t>FONSECA DA SILVA FREITAS Kacio</t>
  </si>
  <si>
    <t>OMELCHENKO Sergii</t>
  </si>
  <si>
    <t>AZE</t>
  </si>
  <si>
    <t>BI Wenjun</t>
  </si>
  <si>
    <t>SCHMID Jacob</t>
  </si>
  <si>
    <t>WATANABE Kazunari</t>
  </si>
  <si>
    <t>London</t>
  </si>
  <si>
    <t>VYNOKUROV Andrii</t>
  </si>
  <si>
    <t>HSIAO Shih Hsin</t>
  </si>
  <si>
    <t>LIPA Mateusz</t>
  </si>
  <si>
    <t>LIU Kuan</t>
  </si>
  <si>
    <t>CECI Luca</t>
  </si>
  <si>
    <t>PERVIS Francois</t>
  </si>
  <si>
    <t>LIGTLEE Sam</t>
  </si>
  <si>
    <t>Adelaide</t>
  </si>
  <si>
    <t>SPENCER Sam</t>
  </si>
  <si>
    <t>POLLARD Ned</t>
  </si>
  <si>
    <t>EGLINGTON Simon</t>
  </si>
  <si>
    <t>HOUSDEN Max</t>
  </si>
  <si>
    <t>MARSHALL Zachary</t>
  </si>
  <si>
    <t>KUMAR Sahil</t>
  </si>
  <si>
    <t>SKINNER Callum</t>
  </si>
  <si>
    <t>RITTER Stefan</t>
  </si>
  <si>
    <t>SINGH Ranjit</t>
  </si>
  <si>
    <t>OLIVA Lewis</t>
  </si>
  <si>
    <t>SANANDARAJ Sanuraj</t>
  </si>
  <si>
    <t xml:space="preserve">IND </t>
  </si>
  <si>
    <t>ST LOUIS PIVIN Patrice</t>
  </si>
  <si>
    <t xml:space="preserve">CAN </t>
  </si>
  <si>
    <t>OWENS Ryan</t>
  </si>
  <si>
    <t>PHILLIP Njisane</t>
  </si>
  <si>
    <t>SOJKA David</t>
  </si>
  <si>
    <t>PUERTA ZAPATA Fabian Hernando</t>
  </si>
  <si>
    <t>BOOTH Oliver</t>
  </si>
  <si>
    <t>LAWSON Ryan</t>
  </si>
  <si>
    <t>BOF Nathan</t>
  </si>
  <si>
    <t>FANTA Jiří</t>
  </si>
  <si>
    <t>CECI Davide</t>
  </si>
  <si>
    <t>Santiago</t>
  </si>
  <si>
    <t>RASOL Muhamad Khairil Nizam</t>
  </si>
  <si>
    <t>Manchester</t>
  </si>
  <si>
    <t>DE PAUW Ayrton</t>
  </si>
  <si>
    <t>DANESHVARKHOURRAM Mohammad</t>
  </si>
  <si>
    <t>IRI</t>
  </si>
  <si>
    <t>Los Angeles</t>
  </si>
  <si>
    <t>SHURSHIN Nikita</t>
  </si>
  <si>
    <t>IM Chaebin</t>
  </si>
  <si>
    <t>SUOZZI Dominic</t>
  </si>
  <si>
    <t>MULLEN Eoin</t>
  </si>
  <si>
    <t>LEWANDOWSKI Michal</t>
  </si>
  <si>
    <t>BALZER Erik</t>
  </si>
  <si>
    <t xml:space="preserve">ERD </t>
  </si>
  <si>
    <t xml:space="preserve">GER </t>
  </si>
  <si>
    <t>WÄCHTER Tobias</t>
  </si>
  <si>
    <t>VAN VELTHOOVEN Simon</t>
  </si>
  <si>
    <t xml:space="preserve">NZL </t>
  </si>
  <si>
    <t>Rio de Janeiro</t>
  </si>
  <si>
    <t>D'ALMEIDA Michael</t>
  </si>
  <si>
    <t>VOLIKAKIS Christos</t>
  </si>
  <si>
    <t>ZIELINSKI Damian</t>
  </si>
  <si>
    <t>KANG Dongjin</t>
  </si>
  <si>
    <t xml:space="preserve">KOR </t>
  </si>
  <si>
    <t>PULGAR Angel</t>
  </si>
  <si>
    <t>BARANOSKI Matthew</t>
  </si>
  <si>
    <t xml:space="preserve">USA </t>
  </si>
  <si>
    <t>PTÁČNÍK Adam</t>
  </si>
  <si>
    <t xml:space="preserve">CZE </t>
  </si>
  <si>
    <t>LEWIS Peter</t>
  </si>
  <si>
    <t>CIPRIANO Flavio Vagner</t>
  </si>
  <si>
    <t>EDELIN Benjamin</t>
  </si>
  <si>
    <t>CRAMPTON Matthew</t>
  </si>
  <si>
    <t xml:space="preserve">GBR </t>
  </si>
  <si>
    <t>ENGLER Eric</t>
  </si>
  <si>
    <t xml:space="preserve">HPS </t>
  </si>
  <si>
    <t xml:space="preserve">ARG </t>
  </si>
  <si>
    <t>VELOCE Joseph</t>
  </si>
  <si>
    <t>HAAK Hugo</t>
  </si>
  <si>
    <t xml:space="preserve">NED </t>
  </si>
  <si>
    <t>Grenchen</t>
  </si>
  <si>
    <t>VOLIKAKIS Zafeiris</t>
  </si>
  <si>
    <t>BUCHYNYSKYY Volodymyr</t>
  </si>
  <si>
    <t>MIKKONEN Jani</t>
  </si>
  <si>
    <t>FIN</t>
  </si>
  <si>
    <t>MINCHEV Miroslav</t>
  </si>
  <si>
    <t xml:space="preserve">BUL </t>
  </si>
  <si>
    <t>ALIAGA CHIVITE Sergio</t>
  </si>
  <si>
    <t>ASKURAVA David</t>
  </si>
  <si>
    <t>GEO</t>
  </si>
  <si>
    <t>KUCZYNSKI Kamil</t>
  </si>
  <si>
    <t>PARRA CORTEZ Anderson</t>
  </si>
  <si>
    <t>NG Onn Lam, Josiah</t>
  </si>
  <si>
    <t xml:space="preserve">MAS </t>
  </si>
  <si>
    <t>MAZQUIARAN URIA Hodei</t>
  </si>
  <si>
    <t xml:space="preserve">ESP </t>
  </si>
  <si>
    <t>HARWOOD Emerson</t>
  </si>
  <si>
    <t>TKACHEV Aleksei</t>
  </si>
  <si>
    <t>ARCHIBALD Matt</t>
  </si>
  <si>
    <t>BERBENYUK Vadim</t>
  </si>
  <si>
    <t>SAVITSKIY Valentin</t>
  </si>
  <si>
    <t xml:space="preserve">RUS </t>
  </si>
  <si>
    <t>EMADI Kian</t>
  </si>
  <si>
    <t>Guadalajara</t>
  </si>
  <si>
    <t>SAMUSENKO Kirill</t>
  </si>
  <si>
    <t>Aguascalientes</t>
  </si>
  <si>
    <t xml:space="preserve">RVL </t>
  </si>
  <si>
    <t xml:space="preserve">JAY </t>
  </si>
  <si>
    <t>ESTERHUIZEN Bernard</t>
  </si>
  <si>
    <t xml:space="preserve">RSA </t>
  </si>
  <si>
    <t>TAYLOR Andrew</t>
  </si>
  <si>
    <t>SUNDERLAND Scott</t>
  </si>
  <si>
    <t>SCHRODER Marc</t>
  </si>
  <si>
    <t>NAKAGAWA Seiichiro</t>
  </si>
  <si>
    <t xml:space="preserve">JPN </t>
  </si>
  <si>
    <t>MARCANO SANCHEZ Cesar Mervin</t>
  </si>
  <si>
    <t>MCLEAN Haseem</t>
  </si>
  <si>
    <t>MAGAÑA Rene</t>
  </si>
  <si>
    <t>ESA</t>
  </si>
  <si>
    <t>FENG Yong</t>
  </si>
  <si>
    <t xml:space="preserve">GPC </t>
  </si>
  <si>
    <t>SHURSHIN Denis</t>
  </si>
  <si>
    <t xml:space="preserve">PHL </t>
  </si>
  <si>
    <t>BULLEN Mitchell</t>
  </si>
  <si>
    <t>TANG Qi</t>
  </si>
  <si>
    <t xml:space="preserve">MSP </t>
  </si>
  <si>
    <t>OKUNEV Ilya</t>
  </si>
  <si>
    <t>MULDER Scott</t>
  </si>
  <si>
    <t>SAKAMOTO Takashi</t>
  </si>
  <si>
    <t>TSERENTZOULIAS Christos</t>
  </si>
  <si>
    <t xml:space="preserve">GRE </t>
  </si>
  <si>
    <t>DOEHRER Sebastian</t>
  </si>
  <si>
    <t xml:space="preserve">PTF </t>
  </si>
  <si>
    <t>VAN KLOOSTER Rigard</t>
  </si>
  <si>
    <t>MCCRONE Marcus</t>
  </si>
  <si>
    <t>JEANNE Nell</t>
  </si>
  <si>
    <t xml:space="preserve">INT </t>
  </si>
  <si>
    <t>LAWINO Patrick</t>
  </si>
  <si>
    <t>UGA</t>
  </si>
  <si>
    <t>KUBEEV Andrey</t>
  </si>
  <si>
    <t>GENYS Gennadiy</t>
  </si>
  <si>
    <t xml:space="preserve">UKR </t>
  </si>
  <si>
    <t>BAO Saifei</t>
  </si>
  <si>
    <t xml:space="preserve">CHN </t>
  </si>
  <si>
    <t>CARRASCO Carlos</t>
  </si>
  <si>
    <t xml:space="preserve">MEX </t>
  </si>
  <si>
    <t>Melbourne-HISENSE</t>
  </si>
  <si>
    <t>ZHANG Miao</t>
  </si>
  <si>
    <t>BORISOV Sergei</t>
  </si>
  <si>
    <t>HOY Chris</t>
  </si>
  <si>
    <t>MULDER Teun</t>
  </si>
  <si>
    <t>ŠPIČKA Denis</t>
  </si>
  <si>
    <t>TRI</t>
  </si>
  <si>
    <t>BOURGAIN Mickaël</t>
  </si>
  <si>
    <t xml:space="preserve">FRA </t>
  </si>
  <si>
    <t>MARIN CERMENO Jonathan</t>
  </si>
  <si>
    <t xml:space="preserve">COL </t>
  </si>
  <si>
    <t>MD YUNOS Muhammad Edrus</t>
  </si>
  <si>
    <t xml:space="preserve">SKY </t>
  </si>
  <si>
    <t>AUDI Raja</t>
  </si>
  <si>
    <t>LIB</t>
  </si>
  <si>
    <t>ESTEBAN HERRAIZ Itmar</t>
  </si>
  <si>
    <t>ARAUJO Jhonny</t>
  </si>
  <si>
    <t xml:space="preserve">VEN </t>
  </si>
  <si>
    <t>KHOZOV Vladimir</t>
  </si>
  <si>
    <t>MASSIE Giddeon</t>
  </si>
  <si>
    <t>ENDERS Rene</t>
  </si>
  <si>
    <t xml:space="preserve">EUS </t>
  </si>
  <si>
    <t>Beijing</t>
  </si>
  <si>
    <t>GAO Song</t>
  </si>
  <si>
    <t>JUN Wongu</t>
  </si>
  <si>
    <t>CHEUNG Joy Lai</t>
  </si>
  <si>
    <t xml:space="preserve">HKG </t>
  </si>
  <si>
    <t>SZILSKII Sergei</t>
  </si>
  <si>
    <t>TEKLINSKI Adrian</t>
  </si>
  <si>
    <t>SMITH Travis</t>
  </si>
  <si>
    <t>WANG Qiming</t>
  </si>
  <si>
    <t xml:space="preserve">HKP </t>
  </si>
  <si>
    <t>MASOTTI Fabio</t>
  </si>
  <si>
    <t xml:space="preserve">HBC </t>
  </si>
  <si>
    <t>FEIFERLÍK Martin</t>
  </si>
  <si>
    <t>ZAID Mohd Fattah Amri</t>
  </si>
  <si>
    <t>Astana</t>
  </si>
  <si>
    <t>POLYNSKIY Sergey</t>
  </si>
  <si>
    <t>ASKARI Ali</t>
  </si>
  <si>
    <t>NARVAEZ ROMERO Leonardo</t>
  </si>
  <si>
    <t>100m</t>
  </si>
  <si>
    <t>100-200m</t>
  </si>
  <si>
    <t>200m</t>
  </si>
  <si>
    <t>OTA Kaiya</t>
  </si>
  <si>
    <t>DERACHE Tom</t>
  </si>
  <si>
    <t>?ECHMAN Martin</t>
  </si>
  <si>
    <t>Time</t>
  </si>
  <si>
    <t>VIVIANI Elia</t>
  </si>
  <si>
    <t>STRONG Corbin</t>
  </si>
  <si>
    <t>VERNON Ethan</t>
  </si>
  <si>
    <t>HESTERS Jules</t>
  </si>
  <si>
    <t>TENE Rotem</t>
  </si>
  <si>
    <t>ISR</t>
  </si>
  <si>
    <t>MATIAS João</t>
  </si>
  <si>
    <t>POR</t>
  </si>
  <si>
    <t>TEUTENBERG Tim Torn</t>
  </si>
  <si>
    <t>HEIJNEN Philip</t>
  </si>
  <si>
    <t>HANSEN Tobias</t>
  </si>
  <si>
    <t>DEN</t>
  </si>
  <si>
    <t>PROKOPYSZYN Filip</t>
  </si>
  <si>
    <t>BOUDAT Thomas</t>
  </si>
  <si>
    <t>HOOVER Gavin</t>
  </si>
  <si>
    <t>PARRA ARIAS Jordan Arley</t>
  </si>
  <si>
    <t>DUFFY Joshua</t>
  </si>
  <si>
    <t>RUGOVAC Denis</t>
  </si>
  <si>
    <t>CHALEL Yacine</t>
  </si>
  <si>
    <t>ALG</t>
  </si>
  <si>
    <t>HASHIMOTO Eiya</t>
  </si>
  <si>
    <t>MARTORELL HAGA Erik</t>
  </si>
  <si>
    <t>CAMPBELL Akil</t>
  </si>
  <si>
    <t>VITZTHUM Simon</t>
  </si>
  <si>
    <t>MUÑIZ VÁZQUEZ José</t>
  </si>
  <si>
    <t>YU Ze</t>
  </si>
  <si>
    <t>LEZICA Facundo Gabriel</t>
  </si>
  <si>
    <t>BIBIC Dylan</t>
  </si>
  <si>
    <t>GANNA Filippo</t>
  </si>
  <si>
    <t>MILAN Jonathan</t>
  </si>
  <si>
    <t>BIGHAM Daniel</t>
  </si>
  <si>
    <t>ALVES OLIVEIRA Ivo Manuel</t>
  </si>
  <si>
    <t>SEXTON Thomas</t>
  </si>
  <si>
    <t>LEAHY Conor</t>
  </si>
  <si>
    <t>ERMENAULT Corentin</t>
  </si>
  <si>
    <t>IMHOF Claudio</t>
  </si>
  <si>
    <t>MATSUDA Shoi</t>
  </si>
  <si>
    <t>BUCK-GRAMCKO Tobias</t>
  </si>
  <si>
    <t>ERNST Chris</t>
  </si>
  <si>
    <t>MATTERN Carson</t>
  </si>
  <si>
    <t>ROHDE Leon</t>
  </si>
  <si>
    <t>MAJEWSKI Kacper</t>
  </si>
  <si>
    <t>ZHANG Haiao</t>
  </si>
  <si>
    <t>HEINRICH Nicolas</t>
  </si>
  <si>
    <t>RHIM Brendan</t>
  </si>
  <si>
    <t>RICHARDSON Sean</t>
  </si>
  <si>
    <t>CRISTA Daniel</t>
  </si>
  <si>
    <t>JOHNSON Anders</t>
  </si>
  <si>
    <t>ZHUMAKAN Alisher</t>
  </si>
  <si>
    <t>ZAKHAROV Artyom</t>
  </si>
  <si>
    <t>FOMOVSKIY Aleksey</t>
  </si>
  <si>
    <t>UZB</t>
  </si>
  <si>
    <t>Final Rank</t>
  </si>
  <si>
    <t>Rank R1</t>
  </si>
  <si>
    <t>200m R1</t>
  </si>
  <si>
    <t>Avg Speed R1</t>
  </si>
  <si>
    <t>Rank R2</t>
  </si>
  <si>
    <t>200m R2</t>
  </si>
  <si>
    <t>Avg Speed R2</t>
  </si>
  <si>
    <t>Rank R3</t>
  </si>
  <si>
    <t>200m R3</t>
  </si>
  <si>
    <t>Avg Speed R3</t>
  </si>
  <si>
    <t>R16</t>
  </si>
  <si>
    <t>REL</t>
  </si>
  <si>
    <t>van LOON Tijmen</t>
  </si>
  <si>
    <t>R8</t>
  </si>
  <si>
    <t>QF</t>
  </si>
  <si>
    <t>SF</t>
  </si>
  <si>
    <t>G</t>
  </si>
  <si>
    <t>B</t>
  </si>
  <si>
    <t>Rider1</t>
  </si>
  <si>
    <t>Rider2</t>
  </si>
  <si>
    <t>Rider3</t>
  </si>
  <si>
    <t>Age1</t>
  </si>
  <si>
    <t>Age2</t>
  </si>
  <si>
    <t>Age3</t>
  </si>
  <si>
    <t>VAN DEN BERG Roy</t>
  </si>
  <si>
    <t>GILLION Timmy</t>
  </si>
  <si>
    <t>SCHRÖTER Nik</t>
  </si>
  <si>
    <t>GUO Shuai</t>
  </si>
  <si>
    <t>NAPOLITANO Daniele</t>
  </si>
  <si>
    <t>TUGNOLO Matteo</t>
  </si>
  <si>
    <t>VINSKAS Laurynas</t>
  </si>
  <si>
    <t>TANG Geneway</t>
  </si>
  <si>
    <t>WALTERS Dalton</t>
  </si>
  <si>
    <t>SINGH Y Rojit</t>
  </si>
  <si>
    <t>Name</t>
  </si>
  <si>
    <t>Sprint 1</t>
  </si>
  <si>
    <t>Sprint 2</t>
  </si>
  <si>
    <t>Sprint 3</t>
  </si>
  <si>
    <t>Sprint 4</t>
  </si>
  <si>
    <t>Sprint 5</t>
  </si>
  <si>
    <t>Sprint 6</t>
  </si>
  <si>
    <t>Sprint 7</t>
  </si>
  <si>
    <t>Sprint 8</t>
  </si>
  <si>
    <t>Sprint 9</t>
  </si>
  <si>
    <t>Sprint 10</t>
  </si>
  <si>
    <t>Sprint 11</t>
  </si>
  <si>
    <t>Sprint 12</t>
  </si>
  <si>
    <t>Sprint 13</t>
  </si>
  <si>
    <t>Sprint 14</t>
  </si>
  <si>
    <t>Sprint 15</t>
  </si>
  <si>
    <t>Sprint 16</t>
  </si>
  <si>
    <t>Sprint 17</t>
  </si>
  <si>
    <t>Sprint 18</t>
  </si>
  <si>
    <t>Sprint 19</t>
  </si>
  <si>
    <t>Sprint 20</t>
  </si>
  <si>
    <t>P.Laps</t>
  </si>
  <si>
    <t>M.Laps</t>
  </si>
  <si>
    <t>Total</t>
  </si>
  <si>
    <t>GRONDIN Donavan</t>
  </si>
  <si>
    <t>THOMAS Benjamin</t>
  </si>
  <si>
    <t>HAYTER Ethan</t>
  </si>
  <si>
    <t>WOOD Oliver</t>
  </si>
  <si>
    <t>VAN DEN BOSSCHE Fabio</t>
  </si>
  <si>
    <t>DE VYLDER Lindsay</t>
  </si>
  <si>
    <t>CONSONNI Simone</t>
  </si>
  <si>
    <t>SCARTEZZINI Michele</t>
  </si>
  <si>
    <t>HAVIK Yoeri</t>
  </si>
  <si>
    <t>VAN SCHIP Jan Willem</t>
  </si>
  <si>
    <t>ALVES OLIVEIRA Rui Felipe</t>
  </si>
  <si>
    <t>IMAMURA Shunsuke</t>
  </si>
  <si>
    <t>KUBOKI Kazushige</t>
  </si>
  <si>
    <t>KLUGE Roger</t>
  </si>
  <si>
    <t>REINHARDT Theo</t>
  </si>
  <si>
    <t>STEWART Campbell</t>
  </si>
  <si>
    <t>GATE Aaron</t>
  </si>
  <si>
    <t>O’BRIEN Kelland</t>
  </si>
  <si>
    <t>WELSFORD Samuel</t>
  </si>
  <si>
    <t>MØRKØV Michael</t>
  </si>
  <si>
    <t>LARSEN Niklas</t>
  </si>
  <si>
    <t>RÜEGG Lukas</t>
  </si>
  <si>
    <t>GUILLEMETTE Mathias</t>
  </si>
  <si>
    <t>RUDYK Bartosz</t>
  </si>
  <si>
    <t>DNF</t>
  </si>
  <si>
    <t>SAJNOK Szymon</t>
  </si>
  <si>
    <t>MOORE Peter</t>
  </si>
  <si>
    <t>HUNTSMAN Eddy</t>
  </si>
  <si>
    <t>BABOR Daniel</t>
  </si>
  <si>
    <t>RUIZ Ivan Gabriel</t>
  </si>
  <si>
    <t>PEÑA SALAS Ricardo</t>
  </si>
  <si>
    <t>PEYROT BALVANERA Jorge</t>
  </si>
  <si>
    <t>HOPPEZAK Vincent</t>
  </si>
  <si>
    <t>BANASZEK Alan</t>
  </si>
  <si>
    <t>MORA VEDRI Sebastian</t>
  </si>
  <si>
    <t>VAN AERT Bernard Benyamin</t>
  </si>
  <si>
    <t>INA</t>
  </si>
  <si>
    <t>PULGAR ARAUJO Angel Ramiro</t>
  </si>
  <si>
    <t>ARANGO CARVAJAL Juan Esteban</t>
  </si>
  <si>
    <t>Scratch</t>
  </si>
  <si>
    <t>Tempo</t>
  </si>
  <si>
    <t>Elimination</t>
  </si>
  <si>
    <t>Sub Total</t>
  </si>
  <si>
    <t>Lap +</t>
  </si>
  <si>
    <t>Lap -</t>
  </si>
  <si>
    <t>PERRETT William</t>
  </si>
  <si>
    <t>KOONTZ Grant</t>
  </si>
  <si>
    <t>JOHANSSON Gustav</t>
  </si>
  <si>
    <t>SWE</t>
  </si>
  <si>
    <t>PSZCZOLARSKI Wojciech</t>
  </si>
  <si>
    <t>THIÉBAUD Valère</t>
  </si>
  <si>
    <t>YAKOVLEV Mykyta</t>
  </si>
  <si>
    <t>YOGEV Alon</t>
  </si>
  <si>
    <t>MORIARTY James</t>
  </si>
  <si>
    <t>CHREN Martin</t>
  </si>
  <si>
    <t>SVK</t>
  </si>
  <si>
    <t>TCHAMBAZ Lotfi</t>
  </si>
  <si>
    <t>VONEŠ Jan</t>
  </si>
  <si>
    <t>EEFTING Roy</t>
  </si>
  <si>
    <t>DENS Tuur</t>
  </si>
  <si>
    <t>PINAZZI Mattia</t>
  </si>
  <si>
    <t>PEDERSEN Rasmus</t>
  </si>
  <si>
    <t>WAFLER Tim</t>
  </si>
  <si>
    <t>AUT</t>
  </si>
  <si>
    <t>BRITTON Rhys</t>
  </si>
  <si>
    <t>MALCHAREK Moritz</t>
  </si>
  <si>
    <t>VOGEL Alex</t>
  </si>
  <si>
    <t>Rider4</t>
  </si>
  <si>
    <t>Age4</t>
  </si>
  <si>
    <t>MORO Manlio</t>
  </si>
  <si>
    <t>TABELLION Valentin</t>
  </si>
  <si>
    <t>BÉVORT Carl-Frederik</t>
  </si>
  <si>
    <t>HANSEN Lasse Norman</t>
  </si>
  <si>
    <t>BERNARD Thibaut</t>
  </si>
  <si>
    <t>POLLEFLIET Gianluca</t>
  </si>
  <si>
    <t>VANDENBRANDEN Noah</t>
  </si>
  <si>
    <t>KOJIMA Naoki</t>
  </si>
  <si>
    <t>LI Boan</t>
  </si>
  <si>
    <t>SUN Haijiao</t>
  </si>
  <si>
    <t>YANG Yang</t>
  </si>
  <si>
    <t>DOMONOSKE David</t>
  </si>
  <si>
    <t>BENNASSAR ROSSELLO Joan Marti</t>
  </si>
  <si>
    <t>PEREZ DIAZ Alberto</t>
  </si>
  <si>
    <t>ROMERO VILLANUEVA Jaime</t>
  </si>
  <si>
    <t>BOCHAROV Dmitriy</t>
  </si>
  <si>
    <t>EMINOV Edem</t>
  </si>
  <si>
    <t>EVDOKIMOV Danil</t>
  </si>
  <si>
    <t>Birth Date</t>
  </si>
  <si>
    <t>VAN MULDERS Brent</t>
  </si>
  <si>
    <t>BURTNIK Evan</t>
  </si>
  <si>
    <t>QIU Zhentao</t>
  </si>
  <si>
    <t>YAN Weiming</t>
  </si>
  <si>
    <t>SKIVILD Robin</t>
  </si>
  <si>
    <t>BOOS Benjamin</t>
  </si>
  <si>
    <t>ARIYAN Behnam</t>
  </si>
  <si>
    <t>GANJKHANLOU Mohammad</t>
  </si>
  <si>
    <t>DONEGÀ Matteo</t>
  </si>
  <si>
    <t>MORO Stefano</t>
  </si>
  <si>
    <t>PLEBANI Davide</t>
  </si>
  <si>
    <t>NAGASAKO Yoshitaku</t>
  </si>
  <si>
    <t>BENIUŠIS Justas</t>
  </si>
  <si>
    <t>WOZNIAK Adam</t>
  </si>
  <si>
    <t>HARTMAN Joshua</t>
  </si>
  <si>
    <t>TROMAN Vladislav</t>
  </si>
  <si>
    <t>HASSAN Hussein</t>
  </si>
  <si>
    <t>BERTAZZO Liam</t>
  </si>
  <si>
    <t>AGÜERO OROPEZA Adamil Javier</t>
  </si>
  <si>
    <t>MENDEZ Marcos Omar</t>
  </si>
  <si>
    <t>VARGAS Yoel Agustin</t>
  </si>
  <si>
    <t>GRIGORYAN Stepan</t>
  </si>
  <si>
    <t>EASTMOND Jamol</t>
  </si>
  <si>
    <t>SUTHERLAND Edwin</t>
  </si>
  <si>
    <t>FOLEY Michael</t>
  </si>
  <si>
    <t>PEÑALOZA YANEZ Felipe</t>
  </si>
  <si>
    <t>CHENG Tingzhuang</t>
  </si>
  <si>
    <t>JIANG Zhihui</t>
  </si>
  <si>
    <t>LU Jiachen</t>
  </si>
  <si>
    <t>LUO Yongjia</t>
  </si>
  <si>
    <t>ARBOLEDA RUIZ Anderson</t>
  </si>
  <si>
    <t>BARBOZA NADER Juan Manuel</t>
  </si>
  <si>
    <t>ECHEVERRI CARDONA Carlos Daniel</t>
  </si>
  <si>
    <t>GOMEZ PEÑALOZA Bryan Steve</t>
  </si>
  <si>
    <t>MURILLO MINOTA Ruben Dario</t>
  </si>
  <si>
    <t>OCHOA HENAO Juan David</t>
  </si>
  <si>
    <t>OSORIO HENAO Julian</t>
  </si>
  <si>
    <t>ROJAS VEGA Brandon Alejandro</t>
  </si>
  <si>
    <t>SANCHEZ VERGARA Brayan Stiven</t>
  </si>
  <si>
    <t>ZAPATA UNAS Alex Juan Pablo</t>
  </si>
  <si>
    <t>CROOM John</t>
  </si>
  <si>
    <t>MANDERFELD Tristan</t>
  </si>
  <si>
    <t>SEGGEBRUCH Spencer</t>
  </si>
  <si>
    <t>ABOUELHASSAN Youssef</t>
  </si>
  <si>
    <t>LEUNG Chun Wing</t>
  </si>
  <si>
    <t>LEUNG Ka Yu</t>
  </si>
  <si>
    <t>KUSUMA Terry</t>
  </si>
  <si>
    <t>KORNILOVS Vitalijs</t>
  </si>
  <si>
    <t>MALO VILLALOBOS Ridley</t>
  </si>
  <si>
    <t>RUIZ CALLE Hugo Nestor Emiliano</t>
  </si>
  <si>
    <t>TERAN ARIAS Yorbert</t>
  </si>
  <si>
    <t>BDR</t>
  </si>
  <si>
    <t>BAR</t>
  </si>
  <si>
    <t>STR</t>
  </si>
  <si>
    <t>ARM</t>
  </si>
  <si>
    <t>CWD</t>
  </si>
  <si>
    <t>LAT</t>
  </si>
  <si>
    <t>PER</t>
  </si>
  <si>
    <t>van AERT Bernard Benyamin</t>
  </si>
  <si>
    <t>GALLI Niccolo'</t>
  </si>
  <si>
    <t>WEINSTEIN Domenic</t>
  </si>
  <si>
    <t>Xue Chenxi</t>
  </si>
  <si>
    <t>FRISLIE Graeme</t>
  </si>
  <si>
    <t>PLAPP Lucas</t>
  </si>
  <si>
    <t>FLETT-BROWN Amiel</t>
  </si>
  <si>
    <t>FRASER-MARAUN Daniel</t>
  </si>
  <si>
    <t>HADFIELD Gavin</t>
  </si>
  <si>
    <t>KINNIBURGH Jackson</t>
  </si>
  <si>
    <t>ARRIAGADA PIZARRO Cristian</t>
  </si>
  <si>
    <t>Qiu Zhentao</t>
  </si>
  <si>
    <t>TOPINKA Dominik</t>
  </si>
  <si>
    <t>SCHIPPERT Paul</t>
  </si>
  <si>
    <t>GIORDANI Carloalberto</t>
  </si>
  <si>
    <t>IM Jaeyeon</t>
  </si>
  <si>
    <t>BRIDGWATER Daniel</t>
  </si>
  <si>
    <t>Clark Boris</t>
  </si>
  <si>
    <t>JACKSON George Brian</t>
  </si>
  <si>
    <t>KERBY Jordan</t>
  </si>
  <si>
    <t>STANISZEWSKI Daniel</t>
  </si>
  <si>
    <t>CAIXAS Rodrigo</t>
  </si>
  <si>
    <t>ZABIROV Damir</t>
  </si>
  <si>
    <t>van SCHIP Jan Willem</t>
  </si>
  <si>
    <t>LXC</t>
  </si>
  <si>
    <t>VIGIER Sebastien</t>
  </si>
  <si>
    <t>TJON EN FA Jair</t>
  </si>
  <si>
    <t>SZALONTAY Sandor</t>
  </si>
  <si>
    <t>HOHNE Anton</t>
  </si>
  <si>
    <t>DNS</t>
  </si>
  <si>
    <t>BGT</t>
  </si>
  <si>
    <t>FILUTÁS Viktor</t>
  </si>
  <si>
    <t>TIDBALL William</t>
  </si>
  <si>
    <t>SDP</t>
  </si>
  <si>
    <t>VAN WYK Joshua</t>
  </si>
  <si>
    <t>LANGE Colby</t>
  </si>
  <si>
    <t>MURPHY Jack Bernard</t>
  </si>
  <si>
    <t>SCHMIDBAUER Maximilian</t>
  </si>
  <si>
    <t>BREUER Daniel</t>
  </si>
  <si>
    <t>OGRODNICZUK Ethan</t>
  </si>
  <si>
    <t>SHEFFIELD Magnus</t>
  </si>
  <si>
    <t>EDDY Patrick</t>
  </si>
  <si>
    <t>LOGIONOV Vladislav</t>
  </si>
  <si>
    <t>TARLING Joshua</t>
  </si>
  <si>
    <t>WALE Jonathan</t>
  </si>
  <si>
    <t>KRAWCZYK Szymon</t>
  </si>
  <si>
    <t>BÖGLI Noah</t>
  </si>
  <si>
    <t>DEGUEURCE Joffrey</t>
  </si>
  <si>
    <t>GDT</t>
  </si>
  <si>
    <t>GORDON Kyle</t>
  </si>
  <si>
    <t>TANFIELD Charlie</t>
  </si>
  <si>
    <t>GRENGBO Florian</t>
  </si>
  <si>
    <t>BIELECKI Maciej</t>
  </si>
  <si>
    <t>BUNTING James</t>
  </si>
  <si>
    <t>CARON Oscar</t>
  </si>
  <si>
    <t>GHYS Robbe</t>
  </si>
  <si>
    <t>HOLT Joe</t>
  </si>
  <si>
    <t>WALLS Matthew</t>
  </si>
  <si>
    <t>AUER Daniel</t>
  </si>
  <si>
    <t>BIELER Dominik</t>
  </si>
  <si>
    <t>van den BOSSCHE Fabio</t>
  </si>
  <si>
    <t>MATIAS Joao</t>
  </si>
  <si>
    <t>ARANGO CARVAJAL J.E.</t>
  </si>
  <si>
    <t>LE HUITOUZE Eddy</t>
  </si>
  <si>
    <t>CORDENOS Clément</t>
  </si>
  <si>
    <t>GAREL Adrien</t>
  </si>
  <si>
    <t>LECAMUS LAMBERT Florentin</t>
  </si>
  <si>
    <t>CHARLTON Josh</t>
  </si>
  <si>
    <t>GIDDINGS Joshua</t>
  </si>
  <si>
    <t>NILSSON-JULIEN Oscar</t>
  </si>
  <si>
    <t>CAÑELLAS SANCHEZ Xavier</t>
  </si>
  <si>
    <t>SHARAPOV Alexander</t>
  </si>
  <si>
    <t>HOEHNE Anton</t>
  </si>
  <si>
    <t>RUIZ TERAN Juan Carlos</t>
  </si>
  <si>
    <t>DENYSENKO Vladyslav</t>
  </si>
  <si>
    <t>MOHAMED YUSOFF Mohamed Elyas</t>
  </si>
  <si>
    <t>SIN</t>
  </si>
  <si>
    <t>O'BRIEN Kelland</t>
  </si>
  <si>
    <t>GRAF Andreas</t>
  </si>
  <si>
    <t>DE KETELE Kenny</t>
  </si>
  <si>
    <t>THIJSSEN Gerben</t>
  </si>
  <si>
    <t>KARALIOK Yauheni</t>
  </si>
  <si>
    <t>MAZUR Dzianis</t>
  </si>
  <si>
    <t>SHMANTSAR Aliaksei</t>
  </si>
  <si>
    <t>GEE Derek</t>
  </si>
  <si>
    <t>GOMEZ PENALOZA Bryan Steve</t>
  </si>
  <si>
    <t>BOHUSLAVEK Matej</t>
  </si>
  <si>
    <t>CECHMAN Martin</t>
  </si>
  <si>
    <t>PIETRULA Nicolas</t>
  </si>
  <si>
    <t>VONES Jan</t>
  </si>
  <si>
    <t>BEVORT Carl-Frederik</t>
  </si>
  <si>
    <t>MALMBERG Matias</t>
  </si>
  <si>
    <t>MORKOV Michael</t>
  </si>
  <si>
    <t>ZUAZUBISKAR GALLASTEGI Illart</t>
  </si>
  <si>
    <t>KNEISKY Morgan</t>
  </si>
  <si>
    <t>BOETTICHER Stefan</t>
  </si>
  <si>
    <t>KEUP Pierre-Pascal</t>
  </si>
  <si>
    <t>SCHROETER Nik</t>
  </si>
  <si>
    <t>FILUTAS Viktor</t>
  </si>
  <si>
    <t>LOVASSY Krisztian</t>
  </si>
  <si>
    <t>KEITHELLAKPAM Jemsh Singh</t>
  </si>
  <si>
    <t>DINMUKHAMETOV Ramis</t>
  </si>
  <si>
    <t>POTAPENKO Dmitriy</t>
  </si>
  <si>
    <t>REZANOV Dmitriy</t>
  </si>
  <si>
    <t>YUSSIFOV Igor</t>
  </si>
  <si>
    <t>AGUIRRE GARZA Tomas</t>
  </si>
  <si>
    <t>MUNIZ VAZQUEZ Jose</t>
  </si>
  <si>
    <t>PENA SALAS Ricardo</t>
  </si>
  <si>
    <t>VERDUGO OSUNA Edgar Ismael</t>
  </si>
  <si>
    <t>MILEK Mateusz</t>
  </si>
  <si>
    <t>LEITAO Iuri</t>
  </si>
  <si>
    <t>OLIVEIRA Rui</t>
  </si>
  <si>
    <t>BERSENEV Nikita</t>
  </si>
  <si>
    <t>GONOV Lev</t>
  </si>
  <si>
    <t>IAKOVLEV Mikhail</t>
  </si>
  <si>
    <t>IGOSHEV Egor</t>
  </si>
  <si>
    <t>NOVOLODSKII Ivan</t>
  </si>
  <si>
    <t>ROSTOVTSEV Sergei</t>
  </si>
  <si>
    <t>SHICHKIN Vlas</t>
  </si>
  <si>
    <t>SYRITSA Gleb</t>
  </si>
  <si>
    <t>SIM Teck Kwang Calvin</t>
  </si>
  <si>
    <t>FROIDEVAUX Robin</t>
  </si>
  <si>
    <t>RUEGG Lukas</t>
  </si>
  <si>
    <t>THIEBAUD Valere</t>
  </si>
  <si>
    <t>DANYLCHUK Bohdan</t>
  </si>
  <si>
    <t>DYDKO Mykhaylo-yaroslav</t>
  </si>
  <si>
    <t>DZHUS Volodymyr</t>
  </si>
  <si>
    <t>GLADYSH Roman</t>
  </si>
  <si>
    <t>HRYNIV Vitaliy</t>
  </si>
  <si>
    <t>TSARENKO Kyrylo</t>
  </si>
  <si>
    <t>VASYLIEV Maksym</t>
  </si>
  <si>
    <t>LAMBIE Ashton</t>
  </si>
  <si>
    <t>ARANGO CARVAJAL J. E.</t>
  </si>
  <si>
    <t>GÖTZINGER Valentin</t>
  </si>
  <si>
    <t>HLOVA Aliaksandr</t>
  </si>
  <si>
    <t>GENOV Nikolay</t>
  </si>
  <si>
    <t>WANDAHL Frederik</t>
  </si>
  <si>
    <t>GROß Felix</t>
  </si>
  <si>
    <t>CHRISTAKOS Dimitrios</t>
  </si>
  <si>
    <t>SOULIOS Zisis</t>
  </si>
  <si>
    <t>OROSZ Gergo</t>
  </si>
  <si>
    <t>MURPHY Jb</t>
  </si>
  <si>
    <t>EINHORN Itamar</t>
  </si>
  <si>
    <t>BITINAS Mantas</t>
  </si>
  <si>
    <t>PIETERS Roy</t>
  </si>
  <si>
    <t>ZIJLAARD Maikel</t>
  </si>
  <si>
    <t>SLAWEK Damian</t>
  </si>
  <si>
    <t>DE LISI Nicolò</t>
  </si>
  <si>
    <t>MARGUET Tristan</t>
  </si>
  <si>
    <t>SELENATI Nico</t>
  </si>
  <si>
    <t>KOROBOV Yehor</t>
  </si>
  <si>
    <t>MOHD KADIR Mohammad Fariz Haikal</t>
  </si>
  <si>
    <t>CONTRERAS TORRES Francisco Javier</t>
  </si>
  <si>
    <t>PACHECO Pablo</t>
  </si>
  <si>
    <t>AHMAD NAZERI Ahmad Safwan</t>
  </si>
  <si>
    <t>GUTIERREZ PIANDA Cristian</t>
  </si>
  <si>
    <t>MASRI Amar Danial</t>
  </si>
  <si>
    <t>BONE NAZARENO Francisco Miguel</t>
  </si>
  <si>
    <t>ECU</t>
  </si>
  <si>
    <t>de KETELE Kenny</t>
  </si>
  <si>
    <t>HANZIN Andrii</t>
  </si>
  <si>
    <t>ABD RAUF Muhammad Ibni Hissham</t>
  </si>
  <si>
    <t>REIKDAL STACHERA Samuel Hauane</t>
  </si>
  <si>
    <t>MATTHEWS Daniyal</t>
  </si>
  <si>
    <t>HAIZEMAN Muhammad Amir Farhan</t>
  </si>
  <si>
    <t>NOR Muhammad Hakimi</t>
  </si>
  <si>
    <t>MARTINEZ HUERTA Jorge</t>
  </si>
  <si>
    <t>ARANGO CARVAJAL Juan E.</t>
  </si>
  <si>
    <t>CABRERA TORRES Antonio</t>
  </si>
  <si>
    <t>PENALOZA YANEZ Felipe</t>
  </si>
  <si>
    <t>PEREIRA DALAMARIA Ricardo</t>
  </si>
  <si>
    <t>PEREIRA DALAMARIA Fabio</t>
  </si>
  <si>
    <t>ZAINAL Zulhelmi</t>
  </si>
  <si>
    <t>ALIYAS Abdul Azim</t>
  </si>
  <si>
    <t>REIKDAL STACHERA Samuel H.</t>
  </si>
  <si>
    <t>ZUAZUBISKAR GALLASTEGI I.</t>
  </si>
  <si>
    <t>St Petersburg</t>
  </si>
  <si>
    <t>ROSTOV Pavel</t>
  </si>
  <si>
    <t>MCT</t>
  </si>
  <si>
    <t>NESTEROV Dmitry</t>
  </si>
  <si>
    <t>DE LISI Nicolo</t>
  </si>
  <si>
    <t>DYDKO Mykhaylo-Yaroslav</t>
  </si>
  <si>
    <t>CALEYRON Quentin</t>
  </si>
  <si>
    <t>BURLAKOV Danila</t>
  </si>
  <si>
    <t>JAGER Julien</t>
  </si>
  <si>
    <t>LOVASSY Patrik Romeo</t>
  </si>
  <si>
    <t>JONAUSKAS Svajunas</t>
  </si>
  <si>
    <t>SAFAROV Alexandr</t>
  </si>
  <si>
    <t>NCT</t>
  </si>
  <si>
    <t>SMIRNOV Alexandr</t>
  </si>
  <si>
    <t>TURAR Assylkhan</t>
  </si>
  <si>
    <t>TANACHEV Nikita</t>
  </si>
  <si>
    <t>AZEN Gabiden</t>
  </si>
  <si>
    <t>MATZNER Stefan</t>
  </si>
  <si>
    <t>DSQ</t>
  </si>
  <si>
    <t>SCT</t>
  </si>
  <si>
    <t>EVTUSHENKO Alexander</t>
  </si>
  <si>
    <t>NIKULIN Daniil</t>
  </si>
  <si>
    <t>SHEMETAU Mikhail</t>
  </si>
  <si>
    <t>NOSKOV Dmitriy</t>
  </si>
  <si>
    <t>KARMAZHAKOV Sergey</t>
  </si>
  <si>
    <t>KLEPIKOV Illia</t>
  </si>
  <si>
    <t>BIALIAUSKI Kanstantsin</t>
  </si>
  <si>
    <t>LII Kirill</t>
  </si>
  <si>
    <t>KOMKOV Daniil</t>
  </si>
  <si>
    <t>SMIRNOV Ivan</t>
  </si>
  <si>
    <t>ERSHOV Artur</t>
  </si>
  <si>
    <t>MULLER Andreas</t>
  </si>
  <si>
    <t>KIRYIEVICH Artur</t>
  </si>
  <si>
    <t>AKHRAMENKA Yauheni</t>
  </si>
  <si>
    <t>DONEGA Matteo</t>
  </si>
  <si>
    <t>SHCHEGOLKOV Ilia</t>
  </si>
  <si>
    <t>SDF</t>
  </si>
  <si>
    <t>GROSS Felix</t>
  </si>
  <si>
    <t>MATHIS Marco</t>
  </si>
  <si>
    <t>DSR</t>
  </si>
  <si>
    <t>LEVY William</t>
  </si>
  <si>
    <t>DE HAITRE Vincent</t>
  </si>
  <si>
    <t>DORNBACH Maximilian</t>
  </si>
  <si>
    <t>KERGOZOU Nicholas</t>
  </si>
  <si>
    <t>BABEK Tomas</t>
  </si>
  <si>
    <t>PORTER Alexander</t>
  </si>
  <si>
    <t>SCOTT Cameron</t>
  </si>
  <si>
    <t>DAKIN Samuel</t>
  </si>
  <si>
    <t>BOTTICHER Stefan</t>
  </si>
  <si>
    <t>BUCHLI Matthijs</t>
  </si>
  <si>
    <t>MITCHELL Ethan</t>
  </si>
  <si>
    <t>BISSEGGER Stefan</t>
  </si>
  <si>
    <t>OLIVEIRA Ivo</t>
  </si>
  <si>
    <t>LAMOUREUX Jay</t>
  </si>
  <si>
    <t>ZIOLKOWSKI Wojciech</t>
  </si>
  <si>
    <t>BAUGE Gregory</t>
  </si>
  <si>
    <t>NALYOTOV Maxim</t>
  </si>
  <si>
    <t>GRONDIN Donavan Vincent</t>
  </si>
  <si>
    <t>SCHIR Thery</t>
  </si>
  <si>
    <t>TORRES BARCELO Albert</t>
  </si>
  <si>
    <t>DOWNEY Mark</t>
  </si>
  <si>
    <t>ENGLISH Felix</t>
  </si>
  <si>
    <t>MEYER Cameron</t>
  </si>
  <si>
    <t>WELSFORD Sam</t>
  </si>
  <si>
    <t>HOLLOWAY Daniel</t>
  </si>
  <si>
    <t>HEGYVARY Adrian</t>
  </si>
  <si>
    <t>CHEUNG King Lok</t>
  </si>
  <si>
    <t>PRADO JUAREZ Ignacio</t>
  </si>
  <si>
    <t>TSISHKOU Raman</t>
  </si>
  <si>
    <t>GUO Liang</t>
  </si>
  <si>
    <t>MANAKOV Viktor</t>
  </si>
  <si>
    <t>RAMANAU Raman</t>
  </si>
  <si>
    <t>COQUARD Bryan</t>
  </si>
  <si>
    <t>THIERY Cyrille</t>
  </si>
  <si>
    <t>SARABIA DIAZ Ignacio</t>
  </si>
  <si>
    <t>STEWART Mark</t>
  </si>
  <si>
    <t>MASTALLER Stefan</t>
  </si>
  <si>
    <t>VASSILENKOV Roman</t>
  </si>
  <si>
    <t>BEYER Maximilian</t>
  </si>
  <si>
    <t>MOW Ching Yin</t>
  </si>
  <si>
    <t>SCHMID Mauro</t>
  </si>
  <si>
    <t>SAZANOV Andrei</t>
  </si>
  <si>
    <t>JOHANSEN Julius</t>
  </si>
  <si>
    <t>MADSEN Frederik Rodenberg</t>
  </si>
  <si>
    <t>GOUGH Regan</t>
  </si>
  <si>
    <t>HOWARD Leigh</t>
  </si>
  <si>
    <t>SCHOMBER Nils</t>
  </si>
  <si>
    <t>CLANCY Edward</t>
  </si>
  <si>
    <t>CHIKATANI Ryo</t>
  </si>
  <si>
    <t>SAWADA Keitaro</t>
  </si>
  <si>
    <t>SVESHNIKOV Kirill</t>
  </si>
  <si>
    <t>JAMIESON Adam</t>
  </si>
  <si>
    <t>TSISHCHANKA Hardzei</t>
  </si>
  <si>
    <t>HINZE Carl</t>
  </si>
  <si>
    <t>BICHLER Timo</t>
  </si>
  <si>
    <t>RYAN Fintan</t>
  </si>
  <si>
    <t>PELEGRI FERRANDIS Oscar</t>
  </si>
  <si>
    <t>PICKRELL Riley</t>
  </si>
  <si>
    <t>TRD</t>
  </si>
  <si>
    <t>LI Wen Chao</t>
  </si>
  <si>
    <t>MIRALIYEV Sultanmurat</t>
  </si>
  <si>
    <t>MASOTTO Giulio</t>
  </si>
  <si>
    <t>VAUQUELIN Kevin</t>
  </si>
  <si>
    <t>UMBRI Gidas</t>
  </si>
  <si>
    <t>PERALTA GASCON Juan</t>
  </si>
  <si>
    <t>CANELON VERA Hersony</t>
  </si>
  <si>
    <t>ZHANG Cheng</t>
  </si>
  <si>
    <t>CYT</t>
  </si>
  <si>
    <t>BRAMBLE Keron</t>
  </si>
  <si>
    <t>NIWANTI Jaturong</t>
  </si>
  <si>
    <t>SHEN Pingan</t>
  </si>
  <si>
    <t>CURUCHET Juan Ignacio</t>
  </si>
  <si>
    <t>CHEN Chien Liang</t>
  </si>
  <si>
    <t>KHALMURATOV Muradjan</t>
  </si>
  <si>
    <t>ARCHIBALD John</t>
  </si>
  <si>
    <t>KIM Euro</t>
  </si>
  <si>
    <t>KIM Okcheol</t>
  </si>
  <si>
    <t>PARK Sanghoon</t>
  </si>
  <si>
    <t>SHIN Dongin</t>
  </si>
  <si>
    <t>HUB</t>
  </si>
  <si>
    <t>ARRIAGADA PIZARRO Matias Fernando</t>
  </si>
  <si>
    <t>CABRERA TORRES Antonio Roberto</t>
  </si>
  <si>
    <t>DECAR ZUNIGA Jacob Thomas</t>
  </si>
  <si>
    <t>PENALOZA YANEZ Felipe Andres</t>
  </si>
  <si>
    <t>LAITONJAM Ronaldo Singh</t>
  </si>
  <si>
    <t>YANGLEY Rojit Singh</t>
  </si>
  <si>
    <t>KENNETT Dylan</t>
  </si>
  <si>
    <t>SSP</t>
  </si>
  <si>
    <t>JACKSON George</t>
  </si>
  <si>
    <t>JONES Hugo</t>
  </si>
  <si>
    <t>SCOTT Joshua</t>
  </si>
  <si>
    <t>WATTS Kiaan</t>
  </si>
  <si>
    <t>UCI_Bday</t>
  </si>
  <si>
    <t>Status</t>
  </si>
  <si>
    <t>UCI_Name</t>
  </si>
  <si>
    <t>MALMBERG Matias Gunnar</t>
  </si>
  <si>
    <t>LAU Wan Hei Victor</t>
  </si>
  <si>
    <t>JLC</t>
  </si>
  <si>
    <t>CAVES Aidan</t>
  </si>
  <si>
    <t>de VYLDER Lindsay</t>
  </si>
  <si>
    <t>SCHROTER Nik</t>
  </si>
  <si>
    <t>DUBCHENKO Aleksander</t>
  </si>
  <si>
    <t>NOSOV Alexey</t>
  </si>
  <si>
    <t>LEVY William Blume</t>
  </si>
  <si>
    <t>QUAADE Rasmus Christian</t>
  </si>
  <si>
    <t>SKIVILD Robin Juel</t>
  </si>
  <si>
    <t>SEXTON Tom</t>
  </si>
  <si>
    <t>WRIGHT Fred</t>
  </si>
  <si>
    <t>MAITRE Florian</t>
  </si>
  <si>
    <t>YOUNG Eric</t>
  </si>
  <si>
    <t>ROSTOVTSEV Sergey</t>
  </si>
  <si>
    <t>VAN 'T HOENDERDAAL Nils</t>
  </si>
  <si>
    <t>TTB</t>
  </si>
  <si>
    <t>SLATTERY Godfrey</t>
  </si>
  <si>
    <t>BANUSCH Richard</t>
  </si>
  <si>
    <t>FRAHM Jasper</t>
  </si>
  <si>
    <t>WOLF Justin</t>
  </si>
  <si>
    <t>DANIEL Gregory</t>
  </si>
  <si>
    <t>HERREGODTS Rune</t>
  </si>
  <si>
    <t>SHCHERBAN Vladyslav</t>
  </si>
  <si>
    <t>KLINE Shane</t>
  </si>
  <si>
    <t>MCC</t>
  </si>
  <si>
    <t>SUKHOV Maxim</t>
  </si>
  <si>
    <t>PISKUNOV Maxim</t>
  </si>
  <si>
    <t>BIC</t>
  </si>
  <si>
    <t>TIPPER Jacob</t>
  </si>
  <si>
    <t>ZUAZUBISKAR GALLASTEGI
Illart</t>
  </si>
  <si>
    <t>NOVIKOV Savva</t>
  </si>
  <si>
    <t>LOK</t>
  </si>
  <si>
    <t>VERAMCHUK Yauhen</t>
  </si>
  <si>
    <t>van THOENDERDAAL Nils</t>
  </si>
  <si>
    <t>van den BERG Roy</t>
  </si>
  <si>
    <t>BURKE Steven</t>
  </si>
  <si>
    <t>MALNEV Sergey</t>
  </si>
  <si>
    <t>NIKIFOROV Arseny</t>
  </si>
  <si>
    <t>GROSS Franz</t>
  </si>
  <si>
    <t>SCHMIEDEL Sebastian</t>
  </si>
  <si>
    <t>POTTS Marc</t>
  </si>
  <si>
    <t>KAISER Adrian</t>
  </si>
  <si>
    <t>DAVY Clement</t>
  </si>
  <si>
    <t>MIN Kyeongho</t>
  </si>
  <si>
    <t>MANO Yuttana</t>
  </si>
  <si>
    <t>KO Siu Wai</t>
  </si>
  <si>
    <t>de PAUW Moreno</t>
  </si>
  <si>
    <t>GAINEYEV Robert</t>
  </si>
  <si>
    <t>PHONARJTHAN Patompob</t>
  </si>
  <si>
    <t>BOONRATANATHANAKORN
Thurakit</t>
  </si>
  <si>
    <t>von FOLSACH Casper</t>
  </si>
  <si>
    <t>CONTTE Tomas</t>
  </si>
  <si>
    <t>+
Rk</t>
  </si>
  <si>
    <t>Points gained Rank</t>
  </si>
  <si>
    <t xml:space="preserve">van den BERG Roy   </t>
  </si>
  <si>
    <t>NITTA Yuda</t>
  </si>
  <si>
    <t>D'ALMEIDA Michae</t>
  </si>
  <si>
    <t>ICHIMARU Shogo</t>
  </si>
  <si>
    <t>MUKHOMEDIAROV Dmitry</t>
  </si>
  <si>
    <t>blic of Korea
PARK Sanghoon</t>
  </si>
  <si>
    <t>COSTEPLANE Aurelien</t>
  </si>
  <si>
    <t>CHEN Zhiwen</t>
  </si>
  <si>
    <t>XU Zhaoliang</t>
  </si>
  <si>
    <t>MALIEIEV Timur</t>
  </si>
  <si>
    <t>PASCHE Frank</t>
  </si>
  <si>
    <t>LAO Long San</t>
  </si>
  <si>
    <t>MAC</t>
  </si>
  <si>
    <t>STASH Mamyr</t>
  </si>
  <si>
    <t>ALVES OLIVEIRA Rui Filipe</t>
  </si>
  <si>
    <t>ZHAN Zewei</t>
  </si>
  <si>
    <t>WANG Tianqi</t>
  </si>
  <si>
    <t>NOSOV Aleksei</t>
  </si>
  <si>
    <t>ZONG Gaoyang</t>
  </si>
  <si>
    <t>LCT</t>
  </si>
  <si>
    <t>HBT</t>
  </si>
  <si>
    <t>MUKHOMEDIAROV Dmitrii</t>
  </si>
  <si>
    <t>DRIZNERS Jarrad</t>
  </si>
  <si>
    <t>KULIKOV Vladislav</t>
  </si>
  <si>
    <t>KURBATOV Aleksei</t>
  </si>
  <si>
    <t>O'DONNELL Bailey</t>
  </si>
  <si>
    <t>TREYMANE Jarred</t>
  </si>
  <si>
    <t>SHI Yahui</t>
  </si>
  <si>
    <t>ZHOU Hongfei</t>
  </si>
  <si>
    <t>VNZ</t>
  </si>
  <si>
    <t>ZUAZUBISKAR GALLASTE Illart</t>
  </si>
  <si>
    <t>LI Jianxin</t>
  </si>
  <si>
    <t>SUMMERHILL Daniel</t>
  </si>
  <si>
    <t>CANELON Hersony</t>
  </si>
  <si>
    <t>FREITAS Kacio</t>
  </si>
  <si>
    <t>QUINTERO MALDONADO Gabriel Angel</t>
  </si>
  <si>
    <t>MARCANO Cesar</t>
  </si>
  <si>
    <t>FANTA Jiri</t>
  </si>
  <si>
    <t>STASTNY Jakub</t>
  </si>
  <si>
    <t>PARK Keonwoo</t>
  </si>
  <si>
    <t>CZUBAK Dawid</t>
  </si>
  <si>
    <t>FREDERIKSEN Oliver Wulff</t>
  </si>
  <si>
    <t>DIK Calvin</t>
  </si>
  <si>
    <t>THIELE Kersten</t>
  </si>
  <si>
    <t>Row Labels</t>
  </si>
  <si>
    <t>Grand Total</t>
  </si>
  <si>
    <t>Average of 125m</t>
  </si>
  <si>
    <t>Average of 250m</t>
  </si>
  <si>
    <t>(All)</t>
  </si>
  <si>
    <t>(Multiple Items)</t>
  </si>
  <si>
    <t>Average of 750m</t>
  </si>
  <si>
    <t>Average of 625m</t>
  </si>
  <si>
    <t>Average of 500m</t>
  </si>
  <si>
    <t>Average of 375m</t>
  </si>
  <si>
    <t>Column Labels</t>
  </si>
  <si>
    <t>Average of 1000m</t>
  </si>
  <si>
    <t>Average of 875m</t>
  </si>
  <si>
    <t>Min of 1000m</t>
  </si>
  <si>
    <t>Win Time R1</t>
  </si>
  <si>
    <t>Win Time r2</t>
  </si>
  <si>
    <t>Win Time R3</t>
  </si>
  <si>
    <t>Average of Rank</t>
  </si>
  <si>
    <t>Min of Age</t>
  </si>
  <si>
    <t>Min of 200m</t>
  </si>
  <si>
    <t>MOHD ZONIS Muhammad Fadhi</t>
  </si>
  <si>
    <t>TANFIELD Harry</t>
  </si>
  <si>
    <t xml:space="preserve">SHILOV Sergei
</t>
  </si>
  <si>
    <t>SOKOLOV Dmitrii</t>
  </si>
  <si>
    <t>BOKELOH Jonas</t>
  </si>
  <si>
    <t>HENKELMANN Milan</t>
  </si>
  <si>
    <t>MALEEV Timur</t>
  </si>
  <si>
    <t>KOVALEV Evgeny</t>
  </si>
  <si>
    <t>PROSTOKISHIN Andrey</t>
  </si>
  <si>
    <t>ZHURKIN Nikolay</t>
  </si>
  <si>
    <t>VASYUKHNO Alexandr</t>
  </si>
  <si>
    <t>Jakarta</t>
  </si>
  <si>
    <t>AGNOLETTO Blake</t>
  </si>
  <si>
    <t>WÜTHRICH Emanuel</t>
  </si>
  <si>
    <t>SAAD Ahmed</t>
  </si>
  <si>
    <t>KUSUMA Terry Yudha</t>
  </si>
  <si>
    <t>AZA</t>
  </si>
  <si>
    <t>NCI</t>
  </si>
  <si>
    <t>KANG Seojun</t>
  </si>
  <si>
    <t>Š?ASTNÝ Jakub</t>
  </si>
  <si>
    <t>DHENTAKA Dika Alif</t>
  </si>
  <si>
    <t>BUL</t>
  </si>
  <si>
    <t>NARCISO Diogo</t>
  </si>
  <si>
    <t>BLEDDYN Oliver</t>
  </si>
  <si>
    <t>KADLEC Milan</t>
  </si>
  <si>
    <t>BENNASSAR ROSSELLO Francesc</t>
  </si>
  <si>
    <t>MOORE Viggo</t>
  </si>
  <si>
    <t>GARAIAR PIKABEA Beñat</t>
  </si>
  <si>
    <t>OETOMO Yosandy Darmawan</t>
  </si>
  <si>
    <t>PRAYOGO Dealton Nur Arif</t>
  </si>
  <si>
    <t>SETIAWAN Odie Purnomo</t>
  </si>
  <si>
    <t>Lopez Gonzaga Jafet</t>
  </si>
  <si>
    <t>KIM Dongha</t>
  </si>
  <si>
    <t>KYRYCHENKO Danylo</t>
  </si>
  <si>
    <t>MINUTA Stefano</t>
  </si>
  <si>
    <t>TSAI Chia Hsun</t>
  </si>
  <si>
    <t>YANG Sheng Kai</t>
  </si>
  <si>
    <t>JOLATA Fandi</t>
  </si>
  <si>
    <t>SYAWAL Mochamad Bintang</t>
  </si>
  <si>
    <t>Final_Rank</t>
  </si>
  <si>
    <t>LEITÃƒO IÃºri</t>
  </si>
  <si>
    <t>VONEÅ  Jan</t>
  </si>
  <si>
    <t>THIÃ‰BAUD ValÃ¨re</t>
  </si>
  <si>
    <t>WÃœTHRICH Emanuel</t>
  </si>
  <si>
    <t>Oâ€™BRIEN Kelland</t>
  </si>
  <si>
    <t>MÃ˜RKÃ˜V Michael</t>
  </si>
  <si>
    <t>RÃœEGG Lukas</t>
  </si>
  <si>
    <t>PEÃ‘A SALAS Ricardo</t>
  </si>
  <si>
    <t>MATIAS JoÃ£o</t>
  </si>
  <si>
    <t>PEÃ‘ALOZA YANEZ Felipe</t>
  </si>
  <si>
    <t>4000m</t>
  </si>
  <si>
    <t>1125m</t>
  </si>
  <si>
    <t>1250m</t>
  </si>
  <si>
    <t>1375m</t>
  </si>
  <si>
    <t>1500m</t>
  </si>
  <si>
    <t>1625m</t>
  </si>
  <si>
    <t>1750m</t>
  </si>
  <si>
    <t>1875m</t>
  </si>
  <si>
    <t>2000m</t>
  </si>
  <si>
    <t>2125m</t>
  </si>
  <si>
    <t>2250m</t>
  </si>
  <si>
    <t>2375m</t>
  </si>
  <si>
    <t>2500m</t>
  </si>
  <si>
    <t>2625m</t>
  </si>
  <si>
    <t>2750m</t>
  </si>
  <si>
    <t>2875m</t>
  </si>
  <si>
    <t>3000m</t>
  </si>
  <si>
    <t>3125m</t>
  </si>
  <si>
    <t>3250m</t>
  </si>
  <si>
    <t>3375m</t>
  </si>
  <si>
    <t>3500m</t>
  </si>
  <si>
    <t>3625m</t>
  </si>
  <si>
    <t>3750m</t>
  </si>
  <si>
    <t>3875m</t>
  </si>
  <si>
    <t>Diff</t>
  </si>
  <si>
    <t>DORENBOS Yanne</t>
  </si>
  <si>
    <t>Cairo</t>
  </si>
  <si>
    <t>KANG    Shih Feng</t>
  </si>
  <si>
    <t>PREDOMO Mattia</t>
  </si>
  <si>
    <t>ALVORD III James</t>
  </si>
  <si>
    <t>SALEM Abdelrahman</t>
  </si>
  <si>
    <t>? KANG ?? Shih Feng</t>
  </si>
  <si>
    <t>SWART James</t>
  </si>
  <si>
    <t>LEITÃO Iúri</t>
  </si>
  <si>
    <t>KOKAS Raphael</t>
  </si>
  <si>
    <t>PETIT Clément</t>
  </si>
  <si>
    <t>RITZINGER Felix</t>
  </si>
  <si>
    <t>MARTINEZ MOROS Clever Jose</t>
  </si>
  <si>
    <t>DRIJVER Bertold</t>
  </si>
  <si>
    <t>MIKUTIS Aivaras</t>
  </si>
  <si>
    <t>FYNBO Anders</t>
  </si>
  <si>
    <t>ALMANSOORI Ahmed</t>
  </si>
  <si>
    <t>UAE</t>
  </si>
  <si>
    <t>HORNBLOW Keegan</t>
  </si>
  <si>
    <t>GILL Michael</t>
  </si>
  <si>
    <t>ROBERTS William</t>
  </si>
  <si>
    <t>BERTELS Lennert</t>
  </si>
  <si>
    <t>WALINIAK Konrad</t>
  </si>
  <si>
    <t>ADOMAITIS Rokas</t>
  </si>
  <si>
    <t>MATUZEVI?IUS Žygimantas</t>
  </si>
  <si>
    <t>BAKR Mahmoud</t>
  </si>
  <si>
    <t>ELHUSSEINI KHALIL Assem</t>
  </si>
  <si>
    <t>HOBBS Noah</t>
  </si>
  <si>
    <t>AITKEN Kyle</t>
  </si>
  <si>
    <t>LOPEZ GONZAGA Jafet Emmanuel</t>
  </si>
  <si>
    <t>CHAROVAS Miltiadis</t>
  </si>
  <si>
    <t>?YANG ??sheng Kai</t>
  </si>
  <si>
    <t>? TSAI ?? Chia Hsun</t>
  </si>
  <si>
    <t>ALLAM Khaled</t>
  </si>
  <si>
    <t>Tokyo</t>
  </si>
  <si>
    <t>ROC</t>
  </si>
  <si>
    <t>R32</t>
  </si>
  <si>
    <t>MADSEN Frederik</t>
  </si>
  <si>
    <t>de HAITRE Vincent</t>
  </si>
  <si>
    <t>Initial_CSE</t>
  </si>
  <si>
    <t>Final_CSE</t>
  </si>
  <si>
    <t>ExpectedRank</t>
  </si>
  <si>
    <t>RatingChange</t>
  </si>
  <si>
    <t>Bremer</t>
  </si>
  <si>
    <t>Mu</t>
  </si>
  <si>
    <t>Sigma</t>
  </si>
  <si>
    <t>MUELLER Andreas</t>
  </si>
  <si>
    <t>MAREE David</t>
  </si>
  <si>
    <t>Rep32</t>
  </si>
  <si>
    <t>Rep16</t>
  </si>
  <si>
    <t>Rep8</t>
  </si>
  <si>
    <t>5to8</t>
  </si>
  <si>
    <t>AvgSpeed</t>
  </si>
  <si>
    <t>FORSTEMANN Robert</t>
  </si>
  <si>
    <t>VASIUKHNO Alexandr</t>
  </si>
  <si>
    <t>CTF</t>
  </si>
  <si>
    <t>GUTIERREZ LOPEZ Saul Antonio</t>
  </si>
  <si>
    <t>ÄŒECHMAN Martin</t>
  </si>
  <si>
    <t>SZALONTAY SÃ¡ndor</t>
  </si>
  <si>
    <t>BÃ–TTICHER Stefan</t>
  </si>
  <si>
    <t>DÃ–RNBACH Maximilian</t>
  </si>
  <si>
    <t>TJON EN FA JaÃ¯r</t>
  </si>
  <si>
    <t>VIGIER SÃ©bastien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</si>
</sst>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mm:ss.000"/>
    <numFmt numFmtId="166" formatCode="m:ss.000"/>
    <numFmt numFmtId="167" formatCode="[h]:mm"/>
  </numFmts>
  <fonts count="6" x14ac:knownFonts="1">
    <font>
      <sz val="11"/>
      <color theme="1"/>
      <name val="Calibri"/>
      <family val="2"/>
      <scheme val="minor"/>
    </font>
    <font>
      <sz val="11"/>
      <color rgb="FF000000"/>
      <name val="Calibri"/>
      <family val="2"/>
    </font>
    <font>
      <sz val="8"/>
      <name val="Calibri"/>
      <family val="2"/>
      <scheme val="minor"/>
    </font>
    <font>
      <sz val="11"/>
      <name val="Calibri"/>
      <family val="2"/>
      <scheme val="minor"/>
    </font>
    <font>
      <b/>
      <sz val="11"/>
      <color theme="0"/>
      <name val="Calibri"/>
      <family val="2"/>
      <scheme val="minor"/>
    </font>
    <font>
      <sz val="11"/>
      <color theme="0"/>
      <name val="Calibri"/>
      <family val="2"/>
      <scheme val="minor"/>
    </font>
  </fonts>
  <fills count="16">
    <fill>
      <patternFill patternType="none"/>
    </fill>
    <fill>
      <patternFill patternType="gray125"/>
    </fill>
    <fill>
      <patternFill patternType="solid">
        <fgColor theme="4" tint="0.79998168889431442"/>
        <bgColor indexed="64"/>
      </patternFill>
    </fill>
    <fill>
      <patternFill patternType="solid">
        <fgColor theme="9" tint="0.79998168889431442"/>
        <bgColor indexed="64"/>
      </patternFill>
    </fill>
    <fill>
      <patternFill patternType="solid">
        <fgColor theme="0"/>
        <bgColor indexed="64"/>
      </patternFill>
    </fill>
    <fill>
      <patternFill patternType="solid">
        <fgColor theme="5" tint="0.79998168889431442"/>
        <bgColor indexed="64"/>
      </patternFill>
    </fill>
    <fill>
      <patternFill patternType="solid">
        <fgColor rgb="FFFCE4D6"/>
        <bgColor indexed="64"/>
      </patternFill>
    </fill>
    <fill>
      <patternFill patternType="solid">
        <fgColor rgb="FFD9E1F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4"/>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9" tint="0.79998168889431442"/>
        <bgColor theme="4" tint="0.79998168889431442"/>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indexed="64"/>
      </left>
      <right/>
      <top style="thin">
        <color theme="4" tint="0.39997558519241921"/>
      </top>
      <bottom/>
      <diagonal/>
    </border>
    <border>
      <left/>
      <right style="thin">
        <color theme="4" tint="0.39997558519241921"/>
      </right>
      <top style="thin">
        <color indexed="64"/>
      </top>
      <bottom/>
      <diagonal/>
    </border>
    <border>
      <left/>
      <right/>
      <top style="thin">
        <color indexed="64"/>
      </top>
      <bottom/>
      <diagonal/>
    </border>
    <border>
      <left style="thin">
        <color indexed="64"/>
      </left>
      <right/>
      <top style="thin">
        <color theme="4" tint="0.39997558519241921"/>
      </top>
      <bottom style="thin">
        <color theme="4" tint="0.39997558519241921"/>
      </bottom>
      <diagonal/>
    </border>
  </borders>
  <cellStyleXfs count="1">
    <xf numFmtId="0" fontId="0" fillId="0" borderId="0"/>
  </cellStyleXfs>
  <cellXfs count="161">
    <xf numFmtId="0" fontId="0" fillId="0" borderId="0" xfId="0"/>
    <xf numFmtId="0" fontId="0" fillId="3" borderId="1" xfId="0" applyFill="1" applyBorder="1"/>
    <xf numFmtId="14" fontId="0" fillId="3" borderId="1" xfId="0" applyNumberFormat="1" applyFill="1" applyBorder="1"/>
    <xf numFmtId="0" fontId="0" fillId="0" borderId="1" xfId="0" applyBorder="1"/>
    <xf numFmtId="0" fontId="0" fillId="2" borderId="1" xfId="0" applyFill="1" applyBorder="1"/>
    <xf numFmtId="14" fontId="0" fillId="2" borderId="1" xfId="0" applyNumberFormat="1" applyFill="1" applyBorder="1"/>
    <xf numFmtId="20" fontId="0" fillId="0" borderId="0" xfId="0" applyNumberFormat="1"/>
    <xf numFmtId="46" fontId="0" fillId="0" borderId="0" xfId="0" applyNumberFormat="1"/>
    <xf numFmtId="1" fontId="0" fillId="0" borderId="1" xfId="0" applyNumberFormat="1" applyBorder="1"/>
    <xf numFmtId="0" fontId="0" fillId="0" borderId="3" xfId="0" applyBorder="1"/>
    <xf numFmtId="14" fontId="0" fillId="0" borderId="0" xfId="0" applyNumberFormat="1"/>
    <xf numFmtId="2" fontId="1" fillId="3" borderId="1" xfId="0" applyNumberFormat="1" applyFont="1" applyFill="1" applyBorder="1"/>
    <xf numFmtId="2" fontId="1" fillId="2" borderId="1" xfId="0" applyNumberFormat="1" applyFont="1" applyFill="1" applyBorder="1"/>
    <xf numFmtId="0" fontId="0" fillId="5" borderId="1" xfId="0" applyFill="1" applyBorder="1"/>
    <xf numFmtId="2" fontId="1" fillId="5" borderId="1" xfId="0" applyNumberFormat="1" applyFont="1" applyFill="1" applyBorder="1"/>
    <xf numFmtId="0" fontId="0" fillId="6" borderId="1" xfId="0" applyFill="1" applyBorder="1"/>
    <xf numFmtId="14" fontId="0" fillId="6" borderId="1" xfId="0" applyNumberFormat="1" applyFill="1" applyBorder="1"/>
    <xf numFmtId="0" fontId="0" fillId="7" borderId="1" xfId="0" applyFill="1" applyBorder="1"/>
    <xf numFmtId="14" fontId="0" fillId="7" borderId="1" xfId="0" applyNumberFormat="1" applyFill="1" applyBorder="1"/>
    <xf numFmtId="2" fontId="0" fillId="0" borderId="0" xfId="0" applyNumberFormat="1"/>
    <xf numFmtId="14" fontId="0" fillId="5" borderId="1" xfId="0" applyNumberFormat="1" applyFill="1" applyBorder="1"/>
    <xf numFmtId="0" fontId="0" fillId="3" borderId="3" xfId="0" applyFill="1" applyBorder="1"/>
    <xf numFmtId="14" fontId="0" fillId="3" borderId="3" xfId="0" applyNumberFormat="1" applyFill="1" applyBorder="1"/>
    <xf numFmtId="164" fontId="0" fillId="0" borderId="1" xfId="0" applyNumberFormat="1" applyBorder="1"/>
    <xf numFmtId="47" fontId="0" fillId="0" borderId="0" xfId="0" applyNumberFormat="1"/>
    <xf numFmtId="0" fontId="0" fillId="2" borderId="4" xfId="0" applyFill="1" applyBorder="1"/>
    <xf numFmtId="0" fontId="0" fillId="11" borderId="4" xfId="0" applyFill="1" applyBorder="1"/>
    <xf numFmtId="0" fontId="0" fillId="11" borderId="1" xfId="0" applyFill="1" applyBorder="1"/>
    <xf numFmtId="2" fontId="1" fillId="11" borderId="1" xfId="0" applyNumberFormat="1" applyFont="1" applyFill="1" applyBorder="1"/>
    <xf numFmtId="14" fontId="0" fillId="11" borderId="1" xfId="0" applyNumberFormat="1" applyFill="1" applyBorder="1"/>
    <xf numFmtId="0" fontId="0" fillId="0" borderId="4" xfId="0" applyBorder="1"/>
    <xf numFmtId="0" fontId="0" fillId="0" borderId="2" xfId="0" applyBorder="1"/>
    <xf numFmtId="0" fontId="0" fillId="2" borderId="2" xfId="0" applyFill="1" applyBorder="1"/>
    <xf numFmtId="0" fontId="3" fillId="0" borderId="0" xfId="0" applyFont="1"/>
    <xf numFmtId="0" fontId="0" fillId="3" borderId="4" xfId="0" applyFill="1" applyBorder="1"/>
    <xf numFmtId="164" fontId="0" fillId="0" borderId="0" xfId="0" applyNumberFormat="1"/>
    <xf numFmtId="0" fontId="0" fillId="10" borderId="0" xfId="0" applyFill="1"/>
    <xf numFmtId="165" fontId="0" fillId="0" borderId="0" xfId="0" applyNumberFormat="1"/>
    <xf numFmtId="0" fontId="0" fillId="4" borderId="0" xfId="0" applyFill="1"/>
    <xf numFmtId="0" fontId="0" fillId="2" borderId="3" xfId="0" applyFill="1" applyBorder="1"/>
    <xf numFmtId="2" fontId="1" fillId="2" borderId="3" xfId="0" applyNumberFormat="1" applyFont="1" applyFill="1" applyBorder="1"/>
    <xf numFmtId="0" fontId="0" fillId="2" borderId="5" xfId="0" applyFill="1" applyBorder="1"/>
    <xf numFmtId="14" fontId="0" fillId="2" borderId="5" xfId="0" applyNumberFormat="1" applyFill="1" applyBorder="1"/>
    <xf numFmtId="20" fontId="0" fillId="2" borderId="1" xfId="0" applyNumberFormat="1" applyFill="1" applyBorder="1"/>
    <xf numFmtId="14" fontId="0" fillId="2" borderId="3" xfId="0" applyNumberFormat="1" applyFill="1" applyBorder="1"/>
    <xf numFmtId="0" fontId="0" fillId="3" borderId="2" xfId="0" applyFill="1" applyBorder="1"/>
    <xf numFmtId="164" fontId="0" fillId="3" borderId="1" xfId="0" applyNumberFormat="1" applyFill="1" applyBorder="1"/>
    <xf numFmtId="0" fontId="0" fillId="3" borderId="5" xfId="0" applyFill="1" applyBorder="1"/>
    <xf numFmtId="14" fontId="0" fillId="3" borderId="5" xfId="0" applyNumberFormat="1" applyFill="1" applyBorder="1"/>
    <xf numFmtId="0" fontId="0" fillId="3" borderId="0" xfId="0" applyFill="1"/>
    <xf numFmtId="164" fontId="0" fillId="2" borderId="1" xfId="0" applyNumberFormat="1" applyFill="1" applyBorder="1"/>
    <xf numFmtId="0" fontId="0" fillId="2" borderId="0" xfId="0" applyFill="1"/>
    <xf numFmtId="0" fontId="0" fillId="5" borderId="0" xfId="0" applyFill="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12" borderId="0" xfId="0" applyFill="1" applyAlignment="1">
      <alignment horizontal="left"/>
    </xf>
    <xf numFmtId="165" fontId="0" fillId="12" borderId="0" xfId="0" applyNumberFormat="1" applyFill="1"/>
    <xf numFmtId="0" fontId="0" fillId="12" borderId="0" xfId="0" applyFill="1"/>
    <xf numFmtId="0" fontId="0" fillId="4" borderId="1" xfId="0" applyFill="1" applyBorder="1" applyAlignment="1">
      <alignment horizontal="left"/>
    </xf>
    <xf numFmtId="165" fontId="0" fillId="4" borderId="1" xfId="0" applyNumberFormat="1" applyFill="1" applyBorder="1"/>
    <xf numFmtId="2" fontId="0" fillId="0" borderId="0" xfId="0" applyNumberFormat="1" applyAlignment="1">
      <alignment horizontal="left"/>
    </xf>
    <xf numFmtId="14" fontId="0" fillId="3" borderId="0" xfId="0" applyNumberFormat="1" applyFill="1"/>
    <xf numFmtId="0" fontId="4" fillId="13" borderId="11" xfId="0" applyFont="1" applyFill="1" applyBorder="1"/>
    <xf numFmtId="0" fontId="4" fillId="13" borderId="12" xfId="0" applyFont="1" applyFill="1" applyBorder="1"/>
    <xf numFmtId="0" fontId="4" fillId="13" borderId="13" xfId="0" applyFont="1" applyFill="1" applyBorder="1"/>
    <xf numFmtId="0" fontId="0" fillId="3" borderId="8" xfId="0" applyFill="1" applyBorder="1"/>
    <xf numFmtId="14" fontId="0" fillId="3" borderId="8" xfId="0" applyNumberFormat="1" applyFill="1" applyBorder="1"/>
    <xf numFmtId="0" fontId="1" fillId="3" borderId="8" xfId="0" applyFont="1" applyFill="1" applyBorder="1"/>
    <xf numFmtId="2" fontId="1" fillId="3" borderId="8" xfId="0" applyNumberFormat="1" applyFont="1" applyFill="1" applyBorder="1"/>
    <xf numFmtId="0" fontId="1" fillId="14" borderId="3" xfId="0" applyFont="1" applyFill="1" applyBorder="1"/>
    <xf numFmtId="0" fontId="1" fillId="0" borderId="3" xfId="0" applyFont="1" applyBorder="1"/>
    <xf numFmtId="0" fontId="0" fillId="2" borderId="8" xfId="0" applyFill="1" applyBorder="1"/>
    <xf numFmtId="14" fontId="0" fillId="2" borderId="8" xfId="0" applyNumberFormat="1" applyFill="1" applyBorder="1"/>
    <xf numFmtId="2" fontId="1" fillId="2" borderId="8" xfId="0" applyNumberFormat="1" applyFont="1" applyFill="1" applyBorder="1"/>
    <xf numFmtId="2" fontId="0" fillId="0" borderId="3" xfId="0" applyNumberFormat="1" applyBorder="1"/>
    <xf numFmtId="2" fontId="0" fillId="14" borderId="3" xfId="0" applyNumberFormat="1" applyFill="1" applyBorder="1"/>
    <xf numFmtId="2" fontId="0" fillId="0" borderId="15" xfId="0" applyNumberFormat="1" applyBorder="1"/>
    <xf numFmtId="2" fontId="0" fillId="14" borderId="13" xfId="0" applyNumberFormat="1" applyFill="1" applyBorder="1"/>
    <xf numFmtId="2" fontId="0" fillId="0" borderId="13" xfId="0" applyNumberFormat="1" applyBorder="1"/>
    <xf numFmtId="14" fontId="0" fillId="14" borderId="8" xfId="0" applyNumberFormat="1" applyFill="1" applyBorder="1"/>
    <xf numFmtId="0" fontId="0" fillId="14" borderId="8" xfId="0" applyFill="1" applyBorder="1"/>
    <xf numFmtId="0" fontId="0" fillId="14" borderId="16" xfId="0" applyFill="1" applyBorder="1"/>
    <xf numFmtId="0" fontId="0" fillId="2" borderId="14" xfId="0" applyFill="1" applyBorder="1"/>
    <xf numFmtId="14" fontId="0" fillId="0" borderId="14" xfId="0" applyNumberFormat="1" applyBorder="1"/>
    <xf numFmtId="0" fontId="0" fillId="0" borderId="14" xfId="0" applyBorder="1"/>
    <xf numFmtId="0" fontId="0" fillId="0" borderId="12" xfId="0" applyBorder="1"/>
    <xf numFmtId="14" fontId="0" fillId="14" borderId="14" xfId="0" applyNumberFormat="1" applyFill="1" applyBorder="1"/>
    <xf numFmtId="0" fontId="0" fillId="14" borderId="14" xfId="0" applyFill="1" applyBorder="1"/>
    <xf numFmtId="0" fontId="0" fillId="14" borderId="12" xfId="0" applyFill="1" applyBorder="1"/>
    <xf numFmtId="0" fontId="0" fillId="2" borderId="17" xfId="0" applyFill="1" applyBorder="1"/>
    <xf numFmtId="0" fontId="0" fillId="3" borderId="14" xfId="0" applyFill="1" applyBorder="1"/>
    <xf numFmtId="0" fontId="0" fillId="3" borderId="12" xfId="0" applyFill="1" applyBorder="1"/>
    <xf numFmtId="0" fontId="0" fillId="15" borderId="14" xfId="0" applyFill="1" applyBorder="1"/>
    <xf numFmtId="0" fontId="0" fillId="15" borderId="12" xfId="0" applyFill="1" applyBorder="1"/>
    <xf numFmtId="0" fontId="0" fillId="2" borderId="12" xfId="0" applyFill="1" applyBorder="1"/>
    <xf numFmtId="0" fontId="0" fillId="2" borderId="10" xfId="0" applyFill="1" applyBorder="1"/>
    <xf numFmtId="14" fontId="0" fillId="2" borderId="0" xfId="0" applyNumberFormat="1" applyFill="1"/>
    <xf numFmtId="14" fontId="0" fillId="0" borderId="1" xfId="0" applyNumberFormat="1" applyBorder="1"/>
    <xf numFmtId="164" fontId="0" fillId="2" borderId="0" xfId="0" applyNumberFormat="1" applyFill="1"/>
    <xf numFmtId="0" fontId="0" fillId="5" borderId="4" xfId="0" applyFill="1" applyBorder="1"/>
    <xf numFmtId="0" fontId="0" fillId="9" borderId="4" xfId="0" applyFill="1" applyBorder="1"/>
    <xf numFmtId="14" fontId="0" fillId="5" borderId="0" xfId="0" applyNumberFormat="1" applyFill="1"/>
    <xf numFmtId="0" fontId="0" fillId="11" borderId="0" xfId="0" applyFill="1"/>
    <xf numFmtId="0" fontId="0" fillId="9" borderId="0" xfId="0" applyFill="1"/>
    <xf numFmtId="2" fontId="1" fillId="11" borderId="0" xfId="0" applyNumberFormat="1" applyFont="1" applyFill="1"/>
    <xf numFmtId="2" fontId="0" fillId="3" borderId="0" xfId="0" applyNumberFormat="1" applyFill="1"/>
    <xf numFmtId="14" fontId="0" fillId="0" borderId="3" xfId="0" applyNumberFormat="1" applyBorder="1"/>
    <xf numFmtId="0" fontId="0" fillId="4" borderId="1" xfId="0" applyFill="1" applyBorder="1"/>
    <xf numFmtId="0" fontId="0" fillId="4" borderId="5" xfId="0" applyFill="1" applyBorder="1"/>
    <xf numFmtId="0" fontId="0" fillId="4" borderId="3" xfId="0" applyFill="1" applyBorder="1"/>
    <xf numFmtId="0" fontId="0" fillId="4" borderId="6" xfId="0" applyFill="1" applyBorder="1"/>
    <xf numFmtId="0" fontId="0" fillId="4" borderId="7" xfId="0" applyFill="1" applyBorder="1"/>
    <xf numFmtId="0" fontId="0" fillId="4" borderId="8" xfId="0" applyFill="1" applyBorder="1"/>
    <xf numFmtId="0" fontId="0" fillId="4" borderId="9" xfId="0" applyFill="1" applyBorder="1"/>
    <xf numFmtId="166" fontId="0" fillId="0" borderId="0" xfId="0" applyNumberFormat="1"/>
    <xf numFmtId="2" fontId="0" fillId="0" borderId="1" xfId="0" applyNumberFormat="1" applyBorder="1"/>
    <xf numFmtId="0" fontId="5" fillId="0" borderId="0" xfId="0" applyFont="1"/>
    <xf numFmtId="164" fontId="0" fillId="3" borderId="0" xfId="0" applyNumberFormat="1" applyFill="1"/>
    <xf numFmtId="0" fontId="0" fillId="8" borderId="4" xfId="0" applyFill="1" applyBorder="1"/>
    <xf numFmtId="0" fontId="0" fillId="8" borderId="0" xfId="0" applyFill="1"/>
    <xf numFmtId="1" fontId="1" fillId="8" borderId="0" xfId="0" applyNumberFormat="1" applyFont="1" applyFill="1"/>
    <xf numFmtId="1" fontId="1" fillId="5" borderId="0" xfId="0" applyNumberFormat="1" applyFont="1" applyFill="1"/>
    <xf numFmtId="1" fontId="1" fillId="3" borderId="0" xfId="0" applyNumberFormat="1" applyFont="1" applyFill="1"/>
    <xf numFmtId="1" fontId="1" fillId="9" borderId="0" xfId="0" applyNumberFormat="1" applyFont="1" applyFill="1"/>
    <xf numFmtId="1" fontId="1" fillId="2" borderId="0" xfId="0" applyNumberFormat="1" applyFont="1" applyFill="1"/>
    <xf numFmtId="46" fontId="0" fillId="4" borderId="0" xfId="0" applyNumberFormat="1" applyFill="1"/>
    <xf numFmtId="0" fontId="0" fillId="4" borderId="2" xfId="0" applyFill="1" applyBorder="1"/>
    <xf numFmtId="1" fontId="0" fillId="0" borderId="0" xfId="0" applyNumberFormat="1"/>
    <xf numFmtId="0" fontId="0" fillId="2" borderId="0" xfId="0" applyFill="1" applyAlignment="1">
      <alignment wrapText="1"/>
    </xf>
    <xf numFmtId="0" fontId="5" fillId="4" borderId="0" xfId="0" applyFont="1" applyFill="1"/>
    <xf numFmtId="0" fontId="0" fillId="0" borderId="17" xfId="0" applyBorder="1"/>
    <xf numFmtId="0" fontId="0" fillId="0" borderId="10" xfId="0" applyBorder="1"/>
    <xf numFmtId="0" fontId="0" fillId="14" borderId="0" xfId="0" applyFill="1"/>
    <xf numFmtId="167" fontId="0" fillId="0" borderId="0" xfId="0" applyNumberFormat="1"/>
    <xf numFmtId="0" fontId="5" fillId="0" borderId="3" xfId="0" applyFont="1" applyBorder="1"/>
    <xf numFmtId="0" fontId="0" fillId="9" borderId="1" xfId="0" applyFill="1" applyBorder="1"/>
    <xf numFmtId="0" fontId="0" fillId="10" borderId="1" xfId="0" applyFill="1" applyBorder="1"/>
    <xf numFmtId="14" fontId="0" fillId="9" borderId="1" xfId="0" applyNumberFormat="1" applyFill="1" applyBorder="1"/>
    <xf numFmtId="14" fontId="0" fillId="10" borderId="1" xfId="0" applyNumberFormat="1" applyFill="1" applyBorder="1"/>
    <xf numFmtId="2" fontId="1" fillId="3" borderId="0" xfId="0" applyNumberFormat="1" applyFont="1" applyFill="1"/>
    <xf numFmtId="14" fontId="0" fillId="8" borderId="0" xfId="0" applyNumberFormat="1" applyFill="1"/>
    <xf numFmtId="14" fontId="0" fillId="3" borderId="0" xfId="0" applyNumberFormat="1" applyFill="1" applyBorder="1"/>
    <xf numFmtId="14" fontId="0" fillId="2" borderId="0" xfId="0" applyNumberFormat="1" applyFill="1" applyBorder="1"/>
    <xf numFmtId="0" fontId="0" fillId="0" borderId="0" xfId="0" applyBorder="1"/>
    <xf numFmtId="0" fontId="0" fillId="3" borderId="0" xfId="0" applyFill="1" applyBorder="1"/>
    <xf numFmtId="0" fontId="0" fillId="5" borderId="0" xfId="0" applyFill="1" applyBorder="1"/>
    <xf numFmtId="0" fontId="0" fillId="8" borderId="0" xfId="0" applyFill="1" applyBorder="1"/>
    <xf numFmtId="0" fontId="0" fillId="9" borderId="0" xfId="0" applyFill="1" applyBorder="1"/>
    <xf numFmtId="0" fontId="0" fillId="2" borderId="0" xfId="0" applyFill="1" applyBorder="1"/>
    <xf numFmtId="0" fontId="0" fillId="10" borderId="0" xfId="0" applyFill="1" applyBorder="1"/>
    <xf numFmtId="0" fontId="0" fillId="11" borderId="0" xfId="0" applyFill="1" applyBorder="1"/>
    <xf numFmtId="2" fontId="1" fillId="3" borderId="0" xfId="0" applyNumberFormat="1" applyFont="1" applyFill="1" applyBorder="1"/>
    <xf numFmtId="2" fontId="1" fillId="5" borderId="0" xfId="0" applyNumberFormat="1" applyFont="1" applyFill="1" applyBorder="1"/>
    <xf numFmtId="2" fontId="1" fillId="8" borderId="0" xfId="0" applyNumberFormat="1" applyFont="1" applyFill="1" applyBorder="1"/>
    <xf numFmtId="2" fontId="1" fillId="9" borderId="0" xfId="0" applyNumberFormat="1" applyFont="1" applyFill="1" applyBorder="1"/>
    <xf numFmtId="2" fontId="1" fillId="2" borderId="0" xfId="0" applyNumberFormat="1" applyFont="1" applyFill="1" applyBorder="1"/>
    <xf numFmtId="2" fontId="1" fillId="10" borderId="0" xfId="0" applyNumberFormat="1" applyFont="1" applyFill="1" applyBorder="1"/>
    <xf numFmtId="2" fontId="1" fillId="11" borderId="0" xfId="0" applyNumberFormat="1" applyFont="1" applyFill="1" applyBorder="1"/>
    <xf numFmtId="2" fontId="0" fillId="3" borderId="0" xfId="0" applyNumberFormat="1" applyFill="1" applyBorder="1"/>
  </cellXfs>
  <cellStyles count="1">
    <cellStyle name="Normal" xfId="0" builtinId="0"/>
  </cellStyles>
  <dxfs count="308">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dxf>
    <dxf>
      <fill>
        <patternFill>
          <bgColor theme="4" tint="0.79998168889431442"/>
        </patternFill>
      </fill>
    </dxf>
    <dxf>
      <fill>
        <patternFill>
          <bgColor theme="4" tint="0.79998168889431442"/>
        </patternFill>
      </fill>
    </dxf>
    <dxf>
      <fill>
        <patternFill>
          <bgColor theme="9"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8" tint="0.79998168889431442"/>
        </patternFill>
      </fill>
    </dxf>
    <dxf>
      <fill>
        <patternFill>
          <bgColor theme="8" tint="0.59996337778862885"/>
        </patternFill>
      </fill>
    </dxf>
    <dxf>
      <fill>
        <patternFill>
          <bgColor theme="2" tint="-0.24994659260841701"/>
        </patternFill>
      </fill>
    </dxf>
    <dxf>
      <fill>
        <patternFill>
          <bgColor theme="2" tint="-9.9948118533890809E-2"/>
        </patternFill>
      </fill>
    </dxf>
    <dxf>
      <fill>
        <patternFill>
          <bgColor theme="9" tint="0.79998168889431442"/>
        </patternFill>
      </fill>
    </dxf>
    <dxf>
      <fill>
        <patternFill>
          <bgColor theme="9" tint="0.59996337778862885"/>
        </patternFill>
      </fill>
    </dxf>
    <dxf>
      <fill>
        <patternFill>
          <bgColor theme="5" tint="0.39994506668294322"/>
        </patternFill>
      </fill>
    </dxf>
    <dxf>
      <fill>
        <patternFill>
          <bgColor theme="5" tint="0.79998168889431442"/>
        </patternFill>
      </fill>
    </dxf>
    <dxf>
      <fill>
        <patternFill>
          <bgColor rgb="FFB686DA"/>
        </patternFill>
      </fill>
    </dxf>
    <dxf>
      <fill>
        <patternFill>
          <bgColor theme="7" tint="-0.24994659260841701"/>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4"/>
        </patternFill>
      </fill>
    </dxf>
    <dxf>
      <fill>
        <patternFill>
          <bgColor theme="4"/>
        </patternFill>
      </fill>
    </dxf>
    <dxf>
      <fill>
        <patternFill>
          <bgColor theme="4"/>
        </patternFill>
      </fill>
    </dxf>
    <dxf>
      <fill>
        <patternFill>
          <bgColor theme="4"/>
        </patternFill>
      </fill>
    </dxf>
    <dxf>
      <fill>
        <patternFill>
          <bgColor theme="0"/>
        </patternFill>
      </fill>
    </dxf>
    <dxf>
      <fill>
        <patternFill>
          <bgColor theme="0"/>
        </patternFill>
      </fill>
    </dxf>
    <dxf>
      <fill>
        <patternFill>
          <bgColor theme="0"/>
        </patternFill>
      </fill>
    </dxf>
    <dxf>
      <numFmt numFmtId="165" formatCode="mm:ss.000"/>
    </dxf>
    <dxf>
      <numFmt numFmtId="165" formatCode="mm:ss.000"/>
    </dxf>
  </dxfs>
  <tableStyles count="0" defaultTableStyle="TableStyleMedium2" defaultPivotStyle="PivotStyleLight16"/>
  <colors>
    <mruColors>
      <color rgb="FFFCD96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3.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styles" Target="styles.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1.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32" Type="http://schemas.openxmlformats.org/officeDocument/2006/relationships/theme" Target="theme/theme1.xml"/><Relationship Id="rId37" Type="http://schemas.openxmlformats.org/officeDocument/2006/relationships/powerPivotData" Target="model/item.data"/><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pivotCacheDefinition" Target="pivotCache/pivotCacheDefinition5.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4.xml"/><Relationship Id="rId30" Type="http://schemas.microsoft.com/office/2007/relationships/slicerCache" Target="slicerCaches/slicerCache2.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2.xml"/><Relationship Id="rId33" Type="http://schemas.openxmlformats.org/officeDocument/2006/relationships/connections" Target="connections.xml"/><Relationship Id="rId38"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NZ"/>
              <a:t>Average</a:t>
            </a:r>
            <a:r>
              <a:rPr lang="en-NZ" baseline="0"/>
              <a:t> Splits by Rank</a:t>
            </a:r>
            <a:endParaRPr lang="en-NZ"/>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Dashboard'!$B$6</c:f>
              <c:strCache>
                <c:ptCount val="1"/>
                <c:pt idx="0">
                  <c:v>Average of 125m</c:v>
                </c:pt>
              </c:strCache>
            </c:strRef>
          </c:tx>
          <c:spPr>
            <a:solidFill>
              <a:schemeClr val="accent1"/>
            </a:solidFill>
            <a:ln>
              <a:noFill/>
            </a:ln>
            <a:effectLst/>
          </c:spPr>
          <c:invertIfNegative val="0"/>
          <c:cat>
            <c:strRef>
              <c:f>'1k TT Dashboard'!$A$7:$A$9</c:f>
              <c:strCache>
                <c:ptCount val="2"/>
                <c:pt idx="0">
                  <c:v>1</c:v>
                </c:pt>
                <c:pt idx="1">
                  <c:v>2</c:v>
                </c:pt>
              </c:strCache>
            </c:strRef>
          </c:cat>
          <c:val>
            <c:numRef>
              <c:f>'1k TT Dashboard'!$B$7:$B$9</c:f>
              <c:numCache>
                <c:formatCode>mm:ss.000</c:formatCode>
                <c:ptCount val="2"/>
                <c:pt idx="0">
                  <c:v>1.3888888888888889E-4</c:v>
                </c:pt>
                <c:pt idx="1">
                  <c:v>1.3888888888888889E-4</c:v>
                </c:pt>
              </c:numCache>
            </c:numRef>
          </c:val>
          <c:extLst>
            <c:ext xmlns:c16="http://schemas.microsoft.com/office/drawing/2014/chart" uri="{C3380CC4-5D6E-409C-BE32-E72D297353CC}">
              <c16:uniqueId val="{00000003-9726-490B-B339-7C5BD35EAA0B}"/>
            </c:ext>
          </c:extLst>
        </c:ser>
        <c:ser>
          <c:idx val="1"/>
          <c:order val="1"/>
          <c:tx>
            <c:strRef>
              <c:f>'1k TT Dashboard'!$C$6</c:f>
              <c:strCache>
                <c:ptCount val="1"/>
                <c:pt idx="0">
                  <c:v>Average of 250m</c:v>
                </c:pt>
              </c:strCache>
            </c:strRef>
          </c:tx>
          <c:spPr>
            <a:solidFill>
              <a:schemeClr val="accent2"/>
            </a:solidFill>
            <a:ln>
              <a:noFill/>
            </a:ln>
            <a:effectLst/>
          </c:spPr>
          <c:invertIfNegative val="0"/>
          <c:cat>
            <c:strRef>
              <c:f>'1k TT Dashboard'!$A$7:$A$9</c:f>
              <c:strCache>
                <c:ptCount val="2"/>
                <c:pt idx="0">
                  <c:v>1</c:v>
                </c:pt>
                <c:pt idx="1">
                  <c:v>2</c:v>
                </c:pt>
              </c:strCache>
            </c:strRef>
          </c:cat>
          <c:val>
            <c:numRef>
              <c:f>'1k TT Dashboard'!$C$7:$C$9</c:f>
              <c:numCache>
                <c:formatCode>mm:ss.000</c:formatCode>
                <c:ptCount val="2"/>
                <c:pt idx="0">
                  <c:v>2.199074074074074E-4</c:v>
                </c:pt>
                <c:pt idx="1">
                  <c:v>2.0833333333333335E-4</c:v>
                </c:pt>
              </c:numCache>
            </c:numRef>
          </c:val>
          <c:extLst>
            <c:ext xmlns:c16="http://schemas.microsoft.com/office/drawing/2014/chart" uri="{C3380CC4-5D6E-409C-BE32-E72D297353CC}">
              <c16:uniqueId val="{00000005-9726-490B-B339-7C5BD35EAA0B}"/>
            </c:ext>
          </c:extLst>
        </c:ser>
        <c:ser>
          <c:idx val="2"/>
          <c:order val="2"/>
          <c:tx>
            <c:strRef>
              <c:f>'1k TT Dashboard'!$D$6</c:f>
              <c:strCache>
                <c:ptCount val="1"/>
                <c:pt idx="0">
                  <c:v>Average of 375m</c:v>
                </c:pt>
              </c:strCache>
            </c:strRef>
          </c:tx>
          <c:spPr>
            <a:solidFill>
              <a:schemeClr val="accent3"/>
            </a:solidFill>
            <a:ln>
              <a:noFill/>
            </a:ln>
            <a:effectLst/>
          </c:spPr>
          <c:invertIfNegative val="0"/>
          <c:cat>
            <c:strRef>
              <c:f>'1k TT Dashboard'!$A$7:$A$9</c:f>
              <c:strCache>
                <c:ptCount val="2"/>
                <c:pt idx="0">
                  <c:v>1</c:v>
                </c:pt>
                <c:pt idx="1">
                  <c:v>2</c:v>
                </c:pt>
              </c:strCache>
            </c:strRef>
          </c:cat>
          <c:val>
            <c:numRef>
              <c:f>'1k TT Dashboard'!$D$7:$D$9</c:f>
              <c:numCache>
                <c:formatCode>mm:ss.000</c:formatCode>
                <c:ptCount val="2"/>
                <c:pt idx="0">
                  <c:v>2.8935185185185189E-4</c:v>
                </c:pt>
                <c:pt idx="1">
                  <c:v>2.8935185185185189E-4</c:v>
                </c:pt>
              </c:numCache>
            </c:numRef>
          </c:val>
          <c:extLst>
            <c:ext xmlns:c16="http://schemas.microsoft.com/office/drawing/2014/chart" uri="{C3380CC4-5D6E-409C-BE32-E72D297353CC}">
              <c16:uniqueId val="{00000006-9726-490B-B339-7C5BD35EAA0B}"/>
            </c:ext>
          </c:extLst>
        </c:ser>
        <c:ser>
          <c:idx val="3"/>
          <c:order val="3"/>
          <c:tx>
            <c:strRef>
              <c:f>'1k TT Dashboard'!$E$6</c:f>
              <c:strCache>
                <c:ptCount val="1"/>
                <c:pt idx="0">
                  <c:v>Average of 500m</c:v>
                </c:pt>
              </c:strCache>
            </c:strRef>
          </c:tx>
          <c:spPr>
            <a:solidFill>
              <a:schemeClr val="accent4"/>
            </a:solidFill>
            <a:ln>
              <a:noFill/>
            </a:ln>
            <a:effectLst/>
          </c:spPr>
          <c:invertIfNegative val="0"/>
          <c:cat>
            <c:strRef>
              <c:f>'1k TT Dashboard'!$A$7:$A$9</c:f>
              <c:strCache>
                <c:ptCount val="2"/>
                <c:pt idx="0">
                  <c:v>1</c:v>
                </c:pt>
                <c:pt idx="1">
                  <c:v>2</c:v>
                </c:pt>
              </c:strCache>
            </c:strRef>
          </c:cat>
          <c:val>
            <c:numRef>
              <c:f>'1k TT Dashboard'!$E$7:$E$9</c:f>
              <c:numCache>
                <c:formatCode>mm:ss.000</c:formatCode>
                <c:ptCount val="2"/>
                <c:pt idx="0">
                  <c:v>3.7037037037037035E-4</c:v>
                </c:pt>
                <c:pt idx="1">
                  <c:v>3.7037037037037035E-4</c:v>
                </c:pt>
              </c:numCache>
            </c:numRef>
          </c:val>
          <c:extLst>
            <c:ext xmlns:c16="http://schemas.microsoft.com/office/drawing/2014/chart" uri="{C3380CC4-5D6E-409C-BE32-E72D297353CC}">
              <c16:uniqueId val="{00000007-9726-490B-B339-7C5BD35EAA0B}"/>
            </c:ext>
          </c:extLst>
        </c:ser>
        <c:ser>
          <c:idx val="4"/>
          <c:order val="4"/>
          <c:tx>
            <c:strRef>
              <c:f>'1k TT Dashboard'!$F$6</c:f>
              <c:strCache>
                <c:ptCount val="1"/>
                <c:pt idx="0">
                  <c:v>Average of 625m</c:v>
                </c:pt>
              </c:strCache>
            </c:strRef>
          </c:tx>
          <c:spPr>
            <a:solidFill>
              <a:schemeClr val="accent5"/>
            </a:solidFill>
            <a:ln>
              <a:noFill/>
            </a:ln>
            <a:effectLst/>
          </c:spPr>
          <c:invertIfNegative val="0"/>
          <c:cat>
            <c:strRef>
              <c:f>'1k TT Dashboard'!$A$7:$A$9</c:f>
              <c:strCache>
                <c:ptCount val="2"/>
                <c:pt idx="0">
                  <c:v>1</c:v>
                </c:pt>
                <c:pt idx="1">
                  <c:v>2</c:v>
                </c:pt>
              </c:strCache>
            </c:strRef>
          </c:cat>
          <c:val>
            <c:numRef>
              <c:f>'1k TT Dashboard'!$F$7:$F$9</c:f>
              <c:numCache>
                <c:formatCode>mm:ss.000</c:formatCode>
                <c:ptCount val="2"/>
                <c:pt idx="0">
                  <c:v>4.3981481481481481E-4</c:v>
                </c:pt>
                <c:pt idx="1">
                  <c:v>4.3981481481481481E-4</c:v>
                </c:pt>
              </c:numCache>
            </c:numRef>
          </c:val>
          <c:extLst>
            <c:ext xmlns:c16="http://schemas.microsoft.com/office/drawing/2014/chart" uri="{C3380CC4-5D6E-409C-BE32-E72D297353CC}">
              <c16:uniqueId val="{00000008-9726-490B-B339-7C5BD35EAA0B}"/>
            </c:ext>
          </c:extLst>
        </c:ser>
        <c:ser>
          <c:idx val="5"/>
          <c:order val="5"/>
          <c:tx>
            <c:strRef>
              <c:f>'1k TT Dashboard'!$G$6</c:f>
              <c:strCache>
                <c:ptCount val="1"/>
                <c:pt idx="0">
                  <c:v>Average of 750m</c:v>
                </c:pt>
              </c:strCache>
            </c:strRef>
          </c:tx>
          <c:spPr>
            <a:solidFill>
              <a:schemeClr val="accent6"/>
            </a:solidFill>
            <a:ln>
              <a:noFill/>
            </a:ln>
            <a:effectLst/>
          </c:spPr>
          <c:invertIfNegative val="0"/>
          <c:cat>
            <c:strRef>
              <c:f>'1k TT Dashboard'!$A$7:$A$9</c:f>
              <c:strCache>
                <c:ptCount val="2"/>
                <c:pt idx="0">
                  <c:v>1</c:v>
                </c:pt>
                <c:pt idx="1">
                  <c:v>2</c:v>
                </c:pt>
              </c:strCache>
            </c:strRef>
          </c:cat>
          <c:val>
            <c:numRef>
              <c:f>'1k TT Dashboard'!$G$7:$G$9</c:f>
              <c:numCache>
                <c:formatCode>mm:ss.000</c:formatCode>
                <c:ptCount val="2"/>
                <c:pt idx="0">
                  <c:v>5.2083333333333333E-4</c:v>
                </c:pt>
                <c:pt idx="1">
                  <c:v>5.2083333333333333E-4</c:v>
                </c:pt>
              </c:numCache>
            </c:numRef>
          </c:val>
          <c:extLst>
            <c:ext xmlns:c16="http://schemas.microsoft.com/office/drawing/2014/chart" uri="{C3380CC4-5D6E-409C-BE32-E72D297353CC}">
              <c16:uniqueId val="{00000009-9726-490B-B339-7C5BD35EAA0B}"/>
            </c:ext>
          </c:extLst>
        </c:ser>
        <c:ser>
          <c:idx val="6"/>
          <c:order val="6"/>
          <c:tx>
            <c:strRef>
              <c:f>'1k TT Dashboard'!$H$6</c:f>
              <c:strCache>
                <c:ptCount val="1"/>
                <c:pt idx="0">
                  <c:v>Average of 875m</c:v>
                </c:pt>
              </c:strCache>
            </c:strRef>
          </c:tx>
          <c:spPr>
            <a:solidFill>
              <a:schemeClr val="accent1">
                <a:lumMod val="60000"/>
              </a:schemeClr>
            </a:solidFill>
            <a:ln>
              <a:noFill/>
            </a:ln>
            <a:effectLst/>
          </c:spPr>
          <c:invertIfNegative val="0"/>
          <c:cat>
            <c:strRef>
              <c:f>'1k TT Dashboard'!$A$7:$A$9</c:f>
              <c:strCache>
                <c:ptCount val="2"/>
                <c:pt idx="0">
                  <c:v>1</c:v>
                </c:pt>
                <c:pt idx="1">
                  <c:v>2</c:v>
                </c:pt>
              </c:strCache>
            </c:strRef>
          </c:cat>
          <c:val>
            <c:numRef>
              <c:f>'1k TT Dashboard'!$H$7:$H$9</c:f>
              <c:numCache>
                <c:formatCode>mm:ss.000</c:formatCode>
                <c:ptCount val="2"/>
                <c:pt idx="0">
                  <c:v>6.018518518518519E-4</c:v>
                </c:pt>
                <c:pt idx="1">
                  <c:v>6.018518518518519E-4</c:v>
                </c:pt>
              </c:numCache>
            </c:numRef>
          </c:val>
          <c:extLst>
            <c:ext xmlns:c16="http://schemas.microsoft.com/office/drawing/2014/chart" uri="{C3380CC4-5D6E-409C-BE32-E72D297353CC}">
              <c16:uniqueId val="{0000000A-9726-490B-B339-7C5BD35EAA0B}"/>
            </c:ext>
          </c:extLst>
        </c:ser>
        <c:ser>
          <c:idx val="7"/>
          <c:order val="7"/>
          <c:tx>
            <c:strRef>
              <c:f>'1k TT Dashboard'!$I$6</c:f>
              <c:strCache>
                <c:ptCount val="1"/>
                <c:pt idx="0">
                  <c:v>Average of 1000m</c:v>
                </c:pt>
              </c:strCache>
            </c:strRef>
          </c:tx>
          <c:spPr>
            <a:solidFill>
              <a:schemeClr val="accent2">
                <a:lumMod val="60000"/>
              </a:schemeClr>
            </a:solidFill>
            <a:ln>
              <a:noFill/>
            </a:ln>
            <a:effectLst/>
          </c:spPr>
          <c:invertIfNegative val="0"/>
          <c:cat>
            <c:strRef>
              <c:f>'1k TT Dashboard'!$A$7:$A$9</c:f>
              <c:strCache>
                <c:ptCount val="2"/>
                <c:pt idx="0">
                  <c:v>1</c:v>
                </c:pt>
                <c:pt idx="1">
                  <c:v>2</c:v>
                </c:pt>
              </c:strCache>
            </c:strRef>
          </c:cat>
          <c:val>
            <c:numRef>
              <c:f>'1k TT Dashboard'!$I$7:$I$9</c:f>
              <c:numCache>
                <c:formatCode>mm:ss.000</c:formatCode>
                <c:ptCount val="2"/>
                <c:pt idx="0">
                  <c:v>6.8287037037037025E-4</c:v>
                </c:pt>
                <c:pt idx="1">
                  <c:v>6.9444444444444447E-4</c:v>
                </c:pt>
              </c:numCache>
            </c:numRef>
          </c:val>
          <c:extLst>
            <c:ext xmlns:c16="http://schemas.microsoft.com/office/drawing/2014/chart" uri="{C3380CC4-5D6E-409C-BE32-E72D297353CC}">
              <c16:uniqueId val="{0000000B-9726-490B-B339-7C5BD35EAA0B}"/>
            </c:ext>
          </c:extLst>
        </c:ser>
        <c:dLbls>
          <c:showLegendKey val="0"/>
          <c:showVal val="0"/>
          <c:showCatName val="0"/>
          <c:showSerName val="0"/>
          <c:showPercent val="0"/>
          <c:showBubbleSize val="0"/>
        </c:dLbls>
        <c:gapWidth val="219"/>
        <c:overlap val="-27"/>
        <c:axId val="1725891455"/>
        <c:axId val="1725888543"/>
      </c:barChart>
      <c:catAx>
        <c:axId val="17258914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5888543"/>
        <c:crosses val="autoZero"/>
        <c:auto val="1"/>
        <c:lblAlgn val="ctr"/>
        <c:lblOffset val="100"/>
        <c:noMultiLvlLbl val="0"/>
      </c:catAx>
      <c:valAx>
        <c:axId val="1725888543"/>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58914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Dashboard!PivotTable10</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Track</a:t>
            </a:r>
            <a:r>
              <a:rPr lang="en-US" baseline="0"/>
              <a:t> Speed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Dashboard'!$L$1</c:f>
              <c:strCache>
                <c:ptCount val="1"/>
                <c:pt idx="0">
                  <c:v>Total</c:v>
                </c:pt>
              </c:strCache>
            </c:strRef>
          </c:tx>
          <c:spPr>
            <a:solidFill>
              <a:schemeClr val="accent1"/>
            </a:solidFill>
            <a:ln>
              <a:noFill/>
            </a:ln>
            <a:effectLst/>
          </c:spPr>
          <c:invertIfNegative val="0"/>
          <c:cat>
            <c:multiLvlStrRef>
              <c:f>'1k TT Dashboard'!$K$2:$K$10</c:f>
              <c:multiLvlStrCache>
                <c:ptCount val="4"/>
                <c:lvl>
                  <c:pt idx="0">
                    <c:v>Cali</c:v>
                  </c:pt>
                  <c:pt idx="1">
                    <c:v>Glasgow</c:v>
                  </c:pt>
                  <c:pt idx="2">
                    <c:v>Milton</c:v>
                  </c:pt>
                  <c:pt idx="3">
                    <c:v>Paris</c:v>
                  </c:pt>
                </c:lvl>
                <c:lvl>
                  <c:pt idx="0">
                    <c:v>2022</c:v>
                  </c:pt>
                  <c:pt idx="3">
                    <c:v>2022</c:v>
                  </c:pt>
                </c:lvl>
                <c:lvl>
                  <c:pt idx="0">
                    <c:v>NC</c:v>
                  </c:pt>
                  <c:pt idx="3">
                    <c:v>WCH</c:v>
                  </c:pt>
                </c:lvl>
              </c:multiLvlStrCache>
            </c:multiLvlStrRef>
          </c:cat>
          <c:val>
            <c:numRef>
              <c:f>'1k TT Dashboard'!$L$2:$L$10</c:f>
              <c:numCache>
                <c:formatCode>mm:ss.000</c:formatCode>
                <c:ptCount val="4"/>
                <c:pt idx="0">
                  <c:v>6.9058641975308643E-4</c:v>
                </c:pt>
                <c:pt idx="1">
                  <c:v>6.983024691358024E-4</c:v>
                </c:pt>
                <c:pt idx="2">
                  <c:v>7.0216049382716044E-4</c:v>
                </c:pt>
                <c:pt idx="3">
                  <c:v>6.8287037037037025E-4</c:v>
                </c:pt>
              </c:numCache>
            </c:numRef>
          </c:val>
          <c:extLst>
            <c:ext xmlns:c16="http://schemas.microsoft.com/office/drawing/2014/chart" uri="{C3380CC4-5D6E-409C-BE32-E72D297353CC}">
              <c16:uniqueId val="{00000000-2F79-4F64-A8B3-81CB0232AA49}"/>
            </c:ext>
          </c:extLst>
        </c:ser>
        <c:dLbls>
          <c:showLegendKey val="0"/>
          <c:showVal val="0"/>
          <c:showCatName val="0"/>
          <c:showSerName val="0"/>
          <c:showPercent val="0"/>
          <c:showBubbleSize val="0"/>
        </c:dLbls>
        <c:gapWidth val="219"/>
        <c:overlap val="-27"/>
        <c:axId val="1730538511"/>
        <c:axId val="1730518959"/>
      </c:barChart>
      <c:catAx>
        <c:axId val="1730538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0518959"/>
        <c:crosses val="autoZero"/>
        <c:auto val="1"/>
        <c:lblAlgn val="ctr"/>
        <c:lblOffset val="100"/>
        <c:noMultiLvlLbl val="0"/>
      </c:catAx>
      <c:valAx>
        <c:axId val="1730518959"/>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05385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Dashboard!PivotTable14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Dashboard'!$B$67:$B$69</c:f>
              <c:strCache>
                <c:ptCount val="1"/>
                <c:pt idx="0">
                  <c:v>2019 - WCH</c:v>
                </c:pt>
              </c:strCache>
            </c:strRef>
          </c:tx>
          <c:spPr>
            <a:solidFill>
              <a:schemeClr val="accent1"/>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Dashboard'!$B$70:$B$76</c:f>
              <c:numCache>
                <c:formatCode>mm:ss.000</c:formatCode>
                <c:ptCount val="4"/>
                <c:pt idx="2">
                  <c:v>7.0817901234567903E-4</c:v>
                </c:pt>
                <c:pt idx="3">
                  <c:v>7.0709876543209875E-4</c:v>
                </c:pt>
              </c:numCache>
            </c:numRef>
          </c:val>
          <c:extLst>
            <c:ext xmlns:c16="http://schemas.microsoft.com/office/drawing/2014/chart" uri="{C3380CC4-5D6E-409C-BE32-E72D297353CC}">
              <c16:uniqueId val="{00000007-3429-4267-A655-B62A86E1907D}"/>
            </c:ext>
          </c:extLst>
        </c:ser>
        <c:ser>
          <c:idx val="1"/>
          <c:order val="1"/>
          <c:tx>
            <c:strRef>
              <c:f>'1k TT Dashboard'!$C$67:$C$69</c:f>
              <c:strCache>
                <c:ptCount val="1"/>
                <c:pt idx="0">
                  <c:v>2020 - WCH</c:v>
                </c:pt>
              </c:strCache>
            </c:strRef>
          </c:tx>
          <c:spPr>
            <a:solidFill>
              <a:schemeClr val="accent2"/>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Dashboard'!$C$70:$C$76</c:f>
              <c:numCache>
                <c:formatCode>mm:ss.000</c:formatCode>
                <c:ptCount val="4"/>
                <c:pt idx="0">
                  <c:v>6.9965277777777777E-4</c:v>
                </c:pt>
              </c:numCache>
            </c:numRef>
          </c:val>
          <c:extLst>
            <c:ext xmlns:c16="http://schemas.microsoft.com/office/drawing/2014/chart" uri="{C3380CC4-5D6E-409C-BE32-E72D297353CC}">
              <c16:uniqueId val="{00000008-3429-4267-A655-B62A86E1907D}"/>
            </c:ext>
          </c:extLst>
        </c:ser>
        <c:ser>
          <c:idx val="2"/>
          <c:order val="2"/>
          <c:tx>
            <c:strRef>
              <c:f>'1k TT Dashboard'!$D$67:$D$69</c:f>
              <c:strCache>
                <c:ptCount val="1"/>
                <c:pt idx="0">
                  <c:v>2022 - WCH</c:v>
                </c:pt>
              </c:strCache>
            </c:strRef>
          </c:tx>
          <c:spPr>
            <a:solidFill>
              <a:schemeClr val="accent3"/>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Dashboard'!$D$70:$D$76</c:f>
              <c:numCache>
                <c:formatCode>mm:ss.000</c:formatCode>
                <c:ptCount val="4"/>
                <c:pt idx="1">
                  <c:v>7.1296296296296299E-4</c:v>
                </c:pt>
              </c:numCache>
            </c:numRef>
          </c:val>
          <c:extLst>
            <c:ext xmlns:c16="http://schemas.microsoft.com/office/drawing/2014/chart" uri="{C3380CC4-5D6E-409C-BE32-E72D297353CC}">
              <c16:uniqueId val="{00000009-3429-4267-A655-B62A86E1907D}"/>
            </c:ext>
          </c:extLst>
        </c:ser>
        <c:dLbls>
          <c:showLegendKey val="0"/>
          <c:showVal val="0"/>
          <c:showCatName val="0"/>
          <c:showSerName val="0"/>
          <c:showPercent val="0"/>
          <c:showBubbleSize val="0"/>
        </c:dLbls>
        <c:gapWidth val="219"/>
        <c:overlap val="-27"/>
        <c:axId val="1679413519"/>
        <c:axId val="1679414351"/>
      </c:barChart>
      <c:catAx>
        <c:axId val="16794135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9414351"/>
        <c:crosses val="autoZero"/>
        <c:auto val="1"/>
        <c:lblAlgn val="ctr"/>
        <c:lblOffset val="100"/>
        <c:noMultiLvlLbl val="0"/>
      </c:catAx>
      <c:valAx>
        <c:axId val="1679414351"/>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94135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[MensRaceResults.xlsm]Keirin Dashboard!PivotTable16</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'Keirin Dashboard'!$B$3:$B$4</c:f>
              <c:strCache>
                <c:ptCount val="1"/>
                <c:pt idx="0">
                  <c:v>2018</c:v>
                </c:pt>
              </c:strCache>
            </c:strRef>
          </c:tx>
          <c:spPr>
            <a:solidFill>
              <a:schemeClr val="accent1"/>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Dashboard'!$B$5:$B$53</c:f>
              <c:numCache>
                <c:formatCode>General</c:formatCode>
                <c:ptCount val="38"/>
                <c:pt idx="0">
                  <c:v>4</c:v>
                </c:pt>
                <c:pt idx="1">
                  <c:v>1</c:v>
                </c:pt>
                <c:pt idx="2">
                  <c:v>1</c:v>
                </c:pt>
                <c:pt idx="3">
                  <c:v>6</c:v>
                </c:pt>
                <c:pt idx="18">
                  <c:v>2</c:v>
                </c:pt>
                <c:pt idx="19">
                  <c:v>1</c:v>
                </c:pt>
                <c:pt idx="20">
                  <c:v>1</c:v>
                </c:pt>
                <c:pt idx="28">
                  <c:v>2</c:v>
                </c:pt>
                <c:pt idx="29">
                  <c:v>4</c:v>
                </c:pt>
              </c:numCache>
            </c:numRef>
          </c:val>
          <c:extLst>
            <c:ext xmlns:c16="http://schemas.microsoft.com/office/drawing/2014/chart" uri="{C3380CC4-5D6E-409C-BE32-E72D297353CC}">
              <c16:uniqueId val="{00000000-1BF0-4930-8774-C9DDDD96E662}"/>
            </c:ext>
          </c:extLst>
        </c:ser>
        <c:ser>
          <c:idx val="1"/>
          <c:order val="1"/>
          <c:tx>
            <c:strRef>
              <c:f>'Keirin Dashboard'!$C$3:$C$4</c:f>
              <c:strCache>
                <c:ptCount val="1"/>
                <c:pt idx="0">
                  <c:v>2019</c:v>
                </c:pt>
              </c:strCache>
            </c:strRef>
          </c:tx>
          <c:spPr>
            <a:solidFill>
              <a:schemeClr val="accent2"/>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Dashboard'!$C$5:$C$53</c:f>
              <c:numCache>
                <c:formatCode>General</c:formatCode>
                <c:ptCount val="38"/>
                <c:pt idx="4">
                  <c:v>3</c:v>
                </c:pt>
                <c:pt idx="5">
                  <c:v>1</c:v>
                </c:pt>
                <c:pt idx="6">
                  <c:v>2</c:v>
                </c:pt>
                <c:pt idx="8">
                  <c:v>6</c:v>
                </c:pt>
                <c:pt idx="15">
                  <c:v>1</c:v>
                </c:pt>
                <c:pt idx="16">
                  <c:v>1</c:v>
                </c:pt>
                <c:pt idx="17">
                  <c:v>4</c:v>
                </c:pt>
                <c:pt idx="18">
                  <c:v>1</c:v>
                </c:pt>
                <c:pt idx="19">
                  <c:v>6</c:v>
                </c:pt>
                <c:pt idx="20">
                  <c:v>3</c:v>
                </c:pt>
              </c:numCache>
            </c:numRef>
          </c:val>
          <c:extLst>
            <c:ext xmlns:c16="http://schemas.microsoft.com/office/drawing/2014/chart" uri="{C3380CC4-5D6E-409C-BE32-E72D297353CC}">
              <c16:uniqueId val="{00000001-1BF0-4930-8774-C9DDDD96E662}"/>
            </c:ext>
          </c:extLst>
        </c:ser>
        <c:ser>
          <c:idx val="2"/>
          <c:order val="2"/>
          <c:tx>
            <c:strRef>
              <c:f>'Keirin Dashboard'!$D$3:$D$4</c:f>
              <c:strCache>
                <c:ptCount val="1"/>
                <c:pt idx="0">
                  <c:v>2020</c:v>
                </c:pt>
              </c:strCache>
            </c:strRef>
          </c:tx>
          <c:spPr>
            <a:solidFill>
              <a:schemeClr val="accent3"/>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Dashboard'!$D$5:$D$53</c:f>
              <c:numCache>
                <c:formatCode>General</c:formatCode>
                <c:ptCount val="38"/>
                <c:pt idx="0">
                  <c:v>1</c:v>
                </c:pt>
                <c:pt idx="2">
                  <c:v>1</c:v>
                </c:pt>
                <c:pt idx="3">
                  <c:v>1</c:v>
                </c:pt>
                <c:pt idx="4">
                  <c:v>1</c:v>
                </c:pt>
                <c:pt idx="6">
                  <c:v>1</c:v>
                </c:pt>
                <c:pt idx="7">
                  <c:v>3</c:v>
                </c:pt>
                <c:pt idx="8">
                  <c:v>1</c:v>
                </c:pt>
                <c:pt idx="21">
                  <c:v>1</c:v>
                </c:pt>
                <c:pt idx="22">
                  <c:v>3</c:v>
                </c:pt>
                <c:pt idx="23">
                  <c:v>1</c:v>
                </c:pt>
                <c:pt idx="33">
                  <c:v>5</c:v>
                </c:pt>
                <c:pt idx="34">
                  <c:v>1</c:v>
                </c:pt>
                <c:pt idx="35">
                  <c:v>4</c:v>
                </c:pt>
                <c:pt idx="36">
                  <c:v>3</c:v>
                </c:pt>
                <c:pt idx="37">
                  <c:v>3</c:v>
                </c:pt>
              </c:numCache>
            </c:numRef>
          </c:val>
          <c:extLst>
            <c:ext xmlns:c16="http://schemas.microsoft.com/office/drawing/2014/chart" uri="{C3380CC4-5D6E-409C-BE32-E72D297353CC}">
              <c16:uniqueId val="{00000002-1BF0-4930-8774-C9DDDD96E662}"/>
            </c:ext>
          </c:extLst>
        </c:ser>
        <c:ser>
          <c:idx val="3"/>
          <c:order val="3"/>
          <c:tx>
            <c:strRef>
              <c:f>'Keirin Dashboard'!$E$3:$E$4</c:f>
              <c:strCache>
                <c:ptCount val="1"/>
                <c:pt idx="0">
                  <c:v>2021</c:v>
                </c:pt>
              </c:strCache>
            </c:strRef>
          </c:tx>
          <c:spPr>
            <a:solidFill>
              <a:schemeClr val="accent4"/>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Dashboard'!$E$5:$E$53</c:f>
              <c:numCache>
                <c:formatCode>General</c:formatCode>
                <c:ptCount val="38"/>
                <c:pt idx="30">
                  <c:v>1</c:v>
                </c:pt>
                <c:pt idx="31">
                  <c:v>1</c:v>
                </c:pt>
                <c:pt idx="32">
                  <c:v>1</c:v>
                </c:pt>
              </c:numCache>
            </c:numRef>
          </c:val>
          <c:extLst>
            <c:ext xmlns:c16="http://schemas.microsoft.com/office/drawing/2014/chart" uri="{C3380CC4-5D6E-409C-BE32-E72D297353CC}">
              <c16:uniqueId val="{00000003-1BF0-4930-8774-C9DDDD96E662}"/>
            </c:ext>
          </c:extLst>
        </c:ser>
        <c:ser>
          <c:idx val="4"/>
          <c:order val="4"/>
          <c:tx>
            <c:strRef>
              <c:f>'Keirin Dashboard'!$F$3:$F$4</c:f>
              <c:strCache>
                <c:ptCount val="1"/>
                <c:pt idx="0">
                  <c:v>2022</c:v>
                </c:pt>
              </c:strCache>
            </c:strRef>
          </c:tx>
          <c:spPr>
            <a:solidFill>
              <a:schemeClr val="accent5"/>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Dashboard'!$F$5:$F$53</c:f>
              <c:numCache>
                <c:formatCode>General</c:formatCode>
                <c:ptCount val="38"/>
                <c:pt idx="9">
                  <c:v>1</c:v>
                </c:pt>
                <c:pt idx="10">
                  <c:v>4</c:v>
                </c:pt>
                <c:pt idx="11">
                  <c:v>1</c:v>
                </c:pt>
                <c:pt idx="12">
                  <c:v>1</c:v>
                </c:pt>
                <c:pt idx="13">
                  <c:v>2</c:v>
                </c:pt>
                <c:pt idx="14">
                  <c:v>1</c:v>
                </c:pt>
                <c:pt idx="24">
                  <c:v>1</c:v>
                </c:pt>
                <c:pt idx="25">
                  <c:v>1</c:v>
                </c:pt>
                <c:pt idx="26">
                  <c:v>2</c:v>
                </c:pt>
                <c:pt idx="27">
                  <c:v>1</c:v>
                </c:pt>
              </c:numCache>
            </c:numRef>
          </c:val>
          <c:extLst>
            <c:ext xmlns:c16="http://schemas.microsoft.com/office/drawing/2014/chart" uri="{C3380CC4-5D6E-409C-BE32-E72D297353CC}">
              <c16:uniqueId val="{00000004-1BF0-4930-8774-C9DDDD96E662}"/>
            </c:ext>
          </c:extLst>
        </c:ser>
        <c:dLbls>
          <c:showLegendKey val="0"/>
          <c:showVal val="0"/>
          <c:showCatName val="0"/>
          <c:showSerName val="0"/>
          <c:showPercent val="0"/>
          <c:showBubbleSize val="0"/>
        </c:dLbls>
        <c:gapWidth val="219"/>
        <c:overlap val="-27"/>
        <c:axId val="19951568"/>
        <c:axId val="19964464"/>
      </c:barChart>
      <c:catAx>
        <c:axId val="19951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64464"/>
        <c:crosses val="autoZero"/>
        <c:auto val="1"/>
        <c:lblAlgn val="ctr"/>
        <c:lblOffset val="100"/>
        <c:noMultiLvlLbl val="0"/>
      </c:catAx>
      <c:valAx>
        <c:axId val="199644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515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[MensRaceResults.xlsm]Keirin Dashboard!PivotTable17</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'Keirin Dashboard'!$B$61:$B$62</c:f>
              <c:strCache>
                <c:ptCount val="1"/>
                <c:pt idx="0">
                  <c:v>2012</c:v>
                </c:pt>
              </c:strCache>
            </c:strRef>
          </c:tx>
          <c:spPr>
            <a:solidFill>
              <a:schemeClr val="accent1"/>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Dashboard'!$B$63:$B$91</c:f>
              <c:numCache>
                <c:formatCode>General</c:formatCode>
                <c:ptCount val="28"/>
                <c:pt idx="3">
                  <c:v>23.6</c:v>
                </c:pt>
                <c:pt idx="4">
                  <c:v>27.2</c:v>
                </c:pt>
                <c:pt idx="15">
                  <c:v>35.9</c:v>
                </c:pt>
                <c:pt idx="18">
                  <c:v>36</c:v>
                </c:pt>
              </c:numCache>
            </c:numRef>
          </c:val>
          <c:extLst>
            <c:ext xmlns:c16="http://schemas.microsoft.com/office/drawing/2014/chart" uri="{C3380CC4-5D6E-409C-BE32-E72D297353CC}">
              <c16:uniqueId val="{00000000-F985-4F76-8807-DDFCE45FDABF}"/>
            </c:ext>
          </c:extLst>
        </c:ser>
        <c:ser>
          <c:idx val="1"/>
          <c:order val="1"/>
          <c:tx>
            <c:strRef>
              <c:f>'Keirin Dashboard'!$C$61:$C$62</c:f>
              <c:strCache>
                <c:ptCount val="1"/>
                <c:pt idx="0">
                  <c:v>2013</c:v>
                </c:pt>
              </c:strCache>
            </c:strRef>
          </c:tx>
          <c:spPr>
            <a:solidFill>
              <a:schemeClr val="accent2"/>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Dashboard'!$C$63:$C$91</c:f>
              <c:numCache>
                <c:formatCode>General</c:formatCode>
                <c:ptCount val="28"/>
                <c:pt idx="1">
                  <c:v>20.100000000000001</c:v>
                </c:pt>
                <c:pt idx="8">
                  <c:v>21.3</c:v>
                </c:pt>
                <c:pt idx="10">
                  <c:v>20.8</c:v>
                </c:pt>
                <c:pt idx="20">
                  <c:v>24.9</c:v>
                </c:pt>
              </c:numCache>
            </c:numRef>
          </c:val>
          <c:extLst>
            <c:ext xmlns:c16="http://schemas.microsoft.com/office/drawing/2014/chart" uri="{C3380CC4-5D6E-409C-BE32-E72D297353CC}">
              <c16:uniqueId val="{00000002-F985-4F76-8807-DDFCE45FDABF}"/>
            </c:ext>
          </c:extLst>
        </c:ser>
        <c:ser>
          <c:idx val="2"/>
          <c:order val="2"/>
          <c:tx>
            <c:strRef>
              <c:f>'Keirin Dashboard'!$D$61:$D$62</c:f>
              <c:strCache>
                <c:ptCount val="1"/>
                <c:pt idx="0">
                  <c:v>2014</c:v>
                </c:pt>
              </c:strCache>
            </c:strRef>
          </c:tx>
          <c:spPr>
            <a:solidFill>
              <a:schemeClr val="accent3"/>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Dashboard'!$D$63:$D$91</c:f>
              <c:numCache>
                <c:formatCode>General</c:formatCode>
                <c:ptCount val="28"/>
                <c:pt idx="1">
                  <c:v>27.5</c:v>
                </c:pt>
                <c:pt idx="8">
                  <c:v>29.4</c:v>
                </c:pt>
                <c:pt idx="12">
                  <c:v>21.1</c:v>
                </c:pt>
                <c:pt idx="17">
                  <c:v>29</c:v>
                </c:pt>
              </c:numCache>
            </c:numRef>
          </c:val>
          <c:extLst>
            <c:ext xmlns:c16="http://schemas.microsoft.com/office/drawing/2014/chart" uri="{C3380CC4-5D6E-409C-BE32-E72D297353CC}">
              <c16:uniqueId val="{00000003-F985-4F76-8807-DDFCE45FDABF}"/>
            </c:ext>
          </c:extLst>
        </c:ser>
        <c:ser>
          <c:idx val="3"/>
          <c:order val="3"/>
          <c:tx>
            <c:strRef>
              <c:f>'Keirin Dashboard'!$E$61:$E$62</c:f>
              <c:strCache>
                <c:ptCount val="1"/>
                <c:pt idx="0">
                  <c:v>2015</c:v>
                </c:pt>
              </c:strCache>
            </c:strRef>
          </c:tx>
          <c:spPr>
            <a:solidFill>
              <a:schemeClr val="accent4"/>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Dashboard'!$E$63:$E$91</c:f>
              <c:numCache>
                <c:formatCode>General</c:formatCode>
                <c:ptCount val="28"/>
                <c:pt idx="8">
                  <c:v>23.5</c:v>
                </c:pt>
                <c:pt idx="15">
                  <c:v>22.8</c:v>
                </c:pt>
                <c:pt idx="21">
                  <c:v>30.3</c:v>
                </c:pt>
              </c:numCache>
            </c:numRef>
          </c:val>
          <c:extLst>
            <c:ext xmlns:c16="http://schemas.microsoft.com/office/drawing/2014/chart" uri="{C3380CC4-5D6E-409C-BE32-E72D297353CC}">
              <c16:uniqueId val="{00000004-F985-4F76-8807-DDFCE45FDABF}"/>
            </c:ext>
          </c:extLst>
        </c:ser>
        <c:ser>
          <c:idx val="4"/>
          <c:order val="4"/>
          <c:tx>
            <c:strRef>
              <c:f>'Keirin Dashboard'!$F$61:$F$62</c:f>
              <c:strCache>
                <c:ptCount val="1"/>
                <c:pt idx="0">
                  <c:v>2016</c:v>
                </c:pt>
              </c:strCache>
            </c:strRef>
          </c:tx>
          <c:spPr>
            <a:solidFill>
              <a:schemeClr val="accent5"/>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Dashboard'!$F$63:$F$91</c:f>
              <c:numCache>
                <c:formatCode>General</c:formatCode>
                <c:ptCount val="28"/>
                <c:pt idx="8">
                  <c:v>25.6</c:v>
                </c:pt>
                <c:pt idx="9">
                  <c:v>25.7</c:v>
                </c:pt>
                <c:pt idx="11">
                  <c:v>24.4</c:v>
                </c:pt>
                <c:pt idx="13">
                  <c:v>23.1</c:v>
                </c:pt>
                <c:pt idx="15">
                  <c:v>25.9</c:v>
                </c:pt>
                <c:pt idx="23">
                  <c:v>28.4</c:v>
                </c:pt>
              </c:numCache>
            </c:numRef>
          </c:val>
          <c:extLst>
            <c:ext xmlns:c16="http://schemas.microsoft.com/office/drawing/2014/chart" uri="{C3380CC4-5D6E-409C-BE32-E72D297353CC}">
              <c16:uniqueId val="{00000005-F985-4F76-8807-DDFCE45FDABF}"/>
            </c:ext>
          </c:extLst>
        </c:ser>
        <c:ser>
          <c:idx val="5"/>
          <c:order val="5"/>
          <c:tx>
            <c:strRef>
              <c:f>'Keirin Dashboard'!$G$61:$G$62</c:f>
              <c:strCache>
                <c:ptCount val="1"/>
                <c:pt idx="0">
                  <c:v>2017</c:v>
                </c:pt>
              </c:strCache>
            </c:strRef>
          </c:tx>
          <c:spPr>
            <a:solidFill>
              <a:schemeClr val="accent6"/>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Dashboard'!$G$63:$G$91</c:f>
              <c:numCache>
                <c:formatCode>General</c:formatCode>
                <c:ptCount val="28"/>
                <c:pt idx="2">
                  <c:v>29.4</c:v>
                </c:pt>
                <c:pt idx="8">
                  <c:v>25.6</c:v>
                </c:pt>
                <c:pt idx="10">
                  <c:v>29.4</c:v>
                </c:pt>
                <c:pt idx="13">
                  <c:v>29.3</c:v>
                </c:pt>
                <c:pt idx="16">
                  <c:v>25.6</c:v>
                </c:pt>
              </c:numCache>
            </c:numRef>
          </c:val>
          <c:extLst>
            <c:ext xmlns:c16="http://schemas.microsoft.com/office/drawing/2014/chart" uri="{C3380CC4-5D6E-409C-BE32-E72D297353CC}">
              <c16:uniqueId val="{00000006-F985-4F76-8807-DDFCE45FDABF}"/>
            </c:ext>
          </c:extLst>
        </c:ser>
        <c:ser>
          <c:idx val="6"/>
          <c:order val="6"/>
          <c:tx>
            <c:strRef>
              <c:f>'Keirin Dashboard'!$H$61:$H$62</c:f>
              <c:strCache>
                <c:ptCount val="1"/>
                <c:pt idx="0">
                  <c:v>2018</c:v>
                </c:pt>
              </c:strCache>
            </c:strRef>
          </c:tx>
          <c:spPr>
            <a:solidFill>
              <a:schemeClr val="accent1">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Dashboard'!$H$63:$H$91</c:f>
              <c:numCache>
                <c:formatCode>General</c:formatCode>
                <c:ptCount val="28"/>
                <c:pt idx="2">
                  <c:v>26.6</c:v>
                </c:pt>
                <c:pt idx="7">
                  <c:v>16.7</c:v>
                </c:pt>
                <c:pt idx="17">
                  <c:v>24.9</c:v>
                </c:pt>
                <c:pt idx="19">
                  <c:v>20.7</c:v>
                </c:pt>
                <c:pt idx="20">
                  <c:v>25.1</c:v>
                </c:pt>
                <c:pt idx="22">
                  <c:v>24.9</c:v>
                </c:pt>
                <c:pt idx="25">
                  <c:v>28.7</c:v>
                </c:pt>
              </c:numCache>
            </c:numRef>
          </c:val>
          <c:extLst>
            <c:ext xmlns:c16="http://schemas.microsoft.com/office/drawing/2014/chart" uri="{C3380CC4-5D6E-409C-BE32-E72D297353CC}">
              <c16:uniqueId val="{00000007-F985-4F76-8807-DDFCE45FDABF}"/>
            </c:ext>
          </c:extLst>
        </c:ser>
        <c:ser>
          <c:idx val="7"/>
          <c:order val="7"/>
          <c:tx>
            <c:strRef>
              <c:f>'Keirin Dashboard'!$I$61:$I$62</c:f>
              <c:strCache>
                <c:ptCount val="1"/>
                <c:pt idx="0">
                  <c:v>2019</c:v>
                </c:pt>
              </c:strCache>
            </c:strRef>
          </c:tx>
          <c:spPr>
            <a:solidFill>
              <a:schemeClr val="accent2">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Dashboard'!$I$63:$I$91</c:f>
              <c:numCache>
                <c:formatCode>General</c:formatCode>
                <c:ptCount val="28"/>
                <c:pt idx="0">
                  <c:v>26.1</c:v>
                </c:pt>
                <c:pt idx="5">
                  <c:v>26</c:v>
                </c:pt>
                <c:pt idx="7">
                  <c:v>17.399999999999999</c:v>
                </c:pt>
                <c:pt idx="9">
                  <c:v>29.5</c:v>
                </c:pt>
                <c:pt idx="13">
                  <c:v>35.4</c:v>
                </c:pt>
                <c:pt idx="15">
                  <c:v>26</c:v>
                </c:pt>
                <c:pt idx="19">
                  <c:v>30.6</c:v>
                </c:pt>
                <c:pt idx="21">
                  <c:v>29.6</c:v>
                </c:pt>
                <c:pt idx="22">
                  <c:v>26.2</c:v>
                </c:pt>
              </c:numCache>
            </c:numRef>
          </c:val>
          <c:extLst>
            <c:ext xmlns:c16="http://schemas.microsoft.com/office/drawing/2014/chart" uri="{C3380CC4-5D6E-409C-BE32-E72D297353CC}">
              <c16:uniqueId val="{00000008-F985-4F76-8807-DDFCE45FDABF}"/>
            </c:ext>
          </c:extLst>
        </c:ser>
        <c:ser>
          <c:idx val="8"/>
          <c:order val="8"/>
          <c:tx>
            <c:strRef>
              <c:f>'Keirin Dashboard'!$J$61:$J$62</c:f>
              <c:strCache>
                <c:ptCount val="1"/>
                <c:pt idx="0">
                  <c:v>2020</c:v>
                </c:pt>
              </c:strCache>
            </c:strRef>
          </c:tx>
          <c:spPr>
            <a:solidFill>
              <a:schemeClr val="accent3">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Dashboard'!$J$63:$J$91</c:f>
              <c:numCache>
                <c:formatCode>General</c:formatCode>
                <c:ptCount val="28"/>
                <c:pt idx="2">
                  <c:v>22.6</c:v>
                </c:pt>
                <c:pt idx="5">
                  <c:v>23</c:v>
                </c:pt>
                <c:pt idx="7">
                  <c:v>21.1</c:v>
                </c:pt>
                <c:pt idx="9">
                  <c:v>31.9</c:v>
                </c:pt>
                <c:pt idx="10">
                  <c:v>22.6</c:v>
                </c:pt>
                <c:pt idx="14">
                  <c:v>28.3</c:v>
                </c:pt>
                <c:pt idx="19">
                  <c:v>30.586301369863012</c:v>
                </c:pt>
                <c:pt idx="20">
                  <c:v>22.6</c:v>
                </c:pt>
                <c:pt idx="26">
                  <c:v>#N/A</c:v>
                </c:pt>
                <c:pt idx="27">
                  <c:v>33.6</c:v>
                </c:pt>
              </c:numCache>
            </c:numRef>
          </c:val>
          <c:extLst>
            <c:ext xmlns:c16="http://schemas.microsoft.com/office/drawing/2014/chart" uri="{C3380CC4-5D6E-409C-BE32-E72D297353CC}">
              <c16:uniqueId val="{00000009-F985-4F76-8807-DDFCE45FDABF}"/>
            </c:ext>
          </c:extLst>
        </c:ser>
        <c:ser>
          <c:idx val="9"/>
          <c:order val="9"/>
          <c:tx>
            <c:strRef>
              <c:f>'Keirin Dashboard'!$K$61:$K$62</c:f>
              <c:strCache>
                <c:ptCount val="1"/>
                <c:pt idx="0">
                  <c:v>2021</c:v>
                </c:pt>
              </c:strCache>
            </c:strRef>
          </c:tx>
          <c:spPr>
            <a:solidFill>
              <a:schemeClr val="accent4">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Dashboard'!$K$63:$K$91</c:f>
              <c:numCache>
                <c:formatCode>General</c:formatCode>
                <c:ptCount val="28"/>
                <c:pt idx="24">
                  <c:v>24.63013698630137</c:v>
                </c:pt>
              </c:numCache>
            </c:numRef>
          </c:val>
          <c:extLst>
            <c:ext xmlns:c16="http://schemas.microsoft.com/office/drawing/2014/chart" uri="{C3380CC4-5D6E-409C-BE32-E72D297353CC}">
              <c16:uniqueId val="{0000000A-F985-4F76-8807-DDFCE45FDABF}"/>
            </c:ext>
          </c:extLst>
        </c:ser>
        <c:ser>
          <c:idx val="10"/>
          <c:order val="10"/>
          <c:tx>
            <c:strRef>
              <c:f>'Keirin Dashboard'!$L$61:$L$62</c:f>
              <c:strCache>
                <c:ptCount val="1"/>
                <c:pt idx="0">
                  <c:v>2022</c:v>
                </c:pt>
              </c:strCache>
            </c:strRef>
          </c:tx>
          <c:spPr>
            <a:solidFill>
              <a:schemeClr val="accent5">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Dashboard'!$L$63:$L$91</c:f>
              <c:numCache>
                <c:formatCode>General</c:formatCode>
                <c:ptCount val="28"/>
                <c:pt idx="6">
                  <c:v>23.865753424657534</c:v>
                </c:pt>
                <c:pt idx="8">
                  <c:v>23.80821917808219</c:v>
                </c:pt>
                <c:pt idx="10">
                  <c:v>25.126027397260273</c:v>
                </c:pt>
                <c:pt idx="19">
                  <c:v>23.55890410958904</c:v>
                </c:pt>
                <c:pt idx="21">
                  <c:v>25.6</c:v>
                </c:pt>
              </c:numCache>
            </c:numRef>
          </c:val>
          <c:extLst>
            <c:ext xmlns:c16="http://schemas.microsoft.com/office/drawing/2014/chart" uri="{C3380CC4-5D6E-409C-BE32-E72D297353CC}">
              <c16:uniqueId val="{0000000B-F985-4F76-8807-DDFCE45FDABF}"/>
            </c:ext>
          </c:extLst>
        </c:ser>
        <c:dLbls>
          <c:showLegendKey val="0"/>
          <c:showVal val="0"/>
          <c:showCatName val="0"/>
          <c:showSerName val="0"/>
          <c:showPercent val="0"/>
          <c:showBubbleSize val="0"/>
        </c:dLbls>
        <c:gapWidth val="219"/>
        <c:overlap val="-27"/>
        <c:axId val="1753021935"/>
        <c:axId val="1753024431"/>
      </c:barChart>
      <c:catAx>
        <c:axId val="1753021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024431"/>
        <c:crosses val="autoZero"/>
        <c:auto val="1"/>
        <c:lblAlgn val="ctr"/>
        <c:lblOffset val="100"/>
        <c:noMultiLvlLbl val="0"/>
      </c:catAx>
      <c:valAx>
        <c:axId val="17530244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0219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[MensRaceResults.xlsm]Sprint Qual Dashboard!PivotTable18</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'Sprint Qual Dashboard'!$B$3</c:f>
              <c:strCache>
                <c:ptCount val="1"/>
                <c:pt idx="0">
                  <c:v>Total</c:v>
                </c:pt>
              </c:strCache>
            </c:strRef>
          </c:tx>
          <c:spPr>
            <a:ln w="28575" cap="rnd">
              <a:solidFill>
                <a:schemeClr val="accent1"/>
              </a:solidFill>
              <a:round/>
            </a:ln>
            <a:effectLst/>
          </c:spPr>
          <c:marker>
            <c:symbol val="none"/>
          </c:marker>
          <c:trendline>
            <c:spPr>
              <a:ln w="19050" cap="rnd">
                <a:solidFill>
                  <a:schemeClr val="accent1"/>
                </a:solidFill>
                <a:prstDash val="sysDot"/>
              </a:ln>
              <a:effectLst/>
            </c:spPr>
            <c:trendlineType val="linear"/>
            <c:forward val="5"/>
            <c:dispRSqr val="1"/>
            <c:dispEq val="1"/>
            <c:trendlineLbl>
              <c:layout>
                <c:manualLayout>
                  <c:x val="1.3037467700258473E-2"/>
                  <c:y val="-0.281739597931445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cat>
            <c:strRef>
              <c:f>'Sprint Qual Dashboard'!$A$4:$A$11</c:f>
              <c:strCache>
                <c:ptCount val="7"/>
                <c:pt idx="0">
                  <c:v>26.827397260274</c:v>
                </c:pt>
                <c:pt idx="1">
                  <c:v>26.5616438356164</c:v>
                </c:pt>
                <c:pt idx="2">
                  <c:v>23.9534246575342</c:v>
                </c:pt>
                <c:pt idx="3">
                  <c:v>23.8931506849315</c:v>
                </c:pt>
                <c:pt idx="4">
                  <c:v>23.8767123287671</c:v>
                </c:pt>
                <c:pt idx="5">
                  <c:v>23.2027397260274</c:v>
                </c:pt>
                <c:pt idx="6">
                  <c:v>22.9945205479452</c:v>
                </c:pt>
              </c:strCache>
            </c:strRef>
          </c:cat>
          <c:val>
            <c:numRef>
              <c:f>'Sprint Qual Dashboard'!$B$4:$B$11</c:f>
              <c:numCache>
                <c:formatCode>General</c:formatCode>
                <c:ptCount val="7"/>
                <c:pt idx="0">
                  <c:v>9.8059999999999992</c:v>
                </c:pt>
                <c:pt idx="1">
                  <c:v>9.7750000000000004</c:v>
                </c:pt>
                <c:pt idx="2">
                  <c:v>10.026039853508417</c:v>
                </c:pt>
                <c:pt idx="3">
                  <c:v>9.9990278722901937</c:v>
                </c:pt>
                <c:pt idx="4">
                  <c:v>10.056006368804033</c:v>
                </c:pt>
                <c:pt idx="5">
                  <c:v>9.9169455807611264</c:v>
                </c:pt>
                <c:pt idx="6">
                  <c:v>9.9169455807611264</c:v>
                </c:pt>
              </c:numCache>
            </c:numRef>
          </c:val>
          <c:smooth val="0"/>
          <c:extLst>
            <c:ext xmlns:c16="http://schemas.microsoft.com/office/drawing/2014/chart" uri="{C3380CC4-5D6E-409C-BE32-E72D297353CC}">
              <c16:uniqueId val="{00000000-AE86-44B4-9050-2168AE4F926E}"/>
            </c:ext>
          </c:extLst>
        </c:ser>
        <c:dLbls>
          <c:showLegendKey val="0"/>
          <c:showVal val="0"/>
          <c:showCatName val="0"/>
          <c:showSerName val="0"/>
          <c:showPercent val="0"/>
          <c:showBubbleSize val="0"/>
        </c:dLbls>
        <c:smooth val="0"/>
        <c:axId val="111786192"/>
        <c:axId val="111776208"/>
      </c:lineChart>
      <c:catAx>
        <c:axId val="111786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776208"/>
        <c:crosses val="autoZero"/>
        <c:auto val="1"/>
        <c:lblAlgn val="ctr"/>
        <c:lblOffset val="100"/>
        <c:noMultiLvlLbl val="0"/>
      </c:catAx>
      <c:valAx>
        <c:axId val="111776208"/>
        <c:scaling>
          <c:orientation val="minMax"/>
          <c:max val="10.199999999999999"/>
          <c:min val="9.699999999999999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7861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'Sprint Qual Dashboard'!$A$19:$A$25</c:f>
              <c:numCache>
                <c:formatCode>0.00</c:formatCode>
                <c:ptCount val="7"/>
                <c:pt idx="0">
                  <c:v>26.827397260273973</c:v>
                </c:pt>
                <c:pt idx="1">
                  <c:v>26.561643835616437</c:v>
                </c:pt>
                <c:pt idx="2">
                  <c:v>23.953424657534246</c:v>
                </c:pt>
                <c:pt idx="3">
                  <c:v>23.893150684931506</c:v>
                </c:pt>
                <c:pt idx="4">
                  <c:v>23.876712328767123</c:v>
                </c:pt>
                <c:pt idx="5">
                  <c:v>23.202739726027396</c:v>
                </c:pt>
                <c:pt idx="6">
                  <c:v>22.994520547945207</c:v>
                </c:pt>
              </c:numCache>
            </c:numRef>
          </c:xVal>
          <c:yVal>
            <c:numRef>
              <c:f>'Sprint Qual Dashboard'!$B$19:$B$25</c:f>
              <c:numCache>
                <c:formatCode>General</c:formatCode>
                <c:ptCount val="7"/>
                <c:pt idx="0">
                  <c:v>9.8059999999999992</c:v>
                </c:pt>
                <c:pt idx="1">
                  <c:v>9.7750000000000004</c:v>
                </c:pt>
                <c:pt idx="2" formatCode="0.000">
                  <c:v>10.026039853508417</c:v>
                </c:pt>
                <c:pt idx="3" formatCode="0.000">
                  <c:v>9.9990278722901937</c:v>
                </c:pt>
                <c:pt idx="4" formatCode="0.000">
                  <c:v>10.056006368804033</c:v>
                </c:pt>
                <c:pt idx="5" formatCode="0.000">
                  <c:v>9.9169455807611264</c:v>
                </c:pt>
                <c:pt idx="6" formatCode="0.000">
                  <c:v>9.9169455807611264</c:v>
                </c:pt>
              </c:numCache>
            </c:numRef>
          </c:yVal>
          <c:smooth val="0"/>
          <c:extLst>
            <c:ext xmlns:c16="http://schemas.microsoft.com/office/drawing/2014/chart" uri="{C3380CC4-5D6E-409C-BE32-E72D297353CC}">
              <c16:uniqueId val="{00000000-D741-484C-AC3C-A73042792922}"/>
            </c:ext>
          </c:extLst>
        </c:ser>
        <c:dLbls>
          <c:showLegendKey val="0"/>
          <c:showVal val="0"/>
          <c:showCatName val="0"/>
          <c:showSerName val="0"/>
          <c:showPercent val="0"/>
          <c:showBubbleSize val="0"/>
        </c:dLbls>
        <c:axId val="512538384"/>
        <c:axId val="512543376"/>
      </c:scatterChart>
      <c:valAx>
        <c:axId val="512538384"/>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543376"/>
        <c:crosses val="autoZero"/>
        <c:crossBetween val="midCat"/>
      </c:valAx>
      <c:valAx>
        <c:axId val="5125433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53838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[MensRaceResults.xlsm]Sprint Dashboard!PivotTable15</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'Sprint Dashboard'!$K$20:$K$23</c:f>
              <c:strCache>
                <c:ptCount val="1"/>
                <c:pt idx="0">
                  <c:v>2018 - NC - Win Time R1</c:v>
                </c:pt>
              </c:strCache>
            </c:strRef>
          </c:tx>
          <c:spPr>
            <a:solidFill>
              <a:schemeClr val="accent1"/>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Dashboard'!$K$24:$K$93</c:f>
              <c:numCache>
                <c:formatCode>General</c:formatCode>
                <c:ptCount val="57"/>
                <c:pt idx="27">
                  <c:v>10.200000000000001</c:v>
                </c:pt>
                <c:pt idx="28">
                  <c:v>10.266</c:v>
                </c:pt>
                <c:pt idx="29">
                  <c:v>10.179</c:v>
                </c:pt>
                <c:pt idx="30">
                  <c:v>10.536</c:v>
                </c:pt>
              </c:numCache>
            </c:numRef>
          </c:val>
          <c:extLst>
            <c:ext xmlns:c16="http://schemas.microsoft.com/office/drawing/2014/chart" uri="{C3380CC4-5D6E-409C-BE32-E72D297353CC}">
              <c16:uniqueId val="{00000000-EB25-4E64-A925-8CFA51BA5C1C}"/>
            </c:ext>
          </c:extLst>
        </c:ser>
        <c:ser>
          <c:idx val="1"/>
          <c:order val="1"/>
          <c:tx>
            <c:strRef>
              <c:f>'Sprint Dashboard'!$L$20:$L$23</c:f>
              <c:strCache>
                <c:ptCount val="1"/>
                <c:pt idx="0">
                  <c:v>2018 - NC - Win Time r2</c:v>
                </c:pt>
              </c:strCache>
            </c:strRef>
          </c:tx>
          <c:spPr>
            <a:solidFill>
              <a:schemeClr val="accent2"/>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Dashboard'!$L$24:$L$93</c:f>
              <c:numCache>
                <c:formatCode>General</c:formatCode>
                <c:ptCount val="57"/>
                <c:pt idx="27">
                  <c:v>10.693</c:v>
                </c:pt>
                <c:pt idx="28">
                  <c:v>10.233000000000001</c:v>
                </c:pt>
                <c:pt idx="30">
                  <c:v>10.144</c:v>
                </c:pt>
              </c:numCache>
            </c:numRef>
          </c:val>
          <c:extLst>
            <c:ext xmlns:c16="http://schemas.microsoft.com/office/drawing/2014/chart" uri="{C3380CC4-5D6E-409C-BE32-E72D297353CC}">
              <c16:uniqueId val="{00000002-EB25-4E64-A925-8CFA51BA5C1C}"/>
            </c:ext>
          </c:extLst>
        </c:ser>
        <c:ser>
          <c:idx val="2"/>
          <c:order val="2"/>
          <c:tx>
            <c:strRef>
              <c:f>'Sprint Dashboard'!$M$20:$M$23</c:f>
              <c:strCache>
                <c:ptCount val="1"/>
                <c:pt idx="0">
                  <c:v>2018 - NC - Win Time R3</c:v>
                </c:pt>
              </c:strCache>
            </c:strRef>
          </c:tx>
          <c:spPr>
            <a:solidFill>
              <a:schemeClr val="accent3"/>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Dashboard'!$M$24:$M$93</c:f>
              <c:numCache>
                <c:formatCode>General</c:formatCode>
                <c:ptCount val="57"/>
                <c:pt idx="30">
                  <c:v>10.412000000000001</c:v>
                </c:pt>
              </c:numCache>
            </c:numRef>
          </c:val>
          <c:extLst>
            <c:ext xmlns:c16="http://schemas.microsoft.com/office/drawing/2014/chart" uri="{C3380CC4-5D6E-409C-BE32-E72D297353CC}">
              <c16:uniqueId val="{00000013-EB25-4E64-A925-8CFA51BA5C1C}"/>
            </c:ext>
          </c:extLst>
        </c:ser>
        <c:ser>
          <c:idx val="3"/>
          <c:order val="3"/>
          <c:tx>
            <c:strRef>
              <c:f>'Sprint Dashboard'!$N$20:$N$23</c:f>
              <c:strCache>
                <c:ptCount val="1"/>
                <c:pt idx="0">
                  <c:v>2019 - NC - Win Time R1</c:v>
                </c:pt>
              </c:strCache>
            </c:strRef>
          </c:tx>
          <c:spPr>
            <a:solidFill>
              <a:schemeClr val="accent4"/>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Dashboard'!$N$24:$N$93</c:f>
              <c:numCache>
                <c:formatCode>General</c:formatCode>
                <c:ptCount val="57"/>
                <c:pt idx="4">
                  <c:v>10.195</c:v>
                </c:pt>
                <c:pt idx="5">
                  <c:v>10.436999999999999</c:v>
                </c:pt>
                <c:pt idx="6">
                  <c:v>10.319000000000001</c:v>
                </c:pt>
                <c:pt idx="7">
                  <c:v>10.148</c:v>
                </c:pt>
                <c:pt idx="8">
                  <c:v>10.324</c:v>
                </c:pt>
                <c:pt idx="13">
                  <c:v>10.736000000000001</c:v>
                </c:pt>
                <c:pt idx="14">
                  <c:v>10.205</c:v>
                </c:pt>
                <c:pt idx="15">
                  <c:v>10.193</c:v>
                </c:pt>
                <c:pt idx="16">
                  <c:v>10.287000000000001</c:v>
                </c:pt>
                <c:pt idx="17">
                  <c:v>10.074999999999999</c:v>
                </c:pt>
                <c:pt idx="18">
                  <c:v>9.8379999999999992</c:v>
                </c:pt>
                <c:pt idx="20">
                  <c:v>10.016999999999999</c:v>
                </c:pt>
                <c:pt idx="21">
                  <c:v>9.8559999999999999</c:v>
                </c:pt>
                <c:pt idx="22">
                  <c:v>10.838000000000001</c:v>
                </c:pt>
                <c:pt idx="23">
                  <c:v>10.551</c:v>
                </c:pt>
                <c:pt idx="24">
                  <c:v>10.88</c:v>
                </c:pt>
                <c:pt idx="25">
                  <c:v>10.622</c:v>
                </c:pt>
                <c:pt idx="26">
                  <c:v>10.473000000000001</c:v>
                </c:pt>
                <c:pt idx="36">
                  <c:v>9.8740000000000006</c:v>
                </c:pt>
                <c:pt idx="37">
                  <c:v>9.7260000000000009</c:v>
                </c:pt>
                <c:pt idx="38">
                  <c:v>9.8889999999999993</c:v>
                </c:pt>
                <c:pt idx="39">
                  <c:v>9.7899999999999991</c:v>
                </c:pt>
              </c:numCache>
            </c:numRef>
          </c:val>
          <c:extLst>
            <c:ext xmlns:c16="http://schemas.microsoft.com/office/drawing/2014/chart" uri="{C3380CC4-5D6E-409C-BE32-E72D297353CC}">
              <c16:uniqueId val="{00000014-EB25-4E64-A925-8CFA51BA5C1C}"/>
            </c:ext>
          </c:extLst>
        </c:ser>
        <c:ser>
          <c:idx val="4"/>
          <c:order val="4"/>
          <c:tx>
            <c:strRef>
              <c:f>'Sprint Dashboard'!$O$20:$O$23</c:f>
              <c:strCache>
                <c:ptCount val="1"/>
                <c:pt idx="0">
                  <c:v>2019 - NC - Win Time r2</c:v>
                </c:pt>
              </c:strCache>
            </c:strRef>
          </c:tx>
          <c:spPr>
            <a:solidFill>
              <a:schemeClr val="accent5"/>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Dashboard'!$O$24:$O$93</c:f>
              <c:numCache>
                <c:formatCode>General</c:formatCode>
                <c:ptCount val="57"/>
                <c:pt idx="4">
                  <c:v>10.749000000000001</c:v>
                </c:pt>
                <c:pt idx="5">
                  <c:v>10.16</c:v>
                </c:pt>
                <c:pt idx="8">
                  <c:v>9.8309999999999995</c:v>
                </c:pt>
                <c:pt idx="13">
                  <c:v>10.222</c:v>
                </c:pt>
                <c:pt idx="14">
                  <c:v>10.295</c:v>
                </c:pt>
                <c:pt idx="16">
                  <c:v>10.355</c:v>
                </c:pt>
                <c:pt idx="17">
                  <c:v>9.952</c:v>
                </c:pt>
                <c:pt idx="18">
                  <c:v>10.089</c:v>
                </c:pt>
                <c:pt idx="21">
                  <c:v>10.055</c:v>
                </c:pt>
                <c:pt idx="22">
                  <c:v>10.494999999999999</c:v>
                </c:pt>
                <c:pt idx="23">
                  <c:v>10.656000000000001</c:v>
                </c:pt>
                <c:pt idx="26">
                  <c:v>10.429</c:v>
                </c:pt>
                <c:pt idx="36">
                  <c:v>10.112</c:v>
                </c:pt>
                <c:pt idx="37">
                  <c:v>9.8030000000000008</c:v>
                </c:pt>
                <c:pt idx="39">
                  <c:v>9.9570000000000007</c:v>
                </c:pt>
              </c:numCache>
            </c:numRef>
          </c:val>
          <c:extLst>
            <c:ext xmlns:c16="http://schemas.microsoft.com/office/drawing/2014/chart" uri="{C3380CC4-5D6E-409C-BE32-E72D297353CC}">
              <c16:uniqueId val="{00000015-EB25-4E64-A925-8CFA51BA5C1C}"/>
            </c:ext>
          </c:extLst>
        </c:ser>
        <c:ser>
          <c:idx val="5"/>
          <c:order val="5"/>
          <c:tx>
            <c:strRef>
              <c:f>'Sprint Dashboard'!$P$20:$P$23</c:f>
              <c:strCache>
                <c:ptCount val="1"/>
                <c:pt idx="0">
                  <c:v>2019 - NC - Win Time R3</c:v>
                </c:pt>
              </c:strCache>
            </c:strRef>
          </c:tx>
          <c:spPr>
            <a:solidFill>
              <a:schemeClr val="accent6"/>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Dashboard'!$P$24:$P$93</c:f>
              <c:numCache>
                <c:formatCode>General</c:formatCode>
                <c:ptCount val="57"/>
                <c:pt idx="36">
                  <c:v>9.9420000000000002</c:v>
                </c:pt>
              </c:numCache>
            </c:numRef>
          </c:val>
          <c:extLst>
            <c:ext xmlns:c16="http://schemas.microsoft.com/office/drawing/2014/chart" uri="{C3380CC4-5D6E-409C-BE32-E72D297353CC}">
              <c16:uniqueId val="{00000016-EB25-4E64-A925-8CFA51BA5C1C}"/>
            </c:ext>
          </c:extLst>
        </c:ser>
        <c:ser>
          <c:idx val="6"/>
          <c:order val="6"/>
          <c:tx>
            <c:strRef>
              <c:f>'Sprint Dashboard'!$Q$20:$Q$23</c:f>
              <c:strCache>
                <c:ptCount val="1"/>
                <c:pt idx="0">
                  <c:v>2019 - WCH - Win Time R1</c:v>
                </c:pt>
              </c:strCache>
            </c:strRef>
          </c:tx>
          <c:spPr>
            <a:solidFill>
              <a:schemeClr val="accent1">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Dashboard'!$Q$24:$Q$93</c:f>
              <c:numCache>
                <c:formatCode>General</c:formatCode>
                <c:ptCount val="57"/>
                <c:pt idx="44">
                  <c:v>10.156000000000001</c:v>
                </c:pt>
                <c:pt idx="45">
                  <c:v>9.9830000000000005</c:v>
                </c:pt>
                <c:pt idx="46">
                  <c:v>10.071999999999999</c:v>
                </c:pt>
                <c:pt idx="47">
                  <c:v>10.012</c:v>
                </c:pt>
              </c:numCache>
            </c:numRef>
          </c:val>
          <c:extLst>
            <c:ext xmlns:c16="http://schemas.microsoft.com/office/drawing/2014/chart" uri="{C3380CC4-5D6E-409C-BE32-E72D297353CC}">
              <c16:uniqueId val="{00000017-EB25-4E64-A925-8CFA51BA5C1C}"/>
            </c:ext>
          </c:extLst>
        </c:ser>
        <c:ser>
          <c:idx val="7"/>
          <c:order val="7"/>
          <c:tx>
            <c:strRef>
              <c:f>'Sprint Dashboard'!$R$20:$R$23</c:f>
              <c:strCache>
                <c:ptCount val="1"/>
                <c:pt idx="0">
                  <c:v>2019 - WCH - Win Time r2</c:v>
                </c:pt>
              </c:strCache>
            </c:strRef>
          </c:tx>
          <c:spPr>
            <a:solidFill>
              <a:schemeClr val="accent2">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Dashboard'!$R$24:$R$93</c:f>
              <c:numCache>
                <c:formatCode>General</c:formatCode>
                <c:ptCount val="57"/>
                <c:pt idx="44">
                  <c:v>9.9640000000000004</c:v>
                </c:pt>
                <c:pt idx="45">
                  <c:v>9.9909999999999997</c:v>
                </c:pt>
                <c:pt idx="47">
                  <c:v>10.004</c:v>
                </c:pt>
              </c:numCache>
            </c:numRef>
          </c:val>
          <c:extLst>
            <c:ext xmlns:c16="http://schemas.microsoft.com/office/drawing/2014/chart" uri="{C3380CC4-5D6E-409C-BE32-E72D297353CC}">
              <c16:uniqueId val="{00000018-EB25-4E64-A925-8CFA51BA5C1C}"/>
            </c:ext>
          </c:extLst>
        </c:ser>
        <c:ser>
          <c:idx val="8"/>
          <c:order val="8"/>
          <c:tx>
            <c:strRef>
              <c:f>'Sprint Dashboard'!$S$20:$S$23</c:f>
              <c:strCache>
                <c:ptCount val="1"/>
                <c:pt idx="0">
                  <c:v>2019 - WCH - Win Time R3</c:v>
                </c:pt>
              </c:strCache>
            </c:strRef>
          </c:tx>
          <c:spPr>
            <a:solidFill>
              <a:schemeClr val="accent3">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Dashboard'!$S$24:$S$93</c:f>
              <c:numCache>
                <c:formatCode>General</c:formatCode>
                <c:ptCount val="57"/>
              </c:numCache>
            </c:numRef>
          </c:val>
          <c:extLst>
            <c:ext xmlns:c16="http://schemas.microsoft.com/office/drawing/2014/chart" uri="{C3380CC4-5D6E-409C-BE32-E72D297353CC}">
              <c16:uniqueId val="{00000019-EB25-4E64-A925-8CFA51BA5C1C}"/>
            </c:ext>
          </c:extLst>
        </c:ser>
        <c:ser>
          <c:idx val="9"/>
          <c:order val="9"/>
          <c:tx>
            <c:strRef>
              <c:f>'Sprint Dashboard'!$T$20:$T$23</c:f>
              <c:strCache>
                <c:ptCount val="1"/>
                <c:pt idx="0">
                  <c:v>2020 - NC - Win Time R1</c:v>
                </c:pt>
              </c:strCache>
            </c:strRef>
          </c:tx>
          <c:spPr>
            <a:solidFill>
              <a:schemeClr val="accent4">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Dashboard'!$T$24:$T$93</c:f>
              <c:numCache>
                <c:formatCode>General</c:formatCode>
                <c:ptCount val="57"/>
                <c:pt idx="31">
                  <c:v>10.468999999999999</c:v>
                </c:pt>
                <c:pt idx="32">
                  <c:v>10.297000000000001</c:v>
                </c:pt>
                <c:pt idx="34">
                  <c:v>10.257</c:v>
                </c:pt>
                <c:pt idx="35">
                  <c:v>10.185</c:v>
                </c:pt>
              </c:numCache>
            </c:numRef>
          </c:val>
          <c:extLst>
            <c:ext xmlns:c16="http://schemas.microsoft.com/office/drawing/2014/chart" uri="{C3380CC4-5D6E-409C-BE32-E72D297353CC}">
              <c16:uniqueId val="{0000001A-EB25-4E64-A925-8CFA51BA5C1C}"/>
            </c:ext>
          </c:extLst>
        </c:ser>
        <c:ser>
          <c:idx val="10"/>
          <c:order val="10"/>
          <c:tx>
            <c:strRef>
              <c:f>'Sprint Dashboard'!$U$20:$U$23</c:f>
              <c:strCache>
                <c:ptCount val="1"/>
                <c:pt idx="0">
                  <c:v>2020 - NC - Win Time r2</c:v>
                </c:pt>
              </c:strCache>
            </c:strRef>
          </c:tx>
          <c:spPr>
            <a:solidFill>
              <a:schemeClr val="accent5">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Dashboard'!$U$24:$U$93</c:f>
              <c:numCache>
                <c:formatCode>General</c:formatCode>
                <c:ptCount val="57"/>
                <c:pt idx="31">
                  <c:v>10.412999999999998</c:v>
                </c:pt>
                <c:pt idx="32">
                  <c:v>10.038</c:v>
                </c:pt>
                <c:pt idx="35">
                  <c:v>10.319999999999999</c:v>
                </c:pt>
              </c:numCache>
            </c:numRef>
          </c:val>
          <c:extLst>
            <c:ext xmlns:c16="http://schemas.microsoft.com/office/drawing/2014/chart" uri="{C3380CC4-5D6E-409C-BE32-E72D297353CC}">
              <c16:uniqueId val="{0000001B-EB25-4E64-A925-8CFA51BA5C1C}"/>
            </c:ext>
          </c:extLst>
        </c:ser>
        <c:ser>
          <c:idx val="11"/>
          <c:order val="11"/>
          <c:tx>
            <c:strRef>
              <c:f>'Sprint Dashboard'!$V$20:$V$23</c:f>
              <c:strCache>
                <c:ptCount val="1"/>
                <c:pt idx="0">
                  <c:v>2020 - NC - Win Time R3</c:v>
                </c:pt>
              </c:strCache>
            </c:strRef>
          </c:tx>
          <c:spPr>
            <a:solidFill>
              <a:schemeClr val="accent6">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Dashboard'!$V$24:$V$93</c:f>
              <c:numCache>
                <c:formatCode>General</c:formatCode>
                <c:ptCount val="57"/>
                <c:pt idx="35">
                  <c:v>10.308</c:v>
                </c:pt>
              </c:numCache>
            </c:numRef>
          </c:val>
          <c:extLst>
            <c:ext xmlns:c16="http://schemas.microsoft.com/office/drawing/2014/chart" uri="{C3380CC4-5D6E-409C-BE32-E72D297353CC}">
              <c16:uniqueId val="{0000001C-EB25-4E64-A925-8CFA51BA5C1C}"/>
            </c:ext>
          </c:extLst>
        </c:ser>
        <c:ser>
          <c:idx val="12"/>
          <c:order val="12"/>
          <c:tx>
            <c:strRef>
              <c:f>'Sprint Dashboard'!$W$20:$W$23</c:f>
              <c:strCache>
                <c:ptCount val="1"/>
                <c:pt idx="0">
                  <c:v>2020 - WCH - Win Time R1</c:v>
                </c:pt>
              </c:strCache>
            </c:strRef>
          </c:tx>
          <c:spPr>
            <a:solidFill>
              <a:schemeClr val="accent1">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Dashboard'!$W$24:$W$93</c:f>
              <c:numCache>
                <c:formatCode>General</c:formatCode>
                <c:ptCount val="57"/>
                <c:pt idx="0">
                  <c:v>9.8539999999999992</c:v>
                </c:pt>
                <c:pt idx="1">
                  <c:v>9.89</c:v>
                </c:pt>
                <c:pt idx="2">
                  <c:v>9.8079999999999998</c:v>
                </c:pt>
                <c:pt idx="3">
                  <c:v>9.7609999999999992</c:v>
                </c:pt>
              </c:numCache>
            </c:numRef>
          </c:val>
          <c:extLst>
            <c:ext xmlns:c16="http://schemas.microsoft.com/office/drawing/2014/chart" uri="{C3380CC4-5D6E-409C-BE32-E72D297353CC}">
              <c16:uniqueId val="{0000001D-EB25-4E64-A925-8CFA51BA5C1C}"/>
            </c:ext>
          </c:extLst>
        </c:ser>
        <c:ser>
          <c:idx val="13"/>
          <c:order val="13"/>
          <c:tx>
            <c:strRef>
              <c:f>'Sprint Dashboard'!$X$20:$X$23</c:f>
              <c:strCache>
                <c:ptCount val="1"/>
                <c:pt idx="0">
                  <c:v>2020 - WCH - Win Time r2</c:v>
                </c:pt>
              </c:strCache>
            </c:strRef>
          </c:tx>
          <c:spPr>
            <a:solidFill>
              <a:schemeClr val="accent2">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Dashboard'!$X$24:$X$93</c:f>
              <c:numCache>
                <c:formatCode>General</c:formatCode>
                <c:ptCount val="57"/>
                <c:pt idx="0">
                  <c:v>9.886000000000001</c:v>
                </c:pt>
                <c:pt idx="1">
                  <c:v>9.7759999999999998</c:v>
                </c:pt>
                <c:pt idx="3">
                  <c:v>9.8079999999999998</c:v>
                </c:pt>
              </c:numCache>
            </c:numRef>
          </c:val>
          <c:extLst>
            <c:ext xmlns:c16="http://schemas.microsoft.com/office/drawing/2014/chart" uri="{C3380CC4-5D6E-409C-BE32-E72D297353CC}">
              <c16:uniqueId val="{0000001E-EB25-4E64-A925-8CFA51BA5C1C}"/>
            </c:ext>
          </c:extLst>
        </c:ser>
        <c:ser>
          <c:idx val="14"/>
          <c:order val="14"/>
          <c:tx>
            <c:strRef>
              <c:f>'Sprint Dashboard'!$Y$20:$Y$23</c:f>
              <c:strCache>
                <c:ptCount val="1"/>
                <c:pt idx="0">
                  <c:v>2020 - WCH - Win Time R3</c:v>
                </c:pt>
              </c:strCache>
            </c:strRef>
          </c:tx>
          <c:spPr>
            <a:solidFill>
              <a:schemeClr val="accent3">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Dashboard'!$Y$24:$Y$93</c:f>
              <c:numCache>
                <c:formatCode>General</c:formatCode>
                <c:ptCount val="57"/>
              </c:numCache>
            </c:numRef>
          </c:val>
          <c:extLst>
            <c:ext xmlns:c16="http://schemas.microsoft.com/office/drawing/2014/chart" uri="{C3380CC4-5D6E-409C-BE32-E72D297353CC}">
              <c16:uniqueId val="{0000001F-EB25-4E64-A925-8CFA51BA5C1C}"/>
            </c:ext>
          </c:extLst>
        </c:ser>
        <c:ser>
          <c:idx val="15"/>
          <c:order val="15"/>
          <c:tx>
            <c:strRef>
              <c:f>'Sprint Dashboard'!$Z$20:$Z$23</c:f>
              <c:strCache>
                <c:ptCount val="1"/>
                <c:pt idx="0">
                  <c:v>2021 - NC - Win Time R1</c:v>
                </c:pt>
              </c:strCache>
            </c:strRef>
          </c:tx>
          <c:spPr>
            <a:solidFill>
              <a:schemeClr val="accent4">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Dashboard'!$Z$24:$Z$93</c:f>
              <c:numCache>
                <c:formatCode>General</c:formatCode>
                <c:ptCount val="57"/>
                <c:pt idx="9">
                  <c:v>10.321</c:v>
                </c:pt>
                <c:pt idx="10">
                  <c:v>10.363999999999999</c:v>
                </c:pt>
                <c:pt idx="11">
                  <c:v>10.587</c:v>
                </c:pt>
                <c:pt idx="12">
                  <c:v>10.162000000000001</c:v>
                </c:pt>
                <c:pt idx="22">
                  <c:v>10.325000000000001</c:v>
                </c:pt>
                <c:pt idx="23">
                  <c:v>10.276</c:v>
                </c:pt>
                <c:pt idx="25">
                  <c:v>10.151999999999999</c:v>
                </c:pt>
                <c:pt idx="26">
                  <c:v>10.11</c:v>
                </c:pt>
                <c:pt idx="53">
                  <c:v>10.144</c:v>
                </c:pt>
                <c:pt idx="54">
                  <c:v>10.24</c:v>
                </c:pt>
                <c:pt idx="55">
                  <c:v>10.396000000000001</c:v>
                </c:pt>
                <c:pt idx="56">
                  <c:v>10.112</c:v>
                </c:pt>
              </c:numCache>
            </c:numRef>
          </c:val>
          <c:extLst>
            <c:ext xmlns:c16="http://schemas.microsoft.com/office/drawing/2014/chart" uri="{C3380CC4-5D6E-409C-BE32-E72D297353CC}">
              <c16:uniqueId val="{00000020-EB25-4E64-A925-8CFA51BA5C1C}"/>
            </c:ext>
          </c:extLst>
        </c:ser>
        <c:ser>
          <c:idx val="16"/>
          <c:order val="16"/>
          <c:tx>
            <c:strRef>
              <c:f>'Sprint Dashboard'!$AA$20:$AA$23</c:f>
              <c:strCache>
                <c:ptCount val="1"/>
                <c:pt idx="0">
                  <c:v>2021 - NC - Win Time r2</c:v>
                </c:pt>
              </c:strCache>
            </c:strRef>
          </c:tx>
          <c:spPr>
            <a:solidFill>
              <a:schemeClr val="accent5">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Dashboard'!$AA$24:$AA$93</c:f>
              <c:numCache>
                <c:formatCode>General</c:formatCode>
                <c:ptCount val="57"/>
                <c:pt idx="9">
                  <c:v>10.361000000000001</c:v>
                </c:pt>
                <c:pt idx="10">
                  <c:v>10.345000000000001</c:v>
                </c:pt>
                <c:pt idx="12">
                  <c:v>10.23</c:v>
                </c:pt>
                <c:pt idx="22">
                  <c:v>10.314</c:v>
                </c:pt>
                <c:pt idx="23">
                  <c:v>10.263999999999999</c:v>
                </c:pt>
                <c:pt idx="26">
                  <c:v>10.262</c:v>
                </c:pt>
                <c:pt idx="53">
                  <c:v>10.294</c:v>
                </c:pt>
                <c:pt idx="54">
                  <c:v>10.105</c:v>
                </c:pt>
                <c:pt idx="56">
                  <c:v>9.9459999999999997</c:v>
                </c:pt>
              </c:numCache>
            </c:numRef>
          </c:val>
          <c:extLst>
            <c:ext xmlns:c16="http://schemas.microsoft.com/office/drawing/2014/chart" uri="{C3380CC4-5D6E-409C-BE32-E72D297353CC}">
              <c16:uniqueId val="{00000021-EB25-4E64-A925-8CFA51BA5C1C}"/>
            </c:ext>
          </c:extLst>
        </c:ser>
        <c:ser>
          <c:idx val="17"/>
          <c:order val="17"/>
          <c:tx>
            <c:strRef>
              <c:f>'Sprint Dashboard'!$AB$20:$AB$23</c:f>
              <c:strCache>
                <c:ptCount val="1"/>
                <c:pt idx="0">
                  <c:v>2021 - NC - Win Time R3</c:v>
                </c:pt>
              </c:strCache>
            </c:strRef>
          </c:tx>
          <c:spPr>
            <a:solidFill>
              <a:schemeClr val="accent6">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Dashboard'!$AB$24:$AB$93</c:f>
              <c:numCache>
                <c:formatCode>General</c:formatCode>
                <c:ptCount val="57"/>
                <c:pt idx="10">
                  <c:v>10.683</c:v>
                </c:pt>
                <c:pt idx="12">
                  <c:v>10.496</c:v>
                </c:pt>
                <c:pt idx="53">
                  <c:v>10.209</c:v>
                </c:pt>
              </c:numCache>
            </c:numRef>
          </c:val>
          <c:extLst>
            <c:ext xmlns:c16="http://schemas.microsoft.com/office/drawing/2014/chart" uri="{C3380CC4-5D6E-409C-BE32-E72D297353CC}">
              <c16:uniqueId val="{00000022-EB25-4E64-A925-8CFA51BA5C1C}"/>
            </c:ext>
          </c:extLst>
        </c:ser>
        <c:ser>
          <c:idx val="18"/>
          <c:order val="18"/>
          <c:tx>
            <c:strRef>
              <c:f>'Sprint Dashboard'!$AC$20:$AC$23</c:f>
              <c:strCache>
                <c:ptCount val="1"/>
                <c:pt idx="0">
                  <c:v>2021 - WCH - Win Time R1</c:v>
                </c:pt>
              </c:strCache>
            </c:strRef>
          </c:tx>
          <c:spPr>
            <a:solidFill>
              <a:schemeClr val="accent1">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Dashboard'!$AC$24:$AC$93</c:f>
              <c:numCache>
                <c:formatCode>General</c:formatCode>
                <c:ptCount val="57"/>
                <c:pt idx="48">
                  <c:v>10.032999999999999</c:v>
                </c:pt>
                <c:pt idx="49">
                  <c:v>9.879999999999999</c:v>
                </c:pt>
                <c:pt idx="50">
                  <c:v>10.801</c:v>
                </c:pt>
                <c:pt idx="51">
                  <c:v>10.509</c:v>
                </c:pt>
                <c:pt idx="52">
                  <c:v>12.686</c:v>
                </c:pt>
              </c:numCache>
            </c:numRef>
          </c:val>
          <c:extLst>
            <c:ext xmlns:c16="http://schemas.microsoft.com/office/drawing/2014/chart" uri="{C3380CC4-5D6E-409C-BE32-E72D297353CC}">
              <c16:uniqueId val="{00000023-EB25-4E64-A925-8CFA51BA5C1C}"/>
            </c:ext>
          </c:extLst>
        </c:ser>
        <c:ser>
          <c:idx val="19"/>
          <c:order val="19"/>
          <c:tx>
            <c:strRef>
              <c:f>'Sprint Dashboard'!$AD$20:$AD$23</c:f>
              <c:strCache>
                <c:ptCount val="1"/>
                <c:pt idx="0">
                  <c:v>2021 - WCH - Win Time r2</c:v>
                </c:pt>
              </c:strCache>
            </c:strRef>
          </c:tx>
          <c:spPr>
            <a:solidFill>
              <a:schemeClr val="accent2">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Dashboard'!$AD$24:$AD$93</c:f>
              <c:numCache>
                <c:formatCode>General</c:formatCode>
                <c:ptCount val="57"/>
                <c:pt idx="48">
                  <c:v>10.155000000000001</c:v>
                </c:pt>
                <c:pt idx="49">
                  <c:v>9.9909999999999997</c:v>
                </c:pt>
                <c:pt idx="52">
                  <c:v>10.031000000000001</c:v>
                </c:pt>
              </c:numCache>
            </c:numRef>
          </c:val>
          <c:extLst>
            <c:ext xmlns:c16="http://schemas.microsoft.com/office/drawing/2014/chart" uri="{C3380CC4-5D6E-409C-BE32-E72D297353CC}">
              <c16:uniqueId val="{00000024-EB25-4E64-A925-8CFA51BA5C1C}"/>
            </c:ext>
          </c:extLst>
        </c:ser>
        <c:ser>
          <c:idx val="20"/>
          <c:order val="20"/>
          <c:tx>
            <c:strRef>
              <c:f>'Sprint Dashboard'!$AE$20:$AE$23</c:f>
              <c:strCache>
                <c:ptCount val="1"/>
                <c:pt idx="0">
                  <c:v>2021 - WCH - Win Time R3</c:v>
                </c:pt>
              </c:strCache>
            </c:strRef>
          </c:tx>
          <c:spPr>
            <a:solidFill>
              <a:schemeClr val="accent3">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Dashboard'!$AE$24:$AE$93</c:f>
              <c:numCache>
                <c:formatCode>General</c:formatCode>
                <c:ptCount val="57"/>
                <c:pt idx="49">
                  <c:v>9.8770000000000007</c:v>
                </c:pt>
                <c:pt idx="52">
                  <c:v>9.8829999999999991</c:v>
                </c:pt>
              </c:numCache>
            </c:numRef>
          </c:val>
          <c:extLst>
            <c:ext xmlns:c16="http://schemas.microsoft.com/office/drawing/2014/chart" uri="{C3380CC4-5D6E-409C-BE32-E72D297353CC}">
              <c16:uniqueId val="{00000025-EB25-4E64-A925-8CFA51BA5C1C}"/>
            </c:ext>
          </c:extLst>
        </c:ser>
        <c:ser>
          <c:idx val="21"/>
          <c:order val="21"/>
          <c:tx>
            <c:strRef>
              <c:f>'Sprint Dashboard'!$AF$20:$AF$23</c:f>
              <c:strCache>
                <c:ptCount val="1"/>
                <c:pt idx="0">
                  <c:v>2022 - NC - Win Time R1</c:v>
                </c:pt>
              </c:strCache>
            </c:strRef>
          </c:tx>
          <c:spPr>
            <a:solidFill>
              <a:schemeClr val="accent4">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Dashboard'!$AF$24:$AF$93</c:f>
              <c:numCache>
                <c:formatCode>General</c:formatCode>
                <c:ptCount val="57"/>
                <c:pt idx="9">
                  <c:v>9.9149999999999991</c:v>
                </c:pt>
                <c:pt idx="10">
                  <c:v>10.259</c:v>
                </c:pt>
                <c:pt idx="11">
                  <c:v>10.231</c:v>
                </c:pt>
                <c:pt idx="12">
                  <c:v>9.9350000000000005</c:v>
                </c:pt>
                <c:pt idx="17">
                  <c:v>10.183</c:v>
                </c:pt>
                <c:pt idx="18">
                  <c:v>11.872999999999999</c:v>
                </c:pt>
                <c:pt idx="19">
                  <c:v>10.403</c:v>
                </c:pt>
                <c:pt idx="20">
                  <c:v>10.172000000000001</c:v>
                </c:pt>
                <c:pt idx="31">
                  <c:v>10.161999999999999</c:v>
                </c:pt>
                <c:pt idx="32">
                  <c:v>10.046000000000001</c:v>
                </c:pt>
                <c:pt idx="33">
                  <c:v>10.023999999999999</c:v>
                </c:pt>
                <c:pt idx="34">
                  <c:v>10.884</c:v>
                </c:pt>
                <c:pt idx="35">
                  <c:v>10.214</c:v>
                </c:pt>
              </c:numCache>
            </c:numRef>
          </c:val>
          <c:extLst>
            <c:ext xmlns:c16="http://schemas.microsoft.com/office/drawing/2014/chart" uri="{C3380CC4-5D6E-409C-BE32-E72D297353CC}">
              <c16:uniqueId val="{00000026-EB25-4E64-A925-8CFA51BA5C1C}"/>
            </c:ext>
          </c:extLst>
        </c:ser>
        <c:ser>
          <c:idx val="22"/>
          <c:order val="22"/>
          <c:tx>
            <c:strRef>
              <c:f>'Sprint Dashboard'!$AG$20:$AG$23</c:f>
              <c:strCache>
                <c:ptCount val="1"/>
                <c:pt idx="0">
                  <c:v>2022 - NC - Win Time r2</c:v>
                </c:pt>
              </c:strCache>
            </c:strRef>
          </c:tx>
          <c:spPr>
            <a:solidFill>
              <a:schemeClr val="accent5">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Dashboard'!$AG$24:$AG$93</c:f>
              <c:numCache>
                <c:formatCode>General</c:formatCode>
                <c:ptCount val="57"/>
                <c:pt idx="9">
                  <c:v>9.8260000000000005</c:v>
                </c:pt>
                <c:pt idx="10">
                  <c:v>10.206</c:v>
                </c:pt>
                <c:pt idx="12">
                  <c:v>10.15</c:v>
                </c:pt>
                <c:pt idx="17">
                  <c:v>10.377000000000001</c:v>
                </c:pt>
                <c:pt idx="18">
                  <c:v>10.131</c:v>
                </c:pt>
                <c:pt idx="31">
                  <c:v>15.193999999999999</c:v>
                </c:pt>
                <c:pt idx="32">
                  <c:v>9.9190000000000005</c:v>
                </c:pt>
                <c:pt idx="35">
                  <c:v>10.183999999999999</c:v>
                </c:pt>
              </c:numCache>
            </c:numRef>
          </c:val>
          <c:extLst>
            <c:ext xmlns:c16="http://schemas.microsoft.com/office/drawing/2014/chart" uri="{C3380CC4-5D6E-409C-BE32-E72D297353CC}">
              <c16:uniqueId val="{00000027-EB25-4E64-A925-8CFA51BA5C1C}"/>
            </c:ext>
          </c:extLst>
        </c:ser>
        <c:ser>
          <c:idx val="23"/>
          <c:order val="23"/>
          <c:tx>
            <c:strRef>
              <c:f>'Sprint Dashboard'!$AH$20:$AH$23</c:f>
              <c:strCache>
                <c:ptCount val="1"/>
                <c:pt idx="0">
                  <c:v>2022 - NC - Win Time R3</c:v>
                </c:pt>
              </c:strCache>
            </c:strRef>
          </c:tx>
          <c:spPr>
            <a:solidFill>
              <a:schemeClr val="accent6">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Dashboard'!$AH$24:$AH$93</c:f>
              <c:numCache>
                <c:formatCode>General</c:formatCode>
                <c:ptCount val="57"/>
                <c:pt idx="18">
                  <c:v>10.73</c:v>
                </c:pt>
                <c:pt idx="32">
                  <c:v>10.135</c:v>
                </c:pt>
                <c:pt idx="35">
                  <c:v>10.331</c:v>
                </c:pt>
              </c:numCache>
            </c:numRef>
          </c:val>
          <c:extLst>
            <c:ext xmlns:c16="http://schemas.microsoft.com/office/drawing/2014/chart" uri="{C3380CC4-5D6E-409C-BE32-E72D297353CC}">
              <c16:uniqueId val="{00000028-EB25-4E64-A925-8CFA51BA5C1C}"/>
            </c:ext>
          </c:extLst>
        </c:ser>
        <c:ser>
          <c:idx val="24"/>
          <c:order val="24"/>
          <c:tx>
            <c:strRef>
              <c:f>'Sprint Dashboard'!$AI$20:$AI$23</c:f>
              <c:strCache>
                <c:ptCount val="1"/>
                <c:pt idx="0">
                  <c:v>2022 - WCH - Win Time R1</c:v>
                </c:pt>
              </c:strCache>
            </c:strRef>
          </c:tx>
          <c:spPr>
            <a:solidFill>
              <a:schemeClr val="accent1">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Dashboard'!$AI$24:$AI$93</c:f>
              <c:numCache>
                <c:formatCode>General</c:formatCode>
                <c:ptCount val="57"/>
                <c:pt idx="40">
                  <c:v>9.8409999999999993</c:v>
                </c:pt>
                <c:pt idx="41">
                  <c:v>9.8719999999999999</c:v>
                </c:pt>
                <c:pt idx="42">
                  <c:v>9.8569999999999993</c:v>
                </c:pt>
                <c:pt idx="43">
                  <c:v>9.7899999999999991</c:v>
                </c:pt>
              </c:numCache>
            </c:numRef>
          </c:val>
          <c:extLst>
            <c:ext xmlns:c16="http://schemas.microsoft.com/office/drawing/2014/chart" uri="{C3380CC4-5D6E-409C-BE32-E72D297353CC}">
              <c16:uniqueId val="{00000029-EB25-4E64-A925-8CFA51BA5C1C}"/>
            </c:ext>
          </c:extLst>
        </c:ser>
        <c:ser>
          <c:idx val="25"/>
          <c:order val="25"/>
          <c:tx>
            <c:strRef>
              <c:f>'Sprint Dashboard'!$AJ$20:$AJ$23</c:f>
              <c:strCache>
                <c:ptCount val="1"/>
                <c:pt idx="0">
                  <c:v>2022 - WCH - Win Time r2</c:v>
                </c:pt>
              </c:strCache>
            </c:strRef>
          </c:tx>
          <c:spPr>
            <a:solidFill>
              <a:schemeClr val="accent2">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Dashboard'!$AJ$24:$AJ$93</c:f>
              <c:numCache>
                <c:formatCode>General</c:formatCode>
                <c:ptCount val="57"/>
                <c:pt idx="40">
                  <c:v>9.8559999999999999</c:v>
                </c:pt>
                <c:pt idx="43">
                  <c:v>9.6839999999999993</c:v>
                </c:pt>
              </c:numCache>
            </c:numRef>
          </c:val>
          <c:extLst>
            <c:ext xmlns:c16="http://schemas.microsoft.com/office/drawing/2014/chart" uri="{C3380CC4-5D6E-409C-BE32-E72D297353CC}">
              <c16:uniqueId val="{0000002A-EB25-4E64-A925-8CFA51BA5C1C}"/>
            </c:ext>
          </c:extLst>
        </c:ser>
        <c:ser>
          <c:idx val="26"/>
          <c:order val="26"/>
          <c:tx>
            <c:strRef>
              <c:f>'Sprint Dashboard'!$AK$20:$AK$23</c:f>
              <c:strCache>
                <c:ptCount val="1"/>
                <c:pt idx="0">
                  <c:v>2022 - WCH - Win Time R3</c:v>
                </c:pt>
              </c:strCache>
            </c:strRef>
          </c:tx>
          <c:spPr>
            <a:solidFill>
              <a:schemeClr val="accent3">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Dashboard'!$AK$24:$AK$93</c:f>
              <c:numCache>
                <c:formatCode>General</c:formatCode>
                <c:ptCount val="57"/>
              </c:numCache>
            </c:numRef>
          </c:val>
          <c:extLst>
            <c:ext xmlns:c16="http://schemas.microsoft.com/office/drawing/2014/chart" uri="{C3380CC4-5D6E-409C-BE32-E72D297353CC}">
              <c16:uniqueId val="{0000002B-EB25-4E64-A925-8CFA51BA5C1C}"/>
            </c:ext>
          </c:extLst>
        </c:ser>
        <c:dLbls>
          <c:showLegendKey val="0"/>
          <c:showVal val="0"/>
          <c:showCatName val="0"/>
          <c:showSerName val="0"/>
          <c:showPercent val="0"/>
          <c:showBubbleSize val="0"/>
        </c:dLbls>
        <c:gapWidth val="219"/>
        <c:overlap val="-27"/>
        <c:axId val="47426528"/>
        <c:axId val="47429024"/>
      </c:barChart>
      <c:catAx>
        <c:axId val="47426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9024"/>
        <c:crosses val="autoZero"/>
        <c:auto val="1"/>
        <c:lblAlgn val="ctr"/>
        <c:lblOffset val="100"/>
        <c:noMultiLvlLbl val="0"/>
      </c:catAx>
      <c:valAx>
        <c:axId val="47429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65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0</xdr:colOff>
      <xdr:row>17</xdr:row>
      <xdr:rowOff>9072</xdr:rowOff>
    </xdr:from>
    <xdr:to>
      <xdr:col>9</xdr:col>
      <xdr:colOff>584040</xdr:colOff>
      <xdr:row>40</xdr:row>
      <xdr:rowOff>126468</xdr:rowOff>
    </xdr:to>
    <xdr:graphicFrame macro="">
      <xdr:nvGraphicFramePr>
        <xdr:cNvPr id="18" name="Chart 17">
          <a:extLst>
            <a:ext uri="{FF2B5EF4-FFF2-40B4-BE49-F238E27FC236}">
              <a16:creationId xmlns:a16="http://schemas.microsoft.com/office/drawing/2014/main" id="{18E51A6C-D1F2-CA1A-D320-2BE446ADD1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40</xdr:row>
      <xdr:rowOff>127155</xdr:rowOff>
    </xdr:from>
    <xdr:to>
      <xdr:col>9</xdr:col>
      <xdr:colOff>543101</xdr:colOff>
      <xdr:row>59</xdr:row>
      <xdr:rowOff>145929</xdr:rowOff>
    </xdr:to>
    <xdr:graphicFrame macro="">
      <xdr:nvGraphicFramePr>
        <xdr:cNvPr id="28" name="Chart 27">
          <a:extLst>
            <a:ext uri="{FF2B5EF4-FFF2-40B4-BE49-F238E27FC236}">
              <a16:creationId xmlns:a16="http://schemas.microsoft.com/office/drawing/2014/main" id="{594BFFDF-83A4-E29D-626D-E634333B81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89</xdr:row>
      <xdr:rowOff>116112</xdr:rowOff>
    </xdr:from>
    <xdr:to>
      <xdr:col>8</xdr:col>
      <xdr:colOff>494393</xdr:colOff>
      <xdr:row>112</xdr:row>
      <xdr:rowOff>99784</xdr:rowOff>
    </xdr:to>
    <xdr:graphicFrame macro="">
      <xdr:nvGraphicFramePr>
        <xdr:cNvPr id="30" name="Chart 29">
          <a:extLst>
            <a:ext uri="{FF2B5EF4-FFF2-40B4-BE49-F238E27FC236}">
              <a16:creationId xmlns:a16="http://schemas.microsoft.com/office/drawing/2014/main" id="{1032247A-E8BE-D518-3473-2B49CA47DB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12</xdr:col>
      <xdr:colOff>38100</xdr:colOff>
      <xdr:row>10</xdr:row>
      <xdr:rowOff>25401</xdr:rowOff>
    </xdr:from>
    <xdr:to>
      <xdr:col>13</xdr:col>
      <xdr:colOff>857250</xdr:colOff>
      <xdr:row>17</xdr:row>
      <xdr:rowOff>139701</xdr:rowOff>
    </xdr:to>
    <mc:AlternateContent xmlns:mc="http://schemas.openxmlformats.org/markup-compatibility/2006" xmlns:a14="http://schemas.microsoft.com/office/drawing/2010/main">
      <mc:Choice Requires="a14">
        <xdr:graphicFrame macro="">
          <xdr:nvGraphicFramePr>
            <xdr:cNvPr id="32" name="Year">
              <a:extLst>
                <a:ext uri="{FF2B5EF4-FFF2-40B4-BE49-F238E27FC236}">
                  <a16:creationId xmlns:a16="http://schemas.microsoft.com/office/drawing/2014/main" id="{824A2999-114C-E1AD-1210-D28146DF7387}"/>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2388850" y="1866901"/>
              <a:ext cx="1828800" cy="140335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44450</xdr:colOff>
      <xdr:row>5</xdr:row>
      <xdr:rowOff>31751</xdr:rowOff>
    </xdr:from>
    <xdr:to>
      <xdr:col>13</xdr:col>
      <xdr:colOff>863600</xdr:colOff>
      <xdr:row>9</xdr:row>
      <xdr:rowOff>171451</xdr:rowOff>
    </xdr:to>
    <mc:AlternateContent xmlns:mc="http://schemas.openxmlformats.org/markup-compatibility/2006" xmlns:a14="http://schemas.microsoft.com/office/drawing/2010/main">
      <mc:Choice Requires="a14">
        <xdr:graphicFrame macro="">
          <xdr:nvGraphicFramePr>
            <xdr:cNvPr id="33" name="Event">
              <a:extLst>
                <a:ext uri="{FF2B5EF4-FFF2-40B4-BE49-F238E27FC236}">
                  <a16:creationId xmlns:a16="http://schemas.microsoft.com/office/drawing/2014/main" id="{572CEC65-3AFF-913F-582A-8CF70A270049}"/>
                </a:ext>
              </a:extLst>
            </xdr:cNvPr>
            <xdr:cNvGraphicFramePr/>
          </xdr:nvGraphicFramePr>
          <xdr:xfrm>
            <a:off x="0" y="0"/>
            <a:ext cx="0" cy="0"/>
          </xdr:xfrm>
          <a:graphic>
            <a:graphicData uri="http://schemas.microsoft.com/office/drawing/2010/slicer">
              <sle:slicer xmlns:sle="http://schemas.microsoft.com/office/drawing/2010/slicer" name="Event"/>
            </a:graphicData>
          </a:graphic>
        </xdr:graphicFrame>
      </mc:Choice>
      <mc:Fallback xmlns="">
        <xdr:sp macro="" textlink="">
          <xdr:nvSpPr>
            <xdr:cNvPr id="0" name=""/>
            <xdr:cNvSpPr>
              <a:spLocks noTextEdit="1"/>
            </xdr:cNvSpPr>
          </xdr:nvSpPr>
          <xdr:spPr>
            <a:xfrm>
              <a:off x="12395200" y="952501"/>
              <a:ext cx="1828800" cy="87630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31750</xdr:colOff>
      <xdr:row>0</xdr:row>
      <xdr:rowOff>38101</xdr:rowOff>
    </xdr:from>
    <xdr:to>
      <xdr:col>13</xdr:col>
      <xdr:colOff>850900</xdr:colOff>
      <xdr:row>5</xdr:row>
      <xdr:rowOff>6351</xdr:rowOff>
    </xdr:to>
    <mc:AlternateContent xmlns:mc="http://schemas.openxmlformats.org/markup-compatibility/2006" xmlns:a14="http://schemas.microsoft.com/office/drawing/2010/main">
      <mc:Choice Requires="a14">
        <xdr:graphicFrame macro="">
          <xdr:nvGraphicFramePr>
            <xdr:cNvPr id="34" name="Stage">
              <a:extLst>
                <a:ext uri="{FF2B5EF4-FFF2-40B4-BE49-F238E27FC236}">
                  <a16:creationId xmlns:a16="http://schemas.microsoft.com/office/drawing/2014/main" id="{5ED2C157-4F92-28F9-0B64-F3558806616D}"/>
                </a:ext>
              </a:extLst>
            </xdr:cNvPr>
            <xdr:cNvGraphicFramePr/>
          </xdr:nvGraphicFramePr>
          <xdr:xfrm>
            <a:off x="0" y="0"/>
            <a:ext cx="0" cy="0"/>
          </xdr:xfrm>
          <a:graphic>
            <a:graphicData uri="http://schemas.microsoft.com/office/drawing/2010/slicer">
              <sle:slicer xmlns:sle="http://schemas.microsoft.com/office/drawing/2010/slicer" name="Stage"/>
            </a:graphicData>
          </a:graphic>
        </xdr:graphicFrame>
      </mc:Choice>
      <mc:Fallback xmlns="">
        <xdr:sp macro="" textlink="">
          <xdr:nvSpPr>
            <xdr:cNvPr id="0" name=""/>
            <xdr:cNvSpPr>
              <a:spLocks noTextEdit="1"/>
            </xdr:cNvSpPr>
          </xdr:nvSpPr>
          <xdr:spPr>
            <a:xfrm>
              <a:off x="12382500" y="38101"/>
              <a:ext cx="1828800" cy="88900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13</xdr:col>
      <xdr:colOff>98424</xdr:colOff>
      <xdr:row>0</xdr:row>
      <xdr:rowOff>79374</xdr:rowOff>
    </xdr:from>
    <xdr:to>
      <xdr:col>25</xdr:col>
      <xdr:colOff>438149</xdr:colOff>
      <xdr:row>30</xdr:row>
      <xdr:rowOff>44449</xdr:rowOff>
    </xdr:to>
    <xdr:graphicFrame macro="">
      <xdr:nvGraphicFramePr>
        <xdr:cNvPr id="2" name="Chart 1">
          <a:extLst>
            <a:ext uri="{FF2B5EF4-FFF2-40B4-BE49-F238E27FC236}">
              <a16:creationId xmlns:a16="http://schemas.microsoft.com/office/drawing/2014/main" id="{79B0D856-7FB9-3752-D08D-E374493FBD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202385</xdr:colOff>
      <xdr:row>48</xdr:row>
      <xdr:rowOff>139495</xdr:rowOff>
    </xdr:from>
    <xdr:to>
      <xdr:col>23</xdr:col>
      <xdr:colOff>321235</xdr:colOff>
      <xdr:row>67</xdr:row>
      <xdr:rowOff>179293</xdr:rowOff>
    </xdr:to>
    <xdr:graphicFrame macro="">
      <xdr:nvGraphicFramePr>
        <xdr:cNvPr id="3" name="Chart 2">
          <a:extLst>
            <a:ext uri="{FF2B5EF4-FFF2-40B4-BE49-F238E27FC236}">
              <a16:creationId xmlns:a16="http://schemas.microsoft.com/office/drawing/2014/main" id="{C961B119-DAE4-4818-351F-28D6DAE9AB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556112</xdr:colOff>
      <xdr:row>5</xdr:row>
      <xdr:rowOff>98425</xdr:rowOff>
    </xdr:from>
    <xdr:to>
      <xdr:col>12</xdr:col>
      <xdr:colOff>286987</xdr:colOff>
      <xdr:row>20</xdr:row>
      <xdr:rowOff>79375</xdr:rowOff>
    </xdr:to>
    <xdr:graphicFrame macro="">
      <xdr:nvGraphicFramePr>
        <xdr:cNvPr id="2" name="Chart 1">
          <a:extLst>
            <a:ext uri="{FF2B5EF4-FFF2-40B4-BE49-F238E27FC236}">
              <a16:creationId xmlns:a16="http://schemas.microsoft.com/office/drawing/2014/main" id="{6095B981-66AD-5637-90CB-EBB33ABCD5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200989</xdr:colOff>
      <xdr:row>23</xdr:row>
      <xdr:rowOff>53559</xdr:rowOff>
    </xdr:from>
    <xdr:to>
      <xdr:col>7</xdr:col>
      <xdr:colOff>719908</xdr:colOff>
      <xdr:row>38</xdr:row>
      <xdr:rowOff>12527</xdr:rowOff>
    </xdr:to>
    <xdr:graphicFrame macro="">
      <xdr:nvGraphicFramePr>
        <xdr:cNvPr id="3" name="Chart 2">
          <a:extLst>
            <a:ext uri="{FF2B5EF4-FFF2-40B4-BE49-F238E27FC236}">
              <a16:creationId xmlns:a16="http://schemas.microsoft.com/office/drawing/2014/main" id="{40AA5D01-043B-F226-FA7D-9C9AD6832B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327025</xdr:colOff>
      <xdr:row>0</xdr:row>
      <xdr:rowOff>111125</xdr:rowOff>
    </xdr:from>
    <xdr:to>
      <xdr:col>9</xdr:col>
      <xdr:colOff>796925</xdr:colOff>
      <xdr:row>15</xdr:row>
      <xdr:rowOff>92075</xdr:rowOff>
    </xdr:to>
    <xdr:graphicFrame macro="">
      <xdr:nvGraphicFramePr>
        <xdr:cNvPr id="2" name="Chart 1">
          <a:extLst>
            <a:ext uri="{FF2B5EF4-FFF2-40B4-BE49-F238E27FC236}">
              <a16:creationId xmlns:a16="http://schemas.microsoft.com/office/drawing/2014/main" id="{30E37C4D-45B9-0E05-A8A4-E5A47CF296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samb\dataride_info.csv" TargetMode="External"/><Relationship Id="rId1" Type="http://schemas.openxmlformats.org/officeDocument/2006/relationships/externalLinkPath" Target="/Users/samb/dataride_info.csv"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ride_info"/>
    </sheetNames>
    <sheetDataSet>
      <sheetData sheetId="0">
        <row r="1">
          <cell r="C1" t="str">
            <v>UCI_ID</v>
          </cell>
          <cell r="D1" t="str">
            <v>Country</v>
          </cell>
          <cell r="E1" t="str">
            <v>UCI_Bday</v>
          </cell>
          <cell r="F1" t="str">
            <v>Status</v>
          </cell>
          <cell r="G1" t="str">
            <v>UCI_Name</v>
          </cell>
        </row>
        <row r="2">
          <cell r="C2">
            <v>10025264440</v>
          </cell>
          <cell r="D2" t="str">
            <v>ALG</v>
          </cell>
          <cell r="E2" t="str">
            <v>17.11.1995</v>
          </cell>
          <cell r="F2" t="str">
            <v>ACTIVE</v>
          </cell>
          <cell r="G2" t="str">
            <v>CHALEL Yacine</v>
          </cell>
        </row>
        <row r="3">
          <cell r="C3">
            <v>10007636106</v>
          </cell>
          <cell r="D3" t="str">
            <v>ALG</v>
          </cell>
          <cell r="E3" t="str">
            <v>08.11.1985</v>
          </cell>
          <cell r="F3" t="str">
            <v>INACTIVE</v>
          </cell>
          <cell r="G3" t="str">
            <v>TCHAMBAZ Lotfi</v>
          </cell>
        </row>
        <row r="4">
          <cell r="C4">
            <v>10050085427</v>
          </cell>
          <cell r="D4" t="str">
            <v>ARG</v>
          </cell>
          <cell r="E4" t="str">
            <v>05.02.1992</v>
          </cell>
          <cell r="F4" t="str">
            <v>ACTIVE</v>
          </cell>
          <cell r="G4" t="str">
            <v>LEZICA Facundo Gabriel</v>
          </cell>
        </row>
        <row r="5">
          <cell r="C5">
            <v>10016191910</v>
          </cell>
          <cell r="D5" t="str">
            <v>ARG</v>
          </cell>
          <cell r="E5" t="str">
            <v>27.01.1999</v>
          </cell>
          <cell r="F5" t="str">
            <v>ACTIVE</v>
          </cell>
          <cell r="G5" t="str">
            <v>RUIZ Ivan Gabriel</v>
          </cell>
        </row>
        <row r="6">
          <cell r="C6">
            <v>10010894696</v>
          </cell>
          <cell r="D6" t="str">
            <v>ARG</v>
          </cell>
          <cell r="E6" t="str">
            <v>23.04.1986</v>
          </cell>
          <cell r="F6" t="str">
            <v>INACTIVE</v>
          </cell>
          <cell r="G6" t="str">
            <v>BOTTASSO Leandro</v>
          </cell>
        </row>
        <row r="7">
          <cell r="C7">
            <v>10050076030</v>
          </cell>
          <cell r="D7" t="str">
            <v>ARG</v>
          </cell>
          <cell r="E7" t="str">
            <v>26.09.1998</v>
          </cell>
          <cell r="F7" t="str">
            <v>ACTIVE</v>
          </cell>
          <cell r="G7" t="str">
            <v>MENDEZ Marcos Omar</v>
          </cell>
        </row>
        <row r="8">
          <cell r="C8">
            <v>10060469477</v>
          </cell>
          <cell r="D8" t="str">
            <v>ARG</v>
          </cell>
          <cell r="E8" t="str">
            <v>20.06.2001</v>
          </cell>
          <cell r="F8" t="str">
            <v>Active</v>
          </cell>
          <cell r="G8" t="str">
            <v>VARGAS Yoel Agustin</v>
          </cell>
        </row>
        <row r="9">
          <cell r="C9">
            <v>10050089669</v>
          </cell>
          <cell r="D9" t="str">
            <v>ARG</v>
          </cell>
          <cell r="E9" t="str">
            <v>26.07.2000</v>
          </cell>
          <cell r="F9" t="str">
            <v>ACTIVE</v>
          </cell>
          <cell r="G9" t="str">
            <v>VILAR Lucas Oscar</v>
          </cell>
        </row>
        <row r="10">
          <cell r="C10">
            <v>10007893760</v>
          </cell>
          <cell r="D10" t="str">
            <v>ARG</v>
          </cell>
          <cell r="E10" t="str">
            <v>04.07.1993</v>
          </cell>
          <cell r="F10" t="str">
            <v>ACTIVE</v>
          </cell>
          <cell r="G10" t="str">
            <v>CURUCHET Juan Ignacio</v>
          </cell>
        </row>
        <row r="11">
          <cell r="C11">
            <v>10055221474</v>
          </cell>
          <cell r="D11" t="str">
            <v>AUS</v>
          </cell>
          <cell r="E11" t="str">
            <v>25.12.2000</v>
          </cell>
          <cell r="F11" t="str">
            <v>ACTIVE</v>
          </cell>
          <cell r="G11" t="str">
            <v>PLAPP Lucas</v>
          </cell>
        </row>
        <row r="12">
          <cell r="C12">
            <v>10055349695</v>
          </cell>
          <cell r="D12" t="str">
            <v>AUS</v>
          </cell>
          <cell r="E12" t="str">
            <v>15.02.2000</v>
          </cell>
          <cell r="F12" t="str">
            <v>ACTIVE</v>
          </cell>
          <cell r="G12" t="str">
            <v>CORNISH Thomas</v>
          </cell>
        </row>
        <row r="13">
          <cell r="C13">
            <v>10055342726</v>
          </cell>
          <cell r="D13" t="str">
            <v>AUS</v>
          </cell>
          <cell r="E13" t="str">
            <v>24.06.2000</v>
          </cell>
          <cell r="F13" t="str">
            <v>INACTIVE</v>
          </cell>
          <cell r="G13" t="str">
            <v>DUFFY Joshua</v>
          </cell>
        </row>
        <row r="14">
          <cell r="C14">
            <v>10006894559</v>
          </cell>
          <cell r="D14" t="str">
            <v>AUS</v>
          </cell>
          <cell r="E14" t="str">
            <v>24.08.1992</v>
          </cell>
          <cell r="F14" t="str">
            <v>INACTIVE</v>
          </cell>
          <cell r="G14" t="str">
            <v>GLAETZER Matthew</v>
          </cell>
        </row>
        <row r="15">
          <cell r="C15">
            <v>10055348887</v>
          </cell>
          <cell r="D15" t="str">
            <v>AUS</v>
          </cell>
          <cell r="E15" t="str">
            <v>11.06.2000</v>
          </cell>
          <cell r="F15" t="str">
            <v>ACTIVE</v>
          </cell>
          <cell r="G15" t="str">
            <v>HOFFMAN Leigh</v>
          </cell>
        </row>
        <row r="16">
          <cell r="C16">
            <v>10055347372</v>
          </cell>
          <cell r="D16" t="str">
            <v>AUS</v>
          </cell>
          <cell r="E16" t="str">
            <v>16.04.1999</v>
          </cell>
          <cell r="F16" t="str">
            <v>ACTIVE</v>
          </cell>
          <cell r="G16" t="str">
            <v>LEAHY Conor</v>
          </cell>
        </row>
        <row r="17">
          <cell r="C17">
            <v>10072343287</v>
          </cell>
          <cell r="D17" t="str">
            <v>AUS</v>
          </cell>
          <cell r="E17" t="str">
            <v>07.06.2001</v>
          </cell>
          <cell r="F17" t="str">
            <v>ACTIVE</v>
          </cell>
          <cell r="G17" t="str">
            <v>MORIARTY James</v>
          </cell>
        </row>
        <row r="18">
          <cell r="C18">
            <v>10010790828</v>
          </cell>
          <cell r="D18" t="str">
            <v>AUS</v>
          </cell>
          <cell r="E18" t="str">
            <v>22.05.1998</v>
          </cell>
          <cell r="F18" t="str">
            <v>ACTIVE</v>
          </cell>
          <cell r="G18" t="str">
            <v>O’BRIEN Kelland</v>
          </cell>
        </row>
        <row r="19">
          <cell r="C19">
            <v>10015145724</v>
          </cell>
          <cell r="D19" t="str">
            <v>AUS</v>
          </cell>
          <cell r="E19" t="str">
            <v>17.04.1999</v>
          </cell>
          <cell r="F19" t="str">
            <v>ACTIVE</v>
          </cell>
          <cell r="G19" t="str">
            <v>RICHARDSON Matthew</v>
          </cell>
        </row>
        <row r="20">
          <cell r="C20">
            <v>10009118081</v>
          </cell>
          <cell r="D20" t="str">
            <v>AUS</v>
          </cell>
          <cell r="E20" t="str">
            <v>19.01.1996</v>
          </cell>
          <cell r="F20" t="str">
            <v>ACTIVE</v>
          </cell>
          <cell r="G20" t="str">
            <v>WELSFORD Samuel</v>
          </cell>
        </row>
        <row r="21">
          <cell r="C21">
            <v>10072342681</v>
          </cell>
          <cell r="D21" t="str">
            <v>AUS</v>
          </cell>
          <cell r="E21" t="str">
            <v>02.02.2001</v>
          </cell>
          <cell r="F21" t="str">
            <v>Active</v>
          </cell>
          <cell r="G21" t="str">
            <v>FRISLIE Graeme</v>
          </cell>
        </row>
        <row r="22">
          <cell r="C22">
            <v>10007811716</v>
          </cell>
          <cell r="D22" t="str">
            <v>AUS</v>
          </cell>
          <cell r="E22" t="str">
            <v>04.03.1993</v>
          </cell>
          <cell r="F22" t="str">
            <v>INACTIVE</v>
          </cell>
          <cell r="G22" t="str">
            <v>HART Nathan</v>
          </cell>
        </row>
        <row r="23">
          <cell r="C23">
            <v>10005504227</v>
          </cell>
          <cell r="D23" t="str">
            <v>AUS</v>
          </cell>
          <cell r="E23" t="str">
            <v>18.10.1989</v>
          </cell>
          <cell r="F23" t="str">
            <v>INACTIVE</v>
          </cell>
          <cell r="G23" t="str">
            <v>HOWARD Leigh</v>
          </cell>
        </row>
        <row r="24">
          <cell r="C24">
            <v>10004595558</v>
          </cell>
          <cell r="D24" t="str">
            <v>AUS</v>
          </cell>
          <cell r="E24" t="str">
            <v>11.01.1988</v>
          </cell>
          <cell r="F24" t="str">
            <v>ACTIVE</v>
          </cell>
          <cell r="G24" t="str">
            <v>MEYER Cameron</v>
          </cell>
        </row>
        <row r="25">
          <cell r="C25">
            <v>10009115152</v>
          </cell>
          <cell r="D25" t="str">
            <v>AUS</v>
          </cell>
          <cell r="E25" t="str">
            <v>13.05.1996</v>
          </cell>
          <cell r="F25" t="str">
            <v>INACTIVE</v>
          </cell>
          <cell r="G25" t="str">
            <v>PORTER Alexander</v>
          </cell>
        </row>
        <row r="26">
          <cell r="C26">
            <v>10010664930</v>
          </cell>
          <cell r="D26" t="str">
            <v>AUS</v>
          </cell>
          <cell r="E26" t="str">
            <v>04.01.1998</v>
          </cell>
          <cell r="F26" t="str">
            <v>ACTIVE</v>
          </cell>
          <cell r="G26" t="str">
            <v>SCOTT Cameron</v>
          </cell>
        </row>
        <row r="27">
          <cell r="C27">
            <v>10051694112</v>
          </cell>
          <cell r="D27" t="str">
            <v>AUS</v>
          </cell>
          <cell r="E27" t="str">
            <v>30.12.1986</v>
          </cell>
          <cell r="F27" t="str">
            <v>INACTIVE</v>
          </cell>
          <cell r="G27" t="str">
            <v>PERKINS Shane Alan</v>
          </cell>
        </row>
        <row r="28">
          <cell r="C28">
            <v>10002931606</v>
          </cell>
          <cell r="D28" t="str">
            <v>AUT</v>
          </cell>
          <cell r="E28" t="str">
            <v>07.08.1985</v>
          </cell>
          <cell r="F28" t="str">
            <v>ACTIVE</v>
          </cell>
          <cell r="G28" t="str">
            <v>GRAF Andreas</v>
          </cell>
        </row>
        <row r="29">
          <cell r="C29">
            <v>10035022539</v>
          </cell>
          <cell r="D29" t="str">
            <v>AUT</v>
          </cell>
          <cell r="E29" t="str">
            <v>23.12.2001</v>
          </cell>
          <cell r="F29" t="str">
            <v>ACTIVE</v>
          </cell>
          <cell r="G29" t="str">
            <v>SCHMIDBAUER Maximilian</v>
          </cell>
        </row>
        <row r="30">
          <cell r="C30">
            <v>10035062450</v>
          </cell>
          <cell r="D30" t="str">
            <v>AUT</v>
          </cell>
          <cell r="E30" t="str">
            <v>12.12.2000</v>
          </cell>
          <cell r="F30" t="str">
            <v>INACTIVE</v>
          </cell>
          <cell r="G30" t="str">
            <v>GÖTZINGER Valentin</v>
          </cell>
        </row>
        <row r="31">
          <cell r="C31">
            <v>10035022337</v>
          </cell>
          <cell r="D31" t="str">
            <v>AUT</v>
          </cell>
          <cell r="E31" t="str">
            <v>28.01.2002</v>
          </cell>
          <cell r="F31" t="str">
            <v>ACTIVE</v>
          </cell>
          <cell r="G31" t="str">
            <v>WAFLER Tim</v>
          </cell>
        </row>
        <row r="32">
          <cell r="C32">
            <v>10009486984</v>
          </cell>
          <cell r="D32" t="str">
            <v>AUT</v>
          </cell>
          <cell r="E32" t="str">
            <v>07.04.1995</v>
          </cell>
          <cell r="F32" t="str">
            <v>INACTIVE</v>
          </cell>
          <cell r="G32" t="str">
            <v>MASTALLER Stefan</v>
          </cell>
        </row>
        <row r="33">
          <cell r="C33">
            <v>10002419021</v>
          </cell>
          <cell r="D33" t="str">
            <v>AUT</v>
          </cell>
          <cell r="E33" t="str">
            <v>25.11.1979</v>
          </cell>
          <cell r="F33" t="str">
            <v>ACTIVE</v>
          </cell>
          <cell r="G33" t="str">
            <v>MÜLLER Andreas</v>
          </cell>
        </row>
        <row r="34">
          <cell r="C34">
            <v>10008931256</v>
          </cell>
          <cell r="D34" t="str">
            <v>BAR</v>
          </cell>
          <cell r="E34" t="str">
            <v>02.07.1993</v>
          </cell>
          <cell r="F34" t="str">
            <v>ACTIVE</v>
          </cell>
          <cell r="G34" t="str">
            <v>EASTMOND Jamol</v>
          </cell>
        </row>
        <row r="35">
          <cell r="C35">
            <v>10009688664</v>
          </cell>
          <cell r="D35" t="str">
            <v>BAR</v>
          </cell>
          <cell r="E35" t="str">
            <v>29.08.1996</v>
          </cell>
          <cell r="F35" t="str">
            <v>ACTIVE</v>
          </cell>
          <cell r="G35" t="str">
            <v>SUTHERLAND Edwin</v>
          </cell>
        </row>
        <row r="36">
          <cell r="C36">
            <v>10009009866</v>
          </cell>
          <cell r="D36" t="str">
            <v>BEL</v>
          </cell>
          <cell r="E36" t="str">
            <v>30.05.1995</v>
          </cell>
          <cell r="F36" t="str">
            <v>ACTIVE</v>
          </cell>
          <cell r="G36" t="str">
            <v>DE VYLDER Lindsay</v>
          </cell>
        </row>
        <row r="37">
          <cell r="C37">
            <v>10016387021</v>
          </cell>
          <cell r="D37" t="str">
            <v>BEL</v>
          </cell>
          <cell r="E37" t="str">
            <v>26.06.2000</v>
          </cell>
          <cell r="F37" t="str">
            <v>ACTIVE</v>
          </cell>
          <cell r="G37" t="str">
            <v>DENS Tuur</v>
          </cell>
        </row>
        <row r="38">
          <cell r="C38">
            <v>10010771226</v>
          </cell>
          <cell r="D38" t="str">
            <v>BEL</v>
          </cell>
          <cell r="E38" t="str">
            <v>11.11.1998</v>
          </cell>
          <cell r="F38" t="str">
            <v>ACTIVE</v>
          </cell>
          <cell r="G38" t="str">
            <v>HESTERS Jules</v>
          </cell>
        </row>
        <row r="39">
          <cell r="C39">
            <v>10064971994</v>
          </cell>
          <cell r="D39" t="str">
            <v>BEL</v>
          </cell>
          <cell r="E39" t="str">
            <v>28.01.2002</v>
          </cell>
          <cell r="F39" t="str">
            <v>ACTIVE</v>
          </cell>
          <cell r="G39" t="str">
            <v>POLLEFLIET Gianluca</v>
          </cell>
        </row>
        <row r="40">
          <cell r="C40">
            <v>10016485839</v>
          </cell>
          <cell r="D40" t="str">
            <v>BEL</v>
          </cell>
          <cell r="E40" t="str">
            <v>21.09.2000</v>
          </cell>
          <cell r="F40" t="str">
            <v>ACTIVE</v>
          </cell>
          <cell r="G40" t="str">
            <v>VAN DEN BOSSCHE Fabio</v>
          </cell>
        </row>
        <row r="41">
          <cell r="C41">
            <v>10016499478</v>
          </cell>
          <cell r="D41" t="str">
            <v>BEL</v>
          </cell>
          <cell r="E41" t="str">
            <v>22.08.2000</v>
          </cell>
          <cell r="F41" t="str">
            <v>ACTIVE</v>
          </cell>
          <cell r="G41" t="str">
            <v>VAN MULDERS Brent</v>
          </cell>
        </row>
        <row r="42">
          <cell r="C42">
            <v>10064994125</v>
          </cell>
          <cell r="D42" t="str">
            <v>BEL</v>
          </cell>
          <cell r="E42" t="str">
            <v>29.07.2002</v>
          </cell>
          <cell r="F42" t="str">
            <v>ACTIVE</v>
          </cell>
          <cell r="G42" t="str">
            <v>VANDENBRANDEN Noah</v>
          </cell>
        </row>
        <row r="43">
          <cell r="C43">
            <v>10003246753</v>
          </cell>
          <cell r="D43" t="str">
            <v>BEL</v>
          </cell>
          <cell r="E43" t="str">
            <v>05.06.1985</v>
          </cell>
          <cell r="F43" t="str">
            <v>ACTIVE</v>
          </cell>
          <cell r="G43" t="str">
            <v>DE KETELE Kenny</v>
          </cell>
        </row>
        <row r="44">
          <cell r="C44">
            <v>10009991182</v>
          </cell>
          <cell r="D44" t="str">
            <v>BEL</v>
          </cell>
          <cell r="E44" t="str">
            <v>11.01.1997</v>
          </cell>
          <cell r="F44" t="str">
            <v>ACTIVE</v>
          </cell>
          <cell r="G44" t="str">
            <v>GHYS Robbe</v>
          </cell>
        </row>
        <row r="45">
          <cell r="C45">
            <v>10010771327</v>
          </cell>
          <cell r="D45" t="str">
            <v>BEL</v>
          </cell>
          <cell r="E45" t="str">
            <v>21.06.1998</v>
          </cell>
          <cell r="F45" t="str">
            <v>ACTIVE</v>
          </cell>
          <cell r="G45" t="str">
            <v>THIJSSEN Gerben</v>
          </cell>
        </row>
        <row r="46">
          <cell r="C46">
            <v>10070883136</v>
          </cell>
          <cell r="D46" t="str">
            <v>BEL</v>
          </cell>
          <cell r="E46" t="str">
            <v>15.01.2003</v>
          </cell>
          <cell r="F46" t="str">
            <v>ACTIVE</v>
          </cell>
          <cell r="G46" t="str">
            <v>BERNARD Thibaut</v>
          </cell>
        </row>
        <row r="47">
          <cell r="C47">
            <v>10011160842</v>
          </cell>
          <cell r="D47" t="str">
            <v>BEL</v>
          </cell>
          <cell r="E47" t="str">
            <v>06.05.1999</v>
          </cell>
          <cell r="F47" t="str">
            <v>INACTIVE</v>
          </cell>
          <cell r="G47" t="str">
            <v>DE BROEDER Maxwell</v>
          </cell>
        </row>
        <row r="48">
          <cell r="C48">
            <v>10016469772</v>
          </cell>
          <cell r="D48" t="str">
            <v>BEL</v>
          </cell>
          <cell r="E48" t="str">
            <v>12.01.2000</v>
          </cell>
          <cell r="F48" t="str">
            <v>ACTIVE</v>
          </cell>
          <cell r="G48" t="str">
            <v>SENRAME Arthur</v>
          </cell>
        </row>
        <row r="49">
          <cell r="C49">
            <v>10009166682</v>
          </cell>
          <cell r="D49" t="str">
            <v>BLR</v>
          </cell>
          <cell r="E49" t="str">
            <v>09.06.1996</v>
          </cell>
          <cell r="F49" t="str">
            <v>ACTIVE</v>
          </cell>
          <cell r="G49" t="str">
            <v>KARALIOK Yauheni</v>
          </cell>
        </row>
        <row r="50">
          <cell r="C50">
            <v>10056107915</v>
          </cell>
          <cell r="D50" t="str">
            <v>BLR</v>
          </cell>
          <cell r="E50" t="str">
            <v>19.04.2000</v>
          </cell>
          <cell r="F50" t="str">
            <v>ACTIVE</v>
          </cell>
          <cell r="G50" t="str">
            <v>MAZUR Dzianis</v>
          </cell>
        </row>
        <row r="51">
          <cell r="C51">
            <v>10054294116</v>
          </cell>
          <cell r="D51" t="str">
            <v>BLR</v>
          </cell>
          <cell r="E51" t="str">
            <v>12.05.2000</v>
          </cell>
          <cell r="F51" t="str">
            <v>Active</v>
          </cell>
          <cell r="G51" t="str">
            <v>SHMANTSAR Aliaksei</v>
          </cell>
        </row>
        <row r="52">
          <cell r="C52">
            <v>10009017243</v>
          </cell>
          <cell r="D52" t="str">
            <v>BLR</v>
          </cell>
          <cell r="E52" t="str">
            <v>13.05.1995</v>
          </cell>
          <cell r="F52" t="str">
            <v>ACTIVE</v>
          </cell>
          <cell r="G52" t="str">
            <v>ZAITSAU Artsiom</v>
          </cell>
        </row>
        <row r="53">
          <cell r="C53">
            <v>10015977803</v>
          </cell>
          <cell r="D53" t="str">
            <v>BLR</v>
          </cell>
          <cell r="E53" t="str">
            <v>23.06.2000</v>
          </cell>
          <cell r="F53" t="str">
            <v>INACTIVE</v>
          </cell>
          <cell r="G53" t="str">
            <v>HLOVA Aliaksandr</v>
          </cell>
        </row>
        <row r="54">
          <cell r="C54">
            <v>10009049979</v>
          </cell>
          <cell r="D54" t="str">
            <v>BLR</v>
          </cell>
          <cell r="E54" t="str">
            <v>31.03.1995</v>
          </cell>
          <cell r="F54" t="str">
            <v>INACTIVE</v>
          </cell>
          <cell r="G54" t="str">
            <v>NOVIK Uladzislau</v>
          </cell>
        </row>
        <row r="55">
          <cell r="C55">
            <v>10009492240</v>
          </cell>
          <cell r="D55" t="str">
            <v>BLR</v>
          </cell>
          <cell r="E55" t="str">
            <v>21.07.1994</v>
          </cell>
          <cell r="F55" t="str">
            <v>INACTIVE</v>
          </cell>
          <cell r="G55" t="str">
            <v>SHEMETAU Mikhail</v>
          </cell>
        </row>
        <row r="56">
          <cell r="C56">
            <v>10009033209</v>
          </cell>
          <cell r="D56" t="str">
            <v>BLR</v>
          </cell>
          <cell r="E56" t="str">
            <v>02.12.1994</v>
          </cell>
          <cell r="F56" t="str">
            <v>ACTIVE</v>
          </cell>
          <cell r="G56" t="str">
            <v>TSISHKOU Raman</v>
          </cell>
        </row>
        <row r="57">
          <cell r="C57">
            <v>10010920665</v>
          </cell>
          <cell r="D57" t="str">
            <v>BRA</v>
          </cell>
          <cell r="E57" t="str">
            <v>12.07.1997</v>
          </cell>
          <cell r="F57" t="str">
            <v>INACTIVE</v>
          </cell>
          <cell r="G57" t="str">
            <v>DA SILVA Joao Vitor</v>
          </cell>
        </row>
        <row r="58">
          <cell r="C58">
            <v>10011134570</v>
          </cell>
          <cell r="D58" t="str">
            <v>BUL</v>
          </cell>
          <cell r="E58" t="str">
            <v>26.03.1997</v>
          </cell>
          <cell r="F58" t="str">
            <v>ACTIVE</v>
          </cell>
          <cell r="G58" t="str">
            <v>GENOV Nikolay</v>
          </cell>
        </row>
        <row r="59">
          <cell r="C59">
            <v>10005574854</v>
          </cell>
          <cell r="D59" t="str">
            <v>BUL</v>
          </cell>
          <cell r="E59" t="str">
            <v>17.01.1989</v>
          </cell>
          <cell r="F59" t="str">
            <v>ACTIVE</v>
          </cell>
          <cell r="G59" t="str">
            <v>MINCHEV Miroslav</v>
          </cell>
        </row>
        <row r="60">
          <cell r="C60">
            <v>10064209839</v>
          </cell>
          <cell r="D60" t="str">
            <v>CAN</v>
          </cell>
          <cell r="E60" t="str">
            <v>04.12.1996</v>
          </cell>
          <cell r="F60" t="str">
            <v>ACTIVE</v>
          </cell>
          <cell r="G60" t="str">
            <v>DODYK Ryan</v>
          </cell>
        </row>
        <row r="61">
          <cell r="C61">
            <v>10060474329</v>
          </cell>
          <cell r="D61" t="str">
            <v>CAN</v>
          </cell>
          <cell r="E61" t="str">
            <v>14.01.2002</v>
          </cell>
          <cell r="F61" t="str">
            <v>ACTIVE</v>
          </cell>
          <cell r="G61" t="str">
            <v>GUILLEMETTE Mathias</v>
          </cell>
        </row>
        <row r="62">
          <cell r="C62">
            <v>10015713273</v>
          </cell>
          <cell r="D62" t="str">
            <v>CAN</v>
          </cell>
          <cell r="E62" t="str">
            <v>21.10.1999</v>
          </cell>
          <cell r="F62" t="str">
            <v>ACTIVE</v>
          </cell>
          <cell r="G62" t="str">
            <v>WAMMES Nick</v>
          </cell>
        </row>
        <row r="63">
          <cell r="C63">
            <v>10016186654</v>
          </cell>
          <cell r="D63" t="str">
            <v>CAN</v>
          </cell>
          <cell r="E63" t="str">
            <v>12.01.1999</v>
          </cell>
          <cell r="F63" t="str">
            <v>ACTIVE</v>
          </cell>
          <cell r="G63" t="str">
            <v>FOLEY Michael</v>
          </cell>
        </row>
        <row r="64">
          <cell r="C64">
            <v>10046144601</v>
          </cell>
          <cell r="D64" t="str">
            <v>CAN</v>
          </cell>
          <cell r="E64" t="str">
            <v>24.02.2001</v>
          </cell>
          <cell r="F64" t="str">
            <v>INACTIVE</v>
          </cell>
          <cell r="G64" t="str">
            <v>KINNIBURGH Jackson</v>
          </cell>
        </row>
        <row r="65">
          <cell r="C65">
            <v>10007212639</v>
          </cell>
          <cell r="D65" t="str">
            <v>CAN</v>
          </cell>
          <cell r="E65" t="str">
            <v>04.07.1991</v>
          </cell>
          <cell r="F65" t="str">
            <v>INACTIVE</v>
          </cell>
          <cell r="G65" t="str">
            <v>BARRETTE Hugo</v>
          </cell>
        </row>
        <row r="66">
          <cell r="C66">
            <v>10011114867</v>
          </cell>
          <cell r="D66" t="str">
            <v>CAN</v>
          </cell>
          <cell r="E66" t="str">
            <v>03.08.1997</v>
          </cell>
          <cell r="F66" t="str">
            <v>ACTIVE</v>
          </cell>
          <cell r="G66" t="str">
            <v>GEE Derek</v>
          </cell>
        </row>
        <row r="67">
          <cell r="C67">
            <v>10050576386</v>
          </cell>
          <cell r="D67" t="str">
            <v>CAN</v>
          </cell>
          <cell r="E67" t="str">
            <v>19.04.2001</v>
          </cell>
          <cell r="F67" t="str">
            <v>ACTIVE</v>
          </cell>
          <cell r="G67" t="str">
            <v>OGRODNICZUK Ethan</v>
          </cell>
        </row>
        <row r="68">
          <cell r="C68">
            <v>10046257967</v>
          </cell>
          <cell r="D68" t="str">
            <v>CAN</v>
          </cell>
          <cell r="E68" t="str">
            <v>03.08.2003</v>
          </cell>
          <cell r="F68" t="str">
            <v>ACTIVE</v>
          </cell>
          <cell r="G68" t="str">
            <v>BIBIC Dylan</v>
          </cell>
        </row>
        <row r="69">
          <cell r="C69">
            <v>10010682815</v>
          </cell>
          <cell r="D69" t="str">
            <v>CAN</v>
          </cell>
          <cell r="E69" t="str">
            <v>03.04.1997</v>
          </cell>
          <cell r="F69" t="str">
            <v>ACTIVE</v>
          </cell>
          <cell r="G69" t="str">
            <v>BURTNIK Evan</v>
          </cell>
        </row>
        <row r="70">
          <cell r="C70">
            <v>10015715091</v>
          </cell>
          <cell r="D70" t="str">
            <v>CAN</v>
          </cell>
          <cell r="E70" t="str">
            <v>31.08.1999</v>
          </cell>
          <cell r="F70" t="str">
            <v>ACTIVE</v>
          </cell>
          <cell r="G70" t="str">
            <v>ERNST Chris</v>
          </cell>
        </row>
        <row r="71">
          <cell r="C71">
            <v>10048888990</v>
          </cell>
          <cell r="D71" t="str">
            <v>CAN</v>
          </cell>
          <cell r="E71" t="str">
            <v>15.11.2001</v>
          </cell>
          <cell r="F71" t="str">
            <v>ACTIVE</v>
          </cell>
          <cell r="G71" t="str">
            <v>HEDGCOCK James</v>
          </cell>
        </row>
        <row r="72">
          <cell r="C72">
            <v>10063260451</v>
          </cell>
          <cell r="D72" t="str">
            <v>CAN</v>
          </cell>
          <cell r="E72" t="str">
            <v>24.02.2004</v>
          </cell>
          <cell r="F72" t="str">
            <v>ACTIVE</v>
          </cell>
          <cell r="G72" t="str">
            <v>MATTERN Carson</v>
          </cell>
        </row>
        <row r="73">
          <cell r="C73">
            <v>10059703985</v>
          </cell>
          <cell r="D73" t="str">
            <v>CAN</v>
          </cell>
          <cell r="E73" t="str">
            <v>29.01.2001</v>
          </cell>
          <cell r="F73" t="str">
            <v>ACTIVE</v>
          </cell>
          <cell r="G73" t="str">
            <v>RICHARDSON Sean</v>
          </cell>
        </row>
        <row r="74">
          <cell r="C74">
            <v>10048224138</v>
          </cell>
          <cell r="D74" t="str">
            <v>CAN</v>
          </cell>
          <cell r="E74" t="str">
            <v>28.05.2003</v>
          </cell>
          <cell r="F74" t="str">
            <v>ACTIVE</v>
          </cell>
          <cell r="G74" t="str">
            <v>RORKE Tyler</v>
          </cell>
        </row>
        <row r="75">
          <cell r="C75">
            <v>10016136033</v>
          </cell>
          <cell r="D75" t="str">
            <v>CAN</v>
          </cell>
          <cell r="E75" t="str">
            <v>25.09.1994</v>
          </cell>
          <cell r="F75" t="str">
            <v>ACTIVE</v>
          </cell>
          <cell r="G75" t="str">
            <v>FLETT-BROWN Amiel</v>
          </cell>
        </row>
        <row r="76">
          <cell r="C76">
            <v>10096715347</v>
          </cell>
          <cell r="D76" t="str">
            <v>CAN</v>
          </cell>
          <cell r="E76" t="str">
            <v>22.10.1997</v>
          </cell>
          <cell r="F76" t="str">
            <v>ACTIVE</v>
          </cell>
          <cell r="G76" t="str">
            <v>FRASER-MARAUN Daniel</v>
          </cell>
        </row>
        <row r="77">
          <cell r="C77">
            <v>10080841804</v>
          </cell>
          <cell r="D77" t="str">
            <v>CAN</v>
          </cell>
          <cell r="E77" t="str">
            <v>23.06.2004</v>
          </cell>
          <cell r="F77" t="str">
            <v>ACTIVE</v>
          </cell>
          <cell r="G77" t="str">
            <v>HADFIELD Gavin</v>
          </cell>
        </row>
        <row r="78">
          <cell r="C78">
            <v>10008970965</v>
          </cell>
          <cell r="D78" t="str">
            <v>CAN</v>
          </cell>
          <cell r="E78" t="str">
            <v>16.06.1994</v>
          </cell>
          <cell r="F78" t="str">
            <v>INACTIVE</v>
          </cell>
          <cell r="G78" t="str">
            <v>DE HAITRE Vincent</v>
          </cell>
        </row>
        <row r="79">
          <cell r="C79">
            <v>10008991981</v>
          </cell>
          <cell r="D79" t="str">
            <v>CAN</v>
          </cell>
          <cell r="E79" t="str">
            <v>12.02.1996</v>
          </cell>
          <cell r="F79" t="str">
            <v>INACTIVE</v>
          </cell>
          <cell r="G79" t="str">
            <v>JAMIESON Adam</v>
          </cell>
        </row>
        <row r="80">
          <cell r="C80">
            <v>10009524875</v>
          </cell>
          <cell r="D80" t="str">
            <v>CAN</v>
          </cell>
          <cell r="E80" t="str">
            <v>13.08.1995</v>
          </cell>
          <cell r="F80" t="str">
            <v>INACTIVE</v>
          </cell>
          <cell r="G80" t="str">
            <v>LAMOUREUX Jay</v>
          </cell>
        </row>
        <row r="81">
          <cell r="C81">
            <v>10009307435</v>
          </cell>
          <cell r="D81" t="str">
            <v>CAN</v>
          </cell>
          <cell r="E81" t="str">
            <v>07.04.1992</v>
          </cell>
          <cell r="F81" t="str">
            <v>INACTIVE</v>
          </cell>
          <cell r="G81" t="str">
            <v>ARCHAMBAULT Joel</v>
          </cell>
        </row>
        <row r="82">
          <cell r="C82">
            <v>10050677935</v>
          </cell>
          <cell r="D82" t="str">
            <v>CHI</v>
          </cell>
          <cell r="E82" t="str">
            <v>24.10.1993</v>
          </cell>
          <cell r="F82" t="str">
            <v>ACTIVE</v>
          </cell>
          <cell r="G82" t="str">
            <v>PEÑALOZA YANEZ Felipe</v>
          </cell>
        </row>
        <row r="83">
          <cell r="C83">
            <v>10092839892</v>
          </cell>
          <cell r="D83" t="str">
            <v>CHI</v>
          </cell>
          <cell r="E83" t="str">
            <v>06.07.2001</v>
          </cell>
          <cell r="F83" t="str">
            <v>ACTIVE</v>
          </cell>
          <cell r="G83" t="str">
            <v>RAMIREZ GOMEZ Vicente</v>
          </cell>
        </row>
        <row r="84">
          <cell r="C84">
            <v>10054330286</v>
          </cell>
          <cell r="D84" t="str">
            <v>CHI</v>
          </cell>
          <cell r="E84" t="str">
            <v>02.11.2002</v>
          </cell>
          <cell r="F84" t="str">
            <v>ACTIVE</v>
          </cell>
          <cell r="G84" t="str">
            <v>ARRIAGADA PIZARRO Cristian</v>
          </cell>
        </row>
        <row r="85">
          <cell r="C85">
            <v>10051909633</v>
          </cell>
          <cell r="D85" t="str">
            <v>CHI</v>
          </cell>
          <cell r="E85" t="str">
            <v>28.09.1995</v>
          </cell>
          <cell r="F85" t="str">
            <v>INACTIVE</v>
          </cell>
          <cell r="G85" t="str">
            <v>ARRIAGADA PIZARRO Matias</v>
          </cell>
        </row>
        <row r="86">
          <cell r="C86">
            <v>10002264932</v>
          </cell>
          <cell r="D86" t="str">
            <v>CHI</v>
          </cell>
          <cell r="E86" t="str">
            <v>10.11.1981</v>
          </cell>
          <cell r="F86" t="str">
            <v>ACTIVE</v>
          </cell>
          <cell r="G86" t="str">
            <v>CABRERA TORRES Antonio</v>
          </cell>
        </row>
        <row r="87">
          <cell r="C87">
            <v>10054369490</v>
          </cell>
          <cell r="D87" t="str">
            <v>CHI</v>
          </cell>
          <cell r="E87" t="str">
            <v>31.03.2001</v>
          </cell>
          <cell r="F87" t="str">
            <v>ACTIVE</v>
          </cell>
          <cell r="G87" t="str">
            <v>DECAR ZUÑIGA Jacob</v>
          </cell>
        </row>
        <row r="88">
          <cell r="C88">
            <v>10015339522</v>
          </cell>
          <cell r="D88" t="str">
            <v>CHN</v>
          </cell>
          <cell r="E88" t="str">
            <v>01.05.1995</v>
          </cell>
          <cell r="F88" t="str">
            <v>ACTIVE</v>
          </cell>
          <cell r="G88" t="str">
            <v>GUO Shuai</v>
          </cell>
        </row>
        <row r="89">
          <cell r="C89">
            <v>10084645012</v>
          </cell>
          <cell r="D89" t="str">
            <v>CHN</v>
          </cell>
          <cell r="E89" t="str">
            <v>03.09.2000</v>
          </cell>
          <cell r="F89" t="str">
            <v>ACTIVE</v>
          </cell>
          <cell r="G89" t="str">
            <v>LI Boan</v>
          </cell>
        </row>
        <row r="90">
          <cell r="C90">
            <v>10023485094</v>
          </cell>
          <cell r="D90" t="str">
            <v>CHN</v>
          </cell>
          <cell r="E90" t="str">
            <v>29.11.2000</v>
          </cell>
          <cell r="F90" t="str">
            <v>ACTIVE</v>
          </cell>
          <cell r="G90" t="str">
            <v>LIU Qi</v>
          </cell>
        </row>
        <row r="91">
          <cell r="C91">
            <v>10129789216</v>
          </cell>
          <cell r="D91" t="str">
            <v>CHN</v>
          </cell>
          <cell r="E91" t="str">
            <v>13.09.2002</v>
          </cell>
          <cell r="F91" t="str">
            <v>ACTIVE</v>
          </cell>
          <cell r="G91" t="str">
            <v>QIU Zhentao</v>
          </cell>
        </row>
        <row r="92">
          <cell r="C92">
            <v>10084788690</v>
          </cell>
          <cell r="D92" t="str">
            <v>CHN</v>
          </cell>
          <cell r="E92" t="str">
            <v>12.02.2001</v>
          </cell>
          <cell r="F92" t="str">
            <v>ACTIVE</v>
          </cell>
          <cell r="G92" t="str">
            <v>SUN Haijiao</v>
          </cell>
        </row>
        <row r="93">
          <cell r="C93">
            <v>10129788610</v>
          </cell>
          <cell r="D93" t="str">
            <v>CHN</v>
          </cell>
          <cell r="E93" t="str">
            <v>27.01.2001</v>
          </cell>
          <cell r="F93" t="str">
            <v>INACTIVE</v>
          </cell>
          <cell r="G93" t="str">
            <v>XUE Chenxi</v>
          </cell>
        </row>
        <row r="94">
          <cell r="C94">
            <v>10015323152</v>
          </cell>
          <cell r="D94" t="str">
            <v>CHN</v>
          </cell>
          <cell r="E94" t="str">
            <v>16.03.1998</v>
          </cell>
          <cell r="F94" t="str">
            <v>ACTIVE</v>
          </cell>
          <cell r="G94" t="str">
            <v>YAN Weiming</v>
          </cell>
        </row>
        <row r="95">
          <cell r="C95">
            <v>10084644911</v>
          </cell>
          <cell r="D95" t="str">
            <v>CHN</v>
          </cell>
          <cell r="E95" t="str">
            <v>13.12.2000</v>
          </cell>
          <cell r="F95" t="str">
            <v>ACTIVE</v>
          </cell>
          <cell r="G95" t="str">
            <v>YANG Yang</v>
          </cell>
        </row>
        <row r="96">
          <cell r="C96">
            <v>10023487219</v>
          </cell>
          <cell r="D96" t="str">
            <v>CHN</v>
          </cell>
          <cell r="E96" t="str">
            <v>17.04.2000</v>
          </cell>
          <cell r="F96" t="str">
            <v>ACTIVE</v>
          </cell>
          <cell r="G96" t="str">
            <v>YU Ze</v>
          </cell>
        </row>
        <row r="97">
          <cell r="C97">
            <v>10085846394</v>
          </cell>
          <cell r="D97" t="str">
            <v>CHN</v>
          </cell>
          <cell r="E97" t="str">
            <v>23.12.2000</v>
          </cell>
          <cell r="F97" t="str">
            <v>ACTIVE</v>
          </cell>
          <cell r="G97" t="str">
            <v>ZHANG Haiao</v>
          </cell>
        </row>
        <row r="98">
          <cell r="C98">
            <v>10052089586</v>
          </cell>
          <cell r="D98" t="str">
            <v>CHN</v>
          </cell>
          <cell r="E98" t="str">
            <v>05.01.1999</v>
          </cell>
          <cell r="F98" t="str">
            <v>ACTIVE</v>
          </cell>
          <cell r="G98" t="str">
            <v>ZHOU Yu</v>
          </cell>
        </row>
        <row r="99">
          <cell r="C99">
            <v>10097461237</v>
          </cell>
          <cell r="D99" t="str">
            <v>CHN</v>
          </cell>
          <cell r="E99" t="str">
            <v>01.12.1999</v>
          </cell>
          <cell r="F99" t="str">
            <v>INACTIVE</v>
          </cell>
          <cell r="G99" t="str">
            <v>CHENG Tingzhuang</v>
          </cell>
        </row>
        <row r="100">
          <cell r="C100">
            <v>10062490616</v>
          </cell>
          <cell r="D100" t="str">
            <v>CHN</v>
          </cell>
          <cell r="E100" t="str">
            <v>03.03.1994</v>
          </cell>
          <cell r="F100" t="str">
            <v>INACTIVE</v>
          </cell>
          <cell r="G100" t="str">
            <v>JIANG Zhihui</v>
          </cell>
        </row>
        <row r="101">
          <cell r="C101">
            <v>10062078566</v>
          </cell>
          <cell r="D101" t="str">
            <v>CHN</v>
          </cell>
          <cell r="E101" t="str">
            <v>19.12.2000</v>
          </cell>
          <cell r="F101" t="str">
            <v>ACTIVE</v>
          </cell>
          <cell r="G101" t="str">
            <v>LU Jiachen</v>
          </cell>
        </row>
        <row r="102">
          <cell r="C102">
            <v>10009207203</v>
          </cell>
          <cell r="D102" t="str">
            <v>CHN</v>
          </cell>
          <cell r="E102" t="str">
            <v>04.07.1994</v>
          </cell>
          <cell r="F102" t="str">
            <v>INACTIVE</v>
          </cell>
          <cell r="G102" t="str">
            <v>LUO Yongjia</v>
          </cell>
        </row>
        <row r="103">
          <cell r="C103">
            <v>10015998314</v>
          </cell>
          <cell r="D103" t="str">
            <v>CHN</v>
          </cell>
          <cell r="E103" t="str">
            <v>24.12.1998</v>
          </cell>
          <cell r="F103" t="str">
            <v>INACTIVE</v>
          </cell>
          <cell r="G103" t="str">
            <v>GUO Liang</v>
          </cell>
        </row>
        <row r="104">
          <cell r="C104">
            <v>10009436767</v>
          </cell>
          <cell r="D104" t="str">
            <v>CHN</v>
          </cell>
          <cell r="E104" t="str">
            <v>20.04.1994</v>
          </cell>
          <cell r="F104" t="str">
            <v>INACTIVE</v>
          </cell>
          <cell r="G104" t="str">
            <v>SHEN Pingan</v>
          </cell>
        </row>
        <row r="105">
          <cell r="C105">
            <v>10006737945</v>
          </cell>
          <cell r="D105" t="str">
            <v>CHN</v>
          </cell>
          <cell r="E105" t="str">
            <v>12.08.1988</v>
          </cell>
          <cell r="F105" t="str">
            <v>INACTIVE</v>
          </cell>
          <cell r="G105" t="str">
            <v>ZHANG Miao</v>
          </cell>
        </row>
        <row r="106">
          <cell r="C106">
            <v>10035212394</v>
          </cell>
          <cell r="D106" t="str">
            <v>COL</v>
          </cell>
          <cell r="E106" t="str">
            <v>09.10.1986</v>
          </cell>
          <cell r="F106" t="str">
            <v>ACTIVE</v>
          </cell>
          <cell r="G106" t="str">
            <v>ARANGO CARVAJAL Juan Esteban</v>
          </cell>
        </row>
        <row r="107">
          <cell r="C107">
            <v>10009037350</v>
          </cell>
          <cell r="D107" t="str">
            <v>COL</v>
          </cell>
          <cell r="E107" t="str">
            <v>19.04.1994</v>
          </cell>
          <cell r="F107" t="str">
            <v>ACTIVE</v>
          </cell>
          <cell r="G107" t="str">
            <v>PARRA ARIAS Jordan Arley</v>
          </cell>
        </row>
        <row r="108">
          <cell r="C108">
            <v>10010830840</v>
          </cell>
          <cell r="D108" t="str">
            <v>COL</v>
          </cell>
          <cell r="E108" t="str">
            <v>28.10.1998</v>
          </cell>
          <cell r="F108" t="str">
            <v>ACTIVE</v>
          </cell>
          <cell r="G108" t="str">
            <v>QUINTERO CHAVARRO Kevin Santiago</v>
          </cell>
        </row>
        <row r="109">
          <cell r="C109">
            <v>10009039774</v>
          </cell>
          <cell r="D109" t="str">
            <v>COL</v>
          </cell>
          <cell r="E109" t="str">
            <v>20.07.1994</v>
          </cell>
          <cell r="F109" t="str">
            <v>ACTIVE</v>
          </cell>
          <cell r="G109" t="str">
            <v>RAMIREZ MORALES Santiago</v>
          </cell>
        </row>
        <row r="110">
          <cell r="C110">
            <v>10007475448</v>
          </cell>
          <cell r="D110" t="str">
            <v>COL</v>
          </cell>
          <cell r="E110" t="str">
            <v>29.01.1990</v>
          </cell>
          <cell r="F110" t="str">
            <v>ACTIVE</v>
          </cell>
          <cell r="G110" t="str">
            <v>MURILLO MINOTA Ruben Dario</v>
          </cell>
        </row>
        <row r="111">
          <cell r="C111">
            <v>10016308007</v>
          </cell>
          <cell r="D111" t="str">
            <v>COL</v>
          </cell>
          <cell r="E111" t="str">
            <v>28.12.1997</v>
          </cell>
          <cell r="F111" t="str">
            <v>ACTIVE</v>
          </cell>
          <cell r="G111" t="str">
            <v>OCHOA HENAO Juan David</v>
          </cell>
        </row>
        <row r="112">
          <cell r="C112">
            <v>10035452167</v>
          </cell>
          <cell r="D112" t="str">
            <v>COL</v>
          </cell>
          <cell r="E112" t="str">
            <v>27.02.2002</v>
          </cell>
          <cell r="F112" t="str">
            <v>ACTIVE</v>
          </cell>
          <cell r="G112" t="str">
            <v>OSORIO HENAO Julian</v>
          </cell>
        </row>
        <row r="113">
          <cell r="C113">
            <v>10035252006</v>
          </cell>
          <cell r="D113" t="str">
            <v>COL</v>
          </cell>
          <cell r="E113" t="str">
            <v>17.02.2000</v>
          </cell>
          <cell r="F113" t="str">
            <v>ACTIVE</v>
          </cell>
          <cell r="G113" t="str">
            <v>ZAPATA UNAS Alex Juan Pablo</v>
          </cell>
        </row>
        <row r="114">
          <cell r="C114">
            <v>10061655608</v>
          </cell>
          <cell r="D114" t="str">
            <v>COL</v>
          </cell>
          <cell r="E114" t="str">
            <v>29.09.2000</v>
          </cell>
          <cell r="F114" t="str">
            <v>ACTIVE</v>
          </cell>
          <cell r="G114" t="str">
            <v>ORTEGA FONTALVO Cristian David</v>
          </cell>
        </row>
        <row r="115">
          <cell r="C115">
            <v>10082723604</v>
          </cell>
          <cell r="D115" t="str">
            <v>COL</v>
          </cell>
          <cell r="E115" t="str">
            <v>05.07.2001</v>
          </cell>
          <cell r="F115" t="str">
            <v>ACTIVE</v>
          </cell>
          <cell r="G115" t="str">
            <v>ARBOLEDA RUIZ Anderson</v>
          </cell>
        </row>
        <row r="116">
          <cell r="C116">
            <v>10065356257</v>
          </cell>
          <cell r="D116" t="str">
            <v>COL</v>
          </cell>
          <cell r="E116" t="str">
            <v>27.09.2000</v>
          </cell>
          <cell r="F116" t="str">
            <v>ACTIVE</v>
          </cell>
          <cell r="G116" t="str">
            <v>BARBOZA NADER Juan Manuel</v>
          </cell>
        </row>
        <row r="117">
          <cell r="C117">
            <v>10067397705</v>
          </cell>
          <cell r="D117" t="str">
            <v>COL</v>
          </cell>
          <cell r="E117" t="str">
            <v>23.03.2001</v>
          </cell>
          <cell r="F117" t="str">
            <v>ACTIVE</v>
          </cell>
          <cell r="G117" t="str">
            <v>ECHEVERRI CARDONA Carlos Daniel</v>
          </cell>
        </row>
        <row r="118">
          <cell r="C118">
            <v>10009565594</v>
          </cell>
          <cell r="D118" t="str">
            <v>COL</v>
          </cell>
          <cell r="E118" t="str">
            <v>19.11.1994</v>
          </cell>
          <cell r="F118" t="str">
            <v>ACTIVE</v>
          </cell>
          <cell r="G118" t="str">
            <v>GOMEZ PEÑALOZA Bryan Steve</v>
          </cell>
        </row>
        <row r="119">
          <cell r="C119">
            <v>10054774466</v>
          </cell>
          <cell r="D119" t="str">
            <v>COL</v>
          </cell>
          <cell r="E119" t="str">
            <v>02.07.2002</v>
          </cell>
          <cell r="F119" t="str">
            <v>ACTIVE</v>
          </cell>
          <cell r="G119" t="str">
            <v>ROJAS VEGA Brandon Alejandro</v>
          </cell>
        </row>
        <row r="120">
          <cell r="C120">
            <v>10009762022</v>
          </cell>
          <cell r="D120" t="str">
            <v>COL</v>
          </cell>
          <cell r="E120" t="str">
            <v>03.06.1994</v>
          </cell>
          <cell r="F120" t="str">
            <v>ACTIVE</v>
          </cell>
          <cell r="G120" t="str">
            <v>SANCHEZ VERGARA Brayan Stiven</v>
          </cell>
        </row>
        <row r="121">
          <cell r="C121">
            <v>10060341054</v>
          </cell>
          <cell r="D121" t="str">
            <v>CRC</v>
          </cell>
          <cell r="E121" t="str">
            <v>20.11.1996</v>
          </cell>
          <cell r="F121" t="str">
            <v>INACTIVE</v>
          </cell>
          <cell r="G121" t="str">
            <v>LEANDRO MADRIGAL Nayib</v>
          </cell>
        </row>
        <row r="122">
          <cell r="C122">
            <v>10015327903</v>
          </cell>
          <cell r="D122" t="str">
            <v>CZE</v>
          </cell>
          <cell r="E122" t="str">
            <v>22.10.1999</v>
          </cell>
          <cell r="F122" t="str">
            <v>ACTIVE</v>
          </cell>
          <cell r="G122" t="str">
            <v>BABOR Daniel</v>
          </cell>
        </row>
        <row r="123">
          <cell r="C123">
            <v>10007503336</v>
          </cell>
          <cell r="D123" t="str">
            <v>CZE</v>
          </cell>
          <cell r="E123" t="str">
            <v>03.04.1993</v>
          </cell>
          <cell r="F123" t="str">
            <v>ACTIVE</v>
          </cell>
          <cell r="G123" t="str">
            <v>RUGOVAC Denis</v>
          </cell>
        </row>
        <row r="124">
          <cell r="C124">
            <v>10007294683</v>
          </cell>
          <cell r="D124" t="str">
            <v>CZE</v>
          </cell>
          <cell r="E124" t="str">
            <v>08.02.1993</v>
          </cell>
          <cell r="F124" t="str">
            <v>ACTIVE</v>
          </cell>
          <cell r="G124" t="str">
            <v>WAGNER Robin</v>
          </cell>
        </row>
        <row r="125">
          <cell r="C125">
            <v>10007535365</v>
          </cell>
          <cell r="D125" t="str">
            <v>CZE</v>
          </cell>
          <cell r="E125" t="str">
            <v>31.07.1993</v>
          </cell>
          <cell r="F125" t="str">
            <v>ACTIVE</v>
          </cell>
          <cell r="G125" t="str">
            <v>TOPINKA Dominik</v>
          </cell>
        </row>
        <row r="126">
          <cell r="C126">
            <v>10008988648</v>
          </cell>
          <cell r="D126" t="str">
            <v>CZE</v>
          </cell>
          <cell r="E126" t="str">
            <v>05.08.1995</v>
          </cell>
          <cell r="F126" t="str">
            <v>INACTIVE</v>
          </cell>
          <cell r="G126" t="str">
            <v>PIETRULA Nicolas</v>
          </cell>
        </row>
        <row r="127">
          <cell r="C127">
            <v>10004612534</v>
          </cell>
          <cell r="D127" t="str">
            <v>CZE</v>
          </cell>
          <cell r="E127" t="str">
            <v>04.06.1987</v>
          </cell>
          <cell r="F127" t="str">
            <v>ACTIVE</v>
          </cell>
          <cell r="G127" t="str">
            <v>BÁBEK Tomáš</v>
          </cell>
        </row>
        <row r="128">
          <cell r="C128">
            <v>10009903983</v>
          </cell>
          <cell r="D128" t="str">
            <v>CZE</v>
          </cell>
          <cell r="E128" t="str">
            <v>07.08.1998</v>
          </cell>
          <cell r="F128" t="str">
            <v>ACTIVE</v>
          </cell>
          <cell r="G128" t="str">
            <v>BOHUSLÁVEK Matěj</v>
          </cell>
        </row>
        <row r="129">
          <cell r="C129">
            <v>10010166590</v>
          </cell>
          <cell r="D129" t="str">
            <v>CZE</v>
          </cell>
          <cell r="E129" t="str">
            <v>20.10.1998</v>
          </cell>
          <cell r="F129" t="str">
            <v>ACTIVE</v>
          </cell>
          <cell r="G129" t="str">
            <v>ČECHMAN Martin</v>
          </cell>
        </row>
        <row r="130">
          <cell r="C130">
            <v>10047303244</v>
          </cell>
          <cell r="D130" t="str">
            <v>CZE</v>
          </cell>
          <cell r="E130" t="str">
            <v>30.12.2000</v>
          </cell>
          <cell r="F130" t="str">
            <v>ACTIVE</v>
          </cell>
          <cell r="G130" t="str">
            <v>VONEŠ Jan</v>
          </cell>
        </row>
        <row r="131">
          <cell r="C131">
            <v>10006422895</v>
          </cell>
          <cell r="D131" t="str">
            <v>CZE</v>
          </cell>
          <cell r="E131" t="str">
            <v>28.05.1991</v>
          </cell>
          <cell r="F131" t="str">
            <v>INACTIVE</v>
          </cell>
          <cell r="G131" t="str">
            <v>KELEMEN Pavel</v>
          </cell>
        </row>
        <row r="132">
          <cell r="C132">
            <v>10006883344</v>
          </cell>
          <cell r="D132" t="str">
            <v>DEN</v>
          </cell>
          <cell r="E132" t="str">
            <v>11.02.1992</v>
          </cell>
          <cell r="F132" t="str">
            <v>ACTIVE</v>
          </cell>
          <cell r="G132" t="str">
            <v>LETH Lasse</v>
          </cell>
        </row>
        <row r="133">
          <cell r="C133">
            <v>10051225478</v>
          </cell>
          <cell r="D133" t="str">
            <v>DEN</v>
          </cell>
          <cell r="E133" t="str">
            <v>10.03.2002</v>
          </cell>
          <cell r="F133" t="str">
            <v>ACTIVE</v>
          </cell>
          <cell r="G133" t="str">
            <v>HANSEN Tobias</v>
          </cell>
        </row>
        <row r="134">
          <cell r="C134">
            <v>10010826089</v>
          </cell>
          <cell r="D134" t="str">
            <v>DEN</v>
          </cell>
          <cell r="E134" t="str">
            <v>09.07.1998</v>
          </cell>
          <cell r="F134" t="str">
            <v>ACTIVE</v>
          </cell>
          <cell r="G134" t="str">
            <v>PEDERSEN Rasmus</v>
          </cell>
        </row>
        <row r="135">
          <cell r="C135">
            <v>10036116720</v>
          </cell>
          <cell r="D135" t="str">
            <v>DEN</v>
          </cell>
          <cell r="E135" t="str">
            <v>21.08.2001</v>
          </cell>
          <cell r="F135" t="str">
            <v>ACTIVE</v>
          </cell>
          <cell r="G135" t="str">
            <v>SKIVILD Robin</v>
          </cell>
        </row>
        <row r="136">
          <cell r="C136">
            <v>10036503104</v>
          </cell>
          <cell r="D136" t="str">
            <v>DEN</v>
          </cell>
          <cell r="E136" t="str">
            <v>31.08.2000</v>
          </cell>
          <cell r="F136" t="str">
            <v>ACTIVE</v>
          </cell>
          <cell r="G136" t="str">
            <v>MALMBERG Matias</v>
          </cell>
        </row>
        <row r="137">
          <cell r="C137">
            <v>10049194845</v>
          </cell>
          <cell r="D137" t="str">
            <v>DEN</v>
          </cell>
          <cell r="E137" t="str">
            <v>24.11.2003</v>
          </cell>
          <cell r="F137" t="str">
            <v>ACTIVE</v>
          </cell>
          <cell r="G137" t="str">
            <v>BÉVORT Carl-Frederik</v>
          </cell>
        </row>
        <row r="138">
          <cell r="C138">
            <v>10036124396</v>
          </cell>
          <cell r="D138" t="str">
            <v>DEN</v>
          </cell>
          <cell r="E138" t="str">
            <v>09.05.2001</v>
          </cell>
          <cell r="F138" t="str">
            <v>ACTIVE</v>
          </cell>
          <cell r="G138" t="str">
            <v>WANDAHL Frederik</v>
          </cell>
        </row>
        <row r="139">
          <cell r="C139">
            <v>10009413529</v>
          </cell>
          <cell r="D139" t="str">
            <v>DEN</v>
          </cell>
          <cell r="E139" t="str">
            <v>22.03.1997</v>
          </cell>
          <cell r="F139" t="str">
            <v>ACTIVE</v>
          </cell>
          <cell r="G139" t="str">
            <v>LARSEN Niklas</v>
          </cell>
        </row>
        <row r="140">
          <cell r="C140">
            <v>10003308993</v>
          </cell>
          <cell r="D140" t="str">
            <v>DEN</v>
          </cell>
          <cell r="E140" t="str">
            <v>30.04.1985</v>
          </cell>
          <cell r="F140" t="str">
            <v>ACTIVE</v>
          </cell>
          <cell r="G140" t="str">
            <v>MØRKØV Michael</v>
          </cell>
        </row>
        <row r="141">
          <cell r="C141">
            <v>10076128210</v>
          </cell>
          <cell r="D141" t="str">
            <v>EGY</v>
          </cell>
          <cell r="E141" t="str">
            <v>07.12.2001</v>
          </cell>
          <cell r="F141" t="str">
            <v>Active</v>
          </cell>
          <cell r="G141" t="str">
            <v>ABOUELHASSAN Youssef</v>
          </cell>
        </row>
        <row r="142">
          <cell r="C142">
            <v>10088465091</v>
          </cell>
          <cell r="D142" t="str">
            <v>EGY</v>
          </cell>
          <cell r="E142" t="str">
            <v>01.05.2002</v>
          </cell>
          <cell r="F142" t="str">
            <v>ACTIVE</v>
          </cell>
          <cell r="G142" t="str">
            <v>ELSENFAWI Ahmed</v>
          </cell>
        </row>
        <row r="143">
          <cell r="C143">
            <v>10092163118</v>
          </cell>
          <cell r="D143" t="str">
            <v>EGY</v>
          </cell>
          <cell r="E143" t="str">
            <v>21.08.2002</v>
          </cell>
          <cell r="F143" t="str">
            <v>ACTIVE</v>
          </cell>
          <cell r="G143" t="str">
            <v>HASSAN Hussein</v>
          </cell>
        </row>
        <row r="144">
          <cell r="C144">
            <v>10041041993</v>
          </cell>
          <cell r="D144" t="str">
            <v>ESP</v>
          </cell>
          <cell r="E144" t="str">
            <v>22.06.2001</v>
          </cell>
          <cell r="F144" t="str">
            <v>ACTIVE</v>
          </cell>
          <cell r="G144" t="str">
            <v>JIMENEZ ELIZONDO Ekain</v>
          </cell>
        </row>
        <row r="145">
          <cell r="C145">
            <v>10011152354</v>
          </cell>
          <cell r="D145" t="str">
            <v>ESP</v>
          </cell>
          <cell r="E145" t="str">
            <v>28.05.1998</v>
          </cell>
          <cell r="F145" t="str">
            <v>ACTIVE</v>
          </cell>
          <cell r="G145" t="str">
            <v>MARTINEZ CHORRO Alejandro</v>
          </cell>
        </row>
        <row r="146">
          <cell r="C146">
            <v>10040741596</v>
          </cell>
          <cell r="D146" t="str">
            <v>ESP</v>
          </cell>
          <cell r="E146" t="str">
            <v>26.06.1998</v>
          </cell>
          <cell r="F146" t="str">
            <v>ACTIVE</v>
          </cell>
          <cell r="G146" t="str">
            <v>MARTORELL HAGA Erik</v>
          </cell>
        </row>
        <row r="147">
          <cell r="C147">
            <v>10019037545</v>
          </cell>
          <cell r="D147" t="str">
            <v>ESP</v>
          </cell>
          <cell r="E147" t="str">
            <v>19.02.1988</v>
          </cell>
          <cell r="F147" t="str">
            <v>ACTIVE</v>
          </cell>
          <cell r="G147" t="str">
            <v>MORA VEDRI Sebastian</v>
          </cell>
        </row>
        <row r="148">
          <cell r="C148">
            <v>10006552534</v>
          </cell>
          <cell r="D148" t="str">
            <v>ESP</v>
          </cell>
          <cell r="E148" t="str">
            <v>17.05.1990</v>
          </cell>
          <cell r="F148" t="str">
            <v>ACTIVE</v>
          </cell>
          <cell r="G148" t="str">
            <v>PERALTA Juan</v>
          </cell>
        </row>
        <row r="149">
          <cell r="C149">
            <v>10006602044</v>
          </cell>
          <cell r="D149" t="str">
            <v>ESP</v>
          </cell>
          <cell r="E149" t="str">
            <v>18.02.1990</v>
          </cell>
          <cell r="F149" t="str">
            <v>ACTIVE</v>
          </cell>
          <cell r="G149" t="str">
            <v>ZUAZUBISKAR GALLASTEGI Illart</v>
          </cell>
        </row>
        <row r="150">
          <cell r="C150">
            <v>10015329317</v>
          </cell>
          <cell r="D150" t="str">
            <v>ESP</v>
          </cell>
          <cell r="E150" t="str">
            <v>30.05.1999</v>
          </cell>
          <cell r="F150" t="str">
            <v>ACTIVE</v>
          </cell>
          <cell r="G150" t="str">
            <v>BENNASSAR ROSSELLO Joan Marti</v>
          </cell>
        </row>
        <row r="151">
          <cell r="C151">
            <v>10007502427</v>
          </cell>
          <cell r="D151" t="str">
            <v>ESP</v>
          </cell>
          <cell r="E151" t="str">
            <v>18.11.1993</v>
          </cell>
          <cell r="F151" t="str">
            <v>ACTIVE</v>
          </cell>
          <cell r="G151" t="str">
            <v>MORENO SANCHEZ Jose</v>
          </cell>
        </row>
        <row r="152">
          <cell r="C152">
            <v>10037964871</v>
          </cell>
          <cell r="D152" t="str">
            <v>ESP</v>
          </cell>
          <cell r="E152" t="str">
            <v>13.02.2001</v>
          </cell>
          <cell r="F152" t="str">
            <v>ACTIVE</v>
          </cell>
          <cell r="G152" t="str">
            <v>PEREZ DIAZ Alberto</v>
          </cell>
        </row>
        <row r="153">
          <cell r="C153">
            <v>10049126440</v>
          </cell>
          <cell r="D153" t="str">
            <v>ESP</v>
          </cell>
          <cell r="E153" t="str">
            <v>16.03.2002</v>
          </cell>
          <cell r="F153" t="str">
            <v>ACTIVE</v>
          </cell>
          <cell r="G153" t="str">
            <v>ROMERO VILLANUEVA Jaime</v>
          </cell>
        </row>
        <row r="154">
          <cell r="C154">
            <v>10007900026</v>
          </cell>
          <cell r="D154" t="str">
            <v>FRA</v>
          </cell>
          <cell r="E154" t="str">
            <v>24.02.1994</v>
          </cell>
          <cell r="F154" t="str">
            <v>ACTIVE</v>
          </cell>
          <cell r="G154" t="str">
            <v>BOUDAT Thomas</v>
          </cell>
        </row>
        <row r="155">
          <cell r="C155">
            <v>10009736861</v>
          </cell>
          <cell r="D155" t="str">
            <v>FRA</v>
          </cell>
          <cell r="E155" t="str">
            <v>18.07.1997</v>
          </cell>
          <cell r="F155" t="str">
            <v>ACTIVE</v>
          </cell>
          <cell r="G155" t="str">
            <v>DENIS Thomas</v>
          </cell>
        </row>
        <row r="156">
          <cell r="C156">
            <v>10025923131</v>
          </cell>
          <cell r="D156" t="str">
            <v>FRA</v>
          </cell>
          <cell r="E156" t="str">
            <v>26.09.2000</v>
          </cell>
          <cell r="F156" t="str">
            <v>ACTIVE</v>
          </cell>
          <cell r="G156" t="str">
            <v>GRONDIN Donavan</v>
          </cell>
        </row>
        <row r="157">
          <cell r="C157">
            <v>10015683567</v>
          </cell>
          <cell r="D157" t="str">
            <v>FRA</v>
          </cell>
          <cell r="E157" t="str">
            <v>21.01.1999</v>
          </cell>
          <cell r="F157" t="str">
            <v>ACTIVE</v>
          </cell>
          <cell r="G157" t="str">
            <v>HELAL Rayan</v>
          </cell>
        </row>
        <row r="158">
          <cell r="C158">
            <v>10015907071</v>
          </cell>
          <cell r="D158" t="str">
            <v>FRA</v>
          </cell>
          <cell r="E158" t="str">
            <v>23.03.1999</v>
          </cell>
          <cell r="F158" t="str">
            <v>ACTIVE</v>
          </cell>
          <cell r="G158" t="str">
            <v>TABELLION Valentin</v>
          </cell>
        </row>
        <row r="159">
          <cell r="C159">
            <v>10009104341</v>
          </cell>
          <cell r="D159" t="str">
            <v>FRA</v>
          </cell>
          <cell r="E159" t="str">
            <v>12.09.1995</v>
          </cell>
          <cell r="F159" t="str">
            <v>ACTIVE</v>
          </cell>
          <cell r="G159" t="str">
            <v>THOMAS Benjamin</v>
          </cell>
        </row>
        <row r="160">
          <cell r="C160">
            <v>10025432875</v>
          </cell>
          <cell r="D160" t="str">
            <v>FRA</v>
          </cell>
          <cell r="E160" t="str">
            <v>23.08.2000</v>
          </cell>
          <cell r="F160" t="str">
            <v>ACTIVE</v>
          </cell>
          <cell r="G160" t="str">
            <v>GRENGBO Florian</v>
          </cell>
        </row>
        <row r="161">
          <cell r="C161">
            <v>10003310714</v>
          </cell>
          <cell r="D161" t="str">
            <v>FRA</v>
          </cell>
          <cell r="E161" t="str">
            <v>31.08.1987</v>
          </cell>
          <cell r="F161" t="str">
            <v>ACTIVE</v>
          </cell>
          <cell r="G161" t="str">
            <v>KNEISKY Morgan</v>
          </cell>
        </row>
        <row r="162">
          <cell r="C162">
            <v>10026071156</v>
          </cell>
          <cell r="D162" t="str">
            <v>FRA</v>
          </cell>
          <cell r="E162" t="str">
            <v>29.01.1999</v>
          </cell>
          <cell r="F162" t="str">
            <v>ACTIVE</v>
          </cell>
          <cell r="G162" t="str">
            <v>DERACHE Tom</v>
          </cell>
        </row>
        <row r="163">
          <cell r="C163">
            <v>10073343195</v>
          </cell>
          <cell r="D163" t="str">
            <v>FRA</v>
          </cell>
          <cell r="E163" t="str">
            <v>16.03.2002</v>
          </cell>
          <cell r="F163" t="str">
            <v>ACTIVE</v>
          </cell>
          <cell r="G163" t="str">
            <v>GILLION Timmy</v>
          </cell>
        </row>
        <row r="164">
          <cell r="C164">
            <v>10010678569</v>
          </cell>
          <cell r="D164" t="str">
            <v>FRA</v>
          </cell>
          <cell r="E164" t="str">
            <v>18.04.1997</v>
          </cell>
          <cell r="F164" t="str">
            <v>ACTIVE</v>
          </cell>
          <cell r="G164" t="str">
            <v>VIGIER Sébastien</v>
          </cell>
        </row>
        <row r="165">
          <cell r="C165">
            <v>10009155972</v>
          </cell>
          <cell r="D165" t="str">
            <v>FRA</v>
          </cell>
          <cell r="E165" t="str">
            <v>27.01.1996</v>
          </cell>
          <cell r="F165" t="str">
            <v>ACTIVE</v>
          </cell>
          <cell r="G165" t="str">
            <v>ERMENAULT Corentin</v>
          </cell>
        </row>
        <row r="166">
          <cell r="C166">
            <v>10005930724</v>
          </cell>
          <cell r="D166" t="str">
            <v>FRA</v>
          </cell>
          <cell r="E166" t="str">
            <v>17.11.1990</v>
          </cell>
          <cell r="F166" t="str">
            <v>ACTIVE</v>
          </cell>
          <cell r="G166" t="str">
            <v>LAFARGUE Quentin</v>
          </cell>
        </row>
        <row r="167">
          <cell r="C167">
            <v>10010713329</v>
          </cell>
          <cell r="D167" t="str">
            <v>FRA</v>
          </cell>
          <cell r="E167" t="str">
            <v>28.09.1997</v>
          </cell>
          <cell r="F167" t="str">
            <v>ACTIVE</v>
          </cell>
          <cell r="G167" t="str">
            <v>LANDERNEAU Melvin</v>
          </cell>
        </row>
        <row r="168">
          <cell r="C168">
            <v>10015483810</v>
          </cell>
          <cell r="D168" t="str">
            <v>GBR</v>
          </cell>
          <cell r="E168" t="str">
            <v>13.05.1999</v>
          </cell>
          <cell r="F168" t="str">
            <v>ACTIVE</v>
          </cell>
          <cell r="G168" t="str">
            <v>BRITTON Rhys</v>
          </cell>
        </row>
        <row r="169">
          <cell r="C169">
            <v>10014936364</v>
          </cell>
          <cell r="D169" t="str">
            <v>GBR</v>
          </cell>
          <cell r="E169" t="str">
            <v>03.03.2000</v>
          </cell>
          <cell r="F169" t="str">
            <v>ACTIVE</v>
          </cell>
          <cell r="G169" t="str">
            <v>FIELDING Alistair</v>
          </cell>
        </row>
        <row r="170">
          <cell r="C170">
            <v>10010182051</v>
          </cell>
          <cell r="D170" t="str">
            <v>GBR</v>
          </cell>
          <cell r="E170" t="str">
            <v>18.09.1998</v>
          </cell>
          <cell r="F170" t="str">
            <v>ACTIVE</v>
          </cell>
          <cell r="G170" t="str">
            <v>HAYTER Ethan</v>
          </cell>
        </row>
        <row r="171">
          <cell r="C171">
            <v>10015483305</v>
          </cell>
          <cell r="D171" t="str">
            <v>GBR</v>
          </cell>
          <cell r="E171" t="str">
            <v>13.07.1999</v>
          </cell>
          <cell r="F171" t="str">
            <v>ACTIVE</v>
          </cell>
          <cell r="G171" t="str">
            <v>TURNBULL Hamish</v>
          </cell>
        </row>
        <row r="172">
          <cell r="C172">
            <v>10023821362</v>
          </cell>
          <cell r="D172" t="str">
            <v>GBR</v>
          </cell>
          <cell r="E172" t="str">
            <v>26.08.2000</v>
          </cell>
          <cell r="F172" t="str">
            <v>ACTIVE</v>
          </cell>
          <cell r="G172" t="str">
            <v>VERNON Ethan</v>
          </cell>
        </row>
        <row r="173">
          <cell r="C173">
            <v>10008663700</v>
          </cell>
          <cell r="D173" t="str">
            <v>GBR</v>
          </cell>
          <cell r="E173" t="str">
            <v>26.11.1995</v>
          </cell>
          <cell r="F173" t="str">
            <v>ACTIVE</v>
          </cell>
          <cell r="G173" t="str">
            <v>WOOD Oliver</v>
          </cell>
        </row>
        <row r="174">
          <cell r="C174">
            <v>10083501624</v>
          </cell>
          <cell r="D174" t="str">
            <v>GBR</v>
          </cell>
          <cell r="E174" t="str">
            <v>21.08.2002</v>
          </cell>
          <cell r="F174" t="str">
            <v>ACTIVE</v>
          </cell>
          <cell r="G174" t="str">
            <v>NORRIS Hayden</v>
          </cell>
        </row>
        <row r="175">
          <cell r="C175">
            <v>10017950943</v>
          </cell>
          <cell r="D175" t="str">
            <v>GBR</v>
          </cell>
          <cell r="E175" t="str">
            <v>14.02.1997</v>
          </cell>
          <cell r="F175" t="str">
            <v>ACTIVE</v>
          </cell>
          <cell r="G175" t="str">
            <v>TRUMAN Joseph</v>
          </cell>
        </row>
        <row r="176">
          <cell r="C176">
            <v>10006898502</v>
          </cell>
          <cell r="D176" t="str">
            <v>GBR</v>
          </cell>
          <cell r="E176" t="str">
            <v>29.07.1992</v>
          </cell>
          <cell r="F176" t="str">
            <v>INACTIVE</v>
          </cell>
          <cell r="G176" t="str">
            <v>EMADI Kian</v>
          </cell>
        </row>
        <row r="177">
          <cell r="C177">
            <v>10014741455</v>
          </cell>
          <cell r="D177" t="str">
            <v>GBR</v>
          </cell>
          <cell r="E177" t="str">
            <v>17.11.1996</v>
          </cell>
          <cell r="F177" t="str">
            <v>ACTIVE</v>
          </cell>
          <cell r="G177" t="str">
            <v>TANFIELD Charlie</v>
          </cell>
        </row>
        <row r="178">
          <cell r="C178">
            <v>10013692037</v>
          </cell>
          <cell r="D178" t="str">
            <v>GBR</v>
          </cell>
          <cell r="E178" t="str">
            <v>23.08.1996</v>
          </cell>
          <cell r="F178" t="str">
            <v>Active</v>
          </cell>
          <cell r="G178" t="str">
            <v>PERRETT William</v>
          </cell>
        </row>
        <row r="179">
          <cell r="C179">
            <v>10023923517</v>
          </cell>
          <cell r="D179" t="str">
            <v>GBR</v>
          </cell>
          <cell r="E179" t="str">
            <v>20.01.2001</v>
          </cell>
          <cell r="F179" t="str">
            <v>ACTIVE</v>
          </cell>
          <cell r="G179" t="str">
            <v>BUNTING James</v>
          </cell>
        </row>
        <row r="180">
          <cell r="C180">
            <v>10023824190</v>
          </cell>
          <cell r="D180" t="str">
            <v>GBR</v>
          </cell>
          <cell r="E180" t="str">
            <v>22.04.2000</v>
          </cell>
          <cell r="F180" t="str">
            <v>ACTIVE</v>
          </cell>
          <cell r="G180" t="str">
            <v>TIDBALL William</v>
          </cell>
        </row>
        <row r="181">
          <cell r="C181">
            <v>10011080010</v>
          </cell>
          <cell r="D181" t="str">
            <v>GBR</v>
          </cell>
          <cell r="E181" t="str">
            <v>02.10.1991</v>
          </cell>
          <cell r="F181" t="str">
            <v>ACTIVE</v>
          </cell>
          <cell r="G181" t="str">
            <v>BIGHAM Daniel</v>
          </cell>
        </row>
        <row r="182">
          <cell r="C182">
            <v>10009967641</v>
          </cell>
          <cell r="D182" t="str">
            <v>GBR</v>
          </cell>
          <cell r="E182" t="str">
            <v>23.04.1997</v>
          </cell>
          <cell r="F182" t="str">
            <v>ACTIVE</v>
          </cell>
          <cell r="G182" t="str">
            <v>CARLIN Jack</v>
          </cell>
        </row>
        <row r="183">
          <cell r="C183">
            <v>10009316024</v>
          </cell>
          <cell r="D183" t="str">
            <v>GBR</v>
          </cell>
          <cell r="E183" t="str">
            <v>29.09.1995</v>
          </cell>
          <cell r="F183" t="str">
            <v>ACTIVE</v>
          </cell>
          <cell r="G183" t="str">
            <v>OWENS Ryan</v>
          </cell>
        </row>
        <row r="184">
          <cell r="C184">
            <v>10023973633</v>
          </cell>
          <cell r="D184" t="str">
            <v>GBR</v>
          </cell>
          <cell r="E184" t="str">
            <v>06.08.1999</v>
          </cell>
          <cell r="F184" t="str">
            <v>ACTIVE</v>
          </cell>
          <cell r="G184" t="str">
            <v>MCNAUGHTON Harvey</v>
          </cell>
        </row>
        <row r="185">
          <cell r="C185">
            <v>10036553624</v>
          </cell>
          <cell r="D185" t="str">
            <v>GER</v>
          </cell>
          <cell r="E185" t="str">
            <v>01.01.2001</v>
          </cell>
          <cell r="F185" t="str">
            <v>ACTIVE</v>
          </cell>
          <cell r="G185" t="str">
            <v>BUCK-GRAMCKO Tobias</v>
          </cell>
        </row>
        <row r="186">
          <cell r="C186">
            <v>10036275758</v>
          </cell>
          <cell r="D186" t="str">
            <v>GER</v>
          </cell>
          <cell r="E186" t="str">
            <v>02.12.2001</v>
          </cell>
          <cell r="F186" t="str">
            <v>ACTIVE</v>
          </cell>
          <cell r="G186" t="str">
            <v>HEINRICH Nicolas</v>
          </cell>
        </row>
        <row r="187">
          <cell r="C187">
            <v>10009178002</v>
          </cell>
          <cell r="D187" t="str">
            <v>GER</v>
          </cell>
          <cell r="E187" t="str">
            <v>21.01.1996</v>
          </cell>
          <cell r="F187" t="str">
            <v>ACTIVE</v>
          </cell>
          <cell r="G187" t="str">
            <v>JURCZYK Marc</v>
          </cell>
        </row>
        <row r="188">
          <cell r="C188">
            <v>10005967403</v>
          </cell>
          <cell r="D188" t="str">
            <v>GER</v>
          </cell>
          <cell r="E188" t="str">
            <v>17.09.1990</v>
          </cell>
          <cell r="F188" t="str">
            <v>ACTIVE</v>
          </cell>
          <cell r="G188" t="str">
            <v>REINHARDT Theo</v>
          </cell>
        </row>
        <row r="189">
          <cell r="C189">
            <v>10050865568</v>
          </cell>
          <cell r="D189" t="str">
            <v>GER</v>
          </cell>
          <cell r="E189" t="str">
            <v>19.06.2002</v>
          </cell>
          <cell r="F189" t="str">
            <v>ACTIVE</v>
          </cell>
          <cell r="G189" t="str">
            <v>TEUTENBERG Tim Torn</v>
          </cell>
        </row>
        <row r="190">
          <cell r="C190">
            <v>10006379247</v>
          </cell>
          <cell r="D190" t="str">
            <v>GER</v>
          </cell>
          <cell r="E190" t="str">
            <v>02.04.1990</v>
          </cell>
          <cell r="F190" t="str">
            <v>Active</v>
          </cell>
          <cell r="G190" t="str">
            <v>EILERS Joachim</v>
          </cell>
        </row>
        <row r="191">
          <cell r="C191">
            <v>10036281923</v>
          </cell>
          <cell r="D191" t="str">
            <v>GER</v>
          </cell>
          <cell r="E191" t="str">
            <v>14.01.2001</v>
          </cell>
          <cell r="F191" t="str">
            <v>ACTIVE</v>
          </cell>
          <cell r="G191" t="str">
            <v>KEUP Pierre-Pascal</v>
          </cell>
        </row>
        <row r="192">
          <cell r="C192">
            <v>10003301620</v>
          </cell>
          <cell r="D192" t="str">
            <v>GER</v>
          </cell>
          <cell r="E192" t="str">
            <v>05.02.1986</v>
          </cell>
          <cell r="F192" t="str">
            <v>ACTIVE</v>
          </cell>
          <cell r="G192" t="str">
            <v>KLUGE Roger</v>
          </cell>
        </row>
        <row r="193">
          <cell r="C193">
            <v>10010166792</v>
          </cell>
          <cell r="D193" t="str">
            <v>GER</v>
          </cell>
          <cell r="E193" t="str">
            <v>12.06.1998</v>
          </cell>
          <cell r="F193" t="str">
            <v>ACTIVE</v>
          </cell>
          <cell r="G193" t="str">
            <v>SCHRÖTER Nik</v>
          </cell>
        </row>
        <row r="194">
          <cell r="C194">
            <v>10050002066</v>
          </cell>
          <cell r="D194" t="str">
            <v>GER</v>
          </cell>
          <cell r="E194" t="str">
            <v>31.07.2000</v>
          </cell>
          <cell r="F194" t="str">
            <v>ACTIVE</v>
          </cell>
          <cell r="G194" t="str">
            <v>HÖHNE Anton</v>
          </cell>
        </row>
        <row r="195">
          <cell r="C195">
            <v>10010186701</v>
          </cell>
          <cell r="D195" t="str">
            <v>GER</v>
          </cell>
          <cell r="E195" t="str">
            <v>04.09.1998</v>
          </cell>
          <cell r="F195" t="str">
            <v>ACTIVE</v>
          </cell>
          <cell r="G195" t="str">
            <v>GROß Felix</v>
          </cell>
        </row>
        <row r="196">
          <cell r="C196">
            <v>10036152890</v>
          </cell>
          <cell r="D196" t="str">
            <v>GER</v>
          </cell>
          <cell r="E196" t="str">
            <v>07.08.2003</v>
          </cell>
          <cell r="F196" t="str">
            <v>ACTIVE</v>
          </cell>
          <cell r="G196" t="str">
            <v>BOOS Benjamin</v>
          </cell>
        </row>
        <row r="197">
          <cell r="C197">
            <v>10048325582</v>
          </cell>
          <cell r="D197" t="str">
            <v>GER</v>
          </cell>
          <cell r="E197" t="str">
            <v>01.02.1992</v>
          </cell>
          <cell r="F197" t="str">
            <v>ACTIVE</v>
          </cell>
          <cell r="G197" t="str">
            <v>BÖTTICHER Stefan</v>
          </cell>
        </row>
        <row r="198">
          <cell r="C198">
            <v>10007779683</v>
          </cell>
          <cell r="D198" t="str">
            <v>GER</v>
          </cell>
          <cell r="E198" t="str">
            <v>24.12.1995</v>
          </cell>
          <cell r="F198" t="str">
            <v>ACTIVE</v>
          </cell>
          <cell r="G198" t="str">
            <v>DÖRNBACH Maximilian</v>
          </cell>
        </row>
        <row r="199">
          <cell r="C199">
            <v>10009975927</v>
          </cell>
          <cell r="D199" t="str">
            <v>GER</v>
          </cell>
          <cell r="E199" t="str">
            <v>29.07.1997</v>
          </cell>
          <cell r="F199" t="str">
            <v>ACTIVE</v>
          </cell>
          <cell r="G199" t="str">
            <v>MALCHAREK Moritz</v>
          </cell>
        </row>
        <row r="200">
          <cell r="C200">
            <v>10045481664</v>
          </cell>
          <cell r="D200" t="str">
            <v>GER</v>
          </cell>
          <cell r="E200" t="str">
            <v>10.05.1995</v>
          </cell>
          <cell r="F200" t="str">
            <v>ACTIVE</v>
          </cell>
          <cell r="G200" t="str">
            <v>ROHDE Leon</v>
          </cell>
        </row>
        <row r="201">
          <cell r="C201">
            <v>10096523064</v>
          </cell>
          <cell r="D201" t="str">
            <v>GER</v>
          </cell>
          <cell r="E201" t="str">
            <v>19.06.2002</v>
          </cell>
          <cell r="F201" t="str">
            <v>INACTIVE</v>
          </cell>
          <cell r="G201" t="str">
            <v>SCHIPPERT Paul</v>
          </cell>
        </row>
        <row r="202">
          <cell r="C202">
            <v>10007895780</v>
          </cell>
          <cell r="D202" t="str">
            <v>GER</v>
          </cell>
          <cell r="E202" t="str">
            <v>27.08.1994</v>
          </cell>
          <cell r="F202" t="str">
            <v>INACTIVE</v>
          </cell>
          <cell r="G202" t="str">
            <v>WEINSTEIN Domenic</v>
          </cell>
        </row>
        <row r="203">
          <cell r="C203">
            <v>10006063086</v>
          </cell>
          <cell r="D203" t="str">
            <v>GRE</v>
          </cell>
          <cell r="E203" t="str">
            <v>12.03.1990</v>
          </cell>
          <cell r="F203" t="str">
            <v>ACTIVE</v>
          </cell>
          <cell r="G203" t="str">
            <v>BRETAS Sotirios</v>
          </cell>
        </row>
        <row r="204">
          <cell r="C204">
            <v>10009073524</v>
          </cell>
          <cell r="D204" t="str">
            <v>GRE</v>
          </cell>
          <cell r="E204" t="str">
            <v>11.01.1994</v>
          </cell>
          <cell r="F204" t="str">
            <v>ACTIVE</v>
          </cell>
          <cell r="G204" t="str">
            <v>KALOGEROPOULOS Ioannis</v>
          </cell>
        </row>
        <row r="205">
          <cell r="C205">
            <v>10081023272</v>
          </cell>
          <cell r="D205" t="str">
            <v>GRE</v>
          </cell>
          <cell r="E205" t="str">
            <v>23.10.2001</v>
          </cell>
          <cell r="F205" t="str">
            <v>ACTIVE</v>
          </cell>
          <cell r="G205" t="str">
            <v>LIVANOS Konstantinos</v>
          </cell>
        </row>
        <row r="206">
          <cell r="C206">
            <v>10015329418</v>
          </cell>
          <cell r="D206" t="str">
            <v>GRE</v>
          </cell>
          <cell r="E206" t="str">
            <v>18.09.1999</v>
          </cell>
          <cell r="F206" t="str">
            <v>INACTIVE</v>
          </cell>
          <cell r="G206" t="str">
            <v>CHRISTAKOS Dimitrios</v>
          </cell>
        </row>
        <row r="207">
          <cell r="C207">
            <v>10009233471</v>
          </cell>
          <cell r="D207" t="str">
            <v>GRE</v>
          </cell>
          <cell r="E207" t="str">
            <v>13.09.1996</v>
          </cell>
          <cell r="F207" t="str">
            <v>ACTIVE</v>
          </cell>
          <cell r="G207" t="str">
            <v>SOULIOS Zisis</v>
          </cell>
        </row>
        <row r="208">
          <cell r="C208">
            <v>10004633247</v>
          </cell>
          <cell r="D208" t="str">
            <v>GRE</v>
          </cell>
          <cell r="E208" t="str">
            <v>25.03.1988</v>
          </cell>
          <cell r="F208" t="str">
            <v>ACTIVE</v>
          </cell>
          <cell r="G208" t="str">
            <v>VOLIKAKIS Christos</v>
          </cell>
        </row>
        <row r="209">
          <cell r="C209">
            <v>10010931880</v>
          </cell>
          <cell r="D209" t="str">
            <v>GUA</v>
          </cell>
          <cell r="E209" t="str">
            <v>17.03.1997</v>
          </cell>
          <cell r="F209" t="str">
            <v>INACTIVE</v>
          </cell>
          <cell r="G209" t="str">
            <v>CORDON PAZ Luis</v>
          </cell>
        </row>
        <row r="210">
          <cell r="C210">
            <v>10010829830</v>
          </cell>
          <cell r="D210" t="str">
            <v>GUA</v>
          </cell>
          <cell r="E210" t="str">
            <v>12.01.1998</v>
          </cell>
          <cell r="F210" t="str">
            <v>INACTIVE</v>
          </cell>
          <cell r="G210" t="str">
            <v>PINEDA Brandon</v>
          </cell>
        </row>
        <row r="211">
          <cell r="C211">
            <v>10007771401</v>
          </cell>
          <cell r="D211" t="str">
            <v>HKG</v>
          </cell>
          <cell r="E211" t="str">
            <v>20.01.1994</v>
          </cell>
          <cell r="F211" t="str">
            <v>ACTIVE</v>
          </cell>
          <cell r="G211" t="str">
            <v>LEUNG Chun Wing</v>
          </cell>
        </row>
        <row r="212">
          <cell r="C212">
            <v>10007771704</v>
          </cell>
          <cell r="D212" t="str">
            <v>HKG</v>
          </cell>
          <cell r="E212" t="str">
            <v>28.05.1996</v>
          </cell>
          <cell r="F212" t="str">
            <v>ACTIVE</v>
          </cell>
          <cell r="G212" t="str">
            <v>LEUNG Ka Yu</v>
          </cell>
        </row>
        <row r="213">
          <cell r="C213">
            <v>10063279447</v>
          </cell>
          <cell r="D213" t="str">
            <v>HKG</v>
          </cell>
          <cell r="E213" t="str">
            <v>17.07.1999</v>
          </cell>
          <cell r="F213" t="str">
            <v>ACTIVE</v>
          </cell>
          <cell r="G213" t="str">
            <v>TO Cheuk Hei</v>
          </cell>
        </row>
        <row r="214">
          <cell r="C214">
            <v>10006278106</v>
          </cell>
          <cell r="D214" t="str">
            <v>HKG</v>
          </cell>
          <cell r="E214" t="str">
            <v>08.02.1991</v>
          </cell>
          <cell r="F214" t="str">
            <v>INACTIVE</v>
          </cell>
          <cell r="G214" t="str">
            <v>CHEUNG King Lok</v>
          </cell>
        </row>
        <row r="215">
          <cell r="C215">
            <v>10009012900</v>
          </cell>
          <cell r="D215" t="str">
            <v>HKG</v>
          </cell>
          <cell r="E215" t="str">
            <v>05.06.1995</v>
          </cell>
          <cell r="F215" t="str">
            <v>ACTIVE</v>
          </cell>
          <cell r="G215" t="str">
            <v>MOW Ching Yin</v>
          </cell>
        </row>
        <row r="216">
          <cell r="C216">
            <v>10009520532</v>
          </cell>
          <cell r="D216" t="str">
            <v>HUN</v>
          </cell>
          <cell r="E216" t="str">
            <v>28.09.1996</v>
          </cell>
          <cell r="F216" t="str">
            <v>ACTIVE</v>
          </cell>
          <cell r="G216" t="str">
            <v>FILUTÁS Viktor</v>
          </cell>
        </row>
        <row r="217">
          <cell r="C217">
            <v>10004610413</v>
          </cell>
          <cell r="D217" t="str">
            <v>HUN</v>
          </cell>
          <cell r="E217" t="str">
            <v>23.06.1988</v>
          </cell>
          <cell r="F217" t="str">
            <v>ACTIVE</v>
          </cell>
          <cell r="G217" t="str">
            <v>LOVASSY Krisztián</v>
          </cell>
        </row>
        <row r="218">
          <cell r="C218">
            <v>10007073506</v>
          </cell>
          <cell r="D218" t="str">
            <v>HUN</v>
          </cell>
          <cell r="E218" t="str">
            <v>03.07.1990</v>
          </cell>
          <cell r="F218" t="str">
            <v>ACTIVE</v>
          </cell>
          <cell r="G218" t="str">
            <v>SZALONTAY Sándor</v>
          </cell>
        </row>
        <row r="219">
          <cell r="C219">
            <v>10061956813</v>
          </cell>
          <cell r="D219" t="str">
            <v>HUN</v>
          </cell>
          <cell r="E219" t="str">
            <v>03.11.2001</v>
          </cell>
          <cell r="F219" t="str">
            <v>INACTIVE</v>
          </cell>
          <cell r="G219" t="str">
            <v>LOVASSY Patrik Rómeó</v>
          </cell>
        </row>
        <row r="220">
          <cell r="C220">
            <v>10011000790</v>
          </cell>
          <cell r="D220" t="str">
            <v>HUN</v>
          </cell>
          <cell r="E220" t="str">
            <v>28.04.1999</v>
          </cell>
          <cell r="F220" t="str">
            <v>INACTIVE</v>
          </cell>
          <cell r="G220" t="str">
            <v>OROSZ Gergő</v>
          </cell>
        </row>
        <row r="221">
          <cell r="C221">
            <v>10055137915</v>
          </cell>
          <cell r="D221" t="str">
            <v>HUN</v>
          </cell>
          <cell r="E221" t="str">
            <v>10.08.1993</v>
          </cell>
          <cell r="F221" t="str">
            <v>ACTIVE</v>
          </cell>
          <cell r="G221" t="str">
            <v>SZABO Norbert</v>
          </cell>
        </row>
        <row r="222">
          <cell r="C222">
            <v>10074984418</v>
          </cell>
          <cell r="D222" t="str">
            <v>HUN</v>
          </cell>
          <cell r="E222" t="str">
            <v>08.11.2001</v>
          </cell>
          <cell r="F222" t="str">
            <v>ACTIVE</v>
          </cell>
          <cell r="G222" t="str">
            <v>CSENGŐI Bálint</v>
          </cell>
        </row>
        <row r="223">
          <cell r="C223">
            <v>10015871608</v>
          </cell>
          <cell r="D223" t="str">
            <v>INA</v>
          </cell>
          <cell r="E223" t="str">
            <v>08.09.1997</v>
          </cell>
          <cell r="F223" t="str">
            <v>INACTIVE</v>
          </cell>
          <cell r="G223" t="str">
            <v>VAN AERT Bernard Benyamin</v>
          </cell>
        </row>
        <row r="224">
          <cell r="C224">
            <v>10011164579</v>
          </cell>
          <cell r="D224" t="str">
            <v>INA</v>
          </cell>
          <cell r="E224" t="str">
            <v>14.03.1999</v>
          </cell>
          <cell r="F224" t="str">
            <v>INACTIVE</v>
          </cell>
          <cell r="G224" t="str">
            <v>KUSUMA Terry Yudha</v>
          </cell>
        </row>
        <row r="225">
          <cell r="C225">
            <v>10050873046</v>
          </cell>
          <cell r="D225" t="str">
            <v>IND</v>
          </cell>
          <cell r="E225" t="str">
            <v>10.03.2001</v>
          </cell>
          <cell r="F225" t="str">
            <v>ACTIVE</v>
          </cell>
          <cell r="G225" t="str">
            <v>ESOW Esow</v>
          </cell>
        </row>
        <row r="226">
          <cell r="C226">
            <v>10050626809</v>
          </cell>
          <cell r="D226" t="str">
            <v>IND</v>
          </cell>
          <cell r="E226" t="str">
            <v>22.06.2002</v>
          </cell>
          <cell r="F226" t="str">
            <v>ACTIVE</v>
          </cell>
          <cell r="G226" t="str">
            <v>LAITONJAM Ronaldo</v>
          </cell>
        </row>
        <row r="227">
          <cell r="C227">
            <v>10050945693</v>
          </cell>
          <cell r="D227" t="str">
            <v>IND</v>
          </cell>
          <cell r="E227" t="str">
            <v>04.02.2002</v>
          </cell>
          <cell r="F227" t="str">
            <v>ACTIVE</v>
          </cell>
          <cell r="G227" t="str">
            <v>SINGH Y Rojit</v>
          </cell>
        </row>
        <row r="228">
          <cell r="C228">
            <v>10050626405</v>
          </cell>
          <cell r="D228" t="str">
            <v>IND</v>
          </cell>
          <cell r="E228" t="str">
            <v>01.03.2001</v>
          </cell>
          <cell r="F228" t="str">
            <v>ACTIVE</v>
          </cell>
          <cell r="G228" t="str">
            <v>KEITHELLAKPAM Jemsh Singh</v>
          </cell>
        </row>
        <row r="229">
          <cell r="C229">
            <v>10095274996</v>
          </cell>
          <cell r="D229" t="str">
            <v>IND</v>
          </cell>
          <cell r="E229" t="str">
            <v>20.09.2003</v>
          </cell>
          <cell r="F229" t="str">
            <v>ACTIVE</v>
          </cell>
          <cell r="G229" t="str">
            <v>ELKATHCHOONGO David</v>
          </cell>
        </row>
        <row r="230">
          <cell r="C230">
            <v>10008789800</v>
          </cell>
          <cell r="D230" t="str">
            <v>IRI</v>
          </cell>
          <cell r="E230" t="str">
            <v>11.04.1990</v>
          </cell>
          <cell r="F230" t="str">
            <v>ACTIVE</v>
          </cell>
          <cell r="G230" t="str">
            <v>ARIYAN Behnam</v>
          </cell>
        </row>
        <row r="231">
          <cell r="C231">
            <v>10010653513</v>
          </cell>
          <cell r="D231" t="str">
            <v>IRI</v>
          </cell>
          <cell r="E231" t="str">
            <v>04.07.1997</v>
          </cell>
          <cell r="F231" t="str">
            <v>ACTIVE</v>
          </cell>
          <cell r="G231" t="str">
            <v>GANJKHANLOU Mohammad</v>
          </cell>
        </row>
        <row r="232">
          <cell r="C232">
            <v>10011040705</v>
          </cell>
          <cell r="D232" t="str">
            <v>IRL</v>
          </cell>
          <cell r="E232" t="str">
            <v>22.10.1999</v>
          </cell>
          <cell r="F232" t="str">
            <v>ACTIVE</v>
          </cell>
          <cell r="G232" t="str">
            <v>MURPHY Jack Bernard</v>
          </cell>
        </row>
        <row r="233">
          <cell r="C233">
            <v>10010664829</v>
          </cell>
          <cell r="D233" t="str">
            <v>IRL</v>
          </cell>
          <cell r="E233" t="str">
            <v>07.04.1998</v>
          </cell>
          <cell r="F233" t="str">
            <v>Active</v>
          </cell>
          <cell r="G233" t="str">
            <v>ROWLEY Conor</v>
          </cell>
        </row>
        <row r="234">
          <cell r="C234">
            <v>10009513761</v>
          </cell>
          <cell r="D234" t="str">
            <v>IRL</v>
          </cell>
          <cell r="E234" t="str">
            <v>03.07.1996</v>
          </cell>
          <cell r="F234" t="str">
            <v>ACTIVE</v>
          </cell>
          <cell r="G234" t="str">
            <v>DOWNEY Mark</v>
          </cell>
        </row>
        <row r="235">
          <cell r="C235">
            <v>10007513036</v>
          </cell>
          <cell r="D235" t="str">
            <v>IRL</v>
          </cell>
          <cell r="E235" t="str">
            <v>11.10.1992</v>
          </cell>
          <cell r="F235" t="str">
            <v>INACTIVE</v>
          </cell>
          <cell r="G235" t="str">
            <v>ENGLISH Felix</v>
          </cell>
        </row>
        <row r="236">
          <cell r="C236">
            <v>10010713632</v>
          </cell>
          <cell r="D236" t="str">
            <v>IRL</v>
          </cell>
          <cell r="E236" t="str">
            <v>24.09.1996</v>
          </cell>
          <cell r="F236" t="str">
            <v>INACTIVE</v>
          </cell>
          <cell r="G236" t="str">
            <v>RYAN Fintan</v>
          </cell>
        </row>
        <row r="237">
          <cell r="C237">
            <v>10059718032</v>
          </cell>
          <cell r="D237" t="str">
            <v>ISR</v>
          </cell>
          <cell r="E237" t="str">
            <v>30.03.2001</v>
          </cell>
          <cell r="F237" t="str">
            <v>ACTIVE</v>
          </cell>
          <cell r="G237" t="str">
            <v>TENE Rotem</v>
          </cell>
        </row>
        <row r="238">
          <cell r="C238">
            <v>10011044442</v>
          </cell>
          <cell r="D238" t="str">
            <v>ISR</v>
          </cell>
          <cell r="E238" t="str">
            <v>20.09.1997</v>
          </cell>
          <cell r="F238" t="str">
            <v>ACTIVE</v>
          </cell>
          <cell r="G238" t="str">
            <v>EINHORN Itamar</v>
          </cell>
        </row>
        <row r="239">
          <cell r="C239">
            <v>10034964036</v>
          </cell>
          <cell r="D239" t="str">
            <v>ISR</v>
          </cell>
          <cell r="E239" t="str">
            <v>01.09.2000</v>
          </cell>
          <cell r="F239" t="str">
            <v>INACTIVE</v>
          </cell>
          <cell r="G239" t="str">
            <v>YAKOVLEV Mikhail</v>
          </cell>
        </row>
        <row r="240">
          <cell r="C240">
            <v>10015327600</v>
          </cell>
          <cell r="D240" t="str">
            <v>ISR</v>
          </cell>
          <cell r="E240" t="str">
            <v>07.05.1999</v>
          </cell>
          <cell r="F240" t="str">
            <v>ACTIVE</v>
          </cell>
          <cell r="G240" t="str">
            <v>YOGEV Alon</v>
          </cell>
        </row>
        <row r="241">
          <cell r="C241">
            <v>10030125049</v>
          </cell>
          <cell r="D241" t="str">
            <v>ITA</v>
          </cell>
          <cell r="E241" t="str">
            <v>13.07.2000</v>
          </cell>
          <cell r="F241" t="str">
            <v>ACTIVE</v>
          </cell>
          <cell r="G241" t="str">
            <v>BOSCARO Davide</v>
          </cell>
        </row>
        <row r="242">
          <cell r="C242">
            <v>10007890730</v>
          </cell>
          <cell r="D242" t="str">
            <v>ITA</v>
          </cell>
          <cell r="E242" t="str">
            <v>12.09.1994</v>
          </cell>
          <cell r="F242" t="str">
            <v>ACTIVE</v>
          </cell>
          <cell r="G242" t="str">
            <v>CONSONNI Simone</v>
          </cell>
        </row>
        <row r="243">
          <cell r="C243">
            <v>10009164056</v>
          </cell>
          <cell r="D243" t="str">
            <v>ITA</v>
          </cell>
          <cell r="E243" t="str">
            <v>25.07.1996</v>
          </cell>
          <cell r="F243" t="str">
            <v>ACTIVE</v>
          </cell>
          <cell r="G243" t="str">
            <v>GANNA Filippo</v>
          </cell>
        </row>
        <row r="244">
          <cell r="C244">
            <v>10008680672</v>
          </cell>
          <cell r="D244" t="str">
            <v>ITA</v>
          </cell>
          <cell r="E244" t="str">
            <v>05.02.1994</v>
          </cell>
          <cell r="F244" t="str">
            <v>ACTIVE</v>
          </cell>
          <cell r="G244" t="str">
            <v>LAMON Francesco</v>
          </cell>
        </row>
        <row r="245">
          <cell r="C245">
            <v>10030115147</v>
          </cell>
          <cell r="D245" t="str">
            <v>ITA</v>
          </cell>
          <cell r="E245" t="str">
            <v>01.10.2000</v>
          </cell>
          <cell r="F245" t="str">
            <v>ACTIVE</v>
          </cell>
          <cell r="G245" t="str">
            <v>MILAN Jonathan</v>
          </cell>
        </row>
        <row r="246">
          <cell r="C246">
            <v>10030333193</v>
          </cell>
          <cell r="D246" t="str">
            <v>ITA</v>
          </cell>
          <cell r="E246" t="str">
            <v>17.03.2002</v>
          </cell>
          <cell r="F246" t="str">
            <v>ACTIVE</v>
          </cell>
          <cell r="G246" t="str">
            <v>MORO Manlio</v>
          </cell>
        </row>
        <row r="247">
          <cell r="C247">
            <v>10006891630</v>
          </cell>
          <cell r="D247" t="str">
            <v>ITA</v>
          </cell>
          <cell r="E247" t="str">
            <v>10.01.1992</v>
          </cell>
          <cell r="F247" t="str">
            <v>ACTIVE</v>
          </cell>
          <cell r="G247" t="str">
            <v>SCARTEZZINI Michele</v>
          </cell>
        </row>
        <row r="248">
          <cell r="C248">
            <v>10005502914</v>
          </cell>
          <cell r="D248" t="str">
            <v>ITA</v>
          </cell>
          <cell r="E248" t="str">
            <v>07.02.1989</v>
          </cell>
          <cell r="F248" t="str">
            <v>ACTIVE</v>
          </cell>
          <cell r="G248" t="str">
            <v>VIVIANI Elia</v>
          </cell>
        </row>
        <row r="249">
          <cell r="C249">
            <v>10006903754</v>
          </cell>
          <cell r="D249" t="str">
            <v>ITA</v>
          </cell>
          <cell r="E249" t="str">
            <v>17.02.1992</v>
          </cell>
          <cell r="F249" t="str">
            <v>ACTIVE</v>
          </cell>
          <cell r="G249" t="str">
            <v>BERTAZZO Liam</v>
          </cell>
        </row>
        <row r="250">
          <cell r="C250">
            <v>10028995102</v>
          </cell>
          <cell r="D250" t="str">
            <v>ITA</v>
          </cell>
          <cell r="E250" t="str">
            <v>21.10.2001</v>
          </cell>
          <cell r="F250" t="str">
            <v>ACTIVE</v>
          </cell>
          <cell r="G250" t="str">
            <v>BIANCHI Matteo</v>
          </cell>
        </row>
        <row r="251">
          <cell r="C251">
            <v>10010185889</v>
          </cell>
          <cell r="D251" t="str">
            <v>ITA</v>
          </cell>
          <cell r="E251" t="str">
            <v>01.04.1998</v>
          </cell>
          <cell r="F251" t="str">
            <v>ACTIVE</v>
          </cell>
          <cell r="G251" t="str">
            <v>DONEGÀ Matteo</v>
          </cell>
        </row>
        <row r="252">
          <cell r="C252">
            <v>10010715046</v>
          </cell>
          <cell r="D252" t="str">
            <v>ITA</v>
          </cell>
          <cell r="E252" t="str">
            <v>22.06.1997</v>
          </cell>
          <cell r="F252" t="str">
            <v>ACTIVE</v>
          </cell>
          <cell r="G252" t="str">
            <v>MORO Stefano</v>
          </cell>
        </row>
        <row r="253">
          <cell r="C253">
            <v>10029209512</v>
          </cell>
          <cell r="D253" t="str">
            <v>ITA</v>
          </cell>
          <cell r="E253" t="str">
            <v>04.04.2001</v>
          </cell>
          <cell r="F253" t="str">
            <v>ACTIVE</v>
          </cell>
          <cell r="G253" t="str">
            <v>PINAZZI Mattia</v>
          </cell>
        </row>
        <row r="254">
          <cell r="C254">
            <v>10030732109</v>
          </cell>
          <cell r="D254" t="str">
            <v>ITA</v>
          </cell>
          <cell r="E254" t="str">
            <v>06.01.2003</v>
          </cell>
          <cell r="F254" t="str">
            <v>ACTIVE</v>
          </cell>
          <cell r="G254" t="str">
            <v>NAPOLITANO Daniele</v>
          </cell>
        </row>
        <row r="255">
          <cell r="C255">
            <v>10009184668</v>
          </cell>
          <cell r="D255" t="str">
            <v>ITA</v>
          </cell>
          <cell r="E255" t="str">
            <v>24.07.1996</v>
          </cell>
          <cell r="F255" t="str">
            <v>ACTIVE</v>
          </cell>
          <cell r="G255" t="str">
            <v>PLEBANI Davide</v>
          </cell>
        </row>
        <row r="256">
          <cell r="C256">
            <v>10030674818</v>
          </cell>
          <cell r="D256" t="str">
            <v>ITA</v>
          </cell>
          <cell r="E256" t="str">
            <v>09.08.2003</v>
          </cell>
          <cell r="F256" t="str">
            <v>ACTIVE</v>
          </cell>
          <cell r="G256" t="str">
            <v>TUGNOLO Matteo</v>
          </cell>
        </row>
        <row r="257">
          <cell r="C257">
            <v>10030382606</v>
          </cell>
          <cell r="D257" t="str">
            <v>ITA</v>
          </cell>
          <cell r="E257" t="str">
            <v>09.04.2002</v>
          </cell>
          <cell r="F257" t="str">
            <v>ACTIVE</v>
          </cell>
          <cell r="G257" t="str">
            <v>GALLI Niccolo'</v>
          </cell>
        </row>
        <row r="258">
          <cell r="C258">
            <v>10010713430</v>
          </cell>
          <cell r="D258" t="str">
            <v>ITA</v>
          </cell>
          <cell r="E258" t="str">
            <v>24.10.1997</v>
          </cell>
          <cell r="F258" t="str">
            <v>INACTIVE</v>
          </cell>
          <cell r="G258" t="str">
            <v>GIORDANI Carloalberto</v>
          </cell>
        </row>
        <row r="259">
          <cell r="C259">
            <v>10057795513</v>
          </cell>
          <cell r="D259" t="str">
            <v>JAM</v>
          </cell>
          <cell r="E259" t="str">
            <v>14.03.2002</v>
          </cell>
          <cell r="F259" t="str">
            <v>ACTIVE</v>
          </cell>
          <cell r="G259" t="str">
            <v>REID Malik</v>
          </cell>
        </row>
        <row r="260">
          <cell r="C260">
            <v>10007832227</v>
          </cell>
          <cell r="D260" t="str">
            <v>JPN</v>
          </cell>
          <cell r="E260" t="str">
            <v>15.12.1993</v>
          </cell>
          <cell r="F260" t="str">
            <v>ACTIVE</v>
          </cell>
          <cell r="G260" t="str">
            <v>HASHIMOTO Eiya</v>
          </cell>
        </row>
        <row r="261">
          <cell r="C261">
            <v>10010799013</v>
          </cell>
          <cell r="D261" t="str">
            <v>JPN</v>
          </cell>
          <cell r="E261" t="str">
            <v>14.02.1998</v>
          </cell>
          <cell r="F261" t="str">
            <v>Active</v>
          </cell>
          <cell r="G261" t="str">
            <v>IMAMURA Shunsuke</v>
          </cell>
        </row>
        <row r="262">
          <cell r="C262">
            <v>10005932138</v>
          </cell>
          <cell r="D262" t="str">
            <v>JPN</v>
          </cell>
          <cell r="E262" t="str">
            <v>06.06.1989</v>
          </cell>
          <cell r="F262" t="str">
            <v>ACTIVE</v>
          </cell>
          <cell r="G262" t="str">
            <v>KUBOKI Kazushige</v>
          </cell>
        </row>
        <row r="263">
          <cell r="C263">
            <v>10010773549</v>
          </cell>
          <cell r="D263" t="str">
            <v>JPN</v>
          </cell>
          <cell r="E263" t="str">
            <v>29.02.1996</v>
          </cell>
          <cell r="F263" t="str">
            <v>ACTIVE</v>
          </cell>
          <cell r="G263" t="str">
            <v>OBARA Yuta</v>
          </cell>
        </row>
        <row r="264">
          <cell r="C264">
            <v>10010592279</v>
          </cell>
          <cell r="D264" t="str">
            <v>JPN</v>
          </cell>
          <cell r="E264" t="str">
            <v>04.01.1994</v>
          </cell>
          <cell r="F264" t="str">
            <v>ACTIVE</v>
          </cell>
          <cell r="G264" t="str">
            <v>TERASAKI Kohei</v>
          </cell>
        </row>
        <row r="265">
          <cell r="C265">
            <v>10020900955</v>
          </cell>
          <cell r="D265" t="str">
            <v>JPN</v>
          </cell>
          <cell r="E265" t="str">
            <v>17.12.1992</v>
          </cell>
          <cell r="F265" t="str">
            <v>Active</v>
          </cell>
          <cell r="G265" t="str">
            <v>YAMASAKI Kento</v>
          </cell>
        </row>
        <row r="266">
          <cell r="C266">
            <v>10090680735</v>
          </cell>
          <cell r="D266" t="str">
            <v>JPN</v>
          </cell>
          <cell r="E266" t="str">
            <v>24.09.1992</v>
          </cell>
          <cell r="F266" t="str">
            <v>INACTIVE</v>
          </cell>
          <cell r="G266" t="str">
            <v>MATSUI Koyu</v>
          </cell>
        </row>
        <row r="267">
          <cell r="C267">
            <v>10021323715</v>
          </cell>
          <cell r="D267" t="str">
            <v>JPN</v>
          </cell>
          <cell r="E267" t="str">
            <v>01.11.2000</v>
          </cell>
          <cell r="F267" t="str">
            <v>Active</v>
          </cell>
          <cell r="G267" t="str">
            <v>KOJIMA Naoki</v>
          </cell>
        </row>
        <row r="268">
          <cell r="C268">
            <v>10021521452</v>
          </cell>
          <cell r="D268" t="str">
            <v>JPN</v>
          </cell>
          <cell r="E268" t="str">
            <v>13.09.1999</v>
          </cell>
          <cell r="F268" t="str">
            <v>ACTIVE</v>
          </cell>
          <cell r="G268" t="str">
            <v>MATSUDA Shoi</v>
          </cell>
        </row>
        <row r="269">
          <cell r="C269">
            <v>10007394515</v>
          </cell>
          <cell r="D269" t="str">
            <v>JPN</v>
          </cell>
          <cell r="E269" t="str">
            <v>16.09.1993</v>
          </cell>
          <cell r="F269" t="str">
            <v>ACTIVE</v>
          </cell>
          <cell r="G269" t="str">
            <v>NAGASAKO Yoshitaku</v>
          </cell>
        </row>
        <row r="270">
          <cell r="C270">
            <v>10122775712</v>
          </cell>
          <cell r="D270" t="str">
            <v>JPN</v>
          </cell>
          <cell r="E270" t="str">
            <v>27.07.1999</v>
          </cell>
          <cell r="F270" t="str">
            <v>ACTIVE</v>
          </cell>
          <cell r="G270" t="str">
            <v>OTA Kaiya</v>
          </cell>
        </row>
        <row r="271">
          <cell r="C271">
            <v>10021114658</v>
          </cell>
          <cell r="D271" t="str">
            <v>JPN</v>
          </cell>
          <cell r="E271" t="str">
            <v>08.06.1999</v>
          </cell>
          <cell r="F271" t="str">
            <v>ACTIVE</v>
          </cell>
          <cell r="G271" t="str">
            <v>NAKANO Shinji</v>
          </cell>
        </row>
        <row r="272">
          <cell r="C272">
            <v>10007827880</v>
          </cell>
          <cell r="D272" t="str">
            <v>JPN</v>
          </cell>
          <cell r="E272" t="str">
            <v>02.11.1993</v>
          </cell>
          <cell r="F272" t="str">
            <v>ACTIVE</v>
          </cell>
          <cell r="G272" t="str">
            <v>SHINZAN Kyohei</v>
          </cell>
        </row>
        <row r="273">
          <cell r="C273">
            <v>10005964470</v>
          </cell>
          <cell r="D273" t="str">
            <v>JPN</v>
          </cell>
          <cell r="E273" t="str">
            <v>21.03.1989</v>
          </cell>
          <cell r="F273" t="str">
            <v>ACTIVE</v>
          </cell>
          <cell r="G273" t="str">
            <v>WAKIMOTO Yuta</v>
          </cell>
        </row>
        <row r="274">
          <cell r="C274">
            <v>10005964571</v>
          </cell>
          <cell r="D274" t="str">
            <v>JPN</v>
          </cell>
          <cell r="E274" t="str">
            <v>14.01.1990</v>
          </cell>
          <cell r="F274" t="str">
            <v>INACTIVE</v>
          </cell>
          <cell r="G274" t="str">
            <v>AMAGAI Kazuki</v>
          </cell>
        </row>
        <row r="275">
          <cell r="C275">
            <v>10009021384</v>
          </cell>
          <cell r="D275" t="str">
            <v>JPN</v>
          </cell>
          <cell r="E275" t="str">
            <v>17.04.1992</v>
          </cell>
          <cell r="F275" t="str">
            <v>INACTIVE</v>
          </cell>
          <cell r="G275" t="str">
            <v>CHIKATANI Ryo</v>
          </cell>
        </row>
        <row r="276">
          <cell r="C276">
            <v>10005964672</v>
          </cell>
          <cell r="D276" t="str">
            <v>JPN</v>
          </cell>
          <cell r="E276" t="str">
            <v>03.01.1990</v>
          </cell>
          <cell r="F276" t="str">
            <v>INACTIVE</v>
          </cell>
          <cell r="G276" t="str">
            <v>FUKAYA Tomohiro</v>
          </cell>
        </row>
        <row r="277">
          <cell r="C277">
            <v>10005727327</v>
          </cell>
          <cell r="D277" t="str">
            <v>JPN</v>
          </cell>
          <cell r="E277" t="str">
            <v>25.01.1986</v>
          </cell>
          <cell r="F277" t="str">
            <v>INACTIVE</v>
          </cell>
          <cell r="G277" t="str">
            <v>NITTA Yudai</v>
          </cell>
        </row>
        <row r="278">
          <cell r="C278">
            <v>10010798710</v>
          </cell>
          <cell r="D278" t="str">
            <v>JPN</v>
          </cell>
          <cell r="E278" t="str">
            <v>21.01.1998</v>
          </cell>
          <cell r="F278" t="str">
            <v>ACTIVE</v>
          </cell>
          <cell r="G278" t="str">
            <v>SAWADA Keitaro</v>
          </cell>
        </row>
        <row r="279">
          <cell r="C279">
            <v>10023551075</v>
          </cell>
          <cell r="D279" t="str">
            <v>KAZ</v>
          </cell>
          <cell r="E279" t="str">
            <v>17.01.2000</v>
          </cell>
          <cell r="F279" t="str">
            <v>ACTIVE</v>
          </cell>
          <cell r="G279" t="str">
            <v>CHUGAY Andrey</v>
          </cell>
        </row>
        <row r="280">
          <cell r="C280">
            <v>10010797292</v>
          </cell>
          <cell r="D280" t="str">
            <v>KAZ</v>
          </cell>
          <cell r="E280" t="str">
            <v>15.04.1998</v>
          </cell>
          <cell r="F280" t="str">
            <v>ACTIVE</v>
          </cell>
          <cell r="G280" t="str">
            <v>PONOMARYOV Sergey</v>
          </cell>
        </row>
        <row r="281">
          <cell r="C281">
            <v>10006895569</v>
          </cell>
          <cell r="D281" t="str">
            <v>KAZ</v>
          </cell>
          <cell r="E281" t="str">
            <v>27.10.1991</v>
          </cell>
          <cell r="F281" t="str">
            <v>ACTIVE</v>
          </cell>
          <cell r="G281" t="str">
            <v>ZAKHAROV Artyom</v>
          </cell>
        </row>
        <row r="282">
          <cell r="C282">
            <v>10011212877</v>
          </cell>
          <cell r="D282" t="str">
            <v>KAZ</v>
          </cell>
          <cell r="E282" t="str">
            <v>17.01.1997</v>
          </cell>
          <cell r="F282" t="str">
            <v>ACTIVE</v>
          </cell>
          <cell r="G282" t="str">
            <v>ZHUMAKAN Alisher</v>
          </cell>
        </row>
        <row r="283">
          <cell r="C283">
            <v>10036109949</v>
          </cell>
          <cell r="D283" t="str">
            <v>KAZ</v>
          </cell>
          <cell r="E283" t="str">
            <v>21.09.2000</v>
          </cell>
          <cell r="F283" t="str">
            <v>ACTIVE</v>
          </cell>
          <cell r="G283" t="str">
            <v>DINMUKHAMETOV Ramis</v>
          </cell>
        </row>
        <row r="284">
          <cell r="C284">
            <v>10062775552</v>
          </cell>
          <cell r="D284" t="str">
            <v>KAZ</v>
          </cell>
          <cell r="E284" t="str">
            <v>23.03.2001</v>
          </cell>
          <cell r="F284" t="str">
            <v>INACTIVE</v>
          </cell>
          <cell r="G284" t="str">
            <v>POTAPENKO Dmitriy</v>
          </cell>
        </row>
        <row r="285">
          <cell r="C285">
            <v>10036103683</v>
          </cell>
          <cell r="D285" t="str">
            <v>KAZ</v>
          </cell>
          <cell r="E285" t="str">
            <v>03.01.2000</v>
          </cell>
          <cell r="F285" t="str">
            <v>ACTIVE</v>
          </cell>
          <cell r="G285" t="str">
            <v>REZANOV Dmitriy</v>
          </cell>
        </row>
        <row r="286">
          <cell r="C286">
            <v>10036504215</v>
          </cell>
          <cell r="D286" t="str">
            <v>KAZ</v>
          </cell>
          <cell r="E286" t="str">
            <v>01.04.2000</v>
          </cell>
          <cell r="F286" t="str">
            <v>ACTIVE</v>
          </cell>
          <cell r="G286" t="str">
            <v>YUSSIFOV Igor</v>
          </cell>
        </row>
        <row r="287">
          <cell r="C287">
            <v>10007828183</v>
          </cell>
          <cell r="D287" t="str">
            <v>KAZ</v>
          </cell>
          <cell r="E287" t="str">
            <v>28.09.1993</v>
          </cell>
          <cell r="F287" t="str">
            <v>INACTIVE</v>
          </cell>
          <cell r="G287" t="str">
            <v>VORZHEV Pavel</v>
          </cell>
        </row>
        <row r="288">
          <cell r="C288">
            <v>10009468089</v>
          </cell>
          <cell r="D288" t="str">
            <v>KOR</v>
          </cell>
          <cell r="E288" t="str">
            <v>06.09.1991</v>
          </cell>
          <cell r="F288" t="str">
            <v>INACTIVE</v>
          </cell>
          <cell r="G288" t="str">
            <v>IM Jaeyeon</v>
          </cell>
        </row>
        <row r="289">
          <cell r="C289">
            <v>10049091276</v>
          </cell>
          <cell r="D289" t="str">
            <v>KOR</v>
          </cell>
          <cell r="E289" t="str">
            <v>07.10.1999</v>
          </cell>
          <cell r="F289" t="str">
            <v>INACTIVE</v>
          </cell>
          <cell r="G289" t="str">
            <v>KIM Euro</v>
          </cell>
        </row>
        <row r="290">
          <cell r="C290">
            <v>10008710580</v>
          </cell>
          <cell r="D290" t="str">
            <v>KOR</v>
          </cell>
          <cell r="E290" t="str">
            <v>16.11.1994</v>
          </cell>
          <cell r="F290" t="str">
            <v>INACTIVE</v>
          </cell>
          <cell r="G290" t="str">
            <v>KIM Okcheol</v>
          </cell>
        </row>
        <row r="291">
          <cell r="C291">
            <v>10007416440</v>
          </cell>
          <cell r="D291" t="str">
            <v>KOR</v>
          </cell>
          <cell r="E291" t="str">
            <v>13.03.1993</v>
          </cell>
          <cell r="F291" t="str">
            <v>ACTIVE</v>
          </cell>
          <cell r="G291" t="str">
            <v>PARK Sanghoon</v>
          </cell>
        </row>
        <row r="292">
          <cell r="C292">
            <v>10008826374</v>
          </cell>
          <cell r="D292" t="str">
            <v>KOR</v>
          </cell>
          <cell r="E292" t="str">
            <v>21.06.1994</v>
          </cell>
          <cell r="F292" t="str">
            <v>ACTIVE</v>
          </cell>
          <cell r="G292" t="str">
            <v>SHIN Dongin</v>
          </cell>
        </row>
        <row r="293">
          <cell r="C293">
            <v>10005436731</v>
          </cell>
          <cell r="D293" t="str">
            <v>LAT</v>
          </cell>
          <cell r="E293" t="str">
            <v>17.07.1979</v>
          </cell>
          <cell r="F293" t="str">
            <v>ACTIVE</v>
          </cell>
          <cell r="G293" t="str">
            <v>KORNILOVS Vitalijs</v>
          </cell>
        </row>
        <row r="294">
          <cell r="C294">
            <v>10009181032</v>
          </cell>
          <cell r="D294" t="str">
            <v>LTU</v>
          </cell>
          <cell r="E294" t="str">
            <v>02.01.1995</v>
          </cell>
          <cell r="F294" t="str">
            <v>INACTIVE</v>
          </cell>
          <cell r="G294" t="str">
            <v>JONAUSKAS Svajūnas</v>
          </cell>
        </row>
        <row r="295">
          <cell r="C295">
            <v>10009181234</v>
          </cell>
          <cell r="D295" t="str">
            <v>LTU</v>
          </cell>
          <cell r="E295" t="str">
            <v>09.04.1995</v>
          </cell>
          <cell r="F295" t="str">
            <v>ACTIVE</v>
          </cell>
          <cell r="G295" t="str">
            <v>LENDEL Vasilijus</v>
          </cell>
        </row>
        <row r="296">
          <cell r="C296">
            <v>10010170331</v>
          </cell>
          <cell r="D296" t="str">
            <v>LTU</v>
          </cell>
          <cell r="E296" t="str">
            <v>18.11.1997</v>
          </cell>
          <cell r="F296" t="str">
            <v>ACTIVE</v>
          </cell>
          <cell r="G296" t="str">
            <v>BENIUŠIS Justas</v>
          </cell>
        </row>
        <row r="297">
          <cell r="C297">
            <v>10052435049</v>
          </cell>
          <cell r="D297" t="str">
            <v>LTU</v>
          </cell>
          <cell r="E297" t="str">
            <v>30.08.2002</v>
          </cell>
          <cell r="F297" t="str">
            <v>INACTIVE</v>
          </cell>
          <cell r="G297" t="str">
            <v>BITINAS Mantas</v>
          </cell>
        </row>
        <row r="298">
          <cell r="C298">
            <v>10080223731</v>
          </cell>
          <cell r="D298" t="str">
            <v>LTU</v>
          </cell>
          <cell r="E298" t="str">
            <v>22.08.2003</v>
          </cell>
          <cell r="F298" t="str">
            <v>ACTIVE</v>
          </cell>
          <cell r="G298" t="str">
            <v>VINSKAS Laurynas</v>
          </cell>
        </row>
        <row r="299">
          <cell r="C299">
            <v>10010645732</v>
          </cell>
          <cell r="D299" t="str">
            <v>MAS</v>
          </cell>
          <cell r="E299" t="str">
            <v>03.12.1997</v>
          </cell>
          <cell r="F299" t="str">
            <v>ACTIVE</v>
          </cell>
          <cell r="G299" t="str">
            <v>MOHD ZONIS Muhammad Fadhil</v>
          </cell>
        </row>
        <row r="300">
          <cell r="C300">
            <v>10009150215</v>
          </cell>
          <cell r="D300" t="str">
            <v>MAS</v>
          </cell>
          <cell r="E300" t="str">
            <v>26.11.1995</v>
          </cell>
          <cell r="F300" t="str">
            <v>ACTIVE</v>
          </cell>
          <cell r="G300" t="str">
            <v>SAHROM Muhammad Shah Firdaus</v>
          </cell>
        </row>
        <row r="301">
          <cell r="C301">
            <v>10049101683</v>
          </cell>
          <cell r="D301" t="str">
            <v>MAS</v>
          </cell>
          <cell r="E301" t="str">
            <v>06.03.2001</v>
          </cell>
          <cell r="F301" t="str">
            <v>ACTIVE</v>
          </cell>
          <cell r="G301" t="str">
            <v>SAHROM Muhammad Ridwan</v>
          </cell>
        </row>
        <row r="302">
          <cell r="C302">
            <v>10004868370</v>
          </cell>
          <cell r="D302" t="str">
            <v>MAS</v>
          </cell>
          <cell r="E302" t="str">
            <v>05.01.1988</v>
          </cell>
          <cell r="F302" t="str">
            <v>ACTIVE</v>
          </cell>
          <cell r="G302" t="str">
            <v>AWANG Mohd Azizulhasni</v>
          </cell>
        </row>
        <row r="303">
          <cell r="C303">
            <v>10088683646</v>
          </cell>
          <cell r="D303" t="str">
            <v>MEX</v>
          </cell>
          <cell r="E303" t="str">
            <v>25.10.2002</v>
          </cell>
          <cell r="F303" t="str">
            <v>ACTIVE</v>
          </cell>
          <cell r="G303" t="str">
            <v>PEYROT BALVANERA Jorge</v>
          </cell>
        </row>
        <row r="304">
          <cell r="C304">
            <v>10050204655</v>
          </cell>
          <cell r="D304" t="str">
            <v>MEX</v>
          </cell>
          <cell r="E304" t="str">
            <v>23.10.2001</v>
          </cell>
          <cell r="F304" t="str">
            <v>INACTIVE</v>
          </cell>
          <cell r="G304" t="str">
            <v>AGUIRRE GARZA Tomas</v>
          </cell>
        </row>
        <row r="305">
          <cell r="C305">
            <v>10096093840</v>
          </cell>
          <cell r="D305" t="str">
            <v>MEX</v>
          </cell>
          <cell r="E305" t="str">
            <v>19.04.2002</v>
          </cell>
          <cell r="F305" t="str">
            <v>ACTIVE</v>
          </cell>
          <cell r="G305" t="str">
            <v>MUÑIZ VÁZQUEZ José</v>
          </cell>
        </row>
        <row r="306">
          <cell r="C306">
            <v>10083092810</v>
          </cell>
          <cell r="D306" t="str">
            <v>MEX</v>
          </cell>
          <cell r="E306" t="str">
            <v>30.06.2001</v>
          </cell>
          <cell r="F306" t="str">
            <v>ACTIVE</v>
          </cell>
          <cell r="G306" t="str">
            <v>PEÑA SALAS Ricardo</v>
          </cell>
        </row>
        <row r="307">
          <cell r="C307">
            <v>10064034229</v>
          </cell>
          <cell r="D307" t="str">
            <v>MEX</v>
          </cell>
          <cell r="E307" t="str">
            <v>10.10.2000</v>
          </cell>
          <cell r="F307" t="str">
            <v>ACTIVE</v>
          </cell>
          <cell r="G307" t="str">
            <v>RUIZ TERAN Juan</v>
          </cell>
        </row>
        <row r="308">
          <cell r="C308">
            <v>10095995931</v>
          </cell>
          <cell r="D308" t="str">
            <v>MEX</v>
          </cell>
          <cell r="E308" t="str">
            <v>05.12.2001</v>
          </cell>
          <cell r="F308" t="str">
            <v>INACTIVE</v>
          </cell>
          <cell r="G308" t="str">
            <v>MALO VILLALOBOS Ridley</v>
          </cell>
        </row>
        <row r="309">
          <cell r="C309">
            <v>10007890932</v>
          </cell>
          <cell r="D309" t="str">
            <v>MEX</v>
          </cell>
          <cell r="E309" t="str">
            <v>19.06.1994</v>
          </cell>
          <cell r="F309" t="str">
            <v>ACTIVE</v>
          </cell>
          <cell r="G309" t="str">
            <v>VERDUGO OSUNA Edgar</v>
          </cell>
        </row>
        <row r="310">
          <cell r="C310">
            <v>10009023711</v>
          </cell>
          <cell r="D310" t="str">
            <v>MEX</v>
          </cell>
          <cell r="E310" t="str">
            <v>21.09.1993</v>
          </cell>
          <cell r="F310" t="str">
            <v>ACTIVE</v>
          </cell>
          <cell r="G310" t="str">
            <v>PRADO JUAREZ Ignacio</v>
          </cell>
        </row>
        <row r="311">
          <cell r="C311">
            <v>10006058743</v>
          </cell>
          <cell r="D311" t="str">
            <v>NED</v>
          </cell>
          <cell r="E311" t="str">
            <v>04.09.1989</v>
          </cell>
          <cell r="F311" t="str">
            <v>ACTIVE</v>
          </cell>
          <cell r="G311" t="str">
            <v>EEFTING-BLOEM Roy</v>
          </cell>
        </row>
        <row r="312">
          <cell r="C312">
            <v>10007379761</v>
          </cell>
          <cell r="D312" t="str">
            <v>NED</v>
          </cell>
          <cell r="E312" t="str">
            <v>16.03.1993</v>
          </cell>
          <cell r="F312" t="str">
            <v>ACTIVE</v>
          </cell>
          <cell r="G312" t="str">
            <v>HOOGLAND Jeffrey</v>
          </cell>
        </row>
        <row r="313">
          <cell r="C313">
            <v>10015508866</v>
          </cell>
          <cell r="D313" t="str">
            <v>NED</v>
          </cell>
          <cell r="E313" t="str">
            <v>02.02.1999</v>
          </cell>
          <cell r="F313" t="str">
            <v>ACTIVE</v>
          </cell>
          <cell r="G313" t="str">
            <v>HOPPEZAK Vincent</v>
          </cell>
        </row>
        <row r="314">
          <cell r="C314">
            <v>10009535686</v>
          </cell>
          <cell r="D314" t="str">
            <v>NED</v>
          </cell>
          <cell r="E314" t="str">
            <v>14.03.1997</v>
          </cell>
          <cell r="F314" t="str">
            <v>ACTIVE</v>
          </cell>
          <cell r="G314" t="str">
            <v>LAVREYSEN Harrie</v>
          </cell>
        </row>
        <row r="315">
          <cell r="C315">
            <v>10009972994</v>
          </cell>
          <cell r="D315" t="str">
            <v>NED</v>
          </cell>
          <cell r="E315" t="str">
            <v>12.12.1997</v>
          </cell>
          <cell r="F315" t="str">
            <v>INACTIVE</v>
          </cell>
          <cell r="G315" t="str">
            <v>LIGTLEE Sam</v>
          </cell>
        </row>
        <row r="316">
          <cell r="C316">
            <v>10005276578</v>
          </cell>
          <cell r="D316" t="str">
            <v>NED</v>
          </cell>
          <cell r="E316" t="str">
            <v>08.09.1988</v>
          </cell>
          <cell r="F316" t="str">
            <v>ACTIVE</v>
          </cell>
          <cell r="G316" t="str">
            <v>VAN DEN BERG Roy</v>
          </cell>
        </row>
        <row r="317">
          <cell r="C317">
            <v>10006502014</v>
          </cell>
          <cell r="D317" t="str">
            <v>NED</v>
          </cell>
          <cell r="E317" t="str">
            <v>19.02.1991</v>
          </cell>
          <cell r="F317" t="str">
            <v>ACTIVE</v>
          </cell>
          <cell r="G317" t="str">
            <v>HAVIK Yoeri</v>
          </cell>
        </row>
        <row r="318">
          <cell r="C318">
            <v>10008881948</v>
          </cell>
          <cell r="D318" t="str">
            <v>NED</v>
          </cell>
          <cell r="E318" t="str">
            <v>20.08.1994</v>
          </cell>
          <cell r="F318" t="str">
            <v>ACTIVE</v>
          </cell>
          <cell r="G318" t="str">
            <v>VAN SCHIP Jan Willem</v>
          </cell>
        </row>
        <row r="319">
          <cell r="C319">
            <v>10004780565</v>
          </cell>
          <cell r="D319" t="str">
            <v>NED</v>
          </cell>
          <cell r="E319" t="str">
            <v>12.06.1989</v>
          </cell>
          <cell r="F319" t="str">
            <v>INACTIVE</v>
          </cell>
          <cell r="G319" t="str">
            <v>PIETERS Roy</v>
          </cell>
        </row>
        <row r="320">
          <cell r="C320">
            <v>10015508967</v>
          </cell>
          <cell r="D320" t="str">
            <v>NED</v>
          </cell>
          <cell r="E320" t="str">
            <v>01.06.1999</v>
          </cell>
          <cell r="F320" t="str">
            <v>ACTIVE</v>
          </cell>
          <cell r="G320" t="str">
            <v>ZIJLAARD Maikel</v>
          </cell>
        </row>
        <row r="321">
          <cell r="C321">
            <v>10022783058</v>
          </cell>
          <cell r="D321" t="str">
            <v>NED</v>
          </cell>
          <cell r="E321" t="str">
            <v>25.05.2000</v>
          </cell>
          <cell r="F321" t="str">
            <v>ACTIVE</v>
          </cell>
          <cell r="G321" t="str">
            <v>HEIJNEN Philip</v>
          </cell>
        </row>
        <row r="322">
          <cell r="C322">
            <v>10023438921</v>
          </cell>
          <cell r="D322" t="str">
            <v>NED</v>
          </cell>
          <cell r="E322" t="str">
            <v>20.03.2001</v>
          </cell>
          <cell r="F322" t="str">
            <v>ACTIVE</v>
          </cell>
          <cell r="G322" t="str">
            <v>VAN LOON Tijmen</v>
          </cell>
        </row>
        <row r="323">
          <cell r="C323">
            <v>10004405501</v>
          </cell>
          <cell r="D323" t="str">
            <v>NZL</v>
          </cell>
          <cell r="E323" t="str">
            <v>26.11.1990</v>
          </cell>
          <cell r="F323" t="str">
            <v>ACTIVE</v>
          </cell>
          <cell r="G323" t="str">
            <v>GATE Aaron</v>
          </cell>
        </row>
        <row r="324">
          <cell r="C324">
            <v>10023664445</v>
          </cell>
          <cell r="D324" t="str">
            <v>NZL</v>
          </cell>
          <cell r="E324" t="str">
            <v>30.04.2000</v>
          </cell>
          <cell r="F324" t="str">
            <v>ACTIVE</v>
          </cell>
          <cell r="G324" t="str">
            <v>STRONG Corbin</v>
          </cell>
        </row>
        <row r="325">
          <cell r="C325">
            <v>10009117778</v>
          </cell>
          <cell r="D325" t="str">
            <v>NZL</v>
          </cell>
          <cell r="E325" t="str">
            <v>29.04.1996</v>
          </cell>
          <cell r="F325" t="str">
            <v>ACTIVE</v>
          </cell>
          <cell r="G325" t="str">
            <v>KERGOZOU DE LA BOESSIERE Nicholas</v>
          </cell>
        </row>
        <row r="326">
          <cell r="C326">
            <v>10010750715</v>
          </cell>
          <cell r="D326" t="str">
            <v>NZL</v>
          </cell>
          <cell r="E326" t="str">
            <v>19.11.1998</v>
          </cell>
          <cell r="F326" t="str">
            <v>ACTIVE</v>
          </cell>
          <cell r="G326" t="str">
            <v>SEXTON Thomas</v>
          </cell>
        </row>
        <row r="327">
          <cell r="C327">
            <v>10010750917</v>
          </cell>
          <cell r="D327" t="str">
            <v>NZL</v>
          </cell>
          <cell r="E327" t="str">
            <v>12.05.1998</v>
          </cell>
          <cell r="F327" t="str">
            <v>ACTIVE</v>
          </cell>
          <cell r="G327" t="str">
            <v>STEWART Campbell</v>
          </cell>
        </row>
        <row r="328">
          <cell r="C328">
            <v>10010624918</v>
          </cell>
          <cell r="D328" t="str">
            <v>NZL</v>
          </cell>
          <cell r="E328" t="str">
            <v>04.09.1996</v>
          </cell>
          <cell r="F328" t="str">
            <v>ACTIVE</v>
          </cell>
          <cell r="G328" t="str">
            <v>DAKIN Sam</v>
          </cell>
        </row>
        <row r="329">
          <cell r="C329">
            <v>10006184742</v>
          </cell>
          <cell r="D329" t="str">
            <v>NZL</v>
          </cell>
          <cell r="E329" t="str">
            <v>16.07.1991</v>
          </cell>
          <cell r="F329" t="str">
            <v>INACTIVE</v>
          </cell>
          <cell r="G329" t="str">
            <v>WEBSTER Sam</v>
          </cell>
        </row>
        <row r="330">
          <cell r="C330">
            <v>10085950569</v>
          </cell>
          <cell r="D330" t="str">
            <v>NZL</v>
          </cell>
          <cell r="E330" t="str">
            <v>26.08.1995</v>
          </cell>
          <cell r="F330" t="str">
            <v>ACTIVE</v>
          </cell>
          <cell r="G330" t="str">
            <v>BRIDGWATER Daniel</v>
          </cell>
        </row>
        <row r="331">
          <cell r="C331">
            <v>10008997237</v>
          </cell>
          <cell r="D331" t="str">
            <v>NZL</v>
          </cell>
          <cell r="E331" t="str">
            <v>28.01.1995</v>
          </cell>
          <cell r="F331" t="str">
            <v>ACTIVE</v>
          </cell>
          <cell r="G331" t="str">
            <v>CLARK Boris</v>
          </cell>
        </row>
        <row r="332">
          <cell r="C332">
            <v>10006874452</v>
          </cell>
          <cell r="D332" t="str">
            <v>NZL</v>
          </cell>
          <cell r="E332" t="str">
            <v>15.08.1992</v>
          </cell>
          <cell r="F332" t="str">
            <v>INACTIVE</v>
          </cell>
          <cell r="G332" t="str">
            <v>KERBY Jordan</v>
          </cell>
        </row>
        <row r="333">
          <cell r="C333">
            <v>10005782695</v>
          </cell>
          <cell r="D333" t="str">
            <v>NZL</v>
          </cell>
          <cell r="E333" t="str">
            <v>11.07.1989</v>
          </cell>
          <cell r="F333" t="str">
            <v>INACTIVE</v>
          </cell>
          <cell r="G333" t="str">
            <v>DAWKINS Edward</v>
          </cell>
        </row>
        <row r="334">
          <cell r="C334">
            <v>10009117475</v>
          </cell>
          <cell r="D334" t="str">
            <v>NZL</v>
          </cell>
          <cell r="E334" t="str">
            <v>06.10.1996</v>
          </cell>
          <cell r="F334" t="str">
            <v>ACTIVE</v>
          </cell>
          <cell r="G334" t="str">
            <v>GOUGH Regan</v>
          </cell>
        </row>
        <row r="335">
          <cell r="C335">
            <v>10007809995</v>
          </cell>
          <cell r="D335" t="str">
            <v>NZL</v>
          </cell>
          <cell r="E335" t="str">
            <v>08.12.1994</v>
          </cell>
          <cell r="F335" t="str">
            <v>INACTIVE</v>
          </cell>
          <cell r="G335" t="str">
            <v>KENNETT Dylan</v>
          </cell>
        </row>
        <row r="336">
          <cell r="C336">
            <v>10006182318</v>
          </cell>
          <cell r="D336" t="str">
            <v>NZL</v>
          </cell>
          <cell r="E336" t="str">
            <v>19.02.1991</v>
          </cell>
          <cell r="F336" t="str">
            <v>INACTIVE</v>
          </cell>
          <cell r="G336" t="str">
            <v>MITCHELL Ethan</v>
          </cell>
        </row>
        <row r="337">
          <cell r="C337">
            <v>10009012391</v>
          </cell>
          <cell r="D337" t="str">
            <v>NZL</v>
          </cell>
          <cell r="E337" t="str">
            <v>16.10.1995</v>
          </cell>
          <cell r="F337" t="str">
            <v>INACTIVE</v>
          </cell>
          <cell r="G337" t="str">
            <v>SAUNDERS Callum</v>
          </cell>
        </row>
        <row r="338">
          <cell r="C338">
            <v>10009138491</v>
          </cell>
          <cell r="D338" t="str">
            <v>NZL</v>
          </cell>
          <cell r="E338" t="str">
            <v>01.06.1996</v>
          </cell>
          <cell r="F338" t="str">
            <v>INACTIVE</v>
          </cell>
          <cell r="G338" t="str">
            <v>CASTLE Jordan</v>
          </cell>
        </row>
        <row r="339">
          <cell r="C339">
            <v>10023663839</v>
          </cell>
          <cell r="D339" t="str">
            <v>NZL</v>
          </cell>
          <cell r="E339" t="str">
            <v>20.02.2000</v>
          </cell>
          <cell r="F339" t="str">
            <v>ACTIVE</v>
          </cell>
          <cell r="G339" t="str">
            <v>JACKSON George</v>
          </cell>
        </row>
        <row r="340">
          <cell r="C340">
            <v>10010793050</v>
          </cell>
          <cell r="D340" t="str">
            <v>NZL</v>
          </cell>
          <cell r="E340" t="str">
            <v>21.12.1998</v>
          </cell>
          <cell r="F340" t="str">
            <v>INACTIVE</v>
          </cell>
          <cell r="G340" t="str">
            <v>JONES Hugo</v>
          </cell>
        </row>
        <row r="341">
          <cell r="C341">
            <v>10009978048</v>
          </cell>
          <cell r="D341" t="str">
            <v>NZL</v>
          </cell>
          <cell r="E341" t="str">
            <v>11.12.1998</v>
          </cell>
          <cell r="F341" t="str">
            <v>INACTIVE</v>
          </cell>
          <cell r="G341" t="str">
            <v>KNIPE Bradly</v>
          </cell>
        </row>
        <row r="342">
          <cell r="C342">
            <v>10015441370</v>
          </cell>
          <cell r="D342" t="str">
            <v>NZL</v>
          </cell>
          <cell r="E342" t="str">
            <v>09.01.1999</v>
          </cell>
          <cell r="F342" t="str">
            <v>INACTIVE</v>
          </cell>
          <cell r="G342" t="str">
            <v>SCOTT Joshua</v>
          </cell>
        </row>
        <row r="343">
          <cell r="C343">
            <v>10022037168</v>
          </cell>
          <cell r="D343" t="str">
            <v>NZL</v>
          </cell>
          <cell r="E343" t="str">
            <v>19.10.2001</v>
          </cell>
          <cell r="F343" t="str">
            <v>INACTIVE</v>
          </cell>
          <cell r="G343" t="str">
            <v>SHEARING Conor</v>
          </cell>
        </row>
        <row r="344">
          <cell r="C344">
            <v>10022027266</v>
          </cell>
          <cell r="D344" t="str">
            <v>NZL</v>
          </cell>
          <cell r="E344" t="str">
            <v>27.07.2001</v>
          </cell>
          <cell r="F344" t="str">
            <v>ACTIVE</v>
          </cell>
          <cell r="G344" t="str">
            <v>WATTS Kiaan</v>
          </cell>
        </row>
        <row r="345">
          <cell r="C345">
            <v>10009873772</v>
          </cell>
          <cell r="D345" t="str">
            <v>PER</v>
          </cell>
          <cell r="E345" t="str">
            <v>23.08.1996</v>
          </cell>
          <cell r="F345" t="str">
            <v>ACTIVE</v>
          </cell>
          <cell r="G345" t="str">
            <v>RUIZ CALLE Hugo Nestor Emiliano</v>
          </cell>
        </row>
        <row r="346">
          <cell r="C346">
            <v>10010994932</v>
          </cell>
          <cell r="D346" t="str">
            <v>POL</v>
          </cell>
          <cell r="E346" t="str">
            <v>30.10.1997</v>
          </cell>
          <cell r="F346" t="str">
            <v>ACTIVE</v>
          </cell>
          <cell r="G346" t="str">
            <v>BANASZEK Alan</v>
          </cell>
        </row>
        <row r="347">
          <cell r="C347">
            <v>10006903552</v>
          </cell>
          <cell r="D347" t="str">
            <v>POL</v>
          </cell>
          <cell r="E347" t="str">
            <v>26.04.1991</v>
          </cell>
          <cell r="F347" t="str">
            <v>ACTIVE</v>
          </cell>
          <cell r="G347" t="str">
            <v>PSZCZOLARSKI Wojciech</v>
          </cell>
        </row>
        <row r="348">
          <cell r="C348">
            <v>10009176281</v>
          </cell>
          <cell r="D348" t="str">
            <v>POL</v>
          </cell>
          <cell r="E348" t="str">
            <v>22.02.1996</v>
          </cell>
          <cell r="F348" t="str">
            <v>ACTIVE</v>
          </cell>
          <cell r="G348" t="str">
            <v>RAJKOWSKI Patryk</v>
          </cell>
        </row>
        <row r="349">
          <cell r="C349">
            <v>10010184172</v>
          </cell>
          <cell r="D349" t="str">
            <v>POL</v>
          </cell>
          <cell r="E349" t="str">
            <v>18.09.1998</v>
          </cell>
          <cell r="F349" t="str">
            <v>ACTIVE</v>
          </cell>
          <cell r="G349" t="str">
            <v>RUDYK Bartosz</v>
          </cell>
        </row>
        <row r="350">
          <cell r="C350">
            <v>10009079382</v>
          </cell>
          <cell r="D350" t="str">
            <v>POL</v>
          </cell>
          <cell r="E350" t="str">
            <v>20.07.1995</v>
          </cell>
          <cell r="F350" t="str">
            <v>ACTIVE</v>
          </cell>
          <cell r="G350" t="str">
            <v>RUDYK Mateusz</v>
          </cell>
        </row>
        <row r="351">
          <cell r="C351">
            <v>10009640063</v>
          </cell>
          <cell r="D351" t="str">
            <v>POL</v>
          </cell>
          <cell r="E351" t="str">
            <v>24.08.1997</v>
          </cell>
          <cell r="F351" t="str">
            <v>ACTIVE</v>
          </cell>
          <cell r="G351" t="str">
            <v>SAJNOK Szymon</v>
          </cell>
        </row>
        <row r="352">
          <cell r="C352">
            <v>10005953154</v>
          </cell>
          <cell r="D352" t="str">
            <v>POL</v>
          </cell>
          <cell r="E352" t="str">
            <v>08.01.1990</v>
          </cell>
          <cell r="F352" t="str">
            <v>ACTIVE</v>
          </cell>
          <cell r="G352" t="str">
            <v>SARNECKI Rafal</v>
          </cell>
        </row>
        <row r="353">
          <cell r="C353">
            <v>10015915559</v>
          </cell>
          <cell r="D353" t="str">
            <v>POL</v>
          </cell>
          <cell r="E353" t="str">
            <v>30.08.1999</v>
          </cell>
          <cell r="F353" t="str">
            <v>ACTIVE</v>
          </cell>
          <cell r="G353" t="str">
            <v>ROCHNA Daniel</v>
          </cell>
        </row>
        <row r="354">
          <cell r="C354">
            <v>10009726050</v>
          </cell>
          <cell r="D354" t="str">
            <v>POL</v>
          </cell>
          <cell r="E354" t="str">
            <v>05.05.1997</v>
          </cell>
          <cell r="F354" t="str">
            <v>Inactive</v>
          </cell>
          <cell r="G354" t="str">
            <v>STANISZEWSKI Daniel</v>
          </cell>
        </row>
        <row r="355">
          <cell r="C355">
            <v>10010807093</v>
          </cell>
          <cell r="D355" t="str">
            <v>POL</v>
          </cell>
          <cell r="E355" t="str">
            <v>08.08.1998</v>
          </cell>
          <cell r="F355" t="str">
            <v>INACTIVE</v>
          </cell>
          <cell r="G355" t="str">
            <v>KRAWCZYK Szymon</v>
          </cell>
        </row>
        <row r="356">
          <cell r="C356">
            <v>10010850644</v>
          </cell>
          <cell r="D356" t="str">
            <v>POL</v>
          </cell>
          <cell r="E356" t="str">
            <v>26.01.1998</v>
          </cell>
          <cell r="F356" t="str">
            <v>INACTIVE</v>
          </cell>
          <cell r="G356" t="str">
            <v>MILEK Mateusz</v>
          </cell>
        </row>
        <row r="357">
          <cell r="C357">
            <v>10048871917</v>
          </cell>
          <cell r="D357" t="str">
            <v>POL</v>
          </cell>
          <cell r="E357" t="str">
            <v>10.08.2000</v>
          </cell>
          <cell r="F357" t="str">
            <v>ACTIVE</v>
          </cell>
          <cell r="G357" t="str">
            <v>PROKOPYSZYN Filip</v>
          </cell>
        </row>
        <row r="358">
          <cell r="C358">
            <v>10005641037</v>
          </cell>
          <cell r="D358" t="str">
            <v>POL</v>
          </cell>
          <cell r="E358" t="str">
            <v>19.05.1987</v>
          </cell>
          <cell r="F358" t="str">
            <v>ACTIVE</v>
          </cell>
          <cell r="G358" t="str">
            <v>BIELECKI Maciej</v>
          </cell>
        </row>
        <row r="359">
          <cell r="C359">
            <v>10009424744</v>
          </cell>
          <cell r="D359" t="str">
            <v>POL</v>
          </cell>
          <cell r="E359" t="str">
            <v>31.05.1997</v>
          </cell>
          <cell r="F359" t="str">
            <v>ACTIVE</v>
          </cell>
          <cell r="G359" t="str">
            <v>SLAWEK Damian</v>
          </cell>
        </row>
        <row r="360">
          <cell r="C360">
            <v>10053953808</v>
          </cell>
          <cell r="D360" t="str">
            <v>POL</v>
          </cell>
          <cell r="E360" t="str">
            <v>24.06.2002</v>
          </cell>
          <cell r="F360" t="str">
            <v>Active</v>
          </cell>
          <cell r="G360" t="str">
            <v>MAJEWSKI Kacper</v>
          </cell>
        </row>
        <row r="361">
          <cell r="C361">
            <v>10054308866</v>
          </cell>
          <cell r="D361" t="str">
            <v>POL</v>
          </cell>
          <cell r="E361" t="str">
            <v>18.01.2002</v>
          </cell>
          <cell r="F361" t="str">
            <v>ACTIVE</v>
          </cell>
          <cell r="G361" t="str">
            <v>WOZNIAK Adam</v>
          </cell>
        </row>
        <row r="362">
          <cell r="C362">
            <v>10006902239</v>
          </cell>
          <cell r="D362" t="str">
            <v>POL</v>
          </cell>
          <cell r="E362" t="str">
            <v>04.07.1991</v>
          </cell>
          <cell r="F362" t="str">
            <v>INACTIVE</v>
          </cell>
          <cell r="G362" t="str">
            <v>MAKSEL Krzysztof</v>
          </cell>
        </row>
        <row r="363">
          <cell r="C363">
            <v>10010800831</v>
          </cell>
          <cell r="D363" t="str">
            <v>POR</v>
          </cell>
          <cell r="E363" t="str">
            <v>03.07.1998</v>
          </cell>
          <cell r="F363" t="str">
            <v>ACTIVE</v>
          </cell>
          <cell r="G363" t="str">
            <v>LEITÃO Iúri</v>
          </cell>
        </row>
        <row r="364">
          <cell r="C364">
            <v>10009191136</v>
          </cell>
          <cell r="D364" t="str">
            <v>POR</v>
          </cell>
          <cell r="E364" t="str">
            <v>05.09.1996</v>
          </cell>
          <cell r="F364" t="str">
            <v>Active</v>
          </cell>
          <cell r="G364" t="str">
            <v>ALVES OLIVEIRA Rui Filipe</v>
          </cell>
        </row>
        <row r="365">
          <cell r="C365">
            <v>10007815756</v>
          </cell>
          <cell r="D365" t="str">
            <v>POR</v>
          </cell>
          <cell r="E365" t="str">
            <v>26.05.1991</v>
          </cell>
          <cell r="F365" t="str">
            <v>ACTIVE</v>
          </cell>
          <cell r="G365" t="str">
            <v>MATIAS João</v>
          </cell>
        </row>
        <row r="366">
          <cell r="C366">
            <v>10009190328</v>
          </cell>
          <cell r="D366" t="str">
            <v>POR</v>
          </cell>
          <cell r="E366" t="str">
            <v>05.09.1996</v>
          </cell>
          <cell r="F366" t="str">
            <v>ACTIVE</v>
          </cell>
          <cell r="G366" t="str">
            <v>ALVES OLIVEIRA Ivo Manuel</v>
          </cell>
        </row>
        <row r="367">
          <cell r="C367">
            <v>10044372632</v>
          </cell>
          <cell r="D367" t="str">
            <v>POR</v>
          </cell>
          <cell r="E367" t="str">
            <v>06.11.2000</v>
          </cell>
          <cell r="F367" t="str">
            <v>ACTIVE</v>
          </cell>
          <cell r="G367" t="str">
            <v>CAIXAS Rodrigo</v>
          </cell>
        </row>
        <row r="368">
          <cell r="C368">
            <v>10007390370</v>
          </cell>
          <cell r="D368" t="str">
            <v>ROU</v>
          </cell>
          <cell r="E368" t="str">
            <v>19.01.1991</v>
          </cell>
          <cell r="F368" t="str">
            <v>ACTIVE</v>
          </cell>
          <cell r="G368" t="str">
            <v>CRISTA Daniel</v>
          </cell>
        </row>
        <row r="369">
          <cell r="C369">
            <v>10010743439</v>
          </cell>
          <cell r="D369" t="str">
            <v>RSA</v>
          </cell>
          <cell r="E369" t="str">
            <v>24.06.1997</v>
          </cell>
          <cell r="F369" t="str">
            <v>ACTIVE</v>
          </cell>
          <cell r="G369" t="str">
            <v>SPARROW Mitchell</v>
          </cell>
        </row>
        <row r="370">
          <cell r="C370">
            <v>10007351671</v>
          </cell>
          <cell r="D370" t="str">
            <v>RSA</v>
          </cell>
          <cell r="E370" t="str">
            <v>27.11.1989</v>
          </cell>
          <cell r="F370" t="str">
            <v>ACTIVE</v>
          </cell>
          <cell r="G370" t="str">
            <v>SPIES Jean</v>
          </cell>
        </row>
        <row r="371">
          <cell r="C371">
            <v>10034952922</v>
          </cell>
          <cell r="D371" t="str">
            <v>RUS</v>
          </cell>
          <cell r="E371" t="str">
            <v>25.03.2000</v>
          </cell>
          <cell r="F371" t="str">
            <v>ACTIVE</v>
          </cell>
          <cell r="G371" t="str">
            <v>BERSENEV Nikita</v>
          </cell>
        </row>
        <row r="372">
          <cell r="C372">
            <v>10036069533</v>
          </cell>
          <cell r="D372" t="str">
            <v>RUS</v>
          </cell>
          <cell r="E372" t="str">
            <v>13.08.2001</v>
          </cell>
          <cell r="F372" t="str">
            <v>ACTIVE</v>
          </cell>
          <cell r="G372" t="str">
            <v>GLADYSHEV Ivan</v>
          </cell>
        </row>
        <row r="373">
          <cell r="C373">
            <v>10023524100</v>
          </cell>
          <cell r="D373" t="str">
            <v>RUS</v>
          </cell>
          <cell r="E373" t="str">
            <v>06.01.2000</v>
          </cell>
          <cell r="F373" t="str">
            <v>ACTIVE</v>
          </cell>
          <cell r="G373" t="str">
            <v>GONOV Lev</v>
          </cell>
        </row>
        <row r="374">
          <cell r="C374">
            <v>10036092771</v>
          </cell>
          <cell r="D374" t="str">
            <v>RUS</v>
          </cell>
          <cell r="E374" t="str">
            <v>02.07.2002</v>
          </cell>
          <cell r="F374" t="str">
            <v>ACTIVE</v>
          </cell>
          <cell r="G374" t="str">
            <v>IGOSHEV Egor</v>
          </cell>
        </row>
        <row r="375">
          <cell r="C375">
            <v>10036018811</v>
          </cell>
          <cell r="D375" t="str">
            <v>RUS</v>
          </cell>
          <cell r="E375" t="str">
            <v>04.06.2002</v>
          </cell>
          <cell r="F375" t="str">
            <v>ACTIVE</v>
          </cell>
          <cell r="G375" t="str">
            <v>NOVOLODSKII Ivan</v>
          </cell>
        </row>
        <row r="376">
          <cell r="C376">
            <v>10009737568</v>
          </cell>
          <cell r="D376" t="str">
            <v>RUS</v>
          </cell>
          <cell r="E376" t="str">
            <v>02.06.1997</v>
          </cell>
          <cell r="F376" t="str">
            <v>ACTIVE</v>
          </cell>
          <cell r="G376" t="str">
            <v>ROSTOVTSEV Sergei</v>
          </cell>
        </row>
        <row r="377">
          <cell r="C377">
            <v>10007897295</v>
          </cell>
          <cell r="D377" t="str">
            <v>RUS</v>
          </cell>
          <cell r="E377" t="str">
            <v>06.03.1994</v>
          </cell>
          <cell r="F377" t="str">
            <v>ACTIVE</v>
          </cell>
          <cell r="G377" t="str">
            <v>SHARAPOV Alexander</v>
          </cell>
        </row>
        <row r="378">
          <cell r="C378">
            <v>10036018912</v>
          </cell>
          <cell r="D378" t="str">
            <v>RUS</v>
          </cell>
          <cell r="E378" t="str">
            <v>25.01.2002</v>
          </cell>
          <cell r="F378" t="str">
            <v>ACTIVE</v>
          </cell>
          <cell r="G378" t="str">
            <v>SHICHKIN Vlas</v>
          </cell>
        </row>
        <row r="379">
          <cell r="C379">
            <v>10034936653</v>
          </cell>
          <cell r="D379" t="str">
            <v>RUS</v>
          </cell>
          <cell r="E379" t="str">
            <v>14.04.2000</v>
          </cell>
          <cell r="F379" t="str">
            <v>ACTIVE</v>
          </cell>
          <cell r="G379" t="str">
            <v>SYRITSA Gleb</v>
          </cell>
        </row>
        <row r="380">
          <cell r="C380">
            <v>10004640220</v>
          </cell>
          <cell r="D380" t="str">
            <v>RUS</v>
          </cell>
          <cell r="E380" t="str">
            <v>24.09.1987</v>
          </cell>
          <cell r="F380" t="str">
            <v>ACTIVE</v>
          </cell>
          <cell r="G380" t="str">
            <v>YAKUSHEVSKIY Pavel</v>
          </cell>
        </row>
        <row r="381">
          <cell r="C381">
            <v>10003100142</v>
          </cell>
          <cell r="D381" t="str">
            <v>RUS</v>
          </cell>
          <cell r="E381" t="str">
            <v>23.03.1986</v>
          </cell>
          <cell r="F381" t="str">
            <v>ACTIVE</v>
          </cell>
          <cell r="G381" t="str">
            <v>DMITRIEV Denis</v>
          </cell>
        </row>
        <row r="382">
          <cell r="C382">
            <v>10015769150</v>
          </cell>
          <cell r="D382" t="str">
            <v>RUS</v>
          </cell>
          <cell r="E382" t="str">
            <v>10.02.1998</v>
          </cell>
          <cell r="F382" t="str">
            <v>INACTIVE</v>
          </cell>
          <cell r="G382" t="str">
            <v>SMIRNOV Aleksandr</v>
          </cell>
        </row>
        <row r="383">
          <cell r="C383">
            <v>10015314361</v>
          </cell>
          <cell r="D383" t="str">
            <v>RUS</v>
          </cell>
          <cell r="E383" t="str">
            <v>14.01.1999</v>
          </cell>
          <cell r="F383" t="str">
            <v>ACTIVE</v>
          </cell>
          <cell r="G383" t="str">
            <v>SMIRNOV Ivan</v>
          </cell>
        </row>
        <row r="384">
          <cell r="C384">
            <v>10006795438</v>
          </cell>
          <cell r="D384" t="str">
            <v>RUS</v>
          </cell>
          <cell r="E384" t="str">
            <v>10.02.1992</v>
          </cell>
          <cell r="F384" t="str">
            <v>INACTIVE</v>
          </cell>
          <cell r="G384" t="str">
            <v>SVESHNIKOV Kirill</v>
          </cell>
        </row>
        <row r="385">
          <cell r="C385">
            <v>10007271546</v>
          </cell>
          <cell r="D385" t="str">
            <v>RUS</v>
          </cell>
          <cell r="E385" t="str">
            <v>08.04.1993</v>
          </cell>
          <cell r="F385" t="str">
            <v>INACTIVE</v>
          </cell>
          <cell r="G385" t="str">
            <v>SHURSHIN Nikita</v>
          </cell>
        </row>
        <row r="386">
          <cell r="C386">
            <v>10009154558</v>
          </cell>
          <cell r="D386" t="str">
            <v>SIN</v>
          </cell>
          <cell r="E386" t="str">
            <v>18.06.1996</v>
          </cell>
          <cell r="F386" t="str">
            <v>ACTIVE</v>
          </cell>
          <cell r="G386" t="str">
            <v>MOHAMED YUSOFF Mohamed Elyas</v>
          </cell>
        </row>
        <row r="387">
          <cell r="C387">
            <v>10009386045</v>
          </cell>
          <cell r="D387" t="str">
            <v>SIN</v>
          </cell>
          <cell r="E387" t="str">
            <v>14.10.1989</v>
          </cell>
          <cell r="F387" t="str">
            <v>ACTIVE</v>
          </cell>
          <cell r="G387" t="str">
            <v>SIM Teck Kwang Calvin</v>
          </cell>
        </row>
        <row r="388">
          <cell r="C388">
            <v>10103764520</v>
          </cell>
          <cell r="D388" t="str">
            <v>SLO</v>
          </cell>
          <cell r="E388" t="str">
            <v>10.09.1975</v>
          </cell>
          <cell r="F388" t="str">
            <v>INACTIVE</v>
          </cell>
          <cell r="G388" t="str">
            <v>ŽALAR Eduard</v>
          </cell>
        </row>
        <row r="389">
          <cell r="C389">
            <v>10005865551</v>
          </cell>
          <cell r="D389" t="str">
            <v>SUI</v>
          </cell>
          <cell r="E389" t="str">
            <v>26.09.1990</v>
          </cell>
          <cell r="F389" t="str">
            <v>ACTIVE</v>
          </cell>
          <cell r="G389" t="str">
            <v>IMHOF Claudio</v>
          </cell>
        </row>
        <row r="390">
          <cell r="C390">
            <v>10008132826</v>
          </cell>
          <cell r="D390" t="str">
            <v>SUI</v>
          </cell>
          <cell r="E390" t="str">
            <v>19.01.1995</v>
          </cell>
          <cell r="F390" t="str">
            <v>ACTIVE</v>
          </cell>
          <cell r="G390" t="str">
            <v>VITZTHUM Simon</v>
          </cell>
        </row>
        <row r="391">
          <cell r="C391">
            <v>10015327495</v>
          </cell>
          <cell r="D391" t="str">
            <v>SUI</v>
          </cell>
          <cell r="E391" t="str">
            <v>30.07.1999</v>
          </cell>
          <cell r="F391" t="str">
            <v>ACTIVE</v>
          </cell>
          <cell r="G391" t="str">
            <v>VOGEL Alex</v>
          </cell>
        </row>
        <row r="392">
          <cell r="C392">
            <v>10010118494</v>
          </cell>
          <cell r="D392" t="str">
            <v>SUI</v>
          </cell>
          <cell r="E392" t="str">
            <v>17.10.1998</v>
          </cell>
          <cell r="F392" t="str">
            <v>ACTIVE</v>
          </cell>
          <cell r="G392" t="str">
            <v>FROIDEVAUX Robin</v>
          </cell>
        </row>
        <row r="393">
          <cell r="C393">
            <v>10014936566</v>
          </cell>
          <cell r="D393" t="str">
            <v>SUI</v>
          </cell>
          <cell r="E393" t="str">
            <v>26.01.1999</v>
          </cell>
          <cell r="F393" t="str">
            <v>ACTIVE</v>
          </cell>
          <cell r="G393" t="str">
            <v>THIÉBAUD Valère</v>
          </cell>
        </row>
        <row r="394">
          <cell r="C394">
            <v>10034795904</v>
          </cell>
          <cell r="D394" t="str">
            <v>SUI</v>
          </cell>
          <cell r="E394" t="str">
            <v>07.01.2001</v>
          </cell>
          <cell r="F394" t="str">
            <v>ACTIVE</v>
          </cell>
          <cell r="G394" t="str">
            <v>DE LISI Nicolò</v>
          </cell>
        </row>
        <row r="395">
          <cell r="C395">
            <v>10003301418</v>
          </cell>
          <cell r="D395" t="str">
            <v>SUI</v>
          </cell>
          <cell r="E395" t="str">
            <v>22.08.1987</v>
          </cell>
          <cell r="F395" t="str">
            <v>ACTIVE</v>
          </cell>
          <cell r="G395" t="str">
            <v>MARGUET Tristan</v>
          </cell>
        </row>
        <row r="396">
          <cell r="C396">
            <v>10008926408</v>
          </cell>
          <cell r="D396" t="str">
            <v>SUI</v>
          </cell>
          <cell r="E396" t="str">
            <v>30.07.1996</v>
          </cell>
          <cell r="F396" t="str">
            <v>INACTIVE</v>
          </cell>
          <cell r="G396" t="str">
            <v>SELENATI Nico</v>
          </cell>
        </row>
        <row r="397">
          <cell r="C397">
            <v>10009503455</v>
          </cell>
          <cell r="D397" t="str">
            <v>SUI</v>
          </cell>
          <cell r="E397" t="str">
            <v>09.09.1996</v>
          </cell>
          <cell r="F397" t="str">
            <v>ACTIVE</v>
          </cell>
          <cell r="G397" t="str">
            <v>RÜEGG Lukas</v>
          </cell>
        </row>
        <row r="398">
          <cell r="C398">
            <v>10106944100</v>
          </cell>
          <cell r="D398" t="str">
            <v>SUI</v>
          </cell>
          <cell r="E398" t="str">
            <v>10.04.1994</v>
          </cell>
          <cell r="F398" t="str">
            <v>ACTIVE</v>
          </cell>
          <cell r="G398" t="str">
            <v>CLEMENCIO Raphael</v>
          </cell>
        </row>
        <row r="399">
          <cell r="C399">
            <v>10010118393</v>
          </cell>
          <cell r="D399" t="str">
            <v>SUI</v>
          </cell>
          <cell r="E399" t="str">
            <v>13.09.1998</v>
          </cell>
          <cell r="F399" t="str">
            <v>ACTIVE</v>
          </cell>
          <cell r="G399" t="str">
            <v>BISSEGGER Stefan</v>
          </cell>
        </row>
        <row r="400">
          <cell r="C400">
            <v>10010948351</v>
          </cell>
          <cell r="D400" t="str">
            <v>SUI</v>
          </cell>
          <cell r="E400" t="str">
            <v>04.12.1999</v>
          </cell>
          <cell r="F400" t="str">
            <v>ACTIVE</v>
          </cell>
          <cell r="G400" t="str">
            <v>SCHMID Mauro</v>
          </cell>
        </row>
        <row r="401">
          <cell r="C401">
            <v>10117936018</v>
          </cell>
          <cell r="D401" t="str">
            <v>SUR</v>
          </cell>
          <cell r="E401" t="str">
            <v>19.10.1993</v>
          </cell>
          <cell r="F401" t="str">
            <v>Active</v>
          </cell>
          <cell r="G401" t="str">
            <v>TJON EN FA Jaïr</v>
          </cell>
        </row>
        <row r="402">
          <cell r="C402">
            <v>10117936018</v>
          </cell>
          <cell r="D402" t="str">
            <v>SUR</v>
          </cell>
          <cell r="E402" t="str">
            <v>19.10.1993</v>
          </cell>
          <cell r="F402" t="str">
            <v>ACTIVE</v>
          </cell>
          <cell r="G402" t="str">
            <v>TJON EN FA Jaïr</v>
          </cell>
        </row>
        <row r="403">
          <cell r="C403">
            <v>10010948553</v>
          </cell>
          <cell r="D403" t="str">
            <v>SVK</v>
          </cell>
          <cell r="E403" t="str">
            <v>08.05.1999</v>
          </cell>
          <cell r="F403" t="str">
            <v>ACTIVE</v>
          </cell>
          <cell r="G403" t="str">
            <v>CHREN Martin</v>
          </cell>
        </row>
        <row r="404">
          <cell r="C404">
            <v>10015848972</v>
          </cell>
          <cell r="D404" t="str">
            <v>SWE</v>
          </cell>
          <cell r="E404" t="str">
            <v>02.05.1999</v>
          </cell>
          <cell r="F404" t="str">
            <v>ACTIVE</v>
          </cell>
          <cell r="G404" t="str">
            <v>JOHANSSON Gustav</v>
          </cell>
        </row>
        <row r="405">
          <cell r="C405">
            <v>10009009159</v>
          </cell>
          <cell r="D405" t="str">
            <v>THA</v>
          </cell>
          <cell r="E405" t="str">
            <v>16.02.1995</v>
          </cell>
          <cell r="F405" t="str">
            <v>ACTIVE</v>
          </cell>
          <cell r="G405" t="str">
            <v>ANGSUTHASAWIT Jai</v>
          </cell>
        </row>
        <row r="406">
          <cell r="C406">
            <v>10011141846</v>
          </cell>
          <cell r="D406" t="str">
            <v>TPE</v>
          </cell>
          <cell r="E406" t="str">
            <v>24.12.1998</v>
          </cell>
          <cell r="F406" t="str">
            <v>INACTIVE</v>
          </cell>
          <cell r="G406" t="str">
            <v>HSIEH Nien Hsing</v>
          </cell>
        </row>
        <row r="407">
          <cell r="C407">
            <v>10008135149</v>
          </cell>
          <cell r="D407" t="str">
            <v>TPE</v>
          </cell>
          <cell r="E407" t="str">
            <v>07.11.1993</v>
          </cell>
          <cell r="F407" t="str">
            <v>INACTIVE</v>
          </cell>
          <cell r="G407" t="str">
            <v>CHEN Chien Liang</v>
          </cell>
        </row>
        <row r="408">
          <cell r="C408">
            <v>10010608447</v>
          </cell>
          <cell r="D408" t="str">
            <v>TPE</v>
          </cell>
          <cell r="E408" t="str">
            <v>30.06.1997</v>
          </cell>
          <cell r="F408" t="str">
            <v>ACTIVE</v>
          </cell>
          <cell r="G408" t="str">
            <v>康 KANG 世峰 Shih Feng</v>
          </cell>
        </row>
        <row r="409">
          <cell r="C409">
            <v>10014872912</v>
          </cell>
          <cell r="D409" t="str">
            <v>TPE</v>
          </cell>
          <cell r="E409" t="str">
            <v>12.09.1998</v>
          </cell>
          <cell r="F409" t="str">
            <v>INACTIVE</v>
          </cell>
          <cell r="G409" t="str">
            <v>LI Wen Chao</v>
          </cell>
        </row>
        <row r="410">
          <cell r="C410">
            <v>10009033714</v>
          </cell>
          <cell r="D410" t="str">
            <v>TTO</v>
          </cell>
          <cell r="E410" t="str">
            <v>01.02.1996</v>
          </cell>
          <cell r="F410" t="str">
            <v>ACTIVE</v>
          </cell>
          <cell r="G410" t="str">
            <v>CAMPBELL Akil</v>
          </cell>
        </row>
        <row r="411">
          <cell r="C411">
            <v>10010821241</v>
          </cell>
          <cell r="D411" t="str">
            <v>TTO</v>
          </cell>
          <cell r="E411" t="str">
            <v>23.09.1998</v>
          </cell>
          <cell r="F411" t="str">
            <v>ACTIVE</v>
          </cell>
          <cell r="G411" t="str">
            <v>PAUL Nicholas</v>
          </cell>
        </row>
        <row r="412">
          <cell r="C412">
            <v>10009010876</v>
          </cell>
          <cell r="D412" t="str">
            <v>TTO</v>
          </cell>
          <cell r="E412" t="str">
            <v>31.01.1994</v>
          </cell>
          <cell r="F412" t="str">
            <v>ACTIVE</v>
          </cell>
          <cell r="G412" t="str">
            <v>BROWNE Kwesi</v>
          </cell>
        </row>
        <row r="413">
          <cell r="C413">
            <v>10009307536</v>
          </cell>
          <cell r="D413" t="str">
            <v>TTO</v>
          </cell>
          <cell r="E413" t="str">
            <v>08.12.1992</v>
          </cell>
          <cell r="F413" t="str">
            <v>INACTIVE</v>
          </cell>
          <cell r="G413" t="str">
            <v>BRAMBLE Keron</v>
          </cell>
        </row>
        <row r="414">
          <cell r="C414">
            <v>10006898401</v>
          </cell>
          <cell r="D414" t="str">
            <v>TTO</v>
          </cell>
          <cell r="E414" t="str">
            <v>29.05.1991</v>
          </cell>
          <cell r="F414" t="str">
            <v>INACTIVE</v>
          </cell>
          <cell r="G414" t="str">
            <v>PHILLIP Njisane</v>
          </cell>
        </row>
        <row r="415">
          <cell r="C415">
            <v>10088729419</v>
          </cell>
          <cell r="D415" t="str">
            <v>UKR</v>
          </cell>
          <cell r="E415" t="str">
            <v>21.05.2002</v>
          </cell>
          <cell r="F415" t="str">
            <v>ACTIVE</v>
          </cell>
          <cell r="G415" t="str">
            <v>DANYLCHUK Bohdan</v>
          </cell>
        </row>
        <row r="416">
          <cell r="C416">
            <v>10088726789</v>
          </cell>
          <cell r="D416" t="str">
            <v>UKR</v>
          </cell>
          <cell r="E416" t="str">
            <v>23.12.2000</v>
          </cell>
          <cell r="F416" t="str">
            <v>ACTIVE</v>
          </cell>
          <cell r="G416" t="str">
            <v>DENYSENKO Vladyslav</v>
          </cell>
        </row>
        <row r="417">
          <cell r="C417">
            <v>10088731237</v>
          </cell>
          <cell r="D417" t="str">
            <v>UKR</v>
          </cell>
          <cell r="E417" t="str">
            <v>29.07.2001</v>
          </cell>
          <cell r="F417" t="str">
            <v>ACTIVE</v>
          </cell>
          <cell r="G417" t="str">
            <v>DUDKO Mykhailo-Yaroslav</v>
          </cell>
        </row>
        <row r="418">
          <cell r="C418">
            <v>10007892447</v>
          </cell>
          <cell r="D418" t="str">
            <v>UKR</v>
          </cell>
          <cell r="E418" t="str">
            <v>23.06.1993</v>
          </cell>
          <cell r="F418" t="str">
            <v>INACTIVE</v>
          </cell>
          <cell r="G418" t="str">
            <v>DZHUS Volodymyr</v>
          </cell>
        </row>
        <row r="419">
          <cell r="C419">
            <v>10009166581</v>
          </cell>
          <cell r="D419" t="str">
            <v>UKR</v>
          </cell>
          <cell r="E419" t="str">
            <v>12.10.1995</v>
          </cell>
          <cell r="F419" t="str">
            <v>ACTIVE</v>
          </cell>
          <cell r="G419" t="str">
            <v>GLADYSH Roman</v>
          </cell>
        </row>
        <row r="420">
          <cell r="C420">
            <v>10009033310</v>
          </cell>
          <cell r="D420" t="str">
            <v>UKR</v>
          </cell>
          <cell r="E420" t="str">
            <v>05.04.1995</v>
          </cell>
          <cell r="F420" t="str">
            <v>ACTIVE</v>
          </cell>
          <cell r="G420" t="str">
            <v>HRYNIV Vitaliy</v>
          </cell>
        </row>
        <row r="421">
          <cell r="C421">
            <v>10089663548</v>
          </cell>
          <cell r="D421" t="str">
            <v>UKR</v>
          </cell>
          <cell r="E421" t="str">
            <v>13.10.2000</v>
          </cell>
          <cell r="F421" t="str">
            <v>ACTIVE</v>
          </cell>
          <cell r="G421" t="str">
            <v>TSARENKO Kyrylo</v>
          </cell>
        </row>
        <row r="422">
          <cell r="C422">
            <v>10006320340</v>
          </cell>
          <cell r="D422" t="str">
            <v>UKR</v>
          </cell>
          <cell r="E422" t="str">
            <v>14.04.1990</v>
          </cell>
          <cell r="F422" t="str">
            <v>ACTIVE</v>
          </cell>
          <cell r="G422" t="str">
            <v>VASYLIEV Maksym</v>
          </cell>
        </row>
        <row r="423">
          <cell r="C423">
            <v>10075819224</v>
          </cell>
          <cell r="D423" t="str">
            <v>UKR</v>
          </cell>
          <cell r="E423" t="str">
            <v>05.06.2002</v>
          </cell>
          <cell r="F423" t="str">
            <v>Inactive</v>
          </cell>
          <cell r="G423" t="str">
            <v>KOROBOV Yehor</v>
          </cell>
        </row>
        <row r="424">
          <cell r="C424">
            <v>10089471366</v>
          </cell>
          <cell r="D424" t="str">
            <v>UKR</v>
          </cell>
          <cell r="E424" t="str">
            <v>13.02.2001</v>
          </cell>
          <cell r="F424" t="str">
            <v>ACTIVE</v>
          </cell>
          <cell r="G424" t="str">
            <v>YAKOVLEV Mykyta</v>
          </cell>
        </row>
        <row r="425">
          <cell r="C425">
            <v>10090555241</v>
          </cell>
          <cell r="D425" t="str">
            <v>UKR</v>
          </cell>
          <cell r="E425" t="str">
            <v>29.12.1997</v>
          </cell>
          <cell r="F425" t="str">
            <v>Inactive</v>
          </cell>
          <cell r="G425" t="str">
            <v>STOVBETSKYI Dmytro</v>
          </cell>
        </row>
        <row r="426">
          <cell r="C426">
            <v>10009730191</v>
          </cell>
          <cell r="D426" t="str">
            <v>USA</v>
          </cell>
          <cell r="E426" t="str">
            <v>12.07.1997</v>
          </cell>
          <cell r="F426" t="str">
            <v>ACTIVE</v>
          </cell>
          <cell r="G426" t="str">
            <v>HOOVER Gavin</v>
          </cell>
        </row>
        <row r="427">
          <cell r="C427">
            <v>10062511430</v>
          </cell>
          <cell r="D427" t="str">
            <v>USA</v>
          </cell>
          <cell r="E427" t="str">
            <v>12.12.1990</v>
          </cell>
          <cell r="F427" t="str">
            <v>INACTIVE</v>
          </cell>
          <cell r="G427" t="str">
            <v>LAMBIE Ashton</v>
          </cell>
        </row>
        <row r="428">
          <cell r="C428">
            <v>10072398356</v>
          </cell>
          <cell r="D428" t="str">
            <v>USA</v>
          </cell>
          <cell r="E428" t="str">
            <v>01.06.2000</v>
          </cell>
          <cell r="F428" t="str">
            <v>ACTIVE</v>
          </cell>
          <cell r="G428" t="str">
            <v>BOONE Evan</v>
          </cell>
        </row>
        <row r="429">
          <cell r="C429">
            <v>10131067794</v>
          </cell>
          <cell r="D429" t="str">
            <v>USA</v>
          </cell>
          <cell r="E429" t="str">
            <v>25.08.1997</v>
          </cell>
          <cell r="F429" t="str">
            <v>ACTIVE</v>
          </cell>
          <cell r="G429" t="str">
            <v>DOMONOSKE David</v>
          </cell>
        </row>
        <row r="430">
          <cell r="C430">
            <v>10016209286</v>
          </cell>
          <cell r="D430" t="str">
            <v>USA</v>
          </cell>
          <cell r="E430" t="str">
            <v>21.02.1998</v>
          </cell>
          <cell r="F430" t="str">
            <v>INACTIVE</v>
          </cell>
          <cell r="G430" t="str">
            <v>HARTMAN Joshua</v>
          </cell>
        </row>
        <row r="431">
          <cell r="C431">
            <v>10095689672</v>
          </cell>
          <cell r="D431" t="str">
            <v>USA</v>
          </cell>
          <cell r="E431" t="str">
            <v>16.05.2002</v>
          </cell>
          <cell r="F431" t="str">
            <v>ACTIVE</v>
          </cell>
          <cell r="G431" t="str">
            <v>HUNTSMAN Eddy</v>
          </cell>
        </row>
        <row r="432">
          <cell r="C432">
            <v>10010130218</v>
          </cell>
          <cell r="D432" t="str">
            <v>USA</v>
          </cell>
          <cell r="E432" t="str">
            <v>26.02.1998</v>
          </cell>
          <cell r="F432" t="str">
            <v>ACTIVE</v>
          </cell>
          <cell r="G432" t="str">
            <v>JOHNSON Anders</v>
          </cell>
        </row>
        <row r="433">
          <cell r="C433">
            <v>10015021139</v>
          </cell>
          <cell r="D433" t="str">
            <v>USA</v>
          </cell>
          <cell r="E433" t="str">
            <v>28.01.1994</v>
          </cell>
          <cell r="F433" t="str">
            <v>ACTIVE</v>
          </cell>
          <cell r="G433" t="str">
            <v>KOONTZ Grant</v>
          </cell>
        </row>
        <row r="434">
          <cell r="C434">
            <v>10083785449</v>
          </cell>
          <cell r="D434" t="str">
            <v>USA</v>
          </cell>
          <cell r="E434" t="str">
            <v>24.07.2001</v>
          </cell>
          <cell r="F434" t="str">
            <v>ACTIVE</v>
          </cell>
          <cell r="G434" t="str">
            <v>MOORE Peter</v>
          </cell>
        </row>
        <row r="435">
          <cell r="C435">
            <v>10009349972</v>
          </cell>
          <cell r="D435" t="str">
            <v>USA</v>
          </cell>
          <cell r="E435" t="str">
            <v>19.12.1995</v>
          </cell>
          <cell r="F435" t="str">
            <v>ACTIVE</v>
          </cell>
          <cell r="G435" t="str">
            <v>RHIM Brendan</v>
          </cell>
        </row>
        <row r="436">
          <cell r="C436">
            <v>10053835384</v>
          </cell>
          <cell r="D436" t="str">
            <v>USA</v>
          </cell>
          <cell r="E436" t="str">
            <v>03.03.2001</v>
          </cell>
          <cell r="F436" t="str">
            <v>ACTIVE</v>
          </cell>
          <cell r="G436" t="str">
            <v>TANG Geneway</v>
          </cell>
        </row>
        <row r="437">
          <cell r="C437">
            <v>10054807610</v>
          </cell>
          <cell r="D437" t="str">
            <v>USA</v>
          </cell>
          <cell r="E437" t="str">
            <v>11.01.1998</v>
          </cell>
          <cell r="F437" t="str">
            <v>INACTIVE</v>
          </cell>
          <cell r="G437" t="str">
            <v>WALTERS Dalton</v>
          </cell>
        </row>
        <row r="438">
          <cell r="C438">
            <v>10010601171</v>
          </cell>
          <cell r="D438" t="str">
            <v>USA</v>
          </cell>
          <cell r="E438" t="str">
            <v>22.08.1993</v>
          </cell>
          <cell r="F438" t="str">
            <v>INACTIVE</v>
          </cell>
          <cell r="G438" t="str">
            <v>CROOM John</v>
          </cell>
        </row>
        <row r="439">
          <cell r="C439">
            <v>10023552994</v>
          </cell>
          <cell r="D439" t="str">
            <v>USA</v>
          </cell>
          <cell r="E439" t="str">
            <v>18.03.1995</v>
          </cell>
          <cell r="F439" t="str">
            <v>ACTIVE</v>
          </cell>
          <cell r="G439" t="str">
            <v>MANDERFELD Tristan</v>
          </cell>
        </row>
        <row r="440">
          <cell r="C440">
            <v>10052416356</v>
          </cell>
          <cell r="D440" t="str">
            <v>USA</v>
          </cell>
          <cell r="E440" t="str">
            <v>11.04.1991</v>
          </cell>
          <cell r="F440" t="str">
            <v>ACTIVE</v>
          </cell>
          <cell r="G440" t="str">
            <v>SEGGEBRUCH Spencer</v>
          </cell>
        </row>
        <row r="441">
          <cell r="C441">
            <v>10016222121</v>
          </cell>
          <cell r="D441" t="str">
            <v>USA</v>
          </cell>
          <cell r="E441" t="str">
            <v>15.05.2000</v>
          </cell>
          <cell r="F441" t="str">
            <v>INACTIVE</v>
          </cell>
          <cell r="G441" t="str">
            <v>QUINN Thomas</v>
          </cell>
        </row>
        <row r="442">
          <cell r="C442">
            <v>10007161513</v>
          </cell>
          <cell r="D442" t="str">
            <v>USA</v>
          </cell>
          <cell r="E442" t="str">
            <v>05.01.1984</v>
          </cell>
          <cell r="F442" t="str">
            <v>ACTIVE</v>
          </cell>
          <cell r="G442" t="str">
            <v>HEGYVARY Adrian</v>
          </cell>
        </row>
        <row r="443">
          <cell r="C443">
            <v>10004628496</v>
          </cell>
          <cell r="D443" t="str">
            <v>USA</v>
          </cell>
          <cell r="E443" t="str">
            <v>21.05.1987</v>
          </cell>
          <cell r="F443" t="str">
            <v>INACTIVE</v>
          </cell>
          <cell r="G443" t="str">
            <v>HOLLOWAY Daniel</v>
          </cell>
        </row>
        <row r="444">
          <cell r="C444">
            <v>10064384035</v>
          </cell>
          <cell r="D444" t="str">
            <v>UZB</v>
          </cell>
          <cell r="E444" t="str">
            <v>06.06.2002</v>
          </cell>
          <cell r="F444" t="str">
            <v>ACTIVE</v>
          </cell>
          <cell r="G444" t="str">
            <v>BOCHAROV Dmitriy</v>
          </cell>
        </row>
        <row r="445">
          <cell r="C445">
            <v>10096876207</v>
          </cell>
          <cell r="D445" t="str">
            <v>UZB</v>
          </cell>
          <cell r="E445" t="str">
            <v>27.06.2002</v>
          </cell>
          <cell r="F445" t="str">
            <v>ACTIVE</v>
          </cell>
          <cell r="G445" t="str">
            <v>EMINOV Edem</v>
          </cell>
        </row>
        <row r="446">
          <cell r="C446">
            <v>10045957873</v>
          </cell>
          <cell r="D446" t="str">
            <v>UZB</v>
          </cell>
          <cell r="E446" t="str">
            <v>16.05.2000</v>
          </cell>
          <cell r="F446" t="str">
            <v>ACTIVE</v>
          </cell>
          <cell r="G446" t="str">
            <v>EVDOKIMOV Danil</v>
          </cell>
        </row>
        <row r="447">
          <cell r="C447">
            <v>10045958075</v>
          </cell>
          <cell r="D447" t="str">
            <v>UZB</v>
          </cell>
          <cell r="E447" t="str">
            <v>29.10.2000</v>
          </cell>
          <cell r="F447" t="str">
            <v>ACTIVE</v>
          </cell>
          <cell r="G447" t="str">
            <v>FOMOVSKIY Aleksey</v>
          </cell>
        </row>
        <row r="448">
          <cell r="C448">
            <v>10109497422</v>
          </cell>
          <cell r="D448" t="str">
            <v>UZB</v>
          </cell>
          <cell r="E448" t="str">
            <v>05.05.2004</v>
          </cell>
          <cell r="F448" t="str">
            <v>ACTIVE</v>
          </cell>
          <cell r="G448" t="str">
            <v>TROMAN Vladislav</v>
          </cell>
        </row>
        <row r="449">
          <cell r="C449">
            <v>10064387469</v>
          </cell>
          <cell r="D449" t="str">
            <v>UZB</v>
          </cell>
          <cell r="E449" t="str">
            <v>03.03.2001</v>
          </cell>
          <cell r="F449" t="str">
            <v>ACTIVE</v>
          </cell>
          <cell r="G449" t="str">
            <v>ZABIROV Damir</v>
          </cell>
        </row>
        <row r="450">
          <cell r="C450">
            <v>10002301914</v>
          </cell>
          <cell r="D450" t="str">
            <v>UZB</v>
          </cell>
          <cell r="E450" t="str">
            <v>11.06.1982</v>
          </cell>
          <cell r="F450" t="str">
            <v>ACTIVE</v>
          </cell>
          <cell r="G450" t="str">
            <v>KHALMURATOV Muradjan</v>
          </cell>
        </row>
        <row r="451">
          <cell r="C451">
            <v>10005511301</v>
          </cell>
          <cell r="D451" t="str">
            <v>VEN</v>
          </cell>
          <cell r="E451" t="str">
            <v>07.02.1989</v>
          </cell>
          <cell r="F451" t="str">
            <v>ACTIVE</v>
          </cell>
          <cell r="G451" t="str">
            <v>PULGAR ARAUJO Angel Ramiro</v>
          </cell>
        </row>
        <row r="452">
          <cell r="C452">
            <v>10009668961</v>
          </cell>
          <cell r="D452" t="str">
            <v>VEN</v>
          </cell>
          <cell r="E452" t="str">
            <v>08.09.1996</v>
          </cell>
          <cell r="F452" t="str">
            <v>INACTIVE</v>
          </cell>
          <cell r="G452" t="str">
            <v>AGÜERO OROPEZA Adamil Javier</v>
          </cell>
        </row>
        <row r="453">
          <cell r="C453">
            <v>10004717719</v>
          </cell>
          <cell r="D453" t="str">
            <v>VEN</v>
          </cell>
          <cell r="E453" t="str">
            <v>08.12.1988</v>
          </cell>
          <cell r="F453" t="str">
            <v>INACTIVE</v>
          </cell>
          <cell r="G453" t="str">
            <v>CANELON VERA Hersony Gadiel</v>
          </cell>
        </row>
        <row r="454">
          <cell r="C454">
            <v>10063033917</v>
          </cell>
          <cell r="D454" t="str">
            <v>VEN</v>
          </cell>
          <cell r="E454" t="str">
            <v>02.10.2001</v>
          </cell>
          <cell r="F454" t="str">
            <v>INACTIVE</v>
          </cell>
          <cell r="G454" t="str">
            <v>TERAN ARIAS Yorbert</v>
          </cell>
        </row>
      </sheetData>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2" Type="http://schemas.microsoft.com/office/2006/relationships/xlExternalLinkPath/xlPathMissing" Target="Men's%20Race%20Results.xlsm" TargetMode="External"/><Relationship Id="rId1" Type="http://schemas.openxmlformats.org/officeDocument/2006/relationships/pivotCacheRecords" Target="pivotCacheRecords3.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 Bremer" refreshedDate="44987.569927893521" backgroundQuery="1" createdVersion="8" refreshedVersion="8" minRefreshableVersion="3" recordCount="0" supportSubquery="1" supportAdvancedDrill="1" xr:uid="{55A3779E-ADF2-4007-85E0-98F76296D1B0}">
  <cacheSource type="external" connectionId="1"/>
  <cacheFields count="6">
    <cacheField name="[TT].[Athlete].[Athlete]" caption="Athlete" numFmtId="0" hierarchy="5" level="1">
      <sharedItems containsSemiMixedTypes="0" containsNonDate="0" containsString="0"/>
    </cacheField>
    <cacheField name="[TT].[Year].[Year]" caption="Year" numFmtId="0" hierarchy="1" level="1">
      <sharedItems containsSemiMixedTypes="0" containsString="0" containsNumber="1" containsInteger="1" minValue="2019" maxValue="2022" count="4">
        <n v="2019"/>
        <n v="2020"/>
        <n v="2022"/>
        <n v="2021" u="1"/>
      </sharedItems>
      <extLst>
        <ext xmlns:x15="http://schemas.microsoft.com/office/spreadsheetml/2010/11/main" uri="{4F2E5C28-24EA-4eb8-9CBF-B6C8F9C3D259}">
          <x15:cachedUniqueNames>
            <x15:cachedUniqueName index="0" name="[TT].[Year].&amp;[2019]"/>
            <x15:cachedUniqueName index="1" name="[TT].[Year].&amp;[2020]"/>
            <x15:cachedUniqueName index="2" name="[TT].[Year].&amp;[2022]"/>
            <x15:cachedUniqueName index="3" name="[TT].[Year].&amp;[2021]"/>
          </x15:cachedUniqueNames>
        </ext>
      </extLst>
    </cacheField>
    <cacheField name="[TT].[Stage].[Stage]" caption="Stage" numFmtId="0" hierarchy="4" level="1">
      <sharedItems count="2">
        <s v="Q"/>
        <s v="F"/>
      </sharedItems>
      <extLst>
        <ext xmlns:x15="http://schemas.microsoft.com/office/spreadsheetml/2010/11/main" uri="{4F2E5C28-24EA-4eb8-9CBF-B6C8F9C3D259}">
          <x15:cachedUniqueNames>
            <x15:cachedUniqueName index="0" name="[TT].[Stage].&amp;[Q]"/>
            <x15:cachedUniqueName index="1" name="[TT].[Stage].&amp;[F]"/>
          </x15:cachedUniqueNames>
        </ext>
      </extLst>
    </cacheField>
    <cacheField name="[Measures].[Min of 1000m]" caption="Min of 1000m" numFmtId="0" hierarchy="25" level="32767"/>
    <cacheField name="[TT].[Event].[Event]" caption="Event" numFmtId="0" hierarchy="3" level="1">
      <sharedItems count="2">
        <s v="WCH"/>
        <s v="NC" u="1"/>
      </sharedItems>
      <extLst>
        <ext xmlns:x15="http://schemas.microsoft.com/office/spreadsheetml/2010/11/main" uri="{4F2E5C28-24EA-4eb8-9CBF-B6C8F9C3D259}">
          <x15:cachedUniqueNames>
            <x15:cachedUniqueName index="0" name="[TT].[Event].&amp;[WCH]"/>
            <x15:cachedUniqueName index="1" name="[TT].[Event].&amp;[NC]"/>
          </x15:cachedUniqueNames>
        </ext>
      </extLst>
    </cacheField>
    <cacheField name="[TT].[Location].[Location]" caption="Location" numFmtId="0" level="1">
      <sharedItems count="3">
        <s v="Berlin"/>
        <s v="Paris"/>
        <s v="Pruszkow"/>
      </sharedItems>
      <extLst>
        <ext xmlns:x15="http://schemas.microsoft.com/office/spreadsheetml/2010/11/main" uri="{4F2E5C28-24EA-4eb8-9CBF-B6C8F9C3D259}">
          <x15:cachedUniqueNames>
            <x15:cachedUniqueName index="0" name="[TT].[Location].&amp;[Berlin]"/>
            <x15:cachedUniqueName index="1" name="[TT].[Location].&amp;[Paris]"/>
            <x15:cachedUniqueName index="2" name="[TT].[Location].&amp;[Pruszkow]"/>
          </x15:cachedUniqueNames>
        </ext>
      </extLst>
    </cacheField>
  </cacheFields>
  <cacheHierarchies count="29">
    <cacheHierarchy uniqueName="[TT].[Location]" caption="Location" attribute="1" defaultMemberUniqueName="[TT].[Location].[All]" allUniqueName="[TT].[Location].[All]" dimensionUniqueName="[TT]" displayFolder="" count="2" memberValueDatatype="130" unbalanced="0">
      <fieldsUsage count="2">
        <fieldUsage x="-1"/>
        <fieldUsage x="5"/>
      </fieldsUsage>
    </cacheHierarchy>
    <cacheHierarchy uniqueName="[TT].[Year]" caption="Year" attribute="1" defaultMemberUniqueName="[TT].[Year].[All]" allUniqueName="[TT].[Year].[All]" dimensionUniqueName="[TT]" displayFolder="" count="2" memberValueDatatype="20" unbalanced="0">
      <fieldsUsage count="2">
        <fieldUsage x="-1"/>
        <fieldUsage x="1"/>
      </fieldsUsage>
    </cacheHierarchy>
    <cacheHierarchy uniqueName="[TT].[Date]" caption="Date" attribute="1" time="1" defaultMemberUniqueName="[TT].[Date].[All]" allUniqueName="[TT].[Date].[All]" dimensionUniqueName="[TT]" displayFolder="" count="0" memberValueDatatype="7" unbalanced="0"/>
    <cacheHierarchy uniqueName="[TT].[Event]" caption="Event" attribute="1" defaultMemberUniqueName="[TT].[Event].[All]" allUniqueName="[TT].[Event].[All]" dimensionUniqueName="[TT]" displayFolder="" count="2" memberValueDatatype="130" unbalanced="0">
      <fieldsUsage count="2">
        <fieldUsage x="-1"/>
        <fieldUsage x="4"/>
      </fieldsUsage>
    </cacheHierarchy>
    <cacheHierarchy uniqueName="[TT].[Stage]" caption="Stage" attribute="1" defaultMemberUniqueName="[TT].[Stage].[All]" allUniqueName="[TT].[Stage].[All]" dimensionUniqueName="[TT]" displayFolder="" count="2" memberValueDatatype="130" unbalanced="0">
      <fieldsUsage count="2">
        <fieldUsage x="-1"/>
        <fieldUsage x="2"/>
      </fieldsUsage>
    </cacheHierarchy>
    <cacheHierarchy uniqueName="[TT].[Athlete]" caption="Athlete" attribute="1" defaultMemberUniqueName="[TT].[Athlete].[All]" allUniqueName="[TT].[Athlete].[All]" dimensionUniqueName="[TT]" displayFolder="" count="2" memberValueDatatype="130" unbalanced="0">
      <fieldsUsage count="2">
        <fieldUsage x="-1"/>
        <fieldUsage x="0"/>
      </fieldsUsage>
    </cacheHierarchy>
    <cacheHierarchy uniqueName="[TT].[Country]" caption="Country" attribute="1" defaultMemberUniqueName="[TT].[Country].[All]" allUniqueName="[TT].[Country].[All]" dimensionUniqueName="[TT]" displayFolder="" count="0" memberValueDatatype="130" unbalanced="0"/>
    <cacheHierarchy uniqueName="[TT].[Age]" caption="Age" attribute="1" defaultMemberUniqueName="[TT].[Age].[All]" allUniqueName="[TT].[Age].[All]" dimensionUniqueName="[TT]" displayFolder="" count="0" memberValueDatatype="130" unbalanced="0"/>
    <cacheHierarchy uniqueName="[TT].[Rank]" caption="Rank" attribute="1" defaultMemberUniqueName="[TT].[Rank].[All]" allUniqueName="[TT].[Rank].[All]" dimensionUniqueName="[TT]" displayFolder="" count="0" memberValueDatatype="20" unbalanced="0"/>
    <cacheHierarchy uniqueName="[TT].[125m]" caption="125m" attribute="1" time="1" defaultMemberUniqueName="[TT].[125m].[All]" allUniqueName="[TT].[125m].[All]" dimensionUniqueName="[TT]" displayFolder="" count="0" memberValueDatatype="7" unbalanced="0"/>
    <cacheHierarchy uniqueName="[TT].[250m]" caption="250m" attribute="1" time="1" defaultMemberUniqueName="[TT].[250m].[All]" allUniqueName="[TT].[250m].[All]" dimensionUniqueName="[TT]" displayFolder="" count="0" memberValueDatatype="7" unbalanced="0"/>
    <cacheHierarchy uniqueName="[TT].[375m]" caption="375m" attribute="1" time="1" defaultMemberUniqueName="[TT].[375m].[All]" allUniqueName="[TT].[375m].[All]" dimensionUniqueName="[TT]" displayFolder="" count="0" memberValueDatatype="7" unbalanced="0"/>
    <cacheHierarchy uniqueName="[TT].[500m]" caption="500m" attribute="1" time="1" defaultMemberUniqueName="[TT].[500m].[All]" allUniqueName="[TT].[500m].[All]" dimensionUniqueName="[TT]" displayFolder="" count="0" memberValueDatatype="7" unbalanced="0"/>
    <cacheHierarchy uniqueName="[TT].[625m]" caption="625m" attribute="1" time="1" defaultMemberUniqueName="[TT].[625m].[All]" allUniqueName="[TT].[625m].[All]" dimensionUniqueName="[TT]" displayFolder="" count="0" memberValueDatatype="7" unbalanced="0"/>
    <cacheHierarchy uniqueName="[TT].[750m]" caption="750m" attribute="1" time="1" defaultMemberUniqueName="[TT].[750m].[All]" allUniqueName="[TT].[750m].[All]" dimensionUniqueName="[TT]" displayFolder="" count="0" memberValueDatatype="7" unbalanced="0"/>
    <cacheHierarchy uniqueName="[TT].[875m]" caption="875m" attribute="1" time="1" defaultMemberUniqueName="[TT].[875m].[All]" allUniqueName="[TT].[875m].[All]" dimensionUniqueName="[TT]" displayFolder="" count="0" memberValueDatatype="7" unbalanced="0"/>
    <cacheHierarchy uniqueName="[TT].[1000m]" caption="1000m" attribute="1" time="1" defaultMemberUniqueName="[TT].[1000m].[All]" allUniqueName="[TT].[1000m].[All]" dimensionUniqueName="[TT]" displayFolder="" count="0" memberValueDatatype="7" unbalanced="0"/>
    <cacheHierarchy uniqueName="[TT].[Avg Speed]" caption="Avg Speed" attribute="1" defaultMemberUniqueName="[TT].[Avg Speed].[All]" allUniqueName="[TT].[Avg Speed].[All]" dimensionUniqueName="[TT]" displayFolder="" count="0" memberValueDatatype="5" unbalanced="0"/>
    <cacheHierarchy uniqueName="[Measures].[time1000]" caption="time1000" measure="1" displayFolder="" measureGroup="TT" count="0"/>
    <cacheHierarchy uniqueName="[Measures].[__XL_Count TT]" caption="__XL_Count TT" measure="1" displayFolder="" measureGroup="TT" count="0" hidden="1"/>
    <cacheHierarchy uniqueName="[Measures].[__No measures defined]" caption="__No measures defined" measure="1" displayFolder="" count="0" hidden="1"/>
    <cacheHierarchy uniqueName="[Measures].[Count of 125m]" caption="Count of 125m" measure="1" displayFolder="" measureGroup="TT" count="0" hidden="1">
      <extLst>
        <ext xmlns:x15="http://schemas.microsoft.com/office/spreadsheetml/2010/11/main" uri="{B97F6D7D-B522-45F9-BDA1-12C45D357490}">
          <x15:cacheHierarchy aggregatedColumn="9"/>
        </ext>
      </extLst>
    </cacheHierarchy>
    <cacheHierarchy uniqueName="[Measures].[Sum of Rank]" caption="Sum of Rank" measure="1" displayFolder="" measureGroup="TT" count="0" hidden="1">
      <extLst>
        <ext xmlns:x15="http://schemas.microsoft.com/office/spreadsheetml/2010/11/main" uri="{B97F6D7D-B522-45F9-BDA1-12C45D357490}">
          <x15:cacheHierarchy aggregatedColumn="8"/>
        </ext>
      </extLst>
    </cacheHierarchy>
    <cacheHierarchy uniqueName="[Measures].[Min of Rank]" caption="Min of Rank" measure="1" displayFolder="" measureGroup="TT" count="0" hidden="1">
      <extLst>
        <ext xmlns:x15="http://schemas.microsoft.com/office/spreadsheetml/2010/11/main" uri="{B97F6D7D-B522-45F9-BDA1-12C45D357490}">
          <x15:cacheHierarchy aggregatedColumn="8"/>
        </ext>
      </extLst>
    </cacheHierarchy>
    <cacheHierarchy uniqueName="[Measures].[Count of 1000m]" caption="Count of 1000m" measure="1" displayFolder="" measureGroup="TT" count="0" hidden="1">
      <extLst>
        <ext xmlns:x15="http://schemas.microsoft.com/office/spreadsheetml/2010/11/main" uri="{B97F6D7D-B522-45F9-BDA1-12C45D357490}">
          <x15:cacheHierarchy aggregatedColumn="16"/>
        </ext>
      </extLst>
    </cacheHierarchy>
    <cacheHierarchy uniqueName="[Measures].[Min of 1000m]" caption="Min of 1000m" measure="1" displayFolder="" measureGroup="TT" count="0" oneField="1" hidden="1">
      <fieldsUsage count="1">
        <fieldUsage x="3"/>
      </fieldsUsage>
      <extLst>
        <ext xmlns:x15="http://schemas.microsoft.com/office/spreadsheetml/2010/11/main" uri="{B97F6D7D-B522-45F9-BDA1-12C45D357490}">
          <x15:cacheHierarchy aggregatedColumn="16"/>
        </ext>
      </extLst>
    </cacheHierarchy>
    <cacheHierarchy uniqueName="[Measures].[Max of 1000m]" caption="Max of 1000m" measure="1" displayFolder="" measureGroup="TT" count="0" hidden="1">
      <extLst>
        <ext xmlns:x15="http://schemas.microsoft.com/office/spreadsheetml/2010/11/main" uri="{B97F6D7D-B522-45F9-BDA1-12C45D357490}">
          <x15:cacheHierarchy aggregatedColumn="16"/>
        </ext>
      </extLst>
    </cacheHierarchy>
    <cacheHierarchy uniqueName="[Measures].[Count of 875m]" caption="Count of 875m" measure="1" displayFolder="" measureGroup="TT" count="0" hidden="1">
      <extLst>
        <ext xmlns:x15="http://schemas.microsoft.com/office/spreadsheetml/2010/11/main" uri="{B97F6D7D-B522-45F9-BDA1-12C45D357490}">
          <x15:cacheHierarchy aggregatedColumn="15"/>
        </ext>
      </extLst>
    </cacheHierarchy>
    <cacheHierarchy uniqueName="[Measures].[Min of 875m]" caption="Min of 875m" measure="1" displayFolder="" measureGroup="TT" count="0" hidden="1">
      <extLst>
        <ext xmlns:x15="http://schemas.microsoft.com/office/spreadsheetml/2010/11/main" uri="{B97F6D7D-B522-45F9-BDA1-12C45D357490}">
          <x15:cacheHierarchy aggregatedColumn="15"/>
        </ext>
      </extLst>
    </cacheHierarchy>
  </cacheHierarchies>
  <kpis count="0"/>
  <dimensions count="2">
    <dimension measure="1" name="Measures" uniqueName="[Measures]" caption="Measures"/>
    <dimension name="TT" uniqueName="[TT]" caption="TT"/>
  </dimensions>
  <measureGroups count="1">
    <measureGroup name="TT" caption="TT"/>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009259" createdVersion="8" refreshedVersion="8" minRefreshableVersion="3" recordCount="602" xr:uid="{9E88C03D-73A9-4CBF-8237-660ABBEF47F9}">
  <cacheSource type="worksheet">
    <worksheetSource ref="A1:M608" sheet="Sprint Qual"/>
  </cacheSource>
  <cacheFields count="12">
    <cacheField name="Location" numFmtId="0">
      <sharedItems/>
    </cacheField>
    <cacheField name="Year" numFmtId="0">
      <sharedItems containsSemiMixedTypes="0" containsString="0" containsNumber="1" containsInteger="1" minValue="2018" maxValue="2022"/>
    </cacheField>
    <cacheField name="Date" numFmtId="14">
      <sharedItems containsSemiMixedTypes="0" containsNonDate="0" containsDate="1" containsString="0" minDate="2018-12-16T00:00:00" maxDate="2022-10-16T00:00:00"/>
    </cacheField>
    <cacheField name="Event" numFmtId="0">
      <sharedItems/>
    </cacheField>
    <cacheField name="Athlete" numFmtId="0">
      <sharedItems count="173">
        <s v="LAVREYSEN Harrie"/>
        <s v="RICHARDSON Matthew"/>
        <s v="GLAETZER Matthew"/>
        <s v="RUDYK Mateusz"/>
        <s v="CORNISH Thomas"/>
        <s v="OTA Kaiya"/>
        <s v="DERACHE Tom"/>
        <s v="VIGIER Sébastien"/>
        <s v="TURNBULL Hamish"/>
        <s v="CARLIN Jack"/>
        <s v="HELAL Rayan"/>
        <s v="WAMMES Nick"/>
        <s v="BÖTTICHER Stefan"/>
        <s v="SZALONTAY Sándor"/>
        <s v="ORTEGA FONTALVO Cristian David"/>
        <s v="QUINTERO CHAVARRO Kevin Santiago"/>
        <s v="TERASAKI Kohei"/>
        <s v="LIGTLEE Sam"/>
        <s v="?ECHMAN Martin"/>
        <s v="VAN LOON Tijmen"/>
        <s v="TJON EN FA Jaïr"/>
        <s v="YAMASAKI Kento"/>
        <s v="DÖRNBACH Maximilian"/>
        <s v="DODYK Ryan"/>
        <s v="LIU Qi"/>
        <s v="SARNECKI Rafal"/>
        <s v="SAHROM Muhammad Shah Firdaus"/>
        <s v="MARTINEZ CHORRO Alejandro"/>
        <s v="ANGSUTHASAWIT Jai"/>
        <s v="JONAUSKAS Svaj?nas"/>
        <s v="LAITONJAM Ronaldo"/>
        <s v="CHUGAY Andrey"/>
        <s v="PONOMARYOV Sergey"/>
        <s v="BROWNE Kwesi"/>
        <s v="SPIES Jean"/>
        <s v="PAUL Nicholas"/>
        <s v="HOOGLAND Jeffrey"/>
        <s v="ZHOU Yu"/>
        <s v="LANDERNEAU Melvin"/>
        <s v="XUE Chenxi"/>
        <s v="WEBSTER Sam"/>
        <s v="RAMIREZ MORALES Santiago"/>
        <s v="DAKIN Sam"/>
        <s v="HEDGCOCK James"/>
        <s v="LENDEL Vasilijus"/>
        <s v="VILAR Lucas Oscar"/>
        <s v="HSIEH Nien Hsing"/>
        <s v="BOTTASSO Leandro"/>
        <s v="MORENO SANCHEZ Jose"/>
        <s v="KALOGEROPOULOS Ioannis"/>
        <s v="RUIZ TERAN Juan"/>
        <s v="VERDUGO OSUNA Edgar"/>
        <s v="BRETAS Sotirios"/>
        <s v="PINEDA Brandon"/>
        <s v="TO Cheuk Hei"/>
        <s v="TERAN ARIAS Yorbert"/>
        <s v="LEANDRO MADRIGAL Nayib"/>
        <s v="CORDON PAZ Luis"/>
        <s v="RAMIREZ GOMEZ Vicente"/>
        <s v="ELSENFAWI Ahmed"/>
        <s v="REID Malik"/>
        <s v="TRUMAN Joseph"/>
        <s v="OBARA Yuta"/>
        <s v="YAN Weiming"/>
        <s v="ČECHMAN Martin"/>
        <s v="ROCHNA Daniel"/>
        <s v="TOPINKA Dominik"/>
        <s v="PERALTA Juan"/>
        <s v="BOONE Evan"/>
        <s v="BENIUŠIS Justas"/>
        <s v="JIMENEZ ELIZONDO Ekain"/>
        <s v="LOVASSY Patrik Rómeó"/>
        <s v="QUINN Thomas"/>
        <s v="JURCZYK Marc"/>
        <s v="SHINZAN Kyohei"/>
        <s v="LIVANOS Konstantinos"/>
        <s v="MATSUI Koyu"/>
        <s v="WAGNER Robin"/>
        <s v="HÖHNE Anton"/>
        <s v="ROWLEY Conor"/>
        <s v="SAHROM Muhammad Ridwan"/>
        <s v="ESOW Esow"/>
        <s v="BIANCHI Matteo"/>
        <s v="SZABO Norbert"/>
        <s v="IAKOVLEV Mikhail"/>
        <s v="VIGIER Sebastien"/>
        <s v="BOETTICHER Stefan"/>
        <s v="TJON EN FA Jair"/>
        <s v="HOEHNE Anton"/>
        <s v="SZALONTAY Sandor"/>
        <s v="YAKUSHEVSKIY Pavel"/>
        <s v="CECHMAN Martin"/>
        <s v="OCHOA HENAO Juan David"/>
        <s v="VERDUGO OSUNA Edgar Ismael"/>
        <s v="RUIZ TERAN Juan Carlos"/>
        <s v="SPARROW Mitchell"/>
        <s v="MOHAMED YUSOFF Mohamed Elyas"/>
        <s v="RAJKOWSKI Patryk"/>
        <s v="BOHUSLAVEK Matej"/>
        <s v="MASRI Amar Danial"/>
        <s v="ALEXANDER Quincy"/>
        <s v="DANYLCHUK Bohdan"/>
        <s v="BONE NAZARENO Francisco Miguel"/>
        <s v="PACHECO Pablo"/>
        <s v="CALEYRON Quentin"/>
        <s v="HOHNE Anton"/>
        <s v="BURLAKOV Danila"/>
        <s v="ROSTOV Pavel"/>
        <s v="JAGER Julien"/>
        <s v="LOVASSY Patrik Romeo"/>
        <s v="ZAITSAU Artsiom"/>
        <s v="STOVBETSKYI Dmytro"/>
        <s v="JONAUSKAS Svajunas"/>
        <s v="NESTEROV Dmitry"/>
        <s v="HLOVA Aliaksandr"/>
        <s v="WAKIMOTO Yuta"/>
        <s v="NITTA Yudai"/>
        <s v="FUKAYA Tomohiro"/>
        <s v="NAKANO Shinji"/>
        <s v="MOHD ZONIS Muhammad Fadhil"/>
        <s v="LAW Tsz Chun"/>
        <s v="DENYSENKO Vladyslav"/>
        <s v="DMITRIEV Denis"/>
        <s v="AWANG Mohd Azizulhasni"/>
        <s v="KENNY Jason"/>
        <s v="BOTTICHER Stefan"/>
        <s v="BUCHLI Matthijs"/>
        <s v="HART Nathan"/>
        <s v="XU Chao"/>
        <s v="MITCHELL Ethan"/>
        <s v="KELEMEN Pavel"/>
        <s v="BRISTER James"/>
        <s v="BARRETTE Hugo"/>
        <s v="AMAGAI Kazuki"/>
        <s v="SHURSHIN Nikita"/>
        <s v="SHARAPOV Alexander"/>
        <s v="HINZE Carl"/>
        <s v="MELLEN James"/>
        <s v="VORZHEV Pavel"/>
        <s v="KANG Shih Feng"/>
        <s v="KAWABATA Tomoyuki"/>
        <s v="PERALTA GASCON Juan"/>
        <s v="ARCHAMBAULT Joel"/>
        <s v="CANELON VERA Hersony"/>
        <s v="ZHANG Cheng"/>
        <s v="GUO Shuai"/>
        <s v="BAUGE Gregory"/>
        <s v="LEVY Maximilian"/>
        <s v="D'ALMEIDA Michael"/>
        <s v="SAUNDERS Callum"/>
        <s v="BRAMBLE Keron"/>
        <s v="TKACHEV Aleksei"/>
        <s v="OWENS Ryan"/>
        <s v="CLARKE Thomas"/>
        <s v="DUBCHENKO Aleksander"/>
        <s v="NALYOTOV Maxim"/>
        <s v="PHILLIP Njisane"/>
        <s v="BIELECKI Maciej"/>
        <s v="OH Jeseok"/>
        <s v="BOS Theo"/>
        <s v="BABEK Tomas"/>
        <s v="WILLIAMS Zac"/>
        <s v="KNIPE Bradly"/>
        <s v="SCHMID Jacob"/>
        <s v="WATANABE Kazunari"/>
        <s v="DUBCHENKO Aleksandr"/>
        <s v="NOSOV Alexey"/>
        <s v="LAFARGUE Quentin"/>
        <s v="VYNOKUROV Andrii"/>
        <s v="SOJKA David"/>
        <s v="CANELON Hersony"/>
        <s v="FREITAS Kacio"/>
        <s v="DORNBACH Maximilian" u="1"/>
      </sharedItems>
    </cacheField>
    <cacheField name="Country" numFmtId="0">
      <sharedItems/>
    </cacheField>
    <cacheField name="Age" numFmtId="0">
      <sharedItems containsBlank="1" containsMixedTypes="1" containsNumber="1" minValue="19.852054794520548" maxValue="32.789041095890411" count="126">
        <n v="25.605479452054794"/>
        <n v="23.512328767123286"/>
        <n v="30.161643835616438"/>
        <n v="27.257534246575343"/>
        <n v="22.67945205479452"/>
        <e v="#N/A"/>
        <n v="23.726027397260275"/>
        <n v="25.509589041095889"/>
        <n v="23.273972602739725"/>
        <n v="25.495890410958904"/>
        <n v="23.747945205479454"/>
        <n v="23"/>
        <n v="32.30684931506849"/>
        <n v="22.057534246575344"/>
        <n v="23.980821917808218"/>
        <n v="28.797260273972604"/>
        <n v="24.857534246575341"/>
        <n v="24.002739726027396"/>
        <n v="29.846575342465755"/>
        <n v="26.827397260273973"/>
        <n v="25.87945205479452"/>
        <n v="21.890410958904109"/>
        <n v="32.789041095890411"/>
        <n v="26.904109589041095"/>
        <n v="24.4"/>
        <n v="27.67945205479452"/>
        <n v="27.802739726027397"/>
        <n v="20.328767123287673"/>
        <n v="22.758904109589039"/>
        <n v="24.517808219178082"/>
        <n v="25.339726027397262"/>
        <n v="23.81095890410959"/>
        <n v="29.336986301369862"/>
        <n v="21.791780821917808"/>
        <n v="26.561643835616437"/>
        <n v="23.526027397260275"/>
        <n v="24.797260273972604"/>
        <n v="21.463013698630139"/>
        <n v="27.991780821917807"/>
        <n v="27.413698630136988"/>
        <n v="22.493150684931507"/>
        <n v="21.624657534246577"/>
        <n v="20.663013698630138"/>
        <n v="24.134246575342466"/>
        <n v="27.271232876712329"/>
        <n v="24.252054794520546"/>
        <n v="28.660273972602738"/>
        <n v="28.512328767123286"/>
        <n v="27.536986301369861"/>
        <n v="32.350684931506848"/>
        <n v="23.087671232876712"/>
        <n v="29.736986301369864"/>
        <n v="26.832876712328765"/>
        <n v="25.07123287671233"/>
        <n v="31.882191780821916"/>
        <n v="22.575342465753426"/>
        <n v="25.454794520547946"/>
        <n v="25.257534246575343"/>
        <n v="24.432876712328767"/>
        <n v="29.17808219178082"/>
        <n v="29.421917808219177"/>
        <n v="26.219178082191782"/>
        <n v="24.175342465753424"/>
        <n v="27.112328767123287"/>
        <n v="23.556164383561644"/>
        <n v="30.298630136986301"/>
        <n v="23.578082191780823"/>
        <n v="21.161643835616438"/>
        <n v="22.849315068493151"/>
        <n v="23.367123287671234"/>
        <n v="28.372602739726027"/>
        <n v="22.717808219178082"/>
        <n v="27.832876712328765"/>
        <n v="23.975342465753425"/>
        <n v="28.802739726027397"/>
        <n v="32.010958904109586"/>
        <n v="24.4986301369863"/>
        <n v="20.904109589041095"/>
        <n v="20.536986301369861"/>
        <n v="21.602739726027398"/>
        <n v="22.008219178082193"/>
        <n v="25.12876712328767"/>
        <n v="23.6"/>
        <n v="25.019178082191782"/>
        <n v="25.032876712328768"/>
        <n v="22.202739726027396"/>
        <n v="23.035616438356165"/>
        <n v="28.531506849315068"/>
        <n v="22.523287671232875"/>
        <n v="26.273972602739725"/>
        <n v="31.830136986301369"/>
        <n v="22.797260273972604"/>
        <n v="28.493150684931507"/>
        <n v="25.205479452054796"/>
        <n v="23.504109589041096"/>
        <n v="26.427397260273974"/>
        <n v="24.586301369863012"/>
        <n v="32.31232876712329"/>
        <n v="22.665753424657535"/>
        <n v="25.402739726027399"/>
        <n v="24.38082191780822"/>
        <n v="21.109589041095891"/>
        <n v="27.780821917808218"/>
        <n v="20.515068493150686"/>
        <n v="29.6"/>
        <n v="23.923287671232877"/>
        <n v="29.224657534246575"/>
        <n v="21.745205479452054"/>
        <n v="19.852054794520548"/>
        <n v="27.202739726027396"/>
        <n v="28.246575342465754"/>
        <n v="24.063013698630137"/>
        <n v="28.449315068493149"/>
        <n v="32.42739726027397"/>
        <n v="21.147945205479452"/>
        <n v="21.136986301369863"/>
        <n v="28.301369863013697"/>
        <n v="20.520547945205479"/>
        <n v="28.723287671232878"/>
        <n v="20.126027397260273"/>
        <m/>
        <n v="23.953424657534246"/>
        <n v="23.893150684931506"/>
        <n v="23.876712328767123"/>
        <n v="23.202739726027396"/>
        <n v="22.994520547945207"/>
      </sharedItems>
    </cacheField>
    <cacheField name="Rank" numFmtId="0">
      <sharedItems containsSemiMixedTypes="0" containsString="0" containsNumber="1" containsInteger="1" minValue="1" maxValue="41"/>
    </cacheField>
    <cacheField name="100m" numFmtId="0">
      <sharedItems containsString="0" containsBlank="1" containsNumber="1" minValue="4.5839999999999996" maxValue="5.7140000000000004"/>
    </cacheField>
    <cacheField name="100-200m" numFmtId="0">
      <sharedItems containsString="0" containsBlank="1" containsNumber="1" minValue="4.6399999999999997" maxValue="5.8550084211200408"/>
    </cacheField>
    <cacheField name="200m" numFmtId="0">
      <sharedItems containsSemiMixedTypes="0" containsString="0" containsNumber="1" minValue="9.2240000000000002" maxValue="11.527008421120041"/>
    </cacheField>
    <cacheField name="Avg Speed" numFmtId="0">
      <sharedItems containsSemiMixedTypes="0" containsString="0" containsNumber="1" minValue="62.462000000000003" maxValue="78.05700000000000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240744" createdVersion="8" refreshedVersion="8" minRefreshableVersion="3" recordCount="1024" xr:uid="{E7D7343F-0201-4B79-A6FD-10DA09B2ADBF}">
  <cacheSource type="worksheet">
    <worksheetSource ref="A1:S1025" sheet="Sprint"/>
  </cacheSource>
  <cacheFields count="19">
    <cacheField name="Location" numFmtId="0">
      <sharedItems count="13">
        <s v="Paris"/>
        <s v="Cali"/>
        <s v="Milton"/>
        <s v="Glasgow"/>
        <s v="Roubaix"/>
        <s v="St Petersburg"/>
        <s v="Hong Kong"/>
        <s v="Berlin"/>
        <s v="Brisbane"/>
        <s v="Cambridge"/>
        <s v="Minsk"/>
        <s v="Pruszkow"/>
        <s v="London"/>
      </sharedItems>
    </cacheField>
    <cacheField name="Year" numFmtId="0">
      <sharedItems containsSemiMixedTypes="0" containsString="0" containsNumber="1" containsInteger="1" minValue="2018" maxValue="2022" count="5">
        <n v="2022"/>
        <n v="2021"/>
        <n v="2020"/>
        <n v="2019"/>
        <n v="2018"/>
      </sharedItems>
    </cacheField>
    <cacheField name="Date" numFmtId="14">
      <sharedItems containsSemiMixedTypes="0" containsNonDate="0" containsDate="1" containsString="0" minDate="2018-12-16T00:00:00" maxDate="2022-10-17T00:00:00"/>
    </cacheField>
    <cacheField name="Event" numFmtId="0">
      <sharedItems count="2">
        <s v="WCH"/>
        <s v="NC"/>
      </sharedItems>
    </cacheField>
    <cacheField name="Round" numFmtId="0">
      <sharedItems count="5">
        <s v="R16"/>
        <s v="R8"/>
        <s v="QF"/>
        <s v="SF"/>
        <s v="F"/>
      </sharedItems>
    </cacheField>
    <cacheField name="Heat" numFmtId="0">
      <sharedItems containsMixedTypes="1" containsNumber="1" containsInteger="1" minValue="1" maxValue="12"/>
    </cacheField>
    <cacheField name="Athlete" numFmtId="0">
      <sharedItems/>
    </cacheField>
    <cacheField name="Country" numFmtId="0">
      <sharedItems/>
    </cacheField>
    <cacheField name="Age" numFmtId="0">
      <sharedItems containsBlank="1" containsMixedTypes="1" containsNumber="1" minValue="20.515068493150686" maxValue="32.789041095890411"/>
    </cacheField>
    <cacheField name="Final Rank" numFmtId="0">
      <sharedItems containsSemiMixedTypes="0" containsString="0" containsNumber="1" containsInteger="1" minValue="1" maxValue="28" count="28">
        <n v="9"/>
        <n v="28"/>
        <n v="10"/>
        <n v="27"/>
        <n v="16"/>
        <n v="17"/>
        <n v="11"/>
        <n v="26"/>
        <n v="5"/>
        <n v="25"/>
        <n v="6"/>
        <n v="24"/>
        <n v="7"/>
        <n v="23"/>
        <n v="8"/>
        <n v="18"/>
        <n v="12"/>
        <n v="22"/>
        <n v="15"/>
        <n v="19"/>
        <n v="13"/>
        <n v="21"/>
        <n v="14"/>
        <n v="20"/>
        <n v="1"/>
        <n v="2"/>
        <n v="3"/>
        <n v="4"/>
      </sharedItems>
    </cacheField>
    <cacheField name="Rank R1" numFmtId="0">
      <sharedItems containsSemiMixedTypes="0" containsString="0" containsNumber="1" containsInteger="1" minValue="1" maxValue="2"/>
    </cacheField>
    <cacheField name="200m R1" numFmtId="0">
      <sharedItems containsBlank="1" containsMixedTypes="1" containsNumber="1" minValue="9.2759999999999998" maxValue="15.459999999999999"/>
    </cacheField>
    <cacheField name="Avg Speed R1" numFmtId="0">
      <sharedItems containsString="0" containsBlank="1" containsNumber="1" minValue="50.833097994916692" maxValue="77.619663648124188"/>
    </cacheField>
    <cacheField name="Rank R2" numFmtId="0">
      <sharedItems containsString="0" containsBlank="1" containsNumber="1" containsInteger="1" minValue="1" maxValue="2"/>
    </cacheField>
    <cacheField name="200m R2" numFmtId="0">
      <sharedItems containsBlank="1" containsMixedTypes="1" containsNumber="1" minValue="9.6839999999999993" maxValue="24.751999999999999"/>
    </cacheField>
    <cacheField name="Avg Speed R2" numFmtId="0">
      <sharedItems containsString="0" containsBlank="1" containsNumber="1" minValue="29.088558500323206" maxValue="74.349442379182165"/>
    </cacheField>
    <cacheField name="Rank R3" numFmtId="0">
      <sharedItems containsString="0" containsBlank="1" containsNumber="1" containsInteger="1" minValue="1" maxValue="2"/>
    </cacheField>
    <cacheField name="200m R3" numFmtId="0">
      <sharedItems containsString="0" containsBlank="1" containsNumber="1" minValue="9.8569999999999993" maxValue="12.875"/>
    </cacheField>
    <cacheField name="Avg Speed R3" numFmtId="0">
      <sharedItems containsString="0" containsBlank="1" containsNumber="1" minValue="62.959076600209862" maxValue="71.040947212629504"/>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472221" createdVersion="8" refreshedVersion="8" minRefreshableVersion="3" recordCount="283" xr:uid="{8856E5CD-9B40-4969-833C-9E03F9C76032}">
  <cacheSource type="worksheet">
    <worksheetSource ref="A1:R309" sheet="1k TT Data" r:id="rId2"/>
  </cacheSource>
  <cacheFields count="28">
    <cacheField name="Location" numFmtId="0">
      <sharedItems count="9">
        <s v="Paris"/>
        <s v="Cali"/>
        <s v="Milton"/>
        <s v="Glasgow"/>
        <s v="Roubaix"/>
        <s v="St Petersburg"/>
        <s v="Hong Kong"/>
        <s v="Berlin"/>
        <s v="Pruszkow"/>
      </sharedItems>
    </cacheField>
    <cacheField name="Year" numFmtId="0">
      <sharedItems containsSemiMixedTypes="0" containsString="0" containsNumber="1" containsInteger="1" minValue="2019" maxValue="2022" count="4">
        <n v="2022"/>
        <n v="2021"/>
        <n v="2020"/>
        <n v="2019"/>
      </sharedItems>
    </cacheField>
    <cacheField name="Date" numFmtId="14">
      <sharedItems containsSemiMixedTypes="0" containsNonDate="0" containsDate="1" containsString="0" minDate="2019-03-01T00:00:00" maxDate="2022-10-15T00:00:00" count="10">
        <d v="2022-10-14T00:00:00"/>
        <d v="2022-07-08T00:00:00"/>
        <d v="2022-05-13T00:00:00"/>
        <d v="2022-04-22T00:00:00"/>
        <d v="2021-10-22T00:00:00"/>
        <d v="2021-09-10T00:00:00"/>
        <d v="2021-07-09T00:00:00"/>
        <d v="2021-05-14T00:00:00"/>
        <d v="2020-02-28T00:00:00"/>
        <d v="2019-03-01T00:00:00"/>
      </sharedItems>
      <fieldGroup par="27" base="2">
        <rangePr groupBy="months" startDate="2019-03-01T00:00:00" endDate="2022-10-15T00:00:00"/>
        <groupItems count="14">
          <s v="&lt;1/03/2019"/>
          <s v="Jan"/>
          <s v="Feb"/>
          <s v="Mar"/>
          <s v="Apr"/>
          <s v="May"/>
          <s v="Jun"/>
          <s v="Jul"/>
          <s v="Aug"/>
          <s v="Sep"/>
          <s v="Oct"/>
          <s v="Nov"/>
          <s v="Dec"/>
          <s v="&gt;15/10/2022"/>
        </groupItems>
      </fieldGroup>
    </cacheField>
    <cacheField name="Event" numFmtId="0">
      <sharedItems count="2">
        <s v="WCH"/>
        <s v="NC"/>
      </sharedItems>
    </cacheField>
    <cacheField name="Stage" numFmtId="0">
      <sharedItems count="2">
        <s v="Q"/>
        <s v="F"/>
      </sharedItems>
    </cacheField>
    <cacheField name="Athlete" numFmtId="0">
      <sharedItems/>
    </cacheField>
    <cacheField name="Country" numFmtId="0">
      <sharedItems containsMixedTypes="1" containsNumber="1" containsInteger="1" minValue="0" maxValue="0"/>
    </cacheField>
    <cacheField name="Age" numFmtId="0">
      <sharedItems containsBlank="1" containsMixedTypes="1" containsNumber="1" minValue="18.600000000000001" maxValue="46.646575342465752"/>
    </cacheField>
    <cacheField name="Rank" numFmtId="0">
      <sharedItems containsSemiMixedTypes="0" containsString="0" containsNumber="1" containsInteger="1" minValue="1" maxValue="27" count="27">
        <n v="1"/>
        <n v="2"/>
        <n v="3"/>
        <n v="4"/>
        <n v="5"/>
        <n v="6"/>
        <n v="7"/>
        <n v="8"/>
        <n v="9"/>
        <n v="10"/>
        <n v="11"/>
        <n v="12"/>
        <n v="13"/>
        <n v="14"/>
        <n v="15"/>
        <n v="16"/>
        <n v="17"/>
        <n v="18"/>
        <n v="19"/>
        <n v="20"/>
        <n v="21"/>
        <n v="22"/>
        <n v="23"/>
        <n v="24"/>
        <n v="25"/>
        <n v="26"/>
        <n v="27"/>
      </sharedItems>
    </cacheField>
    <cacheField name="125m" numFmtId="47">
      <sharedItems containsSemiMixedTypes="0" containsNonDate="0" containsDate="1" containsString="0" minDate="1899-12-30T00:00:11" maxDate="1899-12-30T00:00:14" count="4">
        <d v="1899-12-30T00:00:11"/>
        <d v="1899-12-30T00:00:12"/>
        <d v="1899-12-30T00:00:13"/>
        <d v="1899-12-30T00:00:14"/>
      </sharedItems>
      <fieldGroup par="19" base="9">
        <rangePr groupBy="seconds" startDate="1899-12-30T00:00:11" endDate="1899-12-30T00:00:14"/>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250m" numFmtId="47">
      <sharedItems containsSemiMixedTypes="0" containsNonDate="0" containsDate="1" containsString="0" minDate="1899-12-30T00:00:18" maxDate="1899-12-30T00:00:22" count="5">
        <d v="1899-12-30T00:00:18"/>
        <d v="1899-12-30T00:00:19"/>
        <d v="1899-12-30T00:00:20"/>
        <d v="1899-12-30T00:00:21"/>
        <d v="1899-12-30T00:00:22"/>
      </sharedItems>
      <fieldGroup par="21" base="10">
        <rangePr groupBy="seconds" startDate="1899-12-30T00:00:18" endDate="1899-12-30T00:00:22"/>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375m" numFmtId="47">
      <sharedItems containsSemiMixedTypes="0" containsNonDate="0" containsDate="1" containsString="0" minDate="1899-12-30T00:00:24" maxDate="1899-12-30T00:00:29" count="6">
        <d v="1899-12-30T00:00:24"/>
        <d v="1899-12-30T00:00:25"/>
        <d v="1899-12-30T00:00:26"/>
        <d v="1899-12-30T00:00:27"/>
        <d v="1899-12-30T00:00:28"/>
        <d v="1899-12-30T00:00:29"/>
      </sharedItems>
      <fieldGroup par="23" base="11">
        <rangePr groupBy="seconds" startDate="1899-12-30T00:00:24" endDate="1899-12-30T00:00:2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500m" numFmtId="47">
      <sharedItems containsSemiMixedTypes="0" containsNonDate="0" containsDate="1" containsString="0" minDate="1899-12-30T00:00:30" maxDate="1899-12-30T00:00:37"/>
    </cacheField>
    <cacheField name="625m" numFmtId="47">
      <sharedItems containsSemiMixedTypes="0" containsNonDate="0" containsDate="1" containsString="0" minDate="1899-12-30T00:00:37" maxDate="1899-12-30T00:00:44"/>
    </cacheField>
    <cacheField name="750m" numFmtId="47">
      <sharedItems containsSemiMixedTypes="0" containsNonDate="0" containsDate="1" containsString="0" minDate="1899-12-30T00:00:43" maxDate="1899-12-30T00:00:52"/>
    </cacheField>
    <cacheField name="875m" numFmtId="47">
      <sharedItems containsSemiMixedTypes="0" containsNonDate="0" containsDate="1" containsString="0" minDate="1899-12-30T00:00:51" maxDate="1899-12-30T00:01:00"/>
    </cacheField>
    <cacheField name="1000m" numFmtId="47">
      <sharedItems containsSemiMixedTypes="0" containsNonDate="0" containsDate="1" containsString="0" minDate="1899-12-30T00:00:58" maxDate="1899-12-30T00:01:09" count="12">
        <d v="1899-12-30T00:00:58"/>
        <d v="1899-12-30T00:00:59"/>
        <d v="1899-12-30T00:01:00"/>
        <d v="1899-12-30T00:01:01"/>
        <d v="1899-12-30T00:01:02"/>
        <d v="1899-12-30T00:01:03"/>
        <d v="1899-12-30T00:01:04"/>
        <d v="1899-12-30T00:01:05"/>
        <d v="1899-12-30T00:01:06"/>
        <d v="1899-12-30T00:01:07"/>
        <d v="1899-12-30T00:01:09"/>
        <d v="1899-12-30T00:01:08"/>
      </sharedItems>
      <fieldGroup par="25" base="16">
        <rangePr groupBy="seconds" startDate="1899-12-30T00:00:58" endDate="1899-12-30T00:01:0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Avg Speed" numFmtId="0">
      <sharedItems containsSemiMixedTypes="0" containsString="0" containsNumber="1" minValue="52.041922659920502" maxValue="61.955736068564342"/>
    </cacheField>
    <cacheField name="Minutes" numFmtId="0" databaseField="0">
      <fieldGroup base="9">
        <rangePr groupBy="minutes" startDate="1899-12-30T00:00:11" endDate="1899-12-30T00:00:14"/>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 numFmtId="0" databaseField="0">
      <fieldGroup base="9">
        <rangePr groupBy="hours" startDate="1899-12-30T00:00:11" endDate="1899-12-30T00:00:14"/>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2" numFmtId="0" databaseField="0">
      <fieldGroup base="10">
        <rangePr groupBy="minutes" startDate="1899-12-30T00:00:18" endDate="1899-12-30T00:00:22"/>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2" numFmtId="0" databaseField="0">
      <fieldGroup base="10">
        <rangePr groupBy="hours" startDate="1899-12-30T00:00:18" endDate="1899-12-30T00:00:22"/>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3" numFmtId="0" databaseField="0">
      <fieldGroup base="11">
        <rangePr groupBy="minutes" startDate="1899-12-30T00:00:24" endDate="1899-12-30T00:00:2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3" numFmtId="0" databaseField="0">
      <fieldGroup base="11">
        <rangePr groupBy="hours" startDate="1899-12-30T00:00:24" endDate="1899-12-30T00:00:29"/>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4" numFmtId="0" databaseField="0">
      <fieldGroup base="16">
        <rangePr groupBy="minutes" startDate="1899-12-30T00:00:58" endDate="1899-12-30T00:01:0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4" numFmtId="0" databaseField="0">
      <fieldGroup base="16">
        <rangePr groupBy="hours" startDate="1899-12-30T00:00:58" endDate="1899-12-30T00:01:09"/>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Quarters" numFmtId="0" databaseField="0">
      <fieldGroup base="2">
        <rangePr groupBy="quarters" startDate="2019-03-01T00:00:00" endDate="2022-10-15T00:00:00"/>
        <groupItems count="6">
          <s v="&lt;1/03/2019"/>
          <s v="Qtr1"/>
          <s v="Qtr2"/>
          <s v="Qtr3"/>
          <s v="Qtr4"/>
          <s v="&gt;15/10/2022"/>
        </groupItems>
      </fieldGroup>
    </cacheField>
    <cacheField name="Years" numFmtId="0" databaseField="0">
      <fieldGroup base="2">
        <rangePr groupBy="years" startDate="2019-03-01T00:00:00" endDate="2022-10-15T00:00:00"/>
        <groupItems count="6">
          <s v="&lt;1/03/2019"/>
          <s v="2019"/>
          <s v="2020"/>
          <s v="2021"/>
          <s v="2022"/>
          <s v="&gt;15/10/2022"/>
        </groupItems>
      </fieldGroup>
    </cacheField>
  </cacheFields>
  <extLst>
    <ext xmlns:x14="http://schemas.microsoft.com/office/spreadsheetml/2009/9/main" uri="{725AE2AE-9491-48be-B2B4-4EB974FC3084}">
      <x14:pivotCacheDefinition pivotCacheId="1168142214"/>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819445" createdVersion="8" refreshedVersion="8" minRefreshableVersion="3" recordCount="4279" xr:uid="{20E1CBE3-7126-43FB-A3B5-C1A6E4E7F67D}">
  <cacheSource type="worksheet">
    <worksheetSource ref="A1:K4280" sheet="Keirin"/>
  </cacheSource>
  <cacheFields count="11">
    <cacheField name="Location" numFmtId="0">
      <sharedItems count="28">
        <s v="Paris"/>
        <s v="Birmingham"/>
        <s v="Cali"/>
        <s v="Milton"/>
        <s v="Glasgow"/>
        <s v="Roubaix"/>
        <s v="Shizuoka"/>
        <s v="Berlin"/>
        <s v="Brisbane"/>
        <s v="Cambridge"/>
        <s v="Hong Kong"/>
        <s v="Minsk"/>
        <s v="Invercargill"/>
        <s v="Apeldoorn"/>
        <s v="Shizuoka-JKA"/>
        <s v="Pruszkow"/>
        <s v="London"/>
        <s v="Adelaide"/>
        <s v="Santiago"/>
        <s v="Manchester"/>
        <s v="Los Angeles"/>
        <s v="Rio de Janeiro"/>
        <s v="Grenchen"/>
        <s v="Guadalajara"/>
        <s v="Aguascalientes"/>
        <s v="Melbourne-HISENSE"/>
        <s v="Beijing"/>
        <s v="Astana"/>
      </sharedItems>
    </cacheField>
    <cacheField name="Year" numFmtId="0">
      <sharedItems containsSemiMixedTypes="0" containsString="0" containsNumber="1" containsInteger="1" minValue="2012" maxValue="2022" count="11">
        <n v="2022"/>
        <n v="2021"/>
        <n v="2020"/>
        <n v="2019"/>
        <n v="2018"/>
        <n v="2017"/>
        <n v="2016"/>
        <n v="2015"/>
        <n v="2014"/>
        <n v="2013"/>
        <n v="2012"/>
      </sharedItems>
    </cacheField>
    <cacheField name="Date" numFmtId="14">
      <sharedItems containsSemiMixedTypes="0" containsNonDate="0" containsDate="1" containsString="0" minDate="2011-11-05T00:00:00" maxDate="2022-10-14T00:00:00"/>
    </cacheField>
    <cacheField name="Event" numFmtId="0">
      <sharedItems count="7">
        <s v="WCH"/>
        <s v="CWG"/>
        <s v="WC"/>
        <s v="OLY"/>
        <s v="CCh"/>
        <s v="GP"/>
        <s v="NCh"/>
      </sharedItems>
    </cacheField>
    <cacheField name="Round" numFmtId="0">
      <sharedItems count="5">
        <s v="R1"/>
        <s v="Rep"/>
        <s v="R2"/>
        <s v="R3"/>
        <s v="Final"/>
      </sharedItems>
    </cacheField>
    <cacheField name="Heat" numFmtId="0">
      <sharedItems containsSemiMixedTypes="0" containsString="0" containsNumber="1" containsInteger="1" minValue="1" maxValue="6" count="6">
        <n v="1"/>
        <n v="2"/>
        <n v="3"/>
        <n v="4"/>
        <n v="5"/>
        <n v="6"/>
      </sharedItems>
    </cacheField>
    <cacheField name="Athlete" numFmtId="0">
      <sharedItems count="285">
        <s v="LAVREYSEN Harrie"/>
        <s v="SAHROM Muhammad Shah Firdaus"/>
        <s v="JONAUSKAS Svaj?nas"/>
        <s v="HELAL Rayan"/>
        <s v="MARTINEZ CHORRO Alejandro"/>
        <s v="BÖTTICHER Stefan"/>
        <s v="TERASAKI Kohei"/>
        <s v="VIGIER Sébastien"/>
        <s v="RAMIREZ MORALES Santiago"/>
        <s v="BÁBEK Tomáš"/>
        <s v="QUINTERO CHAVARRO Kevin Santiago"/>
        <s v="RICHARDSON Matthew"/>
        <s v="BROWNE Kwesi"/>
        <s v="ZHOU Yu"/>
        <s v="LANDERNEAU Melvin"/>
        <s v="JURCZYK Marc"/>
        <s v="GLAETZER Matthew"/>
        <s v="YAMASAKI Kento"/>
        <s v="TJON EN FA Jaïr"/>
        <s v="PONOMARYOV Sergey"/>
        <s v="ESOW Esow"/>
        <s v="CARLIN Jack"/>
        <s v="HOOGLAND Jeffrey"/>
        <s v="CORNISH Thomas"/>
        <s v="ANGSUTHASAWIT Jai"/>
        <s v="HEDGCOCK James"/>
        <s v="SPIES Jean"/>
        <s v="VAN LOON Tijmen"/>
        <s v="SAUNDERS Callum"/>
        <s v="TRUMAN Joseph"/>
        <s v="SAHROM Muhammad Ridwan"/>
        <s v="RORKE Tyler"/>
        <s v="PAUL Nicholas"/>
        <s v="WEBSTER Sam"/>
        <s v="ELKATHCHOONGO David"/>
        <s v="NORRIS Hayden"/>
        <s v="REID Malik"/>
        <s v="TURNBULL Hamish"/>
        <s v="WAMMES Nick"/>
        <s v="MOHD ZONIS Muhammad Fadhil"/>
        <s v="PALMER Daniel"/>
        <s v="DAKIN Sam"/>
        <s v="DODYK Ryan"/>
        <s v="FIELDING Alistair"/>
        <s v="ALEXANDER Quincy"/>
        <s v="XUE Chenxi"/>
        <s v="KALOGEROPOULOS Ioannis"/>
        <s v="LENDEL Vasilijus"/>
        <s v="VILAR Lucas Oscar"/>
        <s v="LEANDRO MADRIGAL Nayib"/>
        <s v="VERDUGO OSUNA Edgar"/>
        <s v="MORENO SANCHEZ Jose"/>
        <s v="RAMIREZ GOMEZ Vicente"/>
        <s v="TO Cheuk Hei"/>
        <s v="CANELON VERA Hersony Gadiel"/>
        <s v="CORDON PAZ Luis"/>
        <s v="DÖRNBACH Maximilian"/>
        <s v="BRETAS Sotirios"/>
        <s v="BOTTASSO Leandro"/>
        <s v="RUIZ TERAN Juan"/>
        <s v="PINEDA Brandon"/>
        <s v="CHUGAY Andrey"/>
        <s v="ELSENFAWI Ahmed"/>
        <s v="BOONE Evan"/>
        <s v="JIMENEZ ELIZONDO Ekain"/>
        <s v="SARNECKI Rafal"/>
        <s v="NAKANO Shinji"/>
        <s v="QUINN Thomas"/>
        <s v="SZALONTAY Sándor"/>
        <s v="ČECHMAN Martin"/>
        <s v="OBARA Yuta"/>
        <s v="ROCHNA Daniel"/>
        <s v="PERALTA Juan"/>
        <s v="LOVASSY Patrik Rómeó"/>
        <s v="SYDNEY Je'Land"/>
        <s v="ROWLEY Conor"/>
        <s v="SHINZAN Kyohei"/>
        <s v="LIVANOS Konstantinos"/>
        <s v="RAJKOWSKI Patryk"/>
        <s v="EILERS Joachim"/>
        <s v="MATSUI Koyu"/>
        <s v="CSENG?I Bálint"/>
        <s v="BOHUSLÁVEK Mat?j"/>
        <s v="BIANCHI Matteo"/>
        <s v="BARRETTE Hugo"/>
        <s v="YAKOVLEV Mikhail"/>
        <s v="JONAUSKAS Svajūnas"/>
        <s v="ZAITSAU Artsiom"/>
        <s v="SPARROW Mitchell"/>
        <s v="KENNY Jason"/>
        <s v="NITTA Yudai"/>
        <s v="LEVY Maximilian"/>
        <s v="WAKIMOTO Yuta"/>
        <s v="AWANG Mohd Azizulhasni"/>
        <s v="DMITRIEV Denis"/>
        <s v="GLADYSHEV Ivan"/>
        <s v="BÜCHLI Matthijs"/>
        <s v="XU Chao"/>
        <s v="RUDYK Mateusz"/>
        <s v="PERKINS Shane Alan"/>
        <s v="BRISTER James"/>
        <s v="STOVBETSKYI Dmytro"/>
        <s v="VORZHEV Pavel"/>
        <s v="DUBCHENKO Aleksandr"/>
        <s v="NOVIK Uladzislau"/>
        <s v="KANG Shih Feng"/>
        <s v="KELEMEN Pavel"/>
        <s v="MELLEN James"/>
        <s v="ARCHAMBAULT Joel"/>
        <s v="MAKSEL Krzysztof"/>
        <s v="BOS Theo"/>
        <s v="DAWKINS Edward"/>
        <s v="KAWABATA Tomoyuki"/>
        <s v="DA SILVA Joao Vitor"/>
        <s v="LAW Tsz Chun"/>
        <s v="CLARKE Thomas"/>
        <s v="HSIEH Nien Hsing"/>
        <s v="CECI Francesco"/>
        <s v="HOFFMAN Leigh"/>
        <s v="YAKUSHEVSKIY Pavel"/>
        <s v="BONSER Kye"/>
        <s v="KNIPE Bradly"/>
        <s v="HART Nathan"/>
        <s v="MEUNIER Tylah"/>
        <s v="STOVBETSKYY Dmytro"/>
        <s v="OGLE Jackson"/>
        <s v="SHEARING Conor"/>
        <s v="CASTLE Jordan"/>
        <s v="WILLIAMS Zac"/>
        <s v="CLANCY Patrick"/>
        <s v="SZABO Norbert"/>
        <s v="CHEBANETS Tadey-Ivan"/>
        <s v="AMAGAI Kazuki"/>
        <s v="KIM Chengsu"/>
        <s v="FUKAYA Tomohiro"/>
        <s v="OH Jeseok"/>
        <s v="TAKAHASHI Shinya"/>
        <s v="YOSHIMOTO Taisei"/>
        <s v="HINDES Philip"/>
        <s v="HORI Koki"/>
        <s v="KAPUNYA Worayut"/>
        <s v="CONSTABLE Patrick"/>
        <s v="RYAN Blake"/>
        <s v="WILLIAMS Jackson"/>
        <s v="GREEN Jamie"/>
        <s v="HOFMAN Charles"/>
        <s v="GALLAGHER Sam"/>
        <s v="KEY Declan"/>
        <s v="TROVAS John"/>
        <s v="HUTTON Brandon"/>
        <s v="SHEEN Lachlan"/>
        <s v="CARISIMO Carlos"/>
        <s v="ROLLISON Jaden"/>
        <s v="STIBBARD Louis"/>
        <s v="ALLEN Duncan"/>
        <s v="LOVERIDGE Lachlan"/>
        <s v="FONSECA DA SILVA FREITAS Kacio"/>
        <s v="OMELCHENKO Sergii"/>
        <s v="BI Wenjun"/>
        <s v="SCHMID Jacob"/>
        <s v="LAFARGUE Quentin"/>
        <s v="WATANABE Kazunari"/>
        <s v="VYNOKUROV Andrii"/>
        <s v="HSIAO Shih Hsin"/>
        <s v="LIPA Mateusz"/>
        <s v="LIU Kuan"/>
        <s v="CECI Luca"/>
        <s v="PERVIS Francois"/>
        <s v="LIGTLEE Sam"/>
        <s v="SPENCER Sam"/>
        <s v="POLLARD Ned"/>
        <s v="EGLINGTON Simon"/>
        <s v="HOUSDEN Max"/>
        <s v="MARSHALL Zachary"/>
        <s v="KUMAR Sahil"/>
        <s v="SKINNER Callum"/>
        <s v="RITTER Stefan"/>
        <s v="SINGH Ranjit"/>
        <s v="OLIVA Lewis"/>
        <s v="SANANDARAJ Sanuraj"/>
        <s v="ST LOUIS PIVIN Patrice"/>
        <s v="OWENS Ryan"/>
        <s v="PHILLIP Njisane"/>
        <s v="SOJKA David"/>
        <s v="PUERTA ZAPATA Fabian Hernando"/>
        <s v="BOOTH Oliver"/>
        <s v="LAWSON Ryan"/>
        <s v="BOF Nathan"/>
        <s v="FANTA Jiří"/>
        <s v="CECI Davide"/>
        <s v="RASOL Muhamad Khairil Nizam"/>
        <s v="DE PAUW Ayrton"/>
        <s v="DANESHVARKHOURRAM Mohammad"/>
        <s v="SHURSHIN Nikita"/>
        <s v="IM Chaebin"/>
        <s v="SUOZZI Dominic"/>
        <s v="MULLEN Eoin"/>
        <s v="LEWANDOWSKI Michal"/>
        <s v="BALZER Erik"/>
        <s v="WÄCHTER Tobias"/>
        <s v="VAN VELTHOOVEN Simon"/>
        <s v="D'ALMEIDA Michael"/>
        <s v="VOLIKAKIS Christos"/>
        <s v="ZIELINSKI Damian"/>
        <s v="KANG Dongjin"/>
        <s v="PULGAR Angel"/>
        <s v="BARANOSKI Matthew"/>
        <s v="PTÁČNÍK Adam"/>
        <s v="LEWIS Peter"/>
        <s v="CIPRIANO Flavio Vagner"/>
        <s v="EDELIN Benjamin"/>
        <s v="CRAMPTON Matthew"/>
        <s v="ENGLER Eric"/>
        <s v="VELOCE Joseph"/>
        <s v="HAAK Hugo"/>
        <s v="VOLIKAKIS Zafeiris"/>
        <s v="BUCHYNYSKYY Volodymyr"/>
        <s v="MIKKONEN Jani"/>
        <s v="MINCHEV Miroslav"/>
        <s v="ALIAGA CHIVITE Sergio"/>
        <s v="ASKURAVA David"/>
        <s v="KUCZYNSKI Kamil"/>
        <s v="PARRA CORTEZ Anderson"/>
        <s v="NG Onn Lam, Josiah"/>
        <s v="MAZQUIARAN URIA Hodei"/>
        <s v="HARWOOD Emerson"/>
        <s v="TKACHEV Aleksei"/>
        <s v="ARCHIBALD Matt"/>
        <s v="BERBENYUK Vadim"/>
        <s v="SAVITSKIY Valentin"/>
        <s v="EMADI Kian"/>
        <s v="SAMUSENKO Kirill"/>
        <s v="ESTERHUIZEN Bernard"/>
        <s v="TAYLOR Andrew"/>
        <s v="SUNDERLAND Scott"/>
        <s v="SCHRODER Marc"/>
        <s v="NAKAGAWA Seiichiro"/>
        <s v="MARCANO SANCHEZ Cesar Mervin"/>
        <s v="MCLEAN Haseem"/>
        <s v="MAGAÑA Rene"/>
        <s v="FENG Yong"/>
        <s v="SHURSHIN Denis"/>
        <s v="BULLEN Mitchell"/>
        <s v="TANG Qi"/>
        <s v="OKUNEV Ilya"/>
        <s v="MULDER Scott"/>
        <s v="SAKAMOTO Takashi"/>
        <s v="TSERENTZOULIAS Christos"/>
        <s v="DOEHRER Sebastian"/>
        <s v="VAN KLOOSTER Rigard"/>
        <s v="MCCRONE Marcus"/>
        <s v="JEANNE Nell"/>
        <s v="LAWINO Patrick"/>
        <s v="KUBEEV Andrey"/>
        <s v="WAGNER Robin"/>
        <s v="GENYS Gennadiy"/>
        <s v="BAO Saifei"/>
        <s v="CARRASCO Carlos"/>
        <s v="ZHANG Miao"/>
        <s v="BORISOV Sergei"/>
        <s v="HOY Chris"/>
        <s v="MULDER Teun"/>
        <s v="ŠPIČKA Denis"/>
        <s v="BOURGAIN Mickaël"/>
        <s v="MARIN CERMENO Jonathan"/>
        <s v="MD YUNOS Muhammad Edrus"/>
        <s v="AUDI Raja"/>
        <s v="ESTEBAN HERRAIZ Itmar"/>
        <s v="ARAUJO Jhonny"/>
        <s v="KHOZOV Vladimir"/>
        <s v="MASSIE Giddeon"/>
        <s v="ENDERS Rene"/>
        <s v="GAO Song"/>
        <s v="JUN Wongu"/>
        <s v="CHEUNG Joy Lai"/>
        <s v="SZILSKII Sergei"/>
        <s v="TEKLINSKI Adrian"/>
        <s v="SMITH Travis"/>
        <s v="WANG Qiming"/>
        <s v="MASOTTI Fabio"/>
        <s v="FEIFERLÍK Martin"/>
        <s v="ZAID Mohd Fattah Amri"/>
        <s v="POLYNSKIY Sergey"/>
        <s v="ASKARI Ali"/>
        <s v="NARVAEZ ROMERO Leonardo"/>
      </sharedItems>
    </cacheField>
    <cacheField name="Country" numFmtId="0">
      <sharedItems/>
    </cacheField>
    <cacheField name="UCI_ID" numFmtId="0">
      <sharedItems containsMixedTypes="1" containsNumber="1" containsInteger="1" minValue="10000959674" maxValue="10129788610"/>
    </cacheField>
    <cacheField name="Age" numFmtId="2">
      <sharedItems containsBlank="1" containsMixedTypes="1" containsNumber="1" minValue="16.2" maxValue="122.66301369863014"/>
    </cacheField>
    <cacheField name="Rank" numFmtId="0">
      <sharedItems containsSemiMixedTypes="0" containsString="0" containsNumber="1" containsInteger="1" minValue="1" maxValue="9" count="8">
        <n v="1"/>
        <n v="2"/>
        <n v="3"/>
        <n v="4"/>
        <n v="5"/>
        <n v="6"/>
        <n v="7"/>
        <n v="9"/>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2">
  <r>
    <s v="Paris"/>
    <n v="2022"/>
    <d v="2022-10-15T00:00:00"/>
    <s v="WCH"/>
    <x v="0"/>
    <s v="NED"/>
    <x v="0"/>
    <n v="1"/>
    <n v="4.5839999999999996"/>
    <n v="4.6399999999999997"/>
    <n v="9.2240000000000002"/>
    <n v="78.057000000000002"/>
  </r>
  <r>
    <s v="Paris"/>
    <n v="2022"/>
    <d v="2022-10-15T00:00:00"/>
    <s v="WCH"/>
    <x v="1"/>
    <s v="AUS"/>
    <x v="1"/>
    <n v="2"/>
    <n v="4.6470000000000002"/>
    <n v="4.734"/>
    <n v="9.3810000000000002"/>
    <n v="76.751000000000005"/>
  </r>
  <r>
    <s v="Paris"/>
    <n v="2022"/>
    <d v="2022-10-15T00:00:00"/>
    <s v="WCH"/>
    <x v="2"/>
    <s v="AUS"/>
    <x v="2"/>
    <n v="3"/>
    <n v="4.6459999999999999"/>
    <n v="4.7590000000000003"/>
    <n v="9.4049999999999994"/>
    <n v="76.555000000000007"/>
  </r>
  <r>
    <s v="Paris"/>
    <n v="2022"/>
    <d v="2022-10-15T00:00:00"/>
    <s v="WCH"/>
    <x v="3"/>
    <s v="POL"/>
    <x v="3"/>
    <n v="4"/>
    <n v="4.6980000000000004"/>
    <n v="4.758"/>
    <n v="9.4559999999999995"/>
    <n v="76.141999999999996"/>
  </r>
  <r>
    <s v="Paris"/>
    <n v="2022"/>
    <d v="2022-10-15T00:00:00"/>
    <s v="WCH"/>
    <x v="4"/>
    <s v="AUS"/>
    <x v="4"/>
    <n v="5"/>
    <n v="4.726"/>
    <n v="4.8010000000000002"/>
    <n v="9.5269999999999992"/>
    <n v="75.575000000000003"/>
  </r>
  <r>
    <s v="Paris"/>
    <n v="2022"/>
    <d v="2022-10-15T00:00:00"/>
    <s v="WCH"/>
    <x v="5"/>
    <s v="JPN"/>
    <x v="5"/>
    <n v="6"/>
    <n v="4.7080000000000002"/>
    <n v="4.8230000000000004"/>
    <n v="9.5310000000000006"/>
    <n v="75.543000000000006"/>
  </r>
  <r>
    <s v="Paris"/>
    <n v="2022"/>
    <d v="2022-10-15T00:00:00"/>
    <s v="WCH"/>
    <x v="6"/>
    <s v="FRA"/>
    <x v="6"/>
    <n v="7"/>
    <n v="4.7249999999999996"/>
    <n v="4.8179999999999996"/>
    <n v="9.5429999999999993"/>
    <n v="75.447999999999993"/>
  </r>
  <r>
    <s v="Paris"/>
    <n v="2022"/>
    <d v="2022-10-15T00:00:00"/>
    <s v="WCH"/>
    <x v="7"/>
    <s v="FRA"/>
    <x v="7"/>
    <n v="8"/>
    <n v="4.7300000000000004"/>
    <n v="4.8179999999999996"/>
    <n v="9.548"/>
    <n v="75.408000000000001"/>
  </r>
  <r>
    <s v="Paris"/>
    <n v="2022"/>
    <d v="2022-10-15T00:00:00"/>
    <s v="WCH"/>
    <x v="8"/>
    <s v="GBR"/>
    <x v="8"/>
    <n v="9"/>
    <n v="4.7450000000000001"/>
    <n v="4.8470000000000004"/>
    <n v="9.5920000000000005"/>
    <n v="75.063000000000002"/>
  </r>
  <r>
    <s v="Paris"/>
    <n v="2022"/>
    <d v="2022-10-15T00:00:00"/>
    <s v="WCH"/>
    <x v="9"/>
    <s v="GBR"/>
    <x v="9"/>
    <n v="10"/>
    <n v="4.7439999999999998"/>
    <n v="4.8570000000000002"/>
    <n v="9.6010000000000009"/>
    <n v="74.992000000000004"/>
  </r>
  <r>
    <s v="Paris"/>
    <n v="2022"/>
    <d v="2022-10-15T00:00:00"/>
    <s v="WCH"/>
    <x v="10"/>
    <s v="FRA"/>
    <x v="10"/>
    <n v="11"/>
    <n v="4.7309999999999999"/>
    <n v="4.8739999999999997"/>
    <n v="9.6050000000000004"/>
    <n v="74.960999999999999"/>
  </r>
  <r>
    <s v="Paris"/>
    <n v="2022"/>
    <d v="2022-10-15T00:00:00"/>
    <s v="WCH"/>
    <x v="11"/>
    <s v="CAN"/>
    <x v="11"/>
    <n v="12"/>
    <n v="4.7759999999999998"/>
    <n v="4.8460000000000001"/>
    <n v="9.6219999999999999"/>
    <n v="74.828999999999994"/>
  </r>
  <r>
    <s v="Paris"/>
    <n v="2022"/>
    <d v="2022-10-15T00:00:00"/>
    <s v="WCH"/>
    <x v="12"/>
    <s v="GER"/>
    <x v="5"/>
    <n v="13"/>
    <n v="4.7690000000000001"/>
    <n v="4.8540000000000001"/>
    <n v="9.6229999999999993"/>
    <n v="74.820999999999998"/>
  </r>
  <r>
    <s v="Paris"/>
    <n v="2022"/>
    <d v="2022-10-15T00:00:00"/>
    <s v="WCH"/>
    <x v="13"/>
    <s v="HUN"/>
    <x v="12"/>
    <n v="14"/>
    <n v="4.7629999999999999"/>
    <n v="4.8680000000000003"/>
    <n v="9.6310000000000002"/>
    <n v="74.759"/>
  </r>
  <r>
    <s v="Paris"/>
    <n v="2022"/>
    <d v="2022-10-15T00:00:00"/>
    <s v="WCH"/>
    <x v="14"/>
    <s v="COL"/>
    <x v="13"/>
    <n v="15"/>
    <n v="4.7859999999999996"/>
    <n v="4.8529999999999998"/>
    <n v="9.6389999999999993"/>
    <n v="74.697000000000003"/>
  </r>
  <r>
    <s v="Paris"/>
    <n v="2022"/>
    <d v="2022-10-15T00:00:00"/>
    <s v="WCH"/>
    <x v="15"/>
    <s v="COL"/>
    <x v="14"/>
    <n v="16"/>
    <n v="4.8019999999999996"/>
    <n v="4.8410000000000002"/>
    <n v="9.6430000000000007"/>
    <n v="74.665999999999997"/>
  </r>
  <r>
    <s v="Paris"/>
    <n v="2022"/>
    <d v="2022-10-15T00:00:00"/>
    <s v="WCH"/>
    <x v="16"/>
    <s v="JPN"/>
    <x v="15"/>
    <n v="17"/>
    <n v="4.7670000000000003"/>
    <n v="4.9059999999999997"/>
    <n v="9.673"/>
    <n v="74.433999999999997"/>
  </r>
  <r>
    <s v="Paris"/>
    <n v="2022"/>
    <d v="2022-10-15T00:00:00"/>
    <s v="WCH"/>
    <x v="17"/>
    <s v="NED"/>
    <x v="16"/>
    <n v="18"/>
    <n v="4.7930000000000001"/>
    <n v="4.8869999999999996"/>
    <n v="9.68"/>
    <n v="74.38"/>
  </r>
  <r>
    <s v="Paris"/>
    <n v="2022"/>
    <d v="2022-10-15T00:00:00"/>
    <s v="WCH"/>
    <x v="18"/>
    <s v="CZE"/>
    <x v="17"/>
    <n v="19"/>
    <n v="4.7759999999999998"/>
    <n v="4.9050000000000002"/>
    <n v="9.6809999999999992"/>
    <n v="74.372"/>
  </r>
  <r>
    <s v="Paris"/>
    <n v="2022"/>
    <d v="2022-10-15T00:00:00"/>
    <s v="WCH"/>
    <x v="19"/>
    <s v="NED"/>
    <x v="5"/>
    <n v="20"/>
    <n v="4.7809999999999997"/>
    <n v="4.907"/>
    <n v="9.6880000000000006"/>
    <n v="74.319000000000003"/>
  </r>
  <r>
    <s v="Paris"/>
    <n v="2022"/>
    <d v="2022-10-15T00:00:00"/>
    <s v="WCH"/>
    <x v="20"/>
    <s v="SUR"/>
    <x v="5"/>
    <n v="21"/>
    <n v="4.7590000000000003"/>
    <n v="4.9390000000000001"/>
    <n v="9.6980000000000004"/>
    <n v="74.242000000000004"/>
  </r>
  <r>
    <s v="Paris"/>
    <n v="2022"/>
    <d v="2022-10-15T00:00:00"/>
    <s v="WCH"/>
    <x v="21"/>
    <s v="JPN"/>
    <x v="18"/>
    <n v="22"/>
    <n v="4.84"/>
    <n v="4.9009999999999998"/>
    <n v="9.7409999999999997"/>
    <n v="73.914000000000001"/>
  </r>
  <r>
    <s v="Paris"/>
    <n v="2022"/>
    <d v="2022-10-15T00:00:00"/>
    <s v="WCH"/>
    <x v="22"/>
    <s v="GER"/>
    <x v="19"/>
    <n v="23"/>
    <n v="4.8550000000000004"/>
    <n v="4.9509999999999996"/>
    <n v="9.8059999999999992"/>
    <n v="73.424000000000007"/>
  </r>
  <r>
    <s v="Paris"/>
    <n v="2022"/>
    <d v="2022-10-15T00:00:00"/>
    <s v="WCH"/>
    <x v="23"/>
    <s v="CAN"/>
    <x v="20"/>
    <n v="24"/>
    <n v="4.851"/>
    <n v="4.9660000000000002"/>
    <n v="9.8170000000000002"/>
    <n v="73.341999999999999"/>
  </r>
  <r>
    <s v="Paris"/>
    <n v="2022"/>
    <d v="2022-10-15T00:00:00"/>
    <s v="WCH"/>
    <x v="24"/>
    <s v="CHN"/>
    <x v="21"/>
    <n v="25"/>
    <n v="4.8460000000000001"/>
    <n v="4.9809999999999999"/>
    <n v="9.827"/>
    <n v="73.268000000000001"/>
  </r>
  <r>
    <s v="Paris"/>
    <n v="2022"/>
    <d v="2022-10-15T00:00:00"/>
    <s v="WCH"/>
    <x v="25"/>
    <s v="POL"/>
    <x v="22"/>
    <n v="26"/>
    <n v="4.8860000000000001"/>
    <n v="4.95"/>
    <n v="9.8360000000000003"/>
    <n v="73.2"/>
  </r>
  <r>
    <s v="Paris"/>
    <n v="2022"/>
    <d v="2022-10-15T00:00:00"/>
    <s v="WCH"/>
    <x v="26"/>
    <s v="MAS"/>
    <x v="23"/>
    <n v="27"/>
    <n v="4.8460000000000001"/>
    <n v="4.9939999999999998"/>
    <n v="9.84"/>
    <n v="73.171000000000006"/>
  </r>
  <r>
    <s v="Paris"/>
    <n v="2022"/>
    <d v="2022-10-15T00:00:00"/>
    <s v="WCH"/>
    <x v="27"/>
    <s v="ESP"/>
    <x v="24"/>
    <n v="28"/>
    <n v="4.8849999999999998"/>
    <n v="4.9619999999999997"/>
    <n v="9.8469999999999995"/>
    <n v="73.119"/>
  </r>
  <r>
    <s v="Paris"/>
    <n v="2022"/>
    <d v="2022-10-15T00:00:00"/>
    <s v="WCH"/>
    <x v="28"/>
    <s v="THA"/>
    <x v="25"/>
    <n v="29"/>
    <n v="4.8780000000000001"/>
    <n v="4.9889999999999999"/>
    <n v="9.8670000000000009"/>
    <n v="72.971000000000004"/>
  </r>
  <r>
    <s v="Paris"/>
    <n v="2022"/>
    <d v="2022-10-15T00:00:00"/>
    <s v="WCH"/>
    <x v="29"/>
    <s v="LTU"/>
    <x v="26"/>
    <n v="30"/>
    <n v="4.875"/>
    <n v="5.03"/>
    <n v="9.9049999999999994"/>
    <n v="72.691000000000003"/>
  </r>
  <r>
    <s v="Paris"/>
    <n v="2022"/>
    <d v="2022-10-15T00:00:00"/>
    <s v="WCH"/>
    <x v="30"/>
    <s v="IND"/>
    <x v="27"/>
    <n v="31"/>
    <n v="4.8789999999999996"/>
    <n v="5.0309999999999997"/>
    <n v="9.91"/>
    <n v="72.653999999999996"/>
  </r>
  <r>
    <s v="Paris"/>
    <n v="2022"/>
    <d v="2022-10-15T00:00:00"/>
    <s v="WCH"/>
    <x v="31"/>
    <s v="KAZ"/>
    <x v="28"/>
    <n v="32"/>
    <n v="4.907"/>
    <n v="5.0039999999999996"/>
    <n v="9.9109999999999996"/>
    <n v="72.647000000000006"/>
  </r>
  <r>
    <s v="Paris"/>
    <n v="2022"/>
    <d v="2022-10-15T00:00:00"/>
    <s v="WCH"/>
    <x v="32"/>
    <s v="KAZ"/>
    <x v="29"/>
    <n v="33"/>
    <n v="4.9080000000000004"/>
    <n v="5.0330000000000004"/>
    <n v="9.9410000000000007"/>
    <n v="72.427000000000007"/>
  </r>
  <r>
    <s v="Paris"/>
    <n v="2022"/>
    <d v="2022-10-15T00:00:00"/>
    <s v="WCH"/>
    <x v="33"/>
    <s v="TTO"/>
    <x v="5"/>
    <n v="34"/>
    <n v="4.915"/>
    <n v="5.0970000000000004"/>
    <n v="10.012"/>
    <n v="71.914000000000001"/>
  </r>
  <r>
    <s v="Paris"/>
    <n v="2022"/>
    <d v="2022-10-15T00:00:00"/>
    <s v="WCH"/>
    <x v="34"/>
    <s v="RSA"/>
    <x v="5"/>
    <n v="35"/>
    <n v="4.9710000000000001"/>
    <n v="5.0730000000000004"/>
    <n v="10.044"/>
    <n v="71.685000000000002"/>
  </r>
  <r>
    <s v="Cali"/>
    <n v="2022"/>
    <d v="2022-07-10T00:00:00"/>
    <s v="NC"/>
    <x v="0"/>
    <s v="NED"/>
    <x v="30"/>
    <n v="1"/>
    <n v="4.7210000000000001"/>
    <n v="4.74"/>
    <n v="9.4610000000000003"/>
    <n v="76.101891977592217"/>
  </r>
  <r>
    <s v="Cali"/>
    <n v="2022"/>
    <d v="2022-07-10T00:00:00"/>
    <s v="NC"/>
    <x v="35"/>
    <s v="TTO"/>
    <x v="31"/>
    <n v="2"/>
    <n v="4.7290000000000001"/>
    <n v="4.774"/>
    <n v="9.5030000000000001"/>
    <n v="75.765547721772066"/>
  </r>
  <r>
    <s v="Cali"/>
    <n v="2022"/>
    <d v="2022-07-10T00:00:00"/>
    <s v="NC"/>
    <x v="36"/>
    <s v="NED"/>
    <x v="32"/>
    <n v="3"/>
    <n v="4.8179999999999996"/>
    <n v="4.7919999999999998"/>
    <n v="9.61"/>
    <n v="74.921956295525504"/>
  </r>
  <r>
    <s v="Cali"/>
    <n v="2022"/>
    <d v="2022-07-10T00:00:00"/>
    <s v="NC"/>
    <x v="14"/>
    <s v="COL"/>
    <x v="33"/>
    <n v="4"/>
    <n v="4.83"/>
    <n v="4.8740000000000006"/>
    <n v="9.7040000000000006"/>
    <n v="74.196207749381699"/>
  </r>
  <r>
    <s v="Cali"/>
    <n v="2022"/>
    <d v="2022-07-10T00:00:00"/>
    <s v="NC"/>
    <x v="22"/>
    <s v="GER"/>
    <x v="34"/>
    <n v="5"/>
    <n v="4.8490000000000002"/>
    <n v="4.9260000000000002"/>
    <n v="9.7750000000000004"/>
    <n v="73.657289002557548"/>
  </r>
  <r>
    <s v="Cali"/>
    <n v="2022"/>
    <d v="2022-07-10T00:00:00"/>
    <s v="NC"/>
    <x v="20"/>
    <s v="SUR"/>
    <x v="5"/>
    <n v="6"/>
    <n v="4.8550000000000004"/>
    <n v="4.9509999999999987"/>
    <n v="9.8059999999999992"/>
    <n v="73.424434019987771"/>
  </r>
  <r>
    <s v="Cali"/>
    <n v="2022"/>
    <d v="2022-07-10T00:00:00"/>
    <s v="NC"/>
    <x v="37"/>
    <s v="CHN"/>
    <x v="35"/>
    <n v="7"/>
    <n v="4.9249999999999998"/>
    <n v="4.8950000000000005"/>
    <n v="9.82"/>
    <n v="73.319755600814659"/>
  </r>
  <r>
    <s v="Cali"/>
    <n v="2022"/>
    <d v="2022-07-10T00:00:00"/>
    <s v="NC"/>
    <x v="38"/>
    <s v="FRA"/>
    <x v="36"/>
    <n v="8"/>
    <n v="4.9109999999999996"/>
    <n v="4.9480000000000004"/>
    <n v="9.859"/>
    <n v="73.029719038442039"/>
  </r>
  <r>
    <s v="Cali"/>
    <n v="2022"/>
    <d v="2022-07-10T00:00:00"/>
    <s v="NC"/>
    <x v="39"/>
    <s v="CHN"/>
    <x v="37"/>
    <n v="9"/>
    <n v="4.8979999999999997"/>
    <n v="4.9939999999999998"/>
    <n v="9.8919999999999995"/>
    <n v="72.786089769510724"/>
  </r>
  <r>
    <s v="Cali"/>
    <n v="2022"/>
    <d v="2022-07-10T00:00:00"/>
    <s v="NC"/>
    <x v="40"/>
    <s v="NZL"/>
    <x v="5"/>
    <n v="10"/>
    <n v="4.9039999999999999"/>
    <n v="4.9890000000000008"/>
    <n v="9.8930000000000007"/>
    <n v="72.778732437076712"/>
  </r>
  <r>
    <s v="Cali"/>
    <n v="2022"/>
    <d v="2022-07-10T00:00:00"/>
    <s v="NC"/>
    <x v="41"/>
    <s v="COL"/>
    <x v="38"/>
    <n v="11"/>
    <n v="4.9210000000000003"/>
    <n v="5.008"/>
    <n v="9.9290000000000003"/>
    <n v="72.514855473864429"/>
  </r>
  <r>
    <s v="Cali"/>
    <n v="2022"/>
    <d v="2022-07-10T00:00:00"/>
    <s v="NC"/>
    <x v="28"/>
    <s v="THA"/>
    <x v="39"/>
    <n v="12"/>
    <n v="4.9160000000000004"/>
    <n v="5.016"/>
    <n v="9.9320000000000004"/>
    <n v="72.492952074103897"/>
  </r>
  <r>
    <s v="Cali"/>
    <n v="2022"/>
    <d v="2022-07-10T00:00:00"/>
    <s v="NC"/>
    <x v="31"/>
    <s v="KAZ"/>
    <x v="40"/>
    <n v="13"/>
    <n v="4.9550000000000001"/>
    <n v="5.0079999999999991"/>
    <n v="9.9629999999999992"/>
    <n v="72.267389340560072"/>
  </r>
  <r>
    <s v="Cali"/>
    <n v="2022"/>
    <d v="2022-07-10T00:00:00"/>
    <s v="NC"/>
    <x v="24"/>
    <s v="BDR"/>
    <x v="41"/>
    <n v="14"/>
    <n v="4.9370000000000003"/>
    <n v="5.0430000000000001"/>
    <n v="9.98"/>
    <n v="72.144288577154299"/>
  </r>
  <r>
    <s v="Cali"/>
    <n v="2022"/>
    <d v="2022-07-10T00:00:00"/>
    <s v="NC"/>
    <x v="42"/>
    <s v="NZL"/>
    <x v="5"/>
    <n v="15"/>
    <n v="4.9800000000000004"/>
    <n v="5.0640000000000001"/>
    <n v="10.044"/>
    <n v="71.68458781362007"/>
  </r>
  <r>
    <s v="Cali"/>
    <n v="2022"/>
    <d v="2022-07-10T00:00:00"/>
    <s v="NC"/>
    <x v="33"/>
    <s v="TTO"/>
    <x v="5"/>
    <n v="16"/>
    <n v="4.9649999999999999"/>
    <n v="5.1029999999999998"/>
    <n v="10.068"/>
    <n v="71.513706793802143"/>
  </r>
  <r>
    <s v="Cali"/>
    <n v="2022"/>
    <d v="2022-07-10T00:00:00"/>
    <s v="NC"/>
    <x v="43"/>
    <s v="CAN"/>
    <x v="42"/>
    <n v="17"/>
    <n v="5.008"/>
    <n v="5.0669999999999993"/>
    <n v="10.074999999999999"/>
    <n v="71.464019851116632"/>
  </r>
  <r>
    <s v="Cali"/>
    <n v="2022"/>
    <d v="2022-07-10T00:00:00"/>
    <s v="NC"/>
    <x v="27"/>
    <s v="ESP"/>
    <x v="43"/>
    <n v="18"/>
    <n v="5.0110000000000001"/>
    <n v="5.0720000000000001"/>
    <n v="10.083"/>
    <n v="71.407319250223154"/>
  </r>
  <r>
    <s v="Cali"/>
    <n v="2022"/>
    <d v="2022-07-10T00:00:00"/>
    <s v="NC"/>
    <x v="44"/>
    <s v="LTU"/>
    <x v="44"/>
    <n v="19"/>
    <n v="4.9909999999999997"/>
    <n v="5.0999999999999996"/>
    <n v="10.090999999999999"/>
    <n v="71.350708552175206"/>
  </r>
  <r>
    <s v="Cali"/>
    <n v="2022"/>
    <d v="2022-07-10T00:00:00"/>
    <s v="NC"/>
    <x v="45"/>
    <s v="ARG"/>
    <x v="5"/>
    <n v="20"/>
    <n v="5.0049999999999999"/>
    <n v="5.096000000000001"/>
    <n v="10.101000000000001"/>
    <n v="71.280071280071269"/>
  </r>
  <r>
    <s v="Cali"/>
    <n v="2022"/>
    <d v="2022-07-10T00:00:00"/>
    <s v="NC"/>
    <x v="32"/>
    <s v="KAZ"/>
    <x v="45"/>
    <n v="21"/>
    <n v="5.0149999999999997"/>
    <n v="5.0949999999999998"/>
    <n v="10.11"/>
    <n v="71.2166172106825"/>
  </r>
  <r>
    <s v="Cali"/>
    <n v="2022"/>
    <d v="2022-07-10T00:00:00"/>
    <s v="NC"/>
    <x v="46"/>
    <s v="TPE"/>
    <x v="5"/>
    <n v="22"/>
    <n v="5.0170000000000003"/>
    <n v="5.1209999999999996"/>
    <n v="10.138"/>
    <n v="71.019925034523581"/>
  </r>
  <r>
    <s v="Cali"/>
    <n v="2022"/>
    <d v="2022-07-10T00:00:00"/>
    <s v="NC"/>
    <x v="47"/>
    <s v="ARG"/>
    <x v="5"/>
    <n v="23"/>
    <n v="5.0609999999999999"/>
    <n v="5.1110000000000007"/>
    <n v="10.172000000000001"/>
    <n v="70.782540306724343"/>
  </r>
  <r>
    <s v="Cali"/>
    <n v="2022"/>
    <d v="2022-07-10T00:00:00"/>
    <s v="NC"/>
    <x v="48"/>
    <s v="ESP"/>
    <x v="46"/>
    <n v="24"/>
    <n v="5.05"/>
    <n v="5.1450000000000005"/>
    <n v="10.195"/>
    <n v="70.62285434036292"/>
  </r>
  <r>
    <s v="Cali"/>
    <n v="2022"/>
    <d v="2022-07-10T00:00:00"/>
    <s v="NC"/>
    <x v="49"/>
    <s v="GRE"/>
    <x v="47"/>
    <n v="25"/>
    <n v="5.0529999999999999"/>
    <n v="5.1740000000000004"/>
    <n v="10.227"/>
    <n v="70.401877383396894"/>
  </r>
  <r>
    <s v="Cali"/>
    <n v="2022"/>
    <d v="2022-07-10T00:00:00"/>
    <s v="NC"/>
    <x v="50"/>
    <s v="MEX"/>
    <x v="5"/>
    <n v="26"/>
    <n v="5.0650000000000004"/>
    <n v="5.2160000000000002"/>
    <n v="10.281000000000001"/>
    <n v="70.032098044937257"/>
  </r>
  <r>
    <s v="Cali"/>
    <n v="2022"/>
    <d v="2022-07-10T00:00:00"/>
    <s v="NC"/>
    <x v="29"/>
    <s v="LTU"/>
    <x v="48"/>
    <n v="27"/>
    <n v="5.0709999999999997"/>
    <n v="5.2240000000000002"/>
    <n v="10.295"/>
    <n v="69.936862554638168"/>
  </r>
  <r>
    <s v="Cali"/>
    <n v="2022"/>
    <d v="2022-07-10T00:00:00"/>
    <s v="NC"/>
    <x v="51"/>
    <s v="MEX"/>
    <x v="5"/>
    <n v="28"/>
    <n v="5.0960000000000001"/>
    <n v="5.2029999999999994"/>
    <n v="10.298999999999999"/>
    <n v="69.90969997087096"/>
  </r>
  <r>
    <s v="Cali"/>
    <n v="2022"/>
    <d v="2022-07-10T00:00:00"/>
    <s v="NC"/>
    <x v="52"/>
    <s v="GRE"/>
    <x v="49"/>
    <n v="29"/>
    <n v="5.1429999999999998"/>
    <n v="5.2240000000000011"/>
    <n v="10.367000000000001"/>
    <n v="69.451143050062697"/>
  </r>
  <r>
    <s v="Cali"/>
    <n v="2022"/>
    <d v="2022-07-10T00:00:00"/>
    <s v="NC"/>
    <x v="53"/>
    <s v="GUA"/>
    <x v="5"/>
    <n v="30"/>
    <n v="5.2"/>
    <n v="5.3259999999999996"/>
    <n v="10.526"/>
    <n v="68.402052061561847"/>
  </r>
  <r>
    <s v="Cali"/>
    <n v="2022"/>
    <d v="2022-07-10T00:00:00"/>
    <s v="NC"/>
    <x v="54"/>
    <s v="HKG"/>
    <x v="5"/>
    <n v="31"/>
    <n v="5.2220000000000004"/>
    <n v="5.3090000000000002"/>
    <n v="10.531000000000001"/>
    <n v="68.369575538885186"/>
  </r>
  <r>
    <s v="Cali"/>
    <n v="2022"/>
    <d v="2022-07-10T00:00:00"/>
    <s v="NC"/>
    <x v="55"/>
    <s v="VEN"/>
    <x v="5"/>
    <n v="32"/>
    <n v="5.2549999999999999"/>
    <n v="5.3679999999999994"/>
    <n v="10.622999999999999"/>
    <n v="67.777463993222256"/>
  </r>
  <r>
    <s v="Cali"/>
    <n v="2022"/>
    <d v="2022-07-10T00:00:00"/>
    <s v="NC"/>
    <x v="56"/>
    <s v="CRC"/>
    <x v="5"/>
    <n v="33"/>
    <n v="5.3170000000000002"/>
    <n v="5.4190000000000005"/>
    <n v="10.736000000000001"/>
    <n v="67.064083457526081"/>
  </r>
  <r>
    <s v="Cali"/>
    <n v="2022"/>
    <d v="2022-07-10T00:00:00"/>
    <s v="NC"/>
    <x v="57"/>
    <s v="GUA"/>
    <x v="5"/>
    <n v="34"/>
    <n v="5.3029999999999999"/>
    <n v="5.4479999999999995"/>
    <n v="10.750999999999999"/>
    <n v="66.970514370756206"/>
  </r>
  <r>
    <s v="Cali"/>
    <n v="2022"/>
    <d v="2022-07-10T00:00:00"/>
    <s v="NC"/>
    <x v="58"/>
    <s v="CHI"/>
    <x v="5"/>
    <n v="35"/>
    <n v="5.407"/>
    <n v="5.4260000000000002"/>
    <n v="10.833"/>
    <n v="66.463583494876758"/>
  </r>
  <r>
    <s v="Cali"/>
    <n v="2022"/>
    <d v="2022-07-10T00:00:00"/>
    <s v="NC"/>
    <x v="59"/>
    <s v="EGY"/>
    <x v="5"/>
    <n v="36"/>
    <n v="5.383"/>
    <n v="5.5509999999999993"/>
    <n v="10.933999999999999"/>
    <n v="65.849643314432058"/>
  </r>
  <r>
    <s v="Cali"/>
    <n v="2022"/>
    <d v="2022-07-10T00:00:00"/>
    <s v="NC"/>
    <x v="60"/>
    <s v="JAM"/>
    <x v="5"/>
    <n v="37"/>
    <n v="5.7140000000000004"/>
    <n v="5.782"/>
    <n v="11.496"/>
    <n v="62.630480167014611"/>
  </r>
  <r>
    <s v="Milton"/>
    <n v="2022"/>
    <d v="2022-05-13T00:00:00"/>
    <s v="NC"/>
    <x v="1"/>
    <s v="AUS"/>
    <x v="50"/>
    <n v="1"/>
    <n v="4.7940000000000005"/>
    <n v="4.7560000000000002"/>
    <n v="9.5500000000000007"/>
    <n v="75.392670157068054"/>
  </r>
  <r>
    <s v="Milton"/>
    <n v="2022"/>
    <d v="2022-05-13T00:00:00"/>
    <s v="NC"/>
    <x v="2"/>
    <s v="AUS"/>
    <x v="51"/>
    <n v="2"/>
    <n v="4.8010000000000002"/>
    <n v="4.7569999999999997"/>
    <n v="9.5579999999999998"/>
    <n v="75.329566854990588"/>
  </r>
  <r>
    <s v="Milton"/>
    <n v="2022"/>
    <d v="2022-05-13T00:00:00"/>
    <s v="NC"/>
    <x v="3"/>
    <s v="POL"/>
    <x v="52"/>
    <n v="3"/>
    <n v="4.8170000000000002"/>
    <n v="4.7699999999999996"/>
    <n v="9.5869999999999997"/>
    <n v="75.101700219046634"/>
  </r>
  <r>
    <s v="Milton"/>
    <n v="2022"/>
    <d v="2022-05-13T00:00:00"/>
    <s v="NC"/>
    <x v="9"/>
    <s v="TIN"/>
    <x v="53"/>
    <n v="4"/>
    <n v="4.8239999999999998"/>
    <n v="4.7880000000000003"/>
    <n v="9.6120000000000001"/>
    <n v="74.906367041198507"/>
  </r>
  <r>
    <s v="Milton"/>
    <n v="2022"/>
    <d v="2022-05-13T00:00:00"/>
    <s v="NC"/>
    <x v="13"/>
    <s v="HUN"/>
    <x v="54"/>
    <n v="5"/>
    <n v="4.8629999999999995"/>
    <n v="4.7880000000000003"/>
    <n v="9.6509999999999998"/>
    <n v="74.603668013677336"/>
  </r>
  <r>
    <s v="Milton"/>
    <n v="2022"/>
    <d v="2022-05-13T00:00:00"/>
    <s v="NC"/>
    <x v="11"/>
    <s v="CAN"/>
    <x v="55"/>
    <n v="6"/>
    <n v="4.87"/>
    <n v="4.8029999999999999"/>
    <n v="9.673"/>
    <n v="74.433991522795409"/>
  </r>
  <r>
    <s v="Milton"/>
    <n v="2022"/>
    <d v="2022-05-13T00:00:00"/>
    <s v="NC"/>
    <x v="23"/>
    <s v="CAN"/>
    <x v="56"/>
    <n v="7"/>
    <n v="4.8740000000000006"/>
    <n v="4.843"/>
    <n v="9.7170000000000005"/>
    <n v="74.096943501080574"/>
  </r>
  <r>
    <s v="Milton"/>
    <n v="2022"/>
    <d v="2022-05-13T00:00:00"/>
    <s v="NC"/>
    <x v="61"/>
    <s v="TIN"/>
    <x v="57"/>
    <n v="8"/>
    <n v="4.9260000000000002"/>
    <n v="4.827"/>
    <n v="9.7530000000000001"/>
    <n v="73.82343894186404"/>
  </r>
  <r>
    <s v="Milton"/>
    <n v="2022"/>
    <d v="2022-05-13T00:00:00"/>
    <s v="NC"/>
    <x v="17"/>
    <s v="BCC"/>
    <x v="58"/>
    <n v="9"/>
    <n v="4.907"/>
    <n v="4.8550000000000004"/>
    <n v="9.7620000000000005"/>
    <n v="73.755377996312234"/>
  </r>
  <r>
    <s v="Milton"/>
    <n v="2022"/>
    <d v="2022-05-13T00:00:00"/>
    <s v="NC"/>
    <x v="36"/>
    <s v="NED"/>
    <x v="59"/>
    <n v="10"/>
    <n v="4.9009999999999998"/>
    <n v="4.8620000000000001"/>
    <n v="9.7629999999999999"/>
    <n v="73.747823414933933"/>
  </r>
  <r>
    <s v="Milton"/>
    <n v="2022"/>
    <d v="2022-05-13T00:00:00"/>
    <s v="NC"/>
    <x v="21"/>
    <s v="RKD"/>
    <x v="60"/>
    <n v="11"/>
    <n v="4.9050000000000002"/>
    <n v="4.8579999999999997"/>
    <n v="9.7629999999999999"/>
    <n v="73.747823414933933"/>
  </r>
  <r>
    <s v="Milton"/>
    <n v="2022"/>
    <d v="2022-05-13T00:00:00"/>
    <s v="NC"/>
    <x v="62"/>
    <s v="JPN"/>
    <x v="61"/>
    <n v="12"/>
    <n v="4.9160000000000004"/>
    <n v="4.8499999999999996"/>
    <n v="9.766"/>
    <n v="73.725168953512181"/>
  </r>
  <r>
    <s v="Milton"/>
    <n v="2022"/>
    <d v="2022-05-13T00:00:00"/>
    <s v="NC"/>
    <x v="63"/>
    <s v="CHN"/>
    <x v="62"/>
    <n v="13"/>
    <n v="4.9259999999999993"/>
    <n v="4.87"/>
    <n v="9.7959999999999994"/>
    <n v="73.499387505104124"/>
  </r>
  <r>
    <s v="Milton"/>
    <n v="2022"/>
    <d v="2022-05-13T00:00:00"/>
    <s v="NC"/>
    <x v="44"/>
    <s v="LTU"/>
    <x v="63"/>
    <n v="14"/>
    <n v="4.95"/>
    <n v="4.8760000000000003"/>
    <n v="9.8260000000000005"/>
    <n v="73.274984734378179"/>
  </r>
  <r>
    <s v="Milton"/>
    <n v="2022"/>
    <d v="2022-05-13T00:00:00"/>
    <s v="NC"/>
    <x v="15"/>
    <s v="COL"/>
    <x v="64"/>
    <n v="15"/>
    <n v="4.923"/>
    <n v="4.9109999999999996"/>
    <n v="9.8339999999999996"/>
    <n v="73.215375228798052"/>
  </r>
  <r>
    <s v="Milton"/>
    <n v="2022"/>
    <d v="2022-05-13T00:00:00"/>
    <s v="NC"/>
    <x v="12"/>
    <s v="GER"/>
    <x v="65"/>
    <n v="16"/>
    <n v="4.9430000000000005"/>
    <n v="4.899"/>
    <n v="9.8420000000000005"/>
    <n v="73.155862629546831"/>
  </r>
  <r>
    <s v="Milton"/>
    <n v="2022"/>
    <d v="2022-05-13T00:00:00"/>
    <s v="NC"/>
    <x v="64"/>
    <s v="CZE"/>
    <x v="66"/>
    <n v="17"/>
    <n v="4.9639999999999995"/>
    <n v="4.88"/>
    <n v="9.8439999999999994"/>
    <n v="73.140999593661121"/>
  </r>
  <r>
    <s v="Milton"/>
    <n v="2022"/>
    <d v="2022-05-13T00:00:00"/>
    <s v="NC"/>
    <x v="19"/>
    <s v="BCC"/>
    <x v="67"/>
    <n v="18"/>
    <n v="4.9899999999999993"/>
    <n v="4.88"/>
    <n v="9.8699999999999992"/>
    <n v="72.948328267477208"/>
  </r>
  <r>
    <s v="Milton"/>
    <n v="2022"/>
    <d v="2022-05-13T00:00:00"/>
    <s v="NC"/>
    <x v="8"/>
    <s v="GBR"/>
    <x v="68"/>
    <n v="19"/>
    <n v="4.9880000000000004"/>
    <n v="4.8869999999999996"/>
    <n v="9.875"/>
    <n v="72.911392405063296"/>
  </r>
  <r>
    <s v="Milton"/>
    <n v="2022"/>
    <d v="2022-05-13T00:00:00"/>
    <s v="NC"/>
    <x v="37"/>
    <s v="CHN"/>
    <x v="69"/>
    <n v="20"/>
    <n v="4.9459999999999997"/>
    <n v="4.9390000000000001"/>
    <n v="9.8849999999999998"/>
    <n v="72.837632776934754"/>
  </r>
  <r>
    <s v="Milton"/>
    <n v="2022"/>
    <d v="2022-05-13T00:00:00"/>
    <s v="NC"/>
    <x v="16"/>
    <s v="RKD"/>
    <x v="70"/>
    <n v="21"/>
    <n v="5.0129999999999999"/>
    <n v="4.8819999999999997"/>
    <n v="9.8949999999999996"/>
    <n v="72.764022233451243"/>
  </r>
  <r>
    <s v="Milton"/>
    <n v="2022"/>
    <d v="2022-05-13T00:00:00"/>
    <s v="NC"/>
    <x v="65"/>
    <s v="POL"/>
    <x v="71"/>
    <n v="22"/>
    <n v="5.0089999999999995"/>
    <n v="4.9340000000000002"/>
    <n v="9.9429999999999996"/>
    <n v="72.412752690334912"/>
  </r>
  <r>
    <s v="Milton"/>
    <n v="2022"/>
    <d v="2022-05-13T00:00:00"/>
    <s v="NC"/>
    <x v="41"/>
    <s v="COL"/>
    <x v="72"/>
    <n v="23"/>
    <n v="5.0199999999999996"/>
    <n v="4.9290000000000003"/>
    <n v="9.9489999999999998"/>
    <n v="72.369082319831136"/>
  </r>
  <r>
    <s v="Milton"/>
    <n v="2022"/>
    <d v="2022-05-13T00:00:00"/>
    <s v="NC"/>
    <x v="27"/>
    <s v="ESP"/>
    <x v="73"/>
    <n v="24"/>
    <n v="5.0429999999999993"/>
    <n v="5"/>
    <n v="10.042999999999999"/>
    <n v="71.691725580005979"/>
  </r>
  <r>
    <s v="Milton"/>
    <n v="2022"/>
    <d v="2022-05-13T00:00:00"/>
    <s v="NC"/>
    <x v="66"/>
    <s v="CZE"/>
    <x v="74"/>
    <n v="25"/>
    <n v="5.1319999999999997"/>
    <n v="5.0060000000000002"/>
    <n v="10.138"/>
    <n v="71.019925034523581"/>
  </r>
  <r>
    <s v="Milton"/>
    <n v="2022"/>
    <d v="2022-05-13T00:00:00"/>
    <s v="NC"/>
    <x v="67"/>
    <s v="ESP"/>
    <x v="75"/>
    <n v="26"/>
    <n v="5.0970000000000004"/>
    <n v="5.0430000000000001"/>
    <n v="10.14"/>
    <n v="71.005917159763314"/>
  </r>
  <r>
    <s v="Milton"/>
    <n v="2022"/>
    <d v="2022-05-13T00:00:00"/>
    <s v="NC"/>
    <x v="33"/>
    <s v="TTO"/>
    <x v="5"/>
    <n v="27"/>
    <n v="5.1589999999999998"/>
    <n v="4.9889999999999999"/>
    <n v="10.148"/>
    <n v="70.949940875049279"/>
  </r>
  <r>
    <s v="Milton"/>
    <n v="2022"/>
    <d v="2022-05-13T00:00:00"/>
    <s v="NC"/>
    <x v="34"/>
    <s v="RSA"/>
    <x v="5"/>
    <n v="28"/>
    <n v="5.1049999999999995"/>
    <n v="5.0659999999999998"/>
    <n v="10.170999999999999"/>
    <n v="70.789499557565634"/>
  </r>
  <r>
    <s v="Milton"/>
    <n v="2022"/>
    <d v="2022-05-13T00:00:00"/>
    <s v="NC"/>
    <x v="51"/>
    <s v="MEX"/>
    <x v="5"/>
    <n v="29"/>
    <n v="5.19"/>
    <n v="5.0940000000000003"/>
    <n v="10.284000000000001"/>
    <n v="70.01166861143524"/>
  </r>
  <r>
    <s v="Milton"/>
    <n v="2022"/>
    <d v="2022-05-13T00:00:00"/>
    <s v="NC"/>
    <x v="68"/>
    <s v="USA"/>
    <x v="5"/>
    <n v="30"/>
    <n v="5.2110000000000003"/>
    <n v="5.0730000000000004"/>
    <n v="10.284000000000001"/>
    <n v="70.01166861143524"/>
  </r>
  <r>
    <s v="Milton"/>
    <n v="2022"/>
    <d v="2022-05-13T00:00:00"/>
    <s v="NC"/>
    <x v="69"/>
    <s v="LTU"/>
    <x v="76"/>
    <n v="31"/>
    <n v="5.2009999999999996"/>
    <n v="5.1420000000000003"/>
    <n v="10.343"/>
    <n v="69.612298172677171"/>
  </r>
  <r>
    <s v="Milton"/>
    <n v="2022"/>
    <d v="2022-05-13T00:00:00"/>
    <s v="NC"/>
    <x v="70"/>
    <s v="EUS"/>
    <x v="77"/>
    <n v="32"/>
    <n v="5.2809999999999988"/>
    <n v="5.1020000000000003"/>
    <n v="10.382999999999999"/>
    <n v="69.344120196475018"/>
  </r>
  <r>
    <s v="Milton"/>
    <n v="2022"/>
    <d v="2022-05-13T00:00:00"/>
    <s v="NC"/>
    <x v="71"/>
    <s v="HUN"/>
    <x v="78"/>
    <n v="33"/>
    <n v="5.2630000000000008"/>
    <n v="5.1269999999999998"/>
    <n v="10.39"/>
    <n v="69.297401347449465"/>
  </r>
  <r>
    <s v="Milton"/>
    <n v="2022"/>
    <d v="2022-05-13T00:00:00"/>
    <s v="NC"/>
    <x v="50"/>
    <s v="MEX"/>
    <x v="79"/>
    <n v="34"/>
    <n v="5.3010000000000002"/>
    <n v="5.1349999999999998"/>
    <n v="10.436"/>
    <n v="68.991950939057105"/>
  </r>
  <r>
    <s v="Milton"/>
    <n v="2022"/>
    <d v="2022-05-13T00:00:00"/>
    <s v="NC"/>
    <x v="72"/>
    <s v="USA"/>
    <x v="80"/>
    <n v="35"/>
    <n v="5.306"/>
    <n v="5.181"/>
    <n v="10.487"/>
    <n v="68.656431772670928"/>
  </r>
  <r>
    <s v="Glasgow"/>
    <n v="2022"/>
    <d v="2022-04-24T00:00:00"/>
    <s v="NC"/>
    <x v="0"/>
    <s v="NED"/>
    <x v="81"/>
    <n v="1"/>
    <n v="4.6920000000000002"/>
    <n v="4.7409734828634313"/>
    <n v="9.4329734828634315"/>
    <n v="76.328000000000003"/>
  </r>
  <r>
    <s v="Glasgow"/>
    <n v="2022"/>
    <d v="2022-04-24T00:00:00"/>
    <s v="NC"/>
    <x v="35"/>
    <s v="TTO"/>
    <x v="82"/>
    <n v="2"/>
    <n v="4.6929999999999996"/>
    <n v="4.8599992437208943"/>
    <n v="9.5529992437208939"/>
    <n v="75.369"/>
  </r>
  <r>
    <s v="Glasgow"/>
    <n v="2022"/>
    <d v="2022-04-24T00:00:00"/>
    <s v="NC"/>
    <x v="9"/>
    <s v="GBR"/>
    <x v="83"/>
    <n v="3"/>
    <n v="4.7519999999999998"/>
    <n v="4.8569683704791133"/>
    <n v="9.6089683704791131"/>
    <n v="74.930000000000007"/>
  </r>
  <r>
    <s v="Glasgow"/>
    <n v="2022"/>
    <d v="2022-04-24T00:00:00"/>
    <s v="NC"/>
    <x v="7"/>
    <s v="FRA"/>
    <x v="84"/>
    <n v="4"/>
    <n v="4.7439999999999998"/>
    <n v="4.8699723064186617"/>
    <n v="9.6139723064186615"/>
    <n v="74.891000000000005"/>
  </r>
  <r>
    <s v="Glasgow"/>
    <n v="2022"/>
    <d v="2022-04-24T00:00:00"/>
    <s v="NC"/>
    <x v="4"/>
    <s v="AUS"/>
    <x v="85"/>
    <n v="5"/>
    <n v="4.7910000000000004"/>
    <n v="4.8409781675161518"/>
    <n v="9.6319781675161522"/>
    <n v="74.751000000000005"/>
  </r>
  <r>
    <s v="Glasgow"/>
    <n v="2022"/>
    <d v="2022-04-24T00:00:00"/>
    <s v="NC"/>
    <x v="1"/>
    <s v="AUS"/>
    <x v="86"/>
    <n v="6"/>
    <n v="4.8150000000000004"/>
    <n v="4.8609887651019337"/>
    <n v="9.6759887651019341"/>
    <n v="74.411000000000001"/>
  </r>
  <r>
    <s v="Glasgow"/>
    <n v="2022"/>
    <d v="2022-04-24T00:00:00"/>
    <s v="NC"/>
    <x v="20"/>
    <s v="SUR"/>
    <x v="87"/>
    <n v="7"/>
    <n v="4.8289999999999997"/>
    <n v="4.8979693735561538"/>
    <n v="9.7269693735561535"/>
    <n v="74.021000000000001"/>
  </r>
  <r>
    <s v="Glasgow"/>
    <n v="2022"/>
    <d v="2022-04-24T00:00:00"/>
    <s v="NC"/>
    <x v="64"/>
    <s v="CZE"/>
    <x v="35"/>
    <n v="8"/>
    <n v="4.8129999999999997"/>
    <n v="4.9180447357751058"/>
    <n v="9.7310447357751055"/>
    <n v="73.989999999999995"/>
  </r>
  <r>
    <s v="Glasgow"/>
    <n v="2022"/>
    <d v="2022-04-24T00:00:00"/>
    <s v="NC"/>
    <x v="11"/>
    <s v="CAN"/>
    <x v="88"/>
    <n v="9"/>
    <n v="4.8159999999999998"/>
    <n v="4.9239962122236962"/>
    <n v="9.739996212223696"/>
    <n v="73.921999999999997"/>
  </r>
  <r>
    <s v="Glasgow"/>
    <n v="2022"/>
    <d v="2022-04-24T00:00:00"/>
    <s v="NC"/>
    <x v="73"/>
    <s v="GER"/>
    <x v="89"/>
    <n v="10"/>
    <n v="4.8380000000000001"/>
    <n v="4.9280223804679553"/>
    <n v="9.7660223804679553"/>
    <n v="73.724999999999994"/>
  </r>
  <r>
    <s v="Glasgow"/>
    <n v="2022"/>
    <d v="2022-04-24T00:00:00"/>
    <s v="NC"/>
    <x v="13"/>
    <s v="HUN"/>
    <x v="90"/>
    <n v="11"/>
    <n v="4.83"/>
    <n v="4.941986970684038"/>
    <n v="9.7719869706840381"/>
    <n v="73.680000000000007"/>
  </r>
  <r>
    <s v="Glasgow"/>
    <n v="2022"/>
    <d v="2022-04-24T00:00:00"/>
    <s v="NC"/>
    <x v="8"/>
    <s v="TIN"/>
    <x v="91"/>
    <n v="12"/>
    <n v="4.8499999999999996"/>
    <n v="4.9780098280098279"/>
    <n v="9.8280098280098276"/>
    <n v="73.260000000000005"/>
  </r>
  <r>
    <s v="Glasgow"/>
    <n v="2022"/>
    <d v="2022-04-24T00:00:00"/>
    <s v="NC"/>
    <x v="74"/>
    <s v="JPN"/>
    <x v="92"/>
    <n v="13"/>
    <n v="4.8739999999999997"/>
    <n v="4.9770035709887948"/>
    <n v="9.8510035709887944"/>
    <n v="73.088999999999999"/>
  </r>
  <r>
    <s v="Glasgow"/>
    <n v="2022"/>
    <d v="2022-04-24T00:00:00"/>
    <s v="NC"/>
    <x v="61"/>
    <s v="GBR"/>
    <x v="93"/>
    <n v="14"/>
    <n v="4.8819999999999997"/>
    <n v="5.0079740388181477"/>
    <n v="9.8899740388181474"/>
    <n v="72.801000000000002"/>
  </r>
  <r>
    <s v="Glasgow"/>
    <n v="2022"/>
    <d v="2022-04-24T00:00:00"/>
    <s v="NC"/>
    <x v="15"/>
    <s v="COL"/>
    <x v="94"/>
    <n v="15"/>
    <n v="4.8920000000000003"/>
    <n v="5.0059956558796825"/>
    <n v="9.8979956558796829"/>
    <n v="72.742000000000004"/>
  </r>
  <r>
    <s v="Glasgow"/>
    <n v="2022"/>
    <d v="2022-04-24T00:00:00"/>
    <s v="NC"/>
    <x v="26"/>
    <s v="MAS"/>
    <x v="95"/>
    <n v="16"/>
    <n v="4.8979999999999997"/>
    <n v="5.0050328037961638"/>
    <n v="9.9030328037961635"/>
    <n v="72.704999999999998"/>
  </r>
  <r>
    <s v="Glasgow"/>
    <n v="2022"/>
    <d v="2022-04-24T00:00:00"/>
    <s v="NC"/>
    <x v="38"/>
    <s v="FRA"/>
    <x v="96"/>
    <n v="17"/>
    <n v="4.9050000000000002"/>
    <n v="5.0220636572957025"/>
    <n v="9.9270636572957027"/>
    <n v="72.528999999999996"/>
  </r>
  <r>
    <s v="Glasgow"/>
    <n v="2022"/>
    <d v="2022-04-24T00:00:00"/>
    <s v="NC"/>
    <x v="25"/>
    <s v="POL"/>
    <x v="97"/>
    <n v="18"/>
    <n v="4.9160000000000004"/>
    <n v="5.0120218416480498"/>
    <n v="9.9280218416480501"/>
    <n v="72.522000000000006"/>
  </r>
  <r>
    <s v="Glasgow"/>
    <n v="2022"/>
    <d v="2022-04-24T00:00:00"/>
    <s v="NC"/>
    <x v="65"/>
    <s v="POL"/>
    <x v="98"/>
    <n v="19"/>
    <n v="4.9050000000000002"/>
    <n v="5.0230218416480499"/>
    <n v="9.9280218416480501"/>
    <n v="72.522000000000006"/>
  </r>
  <r>
    <s v="Glasgow"/>
    <n v="2022"/>
    <d v="2022-04-24T00:00:00"/>
    <s v="NC"/>
    <x v="23"/>
    <s v="CAN"/>
    <x v="99"/>
    <n v="20"/>
    <n v="4.9109999999999996"/>
    <n v="5.0450275450095425"/>
    <n v="9.9560275450095421"/>
    <n v="72.317999999999998"/>
  </r>
  <r>
    <s v="Glasgow"/>
    <n v="2022"/>
    <d v="2022-04-24T00:00:00"/>
    <s v="NC"/>
    <x v="17"/>
    <s v="BCC"/>
    <x v="100"/>
    <n v="21"/>
    <n v="4.9390000000000001"/>
    <n v="5.0330229356527525"/>
    <n v="9.9720229356527526"/>
    <n v="72.201999999999998"/>
  </r>
  <r>
    <s v="Glasgow"/>
    <n v="2022"/>
    <d v="2022-04-24T00:00:00"/>
    <s v="NC"/>
    <x v="19"/>
    <s v="NED"/>
    <x v="101"/>
    <n v="22"/>
    <n v="4.9210000000000003"/>
    <n v="5.0540623441396493"/>
    <n v="9.9750623441396495"/>
    <n v="72.180000000000007"/>
  </r>
  <r>
    <s v="Glasgow"/>
    <n v="2022"/>
    <d v="2022-04-24T00:00:00"/>
    <s v="NC"/>
    <x v="41"/>
    <s v="COL"/>
    <x v="102"/>
    <n v="23"/>
    <n v="4.9370000000000003"/>
    <n v="5.0419333629005427"/>
    <n v="9.978933362900543"/>
    <n v="72.152000000000001"/>
  </r>
  <r>
    <s v="Glasgow"/>
    <n v="2022"/>
    <d v="2022-04-24T00:00:00"/>
    <s v="NC"/>
    <x v="75"/>
    <s v="GRE"/>
    <x v="103"/>
    <n v="24"/>
    <n v="4.9870000000000001"/>
    <n v="5.007031342392736"/>
    <n v="9.9940313423927361"/>
    <n v="72.043000000000006"/>
  </r>
  <r>
    <s v="Glasgow"/>
    <n v="2022"/>
    <d v="2022-04-24T00:00:00"/>
    <s v="NC"/>
    <x v="76"/>
    <s v="RKD"/>
    <x v="104"/>
    <n v="25"/>
    <n v="4.9340000000000002"/>
    <n v="5.0829732045966773"/>
    <n v="10.016973204596678"/>
    <n v="71.878"/>
  </r>
  <r>
    <s v="Glasgow"/>
    <n v="2022"/>
    <d v="2022-04-24T00:00:00"/>
    <s v="NC"/>
    <x v="27"/>
    <s v="ESP"/>
    <x v="105"/>
    <n v="26"/>
    <n v="4.976"/>
    <n v="5.0519948188693435"/>
    <n v="10.027994818869344"/>
    <n v="71.799000000000007"/>
  </r>
  <r>
    <s v="Glasgow"/>
    <n v="2022"/>
    <d v="2022-04-24T00:00:00"/>
    <s v="NC"/>
    <x v="77"/>
    <s v="CZE"/>
    <x v="106"/>
    <n v="27"/>
    <n v="4.9749999999999996"/>
    <n v="5.0849404786855015"/>
    <n v="10.059940478685501"/>
    <n v="71.570999999999998"/>
  </r>
  <r>
    <s v="Glasgow"/>
    <n v="2022"/>
    <d v="2022-04-24T00:00:00"/>
    <s v="NC"/>
    <x v="78"/>
    <s v="GER"/>
    <x v="107"/>
    <n v="28"/>
    <n v="4.96"/>
    <n v="5.105003145313483"/>
    <n v="10.065003145313483"/>
    <n v="71.534999999999997"/>
  </r>
  <r>
    <s v="Glasgow"/>
    <n v="2022"/>
    <d v="2022-04-24T00:00:00"/>
    <s v="NC"/>
    <x v="30"/>
    <s v="IND"/>
    <x v="108"/>
    <n v="29"/>
    <n v="4.97"/>
    <n v="5.0999300699300703"/>
    <n v="10.06993006993007"/>
    <n v="71.5"/>
  </r>
  <r>
    <s v="Glasgow"/>
    <n v="2022"/>
    <d v="2022-04-24T00:00:00"/>
    <s v="NC"/>
    <x v="28"/>
    <s v="THA"/>
    <x v="109"/>
    <n v="30"/>
    <n v="4.9969999999999999"/>
    <n v="5.0809642512212534"/>
    <n v="10.077964251221253"/>
    <n v="71.442999999999998"/>
  </r>
  <r>
    <s v="Glasgow"/>
    <n v="2022"/>
    <d v="2022-04-24T00:00:00"/>
    <s v="NC"/>
    <x v="33"/>
    <s v="TTO"/>
    <x v="110"/>
    <n v="31"/>
    <n v="5.0030000000000001"/>
    <n v="5.1660606330240242"/>
    <n v="10.169060633024024"/>
    <n v="70.802999999999997"/>
  </r>
  <r>
    <s v="Glasgow"/>
    <n v="2022"/>
    <d v="2022-04-24T00:00:00"/>
    <s v="NC"/>
    <x v="79"/>
    <s v="IRL"/>
    <x v="111"/>
    <n v="32"/>
    <n v="5.0590000000000002"/>
    <n v="5.1189731697318388"/>
    <n v="10.177973169731839"/>
    <n v="70.741"/>
  </r>
  <r>
    <s v="Glasgow"/>
    <n v="2022"/>
    <d v="2022-04-24T00:00:00"/>
    <s v="NC"/>
    <x v="48"/>
    <s v="ESP"/>
    <x v="112"/>
    <n v="33"/>
    <n v="5.0330000000000004"/>
    <n v="5.1729619827916133"/>
    <n v="10.205961982791614"/>
    <n v="70.546999999999997"/>
  </r>
  <r>
    <s v="Glasgow"/>
    <n v="2022"/>
    <d v="2022-04-24T00:00:00"/>
    <s v="NC"/>
    <x v="34"/>
    <s v="RSA"/>
    <x v="113"/>
    <n v="34"/>
    <n v="5.0549999999999997"/>
    <n v="5.1609539146967851"/>
    <n v="10.215953914696785"/>
    <n v="70.477999999999994"/>
  </r>
  <r>
    <s v="Glasgow"/>
    <n v="2022"/>
    <d v="2022-04-24T00:00:00"/>
    <s v="NC"/>
    <x v="80"/>
    <s v="MAS"/>
    <x v="114"/>
    <n v="35"/>
    <n v="5.0819999999999999"/>
    <n v="5.2050369047448966"/>
    <n v="10.287036904744896"/>
    <n v="69.991"/>
  </r>
  <r>
    <s v="Glasgow"/>
    <n v="2022"/>
    <d v="2022-04-24T00:00:00"/>
    <s v="NC"/>
    <x v="81"/>
    <s v="IND"/>
    <x v="115"/>
    <n v="36"/>
    <n v="5.056"/>
    <n v="5.2460503941965113"/>
    <n v="10.302050394196511"/>
    <n v="69.888999999999996"/>
  </r>
  <r>
    <s v="Glasgow"/>
    <n v="2022"/>
    <d v="2022-04-24T00:00:00"/>
    <s v="NC"/>
    <x v="49"/>
    <s v="GRE"/>
    <x v="116"/>
    <n v="37"/>
    <n v="5.08"/>
    <n v="5.2249993559375394"/>
    <n v="10.304999355937539"/>
    <n v="69.869"/>
  </r>
  <r>
    <s v="Glasgow"/>
    <n v="2022"/>
    <d v="2022-04-24T00:00:00"/>
    <s v="NC"/>
    <x v="82"/>
    <s v="ITA"/>
    <x v="117"/>
    <n v="38"/>
    <n v="5.125"/>
    <n v="5.1980246462213433"/>
    <n v="10.323024646221343"/>
    <n v="69.747"/>
  </r>
  <r>
    <s v="Glasgow"/>
    <n v="2022"/>
    <d v="2022-04-24T00:00:00"/>
    <s v="NC"/>
    <x v="83"/>
    <s v="HUN"/>
    <x v="118"/>
    <n v="39"/>
    <n v="5.0780000000000003"/>
    <n v="5.2589560535798876"/>
    <n v="10.336956053579888"/>
    <n v="69.653000000000006"/>
  </r>
  <r>
    <s v="Glasgow"/>
    <n v="2022"/>
    <d v="2022-04-24T00:00:00"/>
    <s v="NC"/>
    <x v="60"/>
    <s v="JAM"/>
    <x v="119"/>
    <n v="40"/>
    <n v="5.6719999999999997"/>
    <n v="5.8550084211200408"/>
    <n v="11.527008421120041"/>
    <n v="62.462000000000003"/>
  </r>
  <r>
    <s v="Roubaix"/>
    <n v="2021"/>
    <d v="2021-10-23T00:00:00"/>
    <s v="WCH"/>
    <x v="0"/>
    <s v="NED"/>
    <x v="120"/>
    <n v="1"/>
    <n v="4.6779999999999999"/>
    <n v="4.7400434014833417"/>
    <n v="9.4180434014833416"/>
    <n v="76.448999999999998"/>
  </r>
  <r>
    <s v="Roubaix"/>
    <n v="2021"/>
    <d v="2021-10-23T00:00:00"/>
    <s v="WCH"/>
    <x v="35"/>
    <s v="TTO"/>
    <x v="120"/>
    <n v="2"/>
    <n v="4.6619999999999999"/>
    <n v="4.7590009813542702"/>
    <n v="9.4210009813542701"/>
    <n v="76.424999999999997"/>
  </r>
  <r>
    <s v="Roubaix"/>
    <n v="2021"/>
    <d v="2021-10-23T00:00:00"/>
    <s v="WCH"/>
    <x v="84"/>
    <s v="RCF"/>
    <x v="120"/>
    <n v="3"/>
    <n v="4.6989999999999998"/>
    <n v="4.8000566908980566"/>
    <n v="9.4990566908980565"/>
    <n v="75.796999999999997"/>
  </r>
  <r>
    <s v="Roubaix"/>
    <n v="2021"/>
    <d v="2021-10-23T00:00:00"/>
    <s v="WCH"/>
    <x v="85"/>
    <s v="FRA"/>
    <x v="120"/>
    <n v="4"/>
    <n v="4.7480000000000002"/>
    <n v="4.835006135785874"/>
    <n v="9.5830061357858742"/>
    <n v="75.132999999999996"/>
  </r>
  <r>
    <s v="Roubaix"/>
    <n v="2021"/>
    <d v="2021-10-23T00:00:00"/>
    <s v="WCH"/>
    <x v="3"/>
    <s v="POL"/>
    <x v="120"/>
    <n v="5"/>
    <n v="4.8029999999999999"/>
    <n v="4.8380064139473218"/>
    <n v="9.6410064139473217"/>
    <n v="74.680999999999997"/>
  </r>
  <r>
    <s v="Roubaix"/>
    <n v="2021"/>
    <d v="2021-10-23T00:00:00"/>
    <s v="WCH"/>
    <x v="36"/>
    <s v="NED"/>
    <x v="120"/>
    <n v="6"/>
    <n v="4.8109999999999999"/>
    <n v="4.8549864676189465"/>
    <n v="9.6659864676189464"/>
    <n v="74.488"/>
  </r>
  <r>
    <s v="Roubaix"/>
    <n v="2021"/>
    <d v="2021-10-23T00:00:00"/>
    <s v="WCH"/>
    <x v="86"/>
    <s v="GER"/>
    <x v="120"/>
    <n v="7"/>
    <n v="4.7969999999999997"/>
    <n v="4.8890117846476722"/>
    <n v="9.6860117846476719"/>
    <n v="74.334000000000003"/>
  </r>
  <r>
    <s v="Roubaix"/>
    <n v="2021"/>
    <d v="2021-10-23T00:00:00"/>
    <s v="WCH"/>
    <x v="87"/>
    <s v="SUR"/>
    <x v="120"/>
    <n v="8"/>
    <n v="4.806"/>
    <n v="4.9010362530840057"/>
    <n v="9.7070362530840058"/>
    <n v="74.173000000000002"/>
  </r>
  <r>
    <s v="Roubaix"/>
    <n v="2021"/>
    <d v="2021-10-23T00:00:00"/>
    <s v="WCH"/>
    <x v="10"/>
    <s v="FRA"/>
    <x v="120"/>
    <n v="9"/>
    <n v="4.8220000000000001"/>
    <n v="4.9010287234473546"/>
    <n v="9.7230287234473547"/>
    <n v="74.051000000000002"/>
  </r>
  <r>
    <s v="Roubaix"/>
    <n v="2021"/>
    <d v="2021-10-23T00:00:00"/>
    <s v="WCH"/>
    <x v="65"/>
    <s v="POL"/>
    <x v="120"/>
    <n v="10"/>
    <n v="4.8789999999999996"/>
    <n v="4.9090612841392627"/>
    <n v="9.7880612841392622"/>
    <n v="73.558999999999997"/>
  </r>
  <r>
    <s v="Roubaix"/>
    <n v="2021"/>
    <d v="2021-10-23T00:00:00"/>
    <s v="WCH"/>
    <x v="26"/>
    <s v="MAS"/>
    <x v="120"/>
    <n v="11"/>
    <n v="4.8460000000000001"/>
    <n v="4.954051722495203"/>
    <n v="9.8000517224952031"/>
    <n v="73.468999999999994"/>
  </r>
  <r>
    <s v="Roubaix"/>
    <n v="2021"/>
    <d v="2021-10-23T00:00:00"/>
    <s v="WCH"/>
    <x v="11"/>
    <s v="CAN"/>
    <x v="120"/>
    <n v="12"/>
    <n v="4.8860000000000001"/>
    <n v="4.9220616818101321"/>
    <n v="9.8080616818101323"/>
    <n v="73.409000000000006"/>
  </r>
  <r>
    <s v="Roubaix"/>
    <n v="2021"/>
    <d v="2021-10-23T00:00:00"/>
    <s v="WCH"/>
    <x v="88"/>
    <s v="GER"/>
    <x v="120"/>
    <n v="13"/>
    <n v="4.8710000000000004"/>
    <n v="4.9630503995082957"/>
    <n v="9.8340503995082962"/>
    <n v="73.215000000000003"/>
  </r>
  <r>
    <s v="Roubaix"/>
    <n v="2021"/>
    <d v="2021-10-23T00:00:00"/>
    <s v="WCH"/>
    <x v="21"/>
    <s v="JPN"/>
    <x v="120"/>
    <n v="14"/>
    <n v="4.8890000000000002"/>
    <n v="4.9459907113976618"/>
    <n v="9.834990711397662"/>
    <n v="73.207999999999998"/>
  </r>
  <r>
    <s v="Roubaix"/>
    <n v="2021"/>
    <d v="2021-10-23T00:00:00"/>
    <s v="WCH"/>
    <x v="61"/>
    <s v="GBR"/>
    <x v="120"/>
    <n v="15"/>
    <n v="4.891"/>
    <n v="4.9450655737704921"/>
    <n v="9.8360655737704921"/>
    <n v="73.2"/>
  </r>
  <r>
    <s v="Roubaix"/>
    <n v="2021"/>
    <d v="2021-10-23T00:00:00"/>
    <s v="WCH"/>
    <x v="89"/>
    <s v="HUN"/>
    <x v="120"/>
    <n v="16"/>
    <n v="4.8639999999999999"/>
    <n v="4.9940171693799043"/>
    <n v="9.8580171693799041"/>
    <n v="73.037000000000006"/>
  </r>
  <r>
    <s v="Roubaix"/>
    <n v="2021"/>
    <d v="2021-10-23T00:00:00"/>
    <s v="WCH"/>
    <x v="8"/>
    <s v="GBR"/>
    <x v="120"/>
    <n v="17"/>
    <n v="4.9169999999999998"/>
    <n v="5.0140344827586212"/>
    <n v="9.931034482758621"/>
    <n v="72.5"/>
  </r>
  <r>
    <s v="Roubaix"/>
    <n v="2021"/>
    <d v="2021-10-23T00:00:00"/>
    <s v="WCH"/>
    <x v="90"/>
    <s v="RCF"/>
    <x v="120"/>
    <n v="18"/>
    <n v="4.9409999999999998"/>
    <n v="5.0159913291200509"/>
    <n v="9.9569913291200507"/>
    <n v="72.311000000000007"/>
  </r>
  <r>
    <s v="Roubaix"/>
    <n v="2021"/>
    <d v="2021-10-23T00:00:00"/>
    <s v="WCH"/>
    <x v="16"/>
    <s v="JPN"/>
    <x v="120"/>
    <n v="19"/>
    <n v="4.9539999999999997"/>
    <n v="5.0249333629005433"/>
    <n v="9.978933362900543"/>
    <n v="72.152000000000001"/>
  </r>
  <r>
    <s v="Roubaix"/>
    <n v="2021"/>
    <d v="2021-10-23T00:00:00"/>
    <s v="WCH"/>
    <x v="15"/>
    <s v="COL"/>
    <x v="120"/>
    <n v="20"/>
    <n v="4.9359999999999999"/>
    <n v="5.0459769859975054"/>
    <n v="9.9819769859975054"/>
    <n v="72.13"/>
  </r>
  <r>
    <s v="Roubaix"/>
    <n v="2021"/>
    <d v="2021-10-23T00:00:00"/>
    <s v="WCH"/>
    <x v="67"/>
    <s v="ESP"/>
    <x v="120"/>
    <n v="21"/>
    <n v="4.9859999999999998"/>
    <n v="5.0180294007308488"/>
    <n v="10.004029400730849"/>
    <n v="71.971000000000004"/>
  </r>
  <r>
    <s v="Roubaix"/>
    <n v="2021"/>
    <d v="2021-10-23T00:00:00"/>
    <s v="WCH"/>
    <x v="91"/>
    <s v="CZE"/>
    <x v="120"/>
    <n v="22"/>
    <n v="4.9589999999999996"/>
    <n v="5.0699725874749273"/>
    <n v="10.028972587474927"/>
    <n v="71.792000000000002"/>
  </r>
  <r>
    <s v="Roubaix"/>
    <n v="2021"/>
    <d v="2021-10-23T00:00:00"/>
    <s v="WCH"/>
    <x v="28"/>
    <s v="THA"/>
    <x v="120"/>
    <n v="23"/>
    <n v="4.9969999999999999"/>
    <n v="5.0629404786855012"/>
    <n v="10.059940478685501"/>
    <n v="71.570999999999998"/>
  </r>
  <r>
    <s v="Roubaix"/>
    <n v="2021"/>
    <d v="2021-10-23T00:00:00"/>
    <s v="WCH"/>
    <x v="44"/>
    <s v="LTU"/>
    <x v="120"/>
    <n v="24"/>
    <n v="4.9749999999999996"/>
    <n v="5.1639886358835714"/>
    <n v="10.138988635883571"/>
    <n v="71.013000000000005"/>
  </r>
  <r>
    <s v="Roubaix"/>
    <n v="2021"/>
    <d v="2021-10-23T00:00:00"/>
    <s v="WCH"/>
    <x v="92"/>
    <s v="COL"/>
    <x v="120"/>
    <n v="25"/>
    <n v="5.01"/>
    <n v="5.1910456071747362"/>
    <n v="10.201045607174736"/>
    <n v="70.581000000000003"/>
  </r>
  <r>
    <s v="Roubaix"/>
    <n v="2021"/>
    <d v="2021-10-23T00:00:00"/>
    <s v="WCH"/>
    <x v="93"/>
    <s v="MEX"/>
    <x v="120"/>
    <n v="26"/>
    <n v="5.1139999999999999"/>
    <n v="5.2079887031568086"/>
    <n v="10.321988703156808"/>
    <n v="69.754000000000005"/>
  </r>
  <r>
    <s v="Roubaix"/>
    <n v="2021"/>
    <d v="2021-10-23T00:00:00"/>
    <s v="WCH"/>
    <x v="83"/>
    <s v="ROU"/>
    <x v="120"/>
    <n v="27"/>
    <n v="5.109"/>
    <n v="5.2659387590420472"/>
    <n v="10.374938759042047"/>
    <n v="69.397999999999996"/>
  </r>
  <r>
    <s v="Roubaix"/>
    <n v="2021"/>
    <d v="2021-10-23T00:00:00"/>
    <s v="WCH"/>
    <x v="94"/>
    <s v="MEX"/>
    <x v="120"/>
    <n v="28"/>
    <n v="5.1539999999999999"/>
    <n v="5.2519776560535316"/>
    <n v="10.405977656053532"/>
    <n v="69.191000000000003"/>
  </r>
  <r>
    <s v="Roubaix"/>
    <n v="2021"/>
    <d v="2021-10-23T00:00:00"/>
    <s v="WCH"/>
    <x v="95"/>
    <s v="RSA"/>
    <x v="120"/>
    <n v="29"/>
    <n v="5.1769999999999996"/>
    <n v="5.3079279161205779"/>
    <n v="10.484927916120578"/>
    <n v="68.67"/>
  </r>
  <r>
    <s v="Roubaix"/>
    <n v="2021"/>
    <d v="2021-10-23T00:00:00"/>
    <s v="WCH"/>
    <x v="96"/>
    <s v="SIN"/>
    <x v="120"/>
    <n v="30"/>
    <n v="5.3049999999999997"/>
    <n v="5.3919350309765424"/>
    <n v="10.696935030976542"/>
    <n v="67.308999999999997"/>
  </r>
  <r>
    <s v="Cali"/>
    <n v="2021"/>
    <d v="2021-09-12T00:00:00"/>
    <s v="NC"/>
    <x v="35"/>
    <s v="TTO"/>
    <x v="120"/>
    <n v="1"/>
    <n v="4.8019999999999996"/>
    <n v="4.8580209300453472"/>
    <n v="9.6600209300453468"/>
    <n v="74.534000000000006"/>
  </r>
  <r>
    <s v="Cali"/>
    <n v="2021"/>
    <d v="2021-09-12T00:00:00"/>
    <s v="NC"/>
    <x v="11"/>
    <s v="CAN"/>
    <x v="120"/>
    <n v="2"/>
    <n v="4.9080000000000004"/>
    <n v="4.8840548355070785"/>
    <n v="9.7920548355070789"/>
    <n v="73.528999999999996"/>
  </r>
  <r>
    <s v="Cali"/>
    <n v="2021"/>
    <d v="2021-09-12T00:00:00"/>
    <s v="NC"/>
    <x v="15"/>
    <s v="COL"/>
    <x v="120"/>
    <n v="3"/>
    <n v="4.8819999999999997"/>
    <n v="4.9290019485739993"/>
    <n v="9.811001948573999"/>
    <n v="73.387"/>
  </r>
  <r>
    <s v="Cali"/>
    <n v="2021"/>
    <d v="2021-09-12T00:00:00"/>
    <s v="NC"/>
    <x v="10"/>
    <s v="FRA"/>
    <x v="120"/>
    <n v="4"/>
    <n v="4.8920000000000003"/>
    <n v="4.9660171693799038"/>
    <n v="9.8580171693799041"/>
    <n v="73.037000000000006"/>
  </r>
  <r>
    <s v="Cali"/>
    <n v="2021"/>
    <d v="2021-09-12T00:00:00"/>
    <s v="NC"/>
    <x v="85"/>
    <s v="FRA"/>
    <x v="120"/>
    <n v="5"/>
    <n v="4.9160000000000004"/>
    <n v="4.9600013168001755"/>
    <n v="9.8760013168001759"/>
    <n v="72.903999999999996"/>
  </r>
  <r>
    <s v="Cali"/>
    <n v="2021"/>
    <d v="2021-09-12T00:00:00"/>
    <s v="NC"/>
    <x v="41"/>
    <s v="COL"/>
    <x v="120"/>
    <n v="6"/>
    <n v="4.91"/>
    <n v="4.9689824648061247"/>
    <n v="9.8789824648061249"/>
    <n v="72.882000000000005"/>
  </r>
  <r>
    <s v="Cali"/>
    <n v="2021"/>
    <d v="2021-09-12T00:00:00"/>
    <s v="NC"/>
    <x v="97"/>
    <s v="POL"/>
    <x v="120"/>
    <n v="7"/>
    <n v="4.9390000000000001"/>
    <n v="4.9909387653776154"/>
    <n v="9.9299387653776154"/>
    <n v="72.507999999999996"/>
  </r>
  <r>
    <s v="Cali"/>
    <n v="2021"/>
    <d v="2021-09-12T00:00:00"/>
    <s v="NC"/>
    <x v="65"/>
    <s v="POL"/>
    <x v="120"/>
    <n v="8"/>
    <n v="4.9530000000000003"/>
    <n v="5.0280083590945006"/>
    <n v="9.9810083590945009"/>
    <n v="72.137"/>
  </r>
  <r>
    <s v="Cali"/>
    <n v="2021"/>
    <d v="2021-09-12T00:00:00"/>
    <s v="NC"/>
    <x v="23"/>
    <s v="CAN"/>
    <x v="120"/>
    <n v="9"/>
    <n v="4.9580000000000002"/>
    <n v="5.03298036494831"/>
    <n v="9.9909803649483102"/>
    <n v="72.064999999999998"/>
  </r>
  <r>
    <s v="Cali"/>
    <n v="2021"/>
    <d v="2021-09-12T00:00:00"/>
    <s v="NC"/>
    <x v="80"/>
    <s v="MAS"/>
    <x v="120"/>
    <n v="10"/>
    <n v="5.0010000000000003"/>
    <n v="5.1010021607060176"/>
    <n v="10.102002160706018"/>
    <n v="71.272999999999996"/>
  </r>
  <r>
    <s v="Cali"/>
    <n v="2021"/>
    <d v="2021-09-12T00:00:00"/>
    <s v="NC"/>
    <x v="77"/>
    <s v="CZE"/>
    <x v="120"/>
    <n v="11"/>
    <n v="5.0250000000000004"/>
    <n v="5.0910536150841583"/>
    <n v="10.116053615084159"/>
    <n v="71.174000000000007"/>
  </r>
  <r>
    <s v="Cali"/>
    <n v="2021"/>
    <d v="2021-09-12T00:00:00"/>
    <s v="NC"/>
    <x v="30"/>
    <s v="IND"/>
    <x v="120"/>
    <n v="12"/>
    <n v="5.0359999999999996"/>
    <n v="5.1760416991702716"/>
    <n v="10.212041699170271"/>
    <n v="70.504999999999995"/>
  </r>
  <r>
    <s v="Cali"/>
    <n v="2021"/>
    <d v="2021-09-12T00:00:00"/>
    <s v="NC"/>
    <x v="93"/>
    <s v="MEX"/>
    <x v="120"/>
    <n v="13"/>
    <n v="5.0759999999999996"/>
    <n v="5.1589780374429628"/>
    <n v="10.234978037442962"/>
    <n v="70.346999999999994"/>
  </r>
  <r>
    <s v="Cali"/>
    <n v="2021"/>
    <d v="2021-09-12T00:00:00"/>
    <s v="NC"/>
    <x v="98"/>
    <s v="CZE"/>
    <x v="120"/>
    <n v="14"/>
    <n v="5.0750000000000002"/>
    <n v="5.1729432947137708"/>
    <n v="10.247943294713771"/>
    <n v="70.257999999999996"/>
  </r>
  <r>
    <s v="Cali"/>
    <n v="2021"/>
    <d v="2021-09-12T00:00:00"/>
    <s v="NC"/>
    <x v="81"/>
    <s v="IND"/>
    <x v="120"/>
    <n v="15"/>
    <n v="5.0629999999999997"/>
    <n v="5.2230081716620473"/>
    <n v="10.286008171662047"/>
    <n v="69.998000000000005"/>
  </r>
  <r>
    <s v="Cali"/>
    <n v="2021"/>
    <d v="2021-09-12T00:00:00"/>
    <s v="NC"/>
    <x v="99"/>
    <s v="MAS"/>
    <x v="120"/>
    <n v="16"/>
    <n v="5.0720000000000001"/>
    <n v="5.2250410308482182"/>
    <n v="10.297041030848218"/>
    <n v="69.923000000000002"/>
  </r>
  <r>
    <s v="Cali"/>
    <n v="2021"/>
    <d v="2021-09-12T00:00:00"/>
    <s v="NC"/>
    <x v="94"/>
    <s v="MEX"/>
    <x v="120"/>
    <n v="17"/>
    <n v="5.1539999999999999"/>
    <n v="5.2350107353110928"/>
    <n v="10.389010735311093"/>
    <n v="69.304000000000002"/>
  </r>
  <r>
    <s v="Cali"/>
    <n v="2021"/>
    <d v="2021-09-12T00:00:00"/>
    <s v="NC"/>
    <x v="100"/>
    <s v="TTO"/>
    <x v="120"/>
    <n v="18"/>
    <n v="5.2149999999999999"/>
    <n v="5.2349274310595071"/>
    <n v="10.449927431059507"/>
    <n v="68.900000000000006"/>
  </r>
  <r>
    <s v="Cali"/>
    <n v="2021"/>
    <d v="2021-09-12T00:00:00"/>
    <s v="NC"/>
    <x v="101"/>
    <s v="UKR"/>
    <x v="120"/>
    <n v="19"/>
    <n v="5.2560000000000002"/>
    <n v="5.3689538847487643"/>
    <n v="10.624953884748765"/>
    <n v="67.765000000000001"/>
  </r>
  <r>
    <s v="Cali"/>
    <n v="2021"/>
    <d v="2021-09-12T00:00:00"/>
    <s v="NC"/>
    <x v="102"/>
    <s v="ECU"/>
    <x v="120"/>
    <n v="20"/>
    <n v="5.3440000000000003"/>
    <n v="5.3489634360055822"/>
    <n v="10.692963436005583"/>
    <n v="67.334000000000003"/>
  </r>
  <r>
    <s v="Cali"/>
    <n v="2021"/>
    <d v="2021-09-12T00:00:00"/>
    <s v="NC"/>
    <x v="56"/>
    <s v="CRC"/>
    <x v="120"/>
    <n v="21"/>
    <n v="5.3310000000000004"/>
    <n v="5.4260256823988149"/>
    <n v="10.757025682398815"/>
    <n v="66.933000000000007"/>
  </r>
  <r>
    <s v="Cali"/>
    <n v="2021"/>
    <d v="2021-09-12T00:00:00"/>
    <s v="NC"/>
    <x v="103"/>
    <s v="ECU"/>
    <x v="120"/>
    <n v="22"/>
    <n v="5.4489999999999998"/>
    <n v="5.5800738641585745"/>
    <n v="11.029073864158574"/>
    <n v="65.281999999999996"/>
  </r>
  <r>
    <s v="St Petersburg"/>
    <n v="2021"/>
    <d v="2021-07-09T00:00:00"/>
    <s v="NC"/>
    <x v="84"/>
    <s v="RUS"/>
    <x v="120"/>
    <n v="1"/>
    <n v="4.742"/>
    <n v="4.8329773924144908"/>
    <n v="9.5749773924144908"/>
    <n v="75.195999999999998"/>
  </r>
  <r>
    <s v="St Petersburg"/>
    <n v="2021"/>
    <d v="2021-07-09T00:00:00"/>
    <s v="NC"/>
    <x v="104"/>
    <s v="FRA"/>
    <x v="120"/>
    <n v="2"/>
    <n v="4.7480000000000002"/>
    <n v="4.8279961696015326"/>
    <n v="9.5759961696015328"/>
    <n v="75.188000000000002"/>
  </r>
  <r>
    <s v="St Petersburg"/>
    <n v="2021"/>
    <d v="2021-07-09T00:00:00"/>
    <s v="NC"/>
    <x v="15"/>
    <s v="COL"/>
    <x v="120"/>
    <n v="3"/>
    <n v="4.7569999999999997"/>
    <n v="4.8400569025498861"/>
    <n v="9.5970569025498857"/>
    <n v="75.022999999999996"/>
  </r>
  <r>
    <s v="St Petersburg"/>
    <n v="2021"/>
    <d v="2021-07-09T00:00:00"/>
    <s v="NC"/>
    <x v="6"/>
    <s v="FRA"/>
    <x v="120"/>
    <n v="4"/>
    <n v="4.7539999999999996"/>
    <n v="4.8570206369970901"/>
    <n v="9.6110206369970896"/>
    <n v="74.914000000000001"/>
  </r>
  <r>
    <s v="St Petersburg"/>
    <n v="2021"/>
    <d v="2021-07-09T00:00:00"/>
    <s v="NC"/>
    <x v="105"/>
    <s v="GER"/>
    <x v="120"/>
    <n v="5"/>
    <n v="4.7720000000000002"/>
    <n v="4.8789570532411126"/>
    <n v="9.6509570532411129"/>
    <n v="74.603999999999999"/>
  </r>
  <r>
    <s v="St Petersburg"/>
    <n v="2021"/>
    <d v="2021-07-09T00:00:00"/>
    <s v="NC"/>
    <x v="44"/>
    <s v="LTU"/>
    <x v="120"/>
    <n v="6"/>
    <n v="4.7690000000000001"/>
    <n v="4.9150576201428393"/>
    <n v="9.6840576201428394"/>
    <n v="74.349000000000004"/>
  </r>
  <r>
    <s v="St Petersburg"/>
    <n v="2021"/>
    <d v="2021-07-09T00:00:00"/>
    <s v="NC"/>
    <x v="89"/>
    <s v="HUN"/>
    <x v="120"/>
    <n v="7"/>
    <n v="4.8019999999999996"/>
    <n v="4.924049602852973"/>
    <n v="9.7260496028529726"/>
    <n v="74.028000000000006"/>
  </r>
  <r>
    <s v="St Petersburg"/>
    <n v="2021"/>
    <d v="2021-07-09T00:00:00"/>
    <s v="NC"/>
    <x v="106"/>
    <s v="RUS"/>
    <x v="120"/>
    <n v="8"/>
    <n v="4.8259999999999996"/>
    <n v="4.9669871331030171"/>
    <n v="9.7929871331030167"/>
    <n v="73.522000000000006"/>
  </r>
  <r>
    <s v="St Petersburg"/>
    <n v="2021"/>
    <d v="2021-07-09T00:00:00"/>
    <s v="NC"/>
    <x v="41"/>
    <s v="COL"/>
    <x v="120"/>
    <n v="9"/>
    <n v="4.8579999999999997"/>
    <n v="4.9880191997374395"/>
    <n v="9.8460191997374391"/>
    <n v="73.126000000000005"/>
  </r>
  <r>
    <s v="St Petersburg"/>
    <n v="2021"/>
    <d v="2021-07-09T00:00:00"/>
    <s v="NC"/>
    <x v="107"/>
    <s v="MCT"/>
    <x v="120"/>
    <n v="10"/>
    <n v="4.8719999999999999"/>
    <n v="4.9790035709887945"/>
    <n v="9.8510035709887944"/>
    <n v="73.088999999999999"/>
  </r>
  <r>
    <s v="St Petersburg"/>
    <n v="2021"/>
    <d v="2021-07-09T00:00:00"/>
    <s v="NC"/>
    <x v="108"/>
    <s v="GER"/>
    <x v="120"/>
    <n v="11"/>
    <n v="4.8970000000000002"/>
    <n v="5.0510490770421121"/>
    <n v="9.9480490770421124"/>
    <n v="72.376000000000005"/>
  </r>
  <r>
    <s v="St Petersburg"/>
    <n v="2021"/>
    <d v="2021-07-09T00:00:00"/>
    <s v="NC"/>
    <x v="31"/>
    <s v="KAZ"/>
    <x v="120"/>
    <n v="12"/>
    <n v="4.9359999999999999"/>
    <n v="5.024986137627625"/>
    <n v="9.960986137627625"/>
    <n v="72.281999999999996"/>
  </r>
  <r>
    <s v="St Petersburg"/>
    <n v="2021"/>
    <d v="2021-07-09T00:00:00"/>
    <s v="NC"/>
    <x v="109"/>
    <s v="HUN"/>
    <x v="120"/>
    <n v="13"/>
    <n v="4.9109999999999996"/>
    <n v="5.0719458009234231"/>
    <n v="9.9829458009234227"/>
    <n v="72.123000000000005"/>
  </r>
  <r>
    <s v="St Petersburg"/>
    <n v="2021"/>
    <d v="2021-07-09T00:00:00"/>
    <s v="NC"/>
    <x v="110"/>
    <s v="BLR"/>
    <x v="120"/>
    <n v="14"/>
    <n v="4.95"/>
    <n v="5.0619587284812413"/>
    <n v="10.011958728481241"/>
    <n v="71.914000000000001"/>
  </r>
  <r>
    <s v="St Petersburg"/>
    <n v="2021"/>
    <d v="2021-07-09T00:00:00"/>
    <s v="NC"/>
    <x v="111"/>
    <s v="UKR"/>
    <x v="120"/>
    <n v="15"/>
    <n v="4.944"/>
    <n v="5.0830172408990899"/>
    <n v="10.02701724089909"/>
    <n v="71.805999999999997"/>
  </r>
  <r>
    <s v="St Petersburg"/>
    <n v="2021"/>
    <d v="2021-07-09T00:00:00"/>
    <s v="NC"/>
    <x v="112"/>
    <s v="LTU"/>
    <x v="120"/>
    <n v="16"/>
    <n v="4.9749999999999996"/>
    <n v="5.1530067520045009"/>
    <n v="10.128006752004501"/>
    <n v="71.09"/>
  </r>
  <r>
    <s v="St Petersburg"/>
    <n v="2021"/>
    <d v="2021-07-09T00:00:00"/>
    <s v="NC"/>
    <x v="82"/>
    <s v="ITA"/>
    <x v="120"/>
    <n v="17"/>
    <n v="5.0119999999999996"/>
    <n v="5.1269886358835715"/>
    <n v="10.138988635883571"/>
    <n v="71.013000000000005"/>
  </r>
  <r>
    <s v="St Petersburg"/>
    <n v="2021"/>
    <d v="2021-07-09T00:00:00"/>
    <s v="NC"/>
    <x v="113"/>
    <s v="MCT"/>
    <x v="120"/>
    <n v="18"/>
    <n v="5.0259999999999998"/>
    <n v="5.1330168329265025"/>
    <n v="10.159016832926502"/>
    <n v="70.873000000000005"/>
  </r>
  <r>
    <s v="St Petersburg"/>
    <n v="2021"/>
    <d v="2021-07-09T00:00:00"/>
    <s v="NC"/>
    <x v="30"/>
    <s v="IND"/>
    <x v="120"/>
    <n v="19"/>
    <n v="5.0119999999999996"/>
    <n v="5.1560553594125134"/>
    <n v="10.168055359412513"/>
    <n v="70.81"/>
  </r>
  <r>
    <s v="St Petersburg"/>
    <n v="2021"/>
    <d v="2021-07-09T00:00:00"/>
    <s v="NC"/>
    <x v="114"/>
    <s v="BLR"/>
    <x v="120"/>
    <n v="20"/>
    <n v="5.0049999999999999"/>
    <n v="5.197057414912007"/>
    <n v="10.202057414912007"/>
    <n v="70.573999999999998"/>
  </r>
  <r>
    <s v="St Petersburg"/>
    <n v="2021"/>
    <d v="2021-07-09T00:00:00"/>
    <s v="NC"/>
    <x v="101"/>
    <s v="UKR"/>
    <x v="120"/>
    <n v="21"/>
    <n v="5.0860000000000003"/>
    <n v="5.1929595408731384"/>
    <n v="10.278959540873139"/>
    <n v="70.046000000000006"/>
  </r>
  <r>
    <s v="St Petersburg"/>
    <n v="2021"/>
    <d v="2021-07-09T00:00:00"/>
    <s v="NC"/>
    <x v="81"/>
    <s v="IND"/>
    <x v="120"/>
    <n v="22"/>
    <n v="5.0339999999999998"/>
    <n v="5.2860653604139509"/>
    <n v="10.320065360413951"/>
    <n v="69.766999999999996"/>
  </r>
  <r>
    <s v="Hong Kong"/>
    <n v="2021"/>
    <d v="2021-05-16T00:00:00"/>
    <s v="NC"/>
    <x v="115"/>
    <s v="JPN"/>
    <x v="120"/>
    <n v="1"/>
    <n v="4.8579999999999997"/>
    <n v="4.8880609670258268"/>
    <n v="9.7460609670258265"/>
    <n v="73.876000000000005"/>
  </r>
  <r>
    <s v="Hong Kong"/>
    <n v="2021"/>
    <d v="2021-05-16T00:00:00"/>
    <s v="NC"/>
    <x v="116"/>
    <s v="JPN"/>
    <x v="120"/>
    <n v="2"/>
    <n v="4.8479999999999999"/>
    <n v="4.9330139651143847"/>
    <n v="9.7810139651143846"/>
    <n v="73.611999999999995"/>
  </r>
  <r>
    <s v="Hong Kong"/>
    <n v="2021"/>
    <d v="2021-05-16T00:00:00"/>
    <s v="NC"/>
    <x v="117"/>
    <s v="DSR"/>
    <x v="120"/>
    <n v="3"/>
    <n v="4.8620000000000001"/>
    <n v="4.9539509202453988"/>
    <n v="9.8159509202453989"/>
    <n v="73.349999999999994"/>
  </r>
  <r>
    <s v="Hong Kong"/>
    <n v="2021"/>
    <d v="2021-05-16T00:00:00"/>
    <s v="NC"/>
    <x v="21"/>
    <s v="RKD"/>
    <x v="120"/>
    <n v="4"/>
    <n v="4.8780000000000001"/>
    <n v="4.9390216247170784"/>
    <n v="9.8170216247170785"/>
    <n v="73.341999999999999"/>
  </r>
  <r>
    <s v="Hong Kong"/>
    <n v="2021"/>
    <d v="2021-05-16T00:00:00"/>
    <s v="NC"/>
    <x v="67"/>
    <s v="ESP"/>
    <x v="120"/>
    <n v="5"/>
    <n v="4.907"/>
    <n v="4.9369999453111113"/>
    <n v="9.8439999453111113"/>
    <n v="73.141000000000005"/>
  </r>
  <r>
    <s v="Hong Kong"/>
    <n v="2021"/>
    <d v="2021-05-16T00:00:00"/>
    <s v="NC"/>
    <x v="74"/>
    <s v="BGT"/>
    <x v="120"/>
    <n v="6"/>
    <n v="4.8970000000000002"/>
    <n v="4.9810337225095704"/>
    <n v="9.8780337225095707"/>
    <n v="72.888999999999996"/>
  </r>
  <r>
    <s v="Hong Kong"/>
    <n v="2021"/>
    <d v="2021-05-16T00:00:00"/>
    <s v="NC"/>
    <x v="118"/>
    <s v="DSR"/>
    <x v="120"/>
    <n v="7"/>
    <n v="4.9379999999999997"/>
    <n v="4.9870110277900315"/>
    <n v="9.9250110277900312"/>
    <n v="72.543999999999997"/>
  </r>
  <r>
    <s v="Hong Kong"/>
    <n v="2021"/>
    <d v="2021-05-16T00:00:00"/>
    <s v="NC"/>
    <x v="44"/>
    <s v="LTU"/>
    <x v="120"/>
    <n v="8"/>
    <n v="4.9169999999999998"/>
    <n v="5.0170489527856734"/>
    <n v="9.9340489527856732"/>
    <n v="72.477999999999994"/>
  </r>
  <r>
    <s v="Hong Kong"/>
    <n v="2021"/>
    <d v="2021-05-16T00:00:00"/>
    <s v="NC"/>
    <x v="119"/>
    <s v="SDF"/>
    <x v="120"/>
    <n v="9"/>
    <n v="4.9379999999999997"/>
    <n v="5.0589453778012272"/>
    <n v="9.9969453778012269"/>
    <n v="72.022000000000006"/>
  </r>
  <r>
    <s v="Hong Kong"/>
    <n v="2021"/>
    <d v="2021-05-16T00:00:00"/>
    <s v="NC"/>
    <x v="27"/>
    <s v="ESP"/>
    <x v="120"/>
    <n v="10"/>
    <n v="4.9569999999999999"/>
    <n v="5.0599732045966777"/>
    <n v="10.016973204596678"/>
    <n v="71.878"/>
  </r>
  <r>
    <s v="Hong Kong"/>
    <n v="2021"/>
    <d v="2021-05-16T00:00:00"/>
    <s v="NC"/>
    <x v="28"/>
    <s v="THA"/>
    <x v="120"/>
    <n v="11"/>
    <n v="5.0209999999999999"/>
    <n v="5.0019693046565061"/>
    <n v="10.022969304656506"/>
    <n v="71.834999999999994"/>
  </r>
  <r>
    <s v="Hong Kong"/>
    <n v="2021"/>
    <d v="2021-05-16T00:00:00"/>
    <s v="NC"/>
    <x v="76"/>
    <s v="RKD"/>
    <x v="120"/>
    <n v="12"/>
    <n v="4.9749999999999996"/>
    <n v="5.1139791914804178"/>
    <n v="10.088979191480417"/>
    <n v="71.364999999999995"/>
  </r>
  <r>
    <s v="Hong Kong"/>
    <n v="2021"/>
    <d v="2021-05-16T00:00:00"/>
    <s v="NC"/>
    <x v="120"/>
    <s v="HKG"/>
    <x v="120"/>
    <n v="13"/>
    <n v="4.9850000000000003"/>
    <n v="5.1089296228795744"/>
    <n v="10.093929622879575"/>
    <n v="71.33"/>
  </r>
  <r>
    <s v="Hong Kong"/>
    <n v="2021"/>
    <d v="2021-05-16T00:00:00"/>
    <s v="NC"/>
    <x v="112"/>
    <s v="LTU"/>
    <x v="120"/>
    <n v="14"/>
    <n v="5.0910000000000002"/>
    <n v="5.2029494452705007"/>
    <n v="10.293949445270501"/>
    <n v="69.944000000000003"/>
  </r>
  <r>
    <s v="Hong Kong"/>
    <n v="2021"/>
    <d v="2021-05-16T00:00:00"/>
    <s v="NC"/>
    <x v="83"/>
    <s v="ROU"/>
    <x v="120"/>
    <n v="15"/>
    <n v="5.1310000000000002"/>
    <n v="5.2539648786257231"/>
    <n v="10.384964878625723"/>
    <n v="69.331000000000003"/>
  </r>
  <r>
    <s v="Hong Kong"/>
    <n v="2021"/>
    <d v="2021-05-16T00:00:00"/>
    <s v="NC"/>
    <x v="121"/>
    <s v="UKR"/>
    <x v="120"/>
    <n v="16"/>
    <n v="5.1760000000000002"/>
    <n v="5.2260688559168997"/>
    <n v="10.4020688559169"/>
    <n v="69.216999999999999"/>
  </r>
  <r>
    <s v="Hong Kong"/>
    <n v="2021"/>
    <d v="2021-05-16T00:00:00"/>
    <s v="NC"/>
    <x v="54"/>
    <s v="HKG"/>
    <x v="120"/>
    <n v="17"/>
    <n v="5.1459999999999999"/>
    <n v="5.2619331579403861"/>
    <n v="10.407933157940386"/>
    <n v="69.177999999999997"/>
  </r>
  <r>
    <s v="Hong Kong"/>
    <n v="2021"/>
    <d v="2021-05-16T00:00:00"/>
    <s v="NC"/>
    <x v="80"/>
    <s v="MAS"/>
    <x v="120"/>
    <n v="18"/>
    <n v="5.15"/>
    <n v="5.2710389196856333"/>
    <n v="10.421038919685634"/>
    <n v="69.090999999999994"/>
  </r>
  <r>
    <s v="Hong Kong"/>
    <n v="2021"/>
    <d v="2021-05-16T00:00:00"/>
    <s v="NC"/>
    <x v="101"/>
    <s v="UKR"/>
    <x v="120"/>
    <n v="19"/>
    <n v="5.2460000000000004"/>
    <n v="5.3310360794452922"/>
    <n v="10.577036079445293"/>
    <n v="68.072000000000003"/>
  </r>
  <r>
    <s v="Hong Kong"/>
    <n v="2021"/>
    <d v="2021-05-16T00:00:00"/>
    <s v="NC"/>
    <x v="99"/>
    <s v="MAS"/>
    <x v="120"/>
    <n v="20"/>
    <n v="5.1879999999999997"/>
    <n v="5.4139554717870171"/>
    <n v="10.601955471787017"/>
    <n v="67.912000000000006"/>
  </r>
  <r>
    <s v="Hong Kong"/>
    <n v="2021"/>
    <d v="2021-05-16T00:00:00"/>
    <s v="NC"/>
    <x v="96"/>
    <s v="SIN"/>
    <x v="120"/>
    <n v="21"/>
    <n v="5.2889999999999997"/>
    <n v="5.4519783241090209"/>
    <n v="10.740978324109021"/>
    <n v="67.033000000000001"/>
  </r>
  <r>
    <s v="Berlin"/>
    <n v="2020"/>
    <d v="2020-02-29T00:00:00"/>
    <s v="WCH"/>
    <x v="0"/>
    <s v="NED"/>
    <x v="120"/>
    <n v="1"/>
    <n v="4.5960000000000001"/>
    <n v="4.6569525914692917"/>
    <n v="9.2529525914692918"/>
    <n v="77.813000000000002"/>
  </r>
  <r>
    <s v="Berlin"/>
    <n v="2020"/>
    <d v="2020-02-29T00:00:00"/>
    <s v="WCH"/>
    <x v="36"/>
    <s v="NED"/>
    <x v="120"/>
    <n v="2"/>
    <n v="4.641"/>
    <n v="4.6809570931030464"/>
    <n v="9.3219570931030464"/>
    <n v="77.236999999999995"/>
  </r>
  <r>
    <s v="Berlin"/>
    <n v="2020"/>
    <d v="2020-02-29T00:00:00"/>
    <s v="WCH"/>
    <x v="3"/>
    <s v="POL"/>
    <x v="120"/>
    <n v="3"/>
    <n v="4.6870000000000003"/>
    <n v="4.7469622641509437"/>
    <n v="9.433962264150944"/>
    <n v="76.319999999999993"/>
  </r>
  <r>
    <s v="Berlin"/>
    <n v="2020"/>
    <d v="2020-02-29T00:00:00"/>
    <s v="WCH"/>
    <x v="122"/>
    <s v="RUS"/>
    <x v="120"/>
    <n v="4"/>
    <n v="4.7370000000000001"/>
    <n v="4.7850461819239811"/>
    <n v="9.5220461819239812"/>
    <n v="75.614000000000004"/>
  </r>
  <r>
    <s v="Berlin"/>
    <n v="2020"/>
    <d v="2020-02-29T00:00:00"/>
    <s v="WCH"/>
    <x v="123"/>
    <s v="MAS"/>
    <x v="120"/>
    <n v="5"/>
    <n v="4.72"/>
    <n v="4.828058561425844"/>
    <n v="9.5480585614258437"/>
    <n v="75.408000000000001"/>
  </r>
  <r>
    <s v="Berlin"/>
    <n v="2020"/>
    <d v="2020-02-29T00:00:00"/>
    <s v="WCH"/>
    <x v="35"/>
    <s v="TTO"/>
    <x v="120"/>
    <n v="6"/>
    <n v="4.702"/>
    <n v="4.8540422058530766"/>
    <n v="9.5560422058530765"/>
    <n v="75.344999999999999"/>
  </r>
  <r>
    <s v="Berlin"/>
    <n v="2020"/>
    <d v="2020-02-29T00:00:00"/>
    <s v="WCH"/>
    <x v="124"/>
    <s v="GBR"/>
    <x v="120"/>
    <n v="7"/>
    <n v="4.7610000000000001"/>
    <n v="4.7999911560831814"/>
    <n v="9.5609911560831815"/>
    <n v="75.305999999999997"/>
  </r>
  <r>
    <s v="Berlin"/>
    <n v="2020"/>
    <d v="2020-02-29T00:00:00"/>
    <s v="WCH"/>
    <x v="116"/>
    <s v="JPN"/>
    <x v="120"/>
    <n v="8"/>
    <n v="4.7370000000000001"/>
    <n v="4.825006959016175"/>
    <n v="9.5620069590161751"/>
    <n v="75.298000000000002"/>
  </r>
  <r>
    <s v="Berlin"/>
    <n v="2020"/>
    <d v="2020-02-29T00:00:00"/>
    <s v="WCH"/>
    <x v="104"/>
    <s v="FRA"/>
    <x v="120"/>
    <n v="9"/>
    <n v="4.7489999999999997"/>
    <n v="4.8150392125607722"/>
    <n v="9.5640392125607718"/>
    <n v="75.281999999999996"/>
  </r>
  <r>
    <s v="Berlin"/>
    <n v="2020"/>
    <d v="2020-02-29T00:00:00"/>
    <s v="WCH"/>
    <x v="125"/>
    <s v="GER"/>
    <x v="120"/>
    <n v="10"/>
    <n v="4.7279999999999998"/>
    <n v="4.8399791630675999"/>
    <n v="9.5679791630675997"/>
    <n v="75.251000000000005"/>
  </r>
  <r>
    <s v="Berlin"/>
    <n v="2020"/>
    <d v="2020-02-29T00:00:00"/>
    <s v="WCH"/>
    <x v="126"/>
    <s v="NED"/>
    <x v="120"/>
    <n v="11"/>
    <n v="4.7290000000000001"/>
    <n v="4.8459773924144907"/>
    <n v="9.5749773924144908"/>
    <n v="75.195999999999998"/>
  </r>
  <r>
    <s v="Berlin"/>
    <n v="2020"/>
    <d v="2020-02-29T00:00:00"/>
    <s v="WCH"/>
    <x v="85"/>
    <s v="FRA"/>
    <x v="120"/>
    <n v="12"/>
    <n v="4.7460000000000004"/>
    <n v="4.8490105944908635"/>
    <n v="9.5950105944908639"/>
    <n v="75.039000000000001"/>
  </r>
  <r>
    <s v="Berlin"/>
    <n v="2020"/>
    <d v="2020-02-29T00:00:00"/>
    <s v="WCH"/>
    <x v="117"/>
    <s v="JPN"/>
    <x v="120"/>
    <n v="13"/>
    <n v="4.7130000000000001"/>
    <n v="4.8940451664554017"/>
    <n v="9.6070451664554017"/>
    <n v="74.944999999999993"/>
  </r>
  <r>
    <s v="Berlin"/>
    <n v="2020"/>
    <d v="2020-02-29T00:00:00"/>
    <s v="WCH"/>
    <x v="26"/>
    <s v="MAS"/>
    <x v="120"/>
    <n v="14"/>
    <n v="4.7380000000000004"/>
    <n v="4.8709683704791127"/>
    <n v="9.6089683704791131"/>
    <n v="74.930000000000007"/>
  </r>
  <r>
    <s v="Berlin"/>
    <n v="2020"/>
    <d v="2020-02-29T00:00:00"/>
    <s v="WCH"/>
    <x v="40"/>
    <s v="NZL"/>
    <x v="120"/>
    <n v="15"/>
    <n v="4.7699999999999996"/>
    <n v="4.8449993990625391"/>
    <n v="9.6149993990625386"/>
    <n v="74.882999999999996"/>
  </r>
  <r>
    <s v="Berlin"/>
    <n v="2020"/>
    <d v="2020-02-29T00:00:00"/>
    <s v="WCH"/>
    <x v="127"/>
    <s v="AUS"/>
    <x v="120"/>
    <n v="16"/>
    <n v="4.74"/>
    <n v="4.8839958296018064"/>
    <n v="9.6239958296018067"/>
    <n v="74.813000000000002"/>
  </r>
  <r>
    <s v="Berlin"/>
    <n v="2020"/>
    <d v="2020-02-29T00:00:00"/>
    <s v="WCH"/>
    <x v="1"/>
    <s v="AUS"/>
    <x v="120"/>
    <n v="17"/>
    <n v="4.7759999999999998"/>
    <n v="4.8519853440667546"/>
    <n v="9.6279853440667544"/>
    <n v="74.781999999999996"/>
  </r>
  <r>
    <s v="Berlin"/>
    <n v="2020"/>
    <d v="2020-02-29T00:00:00"/>
    <s v="WCH"/>
    <x v="89"/>
    <s v="HUN"/>
    <x v="120"/>
    <n v="18"/>
    <n v="4.7450000000000001"/>
    <n v="4.9050516009703662"/>
    <n v="9.6500516009703663"/>
    <n v="74.611000000000004"/>
  </r>
  <r>
    <s v="Berlin"/>
    <n v="2020"/>
    <d v="2020-02-29T00:00:00"/>
    <s v="WCH"/>
    <x v="9"/>
    <s v="GBR"/>
    <x v="120"/>
    <n v="19"/>
    <n v="4.7859999999999996"/>
    <n v="4.872984196828634"/>
    <n v="9.6589841968286336"/>
    <n v="74.542000000000002"/>
  </r>
  <r>
    <s v="Berlin"/>
    <n v="2020"/>
    <d v="2020-02-29T00:00:00"/>
    <s v="WCH"/>
    <x v="67"/>
    <s v="ESP"/>
    <x v="120"/>
    <n v="20"/>
    <n v="4.8109999999999999"/>
    <n v="4.8570631646793441"/>
    <n v="9.668063164679344"/>
    <n v="74.471999999999994"/>
  </r>
  <r>
    <s v="Berlin"/>
    <n v="2020"/>
    <d v="2020-02-29T00:00:00"/>
    <s v="WCH"/>
    <x v="87"/>
    <s v="SUR"/>
    <x v="120"/>
    <n v="21"/>
    <n v="4.7519999999999998"/>
    <n v="4.9160631646793442"/>
    <n v="9.668063164679344"/>
    <n v="74.471999999999994"/>
  </r>
  <r>
    <s v="Berlin"/>
    <n v="2020"/>
    <d v="2020-02-29T00:00:00"/>
    <s v="WCH"/>
    <x v="37"/>
    <s v="CHN"/>
    <x v="120"/>
    <n v="22"/>
    <n v="4.7850000000000001"/>
    <n v="4.8890386424099095"/>
    <n v="9.6740386424099096"/>
    <n v="74.426000000000002"/>
  </r>
  <r>
    <s v="Berlin"/>
    <n v="2020"/>
    <d v="2020-02-29T00:00:00"/>
    <s v="WCH"/>
    <x v="15"/>
    <s v="COL"/>
    <x v="120"/>
    <n v="23"/>
    <n v="4.7969999999999997"/>
    <n v="4.8849740469306804"/>
    <n v="9.6819740469306801"/>
    <n v="74.364999999999995"/>
  </r>
  <r>
    <s v="Berlin"/>
    <n v="2020"/>
    <d v="2020-02-29T00:00:00"/>
    <s v="WCH"/>
    <x v="128"/>
    <s v="CHN"/>
    <x v="120"/>
    <n v="24"/>
    <n v="4.8019999999999996"/>
    <n v="4.8910533117932147"/>
    <n v="9.6930533117932143"/>
    <n v="74.28"/>
  </r>
  <r>
    <s v="Berlin"/>
    <n v="2020"/>
    <d v="2020-02-29T00:00:00"/>
    <s v="WCH"/>
    <x v="17"/>
    <s v="NED"/>
    <x v="120"/>
    <n v="25"/>
    <n v="4.827"/>
    <n v="4.8770271712760795"/>
    <n v="9.7040271712760795"/>
    <n v="74.195999999999998"/>
  </r>
  <r>
    <s v="Berlin"/>
    <n v="2020"/>
    <d v="2020-02-29T00:00:00"/>
    <s v="WCH"/>
    <x v="129"/>
    <s v="NZL"/>
    <x v="120"/>
    <n v="26"/>
    <n v="4.8380000000000001"/>
    <n v="4.9150579900573002"/>
    <n v="9.7530579900573002"/>
    <n v="73.822999999999993"/>
  </r>
  <r>
    <s v="Berlin"/>
    <n v="2020"/>
    <d v="2020-02-29T00:00:00"/>
    <s v="WCH"/>
    <x v="46"/>
    <s v="TPE"/>
    <x v="120"/>
    <n v="27"/>
    <n v="4.83"/>
    <n v="4.9340358014646064"/>
    <n v="9.7640358014646065"/>
    <n v="73.739999999999995"/>
  </r>
  <r>
    <s v="Berlin"/>
    <n v="2020"/>
    <d v="2020-02-29T00:00:00"/>
    <s v="WCH"/>
    <x v="44"/>
    <s v="LTU"/>
    <x v="120"/>
    <n v="28"/>
    <n v="4.8129999999999997"/>
    <n v="4.9519627710794358"/>
    <n v="9.7649627710794356"/>
    <n v="73.733000000000004"/>
  </r>
  <r>
    <s v="Berlin"/>
    <n v="2020"/>
    <d v="2020-02-29T00:00:00"/>
    <s v="WCH"/>
    <x v="130"/>
    <s v="CZE"/>
    <x v="120"/>
    <n v="29"/>
    <n v="4.851"/>
    <n v="4.9329380350591103"/>
    <n v="9.7839380350591103"/>
    <n v="73.59"/>
  </r>
  <r>
    <s v="Berlin"/>
    <n v="2020"/>
    <d v="2020-02-29T00:00:00"/>
    <s v="WCH"/>
    <x v="120"/>
    <s v="HKG"/>
    <x v="120"/>
    <n v="30"/>
    <n v="4.843"/>
    <n v="4.9639929307925961"/>
    <n v="9.806992930792596"/>
    <n v="73.417000000000002"/>
  </r>
  <r>
    <s v="Berlin"/>
    <n v="2020"/>
    <d v="2020-02-29T00:00:00"/>
    <s v="WCH"/>
    <x v="91"/>
    <s v="CZE"/>
    <x v="120"/>
    <n v="31"/>
    <n v="4.8529999999999998"/>
    <n v="4.9819907113976623"/>
    <n v="9.834990711397662"/>
    <n v="73.207999999999998"/>
  </r>
  <r>
    <s v="Berlin"/>
    <n v="2020"/>
    <d v="2020-02-29T00:00:00"/>
    <s v="WCH"/>
    <x v="41"/>
    <s v="COL"/>
    <x v="120"/>
    <n v="32"/>
    <n v="4.899"/>
    <n v="5.0369682049017444"/>
    <n v="9.9359682049017444"/>
    <n v="72.463999999999999"/>
  </r>
  <r>
    <s v="Berlin"/>
    <n v="2020"/>
    <d v="2020-02-29T00:00:00"/>
    <s v="WCH"/>
    <x v="119"/>
    <s v="MAS"/>
    <x v="120"/>
    <n v="33"/>
    <n v="4.9509999999999996"/>
    <n v="4.9940261056935276"/>
    <n v="9.9450261056935272"/>
    <n v="72.397999999999996"/>
  </r>
  <r>
    <s v="Berlin"/>
    <n v="2020"/>
    <d v="2020-02-29T00:00:00"/>
    <s v="WCH"/>
    <x v="34"/>
    <s v="RSA"/>
    <x v="120"/>
    <n v="34"/>
    <n v="5.0460000000000003"/>
    <n v="5.1380195759487401"/>
    <n v="10.18401957594874"/>
    <n v="70.698999999999998"/>
  </r>
  <r>
    <s v="Milton"/>
    <n v="2020"/>
    <d v="2020-01-26T00:00:00"/>
    <s v="NC"/>
    <x v="3"/>
    <s v="POL"/>
    <x v="120"/>
    <n v="1"/>
    <n v="4.7699999999999996"/>
    <n v="4.8870409217109056"/>
    <n v="9.6570409217109052"/>
    <n v="74.557000000000002"/>
  </r>
  <r>
    <s v="Milton"/>
    <n v="2020"/>
    <d v="2020-01-26T00:00:00"/>
    <s v="NC"/>
    <x v="104"/>
    <s v="FRA"/>
    <x v="120"/>
    <n v="2"/>
    <n v="4.798"/>
    <n v="4.8669484536082486"/>
    <n v="9.6649484536082486"/>
    <n v="74.495999999999995"/>
  </r>
  <r>
    <s v="Milton"/>
    <n v="2020"/>
    <d v="2020-01-26T00:00:00"/>
    <s v="NC"/>
    <x v="11"/>
    <s v="PTM"/>
    <x v="120"/>
    <n v="3"/>
    <n v="4.8550000000000004"/>
    <n v="4.90004010405376"/>
    <n v="9.7550401040537604"/>
    <n v="73.808000000000007"/>
  </r>
  <r>
    <s v="Milton"/>
    <n v="2020"/>
    <d v="2020-01-26T00:00:00"/>
    <s v="NC"/>
    <x v="62"/>
    <s v="JPN"/>
    <x v="120"/>
    <n v="4"/>
    <n v="4.835"/>
    <n v="4.9420294125634827"/>
    <n v="9.7770294125634827"/>
    <n v="73.641999999999996"/>
  </r>
  <r>
    <s v="Milton"/>
    <n v="2020"/>
    <d v="2020-01-26T00:00:00"/>
    <s v="NC"/>
    <x v="10"/>
    <s v="FRA"/>
    <x v="120"/>
    <n v="5"/>
    <n v="4.891"/>
    <n v="4.9139896502887019"/>
    <n v="9.804989650288702"/>
    <n v="73.432000000000002"/>
  </r>
  <r>
    <s v="Milton"/>
    <n v="2020"/>
    <d v="2020-01-26T00:00:00"/>
    <s v="NC"/>
    <x v="87"/>
    <s v="SUR"/>
    <x v="120"/>
    <n v="6"/>
    <n v="4.8449999999999998"/>
    <n v="4.9630616818101325"/>
    <n v="9.8080616818101323"/>
    <n v="73.409000000000006"/>
  </r>
  <r>
    <s v="Milton"/>
    <n v="2020"/>
    <d v="2020-01-26T00:00:00"/>
    <s v="NC"/>
    <x v="131"/>
    <s v="AUS"/>
    <x v="120"/>
    <n v="7"/>
    <n v="4.88"/>
    <n v="4.9319378577269015"/>
    <n v="9.8119378577269014"/>
    <n v="73.38"/>
  </r>
  <r>
    <s v="Milton"/>
    <n v="2020"/>
    <d v="2020-01-26T00:00:00"/>
    <s v="NC"/>
    <x v="89"/>
    <s v="HUN"/>
    <x v="120"/>
    <n v="8"/>
    <n v="4.859"/>
    <n v="4.966997952917092"/>
    <n v="9.825997952917092"/>
    <n v="73.275000000000006"/>
  </r>
  <r>
    <s v="Milton"/>
    <n v="2020"/>
    <d v="2020-01-26T00:00:00"/>
    <s v="NC"/>
    <x v="128"/>
    <s v="CHN"/>
    <x v="120"/>
    <n v="9"/>
    <n v="4.8860000000000001"/>
    <n v="4.9530226570827294"/>
    <n v="9.8390226570827295"/>
    <n v="73.177999999999997"/>
  </r>
  <r>
    <s v="Milton"/>
    <n v="2020"/>
    <d v="2020-01-26T00:00:00"/>
    <s v="NC"/>
    <x v="67"/>
    <s v="ESP"/>
    <x v="120"/>
    <n v="10"/>
    <n v="4.923"/>
    <n v="4.9509697472538026"/>
    <n v="9.8739697472538026"/>
    <n v="72.918999999999997"/>
  </r>
  <r>
    <s v="Milton"/>
    <n v="2020"/>
    <d v="2020-01-26T00:00:00"/>
    <s v="NC"/>
    <x v="44"/>
    <s v="LTU"/>
    <x v="120"/>
    <n v="11"/>
    <n v="4.8710000000000004"/>
    <n v="5.0120505682754075"/>
    <n v="9.883050568275408"/>
    <n v="72.852000000000004"/>
  </r>
  <r>
    <s v="Milton"/>
    <n v="2020"/>
    <d v="2020-01-26T00:00:00"/>
    <s v="NC"/>
    <x v="132"/>
    <s v="CAN"/>
    <x v="120"/>
    <n v="12"/>
    <n v="4.8789999999999996"/>
    <n v="5.0050002745555631"/>
    <n v="9.8840002745555626"/>
    <n v="72.844999999999999"/>
  </r>
  <r>
    <s v="Milton"/>
    <n v="2020"/>
    <d v="2020-01-26T00:00:00"/>
    <s v="NC"/>
    <x v="133"/>
    <s v="JPN"/>
    <x v="120"/>
    <n v="13"/>
    <n v="4.9080000000000004"/>
    <n v="4.9929900990099005"/>
    <n v="9.9009900990099009"/>
    <n v="72.72"/>
  </r>
  <r>
    <s v="Milton"/>
    <n v="2020"/>
    <d v="2020-01-26T00:00:00"/>
    <s v="NC"/>
    <x v="120"/>
    <s v="HKG"/>
    <x v="120"/>
    <n v="14"/>
    <n v="4.8920000000000003"/>
    <n v="5.0300020395226399"/>
    <n v="9.9220020395226403"/>
    <n v="72.566000000000003"/>
  </r>
  <r>
    <s v="Milton"/>
    <n v="2020"/>
    <d v="2020-01-26T00:00:00"/>
    <s v="NC"/>
    <x v="37"/>
    <s v="CHN"/>
    <x v="120"/>
    <n v="15"/>
    <n v="4.9210000000000003"/>
    <n v="5.0040110277900309"/>
    <n v="9.9250110277900312"/>
    <n v="72.543999999999997"/>
  </r>
  <r>
    <s v="Milton"/>
    <n v="2020"/>
    <d v="2020-01-26T00:00:00"/>
    <s v="NC"/>
    <x v="35"/>
    <s v="TTO"/>
    <x v="120"/>
    <n v="16"/>
    <n v="4.8860000000000001"/>
    <n v="5.0429802109908293"/>
    <n v="9.9289802109908294"/>
    <n v="72.515000000000001"/>
  </r>
  <r>
    <s v="Milton"/>
    <n v="2020"/>
    <d v="2020-01-26T00:00:00"/>
    <s v="NC"/>
    <x v="48"/>
    <s v="ESP"/>
    <x v="120"/>
    <n v="17"/>
    <n v="4.9210000000000003"/>
    <n v="5.0140084861530818"/>
    <n v="9.9350084861530821"/>
    <n v="72.471000000000004"/>
  </r>
  <r>
    <s v="Milton"/>
    <n v="2020"/>
    <d v="2020-01-26T00:00:00"/>
    <s v="NC"/>
    <x v="91"/>
    <s v="CZE"/>
    <x v="120"/>
    <n v="18"/>
    <n v="4.9480000000000004"/>
    <n v="5.0240229356527522"/>
    <n v="9.9720229356527526"/>
    <n v="72.201999999999998"/>
  </r>
  <r>
    <s v="Milton"/>
    <n v="2020"/>
    <d v="2020-01-26T00:00:00"/>
    <s v="NC"/>
    <x v="134"/>
    <s v="RUS"/>
    <x v="120"/>
    <n v="19"/>
    <n v="4.952"/>
    <n v="5.0280399201596797"/>
    <n v="9.9800399201596797"/>
    <n v="72.144000000000005"/>
  </r>
  <r>
    <s v="Milton"/>
    <n v="2020"/>
    <d v="2020-01-26T00:00:00"/>
    <s v="NC"/>
    <x v="130"/>
    <s v="CZE"/>
    <x v="120"/>
    <n v="20"/>
    <n v="4.944"/>
    <n v="5.037008359094501"/>
    <n v="9.9810083590945009"/>
    <n v="72.137"/>
  </r>
  <r>
    <s v="Milton"/>
    <n v="2020"/>
    <d v="2020-01-26T00:00:00"/>
    <s v="NC"/>
    <x v="15"/>
    <s v="COL"/>
    <x v="120"/>
    <n v="21"/>
    <n v="4.9509999999999996"/>
    <n v="5.0609587284812418"/>
    <n v="10.011958728481241"/>
    <n v="71.914000000000001"/>
  </r>
  <r>
    <s v="Milton"/>
    <n v="2020"/>
    <d v="2020-01-26T00:00:00"/>
    <s v="NC"/>
    <x v="135"/>
    <s v="RUS"/>
    <x v="120"/>
    <n v="22"/>
    <n v="4.9800000000000004"/>
    <n v="5.0639422473320774"/>
    <n v="10.043942247332078"/>
    <n v="71.685000000000002"/>
  </r>
  <r>
    <s v="Milton"/>
    <n v="2020"/>
    <d v="2020-01-26T00:00:00"/>
    <s v="NC"/>
    <x v="41"/>
    <s v="COL"/>
    <x v="120"/>
    <n v="23"/>
    <n v="4.9729999999999999"/>
    <n v="5.0750071452495247"/>
    <n v="10.048007145249525"/>
    <n v="71.656000000000006"/>
  </r>
  <r>
    <s v="Milton"/>
    <n v="2020"/>
    <d v="2020-01-26T00:00:00"/>
    <s v="NC"/>
    <x v="108"/>
    <s v="GER"/>
    <x v="120"/>
    <n v="24"/>
    <n v="5.048"/>
    <n v="5.0449391479877193"/>
    <n v="10.092939147987719"/>
    <n v="71.337000000000003"/>
  </r>
  <r>
    <s v="Milton"/>
    <n v="2020"/>
    <d v="2020-01-26T00:00:00"/>
    <s v="NC"/>
    <x v="136"/>
    <s v="GER"/>
    <x v="120"/>
    <n v="25"/>
    <n v="5.0010000000000003"/>
    <n v="5.0950527238308903"/>
    <n v="10.096052723830891"/>
    <n v="71.314999999999998"/>
  </r>
  <r>
    <s v="Milton"/>
    <n v="2020"/>
    <d v="2020-01-26T00:00:00"/>
    <s v="NC"/>
    <x v="137"/>
    <s v="USA"/>
    <x v="120"/>
    <n v="26"/>
    <n v="5.03"/>
    <n v="5.1649789728558675"/>
    <n v="10.194978972855868"/>
    <n v="70.623000000000005"/>
  </r>
  <r>
    <s v="Milton"/>
    <n v="2020"/>
    <d v="2020-01-26T00:00:00"/>
    <s v="NC"/>
    <x v="100"/>
    <s v="TTO"/>
    <x v="120"/>
    <n v="27"/>
    <n v="5.056"/>
    <n v="5.1440340001133338"/>
    <n v="10.200034000113334"/>
    <n v="70.587999999999994"/>
  </r>
  <r>
    <s v="Milton"/>
    <n v="2020"/>
    <d v="2020-01-26T00:00:00"/>
    <s v="NC"/>
    <x v="31"/>
    <s v="KAZ"/>
    <x v="120"/>
    <n v="28"/>
    <n v="5.07"/>
    <n v="5.1849494374020804"/>
    <n v="10.254949437402081"/>
    <n v="70.209999999999994"/>
  </r>
  <r>
    <s v="Milton"/>
    <n v="2020"/>
    <d v="2020-01-26T00:00:00"/>
    <s v="NC"/>
    <x v="138"/>
    <s v="KAZ"/>
    <x v="120"/>
    <n v="29"/>
    <n v="5.069"/>
    <n v="5.2130421278114953"/>
    <n v="10.282042127811495"/>
    <n v="70.025000000000006"/>
  </r>
  <r>
    <s v="Milton"/>
    <n v="2020"/>
    <d v="2020-01-26T00:00:00"/>
    <s v="NC"/>
    <x v="82"/>
    <s v="ITA"/>
    <x v="120"/>
    <n v="30"/>
    <n v="5.0869999999999997"/>
    <n v="5.2440232017562742"/>
    <n v="10.331023201756274"/>
    <n v="69.692999999999998"/>
  </r>
  <r>
    <s v="Milton"/>
    <n v="2020"/>
    <d v="2020-01-26T00:00:00"/>
    <s v="NC"/>
    <x v="139"/>
    <s v="TPE"/>
    <x v="120"/>
    <n v="31"/>
    <n v="5.1230000000000002"/>
    <n v="5.2580718456680655"/>
    <n v="10.381071845668066"/>
    <n v="69.356999999999999"/>
  </r>
  <r>
    <s v="Brisbane"/>
    <n v="2019"/>
    <d v="2019-12-15T00:00:00"/>
    <s v="NC"/>
    <x v="3"/>
    <s v="POL"/>
    <x v="120"/>
    <n v="1"/>
    <n v="4.6849999999999996"/>
    <n v="4.7430326838466383"/>
    <n v="9.428032683846638"/>
    <n v="76.367999999999995"/>
  </r>
  <r>
    <s v="Brisbane"/>
    <n v="2019"/>
    <d v="2019-12-15T00:00:00"/>
    <s v="NC"/>
    <x v="89"/>
    <s v="HUN"/>
    <x v="120"/>
    <n v="2"/>
    <n v="4.7460000000000004"/>
    <n v="4.8149911560831811"/>
    <n v="9.5609911560831815"/>
    <n v="75.305999999999997"/>
  </r>
  <r>
    <s v="Brisbane"/>
    <n v="2019"/>
    <d v="2019-12-15T00:00:00"/>
    <s v="NC"/>
    <x v="2"/>
    <s v="AUS"/>
    <x v="120"/>
    <n v="3"/>
    <n v="4.7830000000000004"/>
    <n v="4.8209696407848588"/>
    <n v="9.6039696407848592"/>
    <n v="74.968999999999994"/>
  </r>
  <r>
    <s v="Brisbane"/>
    <n v="2019"/>
    <d v="2019-12-15T00:00:00"/>
    <s v="NC"/>
    <x v="35"/>
    <s v="TTO"/>
    <x v="120"/>
    <n v="4"/>
    <n v="4.75"/>
    <n v="4.8729668141297235"/>
    <n v="9.6229668141297235"/>
    <n v="74.820999999999998"/>
  </r>
  <r>
    <s v="Brisbane"/>
    <n v="2019"/>
    <d v="2019-12-15T00:00:00"/>
    <s v="NC"/>
    <x v="87"/>
    <s v="SUR"/>
    <x v="120"/>
    <n v="5"/>
    <n v="4.782"/>
    <n v="4.8560381237952459"/>
    <n v="9.6380381237952459"/>
    <n v="74.703999999999994"/>
  </r>
  <r>
    <s v="Brisbane"/>
    <n v="2019"/>
    <d v="2019-12-15T00:00:00"/>
    <s v="NC"/>
    <x v="127"/>
    <s v="AUS"/>
    <x v="120"/>
    <n v="6"/>
    <n v="4.7679999999999998"/>
    <n v="4.8719737578492159"/>
    <n v="9.6399737578492157"/>
    <n v="74.688999999999993"/>
  </r>
  <r>
    <s v="Brisbane"/>
    <n v="2019"/>
    <d v="2019-12-15T00:00:00"/>
    <s v="NC"/>
    <x v="40"/>
    <s v="NZL"/>
    <x v="120"/>
    <n v="7"/>
    <n v="4.7770000000000001"/>
    <n v="4.8699484826153947"/>
    <n v="9.6469484826153948"/>
    <n v="74.635000000000005"/>
  </r>
  <r>
    <s v="Brisbane"/>
    <n v="2019"/>
    <d v="2019-12-15T00:00:00"/>
    <s v="NC"/>
    <x v="37"/>
    <s v="CHN"/>
    <x v="120"/>
    <n v="8"/>
    <n v="4.7969999999999997"/>
    <n v="4.8930528915387006"/>
    <n v="9.6900528915387003"/>
    <n v="74.302999999999997"/>
  </r>
  <r>
    <s v="Brisbane"/>
    <n v="2019"/>
    <d v="2019-12-15T00:00:00"/>
    <s v="NC"/>
    <x v="61"/>
    <s v="GBR"/>
    <x v="120"/>
    <n v="9"/>
    <n v="4.8120000000000003"/>
    <n v="4.8929427812748534"/>
    <n v="9.7049427812748537"/>
    <n v="74.188999999999993"/>
  </r>
  <r>
    <s v="Brisbane"/>
    <n v="2019"/>
    <d v="2019-12-15T00:00:00"/>
    <s v="NC"/>
    <x v="91"/>
    <s v="CZE"/>
    <x v="120"/>
    <n v="10"/>
    <n v="4.8330000000000002"/>
    <n v="4.8850418145743628"/>
    <n v="9.718041814574363"/>
    <n v="74.088999999999999"/>
  </r>
  <r>
    <s v="Brisbane"/>
    <n v="2019"/>
    <d v="2019-12-15T00:00:00"/>
    <s v="NC"/>
    <x v="115"/>
    <s v="JPN"/>
    <x v="120"/>
    <n v="11"/>
    <n v="4.8209999999999997"/>
    <n v="4.8970418145743633"/>
    <n v="9.718041814574363"/>
    <n v="74.088999999999999"/>
  </r>
  <r>
    <s v="Brisbane"/>
    <n v="2019"/>
    <d v="2019-12-15T00:00:00"/>
    <s v="NC"/>
    <x v="140"/>
    <s v="JPC"/>
    <x v="120"/>
    <n v="12"/>
    <n v="4.827"/>
    <n v="4.9140504099358715"/>
    <n v="9.7410504099358715"/>
    <n v="73.914000000000001"/>
  </r>
  <r>
    <s v="Brisbane"/>
    <n v="2019"/>
    <d v="2019-12-15T00:00:00"/>
    <s v="NC"/>
    <x v="129"/>
    <s v="NZL"/>
    <x v="120"/>
    <n v="13"/>
    <n v="4.8259999999999996"/>
    <n v="4.929965366322949"/>
    <n v="9.7559653663229486"/>
    <n v="73.801000000000002"/>
  </r>
  <r>
    <s v="Brisbane"/>
    <n v="2019"/>
    <d v="2019-12-15T00:00:00"/>
    <s v="NC"/>
    <x v="141"/>
    <s v="ESP"/>
    <x v="120"/>
    <n v="14"/>
    <n v="4.8650000000000002"/>
    <n v="4.8959912828925063"/>
    <n v="9.7609912828925065"/>
    <n v="73.763000000000005"/>
  </r>
  <r>
    <s v="Brisbane"/>
    <n v="2019"/>
    <d v="2019-12-15T00:00:00"/>
    <s v="NC"/>
    <x v="90"/>
    <s v="RUS"/>
    <x v="120"/>
    <n v="15"/>
    <n v="4.835"/>
    <n v="4.9299627710794356"/>
    <n v="9.7649627710794356"/>
    <n v="73.733000000000004"/>
  </r>
  <r>
    <s v="Brisbane"/>
    <n v="2019"/>
    <d v="2019-12-15T00:00:00"/>
    <s v="NC"/>
    <x v="9"/>
    <s v="GBR"/>
    <x v="120"/>
    <n v="16"/>
    <n v="4.8490000000000002"/>
    <n v="4.9349380350591101"/>
    <n v="9.7839380350591103"/>
    <n v="73.59"/>
  </r>
  <r>
    <s v="Brisbane"/>
    <n v="2019"/>
    <d v="2019-12-15T00:00:00"/>
    <s v="NC"/>
    <x v="130"/>
    <s v="CZE"/>
    <x v="120"/>
    <n v="17"/>
    <n v="4.8449999999999998"/>
    <n v="4.9680076868560219"/>
    <n v="9.8130076868560216"/>
    <n v="73.372"/>
  </r>
  <r>
    <s v="Brisbane"/>
    <n v="2019"/>
    <d v="2019-12-15T00:00:00"/>
    <s v="NC"/>
    <x v="26"/>
    <s v="SDF"/>
    <x v="120"/>
    <n v="18"/>
    <n v="4.8360000000000003"/>
    <n v="4.9879869013507978"/>
    <n v="9.8239869013507981"/>
    <n v="73.290000000000006"/>
  </r>
  <r>
    <s v="Brisbane"/>
    <n v="2019"/>
    <d v="2019-12-15T00:00:00"/>
    <s v="NC"/>
    <x v="132"/>
    <s v="CAN"/>
    <x v="120"/>
    <n v="19"/>
    <n v="4.8739999999999997"/>
    <n v="4.9699999453111117"/>
    <n v="9.8439999453111113"/>
    <n v="73.141000000000005"/>
  </r>
  <r>
    <s v="Brisbane"/>
    <n v="2019"/>
    <d v="2019-12-15T00:00:00"/>
    <s v="NC"/>
    <x v="15"/>
    <s v="COL"/>
    <x v="120"/>
    <n v="20"/>
    <n v="4.9160000000000004"/>
    <n v="4.939992991293872"/>
    <n v="9.8559929912938724"/>
    <n v="73.052000000000007"/>
  </r>
  <r>
    <s v="Brisbane"/>
    <n v="2019"/>
    <d v="2019-12-15T00:00:00"/>
    <s v="NC"/>
    <x v="41"/>
    <s v="COL"/>
    <x v="120"/>
    <n v="21"/>
    <n v="4.8840000000000003"/>
    <n v="4.9799595577658131"/>
    <n v="9.8639595577658135"/>
    <n v="72.992999999999995"/>
  </r>
  <r>
    <s v="Brisbane"/>
    <n v="2019"/>
    <d v="2019-12-15T00:00:00"/>
    <s v="NC"/>
    <x v="120"/>
    <s v="HKG"/>
    <x v="120"/>
    <n v="22"/>
    <n v="4.8760000000000003"/>
    <n v="4.9899870097837704"/>
    <n v="9.8659870097837707"/>
    <n v="72.977999999999994"/>
  </r>
  <r>
    <s v="Brisbane"/>
    <n v="2019"/>
    <d v="2019-12-15T00:00:00"/>
    <s v="NC"/>
    <x v="142"/>
    <s v="PTM"/>
    <x v="120"/>
    <n v="23"/>
    <n v="4.9169999999999998"/>
    <n v="4.9679501633762602"/>
    <n v="9.88495016337626"/>
    <n v="72.837999999999994"/>
  </r>
  <r>
    <s v="Brisbane"/>
    <n v="2019"/>
    <d v="2019-12-15T00:00:00"/>
    <s v="NC"/>
    <x v="48"/>
    <s v="ESP"/>
    <x v="120"/>
    <n v="24"/>
    <n v="4.899"/>
    <n v="5.0130307272952548"/>
    <n v="9.9120307272952548"/>
    <n v="72.638999999999996"/>
  </r>
  <r>
    <s v="Brisbane"/>
    <n v="2019"/>
    <d v="2019-12-15T00:00:00"/>
    <s v="NC"/>
    <x v="31"/>
    <s v="KAZ"/>
    <x v="120"/>
    <n v="25"/>
    <n v="4.9139999999999997"/>
    <n v="5.0019895331221598"/>
    <n v="9.9159895331221595"/>
    <n v="72.61"/>
  </r>
  <r>
    <s v="Brisbane"/>
    <n v="2019"/>
    <d v="2019-12-15T00:00:00"/>
    <s v="NC"/>
    <x v="143"/>
    <s v="VEN"/>
    <x v="120"/>
    <n v="26"/>
    <n v="4.9329999999999998"/>
    <n v="5.0120261056935274"/>
    <n v="9.9450261056935272"/>
    <n v="72.397999999999996"/>
  </r>
  <r>
    <s v="Brisbane"/>
    <n v="2019"/>
    <d v="2019-12-15T00:00:00"/>
    <s v="NC"/>
    <x v="144"/>
    <s v="CYT"/>
    <x v="120"/>
    <n v="27"/>
    <n v="4.9260000000000002"/>
    <n v="5.0490623441396494"/>
    <n v="9.9750623441396495"/>
    <n v="72.180000000000007"/>
  </r>
  <r>
    <s v="Brisbane"/>
    <n v="2019"/>
    <d v="2019-12-15T00:00:00"/>
    <s v="NC"/>
    <x v="134"/>
    <s v="RUS"/>
    <x v="120"/>
    <n v="28"/>
    <n v="4.9880000000000004"/>
    <n v="5.1120182361440358"/>
    <n v="10.100018236144036"/>
    <n v="71.287000000000006"/>
  </r>
  <r>
    <s v="Brisbane"/>
    <n v="2019"/>
    <d v="2019-12-15T00:00:00"/>
    <s v="NC"/>
    <x v="139"/>
    <s v="TPE"/>
    <x v="120"/>
    <n v="29"/>
    <n v="5.0179999999999998"/>
    <n v="5.1209886358835695"/>
    <n v="10.138988635883569"/>
    <n v="71.013000000000005"/>
  </r>
  <r>
    <s v="Brisbane"/>
    <n v="2019"/>
    <d v="2019-12-15T00:00:00"/>
    <s v="NC"/>
    <x v="32"/>
    <s v="KAZ"/>
    <x v="120"/>
    <n v="30"/>
    <n v="5.0460000000000003"/>
    <n v="5.1289526582063809"/>
    <n v="10.174952658206381"/>
    <n v="70.762"/>
  </r>
  <r>
    <s v="Cambridge"/>
    <n v="2019"/>
    <d v="2019-12-08T00:00:00"/>
    <s v="NC"/>
    <x v="3"/>
    <s v="POL"/>
    <x v="120"/>
    <n v="1"/>
    <n v="4.7380000000000004"/>
    <n v="4.7889599735362216"/>
    <n v="9.526959973536222"/>
    <n v="75.575000000000003"/>
  </r>
  <r>
    <s v="Cambridge"/>
    <n v="2019"/>
    <d v="2019-12-08T00:00:00"/>
    <s v="NC"/>
    <x v="117"/>
    <s v="JPN"/>
    <x v="120"/>
    <n v="2"/>
    <n v="4.742"/>
    <n v="4.8669683704791131"/>
    <n v="9.6089683704791131"/>
    <n v="74.930000000000007"/>
  </r>
  <r>
    <s v="Cambridge"/>
    <n v="2019"/>
    <d v="2019-12-08T00:00:00"/>
    <s v="NC"/>
    <x v="127"/>
    <s v="AUS"/>
    <x v="120"/>
    <n v="3"/>
    <n v="4.7590000000000003"/>
    <n v="4.8539454331833536"/>
    <n v="9.6129454331833539"/>
    <n v="74.899000000000001"/>
  </r>
  <r>
    <s v="Cambridge"/>
    <n v="2019"/>
    <d v="2019-12-08T00:00:00"/>
    <s v="NC"/>
    <x v="116"/>
    <s v="JPN"/>
    <x v="120"/>
    <n v="4"/>
    <n v="4.7889999999999997"/>
    <n v="4.8610516009703666"/>
    <n v="9.6500516009703663"/>
    <n v="74.611000000000004"/>
  </r>
  <r>
    <s v="Cambridge"/>
    <n v="2019"/>
    <d v="2019-12-08T00:00:00"/>
    <s v="NC"/>
    <x v="89"/>
    <s v="HUN"/>
    <x v="120"/>
    <n v="5"/>
    <n v="4.7779999999999996"/>
    <n v="4.8780048280024149"/>
    <n v="9.6560048280024144"/>
    <n v="74.564999999999998"/>
  </r>
  <r>
    <s v="Cambridge"/>
    <n v="2019"/>
    <d v="2019-12-08T00:00:00"/>
    <s v="NC"/>
    <x v="40"/>
    <s v="NZL"/>
    <x v="120"/>
    <n v="6"/>
    <n v="4.7889999999999997"/>
    <n v="4.8689476861167016"/>
    <n v="9.6579476861167013"/>
    <n v="74.55"/>
  </r>
  <r>
    <s v="Cambridge"/>
    <n v="2019"/>
    <d v="2019-12-08T00:00:00"/>
    <s v="NC"/>
    <x v="123"/>
    <s v="MAS"/>
    <x v="120"/>
    <n v="7"/>
    <n v="4.8310000000000004"/>
    <n v="4.9290650671004483"/>
    <n v="9.7600650671004487"/>
    <n v="73.77"/>
  </r>
  <r>
    <s v="Cambridge"/>
    <n v="2019"/>
    <d v="2019-12-08T00:00:00"/>
    <s v="NC"/>
    <x v="87"/>
    <s v="SUR"/>
    <x v="120"/>
    <n v="8"/>
    <n v="4.827"/>
    <n v="4.9379627710794356"/>
    <n v="9.7649627710794356"/>
    <n v="73.733000000000004"/>
  </r>
  <r>
    <s v="Cambridge"/>
    <n v="2019"/>
    <d v="2019-12-08T00:00:00"/>
    <s v="NC"/>
    <x v="35"/>
    <s v="TTO"/>
    <x v="120"/>
    <n v="9"/>
    <n v="4.7859999999999996"/>
    <n v="4.9859869706840385"/>
    <n v="9.7719869706840381"/>
    <n v="73.680000000000007"/>
  </r>
  <r>
    <s v="Cambridge"/>
    <n v="2019"/>
    <d v="2019-12-08T00:00:00"/>
    <s v="NC"/>
    <x v="90"/>
    <s v="RUS"/>
    <x v="120"/>
    <n v="10"/>
    <n v="4.8330000000000002"/>
    <n v="4.9409767868051304"/>
    <n v="9.7739767868051306"/>
    <n v="73.665000000000006"/>
  </r>
  <r>
    <s v="Cambridge"/>
    <n v="2019"/>
    <d v="2019-12-08T00:00:00"/>
    <s v="NC"/>
    <x v="129"/>
    <s v="NZL"/>
    <x v="120"/>
    <n v="11"/>
    <n v="4.8419999999999996"/>
    <n v="4.9480576525617321"/>
    <n v="9.7900576525617318"/>
    <n v="73.543999999999997"/>
  </r>
  <r>
    <s v="Cambridge"/>
    <n v="2019"/>
    <d v="2019-12-08T00:00:00"/>
    <s v="NC"/>
    <x v="2"/>
    <s v="AUS"/>
    <x v="120"/>
    <n v="12"/>
    <n v="4.8680000000000003"/>
    <n v="4.9389929307925957"/>
    <n v="9.806992930792596"/>
    <n v="73.417000000000002"/>
  </r>
  <r>
    <s v="Cambridge"/>
    <n v="2019"/>
    <d v="2019-12-08T00:00:00"/>
    <s v="NC"/>
    <x v="15"/>
    <s v="COL"/>
    <x v="120"/>
    <n v="13"/>
    <n v="4.8860000000000001"/>
    <n v="4.9330298253030938"/>
    <n v="9.8190298253030939"/>
    <n v="73.326999999999998"/>
  </r>
  <r>
    <s v="Cambridge"/>
    <n v="2019"/>
    <d v="2019-12-08T00:00:00"/>
    <s v="NC"/>
    <x v="141"/>
    <s v="ESP"/>
    <x v="120"/>
    <n v="14"/>
    <n v="4.883"/>
    <n v="4.9420593597336326"/>
    <n v="9.8250593597336326"/>
    <n v="73.281999999999996"/>
  </r>
  <r>
    <s v="Cambridge"/>
    <n v="2019"/>
    <d v="2019-12-08T00:00:00"/>
    <s v="NC"/>
    <x v="135"/>
    <s v="RUS"/>
    <x v="120"/>
    <n v="15"/>
    <n v="4.883"/>
    <n v="4.9759620703820344"/>
    <n v="9.8589620703820344"/>
    <n v="73.03"/>
  </r>
  <r>
    <s v="Cambridge"/>
    <n v="2019"/>
    <d v="2019-12-08T00:00:00"/>
    <s v="NC"/>
    <x v="91"/>
    <s v="CZE"/>
    <x v="120"/>
    <n v="16"/>
    <n v="4.9000000000000004"/>
    <n v="4.9739697472538023"/>
    <n v="9.8739697472538026"/>
    <n v="72.918999999999997"/>
  </r>
  <r>
    <s v="Cambridge"/>
    <n v="2019"/>
    <d v="2019-12-08T00:00:00"/>
    <s v="NC"/>
    <x v="132"/>
    <s v="CAN"/>
    <x v="120"/>
    <n v="17"/>
    <n v="4.859"/>
    <n v="5.0190337225095707"/>
    <n v="9.8780337225095707"/>
    <n v="72.888999999999996"/>
  </r>
  <r>
    <s v="Cambridge"/>
    <n v="2019"/>
    <d v="2019-12-08T00:00:00"/>
    <s v="NC"/>
    <x v="26"/>
    <s v="SDF"/>
    <x v="120"/>
    <n v="18"/>
    <n v="4.8630000000000004"/>
    <n v="5.0379900990099005"/>
    <n v="9.9009900990099009"/>
    <n v="72.72"/>
  </r>
  <r>
    <s v="Cambridge"/>
    <n v="2019"/>
    <d v="2019-12-08T00:00:00"/>
    <s v="NC"/>
    <x v="41"/>
    <s v="COL"/>
    <x v="120"/>
    <n v="19"/>
    <n v="4.9020000000000001"/>
    <n v="5.0119414802065405"/>
    <n v="9.9139414802065406"/>
    <n v="72.625"/>
  </r>
  <r>
    <s v="Cambridge"/>
    <n v="2019"/>
    <d v="2019-12-08T00:00:00"/>
    <s v="NC"/>
    <x v="142"/>
    <s v="PTM"/>
    <x v="120"/>
    <n v="20"/>
    <n v="4.891"/>
    <n v="5.0270384323989266"/>
    <n v="9.9180384323989266"/>
    <n v="72.594999999999999"/>
  </r>
  <r>
    <s v="Cambridge"/>
    <n v="2019"/>
    <d v="2019-12-08T00:00:00"/>
    <s v="NC"/>
    <x v="10"/>
    <s v="FRA"/>
    <x v="120"/>
    <n v="21"/>
    <n v="4.9409999999999998"/>
    <n v="4.9840110277900314"/>
    <n v="9.9250110277900312"/>
    <n v="72.543999999999997"/>
  </r>
  <r>
    <s v="Cambridge"/>
    <n v="2019"/>
    <d v="2019-12-08T00:00:00"/>
    <s v="NC"/>
    <x v="130"/>
    <s v="CZE"/>
    <x v="120"/>
    <n v="22"/>
    <n v="4.915"/>
    <n v="5.0100110277900312"/>
    <n v="9.9250110277900312"/>
    <n v="72.543999999999997"/>
  </r>
  <r>
    <s v="Cambridge"/>
    <n v="2019"/>
    <d v="2019-12-08T00:00:00"/>
    <s v="NC"/>
    <x v="37"/>
    <s v="CHN"/>
    <x v="120"/>
    <n v="23"/>
    <n v="4.8970000000000002"/>
    <n v="5.0329387653776134"/>
    <n v="9.9299387653776137"/>
    <n v="72.507999999999996"/>
  </r>
  <r>
    <s v="Cambridge"/>
    <n v="2019"/>
    <d v="2019-12-08T00:00:00"/>
    <s v="NC"/>
    <x v="46"/>
    <s v="TPE"/>
    <x v="120"/>
    <n v="24"/>
    <n v="4.915"/>
    <n v="5.0209682049017443"/>
    <n v="9.9359682049017444"/>
    <n v="72.463999999999999"/>
  </r>
  <r>
    <s v="Cambridge"/>
    <n v="2019"/>
    <d v="2019-12-08T00:00:00"/>
    <s v="NC"/>
    <x v="48"/>
    <s v="ESP"/>
    <x v="120"/>
    <n v="25"/>
    <n v="4.91"/>
    <n v="5.032966042009031"/>
    <n v="9.9429660420090311"/>
    <n v="72.412999999999997"/>
  </r>
  <r>
    <s v="Cambridge"/>
    <n v="2019"/>
    <d v="2019-12-08T00:00:00"/>
    <s v="NC"/>
    <x v="31"/>
    <s v="KAZ"/>
    <x v="120"/>
    <n v="26"/>
    <n v="4.9249999999999998"/>
    <n v="5.0190646364201372"/>
    <n v="9.944064636420137"/>
    <n v="72.405000000000001"/>
  </r>
  <r>
    <s v="Cambridge"/>
    <n v="2019"/>
    <d v="2019-12-08T00:00:00"/>
    <s v="NC"/>
    <x v="115"/>
    <s v="BGT"/>
    <x v="120"/>
    <n v="27"/>
    <n v="4.9139999999999997"/>
    <n v="5.0500188209244392"/>
    <n v="9.9640188209244389"/>
    <n v="72.260000000000005"/>
  </r>
  <r>
    <s v="Cambridge"/>
    <n v="2019"/>
    <d v="2019-12-08T00:00:00"/>
    <s v="NC"/>
    <x v="138"/>
    <s v="KAZ"/>
    <x v="120"/>
    <n v="28"/>
    <n v="4.9960000000000004"/>
    <n v="5.1000527238308901"/>
    <n v="10.096052723830891"/>
    <n v="71.314999999999998"/>
  </r>
  <r>
    <s v="Cambridge"/>
    <n v="2019"/>
    <d v="2019-12-08T00:00:00"/>
    <s v="NC"/>
    <x v="34"/>
    <s v="RSA"/>
    <x v="120"/>
    <n v="29"/>
    <n v="5.0460000000000003"/>
    <n v="5.1250717766884675"/>
    <n v="10.171071776688468"/>
    <n v="70.789000000000001"/>
  </r>
  <r>
    <s v="Cambridge"/>
    <n v="2019"/>
    <d v="2019-12-08T00:00:00"/>
    <s v="NC"/>
    <x v="83"/>
    <s v="ROU"/>
    <x v="120"/>
    <n v="30"/>
    <n v="5.0460000000000003"/>
    <n v="5.1349954751131213"/>
    <n v="10.180995475113122"/>
    <n v="70.72"/>
  </r>
  <r>
    <s v="Cambridge"/>
    <n v="2019"/>
    <d v="2019-12-08T00:00:00"/>
    <s v="NC"/>
    <x v="145"/>
    <s v="CHN"/>
    <x v="120"/>
    <n v="31"/>
    <n v="5.0090000000000003"/>
    <n v="5.1790545060916067"/>
    <n v="10.188054506091607"/>
    <n v="70.671000000000006"/>
  </r>
  <r>
    <s v="Cambridge"/>
    <n v="2019"/>
    <d v="2019-12-08T00:00:00"/>
    <s v="NC"/>
    <x v="139"/>
    <s v="TPE"/>
    <x v="120"/>
    <n v="32"/>
    <n v="5.117"/>
    <n v="5.2879249978323086"/>
    <n v="10.404924997832309"/>
    <n v="69.197999999999993"/>
  </r>
  <r>
    <s v="Hong Kong"/>
    <n v="2019"/>
    <d v="2019-12-01T00:00:00"/>
    <s v="NC"/>
    <x v="36"/>
    <s v="NED"/>
    <x v="120"/>
    <n v="1"/>
    <n v="4.7149999999999999"/>
    <n v="4.7979878709404638"/>
    <n v="9.5129878709404636"/>
    <n v="75.686000000000007"/>
  </r>
  <r>
    <s v="Hong Kong"/>
    <n v="2019"/>
    <d v="2019-12-01T00:00:00"/>
    <s v="NC"/>
    <x v="0"/>
    <s v="NED"/>
    <x v="120"/>
    <n v="2"/>
    <n v="4.7750000000000004"/>
    <n v="4.7970496151238393"/>
    <n v="9.5720496151238397"/>
    <n v="75.218999999999994"/>
  </r>
  <r>
    <s v="Hong Kong"/>
    <n v="2019"/>
    <d v="2019-12-01T00:00:00"/>
    <s v="NC"/>
    <x v="3"/>
    <s v="POL"/>
    <x v="120"/>
    <n v="3"/>
    <n v="4.7880000000000003"/>
    <n v="4.8490061034371976"/>
    <n v="9.6370061034371979"/>
    <n v="74.712000000000003"/>
  </r>
  <r>
    <s v="Hong Kong"/>
    <n v="2019"/>
    <d v="2019-12-01T00:00:00"/>
    <s v="NC"/>
    <x v="117"/>
    <s v="JPN"/>
    <x v="120"/>
    <n v="4"/>
    <n v="4.8040000000000003"/>
    <n v="4.9220496028529741"/>
    <n v="9.7260496028529744"/>
    <n v="74.028000000000006"/>
  </r>
  <r>
    <s v="Hong Kong"/>
    <n v="2019"/>
    <d v="2019-12-01T00:00:00"/>
    <s v="NC"/>
    <x v="35"/>
    <s v="TTO"/>
    <x v="120"/>
    <n v="5"/>
    <n v="4.7889999999999997"/>
    <n v="4.9770223804679556"/>
    <n v="9.7660223804679553"/>
    <n v="73.724999999999994"/>
  </r>
  <r>
    <s v="Hong Kong"/>
    <n v="2019"/>
    <d v="2019-12-01T00:00:00"/>
    <s v="NC"/>
    <x v="124"/>
    <s v="GBR"/>
    <x v="120"/>
    <n v="6"/>
    <n v="4.867"/>
    <n v="4.9029979645837587"/>
    <n v="9.7699979645837587"/>
    <n v="73.694999999999993"/>
  </r>
  <r>
    <s v="Hong Kong"/>
    <n v="2019"/>
    <d v="2019-12-01T00:00:00"/>
    <s v="NC"/>
    <x v="116"/>
    <s v="JPN"/>
    <x v="120"/>
    <n v="7"/>
    <n v="4.875"/>
    <n v="4.8989767868051306"/>
    <n v="9.7739767868051306"/>
    <n v="73.665000000000006"/>
  </r>
  <r>
    <s v="Hong Kong"/>
    <n v="2019"/>
    <d v="2019-12-01T00:00:00"/>
    <s v="NC"/>
    <x v="87"/>
    <s v="SUR"/>
    <x v="120"/>
    <n v="8"/>
    <n v="4.8250000000000002"/>
    <n v="4.9509674134419539"/>
    <n v="9.7759674134419541"/>
    <n v="73.650000000000006"/>
  </r>
  <r>
    <s v="Hong Kong"/>
    <n v="2019"/>
    <d v="2019-12-01T00:00:00"/>
    <s v="NC"/>
    <x v="126"/>
    <s v="BCC"/>
    <x v="120"/>
    <n v="9"/>
    <n v="4.8319999999999999"/>
    <n v="4.9490139651143847"/>
    <n v="9.7810139651143846"/>
    <n v="73.611999999999995"/>
  </r>
  <r>
    <s v="Hong Kong"/>
    <n v="2019"/>
    <d v="2019-12-01T00:00:00"/>
    <s v="NC"/>
    <x v="125"/>
    <s v="GER"/>
    <x v="120"/>
    <n v="10"/>
    <n v="4.8579999999999997"/>
    <n v="4.9369855115839298"/>
    <n v="9.7949855115839295"/>
    <n v="73.507000000000005"/>
  </r>
  <r>
    <s v="Hong Kong"/>
    <n v="2019"/>
    <d v="2019-12-01T00:00:00"/>
    <s v="NC"/>
    <x v="146"/>
    <s v="FRA"/>
    <x v="120"/>
    <n v="11"/>
    <n v="4.8470000000000004"/>
    <n v="4.9490516469611832"/>
    <n v="9.7960516469611836"/>
    <n v="73.498999999999995"/>
  </r>
  <r>
    <s v="Hong Kong"/>
    <n v="2019"/>
    <d v="2019-12-01T00:00:00"/>
    <s v="NC"/>
    <x v="140"/>
    <s v="JPC"/>
    <x v="120"/>
    <n v="12"/>
    <n v="4.8860000000000001"/>
    <n v="4.9429489850245032"/>
    <n v="9.8289489850245033"/>
    <n v="73.253"/>
  </r>
  <r>
    <s v="Hong Kong"/>
    <n v="2019"/>
    <d v="2019-12-01T00:00:00"/>
    <s v="NC"/>
    <x v="123"/>
    <s v="MAS"/>
    <x v="120"/>
    <n v="13"/>
    <n v="4.8479999999999999"/>
    <n v="4.9930398698795839"/>
    <n v="9.8410398698795838"/>
    <n v="73.162999999999997"/>
  </r>
  <r>
    <s v="Hong Kong"/>
    <n v="2019"/>
    <d v="2019-12-01T00:00:00"/>
    <s v="NC"/>
    <x v="44"/>
    <s v="LTU"/>
    <x v="120"/>
    <n v="14"/>
    <n v="4.8849999999999998"/>
    <n v="4.959942160964804"/>
    <n v="9.8449421609648038"/>
    <n v="73.134"/>
  </r>
  <r>
    <s v="Hong Kong"/>
    <n v="2019"/>
    <d v="2019-12-01T00:00:00"/>
    <s v="NC"/>
    <x v="89"/>
    <s v="HUN"/>
    <x v="120"/>
    <n v="15"/>
    <n v="4.8529999999999998"/>
    <n v="5.0009696442990688"/>
    <n v="9.8539696442990685"/>
    <n v="73.066999999999993"/>
  </r>
  <r>
    <s v="Hong Kong"/>
    <n v="2019"/>
    <d v="2019-12-01T00:00:00"/>
    <s v="NC"/>
    <x v="147"/>
    <s v="ERD"/>
    <x v="120"/>
    <n v="16"/>
    <n v="4.915"/>
    <n v="4.9550444151998692"/>
    <n v="9.8700444151998692"/>
    <n v="72.947999999999993"/>
  </r>
  <r>
    <s v="Hong Kong"/>
    <n v="2019"/>
    <d v="2019-12-01T00:00:00"/>
    <s v="NC"/>
    <x v="141"/>
    <s v="ESP"/>
    <x v="120"/>
    <n v="17"/>
    <n v="4.9340000000000002"/>
    <n v="4.9559740388181472"/>
    <n v="9.8899740388181474"/>
    <n v="72.801000000000002"/>
  </r>
  <r>
    <s v="Hong Kong"/>
    <n v="2019"/>
    <d v="2019-12-01T00:00:00"/>
    <s v="NC"/>
    <x v="46"/>
    <s v="TPE"/>
    <x v="120"/>
    <n v="18"/>
    <n v="4.9390000000000001"/>
    <n v="5.0170275450095421"/>
    <n v="9.9560275450095421"/>
    <n v="72.317999999999998"/>
  </r>
  <r>
    <s v="Hong Kong"/>
    <n v="2019"/>
    <d v="2019-12-01T00:00:00"/>
    <s v="NC"/>
    <x v="132"/>
    <s v="CAN"/>
    <x v="120"/>
    <n v="19"/>
    <n v="4.923"/>
    <n v="5.0419841529071459"/>
    <n v="9.9649841529071459"/>
    <n v="72.253"/>
  </r>
  <r>
    <s v="Hong Kong"/>
    <n v="2019"/>
    <d v="2019-12-01T00:00:00"/>
    <s v="NC"/>
    <x v="137"/>
    <s v="USA"/>
    <x v="120"/>
    <n v="20"/>
    <n v="4.9359999999999999"/>
    <n v="5.0440399201596797"/>
    <n v="9.9800399201596797"/>
    <n v="72.144000000000005"/>
  </r>
  <r>
    <s v="Hong Kong"/>
    <n v="2019"/>
    <d v="2019-12-01T00:00:00"/>
    <s v="NC"/>
    <x v="130"/>
    <s v="CZE"/>
    <x v="120"/>
    <n v="21"/>
    <n v="4.9450000000000003"/>
    <n v="5.0490313423927358"/>
    <n v="9.9940313423927361"/>
    <n v="72.043000000000006"/>
  </r>
  <r>
    <s v="Hong Kong"/>
    <n v="2019"/>
    <d v="2019-12-01T00:00:00"/>
    <s v="NC"/>
    <x v="120"/>
    <s v="HKG"/>
    <x v="120"/>
    <n v="22"/>
    <n v="4.9400000000000004"/>
    <n v="5.0590278722901934"/>
    <n v="9.9990278722901937"/>
    <n v="72.007000000000005"/>
  </r>
  <r>
    <s v="Hong Kong"/>
    <n v="2019"/>
    <d v="2019-12-01T00:00:00"/>
    <s v="NC"/>
    <x v="48"/>
    <s v="ESP"/>
    <x v="120"/>
    <n v="23"/>
    <n v="4.9470000000000001"/>
    <n v="5.0670474832751493"/>
    <n v="10.014047483275149"/>
    <n v="71.899000000000001"/>
  </r>
  <r>
    <s v="Hong Kong"/>
    <n v="2019"/>
    <d v="2019-12-01T00:00:00"/>
    <s v="NC"/>
    <x v="22"/>
    <s v="ERD"/>
    <x v="121"/>
    <n v="24"/>
    <n v="5.0030000000000001"/>
    <n v="5.0230398535084166"/>
    <n v="10.026039853508417"/>
    <n v="71.813000000000002"/>
  </r>
  <r>
    <s v="Hong Kong"/>
    <n v="2019"/>
    <d v="2019-12-01T00:00:00"/>
    <s v="NC"/>
    <x v="91"/>
    <s v="CZE"/>
    <x v="120"/>
    <n v="25"/>
    <n v="4.9770000000000003"/>
    <n v="5.0610609812204608"/>
    <n v="10.038060981220461"/>
    <n v="71.727000000000004"/>
  </r>
  <r>
    <s v="Hong Kong"/>
    <n v="2019"/>
    <d v="2019-12-01T00:00:00"/>
    <s v="NC"/>
    <x v="148"/>
    <s v="FRA"/>
    <x v="120"/>
    <n v="26"/>
    <n v="4.968"/>
    <n v="5.0730007530750569"/>
    <n v="10.041000753075057"/>
    <n v="71.706000000000003"/>
  </r>
  <r>
    <s v="Hong Kong"/>
    <n v="2019"/>
    <d v="2019-12-01T00:00:00"/>
    <s v="NC"/>
    <x v="11"/>
    <s v="PTM"/>
    <x v="120"/>
    <n v="27"/>
    <n v="4.9729999999999999"/>
    <n v="5.0720632699471233"/>
    <n v="10.045063269947123"/>
    <n v="71.677000000000007"/>
  </r>
  <r>
    <s v="Hong Kong"/>
    <n v="2019"/>
    <d v="2019-12-01T00:00:00"/>
    <s v="NC"/>
    <x v="149"/>
    <s v="NZL"/>
    <x v="120"/>
    <n v="28"/>
    <n v="4.9930000000000003"/>
    <n v="5.0569706875854941"/>
    <n v="10.049970687585494"/>
    <n v="71.641999999999996"/>
  </r>
  <r>
    <s v="Hong Kong"/>
    <n v="2019"/>
    <d v="2019-12-01T00:00:00"/>
    <s v="NC"/>
    <x v="37"/>
    <s v="CHN"/>
    <x v="120"/>
    <n v="29"/>
    <n v="4.9729999999999999"/>
    <n v="5.0769706875854945"/>
    <n v="10.049970687585494"/>
    <n v="71.641999999999996"/>
  </r>
  <r>
    <s v="Hong Kong"/>
    <n v="2019"/>
    <d v="2019-12-01T00:00:00"/>
    <s v="NC"/>
    <x v="31"/>
    <s v="KAZ"/>
    <x v="120"/>
    <n v="30"/>
    <n v="4.9640000000000004"/>
    <n v="5.0970650755278566"/>
    <n v="10.061065075527857"/>
    <n v="71.563000000000002"/>
  </r>
  <r>
    <s v="Hong Kong"/>
    <n v="2019"/>
    <d v="2019-12-01T00:00:00"/>
    <s v="NC"/>
    <x v="143"/>
    <s v="VEN"/>
    <x v="120"/>
    <n v="31"/>
    <n v="5.0129999999999999"/>
    <n v="5.0979394747928666"/>
    <n v="10.110939474792866"/>
    <n v="71.209999999999994"/>
  </r>
  <r>
    <s v="Hong Kong"/>
    <n v="2019"/>
    <d v="2019-12-01T00:00:00"/>
    <s v="NC"/>
    <x v="150"/>
    <s v="TTO"/>
    <x v="120"/>
    <n v="32"/>
    <n v="4.9790000000000001"/>
    <n v="5.1639879552018035"/>
    <n v="10.142987955201804"/>
    <n v="70.984999999999999"/>
  </r>
  <r>
    <s v="Hong Kong"/>
    <n v="2019"/>
    <d v="2019-12-01T00:00:00"/>
    <s v="NC"/>
    <x v="83"/>
    <s v="ROU"/>
    <x v="120"/>
    <n v="33"/>
    <n v="5.016"/>
    <n v="5.132992853417532"/>
    <n v="10.148992853417532"/>
    <n v="70.942999999999998"/>
  </r>
  <r>
    <s v="Hong Kong"/>
    <n v="2019"/>
    <d v="2019-12-01T00:00:00"/>
    <s v="NC"/>
    <x v="138"/>
    <s v="KAZ"/>
    <x v="120"/>
    <n v="34"/>
    <n v="5.0250000000000004"/>
    <n v="5.1350203200406401"/>
    <n v="10.16002032004064"/>
    <n v="70.866"/>
  </r>
  <r>
    <s v="Hong Kong"/>
    <n v="2019"/>
    <d v="2019-12-01T00:00:00"/>
    <s v="NC"/>
    <x v="34"/>
    <s v="RSA"/>
    <x v="120"/>
    <n v="35"/>
    <n v="5.0949999999999998"/>
    <n v="5.1789726027397274"/>
    <n v="10.273972602739727"/>
    <n v="70.08"/>
  </r>
  <r>
    <s v="Hong Kong"/>
    <n v="2019"/>
    <d v="2019-12-01T00:00:00"/>
    <s v="NC"/>
    <x v="107"/>
    <s v="MCT"/>
    <x v="120"/>
    <n v="36"/>
    <n v="5.0860000000000003"/>
    <n v="5.1879726027397268"/>
    <n v="10.273972602739727"/>
    <n v="70.08"/>
  </r>
  <r>
    <s v="Hong Kong"/>
    <n v="2019"/>
    <d v="2019-12-01T00:00:00"/>
    <s v="NC"/>
    <x v="144"/>
    <s v="CYT"/>
    <x v="120"/>
    <n v="37"/>
    <n v="5.0410000000000004"/>
    <n v="5.2410421278114949"/>
    <n v="10.282042127811495"/>
    <n v="70.025000000000006"/>
  </r>
  <r>
    <s v="Hong Kong"/>
    <n v="2019"/>
    <d v="2019-12-01T00:00:00"/>
    <s v="NC"/>
    <x v="113"/>
    <s v="RUS"/>
    <x v="120"/>
    <n v="38"/>
    <n v="5.0780000000000003"/>
    <n v="5.2090369047448961"/>
    <n v="10.287036904744896"/>
    <n v="69.991"/>
  </r>
  <r>
    <s v="Hong Kong"/>
    <n v="2019"/>
    <d v="2019-12-01T00:00:00"/>
    <s v="NC"/>
    <x v="151"/>
    <s v="RUS"/>
    <x v="120"/>
    <n v="39"/>
    <n v="5.05"/>
    <n v="5.2460102960102946"/>
    <n v="10.296010296010294"/>
    <n v="69.930000000000007"/>
  </r>
  <r>
    <s v="Hong Kong"/>
    <n v="2019"/>
    <d v="2019-12-01T00:00:00"/>
    <s v="NC"/>
    <x v="139"/>
    <s v="TPE"/>
    <x v="120"/>
    <n v="40"/>
    <n v="5.0789999999999997"/>
    <n v="5.2469856296699993"/>
    <n v="10.325985629669999"/>
    <n v="69.727000000000004"/>
  </r>
  <r>
    <s v="Hong Kong"/>
    <n v="2019"/>
    <d v="2019-12-01T00:00:00"/>
    <s v="NC"/>
    <x v="82"/>
    <s v="ITA"/>
    <x v="120"/>
    <n v="41"/>
    <n v="5.19"/>
    <n v="5.3140484353344517"/>
    <n v="10.504048435334452"/>
    <n v="68.545000000000002"/>
  </r>
  <r>
    <s v="Glasgow"/>
    <n v="2019"/>
    <d v="2019-11-09T00:00:00"/>
    <s v="NC"/>
    <x v="0"/>
    <s v="NED"/>
    <x v="120"/>
    <n v="1"/>
    <n v="4.7320000000000002"/>
    <n v="4.8030346307160547"/>
    <n v="9.5350346307160549"/>
    <n v="75.510999999999996"/>
  </r>
  <r>
    <s v="Glasgow"/>
    <n v="2019"/>
    <d v="2019-11-09T00:00:00"/>
    <s v="NC"/>
    <x v="3"/>
    <s v="POL"/>
    <x v="120"/>
    <n v="2"/>
    <n v="4.7480000000000002"/>
    <n v="4.8099450418160101"/>
    <n v="9.5579450418160103"/>
    <n v="75.33"/>
  </r>
  <r>
    <s v="Glasgow"/>
    <n v="2019"/>
    <d v="2019-11-09T00:00:00"/>
    <s v="NC"/>
    <x v="36"/>
    <s v="NED"/>
    <x v="120"/>
    <n v="3"/>
    <n v="4.7619999999999996"/>
    <n v="4.827004608049438"/>
    <n v="9.5890046080494376"/>
    <n v="75.085999999999999"/>
  </r>
  <r>
    <s v="Glasgow"/>
    <n v="2019"/>
    <d v="2019-11-09T00:00:00"/>
    <s v="NC"/>
    <x v="117"/>
    <s v="JPN"/>
    <x v="120"/>
    <n v="4"/>
    <n v="4.7809999999999997"/>
    <n v="4.9129668520189034"/>
    <n v="9.6939668520189031"/>
    <n v="74.272999999999996"/>
  </r>
  <r>
    <s v="Glasgow"/>
    <n v="2019"/>
    <d v="2019-11-09T00:00:00"/>
    <s v="NC"/>
    <x v="125"/>
    <s v="GER"/>
    <x v="120"/>
    <n v="5"/>
    <n v="4.7939999999999996"/>
    <n v="4.9079349970355191"/>
    <n v="9.7019349970355186"/>
    <n v="74.212000000000003"/>
  </r>
  <r>
    <s v="Glasgow"/>
    <n v="2019"/>
    <d v="2019-11-09T00:00:00"/>
    <s v="NC"/>
    <x v="122"/>
    <s v="RUS"/>
    <x v="120"/>
    <n v="6"/>
    <n v="4.8330000000000002"/>
    <n v="4.8740362530840056"/>
    <n v="9.7070362530840058"/>
    <n v="74.173000000000002"/>
  </r>
  <r>
    <s v="Glasgow"/>
    <n v="2019"/>
    <d v="2019-11-09T00:00:00"/>
    <s v="NC"/>
    <x v="44"/>
    <s v="LTU"/>
    <x v="120"/>
    <n v="7"/>
    <n v="4.8150000000000004"/>
    <n v="4.9319845266620641"/>
    <n v="9.7469845266620645"/>
    <n v="73.869"/>
  </r>
  <r>
    <s v="Glasgow"/>
    <n v="2019"/>
    <d v="2019-11-09T00:00:00"/>
    <s v="NC"/>
    <x v="147"/>
    <s v="ERD"/>
    <x v="120"/>
    <n v="8"/>
    <n v="4.8410000000000002"/>
    <n v="4.9110011919112564"/>
    <n v="9.7520011919112566"/>
    <n v="73.831000000000003"/>
  </r>
  <r>
    <s v="Glasgow"/>
    <n v="2019"/>
    <d v="2019-11-09T00:00:00"/>
    <s v="NC"/>
    <x v="124"/>
    <s v="GBR"/>
    <x v="120"/>
    <n v="9"/>
    <n v="4.8639999999999999"/>
    <n v="4.9000358014646066"/>
    <n v="9.7640358014646065"/>
    <n v="73.739999999999995"/>
  </r>
  <r>
    <s v="Glasgow"/>
    <n v="2019"/>
    <d v="2019-11-09T00:00:00"/>
    <s v="NC"/>
    <x v="126"/>
    <s v="BCC"/>
    <x v="120"/>
    <n v="10"/>
    <n v="4.8410000000000002"/>
    <n v="4.9270097680097686"/>
    <n v="9.7680097680097688"/>
    <n v="73.709999999999994"/>
  </r>
  <r>
    <s v="Glasgow"/>
    <n v="2019"/>
    <d v="2019-11-09T00:00:00"/>
    <s v="NC"/>
    <x v="1"/>
    <s v="AUS"/>
    <x v="120"/>
    <n v="11"/>
    <n v="4.891"/>
    <n v="4.9019871331030167"/>
    <n v="9.7929871331030167"/>
    <n v="73.522000000000006"/>
  </r>
  <r>
    <s v="Glasgow"/>
    <n v="2019"/>
    <d v="2019-11-09T00:00:00"/>
    <s v="NC"/>
    <x v="87"/>
    <s v="SUR"/>
    <x v="120"/>
    <n v="12"/>
    <n v="4.8440000000000003"/>
    <n v="4.9670019485739969"/>
    <n v="9.8110019485739972"/>
    <n v="73.387"/>
  </r>
  <r>
    <s v="Glasgow"/>
    <n v="2019"/>
    <d v="2019-11-09T00:00:00"/>
    <s v="NC"/>
    <x v="90"/>
    <s v="RUS"/>
    <x v="120"/>
    <n v="13"/>
    <n v="4.8540000000000001"/>
    <n v="4.9639586827572115"/>
    <n v="9.8179586827572116"/>
    <n v="73.334999999999994"/>
  </r>
  <r>
    <s v="Glasgow"/>
    <n v="2019"/>
    <d v="2019-11-09T00:00:00"/>
    <s v="NC"/>
    <x v="141"/>
    <s v="ESP"/>
    <x v="120"/>
    <n v="14"/>
    <n v="4.8869999999999996"/>
    <n v="4.9369869013507985"/>
    <n v="9.8239869013507981"/>
    <n v="73.290000000000006"/>
  </r>
  <r>
    <s v="Glasgow"/>
    <n v="2019"/>
    <d v="2019-11-09T00:00:00"/>
    <s v="NC"/>
    <x v="130"/>
    <s v="CZE"/>
    <x v="120"/>
    <n v="15"/>
    <n v="4.8680000000000003"/>
    <n v="4.9570593597336323"/>
    <n v="9.8250593597336326"/>
    <n v="73.281999999999996"/>
  </r>
  <r>
    <s v="Glasgow"/>
    <n v="2019"/>
    <d v="2019-11-09T00:00:00"/>
    <s v="NC"/>
    <x v="38"/>
    <s v="FRA"/>
    <x v="120"/>
    <n v="16"/>
    <n v="4.87"/>
    <n v="4.9919329388560163"/>
    <n v="9.8619329388560164"/>
    <n v="73.007999999999996"/>
  </r>
  <r>
    <s v="Glasgow"/>
    <n v="2019"/>
    <d v="2019-11-09T00:00:00"/>
    <s v="NC"/>
    <x v="89"/>
    <s v="HUN"/>
    <x v="120"/>
    <n v="17"/>
    <n v="4.8609999999999998"/>
    <n v="5.0040407618003711"/>
    <n v="9.8650407618003708"/>
    <n v="72.984999999999999"/>
  </r>
  <r>
    <s v="Glasgow"/>
    <n v="2019"/>
    <d v="2019-11-09T00:00:00"/>
    <s v="NC"/>
    <x v="104"/>
    <s v="FRA"/>
    <x v="120"/>
    <n v="18"/>
    <n v="4.9059999999999997"/>
    <n v="4.972033722509571"/>
    <n v="9.8780337225095707"/>
    <n v="72.888999999999996"/>
  </r>
  <r>
    <s v="Glasgow"/>
    <n v="2019"/>
    <d v="2019-11-09T00:00:00"/>
    <s v="NC"/>
    <x v="152"/>
    <s v="GBR"/>
    <x v="120"/>
    <n v="19"/>
    <n v="4.9039999999999999"/>
    <n v="4.9960371251392193"/>
    <n v="9.9000371251392192"/>
    <n v="72.727000000000004"/>
  </r>
  <r>
    <s v="Glasgow"/>
    <n v="2019"/>
    <d v="2019-11-09T00:00:00"/>
    <s v="NC"/>
    <x v="91"/>
    <s v="CZE"/>
    <x v="120"/>
    <n v="20"/>
    <n v="4.8920000000000003"/>
    <n v="5.0119863545076901"/>
    <n v="9.9039863545076905"/>
    <n v="72.697999999999993"/>
  </r>
  <r>
    <s v="Glasgow"/>
    <n v="2019"/>
    <d v="2019-11-09T00:00:00"/>
    <s v="NC"/>
    <x v="153"/>
    <s v="AUS"/>
    <x v="120"/>
    <n v="21"/>
    <n v="4.8979999999999997"/>
    <n v="5.0089844240189336"/>
    <n v="9.9069844240189333"/>
    <n v="72.676000000000002"/>
  </r>
  <r>
    <s v="Glasgow"/>
    <n v="2019"/>
    <d v="2019-11-09T00:00:00"/>
    <s v="NC"/>
    <x v="15"/>
    <s v="COL"/>
    <x v="120"/>
    <n v="22"/>
    <n v="4.9240000000000004"/>
    <n v="4.9899414802065403"/>
    <n v="9.9139414802065406"/>
    <n v="72.625"/>
  </r>
  <r>
    <s v="Glasgow"/>
    <n v="2019"/>
    <d v="2019-11-09T00:00:00"/>
    <s v="NC"/>
    <x v="46"/>
    <s v="TPE"/>
    <x v="120"/>
    <n v="23"/>
    <n v="4.9109999999999996"/>
    <n v="5.0100450167417652"/>
    <n v="9.9210450167417648"/>
    <n v="72.572999999999993"/>
  </r>
  <r>
    <s v="Glasgow"/>
    <n v="2019"/>
    <d v="2019-11-09T00:00:00"/>
    <s v="NC"/>
    <x v="62"/>
    <s v="JPN"/>
    <x v="120"/>
    <n v="24"/>
    <n v="4.923"/>
    <n v="5.021064636420137"/>
    <n v="9.944064636420137"/>
    <n v="72.405000000000001"/>
  </r>
  <r>
    <s v="Glasgow"/>
    <n v="2019"/>
    <d v="2019-11-09T00:00:00"/>
    <s v="NC"/>
    <x v="26"/>
    <s v="SDF"/>
    <x v="120"/>
    <n v="25"/>
    <n v="4.8789999999999996"/>
    <n v="5.0650646364201375"/>
    <n v="9.944064636420137"/>
    <n v="72.405000000000001"/>
  </r>
  <r>
    <s v="Glasgow"/>
    <n v="2019"/>
    <d v="2019-11-09T00:00:00"/>
    <s v="NC"/>
    <x v="22"/>
    <s v="ERD"/>
    <x v="122"/>
    <n v="26"/>
    <n v="4.97"/>
    <n v="5.029027872290194"/>
    <n v="9.9990278722901937"/>
    <n v="72.007000000000005"/>
  </r>
  <r>
    <s v="Glasgow"/>
    <n v="2019"/>
    <d v="2019-11-09T00:00:00"/>
    <s v="NC"/>
    <x v="37"/>
    <s v="CHN"/>
    <x v="120"/>
    <n v="27"/>
    <n v="4.9509999999999996"/>
    <n v="5.0630474832751498"/>
    <n v="10.014047483275149"/>
    <n v="71.899000000000001"/>
  </r>
  <r>
    <s v="Glasgow"/>
    <n v="2019"/>
    <d v="2019-11-09T00:00:00"/>
    <s v="NC"/>
    <x v="138"/>
    <s v="KAZ"/>
    <x v="120"/>
    <n v="28"/>
    <n v="4.9729999999999999"/>
    <n v="5.0900337251394143"/>
    <n v="10.063033725139414"/>
    <n v="71.549000000000007"/>
  </r>
  <r>
    <s v="Glasgow"/>
    <n v="2019"/>
    <d v="2019-11-09T00:00:00"/>
    <s v="NC"/>
    <x v="41"/>
    <s v="COL"/>
    <x v="120"/>
    <n v="29"/>
    <n v="4.9850000000000003"/>
    <n v="5.0809881445028511"/>
    <n v="10.065988144502851"/>
    <n v="71.528000000000006"/>
  </r>
  <r>
    <s v="Glasgow"/>
    <n v="2019"/>
    <d v="2019-11-09T00:00:00"/>
    <s v="NC"/>
    <x v="48"/>
    <s v="ESP"/>
    <x v="120"/>
    <n v="30"/>
    <n v="4.9630000000000001"/>
    <n v="5.1029881445028513"/>
    <n v="10.065988144502851"/>
    <n v="71.528000000000006"/>
  </r>
  <r>
    <s v="Glasgow"/>
    <n v="2019"/>
    <d v="2019-11-09T00:00:00"/>
    <s v="NC"/>
    <x v="120"/>
    <s v="HKG"/>
    <x v="120"/>
    <n v="31"/>
    <n v="4.9950000000000001"/>
    <n v="5.1280228471001754"/>
    <n v="10.123022847100176"/>
    <n v="71.125"/>
  </r>
  <r>
    <s v="Glasgow"/>
    <n v="2019"/>
    <d v="2019-11-09T00:00:00"/>
    <s v="NC"/>
    <x v="154"/>
    <s v="MCT"/>
    <x v="120"/>
    <n v="32"/>
    <n v="5.0350000000000001"/>
    <n v="5.1620003823875145"/>
    <n v="10.197000382387515"/>
    <n v="70.608999999999995"/>
  </r>
  <r>
    <s v="Glasgow"/>
    <n v="2019"/>
    <d v="2019-11-09T00:00:00"/>
    <s v="NC"/>
    <x v="119"/>
    <s v="MAS"/>
    <x v="120"/>
    <n v="33"/>
    <n v="5.0330000000000004"/>
    <n v="5.1680456071747338"/>
    <n v="10.201045607174734"/>
    <n v="70.581000000000003"/>
  </r>
  <r>
    <s v="Glasgow"/>
    <n v="2019"/>
    <d v="2019-11-09T00:00:00"/>
    <s v="NC"/>
    <x v="145"/>
    <s v="CHN"/>
    <x v="120"/>
    <n v="34"/>
    <n v="5.1029999999999998"/>
    <n v="5.2139599358055833"/>
    <n v="10.316959935805583"/>
    <n v="69.787999999999997"/>
  </r>
  <r>
    <s v="Glasgow"/>
    <n v="2019"/>
    <d v="2019-11-09T00:00:00"/>
    <s v="NC"/>
    <x v="34"/>
    <s v="RSA"/>
    <x v="120"/>
    <n v="35"/>
    <n v="5.1529999999999996"/>
    <n v="5.2199956346976704"/>
    <n v="10.37299563469767"/>
    <n v="69.411000000000001"/>
  </r>
  <r>
    <s v="Minsk"/>
    <n v="2019"/>
    <d v="2019-11-03T00:00:00"/>
    <s v="NC"/>
    <x v="0"/>
    <s v="NED"/>
    <x v="120"/>
    <n v="1"/>
    <n v="4.7130000000000001"/>
    <n v="4.7519664782437241"/>
    <n v="9.4649664782437242"/>
    <n v="76.069999999999993"/>
  </r>
  <r>
    <s v="Minsk"/>
    <n v="2019"/>
    <d v="2019-11-03T00:00:00"/>
    <s v="NC"/>
    <x v="36"/>
    <s v="NED"/>
    <x v="120"/>
    <n v="2"/>
    <n v="4.7110000000000003"/>
    <n v="4.7909399794124621"/>
    <n v="9.5019399794124624"/>
    <n v="75.774000000000001"/>
  </r>
  <r>
    <s v="Minsk"/>
    <n v="2019"/>
    <d v="2019-11-03T00:00:00"/>
    <s v="NC"/>
    <x v="85"/>
    <s v="FRA"/>
    <x v="120"/>
    <n v="3"/>
    <n v="4.7629999999999999"/>
    <n v="4.8239617320444186"/>
    <n v="9.5869617320444185"/>
    <n v="75.102000000000004"/>
  </r>
  <r>
    <s v="Minsk"/>
    <n v="2019"/>
    <d v="2019-11-03T00:00:00"/>
    <s v="NC"/>
    <x v="3"/>
    <s v="POL"/>
    <x v="120"/>
    <n v="4"/>
    <n v="4.774"/>
    <n v="4.8150046080494375"/>
    <n v="9.5890046080494376"/>
    <n v="75.085999999999999"/>
  </r>
  <r>
    <s v="Minsk"/>
    <n v="2019"/>
    <d v="2019-11-03T00:00:00"/>
    <s v="NC"/>
    <x v="126"/>
    <s v="BCC"/>
    <x v="120"/>
    <n v="5"/>
    <n v="4.7990000000000004"/>
    <n v="4.8650403742131187"/>
    <n v="9.6640403742131191"/>
    <n v="74.503"/>
  </r>
  <r>
    <s v="Minsk"/>
    <n v="2019"/>
    <d v="2019-11-03T00:00:00"/>
    <s v="NC"/>
    <x v="122"/>
    <s v="RUS"/>
    <x v="120"/>
    <n v="6"/>
    <n v="4.8280000000000003"/>
    <n v="4.8829639480463429"/>
    <n v="9.7109639480463432"/>
    <n v="74.143000000000001"/>
  </r>
  <r>
    <s v="Minsk"/>
    <n v="2019"/>
    <d v="2019-11-03T00:00:00"/>
    <s v="NC"/>
    <x v="9"/>
    <s v="GBR"/>
    <x v="120"/>
    <n v="7"/>
    <n v="4.8109999999999999"/>
    <n v="4.9079600712723739"/>
    <n v="9.7189600712723738"/>
    <n v="74.081999999999994"/>
  </r>
  <r>
    <s v="Minsk"/>
    <n v="2019"/>
    <d v="2019-11-03T00:00:00"/>
    <s v="NC"/>
    <x v="124"/>
    <s v="GBR"/>
    <x v="120"/>
    <n v="8"/>
    <n v="4.8499999999999996"/>
    <n v="4.923048105114562"/>
    <n v="9.7730481051145617"/>
    <n v="73.671999999999997"/>
  </r>
  <r>
    <s v="Minsk"/>
    <n v="2019"/>
    <d v="2019-11-03T00:00:00"/>
    <s v="NC"/>
    <x v="44"/>
    <s v="LTU"/>
    <x v="120"/>
    <n v="9"/>
    <n v="4.8360000000000003"/>
    <n v="4.9439511002444974"/>
    <n v="9.7799511002444977"/>
    <n v="73.62"/>
  </r>
  <r>
    <s v="Minsk"/>
    <n v="2019"/>
    <d v="2019-11-03T00:00:00"/>
    <s v="NC"/>
    <x v="125"/>
    <s v="GER"/>
    <x v="120"/>
    <n v="10"/>
    <n v="4.8570000000000002"/>
    <n v="4.931061284139262"/>
    <n v="9.7880612841392622"/>
    <n v="73.558999999999997"/>
  </r>
  <r>
    <s v="Minsk"/>
    <n v="2019"/>
    <d v="2019-11-03T00:00:00"/>
    <s v="NC"/>
    <x v="90"/>
    <s v="RUS"/>
    <x v="120"/>
    <n v="11"/>
    <n v="4.8570000000000002"/>
    <n v="4.9439855435463231"/>
    <n v="9.8009855435463233"/>
    <n v="73.462000000000003"/>
  </r>
  <r>
    <s v="Minsk"/>
    <n v="2019"/>
    <d v="2019-11-03T00:00:00"/>
    <s v="NC"/>
    <x v="38"/>
    <s v="FRA"/>
    <x v="120"/>
    <n v="12"/>
    <n v="4.9059999999999997"/>
    <n v="4.9459471278837475"/>
    <n v="9.8519471278837472"/>
    <n v="73.081999999999994"/>
  </r>
  <r>
    <s v="Minsk"/>
    <n v="2019"/>
    <d v="2019-11-03T00:00:00"/>
    <s v="NC"/>
    <x v="141"/>
    <s v="ESP"/>
    <x v="120"/>
    <n v="13"/>
    <n v="4.9109999999999996"/>
    <n v="4.9499874683284268"/>
    <n v="9.8609874683284264"/>
    <n v="73.015000000000001"/>
  </r>
  <r>
    <s v="Minsk"/>
    <n v="2019"/>
    <d v="2019-11-03T00:00:00"/>
    <s v="NC"/>
    <x v="130"/>
    <s v="CZE"/>
    <x v="120"/>
    <n v="14"/>
    <n v="4.9000000000000004"/>
    <n v="4.9819654131210545"/>
    <n v="9.8819654131210548"/>
    <n v="72.86"/>
  </r>
  <r>
    <s v="Minsk"/>
    <n v="2019"/>
    <d v="2019-11-03T00:00:00"/>
    <s v="NC"/>
    <x v="91"/>
    <s v="CZE"/>
    <x v="120"/>
    <n v="15"/>
    <n v="4.9000000000000004"/>
    <n v="4.9869862543427228"/>
    <n v="9.8869862543427232"/>
    <n v="72.822999999999993"/>
  </r>
  <r>
    <s v="Minsk"/>
    <n v="2019"/>
    <d v="2019-11-03T00:00:00"/>
    <s v="NC"/>
    <x v="62"/>
    <s v="JPN"/>
    <x v="120"/>
    <n v="16"/>
    <n v="4.9130000000000003"/>
    <n v="4.9810512017149691"/>
    <n v="9.8940512017149693"/>
    <n v="72.771000000000001"/>
  </r>
  <r>
    <s v="Minsk"/>
    <n v="2019"/>
    <d v="2019-11-03T00:00:00"/>
    <s v="NC"/>
    <x v="15"/>
    <s v="COL"/>
    <x v="120"/>
    <n v="17"/>
    <n v="4.9580000000000002"/>
    <n v="4.9609948751859818"/>
    <n v="9.918994875185982"/>
    <n v="72.587999999999994"/>
  </r>
  <r>
    <s v="Minsk"/>
    <n v="2019"/>
    <d v="2019-11-03T00:00:00"/>
    <s v="NC"/>
    <x v="26"/>
    <s v="SDF"/>
    <x v="120"/>
    <n v="18"/>
    <n v="4.891"/>
    <n v="5.0330534244876013"/>
    <n v="9.9240534244876013"/>
    <n v="72.551000000000002"/>
  </r>
  <r>
    <s v="Minsk"/>
    <n v="2019"/>
    <d v="2019-11-03T00:00:00"/>
    <s v="NC"/>
    <x v="89"/>
    <s v="HUN"/>
    <x v="120"/>
    <n v="19"/>
    <n v="4.9059999999999997"/>
    <n v="5.0709974780367491"/>
    <n v="9.9769974780367487"/>
    <n v="72.165999999999997"/>
  </r>
  <r>
    <s v="Minsk"/>
    <n v="2019"/>
    <d v="2019-11-03T00:00:00"/>
    <s v="NC"/>
    <x v="48"/>
    <s v="ESP"/>
    <x v="120"/>
    <n v="20"/>
    <n v="4.9290000000000003"/>
    <n v="5.0629509284187719"/>
    <n v="9.9919509284187722"/>
    <n v="72.058000000000007"/>
  </r>
  <r>
    <s v="Minsk"/>
    <n v="2019"/>
    <d v="2019-11-03T00:00:00"/>
    <s v="NC"/>
    <x v="37"/>
    <s v="CHN"/>
    <x v="120"/>
    <n v="21"/>
    <n v="4.944"/>
    <n v="5.0719977742227167"/>
    <n v="10.015997774222717"/>
    <n v="71.885000000000005"/>
  </r>
  <r>
    <s v="Minsk"/>
    <n v="2019"/>
    <d v="2019-11-03T00:00:00"/>
    <s v="NC"/>
    <x v="120"/>
    <s v="HKG"/>
    <x v="120"/>
    <n v="22"/>
    <n v="4.9400000000000004"/>
    <n v="5.0839460934454523"/>
    <n v="10.023946093445453"/>
    <n v="71.828000000000003"/>
  </r>
  <r>
    <s v="Minsk"/>
    <n v="2019"/>
    <d v="2019-11-03T00:00:00"/>
    <s v="NC"/>
    <x v="31"/>
    <s v="KAZ"/>
    <x v="120"/>
    <n v="23"/>
    <n v="4.9870000000000001"/>
    <n v="5.0489621978757206"/>
    <n v="10.035962197875721"/>
    <n v="71.742000000000004"/>
  </r>
  <r>
    <s v="Minsk"/>
    <n v="2019"/>
    <d v="2019-11-03T00:00:00"/>
    <s v="NC"/>
    <x v="22"/>
    <s v="ERD"/>
    <x v="123"/>
    <n v="24"/>
    <n v="4.9800000000000004"/>
    <n v="5.0760063688040322"/>
    <n v="10.056006368804033"/>
    <n v="71.599000000000004"/>
  </r>
  <r>
    <s v="Minsk"/>
    <n v="2019"/>
    <d v="2019-11-03T00:00:00"/>
    <s v="NC"/>
    <x v="107"/>
    <s v="MCT"/>
    <x v="120"/>
    <n v="25"/>
    <n v="5.0199999999999996"/>
    <n v="5.1209879012380473"/>
    <n v="10.140987901238047"/>
    <n v="70.998999999999995"/>
  </r>
  <r>
    <s v="Minsk"/>
    <n v="2019"/>
    <d v="2019-11-03T00:00:00"/>
    <s v="NC"/>
    <x v="41"/>
    <s v="COL"/>
    <x v="120"/>
    <n v="26"/>
    <n v="4.9909999999999997"/>
    <n v="5.1559904308243034"/>
    <n v="10.146990430824303"/>
    <n v="70.956999999999994"/>
  </r>
  <r>
    <s v="Minsk"/>
    <n v="2019"/>
    <d v="2019-11-03T00:00:00"/>
    <s v="NC"/>
    <x v="145"/>
    <s v="CHN"/>
    <x v="120"/>
    <n v="27"/>
    <n v="5.04"/>
    <n v="5.1679877504146985"/>
    <n v="10.207987750414699"/>
    <n v="70.533000000000001"/>
  </r>
  <r>
    <s v="Minsk"/>
    <n v="2019"/>
    <d v="2019-11-03T00:00:00"/>
    <s v="NC"/>
    <x v="110"/>
    <s v="MCC"/>
    <x v="120"/>
    <n v="28"/>
    <n v="5.0490000000000004"/>
    <n v="5.1640556895231056"/>
    <n v="10.213055689523106"/>
    <n v="70.498000000000005"/>
  </r>
  <r>
    <s v="Minsk"/>
    <n v="2019"/>
    <d v="2019-11-03T00:00:00"/>
    <s v="NC"/>
    <x v="119"/>
    <s v="MAS"/>
    <x v="120"/>
    <n v="29"/>
    <n v="5.0759999999999996"/>
    <n v="5.145029768749203"/>
    <n v="10.221029768749203"/>
    <n v="70.442999999999998"/>
  </r>
  <r>
    <s v="Minsk"/>
    <n v="2019"/>
    <d v="2019-11-03T00:00:00"/>
    <s v="NC"/>
    <x v="155"/>
    <s v="KAZ"/>
    <x v="120"/>
    <n v="30"/>
    <n v="5.0739999999999998"/>
    <n v="5.2240719720807824"/>
    <n v="10.298071972080782"/>
    <n v="69.915999999999997"/>
  </r>
  <r>
    <s v="Pruszkow"/>
    <n v="2019"/>
    <d v="2019-03-02T00:00:00"/>
    <s v="WCH"/>
    <x v="36"/>
    <s v="NED"/>
    <x v="120"/>
    <n v="1"/>
    <n v="4.742"/>
    <n v="4.8300496151238397"/>
    <n v="9.5720496151238397"/>
    <n v="75.218999999999994"/>
  </r>
  <r>
    <s v="Pruszkow"/>
    <n v="2019"/>
    <d v="2019-03-02T00:00:00"/>
    <s v="WCH"/>
    <x v="0"/>
    <s v="NED"/>
    <x v="120"/>
    <n v="2"/>
    <n v="4.7530000000000001"/>
    <n v="4.8310266222961733"/>
    <n v="9.5840266222961734"/>
    <n v="75.125"/>
  </r>
  <r>
    <s v="Pruszkow"/>
    <n v="2019"/>
    <d v="2019-03-02T00:00:00"/>
    <s v="WCH"/>
    <x v="3"/>
    <s v="POL"/>
    <x v="120"/>
    <n v="3"/>
    <n v="4.75"/>
    <n v="4.8340266222961734"/>
    <n v="9.5840266222961734"/>
    <n v="75.125"/>
  </r>
  <r>
    <s v="Pruszkow"/>
    <n v="2019"/>
    <d v="2019-03-02T00:00:00"/>
    <s v="WCH"/>
    <x v="85"/>
    <s v="FRA"/>
    <x v="120"/>
    <n v="4"/>
    <n v="4.7990000000000004"/>
    <n v="4.8739988983529026"/>
    <n v="9.6729988983529029"/>
    <n v="74.433999999999997"/>
  </r>
  <r>
    <s v="Pruszkow"/>
    <n v="2019"/>
    <d v="2019-03-02T00:00:00"/>
    <s v="WCH"/>
    <x v="2"/>
    <s v="AUS"/>
    <x v="120"/>
    <n v="5"/>
    <n v="4.8179999999999996"/>
    <n v="4.8879894042949008"/>
    <n v="9.7059894042949004"/>
    <n v="74.180999999999997"/>
  </r>
  <r>
    <s v="Pruszkow"/>
    <n v="2019"/>
    <d v="2019-03-02T00:00:00"/>
    <s v="WCH"/>
    <x v="122"/>
    <s v="RUS"/>
    <x v="120"/>
    <n v="6"/>
    <n v="4.827"/>
    <n v="4.9029927025054718"/>
    <n v="9.7299927025054718"/>
    <n v="73.998000000000005"/>
  </r>
  <r>
    <s v="Pruszkow"/>
    <n v="2019"/>
    <d v="2019-03-02T00:00:00"/>
    <s v="WCH"/>
    <x v="127"/>
    <s v="AUS"/>
    <x v="120"/>
    <n v="7"/>
    <n v="4.7919999999999998"/>
    <n v="4.9410179114565747"/>
    <n v="9.7330179114565745"/>
    <n v="73.974999999999994"/>
  </r>
  <r>
    <s v="Pruszkow"/>
    <n v="2019"/>
    <d v="2019-03-02T00:00:00"/>
    <s v="WCH"/>
    <x v="35"/>
    <s v="TTO"/>
    <x v="120"/>
    <n v="8"/>
    <n v="4.7949999999999999"/>
    <n v="4.955944622760331"/>
    <n v="9.7509446227603309"/>
    <n v="73.838999999999999"/>
  </r>
  <r>
    <s v="Pruszkow"/>
    <n v="2019"/>
    <d v="2019-03-02T00:00:00"/>
    <s v="WCH"/>
    <x v="125"/>
    <s v="GER"/>
    <x v="120"/>
    <n v="9"/>
    <n v="4.84"/>
    <n v="4.9179486623478716"/>
    <n v="9.7579486623478715"/>
    <n v="73.786000000000001"/>
  </r>
  <r>
    <s v="Pruszkow"/>
    <n v="2019"/>
    <d v="2019-03-02T00:00:00"/>
    <s v="WCH"/>
    <x v="61"/>
    <s v="GBR"/>
    <x v="120"/>
    <n v="10"/>
    <n v="4.8479999999999999"/>
    <n v="4.9189497273393199"/>
    <n v="9.7669497273393198"/>
    <n v="73.718000000000004"/>
  </r>
  <r>
    <s v="Pruszkow"/>
    <n v="2019"/>
    <d v="2019-03-02T00:00:00"/>
    <s v="WCH"/>
    <x v="9"/>
    <s v="GBR"/>
    <x v="120"/>
    <n v="11"/>
    <n v="4.8600000000000003"/>
    <n v="4.9230074595431885"/>
    <n v="9.7830074595431888"/>
    <n v="73.596999999999994"/>
  </r>
  <r>
    <s v="Pruszkow"/>
    <n v="2019"/>
    <d v="2019-03-02T00:00:00"/>
    <s v="WCH"/>
    <x v="87"/>
    <s v="SUR"/>
    <x v="120"/>
    <n v="12"/>
    <n v="4.8470000000000004"/>
    <n v="4.9579896502887015"/>
    <n v="9.804989650288702"/>
    <n v="73.432000000000002"/>
  </r>
  <r>
    <s v="Pruszkow"/>
    <n v="2019"/>
    <d v="2019-03-02T00:00:00"/>
    <s v="WCH"/>
    <x v="156"/>
    <s v="TTO"/>
    <x v="120"/>
    <n v="13"/>
    <n v="4.8070000000000004"/>
    <n v="5.0210098280098272"/>
    <n v="9.8280098280098276"/>
    <n v="73.260000000000005"/>
  </r>
  <r>
    <s v="Pruszkow"/>
    <n v="2019"/>
    <d v="2019-03-02T00:00:00"/>
    <s v="WCH"/>
    <x v="104"/>
    <s v="FRA"/>
    <x v="120"/>
    <n v="14"/>
    <n v="4.8609999999999998"/>
    <n v="4.9780226570827297"/>
    <n v="9.8390226570827295"/>
    <n v="73.177999999999997"/>
  </r>
  <r>
    <s v="Pruszkow"/>
    <n v="2019"/>
    <d v="2019-03-02T00:00:00"/>
    <s v="WCH"/>
    <x v="126"/>
    <s v="NED"/>
    <x v="120"/>
    <n v="15"/>
    <n v="4.8680000000000003"/>
    <n v="4.9839471278837468"/>
    <n v="9.8519471278837472"/>
    <n v="73.081999999999994"/>
  </r>
  <r>
    <s v="Pruszkow"/>
    <n v="2019"/>
    <d v="2019-03-02T00:00:00"/>
    <s v="WCH"/>
    <x v="89"/>
    <s v="HUN"/>
    <x v="120"/>
    <n v="16"/>
    <n v="4.8730000000000002"/>
    <n v="4.9809696442990683"/>
    <n v="9.8539696442990685"/>
    <n v="73.066999999999993"/>
  </r>
  <r>
    <s v="Pruszkow"/>
    <n v="2019"/>
    <d v="2019-03-02T00:00:00"/>
    <s v="WCH"/>
    <x v="130"/>
    <s v="CZE"/>
    <x v="120"/>
    <n v="17"/>
    <n v="4.9080000000000004"/>
    <n v="4.9700337225095703"/>
    <n v="9.8780337225095707"/>
    <n v="72.888999999999996"/>
  </r>
  <r>
    <s v="Pruszkow"/>
    <n v="2019"/>
    <d v="2019-03-02T00:00:00"/>
    <s v="WCH"/>
    <x v="40"/>
    <s v="NZL"/>
    <x v="120"/>
    <n v="18"/>
    <n v="4.9109999999999996"/>
    <n v="4.9690669648983192"/>
    <n v="9.8800669648983188"/>
    <n v="72.873999999999995"/>
  </r>
  <r>
    <s v="Pruszkow"/>
    <n v="2019"/>
    <d v="2019-03-02T00:00:00"/>
    <s v="WCH"/>
    <x v="132"/>
    <s v="CAN"/>
    <x v="120"/>
    <n v="19"/>
    <m/>
    <m/>
    <n v="9.8840002745555626"/>
    <n v="72.844999999999999"/>
  </r>
  <r>
    <s v="Pruszkow"/>
    <n v="2019"/>
    <d v="2019-03-02T00:00:00"/>
    <s v="WCH"/>
    <x v="129"/>
    <s v="NZL"/>
    <x v="120"/>
    <n v="20"/>
    <n v="4.8959999999999999"/>
    <n v="5.0059432563640618"/>
    <n v="9.9019432563640617"/>
    <n v="72.712999999999994"/>
  </r>
  <r>
    <s v="Pruszkow"/>
    <n v="2019"/>
    <d v="2019-03-02T00:00:00"/>
    <s v="WCH"/>
    <x v="117"/>
    <s v="JPN"/>
    <x v="120"/>
    <n v="21"/>
    <n v="4.8819999999999997"/>
    <n v="5.0339895331221598"/>
    <n v="9.9159895331221595"/>
    <n v="72.61"/>
  </r>
  <r>
    <s v="Pruszkow"/>
    <n v="2019"/>
    <d v="2019-03-02T00:00:00"/>
    <s v="WCH"/>
    <x v="22"/>
    <s v="GER"/>
    <x v="124"/>
    <n v="22"/>
    <n v="4.9189999999999996"/>
    <n v="4.9979455807611268"/>
    <n v="9.9169455807611264"/>
    <n v="72.602999999999994"/>
  </r>
  <r>
    <s v="Pruszkow"/>
    <n v="2019"/>
    <d v="2019-03-02T00:00:00"/>
    <s v="WCH"/>
    <x v="90"/>
    <s v="RUS"/>
    <x v="120"/>
    <n v="23"/>
    <n v="4.883"/>
    <n v="5.0369515024593214"/>
    <n v="9.9199515024593214"/>
    <n v="72.581000000000003"/>
  </r>
  <r>
    <s v="Pruszkow"/>
    <n v="2019"/>
    <d v="2019-03-02T00:00:00"/>
    <s v="WCH"/>
    <x v="128"/>
    <s v="CHN"/>
    <x v="120"/>
    <n v="24"/>
    <n v="4.9059999999999997"/>
    <n v="5.0420490770421127"/>
    <n v="9.9480490770421124"/>
    <n v="72.376000000000005"/>
  </r>
  <r>
    <s v="Pruszkow"/>
    <n v="2019"/>
    <d v="2019-03-02T00:00:00"/>
    <s v="WCH"/>
    <x v="115"/>
    <s v="JPN"/>
    <x v="120"/>
    <n v="25"/>
    <n v="4.9459999999999997"/>
    <n v="5.0060367119576501"/>
    <n v="9.9520367119576498"/>
    <n v="72.346999999999994"/>
  </r>
  <r>
    <s v="Pruszkow"/>
    <n v="2019"/>
    <d v="2019-03-02T00:00:00"/>
    <s v="WCH"/>
    <x v="141"/>
    <s v="ESP"/>
    <x v="120"/>
    <n v="26"/>
    <n v="4.9619999999999997"/>
    <n v="5.0079516734286944"/>
    <n v="9.9699516734286941"/>
    <n v="72.216999999999999"/>
  </r>
  <r>
    <s v="Pruszkow"/>
    <n v="2019"/>
    <d v="2019-03-02T00:00:00"/>
    <s v="WCH"/>
    <x v="44"/>
    <s v="LTU"/>
    <x v="120"/>
    <n v="27"/>
    <n v="4.9029999999999996"/>
    <n v="5.0739974780367492"/>
    <n v="9.9769974780367487"/>
    <n v="72.165999999999997"/>
  </r>
  <r>
    <s v="Pruszkow"/>
    <n v="2019"/>
    <d v="2019-03-02T00:00:00"/>
    <s v="WCH"/>
    <x v="15"/>
    <s v="COL"/>
    <x v="120"/>
    <n v="28"/>
    <n v="4.95"/>
    <n v="5.0400099900099891"/>
    <n v="9.9900099900099892"/>
    <n v="72.072000000000003"/>
  </r>
  <r>
    <s v="Pruszkow"/>
    <n v="2019"/>
    <d v="2019-03-02T00:00:00"/>
    <s v="WCH"/>
    <x v="142"/>
    <s v="CAN"/>
    <x v="120"/>
    <n v="29"/>
    <n v="4.9450000000000003"/>
    <n v="5.0750400801603206"/>
    <n v="10.020040080160321"/>
    <n v="71.855999999999995"/>
  </r>
  <r>
    <s v="Pruszkow"/>
    <n v="2019"/>
    <d v="2019-03-02T00:00:00"/>
    <s v="WCH"/>
    <x v="123"/>
    <s v="MAS"/>
    <x v="120"/>
    <n v="30"/>
    <n v="4.9480000000000004"/>
    <n v="5.0739927062164192"/>
    <n v="10.02199270621642"/>
    <n v="71.841999999999999"/>
  </r>
  <r>
    <s v="Pruszkow"/>
    <n v="2019"/>
    <d v="2019-03-02T00:00:00"/>
    <s v="WCH"/>
    <x v="26"/>
    <s v="MAS"/>
    <x v="120"/>
    <n v="31"/>
    <n v="4.9690000000000003"/>
    <n v="5.1209688892625911"/>
    <n v="10.089968889262591"/>
    <n v="71.358000000000004"/>
  </r>
  <r>
    <s v="Pruszkow"/>
    <n v="2019"/>
    <d v="2019-03-02T00:00:00"/>
    <s v="WCH"/>
    <x v="34"/>
    <s v="RSA"/>
    <x v="120"/>
    <n v="32"/>
    <n v="5.0510000000000002"/>
    <n v="5.1320113427431888"/>
    <n v="10.183011342743189"/>
    <n v="70.706000000000003"/>
  </r>
  <r>
    <s v="Pruszkow"/>
    <n v="2019"/>
    <d v="2019-03-02T00:00:00"/>
    <s v="WCH"/>
    <x v="155"/>
    <s v="KAZ"/>
    <x v="120"/>
    <n v="33"/>
    <n v="5.032"/>
    <n v="5.1550454738391025"/>
    <n v="10.187045473839103"/>
    <n v="70.677999999999997"/>
  </r>
  <r>
    <s v="Pruszkow"/>
    <n v="2019"/>
    <d v="2019-03-02T00:00:00"/>
    <s v="WCH"/>
    <x v="119"/>
    <s v="MAS"/>
    <x v="120"/>
    <n v="34"/>
    <n v="5.0590000000000002"/>
    <n v="5.1829664575598509"/>
    <n v="10.241966457559851"/>
    <n v="70.299000000000007"/>
  </r>
  <r>
    <s v="Hong Kong"/>
    <n v="2019"/>
    <d v="2019-01-27T00:00:00"/>
    <s v="NC"/>
    <x v="156"/>
    <s v="TTO"/>
    <x v="120"/>
    <n v="1"/>
    <n v="4.883"/>
    <n v="4.9439367254463074"/>
    <n v="9.8269367254463074"/>
    <n v="73.268000000000001"/>
  </r>
  <r>
    <s v="Hong Kong"/>
    <n v="2019"/>
    <d v="2019-01-27T00:00:00"/>
    <s v="NC"/>
    <x v="35"/>
    <s v="TTO"/>
    <x v="120"/>
    <n v="2"/>
    <n v="4.8369999999999997"/>
    <n v="4.9899367254463076"/>
    <n v="9.8269367254463074"/>
    <n v="73.268000000000001"/>
  </r>
  <r>
    <s v="Hong Kong"/>
    <n v="2019"/>
    <d v="2019-01-27T00:00:00"/>
    <s v="NC"/>
    <x v="104"/>
    <s v="FRA"/>
    <x v="120"/>
    <n v="3"/>
    <n v="4.8609999999999998"/>
    <n v="4.9909471278837474"/>
    <n v="9.8519471278837472"/>
    <n v="73.081999999999994"/>
  </r>
  <r>
    <s v="Hong Kong"/>
    <n v="2019"/>
    <d v="2019-01-27T00:00:00"/>
    <s v="NC"/>
    <x v="89"/>
    <s v="HUN"/>
    <x v="120"/>
    <n v="4"/>
    <m/>
    <m/>
    <n v="9.9229592469576477"/>
    <n v="72.558999999999997"/>
  </r>
  <r>
    <s v="Hong Kong"/>
    <n v="2019"/>
    <d v="2019-01-27T00:00:00"/>
    <s v="NC"/>
    <x v="131"/>
    <s v="AUS"/>
    <x v="120"/>
    <n v="5"/>
    <n v="4.9359999999999999"/>
    <n v="4.9890110277900312"/>
    <n v="9.9250110277900312"/>
    <n v="72.543999999999997"/>
  </r>
  <r>
    <s v="Hong Kong"/>
    <n v="2019"/>
    <d v="2019-01-27T00:00:00"/>
    <s v="NC"/>
    <x v="10"/>
    <s v="FRA"/>
    <x v="120"/>
    <n v="6"/>
    <n v="4.9359999999999999"/>
    <n v="4.9980489527856733"/>
    <n v="9.9340489527856732"/>
    <n v="72.477999999999994"/>
  </r>
  <r>
    <s v="Hong Kong"/>
    <n v="2019"/>
    <d v="2019-01-27T00:00:00"/>
    <s v="NC"/>
    <x v="153"/>
    <s v="AUS"/>
    <x v="120"/>
    <n v="7"/>
    <n v="4.9459999999999997"/>
    <n v="5.0329333629005433"/>
    <n v="9.978933362900543"/>
    <n v="72.152000000000001"/>
  </r>
  <r>
    <s v="Hong Kong"/>
    <n v="2019"/>
    <d v="2019-01-27T00:00:00"/>
    <s v="NC"/>
    <x v="128"/>
    <s v="CHN"/>
    <x v="120"/>
    <n v="8"/>
    <n v="4.9269999999999996"/>
    <n v="5.0549769859975058"/>
    <n v="9.9819769859975054"/>
    <n v="72.13"/>
  </r>
  <r>
    <s v="Hong Kong"/>
    <n v="2019"/>
    <d v="2019-01-27T00:00:00"/>
    <s v="NC"/>
    <x v="132"/>
    <s v="CAN"/>
    <x v="120"/>
    <n v="9"/>
    <n v="4.9450000000000003"/>
    <n v="5.0669587284812412"/>
    <n v="10.011958728481241"/>
    <n v="71.914000000000001"/>
  </r>
  <r>
    <s v="Hong Kong"/>
    <n v="2019"/>
    <d v="2019-01-27T00:00:00"/>
    <s v="NC"/>
    <x v="117"/>
    <s v="JPN"/>
    <x v="120"/>
    <n v="10"/>
    <n v="4.944"/>
    <n v="5.0689333722725189"/>
    <n v="10.012933372272519"/>
    <n v="71.906999999999996"/>
  </r>
  <r>
    <s v="Hong Kong"/>
    <n v="2019"/>
    <d v="2019-01-27T00:00:00"/>
    <s v="NC"/>
    <x v="90"/>
    <s v="RUS"/>
    <x v="120"/>
    <n v="11"/>
    <n v="4.9409999999999998"/>
    <n v="5.0719333722725191"/>
    <n v="10.012933372272519"/>
    <n v="71.906999999999996"/>
  </r>
  <r>
    <s v="Hong Kong"/>
    <n v="2019"/>
    <d v="2019-01-27T00:00:00"/>
    <s v="NC"/>
    <x v="73"/>
    <s v="GER"/>
    <x v="120"/>
    <n v="12"/>
    <n v="4.9930000000000003"/>
    <n v="5.0239732045966772"/>
    <n v="10.016973204596678"/>
    <n v="71.878"/>
  </r>
  <r>
    <s v="Hong Kong"/>
    <n v="2019"/>
    <d v="2019-01-27T00:00:00"/>
    <s v="NC"/>
    <x v="44"/>
    <s v="LTU"/>
    <x v="120"/>
    <n v="13"/>
    <n v="4.9649999999999999"/>
    <n v="5.0929730390444927"/>
    <n v="10.057973039044493"/>
    <n v="71.584999999999994"/>
  </r>
  <r>
    <s v="Hong Kong"/>
    <n v="2019"/>
    <d v="2019-01-27T00:00:00"/>
    <s v="NC"/>
    <x v="141"/>
    <s v="ESP"/>
    <x v="120"/>
    <n v="14"/>
    <n v="5.0199999999999996"/>
    <n v="5.0589517890139426"/>
    <n v="10.078951789013942"/>
    <n v="71.436000000000007"/>
  </r>
  <r>
    <s v="Hong Kong"/>
    <n v="2019"/>
    <d v="2019-01-27T00:00:00"/>
    <s v="NC"/>
    <x v="157"/>
    <s v="POL"/>
    <x v="120"/>
    <n v="15"/>
    <n v="5.01"/>
    <n v="5.0860527238308908"/>
    <n v="10.096052723830891"/>
    <n v="71.314999999999998"/>
  </r>
  <r>
    <s v="Hong Kong"/>
    <n v="2019"/>
    <d v="2019-01-27T00:00:00"/>
    <s v="NC"/>
    <x v="77"/>
    <s v="CZE"/>
    <x v="120"/>
    <n v="16"/>
    <n v="4.9969999999999999"/>
    <n v="5.1020265660504389"/>
    <n v="10.099026566050439"/>
    <n v="71.293999999999997"/>
  </r>
  <r>
    <s v="Hong Kong"/>
    <n v="2019"/>
    <d v="2019-01-27T00:00:00"/>
    <s v="NC"/>
    <x v="116"/>
    <s v="JPN"/>
    <x v="120"/>
    <n v="17"/>
    <n v="5.01"/>
    <n v="5.1080438448566614"/>
    <n v="10.118043844856661"/>
    <n v="71.16"/>
  </r>
  <r>
    <s v="Hong Kong"/>
    <n v="2019"/>
    <d v="2019-01-27T00:00:00"/>
    <s v="NC"/>
    <x v="158"/>
    <s v="KOR"/>
    <x v="120"/>
    <n v="18"/>
    <n v="5.0369999999999999"/>
    <n v="5.0890126012601256"/>
    <n v="10.126012601260125"/>
    <n v="71.103999999999999"/>
  </r>
  <r>
    <s v="Hong Kong"/>
    <n v="2019"/>
    <d v="2019-01-27T00:00:00"/>
    <s v="NC"/>
    <x v="140"/>
    <s v="JPC"/>
    <x v="120"/>
    <n v="19"/>
    <n v="5.0199999999999996"/>
    <n v="5.1209879012380473"/>
    <n v="10.140987901238047"/>
    <n v="70.998999999999995"/>
  </r>
  <r>
    <s v="Hong Kong"/>
    <n v="2019"/>
    <d v="2019-01-27T00:00:00"/>
    <s v="NC"/>
    <x v="159"/>
    <s v="BCC"/>
    <x v="120"/>
    <n v="20"/>
    <n v="5.0060000000000002"/>
    <n v="5.1369879552018034"/>
    <n v="10.142987955201804"/>
    <n v="70.984999999999999"/>
  </r>
  <r>
    <s v="Hong Kong"/>
    <n v="2019"/>
    <d v="2019-01-27T00:00:00"/>
    <s v="NC"/>
    <x v="48"/>
    <s v="ESP"/>
    <x v="120"/>
    <n v="21"/>
    <n v="5.0209999999999999"/>
    <n v="5.1249895158108343"/>
    <n v="10.145989515810834"/>
    <n v="70.963999999999999"/>
  </r>
  <r>
    <s v="Hong Kong"/>
    <n v="2019"/>
    <d v="2019-01-27T00:00:00"/>
    <s v="NC"/>
    <x v="160"/>
    <s v="CZE"/>
    <x v="120"/>
    <n v="22"/>
    <n v="5.0279999999999996"/>
    <n v="5.1270048659398322"/>
    <n v="10.155004865939832"/>
    <n v="70.900999999999996"/>
  </r>
  <r>
    <s v="Hong Kong"/>
    <n v="2019"/>
    <d v="2019-01-27T00:00:00"/>
    <s v="NC"/>
    <x v="155"/>
    <s v="KAZ"/>
    <x v="120"/>
    <n v="23"/>
    <n v="5.0289999999999999"/>
    <n v="5.132024005419213"/>
    <n v="10.161024005419213"/>
    <n v="70.858999999999995"/>
  </r>
  <r>
    <s v="Hong Kong"/>
    <n v="2019"/>
    <d v="2019-01-27T00:00:00"/>
    <s v="NC"/>
    <x v="161"/>
    <s v="NZL"/>
    <x v="120"/>
    <n v="24"/>
    <n v="5.0369999999999999"/>
    <n v="5.1290454083361583"/>
    <n v="10.166045408336158"/>
    <n v="70.823999999999998"/>
  </r>
  <r>
    <s v="Hong Kong"/>
    <n v="2019"/>
    <d v="2019-01-27T00:00:00"/>
    <s v="NC"/>
    <x v="162"/>
    <s v="NZL"/>
    <x v="120"/>
    <n v="25"/>
    <n v="5.0629999999999997"/>
    <n v="5.1309685685969137"/>
    <n v="10.193968568596913"/>
    <n v="70.63"/>
  </r>
  <r>
    <s v="Hong Kong"/>
    <n v="2019"/>
    <d v="2019-01-27T00:00:00"/>
    <s v="NC"/>
    <x v="135"/>
    <s v="RUS"/>
    <x v="120"/>
    <n v="26"/>
    <n v="5.0830000000000002"/>
    <n v="5.1200694233848694"/>
    <n v="10.20306942338487"/>
    <n v="70.566999999999993"/>
  </r>
  <r>
    <s v="Hong Kong"/>
    <n v="2019"/>
    <d v="2019-01-27T00:00:00"/>
    <s v="NC"/>
    <x v="138"/>
    <s v="KAZ"/>
    <x v="120"/>
    <n v="27"/>
    <n v="5.1180000000000003"/>
    <n v="5.0889747660901605"/>
    <n v="10.206974766090161"/>
    <n v="70.540000000000006"/>
  </r>
  <r>
    <s v="Hong Kong"/>
    <n v="2019"/>
    <d v="2019-01-27T00:00:00"/>
    <s v="NC"/>
    <x v="97"/>
    <s v="POL"/>
    <x v="120"/>
    <n v="28"/>
    <n v="5.0830000000000002"/>
    <n v="5.1669857639086612"/>
    <n v="10.249985763908661"/>
    <n v="70.244"/>
  </r>
  <r>
    <s v="Hong Kong"/>
    <n v="2019"/>
    <d v="2019-01-27T00:00:00"/>
    <s v="NC"/>
    <x v="120"/>
    <s v="HKG"/>
    <x v="120"/>
    <n v="29"/>
    <n v="5.0460000000000003"/>
    <n v="5.236042127811495"/>
    <n v="10.282042127811495"/>
    <n v="70.025000000000006"/>
  </r>
  <r>
    <s v="Hong Kong"/>
    <n v="2019"/>
    <d v="2019-01-27T00:00:00"/>
    <s v="NC"/>
    <x v="34"/>
    <s v="RSA"/>
    <x v="120"/>
    <n v="30"/>
    <n v="5.101"/>
    <n v="5.2109360659963899"/>
    <n v="10.31193606599639"/>
    <n v="69.822000000000003"/>
  </r>
  <r>
    <s v="Hong Kong"/>
    <n v="2019"/>
    <d v="2019-01-27T00:00:00"/>
    <s v="NC"/>
    <x v="136"/>
    <s v="GER"/>
    <x v="120"/>
    <n v="31"/>
    <n v="5.0999999999999996"/>
    <n v="5.2600103600103605"/>
    <n v="10.36001036001036"/>
    <n v="69.498000000000005"/>
  </r>
  <r>
    <s v="Hong Kong"/>
    <n v="2019"/>
    <d v="2019-01-27T00:00:00"/>
    <s v="NC"/>
    <x v="112"/>
    <s v="LTU"/>
    <x v="120"/>
    <n v="32"/>
    <n v="5.2539999999999996"/>
    <n v="5.4180422138558697"/>
    <n v="10.672042213855869"/>
    <n v="67.465999999999994"/>
  </r>
  <r>
    <s v="Cambridge"/>
    <n v="2019"/>
    <d v="2019-01-20T00:00:00"/>
    <s v="NC"/>
    <x v="3"/>
    <s v="POL"/>
    <x v="120"/>
    <n v="1"/>
    <n v="4.8109999999999999"/>
    <n v="4.827038123795246"/>
    <n v="9.6380381237952459"/>
    <n v="74.703999999999994"/>
  </r>
  <r>
    <s v="Cambridge"/>
    <n v="2019"/>
    <d v="2019-01-20T00:00:00"/>
    <s v="NC"/>
    <x v="127"/>
    <s v="AUS"/>
    <x v="120"/>
    <n v="2"/>
    <n v="4.7880000000000003"/>
    <n v="4.862051600970366"/>
    <n v="9.6500516009703663"/>
    <n v="74.611000000000004"/>
  </r>
  <r>
    <s v="Cambridge"/>
    <n v="2019"/>
    <d v="2019-01-20T00:00:00"/>
    <s v="NC"/>
    <x v="163"/>
    <s v="AUS"/>
    <x v="120"/>
    <n v="3"/>
    <n v="4.7939999999999996"/>
    <n v="4.8690027781132992"/>
    <n v="9.6630027781132988"/>
    <n v="74.510999999999996"/>
  </r>
  <r>
    <s v="Cambridge"/>
    <n v="2019"/>
    <d v="2019-01-20T00:00:00"/>
    <s v="NC"/>
    <x v="40"/>
    <s v="NZL"/>
    <x v="120"/>
    <n v="4"/>
    <n v="4.8159999999999998"/>
    <n v="4.8760094766314888"/>
    <n v="9.6920094766314886"/>
    <n v="74.287999999999997"/>
  </r>
  <r>
    <s v="Cambridge"/>
    <n v="2019"/>
    <d v="2019-01-20T00:00:00"/>
    <s v="NC"/>
    <x v="129"/>
    <s v="NZL"/>
    <x v="120"/>
    <n v="5"/>
    <n v="4.8079999999999998"/>
    <n v="4.8840094766314888"/>
    <n v="9.6920094766314886"/>
    <n v="74.287999999999997"/>
  </r>
  <r>
    <s v="Cambridge"/>
    <n v="2019"/>
    <d v="2019-01-20T00:00:00"/>
    <s v="NC"/>
    <x v="85"/>
    <s v="FRA"/>
    <x v="120"/>
    <n v="6"/>
    <n v="4.8600000000000003"/>
    <n v="4.8950401040537601"/>
    <n v="9.7550401040537604"/>
    <n v="73.808000000000007"/>
  </r>
  <r>
    <s v="Cambridge"/>
    <n v="2019"/>
    <d v="2019-01-20T00:00:00"/>
    <s v="NC"/>
    <x v="146"/>
    <s v="FRA"/>
    <x v="120"/>
    <n v="7"/>
    <n v="4.8520000000000003"/>
    <n v="4.9310074595431885"/>
    <n v="9.7830074595431888"/>
    <n v="73.596999999999994"/>
  </r>
  <r>
    <s v="Cambridge"/>
    <n v="2019"/>
    <d v="2019-01-20T00:00:00"/>
    <s v="NC"/>
    <x v="89"/>
    <s v="HUN"/>
    <x v="120"/>
    <n v="8"/>
    <n v="4.859"/>
    <n v="4.9310576525617318"/>
    <n v="9.7900576525617318"/>
    <n v="73.543999999999997"/>
  </r>
  <r>
    <s v="Cambridge"/>
    <n v="2019"/>
    <d v="2019-01-20T00:00:00"/>
    <s v="NC"/>
    <x v="128"/>
    <s v="CHN"/>
    <x v="120"/>
    <n v="9"/>
    <n v="4.8600000000000003"/>
    <n v="4.9489970300536763"/>
    <n v="9.8089970300536766"/>
    <n v="73.402000000000001"/>
  </r>
  <r>
    <s v="Cambridge"/>
    <n v="2019"/>
    <d v="2019-01-20T00:00:00"/>
    <s v="NC"/>
    <x v="117"/>
    <s v="JPN"/>
    <x v="120"/>
    <n v="10"/>
    <n v="4.883"/>
    <n v="4.9900219674738766"/>
    <n v="9.8730219674738766"/>
    <n v="72.926000000000002"/>
  </r>
  <r>
    <s v="Cambridge"/>
    <n v="2019"/>
    <d v="2019-01-20T00:00:00"/>
    <s v="NC"/>
    <x v="130"/>
    <s v="CZE"/>
    <x v="120"/>
    <n v="11"/>
    <n v="4.8680000000000003"/>
    <n v="5.0050219674738763"/>
    <n v="9.8730219674738766"/>
    <n v="72.926000000000002"/>
  </r>
  <r>
    <s v="Cambridge"/>
    <n v="2019"/>
    <d v="2019-01-20T00:00:00"/>
    <s v="NC"/>
    <x v="132"/>
    <s v="CAN"/>
    <x v="120"/>
    <n v="12"/>
    <n v="4.931"/>
    <n v="4.9879948751859819"/>
    <n v="9.918994875185982"/>
    <n v="72.587999999999994"/>
  </r>
  <r>
    <s v="Cambridge"/>
    <n v="2019"/>
    <d v="2019-01-20T00:00:00"/>
    <s v="NC"/>
    <x v="141"/>
    <s v="ESP"/>
    <x v="120"/>
    <n v="13"/>
    <n v="4.9459999999999997"/>
    <n v="4.9799688159146367"/>
    <n v="9.9259688159146364"/>
    <n v="72.537000000000006"/>
  </r>
  <r>
    <s v="Cambridge"/>
    <n v="2019"/>
    <d v="2019-01-20T00:00:00"/>
    <s v="NC"/>
    <x v="116"/>
    <s v="JPN"/>
    <x v="120"/>
    <n v="14"/>
    <n v="4.9560000000000004"/>
    <n v="5.0030572092508558"/>
    <n v="9.9590572092508562"/>
    <n v="72.296000000000006"/>
  </r>
  <r>
    <s v="Cambridge"/>
    <n v="2019"/>
    <d v="2019-01-20T00:00:00"/>
    <s v="NC"/>
    <x v="77"/>
    <s v="CZE"/>
    <x v="120"/>
    <n v="15"/>
    <n v="4.9359999999999999"/>
    <n v="5.0580313423927361"/>
    <n v="9.9940313423927361"/>
    <n v="72.043000000000006"/>
  </r>
  <r>
    <s v="Cambridge"/>
    <n v="2019"/>
    <d v="2019-01-20T00:00:00"/>
    <s v="NC"/>
    <x v="48"/>
    <s v="ESP"/>
    <x v="120"/>
    <n v="16"/>
    <n v="4.9580000000000002"/>
    <n v="5.0789415208754445"/>
    <n v="10.036941520875445"/>
    <n v="71.734999999999999"/>
  </r>
  <r>
    <s v="Cambridge"/>
    <n v="2019"/>
    <d v="2019-01-20T00:00:00"/>
    <s v="NC"/>
    <x v="26"/>
    <s v="MAS"/>
    <x v="120"/>
    <n v="17"/>
    <n v="4.9480000000000004"/>
    <n v="5.1209442991595218"/>
    <n v="10.068944299159522"/>
    <n v="71.507000000000005"/>
  </r>
  <r>
    <s v="Cambridge"/>
    <n v="2019"/>
    <d v="2019-01-20T00:00:00"/>
    <s v="NC"/>
    <x v="157"/>
    <s v="POL"/>
    <x v="120"/>
    <n v="18"/>
    <n v="5.0019999999999998"/>
    <n v="5.0800567395748741"/>
    <n v="10.082056739574874"/>
    <n v="71.414000000000001"/>
  </r>
  <r>
    <s v="Cambridge"/>
    <n v="2019"/>
    <d v="2019-01-20T00:00:00"/>
    <s v="NC"/>
    <x v="164"/>
    <s v="JPC"/>
    <x v="120"/>
    <n v="19"/>
    <n v="4.9820000000000002"/>
    <n v="5.1160350906719403"/>
    <n v="10.09803509067194"/>
    <n v="71.301000000000002"/>
  </r>
  <r>
    <s v="Cambridge"/>
    <n v="2019"/>
    <d v="2019-01-20T00:00:00"/>
    <s v="NC"/>
    <x v="155"/>
    <s v="KAZ"/>
    <x v="120"/>
    <n v="20"/>
    <n v="5.0039999999999996"/>
    <n v="5.0989944152891979"/>
    <n v="10.102994415289198"/>
    <n v="71.266000000000005"/>
  </r>
  <r>
    <s v="Cambridge"/>
    <n v="2019"/>
    <d v="2019-01-20T00:00:00"/>
    <s v="NC"/>
    <x v="161"/>
    <s v="VNZ"/>
    <x v="120"/>
    <n v="21"/>
    <n v="5.0149999999999997"/>
    <n v="5.1179955668144386"/>
    <n v="10.132995566814438"/>
    <n v="71.055000000000007"/>
  </r>
  <r>
    <s v="Cambridge"/>
    <n v="2019"/>
    <d v="2019-01-20T00:00:00"/>
    <s v="NC"/>
    <x v="138"/>
    <s v="KAZ"/>
    <x v="120"/>
    <n v="22"/>
    <n v="5.0140000000000002"/>
    <n v="5.1470240054192127"/>
    <n v="10.161024005419213"/>
    <n v="70.858999999999995"/>
  </r>
  <r>
    <s v="Cambridge"/>
    <n v="2019"/>
    <d v="2019-01-20T00:00:00"/>
    <s v="NC"/>
    <x v="165"/>
    <s v="RUS"/>
    <x v="120"/>
    <n v="23"/>
    <n v="5.04"/>
    <n v="5.1290606330240243"/>
    <n v="10.169060633024024"/>
    <n v="70.802999999999997"/>
  </r>
  <r>
    <s v="Cambridge"/>
    <n v="2019"/>
    <d v="2019-01-20T00:00:00"/>
    <s v="NC"/>
    <x v="11"/>
    <s v="PTM"/>
    <x v="120"/>
    <n v="24"/>
    <n v="5.0510000000000002"/>
    <n v="5.1510574149120067"/>
    <n v="10.202057414912007"/>
    <n v="70.573999999999998"/>
  </r>
  <r>
    <s v="Cambridge"/>
    <n v="2019"/>
    <d v="2019-01-20T00:00:00"/>
    <s v="NC"/>
    <x v="166"/>
    <s v="RUS"/>
    <x v="120"/>
    <n v="25"/>
    <n v="5.0430000000000001"/>
    <n v="5.1969271827400325"/>
    <n v="10.239927182740033"/>
    <n v="70.313000000000002"/>
  </r>
  <r>
    <s v="Cambridge"/>
    <n v="2019"/>
    <d v="2019-01-20T00:00:00"/>
    <s v="NC"/>
    <x v="112"/>
    <s v="LTU"/>
    <x v="120"/>
    <n v="26"/>
    <n v="5.1239999999999997"/>
    <n v="5.2729617767252455"/>
    <n v="10.396961776725245"/>
    <n v="69.251000000000005"/>
  </r>
  <r>
    <s v="London"/>
    <n v="2018"/>
    <d v="2018-12-16T00:00:00"/>
    <s v="NC"/>
    <x v="0"/>
    <s v="NED"/>
    <x v="120"/>
    <n v="1"/>
    <n v="4.7850000000000001"/>
    <n v="4.8619484826153947"/>
    <n v="9.6469484826153948"/>
    <n v="74.635000000000005"/>
  </r>
  <r>
    <s v="London"/>
    <n v="2018"/>
    <d v="2018-12-16T00:00:00"/>
    <s v="NC"/>
    <x v="36"/>
    <s v="NED"/>
    <x v="120"/>
    <n v="2"/>
    <n v="4.8"/>
    <n v="4.8890097024666597"/>
    <n v="9.6890097024666595"/>
    <n v="74.311000000000007"/>
  </r>
  <r>
    <s v="London"/>
    <n v="2018"/>
    <d v="2018-12-16T00:00:00"/>
    <s v="NC"/>
    <x v="2"/>
    <s v="AUS"/>
    <x v="120"/>
    <n v="3"/>
    <n v="4.8419999999999996"/>
    <n v="4.8659524310330893"/>
    <n v="9.7079524310330889"/>
    <n v="74.165999999999997"/>
  </r>
  <r>
    <s v="London"/>
    <n v="2018"/>
    <d v="2018-12-16T00:00:00"/>
    <s v="NC"/>
    <x v="35"/>
    <s v="TTO"/>
    <x v="120"/>
    <n v="4"/>
    <n v="4.7990000000000004"/>
    <n v="4.9659627710794352"/>
    <n v="9.7649627710794356"/>
    <n v="73.733000000000004"/>
  </r>
  <r>
    <s v="London"/>
    <n v="2018"/>
    <d v="2018-12-16T00:00:00"/>
    <s v="NC"/>
    <x v="9"/>
    <s v="TIN"/>
    <x v="120"/>
    <n v="5"/>
    <n v="4.8719999999999999"/>
    <n v="4.9360616818101324"/>
    <n v="9.8080616818101323"/>
    <n v="73.409000000000006"/>
  </r>
  <r>
    <s v="London"/>
    <n v="2018"/>
    <d v="2018-12-16T00:00:00"/>
    <s v="NC"/>
    <x v="87"/>
    <s v="SUR"/>
    <x v="120"/>
    <n v="6"/>
    <n v="4.8819999999999997"/>
    <n v="4.926997030053677"/>
    <n v="9.8089970300536766"/>
    <n v="73.402000000000001"/>
  </r>
  <r>
    <s v="London"/>
    <n v="2018"/>
    <d v="2018-12-16T00:00:00"/>
    <s v="NC"/>
    <x v="152"/>
    <s v="GBR"/>
    <x v="120"/>
    <n v="7"/>
    <n v="4.8579999999999997"/>
    <n v="4.9530019485739976"/>
    <n v="9.8110019485739972"/>
    <n v="73.387"/>
  </r>
  <r>
    <s v="London"/>
    <n v="2018"/>
    <d v="2018-12-16T00:00:00"/>
    <s v="NC"/>
    <x v="3"/>
    <s v="POL"/>
    <x v="120"/>
    <n v="8"/>
    <n v="4.8810000000000002"/>
    <n v="4.9309378577269012"/>
    <n v="9.8119378577269014"/>
    <n v="73.38"/>
  </r>
  <r>
    <s v="London"/>
    <n v="2018"/>
    <d v="2018-12-16T00:00:00"/>
    <s v="NC"/>
    <x v="124"/>
    <s v="GBR"/>
    <x v="120"/>
    <n v="9"/>
    <n v="4.8890000000000002"/>
    <n v="4.957961801994009"/>
    <n v="9.8469618019940093"/>
    <n v="73.119"/>
  </r>
  <r>
    <s v="London"/>
    <n v="2018"/>
    <d v="2018-12-16T00:00:00"/>
    <s v="NC"/>
    <x v="159"/>
    <s v="BCC"/>
    <x v="120"/>
    <n v="10"/>
    <n v="4.9009999999999998"/>
    <n v="4.9759496687106459"/>
    <n v="9.8769496687106457"/>
    <n v="72.897000000000006"/>
  </r>
  <r>
    <s v="London"/>
    <n v="2018"/>
    <d v="2018-12-16T00:00:00"/>
    <s v="NC"/>
    <x v="44"/>
    <s v="LTU"/>
    <x v="120"/>
    <n v="11"/>
    <n v="4.8769999999999998"/>
    <n v="5.003066964898319"/>
    <n v="9.8800669648983188"/>
    <n v="72.873999999999995"/>
  </r>
  <r>
    <s v="London"/>
    <n v="2018"/>
    <d v="2018-12-16T00:00:00"/>
    <s v="NC"/>
    <x v="156"/>
    <s v="TTO"/>
    <x v="120"/>
    <n v="12"/>
    <n v="4.8819999999999997"/>
    <n v="4.9999654131210551"/>
    <n v="9.8819654131210548"/>
    <n v="72.86"/>
  </r>
  <r>
    <s v="London"/>
    <n v="2018"/>
    <d v="2018-12-16T00:00:00"/>
    <s v="NC"/>
    <x v="167"/>
    <s v="FRA"/>
    <x v="120"/>
    <n v="13"/>
    <n v="4.9340000000000002"/>
    <n v="4.9520359741864626"/>
    <n v="9.8860359741864627"/>
    <n v="72.83"/>
  </r>
  <r>
    <s v="London"/>
    <n v="2018"/>
    <d v="2018-12-16T00:00:00"/>
    <s v="NC"/>
    <x v="132"/>
    <s v="CAN"/>
    <x v="120"/>
    <n v="14"/>
    <n v="4.8929999999999998"/>
    <n v="4.999963629618434"/>
    <n v="9.8929636296184338"/>
    <n v="72.778999999999996"/>
  </r>
  <r>
    <s v="London"/>
    <n v="2018"/>
    <d v="2018-12-16T00:00:00"/>
    <s v="NC"/>
    <x v="125"/>
    <s v="GER"/>
    <x v="120"/>
    <n v="15"/>
    <n v="4.9109999999999996"/>
    <n v="4.9989843091915116"/>
    <n v="9.9099843091915112"/>
    <n v="72.653999999999996"/>
  </r>
  <r>
    <s v="London"/>
    <n v="2018"/>
    <d v="2018-12-16T00:00:00"/>
    <s v="NC"/>
    <x v="22"/>
    <s v="GER"/>
    <x v="125"/>
    <n v="16"/>
    <n v="4.9290000000000003"/>
    <n v="4.9879455807611262"/>
    <n v="9.9169455807611264"/>
    <n v="72.602999999999994"/>
  </r>
  <r>
    <s v="London"/>
    <n v="2018"/>
    <d v="2018-12-16T00:00:00"/>
    <s v="NC"/>
    <x v="141"/>
    <s v="ESP"/>
    <x v="120"/>
    <n v="17"/>
    <n v="4.9409999999999998"/>
    <n v="5.0030646364201372"/>
    <n v="9.944064636420137"/>
    <n v="72.405000000000001"/>
  </r>
  <r>
    <s v="London"/>
    <n v="2018"/>
    <d v="2018-12-16T00:00:00"/>
    <s v="NC"/>
    <x v="130"/>
    <s v="CZE"/>
    <x v="120"/>
    <n v="18"/>
    <n v="4.9119999999999999"/>
    <n v="5.0409997235277855"/>
    <n v="9.9529997235277854"/>
    <n v="72.34"/>
  </r>
  <r>
    <s v="London"/>
    <n v="2018"/>
    <d v="2018-12-16T00:00:00"/>
    <s v="NC"/>
    <x v="38"/>
    <s v="FRA"/>
    <x v="120"/>
    <n v="19"/>
    <n v="4.9400000000000004"/>
    <n v="5.0540313423927357"/>
    <n v="9.9940313423927361"/>
    <n v="72.043000000000006"/>
  </r>
  <r>
    <s v="London"/>
    <n v="2018"/>
    <d v="2018-12-16T00:00:00"/>
    <s v="NC"/>
    <x v="15"/>
    <s v="COL"/>
    <x v="120"/>
    <n v="20"/>
    <n v="5.0270000000000001"/>
    <n v="5.0149810597079467"/>
    <n v="10.041981059707947"/>
    <n v="71.698999999999998"/>
  </r>
  <r>
    <s v="London"/>
    <n v="2018"/>
    <d v="2018-12-16T00:00:00"/>
    <s v="NC"/>
    <x v="123"/>
    <s v="MAS"/>
    <x v="120"/>
    <n v="21"/>
    <n v="4.9580000000000002"/>
    <n v="5.087063269947123"/>
    <n v="10.045063269947123"/>
    <n v="71.677000000000007"/>
  </r>
  <r>
    <s v="London"/>
    <n v="2018"/>
    <d v="2018-12-16T00:00:00"/>
    <s v="NC"/>
    <x v="89"/>
    <s v="HUN"/>
    <x v="120"/>
    <n v="22"/>
    <n v="4.9790000000000001"/>
    <n v="5.1050336134453778"/>
    <n v="10.084033613445378"/>
    <n v="71.400000000000006"/>
  </r>
  <r>
    <s v="London"/>
    <n v="2018"/>
    <d v="2018-12-16T00:00:00"/>
    <s v="NC"/>
    <x v="158"/>
    <s v="KOR"/>
    <x v="120"/>
    <n v="23"/>
    <n v="5.0119999999999996"/>
    <n v="5.0819296228795752"/>
    <n v="10.093929622879575"/>
    <n v="71.33"/>
  </r>
  <r>
    <s v="London"/>
    <n v="2018"/>
    <d v="2018-12-16T00:00:00"/>
    <s v="NC"/>
    <x v="26"/>
    <s v="MAS"/>
    <x v="120"/>
    <n v="24"/>
    <n v="4.9770000000000003"/>
    <n v="5.1299653836435599"/>
    <n v="10.10696538364356"/>
    <n v="71.238"/>
  </r>
  <r>
    <s v="London"/>
    <n v="2018"/>
    <d v="2018-12-16T00:00:00"/>
    <s v="NC"/>
    <x v="168"/>
    <s v="UKR"/>
    <x v="120"/>
    <n v="25"/>
    <n v="5.0110000000000001"/>
    <n v="5.0969586135250102"/>
    <n v="10.10795861352501"/>
    <n v="71.230999999999995"/>
  </r>
  <r>
    <s v="London"/>
    <n v="2018"/>
    <d v="2018-12-16T00:00:00"/>
    <s v="NC"/>
    <x v="151"/>
    <s v="RUS"/>
    <x v="120"/>
    <n v="26"/>
    <n v="4.9969999999999999"/>
    <n v="5.1369939196036487"/>
    <n v="10.133993919603649"/>
    <n v="71.048000000000002"/>
  </r>
  <r>
    <s v="London"/>
    <n v="2018"/>
    <d v="2018-12-16T00:00:00"/>
    <s v="NC"/>
    <x v="142"/>
    <s v="PTM"/>
    <x v="120"/>
    <n v="27"/>
    <n v="5"/>
    <n v="5.1379892987890745"/>
    <n v="10.137989298789075"/>
    <n v="71.02"/>
  </r>
  <r>
    <s v="London"/>
    <n v="2018"/>
    <d v="2018-12-16T00:00:00"/>
    <s v="NC"/>
    <x v="48"/>
    <s v="ESP"/>
    <x v="120"/>
    <n v="28"/>
    <n v="5.0220000000000002"/>
    <n v="5.1249904308243028"/>
    <n v="10.146990430824303"/>
    <n v="70.956999999999994"/>
  </r>
  <r>
    <s v="London"/>
    <n v="2018"/>
    <d v="2018-12-16T00:00:00"/>
    <s v="NC"/>
    <x v="169"/>
    <s v="CZE"/>
    <x v="120"/>
    <n v="29"/>
    <n v="5.0570000000000004"/>
    <n v="5.1080407307534834"/>
    <n v="10.165040730753484"/>
    <n v="70.831000000000003"/>
  </r>
  <r>
    <s v="London"/>
    <n v="2018"/>
    <d v="2018-12-16T00:00:00"/>
    <s v="NC"/>
    <x v="170"/>
    <s v="VEN"/>
    <x v="120"/>
    <n v="30"/>
    <n v="5.03"/>
    <n v="5.1350407307534836"/>
    <n v="10.165040730753484"/>
    <n v="70.831000000000003"/>
  </r>
  <r>
    <s v="London"/>
    <n v="2018"/>
    <d v="2018-12-16T00:00:00"/>
    <s v="NC"/>
    <x v="135"/>
    <s v="RUS"/>
    <x v="120"/>
    <n v="31"/>
    <n v="5.0250000000000004"/>
    <n v="5.1410454083361579"/>
    <n v="10.166045408336158"/>
    <n v="70.823999999999998"/>
  </r>
  <r>
    <s v="London"/>
    <n v="2018"/>
    <d v="2018-12-16T00:00:00"/>
    <s v="NC"/>
    <x v="25"/>
    <s v="POL"/>
    <x v="120"/>
    <n v="32"/>
    <n v="5.0519999999999996"/>
    <n v="5.1199339389401413"/>
    <n v="10.171933938940141"/>
    <n v="70.783000000000001"/>
  </r>
  <r>
    <s v="London"/>
    <n v="2018"/>
    <d v="2018-12-16T00:00:00"/>
    <s v="NC"/>
    <x v="120"/>
    <s v="HKG"/>
    <x v="120"/>
    <n v="33"/>
    <n v="5.0750000000000002"/>
    <n v="5.172943294713769"/>
    <n v="10.247943294713769"/>
    <n v="70.257999999999996"/>
  </r>
  <r>
    <s v="London"/>
    <n v="2018"/>
    <d v="2018-12-16T00:00:00"/>
    <s v="NC"/>
    <x v="112"/>
    <s v="LTU"/>
    <x v="120"/>
    <n v="34"/>
    <n v="5.0679999999999996"/>
    <n v="5.2030413694721833"/>
    <n v="10.271041369472183"/>
    <n v="70.099999999999994"/>
  </r>
  <r>
    <s v="London"/>
    <n v="2018"/>
    <d v="2018-12-16T00:00:00"/>
    <s v="NC"/>
    <x v="171"/>
    <s v="BRA"/>
    <x v="120"/>
    <n v="35"/>
    <n v="5.0869999999999997"/>
    <n v="5.2119558003146906"/>
    <n v="10.29895580031469"/>
    <n v="69.9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4">
  <r>
    <x v="0"/>
    <x v="0"/>
    <d v="2022-10-15T00:00:00"/>
    <x v="0"/>
    <x v="0"/>
    <n v="1"/>
    <s v="CORNISH Thomas"/>
    <s v="AUS"/>
    <e v="#N/A"/>
    <x v="0"/>
    <n v="1"/>
    <n v="10.263"/>
    <n v="70.154925460391695"/>
    <m/>
    <m/>
    <m/>
    <m/>
    <m/>
    <m/>
  </r>
  <r>
    <x v="0"/>
    <x v="0"/>
    <d v="2022-10-15T00:00:00"/>
    <x v="0"/>
    <x v="0"/>
    <n v="1"/>
    <s v="MARTINEZ CHORRO Alejandro"/>
    <s v="ESP"/>
    <n v="24.4"/>
    <x v="1"/>
    <n v="2"/>
    <n v="10.449"/>
    <n v="68.906115417743322"/>
    <m/>
    <m/>
    <m/>
    <m/>
    <m/>
    <m/>
  </r>
  <r>
    <x v="0"/>
    <x v="0"/>
    <d v="2022-10-15T00:00:00"/>
    <x v="0"/>
    <x v="0"/>
    <n v="2"/>
    <s v="OTA Kaiya"/>
    <s v="JPN"/>
    <e v="#N/A"/>
    <x v="2"/>
    <n v="1"/>
    <n v="10.272"/>
    <n v="70.09345794392523"/>
    <m/>
    <m/>
    <m/>
    <m/>
    <m/>
    <m/>
  </r>
  <r>
    <x v="0"/>
    <x v="0"/>
    <d v="2022-10-15T00:00:00"/>
    <x v="0"/>
    <x v="0"/>
    <n v="2"/>
    <s v="SAHROM Muhammad Shah Firdaus"/>
    <s v="MAS"/>
    <n v="26.904109589041095"/>
    <x v="3"/>
    <n v="2"/>
    <n v="10.345000000000001"/>
    <n v="69.598840019333011"/>
    <m/>
    <m/>
    <m/>
    <m/>
    <m/>
    <m/>
  </r>
  <r>
    <x v="0"/>
    <x v="0"/>
    <d v="2022-10-15T00:00:00"/>
    <x v="0"/>
    <x v="0"/>
    <n v="3"/>
    <s v="SARNECKI Rafal"/>
    <s v="POL"/>
    <n v="32.789041095890411"/>
    <x v="4"/>
    <n v="1"/>
    <n v="10.082000000000001"/>
    <n v="71.41440190438405"/>
    <m/>
    <m/>
    <m/>
    <m/>
    <m/>
    <m/>
  </r>
  <r>
    <x v="0"/>
    <x v="0"/>
    <d v="2022-10-15T00:00:00"/>
    <x v="0"/>
    <x v="0"/>
    <n v="3"/>
    <s v="DERACHE Tom"/>
    <s v="FRA"/>
    <n v="23.726027397260275"/>
    <x v="5"/>
    <n v="2"/>
    <s v="REL"/>
    <m/>
    <m/>
    <m/>
    <m/>
    <m/>
    <m/>
    <m/>
  </r>
  <r>
    <x v="0"/>
    <x v="0"/>
    <d v="2022-10-15T00:00:00"/>
    <x v="0"/>
    <x v="0"/>
    <n v="4"/>
    <s v="VIGIER Sébastien"/>
    <s v="FRA"/>
    <n v="25.509589041095889"/>
    <x v="6"/>
    <n v="1"/>
    <n v="10.361000000000001"/>
    <n v="69.491361837660449"/>
    <m/>
    <m/>
    <m/>
    <m/>
    <m/>
    <m/>
  </r>
  <r>
    <x v="0"/>
    <x v="0"/>
    <d v="2022-10-15T00:00:00"/>
    <x v="0"/>
    <x v="0"/>
    <n v="4"/>
    <s v="LIU Qi"/>
    <s v="CHN"/>
    <e v="#N/A"/>
    <x v="7"/>
    <n v="2"/>
    <n v="10.408000000000001"/>
    <n v="69.177555726364332"/>
    <m/>
    <m/>
    <m/>
    <m/>
    <m/>
    <m/>
  </r>
  <r>
    <x v="0"/>
    <x v="0"/>
    <d v="2022-10-15T00:00:00"/>
    <x v="0"/>
    <x v="0"/>
    <n v="5"/>
    <s v="TURNBULL Hamish"/>
    <s v="GBR"/>
    <n v="23.273972602739725"/>
    <x v="8"/>
    <n v="1"/>
    <n v="10.206"/>
    <n v="70.546737213403887"/>
    <m/>
    <m/>
    <m/>
    <m/>
    <m/>
    <m/>
  </r>
  <r>
    <x v="0"/>
    <x v="0"/>
    <d v="2022-10-15T00:00:00"/>
    <x v="0"/>
    <x v="0"/>
    <n v="5"/>
    <s v="DODYK Ryan"/>
    <s v="CAN"/>
    <n v="25.87945205479452"/>
    <x v="9"/>
    <n v="2"/>
    <n v="10.365"/>
    <n v="69.464544138929085"/>
    <m/>
    <m/>
    <m/>
    <m/>
    <m/>
    <m/>
  </r>
  <r>
    <x v="0"/>
    <x v="0"/>
    <d v="2022-10-15T00:00:00"/>
    <x v="0"/>
    <x v="0"/>
    <n v="6"/>
    <s v="CARLIN Jack"/>
    <s v="GBR"/>
    <e v="#N/A"/>
    <x v="10"/>
    <n v="1"/>
    <n v="10.282"/>
    <n v="70.025286909161636"/>
    <m/>
    <m/>
    <m/>
    <m/>
    <m/>
    <m/>
  </r>
  <r>
    <x v="0"/>
    <x v="0"/>
    <d v="2022-10-15T00:00:00"/>
    <x v="0"/>
    <x v="0"/>
    <n v="6"/>
    <s v="DÖRNBACH Maximilian"/>
    <s v="GER"/>
    <e v="#N/A"/>
    <x v="11"/>
    <n v="2"/>
    <n v="10.371"/>
    <n v="69.424356378362745"/>
    <m/>
    <m/>
    <m/>
    <m/>
    <m/>
    <m/>
  </r>
  <r>
    <x v="0"/>
    <x v="0"/>
    <d v="2022-10-15T00:00:00"/>
    <x v="0"/>
    <x v="0"/>
    <n v="7"/>
    <s v="HELAL Rayan"/>
    <s v="FRA"/>
    <n v="23.747945205479454"/>
    <x v="12"/>
    <n v="1"/>
    <n v="10.028"/>
    <n v="71.798962903869167"/>
    <m/>
    <m/>
    <m/>
    <m/>
    <m/>
    <m/>
  </r>
  <r>
    <x v="0"/>
    <x v="0"/>
    <d v="2022-10-15T00:00:00"/>
    <x v="0"/>
    <x v="0"/>
    <n v="7"/>
    <s v="YAMASAKI Kento"/>
    <s v="JPN"/>
    <n v="29.846575342465755"/>
    <x v="13"/>
    <n v="2"/>
    <n v="10.052"/>
    <n v="71.627536808595309"/>
    <m/>
    <m/>
    <m/>
    <m/>
    <m/>
    <m/>
  </r>
  <r>
    <x v="0"/>
    <x v="0"/>
    <d v="2022-10-15T00:00:00"/>
    <x v="0"/>
    <x v="0"/>
    <n v="8"/>
    <s v="TJON EN FA Jaïr"/>
    <s v="SUR"/>
    <e v="#N/A"/>
    <x v="14"/>
    <n v="1"/>
    <n v="10.077999999999999"/>
    <n v="71.442746576701737"/>
    <m/>
    <m/>
    <m/>
    <m/>
    <m/>
    <m/>
  </r>
  <r>
    <x v="0"/>
    <x v="0"/>
    <d v="2022-10-15T00:00:00"/>
    <x v="0"/>
    <x v="0"/>
    <n v="8"/>
    <s v="WAMMES Nick"/>
    <s v="CAN"/>
    <n v="23"/>
    <x v="15"/>
    <n v="2"/>
    <n v="10.210999999999999"/>
    <n v="70.512192733326813"/>
    <m/>
    <m/>
    <m/>
    <m/>
    <m/>
    <m/>
  </r>
  <r>
    <x v="0"/>
    <x v="0"/>
    <d v="2022-10-15T00:00:00"/>
    <x v="0"/>
    <x v="0"/>
    <n v="9"/>
    <s v="BÖTTICHER Stefan"/>
    <s v="GER"/>
    <e v="#N/A"/>
    <x v="16"/>
    <n v="1"/>
    <n v="10.02"/>
    <n v="71.856287425149702"/>
    <m/>
    <m/>
    <m/>
    <m/>
    <m/>
    <m/>
  </r>
  <r>
    <x v="0"/>
    <x v="0"/>
    <d v="2022-10-15T00:00:00"/>
    <x v="0"/>
    <x v="0"/>
    <n v="9"/>
    <s v="van LOON Tijmen"/>
    <s v="NED"/>
    <e v="#N/A"/>
    <x v="17"/>
    <n v="2"/>
    <n v="10.097999999999999"/>
    <n v="71.301247771836017"/>
    <m/>
    <m/>
    <m/>
    <m/>
    <m/>
    <m/>
  </r>
  <r>
    <x v="0"/>
    <x v="0"/>
    <d v="2022-10-15T00:00:00"/>
    <x v="0"/>
    <x v="0"/>
    <n v="10"/>
    <s v="ČECHMAN Martin"/>
    <s v="CZE"/>
    <n v="24.002739726027396"/>
    <x v="18"/>
    <n v="1"/>
    <n v="10.231999999999999"/>
    <n v="70.36747458952307"/>
    <m/>
    <m/>
    <m/>
    <m/>
    <m/>
    <m/>
  </r>
  <r>
    <x v="0"/>
    <x v="0"/>
    <d v="2022-10-15T00:00:00"/>
    <x v="0"/>
    <x v="0"/>
    <n v="10"/>
    <s v="SZALONTAY Sándor"/>
    <s v="HUN"/>
    <n v="32.30684931506849"/>
    <x v="19"/>
    <n v="2"/>
    <n v="10.332000000000001"/>
    <n v="69.686411149825773"/>
    <m/>
    <m/>
    <m/>
    <m/>
    <m/>
    <m/>
  </r>
  <r>
    <x v="0"/>
    <x v="0"/>
    <d v="2022-10-15T00:00:00"/>
    <x v="0"/>
    <x v="0"/>
    <n v="11"/>
    <s v="ORTEGA FONTALVO Cristian David"/>
    <s v="COL"/>
    <e v="#N/A"/>
    <x v="20"/>
    <n v="1"/>
    <n v="9.9420000000000002"/>
    <n v="72.420036210018097"/>
    <m/>
    <m/>
    <m/>
    <m/>
    <m/>
    <m/>
  </r>
  <r>
    <x v="0"/>
    <x v="0"/>
    <d v="2022-10-15T00:00:00"/>
    <x v="0"/>
    <x v="0"/>
    <n v="11"/>
    <s v="LIGTLEE Sam"/>
    <s v="NED"/>
    <n v="24.857534246575341"/>
    <x v="21"/>
    <n v="2"/>
    <n v="10.281000000000001"/>
    <n v="70.032098044937257"/>
    <m/>
    <m/>
    <m/>
    <m/>
    <m/>
    <m/>
  </r>
  <r>
    <x v="0"/>
    <x v="0"/>
    <d v="2022-10-15T00:00:00"/>
    <x v="0"/>
    <x v="0"/>
    <n v="12"/>
    <s v="QUINTERO CHAVARRO Kevin Santiago"/>
    <s v="COL"/>
    <n v="23.980821917808218"/>
    <x v="22"/>
    <n v="1"/>
    <n v="10.112"/>
    <n v="71.202531645569621"/>
    <m/>
    <m/>
    <m/>
    <m/>
    <m/>
    <m/>
  </r>
  <r>
    <x v="0"/>
    <x v="0"/>
    <d v="2022-10-15T00:00:00"/>
    <x v="0"/>
    <x v="0"/>
    <n v="12"/>
    <s v="TERASAKI Kohei"/>
    <s v="JPN"/>
    <n v="28.797260273972604"/>
    <x v="23"/>
    <n v="2"/>
    <n v="10.148"/>
    <n v="70.949940875049279"/>
    <m/>
    <m/>
    <m/>
    <m/>
    <m/>
    <m/>
  </r>
  <r>
    <x v="0"/>
    <x v="0"/>
    <d v="2022-10-15T00:00:00"/>
    <x v="0"/>
    <x v="1"/>
    <n v="1"/>
    <s v="LAVREYSEN Harrie"/>
    <s v="NED"/>
    <n v="25.605479452054794"/>
    <x v="24"/>
    <n v="1"/>
    <n v="9.8889999999999993"/>
    <n v="72.808170694711293"/>
    <m/>
    <m/>
    <m/>
    <m/>
    <m/>
    <m/>
  </r>
  <r>
    <x v="0"/>
    <x v="0"/>
    <d v="2022-10-15T00:00:00"/>
    <x v="0"/>
    <x v="1"/>
    <n v="1"/>
    <s v="QUINTERO CHAVARRO Kevin Santiago"/>
    <s v="COL"/>
    <n v="23.980821917808218"/>
    <x v="22"/>
    <n v="2"/>
    <n v="10.363"/>
    <n v="69.477950400463186"/>
    <m/>
    <m/>
    <m/>
    <m/>
    <m/>
    <m/>
  </r>
  <r>
    <x v="0"/>
    <x v="0"/>
    <d v="2022-10-15T00:00:00"/>
    <x v="0"/>
    <x v="1"/>
    <n v="2"/>
    <s v="RICHARDSON Matthew"/>
    <s v="AUS"/>
    <e v="#N/A"/>
    <x v="25"/>
    <n v="1"/>
    <n v="9.8569999999999993"/>
    <n v="73.044536877346047"/>
    <m/>
    <m/>
    <m/>
    <m/>
    <m/>
    <m/>
  </r>
  <r>
    <x v="0"/>
    <x v="0"/>
    <d v="2022-10-15T00:00:00"/>
    <x v="0"/>
    <x v="1"/>
    <n v="2"/>
    <s v="ORTEGA FONTALVO Cristian David"/>
    <s v="COL"/>
    <e v="#N/A"/>
    <x v="20"/>
    <n v="2"/>
    <n v="10.032999999999999"/>
    <n v="71.763181501046546"/>
    <m/>
    <m/>
    <m/>
    <m/>
    <m/>
    <m/>
  </r>
  <r>
    <x v="0"/>
    <x v="0"/>
    <d v="2022-10-15T00:00:00"/>
    <x v="0"/>
    <x v="1"/>
    <n v="3"/>
    <s v="GLAETZER Matthew"/>
    <s v="AUS"/>
    <e v="#N/A"/>
    <x v="26"/>
    <n v="1"/>
    <n v="9.9619999999999997"/>
    <n v="72.274643645854255"/>
    <m/>
    <m/>
    <m/>
    <m/>
    <m/>
    <m/>
  </r>
  <r>
    <x v="0"/>
    <x v="0"/>
    <d v="2022-10-15T00:00:00"/>
    <x v="0"/>
    <x v="1"/>
    <n v="3"/>
    <s v="ČECHMAN Martin"/>
    <s v="CZE"/>
    <n v="24.002739726027396"/>
    <x v="18"/>
    <n v="2"/>
    <n v="10.055999999999999"/>
    <n v="71.599045346062056"/>
    <m/>
    <m/>
    <m/>
    <m/>
    <m/>
    <m/>
  </r>
  <r>
    <x v="0"/>
    <x v="0"/>
    <d v="2022-10-15T00:00:00"/>
    <x v="0"/>
    <x v="1"/>
    <n v="4"/>
    <s v="RUDYK Mateusz"/>
    <s v="POL"/>
    <n v="27.257534246575343"/>
    <x v="27"/>
    <n v="1"/>
    <n v="10.108000000000001"/>
    <n v="71.230708349821924"/>
    <m/>
    <m/>
    <m/>
    <m/>
    <m/>
    <m/>
  </r>
  <r>
    <x v="0"/>
    <x v="0"/>
    <d v="2022-10-15T00:00:00"/>
    <x v="0"/>
    <x v="1"/>
    <n v="4"/>
    <s v="BÖTTICHER Stefan"/>
    <s v="GER"/>
    <e v="#N/A"/>
    <x v="16"/>
    <n v="2"/>
    <n v="10.162000000000001"/>
    <n v="70.852194449911423"/>
    <m/>
    <m/>
    <m/>
    <m/>
    <m/>
    <m/>
  </r>
  <r>
    <x v="0"/>
    <x v="0"/>
    <d v="2022-10-15T00:00:00"/>
    <x v="0"/>
    <x v="1"/>
    <n v="5"/>
    <s v="TJON EN FA Jaïr"/>
    <s v="SUR"/>
    <e v="#N/A"/>
    <x v="14"/>
    <n v="1"/>
    <n v="10.117000000000001"/>
    <n v="71.167342097459709"/>
    <m/>
    <m/>
    <m/>
    <m/>
    <m/>
    <m/>
  </r>
  <r>
    <x v="0"/>
    <x v="0"/>
    <d v="2022-10-15T00:00:00"/>
    <x v="0"/>
    <x v="1"/>
    <n v="5"/>
    <s v="CORNISH Thomas"/>
    <s v="AUS"/>
    <e v="#N/A"/>
    <x v="0"/>
    <n v="2"/>
    <n v="10.648000000000001"/>
    <n v="67.618332081141986"/>
    <m/>
    <m/>
    <m/>
    <m/>
    <m/>
    <m/>
  </r>
  <r>
    <x v="0"/>
    <x v="0"/>
    <d v="2022-10-15T00:00:00"/>
    <x v="0"/>
    <x v="1"/>
    <n v="6"/>
    <s v="HELAL Rayan"/>
    <s v="FRA"/>
    <n v="23.747945205479454"/>
    <x v="12"/>
    <n v="1"/>
    <n v="9.8539999999999992"/>
    <n v="73.066774913740616"/>
    <m/>
    <m/>
    <m/>
    <m/>
    <m/>
    <m/>
  </r>
  <r>
    <x v="0"/>
    <x v="0"/>
    <d v="2022-10-15T00:00:00"/>
    <x v="0"/>
    <x v="1"/>
    <n v="6"/>
    <s v="OTA Kaiya"/>
    <s v="JPN"/>
    <e v="#N/A"/>
    <x v="2"/>
    <n v="2"/>
    <n v="9.8809999999999985"/>
    <n v="72.86711871268092"/>
    <m/>
    <m/>
    <m/>
    <m/>
    <m/>
    <m/>
  </r>
  <r>
    <x v="0"/>
    <x v="0"/>
    <d v="2022-10-15T00:00:00"/>
    <x v="0"/>
    <x v="1"/>
    <n v="7"/>
    <s v="CARLIN Jack"/>
    <s v="GBR"/>
    <e v="#N/A"/>
    <x v="10"/>
    <n v="1"/>
    <n v="10.282999999999999"/>
    <n v="70.018477098123114"/>
    <m/>
    <m/>
    <m/>
    <m/>
    <m/>
    <m/>
  </r>
  <r>
    <x v="0"/>
    <x v="0"/>
    <d v="2022-10-15T00:00:00"/>
    <x v="0"/>
    <x v="1"/>
    <n v="7"/>
    <s v="SARNECKI Rafal"/>
    <s v="POL"/>
    <n v="32.789041095890411"/>
    <x v="4"/>
    <n v="2"/>
    <n v="10.338999999999999"/>
    <n v="69.639230099622793"/>
    <m/>
    <m/>
    <m/>
    <m/>
    <m/>
    <m/>
  </r>
  <r>
    <x v="0"/>
    <x v="0"/>
    <d v="2022-10-15T00:00:00"/>
    <x v="0"/>
    <x v="1"/>
    <n v="8"/>
    <s v="TURNBULL Hamish"/>
    <s v="GBR"/>
    <n v="23.273972602739725"/>
    <x v="8"/>
    <n v="1"/>
    <n v="9.99"/>
    <n v="72.072072072072075"/>
    <m/>
    <m/>
    <m/>
    <m/>
    <m/>
    <m/>
  </r>
  <r>
    <x v="0"/>
    <x v="0"/>
    <d v="2022-10-15T00:00:00"/>
    <x v="0"/>
    <x v="1"/>
    <n v="8"/>
    <s v="VIGIER Sébastien"/>
    <s v="FRA"/>
    <n v="25.509589041095889"/>
    <x v="6"/>
    <n v="2"/>
    <n v="9.9909999999999997"/>
    <n v="72.064858372535284"/>
    <m/>
    <m/>
    <m/>
    <m/>
    <m/>
    <m/>
  </r>
  <r>
    <x v="0"/>
    <x v="0"/>
    <d v="2022-10-15T00:00:00"/>
    <x v="0"/>
    <x v="2"/>
    <n v="1"/>
    <s v="LAVREYSEN Harrie"/>
    <s v="NED"/>
    <n v="25.605479452054794"/>
    <x v="24"/>
    <n v="1"/>
    <n v="10.039999999999999"/>
    <n v="71.713147410358573"/>
    <m/>
    <m/>
    <m/>
    <m/>
    <m/>
    <m/>
  </r>
  <r>
    <x v="0"/>
    <x v="0"/>
    <d v="2022-10-15T00:00:00"/>
    <x v="0"/>
    <x v="2"/>
    <n v="1"/>
    <s v="TURNBULL Hamish"/>
    <s v="GBR"/>
    <n v="23.273972602739725"/>
    <x v="8"/>
    <n v="2"/>
    <n v="10.133999999999999"/>
    <n v="71.047957371225593"/>
    <m/>
    <m/>
    <m/>
    <m/>
    <m/>
    <m/>
  </r>
  <r>
    <x v="0"/>
    <x v="0"/>
    <d v="2022-10-15T00:00:00"/>
    <x v="0"/>
    <x v="2"/>
    <n v="2"/>
    <s v="RICHARDSON Matthew"/>
    <s v="AUS"/>
    <e v="#N/A"/>
    <x v="25"/>
    <n v="1"/>
    <n v="9.8719999999999999"/>
    <n v="72.933549432739056"/>
    <m/>
    <m/>
    <m/>
    <m/>
    <m/>
    <m/>
  </r>
  <r>
    <x v="0"/>
    <x v="0"/>
    <d v="2022-10-15T00:00:00"/>
    <x v="0"/>
    <x v="2"/>
    <n v="2"/>
    <s v="CARLIN Jack"/>
    <s v="GBR"/>
    <e v="#N/A"/>
    <x v="10"/>
    <n v="2"/>
    <n v="12.138999999999999"/>
    <n v="59.31295823379191"/>
    <m/>
    <m/>
    <m/>
    <m/>
    <m/>
    <m/>
  </r>
  <r>
    <x v="0"/>
    <x v="0"/>
    <d v="2022-10-15T00:00:00"/>
    <x v="0"/>
    <x v="2"/>
    <n v="3"/>
    <s v="GLAETZER Matthew"/>
    <s v="AUS"/>
    <e v="#N/A"/>
    <x v="26"/>
    <n v="1"/>
    <n v="9.7650000000000006"/>
    <n v="73.73271889400921"/>
    <m/>
    <m/>
    <m/>
    <m/>
    <m/>
    <m/>
  </r>
  <r>
    <x v="0"/>
    <x v="0"/>
    <d v="2022-10-15T00:00:00"/>
    <x v="0"/>
    <x v="2"/>
    <n v="3"/>
    <s v="HELAL Rayan"/>
    <s v="FRA"/>
    <n v="23.747945205479454"/>
    <x v="12"/>
    <n v="2"/>
    <n v="10.338000000000001"/>
    <n v="69.645966337782937"/>
    <m/>
    <m/>
    <m/>
    <m/>
    <m/>
    <m/>
  </r>
  <r>
    <x v="0"/>
    <x v="0"/>
    <d v="2022-10-15T00:00:00"/>
    <x v="0"/>
    <x v="2"/>
    <n v="4"/>
    <s v="RUDYK Mateusz"/>
    <s v="POL"/>
    <n v="27.257534246575343"/>
    <x v="27"/>
    <n v="1"/>
    <n v="10.007"/>
    <n v="71.949635255321283"/>
    <m/>
    <m/>
    <m/>
    <m/>
    <m/>
    <m/>
  </r>
  <r>
    <x v="0"/>
    <x v="0"/>
    <d v="2022-10-15T00:00:00"/>
    <x v="0"/>
    <x v="2"/>
    <n v="4"/>
    <s v="TJON EN FA Jaïr"/>
    <s v="SUR"/>
    <e v="#N/A"/>
    <x v="14"/>
    <n v="2"/>
    <n v="10.048"/>
    <n v="71.656050955414017"/>
    <m/>
    <m/>
    <m/>
    <m/>
    <m/>
    <m/>
  </r>
  <r>
    <x v="0"/>
    <x v="0"/>
    <d v="2022-10-16T00:00:00"/>
    <x v="0"/>
    <x v="3"/>
    <n v="1"/>
    <s v="LAVREYSEN Harrie"/>
    <s v="NED"/>
    <n v="25.608219178082191"/>
    <x v="24"/>
    <n v="1"/>
    <n v="9.9339999999999993"/>
    <n v="72.478357157237781"/>
    <n v="1"/>
    <n v="9.6989999999999998"/>
    <n v="74.234457160532017"/>
    <m/>
    <m/>
    <m/>
  </r>
  <r>
    <x v="0"/>
    <x v="0"/>
    <d v="2022-10-16T00:00:00"/>
    <x v="0"/>
    <x v="3"/>
    <n v="1"/>
    <s v="RUDYK Mateusz"/>
    <s v="POL"/>
    <n v="27.260273972602739"/>
    <x v="27"/>
    <n v="2"/>
    <n v="10.332999999999998"/>
    <n v="69.679667086035039"/>
    <n v="2"/>
    <n v="9.8450000000000006"/>
    <n v="73.133570340274247"/>
    <m/>
    <m/>
    <m/>
  </r>
  <r>
    <x v="0"/>
    <x v="0"/>
    <d v="2022-10-16T00:00:00"/>
    <x v="0"/>
    <x v="3"/>
    <n v="2"/>
    <s v="RICHARDSON Matthew"/>
    <s v="AUS"/>
    <e v="#N/A"/>
    <x v="25"/>
    <n v="1"/>
    <n v="9.7899999999999991"/>
    <n v="73.544433094994901"/>
    <n v="1"/>
    <n v="9.6839999999999993"/>
    <n v="74.349442379182165"/>
    <m/>
    <m/>
    <m/>
  </r>
  <r>
    <x v="0"/>
    <x v="0"/>
    <d v="2022-10-16T00:00:00"/>
    <x v="0"/>
    <x v="3"/>
    <n v="2"/>
    <s v="GLAETZER Matthew"/>
    <s v="AUS"/>
    <e v="#N/A"/>
    <x v="26"/>
    <n v="2"/>
    <n v="9.8049999999999997"/>
    <n v="73.431922488526268"/>
    <n v="2"/>
    <n v="9.7219999999999995"/>
    <n v="74.058835630528705"/>
    <m/>
    <m/>
    <m/>
  </r>
  <r>
    <x v="0"/>
    <x v="0"/>
    <d v="2022-10-16T00:00:00"/>
    <x v="0"/>
    <x v="4"/>
    <s v="G"/>
    <s v="LAVREYSEN Harrie"/>
    <s v="NED"/>
    <n v="25.608219178082191"/>
    <x v="24"/>
    <n v="1"/>
    <n v="9.6859999999999999"/>
    <n v="74.334090439810041"/>
    <n v="1"/>
    <n v="9.7729999999999997"/>
    <n v="73.672362631740512"/>
    <m/>
    <m/>
    <m/>
  </r>
  <r>
    <x v="0"/>
    <x v="0"/>
    <d v="2022-10-16T00:00:00"/>
    <x v="0"/>
    <x v="4"/>
    <s v="G"/>
    <s v="RICHARDSON Matthew"/>
    <s v="AUS"/>
    <e v="#N/A"/>
    <x v="25"/>
    <n v="2"/>
    <n v="9.8409999999999993"/>
    <n v="73.163296412966162"/>
    <n v="2"/>
    <n v="9.8559999999999999"/>
    <n v="73.05194805194806"/>
    <m/>
    <m/>
    <m/>
  </r>
  <r>
    <x v="0"/>
    <x v="0"/>
    <d v="2022-10-16T00:00:00"/>
    <x v="0"/>
    <x v="4"/>
    <s v="B"/>
    <s v="GLAETZER Matthew"/>
    <s v="AUS"/>
    <e v="#N/A"/>
    <x v="26"/>
    <n v="1"/>
    <n v="9.8379999999999992"/>
    <n v="73.185606830656639"/>
    <n v="1"/>
    <n v="9.9640000000000004"/>
    <n v="72.260136491368925"/>
    <m/>
    <m/>
    <m/>
  </r>
  <r>
    <x v="0"/>
    <x v="0"/>
    <d v="2022-10-16T00:00:00"/>
    <x v="0"/>
    <x v="4"/>
    <s v="B"/>
    <s v="RUDYK Mateusz"/>
    <s v="POL"/>
    <n v="27.260273972602739"/>
    <x v="27"/>
    <n v="2"/>
    <n v="10.061"/>
    <n v="71.563462876453627"/>
    <n v="2"/>
    <n v="10.223000000000001"/>
    <n v="70.429423848185465"/>
    <m/>
    <m/>
    <m/>
  </r>
  <r>
    <x v="1"/>
    <x v="0"/>
    <d v="2022-07-10T00:00:00"/>
    <x v="1"/>
    <x v="0"/>
    <n v="1"/>
    <s v="DÖRNBACH Maximilian"/>
    <s v="GER"/>
    <e v="#N/A"/>
    <x v="8"/>
    <n v="1"/>
    <n v="10.246"/>
    <n v="70.271325395276207"/>
    <m/>
    <m/>
    <m/>
    <m/>
    <m/>
    <m/>
  </r>
  <r>
    <x v="1"/>
    <x v="0"/>
    <d v="2022-07-10T00:00:00"/>
    <x v="1"/>
    <x v="0"/>
    <n v="1"/>
    <s v="VERDUGO OSUNA Edgar"/>
    <s v="MEX"/>
    <e v="#N/A"/>
    <x v="1"/>
    <n v="2"/>
    <n v="10.397"/>
    <n v="69.250745407329035"/>
    <m/>
    <m/>
    <m/>
    <m/>
    <m/>
    <m/>
  </r>
  <r>
    <x v="1"/>
    <x v="0"/>
    <d v="2022-07-10T00:00:00"/>
    <x v="1"/>
    <x v="0"/>
    <n v="2"/>
    <s v="TJON EN FA Jaïr"/>
    <s v="SUR"/>
    <e v="#N/A"/>
    <x v="0"/>
    <n v="1"/>
    <n v="10.554"/>
    <n v="68.22057987492893"/>
    <m/>
    <m/>
    <m/>
    <m/>
    <m/>
    <m/>
  </r>
  <r>
    <x v="1"/>
    <x v="0"/>
    <d v="2022-07-10T00:00:00"/>
    <x v="1"/>
    <x v="0"/>
    <n v="2"/>
    <s v="JONAUSKAS Svaj?nas"/>
    <s v="LTU"/>
    <n v="27.536986301369861"/>
    <x v="3"/>
    <n v="2"/>
    <n v="10.63"/>
    <n v="67.732831608654749"/>
    <m/>
    <m/>
    <m/>
    <m/>
    <m/>
    <m/>
  </r>
  <r>
    <x v="1"/>
    <x v="0"/>
    <d v="2022-07-10T00:00:00"/>
    <x v="1"/>
    <x v="0"/>
    <n v="3"/>
    <s v="ZHOU Yu"/>
    <s v="CHN"/>
    <n v="23.526027397260275"/>
    <x v="10"/>
    <n v="1"/>
    <n v="10.512"/>
    <n v="68.493150684931507"/>
    <m/>
    <m/>
    <m/>
    <m/>
    <m/>
    <m/>
  </r>
  <r>
    <x v="1"/>
    <x v="0"/>
    <d v="2022-07-10T00:00:00"/>
    <x v="1"/>
    <x v="0"/>
    <n v="3"/>
    <s v="RUIZ TERAN Juan"/>
    <s v="MEX"/>
    <e v="#N/A"/>
    <x v="7"/>
    <n v="2"/>
    <n v="10.753"/>
    <n v="66.958058216311727"/>
    <m/>
    <m/>
    <m/>
    <m/>
    <m/>
    <m/>
  </r>
  <r>
    <x v="1"/>
    <x v="0"/>
    <d v="2022-07-10T00:00:00"/>
    <x v="1"/>
    <x v="0"/>
    <n v="4"/>
    <s v="LANDERNEAU Melvin"/>
    <s v="FRA"/>
    <n v="24.797260273972604"/>
    <x v="12"/>
    <n v="1"/>
    <n v="11.048"/>
    <n v="65.170166545981175"/>
    <m/>
    <m/>
    <m/>
    <m/>
    <m/>
    <m/>
  </r>
  <r>
    <x v="1"/>
    <x v="0"/>
    <d v="2022-07-10T00:00:00"/>
    <x v="1"/>
    <x v="0"/>
    <n v="4"/>
    <s v="KALOGEROPOULOS Ioannis"/>
    <s v="GRE"/>
    <n v="28.512328767123286"/>
    <x v="9"/>
    <n v="2"/>
    <n v="11.275"/>
    <n v="63.85809312638581"/>
    <m/>
    <m/>
    <m/>
    <m/>
    <m/>
    <m/>
  </r>
  <r>
    <x v="1"/>
    <x v="0"/>
    <d v="2022-07-10T00:00:00"/>
    <x v="1"/>
    <x v="0"/>
    <n v="5"/>
    <s v="XUE Chenxi"/>
    <s v="CHN"/>
    <n v="21.463013698630139"/>
    <x v="2"/>
    <n v="1"/>
    <n v="10.353999999999999"/>
    <n v="69.538342669499713"/>
    <m/>
    <m/>
    <m/>
    <m/>
    <m/>
    <m/>
  </r>
  <r>
    <x v="1"/>
    <x v="0"/>
    <d v="2022-07-10T00:00:00"/>
    <x v="1"/>
    <x v="0"/>
    <n v="5"/>
    <s v="MORENO SANCHEZ Jose"/>
    <s v="ESP"/>
    <n v="28.660273972602738"/>
    <x v="11"/>
    <n v="2"/>
    <n v="10.603999999999999"/>
    <n v="67.898906073179944"/>
    <m/>
    <m/>
    <m/>
    <m/>
    <m/>
    <m/>
  </r>
  <r>
    <x v="1"/>
    <x v="0"/>
    <d v="2022-07-10T00:00:00"/>
    <x v="1"/>
    <x v="0"/>
    <n v="6"/>
    <s v="WEBSTER Sam"/>
    <s v="NZL"/>
    <e v="#N/A"/>
    <x v="6"/>
    <n v="1"/>
    <n v="10.382999999999999"/>
    <n v="69.344120196475018"/>
    <m/>
    <m/>
    <m/>
    <m/>
    <m/>
    <m/>
  </r>
  <r>
    <x v="1"/>
    <x v="0"/>
    <d v="2022-07-10T00:00:00"/>
    <x v="1"/>
    <x v="0"/>
    <n v="6"/>
    <s v="BOTTASSO Leandro"/>
    <s v="ARG"/>
    <e v="#N/A"/>
    <x v="13"/>
    <n v="2"/>
    <n v="10.575999999999999"/>
    <n v="68.07866868381241"/>
    <m/>
    <m/>
    <m/>
    <m/>
    <m/>
    <m/>
  </r>
  <r>
    <x v="1"/>
    <x v="0"/>
    <d v="2022-07-10T00:00:00"/>
    <x v="1"/>
    <x v="0"/>
    <n v="7"/>
    <s v="RAMIREZ MORALES Santiago"/>
    <s v="COL"/>
    <n v="27.991780821917807"/>
    <x v="14"/>
    <n v="1"/>
    <n v="10.156000000000001"/>
    <n v="70.894052776683736"/>
    <m/>
    <m/>
    <m/>
    <m/>
    <m/>
    <m/>
  </r>
  <r>
    <x v="1"/>
    <x v="0"/>
    <d v="2022-07-10T00:00:00"/>
    <x v="1"/>
    <x v="0"/>
    <n v="7"/>
    <s v="HSIEH Nien Hsing"/>
    <s v="TPE"/>
    <e v="#N/A"/>
    <x v="17"/>
    <n v="2"/>
    <n v="10.517000000000001"/>
    <n v="68.460587620043725"/>
    <m/>
    <m/>
    <m/>
    <m/>
    <m/>
    <m/>
  </r>
  <r>
    <x v="1"/>
    <x v="0"/>
    <d v="2022-07-10T00:00:00"/>
    <x v="1"/>
    <x v="0"/>
    <n v="8"/>
    <s v="PONOMARYOV Sergey"/>
    <s v="KAZ"/>
    <n v="24.252054794520546"/>
    <x v="4"/>
    <n v="1"/>
    <n v="10.369"/>
    <n v="69.437747130870861"/>
    <m/>
    <m/>
    <m/>
    <m/>
    <m/>
    <m/>
  </r>
  <r>
    <x v="1"/>
    <x v="0"/>
    <d v="2022-07-10T00:00:00"/>
    <x v="1"/>
    <x v="0"/>
    <n v="8"/>
    <s v="ANGSUTHASAWIT Jai"/>
    <s v="THA"/>
    <n v="27.413698630136988"/>
    <x v="5"/>
    <n v="2"/>
    <n v="10.430999999999999"/>
    <n v="69.02502157031924"/>
    <m/>
    <m/>
    <m/>
    <m/>
    <m/>
    <m/>
  </r>
  <r>
    <x v="1"/>
    <x v="0"/>
    <d v="2022-07-10T00:00:00"/>
    <x v="1"/>
    <x v="0"/>
    <n v="9"/>
    <s v="VILAR Lucas Oscar"/>
    <s v="ARG"/>
    <e v="#N/A"/>
    <x v="18"/>
    <n v="1"/>
    <n v="10.686"/>
    <n v="67.377877596855697"/>
    <m/>
    <m/>
    <m/>
    <m/>
    <m/>
    <m/>
  </r>
  <r>
    <x v="1"/>
    <x v="0"/>
    <d v="2022-07-10T00:00:00"/>
    <x v="1"/>
    <x v="0"/>
    <n v="9"/>
    <s v="CHUGAY Andrey"/>
    <s v="KAZ"/>
    <n v="22.493150684931507"/>
    <x v="15"/>
    <n v="2"/>
    <n v="10.712999999999999"/>
    <n v="67.208064967796147"/>
    <m/>
    <m/>
    <m/>
    <m/>
    <m/>
    <m/>
  </r>
  <r>
    <x v="1"/>
    <x v="0"/>
    <d v="2022-07-10T00:00:00"/>
    <x v="1"/>
    <x v="0"/>
    <n v="10"/>
    <s v="LIU Qi"/>
    <s v="BDR"/>
    <n v="21.624657534246577"/>
    <x v="16"/>
    <n v="1"/>
    <n v="10.409000000000001"/>
    <n v="69.170909789605147"/>
    <m/>
    <m/>
    <m/>
    <m/>
    <m/>
    <m/>
  </r>
  <r>
    <x v="1"/>
    <x v="0"/>
    <d v="2022-07-10T00:00:00"/>
    <x v="1"/>
    <x v="0"/>
    <n v="10"/>
    <s v="LENDEL Vasilijus"/>
    <s v="LTU"/>
    <n v="27.271232876712329"/>
    <x v="21"/>
    <n v="2"/>
    <n v="10.429"/>
    <n v="69.038258701697188"/>
    <m/>
    <m/>
    <m/>
    <m/>
    <m/>
    <m/>
  </r>
  <r>
    <x v="1"/>
    <x v="0"/>
    <d v="2022-07-10T00:00:00"/>
    <x v="1"/>
    <x v="0"/>
    <n v="11"/>
    <s v="DAKIN Sam"/>
    <s v="NZL"/>
    <e v="#N/A"/>
    <x v="20"/>
    <n v="1"/>
    <n v="10.417999999999999"/>
    <n v="69.111153772317152"/>
    <m/>
    <m/>
    <m/>
    <m/>
    <m/>
    <m/>
  </r>
  <r>
    <x v="1"/>
    <x v="0"/>
    <d v="2022-07-10T00:00:00"/>
    <x v="1"/>
    <x v="0"/>
    <n v="11"/>
    <s v="MARTINEZ CHORRO Alejandro"/>
    <s v="ESP"/>
    <n v="24.134246575342466"/>
    <x v="23"/>
    <n v="2"/>
    <n v="10.536"/>
    <n v="68.337129840546694"/>
    <m/>
    <m/>
    <m/>
    <m/>
    <m/>
    <m/>
  </r>
  <r>
    <x v="1"/>
    <x v="0"/>
    <d v="2022-07-10T00:00:00"/>
    <x v="1"/>
    <x v="0"/>
    <n v="12"/>
    <s v="BROWNE Kwesi"/>
    <s v="TTO"/>
    <e v="#N/A"/>
    <x v="22"/>
    <n v="1"/>
    <n v="10.416"/>
    <n v="69.124423963133637"/>
    <m/>
    <m/>
    <m/>
    <m/>
    <m/>
    <m/>
  </r>
  <r>
    <x v="1"/>
    <x v="0"/>
    <d v="2022-07-10T00:00:00"/>
    <x v="1"/>
    <x v="0"/>
    <n v="12"/>
    <s v="HEDGCOCK James"/>
    <s v="CAN"/>
    <n v="20.663013698630138"/>
    <x v="19"/>
    <n v="2"/>
    <n v="10.452"/>
    <n v="68.886337543053955"/>
    <m/>
    <m/>
    <m/>
    <m/>
    <m/>
    <m/>
  </r>
  <r>
    <x v="1"/>
    <x v="0"/>
    <d v="2022-07-10T00:00:00"/>
    <x v="1"/>
    <x v="1"/>
    <n v="1"/>
    <s v="LAVREYSEN Harrie"/>
    <s v="NED"/>
    <n v="25.339726027397262"/>
    <x v="25"/>
    <n v="1"/>
    <n v="10.231"/>
    <n v="70.374352458215228"/>
    <m/>
    <m/>
    <m/>
    <m/>
    <m/>
    <m/>
  </r>
  <r>
    <x v="1"/>
    <x v="0"/>
    <d v="2022-07-10T00:00:00"/>
    <x v="1"/>
    <x v="1"/>
    <n v="1"/>
    <s v="BROWNE Kwesi"/>
    <s v="TTO"/>
    <e v="#N/A"/>
    <x v="22"/>
    <n v="2"/>
    <n v="10.599"/>
    <n v="67.93093688083782"/>
    <m/>
    <m/>
    <m/>
    <m/>
    <m/>
    <m/>
  </r>
  <r>
    <x v="1"/>
    <x v="0"/>
    <d v="2022-07-10T00:00:00"/>
    <x v="1"/>
    <x v="1"/>
    <n v="2"/>
    <s v="PAUL Nicholas"/>
    <s v="TTO"/>
    <n v="23.81095890410959"/>
    <x v="24"/>
    <n v="1"/>
    <n v="10.082000000000001"/>
    <n v="71.41440190438405"/>
    <m/>
    <m/>
    <m/>
    <m/>
    <m/>
    <m/>
  </r>
  <r>
    <x v="1"/>
    <x v="0"/>
    <d v="2022-07-10T00:00:00"/>
    <x v="1"/>
    <x v="1"/>
    <n v="2"/>
    <s v="DAKIN Sam"/>
    <s v="NZL"/>
    <e v="#N/A"/>
    <x v="20"/>
    <n v="2"/>
    <n v="10.226000000000001"/>
    <n v="70.408761979268519"/>
    <m/>
    <m/>
    <m/>
    <m/>
    <m/>
    <m/>
  </r>
  <r>
    <x v="1"/>
    <x v="0"/>
    <d v="2022-07-10T00:00:00"/>
    <x v="1"/>
    <x v="1"/>
    <n v="3"/>
    <s v="HOOGLAND Jeffrey"/>
    <s v="NED"/>
    <n v="29.336986301369862"/>
    <x v="26"/>
    <n v="1"/>
    <n v="10.192"/>
    <n v="70.643642072213495"/>
    <m/>
    <m/>
    <m/>
    <m/>
    <m/>
    <m/>
  </r>
  <r>
    <x v="1"/>
    <x v="0"/>
    <d v="2022-07-10T00:00:00"/>
    <x v="1"/>
    <x v="1"/>
    <n v="3"/>
    <s v="LIU Qi"/>
    <s v="BDR"/>
    <n v="21.624657534246577"/>
    <x v="16"/>
    <n v="2"/>
    <n v="10.416"/>
    <n v="69.124423963133637"/>
    <m/>
    <m/>
    <m/>
    <m/>
    <m/>
    <m/>
  </r>
  <r>
    <x v="1"/>
    <x v="0"/>
    <d v="2022-07-10T00:00:00"/>
    <x v="1"/>
    <x v="1"/>
    <n v="4"/>
    <s v="ORTEGA FONTALVO Cristian David"/>
    <s v="COL"/>
    <n v="21.791780821917808"/>
    <x v="27"/>
    <n v="1"/>
    <n v="10.177"/>
    <n v="70.747764567161255"/>
    <m/>
    <m/>
    <m/>
    <m/>
    <m/>
    <m/>
  </r>
  <r>
    <x v="1"/>
    <x v="0"/>
    <d v="2022-07-10T00:00:00"/>
    <x v="1"/>
    <x v="1"/>
    <n v="4"/>
    <s v="VILAR Lucas Oscar"/>
    <s v="ARG"/>
    <e v="#N/A"/>
    <x v="18"/>
    <n v="2"/>
    <n v="10.221"/>
    <n v="70.443205165835039"/>
    <m/>
    <m/>
    <m/>
    <m/>
    <m/>
    <m/>
  </r>
  <r>
    <x v="1"/>
    <x v="0"/>
    <d v="2022-07-10T00:00:00"/>
    <x v="1"/>
    <x v="1"/>
    <n v="5"/>
    <s v="DÖRNBACH Maximilian"/>
    <s v="GER"/>
    <e v="#N/A"/>
    <x v="8"/>
    <n v="1"/>
    <n v="10.205"/>
    <n v="70.553650171484563"/>
    <m/>
    <m/>
    <m/>
    <m/>
    <m/>
    <m/>
  </r>
  <r>
    <x v="1"/>
    <x v="0"/>
    <d v="2022-07-10T00:00:00"/>
    <x v="1"/>
    <x v="1"/>
    <n v="5"/>
    <s v="PONOMARYOV Sergey"/>
    <s v="KAZ"/>
    <n v="24.252054794520546"/>
    <x v="4"/>
    <n v="2"/>
    <n v="10.244999999999999"/>
    <n v="70.278184480234259"/>
    <m/>
    <m/>
    <m/>
    <m/>
    <m/>
    <m/>
  </r>
  <r>
    <x v="1"/>
    <x v="0"/>
    <d v="2022-07-10T00:00:00"/>
    <x v="1"/>
    <x v="1"/>
    <n v="6"/>
    <s v="RAMIREZ MORALES Santiago"/>
    <s v="COL"/>
    <n v="27.991780821917807"/>
    <x v="14"/>
    <n v="1"/>
    <n v="10.077999999999999"/>
    <n v="71.442746576701737"/>
    <m/>
    <m/>
    <m/>
    <m/>
    <m/>
    <m/>
  </r>
  <r>
    <x v="1"/>
    <x v="0"/>
    <d v="2022-07-10T00:00:00"/>
    <x v="1"/>
    <x v="1"/>
    <n v="6"/>
    <s v="TJON EN FA Jaïr"/>
    <s v="SUR"/>
    <e v="#N/A"/>
    <x v="0"/>
    <n v="2"/>
    <n v="10.149999999999999"/>
    <n v="70.935960591133011"/>
    <m/>
    <m/>
    <m/>
    <m/>
    <m/>
    <m/>
  </r>
  <r>
    <x v="1"/>
    <x v="0"/>
    <d v="2022-07-10T00:00:00"/>
    <x v="1"/>
    <x v="1"/>
    <n v="7"/>
    <s v="ZHOU Yu"/>
    <s v="CHN"/>
    <n v="23.526027397260275"/>
    <x v="10"/>
    <n v="1"/>
    <n v="10.09"/>
    <n v="71.357779980178393"/>
    <m/>
    <m/>
    <m/>
    <m/>
    <m/>
    <m/>
  </r>
  <r>
    <x v="1"/>
    <x v="0"/>
    <d v="2022-07-10T00:00:00"/>
    <x v="1"/>
    <x v="1"/>
    <n v="7"/>
    <s v="WEBSTER Sam"/>
    <s v="NZL"/>
    <e v="#N/A"/>
    <x v="6"/>
    <n v="2"/>
    <n v="10.134"/>
    <n v="71.047957371225579"/>
    <m/>
    <m/>
    <m/>
    <m/>
    <m/>
    <m/>
  </r>
  <r>
    <x v="1"/>
    <x v="0"/>
    <d v="2022-07-10T00:00:00"/>
    <x v="1"/>
    <x v="1"/>
    <n v="8"/>
    <s v="LANDERNEAU Melvin"/>
    <s v="FRA"/>
    <n v="24.797260273972604"/>
    <x v="12"/>
    <n v="1"/>
    <n v="10.282999999999999"/>
    <n v="70.018477098123114"/>
    <m/>
    <m/>
    <m/>
    <m/>
    <m/>
    <m/>
  </r>
  <r>
    <x v="1"/>
    <x v="0"/>
    <d v="2022-07-10T00:00:00"/>
    <x v="1"/>
    <x v="1"/>
    <n v="8"/>
    <s v="XUE Chenxi"/>
    <s v="CHN"/>
    <n v="21.463013698630139"/>
    <x v="2"/>
    <n v="2"/>
    <n v="10.298999999999999"/>
    <n v="69.90969997087096"/>
    <m/>
    <m/>
    <m/>
    <m/>
    <m/>
    <m/>
  </r>
  <r>
    <x v="1"/>
    <x v="0"/>
    <d v="2022-07-10T00:00:00"/>
    <x v="1"/>
    <x v="2"/>
    <n v="1"/>
    <s v="LAVREYSEN Harrie"/>
    <s v="NED"/>
    <n v="25.339726027397262"/>
    <x v="25"/>
    <n v="1"/>
    <n v="10.259"/>
    <n v="70.182278974558926"/>
    <n v="1"/>
    <n v="10.206"/>
    <n v="70.546737213403887"/>
    <m/>
    <m/>
    <m/>
  </r>
  <r>
    <x v="1"/>
    <x v="0"/>
    <d v="2022-07-10T00:00:00"/>
    <x v="1"/>
    <x v="2"/>
    <n v="1"/>
    <s v="LANDERNEAU Melvin"/>
    <s v="FRA"/>
    <n v="24.797260273972604"/>
    <x v="12"/>
    <n v="2"/>
    <n v="10.448"/>
    <n v="68.912710566615615"/>
    <n v="2"/>
    <n v="10.305999999999999"/>
    <n v="69.862216184746757"/>
    <m/>
    <m/>
    <m/>
  </r>
  <r>
    <x v="1"/>
    <x v="0"/>
    <d v="2022-07-10T00:00:00"/>
    <x v="1"/>
    <x v="2"/>
    <n v="2"/>
    <s v="PAUL Nicholas"/>
    <s v="TTO"/>
    <n v="23.81095890410959"/>
    <x v="24"/>
    <n v="1"/>
    <n v="10.069000000000001"/>
    <n v="71.506604429436877"/>
    <n v="1"/>
    <n v="10.337999999999999"/>
    <n v="69.645966337782937"/>
    <m/>
    <m/>
    <m/>
  </r>
  <r>
    <x v="1"/>
    <x v="0"/>
    <d v="2022-07-10T00:00:00"/>
    <x v="1"/>
    <x v="2"/>
    <n v="2"/>
    <s v="ZHOU Yu"/>
    <s v="CHN"/>
    <n v="23.526027397260275"/>
    <x v="10"/>
    <n v="2"/>
    <n v="10.719000000000001"/>
    <n v="67.170445004198143"/>
    <n v="2"/>
    <n v="11.052"/>
    <n v="65.146579804560261"/>
    <m/>
    <m/>
    <m/>
  </r>
  <r>
    <x v="1"/>
    <x v="0"/>
    <d v="2022-07-10T00:00:00"/>
    <x v="1"/>
    <x v="2"/>
    <n v="3"/>
    <s v="HOOGLAND Jeffrey"/>
    <s v="NED"/>
    <n v="29.336986301369862"/>
    <x v="26"/>
    <n v="1"/>
    <n v="9.8829999999999991"/>
    <n v="72.852372761307308"/>
    <n v="1"/>
    <n v="10.009"/>
    <n v="71.935258267559192"/>
    <m/>
    <m/>
    <m/>
  </r>
  <r>
    <x v="1"/>
    <x v="0"/>
    <d v="2022-07-10T00:00:00"/>
    <x v="1"/>
    <x v="2"/>
    <n v="3"/>
    <s v="RAMIREZ MORALES Santiago"/>
    <s v="COL"/>
    <n v="27.991780821917807"/>
    <x v="14"/>
    <n v="2"/>
    <n v="10.026"/>
    <n v="71.813285457809698"/>
    <n v="2"/>
    <n v="10.297000000000001"/>
    <n v="69.923278624842183"/>
    <m/>
    <m/>
    <m/>
  </r>
  <r>
    <x v="1"/>
    <x v="0"/>
    <d v="2022-07-10T00:00:00"/>
    <x v="1"/>
    <x v="2"/>
    <n v="4"/>
    <s v="ORTEGA FONTALVO Cristian David"/>
    <s v="COL"/>
    <n v="21.791780821917808"/>
    <x v="27"/>
    <n v="1"/>
    <n v="10.086"/>
    <n v="71.386079714455676"/>
    <n v="1"/>
    <n v="10.215"/>
    <n v="70.484581497797365"/>
    <m/>
    <m/>
    <m/>
  </r>
  <r>
    <x v="1"/>
    <x v="0"/>
    <d v="2022-07-10T00:00:00"/>
    <x v="1"/>
    <x v="2"/>
    <n v="4"/>
    <s v="DÖRNBACH Maximilian"/>
    <s v="GER"/>
    <e v="#N/A"/>
    <x v="8"/>
    <n v="2"/>
    <n v="10.164"/>
    <n v="70.838252656434477"/>
    <n v="2"/>
    <n v="10.247999999999999"/>
    <n v="70.257611241217802"/>
    <m/>
    <m/>
    <m/>
  </r>
  <r>
    <x v="1"/>
    <x v="0"/>
    <d v="2022-07-10T00:00:00"/>
    <x v="1"/>
    <x v="3"/>
    <n v="1"/>
    <s v="LAVREYSEN Harrie"/>
    <s v="NED"/>
    <n v="25.339726027397262"/>
    <x v="25"/>
    <n v="1"/>
    <n v="9.9350000000000005"/>
    <n v="72.471061902365378"/>
    <n v="1"/>
    <n v="10.15"/>
    <n v="70.935960591132996"/>
    <m/>
    <m/>
    <m/>
  </r>
  <r>
    <x v="1"/>
    <x v="0"/>
    <d v="2022-07-10T00:00:00"/>
    <x v="1"/>
    <x v="3"/>
    <n v="1"/>
    <s v="ORTEGA FONTALVO Cristian David"/>
    <s v="COL"/>
    <n v="21.791780821917808"/>
    <x v="27"/>
    <n v="2"/>
    <n v="10.026"/>
    <n v="71.813285457809698"/>
    <n v="2"/>
    <n v="10.353"/>
    <n v="69.545059403071576"/>
    <m/>
    <m/>
    <m/>
  </r>
  <r>
    <x v="1"/>
    <x v="0"/>
    <d v="2022-07-10T00:00:00"/>
    <x v="1"/>
    <x v="3"/>
    <n v="2"/>
    <s v="PAUL Nicholas"/>
    <s v="TTO"/>
    <n v="23.81095890410959"/>
    <x v="24"/>
    <n v="1"/>
    <n v="10.125"/>
    <n v="71.111111111111114"/>
    <n v="1"/>
    <n v="9.8249999999999993"/>
    <n v="73.282442748091611"/>
    <m/>
    <m/>
    <m/>
  </r>
  <r>
    <x v="1"/>
    <x v="0"/>
    <d v="2022-07-10T00:00:00"/>
    <x v="1"/>
    <x v="3"/>
    <n v="2"/>
    <s v="HOOGLAND Jeffrey"/>
    <s v="NED"/>
    <n v="29.336986301369862"/>
    <x v="26"/>
    <n v="2"/>
    <n v="10.567"/>
    <n v="68.136651840635935"/>
    <n v="2"/>
    <n v="10.087"/>
    <n v="71.379002676712602"/>
    <m/>
    <m/>
    <m/>
  </r>
  <r>
    <x v="1"/>
    <x v="0"/>
    <d v="2022-07-10T00:00:00"/>
    <x v="1"/>
    <x v="4"/>
    <s v="G"/>
    <s v="PAUL Nicholas"/>
    <s v="TTO"/>
    <n v="23.81095890410959"/>
    <x v="24"/>
    <n v="1"/>
    <n v="9.8019999999999996"/>
    <n v="73.454397061824125"/>
    <n v="1"/>
    <n v="9.8140000000000001"/>
    <n v="73.364581210515595"/>
    <m/>
    <m/>
    <m/>
  </r>
  <r>
    <x v="1"/>
    <x v="0"/>
    <d v="2022-07-10T00:00:00"/>
    <x v="1"/>
    <x v="4"/>
    <s v="G"/>
    <s v="LAVREYSEN Harrie"/>
    <s v="NED"/>
    <n v="25.339726027397262"/>
    <x v="25"/>
    <n v="2"/>
    <n v="9.9149999999999991"/>
    <n v="72.617246596066579"/>
    <n v="2"/>
    <n v="9.8260000000000005"/>
    <n v="73.274984734378179"/>
    <m/>
    <m/>
    <m/>
  </r>
  <r>
    <x v="1"/>
    <x v="0"/>
    <d v="2022-07-10T00:00:00"/>
    <x v="1"/>
    <x v="4"/>
    <s v="B"/>
    <s v="HOOGLAND Jeffrey"/>
    <s v="NED"/>
    <n v="29.336986301369862"/>
    <x v="26"/>
    <n v="1"/>
    <n v="10.244999999999999"/>
    <n v="70.278184480234259"/>
    <n v="1"/>
    <n v="10.78"/>
    <n v="66.790352504638221"/>
    <m/>
    <m/>
    <m/>
  </r>
  <r>
    <x v="1"/>
    <x v="0"/>
    <d v="2022-07-10T00:00:00"/>
    <x v="1"/>
    <x v="4"/>
    <s v="B"/>
    <s v="ORTEGA FONTALVO Cristian David"/>
    <s v="COL"/>
    <n v="21.791780821917808"/>
    <x v="27"/>
    <n v="2"/>
    <n v="10.37"/>
    <n v="69.431051108968177"/>
    <n v="2"/>
    <n v="24.751999999999999"/>
    <n v="29.088558500323206"/>
    <m/>
    <m/>
    <m/>
  </r>
  <r>
    <x v="2"/>
    <x v="0"/>
    <d v="2022-05-15T00:00:00"/>
    <x v="1"/>
    <x v="0"/>
    <n v="1"/>
    <s v="SZALONTAY Sándor"/>
    <s v="HUN"/>
    <n v="31.887671232876713"/>
    <x v="0"/>
    <n v="1"/>
    <n v="10.106999999999999"/>
    <n v="71.237756010685672"/>
    <m/>
    <m/>
    <m/>
    <m/>
    <m/>
    <m/>
  </r>
  <r>
    <x v="2"/>
    <x v="0"/>
    <d v="2022-05-15T00:00:00"/>
    <x v="1"/>
    <x v="0"/>
    <n v="1"/>
    <s v="SPIES Jean"/>
    <s v="RSA"/>
    <n v="32.484931506849314"/>
    <x v="1"/>
    <n v="2"/>
    <n v="10.991"/>
    <n v="65.508143026112279"/>
    <m/>
    <m/>
    <m/>
    <m/>
    <m/>
    <m/>
  </r>
  <r>
    <x v="2"/>
    <x v="0"/>
    <d v="2022-05-15T00:00:00"/>
    <x v="1"/>
    <x v="0"/>
    <n v="2"/>
    <s v="WAMMES Nick"/>
    <s v="CAN"/>
    <n v="22.580821917808219"/>
    <x v="2"/>
    <n v="1"/>
    <n v="10.166"/>
    <n v="70.824316348613024"/>
    <m/>
    <m/>
    <m/>
    <m/>
    <m/>
    <m/>
  </r>
  <r>
    <x v="2"/>
    <x v="0"/>
    <d v="2022-05-15T00:00:00"/>
    <x v="1"/>
    <x v="0"/>
    <n v="2"/>
    <s v="BROWNE Kwesi"/>
    <s v="TTO"/>
    <n v="28.304109589041097"/>
    <x v="3"/>
    <n v="2"/>
    <n v="10.819000000000001"/>
    <n v="66.549588686569919"/>
    <m/>
    <m/>
    <m/>
    <m/>
    <m/>
    <m/>
  </r>
  <r>
    <x v="2"/>
    <x v="0"/>
    <d v="2022-05-15T00:00:00"/>
    <x v="1"/>
    <x v="0"/>
    <n v="3"/>
    <s v="DODYK Ryan"/>
    <s v="CAN"/>
    <n v="25.460273972602739"/>
    <x v="6"/>
    <n v="1"/>
    <n v="10.659000000000001"/>
    <n v="67.548550520686746"/>
    <m/>
    <m/>
    <m/>
    <m/>
    <m/>
    <m/>
  </r>
  <r>
    <x v="2"/>
    <x v="0"/>
    <d v="2022-05-15T00:00:00"/>
    <x v="1"/>
    <x v="0"/>
    <n v="3"/>
    <s v="PERALTA Juan"/>
    <s v="ESP"/>
    <n v="32.016438356164386"/>
    <x v="7"/>
    <n v="2"/>
    <n v="10.850000000000001"/>
    <n v="66.359447004608285"/>
    <m/>
    <m/>
    <m/>
    <m/>
    <m/>
    <m/>
  </r>
  <r>
    <x v="2"/>
    <x v="0"/>
    <d v="2022-05-15T00:00:00"/>
    <x v="1"/>
    <x v="0"/>
    <n v="4"/>
    <s v="TRUMAN Joseph"/>
    <s v="TIN"/>
    <n v="25.263013698630136"/>
    <x v="16"/>
    <n v="1"/>
    <n v="10.317"/>
    <n v="69.787728990985755"/>
    <m/>
    <m/>
    <m/>
    <m/>
    <m/>
    <m/>
  </r>
  <r>
    <x v="2"/>
    <x v="0"/>
    <d v="2022-05-15T00:00:00"/>
    <x v="1"/>
    <x v="0"/>
    <n v="4"/>
    <s v="TOPINKA Dominik"/>
    <s v="CZE"/>
    <n v="28.80821917808219"/>
    <x v="9"/>
    <n v="2"/>
    <n v="10.456"/>
    <n v="68.859984697781186"/>
    <m/>
    <m/>
    <m/>
    <m/>
    <m/>
    <m/>
  </r>
  <r>
    <x v="2"/>
    <x v="0"/>
    <d v="2022-05-15T00:00:00"/>
    <x v="1"/>
    <x v="0"/>
    <n v="5"/>
    <s v="LIGTLEE Sam"/>
    <s v="BCC"/>
    <n v="24.438356164383563"/>
    <x v="10"/>
    <n v="1"/>
    <n v="10.256"/>
    <n v="70.20280811232449"/>
    <m/>
    <m/>
    <m/>
    <m/>
    <m/>
    <m/>
  </r>
  <r>
    <x v="2"/>
    <x v="0"/>
    <d v="2022-05-15T00:00:00"/>
    <x v="1"/>
    <x v="0"/>
    <n v="5"/>
    <s v="MARTINEZ CHORRO Alejandro"/>
    <s v="ESP"/>
    <n v="23.980821917808218"/>
    <x v="11"/>
    <n v="2"/>
    <n v="10.449"/>
    <n v="68.906115417743322"/>
    <m/>
    <m/>
    <m/>
    <m/>
    <m/>
    <m/>
  </r>
  <r>
    <x v="2"/>
    <x v="0"/>
    <d v="2022-05-15T00:00:00"/>
    <x v="1"/>
    <x v="0"/>
    <n v="6"/>
    <s v="HOOGLAND Jeffrey"/>
    <s v="NED"/>
    <n v="29.183561643835617"/>
    <x v="25"/>
    <n v="1"/>
    <n v="10.023999999999999"/>
    <n v="71.827613727055081"/>
    <m/>
    <m/>
    <m/>
    <m/>
    <m/>
    <m/>
  </r>
  <r>
    <x v="2"/>
    <x v="0"/>
    <d v="2022-05-15T00:00:00"/>
    <x v="1"/>
    <x v="0"/>
    <n v="6"/>
    <s v="RAMIREZ MORALES Santiago"/>
    <s v="COL"/>
    <n v="27.838356164383562"/>
    <x v="13"/>
    <n v="2"/>
    <n v="10.353999999999999"/>
    <n v="69.538342669499713"/>
    <m/>
    <m/>
    <m/>
    <m/>
    <m/>
    <m/>
  </r>
  <r>
    <x v="2"/>
    <x v="0"/>
    <d v="2022-05-15T00:00:00"/>
    <x v="1"/>
    <x v="0"/>
    <n v="7"/>
    <s v="YAMASAKI Kento"/>
    <s v="RKD"/>
    <n v="29.427397260273974"/>
    <x v="12"/>
    <n v="1"/>
    <n v="10.313000000000001"/>
    <n v="69.814796858334134"/>
    <m/>
    <m/>
    <m/>
    <m/>
    <m/>
    <m/>
  </r>
  <r>
    <x v="2"/>
    <x v="0"/>
    <d v="2022-05-15T00:00:00"/>
    <x v="1"/>
    <x v="0"/>
    <n v="7"/>
    <s v="ROCHNA Daniel"/>
    <s v="POL"/>
    <n v="22.723287671232878"/>
    <x v="17"/>
    <n v="2"/>
    <n v="10.325000000000001"/>
    <n v="69.733656174334129"/>
    <m/>
    <m/>
    <m/>
    <m/>
    <m/>
    <m/>
  </r>
  <r>
    <x v="2"/>
    <x v="0"/>
    <d v="2022-05-15T00:00:00"/>
    <x v="1"/>
    <x v="0"/>
    <n v="8"/>
    <s v="OBARA Yuta"/>
    <s v="JPN"/>
    <n v="26.224657534246575"/>
    <x v="14"/>
    <n v="1"/>
    <n v="10.042"/>
    <n v="71.698864767974513"/>
    <m/>
    <m/>
    <m/>
    <m/>
    <m/>
    <m/>
  </r>
  <r>
    <x v="2"/>
    <x v="0"/>
    <d v="2022-05-15T00:00:00"/>
    <x v="1"/>
    <x v="0"/>
    <n v="8"/>
    <s v="TERASAKI Kohei"/>
    <s v="RKD"/>
    <n v="28.378082191780823"/>
    <x v="21"/>
    <n v="2"/>
    <n v="10.047000000000001"/>
    <n v="71.663183039713346"/>
    <m/>
    <m/>
    <m/>
    <m/>
    <m/>
    <m/>
  </r>
  <r>
    <x v="2"/>
    <x v="0"/>
    <d v="2022-05-15T00:00:00"/>
    <x v="1"/>
    <x v="0"/>
    <n v="9"/>
    <s v="YAN Weiming"/>
    <s v="CHN"/>
    <n v="24.18082191780822"/>
    <x v="20"/>
    <n v="1"/>
    <n v="10.14"/>
    <n v="71.005917159763314"/>
    <m/>
    <m/>
    <m/>
    <m/>
    <m/>
    <m/>
  </r>
  <r>
    <x v="2"/>
    <x v="0"/>
    <d v="2022-05-15T00:00:00"/>
    <x v="1"/>
    <x v="0"/>
    <n v="9"/>
    <s v="ZHOU Yu"/>
    <s v="CHN"/>
    <n v="23.372602739726027"/>
    <x v="23"/>
    <n v="2"/>
    <n v="10.329000000000001"/>
    <n v="69.706651176299729"/>
    <m/>
    <m/>
    <m/>
    <m/>
    <m/>
    <m/>
  </r>
  <r>
    <x v="2"/>
    <x v="0"/>
    <d v="2022-05-15T00:00:00"/>
    <x v="1"/>
    <x v="0"/>
    <n v="10"/>
    <s v="TURNBULL Hamish"/>
    <s v="GBR"/>
    <n v="22.854794520547944"/>
    <x v="4"/>
    <n v="1"/>
    <n v="10.427"/>
    <n v="69.051500911096198"/>
    <m/>
    <m/>
    <m/>
    <m/>
    <m/>
    <m/>
  </r>
  <r>
    <x v="2"/>
    <x v="0"/>
    <d v="2022-05-15T00:00:00"/>
    <x v="1"/>
    <x v="0"/>
    <n v="10"/>
    <s v="LENDEL Vasilijus"/>
    <s v="LTU"/>
    <n v="27.117808219178084"/>
    <x v="5"/>
    <n v="2"/>
    <n v="10.44"/>
    <n v="68.965517241379317"/>
    <m/>
    <m/>
    <m/>
    <m/>
    <m/>
    <m/>
  </r>
  <r>
    <x v="2"/>
    <x v="0"/>
    <d v="2022-05-15T00:00:00"/>
    <x v="1"/>
    <x v="0"/>
    <n v="11"/>
    <s v="QUINTERO CHAVARRO Kevin Santiago"/>
    <s v="COL"/>
    <n v="23.561643835616437"/>
    <x v="22"/>
    <n v="1"/>
    <n v="10.336"/>
    <n v="69.659442724458202"/>
    <m/>
    <m/>
    <m/>
    <m/>
    <m/>
    <m/>
  </r>
  <r>
    <x v="2"/>
    <x v="0"/>
    <d v="2022-05-15T00:00:00"/>
    <x v="1"/>
    <x v="0"/>
    <n v="11"/>
    <s v="van LOON Tijmen"/>
    <s v="BCC"/>
    <n v="21.167123287671235"/>
    <x v="19"/>
    <n v="2"/>
    <n v="10.412000000000001"/>
    <n v="69.150979638878212"/>
    <m/>
    <m/>
    <m/>
    <m/>
    <m/>
    <m/>
  </r>
  <r>
    <x v="2"/>
    <x v="0"/>
    <d v="2022-05-15T00:00:00"/>
    <x v="1"/>
    <x v="0"/>
    <n v="12"/>
    <s v="ČECHMAN Martin"/>
    <s v="CZE"/>
    <n v="23.583561643835615"/>
    <x v="18"/>
    <n v="1"/>
    <n v="10.422000000000001"/>
    <n v="69.084628670120892"/>
    <m/>
    <m/>
    <m/>
    <m/>
    <m/>
    <m/>
  </r>
  <r>
    <x v="2"/>
    <x v="0"/>
    <d v="2022-05-15T00:00:00"/>
    <x v="1"/>
    <x v="0"/>
    <n v="12"/>
    <s v="BÖTTICHER Stefan"/>
    <s v="GER"/>
    <n v="30.304109589041097"/>
    <x v="15"/>
    <n v="2"/>
    <n v="10.523000000000001"/>
    <n v="68.421552789128569"/>
    <m/>
    <m/>
    <m/>
    <m/>
    <m/>
    <m/>
  </r>
  <r>
    <x v="2"/>
    <x v="0"/>
    <d v="2022-05-15T00:00:00"/>
    <x v="1"/>
    <x v="1"/>
    <n v="1"/>
    <s v="RICHARDSON Matthew"/>
    <s v="AUS"/>
    <n v="23.093150684931508"/>
    <x v="24"/>
    <n v="1"/>
    <n v="10.494"/>
    <n v="68.610634648370493"/>
    <m/>
    <m/>
    <m/>
    <m/>
    <m/>
    <m/>
  </r>
  <r>
    <x v="2"/>
    <x v="0"/>
    <d v="2022-05-15T00:00:00"/>
    <x v="1"/>
    <x v="1"/>
    <n v="1"/>
    <s v="ČECHMAN Martin"/>
    <s v="CZE"/>
    <n v="23.583561643835615"/>
    <x v="18"/>
    <n v="2"/>
    <n v="12.221"/>
    <n v="58.914982407331642"/>
    <m/>
    <m/>
    <m/>
    <m/>
    <m/>
    <m/>
  </r>
  <r>
    <x v="2"/>
    <x v="0"/>
    <d v="2022-05-15T00:00:00"/>
    <x v="1"/>
    <x v="1"/>
    <n v="2"/>
    <s v="GLAETZER Matthew"/>
    <s v="AUS"/>
    <n v="29.742465753424657"/>
    <x v="8"/>
    <n v="1"/>
    <n v="9.9939999999999998"/>
    <n v="72.043225935561338"/>
    <m/>
    <m/>
    <m/>
    <m/>
    <m/>
    <m/>
  </r>
  <r>
    <x v="2"/>
    <x v="0"/>
    <d v="2022-05-15T00:00:00"/>
    <x v="1"/>
    <x v="1"/>
    <n v="2"/>
    <s v="QUINTERO CHAVARRO Kevin Santiago"/>
    <s v="COL"/>
    <n v="23.561643835616437"/>
    <x v="22"/>
    <n v="2"/>
    <n v="10.188000000000001"/>
    <n v="70.671378091872782"/>
    <m/>
    <m/>
    <m/>
    <m/>
    <m/>
    <m/>
  </r>
  <r>
    <x v="2"/>
    <x v="0"/>
    <d v="2022-05-15T00:00:00"/>
    <x v="1"/>
    <x v="1"/>
    <n v="3"/>
    <s v="RUDYK Mateusz"/>
    <s v="POL"/>
    <n v="26.838356164383562"/>
    <x v="27"/>
    <n v="1"/>
    <n v="10.147"/>
    <n v="70.956933083670052"/>
    <m/>
    <m/>
    <m/>
    <m/>
    <m/>
    <m/>
  </r>
  <r>
    <x v="2"/>
    <x v="0"/>
    <d v="2022-05-15T00:00:00"/>
    <x v="1"/>
    <x v="1"/>
    <n v="3"/>
    <s v="TURNBULL Hamish"/>
    <s v="GBR"/>
    <n v="22.854794520547944"/>
    <x v="4"/>
    <n v="2"/>
    <n v="10.196"/>
    <n v="70.615927814829348"/>
    <m/>
    <m/>
    <m/>
    <m/>
    <m/>
    <m/>
  </r>
  <r>
    <x v="2"/>
    <x v="0"/>
    <d v="2022-05-15T00:00:00"/>
    <x v="1"/>
    <x v="1"/>
    <n v="4"/>
    <s v="CARLIN Jack"/>
    <s v="TIN"/>
    <n v="25.076712328767123"/>
    <x v="26"/>
    <n v="1"/>
    <n v="10.172000000000001"/>
    <n v="70.782540306724343"/>
    <m/>
    <m/>
    <m/>
    <m/>
    <m/>
    <m/>
  </r>
  <r>
    <x v="2"/>
    <x v="0"/>
    <d v="2022-05-15T00:00:00"/>
    <x v="1"/>
    <x v="1"/>
    <n v="4"/>
    <s v="YAN Weiming"/>
    <s v="CHN"/>
    <n v="24.18082191780822"/>
    <x v="20"/>
    <n v="2"/>
    <n v="10.215"/>
    <n v="70.484581497797365"/>
    <m/>
    <m/>
    <m/>
    <m/>
    <m/>
    <m/>
  </r>
  <r>
    <x v="2"/>
    <x v="0"/>
    <d v="2022-05-15T00:00:00"/>
    <x v="1"/>
    <x v="1"/>
    <n v="5"/>
    <s v="OBARA Yuta"/>
    <s v="JPN"/>
    <n v="26.224657534246575"/>
    <x v="14"/>
    <n v="1"/>
    <n v="10.121"/>
    <n v="71.139215492540259"/>
    <m/>
    <m/>
    <m/>
    <m/>
    <m/>
    <m/>
  </r>
  <r>
    <x v="2"/>
    <x v="0"/>
    <d v="2022-05-15T00:00:00"/>
    <x v="1"/>
    <x v="1"/>
    <n v="5"/>
    <s v="SZALONTAY Sándor"/>
    <s v="HUN"/>
    <n v="31.887671232876713"/>
    <x v="0"/>
    <n v="2"/>
    <n v="10.232000000000001"/>
    <n v="70.367474589523056"/>
    <m/>
    <m/>
    <m/>
    <m/>
    <m/>
    <m/>
  </r>
  <r>
    <x v="2"/>
    <x v="0"/>
    <d v="2022-05-15T00:00:00"/>
    <x v="1"/>
    <x v="1"/>
    <n v="6"/>
    <s v="YAMASAKI Kento"/>
    <s v="RKD"/>
    <n v="29.427397260273974"/>
    <x v="12"/>
    <n v="1"/>
    <n v="10.147"/>
    <n v="70.956933083670052"/>
    <m/>
    <m/>
    <m/>
    <m/>
    <m/>
    <m/>
  </r>
  <r>
    <x v="2"/>
    <x v="0"/>
    <d v="2022-05-15T00:00:00"/>
    <x v="1"/>
    <x v="1"/>
    <n v="6"/>
    <s v="WAMMES Nick"/>
    <s v="CAN"/>
    <n v="22.580821917808219"/>
    <x v="2"/>
    <n v="2"/>
    <n v="10.295999999999999"/>
    <n v="69.930069930069934"/>
    <m/>
    <m/>
    <m/>
    <m/>
    <m/>
    <m/>
  </r>
  <r>
    <x v="2"/>
    <x v="0"/>
    <d v="2022-05-15T00:00:00"/>
    <x v="1"/>
    <x v="1"/>
    <n v="7"/>
    <s v="HOOGLAND Jeffrey"/>
    <s v="NED"/>
    <n v="29.183561643835617"/>
    <x v="25"/>
    <n v="1"/>
    <n v="10.884"/>
    <n v="66.152149944873202"/>
    <m/>
    <m/>
    <m/>
    <m/>
    <m/>
    <m/>
  </r>
  <r>
    <x v="2"/>
    <x v="0"/>
    <d v="2022-05-15T00:00:00"/>
    <x v="1"/>
    <x v="1"/>
    <n v="7"/>
    <s v="DODYK Ryan"/>
    <s v="CAN"/>
    <n v="25.460273972602739"/>
    <x v="6"/>
    <n v="2"/>
    <n v="11.295"/>
    <n v="63.745019920318725"/>
    <m/>
    <m/>
    <m/>
    <m/>
    <m/>
    <m/>
  </r>
  <r>
    <x v="2"/>
    <x v="0"/>
    <d v="2022-05-15T00:00:00"/>
    <x v="1"/>
    <x v="1"/>
    <n v="8"/>
    <s v="LIGTLEE Sam"/>
    <s v="BCC"/>
    <n v="24.438356164383563"/>
    <x v="10"/>
    <n v="1"/>
    <n v="10.034000000000001"/>
    <n v="71.756029499701015"/>
    <m/>
    <m/>
    <m/>
    <m/>
    <m/>
    <m/>
  </r>
  <r>
    <x v="2"/>
    <x v="0"/>
    <d v="2022-05-15T00:00:00"/>
    <x v="1"/>
    <x v="1"/>
    <n v="8"/>
    <s v="TRUMAN Joseph"/>
    <s v="TIN"/>
    <n v="25.263013698630136"/>
    <x v="16"/>
    <n v="2"/>
    <n v="10.086"/>
    <n v="71.386079714455676"/>
    <m/>
    <m/>
    <m/>
    <m/>
    <m/>
    <m/>
  </r>
  <r>
    <x v="2"/>
    <x v="0"/>
    <d v="2022-05-15T00:00:00"/>
    <x v="1"/>
    <x v="2"/>
    <n v="1"/>
    <s v="RICHARDSON Matthew"/>
    <s v="AUS"/>
    <n v="23.093150684931508"/>
    <x v="24"/>
    <n v="1"/>
    <n v="10.629"/>
    <n v="67.739204064352251"/>
    <n v="1"/>
    <n v="10.114000000000001"/>
    <n v="71.188451651176578"/>
    <m/>
    <m/>
    <m/>
  </r>
  <r>
    <x v="2"/>
    <x v="0"/>
    <d v="2022-05-15T00:00:00"/>
    <x v="1"/>
    <x v="2"/>
    <n v="1"/>
    <s v="LIGTLEE Sam"/>
    <s v="BCC"/>
    <n v="24.438356164383563"/>
    <x v="10"/>
    <n v="2"/>
    <n v="11.482999999999999"/>
    <n v="62.701384655577819"/>
    <n v="2"/>
    <n v="10.209000000000001"/>
    <n v="70.52600646488392"/>
    <m/>
    <m/>
    <m/>
  </r>
  <r>
    <x v="2"/>
    <x v="0"/>
    <d v="2022-05-15T00:00:00"/>
    <x v="1"/>
    <x v="2"/>
    <n v="2"/>
    <s v="HOOGLAND Jeffrey"/>
    <s v="NED"/>
    <n v="29.183561643835617"/>
    <x v="25"/>
    <n v="2"/>
    <n v="10.046000000000001"/>
    <n v="71.670316543898068"/>
    <n v="1"/>
    <n v="9.9190000000000005"/>
    <n v="72.587962496219376"/>
    <n v="1"/>
    <n v="10.135"/>
    <n v="71.040947212629504"/>
  </r>
  <r>
    <x v="2"/>
    <x v="0"/>
    <d v="2022-05-15T00:00:00"/>
    <x v="1"/>
    <x v="2"/>
    <n v="2"/>
    <s v="GLAETZER Matthew"/>
    <s v="AUS"/>
    <n v="29.742465753424657"/>
    <x v="8"/>
    <n v="1"/>
    <n v="9.9830000000000005"/>
    <n v="72.122608434338375"/>
    <n v="2"/>
    <n v="9.9380000000000006"/>
    <n v="72.449184946669348"/>
    <n v="2"/>
    <n v="11.436"/>
    <n v="62.959076600209862"/>
  </r>
  <r>
    <x v="2"/>
    <x v="0"/>
    <d v="2022-05-15T00:00:00"/>
    <x v="1"/>
    <x v="2"/>
    <n v="3"/>
    <s v="RUDYK Mateusz"/>
    <s v="POL"/>
    <n v="26.838356164383562"/>
    <x v="27"/>
    <n v="1"/>
    <n v="10.095000000000001"/>
    <n v="71.322436849925708"/>
    <n v="1"/>
    <n v="10.26"/>
    <n v="70.175438596491233"/>
    <m/>
    <m/>
    <m/>
  </r>
  <r>
    <x v="2"/>
    <x v="0"/>
    <d v="2022-05-15T00:00:00"/>
    <x v="1"/>
    <x v="2"/>
    <n v="3"/>
    <s v="YAMASAKI Kento"/>
    <s v="RKD"/>
    <n v="29.427397260273974"/>
    <x v="12"/>
    <n v="2"/>
    <n v="10.217000000000001"/>
    <n v="70.470783987471862"/>
    <n v="2"/>
    <n v="10.315999999999999"/>
    <n v="69.794493989918578"/>
    <m/>
    <m/>
    <m/>
  </r>
  <r>
    <x v="2"/>
    <x v="0"/>
    <d v="2022-05-15T00:00:00"/>
    <x v="1"/>
    <x v="2"/>
    <n v="4"/>
    <s v="CARLIN Jack"/>
    <s v="TIN"/>
    <n v="25.076712328767123"/>
    <x v="26"/>
    <n v="1"/>
    <n v="10.257"/>
    <n v="70.195963732085403"/>
    <n v="1"/>
    <n v="10.284000000000001"/>
    <n v="70.01166861143524"/>
    <m/>
    <m/>
    <m/>
  </r>
  <r>
    <x v="2"/>
    <x v="0"/>
    <d v="2022-05-15T00:00:00"/>
    <x v="1"/>
    <x v="2"/>
    <n v="4"/>
    <s v="OBARA Yuta"/>
    <s v="JPN"/>
    <n v="26.224657534246575"/>
    <x v="14"/>
    <n v="2"/>
    <n v="10.283999999999999"/>
    <n v="70.01166861143524"/>
    <n v="2"/>
    <n v="10.433"/>
    <n v="69.011789514041979"/>
    <m/>
    <m/>
    <m/>
  </r>
  <r>
    <x v="2"/>
    <x v="0"/>
    <d v="2022-05-15T00:00:00"/>
    <x v="1"/>
    <x v="3"/>
    <n v="1"/>
    <s v="RICHARDSON Matthew"/>
    <s v="AUS"/>
    <n v="23.093150684931508"/>
    <x v="24"/>
    <n v="1"/>
    <n v="9.8689999999999998"/>
    <n v="72.955719931097377"/>
    <n v="1"/>
    <n v="9.83"/>
    <n v="73.24516785350967"/>
    <m/>
    <m/>
    <m/>
  </r>
  <r>
    <x v="2"/>
    <x v="0"/>
    <d v="2022-05-15T00:00:00"/>
    <x v="1"/>
    <x v="3"/>
    <n v="1"/>
    <s v="CARLIN Jack"/>
    <s v="TIN"/>
    <n v="25.076712328767123"/>
    <x v="26"/>
    <n v="2"/>
    <n v="10.154999999999999"/>
    <n v="70.901033973412112"/>
    <n v="2"/>
    <n v="10.01"/>
    <n v="71.92807192807193"/>
    <m/>
    <m/>
    <m/>
  </r>
  <r>
    <x v="2"/>
    <x v="0"/>
    <d v="2022-05-15T00:00:00"/>
    <x v="1"/>
    <x v="3"/>
    <n v="2"/>
    <s v="HOOGLAND Jeffrey"/>
    <s v="NED"/>
    <n v="29.183561643835617"/>
    <x v="25"/>
    <n v="2"/>
    <n v="10.214"/>
    <n v="70.491482279224584"/>
    <n v="1"/>
    <n v="10.183999999999999"/>
    <n v="70.699135899450127"/>
    <n v="1"/>
    <n v="10.331"/>
    <n v="69.693156519214014"/>
  </r>
  <r>
    <x v="2"/>
    <x v="0"/>
    <d v="2022-05-15T00:00:00"/>
    <x v="1"/>
    <x v="3"/>
    <n v="2"/>
    <s v="RUDYK Mateusz"/>
    <s v="POL"/>
    <n v="26.838356164383562"/>
    <x v="27"/>
    <n v="1"/>
    <n v="10.122"/>
    <n v="71.132187314759932"/>
    <n v="2"/>
    <n v="10.199"/>
    <n v="70.595156387881161"/>
    <n v="2"/>
    <n v="10.695"/>
    <n v="67.321178120617105"/>
  </r>
  <r>
    <x v="2"/>
    <x v="0"/>
    <d v="2022-05-15T00:00:00"/>
    <x v="1"/>
    <x v="4"/>
    <s v="G"/>
    <s v="RICHARDSON Matthew"/>
    <s v="AUS"/>
    <n v="23.093150684931508"/>
    <x v="24"/>
    <n v="1"/>
    <n v="9.9559999999999995"/>
    <n v="72.318200080353563"/>
    <n v="1"/>
    <n v="9.9450000000000003"/>
    <n v="72.398190045248867"/>
    <m/>
    <m/>
    <m/>
  </r>
  <r>
    <x v="2"/>
    <x v="0"/>
    <d v="2022-05-15T00:00:00"/>
    <x v="1"/>
    <x v="4"/>
    <s v="G"/>
    <s v="HOOGLAND Jeffrey"/>
    <s v="NED"/>
    <n v="29.183561643835617"/>
    <x v="25"/>
    <n v="2"/>
    <n v="10.161999999999999"/>
    <n v="70.852194449911437"/>
    <n v="2"/>
    <n v="15.193999999999999"/>
    <n v="47.387126497301573"/>
    <m/>
    <m/>
    <m/>
  </r>
  <r>
    <x v="2"/>
    <x v="0"/>
    <d v="2022-05-15T00:00:00"/>
    <x v="1"/>
    <x v="4"/>
    <s v="B"/>
    <s v="CARLIN Jack"/>
    <s v="TIN"/>
    <n v="25.076712328767123"/>
    <x v="26"/>
    <n v="1"/>
    <n v="10.285"/>
    <n v="70.004861448711722"/>
    <n v="1"/>
    <n v="10.315"/>
    <n v="69.801260300533201"/>
    <m/>
    <m/>
    <m/>
  </r>
  <r>
    <x v="2"/>
    <x v="0"/>
    <d v="2022-05-15T00:00:00"/>
    <x v="1"/>
    <x v="4"/>
    <s v="B"/>
    <s v="RUDYK Mateusz"/>
    <s v="POL"/>
    <n v="26.838356164383562"/>
    <x v="27"/>
    <n v="2"/>
    <n v="10.49"/>
    <n v="68.636796949475695"/>
    <n v="2"/>
    <n v="10.458"/>
    <n v="68.846815834767639"/>
    <m/>
    <m/>
    <m/>
  </r>
  <r>
    <x v="3"/>
    <x v="0"/>
    <d v="2022-04-24T00:00:00"/>
    <x v="1"/>
    <x v="0"/>
    <n v="1"/>
    <s v="CORNISH Thomas"/>
    <s v="AUS"/>
    <n v="22.202739726027396"/>
    <x v="10"/>
    <n v="1"/>
    <n v="10.683"/>
    <n v="67.396798652064021"/>
    <m/>
    <m/>
    <m/>
    <m/>
    <m/>
    <m/>
  </r>
  <r>
    <x v="3"/>
    <x v="0"/>
    <d v="2022-04-24T00:00:00"/>
    <x v="1"/>
    <x v="0"/>
    <n v="1"/>
    <s v="HOHNE Anton"/>
    <s v="GER"/>
    <e v="#N/A"/>
    <x v="1"/>
    <n v="2"/>
    <n v="10.728999999999999"/>
    <n v="67.10783856836612"/>
    <m/>
    <m/>
    <m/>
    <m/>
    <m/>
    <m/>
  </r>
  <r>
    <x v="3"/>
    <x v="0"/>
    <d v="2022-04-24T00:00:00"/>
    <x v="1"/>
    <x v="0"/>
    <n v="2"/>
    <s v="RICHARDSON Matthew"/>
    <s v="AUS"/>
    <n v="23.035616438356165"/>
    <x v="25"/>
    <n v="1"/>
    <n v="10.403"/>
    <n v="69.210804575603191"/>
    <m/>
    <m/>
    <m/>
    <m/>
    <m/>
    <m/>
  </r>
  <r>
    <x v="3"/>
    <x v="0"/>
    <d v="2022-04-24T00:00:00"/>
    <x v="1"/>
    <x v="0"/>
    <n v="2"/>
    <s v="WAGNER Robin"/>
    <s v="CZE"/>
    <n v="29.224657534246575"/>
    <x v="3"/>
    <n v="2"/>
    <n v="10.498000000000001"/>
    <n v="68.584492284244604"/>
    <m/>
    <m/>
    <m/>
    <m/>
    <m/>
    <m/>
  </r>
  <r>
    <x v="3"/>
    <x v="0"/>
    <d v="2022-04-24T00:00:00"/>
    <x v="1"/>
    <x v="0"/>
    <n v="3"/>
    <s v="TJON EN FA Jair"/>
    <s v="SUR"/>
    <n v="28.531506849315068"/>
    <x v="12"/>
    <n v="1"/>
    <n v="10.507999999999999"/>
    <n v="68.519223448800915"/>
    <m/>
    <m/>
    <m/>
    <m/>
    <m/>
    <m/>
  </r>
  <r>
    <x v="3"/>
    <x v="0"/>
    <d v="2022-04-24T00:00:00"/>
    <x v="1"/>
    <x v="0"/>
    <n v="3"/>
    <s v="MARTINEZ CHORRO Alejandro"/>
    <s v="ESP"/>
    <n v="23.923287671232877"/>
    <x v="7"/>
    <n v="2"/>
    <n v="10.609"/>
    <n v="67.86690545763031"/>
    <m/>
    <m/>
    <m/>
    <m/>
    <m/>
    <m/>
  </r>
  <r>
    <x v="3"/>
    <x v="0"/>
    <d v="2022-04-24T00:00:00"/>
    <x v="1"/>
    <x v="0"/>
    <n v="4"/>
    <s v="ČECHMAN Martin"/>
    <s v="CZE"/>
    <n v="23.526027397260275"/>
    <x v="0"/>
    <n v="1"/>
    <n v="10.481999999999999"/>
    <n v="68.689181453921009"/>
    <m/>
    <m/>
    <m/>
    <m/>
    <m/>
    <m/>
  </r>
  <r>
    <x v="3"/>
    <x v="0"/>
    <d v="2022-04-24T00:00:00"/>
    <x v="1"/>
    <x v="0"/>
    <n v="4"/>
    <s v="MATSUI Koyu"/>
    <s v="RKD"/>
    <n v="29.6"/>
    <x v="9"/>
    <n v="2"/>
    <n v="10.495999999999999"/>
    <n v="68.597560975609767"/>
    <m/>
    <m/>
    <m/>
    <m/>
    <m/>
    <m/>
  </r>
  <r>
    <x v="3"/>
    <x v="0"/>
    <d v="2022-04-24T00:00:00"/>
    <x v="1"/>
    <x v="0"/>
    <n v="5"/>
    <s v="WAMMES Nick"/>
    <s v="CAN"/>
    <n v="22.523287671232875"/>
    <x v="14"/>
    <n v="1"/>
    <n v="10.206"/>
    <n v="70.546737213403887"/>
    <m/>
    <m/>
    <m/>
    <m/>
    <m/>
    <m/>
  </r>
  <r>
    <x v="3"/>
    <x v="0"/>
    <d v="2022-04-24T00:00:00"/>
    <x v="1"/>
    <x v="0"/>
    <n v="5"/>
    <s v="LIVANOS Konstantinos"/>
    <s v="GRE"/>
    <n v="20.515068493150686"/>
    <x v="11"/>
    <n v="2"/>
    <n v="10.732999999999999"/>
    <n v="67.082828659275137"/>
    <m/>
    <m/>
    <m/>
    <m/>
    <m/>
    <m/>
  </r>
  <r>
    <x v="3"/>
    <x v="0"/>
    <d v="2022-04-24T00:00:00"/>
    <x v="1"/>
    <x v="0"/>
    <n v="6"/>
    <s v="RAMIREZ MORALES Santiago"/>
    <s v="COL"/>
    <n v="27.780821917808218"/>
    <x v="4"/>
    <n v="1"/>
    <n v="10.382999999999999"/>
    <n v="69.344120196475018"/>
    <m/>
    <m/>
    <m/>
    <m/>
    <m/>
    <m/>
  </r>
  <r>
    <x v="3"/>
    <x v="0"/>
    <d v="2022-04-24T00:00:00"/>
    <x v="1"/>
    <x v="0"/>
    <n v="6"/>
    <s v="JURCZYK Marc"/>
    <s v="GER"/>
    <n v="26.273972602739725"/>
    <x v="5"/>
    <n v="2"/>
    <n v="10.390999999999998"/>
    <n v="69.290732364546258"/>
    <m/>
    <m/>
    <m/>
    <m/>
    <m/>
    <m/>
  </r>
  <r>
    <x v="3"/>
    <x v="0"/>
    <d v="2022-04-24T00:00:00"/>
    <x v="1"/>
    <x v="0"/>
    <n v="7"/>
    <s v="SZALONTAY Sandor"/>
    <s v="HUN"/>
    <e v="#N/A"/>
    <x v="2"/>
    <n v="1"/>
    <n v="10.311"/>
    <n v="69.828338667442537"/>
    <m/>
    <m/>
    <m/>
    <m/>
    <m/>
    <m/>
  </r>
  <r>
    <x v="3"/>
    <x v="0"/>
    <d v="2022-04-24T00:00:00"/>
    <x v="1"/>
    <x v="0"/>
    <n v="7"/>
    <s v="van LOON Tijmen"/>
    <s v="NED"/>
    <n v="21.109589041095891"/>
    <x v="13"/>
    <n v="2"/>
    <n v="10.414"/>
    <n v="69.137699251008257"/>
    <m/>
    <m/>
    <m/>
    <m/>
    <m/>
    <m/>
  </r>
  <r>
    <x v="3"/>
    <x v="0"/>
    <d v="2022-04-24T00:00:00"/>
    <x v="1"/>
    <x v="0"/>
    <n v="8"/>
    <s v="LIGTLEE Sam"/>
    <s v="BCC"/>
    <n v="24.38082191780822"/>
    <x v="18"/>
    <n v="1"/>
    <n v="10.255000000000001"/>
    <n v="70.209653827401269"/>
    <m/>
    <m/>
    <m/>
    <m/>
    <m/>
    <m/>
  </r>
  <r>
    <x v="3"/>
    <x v="0"/>
    <d v="2022-04-24T00:00:00"/>
    <x v="1"/>
    <x v="0"/>
    <n v="8"/>
    <s v="TURNBULL Hamish"/>
    <s v="TIN"/>
    <n v="22.797260273972604"/>
    <x v="15"/>
    <n v="2"/>
    <n v="10.271000000000001"/>
    <n v="70.100282348359457"/>
    <m/>
    <m/>
    <m/>
    <m/>
    <m/>
    <m/>
  </r>
  <r>
    <x v="3"/>
    <x v="0"/>
    <d v="2022-04-24T00:00:00"/>
    <x v="1"/>
    <x v="0"/>
    <n v="9"/>
    <s v="DODYK Ryan"/>
    <s v="CAN"/>
    <n v="25.402739726027399"/>
    <x v="22"/>
    <n v="1"/>
    <n v="10.321"/>
    <n v="69.760682104447241"/>
    <m/>
    <m/>
    <m/>
    <m/>
    <m/>
    <m/>
  </r>
  <r>
    <x v="3"/>
    <x v="0"/>
    <d v="2022-04-24T00:00:00"/>
    <x v="1"/>
    <x v="0"/>
    <n v="9"/>
    <s v="SHINZAN Kyohei"/>
    <s v="JPN"/>
    <n v="28.493150684931507"/>
    <x v="19"/>
    <n v="2"/>
    <n v="10.336"/>
    <n v="69.659442724458202"/>
    <m/>
    <m/>
    <m/>
    <m/>
    <m/>
    <m/>
  </r>
  <r>
    <x v="3"/>
    <x v="0"/>
    <d v="2022-04-24T00:00:00"/>
    <x v="1"/>
    <x v="0"/>
    <n v="10"/>
    <s v="TRUMAN Joseph"/>
    <s v="GBR"/>
    <n v="25.205479452054796"/>
    <x v="6"/>
    <n v="1"/>
    <n v="10.163"/>
    <n v="70.845222867263601"/>
    <m/>
    <m/>
    <m/>
    <m/>
    <m/>
    <m/>
  </r>
  <r>
    <x v="3"/>
    <x v="0"/>
    <d v="2022-04-24T00:00:00"/>
    <x v="1"/>
    <x v="0"/>
    <n v="10"/>
    <s v="ROCHNA Daniel"/>
    <s v="POL"/>
    <n v="22.665753424657535"/>
    <x v="17"/>
    <n v="2"/>
    <n v="10.176"/>
    <n v="70.754716981132077"/>
    <m/>
    <m/>
    <m/>
    <m/>
    <m/>
    <m/>
  </r>
  <r>
    <x v="3"/>
    <x v="0"/>
    <d v="2022-04-24T00:00:00"/>
    <x v="1"/>
    <x v="0"/>
    <n v="11"/>
    <s v="SARNECKI Rafal"/>
    <s v="POL"/>
    <n v="32.31232876712329"/>
    <x v="20"/>
    <n v="1"/>
    <n v="10.182"/>
    <n v="70.713022981732465"/>
    <m/>
    <m/>
    <m/>
    <m/>
    <m/>
    <m/>
  </r>
  <r>
    <x v="3"/>
    <x v="0"/>
    <d v="2022-04-24T00:00:00"/>
    <x v="1"/>
    <x v="0"/>
    <n v="11"/>
    <s v="QUINTERO CHAVARRO Kevin Santiago"/>
    <s v="COL"/>
    <n v="23.504109589041096"/>
    <x v="23"/>
    <n v="2"/>
    <n v="10.199"/>
    <n v="70.595156387881161"/>
    <m/>
    <m/>
    <m/>
    <m/>
    <m/>
    <m/>
  </r>
  <r>
    <x v="3"/>
    <x v="0"/>
    <d v="2022-04-24T00:00:00"/>
    <x v="1"/>
    <x v="0"/>
    <n v="12"/>
    <s v="SAHROM Muhammad Shah Firdaus"/>
    <s v="MAS"/>
    <n v="26.427397260273974"/>
    <x v="16"/>
    <n v="1"/>
    <n v="10.3"/>
    <n v="69.902912621359221"/>
    <m/>
    <m/>
    <m/>
    <m/>
    <m/>
    <m/>
  </r>
  <r>
    <x v="3"/>
    <x v="0"/>
    <d v="2022-04-24T00:00:00"/>
    <x v="1"/>
    <x v="0"/>
    <n v="12"/>
    <s v="LANDERNEAU Melvin"/>
    <s v="FRA"/>
    <n v="24.586301369863012"/>
    <x v="21"/>
    <n v="2"/>
    <n v="10.439"/>
    <n v="68.972123766644316"/>
    <m/>
    <m/>
    <m/>
    <m/>
    <m/>
    <m/>
  </r>
  <r>
    <x v="3"/>
    <x v="0"/>
    <d v="2022-04-24T00:00:00"/>
    <x v="1"/>
    <x v="1"/>
    <n v="1"/>
    <s v="LAVREYSEN Harrie"/>
    <s v="NED"/>
    <n v="25.12876712328767"/>
    <x v="24"/>
    <n v="1"/>
    <n v="10.221"/>
    <n v="70.443205165835039"/>
    <m/>
    <m/>
    <m/>
    <m/>
    <m/>
    <m/>
  </r>
  <r>
    <x v="3"/>
    <x v="0"/>
    <d v="2022-04-24T00:00:00"/>
    <x v="1"/>
    <x v="1"/>
    <n v="1"/>
    <s v="SAHROM Muhammad Shah Firdaus"/>
    <s v="MAS"/>
    <n v="26.427397260273974"/>
    <x v="16"/>
    <n v="2"/>
    <n v="10.356"/>
    <n v="69.524913093858629"/>
    <m/>
    <m/>
    <m/>
    <m/>
    <m/>
    <m/>
  </r>
  <r>
    <x v="3"/>
    <x v="0"/>
    <d v="2022-04-24T00:00:00"/>
    <x v="1"/>
    <x v="1"/>
    <n v="2"/>
    <s v="PAUL Nicholas"/>
    <s v="TTO"/>
    <n v="23.6"/>
    <x v="27"/>
    <n v="1"/>
    <n v="10.189"/>
    <n v="70.664442045343023"/>
    <m/>
    <m/>
    <m/>
    <m/>
    <m/>
    <m/>
  </r>
  <r>
    <x v="3"/>
    <x v="0"/>
    <d v="2022-04-24T00:00:00"/>
    <x v="1"/>
    <x v="1"/>
    <n v="2"/>
    <s v="SARNECKI Rafal"/>
    <s v="POL"/>
    <n v="32.31232876712329"/>
    <x v="20"/>
    <n v="2"/>
    <n v="11.21"/>
    <n v="64.228367528991967"/>
    <m/>
    <m/>
    <m/>
    <m/>
    <m/>
    <m/>
  </r>
  <r>
    <x v="3"/>
    <x v="0"/>
    <d v="2022-04-24T00:00:00"/>
    <x v="1"/>
    <x v="1"/>
    <n v="3"/>
    <s v="CARLIN Jack"/>
    <s v="GBR"/>
    <n v="25.019178082191782"/>
    <x v="8"/>
    <n v="1"/>
    <n v="10.071999999999999"/>
    <n v="71.485305798252583"/>
    <m/>
    <m/>
    <m/>
    <m/>
    <m/>
    <m/>
  </r>
  <r>
    <x v="3"/>
    <x v="0"/>
    <d v="2022-04-24T00:00:00"/>
    <x v="1"/>
    <x v="1"/>
    <n v="3"/>
    <s v="TRUMAN Joseph"/>
    <s v="GBR"/>
    <n v="25.205479452054796"/>
    <x v="6"/>
    <n v="2"/>
    <n v="10.846"/>
    <n v="66.383920339295585"/>
    <m/>
    <m/>
    <m/>
    <m/>
    <m/>
    <m/>
  </r>
  <r>
    <x v="3"/>
    <x v="0"/>
    <d v="2022-04-24T00:00:00"/>
    <x v="1"/>
    <x v="1"/>
    <n v="4"/>
    <s v="VIGIER Sebastien"/>
    <s v="FRA"/>
    <e v="#N/A"/>
    <x v="26"/>
    <n v="1"/>
    <n v="9.2759999999999998"/>
    <n v="77.619663648124188"/>
    <m/>
    <m/>
    <m/>
    <m/>
    <m/>
    <m/>
  </r>
  <r>
    <x v="3"/>
    <x v="0"/>
    <d v="2022-04-24T00:00:00"/>
    <x v="1"/>
    <x v="1"/>
    <n v="4"/>
    <s v="DODYK Ryan"/>
    <s v="CAN"/>
    <n v="25.402739726027399"/>
    <x v="22"/>
    <n v="2"/>
    <n v="9.5709999999999997"/>
    <n v="75.227248981297677"/>
    <m/>
    <m/>
    <m/>
    <m/>
    <m/>
    <m/>
  </r>
  <r>
    <x v="3"/>
    <x v="0"/>
    <d v="2022-04-24T00:00:00"/>
    <x v="1"/>
    <x v="1"/>
    <n v="5"/>
    <s v="CORNISH Thomas"/>
    <s v="AUS"/>
    <n v="22.202739726027396"/>
    <x v="10"/>
    <n v="1"/>
    <n v="10.388"/>
    <n v="69.310743165190601"/>
    <m/>
    <m/>
    <m/>
    <m/>
    <m/>
    <m/>
  </r>
  <r>
    <x v="3"/>
    <x v="0"/>
    <d v="2022-04-24T00:00:00"/>
    <x v="1"/>
    <x v="1"/>
    <n v="5"/>
    <s v="LIGTLEE Sam"/>
    <s v="BCC"/>
    <n v="24.38082191780822"/>
    <x v="18"/>
    <n v="2"/>
    <n v="10.528"/>
    <n v="68.389057750759875"/>
    <m/>
    <m/>
    <m/>
    <m/>
    <m/>
    <m/>
  </r>
  <r>
    <x v="3"/>
    <x v="0"/>
    <d v="2022-04-24T00:00:00"/>
    <x v="1"/>
    <x v="1"/>
    <n v="6"/>
    <s v="RICHARDSON Matthew"/>
    <s v="AUS"/>
    <n v="23.035616438356165"/>
    <x v="25"/>
    <n v="1"/>
    <n v="10.172000000000001"/>
    <n v="70.782540306724343"/>
    <m/>
    <m/>
    <m/>
    <m/>
    <m/>
    <m/>
  </r>
  <r>
    <x v="3"/>
    <x v="0"/>
    <d v="2022-04-24T00:00:00"/>
    <x v="1"/>
    <x v="1"/>
    <n v="6"/>
    <s v="SZALONTAY Sandor"/>
    <s v="HUN"/>
    <e v="#N/A"/>
    <x v="2"/>
    <n v="2"/>
    <n v="10.225000000000001"/>
    <n v="70.415647921760382"/>
    <m/>
    <m/>
    <m/>
    <m/>
    <m/>
    <m/>
  </r>
  <r>
    <x v="3"/>
    <x v="0"/>
    <d v="2022-04-24T00:00:00"/>
    <x v="1"/>
    <x v="1"/>
    <n v="7"/>
    <s v="TJON EN FA Jair"/>
    <s v="SUR"/>
    <n v="28.531506849315068"/>
    <x v="12"/>
    <n v="1"/>
    <n v="10.308999999999999"/>
    <n v="69.84188573091474"/>
    <m/>
    <m/>
    <m/>
    <m/>
    <m/>
    <m/>
  </r>
  <r>
    <x v="3"/>
    <x v="0"/>
    <d v="2022-04-24T00:00:00"/>
    <x v="1"/>
    <x v="1"/>
    <n v="7"/>
    <s v="RAMIREZ MORALES Santiago"/>
    <s v="COL"/>
    <n v="27.780821917808218"/>
    <x v="4"/>
    <n v="2"/>
    <n v="10.412999999999998"/>
    <n v="69.144338807260169"/>
    <m/>
    <m/>
    <m/>
    <m/>
    <m/>
    <m/>
  </r>
  <r>
    <x v="3"/>
    <x v="0"/>
    <d v="2022-04-24T00:00:00"/>
    <x v="1"/>
    <x v="1"/>
    <n v="8"/>
    <s v="WAMMES Nick"/>
    <s v="CAN"/>
    <n v="22.523287671232875"/>
    <x v="14"/>
    <n v="1"/>
    <n v="10.109"/>
    <n v="71.223662083292112"/>
    <m/>
    <m/>
    <m/>
    <m/>
    <m/>
    <m/>
  </r>
  <r>
    <x v="3"/>
    <x v="0"/>
    <d v="2022-04-24T00:00:00"/>
    <x v="1"/>
    <x v="1"/>
    <n v="8"/>
    <s v="ČECHMAN Martin"/>
    <s v="CZE"/>
    <n v="23.526027397260275"/>
    <x v="0"/>
    <n v="2"/>
    <n v="10.147"/>
    <n v="70.956933083670052"/>
    <m/>
    <m/>
    <m/>
    <m/>
    <m/>
    <m/>
  </r>
  <r>
    <x v="3"/>
    <x v="0"/>
    <d v="2022-04-24T00:00:00"/>
    <x v="1"/>
    <x v="2"/>
    <n v="1"/>
    <s v="LAVREYSEN Harrie"/>
    <s v="NED"/>
    <n v="25.12876712328767"/>
    <x v="24"/>
    <n v="1"/>
    <n v="10.311"/>
    <n v="69.828338667442537"/>
    <n v="1"/>
    <n v="10.326000000000001"/>
    <n v="69.726902963393371"/>
    <m/>
    <m/>
    <m/>
  </r>
  <r>
    <x v="3"/>
    <x v="0"/>
    <d v="2022-04-24T00:00:00"/>
    <x v="1"/>
    <x v="2"/>
    <n v="1"/>
    <s v="WAMMES Nick"/>
    <s v="CAN"/>
    <n v="22.523287671232875"/>
    <x v="14"/>
    <n v="2"/>
    <n v="10.404"/>
    <n v="69.20415224913495"/>
    <n v="2"/>
    <n v="10.439"/>
    <n v="68.972123766644316"/>
    <m/>
    <m/>
    <m/>
  </r>
  <r>
    <x v="3"/>
    <x v="0"/>
    <d v="2022-04-24T00:00:00"/>
    <x v="1"/>
    <x v="2"/>
    <n v="2"/>
    <s v="PAUL Nicholas"/>
    <s v="TTO"/>
    <n v="23.6"/>
    <x v="27"/>
    <n v="1"/>
    <n v="10.276999999999999"/>
    <n v="70.059355843144886"/>
    <n v="1"/>
    <n v="10.367000000000001"/>
    <n v="69.451143050062697"/>
    <m/>
    <m/>
    <m/>
  </r>
  <r>
    <x v="3"/>
    <x v="0"/>
    <d v="2022-04-24T00:00:00"/>
    <x v="1"/>
    <x v="2"/>
    <n v="2"/>
    <s v="TJON EN FA Jair"/>
    <s v="SUR"/>
    <n v="28.531506849315068"/>
    <x v="12"/>
    <n v="2"/>
    <n v="10.42"/>
    <n v="69.097888675623807"/>
    <n v="2"/>
    <n v="10.418000000000001"/>
    <n v="69.111153772317138"/>
    <m/>
    <m/>
    <m/>
  </r>
  <r>
    <x v="3"/>
    <x v="0"/>
    <d v="2022-04-24T00:00:00"/>
    <x v="1"/>
    <x v="2"/>
    <n v="3"/>
    <s v="RICHARDSON Matthew"/>
    <s v="AUS"/>
    <n v="23.035616438356165"/>
    <x v="25"/>
    <n v="1"/>
    <n v="11.872999999999999"/>
    <n v="60.641792301861372"/>
    <n v="2"/>
    <n v="10.131"/>
    <n v="71.068996150429371"/>
    <n v="1"/>
    <n v="10.73"/>
    <n v="67.101584342963648"/>
  </r>
  <r>
    <x v="3"/>
    <x v="0"/>
    <d v="2022-04-24T00:00:00"/>
    <x v="1"/>
    <x v="2"/>
    <n v="3"/>
    <s v="CARLIN Jack"/>
    <s v="GBR"/>
    <n v="25.019178082191782"/>
    <x v="8"/>
    <n v="2"/>
    <n v="14.164"/>
    <n v="50.833097994916692"/>
    <n v="1"/>
    <n v="10.051"/>
    <n v="71.634663217590287"/>
    <n v="2"/>
    <n v="10.737"/>
    <n v="67.057837384744346"/>
  </r>
  <r>
    <x v="3"/>
    <x v="0"/>
    <d v="2022-04-24T00:00:00"/>
    <x v="1"/>
    <x v="2"/>
    <n v="4"/>
    <s v="VIGIER Sebastien"/>
    <s v="FRA"/>
    <e v="#N/A"/>
    <x v="26"/>
    <n v="1"/>
    <n v="10.007999999999999"/>
    <n v="71.942446043165475"/>
    <n v="1"/>
    <n v="10.311999999999999"/>
    <n v="69.82156710628395"/>
    <m/>
    <m/>
    <m/>
  </r>
  <r>
    <x v="3"/>
    <x v="0"/>
    <d v="2022-04-24T00:00:00"/>
    <x v="1"/>
    <x v="2"/>
    <n v="4"/>
    <s v="CORNISH Thomas"/>
    <s v="AUS"/>
    <n v="22.202739726027396"/>
    <x v="10"/>
    <n v="2"/>
    <n v="10.655999999999999"/>
    <n v="67.567567567567579"/>
    <n v="2"/>
    <n v="10.343"/>
    <n v="69.612298172677171"/>
    <m/>
    <m/>
    <m/>
  </r>
  <r>
    <x v="3"/>
    <x v="0"/>
    <d v="2022-04-24T00:00:00"/>
    <x v="1"/>
    <x v="3"/>
    <n v="1"/>
    <s v="LAVREYSEN Harrie"/>
    <s v="NED"/>
    <n v="25.12876712328767"/>
    <x v="24"/>
    <n v="1"/>
    <n v="10.254"/>
    <n v="70.216500877706267"/>
    <n v="1"/>
    <n v="10.106"/>
    <n v="71.244805066297246"/>
    <m/>
    <m/>
    <m/>
  </r>
  <r>
    <x v="3"/>
    <x v="0"/>
    <d v="2022-04-24T00:00:00"/>
    <x v="1"/>
    <x v="3"/>
    <n v="1"/>
    <s v="VIGIER Sebastien"/>
    <s v="FRA"/>
    <e v="#N/A"/>
    <x v="26"/>
    <n v="2"/>
    <n v="10.343999999999999"/>
    <n v="69.60556844547564"/>
    <n v="2"/>
    <n v="10.17"/>
    <n v="70.796460176991147"/>
    <m/>
    <m/>
    <m/>
  </r>
  <r>
    <x v="3"/>
    <x v="0"/>
    <d v="2022-04-24T00:00:00"/>
    <x v="1"/>
    <x v="3"/>
    <n v="2"/>
    <s v="RICHARDSON Matthew"/>
    <s v="AUS"/>
    <n v="23.035616438356165"/>
    <x v="25"/>
    <n v="2"/>
    <m/>
    <m/>
    <n v="1"/>
    <m/>
    <m/>
    <m/>
    <m/>
    <m/>
  </r>
  <r>
    <x v="3"/>
    <x v="0"/>
    <d v="2022-04-24T00:00:00"/>
    <x v="1"/>
    <x v="3"/>
    <n v="2"/>
    <s v="PAUL Nicholas"/>
    <s v="TTO"/>
    <n v="23.6"/>
    <x v="27"/>
    <n v="1"/>
    <n v="9.9149999999999991"/>
    <n v="72.617246596066579"/>
    <n v="2"/>
    <s v="DNS"/>
    <m/>
    <m/>
    <m/>
    <m/>
  </r>
  <r>
    <x v="3"/>
    <x v="0"/>
    <d v="2022-04-24T00:00:00"/>
    <x v="1"/>
    <x v="4"/>
    <s v="G"/>
    <s v="LAVREYSEN Harrie"/>
    <s v="NED"/>
    <n v="25.12876712328767"/>
    <x v="24"/>
    <n v="1"/>
    <n v="10.083"/>
    <n v="71.407319250223154"/>
    <n v="1"/>
    <n v="10.130000000000001"/>
    <n v="71.076011846001975"/>
    <m/>
    <m/>
    <m/>
  </r>
  <r>
    <x v="3"/>
    <x v="0"/>
    <d v="2022-04-24T00:00:00"/>
    <x v="1"/>
    <x v="4"/>
    <s v="G"/>
    <s v="RICHARDSON Matthew"/>
    <s v="AUS"/>
    <n v="23.035616438356165"/>
    <x v="25"/>
    <n v="2"/>
    <n v="10.183"/>
    <n v="70.706078758715506"/>
    <n v="2"/>
    <n v="10.377000000000001"/>
    <n v="69.384215091066778"/>
    <m/>
    <m/>
    <m/>
  </r>
  <r>
    <x v="3"/>
    <x v="0"/>
    <d v="2022-04-24T00:00:00"/>
    <x v="1"/>
    <x v="4"/>
    <s v="B"/>
    <s v="VIGIER Sebastien"/>
    <s v="FRA"/>
    <e v="#N/A"/>
    <x v="26"/>
    <n v="1"/>
    <m/>
    <m/>
    <m/>
    <m/>
    <m/>
    <m/>
    <m/>
    <m/>
  </r>
  <r>
    <x v="3"/>
    <x v="0"/>
    <d v="2022-04-24T00:00:00"/>
    <x v="1"/>
    <x v="4"/>
    <s v="B"/>
    <s v="PAUL Nicholas"/>
    <s v="TTO"/>
    <n v="23.6"/>
    <x v="27"/>
    <n v="2"/>
    <s v="DNS"/>
    <m/>
    <m/>
    <s v="DNS"/>
    <m/>
    <m/>
    <m/>
    <m/>
  </r>
  <r>
    <x v="4"/>
    <x v="1"/>
    <d v="2021-10-23T00:00:00"/>
    <x v="0"/>
    <x v="0"/>
    <n v="1"/>
    <s v="RUDYK Mateusz"/>
    <s v="POL"/>
    <m/>
    <x v="12"/>
    <n v="1"/>
    <n v="10.787000000000001"/>
    <m/>
    <m/>
    <m/>
    <m/>
    <m/>
    <m/>
    <m/>
  </r>
  <r>
    <x v="4"/>
    <x v="1"/>
    <d v="2021-10-23T00:00:00"/>
    <x v="0"/>
    <x v="0"/>
    <n v="1"/>
    <s v="RUIZ TERAN Juan Carlos"/>
    <s v="MEX"/>
    <m/>
    <x v="1"/>
    <n v="2"/>
    <n v="10.896000000000001"/>
    <m/>
    <m/>
    <m/>
    <m/>
    <m/>
    <m/>
    <m/>
  </r>
  <r>
    <x v="4"/>
    <x v="1"/>
    <d v="2021-10-23T00:00:00"/>
    <x v="0"/>
    <x v="0"/>
    <n v="2"/>
    <s v="HOOGLAND Jeffrey"/>
    <s v="NED"/>
    <m/>
    <x v="25"/>
    <n v="1"/>
    <n v="10.801"/>
    <m/>
    <m/>
    <m/>
    <m/>
    <m/>
    <m/>
    <m/>
  </r>
  <r>
    <x v="4"/>
    <x v="1"/>
    <d v="2021-10-23T00:00:00"/>
    <x v="0"/>
    <x v="0"/>
    <n v="2"/>
    <s v="SZABO Norbert"/>
    <s v="ROU"/>
    <m/>
    <x v="3"/>
    <n v="2"/>
    <n v="10.885"/>
    <m/>
    <m/>
    <m/>
    <m/>
    <m/>
    <m/>
    <m/>
  </r>
  <r>
    <x v="4"/>
    <x v="1"/>
    <d v="2021-10-23T00:00:00"/>
    <x v="0"/>
    <x v="0"/>
    <n v="3"/>
    <s v="BOETTICHER Stefan"/>
    <s v="GER"/>
    <m/>
    <x v="27"/>
    <n v="1"/>
    <n v="10.179"/>
    <m/>
    <m/>
    <m/>
    <m/>
    <m/>
    <m/>
    <m/>
  </r>
  <r>
    <x v="4"/>
    <x v="1"/>
    <d v="2021-10-23T00:00:00"/>
    <x v="0"/>
    <x v="0"/>
    <n v="3"/>
    <s v="VERDUGO OSUNA Edgar Ismael"/>
    <s v="MEX"/>
    <m/>
    <x v="7"/>
    <n v="2"/>
    <n v="10.321"/>
    <m/>
    <m/>
    <m/>
    <m/>
    <m/>
    <m/>
    <m/>
  </r>
  <r>
    <x v="4"/>
    <x v="1"/>
    <d v="2021-10-23T00:00:00"/>
    <x v="0"/>
    <x v="0"/>
    <n v="4"/>
    <s v="TJON EN FA Jair"/>
    <s v="SUR"/>
    <m/>
    <x v="0"/>
    <n v="1"/>
    <n v="10.249000000000001"/>
    <m/>
    <m/>
    <m/>
    <m/>
    <m/>
    <m/>
    <m/>
  </r>
  <r>
    <x v="4"/>
    <x v="1"/>
    <d v="2021-10-23T00:00:00"/>
    <x v="0"/>
    <x v="0"/>
    <n v="4"/>
    <s v="OCHOA HENAO Juan David"/>
    <s v="COL"/>
    <m/>
    <x v="9"/>
    <n v="2"/>
    <n v="10.451000000000001"/>
    <m/>
    <m/>
    <m/>
    <m/>
    <m/>
    <m/>
    <m/>
  </r>
  <r>
    <x v="4"/>
    <x v="1"/>
    <d v="2021-10-23T00:00:00"/>
    <x v="0"/>
    <x v="0"/>
    <n v="5"/>
    <s v="HELAL Rayan"/>
    <s v="FRA"/>
    <m/>
    <x v="14"/>
    <n v="1"/>
    <n v="10.316000000000001"/>
    <m/>
    <m/>
    <m/>
    <m/>
    <m/>
    <m/>
    <m/>
  </r>
  <r>
    <x v="4"/>
    <x v="1"/>
    <d v="2021-10-23T00:00:00"/>
    <x v="0"/>
    <x v="0"/>
    <n v="5"/>
    <s v="LENDEL Vasilijus"/>
    <s v="LTU"/>
    <m/>
    <x v="11"/>
    <n v="2"/>
    <n v="10.554"/>
    <m/>
    <m/>
    <m/>
    <m/>
    <m/>
    <m/>
    <m/>
  </r>
  <r>
    <x v="4"/>
    <x v="1"/>
    <d v="2021-10-23T00:00:00"/>
    <x v="0"/>
    <x v="0"/>
    <n v="6"/>
    <s v="ROCHNA Daniel"/>
    <s v="POL"/>
    <m/>
    <x v="2"/>
    <n v="1"/>
    <n v="10.542"/>
    <m/>
    <m/>
    <m/>
    <m/>
    <m/>
    <m/>
    <m/>
  </r>
  <r>
    <x v="4"/>
    <x v="1"/>
    <d v="2021-10-23T00:00:00"/>
    <x v="0"/>
    <x v="0"/>
    <n v="6"/>
    <s v="ANGSUTHASAWIT Jai"/>
    <s v="THA"/>
    <m/>
    <x v="13"/>
    <n v="2"/>
    <n v="10.587"/>
    <m/>
    <m/>
    <m/>
    <m/>
    <m/>
    <m/>
    <m/>
  </r>
  <r>
    <x v="4"/>
    <x v="1"/>
    <d v="2021-10-23T00:00:00"/>
    <x v="0"/>
    <x v="0"/>
    <n v="7"/>
    <s v="SAHROM Muhammad Shah Firdaus"/>
    <s v="MAS"/>
    <m/>
    <x v="6"/>
    <n v="1"/>
    <n v="10.233000000000001"/>
    <m/>
    <m/>
    <m/>
    <m/>
    <m/>
    <m/>
    <m/>
  </r>
  <r>
    <x v="4"/>
    <x v="1"/>
    <d v="2021-10-23T00:00:00"/>
    <x v="0"/>
    <x v="0"/>
    <n v="7"/>
    <s v="CECHMAN Martin"/>
    <s v="CZE"/>
    <m/>
    <x v="17"/>
    <n v="2"/>
    <n v="11.393000000000001"/>
    <m/>
    <m/>
    <m/>
    <m/>
    <m/>
    <m/>
    <m/>
  </r>
  <r>
    <x v="4"/>
    <x v="1"/>
    <d v="2021-10-23T00:00:00"/>
    <x v="0"/>
    <x v="0"/>
    <n v="8"/>
    <s v="WAMMES Nick"/>
    <s v="CAN"/>
    <m/>
    <x v="16"/>
    <n v="1"/>
    <n v="10.355"/>
    <m/>
    <m/>
    <m/>
    <m/>
    <m/>
    <m/>
    <m/>
  </r>
  <r>
    <x v="4"/>
    <x v="1"/>
    <d v="2021-10-23T00:00:00"/>
    <x v="0"/>
    <x v="0"/>
    <n v="8"/>
    <s v="PERALTA Juan"/>
    <s v="ESP"/>
    <m/>
    <x v="21"/>
    <n v="2"/>
    <n v="10.516"/>
    <m/>
    <m/>
    <m/>
    <m/>
    <m/>
    <m/>
    <m/>
  </r>
  <r>
    <x v="4"/>
    <x v="1"/>
    <d v="2021-10-23T00:00:00"/>
    <x v="0"/>
    <x v="0"/>
    <n v="9"/>
    <s v="HOEHNE Anton"/>
    <s v="GER"/>
    <m/>
    <x v="20"/>
    <n v="1"/>
    <n v="10.375"/>
    <m/>
    <m/>
    <m/>
    <m/>
    <m/>
    <m/>
    <m/>
  </r>
  <r>
    <x v="4"/>
    <x v="1"/>
    <d v="2021-10-23T00:00:00"/>
    <x v="0"/>
    <x v="0"/>
    <n v="9"/>
    <s v="QUINTERO CHAVARRO Kevin Santiago"/>
    <s v="COL"/>
    <m/>
    <x v="23"/>
    <n v="2"/>
    <n v="10.435"/>
    <m/>
    <m/>
    <m/>
    <m/>
    <m/>
    <m/>
    <m/>
  </r>
  <r>
    <x v="4"/>
    <x v="1"/>
    <d v="2021-10-23T00:00:00"/>
    <x v="0"/>
    <x v="0"/>
    <n v="10"/>
    <s v="YAMASAKI Kento"/>
    <s v="JPN"/>
    <m/>
    <x v="22"/>
    <n v="1"/>
    <n v="10.131"/>
    <m/>
    <m/>
    <m/>
    <m/>
    <m/>
    <m/>
    <m/>
  </r>
  <r>
    <x v="4"/>
    <x v="1"/>
    <d v="2021-10-23T00:00:00"/>
    <x v="0"/>
    <x v="0"/>
    <n v="10"/>
    <s v="TERASAKI Kohei"/>
    <s v="JPN"/>
    <m/>
    <x v="19"/>
    <n v="2"/>
    <n v="10.178000000000001"/>
    <m/>
    <m/>
    <m/>
    <m/>
    <m/>
    <m/>
    <m/>
  </r>
  <r>
    <x v="4"/>
    <x v="1"/>
    <d v="2021-10-23T00:00:00"/>
    <x v="0"/>
    <x v="0"/>
    <n v="11"/>
    <s v="TRUMAN Joseph"/>
    <s v="GBR"/>
    <m/>
    <x v="18"/>
    <n v="1"/>
    <n v="10.263999999999999"/>
    <m/>
    <m/>
    <m/>
    <m/>
    <m/>
    <m/>
    <m/>
  </r>
  <r>
    <x v="4"/>
    <x v="1"/>
    <d v="2021-10-23T00:00:00"/>
    <x v="0"/>
    <x v="0"/>
    <n v="11"/>
    <s v="YAKUSHEVSKIY Pavel"/>
    <s v="RCF"/>
    <m/>
    <x v="15"/>
    <n v="2"/>
    <n v="10.321"/>
    <m/>
    <m/>
    <m/>
    <m/>
    <m/>
    <m/>
    <m/>
  </r>
  <r>
    <x v="4"/>
    <x v="1"/>
    <d v="2021-10-23T00:00:00"/>
    <x v="0"/>
    <x v="0"/>
    <n v="12"/>
    <s v="TURNBULL Hamish"/>
    <s v="GBR"/>
    <m/>
    <x v="4"/>
    <n v="1"/>
    <n v="10.314"/>
    <m/>
    <m/>
    <m/>
    <m/>
    <m/>
    <m/>
    <m/>
  </r>
  <r>
    <x v="4"/>
    <x v="1"/>
    <d v="2021-10-23T00:00:00"/>
    <x v="0"/>
    <x v="0"/>
    <n v="12"/>
    <s v="SZALONTAY Sandor"/>
    <s v="HUN"/>
    <m/>
    <x v="5"/>
    <n v="2"/>
    <n v="10.385999999999999"/>
    <m/>
    <m/>
    <m/>
    <m/>
    <m/>
    <m/>
    <m/>
  </r>
  <r>
    <x v="4"/>
    <x v="1"/>
    <d v="2021-10-23T00:00:00"/>
    <x v="0"/>
    <x v="1"/>
    <n v="1"/>
    <s v="LAVREYSEN Harrie"/>
    <s v="NED"/>
    <m/>
    <x v="24"/>
    <n v="1"/>
    <n v="9.9600000000000009"/>
    <m/>
    <m/>
    <m/>
    <m/>
    <m/>
    <m/>
    <m/>
  </r>
  <r>
    <x v="4"/>
    <x v="1"/>
    <d v="2021-10-23T00:00:00"/>
    <x v="0"/>
    <x v="1"/>
    <n v="1"/>
    <s v="TURNBULL Hamish"/>
    <s v="GBR"/>
    <m/>
    <x v="4"/>
    <n v="2"/>
    <n v="10.911000000000001"/>
    <m/>
    <m/>
    <m/>
    <m/>
    <m/>
    <m/>
    <m/>
  </r>
  <r>
    <x v="4"/>
    <x v="1"/>
    <d v="2021-10-23T00:00:00"/>
    <x v="0"/>
    <x v="1"/>
    <n v="2"/>
    <s v="PAUL Nicholas"/>
    <s v="TTO"/>
    <m/>
    <x v="8"/>
    <n v="1"/>
    <n v="9.7070000000000007"/>
    <m/>
    <m/>
    <m/>
    <m/>
    <m/>
    <m/>
    <m/>
  </r>
  <r>
    <x v="4"/>
    <x v="1"/>
    <d v="2021-10-23T00:00:00"/>
    <x v="0"/>
    <x v="1"/>
    <n v="2"/>
    <s v="TRUMAN Joseph"/>
    <s v="GBR"/>
    <m/>
    <x v="18"/>
    <n v="2"/>
    <n v="10.302000000000001"/>
    <m/>
    <m/>
    <m/>
    <m/>
    <m/>
    <m/>
    <m/>
  </r>
  <r>
    <x v="4"/>
    <x v="1"/>
    <d v="2021-10-23T00:00:00"/>
    <x v="0"/>
    <x v="1"/>
    <n v="3"/>
    <s v="IAKOVLEV Mikhail"/>
    <s v="RCF"/>
    <m/>
    <x v="10"/>
    <n v="1"/>
    <n v="10.147"/>
    <m/>
    <m/>
    <m/>
    <m/>
    <m/>
    <m/>
    <m/>
  </r>
  <r>
    <x v="4"/>
    <x v="1"/>
    <d v="2021-10-23T00:00:00"/>
    <x v="0"/>
    <x v="1"/>
    <n v="3"/>
    <s v="YAMASAKI Kento"/>
    <s v="JPN"/>
    <m/>
    <x v="22"/>
    <n v="2"/>
    <n v="10.168000000000001"/>
    <m/>
    <m/>
    <m/>
    <m/>
    <m/>
    <m/>
    <m/>
  </r>
  <r>
    <x v="4"/>
    <x v="1"/>
    <d v="2021-10-23T00:00:00"/>
    <x v="0"/>
    <x v="1"/>
    <n v="4"/>
    <s v="VIGIER Sebastien"/>
    <s v="FRA"/>
    <m/>
    <x v="26"/>
    <n v="1"/>
    <n v="9.9689999999999994"/>
    <m/>
    <m/>
    <m/>
    <m/>
    <m/>
    <m/>
    <m/>
  </r>
  <r>
    <x v="4"/>
    <x v="1"/>
    <d v="2021-10-23T00:00:00"/>
    <x v="0"/>
    <x v="1"/>
    <n v="4"/>
    <s v="HOEHNE Anton"/>
    <s v="GER"/>
    <m/>
    <x v="20"/>
    <n v="2"/>
    <n v="10.190999999999999"/>
    <m/>
    <m/>
    <m/>
    <m/>
    <m/>
    <m/>
    <m/>
  </r>
  <r>
    <x v="4"/>
    <x v="1"/>
    <d v="2021-10-23T00:00:00"/>
    <x v="0"/>
    <x v="1"/>
    <n v="5"/>
    <s v="RUDYK Mateusz"/>
    <s v="POL"/>
    <m/>
    <x v="12"/>
    <n v="1"/>
    <n v="10.255000000000001"/>
    <m/>
    <m/>
    <m/>
    <m/>
    <m/>
    <m/>
    <m/>
  </r>
  <r>
    <x v="4"/>
    <x v="1"/>
    <d v="2021-10-23T00:00:00"/>
    <x v="0"/>
    <x v="1"/>
    <n v="5"/>
    <s v="WAMMES Nick"/>
    <s v="CAN"/>
    <m/>
    <x v="16"/>
    <n v="2"/>
    <n v="10.314"/>
    <m/>
    <m/>
    <m/>
    <m/>
    <m/>
    <m/>
    <m/>
  </r>
  <r>
    <x v="4"/>
    <x v="1"/>
    <d v="2021-10-23T00:00:00"/>
    <x v="0"/>
    <x v="1"/>
    <n v="6"/>
    <s v="HOOGLAND Jeffrey"/>
    <s v="NED"/>
    <m/>
    <x v="25"/>
    <n v="1"/>
    <n v="10.509"/>
    <m/>
    <m/>
    <m/>
    <m/>
    <m/>
    <m/>
    <m/>
  </r>
  <r>
    <x v="4"/>
    <x v="1"/>
    <d v="2021-10-23T00:00:00"/>
    <x v="0"/>
    <x v="1"/>
    <n v="6"/>
    <s v="SAHROM Muhammad Shah Firdaus"/>
    <s v="MAS"/>
    <m/>
    <x v="6"/>
    <n v="2"/>
    <n v="10.614000000000001"/>
    <m/>
    <m/>
    <m/>
    <m/>
    <m/>
    <m/>
    <m/>
  </r>
  <r>
    <x v="4"/>
    <x v="1"/>
    <d v="2021-10-23T00:00:00"/>
    <x v="0"/>
    <x v="1"/>
    <n v="7"/>
    <s v="BOETTICHER Stefan"/>
    <s v="GER"/>
    <m/>
    <x v="27"/>
    <n v="1"/>
    <n v="9.9689999999999994"/>
    <m/>
    <m/>
    <m/>
    <m/>
    <m/>
    <m/>
    <m/>
  </r>
  <r>
    <x v="4"/>
    <x v="1"/>
    <d v="2021-10-23T00:00:00"/>
    <x v="0"/>
    <x v="1"/>
    <n v="7"/>
    <s v="ROCHNA Daniel"/>
    <s v="POL"/>
    <m/>
    <x v="2"/>
    <n v="2"/>
    <n v="10.889999999999999"/>
    <m/>
    <m/>
    <m/>
    <m/>
    <m/>
    <m/>
    <m/>
  </r>
  <r>
    <x v="4"/>
    <x v="1"/>
    <d v="2021-10-23T00:00:00"/>
    <x v="0"/>
    <x v="1"/>
    <n v="8"/>
    <s v="HELAL Rayan"/>
    <s v="FRA"/>
    <m/>
    <x v="14"/>
    <n v="1"/>
    <n v="9.9849999999999994"/>
    <m/>
    <m/>
    <m/>
    <m/>
    <m/>
    <m/>
    <m/>
  </r>
  <r>
    <x v="4"/>
    <x v="1"/>
    <d v="2021-10-23T00:00:00"/>
    <x v="0"/>
    <x v="1"/>
    <n v="8"/>
    <s v="TJON EN FA Jair"/>
    <s v="SUR"/>
    <m/>
    <x v="0"/>
    <n v="2"/>
    <n v="10.099"/>
    <m/>
    <m/>
    <m/>
    <m/>
    <m/>
    <m/>
    <m/>
  </r>
  <r>
    <x v="4"/>
    <x v="1"/>
    <d v="2021-10-23T00:00:00"/>
    <x v="0"/>
    <x v="2"/>
    <n v="1"/>
    <s v="LAVREYSEN Harrie"/>
    <s v="NED"/>
    <m/>
    <x v="24"/>
    <n v="1"/>
    <n v="10.058"/>
    <m/>
    <n v="1"/>
    <n v="9.9309999999999992"/>
    <m/>
    <m/>
    <m/>
    <m/>
  </r>
  <r>
    <x v="4"/>
    <x v="1"/>
    <d v="2021-10-23T00:00:00"/>
    <x v="0"/>
    <x v="2"/>
    <n v="1"/>
    <s v="HELAL Rayan"/>
    <s v="FRA"/>
    <m/>
    <x v="14"/>
    <n v="2"/>
    <n v="10.17"/>
    <m/>
    <n v="2"/>
    <n v="11.412999999999998"/>
    <m/>
    <m/>
    <m/>
    <m/>
  </r>
  <r>
    <x v="4"/>
    <x v="1"/>
    <d v="2021-10-23T00:00:00"/>
    <x v="0"/>
    <x v="2"/>
    <n v="2"/>
    <s v="BOETTICHER Stefan"/>
    <s v="GER"/>
    <m/>
    <x v="27"/>
    <n v="2"/>
    <n v="10.58"/>
    <m/>
    <n v="1"/>
    <n v="10.042999999999999"/>
    <m/>
    <n v="1"/>
    <n v="10.002000000000001"/>
    <m/>
  </r>
  <r>
    <x v="4"/>
    <x v="1"/>
    <d v="2021-10-23T00:00:00"/>
    <x v="0"/>
    <x v="2"/>
    <n v="2"/>
    <s v="PAUL Nicholas"/>
    <s v="TTO"/>
    <m/>
    <x v="8"/>
    <n v="1"/>
    <n v="9.8079999999999998"/>
    <m/>
    <n v="2"/>
    <n v="10.052"/>
    <m/>
    <n v="2"/>
    <n v="10.039000000000001"/>
    <m/>
  </r>
  <r>
    <x v="4"/>
    <x v="1"/>
    <d v="2021-10-23T00:00:00"/>
    <x v="0"/>
    <x v="2"/>
    <n v="3"/>
    <s v="HOOGLAND Jeffrey"/>
    <s v="NED"/>
    <m/>
    <x v="25"/>
    <n v="2"/>
    <n v="9.879999999999999"/>
    <m/>
    <n v="1"/>
    <n v="9.9909999999999997"/>
    <m/>
    <n v="1"/>
    <n v="9.8770000000000007"/>
    <m/>
  </r>
  <r>
    <x v="4"/>
    <x v="1"/>
    <d v="2021-10-23T00:00:00"/>
    <x v="0"/>
    <x v="2"/>
    <n v="3"/>
    <s v="IAKOVLEV Mikhail"/>
    <s v="RCF"/>
    <m/>
    <x v="10"/>
    <n v="1"/>
    <n v="9.8789999999999996"/>
    <m/>
    <n v="2"/>
    <n v="10.145999999999999"/>
    <m/>
    <n v="2"/>
    <n v="10.223000000000001"/>
    <m/>
  </r>
  <r>
    <x v="4"/>
    <x v="1"/>
    <d v="2021-10-23T00:00:00"/>
    <x v="0"/>
    <x v="2"/>
    <n v="4"/>
    <s v="VIGIER Sebastien"/>
    <s v="FRA"/>
    <m/>
    <x v="26"/>
    <n v="1"/>
    <n v="10.159000000000001"/>
    <m/>
    <n v="1"/>
    <n v="9.9830000000000005"/>
    <m/>
    <m/>
    <m/>
    <m/>
  </r>
  <r>
    <x v="4"/>
    <x v="1"/>
    <d v="2021-10-23T00:00:00"/>
    <x v="0"/>
    <x v="2"/>
    <n v="4"/>
    <s v="RUDYK Mateusz"/>
    <s v="POL"/>
    <m/>
    <x v="12"/>
    <n v="2"/>
    <n v="10.260000000000002"/>
    <m/>
    <n v="2"/>
    <n v="10.835000000000001"/>
    <m/>
    <m/>
    <m/>
    <m/>
  </r>
  <r>
    <x v="4"/>
    <x v="1"/>
    <d v="2021-10-24T00:00:00"/>
    <x v="0"/>
    <x v="3"/>
    <n v="1"/>
    <s v="LAVREYSEN Harrie"/>
    <s v="NED"/>
    <m/>
    <x v="24"/>
    <n v="1"/>
    <n v="9.9920000000000009"/>
    <m/>
    <n v="1"/>
    <n v="9.8520000000000003"/>
    <m/>
    <m/>
    <m/>
    <m/>
  </r>
  <r>
    <x v="4"/>
    <x v="1"/>
    <d v="2021-10-24T00:00:00"/>
    <x v="0"/>
    <x v="3"/>
    <n v="1"/>
    <s v="VIGIER Sebastien"/>
    <s v="FRA"/>
    <m/>
    <x v="26"/>
    <n v="2"/>
    <n v="10.079000000000001"/>
    <m/>
    <n v="2"/>
    <n v="10.1"/>
    <m/>
    <m/>
    <m/>
    <m/>
  </r>
  <r>
    <x v="4"/>
    <x v="1"/>
    <d v="2021-10-24T00:00:00"/>
    <x v="0"/>
    <x v="3"/>
    <n v="2"/>
    <s v="HOOGLAND Jeffrey"/>
    <s v="NED"/>
    <m/>
    <x v="25"/>
    <n v="2"/>
    <n v="12.686"/>
    <m/>
    <n v="1"/>
    <n v="10.031000000000001"/>
    <m/>
    <n v="1"/>
    <n v="9.8829999999999991"/>
    <m/>
  </r>
  <r>
    <x v="4"/>
    <x v="1"/>
    <d v="2021-10-24T00:00:00"/>
    <x v="0"/>
    <x v="3"/>
    <n v="2"/>
    <s v="BOETTICHER Stefan"/>
    <s v="GER"/>
    <m/>
    <x v="27"/>
    <n v="1"/>
    <n v="10.193"/>
    <m/>
    <n v="2"/>
    <n v="10.127000000000001"/>
    <m/>
    <n v="2"/>
    <n v="9.968"/>
    <m/>
  </r>
  <r>
    <x v="4"/>
    <x v="1"/>
    <d v="2021-10-24T00:00:00"/>
    <x v="0"/>
    <x v="4"/>
    <s v="G"/>
    <s v="LAVREYSEN Harrie"/>
    <s v="NED"/>
    <m/>
    <x v="24"/>
    <n v="1"/>
    <n v="9.8810000000000002"/>
    <m/>
    <n v="1"/>
    <n v="9.9770000000000003"/>
    <m/>
    <m/>
    <m/>
    <m/>
  </r>
  <r>
    <x v="4"/>
    <x v="1"/>
    <d v="2021-10-24T00:00:00"/>
    <x v="0"/>
    <x v="4"/>
    <s v="G"/>
    <s v="HOOGLAND Jeffrey"/>
    <s v="NED"/>
    <m/>
    <x v="25"/>
    <n v="2"/>
    <n v="10.032999999999999"/>
    <m/>
    <n v="2"/>
    <n v="10.155000000000001"/>
    <m/>
    <m/>
    <m/>
    <m/>
  </r>
  <r>
    <x v="4"/>
    <x v="1"/>
    <d v="2021-10-24T00:00:00"/>
    <x v="0"/>
    <x v="4"/>
    <s v="B"/>
    <s v="VIGIER Sebastien"/>
    <s v="FRA"/>
    <m/>
    <x v="26"/>
    <n v="1"/>
    <n v="10.234999999999999"/>
    <m/>
    <n v="2"/>
    <n v="10.172000000000001"/>
    <m/>
    <m/>
    <m/>
    <m/>
  </r>
  <r>
    <x v="4"/>
    <x v="1"/>
    <d v="2021-10-24T00:00:00"/>
    <x v="0"/>
    <x v="4"/>
    <s v="B"/>
    <s v="BOETTICHER Stefan"/>
    <s v="GER"/>
    <m/>
    <x v="27"/>
    <n v="2"/>
    <s v="REL"/>
    <m/>
    <n v="1"/>
    <n v="10.137"/>
    <m/>
    <m/>
    <m/>
    <m/>
  </r>
  <r>
    <x v="1"/>
    <x v="1"/>
    <d v="2021-09-12T00:00:00"/>
    <x v="1"/>
    <x v="0"/>
    <n v="1"/>
    <s v="WAGNER Robin"/>
    <s v="CZE"/>
    <m/>
    <x v="6"/>
    <n v="1"/>
    <n v="10.657"/>
    <m/>
    <m/>
    <m/>
    <m/>
    <m/>
    <m/>
    <m/>
  </r>
  <r>
    <x v="1"/>
    <x v="1"/>
    <d v="2021-09-12T00:00:00"/>
    <x v="1"/>
    <x v="0"/>
    <n v="1"/>
    <s v="PACHECO Pablo"/>
    <s v="ECU"/>
    <m/>
    <x v="17"/>
    <n v="2"/>
    <n v="11.356"/>
    <m/>
    <m/>
    <m/>
    <m/>
    <m/>
    <m/>
    <m/>
  </r>
  <r>
    <x v="1"/>
    <x v="1"/>
    <d v="2021-09-12T00:00:00"/>
    <x v="1"/>
    <x v="0"/>
    <n v="2"/>
    <s v="LAITONJAM Ronaldo"/>
    <s v="IND"/>
    <m/>
    <x v="16"/>
    <n v="1"/>
    <n v="10.492000000000001"/>
    <m/>
    <m/>
    <m/>
    <m/>
    <m/>
    <m/>
    <m/>
  </r>
  <r>
    <x v="1"/>
    <x v="1"/>
    <d v="2021-09-12T00:00:00"/>
    <x v="1"/>
    <x v="0"/>
    <n v="2"/>
    <s v="LEANDRO MADRIGAL Nayib"/>
    <s v="CRC"/>
    <m/>
    <x v="21"/>
    <n v="2"/>
    <n v="10.826000000000001"/>
    <m/>
    <m/>
    <m/>
    <m/>
    <m/>
    <m/>
    <m/>
  </r>
  <r>
    <x v="1"/>
    <x v="1"/>
    <d v="2021-09-12T00:00:00"/>
    <x v="1"/>
    <x v="0"/>
    <n v="3"/>
    <s v="VERDUGO OSUNA Edgar Ismael"/>
    <s v="MEX"/>
    <m/>
    <x v="20"/>
    <n v="1"/>
    <n v="10.712"/>
    <m/>
    <m/>
    <m/>
    <m/>
    <m/>
    <m/>
    <m/>
  </r>
  <r>
    <x v="1"/>
    <x v="1"/>
    <d v="2021-09-12T00:00:00"/>
    <x v="1"/>
    <x v="0"/>
    <n v="3"/>
    <s v="BONE NAZARENO Francisco Miguel"/>
    <s v="ECU"/>
    <m/>
    <x v="23"/>
    <n v="2"/>
    <n v="10.722999999999999"/>
    <m/>
    <m/>
    <m/>
    <m/>
    <m/>
    <m/>
    <m/>
  </r>
  <r>
    <x v="1"/>
    <x v="1"/>
    <d v="2021-09-12T00:00:00"/>
    <x v="1"/>
    <x v="0"/>
    <n v="4"/>
    <s v="BOHUSLAVEK Matej"/>
    <s v="CZE"/>
    <m/>
    <x v="22"/>
    <n v="1"/>
    <n v="10.946999999999999"/>
    <m/>
    <m/>
    <m/>
    <m/>
    <m/>
    <m/>
    <m/>
  </r>
  <r>
    <x v="1"/>
    <x v="1"/>
    <d v="2021-09-12T00:00:00"/>
    <x v="1"/>
    <x v="0"/>
    <n v="4"/>
    <s v="DANYLCHUK Bohdan"/>
    <s v="UKR"/>
    <m/>
    <x v="19"/>
    <n v="2"/>
    <n v="10.997"/>
    <m/>
    <m/>
    <m/>
    <m/>
    <m/>
    <m/>
    <m/>
  </r>
  <r>
    <x v="1"/>
    <x v="1"/>
    <d v="2021-09-12T00:00:00"/>
    <x v="1"/>
    <x v="0"/>
    <n v="5"/>
    <s v="ESOW Esow"/>
    <s v="IND"/>
    <m/>
    <x v="18"/>
    <n v="1"/>
    <n v="10.92"/>
    <m/>
    <m/>
    <m/>
    <m/>
    <m/>
    <m/>
    <m/>
  </r>
  <r>
    <x v="1"/>
    <x v="1"/>
    <d v="2021-09-12T00:00:00"/>
    <x v="1"/>
    <x v="0"/>
    <n v="5"/>
    <s v="ALEXANDER Quincy"/>
    <s v="TTO"/>
    <m/>
    <x v="15"/>
    <n v="2"/>
    <n v="10.968"/>
    <m/>
    <m/>
    <m/>
    <m/>
    <m/>
    <m/>
    <m/>
  </r>
  <r>
    <x v="1"/>
    <x v="1"/>
    <d v="2021-09-12T00:00:00"/>
    <x v="1"/>
    <x v="0"/>
    <n v="6"/>
    <s v="MASRI Amar Danial"/>
    <s v="MAS"/>
    <m/>
    <x v="4"/>
    <n v="1"/>
    <n v="10.752000000000001"/>
    <m/>
    <m/>
    <m/>
    <m/>
    <m/>
    <m/>
    <m/>
  </r>
  <r>
    <x v="1"/>
    <x v="1"/>
    <d v="2021-09-12T00:00:00"/>
    <x v="1"/>
    <x v="0"/>
    <n v="6"/>
    <s v="RUIZ TERAN Juan Carlos"/>
    <s v="MEX"/>
    <m/>
    <x v="5"/>
    <n v="2"/>
    <s v="REL"/>
    <m/>
    <m/>
    <m/>
    <m/>
    <m/>
    <m/>
    <m/>
  </r>
  <r>
    <x v="1"/>
    <x v="1"/>
    <d v="2021-09-12T00:00:00"/>
    <x v="1"/>
    <x v="1"/>
    <n v="1"/>
    <s v="PAUL Nicholas"/>
    <s v="TTO"/>
    <m/>
    <x v="24"/>
    <n v="1"/>
    <n v="10.449"/>
    <m/>
    <m/>
    <m/>
    <m/>
    <m/>
    <m/>
    <m/>
  </r>
  <r>
    <x v="1"/>
    <x v="1"/>
    <d v="2021-09-12T00:00:00"/>
    <x v="1"/>
    <x v="1"/>
    <n v="1"/>
    <s v="MASRI Amar Danial"/>
    <s v="MAS"/>
    <m/>
    <x v="4"/>
    <n v="2"/>
    <n v="10.747999999999999"/>
    <m/>
    <m/>
    <m/>
    <m/>
    <m/>
    <m/>
    <m/>
  </r>
  <r>
    <x v="1"/>
    <x v="1"/>
    <d v="2021-09-12T00:00:00"/>
    <x v="1"/>
    <x v="1"/>
    <n v="2"/>
    <s v="WAMMES Nick"/>
    <s v="CAN"/>
    <m/>
    <x v="27"/>
    <n v="1"/>
    <n v="10.38"/>
    <m/>
    <m/>
    <m/>
    <m/>
    <m/>
    <m/>
    <m/>
  </r>
  <r>
    <x v="1"/>
    <x v="1"/>
    <d v="2021-09-12T00:00:00"/>
    <x v="1"/>
    <x v="1"/>
    <n v="2"/>
    <s v="ESOW Esow"/>
    <s v="IND"/>
    <m/>
    <x v="18"/>
    <n v="2"/>
    <n v="13.874000000000001"/>
    <m/>
    <m/>
    <m/>
    <m/>
    <m/>
    <m/>
    <m/>
  </r>
  <r>
    <x v="1"/>
    <x v="1"/>
    <d v="2021-09-12T00:00:00"/>
    <x v="1"/>
    <x v="1"/>
    <n v="3"/>
    <s v="QUINTERO CHAVARRO Kevin Santiago"/>
    <s v="COL"/>
    <m/>
    <x v="25"/>
    <n v="1"/>
    <n v="10.587"/>
    <m/>
    <m/>
    <m/>
    <m/>
    <m/>
    <m/>
    <m/>
  </r>
  <r>
    <x v="1"/>
    <x v="1"/>
    <d v="2021-09-12T00:00:00"/>
    <x v="1"/>
    <x v="1"/>
    <n v="3"/>
    <s v="BOHUSLAVEK Matej"/>
    <s v="CZE"/>
    <m/>
    <x v="22"/>
    <n v="2"/>
    <n v="11.029"/>
    <m/>
    <m/>
    <m/>
    <m/>
    <m/>
    <m/>
    <m/>
  </r>
  <r>
    <x v="1"/>
    <x v="1"/>
    <d v="2021-09-12T00:00:00"/>
    <x v="1"/>
    <x v="1"/>
    <n v="4"/>
    <s v="HELAL Rayan"/>
    <s v="FRA"/>
    <m/>
    <x v="26"/>
    <n v="1"/>
    <n v="10.474"/>
    <m/>
    <m/>
    <m/>
    <m/>
    <m/>
    <m/>
    <m/>
  </r>
  <r>
    <x v="1"/>
    <x v="1"/>
    <d v="2021-09-12T00:00:00"/>
    <x v="1"/>
    <x v="1"/>
    <n v="4"/>
    <s v="VERDUGO OSUNA Edgar Ismael"/>
    <s v="MEX"/>
    <m/>
    <x v="20"/>
    <n v="2"/>
    <n v="10.545"/>
    <m/>
    <m/>
    <m/>
    <m/>
    <m/>
    <m/>
    <m/>
  </r>
  <r>
    <x v="1"/>
    <x v="1"/>
    <d v="2021-09-12T00:00:00"/>
    <x v="1"/>
    <x v="1"/>
    <n v="5"/>
    <s v="VIGIER Sebastien"/>
    <s v="FRA"/>
    <m/>
    <x v="8"/>
    <n v="1"/>
    <n v="10.375"/>
    <m/>
    <m/>
    <m/>
    <m/>
    <m/>
    <m/>
    <m/>
  </r>
  <r>
    <x v="1"/>
    <x v="1"/>
    <d v="2021-09-12T00:00:00"/>
    <x v="1"/>
    <x v="1"/>
    <n v="5"/>
    <s v="LAITONJAM Ronaldo"/>
    <s v="IND"/>
    <m/>
    <x v="16"/>
    <n v="2"/>
    <n v="10.46"/>
    <m/>
    <m/>
    <m/>
    <m/>
    <m/>
    <m/>
    <m/>
  </r>
  <r>
    <x v="1"/>
    <x v="1"/>
    <d v="2021-09-12T00:00:00"/>
    <x v="1"/>
    <x v="1"/>
    <n v="6"/>
    <s v="RAMIREZ MORALES Santiago"/>
    <s v="COL"/>
    <m/>
    <x v="10"/>
    <n v="1"/>
    <n v="10.29"/>
    <m/>
    <m/>
    <m/>
    <m/>
    <m/>
    <m/>
    <m/>
  </r>
  <r>
    <x v="1"/>
    <x v="1"/>
    <d v="2021-09-12T00:00:00"/>
    <x v="1"/>
    <x v="1"/>
    <n v="6"/>
    <s v="WAGNER Robin"/>
    <s v="CZE"/>
    <m/>
    <x v="6"/>
    <n v="2"/>
    <n v="10.417999999999999"/>
    <m/>
    <m/>
    <m/>
    <m/>
    <m/>
    <m/>
    <m/>
  </r>
  <r>
    <x v="1"/>
    <x v="1"/>
    <d v="2021-09-12T00:00:00"/>
    <x v="1"/>
    <x v="1"/>
    <n v="7"/>
    <s v="RAJKOWSKI Patryk"/>
    <s v="POL"/>
    <m/>
    <x v="12"/>
    <n v="1"/>
    <n v="10.391"/>
    <m/>
    <m/>
    <m/>
    <m/>
    <m/>
    <m/>
    <m/>
  </r>
  <r>
    <x v="1"/>
    <x v="1"/>
    <d v="2021-09-12T00:00:00"/>
    <x v="1"/>
    <x v="1"/>
    <n v="7"/>
    <s v="SAHROM Muhammad Ridwan"/>
    <s v="MAS"/>
    <m/>
    <x v="2"/>
    <n v="2"/>
    <n v="10.523"/>
    <m/>
    <m/>
    <m/>
    <m/>
    <m/>
    <m/>
    <m/>
  </r>
  <r>
    <x v="1"/>
    <x v="1"/>
    <d v="2021-09-12T00:00:00"/>
    <x v="1"/>
    <x v="1"/>
    <n v="8"/>
    <s v="ROCHNA Daniel"/>
    <s v="POL"/>
    <m/>
    <x v="14"/>
    <n v="1"/>
    <n v="10.398"/>
    <m/>
    <m/>
    <m/>
    <m/>
    <m/>
    <m/>
    <m/>
  </r>
  <r>
    <x v="1"/>
    <x v="1"/>
    <d v="2021-09-12T00:00:00"/>
    <x v="1"/>
    <x v="1"/>
    <n v="8"/>
    <s v="DODYK Ryan"/>
    <s v="CAN"/>
    <m/>
    <x v="0"/>
    <n v="2"/>
    <n v="10.475999999999999"/>
    <m/>
    <m/>
    <m/>
    <m/>
    <m/>
    <m/>
    <m/>
  </r>
  <r>
    <x v="1"/>
    <x v="1"/>
    <d v="2021-09-12T00:00:00"/>
    <x v="1"/>
    <x v="2"/>
    <n v="1"/>
    <s v="PAUL Nicholas"/>
    <s v="TTO"/>
    <m/>
    <x v="24"/>
    <n v="1"/>
    <n v="10.744999999999999"/>
    <m/>
    <n v="1"/>
    <n v="10.93"/>
    <m/>
    <m/>
    <m/>
    <m/>
  </r>
  <r>
    <x v="1"/>
    <x v="1"/>
    <d v="2021-09-12T00:00:00"/>
    <x v="1"/>
    <x v="2"/>
    <n v="1"/>
    <s v="ROCHNA Daniel"/>
    <s v="POL"/>
    <m/>
    <x v="14"/>
    <n v="2"/>
    <n v="10.937999999999999"/>
    <m/>
    <n v="2"/>
    <n v="11.106999999999999"/>
    <m/>
    <m/>
    <m/>
    <m/>
  </r>
  <r>
    <x v="1"/>
    <x v="1"/>
    <d v="2021-09-12T00:00:00"/>
    <x v="1"/>
    <x v="2"/>
    <n v="2"/>
    <s v="WAMMES Nick"/>
    <s v="CAN"/>
    <m/>
    <x v="27"/>
    <n v="1"/>
    <n v="10.308"/>
    <m/>
    <n v="1"/>
    <n v="10.311999999999999"/>
    <m/>
    <m/>
    <m/>
    <m/>
  </r>
  <r>
    <x v="1"/>
    <x v="1"/>
    <d v="2021-09-12T00:00:00"/>
    <x v="1"/>
    <x v="2"/>
    <n v="2"/>
    <s v="RAJKOWSKI Patryk"/>
    <s v="POL"/>
    <m/>
    <x v="12"/>
    <n v="2"/>
    <n v="10.458"/>
    <m/>
    <n v="2"/>
    <n v="10.356999999999999"/>
    <m/>
    <m/>
    <m/>
    <m/>
  </r>
  <r>
    <x v="1"/>
    <x v="1"/>
    <d v="2021-09-12T00:00:00"/>
    <x v="1"/>
    <x v="2"/>
    <n v="3"/>
    <s v="QUINTERO CHAVARRO Kevin Santiago"/>
    <s v="COL"/>
    <m/>
    <x v="25"/>
    <n v="2"/>
    <n v="10.363999999999999"/>
    <m/>
    <n v="1"/>
    <n v="10.345000000000001"/>
    <m/>
    <n v="1"/>
    <n v="10.683"/>
    <m/>
  </r>
  <r>
    <x v="1"/>
    <x v="1"/>
    <d v="2021-09-12T00:00:00"/>
    <x v="1"/>
    <x v="2"/>
    <n v="3"/>
    <s v="RAMIREZ MORALES Santiago"/>
    <s v="COL"/>
    <m/>
    <x v="10"/>
    <n v="1"/>
    <n v="10.244999999999999"/>
    <m/>
    <n v="2"/>
    <n v="10.402000000000001"/>
    <m/>
    <n v="2"/>
    <n v="12.221"/>
    <m/>
  </r>
  <r>
    <x v="1"/>
    <x v="1"/>
    <d v="2021-09-12T00:00:00"/>
    <x v="1"/>
    <x v="2"/>
    <n v="4"/>
    <s v="HELAL Rayan"/>
    <s v="FRA"/>
    <m/>
    <x v="26"/>
    <n v="1"/>
    <n v="10.154999999999999"/>
    <m/>
    <n v="1"/>
    <n v="10.416"/>
    <m/>
    <m/>
    <m/>
    <m/>
  </r>
  <r>
    <x v="1"/>
    <x v="1"/>
    <d v="2021-09-12T00:00:00"/>
    <x v="1"/>
    <x v="2"/>
    <n v="4"/>
    <s v="VIGIER Sebastien"/>
    <s v="FRA"/>
    <m/>
    <x v="8"/>
    <n v="2"/>
    <n v="10.356999999999999"/>
    <m/>
    <n v="2"/>
    <n v="10.532"/>
    <m/>
    <m/>
    <m/>
    <m/>
  </r>
  <r>
    <x v="1"/>
    <x v="1"/>
    <d v="2021-09-12T00:00:00"/>
    <x v="1"/>
    <x v="3"/>
    <n v="1"/>
    <s v="PAUL Nicholas"/>
    <s v="TTO"/>
    <m/>
    <x v="24"/>
    <n v="1"/>
    <n v="10.003"/>
    <m/>
    <n v="1"/>
    <n v="10.247"/>
    <m/>
    <m/>
    <m/>
    <m/>
  </r>
  <r>
    <x v="1"/>
    <x v="1"/>
    <d v="2021-09-12T00:00:00"/>
    <x v="1"/>
    <x v="3"/>
    <n v="1"/>
    <s v="HELAL Rayan"/>
    <s v="FRA"/>
    <m/>
    <x v="26"/>
    <n v="2"/>
    <n v="10.189"/>
    <m/>
    <n v="2"/>
    <n v="12.786"/>
    <m/>
    <m/>
    <m/>
    <m/>
  </r>
  <r>
    <x v="1"/>
    <x v="1"/>
    <d v="2021-09-12T00:00:00"/>
    <x v="1"/>
    <x v="3"/>
    <n v="2"/>
    <s v="QUINTERO CHAVARRO Kevin Santiago"/>
    <s v="COL"/>
    <m/>
    <x v="25"/>
    <n v="2"/>
    <n v="10.162000000000001"/>
    <m/>
    <n v="1"/>
    <n v="10.23"/>
    <m/>
    <n v="1"/>
    <n v="10.496"/>
    <m/>
  </r>
  <r>
    <x v="1"/>
    <x v="1"/>
    <d v="2021-09-12T00:00:00"/>
    <x v="1"/>
    <x v="3"/>
    <n v="2"/>
    <s v="WAMMES Nick"/>
    <s v="CAN"/>
    <m/>
    <x v="27"/>
    <n v="1"/>
    <n v="10.115"/>
    <m/>
    <n v="2"/>
    <n v="10.395"/>
    <m/>
    <n v="2"/>
    <n v="10.5"/>
    <m/>
  </r>
  <r>
    <x v="1"/>
    <x v="1"/>
    <d v="2021-09-12T00:00:00"/>
    <x v="1"/>
    <x v="4"/>
    <s v="G"/>
    <s v="PAUL Nicholas"/>
    <s v="TTO"/>
    <m/>
    <x v="24"/>
    <n v="1"/>
    <n v="10.196"/>
    <m/>
    <n v="1"/>
    <n v="9.8450000000000006"/>
    <m/>
    <m/>
    <m/>
    <m/>
  </r>
  <r>
    <x v="1"/>
    <x v="1"/>
    <d v="2021-09-12T00:00:00"/>
    <x v="1"/>
    <x v="4"/>
    <s v="G"/>
    <s v="QUINTERO CHAVARRO Kevin Santiago"/>
    <s v="COL"/>
    <m/>
    <x v="25"/>
    <n v="2"/>
    <n v="10.321"/>
    <m/>
    <n v="2"/>
    <n v="10.361000000000001"/>
    <m/>
    <m/>
    <m/>
    <m/>
  </r>
  <r>
    <x v="1"/>
    <x v="1"/>
    <d v="2021-09-12T00:00:00"/>
    <x v="1"/>
    <x v="4"/>
    <s v="B"/>
    <s v="HELAL Rayan"/>
    <s v="FRA"/>
    <m/>
    <x v="26"/>
    <n v="1"/>
    <n v="10.054"/>
    <m/>
    <n v="1"/>
    <n v="10.035"/>
    <m/>
    <m/>
    <m/>
    <m/>
  </r>
  <r>
    <x v="1"/>
    <x v="1"/>
    <d v="2021-09-12T00:00:00"/>
    <x v="1"/>
    <x v="4"/>
    <s v="B"/>
    <s v="WAMMES Nick"/>
    <s v="CAN"/>
    <m/>
    <x v="27"/>
    <n v="2"/>
    <n v="10.097"/>
    <m/>
    <n v="2"/>
    <n v="10.926"/>
    <m/>
    <m/>
    <m/>
    <m/>
  </r>
  <r>
    <x v="5"/>
    <x v="1"/>
    <d v="2021-07-11T00:00:00"/>
    <x v="1"/>
    <x v="0"/>
    <n v="1"/>
    <s v="ROSTOV Pavel"/>
    <s v="MCT"/>
    <m/>
    <x v="6"/>
    <n v="1"/>
    <n v="10.500999999999999"/>
    <m/>
    <m/>
    <m/>
    <m/>
    <m/>
    <m/>
    <m/>
  </r>
  <r>
    <x v="5"/>
    <x v="1"/>
    <d v="2021-07-11T00:00:00"/>
    <x v="1"/>
    <x v="0"/>
    <n v="1"/>
    <s v="SAFAROV Alexandr"/>
    <s v="NCT"/>
    <m/>
    <x v="13"/>
    <n v="2"/>
    <n v="10.583"/>
    <m/>
    <m/>
    <m/>
    <m/>
    <m/>
    <m/>
    <m/>
  </r>
  <r>
    <x v="5"/>
    <x v="1"/>
    <d v="2021-07-11T00:00:00"/>
    <x v="1"/>
    <x v="0"/>
    <n v="2"/>
    <s v="JAGER Julien"/>
    <s v="GER"/>
    <m/>
    <x v="16"/>
    <n v="1"/>
    <n v="10.507"/>
    <m/>
    <m/>
    <m/>
    <m/>
    <m/>
    <m/>
    <m/>
  </r>
  <r>
    <x v="5"/>
    <x v="1"/>
    <d v="2021-07-11T00:00:00"/>
    <x v="1"/>
    <x v="0"/>
    <n v="2"/>
    <s v="ESOW Esow"/>
    <s v="IND"/>
    <m/>
    <x v="17"/>
    <n v="2"/>
    <n v="10.597999999999999"/>
    <m/>
    <m/>
    <m/>
    <m/>
    <m/>
    <m/>
    <m/>
  </r>
  <r>
    <x v="5"/>
    <x v="1"/>
    <d v="2021-07-11T00:00:00"/>
    <x v="1"/>
    <x v="0"/>
    <n v="3"/>
    <s v="CHUGAY Andrey"/>
    <s v="KAZ"/>
    <m/>
    <x v="20"/>
    <n v="1"/>
    <n v="10.414"/>
    <m/>
    <m/>
    <m/>
    <m/>
    <m/>
    <m/>
    <m/>
  </r>
  <r>
    <x v="5"/>
    <x v="1"/>
    <d v="2021-07-11T00:00:00"/>
    <x v="1"/>
    <x v="0"/>
    <n v="3"/>
    <s v="DANYLCHUK Bohdan"/>
    <s v="UKR"/>
    <m/>
    <x v="21"/>
    <n v="2"/>
    <n v="10.464"/>
    <m/>
    <m/>
    <m/>
    <m/>
    <m/>
    <m/>
    <m/>
  </r>
  <r>
    <x v="5"/>
    <x v="1"/>
    <d v="2021-07-11T00:00:00"/>
    <x v="1"/>
    <x v="0"/>
    <n v="4"/>
    <s v="LOVASSY Patrik Romeo"/>
    <s v="HUN"/>
    <m/>
    <x v="22"/>
    <n v="1"/>
    <n v="10.46"/>
    <m/>
    <m/>
    <m/>
    <m/>
    <m/>
    <m/>
    <m/>
  </r>
  <r>
    <x v="5"/>
    <x v="1"/>
    <d v="2021-07-11T00:00:00"/>
    <x v="1"/>
    <x v="0"/>
    <n v="4"/>
    <s v="HLOVA Aliaksandr"/>
    <s v="BLR"/>
    <m/>
    <x v="23"/>
    <n v="2"/>
    <n v="10.593"/>
    <m/>
    <m/>
    <m/>
    <m/>
    <m/>
    <m/>
    <m/>
  </r>
  <r>
    <x v="5"/>
    <x v="1"/>
    <d v="2021-07-11T00:00:00"/>
    <x v="1"/>
    <x v="0"/>
    <n v="5"/>
    <s v="ZAITSAU Artsiom"/>
    <s v="BLR"/>
    <m/>
    <x v="18"/>
    <n v="1"/>
    <n v="10.371"/>
    <m/>
    <m/>
    <m/>
    <m/>
    <m/>
    <m/>
    <m/>
  </r>
  <r>
    <x v="5"/>
    <x v="1"/>
    <d v="2021-07-11T00:00:00"/>
    <x v="1"/>
    <x v="0"/>
    <n v="5"/>
    <s v="LAITONJAM Ronaldo"/>
    <s v="IND"/>
    <m/>
    <x v="19"/>
    <n v="2"/>
    <n v="11.252000000000001"/>
    <m/>
    <m/>
    <m/>
    <m/>
    <m/>
    <m/>
    <m/>
  </r>
  <r>
    <x v="5"/>
    <x v="1"/>
    <d v="2021-07-11T00:00:00"/>
    <x v="1"/>
    <x v="0"/>
    <n v="6"/>
    <s v="NESTEROV Dmitry"/>
    <s v="MCT"/>
    <m/>
    <x v="14"/>
    <n v="1"/>
    <n v="10.704000000000001"/>
    <m/>
    <m/>
    <m/>
    <m/>
    <m/>
    <m/>
    <m/>
  </r>
  <r>
    <x v="5"/>
    <x v="1"/>
    <d v="2021-07-11T00:00:00"/>
    <x v="1"/>
    <x v="0"/>
    <n v="6"/>
    <s v="STOVBETSKYI Dmytro"/>
    <s v="UKR"/>
    <m/>
    <x v="5"/>
    <n v="2"/>
    <n v="11.645000000000001"/>
    <m/>
    <m/>
    <m/>
    <m/>
    <m/>
    <m/>
    <m/>
  </r>
  <r>
    <x v="5"/>
    <x v="1"/>
    <d v="2021-07-11T00:00:00"/>
    <x v="1"/>
    <x v="0"/>
    <n v="7"/>
    <s v="JONAUSKAS Svajunas"/>
    <s v="LTU"/>
    <m/>
    <x v="4"/>
    <n v="1"/>
    <n v="10.467000000000001"/>
    <m/>
    <m/>
    <m/>
    <m/>
    <m/>
    <m/>
    <m/>
  </r>
  <r>
    <x v="5"/>
    <x v="1"/>
    <d v="2021-07-11T00:00:00"/>
    <x v="1"/>
    <x v="0"/>
    <n v="7"/>
    <s v="BIANCHI Matteo"/>
    <s v="ITA"/>
    <m/>
    <x v="15"/>
    <n v="2"/>
    <n v="10.524000000000001"/>
    <m/>
    <m/>
    <m/>
    <m/>
    <m/>
    <m/>
    <m/>
  </r>
  <r>
    <x v="5"/>
    <x v="1"/>
    <d v="2021-07-11T00:00:00"/>
    <x v="1"/>
    <x v="1"/>
    <n v="1"/>
    <s v="IAKOVLEV Mikhail"/>
    <s v="RUS"/>
    <m/>
    <x v="25"/>
    <n v="1"/>
    <n v="10.396000000000001"/>
    <m/>
    <m/>
    <m/>
    <m/>
    <m/>
    <m/>
    <m/>
  </r>
  <r>
    <x v="5"/>
    <x v="1"/>
    <d v="2021-07-11T00:00:00"/>
    <x v="1"/>
    <x v="1"/>
    <n v="1"/>
    <s v="JONAUSKAS Svajunas"/>
    <s v="LTU"/>
    <m/>
    <x v="4"/>
    <n v="2"/>
    <n v="10.547000000000001"/>
    <m/>
    <m/>
    <m/>
    <m/>
    <m/>
    <m/>
    <m/>
  </r>
  <r>
    <x v="5"/>
    <x v="1"/>
    <d v="2021-07-11T00:00:00"/>
    <x v="1"/>
    <x v="1"/>
    <n v="2"/>
    <s v="NESTEROV Dmitry"/>
    <s v="MCT"/>
    <m/>
    <x v="14"/>
    <n v="1"/>
    <n v="10.288"/>
    <m/>
    <m/>
    <m/>
    <m/>
    <m/>
    <m/>
    <m/>
  </r>
  <r>
    <x v="5"/>
    <x v="1"/>
    <d v="2021-07-11T00:00:00"/>
    <x v="1"/>
    <x v="1"/>
    <n v="2"/>
    <s v="CALEYRON Quentin"/>
    <s v="FRA"/>
    <m/>
    <x v="0"/>
    <n v="2"/>
    <s v="REL"/>
    <m/>
    <m/>
    <m/>
    <m/>
    <m/>
    <m/>
    <m/>
  </r>
  <r>
    <x v="5"/>
    <x v="1"/>
    <d v="2021-07-11T00:00:00"/>
    <x v="1"/>
    <x v="1"/>
    <n v="3"/>
    <s v="QUINTERO CHAVARRO Kevin Santiago"/>
    <s v="COL"/>
    <m/>
    <x v="24"/>
    <n v="1"/>
    <n v="10.113"/>
    <m/>
    <m/>
    <m/>
    <m/>
    <m/>
    <m/>
    <m/>
  </r>
  <r>
    <x v="5"/>
    <x v="1"/>
    <d v="2021-07-11T00:00:00"/>
    <x v="1"/>
    <x v="1"/>
    <n v="3"/>
    <s v="ZAITSAU Artsiom"/>
    <s v="BLR"/>
    <m/>
    <x v="18"/>
    <n v="2"/>
    <n v="10.356999999999999"/>
    <m/>
    <m/>
    <m/>
    <m/>
    <m/>
    <m/>
    <m/>
  </r>
  <r>
    <x v="5"/>
    <x v="1"/>
    <d v="2021-07-11T00:00:00"/>
    <x v="1"/>
    <x v="1"/>
    <n v="4"/>
    <s v="DERACHE Tom"/>
    <s v="FRA"/>
    <m/>
    <x v="26"/>
    <n v="1"/>
    <n v="10.494"/>
    <m/>
    <m/>
    <m/>
    <m/>
    <m/>
    <m/>
    <m/>
  </r>
  <r>
    <x v="5"/>
    <x v="1"/>
    <d v="2021-07-11T00:00:00"/>
    <x v="1"/>
    <x v="1"/>
    <n v="4"/>
    <s v="LOVASSY Patrik Romeo"/>
    <s v="HUN"/>
    <m/>
    <x v="22"/>
    <n v="2"/>
    <n v="10.644"/>
    <m/>
    <m/>
    <m/>
    <m/>
    <m/>
    <m/>
    <m/>
  </r>
  <r>
    <x v="5"/>
    <x v="1"/>
    <d v="2021-07-11T00:00:00"/>
    <x v="1"/>
    <x v="1"/>
    <n v="5"/>
    <s v="HOHNE Anton"/>
    <s v="GER"/>
    <m/>
    <x v="8"/>
    <n v="1"/>
    <n v="10.17"/>
    <m/>
    <m/>
    <m/>
    <m/>
    <m/>
    <m/>
    <m/>
  </r>
  <r>
    <x v="5"/>
    <x v="1"/>
    <d v="2021-07-11T00:00:00"/>
    <x v="1"/>
    <x v="1"/>
    <n v="5"/>
    <s v="CHUGAY Andrey"/>
    <s v="KAZ"/>
    <m/>
    <x v="20"/>
    <n v="2"/>
    <n v="10.257999999999999"/>
    <m/>
    <m/>
    <m/>
    <m/>
    <m/>
    <m/>
    <m/>
  </r>
  <r>
    <x v="5"/>
    <x v="1"/>
    <d v="2021-07-11T00:00:00"/>
    <x v="1"/>
    <x v="1"/>
    <n v="6"/>
    <s v="LENDEL Vasilijus"/>
    <s v="LTU"/>
    <m/>
    <x v="10"/>
    <n v="1"/>
    <n v="10.563000000000001"/>
    <m/>
    <m/>
    <m/>
    <m/>
    <m/>
    <m/>
    <m/>
  </r>
  <r>
    <x v="5"/>
    <x v="1"/>
    <d v="2021-07-11T00:00:00"/>
    <x v="1"/>
    <x v="1"/>
    <n v="6"/>
    <s v="JAGER Julien"/>
    <s v="GER"/>
    <m/>
    <x v="16"/>
    <n v="2"/>
    <n v="10.631"/>
    <m/>
    <m/>
    <m/>
    <m/>
    <m/>
    <m/>
    <m/>
  </r>
  <r>
    <x v="5"/>
    <x v="1"/>
    <d v="2021-07-11T00:00:00"/>
    <x v="1"/>
    <x v="1"/>
    <n v="7"/>
    <s v="SZALONTAY Sandor"/>
    <s v="HUN"/>
    <m/>
    <x v="27"/>
    <n v="1"/>
    <n v="10.236000000000001"/>
    <m/>
    <m/>
    <m/>
    <m/>
    <m/>
    <m/>
    <m/>
  </r>
  <r>
    <x v="5"/>
    <x v="1"/>
    <d v="2021-07-11T00:00:00"/>
    <x v="1"/>
    <x v="1"/>
    <n v="7"/>
    <s v="ROSTOV Pavel"/>
    <s v="MCT"/>
    <m/>
    <x v="6"/>
    <n v="2"/>
    <n v="10.324"/>
    <m/>
    <m/>
    <m/>
    <m/>
    <m/>
    <m/>
    <m/>
  </r>
  <r>
    <x v="5"/>
    <x v="1"/>
    <d v="2021-07-11T00:00:00"/>
    <x v="1"/>
    <x v="1"/>
    <n v="8"/>
    <s v="RAMIREZ MORALES Santiago"/>
    <s v="COL"/>
    <m/>
    <x v="12"/>
    <n v="1"/>
    <n v="10.308"/>
    <m/>
    <m/>
    <m/>
    <m/>
    <m/>
    <m/>
    <m/>
  </r>
  <r>
    <x v="5"/>
    <x v="1"/>
    <d v="2021-07-11T00:00:00"/>
    <x v="1"/>
    <x v="1"/>
    <n v="8"/>
    <s v="BURLAKOV Danila"/>
    <s v="RUS"/>
    <m/>
    <x v="2"/>
    <n v="2"/>
    <n v="10.333"/>
    <m/>
    <m/>
    <m/>
    <m/>
    <m/>
    <m/>
    <m/>
  </r>
  <r>
    <x v="5"/>
    <x v="1"/>
    <d v="2021-07-11T00:00:00"/>
    <x v="1"/>
    <x v="2"/>
    <n v="1"/>
    <s v="IAKOVLEV Mikhail"/>
    <s v="RUS"/>
    <m/>
    <x v="25"/>
    <n v="1"/>
    <n v="10.24"/>
    <m/>
    <n v="1"/>
    <n v="10.105"/>
    <m/>
    <m/>
    <m/>
    <m/>
  </r>
  <r>
    <x v="5"/>
    <x v="1"/>
    <d v="2021-07-11T00:00:00"/>
    <x v="1"/>
    <x v="2"/>
    <n v="1"/>
    <s v="RAMIREZ MORALES Santiago"/>
    <s v="COL"/>
    <m/>
    <x v="12"/>
    <n v="2"/>
    <n v="11.697000000000001"/>
    <m/>
    <n v="2"/>
    <n v="10.315000000000001"/>
    <m/>
    <m/>
    <m/>
    <m/>
  </r>
  <r>
    <x v="5"/>
    <x v="1"/>
    <d v="2021-07-11T00:00:00"/>
    <x v="1"/>
    <x v="2"/>
    <n v="2"/>
    <s v="SZALONTAY Sandor"/>
    <s v="HUN"/>
    <m/>
    <x v="27"/>
    <n v="2"/>
    <n v="10.589"/>
    <m/>
    <n v="1"/>
    <n v="10.956"/>
    <m/>
    <n v="1"/>
    <n v="10.554"/>
    <m/>
  </r>
  <r>
    <x v="5"/>
    <x v="1"/>
    <d v="2021-07-11T00:00:00"/>
    <x v="1"/>
    <x v="2"/>
    <n v="2"/>
    <s v="NESTEROV Dmitry"/>
    <s v="MCT"/>
    <m/>
    <x v="14"/>
    <n v="1"/>
    <n v="10.586"/>
    <m/>
    <n v="2"/>
    <n v="10.959999999999999"/>
    <m/>
    <n v="2"/>
    <n v="10.657999999999999"/>
    <m/>
  </r>
  <r>
    <x v="5"/>
    <x v="1"/>
    <d v="2021-07-11T00:00:00"/>
    <x v="1"/>
    <x v="2"/>
    <n v="3"/>
    <s v="QUINTERO CHAVARRO Kevin Santiago"/>
    <s v="COL"/>
    <m/>
    <x v="24"/>
    <n v="1"/>
    <n v="10.105"/>
    <m/>
    <n v="1"/>
    <n v="10.4"/>
    <m/>
    <m/>
    <m/>
    <m/>
  </r>
  <r>
    <x v="5"/>
    <x v="1"/>
    <d v="2021-07-11T00:00:00"/>
    <x v="1"/>
    <x v="2"/>
    <n v="3"/>
    <s v="LENDEL Vasilijus"/>
    <s v="LTU"/>
    <m/>
    <x v="10"/>
    <n v="2"/>
    <n v="10.246"/>
    <m/>
    <n v="2"/>
    <n v="10.776"/>
    <m/>
    <m/>
    <m/>
    <m/>
  </r>
  <r>
    <x v="5"/>
    <x v="1"/>
    <d v="2021-07-11T00:00:00"/>
    <x v="1"/>
    <x v="2"/>
    <n v="4"/>
    <s v="DERACHE Tom"/>
    <s v="FRA"/>
    <m/>
    <x v="26"/>
    <n v="1"/>
    <n v="10.127000000000001"/>
    <m/>
    <n v="1"/>
    <n v="10.497999999999999"/>
    <m/>
    <m/>
    <m/>
    <m/>
  </r>
  <r>
    <x v="5"/>
    <x v="1"/>
    <d v="2021-07-11T00:00:00"/>
    <x v="1"/>
    <x v="2"/>
    <n v="4"/>
    <s v="HOHNE Anton"/>
    <s v="GER"/>
    <m/>
    <x v="8"/>
    <n v="2"/>
    <n v="10.157"/>
    <m/>
    <n v="2"/>
    <n v="10.505999999999998"/>
    <m/>
    <m/>
    <m/>
    <m/>
  </r>
  <r>
    <x v="5"/>
    <x v="1"/>
    <d v="2021-07-11T00:00:00"/>
    <x v="1"/>
    <x v="3"/>
    <n v="1"/>
    <s v="IAKOVLEV Mikhail"/>
    <s v="RUS"/>
    <m/>
    <x v="25"/>
    <n v="1"/>
    <n v="10.112"/>
    <m/>
    <n v="1"/>
    <n v="9.9459999999999997"/>
    <m/>
    <m/>
    <m/>
    <m/>
  </r>
  <r>
    <x v="5"/>
    <x v="1"/>
    <d v="2021-07-11T00:00:00"/>
    <x v="1"/>
    <x v="3"/>
    <n v="1"/>
    <s v="DERACHE Tom"/>
    <s v="FRA"/>
    <m/>
    <x v="26"/>
    <n v="2"/>
    <n v="10.162000000000001"/>
    <m/>
    <n v="2"/>
    <n v="10.209"/>
    <m/>
    <m/>
    <m/>
    <m/>
  </r>
  <r>
    <x v="5"/>
    <x v="1"/>
    <d v="2021-07-11T00:00:00"/>
    <x v="1"/>
    <x v="3"/>
    <n v="2"/>
    <s v="QUINTERO CHAVARRO Kevin Santiago"/>
    <s v="COL"/>
    <m/>
    <x v="24"/>
    <n v="1"/>
    <n v="10.195"/>
    <m/>
    <n v="1"/>
    <n v="10.396000000000001"/>
    <m/>
    <m/>
    <m/>
    <m/>
  </r>
  <r>
    <x v="5"/>
    <x v="1"/>
    <d v="2021-07-11T00:00:00"/>
    <x v="1"/>
    <x v="3"/>
    <n v="2"/>
    <s v="SZALONTAY Sandor"/>
    <s v="HUN"/>
    <m/>
    <x v="27"/>
    <n v="2"/>
    <n v="10.742000000000001"/>
    <m/>
    <n v="2"/>
    <n v="11.078000000000001"/>
    <m/>
    <m/>
    <m/>
    <m/>
  </r>
  <r>
    <x v="5"/>
    <x v="1"/>
    <d v="2021-07-11T00:00:00"/>
    <x v="1"/>
    <x v="4"/>
    <s v="G"/>
    <s v="QUINTERO CHAVARRO Kevin Santiago"/>
    <s v="COL"/>
    <m/>
    <x v="24"/>
    <n v="2"/>
    <n v="10.151"/>
    <m/>
    <n v="1"/>
    <n v="10.201000000000001"/>
    <m/>
    <n v="1"/>
    <n v="10.122"/>
    <m/>
  </r>
  <r>
    <x v="5"/>
    <x v="1"/>
    <d v="2021-07-11T00:00:00"/>
    <x v="1"/>
    <x v="4"/>
    <s v="G"/>
    <s v="IAKOVLEV Mikhail"/>
    <s v="RUS"/>
    <m/>
    <x v="25"/>
    <n v="1"/>
    <n v="10.144"/>
    <m/>
    <n v="2"/>
    <n v="10.294"/>
    <m/>
    <n v="2"/>
    <n v="10.209"/>
    <m/>
  </r>
  <r>
    <x v="5"/>
    <x v="1"/>
    <d v="2021-07-11T00:00:00"/>
    <x v="1"/>
    <x v="4"/>
    <s v="B"/>
    <s v="DERACHE Tom"/>
    <s v="FRA"/>
    <m/>
    <x v="26"/>
    <n v="1"/>
    <n v="10.211"/>
    <m/>
    <n v="1"/>
    <n v="10.253"/>
    <m/>
    <m/>
    <m/>
    <m/>
  </r>
  <r>
    <x v="5"/>
    <x v="1"/>
    <d v="2021-07-11T00:00:00"/>
    <x v="1"/>
    <x v="4"/>
    <s v="B"/>
    <s v="SZALONTAY Sandor"/>
    <s v="HUN"/>
    <m/>
    <x v="27"/>
    <n v="2"/>
    <n v="10.297000000000001"/>
    <m/>
    <n v="2"/>
    <n v="10.419"/>
    <m/>
    <m/>
    <m/>
    <m/>
  </r>
  <r>
    <x v="6"/>
    <x v="1"/>
    <d v="2021-05-16T00:00:00"/>
    <x v="1"/>
    <x v="0"/>
    <n v="1"/>
    <s v="MATSUI Koyu"/>
    <s v="RKD"/>
    <m/>
    <x v="27"/>
    <n v="1"/>
    <n v="10.5"/>
    <m/>
    <m/>
    <m/>
    <m/>
    <m/>
    <m/>
    <m/>
  </r>
  <r>
    <x v="6"/>
    <x v="1"/>
    <d v="2021-05-16T00:00:00"/>
    <x v="1"/>
    <x v="0"/>
    <n v="1"/>
    <s v="MOHAMED YUSOFF Mohamed Elyas"/>
    <s v="SIN"/>
    <m/>
    <x v="21"/>
    <n v="2"/>
    <n v="10.646000000000001"/>
    <m/>
    <m/>
    <m/>
    <m/>
    <m/>
    <m/>
    <m/>
  </r>
  <r>
    <x v="6"/>
    <x v="1"/>
    <d v="2021-05-16T00:00:00"/>
    <x v="1"/>
    <x v="0"/>
    <n v="2"/>
    <s v="LAW Tsz Chun"/>
    <s v="HKG"/>
    <m/>
    <x v="14"/>
    <n v="1"/>
    <n v="10.65"/>
    <m/>
    <m/>
    <m/>
    <m/>
    <m/>
    <m/>
    <m/>
  </r>
  <r>
    <x v="6"/>
    <x v="1"/>
    <d v="2021-05-16T00:00:00"/>
    <x v="1"/>
    <x v="0"/>
    <n v="2"/>
    <s v="MASRI Amar Danial"/>
    <s v="MAS"/>
    <m/>
    <x v="23"/>
    <n v="2"/>
    <n v="10.712"/>
    <m/>
    <m/>
    <m/>
    <m/>
    <m/>
    <m/>
    <m/>
  </r>
  <r>
    <x v="6"/>
    <x v="1"/>
    <d v="2021-05-16T00:00:00"/>
    <x v="1"/>
    <x v="0"/>
    <n v="3"/>
    <s v="JONAUSKAS Svajunas"/>
    <s v="LTU"/>
    <m/>
    <x v="22"/>
    <n v="1"/>
    <n v="10.78"/>
    <m/>
    <m/>
    <m/>
    <m/>
    <m/>
    <m/>
    <m/>
  </r>
  <r>
    <x v="6"/>
    <x v="1"/>
    <d v="2021-05-16T00:00:00"/>
    <x v="1"/>
    <x v="0"/>
    <n v="3"/>
    <s v="DANYLCHUK Bohdan"/>
    <s v="UKR"/>
    <m/>
    <x v="19"/>
    <n v="2"/>
    <n v="10.879"/>
    <m/>
    <m/>
    <m/>
    <m/>
    <m/>
    <m/>
    <m/>
  </r>
  <r>
    <x v="6"/>
    <x v="1"/>
    <d v="2021-05-16T00:00:00"/>
    <x v="1"/>
    <x v="0"/>
    <n v="4"/>
    <s v="SAHROM Muhammad Ridwan"/>
    <s v="MAS"/>
    <m/>
    <x v="4"/>
    <n v="1"/>
    <n v="10.74"/>
    <m/>
    <m/>
    <m/>
    <m/>
    <m/>
    <m/>
    <m/>
  </r>
  <r>
    <x v="6"/>
    <x v="1"/>
    <d v="2021-05-16T00:00:00"/>
    <x v="1"/>
    <x v="0"/>
    <n v="4"/>
    <s v="SZABO Norbert"/>
    <s v="ROU"/>
    <m/>
    <x v="5"/>
    <n v="2"/>
    <n v="10.85"/>
    <m/>
    <m/>
    <m/>
    <m/>
    <m/>
    <m/>
    <m/>
  </r>
  <r>
    <x v="6"/>
    <x v="1"/>
    <d v="2021-05-16T00:00:00"/>
    <x v="1"/>
    <x v="0"/>
    <n v="5"/>
    <s v="TO Cheuk Hei"/>
    <s v="HKG"/>
    <m/>
    <x v="18"/>
    <n v="1"/>
    <n v="11.031000000000001"/>
    <m/>
    <m/>
    <m/>
    <m/>
    <m/>
    <m/>
    <m/>
  </r>
  <r>
    <x v="6"/>
    <x v="1"/>
    <d v="2021-05-16T00:00:00"/>
    <x v="1"/>
    <x v="0"/>
    <n v="5"/>
    <s v="DENYSENKO Vladyslav"/>
    <s v="UKR"/>
    <m/>
    <x v="15"/>
    <n v="2"/>
    <n v="11.099"/>
    <m/>
    <m/>
    <m/>
    <m/>
    <m/>
    <m/>
    <m/>
  </r>
  <r>
    <x v="6"/>
    <x v="1"/>
    <d v="2021-05-16T00:00:00"/>
    <x v="1"/>
    <x v="1"/>
    <n v="1"/>
    <s v="WAKIMOTO Yuta"/>
    <s v="JPN"/>
    <m/>
    <x v="25"/>
    <n v="1"/>
    <n v="10.151999999999999"/>
    <m/>
    <m/>
    <m/>
    <m/>
    <m/>
    <m/>
    <m/>
  </r>
  <r>
    <x v="6"/>
    <x v="1"/>
    <d v="2021-05-16T00:00:00"/>
    <x v="1"/>
    <x v="1"/>
    <n v="1"/>
    <s v="TO Cheuk Hei"/>
    <s v="HKG"/>
    <m/>
    <x v="18"/>
    <n v="2"/>
    <n v="11.174999999999999"/>
    <m/>
    <m/>
    <m/>
    <m/>
    <m/>
    <m/>
    <m/>
  </r>
  <r>
    <x v="6"/>
    <x v="1"/>
    <d v="2021-05-16T00:00:00"/>
    <x v="1"/>
    <x v="1"/>
    <n v="2"/>
    <s v="NITTA Yudai"/>
    <s v="JPN"/>
    <m/>
    <x v="24"/>
    <n v="1"/>
    <n v="10.327999999999999"/>
    <m/>
    <m/>
    <m/>
    <m/>
    <m/>
    <m/>
    <m/>
  </r>
  <r>
    <x v="6"/>
    <x v="1"/>
    <d v="2021-05-16T00:00:00"/>
    <x v="1"/>
    <x v="1"/>
    <n v="2"/>
    <s v="SAHROM Muhammad Ridwan"/>
    <s v="MAS"/>
    <m/>
    <x v="4"/>
    <n v="2"/>
    <n v="10.413"/>
    <m/>
    <m/>
    <m/>
    <m/>
    <m/>
    <m/>
    <m/>
  </r>
  <r>
    <x v="6"/>
    <x v="1"/>
    <d v="2021-05-16T00:00:00"/>
    <x v="1"/>
    <x v="1"/>
    <n v="3"/>
    <s v="FUKAYA Tomohiro"/>
    <s v="DSR"/>
    <m/>
    <x v="26"/>
    <n v="1"/>
    <n v="10.551"/>
    <m/>
    <m/>
    <m/>
    <m/>
    <m/>
    <m/>
    <m/>
  </r>
  <r>
    <x v="6"/>
    <x v="1"/>
    <d v="2021-05-16T00:00:00"/>
    <x v="1"/>
    <x v="1"/>
    <n v="3"/>
    <s v="JONAUSKAS Svajunas"/>
    <s v="LTU"/>
    <m/>
    <x v="22"/>
    <n v="2"/>
    <n v="10.654"/>
    <m/>
    <m/>
    <m/>
    <m/>
    <m/>
    <m/>
    <m/>
  </r>
  <r>
    <x v="6"/>
    <x v="1"/>
    <d v="2021-05-16T00:00:00"/>
    <x v="1"/>
    <x v="1"/>
    <n v="4"/>
    <s v="LAW Tsz Chun"/>
    <s v="HKG"/>
    <m/>
    <x v="14"/>
    <n v="1"/>
    <n v="10.534000000000001"/>
    <m/>
    <m/>
    <m/>
    <m/>
    <m/>
    <m/>
    <m/>
  </r>
  <r>
    <x v="6"/>
    <x v="1"/>
    <d v="2021-05-16T00:00:00"/>
    <x v="1"/>
    <x v="1"/>
    <n v="4"/>
    <s v="YAMASAKI Kento"/>
    <s v="RKD"/>
    <m/>
    <x v="0"/>
    <n v="2"/>
    <s v="REL"/>
    <m/>
    <m/>
    <m/>
    <m/>
    <m/>
    <m/>
    <m/>
  </r>
  <r>
    <x v="6"/>
    <x v="1"/>
    <d v="2021-05-16T00:00:00"/>
    <x v="1"/>
    <x v="1"/>
    <n v="5"/>
    <s v="MATSUI Koyu"/>
    <s v="RKD"/>
    <m/>
    <x v="27"/>
    <n v="1"/>
    <n v="10.471"/>
    <m/>
    <m/>
    <m/>
    <m/>
    <m/>
    <m/>
    <m/>
  </r>
  <r>
    <x v="6"/>
    <x v="1"/>
    <d v="2021-05-16T00:00:00"/>
    <x v="1"/>
    <x v="1"/>
    <n v="5"/>
    <s v="PERALTA Juan"/>
    <s v="ESP"/>
    <m/>
    <x v="2"/>
    <n v="2"/>
    <n v="10.475"/>
    <m/>
    <m/>
    <m/>
    <m/>
    <m/>
    <m/>
    <m/>
  </r>
  <r>
    <x v="6"/>
    <x v="1"/>
    <d v="2021-05-16T00:00:00"/>
    <x v="1"/>
    <x v="1"/>
    <n v="6"/>
    <s v="ANGSUTHASAWIT Jai"/>
    <s v="THA"/>
    <m/>
    <x v="12"/>
    <n v="1"/>
    <n v="10.242000000000001"/>
    <m/>
    <m/>
    <m/>
    <m/>
    <m/>
    <m/>
    <m/>
  </r>
  <r>
    <x v="6"/>
    <x v="1"/>
    <d v="2021-05-16T00:00:00"/>
    <x v="1"/>
    <x v="1"/>
    <n v="6"/>
    <s v="SHINZAN Kyohei"/>
    <s v="BGT"/>
    <m/>
    <x v="6"/>
    <n v="2"/>
    <n v="10.332000000000001"/>
    <m/>
    <m/>
    <m/>
    <m/>
    <m/>
    <m/>
    <m/>
  </r>
  <r>
    <x v="6"/>
    <x v="1"/>
    <d v="2021-05-16T00:00:00"/>
    <x v="1"/>
    <x v="1"/>
    <n v="7"/>
    <s v="NAKANO Shinji"/>
    <s v="DSR"/>
    <m/>
    <x v="8"/>
    <n v="1"/>
    <n v="10.388999999999999"/>
    <m/>
    <m/>
    <m/>
    <m/>
    <m/>
    <m/>
    <m/>
  </r>
  <r>
    <x v="6"/>
    <x v="1"/>
    <d v="2021-05-16T00:00:00"/>
    <x v="1"/>
    <x v="1"/>
    <n v="7"/>
    <s v="MARTINEZ CHORRO Alejandro"/>
    <s v="ESP"/>
    <m/>
    <x v="20"/>
    <n v="2"/>
    <n v="10.517999999999999"/>
    <m/>
    <m/>
    <m/>
    <m/>
    <m/>
    <m/>
    <m/>
  </r>
  <r>
    <x v="6"/>
    <x v="1"/>
    <d v="2021-05-16T00:00:00"/>
    <x v="1"/>
    <x v="1"/>
    <n v="8"/>
    <s v="MOHD ZONIS Muhammad Fadhil"/>
    <s v="SDF"/>
    <m/>
    <x v="10"/>
    <n v="1"/>
    <n v="10.262"/>
    <m/>
    <m/>
    <m/>
    <m/>
    <m/>
    <m/>
    <m/>
  </r>
  <r>
    <x v="6"/>
    <x v="1"/>
    <d v="2021-05-16T00:00:00"/>
    <x v="1"/>
    <x v="1"/>
    <n v="8"/>
    <s v="LENDEL Vasilijus"/>
    <s v="LTU"/>
    <m/>
    <x v="16"/>
    <n v="2"/>
    <n v="10.441000000000001"/>
    <m/>
    <m/>
    <m/>
    <m/>
    <m/>
    <m/>
    <m/>
  </r>
  <r>
    <x v="6"/>
    <x v="1"/>
    <d v="2021-05-16T00:00:00"/>
    <x v="1"/>
    <x v="2"/>
    <n v="1"/>
    <s v="WAKIMOTO Yuta"/>
    <s v="JPN"/>
    <m/>
    <x v="25"/>
    <n v="1"/>
    <n v="10.276"/>
    <m/>
    <n v="1"/>
    <n v="10.263999999999999"/>
    <m/>
    <m/>
    <m/>
    <m/>
  </r>
  <r>
    <x v="6"/>
    <x v="1"/>
    <d v="2021-05-16T00:00:00"/>
    <x v="1"/>
    <x v="2"/>
    <n v="1"/>
    <s v="MOHD ZONIS Muhammad Fadhil"/>
    <s v="SDF"/>
    <m/>
    <x v="10"/>
    <n v="2"/>
    <n v="10.295"/>
    <m/>
    <n v="2"/>
    <n v="10.465999999999999"/>
    <m/>
    <m/>
    <m/>
    <m/>
  </r>
  <r>
    <x v="6"/>
    <x v="1"/>
    <d v="2021-05-16T00:00:00"/>
    <x v="1"/>
    <x v="2"/>
    <n v="2"/>
    <s v="NITTA Yudai"/>
    <s v="JPN"/>
    <m/>
    <x v="24"/>
    <n v="1"/>
    <n v="10.554"/>
    <m/>
    <n v="1"/>
    <n v="10.343999999999999"/>
    <m/>
    <m/>
    <m/>
    <m/>
  </r>
  <r>
    <x v="6"/>
    <x v="1"/>
    <d v="2021-05-16T00:00:00"/>
    <x v="1"/>
    <x v="2"/>
    <n v="2"/>
    <s v="NAKANO Shinji"/>
    <s v="DSR"/>
    <m/>
    <x v="8"/>
    <n v="2"/>
    <n v="10.593999999999999"/>
    <m/>
    <n v="2"/>
    <n v="10.641"/>
    <m/>
    <m/>
    <m/>
    <m/>
  </r>
  <r>
    <x v="6"/>
    <x v="1"/>
    <d v="2021-05-16T00:00:00"/>
    <x v="1"/>
    <x v="2"/>
    <n v="3"/>
    <s v="FUKAYA Tomohiro"/>
    <s v="DSR"/>
    <m/>
    <x v="26"/>
    <n v="1"/>
    <n v="10.311"/>
    <m/>
    <n v="1"/>
    <n v="10.228"/>
    <m/>
    <m/>
    <m/>
    <m/>
  </r>
  <r>
    <x v="6"/>
    <x v="1"/>
    <d v="2021-05-16T00:00:00"/>
    <x v="1"/>
    <x v="2"/>
    <n v="3"/>
    <s v="ANGSUTHASAWIT Jai"/>
    <s v="THA"/>
    <m/>
    <x v="12"/>
    <n v="2"/>
    <n v="10.385999999999999"/>
    <m/>
    <n v="2"/>
    <n v="10.327"/>
    <m/>
    <m/>
    <m/>
    <m/>
  </r>
  <r>
    <x v="6"/>
    <x v="1"/>
    <d v="2021-05-16T00:00:00"/>
    <x v="1"/>
    <x v="2"/>
    <n v="4"/>
    <s v="MATSUI Koyu"/>
    <s v="RKD"/>
    <m/>
    <x v="27"/>
    <n v="1"/>
    <n v="10.215999999999999"/>
    <m/>
    <n v="1"/>
    <n v="10.43"/>
    <m/>
    <m/>
    <m/>
    <m/>
  </r>
  <r>
    <x v="6"/>
    <x v="1"/>
    <d v="2021-05-16T00:00:00"/>
    <x v="1"/>
    <x v="2"/>
    <n v="4"/>
    <s v="LAW Tsz Chun"/>
    <s v="HKG"/>
    <m/>
    <x v="14"/>
    <n v="2"/>
    <n v="11.059999999999999"/>
    <m/>
    <n v="2"/>
    <n v="10.568"/>
    <m/>
    <m/>
    <m/>
    <m/>
  </r>
  <r>
    <x v="6"/>
    <x v="1"/>
    <d v="2021-05-16T00:00:00"/>
    <x v="1"/>
    <x v="3"/>
    <n v="1"/>
    <s v="WAKIMOTO Yuta"/>
    <s v="JPN"/>
    <m/>
    <x v="25"/>
    <n v="1"/>
    <n v="10.11"/>
    <m/>
    <n v="1"/>
    <n v="10.262"/>
    <m/>
    <m/>
    <m/>
    <m/>
  </r>
  <r>
    <x v="6"/>
    <x v="1"/>
    <d v="2021-05-16T00:00:00"/>
    <x v="1"/>
    <x v="3"/>
    <n v="1"/>
    <s v="MATSUI Koyu"/>
    <s v="RKD"/>
    <m/>
    <x v="27"/>
    <n v="2"/>
    <n v="10.292999999999999"/>
    <m/>
    <n v="2"/>
    <n v="10.428000000000001"/>
    <m/>
    <m/>
    <m/>
    <m/>
  </r>
  <r>
    <x v="6"/>
    <x v="1"/>
    <d v="2021-05-16T00:00:00"/>
    <x v="1"/>
    <x v="3"/>
    <n v="2"/>
    <s v="NITTA Yudai"/>
    <s v="JPN"/>
    <m/>
    <x v="24"/>
    <n v="1"/>
    <n v="10.178000000000001"/>
    <m/>
    <n v="1"/>
    <n v="10.304"/>
    <m/>
    <m/>
    <m/>
    <m/>
  </r>
  <r>
    <x v="6"/>
    <x v="1"/>
    <d v="2021-05-16T00:00:00"/>
    <x v="1"/>
    <x v="3"/>
    <n v="2"/>
    <s v="FUKAYA Tomohiro"/>
    <s v="DSR"/>
    <m/>
    <x v="26"/>
    <n v="2"/>
    <n v="10.455"/>
    <m/>
    <n v="2"/>
    <n v="11.191000000000001"/>
    <m/>
    <m/>
    <m/>
    <m/>
  </r>
  <r>
    <x v="6"/>
    <x v="1"/>
    <d v="2021-05-16T00:00:00"/>
    <x v="1"/>
    <x v="4"/>
    <s v="G"/>
    <s v="NITTA Yudai"/>
    <s v="JPN"/>
    <m/>
    <x v="24"/>
    <n v="1"/>
    <n v="10.291"/>
    <m/>
    <n v="1"/>
    <n v="10.289"/>
    <m/>
    <m/>
    <m/>
    <m/>
  </r>
  <r>
    <x v="6"/>
    <x v="1"/>
    <d v="2021-05-16T00:00:00"/>
    <x v="1"/>
    <x v="4"/>
    <s v="G"/>
    <s v="WAKIMOTO Yuta"/>
    <s v="JPN"/>
    <m/>
    <x v="25"/>
    <n v="2"/>
    <n v="10.325000000000001"/>
    <m/>
    <n v="2"/>
    <n v="10.314"/>
    <m/>
    <m/>
    <m/>
    <m/>
  </r>
  <r>
    <x v="6"/>
    <x v="1"/>
    <d v="2021-05-16T00:00:00"/>
    <x v="1"/>
    <x v="4"/>
    <s v="B"/>
    <s v="FUKAYA Tomohiro"/>
    <s v="DSR"/>
    <m/>
    <x v="26"/>
    <n v="1"/>
    <n v="10.414"/>
    <m/>
    <n v="1"/>
    <n v="10.307"/>
    <m/>
    <m/>
    <m/>
    <m/>
  </r>
  <r>
    <x v="6"/>
    <x v="1"/>
    <d v="2021-05-16T00:00:00"/>
    <x v="1"/>
    <x v="4"/>
    <s v="B"/>
    <s v="MATSUI Koyu"/>
    <s v="RKD"/>
    <m/>
    <x v="27"/>
    <n v="2"/>
    <n v="10.597999999999999"/>
    <m/>
    <n v="2"/>
    <n v="10.587"/>
    <m/>
    <m/>
    <m/>
    <m/>
  </r>
  <r>
    <x v="7"/>
    <x v="2"/>
    <d v="2020-02-29T00:00:00"/>
    <x v="0"/>
    <x v="0"/>
    <n v="1"/>
    <s v="AWANG Mohd Azizulhasni"/>
    <s v="MAS"/>
    <m/>
    <x v="26"/>
    <n v="1"/>
    <n v="9.9760000000000009"/>
    <m/>
    <m/>
    <m/>
    <m/>
    <m/>
    <m/>
    <m/>
  </r>
  <r>
    <x v="7"/>
    <x v="2"/>
    <d v="2020-02-29T00:00:00"/>
    <x v="0"/>
    <x v="0"/>
    <n v="1"/>
    <s v="LENDEL Vasilijus"/>
    <s v="LTU"/>
    <m/>
    <x v="1"/>
    <n v="2"/>
    <n v="10.255000000000001"/>
    <m/>
    <m/>
    <m/>
    <m/>
    <m/>
    <m/>
    <m/>
  </r>
  <r>
    <x v="7"/>
    <x v="2"/>
    <d v="2020-02-29T00:00:00"/>
    <x v="0"/>
    <x v="0"/>
    <n v="2"/>
    <s v="PAUL Nicholas"/>
    <s v="TTO"/>
    <m/>
    <x v="2"/>
    <n v="1"/>
    <n v="10.087999999999999"/>
    <m/>
    <m/>
    <m/>
    <m/>
    <m/>
    <m/>
    <m/>
  </r>
  <r>
    <x v="7"/>
    <x v="2"/>
    <d v="2020-02-29T00:00:00"/>
    <x v="0"/>
    <x v="0"/>
    <n v="2"/>
    <s v="HSIEH Nien Hsing"/>
    <s v="TPE"/>
    <m/>
    <x v="3"/>
    <n v="2"/>
    <n v="10.180999999999999"/>
    <m/>
    <m/>
    <m/>
    <m/>
    <m/>
    <m/>
    <m/>
  </r>
  <r>
    <x v="7"/>
    <x v="2"/>
    <d v="2020-02-29T00:00:00"/>
    <x v="0"/>
    <x v="0"/>
    <n v="3"/>
    <s v="KENNY Jason"/>
    <s v="GBR"/>
    <m/>
    <x v="6"/>
    <n v="1"/>
    <n v="10.234"/>
    <m/>
    <m/>
    <m/>
    <m/>
    <m/>
    <m/>
    <m/>
  </r>
  <r>
    <x v="7"/>
    <x v="2"/>
    <d v="2020-02-29T00:00:00"/>
    <x v="0"/>
    <x v="0"/>
    <n v="3"/>
    <s v="MITCHELL Ethan"/>
    <s v="NZL"/>
    <m/>
    <x v="7"/>
    <n v="2"/>
    <n v="11.493"/>
    <m/>
    <m/>
    <m/>
    <m/>
    <m/>
    <m/>
    <m/>
  </r>
  <r>
    <x v="7"/>
    <x v="2"/>
    <d v="2020-02-29T00:00:00"/>
    <x v="0"/>
    <x v="0"/>
    <n v="4"/>
    <s v="NITTA Yudai"/>
    <s v="JPN"/>
    <m/>
    <x v="8"/>
    <n v="1"/>
    <n v="9.9830000000000005"/>
    <m/>
    <m/>
    <m/>
    <m/>
    <m/>
    <m/>
    <m/>
  </r>
  <r>
    <x v="7"/>
    <x v="2"/>
    <d v="2020-02-29T00:00:00"/>
    <x v="0"/>
    <x v="0"/>
    <n v="4"/>
    <s v="LIGTLEE Sam"/>
    <s v="NED"/>
    <m/>
    <x v="9"/>
    <n v="2"/>
    <n v="10.033000000000001"/>
    <m/>
    <m/>
    <m/>
    <m/>
    <m/>
    <m/>
    <m/>
  </r>
  <r>
    <x v="7"/>
    <x v="2"/>
    <d v="2020-02-29T00:00:00"/>
    <x v="0"/>
    <x v="0"/>
    <n v="5"/>
    <s v="CALEYRON Quentin"/>
    <s v="FRA"/>
    <m/>
    <x v="16"/>
    <n v="1"/>
    <n v="10.218"/>
    <m/>
    <m/>
    <m/>
    <m/>
    <m/>
    <m/>
    <m/>
  </r>
  <r>
    <x v="7"/>
    <x v="2"/>
    <d v="2020-02-29T00:00:00"/>
    <x v="0"/>
    <x v="0"/>
    <n v="5"/>
    <s v="XU Chao"/>
    <s v="CHN"/>
    <m/>
    <x v="11"/>
    <n v="2"/>
    <n v="10.382999999999999"/>
    <m/>
    <m/>
    <m/>
    <m/>
    <m/>
    <m/>
    <m/>
  </r>
  <r>
    <x v="7"/>
    <x v="2"/>
    <d v="2020-02-29T00:00:00"/>
    <x v="0"/>
    <x v="0"/>
    <n v="6"/>
    <s v="BOTTICHER Stefan"/>
    <s v="GER"/>
    <m/>
    <x v="10"/>
    <n v="1"/>
    <n v="10.135"/>
    <m/>
    <m/>
    <m/>
    <m/>
    <m/>
    <m/>
    <m/>
  </r>
  <r>
    <x v="7"/>
    <x v="2"/>
    <d v="2020-02-29T00:00:00"/>
    <x v="0"/>
    <x v="0"/>
    <n v="6"/>
    <s v="QUINTERO CHAVARRO Kevin Santiago"/>
    <s v="COL"/>
    <m/>
    <x v="13"/>
    <n v="2"/>
    <n v="10.17"/>
    <m/>
    <m/>
    <m/>
    <m/>
    <m/>
    <m/>
    <m/>
  </r>
  <r>
    <x v="7"/>
    <x v="2"/>
    <d v="2020-02-29T00:00:00"/>
    <x v="0"/>
    <x v="0"/>
    <n v="7"/>
    <s v="BUCHLI Matthijs"/>
    <s v="NED"/>
    <m/>
    <x v="12"/>
    <n v="1"/>
    <n v="10.3"/>
    <m/>
    <m/>
    <m/>
    <m/>
    <m/>
    <m/>
    <m/>
  </r>
  <r>
    <x v="7"/>
    <x v="2"/>
    <d v="2020-02-29T00:00:00"/>
    <x v="0"/>
    <x v="0"/>
    <n v="7"/>
    <s v="ZHOU Yu"/>
    <s v="CHN"/>
    <m/>
    <x v="17"/>
    <n v="2"/>
    <n v="10.341000000000001"/>
    <m/>
    <m/>
    <m/>
    <m/>
    <m/>
    <m/>
    <m/>
  </r>
  <r>
    <x v="7"/>
    <x v="2"/>
    <d v="2020-02-29T00:00:00"/>
    <x v="0"/>
    <x v="0"/>
    <n v="8"/>
    <s v="TJON EN FA Jair"/>
    <s v="SUR"/>
    <m/>
    <x v="4"/>
    <n v="1"/>
    <n v="10.093999999999999"/>
    <m/>
    <m/>
    <m/>
    <m/>
    <m/>
    <m/>
    <m/>
  </r>
  <r>
    <x v="7"/>
    <x v="2"/>
    <d v="2020-02-29T00:00:00"/>
    <x v="0"/>
    <x v="0"/>
    <n v="8"/>
    <s v="VIGIER Sebastien"/>
    <s v="FRA"/>
    <m/>
    <x v="5"/>
    <n v="2"/>
    <n v="10.1"/>
    <m/>
    <m/>
    <m/>
    <m/>
    <m/>
    <m/>
    <m/>
  </r>
  <r>
    <x v="7"/>
    <x v="2"/>
    <d v="2020-02-29T00:00:00"/>
    <x v="0"/>
    <x v="0"/>
    <n v="9"/>
    <s v="FUKAYA Tomohiro"/>
    <s v="JPN"/>
    <m/>
    <x v="14"/>
    <n v="1"/>
    <n v="9.9979999999999993"/>
    <m/>
    <m/>
    <m/>
    <m/>
    <m/>
    <m/>
    <m/>
  </r>
  <r>
    <x v="7"/>
    <x v="2"/>
    <d v="2020-02-29T00:00:00"/>
    <x v="0"/>
    <x v="0"/>
    <n v="9"/>
    <s v="PERALTA Juan"/>
    <s v="ESP"/>
    <m/>
    <x v="21"/>
    <n v="2"/>
    <n v="10.091999999999999"/>
    <m/>
    <m/>
    <m/>
    <m/>
    <m/>
    <m/>
    <m/>
  </r>
  <r>
    <x v="7"/>
    <x v="2"/>
    <d v="2020-02-29T00:00:00"/>
    <x v="0"/>
    <x v="0"/>
    <n v="10"/>
    <s v="SAHROM Muhammad Shah Firdaus"/>
    <s v="MAS"/>
    <m/>
    <x v="20"/>
    <n v="1"/>
    <n v="9.9309999999999992"/>
    <m/>
    <m/>
    <m/>
    <m/>
    <m/>
    <m/>
    <m/>
  </r>
  <r>
    <x v="7"/>
    <x v="2"/>
    <d v="2020-02-29T00:00:00"/>
    <x v="0"/>
    <x v="0"/>
    <n v="10"/>
    <s v="CARLIN Jack"/>
    <s v="GBR"/>
    <m/>
    <x v="23"/>
    <n v="2"/>
    <n v="9.9629999999999992"/>
    <m/>
    <m/>
    <m/>
    <m/>
    <m/>
    <m/>
    <m/>
  </r>
  <r>
    <x v="7"/>
    <x v="2"/>
    <d v="2020-02-29T00:00:00"/>
    <x v="0"/>
    <x v="0"/>
    <n v="11"/>
    <s v="WEBSTER Sam"/>
    <s v="NZL"/>
    <m/>
    <x v="22"/>
    <n v="1"/>
    <n v="9.9930000000000003"/>
    <m/>
    <m/>
    <m/>
    <m/>
    <m/>
    <m/>
    <m/>
  </r>
  <r>
    <x v="7"/>
    <x v="2"/>
    <d v="2020-02-29T00:00:00"/>
    <x v="0"/>
    <x v="0"/>
    <n v="11"/>
    <s v="SZALONTAY Sandor"/>
    <s v="HUN"/>
    <m/>
    <x v="19"/>
    <n v="2"/>
    <n v="10.089"/>
    <m/>
    <m/>
    <m/>
    <m/>
    <m/>
    <m/>
    <m/>
  </r>
  <r>
    <x v="7"/>
    <x v="2"/>
    <d v="2020-02-29T00:00:00"/>
    <x v="0"/>
    <x v="0"/>
    <n v="12"/>
    <s v="HART Nathan"/>
    <s v="AUS"/>
    <m/>
    <x v="18"/>
    <n v="1"/>
    <n v="10.005000000000001"/>
    <m/>
    <m/>
    <m/>
    <m/>
    <m/>
    <m/>
    <m/>
  </r>
  <r>
    <x v="7"/>
    <x v="2"/>
    <d v="2020-02-29T00:00:00"/>
    <x v="0"/>
    <x v="0"/>
    <n v="12"/>
    <s v="RICHARDSON Matthew"/>
    <s v="AUS"/>
    <m/>
    <x v="15"/>
    <n v="2"/>
    <n v="10.077"/>
    <m/>
    <m/>
    <m/>
    <m/>
    <m/>
    <m/>
    <m/>
  </r>
  <r>
    <x v="7"/>
    <x v="2"/>
    <d v="2020-02-29T00:00:00"/>
    <x v="0"/>
    <x v="1"/>
    <n v="1"/>
    <s v="LAVREYSEN Harrie"/>
    <s v="NED"/>
    <m/>
    <x v="24"/>
    <n v="1"/>
    <n v="9.9480000000000004"/>
    <m/>
    <m/>
    <m/>
    <m/>
    <m/>
    <m/>
    <m/>
  </r>
  <r>
    <x v="7"/>
    <x v="2"/>
    <d v="2020-02-29T00:00:00"/>
    <x v="0"/>
    <x v="1"/>
    <n v="1"/>
    <s v="HART Nathan"/>
    <s v="AUS"/>
    <m/>
    <x v="18"/>
    <n v="2"/>
    <n v="10.295"/>
    <m/>
    <m/>
    <m/>
    <m/>
    <m/>
    <m/>
    <m/>
  </r>
  <r>
    <x v="7"/>
    <x v="2"/>
    <d v="2020-02-29T00:00:00"/>
    <x v="0"/>
    <x v="1"/>
    <n v="2"/>
    <s v="HOOGLAND Jeffrey"/>
    <s v="NED"/>
    <m/>
    <x v="25"/>
    <n v="1"/>
    <n v="9.8079999999999998"/>
    <m/>
    <m/>
    <m/>
    <m/>
    <m/>
    <m/>
    <m/>
  </r>
  <r>
    <x v="7"/>
    <x v="2"/>
    <d v="2020-02-29T00:00:00"/>
    <x v="0"/>
    <x v="1"/>
    <n v="2"/>
    <s v="WEBSTER Sam"/>
    <s v="NZL"/>
    <m/>
    <x v="22"/>
    <n v="2"/>
    <n v="9.8569999999999993"/>
    <m/>
    <m/>
    <m/>
    <m/>
    <m/>
    <m/>
    <m/>
  </r>
  <r>
    <x v="7"/>
    <x v="2"/>
    <d v="2020-02-29T00:00:00"/>
    <x v="0"/>
    <x v="1"/>
    <n v="3"/>
    <s v="RUDYK Mateusz"/>
    <s v="POL"/>
    <m/>
    <x v="27"/>
    <n v="1"/>
    <n v="9.9450000000000003"/>
    <m/>
    <m/>
    <m/>
    <m/>
    <m/>
    <m/>
    <m/>
  </r>
  <r>
    <x v="7"/>
    <x v="2"/>
    <d v="2020-02-29T00:00:00"/>
    <x v="0"/>
    <x v="1"/>
    <n v="3"/>
    <s v="SAHROM Muhammad Shah Firdaus"/>
    <s v="MAS"/>
    <m/>
    <x v="20"/>
    <n v="2"/>
    <n v="9.9459999999999997"/>
    <m/>
    <m/>
    <m/>
    <m/>
    <m/>
    <m/>
    <m/>
  </r>
  <r>
    <x v="7"/>
    <x v="2"/>
    <d v="2020-02-29T00:00:00"/>
    <x v="0"/>
    <x v="1"/>
    <n v="4"/>
    <s v="FUKAYA Tomohiro"/>
    <s v="JPN"/>
    <m/>
    <x v="14"/>
    <n v="1"/>
    <n v="9.782"/>
    <m/>
    <m/>
    <m/>
    <m/>
    <m/>
    <m/>
    <m/>
  </r>
  <r>
    <x v="7"/>
    <x v="2"/>
    <d v="2020-02-29T00:00:00"/>
    <x v="0"/>
    <x v="1"/>
    <n v="4"/>
    <s v="DMITRIEV Denis"/>
    <s v="RUS"/>
    <m/>
    <x v="0"/>
    <n v="2"/>
    <n v="10.178000000000001"/>
    <m/>
    <m/>
    <m/>
    <m/>
    <m/>
    <m/>
    <m/>
  </r>
  <r>
    <x v="7"/>
    <x v="2"/>
    <d v="2020-02-29T00:00:00"/>
    <x v="0"/>
    <x v="1"/>
    <n v="5"/>
    <s v="AWANG Mohd Azizulhasni"/>
    <s v="MAS"/>
    <m/>
    <x v="26"/>
    <n v="1"/>
    <n v="10.145"/>
    <m/>
    <m/>
    <m/>
    <m/>
    <m/>
    <m/>
    <m/>
  </r>
  <r>
    <x v="7"/>
    <x v="2"/>
    <d v="2020-02-29T00:00:00"/>
    <x v="0"/>
    <x v="1"/>
    <n v="5"/>
    <s v="TJON EN FA Jair"/>
    <s v="SUR"/>
    <m/>
    <x v="4"/>
    <n v="2"/>
    <n v="10.264999999999999"/>
    <m/>
    <m/>
    <m/>
    <m/>
    <m/>
    <m/>
    <m/>
  </r>
  <r>
    <x v="7"/>
    <x v="2"/>
    <d v="2020-02-29T00:00:00"/>
    <x v="0"/>
    <x v="1"/>
    <n v="6"/>
    <s v="BUCHLI Matthijs"/>
    <s v="NED"/>
    <m/>
    <x v="12"/>
    <n v="1"/>
    <n v="10.191000000000001"/>
    <m/>
    <m/>
    <m/>
    <m/>
    <m/>
    <m/>
    <m/>
  </r>
  <r>
    <x v="7"/>
    <x v="2"/>
    <d v="2020-02-29T00:00:00"/>
    <x v="0"/>
    <x v="1"/>
    <n v="6"/>
    <s v="PAUL Nicholas"/>
    <s v="TTO"/>
    <m/>
    <x v="2"/>
    <n v="2"/>
    <n v="10.239000000000001"/>
    <m/>
    <m/>
    <m/>
    <m/>
    <m/>
    <m/>
    <m/>
  </r>
  <r>
    <x v="7"/>
    <x v="2"/>
    <d v="2020-02-29T00:00:00"/>
    <x v="0"/>
    <x v="1"/>
    <n v="7"/>
    <s v="BOTTICHER Stefan"/>
    <s v="GER"/>
    <m/>
    <x v="10"/>
    <n v="1"/>
    <n v="10.053000000000001"/>
    <m/>
    <m/>
    <m/>
    <m/>
    <m/>
    <m/>
    <m/>
  </r>
  <r>
    <x v="7"/>
    <x v="2"/>
    <d v="2020-02-29T00:00:00"/>
    <x v="0"/>
    <x v="1"/>
    <n v="7"/>
    <s v="KENNY Jason"/>
    <s v="GBR"/>
    <m/>
    <x v="6"/>
    <n v="2"/>
    <n v="10.100000000000001"/>
    <m/>
    <m/>
    <m/>
    <m/>
    <m/>
    <m/>
    <m/>
  </r>
  <r>
    <x v="7"/>
    <x v="2"/>
    <d v="2020-02-29T00:00:00"/>
    <x v="0"/>
    <x v="1"/>
    <n v="8"/>
    <s v="NITTA Yudai"/>
    <s v="JPN"/>
    <m/>
    <x v="8"/>
    <n v="1"/>
    <n v="10.003"/>
    <m/>
    <m/>
    <m/>
    <m/>
    <m/>
    <m/>
    <m/>
  </r>
  <r>
    <x v="7"/>
    <x v="2"/>
    <d v="2020-02-29T00:00:00"/>
    <x v="0"/>
    <x v="1"/>
    <n v="8"/>
    <s v="CALEYRON Quentin"/>
    <s v="FRA"/>
    <m/>
    <x v="16"/>
    <n v="2"/>
    <n v="10.074"/>
    <m/>
    <m/>
    <m/>
    <m/>
    <m/>
    <m/>
    <m/>
  </r>
  <r>
    <x v="7"/>
    <x v="2"/>
    <d v="2020-02-29T00:00:00"/>
    <x v="0"/>
    <x v="2"/>
    <n v="1"/>
    <s v="LAVREYSEN Harrie"/>
    <s v="NED"/>
    <m/>
    <x v="24"/>
    <n v="1"/>
    <n v="9.9740000000000002"/>
    <m/>
    <n v="1"/>
    <n v="9.7829999999999995"/>
    <m/>
    <m/>
    <m/>
    <m/>
  </r>
  <r>
    <x v="7"/>
    <x v="2"/>
    <d v="2020-02-29T00:00:00"/>
    <x v="0"/>
    <x v="2"/>
    <n v="1"/>
    <s v="NITTA Yudai"/>
    <s v="JPN"/>
    <m/>
    <x v="8"/>
    <n v="2"/>
    <n v="10.08"/>
    <m/>
    <n v="2"/>
    <n v="9.9339999999999993"/>
    <m/>
    <m/>
    <m/>
    <m/>
  </r>
  <r>
    <x v="7"/>
    <x v="2"/>
    <d v="2020-02-29T00:00:00"/>
    <x v="0"/>
    <x v="2"/>
    <n v="2"/>
    <s v="HOOGLAND Jeffrey"/>
    <s v="NED"/>
    <m/>
    <x v="25"/>
    <n v="1"/>
    <n v="9.89"/>
    <m/>
    <n v="1"/>
    <n v="9.7759999999999998"/>
    <m/>
    <m/>
    <m/>
    <m/>
  </r>
  <r>
    <x v="7"/>
    <x v="2"/>
    <d v="2020-02-29T00:00:00"/>
    <x v="0"/>
    <x v="2"/>
    <n v="2"/>
    <s v="BOTTICHER Stefan"/>
    <s v="GER"/>
    <m/>
    <x v="10"/>
    <n v="2"/>
    <n v="10.016"/>
    <m/>
    <n v="2"/>
    <n v="9.9260000000000002"/>
    <m/>
    <m/>
    <m/>
    <m/>
  </r>
  <r>
    <x v="7"/>
    <x v="2"/>
    <d v="2020-02-29T00:00:00"/>
    <x v="0"/>
    <x v="2"/>
    <n v="3"/>
    <s v="RUDYK Mateusz"/>
    <s v="POL"/>
    <m/>
    <x v="27"/>
    <n v="1"/>
    <n v="10.085000000000001"/>
    <m/>
    <n v="1"/>
    <n v="10.073"/>
    <m/>
    <m/>
    <m/>
    <m/>
  </r>
  <r>
    <x v="7"/>
    <x v="2"/>
    <d v="2020-02-29T00:00:00"/>
    <x v="0"/>
    <x v="2"/>
    <n v="3"/>
    <s v="BUCHLI Matthijs"/>
    <s v="NED"/>
    <m/>
    <x v="12"/>
    <n v="2"/>
    <n v="10.216000000000001"/>
    <m/>
    <n v="2"/>
    <n v="10.258000000000001"/>
    <m/>
    <m/>
    <m/>
    <m/>
  </r>
  <r>
    <x v="7"/>
    <x v="2"/>
    <d v="2020-02-29T00:00:00"/>
    <x v="0"/>
    <x v="2"/>
    <n v="4"/>
    <s v="AWANG Mohd Azizulhasni"/>
    <s v="MAS"/>
    <m/>
    <x v="26"/>
    <n v="1"/>
    <n v="9.9979999999999993"/>
    <m/>
    <n v="1"/>
    <n v="10.071"/>
    <m/>
    <m/>
    <m/>
    <m/>
  </r>
  <r>
    <x v="7"/>
    <x v="2"/>
    <d v="2020-02-29T00:00:00"/>
    <x v="0"/>
    <x v="2"/>
    <n v="4"/>
    <s v="FUKAYA Tomohiro"/>
    <s v="JPN"/>
    <m/>
    <x v="14"/>
    <n v="2"/>
    <n v="10.081"/>
    <m/>
    <n v="2"/>
    <n v="10.071"/>
    <m/>
    <m/>
    <m/>
    <m/>
  </r>
  <r>
    <x v="7"/>
    <x v="2"/>
    <d v="2020-03-01T00:00:00"/>
    <x v="0"/>
    <x v="3"/>
    <n v="1"/>
    <s v="LAVREYSEN Harrie"/>
    <s v="NED"/>
    <m/>
    <x v="24"/>
    <n v="1"/>
    <n v="9.8420000000000005"/>
    <m/>
    <n v="1"/>
    <n v="9.9039999999999999"/>
    <m/>
    <m/>
    <m/>
    <m/>
  </r>
  <r>
    <x v="7"/>
    <x v="2"/>
    <d v="2020-03-01T00:00:00"/>
    <x v="0"/>
    <x v="3"/>
    <n v="1"/>
    <s v="AWANG Mohd Azizulhasni"/>
    <s v="MAS"/>
    <m/>
    <x v="26"/>
    <n v="2"/>
    <n v="10.317"/>
    <m/>
    <n v="2"/>
    <n v="10.234"/>
    <m/>
    <m/>
    <m/>
    <m/>
  </r>
  <r>
    <x v="7"/>
    <x v="2"/>
    <d v="2020-03-01T00:00:00"/>
    <x v="0"/>
    <x v="3"/>
    <n v="2"/>
    <s v="HOOGLAND Jeffrey"/>
    <s v="NED"/>
    <m/>
    <x v="25"/>
    <n v="1"/>
    <n v="9.7609999999999992"/>
    <m/>
    <n v="1"/>
    <n v="9.8079999999999998"/>
    <m/>
    <m/>
    <m/>
    <m/>
  </r>
  <r>
    <x v="7"/>
    <x v="2"/>
    <d v="2020-03-01T00:00:00"/>
    <x v="0"/>
    <x v="3"/>
    <n v="2"/>
    <s v="RUDYK Mateusz"/>
    <s v="POL"/>
    <m/>
    <x v="27"/>
    <n v="2"/>
    <n v="10.414"/>
    <m/>
    <n v="2"/>
    <n v="9.9209999999999994"/>
    <m/>
    <m/>
    <m/>
    <m/>
  </r>
  <r>
    <x v="7"/>
    <x v="2"/>
    <d v="2020-03-01T00:00:00"/>
    <x v="0"/>
    <x v="4"/>
    <s v="G"/>
    <s v="LAVREYSEN Harrie"/>
    <s v="NED"/>
    <m/>
    <x v="24"/>
    <n v="1"/>
    <n v="9.7899999999999991"/>
    <m/>
    <n v="1"/>
    <n v="9.6910000000000007"/>
    <m/>
    <m/>
    <m/>
    <m/>
  </r>
  <r>
    <x v="7"/>
    <x v="2"/>
    <d v="2020-03-01T00:00:00"/>
    <x v="0"/>
    <x v="4"/>
    <s v="G"/>
    <s v="HOOGLAND Jeffrey"/>
    <s v="NED"/>
    <m/>
    <x v="25"/>
    <n v="2"/>
    <n v="9.8539999999999992"/>
    <m/>
    <n v="2"/>
    <n v="9.886000000000001"/>
    <m/>
    <m/>
    <m/>
    <m/>
  </r>
  <r>
    <x v="7"/>
    <x v="2"/>
    <d v="2020-03-01T00:00:00"/>
    <x v="0"/>
    <x v="4"/>
    <s v="B"/>
    <s v="AWANG Mohd Azizulhasni"/>
    <s v="MAS"/>
    <m/>
    <x v="26"/>
    <n v="1"/>
    <n v="10.145"/>
    <m/>
    <n v="1"/>
    <n v="10.089"/>
    <m/>
    <m/>
    <m/>
    <m/>
  </r>
  <r>
    <x v="7"/>
    <x v="2"/>
    <d v="2020-03-01T00:00:00"/>
    <x v="0"/>
    <x v="4"/>
    <s v="B"/>
    <s v="RUDYK Mateusz"/>
    <s v="POL"/>
    <m/>
    <x v="27"/>
    <n v="2"/>
    <n v="10.145"/>
    <m/>
    <n v="2"/>
    <n v="10.942"/>
    <m/>
    <m/>
    <m/>
    <m/>
  </r>
  <r>
    <x v="2"/>
    <x v="2"/>
    <d v="2020-01-26T00:00:00"/>
    <x v="1"/>
    <x v="0"/>
    <n v="1"/>
    <s v="HELAL Rayan"/>
    <s v="FRA"/>
    <m/>
    <x v="26"/>
    <n v="1"/>
    <n v="10.465"/>
    <m/>
    <m/>
    <m/>
    <m/>
    <m/>
    <m/>
    <m/>
  </r>
  <r>
    <x v="2"/>
    <x v="2"/>
    <d v="2020-01-26T00:00:00"/>
    <x v="1"/>
    <x v="0"/>
    <n v="1"/>
    <s v="CHUGAY Andrey"/>
    <s v="KAZ"/>
    <m/>
    <x v="1"/>
    <n v="2"/>
    <n v="10.789"/>
    <m/>
    <m/>
    <m/>
    <m/>
    <m/>
    <m/>
    <m/>
  </r>
  <r>
    <x v="2"/>
    <x v="2"/>
    <d v="2020-01-26T00:00:00"/>
    <x v="1"/>
    <x v="0"/>
    <n v="2"/>
    <s v="ALEXANDER Quincy"/>
    <s v="TTO"/>
    <m/>
    <x v="4"/>
    <n v="1"/>
    <n v="10.510999999999999"/>
    <m/>
    <m/>
    <m/>
    <m/>
    <m/>
    <m/>
    <m/>
  </r>
  <r>
    <x v="2"/>
    <x v="2"/>
    <d v="2020-01-26T00:00:00"/>
    <x v="1"/>
    <x v="0"/>
    <n v="2"/>
    <s v="TJON EN FA Jair"/>
    <s v="SUR"/>
    <m/>
    <x v="5"/>
    <n v="2"/>
    <n v="10.555"/>
    <m/>
    <m/>
    <m/>
    <m/>
    <m/>
    <m/>
    <m/>
  </r>
  <r>
    <x v="2"/>
    <x v="2"/>
    <d v="2020-01-26T00:00:00"/>
    <x v="1"/>
    <x v="0"/>
    <n v="3"/>
    <s v="BRISTER James"/>
    <s v="AUS"/>
    <m/>
    <x v="8"/>
    <n v="1"/>
    <n v="10.489000000000001"/>
    <m/>
    <m/>
    <m/>
    <m/>
    <m/>
    <m/>
    <m/>
  </r>
  <r>
    <x v="2"/>
    <x v="2"/>
    <d v="2020-01-26T00:00:00"/>
    <x v="1"/>
    <x v="0"/>
    <n v="3"/>
    <s v="MELLEN James"/>
    <s v="USA"/>
    <m/>
    <x v="3"/>
    <n v="2"/>
    <n v="10.542000000000002"/>
    <m/>
    <m/>
    <m/>
    <m/>
    <m/>
    <m/>
    <m/>
  </r>
  <r>
    <x v="2"/>
    <x v="2"/>
    <d v="2020-01-26T00:00:00"/>
    <x v="1"/>
    <x v="0"/>
    <n v="4"/>
    <s v="SZALONTAY Sandor"/>
    <s v="HUN"/>
    <m/>
    <x v="6"/>
    <n v="1"/>
    <n v="10.48"/>
    <m/>
    <m/>
    <m/>
    <m/>
    <m/>
    <m/>
    <m/>
  </r>
  <r>
    <x v="2"/>
    <x v="2"/>
    <d v="2020-01-26T00:00:00"/>
    <x v="1"/>
    <x v="0"/>
    <n v="4"/>
    <s v="HINZE Carl"/>
    <s v="GER"/>
    <m/>
    <x v="7"/>
    <n v="2"/>
    <n v="10.689"/>
    <m/>
    <m/>
    <m/>
    <m/>
    <m/>
    <m/>
    <m/>
  </r>
  <r>
    <x v="2"/>
    <x v="2"/>
    <d v="2020-01-26T00:00:00"/>
    <x v="1"/>
    <x v="0"/>
    <n v="5"/>
    <s v="XU Chao"/>
    <s v="CHN"/>
    <m/>
    <x v="10"/>
    <n v="1"/>
    <n v="10.391999999999999"/>
    <m/>
    <m/>
    <m/>
    <m/>
    <m/>
    <m/>
    <m/>
  </r>
  <r>
    <x v="2"/>
    <x v="2"/>
    <d v="2020-01-26T00:00:00"/>
    <x v="1"/>
    <x v="0"/>
    <n v="5"/>
    <s v="JAGER Julien"/>
    <s v="GER"/>
    <m/>
    <x v="9"/>
    <n v="2"/>
    <n v="12.516"/>
    <m/>
    <m/>
    <m/>
    <m/>
    <m/>
    <m/>
    <m/>
  </r>
  <r>
    <x v="2"/>
    <x v="2"/>
    <d v="2020-01-26T00:00:00"/>
    <x v="1"/>
    <x v="0"/>
    <n v="6"/>
    <s v="PERALTA Juan"/>
    <s v="ESP"/>
    <m/>
    <x v="16"/>
    <n v="1"/>
    <n v="10.308"/>
    <m/>
    <m/>
    <m/>
    <m/>
    <m/>
    <m/>
    <m/>
  </r>
  <r>
    <x v="2"/>
    <x v="2"/>
    <d v="2020-01-26T00:00:00"/>
    <x v="1"/>
    <x v="0"/>
    <n v="6"/>
    <s v="RAMIREZ MORALES Santiago"/>
    <s v="COL"/>
    <m/>
    <x v="11"/>
    <n v="2"/>
    <n v="10.516"/>
    <m/>
    <m/>
    <m/>
    <m/>
    <m/>
    <m/>
    <m/>
  </r>
  <r>
    <x v="2"/>
    <x v="2"/>
    <d v="2020-01-26T00:00:00"/>
    <x v="1"/>
    <x v="0"/>
    <n v="7"/>
    <s v="LENDEL Vasilijus"/>
    <s v="LTU"/>
    <m/>
    <x v="12"/>
    <n v="1"/>
    <n v="10.461"/>
    <m/>
    <m/>
    <m/>
    <m/>
    <m/>
    <m/>
    <m/>
  </r>
  <r>
    <x v="2"/>
    <x v="2"/>
    <d v="2020-01-26T00:00:00"/>
    <x v="1"/>
    <x v="0"/>
    <n v="7"/>
    <s v="SHARAPOV Alexander"/>
    <s v="RUS"/>
    <m/>
    <x v="13"/>
    <n v="2"/>
    <n v="10.486000000000001"/>
    <m/>
    <m/>
    <m/>
    <m/>
    <m/>
    <m/>
    <m/>
  </r>
  <r>
    <x v="2"/>
    <x v="2"/>
    <d v="2020-01-26T00:00:00"/>
    <x v="1"/>
    <x v="0"/>
    <n v="8"/>
    <s v="QUINTERO CHAVARRO Kevin Santiago"/>
    <s v="COL"/>
    <m/>
    <x v="18"/>
    <n v="1"/>
    <n v="10.378"/>
    <m/>
    <m/>
    <m/>
    <m/>
    <m/>
    <m/>
    <m/>
  </r>
  <r>
    <x v="2"/>
    <x v="2"/>
    <d v="2020-01-26T00:00:00"/>
    <x v="1"/>
    <x v="0"/>
    <n v="8"/>
    <s v="BARRETTE Hugo"/>
    <s v="CAN"/>
    <m/>
    <x v="15"/>
    <n v="2"/>
    <n v="10.384"/>
    <m/>
    <m/>
    <m/>
    <m/>
    <m/>
    <m/>
    <m/>
  </r>
  <r>
    <x v="2"/>
    <x v="2"/>
    <d v="2020-01-26T00:00:00"/>
    <x v="1"/>
    <x v="0"/>
    <n v="9"/>
    <s v="AMAGAI Kazuki"/>
    <s v="JPN"/>
    <m/>
    <x v="14"/>
    <n v="1"/>
    <n v="10.465"/>
    <m/>
    <m/>
    <m/>
    <m/>
    <m/>
    <m/>
    <m/>
  </r>
  <r>
    <x v="2"/>
    <x v="2"/>
    <d v="2020-01-26T00:00:00"/>
    <x v="1"/>
    <x v="0"/>
    <n v="9"/>
    <s v="KELEMEN Pavel"/>
    <s v="CZE"/>
    <m/>
    <x v="17"/>
    <n v="2"/>
    <n v="10.695"/>
    <m/>
    <m/>
    <m/>
    <m/>
    <m/>
    <m/>
    <m/>
  </r>
  <r>
    <x v="2"/>
    <x v="2"/>
    <d v="2020-01-26T00:00:00"/>
    <x v="1"/>
    <x v="0"/>
    <n v="10"/>
    <s v="LAW Tsz Chun"/>
    <s v="HKG"/>
    <m/>
    <x v="27"/>
    <n v="1"/>
    <n v="10.492000000000001"/>
    <m/>
    <m/>
    <m/>
    <m/>
    <m/>
    <m/>
    <m/>
  </r>
  <r>
    <x v="2"/>
    <x v="2"/>
    <d v="2020-01-26T00:00:00"/>
    <x v="1"/>
    <x v="0"/>
    <n v="10"/>
    <s v="SHURSHIN Nikita"/>
    <s v="RUS"/>
    <m/>
    <x v="21"/>
    <n v="2"/>
    <n v="10.516"/>
    <m/>
    <m/>
    <m/>
    <m/>
    <m/>
    <m/>
    <m/>
  </r>
  <r>
    <x v="2"/>
    <x v="2"/>
    <d v="2020-01-26T00:00:00"/>
    <x v="1"/>
    <x v="0"/>
    <n v="11"/>
    <s v="ZHOU Yu"/>
    <s v="CHN"/>
    <m/>
    <x v="20"/>
    <n v="1"/>
    <n v="10.336"/>
    <m/>
    <m/>
    <m/>
    <m/>
    <m/>
    <m/>
    <m/>
  </r>
  <r>
    <x v="2"/>
    <x v="2"/>
    <d v="2020-01-26T00:00:00"/>
    <x v="1"/>
    <x v="0"/>
    <n v="11"/>
    <s v="CECHMAN Martin"/>
    <s v="CZE"/>
    <m/>
    <x v="23"/>
    <n v="2"/>
    <n v="10.583"/>
    <m/>
    <m/>
    <m/>
    <m/>
    <m/>
    <m/>
    <m/>
  </r>
  <r>
    <x v="2"/>
    <x v="2"/>
    <d v="2020-01-26T00:00:00"/>
    <x v="1"/>
    <x v="0"/>
    <n v="12"/>
    <s v="MORENO SANCHEZ Jose"/>
    <s v="ESP"/>
    <m/>
    <x v="22"/>
    <n v="1"/>
    <n v="10.244999999999999"/>
    <m/>
    <m/>
    <m/>
    <m/>
    <m/>
    <m/>
    <m/>
  </r>
  <r>
    <x v="2"/>
    <x v="2"/>
    <d v="2020-01-26T00:00:00"/>
    <x v="1"/>
    <x v="0"/>
    <n v="12"/>
    <s v="PAUL Nicholas"/>
    <s v="TTO"/>
    <m/>
    <x v="19"/>
    <n v="2"/>
    <n v="10.667"/>
    <m/>
    <m/>
    <m/>
    <m/>
    <m/>
    <m/>
    <m/>
  </r>
  <r>
    <x v="2"/>
    <x v="2"/>
    <d v="2020-01-26T00:00:00"/>
    <x v="1"/>
    <x v="1"/>
    <n v="1"/>
    <s v="RUDYK Mateusz"/>
    <s v="POL"/>
    <m/>
    <x v="24"/>
    <n v="1"/>
    <n v="9.9670000000000005"/>
    <m/>
    <m/>
    <m/>
    <m/>
    <m/>
    <m/>
    <m/>
  </r>
  <r>
    <x v="2"/>
    <x v="2"/>
    <d v="2020-01-26T00:00:00"/>
    <x v="1"/>
    <x v="1"/>
    <n v="1"/>
    <s v="MORENO SANCHEZ Jose"/>
    <s v="ESP"/>
    <m/>
    <x v="22"/>
    <n v="2"/>
    <n v="10.635"/>
    <m/>
    <m/>
    <m/>
    <m/>
    <m/>
    <m/>
    <m/>
  </r>
  <r>
    <x v="2"/>
    <x v="2"/>
    <d v="2020-01-26T00:00:00"/>
    <x v="1"/>
    <x v="1"/>
    <n v="2"/>
    <s v="CALEYRON Quentin"/>
    <s v="FRA"/>
    <m/>
    <x v="25"/>
    <n v="1"/>
    <n v="10.257"/>
    <m/>
    <m/>
    <m/>
    <m/>
    <m/>
    <m/>
    <m/>
  </r>
  <r>
    <x v="2"/>
    <x v="2"/>
    <d v="2020-01-26T00:00:00"/>
    <x v="1"/>
    <x v="1"/>
    <n v="2"/>
    <s v="ZHOU Yu"/>
    <s v="CHN"/>
    <m/>
    <x v="20"/>
    <n v="2"/>
    <n v="10.703999999999999"/>
    <m/>
    <m/>
    <m/>
    <m/>
    <m/>
    <m/>
    <m/>
  </r>
  <r>
    <x v="2"/>
    <x v="2"/>
    <d v="2020-01-26T00:00:00"/>
    <x v="1"/>
    <x v="1"/>
    <n v="3"/>
    <s v="LAW Tsz Chun"/>
    <s v="HKG"/>
    <m/>
    <x v="27"/>
    <n v="1"/>
    <n v="10.391999999999999"/>
    <m/>
    <m/>
    <m/>
    <m/>
    <m/>
    <m/>
    <m/>
  </r>
  <r>
    <x v="2"/>
    <x v="2"/>
    <d v="2020-01-26T00:00:00"/>
    <x v="1"/>
    <x v="1"/>
    <n v="3"/>
    <s v="WAMMES Nick"/>
    <s v="PTM"/>
    <m/>
    <x v="0"/>
    <n v="2"/>
    <n v="10.436999999999999"/>
    <m/>
    <m/>
    <m/>
    <m/>
    <m/>
    <m/>
    <m/>
  </r>
  <r>
    <x v="2"/>
    <x v="2"/>
    <d v="2020-01-26T00:00:00"/>
    <x v="1"/>
    <x v="1"/>
    <n v="4"/>
    <s v="AMAGAI Kazuki"/>
    <s v="JPN"/>
    <m/>
    <x v="14"/>
    <n v="1"/>
    <n v="10.436999999999999"/>
    <m/>
    <m/>
    <m/>
    <m/>
    <m/>
    <m/>
    <m/>
  </r>
  <r>
    <x v="2"/>
    <x v="2"/>
    <d v="2020-01-26T00:00:00"/>
    <x v="1"/>
    <x v="1"/>
    <n v="4"/>
    <s v="OBARA Yuta"/>
    <s v="JPN"/>
    <m/>
    <x v="2"/>
    <n v="2"/>
    <n v="10.453999999999999"/>
    <m/>
    <m/>
    <m/>
    <m/>
    <m/>
    <m/>
    <m/>
  </r>
  <r>
    <x v="2"/>
    <x v="2"/>
    <d v="2020-01-26T00:00:00"/>
    <x v="1"/>
    <x v="1"/>
    <n v="5"/>
    <s v="HELAL Rayan"/>
    <s v="FRA"/>
    <m/>
    <x v="26"/>
    <n v="1"/>
    <n v="10.23"/>
    <m/>
    <m/>
    <m/>
    <m/>
    <m/>
    <m/>
    <m/>
  </r>
  <r>
    <x v="2"/>
    <x v="2"/>
    <d v="2020-01-26T00:00:00"/>
    <x v="1"/>
    <x v="1"/>
    <n v="5"/>
    <s v="QUINTERO CHAVARRO Kevin Santiago"/>
    <s v="COL"/>
    <m/>
    <x v="18"/>
    <n v="2"/>
    <n v="10.268000000000001"/>
    <m/>
    <m/>
    <m/>
    <m/>
    <m/>
    <m/>
    <m/>
  </r>
  <r>
    <x v="2"/>
    <x v="2"/>
    <d v="2020-01-26T00:00:00"/>
    <x v="1"/>
    <x v="1"/>
    <n v="6"/>
    <s v="LENDEL Vasilijus"/>
    <s v="LTU"/>
    <m/>
    <x v="12"/>
    <n v="1"/>
    <n v="10.409000000000001"/>
    <m/>
    <m/>
    <m/>
    <m/>
    <m/>
    <m/>
    <m/>
  </r>
  <r>
    <x v="2"/>
    <x v="2"/>
    <d v="2020-01-26T00:00:00"/>
    <x v="1"/>
    <x v="1"/>
    <n v="6"/>
    <s v="ALEXANDER Quincy"/>
    <s v="TTO"/>
    <m/>
    <x v="4"/>
    <n v="2"/>
    <n v="10.553000000000001"/>
    <m/>
    <m/>
    <m/>
    <m/>
    <m/>
    <m/>
    <m/>
  </r>
  <r>
    <x v="2"/>
    <x v="2"/>
    <d v="2020-01-26T00:00:00"/>
    <x v="1"/>
    <x v="1"/>
    <n v="7"/>
    <s v="BRISTER James"/>
    <s v="AUS"/>
    <m/>
    <x v="8"/>
    <n v="1"/>
    <n v="10.036"/>
    <m/>
    <m/>
    <m/>
    <m/>
    <m/>
    <m/>
    <m/>
  </r>
  <r>
    <x v="2"/>
    <x v="2"/>
    <d v="2020-01-26T00:00:00"/>
    <x v="1"/>
    <x v="1"/>
    <n v="7"/>
    <s v="PERALTA Juan"/>
    <s v="ESP"/>
    <m/>
    <x v="16"/>
    <n v="2"/>
    <n v="10.09"/>
    <m/>
    <m/>
    <m/>
    <m/>
    <m/>
    <m/>
    <m/>
  </r>
  <r>
    <x v="2"/>
    <x v="2"/>
    <d v="2020-01-26T00:00:00"/>
    <x v="1"/>
    <x v="1"/>
    <n v="8"/>
    <s v="XU Chao"/>
    <s v="CHN"/>
    <m/>
    <x v="10"/>
    <n v="1"/>
    <n v="10.327"/>
    <m/>
    <m/>
    <m/>
    <m/>
    <m/>
    <m/>
    <m/>
  </r>
  <r>
    <x v="2"/>
    <x v="2"/>
    <d v="2020-01-26T00:00:00"/>
    <x v="1"/>
    <x v="1"/>
    <n v="8"/>
    <s v="SZALONTAY Sandor"/>
    <s v="HUN"/>
    <m/>
    <x v="6"/>
    <n v="2"/>
    <n v="10.356999999999999"/>
    <m/>
    <m/>
    <m/>
    <m/>
    <m/>
    <m/>
    <m/>
  </r>
  <r>
    <x v="2"/>
    <x v="2"/>
    <d v="2020-01-26T00:00:00"/>
    <x v="1"/>
    <x v="2"/>
    <n v="1"/>
    <s v="RUDYK Mateusz"/>
    <s v="POL"/>
    <m/>
    <x v="24"/>
    <n v="1"/>
    <n v="10.335000000000001"/>
    <m/>
    <n v="1"/>
    <n v="10.797000000000001"/>
    <m/>
    <m/>
    <m/>
    <m/>
  </r>
  <r>
    <x v="2"/>
    <x v="2"/>
    <d v="2020-01-26T00:00:00"/>
    <x v="1"/>
    <x v="2"/>
    <n v="1"/>
    <s v="XU Chao"/>
    <s v="CHN"/>
    <m/>
    <x v="10"/>
    <n v="2"/>
    <n v="10.448"/>
    <m/>
    <n v="2"/>
    <n v="13.496"/>
    <m/>
    <m/>
    <m/>
    <m/>
  </r>
  <r>
    <x v="2"/>
    <x v="2"/>
    <d v="2020-01-26T00:00:00"/>
    <x v="1"/>
    <x v="2"/>
    <n v="2"/>
    <s v="CALEYRON Quentin"/>
    <s v="FRA"/>
    <m/>
    <x v="25"/>
    <n v="1"/>
    <n v="10.297000000000001"/>
    <m/>
    <n v="1"/>
    <n v="10.038"/>
    <m/>
    <m/>
    <m/>
    <m/>
  </r>
  <r>
    <x v="2"/>
    <x v="2"/>
    <d v="2020-01-26T00:00:00"/>
    <x v="1"/>
    <x v="2"/>
    <n v="2"/>
    <s v="BRISTER James"/>
    <s v="AUS"/>
    <m/>
    <x v="8"/>
    <n v="2"/>
    <n v="10.359"/>
    <m/>
    <n v="2"/>
    <n v="11.636000000000001"/>
    <m/>
    <m/>
    <m/>
    <m/>
  </r>
  <r>
    <x v="2"/>
    <x v="2"/>
    <d v="2020-01-26T00:00:00"/>
    <x v="1"/>
    <x v="2"/>
    <n v="3"/>
    <s v="LAW Tsz Chun"/>
    <s v="HKG"/>
    <m/>
    <x v="27"/>
    <n v="1"/>
    <n v="10.464"/>
    <m/>
    <n v="1"/>
    <n v="10.641"/>
    <m/>
    <m/>
    <m/>
    <m/>
  </r>
  <r>
    <x v="2"/>
    <x v="2"/>
    <d v="2020-01-26T00:00:00"/>
    <x v="1"/>
    <x v="2"/>
    <n v="3"/>
    <s v="LENDEL Vasilijus"/>
    <s v="LTU"/>
    <m/>
    <x v="12"/>
    <n v="2"/>
    <n v="10.544"/>
    <m/>
    <n v="2"/>
    <n v="10.69"/>
    <m/>
    <m/>
    <m/>
    <m/>
  </r>
  <r>
    <x v="2"/>
    <x v="2"/>
    <d v="2020-01-26T00:00:00"/>
    <x v="1"/>
    <x v="2"/>
    <n v="4"/>
    <s v="HELAL Rayan"/>
    <s v="FRA"/>
    <m/>
    <x v="26"/>
    <n v="2"/>
    <n v="10.821"/>
    <m/>
    <n v="1"/>
    <n v="10.324999999999999"/>
    <m/>
    <n v="1"/>
    <n v="10.496"/>
    <m/>
  </r>
  <r>
    <x v="2"/>
    <x v="2"/>
    <d v="2020-01-26T00:00:00"/>
    <x v="1"/>
    <x v="2"/>
    <n v="4"/>
    <s v="AMAGAI Kazuki"/>
    <s v="JPN"/>
    <m/>
    <x v="14"/>
    <n v="1"/>
    <n v="10.25"/>
    <m/>
    <n v="2"/>
    <n v="10.766"/>
    <m/>
    <n v="2"/>
    <n v="10.598000000000001"/>
    <m/>
  </r>
  <r>
    <x v="2"/>
    <x v="2"/>
    <d v="2020-01-26T00:00:00"/>
    <x v="1"/>
    <x v="3"/>
    <n v="1"/>
    <s v="RUDYK Mateusz"/>
    <s v="POL"/>
    <m/>
    <x v="24"/>
    <n v="2"/>
    <n v="10.238999999999999"/>
    <m/>
    <n v="1"/>
    <n v="10.311999999999999"/>
    <m/>
    <n v="1"/>
    <n v="10.206"/>
    <m/>
  </r>
  <r>
    <x v="2"/>
    <x v="2"/>
    <d v="2020-01-26T00:00:00"/>
    <x v="1"/>
    <x v="3"/>
    <n v="1"/>
    <s v="HELAL Rayan"/>
    <s v="FRA"/>
    <m/>
    <x v="26"/>
    <n v="1"/>
    <n v="10.218999999999999"/>
    <m/>
    <n v="2"/>
    <s v="REL"/>
    <m/>
    <n v="2"/>
    <n v="10.221"/>
    <m/>
  </r>
  <r>
    <x v="2"/>
    <x v="2"/>
    <d v="2020-01-26T00:00:00"/>
    <x v="1"/>
    <x v="3"/>
    <n v="2"/>
    <s v="CALEYRON Quentin"/>
    <s v="FRA"/>
    <m/>
    <x v="25"/>
    <n v="1"/>
    <n v="10.185"/>
    <m/>
    <n v="2"/>
    <n v="10.319999999999999"/>
    <m/>
    <n v="1"/>
    <n v="10.308"/>
    <m/>
  </r>
  <r>
    <x v="2"/>
    <x v="2"/>
    <d v="2020-01-26T00:00:00"/>
    <x v="1"/>
    <x v="3"/>
    <n v="2"/>
    <s v="LAW Tsz Chun"/>
    <s v="HKG"/>
    <m/>
    <x v="27"/>
    <n v="2"/>
    <n v="11.067"/>
    <m/>
    <n v="1"/>
    <n v="10.292999999999999"/>
    <m/>
    <n v="2"/>
    <n v="12.875"/>
    <m/>
  </r>
  <r>
    <x v="2"/>
    <x v="2"/>
    <d v="2020-01-26T00:00:00"/>
    <x v="1"/>
    <x v="4"/>
    <s v="G"/>
    <s v="RUDYK Mateusz"/>
    <s v="POL"/>
    <m/>
    <x v="24"/>
    <n v="1"/>
    <n v="10.388"/>
    <m/>
    <n v="1"/>
    <n v="10.29"/>
    <m/>
    <m/>
    <m/>
    <m/>
  </r>
  <r>
    <x v="2"/>
    <x v="2"/>
    <d v="2020-01-26T00:00:00"/>
    <x v="1"/>
    <x v="4"/>
    <s v="G"/>
    <s v="CALEYRON Quentin"/>
    <s v="FRA"/>
    <m/>
    <x v="25"/>
    <n v="2"/>
    <n v="10.468999999999999"/>
    <m/>
    <n v="2"/>
    <n v="10.412999999999998"/>
    <m/>
    <m/>
    <m/>
    <m/>
  </r>
  <r>
    <x v="2"/>
    <x v="2"/>
    <d v="2020-01-26T00:00:00"/>
    <x v="1"/>
    <x v="4"/>
    <s v="B"/>
    <s v="HELAL Rayan"/>
    <s v="FRA"/>
    <m/>
    <x v="26"/>
    <n v="1"/>
    <n v="10.581"/>
    <m/>
    <n v="1"/>
    <n v="10.343"/>
    <m/>
    <m/>
    <m/>
    <m/>
  </r>
  <r>
    <x v="2"/>
    <x v="2"/>
    <d v="2020-01-26T00:00:00"/>
    <x v="1"/>
    <x v="4"/>
    <s v="B"/>
    <s v="LAW Tsz Chun"/>
    <s v="HKG"/>
    <m/>
    <x v="27"/>
    <n v="2"/>
    <n v="10.619"/>
    <m/>
    <n v="2"/>
    <n v="11.233000000000001"/>
    <m/>
    <m/>
    <m/>
    <m/>
  </r>
  <r>
    <x v="8"/>
    <x v="3"/>
    <d v="2019-12-15T00:00:00"/>
    <x v="1"/>
    <x v="0"/>
    <n v="1"/>
    <s v="TJON EN FA Jair"/>
    <s v="SUR"/>
    <m/>
    <x v="27"/>
    <n v="1"/>
    <n v="10.303000000000001"/>
    <m/>
    <m/>
    <m/>
    <m/>
    <m/>
    <m/>
    <m/>
  </r>
  <r>
    <x v="8"/>
    <x v="3"/>
    <d v="2019-12-15T00:00:00"/>
    <x v="1"/>
    <x v="0"/>
    <n v="1"/>
    <s v="SHURSHIN Nikita"/>
    <s v="RUS"/>
    <m/>
    <x v="1"/>
    <n v="2"/>
    <n v="10.326000000000001"/>
    <m/>
    <m/>
    <m/>
    <m/>
    <m/>
    <m/>
    <m/>
  </r>
  <r>
    <x v="8"/>
    <x v="3"/>
    <d v="2019-12-15T00:00:00"/>
    <x v="1"/>
    <x v="0"/>
    <n v="2"/>
    <s v="HART Nathan"/>
    <s v="AUS"/>
    <m/>
    <x v="6"/>
    <n v="1"/>
    <n v="10.167999999999999"/>
    <m/>
    <m/>
    <m/>
    <m/>
    <m/>
    <m/>
    <m/>
  </r>
  <r>
    <x v="8"/>
    <x v="3"/>
    <d v="2019-12-15T00:00:00"/>
    <x v="1"/>
    <x v="0"/>
    <n v="2"/>
    <s v="ZHANG Cheng"/>
    <s v="CYT"/>
    <m/>
    <x v="3"/>
    <n v="2"/>
    <n v="10.354999999999999"/>
    <m/>
    <m/>
    <m/>
    <m/>
    <m/>
    <m/>
    <m/>
  </r>
  <r>
    <x v="8"/>
    <x v="3"/>
    <d v="2019-12-15T00:00:00"/>
    <x v="1"/>
    <x v="0"/>
    <n v="3"/>
    <s v="WEBSTER Sam"/>
    <s v="NZL"/>
    <m/>
    <x v="25"/>
    <n v="1"/>
    <n v="10.319000000000001"/>
    <m/>
    <m/>
    <m/>
    <m/>
    <m/>
    <m/>
    <m/>
  </r>
  <r>
    <x v="8"/>
    <x v="3"/>
    <d v="2019-12-15T00:00:00"/>
    <x v="1"/>
    <x v="0"/>
    <n v="3"/>
    <s v="CANELON VERA Hersony"/>
    <s v="VEN"/>
    <m/>
    <x v="7"/>
    <n v="2"/>
    <n v="10.4"/>
    <m/>
    <m/>
    <m/>
    <m/>
    <m/>
    <m/>
    <m/>
  </r>
  <r>
    <x v="8"/>
    <x v="3"/>
    <d v="2019-12-15T00:00:00"/>
    <x v="1"/>
    <x v="0"/>
    <n v="4"/>
    <s v="CHUGAY Andrey"/>
    <s v="KAZ"/>
    <m/>
    <x v="4"/>
    <n v="1"/>
    <n v="10.210000000000001"/>
    <m/>
    <m/>
    <m/>
    <m/>
    <m/>
    <m/>
    <m/>
  </r>
  <r>
    <x v="8"/>
    <x v="3"/>
    <d v="2019-12-15T00:00:00"/>
    <x v="1"/>
    <x v="0"/>
    <n v="4"/>
    <s v="ZHOU Yu"/>
    <s v="CHN"/>
    <m/>
    <x v="5"/>
    <n v="2"/>
    <n v="10.236000000000001"/>
    <m/>
    <m/>
    <m/>
    <m/>
    <m/>
    <m/>
    <m/>
  </r>
  <r>
    <x v="8"/>
    <x v="3"/>
    <d v="2019-12-15T00:00:00"/>
    <x v="1"/>
    <x v="0"/>
    <n v="5"/>
    <s v="TRUMAN Joseph"/>
    <s v="GBR"/>
    <m/>
    <x v="8"/>
    <n v="1"/>
    <n v="10.106999999999999"/>
    <m/>
    <m/>
    <m/>
    <m/>
    <m/>
    <m/>
    <m/>
  </r>
  <r>
    <x v="8"/>
    <x v="3"/>
    <d v="2019-12-15T00:00:00"/>
    <x v="1"/>
    <x v="0"/>
    <n v="5"/>
    <s v="MORENO SANCHEZ Jose"/>
    <s v="ESP"/>
    <m/>
    <x v="9"/>
    <n v="2"/>
    <n v="10.232999999999999"/>
    <m/>
    <m/>
    <m/>
    <m/>
    <m/>
    <m/>
    <m/>
  </r>
  <r>
    <x v="8"/>
    <x v="3"/>
    <d v="2019-12-15T00:00:00"/>
    <x v="1"/>
    <x v="0"/>
    <n v="6"/>
    <s v="CECHMAN Martin"/>
    <s v="CZE"/>
    <m/>
    <x v="16"/>
    <n v="1"/>
    <n v="10.474"/>
    <m/>
    <m/>
    <m/>
    <m/>
    <m/>
    <m/>
    <m/>
  </r>
  <r>
    <x v="8"/>
    <x v="3"/>
    <d v="2019-12-15T00:00:00"/>
    <x v="1"/>
    <x v="0"/>
    <n v="6"/>
    <s v="ARCHAMBAULT Joel"/>
    <s v="PTM"/>
    <m/>
    <x v="11"/>
    <n v="2"/>
    <n v="10.556000000000001"/>
    <m/>
    <m/>
    <m/>
    <m/>
    <m/>
    <m/>
    <m/>
  </r>
  <r>
    <x v="8"/>
    <x v="3"/>
    <d v="2019-12-15T00:00:00"/>
    <x v="1"/>
    <x v="0"/>
    <n v="7"/>
    <s v="WAKIMOTO Yuta"/>
    <s v="JPN"/>
    <m/>
    <x v="10"/>
    <n v="1"/>
    <n v="10.374000000000001"/>
    <m/>
    <m/>
    <m/>
    <m/>
    <m/>
    <m/>
    <m/>
  </r>
  <r>
    <x v="8"/>
    <x v="3"/>
    <d v="2019-12-15T00:00:00"/>
    <x v="1"/>
    <x v="0"/>
    <n v="7"/>
    <s v="LAW Tsz Chun"/>
    <s v="HKG"/>
    <m/>
    <x v="13"/>
    <n v="2"/>
    <n v="10.471"/>
    <m/>
    <m/>
    <m/>
    <m/>
    <m/>
    <m/>
    <m/>
  </r>
  <r>
    <x v="8"/>
    <x v="3"/>
    <d v="2019-12-15T00:00:00"/>
    <x v="1"/>
    <x v="0"/>
    <n v="8"/>
    <s v="KAWABATA Tomoyuki"/>
    <s v="JPC"/>
    <m/>
    <x v="20"/>
    <n v="1"/>
    <n v="10.16"/>
    <m/>
    <m/>
    <m/>
    <m/>
    <m/>
    <m/>
    <m/>
  </r>
  <r>
    <x v="8"/>
    <x v="3"/>
    <d v="2019-12-15T00:00:00"/>
    <x v="1"/>
    <x v="0"/>
    <n v="8"/>
    <s v="RAMIREZ MORALES Santiago"/>
    <s v="COL"/>
    <m/>
    <x v="17"/>
    <n v="2"/>
    <n v="10.355"/>
    <m/>
    <m/>
    <m/>
    <m/>
    <m/>
    <m/>
    <m/>
  </r>
  <r>
    <x v="8"/>
    <x v="3"/>
    <d v="2019-12-15T00:00:00"/>
    <x v="1"/>
    <x v="0"/>
    <n v="9"/>
    <s v="MITCHELL Ethan"/>
    <s v="NZL"/>
    <m/>
    <x v="12"/>
    <n v="1"/>
    <n v="10.234"/>
    <m/>
    <m/>
    <m/>
    <m/>
    <m/>
    <m/>
    <m/>
  </r>
  <r>
    <x v="8"/>
    <x v="3"/>
    <d v="2019-12-15T00:00:00"/>
    <x v="1"/>
    <x v="0"/>
    <n v="9"/>
    <s v="QUINTERO CHAVARRO Kevin Santiago"/>
    <s v="COL"/>
    <m/>
    <x v="21"/>
    <n v="2"/>
    <n v="10.257"/>
    <m/>
    <m/>
    <m/>
    <m/>
    <m/>
    <m/>
    <m/>
  </r>
  <r>
    <x v="8"/>
    <x v="3"/>
    <d v="2019-12-15T00:00:00"/>
    <x v="1"/>
    <x v="0"/>
    <n v="10"/>
    <s v="PERALTA GASCON Juan"/>
    <s v="ESP"/>
    <m/>
    <x v="22"/>
    <n v="1"/>
    <n v="10.513"/>
    <m/>
    <m/>
    <m/>
    <m/>
    <m/>
    <m/>
    <m/>
  </r>
  <r>
    <x v="8"/>
    <x v="3"/>
    <d v="2019-12-15T00:00:00"/>
    <x v="1"/>
    <x v="0"/>
    <n v="10"/>
    <s v="BARRETTE Hugo"/>
    <s v="CAN"/>
    <m/>
    <x v="23"/>
    <n v="2"/>
    <n v="10.600999999999999"/>
    <m/>
    <m/>
    <m/>
    <m/>
    <m/>
    <m/>
    <m/>
  </r>
  <r>
    <x v="8"/>
    <x v="3"/>
    <d v="2019-12-15T00:00:00"/>
    <x v="1"/>
    <x v="0"/>
    <n v="11"/>
    <s v="YAKUSHEVSKIY Pavel"/>
    <s v="RUS"/>
    <m/>
    <x v="14"/>
    <n v="1"/>
    <n v="10.260999999999999"/>
    <m/>
    <m/>
    <m/>
    <m/>
    <m/>
    <m/>
    <m/>
  </r>
  <r>
    <x v="8"/>
    <x v="3"/>
    <d v="2019-12-15T00:00:00"/>
    <x v="1"/>
    <x v="0"/>
    <n v="11"/>
    <s v="SAHROM Muhammad Shah Firdaus"/>
    <s v="SDF"/>
    <m/>
    <x v="19"/>
    <n v="2"/>
    <n v="10.266"/>
    <m/>
    <m/>
    <m/>
    <m/>
    <m/>
    <m/>
    <m/>
  </r>
  <r>
    <x v="8"/>
    <x v="3"/>
    <d v="2019-12-15T00:00:00"/>
    <x v="1"/>
    <x v="0"/>
    <n v="12"/>
    <s v="CARLIN Jack"/>
    <s v="GBR"/>
    <m/>
    <x v="18"/>
    <n v="1"/>
    <n v="10.422000000000001"/>
    <m/>
    <m/>
    <m/>
    <m/>
    <m/>
    <m/>
    <m/>
  </r>
  <r>
    <x v="8"/>
    <x v="3"/>
    <d v="2019-12-15T00:00:00"/>
    <x v="1"/>
    <x v="0"/>
    <n v="12"/>
    <s v="KELEMEN Pavel"/>
    <s v="CZE"/>
    <m/>
    <x v="15"/>
    <n v="2"/>
    <n v="10.436"/>
    <m/>
    <m/>
    <m/>
    <m/>
    <m/>
    <m/>
    <m/>
  </r>
  <r>
    <x v="8"/>
    <x v="3"/>
    <d v="2019-12-15T00:00:00"/>
    <x v="1"/>
    <x v="1"/>
    <n v="1"/>
    <s v="RUDYK Mateusz"/>
    <s v="POL"/>
    <m/>
    <x v="24"/>
    <n v="1"/>
    <n v="10.191000000000001"/>
    <m/>
    <m/>
    <m/>
    <m/>
    <m/>
    <m/>
    <m/>
  </r>
  <r>
    <x v="8"/>
    <x v="3"/>
    <d v="2019-12-15T00:00:00"/>
    <x v="1"/>
    <x v="1"/>
    <n v="1"/>
    <s v="CARLIN Jack"/>
    <s v="GBR"/>
    <m/>
    <x v="18"/>
    <n v="2"/>
    <n v="10.270000000000001"/>
    <m/>
    <m/>
    <m/>
    <m/>
    <m/>
    <m/>
    <m/>
  </r>
  <r>
    <x v="8"/>
    <x v="3"/>
    <d v="2019-12-15T00:00:00"/>
    <x v="1"/>
    <x v="1"/>
    <n v="2"/>
    <s v="YAKUSHEVSKIY Pavel"/>
    <s v="RUS"/>
    <m/>
    <x v="14"/>
    <n v="1"/>
    <n v="10.342000000000001"/>
    <m/>
    <m/>
    <m/>
    <m/>
    <m/>
    <m/>
    <m/>
  </r>
  <r>
    <x v="8"/>
    <x v="3"/>
    <d v="2019-12-15T00:00:00"/>
    <x v="1"/>
    <x v="1"/>
    <n v="2"/>
    <s v="SZALONTAY Sandor"/>
    <s v="HUN"/>
    <m/>
    <x v="0"/>
    <n v="2"/>
    <n v="10.370000000000001"/>
    <m/>
    <m/>
    <m/>
    <m/>
    <m/>
    <m/>
    <m/>
  </r>
  <r>
    <x v="8"/>
    <x v="3"/>
    <d v="2019-12-15T00:00:00"/>
    <x v="1"/>
    <x v="1"/>
    <n v="3"/>
    <s v="GLAETZER Matthew"/>
    <s v="AUS"/>
    <m/>
    <x v="26"/>
    <n v="1"/>
    <n v="10.204000000000001"/>
    <m/>
    <m/>
    <m/>
    <m/>
    <m/>
    <m/>
    <m/>
  </r>
  <r>
    <x v="8"/>
    <x v="3"/>
    <d v="2019-12-15T00:00:00"/>
    <x v="1"/>
    <x v="1"/>
    <n v="3"/>
    <s v="PERALTA GASCON Juan"/>
    <s v="ESP"/>
    <m/>
    <x v="22"/>
    <n v="2"/>
    <n v="10.276"/>
    <m/>
    <m/>
    <m/>
    <m/>
    <m/>
    <m/>
    <m/>
  </r>
  <r>
    <x v="8"/>
    <x v="3"/>
    <d v="2019-12-15T00:00:00"/>
    <x v="1"/>
    <x v="1"/>
    <n v="4"/>
    <s v="MITCHELL Ethan"/>
    <s v="NZL"/>
    <m/>
    <x v="12"/>
    <n v="1"/>
    <n v="10.164999999999999"/>
    <m/>
    <m/>
    <m/>
    <m/>
    <m/>
    <m/>
    <m/>
  </r>
  <r>
    <x v="8"/>
    <x v="3"/>
    <d v="2019-12-15T00:00:00"/>
    <x v="1"/>
    <x v="1"/>
    <n v="4"/>
    <s v="PAUL Nicholas"/>
    <s v="TTO"/>
    <m/>
    <x v="2"/>
    <n v="2"/>
    <n v="11.69"/>
    <m/>
    <m/>
    <m/>
    <m/>
    <m/>
    <m/>
    <m/>
  </r>
  <r>
    <x v="8"/>
    <x v="3"/>
    <d v="2019-12-15T00:00:00"/>
    <x v="1"/>
    <x v="1"/>
    <n v="5"/>
    <s v="TJON EN FA Jair"/>
    <s v="SUR"/>
    <m/>
    <x v="27"/>
    <n v="1"/>
    <n v="9.9879999999999995"/>
    <m/>
    <m/>
    <m/>
    <m/>
    <m/>
    <m/>
    <m/>
  </r>
  <r>
    <x v="8"/>
    <x v="3"/>
    <d v="2019-12-15T00:00:00"/>
    <x v="1"/>
    <x v="1"/>
    <n v="5"/>
    <s v="KAWABATA Tomoyuki"/>
    <s v="JPC"/>
    <m/>
    <x v="20"/>
    <n v="2"/>
    <n v="10.061999999999999"/>
    <m/>
    <m/>
    <m/>
    <m/>
    <m/>
    <m/>
    <m/>
  </r>
  <r>
    <x v="8"/>
    <x v="3"/>
    <d v="2019-12-15T00:00:00"/>
    <x v="1"/>
    <x v="1"/>
    <n v="6"/>
    <s v="WAKIMOTO Yuta"/>
    <s v="JPN"/>
    <m/>
    <x v="10"/>
    <n v="1"/>
    <n v="10.164999999999999"/>
    <m/>
    <m/>
    <m/>
    <m/>
    <m/>
    <m/>
    <m/>
  </r>
  <r>
    <x v="8"/>
    <x v="3"/>
    <d v="2019-12-15T00:00:00"/>
    <x v="1"/>
    <x v="1"/>
    <n v="6"/>
    <s v="HART Nathan"/>
    <s v="AUS"/>
    <m/>
    <x v="6"/>
    <n v="2"/>
    <n v="10.177999999999999"/>
    <m/>
    <m/>
    <m/>
    <m/>
    <m/>
    <m/>
    <m/>
  </r>
  <r>
    <x v="8"/>
    <x v="3"/>
    <d v="2019-12-15T00:00:00"/>
    <x v="1"/>
    <x v="1"/>
    <n v="7"/>
    <s v="WEBSTER Sam"/>
    <s v="NZL"/>
    <m/>
    <x v="25"/>
    <n v="1"/>
    <n v="10.148"/>
    <m/>
    <m/>
    <m/>
    <m/>
    <m/>
    <m/>
    <m/>
  </r>
  <r>
    <x v="8"/>
    <x v="3"/>
    <d v="2019-12-15T00:00:00"/>
    <x v="1"/>
    <x v="1"/>
    <n v="7"/>
    <s v="CECHMAN Martin"/>
    <s v="CZE"/>
    <m/>
    <x v="16"/>
    <n v="2"/>
    <n v="10.231"/>
    <m/>
    <m/>
    <m/>
    <m/>
    <m/>
    <m/>
    <m/>
  </r>
  <r>
    <x v="8"/>
    <x v="3"/>
    <d v="2019-12-15T00:00:00"/>
    <x v="1"/>
    <x v="1"/>
    <n v="8"/>
    <s v="TRUMAN Joseph"/>
    <s v="GBR"/>
    <m/>
    <x v="8"/>
    <n v="1"/>
    <n v="10.198"/>
    <m/>
    <m/>
    <m/>
    <m/>
    <m/>
    <m/>
    <m/>
  </r>
  <r>
    <x v="8"/>
    <x v="3"/>
    <d v="2019-12-15T00:00:00"/>
    <x v="1"/>
    <x v="1"/>
    <n v="8"/>
    <s v="CHUGAY Andrey"/>
    <s v="KAZ"/>
    <m/>
    <x v="4"/>
    <n v="2"/>
    <n v="10.23"/>
    <m/>
    <m/>
    <m/>
    <m/>
    <m/>
    <m/>
    <m/>
  </r>
  <r>
    <x v="8"/>
    <x v="3"/>
    <d v="2019-12-15T00:00:00"/>
    <x v="1"/>
    <x v="2"/>
    <n v="1"/>
    <s v="RUDYK Mateusz"/>
    <s v="POL"/>
    <m/>
    <x v="24"/>
    <n v="1"/>
    <n v="10.224"/>
    <m/>
    <n v="1"/>
    <n v="10.199"/>
    <m/>
    <m/>
    <m/>
    <m/>
  </r>
  <r>
    <x v="8"/>
    <x v="3"/>
    <d v="2019-12-15T00:00:00"/>
    <x v="1"/>
    <x v="2"/>
    <n v="1"/>
    <s v="TRUMAN Joseph"/>
    <s v="GBR"/>
    <m/>
    <x v="8"/>
    <n v="2"/>
    <n v="10.416"/>
    <m/>
    <n v="2"/>
    <n v="10.561"/>
    <m/>
    <m/>
    <m/>
    <m/>
  </r>
  <r>
    <x v="8"/>
    <x v="3"/>
    <d v="2019-12-15T00:00:00"/>
    <x v="1"/>
    <x v="2"/>
    <n v="2"/>
    <s v="WEBSTER Sam"/>
    <s v="NZL"/>
    <m/>
    <x v="25"/>
    <n v="1"/>
    <n v="10.436999999999999"/>
    <m/>
    <n v="1"/>
    <n v="10.16"/>
    <m/>
    <m/>
    <m/>
    <m/>
  </r>
  <r>
    <x v="8"/>
    <x v="3"/>
    <d v="2019-12-15T00:00:00"/>
    <x v="1"/>
    <x v="2"/>
    <n v="2"/>
    <s v="YAKUSHEVSKIY Pavel"/>
    <s v="RUS"/>
    <m/>
    <x v="14"/>
    <n v="2"/>
    <n v="10.57"/>
    <m/>
    <n v="2"/>
    <n v="10.186"/>
    <m/>
    <m/>
    <m/>
    <m/>
  </r>
  <r>
    <x v="8"/>
    <x v="3"/>
    <d v="2019-12-15T00:00:00"/>
    <x v="1"/>
    <x v="2"/>
    <n v="3"/>
    <s v="GLAETZER Matthew"/>
    <s v="AUS"/>
    <m/>
    <x v="26"/>
    <n v="1"/>
    <n v="10.004"/>
    <m/>
    <n v="1"/>
    <n v="9.9489999999999998"/>
    <m/>
    <m/>
    <m/>
    <m/>
  </r>
  <r>
    <x v="8"/>
    <x v="3"/>
    <d v="2019-12-15T00:00:00"/>
    <x v="1"/>
    <x v="2"/>
    <n v="3"/>
    <s v="WAKIMOTO Yuta"/>
    <s v="JPN"/>
    <m/>
    <x v="10"/>
    <n v="2"/>
    <n v="10.052999999999999"/>
    <m/>
    <n v="2"/>
    <n v="10.491999999999999"/>
    <m/>
    <m/>
    <m/>
    <m/>
  </r>
  <r>
    <x v="8"/>
    <x v="3"/>
    <d v="2019-12-15T00:00:00"/>
    <x v="1"/>
    <x v="2"/>
    <n v="4"/>
    <s v="TJON EN FA Jair"/>
    <s v="SUR"/>
    <m/>
    <x v="27"/>
    <n v="1"/>
    <n v="10.295999999999999"/>
    <m/>
    <n v="1"/>
    <n v="10.311"/>
    <m/>
    <m/>
    <m/>
    <m/>
  </r>
  <r>
    <x v="8"/>
    <x v="3"/>
    <d v="2019-12-15T00:00:00"/>
    <x v="1"/>
    <x v="2"/>
    <n v="4"/>
    <s v="MITCHELL Ethan"/>
    <s v="NZL"/>
    <m/>
    <x v="12"/>
    <n v="2"/>
    <n v="10.798999999999999"/>
    <m/>
    <n v="2"/>
    <n v="10.353999999999999"/>
    <m/>
    <m/>
    <m/>
    <m/>
  </r>
  <r>
    <x v="8"/>
    <x v="3"/>
    <d v="2019-12-15T00:00:00"/>
    <x v="1"/>
    <x v="3"/>
    <n v="1"/>
    <s v="RUDYK Mateusz"/>
    <s v="POL"/>
    <m/>
    <x v="24"/>
    <n v="1"/>
    <n v="10.151"/>
    <m/>
    <n v="1"/>
    <n v="10.353"/>
    <m/>
    <m/>
    <m/>
    <m/>
  </r>
  <r>
    <x v="8"/>
    <x v="3"/>
    <d v="2019-12-15T00:00:00"/>
    <x v="1"/>
    <x v="3"/>
    <n v="1"/>
    <s v="TJON EN FA Jair"/>
    <s v="SUR"/>
    <m/>
    <x v="27"/>
    <n v="2"/>
    <n v="10.215999999999999"/>
    <m/>
    <n v="2"/>
    <n v="10.426"/>
    <m/>
    <m/>
    <m/>
    <m/>
  </r>
  <r>
    <x v="8"/>
    <x v="3"/>
    <d v="2019-12-15T00:00:00"/>
    <x v="1"/>
    <x v="3"/>
    <n v="2"/>
    <s v="WEBSTER Sam"/>
    <s v="NZL"/>
    <m/>
    <x v="25"/>
    <n v="1"/>
    <n v="10.324"/>
    <m/>
    <n v="1"/>
    <n v="9.8309999999999995"/>
    <m/>
    <m/>
    <m/>
    <m/>
  </r>
  <r>
    <x v="8"/>
    <x v="3"/>
    <d v="2019-12-15T00:00:00"/>
    <x v="1"/>
    <x v="3"/>
    <n v="2"/>
    <s v="GLAETZER Matthew"/>
    <s v="AUS"/>
    <m/>
    <x v="26"/>
    <n v="2"/>
    <n v="10.358000000000001"/>
    <m/>
    <n v="2"/>
    <n v="9.8569999999999993"/>
    <m/>
    <m/>
    <m/>
    <m/>
  </r>
  <r>
    <x v="8"/>
    <x v="3"/>
    <d v="2019-12-15T00:00:00"/>
    <x v="1"/>
    <x v="4"/>
    <s v="G"/>
    <s v="RUDYK Mateusz"/>
    <s v="POL"/>
    <m/>
    <x v="24"/>
    <n v="1"/>
    <n v="10.163"/>
    <m/>
    <n v="1"/>
    <n v="10.17"/>
    <m/>
    <m/>
    <m/>
    <m/>
  </r>
  <r>
    <x v="8"/>
    <x v="3"/>
    <d v="2019-12-15T00:00:00"/>
    <x v="1"/>
    <x v="4"/>
    <s v="G"/>
    <s v="WEBSTER Sam"/>
    <s v="NZL"/>
    <m/>
    <x v="25"/>
    <n v="2"/>
    <n v="10.195"/>
    <m/>
    <n v="2"/>
    <n v="10.749000000000001"/>
    <m/>
    <m/>
    <m/>
    <m/>
  </r>
  <r>
    <x v="8"/>
    <x v="3"/>
    <d v="2019-12-15T00:00:00"/>
    <x v="1"/>
    <x v="4"/>
    <s v="B"/>
    <s v="GLAETZER Matthew"/>
    <s v="AUS"/>
    <m/>
    <x v="26"/>
    <n v="1"/>
    <n v="10.407"/>
    <m/>
    <n v="1"/>
    <n v="10.16"/>
    <m/>
    <m/>
    <m/>
    <m/>
  </r>
  <r>
    <x v="8"/>
    <x v="3"/>
    <d v="2019-12-15T00:00:00"/>
    <x v="1"/>
    <x v="4"/>
    <s v="B"/>
    <s v="TJON EN FA Jair"/>
    <s v="SUR"/>
    <m/>
    <x v="27"/>
    <n v="2"/>
    <n v="10.409000000000001"/>
    <m/>
    <n v="2"/>
    <n v="10.605"/>
    <m/>
    <m/>
    <m/>
    <m/>
  </r>
  <r>
    <x v="9"/>
    <x v="3"/>
    <d v="2019-12-08T00:00:00"/>
    <x v="1"/>
    <x v="0"/>
    <n v="1"/>
    <s v="SZALONTAY Sandor"/>
    <s v="HUN"/>
    <m/>
    <x v="8"/>
    <n v="1"/>
    <n v="10.451000000000001"/>
    <m/>
    <m/>
    <m/>
    <m/>
    <m/>
    <m/>
    <m/>
  </r>
  <r>
    <x v="9"/>
    <x v="3"/>
    <d v="2019-12-08T00:00:00"/>
    <x v="1"/>
    <x v="0"/>
    <n v="1"/>
    <s v="VORZHEV Pavel"/>
    <s v="KAZ"/>
    <m/>
    <x v="1"/>
    <n v="2"/>
    <n v="10.527000000000001"/>
    <m/>
    <m/>
    <m/>
    <m/>
    <m/>
    <m/>
    <m/>
  </r>
  <r>
    <x v="9"/>
    <x v="3"/>
    <d v="2019-12-08T00:00:00"/>
    <x v="1"/>
    <x v="0"/>
    <n v="2"/>
    <s v="WEBSTER Sam"/>
    <s v="NZL"/>
    <m/>
    <x v="10"/>
    <n v="1"/>
    <n v="10.071999999999999"/>
    <m/>
    <m/>
    <m/>
    <m/>
    <m/>
    <m/>
    <m/>
  </r>
  <r>
    <x v="9"/>
    <x v="3"/>
    <d v="2019-12-08T00:00:00"/>
    <x v="1"/>
    <x v="0"/>
    <n v="2"/>
    <s v="WAKIMOTO Yuta"/>
    <s v="BGT"/>
    <m/>
    <x v="3"/>
    <n v="2"/>
    <n v="10.132999999999999"/>
    <m/>
    <m/>
    <m/>
    <m/>
    <m/>
    <m/>
    <m/>
  </r>
  <r>
    <x v="9"/>
    <x v="3"/>
    <d v="2019-12-08T00:00:00"/>
    <x v="1"/>
    <x v="0"/>
    <n v="3"/>
    <s v="AWANG Mohd Azizulhasni"/>
    <s v="MAS"/>
    <m/>
    <x v="12"/>
    <n v="1"/>
    <n v="10.497"/>
    <m/>
    <m/>
    <m/>
    <m/>
    <m/>
    <m/>
    <m/>
  </r>
  <r>
    <x v="9"/>
    <x v="3"/>
    <d v="2019-12-08T00:00:00"/>
    <x v="1"/>
    <x v="0"/>
    <n v="3"/>
    <s v="CHUGAY Andrey"/>
    <s v="KAZ"/>
    <m/>
    <x v="7"/>
    <n v="2"/>
    <n v="10.52"/>
    <m/>
    <m/>
    <m/>
    <m/>
    <m/>
    <m/>
    <m/>
  </r>
  <r>
    <x v="9"/>
    <x v="3"/>
    <d v="2019-12-08T00:00:00"/>
    <x v="1"/>
    <x v="0"/>
    <n v="4"/>
    <s v="TJON EN FA Jair"/>
    <s v="SUR"/>
    <m/>
    <x v="0"/>
    <n v="1"/>
    <n v="10.927"/>
    <m/>
    <m/>
    <m/>
    <m/>
    <m/>
    <m/>
    <m/>
  </r>
  <r>
    <x v="9"/>
    <x v="3"/>
    <d v="2019-12-08T00:00:00"/>
    <x v="1"/>
    <x v="0"/>
    <n v="4"/>
    <s v="MORENO SANCHEZ Jose"/>
    <s v="ESP"/>
    <m/>
    <x v="9"/>
    <n v="2"/>
    <n v="10.929"/>
    <m/>
    <m/>
    <m/>
    <m/>
    <m/>
    <m/>
    <m/>
  </r>
  <r>
    <x v="9"/>
    <x v="3"/>
    <d v="2019-12-08T00:00:00"/>
    <x v="1"/>
    <x v="0"/>
    <n v="5"/>
    <s v="PAUL Nicholas"/>
    <s v="TTO"/>
    <m/>
    <x v="14"/>
    <n v="1"/>
    <n v="10.433"/>
    <m/>
    <m/>
    <m/>
    <m/>
    <m/>
    <m/>
    <m/>
  </r>
  <r>
    <x v="9"/>
    <x v="3"/>
    <d v="2019-12-08T00:00:00"/>
    <x v="1"/>
    <x v="0"/>
    <n v="5"/>
    <s v="HSIEH Nien Hsing"/>
    <s v="TPE"/>
    <m/>
    <x v="11"/>
    <n v="2"/>
    <n v="10.456999999999999"/>
    <m/>
    <m/>
    <m/>
    <m/>
    <m/>
    <m/>
    <m/>
  </r>
  <r>
    <x v="9"/>
    <x v="3"/>
    <d v="2019-12-08T00:00:00"/>
    <x v="1"/>
    <x v="0"/>
    <n v="6"/>
    <s v="YAKUSHEVSKIY Pavel"/>
    <s v="RUS"/>
    <m/>
    <x v="2"/>
    <n v="1"/>
    <n v="10.622999999999999"/>
    <m/>
    <m/>
    <m/>
    <m/>
    <m/>
    <m/>
    <m/>
  </r>
  <r>
    <x v="9"/>
    <x v="3"/>
    <d v="2019-12-08T00:00:00"/>
    <x v="1"/>
    <x v="0"/>
    <n v="6"/>
    <s v="ZHOU Yu"/>
    <s v="CHN"/>
    <m/>
    <x v="13"/>
    <n v="2"/>
    <n v="10.706999999999999"/>
    <m/>
    <m/>
    <m/>
    <m/>
    <m/>
    <m/>
    <m/>
  </r>
  <r>
    <x v="9"/>
    <x v="3"/>
    <d v="2019-12-08T00:00:00"/>
    <x v="1"/>
    <x v="0"/>
    <n v="7"/>
    <s v="MITCHELL Ethan"/>
    <s v="NZL"/>
    <m/>
    <x v="6"/>
    <n v="1"/>
    <n v="10.212999999999999"/>
    <m/>
    <m/>
    <m/>
    <m/>
    <m/>
    <m/>
    <m/>
  </r>
  <r>
    <x v="9"/>
    <x v="3"/>
    <d v="2019-12-08T00:00:00"/>
    <x v="1"/>
    <x v="0"/>
    <n v="7"/>
    <s v="KELEMEN Pavel"/>
    <s v="CZE"/>
    <m/>
    <x v="17"/>
    <n v="2"/>
    <n v="10.286999999999999"/>
    <m/>
    <m/>
    <m/>
    <m/>
    <m/>
    <m/>
    <m/>
  </r>
  <r>
    <x v="9"/>
    <x v="3"/>
    <d v="2019-12-08T00:00:00"/>
    <x v="1"/>
    <x v="0"/>
    <n v="8"/>
    <s v="GLAETZER Matthew"/>
    <s v="AUS"/>
    <m/>
    <x v="16"/>
    <n v="1"/>
    <n v="10.278"/>
    <m/>
    <m/>
    <m/>
    <m/>
    <m/>
    <m/>
    <m/>
  </r>
  <r>
    <x v="9"/>
    <x v="3"/>
    <d v="2019-12-08T00:00:00"/>
    <x v="1"/>
    <x v="0"/>
    <n v="8"/>
    <s v="HELAL Rayan"/>
    <s v="FRA"/>
    <m/>
    <x v="21"/>
    <n v="2"/>
    <n v="10.278"/>
    <m/>
    <m/>
    <m/>
    <m/>
    <m/>
    <m/>
    <m/>
  </r>
  <r>
    <x v="9"/>
    <x v="3"/>
    <d v="2019-12-08T00:00:00"/>
    <x v="1"/>
    <x v="0"/>
    <n v="9"/>
    <s v="QUINTERO CHAVARRO Kevin Santiago"/>
    <s v="COL"/>
    <m/>
    <x v="20"/>
    <n v="1"/>
    <n v="10.327999999999999"/>
    <m/>
    <m/>
    <m/>
    <m/>
    <m/>
    <m/>
    <m/>
  </r>
  <r>
    <x v="9"/>
    <x v="3"/>
    <d v="2019-12-08T00:00:00"/>
    <x v="1"/>
    <x v="0"/>
    <n v="9"/>
    <s v="ARCHAMBAULT Joel"/>
    <s v="PTM"/>
    <m/>
    <x v="23"/>
    <n v="2"/>
    <n v="10.427"/>
    <m/>
    <m/>
    <m/>
    <m/>
    <m/>
    <m/>
    <m/>
  </r>
  <r>
    <x v="9"/>
    <x v="3"/>
    <d v="2019-12-08T00:00:00"/>
    <x v="1"/>
    <x v="0"/>
    <n v="10"/>
    <s v="PERALTA GASCON Juan"/>
    <s v="ESP"/>
    <m/>
    <x v="22"/>
    <n v="1"/>
    <n v="10.343999999999999"/>
    <m/>
    <m/>
    <m/>
    <m/>
    <m/>
    <m/>
    <m/>
  </r>
  <r>
    <x v="9"/>
    <x v="3"/>
    <d v="2019-12-08T00:00:00"/>
    <x v="1"/>
    <x v="0"/>
    <n v="10"/>
    <s v="RAMIREZ MORALES Santiago"/>
    <s v="COL"/>
    <m/>
    <x v="19"/>
    <n v="2"/>
    <n v="10.363"/>
    <m/>
    <m/>
    <m/>
    <m/>
    <m/>
    <m/>
    <m/>
  </r>
  <r>
    <x v="9"/>
    <x v="3"/>
    <d v="2019-12-08T00:00:00"/>
    <x v="1"/>
    <x v="0"/>
    <n v="11"/>
    <s v="SHARAPOV Alexander"/>
    <s v="RUS"/>
    <m/>
    <x v="18"/>
    <n v="1"/>
    <n v="10.098000000000001"/>
    <m/>
    <m/>
    <m/>
    <m/>
    <m/>
    <m/>
    <m/>
  </r>
  <r>
    <x v="9"/>
    <x v="3"/>
    <d v="2019-12-08T00:00:00"/>
    <x v="1"/>
    <x v="0"/>
    <n v="11"/>
    <s v="SAHROM Muhammad Shah Firdaus"/>
    <s v="SDF"/>
    <m/>
    <x v="15"/>
    <n v="2"/>
    <n v="10.272"/>
    <m/>
    <m/>
    <m/>
    <m/>
    <m/>
    <m/>
    <m/>
  </r>
  <r>
    <x v="9"/>
    <x v="3"/>
    <d v="2019-12-08T00:00:00"/>
    <x v="1"/>
    <x v="0"/>
    <n v="12"/>
    <s v="BARRETTE Hugo"/>
    <s v="CAN"/>
    <m/>
    <x v="4"/>
    <n v="1"/>
    <n v="10.512"/>
    <m/>
    <m/>
    <m/>
    <m/>
    <m/>
    <m/>
    <m/>
  </r>
  <r>
    <x v="9"/>
    <x v="3"/>
    <d v="2019-12-08T00:00:00"/>
    <x v="1"/>
    <x v="0"/>
    <n v="12"/>
    <s v="CECHMAN Martin"/>
    <s v="CZE"/>
    <m/>
    <x v="5"/>
    <n v="2"/>
    <n v="10.528"/>
    <m/>
    <m/>
    <m/>
    <m/>
    <m/>
    <m/>
    <m/>
  </r>
  <r>
    <x v="9"/>
    <x v="3"/>
    <d v="2019-12-08T00:00:00"/>
    <x v="1"/>
    <x v="1"/>
    <n v="1"/>
    <s v="RUDYK Mateusz"/>
    <s v="POL"/>
    <m/>
    <x v="24"/>
    <n v="1"/>
    <n v="10.317"/>
    <m/>
    <m/>
    <m/>
    <m/>
    <m/>
    <m/>
    <m/>
  </r>
  <r>
    <x v="9"/>
    <x v="3"/>
    <d v="2019-12-08T00:00:00"/>
    <x v="1"/>
    <x v="1"/>
    <n v="1"/>
    <s v="BARRETTE Hugo"/>
    <s v="CAN"/>
    <m/>
    <x v="4"/>
    <n v="2"/>
    <n v="10.418000000000001"/>
    <m/>
    <m/>
    <m/>
    <m/>
    <m/>
    <m/>
    <m/>
  </r>
  <r>
    <x v="9"/>
    <x v="3"/>
    <d v="2019-12-08T00:00:00"/>
    <x v="1"/>
    <x v="1"/>
    <n v="2"/>
    <s v="FUKAYA Tomohiro"/>
    <s v="JPN"/>
    <m/>
    <x v="25"/>
    <n v="1"/>
    <n v="10.125"/>
    <m/>
    <m/>
    <m/>
    <m/>
    <m/>
    <m/>
    <m/>
  </r>
  <r>
    <x v="9"/>
    <x v="3"/>
    <d v="2019-12-08T00:00:00"/>
    <x v="1"/>
    <x v="1"/>
    <n v="2"/>
    <s v="SHARAPOV Alexander"/>
    <s v="RUS"/>
    <m/>
    <x v="18"/>
    <n v="2"/>
    <n v="10.207000000000001"/>
    <m/>
    <m/>
    <m/>
    <m/>
    <m/>
    <m/>
    <m/>
  </r>
  <r>
    <x v="9"/>
    <x v="3"/>
    <d v="2019-12-08T00:00:00"/>
    <x v="1"/>
    <x v="1"/>
    <n v="3"/>
    <s v="HART Nathan"/>
    <s v="AUS"/>
    <m/>
    <x v="27"/>
    <n v="1"/>
    <n v="10.180999999999999"/>
    <m/>
    <m/>
    <m/>
    <m/>
    <m/>
    <m/>
    <m/>
  </r>
  <r>
    <x v="9"/>
    <x v="3"/>
    <d v="2019-12-08T00:00:00"/>
    <x v="1"/>
    <x v="1"/>
    <n v="3"/>
    <s v="PERALTA GASCON Juan"/>
    <s v="ESP"/>
    <m/>
    <x v="22"/>
    <n v="2"/>
    <n v="10.507"/>
    <m/>
    <m/>
    <m/>
    <m/>
    <m/>
    <m/>
    <m/>
  </r>
  <r>
    <x v="9"/>
    <x v="3"/>
    <d v="2019-12-08T00:00:00"/>
    <x v="1"/>
    <x v="1"/>
    <n v="4"/>
    <s v="NITTA Yudai"/>
    <s v="JPN"/>
    <m/>
    <x v="26"/>
    <n v="1"/>
    <n v="10.199"/>
    <m/>
    <m/>
    <m/>
    <m/>
    <m/>
    <m/>
    <m/>
  </r>
  <r>
    <x v="9"/>
    <x v="3"/>
    <d v="2019-12-08T00:00:00"/>
    <x v="1"/>
    <x v="1"/>
    <n v="4"/>
    <s v="QUINTERO CHAVARRO Kevin Santiago"/>
    <s v="COL"/>
    <m/>
    <x v="20"/>
    <n v="2"/>
    <n v="10.304"/>
    <m/>
    <m/>
    <m/>
    <m/>
    <m/>
    <m/>
    <m/>
  </r>
  <r>
    <x v="9"/>
    <x v="3"/>
    <d v="2019-12-08T00:00:00"/>
    <x v="1"/>
    <x v="1"/>
    <n v="5"/>
    <s v="SZALONTAY Sandor"/>
    <s v="HUN"/>
    <m/>
    <x v="8"/>
    <n v="1"/>
    <n v="10.523999999999999"/>
    <m/>
    <m/>
    <m/>
    <m/>
    <m/>
    <m/>
    <m/>
  </r>
  <r>
    <x v="9"/>
    <x v="3"/>
    <d v="2019-12-08T00:00:00"/>
    <x v="1"/>
    <x v="1"/>
    <n v="5"/>
    <s v="GLAETZER Matthew"/>
    <s v="AUS"/>
    <m/>
    <x v="16"/>
    <n v="2"/>
    <n v="10.54"/>
    <m/>
    <m/>
    <m/>
    <m/>
    <m/>
    <m/>
    <m/>
  </r>
  <r>
    <x v="9"/>
    <x v="3"/>
    <d v="2019-12-08T00:00:00"/>
    <x v="1"/>
    <x v="1"/>
    <n v="6"/>
    <s v="WEBSTER Sam"/>
    <s v="NZL"/>
    <m/>
    <x v="10"/>
    <n v="1"/>
    <n v="10.109"/>
    <m/>
    <m/>
    <m/>
    <m/>
    <m/>
    <m/>
    <m/>
  </r>
  <r>
    <x v="9"/>
    <x v="3"/>
    <d v="2019-12-08T00:00:00"/>
    <x v="1"/>
    <x v="1"/>
    <n v="6"/>
    <s v="MITCHELL Ethan"/>
    <s v="NZL"/>
    <m/>
    <x v="6"/>
    <n v="2"/>
    <n v="10.6"/>
    <m/>
    <m/>
    <m/>
    <m/>
    <m/>
    <m/>
    <m/>
  </r>
  <r>
    <x v="9"/>
    <x v="3"/>
    <d v="2019-12-08T00:00:00"/>
    <x v="1"/>
    <x v="1"/>
    <n v="7"/>
    <s v="AWANG Mohd Azizulhasni"/>
    <s v="MAS"/>
    <m/>
    <x v="12"/>
    <n v="1"/>
    <n v="10.201000000000001"/>
    <m/>
    <m/>
    <m/>
    <m/>
    <m/>
    <m/>
    <m/>
  </r>
  <r>
    <x v="9"/>
    <x v="3"/>
    <d v="2019-12-08T00:00:00"/>
    <x v="1"/>
    <x v="1"/>
    <n v="7"/>
    <s v="YAKUSHEVSKIY Pavel"/>
    <s v="RUS"/>
    <m/>
    <x v="2"/>
    <n v="2"/>
    <n v="10.280000000000001"/>
    <m/>
    <m/>
    <m/>
    <m/>
    <m/>
    <m/>
    <m/>
  </r>
  <r>
    <x v="9"/>
    <x v="3"/>
    <d v="2019-12-08T00:00:00"/>
    <x v="1"/>
    <x v="1"/>
    <n v="8"/>
    <s v="PAUL Nicholas"/>
    <s v="TTO"/>
    <m/>
    <x v="14"/>
    <n v="1"/>
    <n v="11.066000000000001"/>
    <m/>
    <m/>
    <m/>
    <m/>
    <m/>
    <m/>
    <m/>
  </r>
  <r>
    <x v="9"/>
    <x v="3"/>
    <d v="2019-12-08T00:00:00"/>
    <x v="1"/>
    <x v="1"/>
    <n v="8"/>
    <s v="TJON EN FA Jair"/>
    <s v="SUR"/>
    <m/>
    <x v="0"/>
    <n v="2"/>
    <n v="11.163"/>
    <m/>
    <m/>
    <m/>
    <m/>
    <m/>
    <m/>
    <m/>
  </r>
  <r>
    <x v="9"/>
    <x v="3"/>
    <d v="2019-12-08T00:00:00"/>
    <x v="1"/>
    <x v="2"/>
    <n v="1"/>
    <s v="RUDYK Mateusz"/>
    <s v="POL"/>
    <m/>
    <x v="24"/>
    <n v="1"/>
    <n v="10.369"/>
    <m/>
    <n v="1"/>
    <n v="10.222"/>
    <m/>
    <m/>
    <m/>
    <m/>
  </r>
  <r>
    <x v="9"/>
    <x v="3"/>
    <d v="2019-12-08T00:00:00"/>
    <x v="1"/>
    <x v="2"/>
    <n v="1"/>
    <s v="PAUL Nicholas"/>
    <s v="TTO"/>
    <m/>
    <x v="14"/>
    <n v="2"/>
    <n v="11.437999999999999"/>
    <m/>
    <n v="2"/>
    <n v="10.363"/>
    <m/>
    <m/>
    <m/>
    <m/>
  </r>
  <r>
    <x v="9"/>
    <x v="3"/>
    <d v="2019-12-08T00:00:00"/>
    <x v="1"/>
    <x v="2"/>
    <n v="2"/>
    <s v="FUKAYA Tomohiro"/>
    <s v="JPN"/>
    <m/>
    <x v="25"/>
    <n v="1"/>
    <n v="10.202"/>
    <m/>
    <n v="1"/>
    <n v="10.295"/>
    <m/>
    <m/>
    <m/>
    <m/>
  </r>
  <r>
    <x v="9"/>
    <x v="3"/>
    <d v="2019-12-08T00:00:00"/>
    <x v="1"/>
    <x v="2"/>
    <n v="2"/>
    <s v="AWANG Mohd Azizulhasni"/>
    <s v="MAS"/>
    <m/>
    <x v="12"/>
    <n v="2"/>
    <n v="10.231"/>
    <m/>
    <n v="2"/>
    <n v="10.823"/>
    <m/>
    <m/>
    <m/>
    <m/>
  </r>
  <r>
    <x v="9"/>
    <x v="3"/>
    <d v="2019-12-08T00:00:00"/>
    <x v="1"/>
    <x v="2"/>
    <n v="3"/>
    <s v="HART Nathan"/>
    <s v="AUS"/>
    <m/>
    <x v="27"/>
    <n v="1"/>
    <n v="10.045"/>
    <m/>
    <n v="1"/>
    <n v="10.273"/>
    <m/>
    <m/>
    <m/>
    <m/>
  </r>
  <r>
    <x v="9"/>
    <x v="3"/>
    <d v="2019-12-08T00:00:00"/>
    <x v="1"/>
    <x v="2"/>
    <n v="3"/>
    <s v="WEBSTER Sam"/>
    <s v="NZL"/>
    <m/>
    <x v="10"/>
    <n v="2"/>
    <n v="11.157999999999999"/>
    <m/>
    <n v="2"/>
    <n v="10.974"/>
    <m/>
    <m/>
    <m/>
    <m/>
  </r>
  <r>
    <x v="9"/>
    <x v="3"/>
    <d v="2019-12-08T00:00:00"/>
    <x v="1"/>
    <x v="2"/>
    <n v="4"/>
    <s v="NITTA Yudai"/>
    <s v="JPN"/>
    <m/>
    <x v="26"/>
    <n v="1"/>
    <n v="10.154"/>
    <m/>
    <n v="1"/>
    <n v="10.238"/>
    <m/>
    <m/>
    <m/>
    <m/>
  </r>
  <r>
    <x v="9"/>
    <x v="3"/>
    <d v="2019-12-08T00:00:00"/>
    <x v="1"/>
    <x v="2"/>
    <n v="4"/>
    <s v="SZALONTAY Sandor"/>
    <s v="HUN"/>
    <m/>
    <x v="8"/>
    <n v="2"/>
    <n v="10.241"/>
    <m/>
    <n v="2"/>
    <n v="10.337999999999999"/>
    <m/>
    <m/>
    <m/>
    <m/>
  </r>
  <r>
    <x v="9"/>
    <x v="3"/>
    <d v="2019-12-08T00:00:00"/>
    <x v="1"/>
    <x v="3"/>
    <n v="1"/>
    <s v="RUDYK Mateusz"/>
    <s v="POL"/>
    <m/>
    <x v="24"/>
    <n v="1"/>
    <n v="10.159000000000001"/>
    <m/>
    <n v="1"/>
    <n v="9.7479999999999993"/>
    <m/>
    <m/>
    <m/>
    <m/>
  </r>
  <r>
    <x v="9"/>
    <x v="3"/>
    <d v="2019-12-08T00:00:00"/>
    <x v="1"/>
    <x v="3"/>
    <n v="1"/>
    <s v="NITTA Yudai"/>
    <s v="JPN"/>
    <m/>
    <x v="26"/>
    <n v="2"/>
    <n v="10.166"/>
    <m/>
    <n v="2"/>
    <n v="10.239999999999998"/>
    <m/>
    <m/>
    <m/>
    <m/>
  </r>
  <r>
    <x v="9"/>
    <x v="3"/>
    <d v="2019-12-08T00:00:00"/>
    <x v="1"/>
    <x v="3"/>
    <n v="2"/>
    <s v="FUKAYA Tomohiro"/>
    <s v="JPN"/>
    <m/>
    <x v="25"/>
    <n v="1"/>
    <n v="10.287000000000001"/>
    <m/>
    <n v="1"/>
    <n v="10.009"/>
    <m/>
    <m/>
    <m/>
    <m/>
  </r>
  <r>
    <x v="9"/>
    <x v="3"/>
    <d v="2019-12-08T00:00:00"/>
    <x v="1"/>
    <x v="3"/>
    <n v="2"/>
    <s v="HART Nathan"/>
    <s v="AUS"/>
    <m/>
    <x v="27"/>
    <n v="2"/>
    <n v="10.294"/>
    <m/>
    <n v="2"/>
    <n v="10.534000000000001"/>
    <m/>
    <m/>
    <m/>
    <m/>
  </r>
  <r>
    <x v="9"/>
    <x v="3"/>
    <d v="2019-12-08T00:00:00"/>
    <x v="1"/>
    <x v="4"/>
    <s v="G"/>
    <s v="RUDYK Mateusz"/>
    <s v="POL"/>
    <m/>
    <x v="24"/>
    <n v="1"/>
    <n v="10.039"/>
    <m/>
    <n v="1"/>
    <n v="10.119999999999999"/>
    <m/>
    <m/>
    <m/>
    <m/>
  </r>
  <r>
    <x v="9"/>
    <x v="3"/>
    <d v="2019-12-08T00:00:00"/>
    <x v="1"/>
    <x v="4"/>
    <s v="G"/>
    <s v="FUKAYA Tomohiro"/>
    <s v="JPN"/>
    <m/>
    <x v="25"/>
    <n v="2"/>
    <n v="10.134"/>
    <m/>
    <n v="2"/>
    <n v="10.187999999999999"/>
    <m/>
    <m/>
    <m/>
    <m/>
  </r>
  <r>
    <x v="9"/>
    <x v="3"/>
    <d v="2019-12-08T00:00:00"/>
    <x v="1"/>
    <x v="4"/>
    <s v="B"/>
    <s v="NITTA Yudai"/>
    <s v="JPN"/>
    <m/>
    <x v="26"/>
    <n v="1"/>
    <n v="10.068"/>
    <m/>
    <n v="1"/>
    <n v="10.37"/>
    <m/>
    <m/>
    <m/>
    <m/>
  </r>
  <r>
    <x v="9"/>
    <x v="3"/>
    <d v="2019-12-08T00:00:00"/>
    <x v="1"/>
    <x v="4"/>
    <s v="B"/>
    <s v="HART Nathan"/>
    <s v="AUS"/>
    <m/>
    <x v="27"/>
    <n v="2"/>
    <n v="10.089"/>
    <m/>
    <n v="2"/>
    <n v="10.553999999999998"/>
    <m/>
    <m/>
    <m/>
    <m/>
  </r>
  <r>
    <x v="6"/>
    <x v="3"/>
    <d v="2019-12-01T00:00:00"/>
    <x v="1"/>
    <x v="0"/>
    <n v="1"/>
    <s v="PAUL Nicholas"/>
    <s v="TTO"/>
    <m/>
    <x v="0"/>
    <n v="1"/>
    <n v="10.670999999999999"/>
    <m/>
    <m/>
    <m/>
    <m/>
    <m/>
    <m/>
    <m/>
  </r>
  <r>
    <x v="6"/>
    <x v="3"/>
    <d v="2019-12-01T00:00:00"/>
    <x v="1"/>
    <x v="0"/>
    <n v="1"/>
    <s v="SAUNDERS Callum"/>
    <s v="NZL"/>
    <m/>
    <x v="1"/>
    <n v="2"/>
    <n v="10.756"/>
    <m/>
    <m/>
    <m/>
    <m/>
    <m/>
    <m/>
    <m/>
  </r>
  <r>
    <x v="6"/>
    <x v="3"/>
    <d v="2019-12-01T00:00:00"/>
    <x v="1"/>
    <x v="0"/>
    <n v="2"/>
    <s v="KENNY Jason"/>
    <s v="GBR"/>
    <m/>
    <x v="2"/>
    <n v="1"/>
    <n v="10.494"/>
    <m/>
    <m/>
    <m/>
    <m/>
    <m/>
    <m/>
    <m/>
  </r>
  <r>
    <x v="6"/>
    <x v="3"/>
    <d v="2019-12-01T00:00:00"/>
    <x v="1"/>
    <x v="0"/>
    <n v="2"/>
    <s v="WAMMES Nick"/>
    <s v="PTM"/>
    <m/>
    <x v="3"/>
    <n v="2"/>
    <n v="10.506"/>
    <m/>
    <m/>
    <m/>
    <m/>
    <m/>
    <m/>
    <m/>
  </r>
  <r>
    <x v="6"/>
    <x v="3"/>
    <d v="2019-12-01T00:00:00"/>
    <x v="1"/>
    <x v="0"/>
    <n v="3"/>
    <s v="NITTA Yudai"/>
    <s v="JPN"/>
    <m/>
    <x v="8"/>
    <n v="1"/>
    <n v="10.378"/>
    <m/>
    <m/>
    <m/>
    <m/>
    <m/>
    <m/>
    <m/>
  </r>
  <r>
    <x v="6"/>
    <x v="3"/>
    <d v="2019-12-01T00:00:00"/>
    <x v="1"/>
    <x v="0"/>
    <n v="3"/>
    <s v="D'ALMEIDA Michael"/>
    <s v="FRA"/>
    <m/>
    <x v="7"/>
    <n v="2"/>
    <n v="10.513999999999999"/>
    <m/>
    <m/>
    <m/>
    <m/>
    <m/>
    <m/>
    <m/>
  </r>
  <r>
    <x v="6"/>
    <x v="3"/>
    <d v="2019-12-01T00:00:00"/>
    <x v="1"/>
    <x v="0"/>
    <n v="4"/>
    <s v="TJON EN FA Jair"/>
    <s v="SUR"/>
    <m/>
    <x v="10"/>
    <n v="1"/>
    <n v="10.486000000000001"/>
    <m/>
    <m/>
    <m/>
    <m/>
    <m/>
    <m/>
    <m/>
  </r>
  <r>
    <x v="6"/>
    <x v="3"/>
    <d v="2019-12-01T00:00:00"/>
    <x v="1"/>
    <x v="0"/>
    <n v="4"/>
    <s v="CECHMAN Martin"/>
    <s v="CZE"/>
    <m/>
    <x v="9"/>
    <n v="2"/>
    <n v="10.598000000000001"/>
    <m/>
    <m/>
    <m/>
    <m/>
    <m/>
    <m/>
    <m/>
  </r>
  <r>
    <x v="6"/>
    <x v="3"/>
    <d v="2019-12-01T00:00:00"/>
    <x v="1"/>
    <x v="0"/>
    <n v="5"/>
    <s v="BUCHLI Matthijs"/>
    <s v="BCC"/>
    <m/>
    <x v="6"/>
    <n v="1"/>
    <n v="10.349"/>
    <m/>
    <m/>
    <m/>
    <m/>
    <m/>
    <m/>
    <m/>
  </r>
  <r>
    <x v="6"/>
    <x v="3"/>
    <d v="2019-12-01T00:00:00"/>
    <x v="1"/>
    <x v="0"/>
    <n v="5"/>
    <s v="DORNBACH Maximilian"/>
    <s v="ERD"/>
    <m/>
    <x v="11"/>
    <n v="2"/>
    <n v="10.436999999999999"/>
    <m/>
    <m/>
    <m/>
    <m/>
    <m/>
    <m/>
    <m/>
  </r>
  <r>
    <x v="6"/>
    <x v="3"/>
    <d v="2019-12-01T00:00:00"/>
    <x v="1"/>
    <x v="0"/>
    <n v="6"/>
    <s v="BOTTICHER Stefan"/>
    <s v="GER"/>
    <m/>
    <x v="16"/>
    <n v="1"/>
    <n v="10.342000000000001"/>
    <m/>
    <m/>
    <m/>
    <m/>
    <m/>
    <m/>
    <m/>
  </r>
  <r>
    <x v="6"/>
    <x v="3"/>
    <d v="2019-12-01T00:00:00"/>
    <x v="1"/>
    <x v="0"/>
    <n v="6"/>
    <s v="MORENO SANCHEZ Jose"/>
    <s v="ESP"/>
    <m/>
    <x v="13"/>
    <n v="2"/>
    <n v="10.809000000000001"/>
    <m/>
    <m/>
    <m/>
    <m/>
    <m/>
    <m/>
    <m/>
  </r>
  <r>
    <x v="6"/>
    <x v="3"/>
    <d v="2019-12-01T00:00:00"/>
    <x v="1"/>
    <x v="0"/>
    <n v="7"/>
    <s v="BAUGE Gregory"/>
    <s v="FRA"/>
    <m/>
    <x v="12"/>
    <n v="1"/>
    <n v="10.353999999999999"/>
    <m/>
    <m/>
    <m/>
    <m/>
    <m/>
    <m/>
    <m/>
  </r>
  <r>
    <x v="6"/>
    <x v="3"/>
    <d v="2019-12-01T00:00:00"/>
    <x v="1"/>
    <x v="0"/>
    <n v="7"/>
    <s v="LAW Tsz Chun"/>
    <s v="HKG"/>
    <m/>
    <x v="17"/>
    <n v="2"/>
    <n v="10.457999999999998"/>
    <m/>
    <m/>
    <m/>
    <m/>
    <m/>
    <m/>
    <m/>
  </r>
  <r>
    <x v="6"/>
    <x v="3"/>
    <d v="2019-12-01T00:00:00"/>
    <x v="1"/>
    <x v="0"/>
    <n v="8"/>
    <s v="KAWABATA Tomoyuki"/>
    <s v="JPC"/>
    <m/>
    <x v="14"/>
    <n v="1"/>
    <n v="10.255000000000001"/>
    <m/>
    <m/>
    <m/>
    <m/>
    <m/>
    <m/>
    <m/>
  </r>
  <r>
    <x v="6"/>
    <x v="3"/>
    <d v="2019-12-01T00:00:00"/>
    <x v="1"/>
    <x v="0"/>
    <n v="8"/>
    <s v="KELEMEN Pavel"/>
    <s v="CZE"/>
    <m/>
    <x v="21"/>
    <n v="2"/>
    <n v="10.345000000000001"/>
    <m/>
    <m/>
    <m/>
    <m/>
    <m/>
    <m/>
    <m/>
  </r>
  <r>
    <x v="6"/>
    <x v="3"/>
    <d v="2019-12-01T00:00:00"/>
    <x v="1"/>
    <x v="0"/>
    <n v="9"/>
    <s v="AWANG Mohd Azizulhasni"/>
    <s v="MAS"/>
    <m/>
    <x v="20"/>
    <n v="1"/>
    <n v="10.225"/>
    <m/>
    <m/>
    <m/>
    <m/>
    <m/>
    <m/>
    <m/>
  </r>
  <r>
    <x v="6"/>
    <x v="3"/>
    <d v="2019-12-01T00:00:00"/>
    <x v="1"/>
    <x v="0"/>
    <n v="9"/>
    <s v="MELLEN James"/>
    <s v="USA"/>
    <m/>
    <x v="23"/>
    <n v="2"/>
    <n v="10.321"/>
    <m/>
    <m/>
    <m/>
    <m/>
    <m/>
    <m/>
    <m/>
  </r>
  <r>
    <x v="6"/>
    <x v="3"/>
    <d v="2019-12-01T00:00:00"/>
    <x v="1"/>
    <x v="0"/>
    <n v="10"/>
    <s v="LENDEL Vasilijus"/>
    <s v="LTU"/>
    <m/>
    <x v="22"/>
    <n v="1"/>
    <n v="10.452"/>
    <m/>
    <m/>
    <m/>
    <m/>
    <m/>
    <m/>
    <m/>
  </r>
  <r>
    <x v="6"/>
    <x v="3"/>
    <d v="2019-12-01T00:00:00"/>
    <x v="1"/>
    <x v="0"/>
    <n v="10"/>
    <s v="BARRETTE Hugo"/>
    <s v="CAN"/>
    <m/>
    <x v="19"/>
    <n v="2"/>
    <n v="12.04"/>
    <m/>
    <m/>
    <m/>
    <m/>
    <m/>
    <m/>
    <m/>
  </r>
  <r>
    <x v="6"/>
    <x v="3"/>
    <d v="2019-12-01T00:00:00"/>
    <x v="1"/>
    <x v="0"/>
    <n v="11"/>
    <s v="SZALONTAY Sandor"/>
    <s v="HUN"/>
    <m/>
    <x v="18"/>
    <n v="1"/>
    <n v="10.323"/>
    <m/>
    <m/>
    <m/>
    <m/>
    <m/>
    <m/>
    <m/>
  </r>
  <r>
    <x v="6"/>
    <x v="3"/>
    <d v="2019-12-01T00:00:00"/>
    <x v="1"/>
    <x v="0"/>
    <n v="11"/>
    <s v="HSIEH Nien Hsing"/>
    <s v="TPE"/>
    <m/>
    <x v="15"/>
    <n v="2"/>
    <n v="10.463000000000001"/>
    <m/>
    <m/>
    <m/>
    <m/>
    <m/>
    <m/>
    <m/>
  </r>
  <r>
    <x v="6"/>
    <x v="3"/>
    <d v="2019-12-01T00:00:00"/>
    <x v="1"/>
    <x v="0"/>
    <n v="12"/>
    <s v="LEVY Maximilian"/>
    <s v="ERD"/>
    <m/>
    <x v="4"/>
    <n v="1"/>
    <n v="10.26"/>
    <m/>
    <m/>
    <m/>
    <m/>
    <m/>
    <m/>
    <m/>
  </r>
  <r>
    <x v="6"/>
    <x v="3"/>
    <d v="2019-12-01T00:00:00"/>
    <x v="1"/>
    <x v="0"/>
    <n v="12"/>
    <s v="PERALTA GASCON Juan"/>
    <s v="ESP"/>
    <m/>
    <x v="5"/>
    <n v="2"/>
    <n v="10.331999999999999"/>
    <m/>
    <m/>
    <m/>
    <m/>
    <m/>
    <m/>
    <m/>
  </r>
  <r>
    <x v="6"/>
    <x v="3"/>
    <d v="2019-12-01T00:00:00"/>
    <x v="1"/>
    <x v="1"/>
    <n v="1"/>
    <s v="HOOGLAND Jeffrey"/>
    <s v="NED"/>
    <m/>
    <x v="25"/>
    <n v="1"/>
    <n v="9.9610000000000003"/>
    <m/>
    <m/>
    <m/>
    <m/>
    <m/>
    <m/>
    <m/>
  </r>
  <r>
    <x v="6"/>
    <x v="3"/>
    <d v="2019-12-01T00:00:00"/>
    <x v="1"/>
    <x v="1"/>
    <n v="1"/>
    <s v="LEVY Maximilian"/>
    <s v="ERD"/>
    <m/>
    <x v="4"/>
    <n v="2"/>
    <n v="10.111000000000001"/>
    <m/>
    <m/>
    <m/>
    <m/>
    <m/>
    <m/>
    <m/>
  </r>
  <r>
    <x v="6"/>
    <x v="3"/>
    <d v="2019-12-01T00:00:00"/>
    <x v="1"/>
    <x v="1"/>
    <n v="2"/>
    <s v="LAVREYSEN Harrie"/>
    <s v="NED"/>
    <m/>
    <x v="24"/>
    <n v="1"/>
    <n v="10.243"/>
    <m/>
    <m/>
    <m/>
    <m/>
    <m/>
    <m/>
    <m/>
  </r>
  <r>
    <x v="6"/>
    <x v="3"/>
    <d v="2019-12-01T00:00:00"/>
    <x v="1"/>
    <x v="1"/>
    <n v="2"/>
    <s v="SZALONTAY Sandor"/>
    <s v="HUN"/>
    <m/>
    <x v="18"/>
    <n v="2"/>
    <n v="10.361000000000001"/>
    <m/>
    <m/>
    <m/>
    <m/>
    <m/>
    <m/>
    <m/>
  </r>
  <r>
    <x v="6"/>
    <x v="3"/>
    <d v="2019-12-01T00:00:00"/>
    <x v="1"/>
    <x v="1"/>
    <n v="3"/>
    <s v="RUDYK Mateusz"/>
    <s v="POL"/>
    <m/>
    <x v="27"/>
    <n v="1"/>
    <n v="11.22"/>
    <m/>
    <m/>
    <m/>
    <m/>
    <m/>
    <m/>
    <m/>
  </r>
  <r>
    <x v="6"/>
    <x v="3"/>
    <d v="2019-12-01T00:00:00"/>
    <x v="1"/>
    <x v="1"/>
    <n v="3"/>
    <s v="LENDEL Vasilijus"/>
    <s v="LTU"/>
    <m/>
    <x v="22"/>
    <n v="2"/>
    <s v="REL"/>
    <m/>
    <m/>
    <m/>
    <m/>
    <m/>
    <m/>
    <m/>
  </r>
  <r>
    <x v="6"/>
    <x v="3"/>
    <d v="2019-12-01T00:00:00"/>
    <x v="1"/>
    <x v="1"/>
    <n v="4"/>
    <s v="FUKAYA Tomohiro"/>
    <s v="JPN"/>
    <m/>
    <x v="26"/>
    <n v="1"/>
    <n v="9.9390000000000001"/>
    <m/>
    <m/>
    <m/>
    <m/>
    <m/>
    <m/>
    <m/>
  </r>
  <r>
    <x v="6"/>
    <x v="3"/>
    <d v="2019-12-01T00:00:00"/>
    <x v="1"/>
    <x v="1"/>
    <n v="4"/>
    <s v="AWANG Mohd Azizulhasni"/>
    <s v="MAS"/>
    <m/>
    <x v="20"/>
    <n v="2"/>
    <n v="10.855"/>
    <m/>
    <m/>
    <m/>
    <m/>
    <m/>
    <m/>
    <m/>
  </r>
  <r>
    <x v="6"/>
    <x v="3"/>
    <d v="2019-12-01T00:00:00"/>
    <x v="1"/>
    <x v="1"/>
    <n v="5"/>
    <s v="KAWABATA Tomoyuki"/>
    <s v="JPC"/>
    <m/>
    <x v="14"/>
    <n v="1"/>
    <n v="10.124000000000001"/>
    <m/>
    <m/>
    <m/>
    <m/>
    <m/>
    <m/>
    <m/>
  </r>
  <r>
    <x v="6"/>
    <x v="3"/>
    <d v="2019-12-01T00:00:00"/>
    <x v="1"/>
    <x v="1"/>
    <n v="5"/>
    <s v="PAUL Nicholas"/>
    <s v="TTO"/>
    <m/>
    <x v="0"/>
    <n v="2"/>
    <n v="10.257000000000001"/>
    <m/>
    <m/>
    <m/>
    <m/>
    <m/>
    <m/>
    <m/>
  </r>
  <r>
    <x v="6"/>
    <x v="3"/>
    <d v="2019-12-01T00:00:00"/>
    <x v="1"/>
    <x v="1"/>
    <n v="6"/>
    <s v="BAUGE Gregory"/>
    <s v="FRA"/>
    <m/>
    <x v="12"/>
    <n v="1"/>
    <n v="10.042"/>
    <m/>
    <m/>
    <m/>
    <m/>
    <m/>
    <m/>
    <m/>
  </r>
  <r>
    <x v="6"/>
    <x v="3"/>
    <d v="2019-12-01T00:00:00"/>
    <x v="1"/>
    <x v="1"/>
    <n v="6"/>
    <s v="KENNY Jason"/>
    <s v="GBR"/>
    <m/>
    <x v="2"/>
    <n v="2"/>
    <n v="10.218999999999999"/>
    <m/>
    <m/>
    <m/>
    <m/>
    <m/>
    <m/>
    <m/>
  </r>
  <r>
    <x v="6"/>
    <x v="3"/>
    <d v="2019-12-01T00:00:00"/>
    <x v="1"/>
    <x v="1"/>
    <n v="7"/>
    <s v="NITTA Yudai"/>
    <s v="JPN"/>
    <m/>
    <x v="8"/>
    <n v="1"/>
    <n v="10.208"/>
    <m/>
    <m/>
    <m/>
    <m/>
    <m/>
    <m/>
    <m/>
  </r>
  <r>
    <x v="6"/>
    <x v="3"/>
    <d v="2019-12-01T00:00:00"/>
    <x v="1"/>
    <x v="1"/>
    <n v="7"/>
    <s v="BOTTICHER Stefan"/>
    <s v="GER"/>
    <m/>
    <x v="16"/>
    <n v="2"/>
    <n v="10.234"/>
    <m/>
    <m/>
    <m/>
    <m/>
    <m/>
    <m/>
    <m/>
  </r>
  <r>
    <x v="6"/>
    <x v="3"/>
    <d v="2019-12-01T00:00:00"/>
    <x v="1"/>
    <x v="1"/>
    <n v="8"/>
    <s v="TJON EN FA Jair"/>
    <s v="SUR"/>
    <m/>
    <x v="10"/>
    <n v="1"/>
    <n v="10.236000000000001"/>
    <m/>
    <m/>
    <m/>
    <m/>
    <m/>
    <m/>
    <m/>
  </r>
  <r>
    <x v="6"/>
    <x v="3"/>
    <d v="2019-12-01T00:00:00"/>
    <x v="1"/>
    <x v="1"/>
    <n v="8"/>
    <s v="BUCHLI Matthijs"/>
    <s v="BCC"/>
    <m/>
    <x v="6"/>
    <n v="2"/>
    <n v="10.265000000000001"/>
    <m/>
    <m/>
    <m/>
    <m/>
    <m/>
    <m/>
    <m/>
  </r>
  <r>
    <x v="6"/>
    <x v="3"/>
    <d v="2019-12-01T00:00:00"/>
    <x v="1"/>
    <x v="2"/>
    <n v="1"/>
    <s v="HOOGLAND Jeffrey"/>
    <s v="NED"/>
    <m/>
    <x v="25"/>
    <n v="1"/>
    <n v="10.148999999999999"/>
    <m/>
    <n v="1"/>
    <n v="10.151"/>
    <m/>
    <m/>
    <m/>
    <m/>
  </r>
  <r>
    <x v="6"/>
    <x v="3"/>
    <d v="2019-12-01T00:00:00"/>
    <x v="1"/>
    <x v="2"/>
    <n v="1"/>
    <s v="TJON EN FA Jair"/>
    <s v="SUR"/>
    <m/>
    <x v="10"/>
    <n v="2"/>
    <n v="10.234999999999999"/>
    <m/>
    <n v="2"/>
    <n v="12.762"/>
    <m/>
    <m/>
    <m/>
    <m/>
  </r>
  <r>
    <x v="6"/>
    <x v="3"/>
    <d v="2019-12-01T00:00:00"/>
    <x v="1"/>
    <x v="2"/>
    <n v="2"/>
    <s v="LAVREYSEN Harrie"/>
    <s v="NED"/>
    <m/>
    <x v="24"/>
    <n v="1"/>
    <n v="10.106999999999999"/>
    <m/>
    <n v="1"/>
    <n v="10.298"/>
    <m/>
    <m/>
    <m/>
    <m/>
  </r>
  <r>
    <x v="6"/>
    <x v="3"/>
    <d v="2019-12-01T00:00:00"/>
    <x v="1"/>
    <x v="2"/>
    <n v="2"/>
    <s v="NITTA Yudai"/>
    <s v="JPN"/>
    <m/>
    <x v="8"/>
    <n v="2"/>
    <n v="10.144"/>
    <m/>
    <n v="2"/>
    <n v="10.497999999999999"/>
    <m/>
    <m/>
    <m/>
    <m/>
  </r>
  <r>
    <x v="6"/>
    <x v="3"/>
    <d v="2019-12-01T00:00:00"/>
    <x v="1"/>
    <x v="2"/>
    <n v="3"/>
    <s v="RUDYK Mateusz"/>
    <s v="POL"/>
    <m/>
    <x v="27"/>
    <n v="1"/>
    <n v="10.115"/>
    <m/>
    <n v="1"/>
    <n v="10.555999999999999"/>
    <m/>
    <m/>
    <m/>
    <m/>
  </r>
  <r>
    <x v="6"/>
    <x v="3"/>
    <d v="2019-12-01T00:00:00"/>
    <x v="1"/>
    <x v="2"/>
    <n v="3"/>
    <s v="BAUGE Gregory"/>
    <s v="FRA"/>
    <m/>
    <x v="12"/>
    <n v="2"/>
    <n v="10.125999999999999"/>
    <m/>
    <n v="2"/>
    <n v="11.087999999999999"/>
    <m/>
    <m/>
    <m/>
    <m/>
  </r>
  <r>
    <x v="6"/>
    <x v="3"/>
    <d v="2019-12-01T00:00:00"/>
    <x v="1"/>
    <x v="2"/>
    <n v="4"/>
    <s v="FUKAYA Tomohiro"/>
    <s v="JPN"/>
    <m/>
    <x v="26"/>
    <n v="1"/>
    <n v="10.121"/>
    <m/>
    <n v="1"/>
    <n v="10.231"/>
    <m/>
    <m/>
    <m/>
    <m/>
  </r>
  <r>
    <x v="6"/>
    <x v="3"/>
    <d v="2019-12-01T00:00:00"/>
    <x v="1"/>
    <x v="2"/>
    <n v="4"/>
    <s v="KAWABATA Tomoyuki"/>
    <s v="JPC"/>
    <m/>
    <x v="14"/>
    <n v="2"/>
    <n v="11.049000000000001"/>
    <m/>
    <n v="2"/>
    <n v="10.262"/>
    <m/>
    <m/>
    <m/>
    <m/>
  </r>
  <r>
    <x v="6"/>
    <x v="3"/>
    <d v="2019-12-01T00:00:00"/>
    <x v="1"/>
    <x v="3"/>
    <n v="1"/>
    <s v="HOOGLAND Jeffrey"/>
    <s v="NED"/>
    <m/>
    <x v="25"/>
    <n v="1"/>
    <n v="9.8979999999999997"/>
    <m/>
    <n v="1"/>
    <n v="10.257999999999999"/>
    <m/>
    <m/>
    <m/>
    <m/>
  </r>
  <r>
    <x v="6"/>
    <x v="3"/>
    <d v="2019-12-01T00:00:00"/>
    <x v="1"/>
    <x v="3"/>
    <n v="1"/>
    <s v="FUKAYA Tomohiro"/>
    <s v="JPN"/>
    <m/>
    <x v="26"/>
    <n v="2"/>
    <n v="10.003"/>
    <m/>
    <n v="2"/>
    <n v="10.518999999999998"/>
    <m/>
    <m/>
    <m/>
    <m/>
  </r>
  <r>
    <x v="6"/>
    <x v="3"/>
    <d v="2019-12-01T00:00:00"/>
    <x v="1"/>
    <x v="3"/>
    <n v="2"/>
    <s v="LAVREYSEN Harrie"/>
    <s v="NED"/>
    <m/>
    <x v="24"/>
    <n v="1"/>
    <n v="10.114000000000001"/>
    <m/>
    <n v="1"/>
    <n v="10.234"/>
    <m/>
    <m/>
    <m/>
    <m/>
  </r>
  <r>
    <x v="6"/>
    <x v="3"/>
    <d v="2019-12-01T00:00:00"/>
    <x v="1"/>
    <x v="3"/>
    <n v="2"/>
    <s v="RUDYK Mateusz"/>
    <s v="POL"/>
    <m/>
    <x v="27"/>
    <n v="2"/>
    <n v="10.204000000000001"/>
    <m/>
    <n v="2"/>
    <n v="10.32"/>
    <m/>
    <m/>
    <m/>
    <m/>
  </r>
  <r>
    <x v="6"/>
    <x v="3"/>
    <d v="2019-12-01T00:00:00"/>
    <x v="1"/>
    <x v="4"/>
    <s v="G"/>
    <s v="LAVREYSEN Harrie"/>
    <s v="NED"/>
    <m/>
    <x v="24"/>
    <n v="1"/>
    <n v="9.9260000000000002"/>
    <m/>
    <n v="1"/>
    <n v="10.156000000000001"/>
    <m/>
    <m/>
    <m/>
    <m/>
  </r>
  <r>
    <x v="6"/>
    <x v="3"/>
    <d v="2019-12-01T00:00:00"/>
    <x v="1"/>
    <x v="4"/>
    <s v="G"/>
    <s v="HOOGLAND Jeffrey"/>
    <s v="NED"/>
    <m/>
    <x v="25"/>
    <n v="2"/>
    <n v="9.9390000000000001"/>
    <m/>
    <n v="2"/>
    <n v="10.273000000000001"/>
    <m/>
    <m/>
    <m/>
    <m/>
  </r>
  <r>
    <x v="6"/>
    <x v="3"/>
    <d v="2019-12-01T00:00:00"/>
    <x v="1"/>
    <x v="4"/>
    <s v="B"/>
    <s v="FUKAYA Tomohiro"/>
    <s v="JPN"/>
    <m/>
    <x v="26"/>
    <n v="1"/>
    <n v="10.144"/>
    <m/>
    <n v="1"/>
    <n v="9.9480000000000004"/>
    <m/>
    <m/>
    <m/>
    <m/>
  </r>
  <r>
    <x v="6"/>
    <x v="3"/>
    <d v="2019-12-01T00:00:00"/>
    <x v="1"/>
    <x v="4"/>
    <s v="B"/>
    <s v="RUDYK Mateusz"/>
    <s v="POL"/>
    <m/>
    <x v="27"/>
    <n v="2"/>
    <n v="10.147"/>
    <m/>
    <n v="2"/>
    <n v="10.043000000000001"/>
    <m/>
    <m/>
    <m/>
    <m/>
  </r>
  <r>
    <x v="3"/>
    <x v="3"/>
    <d v="2019-11-09T00:00:00"/>
    <x v="1"/>
    <x v="0"/>
    <n v="1"/>
    <s v="BOTTICHER Stefan"/>
    <s v="GER"/>
    <m/>
    <x v="0"/>
    <n v="1"/>
    <n v="10.263"/>
    <m/>
    <m/>
    <m/>
    <m/>
    <m/>
    <m/>
    <m/>
  </r>
  <r>
    <x v="3"/>
    <x v="3"/>
    <d v="2019-11-09T00:00:00"/>
    <x v="1"/>
    <x v="0"/>
    <n v="1"/>
    <s v="VORZHEV Pavel"/>
    <s v="KAZ"/>
    <m/>
    <x v="1"/>
    <n v="2"/>
    <n v="10.326000000000001"/>
    <m/>
    <m/>
    <m/>
    <m/>
    <m/>
    <m/>
    <m/>
  </r>
  <r>
    <x v="3"/>
    <x v="3"/>
    <d v="2019-11-09T00:00:00"/>
    <x v="1"/>
    <x v="0"/>
    <n v="2"/>
    <s v="DMITRIEV Denis"/>
    <s v="RUS"/>
    <m/>
    <x v="8"/>
    <n v="1"/>
    <n v="10.413"/>
    <m/>
    <m/>
    <m/>
    <m/>
    <m/>
    <m/>
    <m/>
  </r>
  <r>
    <x v="3"/>
    <x v="3"/>
    <d v="2019-11-09T00:00:00"/>
    <x v="1"/>
    <x v="0"/>
    <n v="2"/>
    <s v="ZHOU Yu"/>
    <s v="CHN"/>
    <m/>
    <x v="3"/>
    <n v="2"/>
    <n v="10.444000000000001"/>
    <m/>
    <m/>
    <m/>
    <m/>
    <m/>
    <m/>
    <m/>
  </r>
  <r>
    <x v="3"/>
    <x v="3"/>
    <d v="2019-11-09T00:00:00"/>
    <x v="1"/>
    <x v="0"/>
    <n v="3"/>
    <s v="LENDEL Vasilijus"/>
    <s v="LTU"/>
    <m/>
    <x v="10"/>
    <n v="1"/>
    <n v="11.305"/>
    <m/>
    <m/>
    <m/>
    <m/>
    <m/>
    <m/>
    <m/>
  </r>
  <r>
    <x v="3"/>
    <x v="3"/>
    <d v="2019-11-09T00:00:00"/>
    <x v="1"/>
    <x v="0"/>
    <n v="3"/>
    <s v="DORNBACH Maximilian"/>
    <s v="ERD"/>
    <m/>
    <x v="7"/>
    <n v="2"/>
    <n v="13.731"/>
    <m/>
    <m/>
    <m/>
    <m/>
    <m/>
    <m/>
    <m/>
  </r>
  <r>
    <x v="3"/>
    <x v="3"/>
    <d v="2019-11-09T00:00:00"/>
    <x v="1"/>
    <x v="0"/>
    <n v="4"/>
    <s v="SAHROM Muhammad Shah Firdaus"/>
    <s v="SDF"/>
    <m/>
    <x v="4"/>
    <n v="1"/>
    <n v="10.175000000000001"/>
    <m/>
    <m/>
    <m/>
    <m/>
    <m/>
    <m/>
    <m/>
  </r>
  <r>
    <x v="3"/>
    <x v="3"/>
    <d v="2019-11-09T00:00:00"/>
    <x v="1"/>
    <x v="0"/>
    <n v="4"/>
    <s v="LEVY Maximilian"/>
    <s v="ERD"/>
    <m/>
    <x v="5"/>
    <n v="2"/>
    <n v="10.179"/>
    <m/>
    <m/>
    <m/>
    <m/>
    <m/>
    <m/>
    <m/>
  </r>
  <r>
    <x v="3"/>
    <x v="3"/>
    <d v="2019-11-09T00:00:00"/>
    <x v="1"/>
    <x v="0"/>
    <n v="5"/>
    <s v="KENNY Jason"/>
    <s v="GBR"/>
    <m/>
    <x v="12"/>
    <n v="1"/>
    <n v="10.039999999999999"/>
    <m/>
    <m/>
    <m/>
    <m/>
    <m/>
    <m/>
    <m/>
  </r>
  <r>
    <x v="3"/>
    <x v="3"/>
    <d v="2019-11-09T00:00:00"/>
    <x v="1"/>
    <x v="0"/>
    <n v="5"/>
    <s v="OBARA Yuta"/>
    <s v="JPN"/>
    <m/>
    <x v="9"/>
    <n v="2"/>
    <n v="13.315"/>
    <m/>
    <m/>
    <m/>
    <m/>
    <m/>
    <m/>
    <m/>
  </r>
  <r>
    <x v="3"/>
    <x v="3"/>
    <d v="2019-11-09T00:00:00"/>
    <x v="1"/>
    <x v="0"/>
    <n v="6"/>
    <s v="BUCHLI Matthijs"/>
    <s v="BCC"/>
    <m/>
    <x v="2"/>
    <n v="1"/>
    <n v="10.396000000000001"/>
    <m/>
    <m/>
    <m/>
    <m/>
    <m/>
    <m/>
    <m/>
  </r>
  <r>
    <x v="3"/>
    <x v="3"/>
    <d v="2019-11-09T00:00:00"/>
    <x v="1"/>
    <x v="0"/>
    <n v="6"/>
    <s v="HSIEH Nien Hsing"/>
    <s v="TPE"/>
    <m/>
    <x v="11"/>
    <n v="2"/>
    <n v="10.448"/>
    <m/>
    <m/>
    <m/>
    <m/>
    <m/>
    <m/>
    <m/>
  </r>
  <r>
    <x v="3"/>
    <x v="3"/>
    <d v="2019-11-09T00:00:00"/>
    <x v="1"/>
    <x v="0"/>
    <n v="7"/>
    <s v="RICHARDSON Matthew"/>
    <s v="AUS"/>
    <m/>
    <x v="6"/>
    <n v="1"/>
    <n v="10.452"/>
    <m/>
    <m/>
    <m/>
    <m/>
    <m/>
    <m/>
    <m/>
  </r>
  <r>
    <x v="3"/>
    <x v="3"/>
    <d v="2019-11-09T00:00:00"/>
    <x v="1"/>
    <x v="0"/>
    <n v="7"/>
    <s v="QUINTERO CHAVARRO Kevin Santiago"/>
    <s v="COL"/>
    <m/>
    <x v="13"/>
    <n v="2"/>
    <n v="10.459"/>
    <m/>
    <m/>
    <m/>
    <m/>
    <m/>
    <m/>
    <m/>
  </r>
  <r>
    <x v="3"/>
    <x v="3"/>
    <d v="2019-11-09T00:00:00"/>
    <x v="1"/>
    <x v="0"/>
    <n v="8"/>
    <s v="TJON EN FA Jair"/>
    <s v="SUR"/>
    <m/>
    <x v="14"/>
    <n v="1"/>
    <n v="10.404"/>
    <m/>
    <m/>
    <m/>
    <m/>
    <m/>
    <m/>
    <m/>
  </r>
  <r>
    <x v="3"/>
    <x v="3"/>
    <d v="2019-11-09T00:00:00"/>
    <x v="1"/>
    <x v="0"/>
    <n v="8"/>
    <s v="CLARKE Thomas"/>
    <s v="AUS"/>
    <m/>
    <x v="17"/>
    <n v="2"/>
    <n v="10.419"/>
    <m/>
    <m/>
    <m/>
    <m/>
    <m/>
    <m/>
    <m/>
  </r>
  <r>
    <x v="3"/>
    <x v="3"/>
    <d v="2019-11-09T00:00:00"/>
    <x v="1"/>
    <x v="0"/>
    <n v="9"/>
    <s v="YAKUSHEVSKIY Pavel"/>
    <s v="RUS"/>
    <m/>
    <x v="16"/>
    <n v="1"/>
    <n v="10.259"/>
    <m/>
    <m/>
    <m/>
    <m/>
    <m/>
    <m/>
    <m/>
  </r>
  <r>
    <x v="3"/>
    <x v="3"/>
    <d v="2019-11-09T00:00:00"/>
    <x v="1"/>
    <x v="0"/>
    <n v="9"/>
    <s v="CECHMAN Martin"/>
    <s v="CZE"/>
    <m/>
    <x v="21"/>
    <n v="2"/>
    <n v="10.32"/>
    <m/>
    <m/>
    <m/>
    <m/>
    <m/>
    <m/>
    <m/>
  </r>
  <r>
    <x v="3"/>
    <x v="3"/>
    <d v="2019-11-09T00:00:00"/>
    <x v="1"/>
    <x v="0"/>
    <n v="10"/>
    <s v="PERALTA GASCON Juan"/>
    <s v="ESP"/>
    <m/>
    <x v="20"/>
    <n v="1"/>
    <n v="10.337999999999999"/>
    <m/>
    <m/>
    <m/>
    <m/>
    <m/>
    <m/>
    <m/>
  </r>
  <r>
    <x v="3"/>
    <x v="3"/>
    <d v="2019-11-09T00:00:00"/>
    <x v="1"/>
    <x v="0"/>
    <n v="10"/>
    <s v="OWENS Ryan"/>
    <s v="GBR"/>
    <m/>
    <x v="23"/>
    <n v="2"/>
    <n v="10.439"/>
    <m/>
    <m/>
    <m/>
    <m/>
    <m/>
    <m/>
    <m/>
  </r>
  <r>
    <x v="3"/>
    <x v="3"/>
    <d v="2019-11-09T00:00:00"/>
    <x v="1"/>
    <x v="0"/>
    <n v="11"/>
    <s v="KELEMEN Pavel"/>
    <s v="CZE"/>
    <m/>
    <x v="22"/>
    <n v="1"/>
    <n v="10.414999999999999"/>
    <m/>
    <m/>
    <m/>
    <m/>
    <m/>
    <m/>
    <m/>
  </r>
  <r>
    <x v="3"/>
    <x v="3"/>
    <d v="2019-11-09T00:00:00"/>
    <x v="1"/>
    <x v="0"/>
    <n v="11"/>
    <s v="CALEYRON Quentin"/>
    <s v="FRA"/>
    <m/>
    <x v="19"/>
    <n v="2"/>
    <n v="10.513999999999999"/>
    <m/>
    <m/>
    <m/>
    <m/>
    <m/>
    <m/>
    <m/>
  </r>
  <r>
    <x v="3"/>
    <x v="3"/>
    <d v="2019-11-09T00:00:00"/>
    <x v="1"/>
    <x v="0"/>
    <n v="12"/>
    <s v="LANDERNEAU Melvin"/>
    <s v="FRA"/>
    <m/>
    <x v="18"/>
    <n v="1"/>
    <n v="10.177"/>
    <m/>
    <m/>
    <m/>
    <m/>
    <m/>
    <m/>
    <m/>
  </r>
  <r>
    <x v="3"/>
    <x v="3"/>
    <d v="2019-11-09T00:00:00"/>
    <x v="1"/>
    <x v="0"/>
    <n v="12"/>
    <s v="SZALONTAY Sandor"/>
    <s v="HUN"/>
    <m/>
    <x v="15"/>
    <n v="2"/>
    <n v="10.323"/>
    <m/>
    <m/>
    <m/>
    <m/>
    <m/>
    <m/>
    <m/>
  </r>
  <r>
    <x v="3"/>
    <x v="3"/>
    <d v="2019-11-09T00:00:00"/>
    <x v="1"/>
    <x v="1"/>
    <n v="1"/>
    <s v="LAVREYSEN Harrie"/>
    <s v="NED"/>
    <m/>
    <x v="24"/>
    <n v="1"/>
    <n v="9.9239999999999995"/>
    <m/>
    <m/>
    <m/>
    <m/>
    <m/>
    <m/>
    <m/>
  </r>
  <r>
    <x v="3"/>
    <x v="3"/>
    <d v="2019-11-09T00:00:00"/>
    <x v="1"/>
    <x v="1"/>
    <n v="1"/>
    <s v="LANDERNEAU Melvin"/>
    <s v="FRA"/>
    <m/>
    <x v="18"/>
    <n v="2"/>
    <n v="9.9479999999999986"/>
    <m/>
    <m/>
    <m/>
    <m/>
    <m/>
    <m/>
    <m/>
  </r>
  <r>
    <x v="3"/>
    <x v="3"/>
    <d v="2019-11-09T00:00:00"/>
    <x v="1"/>
    <x v="1"/>
    <n v="2"/>
    <s v="RUDYK Mateusz"/>
    <s v="POL"/>
    <m/>
    <x v="27"/>
    <n v="1"/>
    <n v="10.115"/>
    <m/>
    <m/>
    <m/>
    <m/>
    <m/>
    <m/>
    <m/>
  </r>
  <r>
    <x v="3"/>
    <x v="3"/>
    <d v="2019-11-09T00:00:00"/>
    <x v="1"/>
    <x v="1"/>
    <n v="2"/>
    <s v="KELEMEN Pavel"/>
    <s v="CZE"/>
    <m/>
    <x v="22"/>
    <n v="2"/>
    <n v="10.141"/>
    <m/>
    <m/>
    <m/>
    <m/>
    <m/>
    <m/>
    <m/>
  </r>
  <r>
    <x v="3"/>
    <x v="3"/>
    <d v="2019-11-09T00:00:00"/>
    <x v="1"/>
    <x v="1"/>
    <n v="3"/>
    <s v="HOOGLAND Jeffrey"/>
    <s v="NED"/>
    <m/>
    <x v="25"/>
    <n v="1"/>
    <n v="10.016999999999999"/>
    <m/>
    <m/>
    <m/>
    <m/>
    <m/>
    <m/>
    <m/>
  </r>
  <r>
    <x v="3"/>
    <x v="3"/>
    <d v="2019-11-09T00:00:00"/>
    <x v="1"/>
    <x v="1"/>
    <n v="3"/>
    <s v="PERALTA GASCON Juan"/>
    <s v="ESP"/>
    <m/>
    <x v="20"/>
    <n v="2"/>
    <n v="13.920999999999999"/>
    <m/>
    <m/>
    <m/>
    <m/>
    <m/>
    <m/>
    <m/>
  </r>
  <r>
    <x v="3"/>
    <x v="3"/>
    <d v="2019-11-09T00:00:00"/>
    <x v="1"/>
    <x v="1"/>
    <n v="4"/>
    <s v="FUKAYA Tomohiro"/>
    <s v="JPN"/>
    <m/>
    <x v="26"/>
    <n v="1"/>
    <n v="10.257999999999999"/>
    <m/>
    <m/>
    <m/>
    <m/>
    <m/>
    <m/>
    <m/>
  </r>
  <r>
    <x v="3"/>
    <x v="3"/>
    <d v="2019-11-09T00:00:00"/>
    <x v="1"/>
    <x v="1"/>
    <n v="4"/>
    <s v="YAKUSHEVSKIY Pavel"/>
    <s v="RUS"/>
    <m/>
    <x v="16"/>
    <n v="2"/>
    <n v="10.329999999999998"/>
    <m/>
    <m/>
    <m/>
    <m/>
    <m/>
    <m/>
    <m/>
  </r>
  <r>
    <x v="3"/>
    <x v="3"/>
    <d v="2019-11-09T00:00:00"/>
    <x v="1"/>
    <x v="1"/>
    <n v="5"/>
    <s v="TJON EN FA Jair"/>
    <s v="SUR"/>
    <m/>
    <x v="14"/>
    <n v="1"/>
    <n v="10.169"/>
    <m/>
    <m/>
    <m/>
    <m/>
    <m/>
    <m/>
    <m/>
  </r>
  <r>
    <x v="3"/>
    <x v="3"/>
    <d v="2019-11-09T00:00:00"/>
    <x v="1"/>
    <x v="1"/>
    <n v="5"/>
    <s v="BOTTICHER Stefan"/>
    <s v="GER"/>
    <m/>
    <x v="0"/>
    <n v="2"/>
    <n v="10.183"/>
    <m/>
    <m/>
    <m/>
    <m/>
    <m/>
    <m/>
    <m/>
  </r>
  <r>
    <x v="3"/>
    <x v="3"/>
    <d v="2019-11-09T00:00:00"/>
    <x v="1"/>
    <x v="1"/>
    <n v="6"/>
    <s v="DMITRIEV Denis"/>
    <s v="RUS"/>
    <m/>
    <x v="8"/>
    <n v="1"/>
    <n v="10.358000000000001"/>
    <m/>
    <m/>
    <m/>
    <m/>
    <m/>
    <m/>
    <m/>
  </r>
  <r>
    <x v="3"/>
    <x v="3"/>
    <d v="2019-11-09T00:00:00"/>
    <x v="1"/>
    <x v="1"/>
    <n v="6"/>
    <s v="RICHARDSON Matthew"/>
    <s v="AUS"/>
    <m/>
    <x v="6"/>
    <n v="2"/>
    <n v="10.358000000000001"/>
    <m/>
    <m/>
    <m/>
    <m/>
    <m/>
    <m/>
    <m/>
  </r>
  <r>
    <x v="3"/>
    <x v="3"/>
    <d v="2019-11-09T00:00:00"/>
    <x v="1"/>
    <x v="1"/>
    <n v="7"/>
    <s v="LENDEL Vasilijus"/>
    <s v="LTU"/>
    <m/>
    <x v="10"/>
    <n v="1"/>
    <n v="10.268000000000001"/>
    <m/>
    <m/>
    <m/>
    <m/>
    <m/>
    <m/>
    <m/>
  </r>
  <r>
    <x v="3"/>
    <x v="3"/>
    <d v="2019-11-09T00:00:00"/>
    <x v="1"/>
    <x v="1"/>
    <n v="7"/>
    <s v="BUCHLI Matthijs"/>
    <s v="BCC"/>
    <m/>
    <x v="2"/>
    <n v="2"/>
    <n v="10.348000000000001"/>
    <m/>
    <m/>
    <m/>
    <m/>
    <m/>
    <m/>
    <m/>
  </r>
  <r>
    <x v="3"/>
    <x v="3"/>
    <d v="2019-11-09T00:00:00"/>
    <x v="1"/>
    <x v="1"/>
    <n v="8"/>
    <s v="KENNY Jason"/>
    <s v="GBR"/>
    <m/>
    <x v="12"/>
    <n v="1"/>
    <n v="10.234999999999999"/>
    <m/>
    <m/>
    <m/>
    <m/>
    <m/>
    <m/>
    <m/>
  </r>
  <r>
    <x v="3"/>
    <x v="3"/>
    <d v="2019-11-09T00:00:00"/>
    <x v="1"/>
    <x v="1"/>
    <n v="8"/>
    <s v="SAHROM Muhammad Shah Firdaus"/>
    <s v="SDF"/>
    <m/>
    <x v="4"/>
    <n v="2"/>
    <n v="10.247"/>
    <m/>
    <m/>
    <m/>
    <m/>
    <m/>
    <m/>
    <m/>
  </r>
  <r>
    <x v="3"/>
    <x v="3"/>
    <d v="2019-11-09T00:00:00"/>
    <x v="1"/>
    <x v="2"/>
    <n v="1"/>
    <s v="LAVREYSEN Harrie"/>
    <s v="NED"/>
    <m/>
    <x v="24"/>
    <n v="1"/>
    <n v="10.497"/>
    <m/>
    <n v="1"/>
    <n v="10.077"/>
    <m/>
    <m/>
    <m/>
    <m/>
  </r>
  <r>
    <x v="3"/>
    <x v="3"/>
    <d v="2019-11-09T00:00:00"/>
    <x v="1"/>
    <x v="2"/>
    <n v="1"/>
    <s v="KENNY Jason"/>
    <s v="GBR"/>
    <m/>
    <x v="12"/>
    <n v="2"/>
    <n v="10.583"/>
    <m/>
    <n v="2"/>
    <n v="10.220000000000001"/>
    <m/>
    <m/>
    <m/>
    <m/>
  </r>
  <r>
    <x v="3"/>
    <x v="3"/>
    <d v="2019-11-09T00:00:00"/>
    <x v="1"/>
    <x v="2"/>
    <n v="2"/>
    <s v="RUDYK Mateusz"/>
    <s v="POL"/>
    <m/>
    <x v="27"/>
    <n v="1"/>
    <n v="10.071999999999999"/>
    <m/>
    <n v="1"/>
    <n v="10.16"/>
    <m/>
    <m/>
    <m/>
    <m/>
  </r>
  <r>
    <x v="3"/>
    <x v="3"/>
    <d v="2019-11-09T00:00:00"/>
    <x v="1"/>
    <x v="2"/>
    <n v="2"/>
    <s v="LENDEL Vasilijus"/>
    <s v="LTU"/>
    <m/>
    <x v="10"/>
    <n v="2"/>
    <n v="10.095999999999998"/>
    <m/>
    <n v="2"/>
    <n v="10.313000000000001"/>
    <m/>
    <m/>
    <m/>
    <m/>
  </r>
  <r>
    <x v="3"/>
    <x v="3"/>
    <d v="2019-11-09T00:00:00"/>
    <x v="1"/>
    <x v="2"/>
    <n v="3"/>
    <s v="HOOGLAND Jeffrey"/>
    <s v="NED"/>
    <m/>
    <x v="25"/>
    <n v="1"/>
    <n v="9.8379999999999992"/>
    <m/>
    <n v="1"/>
    <n v="10.089"/>
    <m/>
    <m/>
    <m/>
    <m/>
  </r>
  <r>
    <x v="3"/>
    <x v="3"/>
    <d v="2019-11-09T00:00:00"/>
    <x v="1"/>
    <x v="2"/>
    <n v="3"/>
    <s v="DMITRIEV Denis"/>
    <s v="RUS"/>
    <m/>
    <x v="8"/>
    <n v="2"/>
    <n v="12.488999999999999"/>
    <m/>
    <n v="2"/>
    <n v="10.103"/>
    <m/>
    <m/>
    <m/>
    <m/>
  </r>
  <r>
    <x v="3"/>
    <x v="3"/>
    <d v="2019-11-09T00:00:00"/>
    <x v="1"/>
    <x v="2"/>
    <n v="4"/>
    <s v="FUKAYA Tomohiro"/>
    <s v="JPN"/>
    <m/>
    <x v="26"/>
    <n v="1"/>
    <n v="10.114000000000001"/>
    <m/>
    <n v="1"/>
    <n v="10.005000000000001"/>
    <m/>
    <m/>
    <m/>
    <m/>
  </r>
  <r>
    <x v="3"/>
    <x v="3"/>
    <d v="2019-11-09T00:00:00"/>
    <x v="1"/>
    <x v="2"/>
    <n v="4"/>
    <s v="TJON EN FA Jair"/>
    <s v="SUR"/>
    <m/>
    <x v="14"/>
    <n v="2"/>
    <n v="10.42"/>
    <m/>
    <n v="2"/>
    <n v="10.567"/>
    <m/>
    <m/>
    <m/>
    <m/>
  </r>
  <r>
    <x v="3"/>
    <x v="3"/>
    <d v="2019-11-09T00:00:00"/>
    <x v="1"/>
    <x v="3"/>
    <n v="1"/>
    <s v="LAVREYSEN Harrie"/>
    <s v="NED"/>
    <m/>
    <x v="24"/>
    <n v="1"/>
    <n v="9.9949999999999992"/>
    <m/>
    <n v="1"/>
    <n v="9.9700000000000006"/>
    <m/>
    <m/>
    <m/>
    <m/>
  </r>
  <r>
    <x v="3"/>
    <x v="3"/>
    <d v="2019-11-09T00:00:00"/>
    <x v="1"/>
    <x v="3"/>
    <n v="1"/>
    <s v="FUKAYA Tomohiro"/>
    <s v="JPN"/>
    <m/>
    <x v="26"/>
    <n v="2"/>
    <n v="10.267999999999999"/>
    <m/>
    <n v="2"/>
    <n v="9.995000000000001"/>
    <m/>
    <m/>
    <m/>
    <m/>
  </r>
  <r>
    <x v="3"/>
    <x v="3"/>
    <d v="2019-11-09T00:00:00"/>
    <x v="1"/>
    <x v="3"/>
    <n v="2"/>
    <s v="HOOGLAND Jeffrey"/>
    <s v="NED"/>
    <m/>
    <x v="25"/>
    <n v="1"/>
    <n v="9.8559999999999999"/>
    <m/>
    <n v="1"/>
    <n v="10.055"/>
    <m/>
    <m/>
    <m/>
    <m/>
  </r>
  <r>
    <x v="3"/>
    <x v="3"/>
    <d v="2019-11-09T00:00:00"/>
    <x v="1"/>
    <x v="3"/>
    <n v="2"/>
    <s v="RUDYK Mateusz"/>
    <s v="POL"/>
    <m/>
    <x v="27"/>
    <n v="2"/>
    <n v="10.061"/>
    <m/>
    <n v="2"/>
    <n v="11.224"/>
    <m/>
    <m/>
    <m/>
    <m/>
  </r>
  <r>
    <x v="3"/>
    <x v="3"/>
    <d v="2019-11-09T00:00:00"/>
    <x v="1"/>
    <x v="4"/>
    <s v="G"/>
    <s v="LAVREYSEN Harrie"/>
    <s v="NED"/>
    <m/>
    <x v="24"/>
    <n v="1"/>
    <n v="9.9169999999999998"/>
    <m/>
    <n v="1"/>
    <n v="9.9060000000000006"/>
    <m/>
    <m/>
    <m/>
    <m/>
  </r>
  <r>
    <x v="3"/>
    <x v="3"/>
    <d v="2019-11-09T00:00:00"/>
    <x v="1"/>
    <x v="4"/>
    <s v="G"/>
    <s v="HOOGLAND Jeffrey"/>
    <s v="NED"/>
    <m/>
    <x v="25"/>
    <n v="2"/>
    <n v="10.074999999999999"/>
    <m/>
    <n v="2"/>
    <n v="9.952"/>
    <m/>
    <m/>
    <m/>
    <m/>
  </r>
  <r>
    <x v="3"/>
    <x v="3"/>
    <d v="2019-11-09T00:00:00"/>
    <x v="1"/>
    <x v="4"/>
    <s v="B"/>
    <s v="FUKAYA Tomohiro"/>
    <s v="JPN"/>
    <m/>
    <x v="26"/>
    <n v="1"/>
    <n v="10.145"/>
    <m/>
    <n v="1"/>
    <n v="10.141"/>
    <m/>
    <m/>
    <m/>
    <m/>
  </r>
  <r>
    <x v="3"/>
    <x v="3"/>
    <d v="2019-11-09T00:00:00"/>
    <x v="1"/>
    <x v="4"/>
    <s v="B"/>
    <s v="RUDYK Mateusz"/>
    <s v="POL"/>
    <m/>
    <x v="27"/>
    <n v="2"/>
    <n v="10.148"/>
    <m/>
    <n v="2"/>
    <n v="10.33"/>
    <m/>
    <m/>
    <m/>
    <m/>
  </r>
  <r>
    <x v="10"/>
    <x v="3"/>
    <d v="2019-11-03T00:00:00"/>
    <x v="1"/>
    <x v="0"/>
    <n v="1"/>
    <s v="BUCHLI Matthijs"/>
    <s v="BCC"/>
    <m/>
    <x v="26"/>
    <n v="1"/>
    <n v="10.904"/>
    <m/>
    <m/>
    <m/>
    <m/>
    <m/>
    <m/>
    <m/>
  </r>
  <r>
    <x v="10"/>
    <x v="3"/>
    <d v="2019-11-03T00:00:00"/>
    <x v="1"/>
    <x v="0"/>
    <n v="1"/>
    <s v="ZAITSAU Artsiom"/>
    <s v="MCC"/>
    <m/>
    <x v="1"/>
    <n v="2"/>
    <n v="11.404"/>
    <m/>
    <m/>
    <m/>
    <m/>
    <m/>
    <m/>
    <m/>
  </r>
  <r>
    <x v="10"/>
    <x v="3"/>
    <d v="2019-11-03T00:00:00"/>
    <x v="1"/>
    <x v="0"/>
    <n v="2"/>
    <s v="DMITRIEV Denis"/>
    <s v="RUS"/>
    <m/>
    <x v="10"/>
    <n v="1"/>
    <n v="10.865"/>
    <m/>
    <m/>
    <m/>
    <m/>
    <m/>
    <m/>
    <m/>
  </r>
  <r>
    <x v="10"/>
    <x v="3"/>
    <d v="2019-11-03T00:00:00"/>
    <x v="1"/>
    <x v="0"/>
    <n v="2"/>
    <s v="GUO Shuai"/>
    <s v="CHN"/>
    <m/>
    <x v="3"/>
    <n v="2"/>
    <n v="10.963000000000001"/>
    <m/>
    <m/>
    <m/>
    <m/>
    <m/>
    <m/>
    <m/>
  </r>
  <r>
    <x v="10"/>
    <x v="3"/>
    <d v="2019-11-03T00:00:00"/>
    <x v="1"/>
    <x v="0"/>
    <n v="3"/>
    <s v="CARLIN Jack"/>
    <s v="GBR"/>
    <m/>
    <x v="12"/>
    <n v="1"/>
    <n v="10.301"/>
    <m/>
    <m/>
    <m/>
    <m/>
    <m/>
    <m/>
    <m/>
  </r>
  <r>
    <x v="10"/>
    <x v="3"/>
    <d v="2019-11-03T00:00:00"/>
    <x v="1"/>
    <x v="0"/>
    <n v="3"/>
    <s v="RAMIREZ MORALES Santiago"/>
    <s v="COL"/>
    <m/>
    <x v="7"/>
    <n v="2"/>
    <n v="10.44"/>
    <m/>
    <m/>
    <m/>
    <m/>
    <m/>
    <m/>
    <m/>
  </r>
  <r>
    <x v="10"/>
    <x v="3"/>
    <d v="2019-11-03T00:00:00"/>
    <x v="1"/>
    <x v="0"/>
    <n v="4"/>
    <s v="KENNY Jason"/>
    <s v="GBR"/>
    <m/>
    <x v="14"/>
    <n v="1"/>
    <n v="10.279"/>
    <m/>
    <m/>
    <m/>
    <m/>
    <m/>
    <m/>
    <m/>
  </r>
  <r>
    <x v="10"/>
    <x v="3"/>
    <d v="2019-11-03T00:00:00"/>
    <x v="1"/>
    <x v="0"/>
    <n v="4"/>
    <s v="ROSTOV Pavel"/>
    <s v="MCT"/>
    <m/>
    <x v="9"/>
    <n v="2"/>
    <n v="10.452999999999999"/>
    <m/>
    <m/>
    <m/>
    <m/>
    <m/>
    <m/>
    <m/>
  </r>
  <r>
    <x v="10"/>
    <x v="3"/>
    <d v="2019-11-03T00:00:00"/>
    <x v="1"/>
    <x v="0"/>
    <n v="5"/>
    <s v="LENDEL Vasilijus"/>
    <s v="LTU"/>
    <m/>
    <x v="0"/>
    <n v="1"/>
    <n v="10.180999999999999"/>
    <m/>
    <m/>
    <m/>
    <m/>
    <m/>
    <m/>
    <m/>
  </r>
  <r>
    <x v="10"/>
    <x v="3"/>
    <d v="2019-11-03T00:00:00"/>
    <x v="1"/>
    <x v="0"/>
    <n v="5"/>
    <s v="DORNBACH Maximilian"/>
    <s v="ERD"/>
    <m/>
    <x v="11"/>
    <n v="2"/>
    <n v="10.614999999999998"/>
    <m/>
    <m/>
    <m/>
    <m/>
    <m/>
    <m/>
    <m/>
  </r>
  <r>
    <x v="10"/>
    <x v="3"/>
    <d v="2019-11-03T00:00:00"/>
    <x v="1"/>
    <x v="0"/>
    <n v="6"/>
    <s v="BOTTICHER Stefan"/>
    <s v="GER"/>
    <m/>
    <x v="2"/>
    <n v="1"/>
    <n v="10.339"/>
    <m/>
    <m/>
    <m/>
    <m/>
    <m/>
    <m/>
    <m/>
  </r>
  <r>
    <x v="10"/>
    <x v="3"/>
    <d v="2019-11-03T00:00:00"/>
    <x v="1"/>
    <x v="0"/>
    <n v="6"/>
    <s v="CHUGAY Andrey"/>
    <s v="KAZ"/>
    <m/>
    <x v="13"/>
    <n v="2"/>
    <n v="10.419"/>
    <m/>
    <m/>
    <m/>
    <m/>
    <m/>
    <m/>
    <m/>
  </r>
  <r>
    <x v="10"/>
    <x v="3"/>
    <d v="2019-11-03T00:00:00"/>
    <x v="1"/>
    <x v="0"/>
    <n v="7"/>
    <s v="YAKUSHEVSKIY Pavel"/>
    <s v="RUS"/>
    <m/>
    <x v="6"/>
    <n v="1"/>
    <n v="10.477"/>
    <m/>
    <m/>
    <m/>
    <m/>
    <m/>
    <m/>
    <m/>
  </r>
  <r>
    <x v="10"/>
    <x v="3"/>
    <d v="2019-11-03T00:00:00"/>
    <x v="1"/>
    <x v="0"/>
    <n v="7"/>
    <s v="LAW Tsz Chun"/>
    <s v="HKG"/>
    <m/>
    <x v="17"/>
    <n v="2"/>
    <n v="11.120000000000001"/>
    <m/>
    <m/>
    <m/>
    <m/>
    <m/>
    <m/>
    <m/>
  </r>
  <r>
    <x v="10"/>
    <x v="3"/>
    <d v="2019-11-03T00:00:00"/>
    <x v="1"/>
    <x v="0"/>
    <n v="8"/>
    <s v="LANDERNEAU Melvin"/>
    <s v="FRA"/>
    <m/>
    <x v="16"/>
    <n v="1"/>
    <n v="10.327"/>
    <m/>
    <m/>
    <m/>
    <m/>
    <m/>
    <m/>
    <m/>
  </r>
  <r>
    <x v="10"/>
    <x v="3"/>
    <d v="2019-11-03T00:00:00"/>
    <x v="1"/>
    <x v="0"/>
    <n v="8"/>
    <s v="ZHOU Yu"/>
    <s v="CHN"/>
    <m/>
    <x v="21"/>
    <n v="2"/>
    <n v="10.397"/>
    <m/>
    <m/>
    <m/>
    <m/>
    <m/>
    <m/>
    <m/>
  </r>
  <r>
    <x v="10"/>
    <x v="3"/>
    <d v="2019-11-03T00:00:00"/>
    <x v="1"/>
    <x v="0"/>
    <n v="9"/>
    <s v="PERALTA GASCON Juan"/>
    <s v="ESP"/>
    <m/>
    <x v="20"/>
    <n v="1"/>
    <n v="10.135999999999999"/>
    <m/>
    <m/>
    <m/>
    <m/>
    <m/>
    <m/>
    <m/>
  </r>
  <r>
    <x v="10"/>
    <x v="3"/>
    <d v="2019-11-03T00:00:00"/>
    <x v="1"/>
    <x v="0"/>
    <n v="9"/>
    <s v="MORENO SANCHEZ Jose"/>
    <s v="ESP"/>
    <m/>
    <x v="23"/>
    <n v="2"/>
    <n v="11.042999999999999"/>
    <m/>
    <m/>
    <m/>
    <m/>
    <m/>
    <m/>
    <m/>
  </r>
  <r>
    <x v="10"/>
    <x v="3"/>
    <d v="2019-11-03T00:00:00"/>
    <x v="1"/>
    <x v="0"/>
    <n v="10"/>
    <s v="KELEMEN Pavel"/>
    <s v="CZE"/>
    <m/>
    <x v="22"/>
    <n v="1"/>
    <n v="10.343"/>
    <m/>
    <m/>
    <m/>
    <m/>
    <m/>
    <m/>
    <m/>
  </r>
  <r>
    <x v="10"/>
    <x v="3"/>
    <d v="2019-11-03T00:00:00"/>
    <x v="1"/>
    <x v="0"/>
    <n v="10"/>
    <s v="SZALONTAY Sandor"/>
    <s v="HUN"/>
    <m/>
    <x v="19"/>
    <n v="2"/>
    <n v="10.430999999999999"/>
    <m/>
    <m/>
    <m/>
    <m/>
    <m/>
    <m/>
    <m/>
  </r>
  <r>
    <x v="10"/>
    <x v="3"/>
    <d v="2019-11-03T00:00:00"/>
    <x v="1"/>
    <x v="0"/>
    <n v="11"/>
    <s v="SAHROM Muhammad Shah Firdaus"/>
    <s v="SDF"/>
    <m/>
    <x v="4"/>
    <n v="1"/>
    <n v="10.172000000000001"/>
    <m/>
    <m/>
    <m/>
    <m/>
    <m/>
    <m/>
    <m/>
  </r>
  <r>
    <x v="10"/>
    <x v="3"/>
    <d v="2019-11-03T00:00:00"/>
    <x v="1"/>
    <x v="0"/>
    <n v="11"/>
    <s v="CECHMAN Martin"/>
    <s v="CZE"/>
    <m/>
    <x v="5"/>
    <n v="2"/>
    <n v="10.213000000000001"/>
    <m/>
    <m/>
    <m/>
    <m/>
    <m/>
    <m/>
    <m/>
  </r>
  <r>
    <x v="10"/>
    <x v="3"/>
    <d v="2019-11-03T00:00:00"/>
    <x v="1"/>
    <x v="0"/>
    <n v="12"/>
    <s v="OBARA Yuta"/>
    <s v="JPN"/>
    <m/>
    <x v="18"/>
    <n v="1"/>
    <n v="10.211"/>
    <m/>
    <m/>
    <m/>
    <m/>
    <m/>
    <m/>
    <m/>
  </r>
  <r>
    <x v="10"/>
    <x v="3"/>
    <d v="2019-11-03T00:00:00"/>
    <x v="1"/>
    <x v="0"/>
    <n v="12"/>
    <s v="QUINTERO CHAVARRO Kevin Santiago"/>
    <s v="COL"/>
    <m/>
    <x v="15"/>
    <n v="2"/>
    <n v="10.269"/>
    <m/>
    <m/>
    <m/>
    <m/>
    <m/>
    <m/>
    <m/>
  </r>
  <r>
    <x v="10"/>
    <x v="3"/>
    <d v="2019-11-03T00:00:00"/>
    <x v="1"/>
    <x v="1"/>
    <n v="1"/>
    <s v="LAVREYSEN Harrie"/>
    <s v="NED"/>
    <m/>
    <x v="24"/>
    <n v="1"/>
    <n v="10.157"/>
    <m/>
    <m/>
    <m/>
    <m/>
    <m/>
    <m/>
    <m/>
  </r>
  <r>
    <x v="10"/>
    <x v="3"/>
    <d v="2019-11-03T00:00:00"/>
    <x v="1"/>
    <x v="1"/>
    <n v="1"/>
    <s v="OBARA Yuta"/>
    <s v="JPN"/>
    <m/>
    <x v="18"/>
    <n v="2"/>
    <n v="10.336"/>
    <m/>
    <m/>
    <m/>
    <m/>
    <m/>
    <m/>
    <m/>
  </r>
  <r>
    <x v="10"/>
    <x v="3"/>
    <d v="2019-11-03T00:00:00"/>
    <x v="1"/>
    <x v="1"/>
    <n v="2"/>
    <s v="HOOGLAND Jeffrey"/>
    <s v="NED"/>
    <m/>
    <x v="25"/>
    <n v="1"/>
    <n v="9.8889999999999993"/>
    <m/>
    <m/>
    <m/>
    <m/>
    <m/>
    <m/>
    <m/>
  </r>
  <r>
    <x v="10"/>
    <x v="3"/>
    <d v="2019-11-03T00:00:00"/>
    <x v="1"/>
    <x v="1"/>
    <n v="2"/>
    <s v="SAHROM Muhammad Shah Firdaus"/>
    <s v="SDF"/>
    <m/>
    <x v="4"/>
    <n v="2"/>
    <n v="9.8969999999999985"/>
    <m/>
    <m/>
    <m/>
    <m/>
    <m/>
    <m/>
    <m/>
  </r>
  <r>
    <x v="10"/>
    <x v="3"/>
    <d v="2019-11-03T00:00:00"/>
    <x v="1"/>
    <x v="1"/>
    <n v="3"/>
    <s v="VIGIER Sebastien"/>
    <s v="FRA"/>
    <m/>
    <x v="27"/>
    <n v="1"/>
    <n v="10.016999999999999"/>
    <m/>
    <m/>
    <m/>
    <m/>
    <m/>
    <m/>
    <m/>
  </r>
  <r>
    <x v="10"/>
    <x v="3"/>
    <d v="2019-11-03T00:00:00"/>
    <x v="1"/>
    <x v="1"/>
    <n v="3"/>
    <s v="KELEMEN Pavel"/>
    <s v="CZE"/>
    <m/>
    <x v="22"/>
    <n v="2"/>
    <n v="10.065"/>
    <m/>
    <m/>
    <m/>
    <m/>
    <m/>
    <m/>
    <m/>
  </r>
  <r>
    <x v="10"/>
    <x v="3"/>
    <d v="2019-11-03T00:00:00"/>
    <x v="1"/>
    <x v="1"/>
    <n v="4"/>
    <s v="RUDYK Mateusz"/>
    <s v="POL"/>
    <m/>
    <x v="8"/>
    <n v="1"/>
    <n v="10.069000000000001"/>
    <m/>
    <m/>
    <m/>
    <m/>
    <m/>
    <m/>
    <m/>
  </r>
  <r>
    <x v="10"/>
    <x v="3"/>
    <d v="2019-11-03T00:00:00"/>
    <x v="1"/>
    <x v="1"/>
    <n v="4"/>
    <s v="PERALTA GASCON Juan"/>
    <s v="ESP"/>
    <m/>
    <x v="20"/>
    <n v="2"/>
    <n v="10.31"/>
    <m/>
    <m/>
    <m/>
    <m/>
    <m/>
    <m/>
    <m/>
  </r>
  <r>
    <x v="10"/>
    <x v="3"/>
    <d v="2019-11-03T00:00:00"/>
    <x v="1"/>
    <x v="1"/>
    <n v="5"/>
    <s v="BUCHLI Matthijs"/>
    <s v="BCC"/>
    <m/>
    <x v="26"/>
    <n v="1"/>
    <n v="10.247999999999999"/>
    <m/>
    <m/>
    <m/>
    <m/>
    <m/>
    <m/>
    <m/>
  </r>
  <r>
    <x v="10"/>
    <x v="3"/>
    <d v="2019-11-03T00:00:00"/>
    <x v="1"/>
    <x v="1"/>
    <n v="5"/>
    <s v="LANDERNEAU Melvin"/>
    <s v="FRA"/>
    <m/>
    <x v="16"/>
    <n v="2"/>
    <n v="10.250999999999999"/>
    <m/>
    <m/>
    <m/>
    <m/>
    <m/>
    <m/>
    <m/>
  </r>
  <r>
    <x v="10"/>
    <x v="3"/>
    <d v="2019-11-03T00:00:00"/>
    <x v="1"/>
    <x v="1"/>
    <n v="6"/>
    <s v="DMITRIEV Denis"/>
    <s v="RUS"/>
    <m/>
    <x v="10"/>
    <n v="1"/>
    <n v="10.246"/>
    <m/>
    <m/>
    <m/>
    <m/>
    <m/>
    <m/>
    <m/>
  </r>
  <r>
    <x v="10"/>
    <x v="3"/>
    <d v="2019-11-03T00:00:00"/>
    <x v="1"/>
    <x v="1"/>
    <n v="6"/>
    <s v="YAKUSHEVSKIY Pavel"/>
    <s v="RUS"/>
    <m/>
    <x v="6"/>
    <n v="2"/>
    <n v="10.435"/>
    <m/>
    <m/>
    <m/>
    <m/>
    <m/>
    <m/>
    <m/>
  </r>
  <r>
    <x v="10"/>
    <x v="3"/>
    <d v="2019-11-03T00:00:00"/>
    <x v="1"/>
    <x v="1"/>
    <n v="7"/>
    <s v="CARLIN Jack"/>
    <s v="GBR"/>
    <m/>
    <x v="12"/>
    <n v="1"/>
    <n v="10.172000000000001"/>
    <m/>
    <m/>
    <m/>
    <m/>
    <m/>
    <m/>
    <m/>
  </r>
  <r>
    <x v="10"/>
    <x v="3"/>
    <d v="2019-11-03T00:00:00"/>
    <x v="1"/>
    <x v="1"/>
    <n v="7"/>
    <s v="BOTTICHER Stefan"/>
    <s v="GER"/>
    <m/>
    <x v="2"/>
    <n v="2"/>
    <n v="10.200000000000001"/>
    <m/>
    <m/>
    <m/>
    <m/>
    <m/>
    <m/>
    <m/>
  </r>
  <r>
    <x v="10"/>
    <x v="3"/>
    <d v="2019-11-03T00:00:00"/>
    <x v="1"/>
    <x v="1"/>
    <n v="8"/>
    <s v="KENNY Jason"/>
    <s v="GBR"/>
    <m/>
    <x v="14"/>
    <n v="1"/>
    <n v="10.246"/>
    <m/>
    <m/>
    <m/>
    <m/>
    <m/>
    <m/>
    <m/>
  </r>
  <r>
    <x v="10"/>
    <x v="3"/>
    <d v="2019-11-03T00:00:00"/>
    <x v="1"/>
    <x v="1"/>
    <n v="8"/>
    <s v="LENDEL Vasilijus"/>
    <s v="LTU"/>
    <m/>
    <x v="0"/>
    <n v="2"/>
    <n v="10.286"/>
    <m/>
    <m/>
    <m/>
    <m/>
    <m/>
    <m/>
    <m/>
  </r>
  <r>
    <x v="10"/>
    <x v="3"/>
    <d v="2019-11-03T00:00:00"/>
    <x v="1"/>
    <x v="2"/>
    <n v="1"/>
    <s v="LAVREYSEN Harrie"/>
    <s v="NED"/>
    <m/>
    <x v="24"/>
    <n v="1"/>
    <n v="10.074999999999999"/>
    <m/>
    <n v="1"/>
    <n v="10.081"/>
    <m/>
    <m/>
    <m/>
    <m/>
  </r>
  <r>
    <x v="10"/>
    <x v="3"/>
    <d v="2019-11-03T00:00:00"/>
    <x v="1"/>
    <x v="2"/>
    <n v="1"/>
    <s v="KENNY Jason"/>
    <s v="GBR"/>
    <m/>
    <x v="14"/>
    <n v="2"/>
    <n v="10.222999999999999"/>
    <m/>
    <n v="2"/>
    <n v="10.731999999999999"/>
    <m/>
    <m/>
    <m/>
    <m/>
  </r>
  <r>
    <x v="10"/>
    <x v="3"/>
    <d v="2019-11-03T00:00:00"/>
    <x v="1"/>
    <x v="2"/>
    <n v="2"/>
    <s v="HOOGLAND Jeffrey"/>
    <s v="NED"/>
    <m/>
    <x v="25"/>
    <n v="1"/>
    <n v="9.7260000000000009"/>
    <m/>
    <n v="1"/>
    <n v="9.8030000000000008"/>
    <m/>
    <m/>
    <m/>
    <m/>
  </r>
  <r>
    <x v="10"/>
    <x v="3"/>
    <d v="2019-11-03T00:00:00"/>
    <x v="1"/>
    <x v="2"/>
    <n v="2"/>
    <s v="CARLIN Jack"/>
    <s v="GBR"/>
    <m/>
    <x v="12"/>
    <n v="2"/>
    <n v="9.7780000000000005"/>
    <m/>
    <n v="2"/>
    <n v="10.041"/>
    <m/>
    <m/>
    <m/>
    <m/>
  </r>
  <r>
    <x v="10"/>
    <x v="3"/>
    <d v="2019-11-03T00:00:00"/>
    <x v="1"/>
    <x v="2"/>
    <n v="3"/>
    <s v="VIGIER Sebastien"/>
    <s v="FRA"/>
    <m/>
    <x v="27"/>
    <n v="1"/>
    <n v="10.053000000000001"/>
    <m/>
    <n v="1"/>
    <n v="9.9819999999999993"/>
    <m/>
    <m/>
    <m/>
    <m/>
  </r>
  <r>
    <x v="10"/>
    <x v="3"/>
    <d v="2019-11-03T00:00:00"/>
    <x v="1"/>
    <x v="2"/>
    <n v="3"/>
    <s v="DMITRIEV Denis"/>
    <s v="RUS"/>
    <m/>
    <x v="10"/>
    <n v="2"/>
    <n v="10.065000000000001"/>
    <m/>
    <n v="2"/>
    <n v="9.9909999999999997"/>
    <m/>
    <m/>
    <m/>
    <m/>
  </r>
  <r>
    <x v="10"/>
    <x v="3"/>
    <d v="2019-11-03T00:00:00"/>
    <x v="1"/>
    <x v="2"/>
    <n v="4"/>
    <s v="BUCHLI Matthijs"/>
    <s v="BCC"/>
    <m/>
    <x v="26"/>
    <n v="1"/>
    <n v="10.191000000000001"/>
    <m/>
    <n v="1"/>
    <n v="9.9969999999999999"/>
    <m/>
    <m/>
    <m/>
    <m/>
  </r>
  <r>
    <x v="10"/>
    <x v="3"/>
    <d v="2019-11-03T00:00:00"/>
    <x v="1"/>
    <x v="2"/>
    <n v="4"/>
    <s v="RUDYK Mateusz"/>
    <s v="POL"/>
    <m/>
    <x v="8"/>
    <n v="2"/>
    <n v="10.256"/>
    <m/>
    <n v="2"/>
    <n v="10.089"/>
    <m/>
    <m/>
    <m/>
    <m/>
  </r>
  <r>
    <x v="10"/>
    <x v="3"/>
    <d v="2019-11-03T00:00:00"/>
    <x v="1"/>
    <x v="3"/>
    <n v="1"/>
    <s v="LAVREYSEN Harrie"/>
    <s v="NED"/>
    <m/>
    <x v="24"/>
    <n v="1"/>
    <n v="10.069000000000001"/>
    <m/>
    <n v="1"/>
    <n v="10.050000000000001"/>
    <m/>
    <m/>
    <m/>
    <m/>
  </r>
  <r>
    <x v="10"/>
    <x v="3"/>
    <d v="2019-11-03T00:00:00"/>
    <x v="1"/>
    <x v="3"/>
    <n v="1"/>
    <s v="BUCHLI Matthijs"/>
    <s v="BCC"/>
    <m/>
    <x v="26"/>
    <n v="2"/>
    <n v="10.162000000000001"/>
    <m/>
    <n v="2"/>
    <n v="10.129000000000001"/>
    <m/>
    <m/>
    <m/>
    <m/>
  </r>
  <r>
    <x v="10"/>
    <x v="3"/>
    <d v="2019-11-03T00:00:00"/>
    <x v="1"/>
    <x v="3"/>
    <n v="2"/>
    <s v="HOOGLAND Jeffrey"/>
    <s v="NED"/>
    <m/>
    <x v="25"/>
    <n v="1"/>
    <n v="9.7899999999999991"/>
    <m/>
    <n v="1"/>
    <n v="9.9570000000000007"/>
    <m/>
    <m/>
    <m/>
    <m/>
  </r>
  <r>
    <x v="10"/>
    <x v="3"/>
    <d v="2019-11-03T00:00:00"/>
    <x v="1"/>
    <x v="3"/>
    <n v="2"/>
    <s v="VIGIER Sebastien"/>
    <s v="FRA"/>
    <m/>
    <x v="27"/>
    <n v="2"/>
    <n v="9.8869999999999987"/>
    <m/>
    <n v="2"/>
    <n v="16.312000000000001"/>
    <m/>
    <m/>
    <m/>
    <m/>
  </r>
  <r>
    <x v="10"/>
    <x v="3"/>
    <d v="2019-11-03T00:00:00"/>
    <x v="1"/>
    <x v="4"/>
    <s v="G"/>
    <s v="LAVREYSEN Harrie"/>
    <s v="NED"/>
    <m/>
    <x v="24"/>
    <n v="2"/>
    <n v="9.8819999999999997"/>
    <m/>
    <n v="1"/>
    <n v="9.9700000000000006"/>
    <m/>
    <n v="1"/>
    <n v="9.8569999999999993"/>
    <m/>
  </r>
  <r>
    <x v="10"/>
    <x v="3"/>
    <d v="2019-11-03T00:00:00"/>
    <x v="1"/>
    <x v="4"/>
    <s v="G"/>
    <s v="HOOGLAND Jeffrey"/>
    <s v="NED"/>
    <m/>
    <x v="25"/>
    <n v="1"/>
    <n v="9.8740000000000006"/>
    <m/>
    <n v="2"/>
    <n v="10.112"/>
    <m/>
    <n v="2"/>
    <n v="9.9420000000000002"/>
    <m/>
  </r>
  <r>
    <x v="10"/>
    <x v="3"/>
    <d v="2019-11-03T00:00:00"/>
    <x v="1"/>
    <x v="4"/>
    <s v="B"/>
    <s v="BUCHLI Matthijs"/>
    <s v="BCC"/>
    <m/>
    <x v="26"/>
    <n v="1"/>
    <n v="10.239000000000001"/>
    <m/>
    <n v="2"/>
    <s v="REL"/>
    <m/>
    <n v="1"/>
    <n v="10.210000000000001"/>
    <m/>
  </r>
  <r>
    <x v="10"/>
    <x v="3"/>
    <d v="2019-11-03T00:00:00"/>
    <x v="1"/>
    <x v="4"/>
    <s v="B"/>
    <s v="VIGIER Sebastien"/>
    <s v="FRA"/>
    <m/>
    <x v="27"/>
    <n v="2"/>
    <n v="10.263"/>
    <m/>
    <n v="1"/>
    <m/>
    <m/>
    <n v="2"/>
    <n v="10.25"/>
    <m/>
  </r>
  <r>
    <x v="11"/>
    <x v="3"/>
    <d v="2019-03-02T00:00:00"/>
    <x v="0"/>
    <x v="0"/>
    <n v="1"/>
    <s v="GLAETZER Matthew"/>
    <s v="AUS"/>
    <m/>
    <x v="27"/>
    <n v="1"/>
    <n v="10.3"/>
    <m/>
    <m/>
    <m/>
    <m/>
    <m/>
    <m/>
    <m/>
  </r>
  <r>
    <x v="11"/>
    <x v="3"/>
    <d v="2019-03-02T00:00:00"/>
    <x v="0"/>
    <x v="0"/>
    <n v="1"/>
    <s v="QUINTERO CHAVARRO Kevin Santiago"/>
    <s v="COL"/>
    <m/>
    <x v="1"/>
    <n v="2"/>
    <n v="10.391"/>
    <m/>
    <m/>
    <m/>
    <m/>
    <m/>
    <m/>
    <m/>
  </r>
  <r>
    <x v="11"/>
    <x v="3"/>
    <d v="2019-03-02T00:00:00"/>
    <x v="0"/>
    <x v="0"/>
    <n v="2"/>
    <s v="DMITRIEV Denis"/>
    <s v="RUS"/>
    <m/>
    <x v="8"/>
    <n v="1"/>
    <n v="10.035"/>
    <m/>
    <m/>
    <m/>
    <m/>
    <m/>
    <m/>
    <m/>
  </r>
  <r>
    <x v="11"/>
    <x v="3"/>
    <d v="2019-03-02T00:00:00"/>
    <x v="0"/>
    <x v="0"/>
    <n v="2"/>
    <s v="LENDEL Vasilijus"/>
    <s v="LTU"/>
    <m/>
    <x v="3"/>
    <n v="2"/>
    <n v="10.173999999999999"/>
    <m/>
    <m/>
    <m/>
    <m/>
    <m/>
    <m/>
    <m/>
  </r>
  <r>
    <x v="11"/>
    <x v="3"/>
    <d v="2019-03-02T00:00:00"/>
    <x v="0"/>
    <x v="0"/>
    <n v="3"/>
    <s v="HART Nathan"/>
    <s v="AUS"/>
    <m/>
    <x v="10"/>
    <n v="1"/>
    <n v="10.108000000000001"/>
    <m/>
    <m/>
    <m/>
    <m/>
    <m/>
    <m/>
    <m/>
  </r>
  <r>
    <x v="11"/>
    <x v="3"/>
    <d v="2019-03-02T00:00:00"/>
    <x v="0"/>
    <x v="0"/>
    <n v="3"/>
    <s v="PERALTA GASCON Juan"/>
    <s v="ESP"/>
    <m/>
    <x v="7"/>
    <n v="2"/>
    <n v="10.345000000000001"/>
    <m/>
    <m/>
    <m/>
    <m/>
    <m/>
    <m/>
    <m/>
  </r>
  <r>
    <x v="11"/>
    <x v="3"/>
    <d v="2019-03-02T00:00:00"/>
    <x v="0"/>
    <x v="0"/>
    <n v="4"/>
    <s v="PAUL Nicholas"/>
    <s v="TTO"/>
    <m/>
    <x v="12"/>
    <n v="1"/>
    <n v="10.374000000000001"/>
    <m/>
    <m/>
    <m/>
    <m/>
    <m/>
    <m/>
    <m/>
  </r>
  <r>
    <x v="11"/>
    <x v="3"/>
    <d v="2019-03-02T00:00:00"/>
    <x v="0"/>
    <x v="0"/>
    <n v="4"/>
    <s v="WAKIMOTO Yuta"/>
    <s v="JPN"/>
    <m/>
    <x v="9"/>
    <n v="2"/>
    <n v="10.472000000000001"/>
    <m/>
    <m/>
    <m/>
    <m/>
    <m/>
    <m/>
    <m/>
  </r>
  <r>
    <x v="11"/>
    <x v="3"/>
    <d v="2019-03-02T00:00:00"/>
    <x v="0"/>
    <x v="0"/>
    <n v="5"/>
    <s v="BOTTICHER Stefan"/>
    <s v="GER"/>
    <m/>
    <x v="2"/>
    <n v="1"/>
    <n v="10.159000000000001"/>
    <m/>
    <m/>
    <m/>
    <m/>
    <m/>
    <m/>
    <m/>
  </r>
  <r>
    <x v="11"/>
    <x v="3"/>
    <d v="2019-03-02T00:00:00"/>
    <x v="0"/>
    <x v="0"/>
    <n v="5"/>
    <s v="XU Chao"/>
    <s v="CHN"/>
    <m/>
    <x v="11"/>
    <n v="2"/>
    <n v="10.197000000000001"/>
    <m/>
    <m/>
    <m/>
    <m/>
    <m/>
    <m/>
    <m/>
  </r>
  <r>
    <x v="11"/>
    <x v="3"/>
    <d v="2019-03-02T00:00:00"/>
    <x v="0"/>
    <x v="0"/>
    <n v="6"/>
    <s v="TRUMAN Joseph"/>
    <s v="GBR"/>
    <m/>
    <x v="6"/>
    <n v="1"/>
    <n v="10.144"/>
    <m/>
    <m/>
    <m/>
    <m/>
    <m/>
    <m/>
    <m/>
  </r>
  <r>
    <x v="11"/>
    <x v="3"/>
    <d v="2019-03-02T00:00:00"/>
    <x v="0"/>
    <x v="0"/>
    <n v="6"/>
    <s v="YAKUSHEVSKIY Pavel"/>
    <s v="RUS"/>
    <m/>
    <x v="13"/>
    <n v="2"/>
    <n v="10.278"/>
    <m/>
    <m/>
    <m/>
    <m/>
    <m/>
    <m/>
    <m/>
  </r>
  <r>
    <x v="11"/>
    <x v="3"/>
    <d v="2019-03-02T00:00:00"/>
    <x v="0"/>
    <x v="0"/>
    <n v="7"/>
    <s v="CARLIN Jack"/>
    <s v="GBR"/>
    <m/>
    <x v="16"/>
    <n v="1"/>
    <n v="10.173"/>
    <m/>
    <m/>
    <m/>
    <m/>
    <m/>
    <m/>
    <m/>
  </r>
  <r>
    <x v="11"/>
    <x v="3"/>
    <d v="2019-03-02T00:00:00"/>
    <x v="0"/>
    <x v="0"/>
    <n v="7"/>
    <s v="DORNBACH Maximilian"/>
    <s v="GER"/>
    <m/>
    <x v="17"/>
    <n v="2"/>
    <n v="10.231"/>
    <m/>
    <m/>
    <m/>
    <m/>
    <m/>
    <m/>
    <m/>
  </r>
  <r>
    <x v="11"/>
    <x v="3"/>
    <d v="2019-03-02T00:00:00"/>
    <x v="0"/>
    <x v="0"/>
    <n v="8"/>
    <s v="FUKAYA Tomohiro"/>
    <s v="JPN"/>
    <m/>
    <x v="4"/>
    <n v="1"/>
    <n v="10.335000000000001"/>
    <m/>
    <m/>
    <m/>
    <m/>
    <m/>
    <m/>
    <m/>
  </r>
  <r>
    <x v="11"/>
    <x v="3"/>
    <d v="2019-03-02T00:00:00"/>
    <x v="0"/>
    <x v="0"/>
    <n v="8"/>
    <s v="TJON EN FA Jair"/>
    <s v="SUR"/>
    <m/>
    <x v="5"/>
    <n v="2"/>
    <n v="10.369000000000002"/>
    <m/>
    <m/>
    <m/>
    <m/>
    <m/>
    <m/>
    <m/>
  </r>
  <r>
    <x v="11"/>
    <x v="3"/>
    <d v="2019-03-02T00:00:00"/>
    <x v="0"/>
    <x v="0"/>
    <n v="9"/>
    <s v="MITCHELL Ethan"/>
    <s v="NZL"/>
    <m/>
    <x v="14"/>
    <n v="1"/>
    <n v="10.151"/>
    <m/>
    <m/>
    <m/>
    <m/>
    <m/>
    <m/>
    <m/>
  </r>
  <r>
    <x v="11"/>
    <x v="3"/>
    <d v="2019-03-02T00:00:00"/>
    <x v="0"/>
    <x v="0"/>
    <n v="9"/>
    <s v="PHILLIP Njisane"/>
    <s v="TTO"/>
    <m/>
    <x v="15"/>
    <n v="2"/>
    <s v="REL"/>
    <m/>
    <m/>
    <m/>
    <m/>
    <m/>
    <m/>
    <m/>
  </r>
  <r>
    <x v="11"/>
    <x v="3"/>
    <d v="2019-03-02T00:00:00"/>
    <x v="0"/>
    <x v="0"/>
    <n v="10"/>
    <s v="BARRETTE Hugo"/>
    <s v="CAN"/>
    <m/>
    <x v="18"/>
    <n v="1"/>
    <n v="10.362"/>
    <m/>
    <m/>
    <m/>
    <m/>
    <m/>
    <m/>
    <m/>
  </r>
  <r>
    <x v="11"/>
    <x v="3"/>
    <d v="2019-03-02T00:00:00"/>
    <x v="0"/>
    <x v="0"/>
    <n v="10"/>
    <s v="CALEYRON Quentin"/>
    <s v="FRA"/>
    <m/>
    <x v="19"/>
    <n v="2"/>
    <n v="10.481"/>
    <m/>
    <m/>
    <m/>
    <m/>
    <m/>
    <m/>
    <m/>
  </r>
  <r>
    <x v="11"/>
    <x v="3"/>
    <d v="2019-03-02T00:00:00"/>
    <x v="0"/>
    <x v="0"/>
    <n v="11"/>
    <s v="WEBSTER Sam"/>
    <s v="NZL"/>
    <m/>
    <x v="22"/>
    <n v="1"/>
    <n v="10.266"/>
    <m/>
    <m/>
    <m/>
    <m/>
    <m/>
    <m/>
    <m/>
  </r>
  <r>
    <x v="11"/>
    <x v="3"/>
    <d v="2019-03-02T00:00:00"/>
    <x v="0"/>
    <x v="0"/>
    <n v="11"/>
    <s v="BUCHLI Matthijs"/>
    <s v="NED"/>
    <m/>
    <x v="23"/>
    <n v="2"/>
    <n v="10.319000000000001"/>
    <m/>
    <m/>
    <m/>
    <m/>
    <m/>
    <m/>
    <m/>
  </r>
  <r>
    <x v="11"/>
    <x v="3"/>
    <d v="2019-03-02T00:00:00"/>
    <x v="0"/>
    <x v="0"/>
    <n v="12"/>
    <s v="KELEMEN Pavel"/>
    <s v="CZE"/>
    <m/>
    <x v="20"/>
    <n v="1"/>
    <n v="10.55"/>
    <m/>
    <m/>
    <m/>
    <m/>
    <m/>
    <m/>
    <m/>
  </r>
  <r>
    <x v="11"/>
    <x v="3"/>
    <d v="2019-03-02T00:00:00"/>
    <x v="0"/>
    <x v="0"/>
    <n v="12"/>
    <s v="SZALONTAY Sandor"/>
    <s v="HUN"/>
    <m/>
    <x v="21"/>
    <n v="2"/>
    <n v="10.587000000000002"/>
    <m/>
    <m/>
    <m/>
    <m/>
    <m/>
    <m/>
    <m/>
  </r>
  <r>
    <x v="11"/>
    <x v="3"/>
    <d v="2019-03-02T00:00:00"/>
    <x v="0"/>
    <x v="1"/>
    <n v="1"/>
    <s v="HOOGLAND Jeffrey"/>
    <s v="NED"/>
    <m/>
    <x v="25"/>
    <n v="1"/>
    <n v="10.071999999999999"/>
    <m/>
    <m/>
    <m/>
    <m/>
    <m/>
    <m/>
    <m/>
  </r>
  <r>
    <x v="11"/>
    <x v="3"/>
    <d v="2019-03-02T00:00:00"/>
    <x v="0"/>
    <x v="1"/>
    <n v="1"/>
    <s v="KELEMEN Pavel"/>
    <s v="CZE"/>
    <m/>
    <x v="20"/>
    <n v="2"/>
    <n v="10.145"/>
    <m/>
    <m/>
    <m/>
    <m/>
    <m/>
    <m/>
    <m/>
  </r>
  <r>
    <x v="11"/>
    <x v="3"/>
    <d v="2019-03-02T00:00:00"/>
    <x v="0"/>
    <x v="1"/>
    <n v="2"/>
    <s v="LAVREYSEN Harrie"/>
    <s v="NED"/>
    <m/>
    <x v="24"/>
    <n v="1"/>
    <n v="10.023"/>
    <m/>
    <m/>
    <m/>
    <m/>
    <m/>
    <m/>
    <m/>
  </r>
  <r>
    <x v="11"/>
    <x v="3"/>
    <d v="2019-03-02T00:00:00"/>
    <x v="0"/>
    <x v="1"/>
    <n v="2"/>
    <s v="WEBSTER Sam"/>
    <s v="NZL"/>
    <m/>
    <x v="22"/>
    <n v="2"/>
    <n v="11.468"/>
    <m/>
    <m/>
    <m/>
    <m/>
    <m/>
    <m/>
    <m/>
  </r>
  <r>
    <x v="11"/>
    <x v="3"/>
    <d v="2019-03-02T00:00:00"/>
    <x v="0"/>
    <x v="1"/>
    <n v="3"/>
    <s v="RUDYK Mateusz"/>
    <s v="POL"/>
    <m/>
    <x v="26"/>
    <n v="1"/>
    <n v="10.26"/>
    <m/>
    <m/>
    <m/>
    <m/>
    <m/>
    <m/>
    <m/>
  </r>
  <r>
    <x v="11"/>
    <x v="3"/>
    <d v="2019-03-02T00:00:00"/>
    <x v="0"/>
    <x v="1"/>
    <n v="3"/>
    <s v="BARRETTE Hugo"/>
    <s v="CAN"/>
    <m/>
    <x v="18"/>
    <n v="2"/>
    <n v="10.359"/>
    <m/>
    <m/>
    <m/>
    <m/>
    <m/>
    <m/>
    <m/>
  </r>
  <r>
    <x v="11"/>
    <x v="3"/>
    <d v="2019-03-02T00:00:00"/>
    <x v="0"/>
    <x v="1"/>
    <n v="4"/>
    <s v="MITCHELL Ethan"/>
    <s v="NZL"/>
    <m/>
    <x v="14"/>
    <n v="1"/>
    <n v="10.286"/>
    <m/>
    <m/>
    <m/>
    <m/>
    <m/>
    <m/>
    <m/>
  </r>
  <r>
    <x v="11"/>
    <x v="3"/>
    <d v="2019-03-02T00:00:00"/>
    <x v="0"/>
    <x v="1"/>
    <n v="4"/>
    <s v="VIGIER Sebastien"/>
    <s v="FRA"/>
    <m/>
    <x v="0"/>
    <n v="2"/>
    <n v="10.292999999999999"/>
    <m/>
    <m/>
    <m/>
    <m/>
    <m/>
    <m/>
    <m/>
  </r>
  <r>
    <x v="11"/>
    <x v="3"/>
    <d v="2019-03-02T00:00:00"/>
    <x v="0"/>
    <x v="1"/>
    <n v="5"/>
    <s v="GLAETZER Matthew"/>
    <s v="AUS"/>
    <m/>
    <x v="27"/>
    <n v="1"/>
    <n v="10.25"/>
    <m/>
    <m/>
    <m/>
    <m/>
    <m/>
    <m/>
    <m/>
  </r>
  <r>
    <x v="11"/>
    <x v="3"/>
    <d v="2019-03-02T00:00:00"/>
    <x v="0"/>
    <x v="1"/>
    <n v="5"/>
    <s v="FUKAYA Tomohiro"/>
    <s v="JPN"/>
    <m/>
    <x v="4"/>
    <n v="2"/>
    <n v="10.34"/>
    <m/>
    <m/>
    <m/>
    <m/>
    <m/>
    <m/>
    <m/>
  </r>
  <r>
    <x v="11"/>
    <x v="3"/>
    <d v="2019-03-02T00:00:00"/>
    <x v="0"/>
    <x v="1"/>
    <n v="6"/>
    <s v="DMITRIEV Denis"/>
    <s v="RUS"/>
    <m/>
    <x v="8"/>
    <n v="1"/>
    <n v="10.17"/>
    <m/>
    <m/>
    <m/>
    <m/>
    <m/>
    <m/>
    <m/>
  </r>
  <r>
    <x v="11"/>
    <x v="3"/>
    <d v="2019-03-02T00:00:00"/>
    <x v="0"/>
    <x v="1"/>
    <n v="6"/>
    <s v="CARLIN Jack"/>
    <s v="GBR"/>
    <m/>
    <x v="16"/>
    <n v="2"/>
    <n v="10.188000000000001"/>
    <m/>
    <m/>
    <m/>
    <m/>
    <m/>
    <m/>
    <m/>
  </r>
  <r>
    <x v="11"/>
    <x v="3"/>
    <d v="2019-03-02T00:00:00"/>
    <x v="0"/>
    <x v="1"/>
    <n v="7"/>
    <s v="HART Nathan"/>
    <s v="AUS"/>
    <m/>
    <x v="10"/>
    <n v="1"/>
    <n v="10.183999999999999"/>
    <m/>
    <m/>
    <m/>
    <m/>
    <m/>
    <m/>
    <m/>
  </r>
  <r>
    <x v="11"/>
    <x v="3"/>
    <d v="2019-03-02T00:00:00"/>
    <x v="0"/>
    <x v="1"/>
    <n v="7"/>
    <s v="TRUMAN Joseph"/>
    <s v="GBR"/>
    <m/>
    <x v="6"/>
    <n v="2"/>
    <s v="REL"/>
    <m/>
    <m/>
    <m/>
    <m/>
    <m/>
    <m/>
    <m/>
  </r>
  <r>
    <x v="11"/>
    <x v="3"/>
    <d v="2019-03-02T00:00:00"/>
    <x v="0"/>
    <x v="1"/>
    <n v="8"/>
    <s v="PAUL Nicholas"/>
    <s v="TTO"/>
    <m/>
    <x v="12"/>
    <n v="1"/>
    <n v="10.206"/>
    <m/>
    <m/>
    <m/>
    <m/>
    <m/>
    <m/>
    <m/>
  </r>
  <r>
    <x v="11"/>
    <x v="3"/>
    <d v="2019-03-02T00:00:00"/>
    <x v="0"/>
    <x v="1"/>
    <n v="8"/>
    <s v="BOTTICHER Stefan"/>
    <s v="GER"/>
    <m/>
    <x v="2"/>
    <n v="2"/>
    <n v="10.209999999999999"/>
    <m/>
    <m/>
    <m/>
    <m/>
    <m/>
    <m/>
    <m/>
  </r>
  <r>
    <x v="11"/>
    <x v="3"/>
    <d v="2019-03-02T00:00:00"/>
    <x v="0"/>
    <x v="2"/>
    <n v="1"/>
    <s v="HOOGLAND Jeffrey"/>
    <s v="NED"/>
    <m/>
    <x v="25"/>
    <n v="1"/>
    <n v="9.9830000000000005"/>
    <m/>
    <n v="1"/>
    <n v="9.9909999999999997"/>
    <m/>
    <m/>
    <m/>
    <m/>
  </r>
  <r>
    <x v="11"/>
    <x v="3"/>
    <d v="2019-03-02T00:00:00"/>
    <x v="0"/>
    <x v="2"/>
    <n v="1"/>
    <s v="PAUL Nicholas"/>
    <s v="TTO"/>
    <m/>
    <x v="12"/>
    <n v="2"/>
    <n v="10.226000000000001"/>
    <m/>
    <n v="2"/>
    <n v="11.170999999999999"/>
    <m/>
    <m/>
    <m/>
    <m/>
  </r>
  <r>
    <x v="11"/>
    <x v="3"/>
    <d v="2019-03-02T00:00:00"/>
    <x v="0"/>
    <x v="2"/>
    <n v="2"/>
    <s v="LAVREYSEN Harrie"/>
    <s v="NED"/>
    <m/>
    <x v="24"/>
    <n v="1"/>
    <n v="13.709"/>
    <m/>
    <n v="1"/>
    <n v="10.042"/>
    <m/>
    <m/>
    <m/>
    <m/>
  </r>
  <r>
    <x v="11"/>
    <x v="3"/>
    <d v="2019-03-02T00:00:00"/>
    <x v="0"/>
    <x v="2"/>
    <n v="2"/>
    <s v="HART Nathan"/>
    <s v="AUS"/>
    <m/>
    <x v="10"/>
    <n v="2"/>
    <n v="13.850999999999999"/>
    <m/>
    <n v="2"/>
    <n v="10.196"/>
    <m/>
    <m/>
    <m/>
    <m/>
  </r>
  <r>
    <x v="11"/>
    <x v="3"/>
    <d v="2019-03-02T00:00:00"/>
    <x v="0"/>
    <x v="2"/>
    <n v="3"/>
    <s v="RUDYK Mateusz"/>
    <s v="POL"/>
    <m/>
    <x v="26"/>
    <n v="1"/>
    <n v="10.239000000000001"/>
    <m/>
    <n v="1"/>
    <n v="9.9329999999999998"/>
    <m/>
    <m/>
    <m/>
    <m/>
  </r>
  <r>
    <x v="11"/>
    <x v="3"/>
    <d v="2019-03-02T00:00:00"/>
    <x v="0"/>
    <x v="2"/>
    <n v="3"/>
    <s v="DMITRIEV Denis"/>
    <s v="RUS"/>
    <m/>
    <x v="8"/>
    <n v="2"/>
    <n v="10.499000000000001"/>
    <m/>
    <n v="2"/>
    <n v="11.100999999999999"/>
    <m/>
    <m/>
    <m/>
    <m/>
  </r>
  <r>
    <x v="11"/>
    <x v="3"/>
    <d v="2019-03-02T00:00:00"/>
    <x v="0"/>
    <x v="2"/>
    <n v="4"/>
    <s v="GLAETZER Matthew"/>
    <s v="AUS"/>
    <m/>
    <x v="27"/>
    <n v="1"/>
    <n v="10.775"/>
    <m/>
    <n v="1"/>
    <n v="10.183"/>
    <m/>
    <m/>
    <m/>
    <m/>
  </r>
  <r>
    <x v="11"/>
    <x v="3"/>
    <d v="2019-03-02T00:00:00"/>
    <x v="0"/>
    <x v="2"/>
    <n v="4"/>
    <s v="MITCHELL Ethan"/>
    <s v="NZL"/>
    <m/>
    <x v="14"/>
    <n v="2"/>
    <n v="10.798999999999999"/>
    <m/>
    <n v="2"/>
    <n v="10.250999999999999"/>
    <m/>
    <m/>
    <m/>
    <m/>
  </r>
  <r>
    <x v="11"/>
    <x v="3"/>
    <d v="2019-03-03T00:00:00"/>
    <x v="0"/>
    <x v="3"/>
    <n v="1"/>
    <s v="HOOGLAND Jeffrey"/>
    <s v="NED"/>
    <m/>
    <x v="25"/>
    <n v="1"/>
    <n v="10.012"/>
    <m/>
    <n v="1"/>
    <n v="10.004"/>
    <m/>
    <m/>
    <m/>
    <m/>
  </r>
  <r>
    <x v="11"/>
    <x v="3"/>
    <d v="2019-03-03T00:00:00"/>
    <x v="0"/>
    <x v="3"/>
    <n v="1"/>
    <s v="GLAETZER Matthew"/>
    <s v="AUS"/>
    <m/>
    <x v="27"/>
    <n v="2"/>
    <n v="10.028"/>
    <m/>
    <n v="2"/>
    <n v="10.129999999999999"/>
    <m/>
    <m/>
    <m/>
    <m/>
  </r>
  <r>
    <x v="11"/>
    <x v="3"/>
    <d v="2019-03-03T00:00:00"/>
    <x v="0"/>
    <x v="3"/>
    <n v="2"/>
    <s v="LAVREYSEN Harrie"/>
    <s v="NED"/>
    <m/>
    <x v="24"/>
    <n v="2"/>
    <n v="10.081"/>
    <m/>
    <n v="1"/>
    <n v="10.17"/>
    <m/>
    <n v="1"/>
    <n v="9.952"/>
    <m/>
  </r>
  <r>
    <x v="11"/>
    <x v="3"/>
    <d v="2019-03-03T00:00:00"/>
    <x v="0"/>
    <x v="3"/>
    <n v="2"/>
    <s v="RUDYK Mateusz"/>
    <s v="POL"/>
    <m/>
    <x v="26"/>
    <n v="1"/>
    <n v="10.074999999999999"/>
    <m/>
    <n v="2"/>
    <n v="10.209999999999999"/>
    <m/>
    <n v="2"/>
    <n v="10.505000000000001"/>
    <m/>
  </r>
  <r>
    <x v="11"/>
    <x v="3"/>
    <d v="2019-03-03T00:00:00"/>
    <x v="0"/>
    <x v="4"/>
    <s v="G"/>
    <s v="LAVREYSEN Harrie"/>
    <s v="NED"/>
    <m/>
    <x v="24"/>
    <n v="1"/>
    <n v="9.99"/>
    <m/>
    <n v="1"/>
    <n v="9.9320000000000004"/>
    <m/>
    <m/>
    <m/>
    <m/>
  </r>
  <r>
    <x v="11"/>
    <x v="3"/>
    <d v="2019-03-03T00:00:00"/>
    <x v="0"/>
    <x v="4"/>
    <s v="G"/>
    <s v="HOOGLAND Jeffrey"/>
    <s v="NED"/>
    <m/>
    <x v="25"/>
    <n v="2"/>
    <n v="10.156000000000001"/>
    <m/>
    <n v="2"/>
    <n v="9.9640000000000004"/>
    <m/>
    <m/>
    <m/>
    <m/>
  </r>
  <r>
    <x v="11"/>
    <x v="3"/>
    <d v="2019-03-03T00:00:00"/>
    <x v="0"/>
    <x v="4"/>
    <s v="B"/>
    <s v="RUDYK Mateusz"/>
    <s v="POL"/>
    <m/>
    <x v="26"/>
    <n v="1"/>
    <n v="10.412000000000001"/>
    <m/>
    <n v="1"/>
    <n v="10.121"/>
    <m/>
    <m/>
    <m/>
    <m/>
  </r>
  <r>
    <x v="11"/>
    <x v="3"/>
    <d v="2019-03-03T00:00:00"/>
    <x v="0"/>
    <x v="4"/>
    <s v="B"/>
    <s v="GLAETZER Matthew"/>
    <s v="AUS"/>
    <m/>
    <x v="27"/>
    <n v="2"/>
    <s v="REL"/>
    <m/>
    <n v="2"/>
    <n v="10.162000000000001"/>
    <m/>
    <m/>
    <m/>
    <m/>
  </r>
  <r>
    <x v="6"/>
    <x v="3"/>
    <d v="2019-01-27T00:00:00"/>
    <x v="1"/>
    <x v="0"/>
    <n v="1"/>
    <s v="BRISTER James"/>
    <s v="AUS"/>
    <m/>
    <x v="25"/>
    <n v="1"/>
    <n v="10.88"/>
    <m/>
    <m/>
    <m/>
    <m/>
    <m/>
    <m/>
    <m/>
  </r>
  <r>
    <x v="6"/>
    <x v="3"/>
    <d v="2019-01-27T00:00:00"/>
    <x v="1"/>
    <x v="0"/>
    <n v="1"/>
    <s v="RAJKOWSKI Patryk"/>
    <s v="POL"/>
    <m/>
    <x v="1"/>
    <n v="2"/>
    <n v="11.025"/>
    <m/>
    <m/>
    <m/>
    <m/>
    <m/>
    <m/>
    <m/>
  </r>
  <r>
    <x v="6"/>
    <x v="3"/>
    <d v="2019-01-27T00:00:00"/>
    <x v="1"/>
    <x v="0"/>
    <n v="2"/>
    <s v="HELAL Rayan"/>
    <s v="FRA"/>
    <m/>
    <x v="12"/>
    <n v="1"/>
    <n v="10.49"/>
    <m/>
    <m/>
    <m/>
    <m/>
    <m/>
    <m/>
    <m/>
  </r>
  <r>
    <x v="6"/>
    <x v="3"/>
    <d v="2019-01-27T00:00:00"/>
    <x v="1"/>
    <x v="0"/>
    <n v="2"/>
    <s v="VORZHEV Pavel"/>
    <s v="KAZ"/>
    <m/>
    <x v="3"/>
    <n v="2"/>
    <n v="10.532999999999999"/>
    <m/>
    <m/>
    <m/>
    <m/>
    <m/>
    <m/>
    <m/>
  </r>
  <r>
    <x v="6"/>
    <x v="3"/>
    <d v="2019-01-27T00:00:00"/>
    <x v="1"/>
    <x v="0"/>
    <n v="3"/>
    <s v="CLARKE Thomas"/>
    <s v="AUS"/>
    <m/>
    <x v="24"/>
    <n v="1"/>
    <n v="10.32"/>
    <m/>
    <m/>
    <m/>
    <m/>
    <m/>
    <m/>
    <m/>
  </r>
  <r>
    <x v="6"/>
    <x v="3"/>
    <d v="2019-01-27T00:00:00"/>
    <x v="1"/>
    <x v="0"/>
    <n v="3"/>
    <s v="SHARAPOV Alexander"/>
    <s v="RUS"/>
    <m/>
    <x v="7"/>
    <n v="2"/>
    <n v="10.374000000000001"/>
    <m/>
    <m/>
    <m/>
    <m/>
    <m/>
    <m/>
    <m/>
  </r>
  <r>
    <x v="6"/>
    <x v="3"/>
    <d v="2019-01-27T00:00:00"/>
    <x v="1"/>
    <x v="0"/>
    <n v="4"/>
    <s v="XU Chao"/>
    <s v="CHN"/>
    <m/>
    <x v="26"/>
    <n v="1"/>
    <n v="10.226000000000001"/>
    <m/>
    <m/>
    <m/>
    <m/>
    <m/>
    <m/>
    <m/>
  </r>
  <r>
    <x v="6"/>
    <x v="3"/>
    <d v="2019-01-27T00:00:00"/>
    <x v="1"/>
    <x v="0"/>
    <n v="4"/>
    <s v="KNIPE Bradly"/>
    <s v="NZL"/>
    <m/>
    <x v="9"/>
    <n v="2"/>
    <n v="10.326000000000001"/>
    <m/>
    <m/>
    <m/>
    <m/>
    <m/>
    <m/>
    <m/>
  </r>
  <r>
    <x v="6"/>
    <x v="3"/>
    <d v="2019-01-27T00:00:00"/>
    <x v="1"/>
    <x v="0"/>
    <n v="5"/>
    <s v="BARRETTE Hugo"/>
    <s v="CAN"/>
    <m/>
    <x v="2"/>
    <n v="1"/>
    <n v="10.403"/>
    <m/>
    <m/>
    <m/>
    <m/>
    <m/>
    <m/>
    <m/>
  </r>
  <r>
    <x v="6"/>
    <x v="3"/>
    <d v="2019-01-27T00:00:00"/>
    <x v="1"/>
    <x v="0"/>
    <n v="5"/>
    <s v="WILLIAMS Zac"/>
    <s v="NZL"/>
    <m/>
    <x v="11"/>
    <n v="2"/>
    <n v="10.498000000000001"/>
    <m/>
    <m/>
    <m/>
    <m/>
    <m/>
    <m/>
    <m/>
  </r>
  <r>
    <x v="6"/>
    <x v="3"/>
    <d v="2019-01-27T00:00:00"/>
    <x v="1"/>
    <x v="0"/>
    <n v="6"/>
    <s v="FUKAYA Tomohiro"/>
    <s v="JPN"/>
    <m/>
    <x v="6"/>
    <n v="1"/>
    <n v="10.689"/>
    <m/>
    <m/>
    <m/>
    <m/>
    <m/>
    <m/>
    <m/>
  </r>
  <r>
    <x v="6"/>
    <x v="3"/>
    <d v="2019-01-27T00:00:00"/>
    <x v="1"/>
    <x v="0"/>
    <n v="6"/>
    <s v="NALYOTOV Maxim"/>
    <s v="KAZ"/>
    <m/>
    <x v="13"/>
    <n v="2"/>
    <n v="10.692"/>
    <m/>
    <m/>
    <m/>
    <m/>
    <m/>
    <m/>
    <m/>
  </r>
  <r>
    <x v="6"/>
    <x v="3"/>
    <d v="2019-01-27T00:00:00"/>
    <x v="1"/>
    <x v="0"/>
    <n v="7"/>
    <s v="YAKUSHEVSKIY Pavel"/>
    <s v="RUS"/>
    <m/>
    <x v="16"/>
    <n v="1"/>
    <n v="10.563000000000001"/>
    <m/>
    <m/>
    <m/>
    <m/>
    <m/>
    <m/>
    <m/>
  </r>
  <r>
    <x v="6"/>
    <x v="3"/>
    <d v="2019-01-27T00:00:00"/>
    <x v="1"/>
    <x v="0"/>
    <n v="7"/>
    <s v="BABEK Tomas"/>
    <s v="CZE"/>
    <m/>
    <x v="17"/>
    <n v="2"/>
    <n v="10.66"/>
    <m/>
    <m/>
    <m/>
    <m/>
    <m/>
    <m/>
    <m/>
  </r>
  <r>
    <x v="6"/>
    <x v="3"/>
    <d v="2019-01-27T00:00:00"/>
    <x v="1"/>
    <x v="0"/>
    <n v="8"/>
    <s v="JURCZYK Marc"/>
    <s v="GER"/>
    <m/>
    <x v="20"/>
    <n v="1"/>
    <n v="10.55"/>
    <m/>
    <m/>
    <m/>
    <m/>
    <m/>
    <m/>
    <m/>
  </r>
  <r>
    <x v="6"/>
    <x v="3"/>
    <d v="2019-01-27T00:00:00"/>
    <x v="1"/>
    <x v="0"/>
    <n v="8"/>
    <s v="MORENO SANCHEZ Jose"/>
    <s v="ESP"/>
    <m/>
    <x v="21"/>
    <n v="2"/>
    <n v="10.582000000000001"/>
    <m/>
    <m/>
    <m/>
    <m/>
    <m/>
    <m/>
    <m/>
  </r>
  <r>
    <x v="6"/>
    <x v="3"/>
    <d v="2019-01-27T00:00:00"/>
    <x v="1"/>
    <x v="0"/>
    <n v="9"/>
    <s v="BOS Theo"/>
    <s v="BCC"/>
    <m/>
    <x v="14"/>
    <n v="1"/>
    <n v="10.473000000000001"/>
    <m/>
    <m/>
    <m/>
    <m/>
    <m/>
    <m/>
    <m/>
  </r>
  <r>
    <x v="6"/>
    <x v="3"/>
    <d v="2019-01-27T00:00:00"/>
    <x v="1"/>
    <x v="0"/>
    <n v="9"/>
    <s v="LENDEL Vasilijus"/>
    <s v="LTU"/>
    <m/>
    <x v="5"/>
    <n v="2"/>
    <n v="10.566000000000001"/>
    <m/>
    <m/>
    <m/>
    <m/>
    <m/>
    <m/>
    <m/>
  </r>
  <r>
    <x v="6"/>
    <x v="3"/>
    <d v="2019-01-27T00:00:00"/>
    <x v="1"/>
    <x v="0"/>
    <n v="10"/>
    <s v="PERALTA GASCON Juan"/>
    <s v="ESP"/>
    <m/>
    <x v="22"/>
    <n v="1"/>
    <n v="10.704000000000001"/>
    <m/>
    <m/>
    <m/>
    <m/>
    <m/>
    <m/>
    <m/>
  </r>
  <r>
    <x v="6"/>
    <x v="3"/>
    <d v="2019-01-27T00:00:00"/>
    <x v="1"/>
    <x v="0"/>
    <n v="10"/>
    <s v="KAWABATA Tomoyuki"/>
    <s v="JPC"/>
    <m/>
    <x v="23"/>
    <n v="2"/>
    <n v="10.713000000000001"/>
    <m/>
    <m/>
    <m/>
    <m/>
    <m/>
    <m/>
    <m/>
  </r>
  <r>
    <x v="6"/>
    <x v="3"/>
    <d v="2019-01-27T00:00:00"/>
    <x v="1"/>
    <x v="0"/>
    <n v="11"/>
    <s v="OH Jeseok"/>
    <s v="KOR"/>
    <m/>
    <x v="4"/>
    <n v="1"/>
    <n v="10.566000000000001"/>
    <m/>
    <m/>
    <m/>
    <m/>
    <m/>
    <m/>
    <m/>
  </r>
  <r>
    <x v="6"/>
    <x v="3"/>
    <d v="2019-01-27T00:00:00"/>
    <x v="1"/>
    <x v="0"/>
    <n v="11"/>
    <s v="BIELECKI Maciej"/>
    <s v="POL"/>
    <m/>
    <x v="15"/>
    <n v="2"/>
    <n v="11.066000000000001"/>
    <m/>
    <m/>
    <m/>
    <m/>
    <m/>
    <m/>
    <m/>
  </r>
  <r>
    <x v="6"/>
    <x v="3"/>
    <d v="2019-01-27T00:00:00"/>
    <x v="1"/>
    <x v="0"/>
    <n v="12"/>
    <s v="NITTA Yudai"/>
    <s v="JPN"/>
    <m/>
    <x v="18"/>
    <n v="1"/>
    <n v="10.701000000000001"/>
    <m/>
    <m/>
    <m/>
    <m/>
    <m/>
    <m/>
    <m/>
  </r>
  <r>
    <x v="6"/>
    <x v="3"/>
    <d v="2019-01-27T00:00:00"/>
    <x v="1"/>
    <x v="0"/>
    <n v="12"/>
    <s v="WAGNER Robin"/>
    <s v="CZE"/>
    <m/>
    <x v="19"/>
    <n v="2"/>
    <n v="10.853"/>
    <m/>
    <m/>
    <m/>
    <m/>
    <m/>
    <m/>
    <m/>
  </r>
  <r>
    <x v="6"/>
    <x v="3"/>
    <d v="2019-01-27T00:00:00"/>
    <x v="1"/>
    <x v="1"/>
    <n v="1"/>
    <s v="PHILLIP Njisane"/>
    <s v="TTO"/>
    <m/>
    <x v="8"/>
    <n v="1"/>
    <n v="10.849"/>
    <m/>
    <m/>
    <m/>
    <m/>
    <m/>
    <m/>
    <m/>
  </r>
  <r>
    <x v="6"/>
    <x v="3"/>
    <d v="2019-01-27T00:00:00"/>
    <x v="1"/>
    <x v="1"/>
    <n v="1"/>
    <s v="NITTA Yudai"/>
    <s v="JPN"/>
    <m/>
    <x v="18"/>
    <n v="2"/>
    <n v="10.870000000000001"/>
    <m/>
    <m/>
    <m/>
    <m/>
    <m/>
    <m/>
    <m/>
  </r>
  <r>
    <x v="6"/>
    <x v="3"/>
    <d v="2019-01-27T00:00:00"/>
    <x v="1"/>
    <x v="1"/>
    <n v="2"/>
    <s v="PAUL Nicholas"/>
    <s v="TTO"/>
    <m/>
    <x v="10"/>
    <n v="1"/>
    <n v="10.147"/>
    <m/>
    <m/>
    <m/>
    <m/>
    <m/>
    <m/>
    <m/>
  </r>
  <r>
    <x v="6"/>
    <x v="3"/>
    <d v="2019-01-27T00:00:00"/>
    <x v="1"/>
    <x v="1"/>
    <n v="2"/>
    <s v="OH Jeseok"/>
    <s v="KOR"/>
    <m/>
    <x v="4"/>
    <n v="2"/>
    <n v="10.668000000000001"/>
    <m/>
    <m/>
    <m/>
    <m/>
    <m/>
    <m/>
    <m/>
  </r>
  <r>
    <x v="6"/>
    <x v="3"/>
    <d v="2019-01-27T00:00:00"/>
    <x v="1"/>
    <x v="1"/>
    <n v="3"/>
    <s v="CALEYRON Quentin"/>
    <s v="FRA"/>
    <m/>
    <x v="27"/>
    <n v="1"/>
    <n v="10.294"/>
    <m/>
    <m/>
    <m/>
    <m/>
    <m/>
    <m/>
    <m/>
  </r>
  <r>
    <x v="6"/>
    <x v="3"/>
    <d v="2019-01-27T00:00:00"/>
    <x v="1"/>
    <x v="1"/>
    <n v="3"/>
    <s v="PERALTA GASCON Juan"/>
    <s v="ESP"/>
    <m/>
    <x v="22"/>
    <n v="2"/>
    <n v="10.373000000000001"/>
    <m/>
    <m/>
    <m/>
    <m/>
    <m/>
    <m/>
    <m/>
  </r>
  <r>
    <x v="6"/>
    <x v="3"/>
    <d v="2019-01-27T00:00:00"/>
    <x v="1"/>
    <x v="1"/>
    <n v="4"/>
    <s v="BOS Theo"/>
    <s v="BCC"/>
    <m/>
    <x v="14"/>
    <n v="1"/>
    <n v="10.561999999999999"/>
    <m/>
    <m/>
    <m/>
    <m/>
    <m/>
    <m/>
    <m/>
  </r>
  <r>
    <x v="6"/>
    <x v="3"/>
    <d v="2019-01-27T00:00:00"/>
    <x v="1"/>
    <x v="1"/>
    <n v="4"/>
    <s v="SZALONTAY Sandor"/>
    <s v="HUN"/>
    <m/>
    <x v="0"/>
    <n v="2"/>
    <n v="10.607999999999999"/>
    <m/>
    <m/>
    <m/>
    <m/>
    <m/>
    <m/>
    <m/>
  </r>
  <r>
    <x v="6"/>
    <x v="3"/>
    <d v="2019-01-27T00:00:00"/>
    <x v="1"/>
    <x v="1"/>
    <n v="5"/>
    <s v="BRISTER James"/>
    <s v="AUS"/>
    <m/>
    <x v="25"/>
    <n v="1"/>
    <n v="10.622"/>
    <m/>
    <m/>
    <m/>
    <m/>
    <m/>
    <m/>
    <m/>
  </r>
  <r>
    <x v="6"/>
    <x v="3"/>
    <d v="2019-01-27T00:00:00"/>
    <x v="1"/>
    <x v="1"/>
    <n v="5"/>
    <s v="JURCZYK Marc"/>
    <s v="GER"/>
    <m/>
    <x v="20"/>
    <n v="2"/>
    <n v="10.675000000000001"/>
    <m/>
    <m/>
    <m/>
    <m/>
    <m/>
    <m/>
    <m/>
  </r>
  <r>
    <x v="6"/>
    <x v="3"/>
    <d v="2019-01-27T00:00:00"/>
    <x v="1"/>
    <x v="1"/>
    <n v="6"/>
    <s v="HELAL Rayan"/>
    <s v="FRA"/>
    <m/>
    <x v="12"/>
    <n v="1"/>
    <n v="10.343999999999999"/>
    <m/>
    <m/>
    <m/>
    <m/>
    <m/>
    <m/>
    <m/>
  </r>
  <r>
    <x v="6"/>
    <x v="3"/>
    <d v="2019-01-27T00:00:00"/>
    <x v="1"/>
    <x v="1"/>
    <n v="6"/>
    <s v="YAKUSHEVSKIY Pavel"/>
    <s v="RUS"/>
    <m/>
    <x v="16"/>
    <n v="2"/>
    <n v="10.370999999999999"/>
    <m/>
    <m/>
    <m/>
    <m/>
    <m/>
    <m/>
    <m/>
  </r>
  <r>
    <x v="6"/>
    <x v="3"/>
    <d v="2019-01-27T00:00:00"/>
    <x v="1"/>
    <x v="1"/>
    <n v="7"/>
    <s v="CLARKE Thomas"/>
    <s v="AUS"/>
    <m/>
    <x v="24"/>
    <n v="1"/>
    <n v="10.118"/>
    <m/>
    <m/>
    <m/>
    <m/>
    <m/>
    <m/>
    <m/>
  </r>
  <r>
    <x v="6"/>
    <x v="3"/>
    <d v="2019-01-27T00:00:00"/>
    <x v="1"/>
    <x v="1"/>
    <n v="7"/>
    <s v="FUKAYA Tomohiro"/>
    <s v="JPN"/>
    <m/>
    <x v="6"/>
    <n v="2"/>
    <n v="10.119"/>
    <m/>
    <m/>
    <m/>
    <m/>
    <m/>
    <m/>
    <m/>
  </r>
  <r>
    <x v="6"/>
    <x v="3"/>
    <d v="2019-01-27T00:00:00"/>
    <x v="1"/>
    <x v="1"/>
    <n v="8"/>
    <s v="XU Chao"/>
    <s v="CHN"/>
    <m/>
    <x v="26"/>
    <n v="1"/>
    <n v="10.368"/>
    <m/>
    <m/>
    <m/>
    <m/>
    <m/>
    <m/>
    <m/>
  </r>
  <r>
    <x v="6"/>
    <x v="3"/>
    <d v="2019-01-27T00:00:00"/>
    <x v="1"/>
    <x v="1"/>
    <n v="8"/>
    <s v="BARRETTE Hugo"/>
    <s v="CAN"/>
    <m/>
    <x v="2"/>
    <n v="2"/>
    <n v="10.397"/>
    <m/>
    <m/>
    <m/>
    <m/>
    <m/>
    <m/>
    <m/>
  </r>
  <r>
    <x v="6"/>
    <x v="3"/>
    <d v="2019-01-27T00:00:00"/>
    <x v="1"/>
    <x v="2"/>
    <n v="1"/>
    <s v="XU Chao"/>
    <s v="CHN"/>
    <m/>
    <x v="26"/>
    <n v="1"/>
    <n v="10.348000000000001"/>
    <m/>
    <n v="1"/>
    <n v="10.372999999999999"/>
    <m/>
    <m/>
    <m/>
    <m/>
  </r>
  <r>
    <x v="6"/>
    <x v="3"/>
    <d v="2019-01-27T00:00:00"/>
    <x v="1"/>
    <x v="2"/>
    <n v="1"/>
    <s v="PHILLIP Njisane"/>
    <s v="TTO"/>
    <m/>
    <x v="8"/>
    <n v="2"/>
    <n v="10.474"/>
    <m/>
    <n v="2"/>
    <s v="REL"/>
    <m/>
    <m/>
    <m/>
    <m/>
  </r>
  <r>
    <x v="6"/>
    <x v="3"/>
    <d v="2019-01-27T00:00:00"/>
    <x v="1"/>
    <x v="2"/>
    <n v="2"/>
    <s v="CLARKE Thomas"/>
    <s v="AUS"/>
    <m/>
    <x v="24"/>
    <n v="1"/>
    <n v="11.051"/>
    <m/>
    <n v="1"/>
    <n v="10.201000000000001"/>
    <m/>
    <m/>
    <m/>
    <m/>
  </r>
  <r>
    <x v="6"/>
    <x v="3"/>
    <d v="2019-01-27T00:00:00"/>
    <x v="1"/>
    <x v="2"/>
    <n v="2"/>
    <s v="PAUL Nicholas"/>
    <s v="TTO"/>
    <m/>
    <x v="10"/>
    <n v="2"/>
    <n v="11.309000000000001"/>
    <m/>
    <n v="2"/>
    <n v="10.205"/>
    <m/>
    <m/>
    <m/>
    <m/>
  </r>
  <r>
    <x v="6"/>
    <x v="3"/>
    <d v="2019-01-27T00:00:00"/>
    <x v="1"/>
    <x v="2"/>
    <n v="3"/>
    <s v="CALEYRON Quentin"/>
    <s v="FRA"/>
    <m/>
    <x v="27"/>
    <n v="1"/>
    <n v="10.239000000000001"/>
    <m/>
    <n v="2"/>
    <n v="10.290000000000001"/>
    <m/>
    <n v="1"/>
    <n v="10.391999999999999"/>
    <m/>
  </r>
  <r>
    <x v="6"/>
    <x v="3"/>
    <d v="2019-01-27T00:00:00"/>
    <x v="1"/>
    <x v="2"/>
    <n v="3"/>
    <s v="HELAL Rayan"/>
    <s v="FRA"/>
    <m/>
    <x v="12"/>
    <n v="2"/>
    <n v="10.301"/>
    <m/>
    <n v="1"/>
    <n v="10.288"/>
    <m/>
    <n v="2"/>
    <n v="11.943999999999999"/>
    <m/>
  </r>
  <r>
    <x v="6"/>
    <x v="3"/>
    <d v="2019-01-27T00:00:00"/>
    <x v="1"/>
    <x v="2"/>
    <n v="4"/>
    <s v="BRISTER James"/>
    <s v="AUS"/>
    <m/>
    <x v="25"/>
    <n v="1"/>
    <n v="10.551"/>
    <m/>
    <n v="1"/>
    <n v="10.656000000000001"/>
    <m/>
    <m/>
    <m/>
    <m/>
  </r>
  <r>
    <x v="6"/>
    <x v="3"/>
    <d v="2019-01-27T00:00:00"/>
    <x v="1"/>
    <x v="2"/>
    <n v="4"/>
    <s v="BOS Theo"/>
    <s v="BCC"/>
    <m/>
    <x v="14"/>
    <n v="2"/>
    <n v="10.964"/>
    <m/>
    <n v="2"/>
    <n v="10.705"/>
    <m/>
    <m/>
    <m/>
    <m/>
  </r>
  <r>
    <x v="6"/>
    <x v="3"/>
    <d v="2019-01-27T00:00:00"/>
    <x v="1"/>
    <x v="3"/>
    <n v="1"/>
    <s v="BRISTER James"/>
    <s v="AUS"/>
    <m/>
    <x v="25"/>
    <n v="1"/>
    <n v="10.473000000000001"/>
    <m/>
    <n v="1"/>
    <n v="10.429"/>
    <m/>
    <m/>
    <m/>
    <m/>
  </r>
  <r>
    <x v="6"/>
    <x v="3"/>
    <d v="2019-01-27T00:00:00"/>
    <x v="1"/>
    <x v="3"/>
    <n v="1"/>
    <s v="XU Chao"/>
    <s v="CHN"/>
    <m/>
    <x v="26"/>
    <n v="2"/>
    <n v="10.590000000000002"/>
    <m/>
    <n v="2"/>
    <n v="10.481"/>
    <m/>
    <m/>
    <m/>
    <m/>
  </r>
  <r>
    <x v="6"/>
    <x v="3"/>
    <d v="2019-01-27T00:00:00"/>
    <x v="1"/>
    <x v="3"/>
    <n v="2"/>
    <s v="CLARKE Thomas"/>
    <s v="AUS"/>
    <m/>
    <x v="24"/>
    <n v="1"/>
    <n v="10.487"/>
    <m/>
    <n v="1"/>
    <n v="11.627000000000001"/>
    <m/>
    <m/>
    <m/>
    <m/>
  </r>
  <r>
    <x v="6"/>
    <x v="3"/>
    <d v="2019-01-27T00:00:00"/>
    <x v="1"/>
    <x v="3"/>
    <n v="2"/>
    <s v="CALEYRON Quentin"/>
    <s v="FRA"/>
    <m/>
    <x v="27"/>
    <n v="2"/>
    <n v="10.502000000000001"/>
    <m/>
    <n v="2"/>
    <n v="12.177000000000001"/>
    <m/>
    <m/>
    <m/>
    <m/>
  </r>
  <r>
    <x v="6"/>
    <x v="3"/>
    <d v="2019-01-27T00:00:00"/>
    <x v="1"/>
    <x v="4"/>
    <s v="G"/>
    <s v="CLARKE Thomas"/>
    <s v="AUS"/>
    <m/>
    <x v="24"/>
    <n v="1"/>
    <n v="10.823"/>
    <m/>
    <n v="1"/>
    <n v="10.417999999999999"/>
    <m/>
    <m/>
    <m/>
    <m/>
  </r>
  <r>
    <x v="6"/>
    <x v="3"/>
    <d v="2019-01-27T00:00:00"/>
    <x v="1"/>
    <x v="4"/>
    <s v="G"/>
    <s v="BRISTER James"/>
    <s v="AUS"/>
    <m/>
    <x v="25"/>
    <n v="2"/>
    <n v="10.838000000000001"/>
    <m/>
    <n v="2"/>
    <n v="10.494999999999999"/>
    <m/>
    <m/>
    <m/>
    <m/>
  </r>
  <r>
    <x v="6"/>
    <x v="3"/>
    <d v="2019-01-27T00:00:00"/>
    <x v="1"/>
    <x v="4"/>
    <s v="B"/>
    <s v="XU Chao"/>
    <s v="CHN"/>
    <m/>
    <x v="26"/>
    <n v="1"/>
    <n v="10.257999999999999"/>
    <m/>
    <n v="1"/>
    <n v="10.319000000000001"/>
    <m/>
    <m/>
    <m/>
    <m/>
  </r>
  <r>
    <x v="6"/>
    <x v="3"/>
    <d v="2019-01-27T00:00:00"/>
    <x v="1"/>
    <x v="4"/>
    <s v="B"/>
    <s v="CALEYRON Quentin"/>
    <s v="FRA"/>
    <m/>
    <x v="27"/>
    <n v="2"/>
    <n v="10.28"/>
    <m/>
    <n v="2"/>
    <n v="10.49"/>
    <m/>
    <m/>
    <m/>
    <m/>
  </r>
  <r>
    <x v="9"/>
    <x v="3"/>
    <d v="2019-01-20T00:00:00"/>
    <x v="1"/>
    <x v="0"/>
    <n v="1"/>
    <s v="BAUGE Gregory"/>
    <s v="FRA"/>
    <m/>
    <x v="0"/>
    <n v="1"/>
    <n v="10.625999999999999"/>
    <m/>
    <m/>
    <m/>
    <m/>
    <m/>
    <m/>
    <m/>
  </r>
  <r>
    <x v="9"/>
    <x v="3"/>
    <d v="2019-01-20T00:00:00"/>
    <x v="1"/>
    <x v="0"/>
    <n v="1"/>
    <s v="JONAUSKAS Svajunas"/>
    <s v="LTU"/>
    <m/>
    <x v="7"/>
    <n v="2"/>
    <n v="10.702"/>
    <m/>
    <m/>
    <m/>
    <m/>
    <m/>
    <m/>
    <m/>
  </r>
  <r>
    <x v="9"/>
    <x v="3"/>
    <d v="2019-01-20T00:00:00"/>
    <x v="1"/>
    <x v="0"/>
    <n v="2"/>
    <s v="SZALONTAY Sandor"/>
    <s v="HUN"/>
    <m/>
    <x v="2"/>
    <n v="1"/>
    <n v="10.659000000000001"/>
    <m/>
    <m/>
    <m/>
    <m/>
    <m/>
    <m/>
    <m/>
  </r>
  <r>
    <x v="9"/>
    <x v="3"/>
    <d v="2019-01-20T00:00:00"/>
    <x v="1"/>
    <x v="0"/>
    <n v="2"/>
    <s v="NOSOV Alexey"/>
    <s v="RUS"/>
    <m/>
    <x v="9"/>
    <n v="2"/>
    <n v="10.815000000000001"/>
    <m/>
    <m/>
    <m/>
    <m/>
    <m/>
    <m/>
    <m/>
  </r>
  <r>
    <x v="9"/>
    <x v="3"/>
    <d v="2019-01-20T00:00:00"/>
    <x v="1"/>
    <x v="0"/>
    <n v="3"/>
    <s v="XU Chao"/>
    <s v="CHN"/>
    <m/>
    <x v="12"/>
    <n v="1"/>
    <n v="10.23"/>
    <m/>
    <m/>
    <m/>
    <m/>
    <m/>
    <m/>
    <m/>
  </r>
  <r>
    <x v="9"/>
    <x v="3"/>
    <d v="2019-01-20T00:00:00"/>
    <x v="1"/>
    <x v="0"/>
    <n v="3"/>
    <s v="WAMMES Nick"/>
    <s v="PTM"/>
    <m/>
    <x v="11"/>
    <n v="2"/>
    <n v="10.445"/>
    <m/>
    <m/>
    <m/>
    <m/>
    <m/>
    <m/>
    <m/>
  </r>
  <r>
    <x v="9"/>
    <x v="3"/>
    <d v="2019-01-20T00:00:00"/>
    <x v="1"/>
    <x v="0"/>
    <n v="4"/>
    <s v="FUKAYA Tomohiro"/>
    <s v="JPN"/>
    <m/>
    <x v="14"/>
    <n v="1"/>
    <n v="10.500999999999999"/>
    <m/>
    <m/>
    <m/>
    <m/>
    <m/>
    <m/>
    <m/>
  </r>
  <r>
    <x v="9"/>
    <x v="3"/>
    <d v="2019-01-20T00:00:00"/>
    <x v="1"/>
    <x v="0"/>
    <n v="4"/>
    <s v="DUBCHENKO Aleksandr"/>
    <s v="RUS"/>
    <m/>
    <x v="13"/>
    <n v="2"/>
    <n v="10.548"/>
    <m/>
    <m/>
    <m/>
    <m/>
    <m/>
    <m/>
    <m/>
  </r>
  <r>
    <x v="9"/>
    <x v="3"/>
    <d v="2019-01-20T00:00:00"/>
    <x v="1"/>
    <x v="0"/>
    <n v="5"/>
    <s v="KELEMEN Pavel"/>
    <s v="CZE"/>
    <m/>
    <x v="6"/>
    <n v="1"/>
    <n v="10.464"/>
    <m/>
    <m/>
    <m/>
    <m/>
    <m/>
    <m/>
    <m/>
  </r>
  <r>
    <x v="9"/>
    <x v="3"/>
    <d v="2019-01-20T00:00:00"/>
    <x v="1"/>
    <x v="0"/>
    <n v="5"/>
    <s v="VORZHEV Pavel"/>
    <s v="KAZ"/>
    <m/>
    <x v="17"/>
    <n v="2"/>
    <n v="10.513"/>
    <m/>
    <m/>
    <m/>
    <m/>
    <m/>
    <m/>
    <m/>
  </r>
  <r>
    <x v="9"/>
    <x v="3"/>
    <d v="2019-01-20T00:00:00"/>
    <x v="1"/>
    <x v="0"/>
    <n v="6"/>
    <s v="BARRETTE Hugo"/>
    <s v="CAN"/>
    <m/>
    <x v="16"/>
    <n v="1"/>
    <n v="10.462999999999999"/>
    <m/>
    <m/>
    <m/>
    <m/>
    <m/>
    <m/>
    <m/>
  </r>
  <r>
    <x v="9"/>
    <x v="3"/>
    <d v="2019-01-20T00:00:00"/>
    <x v="1"/>
    <x v="0"/>
    <n v="6"/>
    <s v="WILLIAMS Zac"/>
    <s v="VNZ"/>
    <m/>
    <x v="21"/>
    <n v="2"/>
    <n v="10.665999999999999"/>
    <m/>
    <m/>
    <m/>
    <m/>
    <m/>
    <m/>
    <m/>
  </r>
  <r>
    <x v="9"/>
    <x v="3"/>
    <d v="2019-01-20T00:00:00"/>
    <x v="1"/>
    <x v="0"/>
    <n v="7"/>
    <s v="PERALTA GASCON Juan"/>
    <s v="ESP"/>
    <m/>
    <x v="20"/>
    <n v="1"/>
    <n v="10.420999999999999"/>
    <m/>
    <m/>
    <m/>
    <m/>
    <m/>
    <m/>
    <m/>
  </r>
  <r>
    <x v="9"/>
    <x v="3"/>
    <d v="2019-01-20T00:00:00"/>
    <x v="1"/>
    <x v="0"/>
    <n v="7"/>
    <s v="NALYOTOV Maxim"/>
    <s v="KAZ"/>
    <m/>
    <x v="23"/>
    <n v="2"/>
    <n v="10.786"/>
    <m/>
    <m/>
    <m/>
    <m/>
    <m/>
    <m/>
    <m/>
  </r>
  <r>
    <x v="9"/>
    <x v="3"/>
    <d v="2019-01-20T00:00:00"/>
    <x v="1"/>
    <x v="0"/>
    <n v="8"/>
    <s v="NITTA Yudai"/>
    <s v="JPN"/>
    <m/>
    <x v="22"/>
    <n v="1"/>
    <n v="10.555999999999999"/>
    <m/>
    <m/>
    <m/>
    <m/>
    <m/>
    <m/>
    <m/>
  </r>
  <r>
    <x v="9"/>
    <x v="3"/>
    <d v="2019-01-20T00:00:00"/>
    <x v="1"/>
    <x v="0"/>
    <n v="8"/>
    <s v="WATANABE Kazunari"/>
    <s v="JPC"/>
    <m/>
    <x v="19"/>
    <n v="2"/>
    <n v="10.607999999999999"/>
    <m/>
    <m/>
    <m/>
    <m/>
    <m/>
    <m/>
    <m/>
  </r>
  <r>
    <x v="9"/>
    <x v="3"/>
    <d v="2019-01-20T00:00:00"/>
    <x v="1"/>
    <x v="0"/>
    <n v="9"/>
    <s v="BIELECKI Maciej"/>
    <s v="POL"/>
    <m/>
    <x v="4"/>
    <n v="1"/>
    <n v="10.609"/>
    <m/>
    <m/>
    <m/>
    <m/>
    <m/>
    <m/>
    <m/>
  </r>
  <r>
    <x v="9"/>
    <x v="3"/>
    <d v="2019-01-20T00:00:00"/>
    <x v="1"/>
    <x v="0"/>
    <n v="9"/>
    <s v="WAGNER Robin"/>
    <s v="CZE"/>
    <m/>
    <x v="5"/>
    <n v="2"/>
    <n v="10.667"/>
    <m/>
    <m/>
    <m/>
    <m/>
    <m/>
    <m/>
    <m/>
  </r>
  <r>
    <x v="9"/>
    <x v="3"/>
    <d v="2019-01-20T00:00:00"/>
    <x v="1"/>
    <x v="0"/>
    <n v="10"/>
    <s v="MORENO SANCHEZ Jose"/>
    <s v="ESP"/>
    <m/>
    <x v="18"/>
    <n v="1"/>
    <n v="10.279"/>
    <m/>
    <m/>
    <m/>
    <m/>
    <m/>
    <m/>
    <m/>
  </r>
  <r>
    <x v="9"/>
    <x v="3"/>
    <d v="2019-01-20T00:00:00"/>
    <x v="1"/>
    <x v="0"/>
    <n v="10"/>
    <s v="SAHROM Muhammad Shah Firdaus"/>
    <s v="MAS"/>
    <m/>
    <x v="15"/>
    <n v="2"/>
    <n v="10.315"/>
    <m/>
    <m/>
    <m/>
    <m/>
    <m/>
    <m/>
    <m/>
  </r>
  <r>
    <x v="9"/>
    <x v="3"/>
    <d v="2019-01-20T00:00:00"/>
    <x v="1"/>
    <x v="1"/>
    <n v="1"/>
    <s v="RUDYK Mateusz"/>
    <s v="POL"/>
    <m/>
    <x v="25"/>
    <n v="1"/>
    <n v="10.193"/>
    <m/>
    <m/>
    <m/>
    <m/>
    <m/>
    <m/>
    <m/>
  </r>
  <r>
    <x v="9"/>
    <x v="3"/>
    <d v="2019-01-20T00:00:00"/>
    <x v="1"/>
    <x v="1"/>
    <n v="1"/>
    <s v="MORENO SANCHEZ Jose"/>
    <s v="ESP"/>
    <m/>
    <x v="18"/>
    <n v="2"/>
    <n v="10.260999999999999"/>
    <m/>
    <m/>
    <m/>
    <m/>
    <m/>
    <m/>
    <m/>
  </r>
  <r>
    <x v="9"/>
    <x v="3"/>
    <d v="2019-01-20T00:00:00"/>
    <x v="1"/>
    <x v="1"/>
    <n v="2"/>
    <s v="HART Nathan"/>
    <s v="AUS"/>
    <m/>
    <x v="24"/>
    <n v="1"/>
    <n v="10.363"/>
    <m/>
    <m/>
    <m/>
    <m/>
    <m/>
    <m/>
    <m/>
  </r>
  <r>
    <x v="9"/>
    <x v="3"/>
    <d v="2019-01-20T00:00:00"/>
    <x v="1"/>
    <x v="1"/>
    <n v="2"/>
    <s v="BIELECKI Maciej"/>
    <s v="POL"/>
    <m/>
    <x v="4"/>
    <n v="2"/>
    <n v="10.865"/>
    <m/>
    <m/>
    <m/>
    <m/>
    <m/>
    <m/>
    <m/>
  </r>
  <r>
    <x v="9"/>
    <x v="3"/>
    <d v="2019-01-20T00:00:00"/>
    <x v="1"/>
    <x v="1"/>
    <n v="3"/>
    <s v="SCHMID Jacob"/>
    <s v="AUS"/>
    <m/>
    <x v="8"/>
    <n v="1"/>
    <n v="10.605"/>
    <m/>
    <m/>
    <m/>
    <m/>
    <m/>
    <m/>
    <m/>
  </r>
  <r>
    <x v="9"/>
    <x v="3"/>
    <d v="2019-01-20T00:00:00"/>
    <x v="1"/>
    <x v="1"/>
    <n v="3"/>
    <s v="NITTA Yudai"/>
    <s v="JPN"/>
    <m/>
    <x v="22"/>
    <n v="2"/>
    <n v="11.217000000000001"/>
    <m/>
    <m/>
    <m/>
    <m/>
    <m/>
    <m/>
    <m/>
  </r>
  <r>
    <x v="9"/>
    <x v="3"/>
    <d v="2019-01-20T00:00:00"/>
    <x v="1"/>
    <x v="1"/>
    <n v="4"/>
    <s v="WEBSTER Sam"/>
    <s v="NZL"/>
    <m/>
    <x v="10"/>
    <n v="1"/>
    <n v="10.4"/>
    <m/>
    <m/>
    <m/>
    <m/>
    <m/>
    <m/>
    <m/>
  </r>
  <r>
    <x v="9"/>
    <x v="3"/>
    <d v="2019-01-20T00:00:00"/>
    <x v="1"/>
    <x v="1"/>
    <n v="4"/>
    <s v="PERALTA GASCON Juan"/>
    <s v="ESP"/>
    <m/>
    <x v="20"/>
    <n v="2"/>
    <n v="10.852"/>
    <m/>
    <m/>
    <m/>
    <m/>
    <m/>
    <m/>
    <m/>
  </r>
  <r>
    <x v="9"/>
    <x v="3"/>
    <d v="2019-01-20T00:00:00"/>
    <x v="1"/>
    <x v="1"/>
    <n v="5"/>
    <s v="MITCHELL Ethan"/>
    <s v="NZL"/>
    <m/>
    <x v="27"/>
    <n v="1"/>
    <n v="10.039"/>
    <m/>
    <m/>
    <m/>
    <m/>
    <m/>
    <m/>
    <m/>
  </r>
  <r>
    <x v="9"/>
    <x v="3"/>
    <d v="2019-01-20T00:00:00"/>
    <x v="1"/>
    <x v="1"/>
    <n v="5"/>
    <s v="BARRETTE Hugo"/>
    <s v="CAN"/>
    <m/>
    <x v="16"/>
    <n v="2"/>
    <n v="10.125"/>
    <m/>
    <m/>
    <m/>
    <m/>
    <m/>
    <m/>
    <m/>
  </r>
  <r>
    <x v="9"/>
    <x v="3"/>
    <d v="2019-01-20T00:00:00"/>
    <x v="1"/>
    <x v="1"/>
    <n v="6"/>
    <s v="VIGIER Sebastien"/>
    <s v="FRA"/>
    <m/>
    <x v="26"/>
    <n v="1"/>
    <n v="10.243"/>
    <m/>
    <m/>
    <m/>
    <m/>
    <m/>
    <m/>
    <m/>
  </r>
  <r>
    <x v="9"/>
    <x v="3"/>
    <d v="2019-01-20T00:00:00"/>
    <x v="1"/>
    <x v="1"/>
    <n v="6"/>
    <s v="KELEMEN Pavel"/>
    <s v="CZE"/>
    <m/>
    <x v="6"/>
    <n v="2"/>
    <n v="10.328000000000001"/>
    <m/>
    <m/>
    <m/>
    <m/>
    <m/>
    <m/>
    <m/>
  </r>
  <r>
    <x v="9"/>
    <x v="3"/>
    <d v="2019-01-20T00:00:00"/>
    <x v="1"/>
    <x v="1"/>
    <n v="7"/>
    <s v="FUKAYA Tomohiro"/>
    <s v="JPN"/>
    <m/>
    <x v="14"/>
    <n v="1"/>
    <n v="10.284000000000001"/>
    <m/>
    <m/>
    <m/>
    <m/>
    <m/>
    <m/>
    <m/>
  </r>
  <r>
    <x v="9"/>
    <x v="3"/>
    <d v="2019-01-20T00:00:00"/>
    <x v="1"/>
    <x v="1"/>
    <n v="7"/>
    <s v="BAUGE Gregory"/>
    <s v="FRA"/>
    <m/>
    <x v="0"/>
    <n v="2"/>
    <n v="10.375"/>
    <m/>
    <m/>
    <m/>
    <m/>
    <m/>
    <m/>
    <m/>
  </r>
  <r>
    <x v="9"/>
    <x v="3"/>
    <d v="2019-01-20T00:00:00"/>
    <x v="1"/>
    <x v="1"/>
    <n v="8"/>
    <s v="XU Chao"/>
    <s v="CHN"/>
    <m/>
    <x v="12"/>
    <n v="1"/>
    <n v="10.346"/>
    <m/>
    <m/>
    <m/>
    <m/>
    <m/>
    <m/>
    <m/>
  </r>
  <r>
    <x v="9"/>
    <x v="3"/>
    <d v="2019-01-20T00:00:00"/>
    <x v="1"/>
    <x v="1"/>
    <n v="8"/>
    <s v="SZALONTAY Sandor"/>
    <s v="HUN"/>
    <m/>
    <x v="2"/>
    <n v="2"/>
    <n v="10.37"/>
    <m/>
    <m/>
    <m/>
    <m/>
    <m/>
    <m/>
    <m/>
  </r>
  <r>
    <x v="9"/>
    <x v="3"/>
    <d v="2019-01-20T00:00:00"/>
    <x v="1"/>
    <x v="2"/>
    <n v="1"/>
    <s v="RUDYK Mateusz"/>
    <s v="POL"/>
    <m/>
    <x v="25"/>
    <n v="1"/>
    <n v="10.205"/>
    <m/>
    <n v="1"/>
    <n v="10.236000000000001"/>
    <m/>
    <m/>
    <m/>
    <m/>
  </r>
  <r>
    <x v="9"/>
    <x v="3"/>
    <d v="2019-01-20T00:00:00"/>
    <x v="1"/>
    <x v="2"/>
    <n v="1"/>
    <s v="XU Chao"/>
    <s v="CHN"/>
    <m/>
    <x v="12"/>
    <n v="2"/>
    <n v="10.427"/>
    <m/>
    <n v="2"/>
    <n v="10.302000000000001"/>
    <m/>
    <m/>
    <m/>
    <m/>
  </r>
  <r>
    <x v="9"/>
    <x v="3"/>
    <d v="2019-01-20T00:00:00"/>
    <x v="1"/>
    <x v="2"/>
    <n v="2"/>
    <s v="HART Nathan"/>
    <s v="AUS"/>
    <m/>
    <x v="24"/>
    <n v="1"/>
    <n v="10.4"/>
    <m/>
    <n v="1"/>
    <n v="10.148"/>
    <m/>
    <m/>
    <m/>
    <m/>
  </r>
  <r>
    <x v="9"/>
    <x v="3"/>
    <d v="2019-01-20T00:00:00"/>
    <x v="1"/>
    <x v="2"/>
    <n v="2"/>
    <s v="FUKAYA Tomohiro"/>
    <s v="JPN"/>
    <m/>
    <x v="14"/>
    <n v="2"/>
    <n v="10.776"/>
    <m/>
    <n v="2"/>
    <n v="10.815"/>
    <m/>
    <m/>
    <m/>
    <m/>
  </r>
  <r>
    <x v="9"/>
    <x v="3"/>
    <d v="2019-01-20T00:00:00"/>
    <x v="1"/>
    <x v="2"/>
    <n v="3"/>
    <s v="VIGIER Sebastien"/>
    <s v="FRA"/>
    <m/>
    <x v="26"/>
    <n v="1"/>
    <n v="10.179"/>
    <m/>
    <n v="2"/>
    <n v="10.407999999999999"/>
    <m/>
    <n v="1"/>
    <n v="10.420999999999999"/>
    <m/>
  </r>
  <r>
    <x v="9"/>
    <x v="3"/>
    <d v="2019-01-20T00:00:00"/>
    <x v="1"/>
    <x v="2"/>
    <n v="3"/>
    <s v="SCHMID Jacob"/>
    <s v="AUS"/>
    <m/>
    <x v="8"/>
    <n v="2"/>
    <n v="10.319000000000001"/>
    <m/>
    <n v="1"/>
    <n v="10.314"/>
    <m/>
    <n v="2"/>
    <n v="10.433"/>
    <m/>
  </r>
  <r>
    <x v="9"/>
    <x v="3"/>
    <d v="2019-01-20T00:00:00"/>
    <x v="1"/>
    <x v="2"/>
    <n v="4"/>
    <s v="MITCHELL Ethan"/>
    <s v="NZL"/>
    <m/>
    <x v="27"/>
    <n v="2"/>
    <n v="10.256"/>
    <m/>
    <n v="1"/>
    <n v="10.048"/>
    <m/>
    <n v="1"/>
    <n v="10.555"/>
    <m/>
  </r>
  <r>
    <x v="9"/>
    <x v="3"/>
    <d v="2019-01-20T00:00:00"/>
    <x v="1"/>
    <x v="2"/>
    <n v="4"/>
    <s v="WEBSTER Sam"/>
    <s v="NZL"/>
    <m/>
    <x v="10"/>
    <n v="1"/>
    <n v="10.052"/>
    <m/>
    <n v="2"/>
    <n v="10.083"/>
    <m/>
    <n v="2"/>
    <n v="10.935"/>
    <m/>
  </r>
  <r>
    <x v="9"/>
    <x v="3"/>
    <d v="2019-01-20T00:00:00"/>
    <x v="1"/>
    <x v="3"/>
    <n v="1"/>
    <s v="RUDYK Mateusz"/>
    <s v="POL"/>
    <m/>
    <x v="25"/>
    <n v="1"/>
    <n v="10.132"/>
    <m/>
    <n v="1"/>
    <n v="10.355"/>
    <m/>
    <m/>
    <m/>
    <m/>
  </r>
  <r>
    <x v="9"/>
    <x v="3"/>
    <d v="2019-01-20T00:00:00"/>
    <x v="1"/>
    <x v="3"/>
    <n v="1"/>
    <s v="MITCHELL Ethan"/>
    <s v="NZL"/>
    <m/>
    <x v="27"/>
    <n v="2"/>
    <n v="10.148"/>
    <m/>
    <n v="2"/>
    <n v="10.369"/>
    <m/>
    <m/>
    <m/>
    <m/>
  </r>
  <r>
    <x v="9"/>
    <x v="3"/>
    <d v="2019-01-20T00:00:00"/>
    <x v="1"/>
    <x v="3"/>
    <n v="2"/>
    <s v="HART Nathan"/>
    <s v="AUS"/>
    <m/>
    <x v="24"/>
    <n v="1"/>
    <n v="10.361000000000001"/>
    <m/>
    <n v="1"/>
    <n v="10.077999999999999"/>
    <m/>
    <m/>
    <m/>
    <m/>
  </r>
  <r>
    <x v="9"/>
    <x v="3"/>
    <d v="2019-01-20T00:00:00"/>
    <x v="1"/>
    <x v="3"/>
    <n v="2"/>
    <s v="VIGIER Sebastien"/>
    <s v="FRA"/>
    <m/>
    <x v="26"/>
    <n v="2"/>
    <n v="10.408000000000001"/>
    <m/>
    <n v="2"/>
    <n v="10.975"/>
    <m/>
    <m/>
    <m/>
    <m/>
  </r>
  <r>
    <x v="9"/>
    <x v="3"/>
    <d v="2019-01-20T00:00:00"/>
    <x v="1"/>
    <x v="4"/>
    <s v="G"/>
    <s v="HART Nathan"/>
    <s v="AUS"/>
    <m/>
    <x v="24"/>
    <n v="1"/>
    <n v="10.391"/>
    <m/>
    <n v="1"/>
    <n v="10.115"/>
    <m/>
    <m/>
    <m/>
    <m/>
  </r>
  <r>
    <x v="9"/>
    <x v="3"/>
    <d v="2019-01-20T00:00:00"/>
    <x v="1"/>
    <x v="4"/>
    <s v="G"/>
    <s v="RUDYK Mateusz"/>
    <s v="POL"/>
    <m/>
    <x v="25"/>
    <n v="2"/>
    <n v="10.736000000000001"/>
    <m/>
    <n v="2"/>
    <n v="10.222"/>
    <m/>
    <m/>
    <m/>
    <m/>
  </r>
  <r>
    <x v="9"/>
    <x v="3"/>
    <d v="2019-01-20T00:00:00"/>
    <x v="1"/>
    <x v="4"/>
    <s v="B"/>
    <s v="VIGIER Sebastien"/>
    <s v="FRA"/>
    <m/>
    <x v="26"/>
    <n v="1"/>
    <n v="10.298"/>
    <m/>
    <n v="2"/>
    <n v="10.282"/>
    <m/>
    <n v="1"/>
    <n v="10.342000000000001"/>
    <m/>
  </r>
  <r>
    <x v="9"/>
    <x v="3"/>
    <d v="2019-01-20T00:00:00"/>
    <x v="1"/>
    <x v="4"/>
    <s v="B"/>
    <s v="MITCHELL Ethan"/>
    <s v="NZL"/>
    <m/>
    <x v="27"/>
    <n v="2"/>
    <n v="10.385999999999999"/>
    <m/>
    <n v="1"/>
    <n v="10.259"/>
    <m/>
    <n v="2"/>
    <n v="10.476000000000001"/>
    <m/>
  </r>
  <r>
    <x v="12"/>
    <x v="4"/>
    <d v="2018-12-16T00:00:00"/>
    <x v="1"/>
    <x v="0"/>
    <n v="1"/>
    <s v="CARLIN Jack"/>
    <s v="TIN"/>
    <m/>
    <x v="27"/>
    <n v="1"/>
    <n v="10.236000000000001"/>
    <m/>
    <m/>
    <m/>
    <m/>
    <m/>
    <m/>
    <m/>
  </r>
  <r>
    <x v="12"/>
    <x v="4"/>
    <d v="2018-12-16T00:00:00"/>
    <x v="1"/>
    <x v="0"/>
    <n v="1"/>
    <s v="MORENO SANCHEZ Jose"/>
    <s v="ESP"/>
    <m/>
    <x v="1"/>
    <n v="2"/>
    <n v="10.559000000000001"/>
    <m/>
    <m/>
    <m/>
    <m/>
    <m/>
    <m/>
    <m/>
  </r>
  <r>
    <x v="12"/>
    <x v="4"/>
    <d v="2018-12-16T00:00:00"/>
    <x v="1"/>
    <x v="0"/>
    <n v="2"/>
    <s v="TJON EN FA Jair"/>
    <s v="SUR"/>
    <m/>
    <x v="10"/>
    <n v="1"/>
    <n v="10.444000000000001"/>
    <m/>
    <m/>
    <m/>
    <m/>
    <m/>
    <m/>
    <m/>
  </r>
  <r>
    <x v="12"/>
    <x v="4"/>
    <d v="2018-12-16T00:00:00"/>
    <x v="1"/>
    <x v="0"/>
    <n v="2"/>
    <s v="ARCHAMBAULT Joel"/>
    <s v="PTM"/>
    <m/>
    <x v="3"/>
    <n v="2"/>
    <n v="11.048"/>
    <m/>
    <m/>
    <m/>
    <m/>
    <m/>
    <m/>
    <m/>
  </r>
  <r>
    <x v="12"/>
    <x v="4"/>
    <d v="2018-12-16T00:00:00"/>
    <x v="1"/>
    <x v="0"/>
    <n v="3"/>
    <s v="OWENS Ryan"/>
    <s v="GBR"/>
    <m/>
    <x v="12"/>
    <n v="1"/>
    <n v="10.259"/>
    <m/>
    <m/>
    <m/>
    <m/>
    <m/>
    <m/>
    <m/>
  </r>
  <r>
    <x v="12"/>
    <x v="4"/>
    <d v="2018-12-16T00:00:00"/>
    <x v="1"/>
    <x v="0"/>
    <n v="3"/>
    <s v="TKACHEV Aleksei"/>
    <s v="RUS"/>
    <m/>
    <x v="7"/>
    <n v="2"/>
    <n v="10.738"/>
    <m/>
    <m/>
    <m/>
    <m/>
    <m/>
    <m/>
    <m/>
  </r>
  <r>
    <x v="12"/>
    <x v="4"/>
    <d v="2018-12-16T00:00:00"/>
    <x v="1"/>
    <x v="0"/>
    <n v="4"/>
    <s v="RUDYK Mateusz"/>
    <s v="POL"/>
    <m/>
    <x v="14"/>
    <n v="1"/>
    <n v="10.599"/>
    <m/>
    <m/>
    <m/>
    <m/>
    <m/>
    <m/>
    <m/>
  </r>
  <r>
    <x v="12"/>
    <x v="4"/>
    <d v="2018-12-16T00:00:00"/>
    <x v="1"/>
    <x v="0"/>
    <n v="4"/>
    <s v="VYNOKUROV Andrii"/>
    <s v="UKR"/>
    <m/>
    <x v="9"/>
    <n v="2"/>
    <n v="10.673"/>
    <m/>
    <m/>
    <m/>
    <m/>
    <m/>
    <m/>
    <m/>
  </r>
  <r>
    <x v="12"/>
    <x v="4"/>
    <d v="2018-12-16T00:00:00"/>
    <x v="1"/>
    <x v="0"/>
    <n v="5"/>
    <s v="KENNY Jason"/>
    <s v="GBR"/>
    <m/>
    <x v="0"/>
    <n v="1"/>
    <n v="10.609"/>
    <m/>
    <m/>
    <m/>
    <m/>
    <m/>
    <m/>
    <m/>
  </r>
  <r>
    <x v="12"/>
    <x v="4"/>
    <d v="2018-12-16T00:00:00"/>
    <x v="1"/>
    <x v="0"/>
    <n v="5"/>
    <s v="SAHROM Muhammad Shah Firdaus"/>
    <s v="MAS"/>
    <m/>
    <x v="11"/>
    <n v="2"/>
    <n v="12.157"/>
    <m/>
    <m/>
    <m/>
    <m/>
    <m/>
    <m/>
    <m/>
  </r>
  <r>
    <x v="12"/>
    <x v="4"/>
    <d v="2018-12-16T00:00:00"/>
    <x v="1"/>
    <x v="0"/>
    <n v="6"/>
    <s v="OH Jeseok"/>
    <s v="KOR"/>
    <m/>
    <x v="4"/>
    <n v="1"/>
    <n v="10.426"/>
    <m/>
    <m/>
    <m/>
    <m/>
    <m/>
    <m/>
    <m/>
  </r>
  <r>
    <x v="12"/>
    <x v="4"/>
    <d v="2018-12-16T00:00:00"/>
    <x v="1"/>
    <x v="0"/>
    <n v="6"/>
    <s v="BOS Theo"/>
    <s v="BCC"/>
    <m/>
    <x v="5"/>
    <n v="2"/>
    <n v="10.429"/>
    <m/>
    <m/>
    <m/>
    <m/>
    <m/>
    <m/>
    <m/>
  </r>
  <r>
    <x v="12"/>
    <x v="4"/>
    <d v="2018-12-16T00:00:00"/>
    <x v="1"/>
    <x v="0"/>
    <n v="7"/>
    <s v="LENDEL Vasilijus"/>
    <s v="LTU"/>
    <m/>
    <x v="2"/>
    <n v="1"/>
    <n v="10.239000000000001"/>
    <m/>
    <m/>
    <m/>
    <m/>
    <m/>
    <m/>
    <m/>
  </r>
  <r>
    <x v="12"/>
    <x v="4"/>
    <d v="2018-12-16T00:00:00"/>
    <x v="1"/>
    <x v="0"/>
    <n v="7"/>
    <s v="SZALONTAY Sandor"/>
    <s v="HUN"/>
    <m/>
    <x v="13"/>
    <n v="2"/>
    <n v="10.520000000000001"/>
    <m/>
    <m/>
    <m/>
    <m/>
    <m/>
    <m/>
    <m/>
  </r>
  <r>
    <x v="12"/>
    <x v="4"/>
    <d v="2018-12-16T00:00:00"/>
    <x v="1"/>
    <x v="0"/>
    <n v="8"/>
    <s v="AWANG Mohd Azizulhasni"/>
    <s v="MAS"/>
    <m/>
    <x v="18"/>
    <n v="1"/>
    <n v="10.215999999999999"/>
    <m/>
    <m/>
    <m/>
    <m/>
    <m/>
    <m/>
    <m/>
  </r>
  <r>
    <x v="12"/>
    <x v="4"/>
    <d v="2018-12-16T00:00:00"/>
    <x v="1"/>
    <x v="0"/>
    <n v="8"/>
    <s v="PHILLIP Njisane"/>
    <s v="TTO"/>
    <m/>
    <x v="15"/>
    <n v="2"/>
    <n v="10.28"/>
    <m/>
    <m/>
    <m/>
    <m/>
    <m/>
    <m/>
    <m/>
  </r>
  <r>
    <x v="12"/>
    <x v="4"/>
    <d v="2018-12-16T00:00:00"/>
    <x v="1"/>
    <x v="0"/>
    <n v="9"/>
    <s v="QUINTERO CHAVARRO Kevin Santiago"/>
    <s v="COL"/>
    <m/>
    <x v="22"/>
    <n v="1"/>
    <n v="10.365"/>
    <m/>
    <m/>
    <m/>
    <m/>
    <m/>
    <m/>
    <m/>
  </r>
  <r>
    <x v="12"/>
    <x v="4"/>
    <d v="2018-12-16T00:00:00"/>
    <x v="1"/>
    <x v="0"/>
    <n v="9"/>
    <s v="LAFARGUE Quentin"/>
    <s v="FRA"/>
    <m/>
    <x v="19"/>
    <n v="2"/>
    <n v="10.369"/>
    <m/>
    <m/>
    <m/>
    <m/>
    <m/>
    <m/>
    <m/>
  </r>
  <r>
    <x v="12"/>
    <x v="4"/>
    <d v="2018-12-16T00:00:00"/>
    <x v="1"/>
    <x v="0"/>
    <n v="10"/>
    <s v="LANDERNEAU Melvin"/>
    <s v="FRA"/>
    <m/>
    <x v="20"/>
    <n v="1"/>
    <n v="10.378"/>
    <m/>
    <m/>
    <m/>
    <m/>
    <m/>
    <m/>
    <m/>
  </r>
  <r>
    <x v="12"/>
    <x v="4"/>
    <d v="2018-12-16T00:00:00"/>
    <x v="1"/>
    <x v="0"/>
    <n v="10"/>
    <s v="BARRETTE Hugo"/>
    <s v="CAN"/>
    <m/>
    <x v="23"/>
    <n v="2"/>
    <n v="10.382"/>
    <m/>
    <m/>
    <m/>
    <m/>
    <m/>
    <m/>
    <m/>
  </r>
  <r>
    <x v="12"/>
    <x v="4"/>
    <d v="2018-12-16T00:00:00"/>
    <x v="1"/>
    <x v="0"/>
    <n v="11"/>
    <s v="BOTTICHER Stefan"/>
    <s v="GER"/>
    <m/>
    <x v="6"/>
    <n v="1"/>
    <n v="10.356999999999999"/>
    <m/>
    <m/>
    <m/>
    <m/>
    <m/>
    <m/>
    <m/>
  </r>
  <r>
    <x v="12"/>
    <x v="4"/>
    <d v="2018-12-16T00:00:00"/>
    <x v="1"/>
    <x v="0"/>
    <n v="11"/>
    <s v="KELEMEN Pavel"/>
    <s v="CZE"/>
    <m/>
    <x v="17"/>
    <n v="2"/>
    <n v="10.420999999999999"/>
    <m/>
    <m/>
    <m/>
    <m/>
    <m/>
    <m/>
    <m/>
  </r>
  <r>
    <x v="12"/>
    <x v="4"/>
    <d v="2018-12-16T00:00:00"/>
    <x v="1"/>
    <x v="0"/>
    <n v="12"/>
    <s v="DORNBACH Maximilian"/>
    <s v="GER"/>
    <m/>
    <x v="16"/>
    <n v="1"/>
    <n v="10.528"/>
    <m/>
    <m/>
    <m/>
    <m/>
    <m/>
    <m/>
    <m/>
  </r>
  <r>
    <x v="12"/>
    <x v="4"/>
    <d v="2018-12-16T00:00:00"/>
    <x v="1"/>
    <x v="0"/>
    <n v="12"/>
    <s v="PERALTA GASCON Juan"/>
    <s v="ESP"/>
    <m/>
    <x v="21"/>
    <n v="2"/>
    <n v="10.577"/>
    <m/>
    <m/>
    <m/>
    <m/>
    <m/>
    <m/>
    <m/>
  </r>
  <r>
    <x v="12"/>
    <x v="4"/>
    <d v="2018-12-16T00:00:00"/>
    <x v="1"/>
    <x v="1"/>
    <n v="1"/>
    <s v="LAVREYSEN Harrie"/>
    <s v="NED"/>
    <m/>
    <x v="24"/>
    <n v="1"/>
    <n v="10.074999999999999"/>
    <m/>
    <m/>
    <m/>
    <m/>
    <m/>
    <m/>
    <m/>
  </r>
  <r>
    <x v="12"/>
    <x v="4"/>
    <d v="2018-12-16T00:00:00"/>
    <x v="1"/>
    <x v="1"/>
    <n v="1"/>
    <s v="DORNBACH Maximilian"/>
    <s v="GER"/>
    <m/>
    <x v="16"/>
    <n v="2"/>
    <n v="10.154999999999999"/>
    <m/>
    <m/>
    <m/>
    <m/>
    <m/>
    <m/>
    <m/>
  </r>
  <r>
    <x v="12"/>
    <x v="4"/>
    <d v="2018-12-16T00:00:00"/>
    <x v="1"/>
    <x v="1"/>
    <n v="2"/>
    <s v="HOOGLAND Jeffrey"/>
    <s v="NED"/>
    <m/>
    <x v="26"/>
    <n v="1"/>
    <n v="10.106999999999999"/>
    <m/>
    <m/>
    <m/>
    <m/>
    <m/>
    <m/>
    <m/>
  </r>
  <r>
    <x v="12"/>
    <x v="4"/>
    <d v="2018-12-16T00:00:00"/>
    <x v="1"/>
    <x v="1"/>
    <n v="2"/>
    <s v="BOTTICHER Stefan"/>
    <s v="GER"/>
    <m/>
    <x v="6"/>
    <n v="2"/>
    <n v="10.148999999999999"/>
    <m/>
    <m/>
    <m/>
    <m/>
    <m/>
    <m/>
    <m/>
  </r>
  <r>
    <x v="12"/>
    <x v="4"/>
    <d v="2018-12-16T00:00:00"/>
    <x v="1"/>
    <x v="1"/>
    <n v="3"/>
    <s v="GLAETZER Matthew"/>
    <s v="AUS"/>
    <m/>
    <x v="25"/>
    <n v="1"/>
    <n v="10.179"/>
    <m/>
    <m/>
    <m/>
    <m/>
    <m/>
    <m/>
    <m/>
  </r>
  <r>
    <x v="12"/>
    <x v="4"/>
    <d v="2018-12-16T00:00:00"/>
    <x v="1"/>
    <x v="1"/>
    <n v="3"/>
    <s v="LANDERNEAU Melvin"/>
    <s v="FRA"/>
    <m/>
    <x v="20"/>
    <n v="2"/>
    <n v="10.333"/>
    <m/>
    <m/>
    <m/>
    <m/>
    <m/>
    <m/>
    <m/>
  </r>
  <r>
    <x v="12"/>
    <x v="4"/>
    <d v="2018-12-16T00:00:00"/>
    <x v="1"/>
    <x v="1"/>
    <n v="4"/>
    <s v="PAUL Nicholas"/>
    <s v="TTO"/>
    <m/>
    <x v="8"/>
    <n v="1"/>
    <n v="10.173999999999999"/>
    <m/>
    <m/>
    <m/>
    <m/>
    <m/>
    <m/>
    <m/>
  </r>
  <r>
    <x v="12"/>
    <x v="4"/>
    <d v="2018-12-16T00:00:00"/>
    <x v="1"/>
    <x v="1"/>
    <n v="4"/>
    <s v="QUINTERO CHAVARRO Kevin Santiago"/>
    <s v="COL"/>
    <m/>
    <x v="22"/>
    <n v="2"/>
    <n v="10.253"/>
    <m/>
    <m/>
    <m/>
    <m/>
    <m/>
    <m/>
    <m/>
  </r>
  <r>
    <x v="12"/>
    <x v="4"/>
    <d v="2018-12-16T00:00:00"/>
    <x v="1"/>
    <x v="1"/>
    <n v="5"/>
    <s v="CARLIN Jack"/>
    <s v="TIN"/>
    <m/>
    <x v="27"/>
    <n v="1"/>
    <n v="10.262"/>
    <m/>
    <m/>
    <m/>
    <m/>
    <m/>
    <m/>
    <m/>
  </r>
  <r>
    <x v="12"/>
    <x v="4"/>
    <d v="2018-12-16T00:00:00"/>
    <x v="1"/>
    <x v="1"/>
    <n v="5"/>
    <s v="AWANG Mohd Azizulhasni"/>
    <s v="MAS"/>
    <m/>
    <x v="18"/>
    <n v="2"/>
    <n v="10.275"/>
    <m/>
    <m/>
    <m/>
    <m/>
    <m/>
    <m/>
    <m/>
  </r>
  <r>
    <x v="12"/>
    <x v="4"/>
    <d v="2018-12-16T00:00:00"/>
    <x v="1"/>
    <x v="1"/>
    <n v="6"/>
    <s v="TJON EN FA Jair"/>
    <s v="SUR"/>
    <m/>
    <x v="10"/>
    <n v="1"/>
    <n v="10.27"/>
    <m/>
    <m/>
    <m/>
    <m/>
    <m/>
    <m/>
    <m/>
  </r>
  <r>
    <x v="12"/>
    <x v="4"/>
    <d v="2018-12-16T00:00:00"/>
    <x v="1"/>
    <x v="1"/>
    <n v="6"/>
    <s v="LENDEL Vasilijus"/>
    <s v="LTU"/>
    <m/>
    <x v="2"/>
    <n v="2"/>
    <n v="10.272"/>
    <m/>
    <m/>
    <m/>
    <m/>
    <m/>
    <m/>
    <m/>
  </r>
  <r>
    <x v="12"/>
    <x v="4"/>
    <d v="2018-12-16T00:00:00"/>
    <x v="1"/>
    <x v="1"/>
    <n v="7"/>
    <s v="OWENS Ryan"/>
    <s v="GBR"/>
    <m/>
    <x v="12"/>
    <n v="1"/>
    <n v="10.343999999999999"/>
    <m/>
    <m/>
    <m/>
    <m/>
    <m/>
    <m/>
    <m/>
  </r>
  <r>
    <x v="12"/>
    <x v="4"/>
    <d v="2018-12-16T00:00:00"/>
    <x v="1"/>
    <x v="1"/>
    <n v="7"/>
    <s v="OH Jeseok"/>
    <s v="KOR"/>
    <m/>
    <x v="4"/>
    <n v="2"/>
    <n v="10.376999999999999"/>
    <m/>
    <m/>
    <m/>
    <m/>
    <m/>
    <m/>
    <m/>
  </r>
  <r>
    <x v="12"/>
    <x v="4"/>
    <d v="2018-12-16T00:00:00"/>
    <x v="1"/>
    <x v="1"/>
    <n v="8"/>
    <s v="RUDYK Mateusz"/>
    <s v="POL"/>
    <m/>
    <x v="14"/>
    <n v="1"/>
    <n v="10.271000000000001"/>
    <m/>
    <m/>
    <m/>
    <m/>
    <m/>
    <m/>
    <m/>
  </r>
  <r>
    <x v="12"/>
    <x v="4"/>
    <d v="2018-12-16T00:00:00"/>
    <x v="1"/>
    <x v="1"/>
    <n v="8"/>
    <s v="KENNY Jason"/>
    <s v="GBR"/>
    <m/>
    <x v="0"/>
    <n v="2"/>
    <n v="10.346"/>
    <m/>
    <m/>
    <m/>
    <m/>
    <m/>
    <m/>
    <m/>
  </r>
  <r>
    <x v="12"/>
    <x v="4"/>
    <d v="2018-12-16T00:00:00"/>
    <x v="1"/>
    <x v="2"/>
    <n v="1"/>
    <s v="LAVREYSEN Harrie"/>
    <s v="NED"/>
    <m/>
    <x v="24"/>
    <n v="1"/>
    <n v="10.33"/>
    <m/>
    <n v="1"/>
    <n v="10.105"/>
    <m/>
    <m/>
    <m/>
    <m/>
  </r>
  <r>
    <x v="12"/>
    <x v="4"/>
    <d v="2018-12-16T00:00:00"/>
    <x v="1"/>
    <x v="2"/>
    <n v="1"/>
    <s v="RUDYK Mateusz"/>
    <s v="POL"/>
    <m/>
    <x v="14"/>
    <n v="2"/>
    <n v="10.411"/>
    <m/>
    <n v="2"/>
    <n v="10.163"/>
    <m/>
    <m/>
    <m/>
    <m/>
  </r>
  <r>
    <x v="12"/>
    <x v="4"/>
    <d v="2018-12-16T00:00:00"/>
    <x v="1"/>
    <x v="2"/>
    <n v="2"/>
    <s v="HOOGLAND Jeffrey"/>
    <s v="NED"/>
    <m/>
    <x v="26"/>
    <n v="1"/>
    <n v="9.8889999999999993"/>
    <m/>
    <n v="1"/>
    <n v="10.092000000000001"/>
    <m/>
    <m/>
    <m/>
    <m/>
  </r>
  <r>
    <x v="12"/>
    <x v="4"/>
    <d v="2018-12-16T00:00:00"/>
    <x v="1"/>
    <x v="2"/>
    <n v="2"/>
    <s v="OWENS Ryan"/>
    <s v="GBR"/>
    <m/>
    <x v="12"/>
    <n v="2"/>
    <n v="9.9179999999999993"/>
    <m/>
    <n v="2"/>
    <n v="11.021000000000001"/>
    <m/>
    <m/>
    <m/>
    <m/>
  </r>
  <r>
    <x v="12"/>
    <x v="4"/>
    <d v="2018-12-16T00:00:00"/>
    <x v="1"/>
    <x v="2"/>
    <n v="3"/>
    <s v="GLAETZER Matthew"/>
    <s v="AUS"/>
    <m/>
    <x v="25"/>
    <n v="1"/>
    <n v="10.266"/>
    <m/>
    <n v="1"/>
    <n v="10.233000000000001"/>
    <m/>
    <m/>
    <m/>
    <m/>
  </r>
  <r>
    <x v="12"/>
    <x v="4"/>
    <d v="2018-12-16T00:00:00"/>
    <x v="1"/>
    <x v="2"/>
    <n v="3"/>
    <s v="TJON EN FA Jair"/>
    <s v="SUR"/>
    <m/>
    <x v="10"/>
    <n v="2"/>
    <n v="10.42"/>
    <m/>
    <n v="2"/>
    <n v="10.373000000000001"/>
    <m/>
    <m/>
    <m/>
    <m/>
  </r>
  <r>
    <x v="12"/>
    <x v="4"/>
    <d v="2018-12-16T00:00:00"/>
    <x v="1"/>
    <x v="2"/>
    <n v="4"/>
    <s v="CARLIN Jack"/>
    <s v="TIN"/>
    <m/>
    <x v="27"/>
    <n v="1"/>
    <n v="10.669"/>
    <m/>
    <n v="1"/>
    <n v="10.199999999999999"/>
    <m/>
    <m/>
    <m/>
    <m/>
  </r>
  <r>
    <x v="12"/>
    <x v="4"/>
    <d v="2018-12-16T00:00:00"/>
    <x v="1"/>
    <x v="2"/>
    <n v="4"/>
    <s v="PAUL Nicholas"/>
    <s v="TTO"/>
    <m/>
    <x v="8"/>
    <n v="2"/>
    <s v="REL"/>
    <m/>
    <n v="2"/>
    <n v="10.362"/>
    <m/>
    <m/>
    <m/>
    <m/>
  </r>
  <r>
    <x v="12"/>
    <x v="4"/>
    <d v="2018-12-16T00:00:00"/>
    <x v="1"/>
    <x v="3"/>
    <n v="1"/>
    <s v="LAVREYSEN Harrie"/>
    <s v="NED"/>
    <m/>
    <x v="24"/>
    <n v="2"/>
    <n v="15.459999999999999"/>
    <m/>
    <n v="1"/>
    <n v="10.182"/>
    <m/>
    <n v="1"/>
    <n v="10.26"/>
    <m/>
  </r>
  <r>
    <x v="12"/>
    <x v="4"/>
    <d v="2018-12-16T00:00:00"/>
    <x v="1"/>
    <x v="3"/>
    <n v="1"/>
    <s v="CARLIN Jack"/>
    <s v="TIN"/>
    <m/>
    <x v="27"/>
    <n v="1"/>
    <n v="11.013999999999999"/>
    <m/>
    <n v="2"/>
    <n v="10.231"/>
    <m/>
    <n v="2"/>
    <n v="10.353"/>
    <m/>
  </r>
  <r>
    <x v="12"/>
    <x v="4"/>
    <d v="2018-12-16T00:00:00"/>
    <x v="1"/>
    <x v="3"/>
    <n v="2"/>
    <s v="GLAETZER Matthew"/>
    <s v="AUS"/>
    <m/>
    <x v="25"/>
    <n v="1"/>
    <n v="10.536"/>
    <m/>
    <n v="2"/>
    <n v="10.144"/>
    <m/>
    <n v="1"/>
    <n v="10.412000000000001"/>
    <m/>
  </r>
  <r>
    <x v="12"/>
    <x v="4"/>
    <d v="2018-12-16T00:00:00"/>
    <x v="1"/>
    <x v="3"/>
    <n v="2"/>
    <s v="HOOGLAND Jeffrey"/>
    <s v="NED"/>
    <m/>
    <x v="26"/>
    <n v="2"/>
    <n v="10.629999999999999"/>
    <m/>
    <n v="1"/>
    <n v="9.9860000000000007"/>
    <m/>
    <n v="2"/>
    <n v="10.724"/>
    <m/>
  </r>
  <r>
    <x v="12"/>
    <x v="4"/>
    <d v="2018-12-16T00:00:00"/>
    <x v="1"/>
    <x v="4"/>
    <s v="G"/>
    <s v="LAVREYSEN Harrie"/>
    <s v="NED"/>
    <m/>
    <x v="24"/>
    <n v="1"/>
    <n v="10.108000000000001"/>
    <m/>
    <n v="1"/>
    <n v="10.282"/>
    <m/>
    <m/>
    <m/>
    <m/>
  </r>
  <r>
    <x v="12"/>
    <x v="4"/>
    <d v="2018-12-16T00:00:00"/>
    <x v="1"/>
    <x v="4"/>
    <s v="G"/>
    <s v="GLAETZER Matthew"/>
    <s v="AUS"/>
    <m/>
    <x v="25"/>
    <n v="2"/>
    <n v="10.200000000000001"/>
    <m/>
    <n v="2"/>
    <n v="10.693"/>
    <m/>
    <m/>
    <m/>
    <m/>
  </r>
  <r>
    <x v="12"/>
    <x v="4"/>
    <d v="2018-12-16T00:00:00"/>
    <x v="1"/>
    <x v="4"/>
    <s v="B"/>
    <s v="HOOGLAND Jeffrey"/>
    <s v="NED"/>
    <m/>
    <x v="26"/>
    <n v="2"/>
    <n v="10.472000000000001"/>
    <m/>
    <n v="1"/>
    <n v="10.595000000000001"/>
    <m/>
    <n v="1"/>
    <n v="10.294"/>
    <m/>
  </r>
  <r>
    <x v="12"/>
    <x v="4"/>
    <d v="2018-12-16T00:00:00"/>
    <x v="1"/>
    <x v="4"/>
    <s v="B"/>
    <s v="CARLIN Jack"/>
    <s v="TIN"/>
    <m/>
    <x v="27"/>
    <n v="1"/>
    <n v="10.451000000000001"/>
    <m/>
    <n v="2"/>
    <n v="10.716000000000001"/>
    <m/>
    <n v="2"/>
    <n v="11.473000000000001"/>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3">
  <r>
    <x v="0"/>
    <x v="0"/>
    <x v="0"/>
    <x v="0"/>
    <x v="0"/>
    <s v="HOOGLAND Jeffrey"/>
    <s v="NED"/>
    <n v="29.6"/>
    <x v="0"/>
    <x v="0"/>
    <x v="0"/>
    <x v="0"/>
    <d v="1899-12-30T00:00:30"/>
    <d v="1899-12-30T00:00:37"/>
    <d v="1899-12-30T00:00:44"/>
    <d v="1899-12-30T00:00:51"/>
    <x v="0"/>
    <n v="61.756"/>
  </r>
  <r>
    <x v="0"/>
    <x v="0"/>
    <x v="0"/>
    <x v="0"/>
    <x v="0"/>
    <s v="BIANCHI Matteo"/>
    <s v="ITA"/>
    <n v="20.994520547945207"/>
    <x v="1"/>
    <x v="1"/>
    <x v="1"/>
    <x v="1"/>
    <d v="1899-12-30T00:00:32"/>
    <d v="1899-12-30T00:00:38"/>
    <d v="1899-12-30T00:00:45"/>
    <d v="1899-12-30T00:00:52"/>
    <x v="1"/>
    <n v="60.545000000000002"/>
  </r>
  <r>
    <x v="0"/>
    <x v="0"/>
    <x v="0"/>
    <x v="0"/>
    <x v="0"/>
    <s v="LANDERNEAU Melvin"/>
    <s v="FRA"/>
    <n v="25.06027397260274"/>
    <x v="2"/>
    <x v="1"/>
    <x v="1"/>
    <x v="1"/>
    <d v="1899-12-30T00:00:32"/>
    <d v="1899-12-30T00:00:38"/>
    <d v="1899-12-30T00:00:45"/>
    <d v="1899-12-30T00:00:52"/>
    <x v="2"/>
    <n v="60.454000000000001"/>
  </r>
  <r>
    <x v="0"/>
    <x v="0"/>
    <x v="0"/>
    <x v="0"/>
    <x v="0"/>
    <s v="DÖRNBACH Maximilian"/>
    <s v="GER"/>
    <e v="#N/A"/>
    <x v="3"/>
    <x v="1"/>
    <x v="1"/>
    <x v="1"/>
    <d v="1899-12-30T00:00:32"/>
    <d v="1899-12-30T00:00:39"/>
    <d v="1899-12-30T00:00:45"/>
    <d v="1899-12-30T00:00:52"/>
    <x v="2"/>
    <n v="60.250999999999998"/>
  </r>
  <r>
    <x v="0"/>
    <x v="0"/>
    <x v="0"/>
    <x v="0"/>
    <x v="0"/>
    <s v="OBARA Yuta"/>
    <s v="JPN"/>
    <n v="26.641095890410959"/>
    <x v="4"/>
    <x v="0"/>
    <x v="0"/>
    <x v="1"/>
    <d v="1899-12-30T00:00:31"/>
    <d v="1899-12-30T00:00:38"/>
    <d v="1899-12-30T00:00:45"/>
    <d v="1899-12-30T00:00:52"/>
    <x v="2"/>
    <n v="60.204999999999998"/>
  </r>
  <r>
    <x v="0"/>
    <x v="0"/>
    <x v="0"/>
    <x v="0"/>
    <x v="0"/>
    <s v="HEDGCOCK James"/>
    <s v="CAN"/>
    <n v="20.926027397260274"/>
    <x v="5"/>
    <x v="1"/>
    <x v="1"/>
    <x v="1"/>
    <d v="1899-12-30T00:00:32"/>
    <d v="1899-12-30T00:00:38"/>
    <d v="1899-12-30T00:00:45"/>
    <d v="1899-12-30T00:00:52"/>
    <x v="2"/>
    <n v="60.12"/>
  </r>
  <r>
    <x v="0"/>
    <x v="0"/>
    <x v="0"/>
    <x v="0"/>
    <x v="0"/>
    <s v="KERGOZOU DE LA BOESSIERE Nicholas"/>
    <s v="NZL"/>
    <e v="#N/A"/>
    <x v="6"/>
    <x v="1"/>
    <x v="1"/>
    <x v="2"/>
    <d v="1899-12-30T00:00:32"/>
    <d v="1899-12-30T00:00:39"/>
    <d v="1899-12-30T00:00:46"/>
    <d v="1899-12-30T00:00:53"/>
    <x v="2"/>
    <n v="60.07"/>
  </r>
  <r>
    <x v="0"/>
    <x v="0"/>
    <x v="0"/>
    <x v="0"/>
    <x v="0"/>
    <s v="MARTINEZ CHORRO Alejandro"/>
    <s v="ESP"/>
    <n v="24.397260273972602"/>
    <x v="7"/>
    <x v="1"/>
    <x v="0"/>
    <x v="1"/>
    <d v="1899-12-30T00:00:31"/>
    <d v="1899-12-30T00:00:38"/>
    <d v="1899-12-30T00:00:45"/>
    <d v="1899-12-30T00:00:52"/>
    <x v="2"/>
    <n v="60.061999999999998"/>
  </r>
  <r>
    <x v="0"/>
    <x v="0"/>
    <x v="0"/>
    <x v="0"/>
    <x v="0"/>
    <s v="XUE Chenxi"/>
    <s v="CHN"/>
    <n v="21.726027397260275"/>
    <x v="8"/>
    <x v="0"/>
    <x v="0"/>
    <x v="1"/>
    <d v="1899-12-30T00:00:32"/>
    <d v="1899-12-30T00:00:38"/>
    <d v="1899-12-30T00:00:45"/>
    <d v="1899-12-30T00:00:53"/>
    <x v="2"/>
    <n v="59.856999999999999"/>
  </r>
  <r>
    <x v="0"/>
    <x v="0"/>
    <x v="0"/>
    <x v="0"/>
    <x v="0"/>
    <s v="JURCZYK Marc"/>
    <s v="GER"/>
    <n v="26.747945205479454"/>
    <x v="9"/>
    <x v="1"/>
    <x v="1"/>
    <x v="2"/>
    <d v="1899-12-30T00:00:33"/>
    <d v="1899-12-30T00:00:39"/>
    <d v="1899-12-30T00:00:46"/>
    <d v="1899-12-30T00:00:53"/>
    <x v="2"/>
    <n v="59.616"/>
  </r>
  <r>
    <x v="0"/>
    <x v="0"/>
    <x v="0"/>
    <x v="0"/>
    <x v="0"/>
    <s v="WAGNER Robin"/>
    <s v="CZE"/>
    <n v="29.698630136986303"/>
    <x v="10"/>
    <x v="1"/>
    <x v="1"/>
    <x v="2"/>
    <d v="1899-12-30T00:00:32"/>
    <d v="1899-12-30T00:00:39"/>
    <d v="1899-12-30T00:00:46"/>
    <d v="1899-12-30T00:00:53"/>
    <x v="2"/>
    <n v="59.47"/>
  </r>
  <r>
    <x v="0"/>
    <x v="0"/>
    <x v="0"/>
    <x v="0"/>
    <x v="0"/>
    <s v="ORTEGA FONTALVO Cristian David"/>
    <s v="COL"/>
    <n v="22.054794520547944"/>
    <x v="11"/>
    <x v="1"/>
    <x v="2"/>
    <x v="2"/>
    <d v="1899-12-30T00:00:33"/>
    <d v="1899-12-30T00:00:39"/>
    <d v="1899-12-30T00:00:46"/>
    <d v="1899-12-30T00:00:53"/>
    <x v="3"/>
    <n v="59.411000000000001"/>
  </r>
  <r>
    <x v="0"/>
    <x v="0"/>
    <x v="0"/>
    <x v="0"/>
    <x v="0"/>
    <s v="RAJKOWSKI Patryk"/>
    <s v="POL"/>
    <n v="26.660273972602738"/>
    <x v="12"/>
    <x v="1"/>
    <x v="1"/>
    <x v="2"/>
    <d v="1899-12-30T00:00:32"/>
    <d v="1899-12-30T00:00:39"/>
    <d v="1899-12-30T00:00:46"/>
    <d v="1899-12-30T00:00:53"/>
    <x v="3"/>
    <n v="59.408000000000001"/>
  </r>
  <r>
    <x v="0"/>
    <x v="0"/>
    <x v="0"/>
    <x v="0"/>
    <x v="0"/>
    <s v="DODYK Ryan"/>
    <s v="CAN"/>
    <n v="25.876712328767123"/>
    <x v="13"/>
    <x v="1"/>
    <x v="1"/>
    <x v="2"/>
    <d v="1899-12-30T00:00:32"/>
    <d v="1899-12-30T00:00:39"/>
    <d v="1899-12-30T00:00:46"/>
    <d v="1899-12-30T00:00:53"/>
    <x v="3"/>
    <n v="59.23"/>
  </r>
  <r>
    <x v="0"/>
    <x v="0"/>
    <x v="0"/>
    <x v="0"/>
    <x v="0"/>
    <s v="LAFARGUE Quentin"/>
    <s v="FRA"/>
    <n v="31.92876712328767"/>
    <x v="14"/>
    <x v="1"/>
    <x v="1"/>
    <x v="2"/>
    <d v="1899-12-30T00:00:33"/>
    <d v="1899-12-30T00:00:40"/>
    <d v="1899-12-30T00:00:47"/>
    <d v="1899-12-30T00:00:54"/>
    <x v="3"/>
    <n v="59.045999999999999"/>
  </r>
  <r>
    <x v="0"/>
    <x v="0"/>
    <x v="0"/>
    <x v="0"/>
    <x v="0"/>
    <s v="LIU Qi"/>
    <s v="CHN"/>
    <n v="21.887671232876713"/>
    <x v="15"/>
    <x v="1"/>
    <x v="1"/>
    <x v="1"/>
    <d v="1899-12-30T00:00:32"/>
    <d v="1899-12-30T00:00:39"/>
    <d v="1899-12-30T00:00:46"/>
    <d v="1899-12-30T00:00:53"/>
    <x v="3"/>
    <n v="58.957999999999998"/>
  </r>
  <r>
    <x v="0"/>
    <x v="0"/>
    <x v="0"/>
    <x v="0"/>
    <x v="0"/>
    <s v="RAMIREZ MORALES Santiago"/>
    <s v="COL"/>
    <n v="28.254794520547946"/>
    <x v="16"/>
    <x v="2"/>
    <x v="2"/>
    <x v="2"/>
    <d v="1899-12-30T00:00:33"/>
    <d v="1899-12-30T00:00:39"/>
    <d v="1899-12-30T00:00:46"/>
    <d v="1899-12-30T00:00:53"/>
    <x v="3"/>
    <n v="58.957000000000001"/>
  </r>
  <r>
    <x v="0"/>
    <x v="0"/>
    <x v="0"/>
    <x v="0"/>
    <x v="0"/>
    <s v="MOHD ZONIS Muhammad Fadhil"/>
    <s v="MAS"/>
    <n v="24.87945205479452"/>
    <x v="17"/>
    <x v="1"/>
    <x v="1"/>
    <x v="2"/>
    <d v="1899-12-30T00:00:33"/>
    <d v="1899-12-30T00:00:40"/>
    <d v="1899-12-30T00:00:46"/>
    <d v="1899-12-30T00:00:54"/>
    <x v="3"/>
    <n v="58.813000000000002"/>
  </r>
  <r>
    <x v="0"/>
    <x v="0"/>
    <x v="0"/>
    <x v="0"/>
    <x v="0"/>
    <s v="BOSCARO Davide"/>
    <s v="ITA"/>
    <n v="22.268493150684932"/>
    <x v="18"/>
    <x v="1"/>
    <x v="2"/>
    <x v="2"/>
    <d v="1899-12-30T00:00:33"/>
    <d v="1899-12-30T00:00:40"/>
    <d v="1899-12-30T00:00:47"/>
    <d v="1899-12-30T00:00:54"/>
    <x v="3"/>
    <n v="58.750999999999998"/>
  </r>
  <r>
    <x v="0"/>
    <x v="0"/>
    <x v="0"/>
    <x v="0"/>
    <x v="0"/>
    <s v="BÁBEK Tomáš"/>
    <s v="CZE"/>
    <n v="35.386301369863013"/>
    <x v="19"/>
    <x v="1"/>
    <x v="1"/>
    <x v="2"/>
    <d v="1899-12-30T00:00:33"/>
    <d v="1899-12-30T00:00:39"/>
    <d v="1899-12-30T00:00:47"/>
    <d v="1899-12-30T00:00:54"/>
    <x v="4"/>
    <n v="58.439"/>
  </r>
  <r>
    <x v="0"/>
    <x v="0"/>
    <x v="0"/>
    <x v="0"/>
    <x v="0"/>
    <s v="RUIZ TERAN Juan"/>
    <s v="MEX"/>
    <e v="#N/A"/>
    <x v="20"/>
    <x v="1"/>
    <x v="1"/>
    <x v="2"/>
    <d v="1899-12-30T00:00:32"/>
    <d v="1899-12-30T00:00:39"/>
    <d v="1899-12-30T00:00:46"/>
    <d v="1899-12-30T00:00:54"/>
    <x v="4"/>
    <n v="58.375999999999998"/>
  </r>
  <r>
    <x v="0"/>
    <x v="0"/>
    <x v="0"/>
    <x v="0"/>
    <x v="0"/>
    <s v="CHUGAY Andrey"/>
    <s v="KAZ"/>
    <n v="22.756164383561643"/>
    <x v="21"/>
    <x v="1"/>
    <x v="1"/>
    <x v="2"/>
    <d v="1899-12-30T00:00:32"/>
    <d v="1899-12-30T00:00:39"/>
    <d v="1899-12-30T00:00:46"/>
    <d v="1899-12-30T00:00:54"/>
    <x v="4"/>
    <n v="58.247999999999998"/>
  </r>
  <r>
    <x v="0"/>
    <x v="0"/>
    <x v="0"/>
    <x v="0"/>
    <x v="0"/>
    <s v="MORENO SANCHEZ Jose"/>
    <s v="ESP"/>
    <n v="28.923287671232877"/>
    <x v="22"/>
    <x v="1"/>
    <x v="1"/>
    <x v="2"/>
    <d v="1899-12-30T00:00:33"/>
    <d v="1899-12-30T00:00:40"/>
    <d v="1899-12-30T00:00:47"/>
    <d v="1899-12-30T00:00:54"/>
    <x v="4"/>
    <n v="58.014000000000003"/>
  </r>
  <r>
    <x v="0"/>
    <x v="0"/>
    <x v="0"/>
    <x v="0"/>
    <x v="0"/>
    <s v="ELKATHCHOONGO David"/>
    <s v="IND"/>
    <e v="#N/A"/>
    <x v="23"/>
    <x v="1"/>
    <x v="1"/>
    <x v="2"/>
    <d v="1899-12-30T00:00:33"/>
    <d v="1899-12-30T00:00:40"/>
    <d v="1899-12-30T00:00:47"/>
    <d v="1899-12-30T00:00:55"/>
    <x v="5"/>
    <n v="57.491"/>
  </r>
  <r>
    <x v="0"/>
    <x v="0"/>
    <x v="0"/>
    <x v="0"/>
    <x v="0"/>
    <s v="SPIES Jean"/>
    <s v="RSA"/>
    <e v="#N/A"/>
    <x v="24"/>
    <x v="2"/>
    <x v="2"/>
    <x v="3"/>
    <d v="1899-12-30T00:00:34"/>
    <d v="1899-12-30T00:00:41"/>
    <d v="1899-12-30T00:00:48"/>
    <d v="1899-12-30T00:00:55"/>
    <x v="5"/>
    <n v="57.372999999999998"/>
  </r>
  <r>
    <x v="0"/>
    <x v="0"/>
    <x v="0"/>
    <x v="0"/>
    <x v="1"/>
    <s v="HOOGLAND Jeffrey"/>
    <s v="NED"/>
    <n v="29.6"/>
    <x v="0"/>
    <x v="0"/>
    <x v="0"/>
    <x v="0"/>
    <d v="1899-12-30T00:00:30"/>
    <d v="1899-12-30T00:00:37"/>
    <d v="1899-12-30T00:00:43"/>
    <d v="1899-12-30T00:00:51"/>
    <x v="0"/>
    <n v="61.955736068564342"/>
  </r>
  <r>
    <x v="0"/>
    <x v="0"/>
    <x v="0"/>
    <x v="0"/>
    <x v="1"/>
    <s v="LANDERNEAU Melvin"/>
    <s v="FRA"/>
    <n v="25.06027397260274"/>
    <x v="1"/>
    <x v="1"/>
    <x v="1"/>
    <x v="1"/>
    <d v="1899-12-30T00:00:32"/>
    <d v="1899-12-30T00:00:38"/>
    <d v="1899-12-30T00:00:45"/>
    <d v="1899-12-30T00:00:52"/>
    <x v="2"/>
    <n v="60.43513295729251"/>
  </r>
  <r>
    <x v="0"/>
    <x v="0"/>
    <x v="0"/>
    <x v="0"/>
    <x v="1"/>
    <s v="MARTINEZ CHORRO Alejandro"/>
    <s v="ESP"/>
    <n v="24.397260273972602"/>
    <x v="2"/>
    <x v="1"/>
    <x v="1"/>
    <x v="1"/>
    <d v="1899-12-30T00:00:32"/>
    <d v="1899-12-30T00:00:38"/>
    <d v="1899-12-30T00:00:45"/>
    <d v="1899-12-30T00:00:52"/>
    <x v="2"/>
    <n v="60.129277947587312"/>
  </r>
  <r>
    <x v="0"/>
    <x v="0"/>
    <x v="0"/>
    <x v="0"/>
    <x v="1"/>
    <s v="DÖRNBACH Maximilian"/>
    <s v="GER"/>
    <e v="#N/A"/>
    <x v="3"/>
    <x v="1"/>
    <x v="1"/>
    <x v="1"/>
    <d v="1899-12-30T00:00:32"/>
    <d v="1899-12-30T00:00:39"/>
    <d v="1899-12-30T00:00:46"/>
    <d v="1899-12-30T00:00:53"/>
    <x v="2"/>
    <n v="60.016004267804739"/>
  </r>
  <r>
    <x v="0"/>
    <x v="0"/>
    <x v="0"/>
    <x v="0"/>
    <x v="1"/>
    <s v="BIANCHI Matteo"/>
    <s v="ITA"/>
    <n v="20.994520547945207"/>
    <x v="4"/>
    <x v="1"/>
    <x v="1"/>
    <x v="1"/>
    <d v="1899-12-30T00:00:32"/>
    <d v="1899-12-30T00:00:38"/>
    <d v="1899-12-30T00:00:45"/>
    <d v="1899-12-30T00:00:53"/>
    <x v="2"/>
    <n v="59.988002399520092"/>
  </r>
  <r>
    <x v="0"/>
    <x v="0"/>
    <x v="0"/>
    <x v="0"/>
    <x v="1"/>
    <s v="OBARA Yuta"/>
    <s v="JPN"/>
    <n v="26.641095890410959"/>
    <x v="5"/>
    <x v="0"/>
    <x v="0"/>
    <x v="1"/>
    <d v="1899-12-30T00:00:31"/>
    <d v="1899-12-30T00:00:38"/>
    <d v="1899-12-30T00:00:45"/>
    <d v="1899-12-30T00:00:53"/>
    <x v="2"/>
    <n v="59.825508932280847"/>
  </r>
  <r>
    <x v="0"/>
    <x v="0"/>
    <x v="0"/>
    <x v="0"/>
    <x v="1"/>
    <s v="KERGOZOU DE LA BOESSIERE Nicholas"/>
    <s v="NZL"/>
    <e v="#N/A"/>
    <x v="6"/>
    <x v="1"/>
    <x v="1"/>
    <x v="2"/>
    <d v="1899-12-30T00:00:32"/>
    <d v="1899-12-30T00:00:39"/>
    <d v="1899-12-30T00:00:46"/>
    <d v="1899-12-30T00:00:53"/>
    <x v="2"/>
    <n v="59.661915810407685"/>
  </r>
  <r>
    <x v="0"/>
    <x v="0"/>
    <x v="0"/>
    <x v="0"/>
    <x v="1"/>
    <s v="HEDGCOCK James"/>
    <s v="CAN"/>
    <n v="20.926027397260274"/>
    <x v="7"/>
    <x v="1"/>
    <x v="1"/>
    <x v="1"/>
    <d v="1899-12-30T00:00:32"/>
    <d v="1899-12-30T00:00:39"/>
    <d v="1899-12-30T00:00:46"/>
    <d v="1899-12-30T00:00:53"/>
    <x v="2"/>
    <n v="59.639182943193681"/>
  </r>
  <r>
    <x v="1"/>
    <x v="0"/>
    <x v="1"/>
    <x v="1"/>
    <x v="0"/>
    <s v="DÖRNBACH Maximilian"/>
    <s v="GER"/>
    <e v="#N/A"/>
    <x v="0"/>
    <x v="1"/>
    <x v="1"/>
    <x v="1"/>
    <d v="1899-12-30T00:00:32"/>
    <d v="1899-12-30T00:00:38"/>
    <d v="1899-12-30T00:00:45"/>
    <d v="1899-12-30T00:00:52"/>
    <x v="1"/>
    <n v="60.826222860522087"/>
  </r>
  <r>
    <x v="1"/>
    <x v="0"/>
    <x v="1"/>
    <x v="1"/>
    <x v="0"/>
    <s v="PAUL Nicholas"/>
    <s v="TTO"/>
    <n v="23.805479452054794"/>
    <x v="1"/>
    <x v="1"/>
    <x v="1"/>
    <x v="1"/>
    <d v="1899-12-30T00:00:32"/>
    <d v="1899-12-30T00:00:39"/>
    <d v="1899-12-30T00:00:45"/>
    <d v="1899-12-30T00:00:52"/>
    <x v="2"/>
    <n v="60.409779672109138"/>
  </r>
  <r>
    <x v="1"/>
    <x v="0"/>
    <x v="1"/>
    <x v="1"/>
    <x v="0"/>
    <s v="LANDERNEAU Melvin"/>
    <s v="FRA"/>
    <n v="24.791780821917808"/>
    <x v="2"/>
    <x v="1"/>
    <x v="1"/>
    <x v="2"/>
    <d v="1899-12-30T00:00:32"/>
    <d v="1899-12-30T00:00:39"/>
    <d v="1899-12-30T00:00:45"/>
    <d v="1899-12-30T00:00:52"/>
    <x v="2"/>
    <n v="60.384447650038567"/>
  </r>
  <r>
    <x v="1"/>
    <x v="0"/>
    <x v="1"/>
    <x v="1"/>
    <x v="0"/>
    <s v="RAMIREZ MORALES Santiago"/>
    <s v="COL"/>
    <n v="27.986301369863014"/>
    <x v="3"/>
    <x v="2"/>
    <x v="2"/>
    <x v="2"/>
    <d v="1899-12-30T00:00:33"/>
    <d v="1899-12-30T00:00:39"/>
    <d v="1899-12-30T00:00:46"/>
    <d v="1899-12-30T00:00:53"/>
    <x v="2"/>
    <n v="60.162438584177281"/>
  </r>
  <r>
    <x v="1"/>
    <x v="0"/>
    <x v="1"/>
    <x v="1"/>
    <x v="0"/>
    <s v="HEDGCOCK James"/>
    <s v="CAN"/>
    <n v="20.657534246575342"/>
    <x v="4"/>
    <x v="1"/>
    <x v="1"/>
    <x v="2"/>
    <d v="1899-12-30T00:00:32"/>
    <d v="1899-12-30T00:00:39"/>
    <d v="1899-12-30T00:00:46"/>
    <d v="1899-12-30T00:00:53"/>
    <x v="3"/>
    <n v="59.292443507477429"/>
  </r>
  <r>
    <x v="1"/>
    <x v="0"/>
    <x v="1"/>
    <x v="1"/>
    <x v="0"/>
    <s v="MARTINEZ CHORRO Alejandro"/>
    <s v="ESP"/>
    <n v="24.12876712328767"/>
    <x v="5"/>
    <x v="1"/>
    <x v="1"/>
    <x v="1"/>
    <d v="1899-12-30T00:00:32"/>
    <d v="1899-12-30T00:00:39"/>
    <d v="1899-12-30T00:00:46"/>
    <d v="1899-12-30T00:00:53"/>
    <x v="3"/>
    <n v="59.167707580040769"/>
  </r>
  <r>
    <x v="1"/>
    <x v="0"/>
    <x v="1"/>
    <x v="1"/>
    <x v="0"/>
    <s v="ORTEGA FONTALVO Cristian David"/>
    <s v="COL"/>
    <n v="21.786301369863015"/>
    <x v="6"/>
    <x v="2"/>
    <x v="2"/>
    <x v="3"/>
    <d v="1899-12-30T00:00:33"/>
    <d v="1899-12-30T00:00:40"/>
    <d v="1899-12-30T00:00:47"/>
    <d v="1899-12-30T00:00:54"/>
    <x v="3"/>
    <n v="59.022198904810317"/>
  </r>
  <r>
    <x v="1"/>
    <x v="0"/>
    <x v="1"/>
    <x v="1"/>
    <x v="0"/>
    <s v="LAMON Francesco"/>
    <s v="ITA"/>
    <n v="28.438356164383563"/>
    <x v="7"/>
    <x v="1"/>
    <x v="2"/>
    <x v="3"/>
    <d v="1899-12-30T00:00:33"/>
    <d v="1899-12-30T00:00:40"/>
    <d v="1899-12-30T00:00:47"/>
    <d v="1899-12-30T00:00:54"/>
    <x v="3"/>
    <n v="58.650070868835634"/>
  </r>
  <r>
    <x v="1"/>
    <x v="0"/>
    <x v="1"/>
    <x v="1"/>
    <x v="0"/>
    <s v="CHUGAY Andrey"/>
    <s v="KAZ"/>
    <n v="22.487671232876714"/>
    <x v="8"/>
    <x v="1"/>
    <x v="1"/>
    <x v="2"/>
    <d v="1899-12-30T00:00:33"/>
    <d v="1899-12-30T00:00:40"/>
    <d v="1899-12-30T00:00:47"/>
    <d v="1899-12-30T00:00:54"/>
    <x v="4"/>
    <n v="58.216630550794015"/>
  </r>
  <r>
    <x v="1"/>
    <x v="0"/>
    <x v="1"/>
    <x v="1"/>
    <x v="0"/>
    <s v="RUIZ TERAN Juan"/>
    <s v="MEX"/>
    <e v="#N/A"/>
    <x v="9"/>
    <x v="1"/>
    <x v="1"/>
    <x v="2"/>
    <d v="1899-12-30T00:00:33"/>
    <d v="1899-12-30T00:00:40"/>
    <d v="1899-12-30T00:00:47"/>
    <d v="1899-12-30T00:00:54"/>
    <x v="4"/>
    <n v="58.074819726080428"/>
  </r>
  <r>
    <x v="1"/>
    <x v="0"/>
    <x v="1"/>
    <x v="1"/>
    <x v="0"/>
    <s v="MORENO SANCHEZ Jose"/>
    <s v="ESP"/>
    <n v="28.654794520547945"/>
    <x v="10"/>
    <x v="1"/>
    <x v="2"/>
    <x v="2"/>
    <d v="1899-12-30T00:00:33"/>
    <d v="1899-12-30T00:00:40"/>
    <d v="1899-12-30T00:00:47"/>
    <d v="1899-12-30T00:00:55"/>
    <x v="4"/>
    <n v="57.758025959023882"/>
  </r>
  <r>
    <x v="1"/>
    <x v="0"/>
    <x v="1"/>
    <x v="1"/>
    <x v="0"/>
    <s v="QIU Zhentao"/>
    <s v="CHN"/>
    <n v="19.830136986301369"/>
    <x v="11"/>
    <x v="1"/>
    <x v="2"/>
    <x v="3"/>
    <d v="1899-12-30T00:00:33"/>
    <d v="1899-12-30T00:00:41"/>
    <d v="1899-12-30T00:00:48"/>
    <d v="1899-12-30T00:00:55"/>
    <x v="5"/>
    <n v="57.390638949113622"/>
  </r>
  <r>
    <x v="1"/>
    <x v="0"/>
    <x v="1"/>
    <x v="1"/>
    <x v="0"/>
    <s v="BRETAS Sotirios"/>
    <s v="GRE"/>
    <n v="32.345205479452055"/>
    <x v="12"/>
    <x v="2"/>
    <x v="2"/>
    <x v="3"/>
    <d v="1899-12-30T00:00:34"/>
    <d v="1899-12-30T00:00:41"/>
    <d v="1899-12-30T00:00:48"/>
    <d v="1899-12-30T00:00:55"/>
    <x v="5"/>
    <n v="57.154650959721849"/>
  </r>
  <r>
    <x v="1"/>
    <x v="0"/>
    <x v="1"/>
    <x v="1"/>
    <x v="0"/>
    <s v="VERDUGO OSUNA Edgar"/>
    <s v="MEX"/>
    <e v="#N/A"/>
    <x v="13"/>
    <x v="2"/>
    <x v="2"/>
    <x v="3"/>
    <d v="1899-12-30T00:00:34"/>
    <d v="1899-12-30T00:00:41"/>
    <d v="1899-12-30T00:00:48"/>
    <d v="1899-12-30T00:00:56"/>
    <x v="5"/>
    <n v="57.130161551401272"/>
  </r>
  <r>
    <x v="1"/>
    <x v="0"/>
    <x v="1"/>
    <x v="1"/>
    <x v="0"/>
    <s v="AGÜERO OROPEZA Adamil Javier"/>
    <s v="VEN"/>
    <e v="#N/A"/>
    <x v="14"/>
    <x v="2"/>
    <x v="2"/>
    <x v="3"/>
    <d v="1899-12-30T00:00:34"/>
    <d v="1899-12-30T00:00:41"/>
    <d v="1899-12-30T00:00:48"/>
    <d v="1899-12-30T00:00:56"/>
    <x v="6"/>
    <n v="56.576197136615797"/>
  </r>
  <r>
    <x v="1"/>
    <x v="0"/>
    <x v="1"/>
    <x v="1"/>
    <x v="0"/>
    <s v="BERTAZZO Liam"/>
    <s v="ITA"/>
    <n v="30.408219178082192"/>
    <x v="15"/>
    <x v="2"/>
    <x v="3"/>
    <x v="4"/>
    <d v="1899-12-30T00:00:36"/>
    <d v="1899-12-30T00:00:43"/>
    <d v="1899-12-30T00:00:50"/>
    <d v="1899-12-30T00:00:57"/>
    <x v="6"/>
    <n v="56.072146161394322"/>
  </r>
  <r>
    <x v="1"/>
    <x v="0"/>
    <x v="1"/>
    <x v="1"/>
    <x v="0"/>
    <s v="TO Cheuk Hei"/>
    <s v="HKG"/>
    <e v="#N/A"/>
    <x v="16"/>
    <x v="1"/>
    <x v="1"/>
    <x v="2"/>
    <d v="1899-12-30T00:00:33"/>
    <d v="1899-12-30T00:00:41"/>
    <d v="1899-12-30T00:00:48"/>
    <d v="1899-12-30T00:00:56"/>
    <x v="6"/>
    <n v="55.835595191934864"/>
  </r>
  <r>
    <x v="1"/>
    <x v="0"/>
    <x v="1"/>
    <x v="1"/>
    <x v="0"/>
    <s v="VOLIKAKIS Christos"/>
    <s v="GRE"/>
    <e v="#N/A"/>
    <x v="17"/>
    <x v="2"/>
    <x v="3"/>
    <x v="4"/>
    <d v="1899-12-30T00:00:35"/>
    <d v="1899-12-30T00:00:42"/>
    <d v="1899-12-30T00:00:50"/>
    <d v="1899-12-30T00:00:57"/>
    <x v="7"/>
    <n v="55.513577695878112"/>
  </r>
  <r>
    <x v="1"/>
    <x v="0"/>
    <x v="1"/>
    <x v="1"/>
    <x v="0"/>
    <s v="ELSENFAWI Ahmed"/>
    <s v="EGY"/>
    <e v="#N/A"/>
    <x v="18"/>
    <x v="1"/>
    <x v="1"/>
    <x v="3"/>
    <d v="1899-12-30T00:00:34"/>
    <d v="1899-12-30T00:00:41"/>
    <d v="1899-12-30T00:00:49"/>
    <d v="1899-12-30T00:00:57"/>
    <x v="8"/>
    <n v="54.710414735338382"/>
  </r>
  <r>
    <x v="1"/>
    <x v="0"/>
    <x v="1"/>
    <x v="1"/>
    <x v="0"/>
    <s v="CORDON PAZ Luis"/>
    <s v="GUA"/>
    <e v="#N/A"/>
    <x v="19"/>
    <x v="1"/>
    <x v="2"/>
    <x v="3"/>
    <d v="1899-12-30T00:00:34"/>
    <d v="1899-12-30T00:00:42"/>
    <d v="1899-12-30T00:00:49"/>
    <d v="1899-12-30T00:00:58"/>
    <x v="8"/>
    <n v="54.341263132471923"/>
  </r>
  <r>
    <x v="1"/>
    <x v="0"/>
    <x v="1"/>
    <x v="1"/>
    <x v="0"/>
    <s v="SUN Haijiao"/>
    <s v="CHN"/>
    <n v="21.413698630136988"/>
    <x v="20"/>
    <x v="2"/>
    <x v="2"/>
    <x v="3"/>
    <d v="1899-12-30T00:00:34"/>
    <d v="1899-12-30T00:00:42"/>
    <d v="1899-12-30T00:00:50"/>
    <d v="1899-12-30T00:00:59"/>
    <x v="9"/>
    <n v="53.664062965833878"/>
  </r>
  <r>
    <x v="1"/>
    <x v="0"/>
    <x v="1"/>
    <x v="1"/>
    <x v="0"/>
    <s v="HASSAN Hussein"/>
    <s v="EGY"/>
    <e v="#N/A"/>
    <x v="21"/>
    <x v="2"/>
    <x v="3"/>
    <x v="4"/>
    <d v="1899-12-30T00:00:36"/>
    <d v="1899-12-30T00:00:44"/>
    <d v="1899-12-30T00:00:52"/>
    <d v="1899-12-30T00:01:00"/>
    <x v="10"/>
    <n v="52.041922659920502"/>
  </r>
  <r>
    <x v="1"/>
    <x v="0"/>
    <x v="1"/>
    <x v="1"/>
    <x v="1"/>
    <s v="DÖRNBACH Maximilian"/>
    <s v="GER"/>
    <e v="#N/A"/>
    <x v="0"/>
    <x v="1"/>
    <x v="1"/>
    <x v="1"/>
    <d v="1899-12-30T00:00:32"/>
    <d v="1899-12-30T00:00:38"/>
    <d v="1899-12-30T00:00:45"/>
    <d v="1899-12-30T00:00:52"/>
    <x v="1"/>
    <n v="60.591779715218635"/>
  </r>
  <r>
    <x v="1"/>
    <x v="0"/>
    <x v="1"/>
    <x v="1"/>
    <x v="1"/>
    <s v="RAMIREZ MORALES Santiago"/>
    <s v="COL"/>
    <n v="27.986301369863014"/>
    <x v="1"/>
    <x v="1"/>
    <x v="1"/>
    <x v="2"/>
    <d v="1899-12-30T00:00:32"/>
    <d v="1899-12-30T00:00:39"/>
    <d v="1899-12-30T00:00:45"/>
    <d v="1899-12-30T00:00:52"/>
    <x v="2"/>
    <n v="60.421946593712761"/>
  </r>
  <r>
    <x v="1"/>
    <x v="0"/>
    <x v="1"/>
    <x v="1"/>
    <x v="1"/>
    <s v="LANDERNEAU Melvin"/>
    <s v="FRA"/>
    <n v="24.791780821917808"/>
    <x v="2"/>
    <x v="1"/>
    <x v="1"/>
    <x v="2"/>
    <d v="1899-12-30T00:00:32"/>
    <d v="1899-12-30T00:00:39"/>
    <d v="1899-12-30T00:00:46"/>
    <d v="1899-12-30T00:00:53"/>
    <x v="2"/>
    <n v="60.005000416701385"/>
  </r>
  <r>
    <x v="1"/>
    <x v="0"/>
    <x v="1"/>
    <x v="1"/>
    <x v="1"/>
    <s v="PAUL Nicholas"/>
    <s v="TTO"/>
    <n v="23.805479452054794"/>
    <x v="3"/>
    <x v="1"/>
    <x v="1"/>
    <x v="1"/>
    <d v="1899-12-30T00:00:32"/>
    <d v="1899-12-30T00:00:39"/>
    <d v="1899-12-30T00:00:46"/>
    <d v="1899-12-30T00:00:53"/>
    <x v="2"/>
    <n v="59.655983826599936"/>
  </r>
  <r>
    <x v="1"/>
    <x v="0"/>
    <x v="1"/>
    <x v="1"/>
    <x v="1"/>
    <s v="MARTINEZ CHORRO Alejandro"/>
    <s v="ESP"/>
    <n v="24.12876712328767"/>
    <x v="4"/>
    <x v="1"/>
    <x v="1"/>
    <x v="1"/>
    <d v="1899-12-30T00:00:32"/>
    <d v="1899-12-30T00:00:39"/>
    <d v="1899-12-30T00:00:46"/>
    <d v="1899-12-30T00:00:53"/>
    <x v="2"/>
    <n v="59.630292188431717"/>
  </r>
  <r>
    <x v="1"/>
    <x v="0"/>
    <x v="1"/>
    <x v="1"/>
    <x v="1"/>
    <s v="ORTEGA FONTALVO Cristian David"/>
    <s v="COL"/>
    <n v="21.786301369863015"/>
    <x v="5"/>
    <x v="1"/>
    <x v="1"/>
    <x v="2"/>
    <d v="1899-12-30T00:00:33"/>
    <d v="1899-12-30T00:00:39"/>
    <d v="1899-12-30T00:00:46"/>
    <d v="1899-12-30T00:00:53"/>
    <x v="3"/>
    <n v="59.310026689512007"/>
  </r>
  <r>
    <x v="1"/>
    <x v="0"/>
    <x v="1"/>
    <x v="1"/>
    <x v="1"/>
    <s v="HEDGCOCK James"/>
    <s v="CAN"/>
    <n v="20.657534246575342"/>
    <x v="6"/>
    <x v="1"/>
    <x v="1"/>
    <x v="2"/>
    <d v="1899-12-30T00:00:33"/>
    <d v="1899-12-30T00:00:39"/>
    <d v="1899-12-30T00:00:46"/>
    <d v="1899-12-30T00:00:53"/>
    <x v="3"/>
    <n v="59.085164699896602"/>
  </r>
  <r>
    <x v="1"/>
    <x v="0"/>
    <x v="1"/>
    <x v="1"/>
    <x v="1"/>
    <s v="LAMON Francesco"/>
    <s v="ITA"/>
    <n v="28.438356164383563"/>
    <x v="7"/>
    <x v="2"/>
    <x v="2"/>
    <x v="3"/>
    <d v="1899-12-30T00:00:33"/>
    <d v="1899-12-30T00:00:40"/>
    <d v="1899-12-30T00:00:47"/>
    <d v="1899-12-30T00:00:54"/>
    <x v="3"/>
    <n v="58.577542021250629"/>
  </r>
  <r>
    <x v="2"/>
    <x v="0"/>
    <x v="2"/>
    <x v="1"/>
    <x v="0"/>
    <s v="Xue Chenxi"/>
    <s v="CHN"/>
    <n v="21.304109589041097"/>
    <x v="0"/>
    <x v="1"/>
    <x v="0"/>
    <x v="1"/>
    <d v="1899-12-30T00:00:32"/>
    <d v="1899-12-30T00:00:39"/>
    <d v="1899-12-30T00:00:46"/>
    <d v="1899-12-30T00:00:53"/>
    <x v="2"/>
    <n v="59.552364725149303"/>
  </r>
  <r>
    <x v="2"/>
    <x v="0"/>
    <x v="2"/>
    <x v="1"/>
    <x v="0"/>
    <s v="BOSCARO Davide"/>
    <s v="ITA"/>
    <n v="21.846575342465755"/>
    <x v="1"/>
    <x v="1"/>
    <x v="1"/>
    <x v="2"/>
    <d v="1899-12-30T00:00:33"/>
    <d v="1899-12-30T00:00:40"/>
    <d v="1899-12-30T00:00:47"/>
    <d v="1899-12-30T00:00:54"/>
    <x v="3"/>
    <n v="59.176460918878931"/>
  </r>
  <r>
    <x v="2"/>
    <x v="0"/>
    <x v="2"/>
    <x v="1"/>
    <x v="0"/>
    <s v="RAMIREZ MORALES Santiago"/>
    <s v="COL"/>
    <n v="27.832876712328765"/>
    <x v="2"/>
    <x v="1"/>
    <x v="1"/>
    <x v="2"/>
    <d v="1899-12-30T00:00:33"/>
    <d v="1899-12-30T00:00:39"/>
    <d v="1899-12-30T00:00:46"/>
    <d v="1899-12-30T00:00:53"/>
    <x v="3"/>
    <n v="58.949712620150983"/>
  </r>
  <r>
    <x v="2"/>
    <x v="0"/>
    <x v="2"/>
    <x v="1"/>
    <x v="0"/>
    <s v="RUIZ TERAN Juan"/>
    <s v="MEX"/>
    <n v="21.602739726027398"/>
    <x v="3"/>
    <x v="1"/>
    <x v="1"/>
    <x v="2"/>
    <d v="1899-12-30T00:00:32"/>
    <d v="1899-12-30T00:00:39"/>
    <d v="1899-12-30T00:00:47"/>
    <d v="1899-12-30T00:00:54"/>
    <x v="4"/>
    <n v="58.151743744649238"/>
  </r>
  <r>
    <x v="2"/>
    <x v="0"/>
    <x v="2"/>
    <x v="1"/>
    <x v="0"/>
    <s v="YAN Weiming"/>
    <s v="CHN"/>
    <n v="24.175342465753424"/>
    <x v="4"/>
    <x v="1"/>
    <x v="2"/>
    <x v="2"/>
    <d v="1899-12-30T00:00:33"/>
    <d v="1899-12-30T00:00:40"/>
    <d v="1899-12-30T00:00:47"/>
    <d v="1899-12-30T00:00:54"/>
    <x v="4"/>
    <n v="58.069199128962012"/>
  </r>
  <r>
    <x v="2"/>
    <x v="0"/>
    <x v="2"/>
    <x v="1"/>
    <x v="0"/>
    <s v="KERGOZOU DE LA BOESSIERE Nicholas"/>
    <s v="NZL"/>
    <n v="26.054794520547944"/>
    <x v="5"/>
    <x v="1"/>
    <x v="2"/>
    <x v="3"/>
    <d v="1899-12-30T00:00:33"/>
    <d v="1899-12-30T00:00:40"/>
    <d v="1899-12-30T00:00:47"/>
    <d v="1899-12-30T00:00:55"/>
    <x v="4"/>
    <n v="57.97661609817375"/>
  </r>
  <r>
    <x v="2"/>
    <x v="0"/>
    <x v="2"/>
    <x v="1"/>
    <x v="0"/>
    <s v="BÁBEK Tomáš"/>
    <s v="CZE"/>
    <n v="34.964383561643835"/>
    <x v="6"/>
    <x v="1"/>
    <x v="1"/>
    <x v="2"/>
    <d v="1899-12-30T00:00:33"/>
    <d v="1899-12-30T00:00:40"/>
    <d v="1899-12-30T00:00:47"/>
    <d v="1899-12-30T00:00:54"/>
    <x v="4"/>
    <n v="57.945820657685069"/>
  </r>
  <r>
    <x v="2"/>
    <x v="0"/>
    <x v="2"/>
    <x v="1"/>
    <x v="0"/>
    <s v="SPIES Jean"/>
    <s v="RSA"/>
    <e v="#N/A"/>
    <x v="7"/>
    <x v="2"/>
    <x v="2"/>
    <x v="3"/>
    <d v="1899-12-30T00:00:34"/>
    <d v="1899-12-30T00:00:41"/>
    <d v="1899-12-30T00:00:48"/>
    <d v="1899-12-30T00:00:55"/>
    <x v="5"/>
    <n v="57.267390993112009"/>
  </r>
  <r>
    <x v="2"/>
    <x v="0"/>
    <x v="2"/>
    <x v="1"/>
    <x v="0"/>
    <s v="JIMENEZ ELIZONDO Ekain"/>
    <s v="EUS"/>
    <n v="20.904109589041095"/>
    <x v="8"/>
    <x v="1"/>
    <x v="2"/>
    <x v="2"/>
    <d v="1899-12-30T00:00:33"/>
    <d v="1899-12-30T00:00:40"/>
    <d v="1899-12-30T00:00:48"/>
    <d v="1899-12-30T00:00:55"/>
    <x v="5"/>
    <n v="57.045969543790711"/>
  </r>
  <r>
    <x v="2"/>
    <x v="0"/>
    <x v="2"/>
    <x v="1"/>
    <x v="0"/>
    <s v="GALLI Niccolo'"/>
    <s v="ITA"/>
    <e v="#N/A"/>
    <x v="9"/>
    <x v="2"/>
    <x v="3"/>
    <x v="4"/>
    <d v="1899-12-30T00:00:35"/>
    <d v="1899-12-30T00:00:42"/>
    <d v="1899-12-30T00:00:49"/>
    <d v="1899-12-30T00:00:56"/>
    <x v="6"/>
    <n v="56.570862862799935"/>
  </r>
  <r>
    <x v="2"/>
    <x v="0"/>
    <x v="2"/>
    <x v="1"/>
    <x v="0"/>
    <s v="ROHDE Leon"/>
    <s v="GER"/>
    <n v="27.027397260273972"/>
    <x v="10"/>
    <x v="2"/>
    <x v="3"/>
    <x v="4"/>
    <d v="1899-12-30T00:00:35"/>
    <d v="1899-12-30T00:00:42"/>
    <d v="1899-12-30T00:00:49"/>
    <d v="1899-12-30T00:00:57"/>
    <x v="6"/>
    <n v="56.056430139673935"/>
  </r>
  <r>
    <x v="2"/>
    <x v="0"/>
    <x v="2"/>
    <x v="1"/>
    <x v="0"/>
    <s v="WEINSTEIN Domenic"/>
    <s v="GER"/>
    <e v="#N/A"/>
    <x v="11"/>
    <x v="2"/>
    <x v="3"/>
    <x v="4"/>
    <d v="1899-12-30T00:00:36"/>
    <d v="1899-12-30T00:00:43"/>
    <d v="1899-12-30T00:00:50"/>
    <d v="1899-12-30T00:00:57"/>
    <x v="7"/>
    <n v="55.693930908584591"/>
  </r>
  <r>
    <x v="2"/>
    <x v="0"/>
    <x v="2"/>
    <x v="1"/>
    <x v="0"/>
    <s v="SZABO Norbert"/>
    <s v="HUN"/>
    <n v="28.775342465753425"/>
    <x v="12"/>
    <x v="1"/>
    <x v="1"/>
    <x v="2"/>
    <d v="1899-12-30T00:00:34"/>
    <d v="1899-12-30T00:00:41"/>
    <d v="1899-12-30T00:00:48"/>
    <d v="1899-12-30T00:00:56"/>
    <x v="7"/>
    <n v="55.693069306930703"/>
  </r>
  <r>
    <x v="2"/>
    <x v="0"/>
    <x v="2"/>
    <x v="1"/>
    <x v="0"/>
    <s v="MALO VILLALOBOS Ridley"/>
    <s v="MEX"/>
    <e v="#N/A"/>
    <x v="13"/>
    <x v="1"/>
    <x v="1"/>
    <x v="2"/>
    <d v="1899-12-30T00:00:34"/>
    <d v="1899-12-30T00:00:41"/>
    <d v="1899-12-30T00:00:49"/>
    <d v="1899-12-30T00:00:58"/>
    <x v="9"/>
    <n v="54.085725875512679"/>
  </r>
  <r>
    <x v="2"/>
    <x v="0"/>
    <x v="2"/>
    <x v="1"/>
    <x v="1"/>
    <s v="Xue Chenxi"/>
    <s v="CHN"/>
    <n v="21.304109589041097"/>
    <x v="0"/>
    <x v="0"/>
    <x v="0"/>
    <x v="1"/>
    <d v="1899-12-30T00:00:32"/>
    <d v="1899-12-30T00:00:39"/>
    <d v="1899-12-30T00:00:46"/>
    <d v="1899-12-30T00:00:53"/>
    <x v="3"/>
    <n v="59.255357671922837"/>
  </r>
  <r>
    <x v="2"/>
    <x v="0"/>
    <x v="2"/>
    <x v="1"/>
    <x v="1"/>
    <s v="KERGOZOU DE LA BOESSIERE Nicholas"/>
    <s v="NZL"/>
    <n v="26.054794520547944"/>
    <x v="1"/>
    <x v="1"/>
    <x v="1"/>
    <x v="2"/>
    <d v="1899-12-30T00:00:33"/>
    <d v="1899-12-30T00:00:40"/>
    <d v="1899-12-30T00:00:47"/>
    <d v="1899-12-30T00:00:54"/>
    <x v="3"/>
    <n v="59.003818858276098"/>
  </r>
  <r>
    <x v="2"/>
    <x v="0"/>
    <x v="2"/>
    <x v="1"/>
    <x v="1"/>
    <s v="RAMIREZ MORALES Santiago"/>
    <s v="COL"/>
    <n v="27.832876712328765"/>
    <x v="2"/>
    <x v="1"/>
    <x v="1"/>
    <x v="2"/>
    <d v="1899-12-30T00:00:32"/>
    <d v="1899-12-30T00:00:39"/>
    <d v="1899-12-30T00:00:46"/>
    <d v="1899-12-30T00:00:53"/>
    <x v="3"/>
    <n v="58.914982407331628"/>
  </r>
  <r>
    <x v="2"/>
    <x v="0"/>
    <x v="2"/>
    <x v="1"/>
    <x v="1"/>
    <s v="BOSCARO Davide"/>
    <s v="ITA"/>
    <n v="21.846575342465755"/>
    <x v="3"/>
    <x v="1"/>
    <x v="1"/>
    <x v="2"/>
    <d v="1899-12-30T00:00:33"/>
    <d v="1899-12-30T00:00:40"/>
    <d v="1899-12-30T00:00:47"/>
    <d v="1899-12-30T00:00:54"/>
    <x v="3"/>
    <n v="58.88799829879116"/>
  </r>
  <r>
    <x v="2"/>
    <x v="0"/>
    <x v="2"/>
    <x v="1"/>
    <x v="1"/>
    <s v="RUIZ TERAN Juan"/>
    <s v="MEX"/>
    <n v="21.602739726027398"/>
    <x v="4"/>
    <x v="1"/>
    <x v="1"/>
    <x v="1"/>
    <d v="1899-12-30T00:00:32"/>
    <d v="1899-12-30T00:00:39"/>
    <d v="1899-12-30T00:00:46"/>
    <d v="1899-12-30T00:00:54"/>
    <x v="4"/>
    <n v="58.326042578011077"/>
  </r>
  <r>
    <x v="2"/>
    <x v="0"/>
    <x v="2"/>
    <x v="1"/>
    <x v="1"/>
    <s v="YAN Weiming"/>
    <s v="CHN"/>
    <n v="24.175342465753424"/>
    <x v="5"/>
    <x v="1"/>
    <x v="1"/>
    <x v="2"/>
    <d v="1899-12-30T00:00:32"/>
    <d v="1899-12-30T00:00:39"/>
    <d v="1899-12-30T00:00:46"/>
    <d v="1899-12-30T00:00:54"/>
    <x v="4"/>
    <n v="58.245829760383124"/>
  </r>
  <r>
    <x v="2"/>
    <x v="0"/>
    <x v="2"/>
    <x v="1"/>
    <x v="1"/>
    <s v="BÁBEK Tomáš"/>
    <s v="CZE"/>
    <n v="34.964383561643835"/>
    <x v="6"/>
    <x v="1"/>
    <x v="1"/>
    <x v="2"/>
    <d v="1899-12-30T00:00:33"/>
    <d v="1899-12-30T00:00:40"/>
    <d v="1899-12-30T00:00:47"/>
    <d v="1899-12-30T00:00:54"/>
    <x v="4"/>
    <n v="57.936495163911999"/>
  </r>
  <r>
    <x v="2"/>
    <x v="0"/>
    <x v="2"/>
    <x v="1"/>
    <x v="1"/>
    <s v="SPIES Jean"/>
    <s v="RSA"/>
    <e v="#N/A"/>
    <x v="7"/>
    <x v="2"/>
    <x v="2"/>
    <x v="3"/>
    <d v="1899-12-30T00:00:34"/>
    <d v="1899-12-30T00:00:41"/>
    <d v="1899-12-30T00:00:48"/>
    <d v="1899-12-30T00:00:56"/>
    <x v="5"/>
    <n v="56.886416787813673"/>
  </r>
  <r>
    <x v="3"/>
    <x v="0"/>
    <x v="3"/>
    <x v="1"/>
    <x v="0"/>
    <s v="LANDERNEAU Melvin"/>
    <s v="FRA"/>
    <n v="24.580821917808219"/>
    <x v="0"/>
    <x v="1"/>
    <x v="1"/>
    <x v="2"/>
    <d v="1899-12-30T00:00:32"/>
    <d v="1899-12-30T00:00:39"/>
    <d v="1899-12-30T00:00:46"/>
    <d v="1899-12-30T00:00:53"/>
    <x v="2"/>
    <n v="59.759964144021531"/>
  </r>
  <r>
    <x v="3"/>
    <x v="0"/>
    <x v="3"/>
    <x v="1"/>
    <x v="0"/>
    <s v="ORTEGA FONTALVO Cristian David"/>
    <s v="COL"/>
    <n v="21.575342465753426"/>
    <x v="1"/>
    <x v="2"/>
    <x v="2"/>
    <x v="2"/>
    <d v="1899-12-30T00:00:33"/>
    <d v="1899-12-30T00:00:39"/>
    <d v="1899-12-30T00:00:46"/>
    <d v="1899-12-30T00:00:53"/>
    <x v="2"/>
    <n v="59.620416680467685"/>
  </r>
  <r>
    <x v="3"/>
    <x v="0"/>
    <x v="3"/>
    <x v="1"/>
    <x v="0"/>
    <s v="SHINZAN Kyohei"/>
    <s v="JPN"/>
    <n v="28.487671232876714"/>
    <x v="2"/>
    <x v="1"/>
    <x v="1"/>
    <x v="2"/>
    <d v="1899-12-30T00:00:32"/>
    <d v="1899-12-30T00:00:39"/>
    <d v="1899-12-30T00:00:46"/>
    <d v="1899-12-30T00:00:53"/>
    <x v="3"/>
    <n v="59.490365865750078"/>
  </r>
  <r>
    <x v="3"/>
    <x v="0"/>
    <x v="3"/>
    <x v="1"/>
    <x v="0"/>
    <s v="MARTINEZ CHORRO Alejandro"/>
    <s v="ESP"/>
    <n v="23.917808219178081"/>
    <x v="3"/>
    <x v="1"/>
    <x v="1"/>
    <x v="1"/>
    <d v="1899-12-30T00:00:32"/>
    <d v="1899-12-30T00:00:39"/>
    <d v="1899-12-30T00:00:46"/>
    <d v="1899-12-30T00:00:53"/>
    <x v="3"/>
    <n v="59.255357671922837"/>
  </r>
  <r>
    <x v="3"/>
    <x v="0"/>
    <x v="3"/>
    <x v="1"/>
    <x v="0"/>
    <s v="EILERS Joachim"/>
    <s v="GER"/>
    <n v="32.076712328767123"/>
    <x v="4"/>
    <x v="1"/>
    <x v="1"/>
    <x v="2"/>
    <d v="1899-12-30T00:00:32"/>
    <d v="1899-12-30T00:00:39"/>
    <d v="1899-12-30T00:00:46"/>
    <d v="1899-12-30T00:00:53"/>
    <x v="3"/>
    <n v="59.071591487127321"/>
  </r>
  <r>
    <x v="3"/>
    <x v="0"/>
    <x v="3"/>
    <x v="1"/>
    <x v="0"/>
    <s v="LAMON Francesco"/>
    <s v="ITA"/>
    <n v="28.227397260273971"/>
    <x v="5"/>
    <x v="1"/>
    <x v="2"/>
    <x v="3"/>
    <d v="1899-12-30T00:00:33"/>
    <d v="1899-12-30T00:00:40"/>
    <d v="1899-12-30T00:00:47"/>
    <d v="1899-12-30T00:00:54"/>
    <x v="3"/>
    <n v="59.042527020156456"/>
  </r>
  <r>
    <x v="3"/>
    <x v="0"/>
    <x v="3"/>
    <x v="1"/>
    <x v="0"/>
    <s v="RAMIREZ MORALES Santiago"/>
    <s v="COL"/>
    <n v="27.775342465753425"/>
    <x v="6"/>
    <x v="1"/>
    <x v="1"/>
    <x v="2"/>
    <d v="1899-12-30T00:00:33"/>
    <d v="1899-12-30T00:00:39"/>
    <d v="1899-12-30T00:00:46"/>
    <d v="1899-12-30T00:00:53"/>
    <x v="3"/>
    <n v="59.028005509280511"/>
  </r>
  <r>
    <x v="3"/>
    <x v="0"/>
    <x v="3"/>
    <x v="1"/>
    <x v="0"/>
    <s v="BOSCARO Davide"/>
    <s v="ITA"/>
    <n v="21.789041095890411"/>
    <x v="7"/>
    <x v="1"/>
    <x v="2"/>
    <x v="3"/>
    <d v="1899-12-30T00:00:33"/>
    <d v="1899-12-30T00:00:40"/>
    <d v="1899-12-30T00:00:47"/>
    <d v="1899-12-30T00:00:54"/>
    <x v="3"/>
    <n v="58.822568258688584"/>
  </r>
  <r>
    <x v="3"/>
    <x v="0"/>
    <x v="3"/>
    <x v="1"/>
    <x v="0"/>
    <s v="RAJKOWSKI Patryk"/>
    <s v="POL"/>
    <n v="26.18082191780822"/>
    <x v="8"/>
    <x v="1"/>
    <x v="1"/>
    <x v="2"/>
    <d v="1899-12-30T00:00:33"/>
    <d v="1899-12-30T00:00:39"/>
    <d v="1899-12-30T00:00:46"/>
    <d v="1899-12-30T00:00:54"/>
    <x v="3"/>
    <n v="58.819684987909284"/>
  </r>
  <r>
    <x v="3"/>
    <x v="0"/>
    <x v="3"/>
    <x v="1"/>
    <x v="0"/>
    <s v="WAGNER Robin"/>
    <s v="CZE"/>
    <n v="29.219178082191782"/>
    <x v="9"/>
    <x v="1"/>
    <x v="1"/>
    <x v="2"/>
    <d v="1899-12-30T00:00:32"/>
    <d v="1899-12-30T00:00:39"/>
    <d v="1899-12-30T00:00:46"/>
    <d v="1899-12-30T00:00:54"/>
    <x v="4"/>
    <n v="58.365758754863812"/>
  </r>
  <r>
    <x v="3"/>
    <x v="0"/>
    <x v="3"/>
    <x v="1"/>
    <x v="0"/>
    <s v="HÖHNE Anton"/>
    <s v="GER"/>
    <n v="21.739726027397261"/>
    <x v="10"/>
    <x v="2"/>
    <x v="2"/>
    <x v="2"/>
    <d v="1899-12-30T00:00:33"/>
    <d v="1899-12-30T00:00:40"/>
    <d v="1899-12-30T00:00:47"/>
    <d v="1899-12-30T00:00:54"/>
    <x v="4"/>
    <n v="58.3487309151026"/>
  </r>
  <r>
    <x v="3"/>
    <x v="0"/>
    <x v="3"/>
    <x v="1"/>
    <x v="0"/>
    <s v="LAITONJAM Ronaldo"/>
    <s v="IND"/>
    <n v="19.846575342465755"/>
    <x v="11"/>
    <x v="1"/>
    <x v="2"/>
    <x v="2"/>
    <d v="1899-12-30T00:00:33"/>
    <d v="1899-12-30T00:00:40"/>
    <d v="1899-12-30T00:00:47"/>
    <d v="1899-12-30T00:00:54"/>
    <x v="4"/>
    <n v="58.324152679670796"/>
  </r>
  <r>
    <x v="3"/>
    <x v="0"/>
    <x v="3"/>
    <x v="1"/>
    <x v="0"/>
    <s v="BÁBEK Tomáš"/>
    <s v="CZE"/>
    <n v="34.906849315068492"/>
    <x v="12"/>
    <x v="1"/>
    <x v="1"/>
    <x v="2"/>
    <d v="1899-12-30T00:00:33"/>
    <d v="1899-12-30T00:00:40"/>
    <d v="1899-12-30T00:00:47"/>
    <d v="1899-12-30T00:00:54"/>
    <x v="4"/>
    <n v="58.24206047467279"/>
  </r>
  <r>
    <x v="3"/>
    <x v="0"/>
    <x v="3"/>
    <x v="1"/>
    <x v="0"/>
    <s v="SPIES Jean"/>
    <s v="RSA"/>
    <n v="32.421917808219177"/>
    <x v="13"/>
    <x v="2"/>
    <x v="2"/>
    <x v="3"/>
    <d v="1899-12-30T00:00:34"/>
    <d v="1899-12-30T00:00:41"/>
    <d v="1899-12-30T00:00:48"/>
    <d v="1899-12-30T00:00:55"/>
    <x v="5"/>
    <n v="57.524527819500818"/>
  </r>
  <r>
    <x v="3"/>
    <x v="0"/>
    <x v="3"/>
    <x v="1"/>
    <x v="0"/>
    <s v="ELKATHCHOONGO David"/>
    <s v="IND"/>
    <n v="18.600000000000001"/>
    <x v="14"/>
    <x v="1"/>
    <x v="1"/>
    <x v="2"/>
    <d v="1899-12-30T00:00:33"/>
    <d v="1899-12-30T00:00:40"/>
    <d v="1899-12-30T00:00:47"/>
    <d v="1899-12-30T00:00:55"/>
    <x v="5"/>
    <n v="57.518094233811055"/>
  </r>
  <r>
    <x v="3"/>
    <x v="0"/>
    <x v="3"/>
    <x v="1"/>
    <x v="0"/>
    <s v="MCNAUGHTON Harvey"/>
    <s v="WAL"/>
    <n v="22.726027397260275"/>
    <x v="15"/>
    <x v="1"/>
    <x v="2"/>
    <x v="3"/>
    <d v="1899-12-30T00:00:34"/>
    <d v="1899-12-30T00:00:41"/>
    <d v="1899-12-30T00:00:48"/>
    <d v="1899-12-30T00:00:55"/>
    <x v="5"/>
    <n v="57.360462707732509"/>
  </r>
  <r>
    <x v="3"/>
    <x v="0"/>
    <x v="3"/>
    <x v="1"/>
    <x v="0"/>
    <s v="NORRIS Hayden"/>
    <s v="TIN"/>
    <n v="19.682191780821917"/>
    <x v="16"/>
    <x v="1"/>
    <x v="1"/>
    <x v="2"/>
    <d v="1899-12-30T00:00:32"/>
    <d v="1899-12-30T00:00:39"/>
    <d v="1899-12-30T00:00:47"/>
    <d v="1899-12-30T00:00:55"/>
    <x v="5"/>
    <n v="57.339449541284402"/>
  </r>
  <r>
    <x v="3"/>
    <x v="0"/>
    <x v="3"/>
    <x v="1"/>
    <x v="0"/>
    <s v="MOHD ZONIS Muhammad Fadhil"/>
    <s v="MAS"/>
    <n v="24.4"/>
    <x v="17"/>
    <x v="1"/>
    <x v="2"/>
    <x v="2"/>
    <d v="1899-12-30T00:00:33"/>
    <d v="1899-12-30T00:00:40"/>
    <d v="1899-12-30T00:00:47"/>
    <d v="1899-12-30T00:00:55"/>
    <x v="5"/>
    <n v="57.255550607545004"/>
  </r>
  <r>
    <x v="3"/>
    <x v="0"/>
    <x v="3"/>
    <x v="1"/>
    <x v="0"/>
    <s v="SAHROM Muhammad Ridwan"/>
    <s v="MAS"/>
    <n v="21.142465753424659"/>
    <x v="18"/>
    <x v="1"/>
    <x v="2"/>
    <x v="3"/>
    <d v="1899-12-30T00:00:34"/>
    <d v="1899-12-30T00:00:41"/>
    <d v="1899-12-30T00:00:48"/>
    <d v="1899-12-30T00:00:55"/>
    <x v="5"/>
    <n v="56.861258529188795"/>
  </r>
  <r>
    <x v="3"/>
    <x v="0"/>
    <x v="3"/>
    <x v="1"/>
    <x v="0"/>
    <s v="MORENO SANCHEZ Jose"/>
    <s v="ESP"/>
    <n v="28.443835616438356"/>
    <x v="19"/>
    <x v="1"/>
    <x v="2"/>
    <x v="2"/>
    <d v="1899-12-30T00:00:33"/>
    <d v="1899-12-30T00:00:40"/>
    <d v="1899-12-30T00:00:48"/>
    <d v="1899-12-30T00:00:55"/>
    <x v="5"/>
    <n v="56.725072482037056"/>
  </r>
  <r>
    <x v="3"/>
    <x v="0"/>
    <x v="3"/>
    <x v="1"/>
    <x v="0"/>
    <s v="DE BROEDER Maxwell"/>
    <s v="BEL"/>
    <n v="22.978082191780821"/>
    <x v="20"/>
    <x v="2"/>
    <x v="2"/>
    <x v="3"/>
    <d v="1899-12-30T00:00:34"/>
    <d v="1899-12-30T00:00:41"/>
    <d v="1899-12-30T00:00:49"/>
    <d v="1899-12-30T00:00:56"/>
    <x v="6"/>
    <n v="56.567307239044005"/>
  </r>
  <r>
    <x v="3"/>
    <x v="0"/>
    <x v="3"/>
    <x v="1"/>
    <x v="0"/>
    <s v="SENRAME Arthur"/>
    <s v="BEL"/>
    <n v="22.290410958904111"/>
    <x v="21"/>
    <x v="2"/>
    <x v="2"/>
    <x v="3"/>
    <d v="1899-12-30T00:00:34"/>
    <d v="1899-12-30T00:00:41"/>
    <d v="1899-12-30T00:00:49"/>
    <d v="1899-12-30T00:00:56"/>
    <x v="6"/>
    <n v="56.37861371253171"/>
  </r>
  <r>
    <x v="3"/>
    <x v="0"/>
    <x v="3"/>
    <x v="1"/>
    <x v="0"/>
    <s v="DENIS Thomas"/>
    <s v="FRA"/>
    <n v="24.778082191780822"/>
    <x v="22"/>
    <x v="2"/>
    <x v="3"/>
    <x v="4"/>
    <d v="1899-12-30T00:00:35"/>
    <d v="1899-12-30T00:00:42"/>
    <d v="1899-12-30T00:00:49"/>
    <d v="1899-12-30T00:00:56"/>
    <x v="6"/>
    <n v="56.341555026918755"/>
  </r>
  <r>
    <x v="3"/>
    <x v="0"/>
    <x v="3"/>
    <x v="1"/>
    <x v="0"/>
    <s v="CSENG?I Bálint"/>
    <s v="HUN"/>
    <n v="20.465753424657535"/>
    <x v="23"/>
    <x v="1"/>
    <x v="2"/>
    <x v="2"/>
    <d v="1899-12-30T00:00:34"/>
    <d v="1899-12-30T00:00:41"/>
    <d v="1899-12-30T00:00:48"/>
    <d v="1899-12-30T00:00:56"/>
    <x v="6"/>
    <n v="56.230670706944494"/>
  </r>
  <r>
    <x v="3"/>
    <x v="0"/>
    <x v="3"/>
    <x v="1"/>
    <x v="0"/>
    <s v="SZABO Norbert"/>
    <s v="HUN"/>
    <n v="28.717808219178082"/>
    <x v="24"/>
    <x v="1"/>
    <x v="2"/>
    <x v="3"/>
    <d v="1899-12-30T00:00:34"/>
    <d v="1899-12-30T00:00:41"/>
    <d v="1899-12-30T00:00:48"/>
    <d v="1899-12-30T00:00:56"/>
    <x v="6"/>
    <n v="55.986687609834995"/>
  </r>
  <r>
    <x v="3"/>
    <x v="0"/>
    <x v="3"/>
    <x v="1"/>
    <x v="0"/>
    <s v="CLEMENCIO Raphael"/>
    <s v="SUI"/>
    <n v="28.052054794520547"/>
    <x v="25"/>
    <x v="2"/>
    <x v="3"/>
    <x v="5"/>
    <d v="1899-12-30T00:00:36"/>
    <d v="1899-12-30T00:00:43"/>
    <d v="1899-12-30T00:00:50"/>
    <d v="1899-12-30T00:00:57"/>
    <x v="7"/>
    <n v="55.280008599112442"/>
  </r>
  <r>
    <x v="3"/>
    <x v="0"/>
    <x v="3"/>
    <x v="1"/>
    <x v="0"/>
    <s v="ŽALAR Eduard"/>
    <s v="SLO"/>
    <n v="46.646575342465752"/>
    <x v="26"/>
    <x v="3"/>
    <x v="4"/>
    <x v="5"/>
    <d v="1899-12-30T00:00:37"/>
    <d v="1899-12-30T00:00:44"/>
    <d v="1899-12-30T00:00:52"/>
    <d v="1899-12-30T00:01:00"/>
    <x v="11"/>
    <n v="52.714812862414348"/>
  </r>
  <r>
    <x v="3"/>
    <x v="0"/>
    <x v="3"/>
    <x v="1"/>
    <x v="1"/>
    <s v="ORTEGA FONTALVO Cristian David"/>
    <s v="COL"/>
    <n v="21.575342465753426"/>
    <x v="0"/>
    <x v="1"/>
    <x v="1"/>
    <x v="2"/>
    <d v="1899-12-30T00:00:32"/>
    <d v="1899-12-30T00:00:39"/>
    <d v="1899-12-30T00:00:46"/>
    <d v="1899-12-30T00:00:53"/>
    <x v="2"/>
    <n v="59.701492537313442"/>
  </r>
  <r>
    <x v="3"/>
    <x v="0"/>
    <x v="3"/>
    <x v="1"/>
    <x v="1"/>
    <s v="LANDERNEAU Melvin"/>
    <s v="FRA"/>
    <n v="24.580821917808219"/>
    <x v="1"/>
    <x v="1"/>
    <x v="1"/>
    <x v="1"/>
    <d v="1899-12-30T00:00:32"/>
    <d v="1899-12-30T00:00:38"/>
    <d v="1899-12-30T00:00:45"/>
    <d v="1899-12-30T00:00:53"/>
    <x v="3"/>
    <n v="59.308072487644154"/>
  </r>
  <r>
    <x v="3"/>
    <x v="0"/>
    <x v="3"/>
    <x v="1"/>
    <x v="1"/>
    <s v="MARTINEZ CHORRO Alejandro"/>
    <s v="ESP"/>
    <n v="23.917808219178081"/>
    <x v="2"/>
    <x v="1"/>
    <x v="1"/>
    <x v="1"/>
    <d v="1899-12-30T00:00:32"/>
    <d v="1899-12-30T00:00:39"/>
    <d v="1899-12-30T00:00:46"/>
    <d v="1899-12-30T00:00:53"/>
    <x v="3"/>
    <n v="59.210526315789473"/>
  </r>
  <r>
    <x v="3"/>
    <x v="0"/>
    <x v="3"/>
    <x v="1"/>
    <x v="1"/>
    <s v="RAMIREZ MORALES Santiago"/>
    <s v="COL"/>
    <n v="27.775342465753425"/>
    <x v="3"/>
    <x v="1"/>
    <x v="1"/>
    <x v="2"/>
    <d v="1899-12-30T00:00:32"/>
    <d v="1899-12-30T00:00:39"/>
    <d v="1899-12-30T00:00:46"/>
    <d v="1899-12-30T00:00:53"/>
    <x v="3"/>
    <n v="59.11330049261084"/>
  </r>
  <r>
    <x v="3"/>
    <x v="0"/>
    <x v="3"/>
    <x v="1"/>
    <x v="1"/>
    <s v="BOSCARO Davide"/>
    <s v="ITA"/>
    <n v="21.789041095890411"/>
    <x v="4"/>
    <x v="1"/>
    <x v="2"/>
    <x v="2"/>
    <d v="1899-12-30T00:00:33"/>
    <d v="1899-12-30T00:00:40"/>
    <d v="1899-12-30T00:00:47"/>
    <d v="1899-12-30T00:00:54"/>
    <x v="3"/>
    <n v="59.016393442622956"/>
  </r>
  <r>
    <x v="3"/>
    <x v="0"/>
    <x v="3"/>
    <x v="1"/>
    <x v="1"/>
    <s v="LAMON Francesco"/>
    <s v="ITA"/>
    <n v="28.227397260273971"/>
    <x v="5"/>
    <x v="1"/>
    <x v="2"/>
    <x v="2"/>
    <d v="1899-12-30T00:00:33"/>
    <d v="1899-12-30T00:00:40"/>
    <d v="1899-12-30T00:00:47"/>
    <d v="1899-12-30T00:00:54"/>
    <x v="3"/>
    <n v="58.919803600654667"/>
  </r>
  <r>
    <x v="3"/>
    <x v="0"/>
    <x v="3"/>
    <x v="1"/>
    <x v="1"/>
    <s v="EILERS Joachim"/>
    <s v="GER"/>
    <n v="32.076712328767123"/>
    <x v="6"/>
    <x v="1"/>
    <x v="1"/>
    <x v="2"/>
    <d v="1899-12-30T00:00:33"/>
    <d v="1899-12-30T00:00:39"/>
    <d v="1899-12-30T00:00:46"/>
    <d v="1899-12-30T00:00:54"/>
    <x v="3"/>
    <n v="58.823529411764703"/>
  </r>
  <r>
    <x v="3"/>
    <x v="0"/>
    <x v="3"/>
    <x v="1"/>
    <x v="1"/>
    <s v="SHINZAN Kyohei"/>
    <s v="JPN"/>
    <n v="28.487671232876714"/>
    <x v="7"/>
    <x v="1"/>
    <x v="1"/>
    <x v="2"/>
    <d v="1899-12-30T00:00:33"/>
    <d v="1899-12-30T00:00:39"/>
    <d v="1899-12-30T00:00:47"/>
    <d v="1899-12-30T00:00:54"/>
    <x v="3"/>
    <n v="58.536585365853668"/>
  </r>
  <r>
    <x v="4"/>
    <x v="1"/>
    <x v="4"/>
    <x v="0"/>
    <x v="0"/>
    <s v="HOOGLAND Jeffrey"/>
    <s v="NED"/>
    <n v="28.621917808219177"/>
    <x v="0"/>
    <x v="0"/>
    <x v="0"/>
    <x v="0"/>
    <d v="1899-12-30T00:00:31"/>
    <d v="1899-12-30T00:00:37"/>
    <d v="1899-12-30T00:00:44"/>
    <d v="1899-12-30T00:00:51"/>
    <x v="1"/>
    <n v="61.28076805229292"/>
  </r>
  <r>
    <x v="4"/>
    <x v="1"/>
    <x v="4"/>
    <x v="0"/>
    <x v="0"/>
    <s v="PAUL Nicholas"/>
    <s v="TTO"/>
    <n v="23.095890410958905"/>
    <x v="1"/>
    <x v="1"/>
    <x v="1"/>
    <x v="1"/>
    <d v="1899-12-30T00:00:31"/>
    <d v="1899-12-30T00:00:38"/>
    <d v="1899-12-30T00:00:45"/>
    <d v="1899-12-30T00:00:52"/>
    <x v="1"/>
    <n v="60.74001585989302"/>
  </r>
  <r>
    <x v="4"/>
    <x v="1"/>
    <x v="4"/>
    <x v="0"/>
    <x v="0"/>
    <s v="EILERS Joachim"/>
    <s v="GER"/>
    <n v="31.578082191780823"/>
    <x v="2"/>
    <x v="1"/>
    <x v="1"/>
    <x v="2"/>
    <d v="1899-12-30T00:00:32"/>
    <d v="1899-12-30T00:00:39"/>
    <d v="1899-12-30T00:00:46"/>
    <d v="1899-12-30T00:00:53"/>
    <x v="2"/>
    <n v="59.76790131655406"/>
  </r>
  <r>
    <x v="4"/>
    <x v="1"/>
    <x v="4"/>
    <x v="0"/>
    <x v="0"/>
    <s v="LIGTLEE Sam"/>
    <s v="NED"/>
    <n v="23.876712328767123"/>
    <x v="3"/>
    <x v="1"/>
    <x v="0"/>
    <x v="1"/>
    <d v="1899-12-30T00:00:32"/>
    <d v="1899-12-30T00:00:38"/>
    <d v="1899-12-30T00:00:45"/>
    <d v="1899-12-30T00:00:53"/>
    <x v="2"/>
    <n v="59.56221769990568"/>
  </r>
  <r>
    <x v="4"/>
    <x v="1"/>
    <x v="4"/>
    <x v="0"/>
    <x v="0"/>
    <s v="RAJKOWSKI Patryk"/>
    <s v="POL"/>
    <n v="25.682191780821917"/>
    <x v="4"/>
    <x v="1"/>
    <x v="0"/>
    <x v="1"/>
    <d v="1899-12-30T00:00:32"/>
    <d v="1899-12-30T00:00:38"/>
    <d v="1899-12-30T00:00:45"/>
    <d v="1899-12-30T00:00:53"/>
    <x v="3"/>
    <n v="59.494298463063963"/>
  </r>
  <r>
    <x v="4"/>
    <x v="1"/>
    <x v="4"/>
    <x v="0"/>
    <x v="0"/>
    <s v="SHARAPOV Alexander"/>
    <s v="RCF"/>
    <n v="27.649315068493152"/>
    <x v="5"/>
    <x v="1"/>
    <x v="0"/>
    <x v="1"/>
    <d v="1899-12-30T00:00:32"/>
    <d v="1899-12-30T00:00:38"/>
    <d v="1899-12-30T00:00:46"/>
    <d v="1899-12-30T00:00:53"/>
    <x v="3"/>
    <n v="59.260234736374251"/>
  </r>
  <r>
    <x v="4"/>
    <x v="1"/>
    <x v="4"/>
    <x v="0"/>
    <x v="0"/>
    <s v="OBARA Yuta"/>
    <s v="JPN"/>
    <n v="25.663013698630138"/>
    <x v="6"/>
    <x v="1"/>
    <x v="1"/>
    <x v="2"/>
    <d v="1899-12-30T00:00:32"/>
    <d v="1899-12-30T00:00:39"/>
    <d v="1899-12-30T00:00:46"/>
    <d v="1899-12-30T00:00:53"/>
    <x v="3"/>
    <n v="59.115241879864691"/>
  </r>
  <r>
    <x v="4"/>
    <x v="1"/>
    <x v="4"/>
    <x v="0"/>
    <x v="0"/>
    <s v="MARTINEZ CHORRO Alejandro"/>
    <s v="ESP"/>
    <n v="23.419178082191781"/>
    <x v="7"/>
    <x v="1"/>
    <x v="1"/>
    <x v="2"/>
    <d v="1899-12-30T00:00:32"/>
    <d v="1899-12-30T00:00:39"/>
    <d v="1899-12-30T00:00:46"/>
    <d v="1899-12-30T00:00:53"/>
    <x v="3"/>
    <n v="59.016393442622956"/>
  </r>
  <r>
    <x v="4"/>
    <x v="1"/>
    <x v="4"/>
    <x v="0"/>
    <x v="0"/>
    <s v="BOSCARO Davide"/>
    <s v="ITA"/>
    <n v="21.290410958904111"/>
    <x v="8"/>
    <x v="1"/>
    <x v="2"/>
    <x v="3"/>
    <d v="1899-12-30T00:00:33"/>
    <d v="1899-12-30T00:00:40"/>
    <d v="1899-12-30T00:00:47"/>
    <d v="1899-12-30T00:00:54"/>
    <x v="3"/>
    <n v="58.745777647231606"/>
  </r>
  <r>
    <x v="4"/>
    <x v="1"/>
    <x v="4"/>
    <x v="0"/>
    <x v="0"/>
    <s v="WAGNER Robin"/>
    <s v="CZE"/>
    <n v="28.720547945205478"/>
    <x v="9"/>
    <x v="1"/>
    <x v="1"/>
    <x v="2"/>
    <d v="1899-12-30T00:00:32"/>
    <d v="1899-12-30T00:00:39"/>
    <d v="1899-12-30T00:00:46"/>
    <d v="1899-12-30T00:00:54"/>
    <x v="3"/>
    <n v="58.735234614631594"/>
  </r>
  <r>
    <x v="4"/>
    <x v="1"/>
    <x v="4"/>
    <x v="0"/>
    <x v="0"/>
    <s v="RAMIREZ MORALES Santiago"/>
    <s v="COL"/>
    <n v="27.276712328767122"/>
    <x v="10"/>
    <x v="1"/>
    <x v="1"/>
    <x v="2"/>
    <d v="1899-12-30T00:00:32"/>
    <d v="1899-12-30T00:00:39"/>
    <d v="1899-12-30T00:00:46"/>
    <d v="1899-12-30T00:00:54"/>
    <x v="3"/>
    <n v="58.690229707037929"/>
  </r>
  <r>
    <x v="4"/>
    <x v="1"/>
    <x v="4"/>
    <x v="0"/>
    <x v="0"/>
    <s v="HOEHNE Anton"/>
    <s v="GER"/>
    <e v="#N/A"/>
    <x v="11"/>
    <x v="1"/>
    <x v="1"/>
    <x v="2"/>
    <d v="1899-12-30T00:00:32"/>
    <d v="1899-12-30T00:00:39"/>
    <d v="1899-12-30T00:00:46"/>
    <d v="1899-12-30T00:00:54"/>
    <x v="3"/>
    <n v="58.60233432631734"/>
  </r>
  <r>
    <x v="4"/>
    <x v="1"/>
    <x v="4"/>
    <x v="0"/>
    <x v="0"/>
    <s v="DODYK Ryan"/>
    <s v="CAN"/>
    <n v="24.898630136986302"/>
    <x v="12"/>
    <x v="1"/>
    <x v="1"/>
    <x v="2"/>
    <d v="1899-12-30T00:00:33"/>
    <d v="1899-12-30T00:00:40"/>
    <d v="1899-12-30T00:00:47"/>
    <d v="1899-12-30T00:00:54"/>
    <x v="3"/>
    <n v="58.593749999999993"/>
  </r>
  <r>
    <x v="4"/>
    <x v="1"/>
    <x v="4"/>
    <x v="0"/>
    <x v="0"/>
    <s v="MOHD ZONIS Muhammad Fadhil"/>
    <s v="MAS"/>
    <n v="23.901369863013699"/>
    <x v="13"/>
    <x v="1"/>
    <x v="2"/>
    <x v="2"/>
    <d v="1899-12-30T00:00:33"/>
    <d v="1899-12-30T00:00:40"/>
    <d v="1899-12-30T00:00:47"/>
    <d v="1899-12-30T00:00:54"/>
    <x v="4"/>
    <n v="58.451996298040228"/>
  </r>
  <r>
    <x v="4"/>
    <x v="1"/>
    <x v="4"/>
    <x v="0"/>
    <x v="0"/>
    <s v="GLADYSHEV Ivan"/>
    <s v="RCF"/>
    <n v="20.205479452054796"/>
    <x v="14"/>
    <x v="0"/>
    <x v="0"/>
    <x v="1"/>
    <d v="1899-12-30T00:00:32"/>
    <d v="1899-12-30T00:00:39"/>
    <d v="1899-12-30T00:00:47"/>
    <d v="1899-12-30T00:00:54"/>
    <x v="4"/>
    <n v="58.2194550012129"/>
  </r>
  <r>
    <x v="4"/>
    <x v="1"/>
    <x v="4"/>
    <x v="0"/>
    <x v="0"/>
    <s v="CHUGAY Andrey"/>
    <s v="KAZ"/>
    <n v="21.778082191780822"/>
    <x v="15"/>
    <x v="1"/>
    <x v="2"/>
    <x v="2"/>
    <d v="1899-12-30T00:00:33"/>
    <d v="1899-12-30T00:00:40"/>
    <d v="1899-12-30T00:00:47"/>
    <d v="1899-12-30T00:00:54"/>
    <x v="4"/>
    <n v="57.848052448900894"/>
  </r>
  <r>
    <x v="4"/>
    <x v="1"/>
    <x v="4"/>
    <x v="0"/>
    <x v="0"/>
    <s v="TOPINKA Dominik"/>
    <s v="CZE"/>
    <n v="28.246575342465754"/>
    <x v="16"/>
    <x v="1"/>
    <x v="0"/>
    <x v="1"/>
    <d v="1899-12-30T00:00:32"/>
    <d v="1899-12-30T00:00:39"/>
    <d v="1899-12-30T00:00:46"/>
    <d v="1899-12-30T00:00:54"/>
    <x v="5"/>
    <n v="57.463008188478682"/>
  </r>
  <r>
    <x v="4"/>
    <x v="1"/>
    <x v="4"/>
    <x v="0"/>
    <x v="0"/>
    <s v="LAITONJAM Ronaldo"/>
    <s v="IND"/>
    <n v="19.347945205479451"/>
    <x v="17"/>
    <x v="2"/>
    <x v="2"/>
    <x v="3"/>
    <d v="1899-12-30T00:00:33"/>
    <d v="1899-12-30T00:00:40"/>
    <d v="1899-12-30T00:00:47"/>
    <d v="1899-12-30T00:00:55"/>
    <x v="5"/>
    <n v="57.45658835546476"/>
  </r>
  <r>
    <x v="4"/>
    <x v="1"/>
    <x v="4"/>
    <x v="0"/>
    <x v="0"/>
    <s v="RUIZ TERAN Juan Carlos"/>
    <s v="MEX"/>
    <e v="#N/A"/>
    <x v="18"/>
    <x v="1"/>
    <x v="1"/>
    <x v="2"/>
    <d v="1899-12-30T00:00:33"/>
    <d v="1899-12-30T00:00:40"/>
    <d v="1899-12-30T00:00:47"/>
    <d v="1899-12-30T00:00:55"/>
    <x v="5"/>
    <n v="57.293821816214155"/>
  </r>
  <r>
    <x v="4"/>
    <x v="1"/>
    <x v="4"/>
    <x v="0"/>
    <x v="0"/>
    <s v="DENYSENKO Vladyslav"/>
    <s v="UKR"/>
    <n v="20.843835616438355"/>
    <x v="19"/>
    <x v="1"/>
    <x v="2"/>
    <x v="3"/>
    <d v="1899-12-30T00:00:33"/>
    <d v="1899-12-30T00:00:41"/>
    <d v="1899-12-30T00:00:48"/>
    <d v="1899-12-30T00:00:56"/>
    <x v="6"/>
    <n v="56.185036052064788"/>
  </r>
  <r>
    <x v="4"/>
    <x v="1"/>
    <x v="4"/>
    <x v="0"/>
    <x v="0"/>
    <s v="SPARROW Mitchell"/>
    <s v="RSA"/>
    <n v="24.345205479452055"/>
    <x v="20"/>
    <x v="2"/>
    <x v="2"/>
    <x v="3"/>
    <d v="1899-12-30T00:00:34"/>
    <d v="1899-12-30T00:00:41"/>
    <d v="1899-12-30T00:00:49"/>
    <d v="1899-12-30T00:00:56"/>
    <x v="6"/>
    <n v="55.964058637896997"/>
  </r>
  <r>
    <x v="4"/>
    <x v="1"/>
    <x v="4"/>
    <x v="0"/>
    <x v="0"/>
    <s v="MOHAMED YUSOFF Mohamed Elyas"/>
    <s v="SIN"/>
    <n v="25.361643835616437"/>
    <x v="21"/>
    <x v="1"/>
    <x v="2"/>
    <x v="3"/>
    <d v="1899-12-30T00:00:34"/>
    <d v="1899-12-30T00:00:41"/>
    <d v="1899-12-30T00:00:48"/>
    <d v="1899-12-30T00:00:56"/>
    <x v="6"/>
    <n v="55.92667391642069"/>
  </r>
  <r>
    <x v="4"/>
    <x v="1"/>
    <x v="4"/>
    <x v="0"/>
    <x v="0"/>
    <s v="SZABO Norbert"/>
    <s v="ROU"/>
    <n v="28.219178082191782"/>
    <x v="22"/>
    <x v="2"/>
    <x v="2"/>
    <x v="3"/>
    <d v="1899-12-30T00:00:34"/>
    <d v="1899-12-30T00:00:41"/>
    <d v="1899-12-30T00:00:49"/>
    <d v="1899-12-30T00:00:56"/>
    <x v="6"/>
    <n v="55.861587400108625"/>
  </r>
  <r>
    <x v="4"/>
    <x v="1"/>
    <x v="4"/>
    <x v="0"/>
    <x v="1"/>
    <s v="HOOGLAND Jeffrey"/>
    <s v="NED"/>
    <n v="28.621917808219177"/>
    <x v="0"/>
    <x v="0"/>
    <x v="0"/>
    <x v="0"/>
    <d v="1899-12-30T00:00:30"/>
    <d v="1899-12-30T00:00:37"/>
    <d v="1899-12-30T00:00:44"/>
    <d v="1899-12-30T00:00:51"/>
    <x v="0"/>
    <n v="61.62484165839296"/>
  </r>
  <r>
    <x v="4"/>
    <x v="1"/>
    <x v="4"/>
    <x v="0"/>
    <x v="1"/>
    <s v="PAUL Nicholas"/>
    <s v="TTO"/>
    <n v="23.095890410958905"/>
    <x v="1"/>
    <x v="1"/>
    <x v="0"/>
    <x v="1"/>
    <d v="1899-12-30T00:00:31"/>
    <d v="1899-12-30T00:00:38"/>
    <d v="1899-12-30T00:00:45"/>
    <d v="1899-12-30T00:00:52"/>
    <x v="2"/>
    <n v="60.20973056145575"/>
  </r>
  <r>
    <x v="4"/>
    <x v="1"/>
    <x v="4"/>
    <x v="0"/>
    <x v="1"/>
    <s v="EILERS Joachim"/>
    <s v="GER"/>
    <n v="31.578082191780823"/>
    <x v="2"/>
    <x v="1"/>
    <x v="1"/>
    <x v="1"/>
    <d v="1899-12-30T00:00:32"/>
    <d v="1899-12-30T00:00:39"/>
    <d v="1899-12-30T00:00:46"/>
    <d v="1899-12-30T00:00:53"/>
    <x v="2"/>
    <n v="59.992001066524466"/>
  </r>
  <r>
    <x v="4"/>
    <x v="1"/>
    <x v="4"/>
    <x v="0"/>
    <x v="1"/>
    <s v="RAJKOWSKI Patryk"/>
    <s v="POL"/>
    <n v="25.682191780821917"/>
    <x v="3"/>
    <x v="1"/>
    <x v="1"/>
    <x v="1"/>
    <d v="1899-12-30T00:00:32"/>
    <d v="1899-12-30T00:00:39"/>
    <d v="1899-12-30T00:00:46"/>
    <d v="1899-12-30T00:00:53"/>
    <x v="3"/>
    <n v="59.38242280285035"/>
  </r>
  <r>
    <x v="4"/>
    <x v="1"/>
    <x v="4"/>
    <x v="0"/>
    <x v="1"/>
    <s v="LIGTLEE Sam"/>
    <s v="NED"/>
    <n v="23.876712328767123"/>
    <x v="4"/>
    <x v="1"/>
    <x v="1"/>
    <x v="1"/>
    <d v="1899-12-30T00:00:32"/>
    <d v="1899-12-30T00:00:39"/>
    <d v="1899-12-30T00:00:46"/>
    <d v="1899-12-30T00:00:53"/>
    <x v="3"/>
    <n v="59.338377095386434"/>
  </r>
  <r>
    <x v="4"/>
    <x v="1"/>
    <x v="4"/>
    <x v="0"/>
    <x v="1"/>
    <s v="SHARAPOV Alexander"/>
    <s v="RCF"/>
    <n v="27.649315068493152"/>
    <x v="5"/>
    <x v="1"/>
    <x v="1"/>
    <x v="1"/>
    <d v="1899-12-30T00:00:32"/>
    <d v="1899-12-30T00:00:39"/>
    <d v="1899-12-30T00:00:46"/>
    <d v="1899-12-30T00:00:53"/>
    <x v="3"/>
    <n v="59.086134453781504"/>
  </r>
  <r>
    <x v="4"/>
    <x v="1"/>
    <x v="4"/>
    <x v="0"/>
    <x v="1"/>
    <s v="MARTINEZ CHORRO Alejandro"/>
    <s v="ESP"/>
    <n v="23.419178082191781"/>
    <x v="6"/>
    <x v="1"/>
    <x v="1"/>
    <x v="2"/>
    <d v="1899-12-30T00:00:32"/>
    <d v="1899-12-30T00:00:39"/>
    <d v="1899-12-30T00:00:46"/>
    <d v="1899-12-30T00:00:53"/>
    <x v="3"/>
    <n v="58.811036871252831"/>
  </r>
  <r>
    <x v="4"/>
    <x v="1"/>
    <x v="4"/>
    <x v="0"/>
    <x v="1"/>
    <s v="OBARA Yuta"/>
    <s v="JPN"/>
    <n v="25.663013698630138"/>
    <x v="7"/>
    <x v="1"/>
    <x v="1"/>
    <x v="2"/>
    <d v="1899-12-30T00:00:32"/>
    <d v="1899-12-30T00:00:39"/>
    <d v="1899-12-30T00:00:46"/>
    <d v="1899-12-30T00:00:54"/>
    <x v="3"/>
    <n v="58.64624908365235"/>
  </r>
  <r>
    <x v="1"/>
    <x v="1"/>
    <x v="5"/>
    <x v="1"/>
    <x v="0"/>
    <s v="PAUL Nicholas"/>
    <n v="0"/>
    <n v="22.980821917808218"/>
    <x v="0"/>
    <x v="1"/>
    <x v="0"/>
    <x v="1"/>
    <d v="1899-12-30T00:00:31"/>
    <d v="1899-12-30T00:00:38"/>
    <d v="1899-12-30T00:00:45"/>
    <d v="1899-12-30T00:00:52"/>
    <x v="1"/>
    <n v="60.628515611842779"/>
  </r>
  <r>
    <x v="1"/>
    <x v="1"/>
    <x v="5"/>
    <x v="1"/>
    <x v="0"/>
    <s v="RAJKOWSKI Patryk"/>
    <n v="0"/>
    <n v="25.567123287671233"/>
    <x v="1"/>
    <x v="1"/>
    <x v="1"/>
    <x v="1"/>
    <d v="1899-12-30T00:00:32"/>
    <d v="1899-12-30T00:00:39"/>
    <d v="1899-12-30T00:00:45"/>
    <d v="1899-12-30T00:00:53"/>
    <x v="2"/>
    <n v="60.040026684456301"/>
  </r>
  <r>
    <x v="1"/>
    <x v="1"/>
    <x v="5"/>
    <x v="1"/>
    <x v="0"/>
    <s v="RAMIREZ MORALES Santiago"/>
    <n v="0"/>
    <n v="27.161643835616438"/>
    <x v="2"/>
    <x v="1"/>
    <x v="1"/>
    <x v="2"/>
    <d v="1899-12-30T00:00:32"/>
    <d v="1899-12-30T00:00:39"/>
    <d v="1899-12-30T00:00:46"/>
    <d v="1899-12-30T00:00:53"/>
    <x v="3"/>
    <n v="59.428495963814647"/>
  </r>
  <r>
    <x v="1"/>
    <x v="1"/>
    <x v="5"/>
    <x v="1"/>
    <x v="0"/>
    <s v="TOPINKA Dominik"/>
    <n v="0"/>
    <n v="28.13150684931507"/>
    <x v="3"/>
    <x v="1"/>
    <x v="1"/>
    <x v="1"/>
    <d v="1899-12-30T00:00:32"/>
    <d v="1899-12-30T00:00:39"/>
    <d v="1899-12-30T00:00:46"/>
    <d v="1899-12-30T00:00:54"/>
    <x v="4"/>
    <n v="58.389425026356342"/>
  </r>
  <r>
    <x v="1"/>
    <x v="1"/>
    <x v="5"/>
    <x v="1"/>
    <x v="0"/>
    <s v="DODYK Ryan"/>
    <n v="0"/>
    <n v="24.783561643835615"/>
    <x v="4"/>
    <x v="1"/>
    <x v="1"/>
    <x v="2"/>
    <d v="1899-12-30T00:00:33"/>
    <d v="1899-12-30T00:00:40"/>
    <d v="1899-12-30T00:00:47"/>
    <d v="1899-12-30T00:00:54"/>
    <x v="4"/>
    <n v="57.85363031530229"/>
  </r>
  <r>
    <x v="1"/>
    <x v="1"/>
    <x v="5"/>
    <x v="1"/>
    <x v="0"/>
    <s v="LAITONJAM Ronaldo"/>
    <n v="0"/>
    <n v="19.232876712328768"/>
    <x v="5"/>
    <x v="1"/>
    <x v="1"/>
    <x v="2"/>
    <d v="1899-12-30T00:00:33"/>
    <d v="1899-12-30T00:00:40"/>
    <d v="1899-12-30T00:00:47"/>
    <d v="1899-12-30T00:00:54"/>
    <x v="4"/>
    <n v="57.783056723700682"/>
  </r>
  <r>
    <x v="1"/>
    <x v="1"/>
    <x v="5"/>
    <x v="1"/>
    <x v="0"/>
    <s v="RUIZ TERAN Juan Carlos"/>
    <e v="#N/A"/>
    <e v="#N/A"/>
    <x v="6"/>
    <x v="1"/>
    <x v="1"/>
    <x v="2"/>
    <d v="1899-12-30T00:00:33"/>
    <d v="1899-12-30T00:00:40"/>
    <d v="1899-12-30T00:00:47"/>
    <d v="1899-12-30T00:00:54"/>
    <x v="5"/>
    <n v="57.574206755373595"/>
  </r>
  <r>
    <x v="1"/>
    <x v="1"/>
    <x v="5"/>
    <x v="1"/>
    <x v="0"/>
    <s v="OGRODNICZUK Ethan"/>
    <n v="0"/>
    <n v="20.408219178082192"/>
    <x v="7"/>
    <x v="2"/>
    <x v="2"/>
    <x v="4"/>
    <d v="1899-12-30T00:00:35"/>
    <d v="1899-12-30T00:00:41"/>
    <d v="1899-12-30T00:00:48"/>
    <d v="1899-12-30T00:00:56"/>
    <x v="5"/>
    <n v="57.297469361769863"/>
  </r>
  <r>
    <x v="1"/>
    <x v="1"/>
    <x v="5"/>
    <x v="1"/>
    <x v="0"/>
    <s v="DENS Tuur"/>
    <n v="0"/>
    <n v="21.221917808219178"/>
    <x v="8"/>
    <x v="2"/>
    <x v="2"/>
    <x v="3"/>
    <d v="1899-12-30T00:00:34"/>
    <d v="1899-12-30T00:00:41"/>
    <d v="1899-12-30T00:00:48"/>
    <d v="1899-12-30T00:00:55"/>
    <x v="5"/>
    <n v="57.258282569624484"/>
  </r>
  <r>
    <x v="1"/>
    <x v="1"/>
    <x v="5"/>
    <x v="1"/>
    <x v="0"/>
    <s v="OCHOA HENAO Juan David"/>
    <n v="0"/>
    <n v="23.717808219178082"/>
    <x v="9"/>
    <x v="1"/>
    <x v="1"/>
    <x v="1"/>
    <d v="1899-12-30T00:00:32"/>
    <d v="1899-12-30T00:00:39"/>
    <d v="1899-12-30T00:00:47"/>
    <d v="1899-12-30T00:00:55"/>
    <x v="5"/>
    <n v="57.180069569084644"/>
  </r>
  <r>
    <x v="1"/>
    <x v="1"/>
    <x v="5"/>
    <x v="1"/>
    <x v="0"/>
    <s v="MILEK Mateusz"/>
    <n v="0"/>
    <n v="23.638356164383563"/>
    <x v="10"/>
    <x v="1"/>
    <x v="1"/>
    <x v="2"/>
    <d v="1899-12-30T00:00:32"/>
    <d v="1899-12-30T00:00:40"/>
    <d v="1899-12-30T00:00:47"/>
    <d v="1899-12-30T00:00:55"/>
    <x v="5"/>
    <n v="56.989077093557071"/>
  </r>
  <r>
    <x v="1"/>
    <x v="1"/>
    <x v="5"/>
    <x v="1"/>
    <x v="0"/>
    <s v="AHMAD NAZERI Ahmad Safwan"/>
    <e v="#N/A"/>
    <e v="#N/A"/>
    <x v="11"/>
    <x v="2"/>
    <x v="2"/>
    <x v="3"/>
    <d v="1899-12-30T00:00:34"/>
    <d v="1899-12-30T00:00:41"/>
    <d v="1899-12-30T00:00:48"/>
    <d v="1899-12-30T00:00:56"/>
    <x v="5"/>
    <n v="56.970138152585022"/>
  </r>
  <r>
    <x v="1"/>
    <x v="1"/>
    <x v="5"/>
    <x v="1"/>
    <x v="0"/>
    <s v="CONTRERAS TORRES Francisco Javier"/>
    <e v="#N/A"/>
    <e v="#N/A"/>
    <x v="12"/>
    <x v="2"/>
    <x v="2"/>
    <x v="3"/>
    <d v="1899-12-30T00:00:34"/>
    <d v="1899-12-30T00:00:41"/>
    <d v="1899-12-30T00:00:48"/>
    <d v="1899-12-30T00:00:56"/>
    <x v="6"/>
    <n v="56.55397762975997"/>
  </r>
  <r>
    <x v="1"/>
    <x v="1"/>
    <x v="5"/>
    <x v="1"/>
    <x v="0"/>
    <s v="MOHD KADIR Mohammad Fariz Haikal"/>
    <e v="#N/A"/>
    <e v="#N/A"/>
    <x v="13"/>
    <x v="1"/>
    <x v="1"/>
    <x v="2"/>
    <d v="1899-12-30T00:00:33"/>
    <d v="1899-12-30T00:00:40"/>
    <d v="1899-12-30T00:00:48"/>
    <d v="1899-12-30T00:00:56"/>
    <x v="6"/>
    <n v="56.190297808578372"/>
  </r>
  <r>
    <x v="1"/>
    <x v="1"/>
    <x v="5"/>
    <x v="1"/>
    <x v="0"/>
    <s v="DANYLCHUK Bohdan"/>
    <n v="0"/>
    <n v="19.32054794520548"/>
    <x v="14"/>
    <x v="1"/>
    <x v="1"/>
    <x v="2"/>
    <d v="1899-12-30T00:00:33"/>
    <d v="1899-12-30T00:00:40"/>
    <d v="1899-12-30T00:00:48"/>
    <d v="1899-12-30T00:00:56"/>
    <x v="6"/>
    <n v="56.171885971071482"/>
  </r>
  <r>
    <x v="1"/>
    <x v="1"/>
    <x v="5"/>
    <x v="1"/>
    <x v="0"/>
    <s v="SINGH Y Rojit"/>
    <n v="0"/>
    <n v="19.610958904109587"/>
    <x v="15"/>
    <x v="1"/>
    <x v="1"/>
    <x v="2"/>
    <d v="1899-12-30T00:00:33"/>
    <d v="1899-12-30T00:00:40"/>
    <d v="1899-12-30T00:00:48"/>
    <d v="1899-12-30T00:00:56"/>
    <x v="7"/>
    <n v="55.516145945779243"/>
  </r>
  <r>
    <x v="1"/>
    <x v="1"/>
    <x v="5"/>
    <x v="1"/>
    <x v="0"/>
    <s v="LEANDRO MADRIGAL Nayib"/>
    <n v="0"/>
    <n v="24.82191780821918"/>
    <x v="16"/>
    <x v="2"/>
    <x v="3"/>
    <x v="4"/>
    <d v="1899-12-30T00:00:35"/>
    <d v="1899-12-30T00:00:42"/>
    <d v="1899-12-30T00:00:50"/>
    <d v="1899-12-30T00:00:58"/>
    <x v="8"/>
    <n v="54.707920491155548"/>
  </r>
  <r>
    <x v="1"/>
    <x v="1"/>
    <x v="5"/>
    <x v="1"/>
    <x v="0"/>
    <s v="GUTIERREZ PIANDA Cristian"/>
    <e v="#N/A"/>
    <e v="#N/A"/>
    <x v="17"/>
    <x v="1"/>
    <x v="2"/>
    <x v="3"/>
    <d v="1899-12-30T00:00:35"/>
    <d v="1899-12-30T00:00:43"/>
    <d v="1899-12-30T00:00:51"/>
    <d v="1899-12-30T00:00:59"/>
    <x v="9"/>
    <n v="53.449734978397402"/>
  </r>
  <r>
    <x v="1"/>
    <x v="1"/>
    <x v="5"/>
    <x v="1"/>
    <x v="0"/>
    <s v="PACHECO Pablo"/>
    <e v="#N/A"/>
    <e v="#N/A"/>
    <x v="18"/>
    <x v="1"/>
    <x v="2"/>
    <x v="4"/>
    <d v="1899-12-30T00:00:35"/>
    <d v="1899-12-30T00:00:43"/>
    <d v="1899-12-30T00:00:51"/>
    <d v="1899-12-30T00:00:59"/>
    <x v="11"/>
    <n v="52.710953629002738"/>
  </r>
  <r>
    <x v="1"/>
    <x v="1"/>
    <x v="5"/>
    <x v="1"/>
    <x v="1"/>
    <s v="PAUL Nicholas"/>
    <n v="0"/>
    <n v="22.980821917808218"/>
    <x v="0"/>
    <x v="1"/>
    <x v="0"/>
    <x v="1"/>
    <d v="1899-12-30T00:00:31"/>
    <d v="1899-12-30T00:00:38"/>
    <d v="1899-12-30T00:00:45"/>
    <d v="1899-12-30T00:00:52"/>
    <x v="2"/>
    <n v="60.006000600060005"/>
  </r>
  <r>
    <x v="1"/>
    <x v="1"/>
    <x v="5"/>
    <x v="1"/>
    <x v="1"/>
    <s v="RAJKOWSKI Patryk"/>
    <n v="0"/>
    <n v="25.567123287671233"/>
    <x v="1"/>
    <x v="1"/>
    <x v="1"/>
    <x v="1"/>
    <d v="1899-12-30T00:00:32"/>
    <d v="1899-12-30T00:00:38"/>
    <d v="1899-12-30T00:00:45"/>
    <d v="1899-12-30T00:00:53"/>
    <x v="2"/>
    <n v="59.760956175298801"/>
  </r>
  <r>
    <x v="1"/>
    <x v="1"/>
    <x v="5"/>
    <x v="1"/>
    <x v="1"/>
    <s v="RAMIREZ MORALES Santiago"/>
    <n v="0"/>
    <n v="27.161643835616438"/>
    <x v="2"/>
    <x v="1"/>
    <x v="1"/>
    <x v="2"/>
    <d v="1899-12-30T00:00:32"/>
    <d v="1899-12-30T00:00:39"/>
    <d v="1899-12-30T00:00:46"/>
    <d v="1899-12-30T00:00:53"/>
    <x v="2"/>
    <n v="59.539560730351937"/>
  </r>
  <r>
    <x v="1"/>
    <x v="1"/>
    <x v="5"/>
    <x v="1"/>
    <x v="1"/>
    <s v="DODYK Ryan"/>
    <n v="0"/>
    <n v="24.783561643835615"/>
    <x v="3"/>
    <x v="1"/>
    <x v="2"/>
    <x v="2"/>
    <d v="1899-12-30T00:00:33"/>
    <d v="1899-12-30T00:00:40"/>
    <d v="1899-12-30T00:00:47"/>
    <d v="1899-12-30T00:00:54"/>
    <x v="3"/>
    <n v="58.569917839420796"/>
  </r>
  <r>
    <x v="1"/>
    <x v="1"/>
    <x v="5"/>
    <x v="1"/>
    <x v="1"/>
    <s v="TOPINKA Dominik"/>
    <n v="0"/>
    <n v="28.13150684931507"/>
    <x v="4"/>
    <x v="0"/>
    <x v="0"/>
    <x v="1"/>
    <d v="1899-12-30T00:00:32"/>
    <d v="1899-12-30T00:00:39"/>
    <d v="1899-12-30T00:00:46"/>
    <d v="1899-12-30T00:00:54"/>
    <x v="4"/>
    <n v="58.224163027656481"/>
  </r>
  <r>
    <x v="1"/>
    <x v="1"/>
    <x v="5"/>
    <x v="1"/>
    <x v="1"/>
    <s v="LAITONJAM Ronaldo"/>
    <n v="0"/>
    <n v="19.232876712328768"/>
    <x v="5"/>
    <x v="1"/>
    <x v="2"/>
    <x v="2"/>
    <d v="1899-12-30T00:00:33"/>
    <d v="1899-12-30T00:00:40"/>
    <d v="1899-12-30T00:00:47"/>
    <d v="1899-12-30T00:00:55"/>
    <x v="4"/>
    <n v="57.825751734772552"/>
  </r>
  <r>
    <x v="1"/>
    <x v="1"/>
    <x v="5"/>
    <x v="1"/>
    <x v="1"/>
    <s v="OGRODNICZUK Ethan"/>
    <n v="0"/>
    <n v="20.408219178082192"/>
    <x v="6"/>
    <x v="2"/>
    <x v="2"/>
    <x v="4"/>
    <d v="1899-12-30T00:00:35"/>
    <d v="1899-12-30T00:00:42"/>
    <d v="1899-12-30T00:00:49"/>
    <d v="1899-12-30T00:00:56"/>
    <x v="5"/>
    <n v="57.245535643296712"/>
  </r>
  <r>
    <x v="1"/>
    <x v="1"/>
    <x v="5"/>
    <x v="1"/>
    <x v="1"/>
    <s v="RUIZ TERAN Juan Carlos"/>
    <e v="#N/A"/>
    <e v="#N/A"/>
    <x v="7"/>
    <x v="1"/>
    <x v="1"/>
    <x v="2"/>
    <d v="1899-12-30T00:00:33"/>
    <d v="1899-12-30T00:00:40"/>
    <d v="1899-12-30T00:00:48"/>
    <d v="1899-12-30T00:00:55"/>
    <x v="5"/>
    <n v="57.08396099262665"/>
  </r>
  <r>
    <x v="5"/>
    <x v="1"/>
    <x v="6"/>
    <x v="1"/>
    <x v="0"/>
    <s v="LAFARGUE Quentin"/>
    <s v="FRA"/>
    <m/>
    <x v="0"/>
    <x v="1"/>
    <x v="1"/>
    <x v="2"/>
    <d v="1899-12-30T00:00:32"/>
    <d v="1899-12-30T00:00:39"/>
    <d v="1899-12-30T00:00:46"/>
    <d v="1899-12-30T00:00:53"/>
    <x v="2"/>
    <n v="59.655983826599936"/>
  </r>
  <r>
    <x v="5"/>
    <x v="1"/>
    <x v="6"/>
    <x v="1"/>
    <x v="0"/>
    <s v="JURCZYK Marc"/>
    <s v="GER"/>
    <m/>
    <x v="1"/>
    <x v="1"/>
    <x v="2"/>
    <x v="2"/>
    <d v="1899-12-30T00:00:33"/>
    <d v="1899-12-30T00:00:40"/>
    <d v="1899-12-30T00:00:46"/>
    <d v="1899-12-30T00:00:53"/>
    <x v="3"/>
    <n v="59.26999127414016"/>
  </r>
  <r>
    <x v="5"/>
    <x v="1"/>
    <x v="6"/>
    <x v="1"/>
    <x v="0"/>
    <s v="D'ALMEIDA Michael"/>
    <s v="FRA"/>
    <m/>
    <x v="2"/>
    <x v="1"/>
    <x v="1"/>
    <x v="2"/>
    <d v="1899-12-30T00:00:32"/>
    <d v="1899-12-30T00:00:39"/>
    <d v="1899-12-30T00:00:46"/>
    <d v="1899-12-30T00:00:54"/>
    <x v="3"/>
    <n v="58.702670971529194"/>
  </r>
  <r>
    <x v="5"/>
    <x v="1"/>
    <x v="6"/>
    <x v="1"/>
    <x v="0"/>
    <s v="SHARAPOV Alexander"/>
    <s v="RUS"/>
    <m/>
    <x v="3"/>
    <x v="1"/>
    <x v="1"/>
    <x v="2"/>
    <d v="1899-12-30T00:00:32"/>
    <d v="1899-12-30T00:00:39"/>
    <d v="1899-12-30T00:00:46"/>
    <d v="1899-12-30T00:00:54"/>
    <x v="3"/>
    <n v="58.536585365853668"/>
  </r>
  <r>
    <x v="5"/>
    <x v="1"/>
    <x v="6"/>
    <x v="1"/>
    <x v="0"/>
    <s v="RAMIREZ MORALES Santiago"/>
    <s v="COL"/>
    <m/>
    <x v="4"/>
    <x v="1"/>
    <x v="1"/>
    <x v="2"/>
    <d v="1899-12-30T00:00:33"/>
    <d v="1899-12-30T00:00:40"/>
    <d v="1899-12-30T00:00:47"/>
    <d v="1899-12-30T00:00:54"/>
    <x v="4"/>
    <n v="58.420693908019871"/>
  </r>
  <r>
    <x v="5"/>
    <x v="1"/>
    <x v="6"/>
    <x v="1"/>
    <x v="0"/>
    <s v="HOHNE Anton"/>
    <s v="GER"/>
    <m/>
    <x v="5"/>
    <x v="2"/>
    <x v="2"/>
    <x v="3"/>
    <d v="1899-12-30T00:00:33"/>
    <d v="1899-12-30T00:00:40"/>
    <d v="1899-12-30T00:00:47"/>
    <d v="1899-12-30T00:00:54"/>
    <x v="4"/>
    <n v="58.33549390718175"/>
  </r>
  <r>
    <x v="5"/>
    <x v="1"/>
    <x v="6"/>
    <x v="1"/>
    <x v="0"/>
    <s v="ROSTOV Pavel"/>
    <s v="MCT"/>
    <m/>
    <x v="6"/>
    <x v="1"/>
    <x v="1"/>
    <x v="2"/>
    <d v="1899-12-30T00:00:32"/>
    <d v="1899-12-30T00:00:39"/>
    <d v="1899-12-30T00:00:47"/>
    <d v="1899-12-30T00:00:54"/>
    <x v="4"/>
    <n v="58.031756266623681"/>
  </r>
  <r>
    <x v="5"/>
    <x v="1"/>
    <x v="6"/>
    <x v="1"/>
    <x v="0"/>
    <s v="BIANCHI Matteo"/>
    <s v="ITA"/>
    <m/>
    <x v="7"/>
    <x v="1"/>
    <x v="1"/>
    <x v="2"/>
    <d v="1899-12-30T00:00:33"/>
    <d v="1899-12-30T00:00:40"/>
    <d v="1899-12-30T00:00:47"/>
    <d v="1899-12-30T00:00:54"/>
    <x v="4"/>
    <n v="58.011183266996476"/>
  </r>
  <r>
    <x v="5"/>
    <x v="1"/>
    <x v="6"/>
    <x v="1"/>
    <x v="0"/>
    <s v="BOSCARO Davide"/>
    <s v="ITA"/>
    <m/>
    <x v="8"/>
    <x v="1"/>
    <x v="2"/>
    <x v="3"/>
    <d v="1899-12-30T00:00:34"/>
    <d v="1899-12-30T00:00:41"/>
    <d v="1899-12-30T00:00:48"/>
    <d v="1899-12-30T00:00:55"/>
    <x v="4"/>
    <n v="57.85363031530229"/>
  </r>
  <r>
    <x v="5"/>
    <x v="1"/>
    <x v="6"/>
    <x v="1"/>
    <x v="0"/>
    <s v="CHUGAY Andrey"/>
    <s v="KAZ"/>
    <m/>
    <x v="9"/>
    <x v="1"/>
    <x v="2"/>
    <x v="2"/>
    <d v="1899-12-30T00:00:33"/>
    <d v="1899-12-30T00:00:40"/>
    <d v="1899-12-30T00:00:48"/>
    <d v="1899-12-30T00:00:55"/>
    <x v="5"/>
    <n v="57.049585598149065"/>
  </r>
  <r>
    <x v="5"/>
    <x v="1"/>
    <x v="6"/>
    <x v="1"/>
    <x v="0"/>
    <s v="LAITONJAM Ronaldo"/>
    <s v="IND"/>
    <m/>
    <x v="10"/>
    <x v="1"/>
    <x v="2"/>
    <x v="2"/>
    <d v="1899-12-30T00:00:33"/>
    <d v="1899-12-30T00:00:40"/>
    <d v="1899-12-30T00:00:48"/>
    <d v="1899-12-30T00:00:55"/>
    <x v="5"/>
    <n v="56.921495770416634"/>
  </r>
  <r>
    <x v="5"/>
    <x v="1"/>
    <x v="6"/>
    <x v="1"/>
    <x v="0"/>
    <s v="TKACHEV Aleksei"/>
    <s v="RUS"/>
    <m/>
    <x v="11"/>
    <x v="1"/>
    <x v="1"/>
    <x v="2"/>
    <d v="1899-12-30T00:00:33"/>
    <d v="1899-12-30T00:00:40"/>
    <d v="1899-12-30T00:00:48"/>
    <d v="1899-12-30T00:00:55"/>
    <x v="5"/>
    <n v="56.826253729222898"/>
  </r>
  <r>
    <x v="5"/>
    <x v="1"/>
    <x v="6"/>
    <x v="1"/>
    <x v="0"/>
    <s v="NOVIK Uladzislau"/>
    <s v="BLR"/>
    <m/>
    <x v="12"/>
    <x v="1"/>
    <x v="1"/>
    <x v="2"/>
    <d v="1899-12-30T00:00:33"/>
    <d v="1899-12-30T00:00:40"/>
    <d v="1899-12-30T00:00:47"/>
    <d v="1899-12-30T00:00:55"/>
    <x v="5"/>
    <n v="56.81280181800966"/>
  </r>
  <r>
    <x v="5"/>
    <x v="1"/>
    <x v="6"/>
    <x v="1"/>
    <x v="0"/>
    <s v="NESTEROV Dmitry"/>
    <s v="MCT"/>
    <m/>
    <x v="13"/>
    <x v="1"/>
    <x v="1"/>
    <x v="2"/>
    <d v="1899-12-30T00:00:33"/>
    <d v="1899-12-30T00:00:40"/>
    <d v="1899-12-30T00:00:48"/>
    <d v="1899-12-30T00:00:55"/>
    <x v="6"/>
    <n v="56.404230317273793"/>
  </r>
  <r>
    <x v="5"/>
    <x v="1"/>
    <x v="6"/>
    <x v="1"/>
    <x v="0"/>
    <s v="DE LISI Nicolo"/>
    <s v="SUI"/>
    <m/>
    <x v="14"/>
    <x v="2"/>
    <x v="3"/>
    <x v="4"/>
    <d v="1899-12-30T00:00:35"/>
    <d v="1899-12-30T00:00:42"/>
    <d v="1899-12-30T00:00:50"/>
    <d v="1899-12-30T00:00:57"/>
    <x v="7"/>
    <n v="55.675842870399016"/>
  </r>
  <r>
    <x v="5"/>
    <x v="1"/>
    <x v="6"/>
    <x v="1"/>
    <x v="0"/>
    <s v="DENYSENKO Vladyslav"/>
    <s v="UKR"/>
    <m/>
    <x v="15"/>
    <x v="1"/>
    <x v="1"/>
    <x v="2"/>
    <d v="1899-12-30T00:00:33"/>
    <d v="1899-12-30T00:00:41"/>
    <d v="1899-12-30T00:00:49"/>
    <d v="1899-12-30T00:00:58"/>
    <x v="8"/>
    <n v="54.198909999698884"/>
  </r>
  <r>
    <x v="5"/>
    <x v="1"/>
    <x v="6"/>
    <x v="1"/>
    <x v="0"/>
    <s v="KEITHELLAKPAM Jemsh Singh"/>
    <s v="IND"/>
    <m/>
    <x v="16"/>
    <x v="1"/>
    <x v="1"/>
    <x v="2"/>
    <d v="1899-12-30T00:00:34"/>
    <d v="1899-12-30T00:00:41"/>
    <d v="1899-12-30T00:00:49"/>
    <d v="1899-12-30T00:00:58"/>
    <x v="9"/>
    <n v="53.914007158582066"/>
  </r>
  <r>
    <x v="5"/>
    <x v="1"/>
    <x v="6"/>
    <x v="1"/>
    <x v="0"/>
    <s v="DYDKO Mykhaylo-Yaroslav"/>
    <s v="UKR"/>
    <m/>
    <x v="17"/>
    <x v="2"/>
    <x v="3"/>
    <x v="4"/>
    <d v="1899-12-30T00:00:36"/>
    <d v="1899-12-30T00:00:44"/>
    <d v="1899-12-30T00:00:51"/>
    <d v="1899-12-30T00:00:59"/>
    <x v="9"/>
    <n v="53.750597228858098"/>
  </r>
  <r>
    <x v="5"/>
    <x v="1"/>
    <x v="6"/>
    <x v="1"/>
    <x v="1"/>
    <s v="JURCZYK Marc"/>
    <s v="GER"/>
    <m/>
    <x v="0"/>
    <x v="1"/>
    <x v="1"/>
    <x v="2"/>
    <d v="1899-12-30T00:00:33"/>
    <d v="1899-12-30T00:00:39"/>
    <d v="1899-12-30T00:00:46"/>
    <d v="1899-12-30T00:00:53"/>
    <x v="3"/>
    <n v="59.453032104637337"/>
  </r>
  <r>
    <x v="5"/>
    <x v="1"/>
    <x v="6"/>
    <x v="1"/>
    <x v="1"/>
    <s v="LAFARGUE Quentin"/>
    <s v="FRA"/>
    <m/>
    <x v="1"/>
    <x v="1"/>
    <x v="1"/>
    <x v="2"/>
    <d v="1899-12-30T00:00:33"/>
    <d v="1899-12-30T00:00:39"/>
    <d v="1899-12-30T00:00:46"/>
    <d v="1899-12-30T00:00:53"/>
    <x v="3"/>
    <n v="59.184243839084616"/>
  </r>
  <r>
    <x v="5"/>
    <x v="1"/>
    <x v="6"/>
    <x v="1"/>
    <x v="1"/>
    <s v="SHARAPOV Alexander"/>
    <s v="RUS"/>
    <m/>
    <x v="2"/>
    <x v="1"/>
    <x v="1"/>
    <x v="2"/>
    <d v="1899-12-30T00:00:32"/>
    <d v="1899-12-30T00:00:39"/>
    <d v="1899-12-30T00:00:46"/>
    <d v="1899-12-30T00:00:53"/>
    <x v="3"/>
    <n v="59.056086878065592"/>
  </r>
  <r>
    <x v="5"/>
    <x v="1"/>
    <x v="6"/>
    <x v="1"/>
    <x v="1"/>
    <s v="HOHNE Anton"/>
    <s v="GER"/>
    <m/>
    <x v="3"/>
    <x v="2"/>
    <x v="2"/>
    <x v="3"/>
    <d v="1899-12-30T00:00:33"/>
    <d v="1899-12-30T00:00:40"/>
    <d v="1899-12-30T00:00:47"/>
    <d v="1899-12-30T00:00:54"/>
    <x v="4"/>
    <n v="58.5051923358198"/>
  </r>
  <r>
    <x v="5"/>
    <x v="1"/>
    <x v="6"/>
    <x v="1"/>
    <x v="1"/>
    <s v="RAMIREZ MORALES Santiago"/>
    <s v="COL"/>
    <m/>
    <x v="4"/>
    <x v="1"/>
    <x v="2"/>
    <x v="2"/>
    <d v="1899-12-30T00:00:33"/>
    <d v="1899-12-30T00:00:40"/>
    <d v="1899-12-30T00:00:47"/>
    <d v="1899-12-30T00:00:54"/>
    <x v="4"/>
    <n v="58.434918109955035"/>
  </r>
  <r>
    <x v="5"/>
    <x v="1"/>
    <x v="6"/>
    <x v="1"/>
    <x v="1"/>
    <s v="ROSTOV Pavel"/>
    <s v="MCT"/>
    <m/>
    <x v="5"/>
    <x v="1"/>
    <x v="1"/>
    <x v="2"/>
    <d v="1899-12-30T00:00:32"/>
    <d v="1899-12-30T00:00:39"/>
    <d v="1899-12-30T00:00:46"/>
    <d v="1899-12-30T00:00:54"/>
    <x v="4"/>
    <n v="58.369544069005769"/>
  </r>
  <r>
    <x v="5"/>
    <x v="1"/>
    <x v="6"/>
    <x v="1"/>
    <x v="1"/>
    <s v="D'ALMEIDA Michael"/>
    <s v="FRA"/>
    <m/>
    <x v="6"/>
    <x v="1"/>
    <x v="1"/>
    <x v="1"/>
    <d v="1899-12-30T00:00:32"/>
    <d v="1899-12-30T00:00:39"/>
    <d v="1899-12-30T00:00:46"/>
    <d v="1899-12-30T00:00:54"/>
    <x v="4"/>
    <n v="58.327932598833442"/>
  </r>
  <r>
    <x v="5"/>
    <x v="1"/>
    <x v="6"/>
    <x v="1"/>
    <x v="1"/>
    <s v="BIANCHI Matteo"/>
    <s v="ITA"/>
    <m/>
    <x v="7"/>
    <x v="1"/>
    <x v="1"/>
    <x v="2"/>
    <d v="1899-12-30T00:00:32"/>
    <d v="1899-12-30T00:00:40"/>
    <d v="1899-12-30T00:00:47"/>
    <d v="1899-12-30T00:00:54"/>
    <x v="4"/>
    <n v="57.815536319398724"/>
  </r>
  <r>
    <x v="6"/>
    <x v="1"/>
    <x v="7"/>
    <x v="1"/>
    <x v="0"/>
    <s v="MOHD ZONIS Muhammad Fadhil"/>
    <s v="SDF"/>
    <m/>
    <x v="0"/>
    <x v="1"/>
    <x v="1"/>
    <x v="2"/>
    <d v="1899-12-30T00:00:33"/>
    <d v="1899-12-30T00:00:39"/>
    <d v="1899-12-30T00:00:46"/>
    <d v="1899-12-30T00:00:54"/>
    <x v="3"/>
    <n v="58.903414761850222"/>
  </r>
  <r>
    <x v="6"/>
    <x v="1"/>
    <x v="7"/>
    <x v="1"/>
    <x v="0"/>
    <s v="GROSS Felix"/>
    <s v="GER"/>
    <m/>
    <x v="1"/>
    <x v="1"/>
    <x v="1"/>
    <x v="2"/>
    <d v="1899-12-30T00:00:33"/>
    <d v="1899-12-30T00:00:40"/>
    <d v="1899-12-30T00:00:47"/>
    <d v="1899-12-30T00:00:54"/>
    <x v="3"/>
    <n v="58.900523560209429"/>
  </r>
  <r>
    <x v="6"/>
    <x v="1"/>
    <x v="7"/>
    <x v="1"/>
    <x v="0"/>
    <s v="PERALTA Juan"/>
    <s v="ESP"/>
    <m/>
    <x v="2"/>
    <x v="1"/>
    <x v="2"/>
    <x v="2"/>
    <d v="1899-12-30T00:00:33"/>
    <d v="1899-12-30T00:00:40"/>
    <d v="1899-12-30T00:00:47"/>
    <d v="1899-12-30T00:00:55"/>
    <x v="4"/>
    <n v="57.7376465493737"/>
  </r>
  <r>
    <x v="6"/>
    <x v="1"/>
    <x v="7"/>
    <x v="1"/>
    <x v="0"/>
    <s v="SAHROM Muhammad Ridwan"/>
    <s v="MAS"/>
    <m/>
    <x v="3"/>
    <x v="1"/>
    <x v="1"/>
    <x v="2"/>
    <d v="1899-12-30T00:00:33"/>
    <d v="1899-12-30T00:00:40"/>
    <d v="1899-12-30T00:00:47"/>
    <d v="1899-12-30T00:00:55"/>
    <x v="5"/>
    <n v="57.066768118698867"/>
  </r>
  <r>
    <x v="6"/>
    <x v="1"/>
    <x v="7"/>
    <x v="1"/>
    <x v="0"/>
    <s v="JIMENEZ ELIZONDO Ekain"/>
    <s v="ESP"/>
    <m/>
    <x v="4"/>
    <x v="1"/>
    <x v="2"/>
    <x v="2"/>
    <d v="1899-12-30T00:00:33"/>
    <d v="1899-12-30T00:00:40"/>
    <d v="1899-12-30T00:00:48"/>
    <d v="1899-12-30T00:00:55"/>
    <x v="5"/>
    <n v="56.84240443370755"/>
  </r>
  <r>
    <x v="6"/>
    <x v="1"/>
    <x v="7"/>
    <x v="1"/>
    <x v="0"/>
    <s v="KUBOKI Kazushige"/>
    <s v="JPN"/>
    <m/>
    <x v="5"/>
    <x v="2"/>
    <x v="2"/>
    <x v="3"/>
    <d v="1899-12-30T00:00:35"/>
    <d v="1899-12-30T00:00:42"/>
    <d v="1899-12-30T00:00:49"/>
    <d v="1899-12-30T00:00:56"/>
    <x v="6"/>
    <n v="56.463502619279147"/>
  </r>
  <r>
    <x v="6"/>
    <x v="1"/>
    <x v="7"/>
    <x v="1"/>
    <x v="0"/>
    <s v="MATHIS Marco"/>
    <s v="GER"/>
    <m/>
    <x v="6"/>
    <x v="2"/>
    <x v="2"/>
    <x v="4"/>
    <d v="1899-12-30T00:00:35"/>
    <d v="1899-12-30T00:00:42"/>
    <d v="1899-12-30T00:00:49"/>
    <d v="1899-12-30T00:00:56"/>
    <x v="6"/>
    <n v="56.444911334451774"/>
  </r>
  <r>
    <x v="6"/>
    <x v="1"/>
    <x v="7"/>
    <x v="1"/>
    <x v="0"/>
    <s v="TO Cheuk Hei"/>
    <s v="HKG"/>
    <m/>
    <x v="7"/>
    <x v="1"/>
    <x v="2"/>
    <x v="2"/>
    <d v="1899-12-30T00:00:33"/>
    <d v="1899-12-30T00:00:41"/>
    <d v="1899-12-30T00:00:48"/>
    <d v="1899-12-30T00:00:56"/>
    <x v="6"/>
    <n v="56.206088992974252"/>
  </r>
  <r>
    <x v="6"/>
    <x v="1"/>
    <x v="7"/>
    <x v="1"/>
    <x v="0"/>
    <s v="AHMAD NAZERI Ahmad Safwan"/>
    <s v="MAS"/>
    <m/>
    <x v="8"/>
    <x v="2"/>
    <x v="2"/>
    <x v="3"/>
    <d v="1899-12-30T00:00:34"/>
    <d v="1899-12-30T00:00:41"/>
    <d v="1899-12-30T00:00:49"/>
    <d v="1899-12-30T00:00:57"/>
    <x v="7"/>
    <n v="55.766400743552019"/>
  </r>
  <r>
    <x v="6"/>
    <x v="1"/>
    <x v="7"/>
    <x v="1"/>
    <x v="0"/>
    <s v="DENYSENKO Vladyslav"/>
    <s v="UKR"/>
    <m/>
    <x v="9"/>
    <x v="1"/>
    <x v="2"/>
    <x v="3"/>
    <d v="1899-12-30T00:00:34"/>
    <d v="1899-12-30T00:00:42"/>
    <d v="1899-12-30T00:00:49"/>
    <d v="1899-12-30T00:00:57"/>
    <x v="8"/>
    <n v="54.883905294772305"/>
  </r>
  <r>
    <x v="6"/>
    <x v="1"/>
    <x v="7"/>
    <x v="1"/>
    <x v="0"/>
    <s v="MOHAMED YUSOFF Mohamed Elyas"/>
    <s v="SIN"/>
    <m/>
    <x v="10"/>
    <x v="2"/>
    <x v="2"/>
    <x v="3"/>
    <d v="1899-12-30T00:00:34"/>
    <d v="1899-12-30T00:00:41"/>
    <d v="1899-12-30T00:00:49"/>
    <d v="1899-12-30T00:00:57"/>
    <x v="8"/>
    <n v="54.83291193225088"/>
  </r>
  <r>
    <x v="6"/>
    <x v="1"/>
    <x v="7"/>
    <x v="1"/>
    <x v="0"/>
    <s v="SZABO Norbert"/>
    <s v="ROU"/>
    <m/>
    <x v="11"/>
    <x v="2"/>
    <x v="2"/>
    <x v="3"/>
    <d v="1899-12-30T00:00:35"/>
    <d v="1899-12-30T00:00:42"/>
    <d v="1899-12-30T00:00:50"/>
    <d v="1899-12-30T00:00:58"/>
    <x v="9"/>
    <n v="54.099543159413308"/>
  </r>
  <r>
    <x v="6"/>
    <x v="1"/>
    <x v="7"/>
    <x v="1"/>
    <x v="0"/>
    <s v="KOROBOV Yehor"/>
    <s v="UKR"/>
    <m/>
    <x v="12"/>
    <x v="1"/>
    <x v="1"/>
    <x v="2"/>
    <d v="1899-12-30T00:00:33"/>
    <d v="1899-12-30T00:00:41"/>
    <d v="1899-12-30T00:00:49"/>
    <d v="1899-12-30T00:00:58"/>
    <x v="9"/>
    <n v="53.782717820007178"/>
  </r>
  <r>
    <x v="6"/>
    <x v="1"/>
    <x v="7"/>
    <x v="1"/>
    <x v="0"/>
    <s v="LAW Tsz Chun"/>
    <s v="HKG"/>
    <m/>
    <x v="13"/>
    <x v="2"/>
    <x v="2"/>
    <x v="4"/>
    <d v="1899-12-30T00:00:35"/>
    <d v="1899-12-30T00:00:42"/>
    <d v="1899-12-30T00:00:50"/>
    <d v="1899-12-30T00:00:59"/>
    <x v="9"/>
    <n v="53.345187819515445"/>
  </r>
  <r>
    <x v="6"/>
    <x v="1"/>
    <x v="7"/>
    <x v="1"/>
    <x v="1"/>
    <s v="GROSS Felix"/>
    <s v="GER"/>
    <m/>
    <x v="0"/>
    <x v="1"/>
    <x v="1"/>
    <x v="2"/>
    <d v="1899-12-30T00:00:33"/>
    <d v="1899-12-30T00:00:40"/>
    <d v="1899-12-30T00:00:46"/>
    <d v="1899-12-30T00:00:54"/>
    <x v="3"/>
    <n v="59.235857439036437"/>
  </r>
  <r>
    <x v="6"/>
    <x v="1"/>
    <x v="7"/>
    <x v="1"/>
    <x v="1"/>
    <s v="MOHD ZONIS Muhammad Fadhil"/>
    <s v="SDF"/>
    <m/>
    <x v="1"/>
    <x v="1"/>
    <x v="1"/>
    <x v="2"/>
    <d v="1899-12-30T00:00:33"/>
    <d v="1899-12-30T00:00:40"/>
    <d v="1899-12-30T00:00:47"/>
    <d v="1899-12-30T00:00:54"/>
    <x v="4"/>
    <n v="58.278831833193024"/>
  </r>
  <r>
    <x v="6"/>
    <x v="1"/>
    <x v="7"/>
    <x v="1"/>
    <x v="1"/>
    <s v="PERALTA Juan"/>
    <s v="ESP"/>
    <m/>
    <x v="2"/>
    <x v="1"/>
    <x v="2"/>
    <x v="2"/>
    <d v="1899-12-30T00:00:33"/>
    <d v="1899-12-30T00:00:40"/>
    <d v="1899-12-30T00:00:47"/>
    <d v="1899-12-30T00:00:54"/>
    <x v="4"/>
    <n v="57.902948225113796"/>
  </r>
  <r>
    <x v="6"/>
    <x v="1"/>
    <x v="7"/>
    <x v="1"/>
    <x v="1"/>
    <s v="SAHROM Muhammad Ridwan"/>
    <s v="MAS"/>
    <m/>
    <x v="3"/>
    <x v="1"/>
    <x v="2"/>
    <x v="3"/>
    <d v="1899-12-30T00:00:33"/>
    <d v="1899-12-30T00:00:40"/>
    <d v="1899-12-30T00:00:47"/>
    <d v="1899-12-30T00:00:55"/>
    <x v="5"/>
    <n v="57.235524182008966"/>
  </r>
  <r>
    <x v="6"/>
    <x v="1"/>
    <x v="7"/>
    <x v="1"/>
    <x v="1"/>
    <s v="KUBOKI Kazushige"/>
    <s v="JPN"/>
    <m/>
    <x v="4"/>
    <x v="2"/>
    <x v="2"/>
    <x v="3"/>
    <d v="1899-12-30T00:00:34"/>
    <d v="1899-12-30T00:00:41"/>
    <d v="1899-12-30T00:00:48"/>
    <d v="1899-12-30T00:00:56"/>
    <x v="5"/>
    <n v="56.922395800392124"/>
  </r>
  <r>
    <x v="6"/>
    <x v="1"/>
    <x v="7"/>
    <x v="1"/>
    <x v="1"/>
    <s v="JIMENEZ ELIZONDO Ekain"/>
    <s v="ESP"/>
    <m/>
    <x v="5"/>
    <x v="1"/>
    <x v="1"/>
    <x v="2"/>
    <d v="1899-12-30T00:00:33"/>
    <d v="1899-12-30T00:00:40"/>
    <d v="1899-12-30T00:00:48"/>
    <d v="1899-12-30T00:00:55"/>
    <x v="6"/>
    <n v="56.678632155677313"/>
  </r>
  <r>
    <x v="6"/>
    <x v="1"/>
    <x v="7"/>
    <x v="1"/>
    <x v="1"/>
    <s v="MATHIS Marco"/>
    <s v="GER"/>
    <m/>
    <x v="6"/>
    <x v="2"/>
    <x v="2"/>
    <x v="4"/>
    <d v="1899-12-30T00:00:35"/>
    <d v="1899-12-30T00:00:42"/>
    <d v="1899-12-30T00:00:49"/>
    <d v="1899-12-30T00:00:57"/>
    <x v="6"/>
    <n v="56.145604267065913"/>
  </r>
  <r>
    <x v="6"/>
    <x v="1"/>
    <x v="7"/>
    <x v="1"/>
    <x v="1"/>
    <s v="TO Cheuk Hei"/>
    <s v="HKG"/>
    <m/>
    <x v="7"/>
    <x v="1"/>
    <x v="2"/>
    <x v="3"/>
    <d v="1899-12-30T00:00:34"/>
    <d v="1899-12-30T00:00:41"/>
    <d v="1899-12-30T00:00:48"/>
    <d v="1899-12-30T00:00:56"/>
    <x v="6"/>
    <n v="56.109725685785541"/>
  </r>
  <r>
    <x v="7"/>
    <x v="2"/>
    <x v="8"/>
    <x v="0"/>
    <x v="0"/>
    <s v="LAFARGUE Quentin"/>
    <s v="FRA"/>
    <m/>
    <x v="0"/>
    <x v="1"/>
    <x v="1"/>
    <x v="1"/>
    <d v="1899-12-30T00:00:32"/>
    <d v="1899-12-30T00:00:38"/>
    <d v="1899-12-30T00:00:45"/>
    <d v="1899-12-30T00:00:52"/>
    <x v="1"/>
    <n v="60.683703054413051"/>
  </r>
  <r>
    <x v="7"/>
    <x v="2"/>
    <x v="8"/>
    <x v="0"/>
    <x v="0"/>
    <s v="LIGTLEE Sam"/>
    <s v="NED"/>
    <m/>
    <x v="1"/>
    <x v="1"/>
    <x v="0"/>
    <x v="1"/>
    <d v="1899-12-30T00:00:32"/>
    <d v="1899-12-30T00:00:38"/>
    <d v="1899-12-30T00:00:45"/>
    <d v="1899-12-30T00:00:52"/>
    <x v="2"/>
    <n v="60.412820943111242"/>
  </r>
  <r>
    <x v="7"/>
    <x v="2"/>
    <x v="8"/>
    <x v="0"/>
    <x v="0"/>
    <s v="D'ALMEIDA Michael"/>
    <s v="FRA"/>
    <m/>
    <x v="2"/>
    <x v="1"/>
    <x v="1"/>
    <x v="1"/>
    <d v="1899-12-30T00:00:32"/>
    <d v="1899-12-30T00:00:38"/>
    <d v="1899-12-30T00:00:45"/>
    <d v="1899-12-30T00:00:52"/>
    <x v="2"/>
    <n v="60.026011271551013"/>
  </r>
  <r>
    <x v="7"/>
    <x v="2"/>
    <x v="8"/>
    <x v="0"/>
    <x v="0"/>
    <s v="DE HAITRE Vincent"/>
    <s v="CAN"/>
    <m/>
    <x v="3"/>
    <x v="2"/>
    <x v="2"/>
    <x v="2"/>
    <d v="1899-12-30T00:00:33"/>
    <d v="1899-12-30T00:00:39"/>
    <d v="1899-12-30T00:00:46"/>
    <d v="1899-12-30T00:00:53"/>
    <x v="2"/>
    <n v="59.982005398380501"/>
  </r>
  <r>
    <x v="7"/>
    <x v="2"/>
    <x v="8"/>
    <x v="0"/>
    <x v="0"/>
    <s v="BOS Theo"/>
    <s v="NED"/>
    <m/>
    <x v="4"/>
    <x v="1"/>
    <x v="1"/>
    <x v="1"/>
    <d v="1899-12-30T00:00:32"/>
    <d v="1899-12-30T00:00:39"/>
    <d v="1899-12-30T00:00:46"/>
    <d v="1899-12-30T00:00:53"/>
    <x v="2"/>
    <n v="59.967018140022986"/>
  </r>
  <r>
    <x v="7"/>
    <x v="2"/>
    <x v="8"/>
    <x v="0"/>
    <x v="0"/>
    <s v="DORNBACH Maximilian"/>
    <s v="GER"/>
    <m/>
    <x v="5"/>
    <x v="1"/>
    <x v="1"/>
    <x v="2"/>
    <d v="1899-12-30T00:00:33"/>
    <d v="1899-12-30T00:00:39"/>
    <d v="1899-12-30T00:00:46"/>
    <d v="1899-12-30T00:00:53"/>
    <x v="2"/>
    <n v="59.768893611369379"/>
  </r>
  <r>
    <x v="7"/>
    <x v="2"/>
    <x v="8"/>
    <x v="0"/>
    <x v="0"/>
    <s v="MOHD ZONIS Muhammad Fadhil"/>
    <s v="MAS"/>
    <m/>
    <x v="6"/>
    <x v="1"/>
    <x v="1"/>
    <x v="2"/>
    <d v="1899-12-30T00:00:33"/>
    <d v="1899-12-30T00:00:39"/>
    <d v="1899-12-30T00:00:46"/>
    <d v="1899-12-30T00:00:53"/>
    <x v="2"/>
    <n v="59.696542575242525"/>
  </r>
  <r>
    <x v="7"/>
    <x v="2"/>
    <x v="8"/>
    <x v="0"/>
    <x v="0"/>
    <s v="KERGOZOU Nicholas"/>
    <s v="NZL"/>
    <m/>
    <x v="7"/>
    <x v="1"/>
    <x v="1"/>
    <x v="2"/>
    <d v="1899-12-30T00:00:32"/>
    <d v="1899-12-30T00:00:39"/>
    <d v="1899-12-30T00:00:46"/>
    <d v="1899-12-30T00:00:53"/>
    <x v="2"/>
    <n v="59.690603704133572"/>
  </r>
  <r>
    <x v="7"/>
    <x v="2"/>
    <x v="8"/>
    <x v="0"/>
    <x v="0"/>
    <s v="BABEK Tomas"/>
    <s v="CZE"/>
    <m/>
    <x v="8"/>
    <x v="1"/>
    <x v="1"/>
    <x v="2"/>
    <d v="1899-12-30T00:00:32"/>
    <d v="1899-12-30T00:00:39"/>
    <d v="1899-12-30T00:00:46"/>
    <d v="1899-12-30T00:00:53"/>
    <x v="2"/>
    <n v="59.553349875930522"/>
  </r>
  <r>
    <x v="7"/>
    <x v="2"/>
    <x v="8"/>
    <x v="0"/>
    <x v="0"/>
    <s v="EILERS Joachim"/>
    <s v="GER"/>
    <m/>
    <x v="9"/>
    <x v="1"/>
    <x v="1"/>
    <x v="2"/>
    <d v="1899-12-30T00:00:32"/>
    <d v="1899-12-30T00:00:39"/>
    <d v="1899-12-30T00:00:46"/>
    <d v="1899-12-30T00:00:53"/>
    <x v="3"/>
    <n v="59.336421024871861"/>
  </r>
  <r>
    <x v="7"/>
    <x v="2"/>
    <x v="8"/>
    <x v="0"/>
    <x v="0"/>
    <s v="LANDERNEAU Melvin"/>
    <s v="FRA"/>
    <m/>
    <x v="10"/>
    <x v="1"/>
    <x v="1"/>
    <x v="1"/>
    <d v="1899-12-30T00:00:32"/>
    <d v="1899-12-30T00:00:39"/>
    <d v="1899-12-30T00:00:46"/>
    <d v="1899-12-30T00:00:53"/>
    <x v="3"/>
    <n v="59.24853113016573"/>
  </r>
  <r>
    <x v="7"/>
    <x v="2"/>
    <x v="8"/>
    <x v="0"/>
    <x v="0"/>
    <s v="RAMIREZ MORALES Santiago"/>
    <s v="COL"/>
    <m/>
    <x v="11"/>
    <x v="1"/>
    <x v="1"/>
    <x v="2"/>
    <d v="1899-12-30T00:00:33"/>
    <d v="1899-12-30T00:00:39"/>
    <d v="1899-12-30T00:00:46"/>
    <d v="1899-12-30T00:00:53"/>
    <x v="3"/>
    <n v="59.185216848058396"/>
  </r>
  <r>
    <x v="7"/>
    <x v="2"/>
    <x v="8"/>
    <x v="0"/>
    <x v="0"/>
    <s v="LAMON Francesco"/>
    <s v="ITA"/>
    <m/>
    <x v="12"/>
    <x v="1"/>
    <x v="2"/>
    <x v="2"/>
    <d v="1899-12-30T00:00:33"/>
    <d v="1899-12-30T00:00:40"/>
    <d v="1899-12-30T00:00:47"/>
    <d v="1899-12-30T00:00:54"/>
    <x v="3"/>
    <n v="59.135634147543414"/>
  </r>
  <r>
    <x v="7"/>
    <x v="2"/>
    <x v="8"/>
    <x v="0"/>
    <x v="0"/>
    <s v="PORTER Alexander"/>
    <s v="AUS"/>
    <m/>
    <x v="13"/>
    <x v="2"/>
    <x v="2"/>
    <x v="3"/>
    <d v="1899-12-30T00:00:34"/>
    <d v="1899-12-30T00:00:40"/>
    <d v="1899-12-30T00:00:47"/>
    <d v="1899-12-30T00:00:54"/>
    <x v="3"/>
    <n v="59.055118110236215"/>
  </r>
  <r>
    <x v="7"/>
    <x v="2"/>
    <x v="8"/>
    <x v="0"/>
    <x v="0"/>
    <s v="SCOTT Cameron"/>
    <s v="AUS"/>
    <m/>
    <x v="14"/>
    <x v="1"/>
    <x v="1"/>
    <x v="2"/>
    <d v="1899-12-30T00:00:33"/>
    <d v="1899-12-30T00:00:40"/>
    <d v="1899-12-30T00:00:47"/>
    <d v="1899-12-30T00:00:54"/>
    <x v="3"/>
    <n v="58.961298458817176"/>
  </r>
  <r>
    <x v="7"/>
    <x v="2"/>
    <x v="8"/>
    <x v="0"/>
    <x v="0"/>
    <s v="DAKIN Samuel"/>
    <s v="NZL"/>
    <m/>
    <x v="15"/>
    <x v="1"/>
    <x v="1"/>
    <x v="2"/>
    <d v="1899-12-30T00:00:32"/>
    <d v="1899-12-30T00:00:39"/>
    <d v="1899-12-30T00:00:46"/>
    <d v="1899-12-30T00:00:54"/>
    <x v="3"/>
    <n v="58.819684987909284"/>
  </r>
  <r>
    <x v="7"/>
    <x v="2"/>
    <x v="8"/>
    <x v="0"/>
    <x v="0"/>
    <s v="MORENO SANCHEZ Jose"/>
    <s v="ESP"/>
    <m/>
    <x v="16"/>
    <x v="1"/>
    <x v="1"/>
    <x v="1"/>
    <d v="1899-12-30T00:00:32"/>
    <d v="1899-12-30T00:00:39"/>
    <d v="1899-12-30T00:00:46"/>
    <d v="1899-12-30T00:00:53"/>
    <x v="3"/>
    <n v="58.697885245634339"/>
  </r>
  <r>
    <x v="7"/>
    <x v="2"/>
    <x v="8"/>
    <x v="0"/>
    <x v="0"/>
    <s v="CHUGAY Andrey"/>
    <s v="KAZ"/>
    <m/>
    <x v="17"/>
    <x v="1"/>
    <x v="2"/>
    <x v="2"/>
    <d v="1899-12-30T00:00:33"/>
    <d v="1899-12-30T00:00:40"/>
    <d v="1899-12-30T00:00:47"/>
    <d v="1899-12-30T00:00:54"/>
    <x v="4"/>
    <n v="58.385637133265213"/>
  </r>
  <r>
    <x v="7"/>
    <x v="2"/>
    <x v="8"/>
    <x v="0"/>
    <x v="0"/>
    <s v="LAW Tsz Chun"/>
    <s v="HKG"/>
    <m/>
    <x v="18"/>
    <x v="1"/>
    <x v="1"/>
    <x v="2"/>
    <d v="1899-12-30T00:00:33"/>
    <d v="1899-12-30T00:00:40"/>
    <d v="1899-12-30T00:00:47"/>
    <d v="1899-12-30T00:00:54"/>
    <x v="4"/>
    <n v="58.064516129032249"/>
  </r>
  <r>
    <x v="7"/>
    <x v="2"/>
    <x v="8"/>
    <x v="0"/>
    <x v="0"/>
    <s v="LUO Yongjia"/>
    <s v="CHN"/>
    <m/>
    <x v="19"/>
    <x v="1"/>
    <x v="1"/>
    <x v="2"/>
    <d v="1899-12-30T00:00:33"/>
    <d v="1899-12-30T00:00:40"/>
    <d v="1899-12-30T00:00:47"/>
    <d v="1899-12-30T00:00:55"/>
    <x v="5"/>
    <n v="57.480440683378568"/>
  </r>
  <r>
    <x v="7"/>
    <x v="2"/>
    <x v="8"/>
    <x v="0"/>
    <x v="0"/>
    <s v="CECI Francesco"/>
    <s v="ITA"/>
    <m/>
    <x v="20"/>
    <x v="2"/>
    <x v="2"/>
    <x v="3"/>
    <d v="1899-12-30T00:00:33"/>
    <d v="1899-12-30T00:00:40"/>
    <d v="1899-12-30T00:00:48"/>
    <d v="1899-12-30T00:00:55"/>
    <x v="5"/>
    <n v="57.38789434251008"/>
  </r>
  <r>
    <x v="7"/>
    <x v="2"/>
    <x v="8"/>
    <x v="0"/>
    <x v="0"/>
    <s v="PONOMARYOV Sergey"/>
    <s v="KAZ"/>
    <m/>
    <x v="21"/>
    <x v="1"/>
    <x v="1"/>
    <x v="2"/>
    <d v="1899-12-30T00:00:33"/>
    <d v="1899-12-30T00:00:40"/>
    <d v="1899-12-30T00:00:48"/>
    <d v="1899-12-30T00:00:55"/>
    <x v="5"/>
    <n v="57.047777513667697"/>
  </r>
  <r>
    <x v="7"/>
    <x v="2"/>
    <x v="8"/>
    <x v="0"/>
    <x v="1"/>
    <s v="LIGTLEE Sam"/>
    <s v="NED"/>
    <m/>
    <x v="0"/>
    <x v="1"/>
    <x v="0"/>
    <x v="1"/>
    <d v="1899-12-30T00:00:32"/>
    <d v="1899-12-30T00:00:38"/>
    <d v="1899-12-30T00:00:45"/>
    <d v="1899-12-30T00:00:52"/>
    <x v="1"/>
    <n v="60.509286494663421"/>
  </r>
  <r>
    <x v="7"/>
    <x v="2"/>
    <x v="8"/>
    <x v="0"/>
    <x v="1"/>
    <s v="LAFARGUE Quentin"/>
    <s v="FRA"/>
    <m/>
    <x v="1"/>
    <x v="1"/>
    <x v="1"/>
    <x v="1"/>
    <d v="1899-12-30T00:00:32"/>
    <d v="1899-12-30T00:00:38"/>
    <d v="1899-12-30T00:00:45"/>
    <d v="1899-12-30T00:00:52"/>
    <x v="2"/>
    <n v="60.25205442768916"/>
  </r>
  <r>
    <x v="7"/>
    <x v="2"/>
    <x v="8"/>
    <x v="0"/>
    <x v="1"/>
    <s v="D'ALMEIDA Michael"/>
    <s v="FRA"/>
    <m/>
    <x v="2"/>
    <x v="1"/>
    <x v="1"/>
    <x v="1"/>
    <d v="1899-12-30T00:00:32"/>
    <d v="1899-12-30T00:00:38"/>
    <d v="1899-12-30T00:00:45"/>
    <d v="1899-12-30T00:00:52"/>
    <x v="2"/>
    <n v="59.897176513651566"/>
  </r>
  <r>
    <x v="7"/>
    <x v="2"/>
    <x v="8"/>
    <x v="0"/>
    <x v="1"/>
    <s v="DE HAITRE Vincent"/>
    <s v="CAN"/>
    <m/>
    <x v="3"/>
    <x v="2"/>
    <x v="2"/>
    <x v="2"/>
    <d v="1899-12-30T00:00:33"/>
    <d v="1899-12-30T00:00:39"/>
    <d v="1899-12-30T00:00:46"/>
    <d v="1899-12-30T00:00:53"/>
    <x v="2"/>
    <n v="59.88123554949351"/>
  </r>
  <r>
    <x v="7"/>
    <x v="2"/>
    <x v="8"/>
    <x v="0"/>
    <x v="1"/>
    <s v="BOS Theo"/>
    <s v="NED"/>
    <m/>
    <x v="4"/>
    <x v="1"/>
    <x v="1"/>
    <x v="2"/>
    <d v="1899-12-30T00:00:32"/>
    <d v="1899-12-30T00:00:39"/>
    <d v="1899-12-30T00:00:46"/>
    <d v="1899-12-30T00:00:53"/>
    <x v="2"/>
    <n v="59.671805072103432"/>
  </r>
  <r>
    <x v="7"/>
    <x v="2"/>
    <x v="8"/>
    <x v="0"/>
    <x v="1"/>
    <s v="DORNBACH Maximilian"/>
    <s v="GER"/>
    <m/>
    <x v="5"/>
    <x v="1"/>
    <x v="1"/>
    <x v="2"/>
    <d v="1899-12-30T00:00:33"/>
    <d v="1899-12-30T00:00:39"/>
    <d v="1899-12-30T00:00:46"/>
    <d v="1899-12-30T00:00:53"/>
    <x v="3"/>
    <n v="59.405940594059402"/>
  </r>
  <r>
    <x v="7"/>
    <x v="2"/>
    <x v="8"/>
    <x v="0"/>
    <x v="1"/>
    <s v="KERGOZOU Nicholas"/>
    <s v="NZL"/>
    <m/>
    <x v="6"/>
    <x v="1"/>
    <x v="1"/>
    <x v="2"/>
    <d v="1899-12-30T00:00:33"/>
    <d v="1899-12-30T00:00:39"/>
    <d v="1899-12-30T00:00:46"/>
    <d v="1899-12-30T00:00:53"/>
    <x v="3"/>
    <n v="59.301233795114243"/>
  </r>
  <r>
    <x v="7"/>
    <x v="2"/>
    <x v="8"/>
    <x v="0"/>
    <x v="1"/>
    <s v="MOHD ZONIS Muhammad Fadhil"/>
    <s v="MAS"/>
    <m/>
    <x v="7"/>
    <x v="1"/>
    <x v="2"/>
    <x v="2"/>
    <d v="1899-12-30T00:00:33"/>
    <d v="1899-12-30T00:00:40"/>
    <d v="1899-12-30T00:00:46"/>
    <d v="1899-12-30T00:00:54"/>
    <x v="3"/>
    <n v="59.118154199852199"/>
  </r>
  <r>
    <x v="8"/>
    <x v="3"/>
    <x v="9"/>
    <x v="0"/>
    <x v="0"/>
    <s v="LAFARGUE Quentin"/>
    <s v="FRA"/>
    <m/>
    <x v="0"/>
    <x v="1"/>
    <x v="1"/>
    <x v="1"/>
    <d v="1899-12-30T00:00:32"/>
    <d v="1899-12-30T00:00:38"/>
    <d v="1899-12-30T00:00:45"/>
    <d v="1899-12-30T00:00:52"/>
    <x v="2"/>
    <n v="60.155401453755537"/>
  </r>
  <r>
    <x v="8"/>
    <x v="3"/>
    <x v="9"/>
    <x v="0"/>
    <x v="0"/>
    <s v="BOS Theo"/>
    <s v="NED"/>
    <m/>
    <x v="1"/>
    <x v="1"/>
    <x v="1"/>
    <x v="2"/>
    <d v="1899-12-30T00:00:32"/>
    <d v="1899-12-30T00:00:39"/>
    <d v="1899-12-30T00:00:46"/>
    <d v="1899-12-30T00:00:53"/>
    <x v="2"/>
    <n v="59.867294164601788"/>
  </r>
  <r>
    <x v="8"/>
    <x v="3"/>
    <x v="9"/>
    <x v="0"/>
    <x v="0"/>
    <s v="D'ALMEIDA Michael"/>
    <s v="FRA"/>
    <m/>
    <x v="2"/>
    <x v="1"/>
    <x v="1"/>
    <x v="1"/>
    <d v="1899-12-30T00:00:32"/>
    <d v="1899-12-30T00:00:38"/>
    <d v="1899-12-30T00:00:45"/>
    <d v="1899-12-30T00:00:53"/>
    <x v="2"/>
    <n v="59.623378989383717"/>
  </r>
  <r>
    <x v="8"/>
    <x v="3"/>
    <x v="9"/>
    <x v="0"/>
    <x v="0"/>
    <s v="LAMON Francesco"/>
    <s v="ITA"/>
    <m/>
    <x v="3"/>
    <x v="1"/>
    <x v="1"/>
    <x v="2"/>
    <d v="1899-12-30T00:00:33"/>
    <d v="1899-12-30T00:00:39"/>
    <d v="1899-12-30T00:00:46"/>
    <d v="1899-12-30T00:00:53"/>
    <x v="3"/>
    <n v="59.454995871180834"/>
  </r>
  <r>
    <x v="8"/>
    <x v="3"/>
    <x v="9"/>
    <x v="0"/>
    <x v="0"/>
    <s v="SCOTT Cameron"/>
    <s v="AUS"/>
    <m/>
    <x v="4"/>
    <x v="1"/>
    <x v="1"/>
    <x v="2"/>
    <d v="1899-12-30T00:00:33"/>
    <d v="1899-12-30T00:00:40"/>
    <d v="1899-12-30T00:00:46"/>
    <d v="1899-12-30T00:00:54"/>
    <x v="3"/>
    <n v="59.220266491199204"/>
  </r>
  <r>
    <x v="8"/>
    <x v="3"/>
    <x v="9"/>
    <x v="0"/>
    <x v="0"/>
    <s v="JURCZYK Marc"/>
    <s v="GER"/>
    <m/>
    <x v="5"/>
    <x v="1"/>
    <x v="1"/>
    <x v="2"/>
    <d v="1899-12-30T00:00:33"/>
    <d v="1899-12-30T00:00:39"/>
    <d v="1899-12-30T00:00:46"/>
    <d v="1899-12-30T00:00:54"/>
    <x v="3"/>
    <n v="59.014458542342886"/>
  </r>
  <r>
    <x v="8"/>
    <x v="3"/>
    <x v="9"/>
    <x v="0"/>
    <x v="0"/>
    <s v="LIGTLEE Sam"/>
    <s v="NED"/>
    <m/>
    <x v="6"/>
    <x v="0"/>
    <x v="0"/>
    <x v="1"/>
    <d v="1899-12-30T00:00:32"/>
    <d v="1899-12-30T00:00:39"/>
    <d v="1899-12-30T00:00:46"/>
    <d v="1899-12-30T00:00:53"/>
    <x v="3"/>
    <n v="58.956470472634372"/>
  </r>
  <r>
    <x v="8"/>
    <x v="3"/>
    <x v="9"/>
    <x v="0"/>
    <x v="0"/>
    <s v="BABEK Tomas"/>
    <s v="CZE"/>
    <m/>
    <x v="7"/>
    <x v="1"/>
    <x v="1"/>
    <x v="2"/>
    <d v="1899-12-30T00:00:33"/>
    <d v="1899-12-30T00:00:39"/>
    <d v="1899-12-30T00:00:46"/>
    <d v="1899-12-30T00:00:54"/>
    <x v="3"/>
    <n v="58.927519151443725"/>
  </r>
  <r>
    <x v="8"/>
    <x v="3"/>
    <x v="9"/>
    <x v="0"/>
    <x v="0"/>
    <s v="WAGNER Robin"/>
    <s v="CZE"/>
    <m/>
    <x v="8"/>
    <x v="1"/>
    <x v="1"/>
    <x v="1"/>
    <d v="1899-12-30T00:00:32"/>
    <d v="1899-12-30T00:00:39"/>
    <d v="1899-12-30T00:00:46"/>
    <d v="1899-12-30T00:00:53"/>
    <x v="3"/>
    <n v="58.82833564833728"/>
  </r>
  <r>
    <x v="8"/>
    <x v="3"/>
    <x v="9"/>
    <x v="0"/>
    <x v="0"/>
    <s v="KERGOZOU Nicholas"/>
    <s v="NZL"/>
    <m/>
    <x v="9"/>
    <x v="1"/>
    <x v="1"/>
    <x v="2"/>
    <d v="1899-12-30T00:00:33"/>
    <d v="1899-12-30T00:00:40"/>
    <d v="1899-12-30T00:00:47"/>
    <d v="1899-12-30T00:00:54"/>
    <x v="3"/>
    <n v="58.597564945634474"/>
  </r>
  <r>
    <x v="8"/>
    <x v="3"/>
    <x v="9"/>
    <x v="0"/>
    <x v="0"/>
    <s v="TRUMAN Joseph"/>
    <s v="GBR"/>
    <m/>
    <x v="10"/>
    <x v="0"/>
    <x v="0"/>
    <x v="1"/>
    <d v="1899-12-30T00:00:32"/>
    <d v="1899-12-30T00:00:38"/>
    <d v="1899-12-30T00:00:46"/>
    <d v="1899-12-30T00:00:53"/>
    <x v="4"/>
    <n v="58.493785035340004"/>
  </r>
  <r>
    <x v="8"/>
    <x v="3"/>
    <x v="9"/>
    <x v="0"/>
    <x v="0"/>
    <s v="ENGLER Eric"/>
    <s v="GER"/>
    <m/>
    <x v="11"/>
    <x v="1"/>
    <x v="0"/>
    <x v="1"/>
    <d v="1899-12-30T00:00:32"/>
    <d v="1899-12-30T00:00:39"/>
    <d v="1899-12-30T00:00:46"/>
    <d v="1899-12-30T00:00:54"/>
    <x v="4"/>
    <n v="58.450098228637295"/>
  </r>
  <r>
    <x v="8"/>
    <x v="3"/>
    <x v="9"/>
    <x v="0"/>
    <x v="0"/>
    <s v="RAMIREZ MORALES Santiago"/>
    <s v="COL"/>
    <m/>
    <x v="12"/>
    <x v="1"/>
    <x v="1"/>
    <x v="2"/>
    <d v="1899-12-30T00:00:33"/>
    <d v="1899-12-30T00:00:39"/>
    <d v="1899-12-30T00:00:46"/>
    <d v="1899-12-30T00:00:54"/>
    <x v="4"/>
    <n v="58.317538999854207"/>
  </r>
  <r>
    <x v="8"/>
    <x v="3"/>
    <x v="9"/>
    <x v="0"/>
    <x v="0"/>
    <s v="MORENO SANCHEZ Jose"/>
    <s v="ESP"/>
    <m/>
    <x v="13"/>
    <x v="1"/>
    <x v="1"/>
    <x v="1"/>
    <d v="1899-12-30T00:00:32"/>
    <d v="1899-12-30T00:00:39"/>
    <d v="1899-12-30T00:00:46"/>
    <d v="1899-12-30T00:00:54"/>
    <x v="4"/>
    <n v="58.01772763900081"/>
  </r>
  <r>
    <x v="8"/>
    <x v="3"/>
    <x v="9"/>
    <x v="0"/>
    <x v="0"/>
    <s v="SPIES Jean"/>
    <s v="RSA"/>
    <m/>
    <x v="14"/>
    <x v="2"/>
    <x v="2"/>
    <x v="3"/>
    <d v="1899-12-30T00:00:34"/>
    <d v="1899-12-30T00:00:41"/>
    <d v="1899-12-30T00:00:48"/>
    <d v="1899-12-30T00:00:55"/>
    <x v="5"/>
    <n v="57.50063889598772"/>
  </r>
  <r>
    <x v="8"/>
    <x v="3"/>
    <x v="9"/>
    <x v="0"/>
    <x v="0"/>
    <s v="CAVES Aidan"/>
    <s v="CAN"/>
    <m/>
    <x v="15"/>
    <x v="2"/>
    <x v="2"/>
    <x v="3"/>
    <d v="1899-12-30T00:00:34"/>
    <d v="1899-12-30T00:00:41"/>
    <d v="1899-12-30T00:00:48"/>
    <d v="1899-12-30T00:00:55"/>
    <x v="5"/>
    <n v="57.313889065783613"/>
  </r>
  <r>
    <x v="8"/>
    <x v="3"/>
    <x v="9"/>
    <x v="0"/>
    <x v="0"/>
    <s v="STRONG Corbin"/>
    <s v="NZL"/>
    <m/>
    <x v="16"/>
    <x v="1"/>
    <x v="2"/>
    <x v="3"/>
    <d v="1899-12-30T00:00:34"/>
    <d v="1899-12-30T00:00:41"/>
    <d v="1899-12-30T00:00:48"/>
    <d v="1899-12-30T00:00:55"/>
    <x v="5"/>
    <n v="57.305678037598881"/>
  </r>
  <r>
    <x v="8"/>
    <x v="3"/>
    <x v="9"/>
    <x v="0"/>
    <x v="0"/>
    <s v="SHARAPOV Alexander"/>
    <s v="RUS"/>
    <m/>
    <x v="17"/>
    <x v="1"/>
    <x v="1"/>
    <x v="2"/>
    <d v="1899-12-30T00:00:33"/>
    <d v="1899-12-30T00:00:40"/>
    <d v="1899-12-30T00:00:47"/>
    <d v="1899-12-30T00:00:55"/>
    <x v="5"/>
    <n v="56.989077093557071"/>
  </r>
  <r>
    <x v="8"/>
    <x v="3"/>
    <x v="9"/>
    <x v="0"/>
    <x v="0"/>
    <s v="PONOMARYOV Sergey"/>
    <s v="KAZ"/>
    <m/>
    <x v="18"/>
    <x v="1"/>
    <x v="1"/>
    <x v="2"/>
    <d v="1899-12-30T00:00:33"/>
    <d v="1899-12-30T00:00:40"/>
    <d v="1899-12-30T00:00:48"/>
    <d v="1899-12-30T00:00:55"/>
    <x v="5"/>
    <n v="56.698270702743557"/>
  </r>
  <r>
    <x v="8"/>
    <x v="3"/>
    <x v="9"/>
    <x v="0"/>
    <x v="1"/>
    <s v="LAFARGUE Quentin"/>
    <s v="FRA"/>
    <m/>
    <x v="0"/>
    <x v="1"/>
    <x v="1"/>
    <x v="1"/>
    <d v="1899-12-30T00:00:32"/>
    <d v="1899-12-30T00:00:38"/>
    <d v="1899-12-30T00:00:45"/>
    <d v="1899-12-30T00:00:52"/>
    <x v="2"/>
    <n v="59.971014009895214"/>
  </r>
  <r>
    <x v="8"/>
    <x v="3"/>
    <x v="9"/>
    <x v="0"/>
    <x v="1"/>
    <s v="BOS Theo"/>
    <s v="NED"/>
    <m/>
    <x v="1"/>
    <x v="1"/>
    <x v="1"/>
    <x v="1"/>
    <d v="1899-12-30T00:00:32"/>
    <d v="1899-12-30T00:00:39"/>
    <d v="1899-12-30T00:00:46"/>
    <d v="1899-12-30T00:00:53"/>
    <x v="2"/>
    <n v="59.614492945618338"/>
  </r>
  <r>
    <x v="8"/>
    <x v="3"/>
    <x v="9"/>
    <x v="0"/>
    <x v="1"/>
    <s v="D'ALMEIDA Michael"/>
    <s v="FRA"/>
    <m/>
    <x v="2"/>
    <x v="1"/>
    <x v="1"/>
    <x v="1"/>
    <d v="1899-12-30T00:00:32"/>
    <d v="1899-12-30T00:00:39"/>
    <d v="1899-12-30T00:00:46"/>
    <d v="1899-12-30T00:00:53"/>
    <x v="3"/>
    <n v="59.185216848058396"/>
  </r>
  <r>
    <x v="8"/>
    <x v="3"/>
    <x v="9"/>
    <x v="0"/>
    <x v="1"/>
    <s v="LAMON Francesco"/>
    <s v="ITA"/>
    <m/>
    <x v="3"/>
    <x v="1"/>
    <x v="1"/>
    <x v="2"/>
    <d v="1899-12-30T00:00:32"/>
    <d v="1899-12-30T00:00:39"/>
    <d v="1899-12-30T00:00:46"/>
    <d v="1899-12-30T00:00:53"/>
    <x v="3"/>
    <n v="59.057055677679706"/>
  </r>
  <r>
    <x v="8"/>
    <x v="3"/>
    <x v="9"/>
    <x v="0"/>
    <x v="1"/>
    <s v="SCOTT Cameron"/>
    <s v="AUS"/>
    <m/>
    <x v="4"/>
    <x v="1"/>
    <x v="1"/>
    <x v="2"/>
    <d v="1899-12-30T00:00:33"/>
    <d v="1899-12-30T00:00:40"/>
    <d v="1899-12-30T00:00:46"/>
    <d v="1899-12-30T00:00:54"/>
    <x v="3"/>
    <n v="58.96999082689031"/>
  </r>
  <r>
    <x v="8"/>
    <x v="3"/>
    <x v="9"/>
    <x v="0"/>
    <x v="1"/>
    <s v="BABEK Tomas"/>
    <s v="CZE"/>
    <m/>
    <x v="5"/>
    <x v="1"/>
    <x v="1"/>
    <x v="2"/>
    <d v="1899-12-30T00:00:32"/>
    <d v="1899-12-30T00:00:39"/>
    <d v="1899-12-30T00:00:46"/>
    <d v="1899-12-30T00:00:54"/>
    <x v="3"/>
    <n v="58.836988853659335"/>
  </r>
  <r>
    <x v="8"/>
    <x v="3"/>
    <x v="9"/>
    <x v="0"/>
    <x v="1"/>
    <s v="LIGTLEE Sam"/>
    <s v="NED"/>
    <m/>
    <x v="6"/>
    <x v="1"/>
    <x v="1"/>
    <x v="1"/>
    <d v="1899-12-30T00:00:32"/>
    <d v="1899-12-30T00:00:39"/>
    <d v="1899-12-30T00:00:46"/>
    <d v="1899-12-30T00:00:53"/>
    <x v="3"/>
    <n v="58.818723960460751"/>
  </r>
  <r>
    <x v="8"/>
    <x v="3"/>
    <x v="9"/>
    <x v="0"/>
    <x v="1"/>
    <s v="JURCZYK Marc"/>
    <s v="GER"/>
    <m/>
    <x v="7"/>
    <x v="1"/>
    <x v="1"/>
    <x v="2"/>
    <d v="1899-12-30T00:00:33"/>
    <d v="1899-12-30T00:00:39"/>
    <d v="1899-12-30T00:00:47"/>
    <d v="1899-12-30T00:00:54"/>
    <x v="4"/>
    <n v="58.470983774302006"/>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79">
  <r>
    <x v="0"/>
    <x v="0"/>
    <d v="2022-10-13T00:00:00"/>
    <x v="0"/>
    <x v="0"/>
    <x v="0"/>
    <x v="0"/>
    <s v="NED"/>
    <n v="10009535686"/>
    <n v="25.6"/>
    <x v="0"/>
  </r>
  <r>
    <x v="0"/>
    <x v="0"/>
    <d v="2022-10-13T00:00:00"/>
    <x v="0"/>
    <x v="0"/>
    <x v="0"/>
    <x v="1"/>
    <s v="MAS"/>
    <n v="10009150215"/>
    <n v="26.898630136986302"/>
    <x v="1"/>
  </r>
  <r>
    <x v="0"/>
    <x v="0"/>
    <d v="2022-10-13T00:00:00"/>
    <x v="0"/>
    <x v="0"/>
    <x v="0"/>
    <x v="2"/>
    <s v="LTU"/>
    <n v="10009181032"/>
    <n v="27.797260273972604"/>
    <x v="2"/>
  </r>
  <r>
    <x v="0"/>
    <x v="0"/>
    <d v="2022-10-13T00:00:00"/>
    <x v="0"/>
    <x v="0"/>
    <x v="0"/>
    <x v="3"/>
    <s v="FRA"/>
    <n v="10015683567"/>
    <n v="23.742465753424657"/>
    <x v="3"/>
  </r>
  <r>
    <x v="0"/>
    <x v="0"/>
    <d v="2022-10-13T00:00:00"/>
    <x v="0"/>
    <x v="0"/>
    <x v="0"/>
    <x v="4"/>
    <s v="ESP"/>
    <n v="10011152354"/>
    <n v="24.394520547945206"/>
    <x v="4"/>
  </r>
  <r>
    <x v="0"/>
    <x v="0"/>
    <d v="2022-10-13T00:00:00"/>
    <x v="0"/>
    <x v="0"/>
    <x v="1"/>
    <x v="5"/>
    <s v="GER"/>
    <n v="10048325582"/>
    <n v="30.717808219178082"/>
    <x v="0"/>
  </r>
  <r>
    <x v="0"/>
    <x v="0"/>
    <d v="2022-10-13T00:00:00"/>
    <x v="0"/>
    <x v="0"/>
    <x v="1"/>
    <x v="6"/>
    <s v="JPN"/>
    <n v="10010592279"/>
    <n v="28.791780821917808"/>
    <x v="1"/>
  </r>
  <r>
    <x v="0"/>
    <x v="0"/>
    <d v="2022-10-13T00:00:00"/>
    <x v="0"/>
    <x v="0"/>
    <x v="1"/>
    <x v="7"/>
    <s v="FRA"/>
    <n v="10010678569"/>
    <n v="25.504109589041096"/>
    <x v="2"/>
  </r>
  <r>
    <x v="0"/>
    <x v="0"/>
    <d v="2022-10-13T00:00:00"/>
    <x v="0"/>
    <x v="0"/>
    <x v="1"/>
    <x v="8"/>
    <s v="COL"/>
    <n v="10009039774"/>
    <n v="28.252054794520546"/>
    <x v="3"/>
  </r>
  <r>
    <x v="0"/>
    <x v="0"/>
    <d v="2022-10-13T00:00:00"/>
    <x v="0"/>
    <x v="0"/>
    <x v="1"/>
    <x v="9"/>
    <s v="CZE"/>
    <n v="10004612534"/>
    <n v="35.38356164383562"/>
    <x v="4"/>
  </r>
  <r>
    <x v="0"/>
    <x v="0"/>
    <d v="2022-10-13T00:00:00"/>
    <x v="0"/>
    <x v="0"/>
    <x v="2"/>
    <x v="10"/>
    <s v="COL"/>
    <n v="10010830840"/>
    <n v="23.975342465753425"/>
    <x v="0"/>
  </r>
  <r>
    <x v="0"/>
    <x v="0"/>
    <d v="2022-10-13T00:00:00"/>
    <x v="0"/>
    <x v="0"/>
    <x v="2"/>
    <x v="11"/>
    <s v="AUS"/>
    <n v="10015145724"/>
    <n v="23.506849315068493"/>
    <x v="1"/>
  </r>
  <r>
    <x v="0"/>
    <x v="0"/>
    <d v="2022-10-13T00:00:00"/>
    <x v="0"/>
    <x v="0"/>
    <x v="2"/>
    <x v="12"/>
    <s v="TTO"/>
    <n v="10009010876"/>
    <n v="28.717808219178082"/>
    <x v="2"/>
  </r>
  <r>
    <x v="0"/>
    <x v="0"/>
    <d v="2022-10-13T00:00:00"/>
    <x v="0"/>
    <x v="0"/>
    <x v="2"/>
    <x v="13"/>
    <s v="CHN"/>
    <n v="10052089586"/>
    <n v="23.786301369863015"/>
    <x v="3"/>
  </r>
  <r>
    <x v="0"/>
    <x v="0"/>
    <d v="2022-10-13T00:00:00"/>
    <x v="0"/>
    <x v="0"/>
    <x v="2"/>
    <x v="14"/>
    <s v="FRA"/>
    <n v="10010713329"/>
    <n v="25.057534246575344"/>
    <x v="4"/>
  </r>
  <r>
    <x v="0"/>
    <x v="0"/>
    <d v="2022-10-13T00:00:00"/>
    <x v="0"/>
    <x v="0"/>
    <x v="2"/>
    <x v="15"/>
    <s v="GER"/>
    <n v="10009178002"/>
    <n v="26.745205479452054"/>
    <x v="5"/>
  </r>
  <r>
    <x v="0"/>
    <x v="0"/>
    <d v="2022-10-13T00:00:00"/>
    <x v="0"/>
    <x v="0"/>
    <x v="3"/>
    <x v="16"/>
    <s v="AUS"/>
    <n v="10006894559"/>
    <n v="30.156164383561645"/>
    <x v="0"/>
  </r>
  <r>
    <x v="0"/>
    <x v="0"/>
    <d v="2022-10-13T00:00:00"/>
    <x v="0"/>
    <x v="0"/>
    <x v="3"/>
    <x v="17"/>
    <s v="JPN"/>
    <n v="10020900955"/>
    <n v="29.841095890410958"/>
    <x v="1"/>
  </r>
  <r>
    <x v="0"/>
    <x v="0"/>
    <d v="2022-10-13T00:00:00"/>
    <x v="0"/>
    <x v="0"/>
    <x v="3"/>
    <x v="18"/>
    <s v="SUR"/>
    <n v="10117936018"/>
    <n v="29.002739726027396"/>
    <x v="2"/>
  </r>
  <r>
    <x v="0"/>
    <x v="0"/>
    <d v="2022-10-13T00:00:00"/>
    <x v="0"/>
    <x v="0"/>
    <x v="3"/>
    <x v="19"/>
    <s v="KAZ"/>
    <n v="10010797292"/>
    <n v="24.512328767123286"/>
    <x v="3"/>
  </r>
  <r>
    <x v="0"/>
    <x v="0"/>
    <d v="2022-10-13T00:00:00"/>
    <x v="0"/>
    <x v="0"/>
    <x v="3"/>
    <x v="20"/>
    <s v="IND"/>
    <n v="10050873046"/>
    <n v="21.608219178082191"/>
    <x v="4"/>
  </r>
  <r>
    <x v="0"/>
    <x v="0"/>
    <d v="2022-10-13T00:00:00"/>
    <x v="0"/>
    <x v="0"/>
    <x v="4"/>
    <x v="21"/>
    <s v="GBR"/>
    <n v="10009967641"/>
    <n v="25.490410958904111"/>
    <x v="0"/>
  </r>
  <r>
    <x v="0"/>
    <x v="0"/>
    <d v="2022-10-13T00:00:00"/>
    <x v="0"/>
    <x v="0"/>
    <x v="4"/>
    <x v="22"/>
    <s v="NED"/>
    <n v="10007379761"/>
    <n v="29.597260273972601"/>
    <x v="1"/>
  </r>
  <r>
    <x v="0"/>
    <x v="0"/>
    <d v="2022-10-13T00:00:00"/>
    <x v="0"/>
    <x v="0"/>
    <x v="4"/>
    <x v="23"/>
    <s v="AUS"/>
    <n v="10055349695"/>
    <n v="22.673972602739727"/>
    <x v="2"/>
  </r>
  <r>
    <x v="0"/>
    <x v="0"/>
    <d v="2022-10-13T00:00:00"/>
    <x v="0"/>
    <x v="0"/>
    <x v="4"/>
    <x v="24"/>
    <s v="THA"/>
    <n v="10009009159"/>
    <n v="27.673972602739727"/>
    <x v="3"/>
  </r>
  <r>
    <x v="0"/>
    <x v="0"/>
    <d v="2022-10-13T00:00:00"/>
    <x v="0"/>
    <x v="0"/>
    <x v="4"/>
    <x v="25"/>
    <s v="CAN"/>
    <n v="10048888990"/>
    <n v="20.923287671232877"/>
    <x v="4"/>
  </r>
  <r>
    <x v="0"/>
    <x v="0"/>
    <d v="2022-10-13T00:00:00"/>
    <x v="0"/>
    <x v="0"/>
    <x v="4"/>
    <x v="26"/>
    <s v="RSA"/>
    <n v="10007351671"/>
    <n v="32.898630136986299"/>
    <x v="5"/>
  </r>
  <r>
    <x v="0"/>
    <x v="0"/>
    <d v="2022-10-13T00:00:00"/>
    <x v="0"/>
    <x v="1"/>
    <x v="0"/>
    <x v="24"/>
    <s v="THA"/>
    <n v="10009009159"/>
    <n v="27.673972602739727"/>
    <x v="0"/>
  </r>
  <r>
    <x v="0"/>
    <x v="0"/>
    <d v="2022-10-13T00:00:00"/>
    <x v="0"/>
    <x v="1"/>
    <x v="0"/>
    <x v="19"/>
    <s v="KAZ"/>
    <n v="10010797292"/>
    <n v="24.512328767123286"/>
    <x v="1"/>
  </r>
  <r>
    <x v="0"/>
    <x v="0"/>
    <d v="2022-10-13T00:00:00"/>
    <x v="0"/>
    <x v="1"/>
    <x v="0"/>
    <x v="15"/>
    <s v="GER"/>
    <n v="10009178002"/>
    <n v="26.745205479452054"/>
    <x v="2"/>
  </r>
  <r>
    <x v="0"/>
    <x v="0"/>
    <d v="2022-10-13T00:00:00"/>
    <x v="0"/>
    <x v="1"/>
    <x v="0"/>
    <x v="2"/>
    <s v="LTU"/>
    <n v="10009181032"/>
    <n v="27.797260273972604"/>
    <x v="3"/>
  </r>
  <r>
    <x v="0"/>
    <x v="0"/>
    <d v="2022-10-13T00:00:00"/>
    <x v="0"/>
    <x v="1"/>
    <x v="1"/>
    <x v="7"/>
    <s v="FRA"/>
    <n v="10010678569"/>
    <n v="25.504109589041096"/>
    <x v="0"/>
  </r>
  <r>
    <x v="0"/>
    <x v="0"/>
    <d v="2022-10-13T00:00:00"/>
    <x v="0"/>
    <x v="1"/>
    <x v="1"/>
    <x v="3"/>
    <s v="FRA"/>
    <n v="10015683567"/>
    <n v="23.742465753424657"/>
    <x v="1"/>
  </r>
  <r>
    <x v="0"/>
    <x v="0"/>
    <d v="2022-10-13T00:00:00"/>
    <x v="0"/>
    <x v="1"/>
    <x v="1"/>
    <x v="25"/>
    <s v="CAN"/>
    <n v="10048888990"/>
    <n v="20.923287671232877"/>
    <x v="2"/>
  </r>
  <r>
    <x v="0"/>
    <x v="0"/>
    <d v="2022-10-13T00:00:00"/>
    <x v="0"/>
    <x v="1"/>
    <x v="1"/>
    <x v="13"/>
    <s v="CHN"/>
    <n v="10052089586"/>
    <n v="23.786301369863015"/>
    <x v="3"/>
  </r>
  <r>
    <x v="0"/>
    <x v="0"/>
    <d v="2022-10-13T00:00:00"/>
    <x v="0"/>
    <x v="1"/>
    <x v="1"/>
    <x v="27"/>
    <s v="NED"/>
    <n v="10023438921"/>
    <n v="21.580821917808219"/>
    <x v="4"/>
  </r>
  <r>
    <x v="0"/>
    <x v="0"/>
    <d v="2022-10-13T00:00:00"/>
    <x v="0"/>
    <x v="1"/>
    <x v="2"/>
    <x v="8"/>
    <s v="COL"/>
    <n v="10009039774"/>
    <n v="28.252054794520546"/>
    <x v="0"/>
  </r>
  <r>
    <x v="0"/>
    <x v="0"/>
    <d v="2022-10-13T00:00:00"/>
    <x v="0"/>
    <x v="1"/>
    <x v="2"/>
    <x v="20"/>
    <s v="IND"/>
    <n v="10050873046"/>
    <n v="21.608219178082191"/>
    <x v="1"/>
  </r>
  <r>
    <x v="0"/>
    <x v="0"/>
    <d v="2022-10-13T00:00:00"/>
    <x v="0"/>
    <x v="1"/>
    <x v="2"/>
    <x v="12"/>
    <s v="TTO"/>
    <n v="10009010876"/>
    <n v="28.717808219178082"/>
    <x v="2"/>
  </r>
  <r>
    <x v="0"/>
    <x v="0"/>
    <d v="2022-10-13T00:00:00"/>
    <x v="0"/>
    <x v="1"/>
    <x v="2"/>
    <x v="4"/>
    <s v="ESP"/>
    <n v="10011152354"/>
    <n v="24.394520547945206"/>
    <x v="3"/>
  </r>
  <r>
    <x v="0"/>
    <x v="0"/>
    <d v="2022-10-13T00:00:00"/>
    <x v="0"/>
    <x v="1"/>
    <x v="2"/>
    <x v="26"/>
    <s v="RSA"/>
    <n v="10007351671"/>
    <n v="32.898630136986299"/>
    <x v="4"/>
  </r>
  <r>
    <x v="0"/>
    <x v="0"/>
    <d v="2022-10-13T00:00:00"/>
    <x v="0"/>
    <x v="1"/>
    <x v="3"/>
    <x v="14"/>
    <s v="FRA"/>
    <n v="10010713329"/>
    <n v="25.057534246575344"/>
    <x v="0"/>
  </r>
  <r>
    <x v="0"/>
    <x v="0"/>
    <d v="2022-10-13T00:00:00"/>
    <x v="0"/>
    <x v="1"/>
    <x v="3"/>
    <x v="18"/>
    <s v="SUR"/>
    <n v="10117936018"/>
    <n v="29.002739726027396"/>
    <x v="1"/>
  </r>
  <r>
    <x v="0"/>
    <x v="0"/>
    <d v="2022-10-13T00:00:00"/>
    <x v="0"/>
    <x v="1"/>
    <x v="3"/>
    <x v="23"/>
    <s v="AUS"/>
    <n v="10055349695"/>
    <n v="22.673972602739727"/>
    <x v="2"/>
  </r>
  <r>
    <x v="0"/>
    <x v="0"/>
    <d v="2022-10-13T00:00:00"/>
    <x v="0"/>
    <x v="1"/>
    <x v="3"/>
    <x v="9"/>
    <s v="CZE"/>
    <n v="10004612534"/>
    <n v="35.38356164383562"/>
    <x v="3"/>
  </r>
  <r>
    <x v="0"/>
    <x v="0"/>
    <d v="2022-10-13T00:00:00"/>
    <x v="0"/>
    <x v="2"/>
    <x v="0"/>
    <x v="0"/>
    <s v="NED"/>
    <n v="10009535686"/>
    <n v="25.6"/>
    <x v="0"/>
  </r>
  <r>
    <x v="0"/>
    <x v="0"/>
    <d v="2022-10-13T00:00:00"/>
    <x v="0"/>
    <x v="2"/>
    <x v="0"/>
    <x v="6"/>
    <s v="JPN"/>
    <n v="10010592279"/>
    <n v="28.791780821917808"/>
    <x v="1"/>
  </r>
  <r>
    <x v="0"/>
    <x v="0"/>
    <d v="2022-10-13T00:00:00"/>
    <x v="0"/>
    <x v="2"/>
    <x v="0"/>
    <x v="16"/>
    <s v="AUS"/>
    <n v="10006894559"/>
    <n v="30.156164383561645"/>
    <x v="2"/>
  </r>
  <r>
    <x v="0"/>
    <x v="0"/>
    <d v="2022-10-13T00:00:00"/>
    <x v="0"/>
    <x v="2"/>
    <x v="0"/>
    <x v="7"/>
    <s v="FRA"/>
    <n v="10010678569"/>
    <n v="25.504109589041096"/>
    <x v="3"/>
  </r>
  <r>
    <x v="0"/>
    <x v="0"/>
    <d v="2022-10-13T00:00:00"/>
    <x v="0"/>
    <x v="2"/>
    <x v="0"/>
    <x v="8"/>
    <s v="COL"/>
    <n v="10009039774"/>
    <n v="28.252054794520546"/>
    <x v="4"/>
  </r>
  <r>
    <x v="0"/>
    <x v="0"/>
    <d v="2022-10-13T00:00:00"/>
    <x v="0"/>
    <x v="2"/>
    <x v="0"/>
    <x v="18"/>
    <s v="SUR"/>
    <n v="10117936018"/>
    <n v="29.002739726027396"/>
    <x v="5"/>
  </r>
  <r>
    <x v="0"/>
    <x v="0"/>
    <d v="2022-10-13T00:00:00"/>
    <x v="0"/>
    <x v="2"/>
    <x v="1"/>
    <x v="11"/>
    <s v="AUS"/>
    <n v="10015145724"/>
    <n v="23.506849315068493"/>
    <x v="0"/>
  </r>
  <r>
    <x v="0"/>
    <x v="0"/>
    <d v="2022-10-13T00:00:00"/>
    <x v="0"/>
    <x v="2"/>
    <x v="1"/>
    <x v="14"/>
    <s v="FRA"/>
    <n v="10010713329"/>
    <n v="25.057534246575344"/>
    <x v="1"/>
  </r>
  <r>
    <x v="0"/>
    <x v="0"/>
    <d v="2022-10-13T00:00:00"/>
    <x v="0"/>
    <x v="2"/>
    <x v="1"/>
    <x v="20"/>
    <s v="IND"/>
    <n v="10050873046"/>
    <n v="21.608219178082191"/>
    <x v="2"/>
  </r>
  <r>
    <x v="0"/>
    <x v="0"/>
    <d v="2022-10-13T00:00:00"/>
    <x v="0"/>
    <x v="2"/>
    <x v="1"/>
    <x v="21"/>
    <s v="GBR"/>
    <n v="10009967641"/>
    <n v="25.490410958904111"/>
    <x v="3"/>
  </r>
  <r>
    <x v="0"/>
    <x v="0"/>
    <d v="2022-10-13T00:00:00"/>
    <x v="0"/>
    <x v="2"/>
    <x v="1"/>
    <x v="5"/>
    <s v="GER"/>
    <n v="10048325582"/>
    <n v="30.717808219178082"/>
    <x v="4"/>
  </r>
  <r>
    <x v="0"/>
    <x v="0"/>
    <d v="2022-10-13T00:00:00"/>
    <x v="0"/>
    <x v="2"/>
    <x v="1"/>
    <x v="24"/>
    <s v="THA"/>
    <n v="10009009159"/>
    <n v="27.673972602739727"/>
    <x v="5"/>
  </r>
  <r>
    <x v="0"/>
    <x v="0"/>
    <d v="2022-10-13T00:00:00"/>
    <x v="0"/>
    <x v="2"/>
    <x v="2"/>
    <x v="10"/>
    <s v="COL"/>
    <n v="10010830840"/>
    <n v="23.975342465753425"/>
    <x v="0"/>
  </r>
  <r>
    <x v="0"/>
    <x v="0"/>
    <d v="2022-10-13T00:00:00"/>
    <x v="0"/>
    <x v="2"/>
    <x v="2"/>
    <x v="22"/>
    <s v="NED"/>
    <n v="10007379761"/>
    <n v="29.597260273972601"/>
    <x v="1"/>
  </r>
  <r>
    <x v="0"/>
    <x v="0"/>
    <d v="2022-10-13T00:00:00"/>
    <x v="0"/>
    <x v="2"/>
    <x v="2"/>
    <x v="1"/>
    <s v="MAS"/>
    <n v="10009150215"/>
    <n v="26.898630136986302"/>
    <x v="2"/>
  </r>
  <r>
    <x v="0"/>
    <x v="0"/>
    <d v="2022-10-13T00:00:00"/>
    <x v="0"/>
    <x v="2"/>
    <x v="2"/>
    <x v="19"/>
    <s v="KAZ"/>
    <n v="10010797292"/>
    <n v="24.512328767123286"/>
    <x v="3"/>
  </r>
  <r>
    <x v="0"/>
    <x v="0"/>
    <d v="2022-10-13T00:00:00"/>
    <x v="0"/>
    <x v="2"/>
    <x v="2"/>
    <x v="17"/>
    <s v="JPN"/>
    <n v="10020900955"/>
    <n v="29.841095890410958"/>
    <x v="4"/>
  </r>
  <r>
    <x v="0"/>
    <x v="0"/>
    <d v="2022-10-13T00:00:00"/>
    <x v="0"/>
    <x v="2"/>
    <x v="2"/>
    <x v="3"/>
    <s v="FRA"/>
    <n v="10015683567"/>
    <n v="23.742465753424657"/>
    <x v="5"/>
  </r>
  <r>
    <x v="0"/>
    <x v="0"/>
    <d v="2022-10-13T00:00:00"/>
    <x v="0"/>
    <x v="3"/>
    <x v="0"/>
    <x v="14"/>
    <s v="FRA"/>
    <n v="10010713329"/>
    <n v="25.057534246575344"/>
    <x v="0"/>
  </r>
  <r>
    <x v="0"/>
    <x v="0"/>
    <d v="2022-10-13T00:00:00"/>
    <x v="0"/>
    <x v="3"/>
    <x v="0"/>
    <x v="0"/>
    <s v="NED"/>
    <n v="10009535686"/>
    <n v="25.6"/>
    <x v="1"/>
  </r>
  <r>
    <x v="0"/>
    <x v="0"/>
    <d v="2022-10-13T00:00:00"/>
    <x v="0"/>
    <x v="3"/>
    <x v="0"/>
    <x v="6"/>
    <s v="JPN"/>
    <n v="10010592279"/>
    <n v="28.791780821917808"/>
    <x v="2"/>
  </r>
  <r>
    <x v="0"/>
    <x v="0"/>
    <d v="2022-10-13T00:00:00"/>
    <x v="0"/>
    <x v="3"/>
    <x v="0"/>
    <x v="20"/>
    <s v="IND"/>
    <n v="10050873046"/>
    <n v="21.608219178082191"/>
    <x v="3"/>
  </r>
  <r>
    <x v="0"/>
    <x v="0"/>
    <d v="2022-10-13T00:00:00"/>
    <x v="0"/>
    <x v="3"/>
    <x v="0"/>
    <x v="19"/>
    <s v="KAZ"/>
    <n v="10010797292"/>
    <n v="24.512328767123286"/>
    <x v="4"/>
  </r>
  <r>
    <x v="0"/>
    <x v="0"/>
    <d v="2022-10-13T00:00:00"/>
    <x v="0"/>
    <x v="3"/>
    <x v="0"/>
    <x v="1"/>
    <s v="MAS"/>
    <n v="10009150215"/>
    <n v="26.898630136986302"/>
    <x v="5"/>
  </r>
  <r>
    <x v="0"/>
    <x v="0"/>
    <d v="2022-10-13T00:00:00"/>
    <x v="0"/>
    <x v="3"/>
    <x v="1"/>
    <x v="10"/>
    <s v="COL"/>
    <n v="10010830840"/>
    <n v="23.975342465753425"/>
    <x v="0"/>
  </r>
  <r>
    <x v="0"/>
    <x v="0"/>
    <d v="2022-10-13T00:00:00"/>
    <x v="0"/>
    <x v="3"/>
    <x v="1"/>
    <x v="22"/>
    <s v="NED"/>
    <n v="10007379761"/>
    <n v="29.597260273972601"/>
    <x v="1"/>
  </r>
  <r>
    <x v="0"/>
    <x v="0"/>
    <d v="2022-10-13T00:00:00"/>
    <x v="0"/>
    <x v="3"/>
    <x v="1"/>
    <x v="7"/>
    <s v="FRA"/>
    <n v="10010678569"/>
    <n v="25.504109589041096"/>
    <x v="2"/>
  </r>
  <r>
    <x v="0"/>
    <x v="0"/>
    <d v="2022-10-13T00:00:00"/>
    <x v="0"/>
    <x v="3"/>
    <x v="1"/>
    <x v="11"/>
    <s v="AUS"/>
    <n v="10015145724"/>
    <n v="23.506849315068493"/>
    <x v="3"/>
  </r>
  <r>
    <x v="0"/>
    <x v="0"/>
    <d v="2022-10-13T00:00:00"/>
    <x v="0"/>
    <x v="3"/>
    <x v="1"/>
    <x v="16"/>
    <s v="AUS"/>
    <n v="10006894559"/>
    <n v="30.156164383561645"/>
    <x v="4"/>
  </r>
  <r>
    <x v="0"/>
    <x v="0"/>
    <d v="2022-10-13T00:00:00"/>
    <x v="0"/>
    <x v="3"/>
    <x v="1"/>
    <x v="21"/>
    <s v="GBR"/>
    <n v="10009967641"/>
    <n v="25.490410958904111"/>
    <x v="5"/>
  </r>
  <r>
    <x v="0"/>
    <x v="0"/>
    <d v="2022-10-13T00:00:00"/>
    <x v="0"/>
    <x v="4"/>
    <x v="0"/>
    <x v="0"/>
    <s v="NED"/>
    <n v="10009535686"/>
    <n v="25.6"/>
    <x v="0"/>
  </r>
  <r>
    <x v="0"/>
    <x v="0"/>
    <d v="2022-10-13T00:00:00"/>
    <x v="0"/>
    <x v="4"/>
    <x v="0"/>
    <x v="22"/>
    <s v="NED"/>
    <n v="10007379761"/>
    <n v="29.597260273972601"/>
    <x v="1"/>
  </r>
  <r>
    <x v="0"/>
    <x v="0"/>
    <d v="2022-10-13T00:00:00"/>
    <x v="0"/>
    <x v="4"/>
    <x v="0"/>
    <x v="10"/>
    <s v="COL"/>
    <n v="10010830840"/>
    <n v="23.975342465753425"/>
    <x v="2"/>
  </r>
  <r>
    <x v="0"/>
    <x v="0"/>
    <d v="2022-10-13T00:00:00"/>
    <x v="0"/>
    <x v="4"/>
    <x v="0"/>
    <x v="7"/>
    <s v="FRA"/>
    <n v="10010678569"/>
    <n v="25.504109589041096"/>
    <x v="3"/>
  </r>
  <r>
    <x v="0"/>
    <x v="0"/>
    <d v="2022-10-13T00:00:00"/>
    <x v="0"/>
    <x v="4"/>
    <x v="0"/>
    <x v="14"/>
    <s v="FRA"/>
    <n v="10010713329"/>
    <n v="25.057534246575344"/>
    <x v="4"/>
  </r>
  <r>
    <x v="0"/>
    <x v="0"/>
    <d v="2022-10-13T00:00:00"/>
    <x v="0"/>
    <x v="4"/>
    <x v="0"/>
    <x v="6"/>
    <s v="JPN"/>
    <n v="10010592279"/>
    <n v="28.791780821917808"/>
    <x v="5"/>
  </r>
  <r>
    <x v="0"/>
    <x v="0"/>
    <d v="2022-10-13T00:00:00"/>
    <x v="0"/>
    <x v="4"/>
    <x v="1"/>
    <x v="16"/>
    <s v="AUS"/>
    <n v="10006894559"/>
    <n v="30.156164383561645"/>
    <x v="0"/>
  </r>
  <r>
    <x v="0"/>
    <x v="0"/>
    <d v="2022-10-13T00:00:00"/>
    <x v="0"/>
    <x v="4"/>
    <x v="1"/>
    <x v="11"/>
    <s v="AUS"/>
    <n v="10015145724"/>
    <n v="23.506849315068493"/>
    <x v="1"/>
  </r>
  <r>
    <x v="0"/>
    <x v="0"/>
    <d v="2022-10-13T00:00:00"/>
    <x v="0"/>
    <x v="4"/>
    <x v="1"/>
    <x v="21"/>
    <s v="GBR"/>
    <n v="10009967641"/>
    <n v="25.490410958904111"/>
    <x v="2"/>
  </r>
  <r>
    <x v="0"/>
    <x v="0"/>
    <d v="2022-10-13T00:00:00"/>
    <x v="0"/>
    <x v="4"/>
    <x v="1"/>
    <x v="1"/>
    <s v="MAS"/>
    <n v="10009150215"/>
    <n v="26.898630136986302"/>
    <x v="3"/>
  </r>
  <r>
    <x v="0"/>
    <x v="0"/>
    <d v="2022-10-13T00:00:00"/>
    <x v="0"/>
    <x v="4"/>
    <x v="1"/>
    <x v="19"/>
    <s v="KAZ"/>
    <n v="10010797292"/>
    <n v="24.512328767123286"/>
    <x v="4"/>
  </r>
  <r>
    <x v="0"/>
    <x v="0"/>
    <d v="2022-10-13T00:00:00"/>
    <x v="0"/>
    <x v="4"/>
    <x v="1"/>
    <x v="20"/>
    <s v="IND"/>
    <n v="10050873046"/>
    <n v="21.608219178082191"/>
    <x v="5"/>
  </r>
  <r>
    <x v="1"/>
    <x v="0"/>
    <d v="2022-07-30T00:00:00"/>
    <x v="1"/>
    <x v="0"/>
    <x v="0"/>
    <x v="16"/>
    <s v="AUS"/>
    <n v="10006894559"/>
    <n v="29.950684931506849"/>
    <x v="0"/>
  </r>
  <r>
    <x v="1"/>
    <x v="0"/>
    <d v="2022-07-30T00:00:00"/>
    <x v="1"/>
    <x v="0"/>
    <x v="0"/>
    <x v="28"/>
    <s v="NZL"/>
    <n v="10009012391"/>
    <n v="122.66301369863014"/>
    <x v="1"/>
  </r>
  <r>
    <x v="1"/>
    <x v="0"/>
    <d v="2022-07-30T00:00:00"/>
    <x v="1"/>
    <x v="0"/>
    <x v="0"/>
    <x v="29"/>
    <s v="ENG"/>
    <n v="10017950943"/>
    <n v="25.471232876712328"/>
    <x v="2"/>
  </r>
  <r>
    <x v="1"/>
    <x v="0"/>
    <d v="2022-07-30T00:00:00"/>
    <x v="1"/>
    <x v="0"/>
    <x v="0"/>
    <x v="12"/>
    <s v="TTO"/>
    <n v="10009010876"/>
    <n v="28.512328767123286"/>
    <x v="3"/>
  </r>
  <r>
    <x v="1"/>
    <x v="0"/>
    <d v="2022-07-30T00:00:00"/>
    <x v="1"/>
    <x v="0"/>
    <x v="0"/>
    <x v="30"/>
    <s v="MAS"/>
    <n v="10049101683"/>
    <n v="21.413698630136988"/>
    <x v="4"/>
  </r>
  <r>
    <x v="1"/>
    <x v="0"/>
    <d v="2022-07-30T00:00:00"/>
    <x v="1"/>
    <x v="0"/>
    <x v="0"/>
    <x v="31"/>
    <s v="CAN"/>
    <n v="10048224138"/>
    <n v="19.186301369863013"/>
    <x v="5"/>
  </r>
  <r>
    <x v="1"/>
    <x v="0"/>
    <d v="2022-07-30T00:00:00"/>
    <x v="1"/>
    <x v="0"/>
    <x v="1"/>
    <x v="32"/>
    <s v="TTO"/>
    <n v="10010821241"/>
    <n v="23.865753424657534"/>
    <x v="0"/>
  </r>
  <r>
    <x v="1"/>
    <x v="0"/>
    <d v="2022-07-30T00:00:00"/>
    <x v="1"/>
    <x v="0"/>
    <x v="1"/>
    <x v="33"/>
    <s v="NZL"/>
    <n v="10006184742"/>
    <n v="31.06027397260274"/>
    <x v="1"/>
  </r>
  <r>
    <x v="1"/>
    <x v="0"/>
    <d v="2022-07-30T00:00:00"/>
    <x v="1"/>
    <x v="0"/>
    <x v="1"/>
    <x v="23"/>
    <s v="AUS"/>
    <n v="10055349695"/>
    <n v="22.468493150684932"/>
    <x v="2"/>
  </r>
  <r>
    <x v="1"/>
    <x v="0"/>
    <d v="2022-07-30T00:00:00"/>
    <x v="1"/>
    <x v="0"/>
    <x v="1"/>
    <x v="34"/>
    <s v="IND"/>
    <n v="10095274996"/>
    <n v="18.87123287671233"/>
    <x v="3"/>
  </r>
  <r>
    <x v="1"/>
    <x v="0"/>
    <d v="2022-07-30T00:00:00"/>
    <x v="1"/>
    <x v="0"/>
    <x v="1"/>
    <x v="35"/>
    <s v="ENG"/>
    <n v="10083501624"/>
    <n v="19.953424657534246"/>
    <x v="4"/>
  </r>
  <r>
    <x v="1"/>
    <x v="0"/>
    <d v="2022-07-30T00:00:00"/>
    <x v="1"/>
    <x v="0"/>
    <x v="1"/>
    <x v="36"/>
    <s v="JAM"/>
    <n v="10057795513"/>
    <n v="20.391780821917809"/>
    <x v="5"/>
  </r>
  <r>
    <x v="1"/>
    <x v="0"/>
    <d v="2022-07-30T00:00:00"/>
    <x v="1"/>
    <x v="0"/>
    <x v="2"/>
    <x v="37"/>
    <s v="ENG"/>
    <n v="10015483305"/>
    <n v="23.063013698630137"/>
    <x v="0"/>
  </r>
  <r>
    <x v="1"/>
    <x v="0"/>
    <d v="2022-07-30T00:00:00"/>
    <x v="1"/>
    <x v="0"/>
    <x v="2"/>
    <x v="21"/>
    <s v="SCO"/>
    <n v="10009967641"/>
    <n v="25.284931506849315"/>
    <x v="1"/>
  </r>
  <r>
    <x v="1"/>
    <x v="0"/>
    <d v="2022-07-30T00:00:00"/>
    <x v="1"/>
    <x v="0"/>
    <x v="2"/>
    <x v="11"/>
    <s v="AUS"/>
    <n v="10015145724"/>
    <n v="23.301369863013697"/>
    <x v="2"/>
  </r>
  <r>
    <x v="1"/>
    <x v="0"/>
    <d v="2022-07-30T00:00:00"/>
    <x v="1"/>
    <x v="0"/>
    <x v="2"/>
    <x v="38"/>
    <s v="CAN"/>
    <n v="10015713273"/>
    <n v="22.789041095890411"/>
    <x v="3"/>
  </r>
  <r>
    <x v="1"/>
    <x v="0"/>
    <d v="2022-07-30T00:00:00"/>
    <x v="1"/>
    <x v="0"/>
    <x v="2"/>
    <x v="39"/>
    <s v="MAS"/>
    <n v="10010645732"/>
    <n v="24.671232876712327"/>
    <x v="4"/>
  </r>
  <r>
    <x v="1"/>
    <x v="0"/>
    <d v="2022-07-30T00:00:00"/>
    <x v="1"/>
    <x v="0"/>
    <x v="2"/>
    <x v="40"/>
    <s v="JAM"/>
    <n v="10010821645"/>
    <e v="#N/A"/>
    <x v="5"/>
  </r>
  <r>
    <x v="1"/>
    <x v="0"/>
    <d v="2022-07-30T00:00:00"/>
    <x v="1"/>
    <x v="0"/>
    <x v="3"/>
    <x v="1"/>
    <s v="MAS"/>
    <n v="10009150215"/>
    <n v="26.693150684931506"/>
    <x v="0"/>
  </r>
  <r>
    <x v="1"/>
    <x v="0"/>
    <d v="2022-07-30T00:00:00"/>
    <x v="1"/>
    <x v="0"/>
    <x v="3"/>
    <x v="41"/>
    <s v="NZL"/>
    <n v="10010624918"/>
    <n v="25.917808219178081"/>
    <x v="1"/>
  </r>
  <r>
    <x v="1"/>
    <x v="0"/>
    <d v="2022-07-30T00:00:00"/>
    <x v="1"/>
    <x v="0"/>
    <x v="3"/>
    <x v="42"/>
    <s v="CAN"/>
    <n v="10064209839"/>
    <n v="25.668493150684931"/>
    <x v="2"/>
  </r>
  <r>
    <x v="1"/>
    <x v="0"/>
    <d v="2022-07-30T00:00:00"/>
    <x v="1"/>
    <x v="0"/>
    <x v="3"/>
    <x v="43"/>
    <s v="SCO"/>
    <n v="10014936364"/>
    <n v="22.421917808219177"/>
    <x v="3"/>
  </r>
  <r>
    <x v="1"/>
    <x v="0"/>
    <d v="2022-07-30T00:00:00"/>
    <x v="1"/>
    <x v="0"/>
    <x v="3"/>
    <x v="44"/>
    <s v="TTO"/>
    <n v="10007501821"/>
    <e v="#N/A"/>
    <x v="4"/>
  </r>
  <r>
    <x v="1"/>
    <x v="0"/>
    <d v="2022-07-30T00:00:00"/>
    <x v="1"/>
    <x v="0"/>
    <x v="3"/>
    <x v="20"/>
    <s v="IND"/>
    <n v="10050873046"/>
    <n v="21.402739726027399"/>
    <x v="5"/>
  </r>
  <r>
    <x v="1"/>
    <x v="0"/>
    <d v="2022-07-30T00:00:00"/>
    <x v="1"/>
    <x v="1"/>
    <x v="0"/>
    <x v="29"/>
    <s v="ENG"/>
    <n v="10017950943"/>
    <n v="25.471232876712328"/>
    <x v="0"/>
  </r>
  <r>
    <x v="1"/>
    <x v="0"/>
    <d v="2022-07-30T00:00:00"/>
    <x v="1"/>
    <x v="1"/>
    <x v="0"/>
    <x v="43"/>
    <s v="SCO"/>
    <n v="10014936364"/>
    <n v="22.421917808219177"/>
    <x v="1"/>
  </r>
  <r>
    <x v="1"/>
    <x v="0"/>
    <d v="2022-07-30T00:00:00"/>
    <x v="1"/>
    <x v="1"/>
    <x v="0"/>
    <x v="39"/>
    <s v="MAS"/>
    <n v="10010645732"/>
    <n v="24.671232876712327"/>
    <x v="2"/>
  </r>
  <r>
    <x v="1"/>
    <x v="0"/>
    <d v="2022-07-30T00:00:00"/>
    <x v="1"/>
    <x v="1"/>
    <x v="0"/>
    <x v="31"/>
    <s v="CAN"/>
    <n v="10048224138"/>
    <n v="19.186301369863013"/>
    <x v="3"/>
  </r>
  <r>
    <x v="1"/>
    <x v="0"/>
    <d v="2022-07-30T00:00:00"/>
    <x v="1"/>
    <x v="1"/>
    <x v="1"/>
    <x v="23"/>
    <s v="AUS"/>
    <n v="10055349695"/>
    <n v="22.468493150684932"/>
    <x v="0"/>
  </r>
  <r>
    <x v="1"/>
    <x v="0"/>
    <d v="2022-07-30T00:00:00"/>
    <x v="1"/>
    <x v="1"/>
    <x v="1"/>
    <x v="35"/>
    <s v="ENG"/>
    <n v="10083501624"/>
    <n v="19.953424657534246"/>
    <x v="1"/>
  </r>
  <r>
    <x v="1"/>
    <x v="0"/>
    <d v="2022-07-30T00:00:00"/>
    <x v="1"/>
    <x v="1"/>
    <x v="1"/>
    <x v="36"/>
    <s v="JAM"/>
    <n v="10057795513"/>
    <n v="20.391780821917809"/>
    <x v="2"/>
  </r>
  <r>
    <x v="1"/>
    <x v="0"/>
    <d v="2022-07-30T00:00:00"/>
    <x v="1"/>
    <x v="1"/>
    <x v="2"/>
    <x v="11"/>
    <s v="AUS"/>
    <n v="10015145724"/>
    <n v="23.301369863013697"/>
    <x v="0"/>
  </r>
  <r>
    <x v="1"/>
    <x v="0"/>
    <d v="2022-07-30T00:00:00"/>
    <x v="1"/>
    <x v="1"/>
    <x v="2"/>
    <x v="34"/>
    <s v="IND"/>
    <n v="10095274996"/>
    <n v="18.87123287671233"/>
    <x v="1"/>
  </r>
  <r>
    <x v="1"/>
    <x v="0"/>
    <d v="2022-07-30T00:00:00"/>
    <x v="1"/>
    <x v="1"/>
    <x v="2"/>
    <x v="1"/>
    <s v="MAS"/>
    <n v="10009150215"/>
    <n v="26.693150684931506"/>
    <x v="2"/>
  </r>
  <r>
    <x v="1"/>
    <x v="0"/>
    <d v="2022-07-30T00:00:00"/>
    <x v="1"/>
    <x v="1"/>
    <x v="2"/>
    <x v="44"/>
    <s v="TTO"/>
    <n v="10007501821"/>
    <e v="#N/A"/>
    <x v="3"/>
  </r>
  <r>
    <x v="1"/>
    <x v="0"/>
    <d v="2022-07-30T00:00:00"/>
    <x v="1"/>
    <x v="1"/>
    <x v="3"/>
    <x v="12"/>
    <s v="TTO"/>
    <n v="10009010876"/>
    <n v="28.512328767123286"/>
    <x v="0"/>
  </r>
  <r>
    <x v="1"/>
    <x v="0"/>
    <d v="2022-07-30T00:00:00"/>
    <x v="1"/>
    <x v="1"/>
    <x v="3"/>
    <x v="20"/>
    <s v="IND"/>
    <n v="10050873046"/>
    <n v="21.402739726027399"/>
    <x v="1"/>
  </r>
  <r>
    <x v="1"/>
    <x v="0"/>
    <d v="2022-07-30T00:00:00"/>
    <x v="1"/>
    <x v="1"/>
    <x v="3"/>
    <x v="42"/>
    <s v="CAN"/>
    <n v="10064209839"/>
    <n v="25.668493150684931"/>
    <x v="2"/>
  </r>
  <r>
    <x v="1"/>
    <x v="0"/>
    <d v="2022-07-30T00:00:00"/>
    <x v="1"/>
    <x v="1"/>
    <x v="3"/>
    <x v="40"/>
    <s v="JAM"/>
    <n v="10010821645"/>
    <e v="#N/A"/>
    <x v="3"/>
  </r>
  <r>
    <x v="1"/>
    <x v="0"/>
    <d v="2022-07-30T00:00:00"/>
    <x v="1"/>
    <x v="2"/>
    <x v="0"/>
    <x v="1"/>
    <s v="MAS"/>
    <n v="10009150215"/>
    <n v="26.693150684931506"/>
    <x v="0"/>
  </r>
  <r>
    <x v="1"/>
    <x v="0"/>
    <d v="2022-07-30T00:00:00"/>
    <x v="1"/>
    <x v="2"/>
    <x v="0"/>
    <x v="12"/>
    <s v="TTO"/>
    <n v="10009010876"/>
    <n v="28.512328767123286"/>
    <x v="1"/>
  </r>
  <r>
    <x v="1"/>
    <x v="0"/>
    <d v="2022-07-30T00:00:00"/>
    <x v="1"/>
    <x v="2"/>
    <x v="0"/>
    <x v="21"/>
    <s v="SCO"/>
    <n v="10009967641"/>
    <n v="25.284931506849315"/>
    <x v="2"/>
  </r>
  <r>
    <x v="1"/>
    <x v="0"/>
    <d v="2022-07-30T00:00:00"/>
    <x v="1"/>
    <x v="2"/>
    <x v="0"/>
    <x v="33"/>
    <s v="NZL"/>
    <n v="10006184742"/>
    <n v="31.06027397260274"/>
    <x v="3"/>
  </r>
  <r>
    <x v="1"/>
    <x v="0"/>
    <d v="2022-07-30T00:00:00"/>
    <x v="1"/>
    <x v="2"/>
    <x v="0"/>
    <x v="16"/>
    <s v="AUS"/>
    <n v="10006894559"/>
    <n v="29.950684931506849"/>
    <x v="4"/>
  </r>
  <r>
    <x v="1"/>
    <x v="0"/>
    <d v="2022-07-30T00:00:00"/>
    <x v="1"/>
    <x v="2"/>
    <x v="0"/>
    <x v="29"/>
    <s v="ENG"/>
    <n v="10017950943"/>
    <n v="25.471232876712328"/>
    <x v="5"/>
  </r>
  <r>
    <x v="1"/>
    <x v="0"/>
    <d v="2022-07-30T00:00:00"/>
    <x v="1"/>
    <x v="2"/>
    <x v="1"/>
    <x v="32"/>
    <s v="TTO"/>
    <n v="10010821241"/>
    <n v="23.865753424657534"/>
    <x v="0"/>
  </r>
  <r>
    <x v="1"/>
    <x v="0"/>
    <d v="2022-07-30T00:00:00"/>
    <x v="1"/>
    <x v="2"/>
    <x v="1"/>
    <x v="28"/>
    <s v="NZL"/>
    <n v="10009012391"/>
    <n v="122.66301369863014"/>
    <x v="1"/>
  </r>
  <r>
    <x v="1"/>
    <x v="0"/>
    <d v="2022-07-30T00:00:00"/>
    <x v="1"/>
    <x v="2"/>
    <x v="1"/>
    <x v="11"/>
    <s v="AUS"/>
    <n v="10015145724"/>
    <n v="23.301369863013697"/>
    <x v="2"/>
  </r>
  <r>
    <x v="1"/>
    <x v="0"/>
    <d v="2022-07-30T00:00:00"/>
    <x v="1"/>
    <x v="2"/>
    <x v="1"/>
    <x v="41"/>
    <s v="NZL"/>
    <n v="10010624918"/>
    <n v="25.917808219178081"/>
    <x v="3"/>
  </r>
  <r>
    <x v="1"/>
    <x v="0"/>
    <d v="2022-07-30T00:00:00"/>
    <x v="1"/>
    <x v="2"/>
    <x v="1"/>
    <x v="37"/>
    <s v="ENG"/>
    <n v="10015483305"/>
    <n v="23.063013698630137"/>
    <x v="4"/>
  </r>
  <r>
    <x v="1"/>
    <x v="0"/>
    <d v="2022-07-30T00:00:00"/>
    <x v="1"/>
    <x v="2"/>
    <x v="1"/>
    <x v="23"/>
    <s v="AUS"/>
    <n v="10055349695"/>
    <n v="22.468493150684932"/>
    <x v="5"/>
  </r>
  <r>
    <x v="1"/>
    <x v="0"/>
    <d v="2022-07-30T00:00:00"/>
    <x v="1"/>
    <x v="4"/>
    <x v="0"/>
    <x v="32"/>
    <s v="TTO"/>
    <n v="10010821241"/>
    <n v="23.865753424657534"/>
    <x v="0"/>
  </r>
  <r>
    <x v="1"/>
    <x v="0"/>
    <d v="2022-07-30T00:00:00"/>
    <x v="1"/>
    <x v="4"/>
    <x v="0"/>
    <x v="21"/>
    <s v="SCO"/>
    <n v="10009967641"/>
    <n v="25.284931506849315"/>
    <x v="1"/>
  </r>
  <r>
    <x v="1"/>
    <x v="0"/>
    <d v="2022-07-30T00:00:00"/>
    <x v="1"/>
    <x v="4"/>
    <x v="0"/>
    <x v="1"/>
    <s v="MAS"/>
    <n v="10009150215"/>
    <n v="26.693150684931506"/>
    <x v="2"/>
  </r>
  <r>
    <x v="1"/>
    <x v="0"/>
    <d v="2022-07-30T00:00:00"/>
    <x v="1"/>
    <x v="4"/>
    <x v="0"/>
    <x v="11"/>
    <s v="AUS"/>
    <n v="10015145724"/>
    <n v="23.301369863013697"/>
    <x v="3"/>
  </r>
  <r>
    <x v="1"/>
    <x v="0"/>
    <d v="2022-07-30T00:00:00"/>
    <x v="1"/>
    <x v="4"/>
    <x v="0"/>
    <x v="28"/>
    <s v="NZL"/>
    <n v="10009012391"/>
    <n v="122.66301369863014"/>
    <x v="4"/>
  </r>
  <r>
    <x v="1"/>
    <x v="0"/>
    <d v="2022-07-30T00:00:00"/>
    <x v="1"/>
    <x v="4"/>
    <x v="0"/>
    <x v="12"/>
    <s v="TTO"/>
    <n v="10009010876"/>
    <n v="28.512328767123286"/>
    <x v="5"/>
  </r>
  <r>
    <x v="1"/>
    <x v="0"/>
    <d v="2022-07-30T00:00:00"/>
    <x v="1"/>
    <x v="4"/>
    <x v="1"/>
    <x v="33"/>
    <s v="NZL"/>
    <n v="10006184742"/>
    <n v="31.06027397260274"/>
    <x v="0"/>
  </r>
  <r>
    <x v="1"/>
    <x v="0"/>
    <d v="2022-07-30T00:00:00"/>
    <x v="1"/>
    <x v="4"/>
    <x v="1"/>
    <x v="23"/>
    <s v="AUS"/>
    <n v="10055349695"/>
    <n v="22.468493150684932"/>
    <x v="1"/>
  </r>
  <r>
    <x v="1"/>
    <x v="0"/>
    <d v="2022-07-30T00:00:00"/>
    <x v="1"/>
    <x v="4"/>
    <x v="1"/>
    <x v="37"/>
    <s v="ENG"/>
    <n v="10015483305"/>
    <n v="23.063013698630137"/>
    <x v="2"/>
  </r>
  <r>
    <x v="1"/>
    <x v="0"/>
    <d v="2022-07-30T00:00:00"/>
    <x v="1"/>
    <x v="4"/>
    <x v="1"/>
    <x v="41"/>
    <s v="NZL"/>
    <n v="10010624918"/>
    <n v="25.917808219178081"/>
    <x v="3"/>
  </r>
  <r>
    <x v="1"/>
    <x v="0"/>
    <d v="2022-07-30T00:00:00"/>
    <x v="1"/>
    <x v="4"/>
    <x v="1"/>
    <x v="16"/>
    <s v="AUS"/>
    <n v="10006894559"/>
    <n v="29.950684931506849"/>
    <x v="4"/>
  </r>
  <r>
    <x v="1"/>
    <x v="0"/>
    <d v="2022-07-30T00:00:00"/>
    <x v="1"/>
    <x v="4"/>
    <x v="1"/>
    <x v="29"/>
    <s v="ENG"/>
    <n v="10017950943"/>
    <n v="25.471232876712328"/>
    <x v="5"/>
  </r>
  <r>
    <x v="2"/>
    <x v="0"/>
    <d v="2022-07-09T00:00:00"/>
    <x v="2"/>
    <x v="0"/>
    <x v="0"/>
    <x v="0"/>
    <s v="NED"/>
    <n v="10009535686"/>
    <n v="25.336986301369862"/>
    <x v="0"/>
  </r>
  <r>
    <x v="2"/>
    <x v="0"/>
    <d v="2022-07-09T00:00:00"/>
    <x v="2"/>
    <x v="0"/>
    <x v="0"/>
    <x v="45"/>
    <s v="CHN"/>
    <n v="10129788610"/>
    <n v="21.460273972602739"/>
    <x v="1"/>
  </r>
  <r>
    <x v="2"/>
    <x v="0"/>
    <d v="2022-07-09T00:00:00"/>
    <x v="2"/>
    <x v="0"/>
    <x v="0"/>
    <x v="25"/>
    <s v="CAN"/>
    <n v="10048888990"/>
    <n v="20.660273972602738"/>
    <x v="2"/>
  </r>
  <r>
    <x v="2"/>
    <x v="0"/>
    <d v="2022-07-09T00:00:00"/>
    <x v="2"/>
    <x v="0"/>
    <x v="0"/>
    <x v="4"/>
    <s v="ESP"/>
    <n v="10011152354"/>
    <n v="24.13150684931507"/>
    <x v="3"/>
  </r>
  <r>
    <x v="2"/>
    <x v="0"/>
    <d v="2022-07-09T00:00:00"/>
    <x v="2"/>
    <x v="0"/>
    <x v="0"/>
    <x v="46"/>
    <s v="GRE"/>
    <n v="10009073524"/>
    <n v="28.509589041095889"/>
    <x v="4"/>
  </r>
  <r>
    <x v="2"/>
    <x v="0"/>
    <d v="2022-07-09T00:00:00"/>
    <x v="2"/>
    <x v="0"/>
    <x v="1"/>
    <x v="22"/>
    <s v="NED"/>
    <n v="10007379761"/>
    <n v="29.334246575342465"/>
    <x v="0"/>
  </r>
  <r>
    <x v="2"/>
    <x v="0"/>
    <d v="2022-07-09T00:00:00"/>
    <x v="2"/>
    <x v="0"/>
    <x v="1"/>
    <x v="19"/>
    <s v="KAZ"/>
    <n v="10010797292"/>
    <n v="24.24931506849315"/>
    <x v="1"/>
  </r>
  <r>
    <x v="2"/>
    <x v="0"/>
    <d v="2022-07-09T00:00:00"/>
    <x v="2"/>
    <x v="0"/>
    <x v="1"/>
    <x v="47"/>
    <s v="LTU"/>
    <n v="10009181234"/>
    <n v="27.268493150684932"/>
    <x v="2"/>
  </r>
  <r>
    <x v="2"/>
    <x v="0"/>
    <d v="2022-07-09T00:00:00"/>
    <x v="2"/>
    <x v="0"/>
    <x v="1"/>
    <x v="48"/>
    <s v="ARG"/>
    <n v="10050089669"/>
    <n v="21.967123287671232"/>
    <x v="3"/>
  </r>
  <r>
    <x v="2"/>
    <x v="0"/>
    <d v="2022-07-09T00:00:00"/>
    <x v="2"/>
    <x v="0"/>
    <x v="1"/>
    <x v="49"/>
    <s v="CRC"/>
    <n v="10060341054"/>
    <n v="25.649315068493152"/>
    <x v="4"/>
  </r>
  <r>
    <x v="2"/>
    <x v="0"/>
    <d v="2022-07-09T00:00:00"/>
    <x v="2"/>
    <x v="0"/>
    <x v="1"/>
    <x v="36"/>
    <s v="JAM"/>
    <n v="10057795513"/>
    <n v="20.334246575342465"/>
    <x v="5"/>
  </r>
  <r>
    <x v="2"/>
    <x v="0"/>
    <d v="2022-07-09T00:00:00"/>
    <x v="2"/>
    <x v="0"/>
    <x v="2"/>
    <x v="10"/>
    <s v="COL"/>
    <n v="10010830840"/>
    <n v="23.712328767123289"/>
    <x v="0"/>
  </r>
  <r>
    <x v="2"/>
    <x v="0"/>
    <d v="2022-07-09T00:00:00"/>
    <x v="2"/>
    <x v="0"/>
    <x v="2"/>
    <x v="12"/>
    <s v="TTO"/>
    <n v="10009010876"/>
    <n v="28.454794520547946"/>
    <x v="1"/>
  </r>
  <r>
    <x v="2"/>
    <x v="0"/>
    <d v="2022-07-09T00:00:00"/>
    <x v="2"/>
    <x v="0"/>
    <x v="2"/>
    <x v="50"/>
    <s v="MEX"/>
    <n v="10007890932"/>
    <n v="28.073972602739726"/>
    <x v="2"/>
  </r>
  <r>
    <x v="2"/>
    <x v="0"/>
    <d v="2022-07-09T00:00:00"/>
    <x v="2"/>
    <x v="0"/>
    <x v="2"/>
    <x v="51"/>
    <s v="ESP"/>
    <n v="10007502427"/>
    <n v="28.657534246575342"/>
    <x v="3"/>
  </r>
  <r>
    <x v="2"/>
    <x v="0"/>
    <d v="2022-07-09T00:00:00"/>
    <x v="2"/>
    <x v="0"/>
    <x v="2"/>
    <x v="52"/>
    <s v="CHI"/>
    <n v="10092839892"/>
    <n v="21.021917808219179"/>
    <x v="4"/>
  </r>
  <r>
    <x v="2"/>
    <x v="0"/>
    <d v="2022-07-09T00:00:00"/>
    <x v="2"/>
    <x v="0"/>
    <x v="2"/>
    <x v="33"/>
    <s v="NZL"/>
    <n v="10006184742"/>
    <n v="31.002739726027396"/>
    <x v="5"/>
  </r>
  <r>
    <x v="2"/>
    <x v="0"/>
    <d v="2022-07-09T00:00:00"/>
    <x v="2"/>
    <x v="0"/>
    <x v="3"/>
    <x v="5"/>
    <s v="GER"/>
    <n v="10048325582"/>
    <n v="30.454794520547946"/>
    <x v="0"/>
  </r>
  <r>
    <x v="2"/>
    <x v="0"/>
    <d v="2022-07-09T00:00:00"/>
    <x v="2"/>
    <x v="0"/>
    <x v="3"/>
    <x v="18"/>
    <s v="SUR"/>
    <n v="10117936018"/>
    <n v="28.739726027397261"/>
    <x v="1"/>
  </r>
  <r>
    <x v="2"/>
    <x v="0"/>
    <d v="2022-07-09T00:00:00"/>
    <x v="2"/>
    <x v="0"/>
    <x v="3"/>
    <x v="53"/>
    <s v="HKG"/>
    <n v="10063279447"/>
    <n v="22.994520547945207"/>
    <x v="2"/>
  </r>
  <r>
    <x v="2"/>
    <x v="0"/>
    <d v="2022-07-09T00:00:00"/>
    <x v="2"/>
    <x v="0"/>
    <x v="3"/>
    <x v="54"/>
    <s v="VEN"/>
    <n v="10004717719"/>
    <n v="33.605479452054794"/>
    <x v="3"/>
  </r>
  <r>
    <x v="2"/>
    <x v="0"/>
    <d v="2022-07-09T00:00:00"/>
    <x v="2"/>
    <x v="0"/>
    <x v="3"/>
    <x v="13"/>
    <s v="CHN"/>
    <n v="10052089586"/>
    <n v="23.523287671232875"/>
    <x v="4"/>
  </r>
  <r>
    <x v="2"/>
    <x v="0"/>
    <d v="2022-07-09T00:00:00"/>
    <x v="2"/>
    <x v="0"/>
    <x v="3"/>
    <x v="55"/>
    <s v="GUA"/>
    <n v="10010931880"/>
    <n v="25.328767123287673"/>
    <x v="5"/>
  </r>
  <r>
    <x v="2"/>
    <x v="0"/>
    <d v="2022-07-09T00:00:00"/>
    <x v="2"/>
    <x v="0"/>
    <x v="4"/>
    <x v="32"/>
    <s v="TTO"/>
    <n v="10010821241"/>
    <n v="23.80821917808219"/>
    <x v="0"/>
  </r>
  <r>
    <x v="2"/>
    <x v="0"/>
    <d v="2022-07-09T00:00:00"/>
    <x v="2"/>
    <x v="0"/>
    <x v="4"/>
    <x v="24"/>
    <s v="THA"/>
    <n v="10009009159"/>
    <n v="27.410958904109588"/>
    <x v="1"/>
  </r>
  <r>
    <x v="2"/>
    <x v="0"/>
    <d v="2022-07-09T00:00:00"/>
    <x v="2"/>
    <x v="0"/>
    <x v="4"/>
    <x v="56"/>
    <s v="GER"/>
    <n v="10007779683"/>
    <n v="26.55890410958904"/>
    <x v="2"/>
  </r>
  <r>
    <x v="2"/>
    <x v="0"/>
    <d v="2022-07-09T00:00:00"/>
    <x v="2"/>
    <x v="0"/>
    <x v="4"/>
    <x v="57"/>
    <s v="GRE"/>
    <n v="10006063086"/>
    <n v="32.347945205479455"/>
    <x v="3"/>
  </r>
  <r>
    <x v="2"/>
    <x v="0"/>
    <d v="2022-07-09T00:00:00"/>
    <x v="2"/>
    <x v="0"/>
    <x v="4"/>
    <x v="58"/>
    <s v="ARG"/>
    <n v="10010894696"/>
    <n v="36.235616438356168"/>
    <x v="4"/>
  </r>
  <r>
    <x v="2"/>
    <x v="0"/>
    <d v="2022-07-09T00:00:00"/>
    <x v="2"/>
    <x v="0"/>
    <x v="4"/>
    <x v="59"/>
    <s v="MEX"/>
    <n v="10064034229"/>
    <n v="21.758904109589039"/>
    <x v="5"/>
  </r>
  <r>
    <x v="2"/>
    <x v="0"/>
    <d v="2022-07-09T00:00:00"/>
    <x v="2"/>
    <x v="0"/>
    <x v="4"/>
    <x v="60"/>
    <s v="GUA"/>
    <n v="10010829830"/>
    <n v="24.504109589041096"/>
    <x v="6"/>
  </r>
  <r>
    <x v="2"/>
    <x v="0"/>
    <d v="2022-07-09T00:00:00"/>
    <x v="2"/>
    <x v="0"/>
    <x v="5"/>
    <x v="8"/>
    <s v="COL"/>
    <n v="10009039774"/>
    <n v="27.989041095890411"/>
    <x v="0"/>
  </r>
  <r>
    <x v="2"/>
    <x v="0"/>
    <d v="2022-07-09T00:00:00"/>
    <x v="2"/>
    <x v="0"/>
    <x v="5"/>
    <x v="14"/>
    <s v="FRA"/>
    <n v="10010713329"/>
    <n v="24.794520547945204"/>
    <x v="1"/>
  </r>
  <r>
    <x v="2"/>
    <x v="0"/>
    <d v="2022-07-09T00:00:00"/>
    <x v="2"/>
    <x v="0"/>
    <x v="5"/>
    <x v="41"/>
    <s v="NZL"/>
    <n v="10010624918"/>
    <n v="25.860273972602741"/>
    <x v="2"/>
  </r>
  <r>
    <x v="2"/>
    <x v="0"/>
    <d v="2022-07-09T00:00:00"/>
    <x v="2"/>
    <x v="0"/>
    <x v="5"/>
    <x v="2"/>
    <s v="LTU"/>
    <n v="10009181032"/>
    <n v="27.534246575342465"/>
    <x v="3"/>
  </r>
  <r>
    <x v="2"/>
    <x v="0"/>
    <d v="2022-07-09T00:00:00"/>
    <x v="2"/>
    <x v="0"/>
    <x v="5"/>
    <x v="61"/>
    <s v="KAZ"/>
    <n v="10023551075"/>
    <n v="22.490410958904111"/>
    <x v="4"/>
  </r>
  <r>
    <x v="2"/>
    <x v="0"/>
    <d v="2022-07-09T00:00:00"/>
    <x v="2"/>
    <x v="1"/>
    <x v="0"/>
    <x v="41"/>
    <s v="NZL"/>
    <n v="10010624918"/>
    <n v="25.860273972602741"/>
    <x v="0"/>
  </r>
  <r>
    <x v="2"/>
    <x v="0"/>
    <d v="2022-07-09T00:00:00"/>
    <x v="2"/>
    <x v="1"/>
    <x v="0"/>
    <x v="57"/>
    <s v="GRE"/>
    <n v="10006063086"/>
    <n v="32.347945205479455"/>
    <x v="1"/>
  </r>
  <r>
    <x v="2"/>
    <x v="0"/>
    <d v="2022-07-09T00:00:00"/>
    <x v="2"/>
    <x v="1"/>
    <x v="0"/>
    <x v="45"/>
    <s v="CHN"/>
    <n v="10129788610"/>
    <n v="21.460273972602739"/>
    <x v="2"/>
  </r>
  <r>
    <x v="2"/>
    <x v="0"/>
    <d v="2022-07-09T00:00:00"/>
    <x v="2"/>
    <x v="1"/>
    <x v="0"/>
    <x v="52"/>
    <s v="CHI"/>
    <n v="10092839892"/>
    <n v="21.021917808219179"/>
    <x v="3"/>
  </r>
  <r>
    <x v="2"/>
    <x v="0"/>
    <d v="2022-07-09T00:00:00"/>
    <x v="2"/>
    <x v="1"/>
    <x v="0"/>
    <x v="60"/>
    <s v="GUA"/>
    <n v="10010829830"/>
    <n v="24.504109589041096"/>
    <x v="4"/>
  </r>
  <r>
    <x v="2"/>
    <x v="0"/>
    <d v="2022-07-09T00:00:00"/>
    <x v="2"/>
    <x v="1"/>
    <x v="1"/>
    <x v="19"/>
    <s v="KAZ"/>
    <n v="10010797292"/>
    <n v="24.24931506849315"/>
    <x v="0"/>
  </r>
  <r>
    <x v="2"/>
    <x v="0"/>
    <d v="2022-07-09T00:00:00"/>
    <x v="2"/>
    <x v="1"/>
    <x v="1"/>
    <x v="58"/>
    <s v="ARG"/>
    <n v="10010894696"/>
    <n v="36.235616438356168"/>
    <x v="1"/>
  </r>
  <r>
    <x v="2"/>
    <x v="0"/>
    <d v="2022-07-09T00:00:00"/>
    <x v="2"/>
    <x v="1"/>
    <x v="1"/>
    <x v="2"/>
    <s v="LTU"/>
    <n v="10009181032"/>
    <n v="27.534246575342465"/>
    <x v="2"/>
  </r>
  <r>
    <x v="2"/>
    <x v="0"/>
    <d v="2022-07-09T00:00:00"/>
    <x v="2"/>
    <x v="1"/>
    <x v="1"/>
    <x v="25"/>
    <s v="CAN"/>
    <n v="10048888990"/>
    <n v="20.660273972602738"/>
    <x v="3"/>
  </r>
  <r>
    <x v="2"/>
    <x v="0"/>
    <d v="2022-07-09T00:00:00"/>
    <x v="2"/>
    <x v="1"/>
    <x v="1"/>
    <x v="55"/>
    <s v="GUA"/>
    <n v="10010931880"/>
    <n v="25.328767123287673"/>
    <x v="4"/>
  </r>
  <r>
    <x v="2"/>
    <x v="0"/>
    <d v="2022-07-09T00:00:00"/>
    <x v="2"/>
    <x v="1"/>
    <x v="2"/>
    <x v="61"/>
    <s v="KAZ"/>
    <n v="10023551075"/>
    <n v="22.490410958904111"/>
    <x v="0"/>
  </r>
  <r>
    <x v="2"/>
    <x v="0"/>
    <d v="2022-07-09T00:00:00"/>
    <x v="2"/>
    <x v="1"/>
    <x v="2"/>
    <x v="12"/>
    <s v="TTO"/>
    <n v="10009010876"/>
    <n v="28.454794520547946"/>
    <x v="1"/>
  </r>
  <r>
    <x v="2"/>
    <x v="0"/>
    <d v="2022-07-09T00:00:00"/>
    <x v="2"/>
    <x v="1"/>
    <x v="2"/>
    <x v="4"/>
    <s v="ESP"/>
    <n v="10011152354"/>
    <n v="24.13150684931507"/>
    <x v="2"/>
  </r>
  <r>
    <x v="2"/>
    <x v="0"/>
    <d v="2022-07-09T00:00:00"/>
    <x v="2"/>
    <x v="1"/>
    <x v="2"/>
    <x v="47"/>
    <s v="LTU"/>
    <n v="10009181234"/>
    <n v="27.268493150684932"/>
    <x v="3"/>
  </r>
  <r>
    <x v="2"/>
    <x v="0"/>
    <d v="2022-07-09T00:00:00"/>
    <x v="2"/>
    <x v="1"/>
    <x v="2"/>
    <x v="59"/>
    <s v="MEX"/>
    <n v="10064034229"/>
    <n v="21.758904109589039"/>
    <x v="4"/>
  </r>
  <r>
    <x v="2"/>
    <x v="0"/>
    <d v="2022-07-09T00:00:00"/>
    <x v="2"/>
    <x v="1"/>
    <x v="3"/>
    <x v="18"/>
    <s v="SUR"/>
    <n v="10117936018"/>
    <n v="28.739726027397261"/>
    <x v="0"/>
  </r>
  <r>
    <x v="2"/>
    <x v="0"/>
    <d v="2022-07-09T00:00:00"/>
    <x v="2"/>
    <x v="1"/>
    <x v="3"/>
    <x v="48"/>
    <s v="ARG"/>
    <n v="10050089669"/>
    <n v="21.967123287671232"/>
    <x v="1"/>
  </r>
  <r>
    <x v="2"/>
    <x v="0"/>
    <d v="2022-07-09T00:00:00"/>
    <x v="2"/>
    <x v="1"/>
    <x v="3"/>
    <x v="50"/>
    <s v="MEX"/>
    <n v="10007890932"/>
    <n v="28.073972602739726"/>
    <x v="2"/>
  </r>
  <r>
    <x v="2"/>
    <x v="0"/>
    <d v="2022-07-09T00:00:00"/>
    <x v="2"/>
    <x v="1"/>
    <x v="3"/>
    <x v="46"/>
    <s v="GRE"/>
    <n v="10009073524"/>
    <n v="28.509589041095889"/>
    <x v="3"/>
  </r>
  <r>
    <x v="2"/>
    <x v="0"/>
    <d v="2022-07-09T00:00:00"/>
    <x v="2"/>
    <x v="1"/>
    <x v="3"/>
    <x v="62"/>
    <s v="EGY"/>
    <n v="10088465091"/>
    <n v="20.202739726027396"/>
    <x v="4"/>
  </r>
  <r>
    <x v="2"/>
    <x v="0"/>
    <d v="2022-07-09T00:00:00"/>
    <x v="2"/>
    <x v="1"/>
    <x v="4"/>
    <x v="24"/>
    <s v="THA"/>
    <n v="10009009159"/>
    <n v="27.410958904109588"/>
    <x v="0"/>
  </r>
  <r>
    <x v="2"/>
    <x v="0"/>
    <d v="2022-07-09T00:00:00"/>
    <x v="2"/>
    <x v="1"/>
    <x v="4"/>
    <x v="33"/>
    <s v="NZL"/>
    <n v="10006184742"/>
    <n v="31.002739726027396"/>
    <x v="1"/>
  </r>
  <r>
    <x v="2"/>
    <x v="0"/>
    <d v="2022-07-09T00:00:00"/>
    <x v="2"/>
    <x v="1"/>
    <x v="4"/>
    <x v="51"/>
    <s v="ESP"/>
    <n v="10007502427"/>
    <n v="28.657534246575342"/>
    <x v="2"/>
  </r>
  <r>
    <x v="2"/>
    <x v="0"/>
    <d v="2022-07-09T00:00:00"/>
    <x v="2"/>
    <x v="1"/>
    <x v="4"/>
    <x v="53"/>
    <s v="HKG"/>
    <n v="10063279447"/>
    <n v="22.994520547945207"/>
    <x v="3"/>
  </r>
  <r>
    <x v="2"/>
    <x v="0"/>
    <d v="2022-07-09T00:00:00"/>
    <x v="2"/>
    <x v="1"/>
    <x v="4"/>
    <x v="49"/>
    <s v="CRC"/>
    <n v="10060341054"/>
    <n v="25.649315068493152"/>
    <x v="4"/>
  </r>
  <r>
    <x v="2"/>
    <x v="0"/>
    <d v="2022-07-09T00:00:00"/>
    <x v="2"/>
    <x v="1"/>
    <x v="5"/>
    <x v="13"/>
    <s v="CHN"/>
    <n v="10052089586"/>
    <n v="23.523287671232875"/>
    <x v="0"/>
  </r>
  <r>
    <x v="2"/>
    <x v="0"/>
    <d v="2022-07-09T00:00:00"/>
    <x v="2"/>
    <x v="1"/>
    <x v="5"/>
    <x v="56"/>
    <s v="GER"/>
    <n v="10007779683"/>
    <n v="26.55890410958904"/>
    <x v="1"/>
  </r>
  <r>
    <x v="2"/>
    <x v="0"/>
    <d v="2022-07-09T00:00:00"/>
    <x v="2"/>
    <x v="1"/>
    <x v="5"/>
    <x v="14"/>
    <s v="FRA"/>
    <n v="10010713329"/>
    <n v="24.794520547945204"/>
    <x v="2"/>
  </r>
  <r>
    <x v="2"/>
    <x v="0"/>
    <d v="2022-07-09T00:00:00"/>
    <x v="2"/>
    <x v="1"/>
    <x v="5"/>
    <x v="36"/>
    <s v="JAM"/>
    <n v="10057795513"/>
    <n v="20.334246575342465"/>
    <x v="3"/>
  </r>
  <r>
    <x v="2"/>
    <x v="0"/>
    <d v="2022-07-09T00:00:00"/>
    <x v="2"/>
    <x v="1"/>
    <x v="5"/>
    <x v="54"/>
    <s v="VEN"/>
    <n v="10004717719"/>
    <n v="33.605479452054794"/>
    <x v="4"/>
  </r>
  <r>
    <x v="2"/>
    <x v="0"/>
    <d v="2022-07-09T00:00:00"/>
    <x v="2"/>
    <x v="2"/>
    <x v="0"/>
    <x v="5"/>
    <s v="GER"/>
    <n v="10048325582"/>
    <n v="30.454794520547946"/>
    <x v="0"/>
  </r>
  <r>
    <x v="2"/>
    <x v="0"/>
    <d v="2022-07-09T00:00:00"/>
    <x v="2"/>
    <x v="2"/>
    <x v="0"/>
    <x v="19"/>
    <s v="KAZ"/>
    <n v="10010797292"/>
    <n v="24.24931506849315"/>
    <x v="1"/>
  </r>
  <r>
    <x v="2"/>
    <x v="0"/>
    <d v="2022-07-09T00:00:00"/>
    <x v="2"/>
    <x v="2"/>
    <x v="0"/>
    <x v="24"/>
    <s v="THA"/>
    <n v="10009009159"/>
    <n v="27.410958904109588"/>
    <x v="2"/>
  </r>
  <r>
    <x v="2"/>
    <x v="0"/>
    <d v="2022-07-09T00:00:00"/>
    <x v="2"/>
    <x v="2"/>
    <x v="0"/>
    <x v="0"/>
    <s v="NED"/>
    <n v="10009535686"/>
    <n v="25.336986301369862"/>
    <x v="3"/>
  </r>
  <r>
    <x v="2"/>
    <x v="0"/>
    <d v="2022-07-09T00:00:00"/>
    <x v="2"/>
    <x v="2"/>
    <x v="0"/>
    <x v="8"/>
    <s v="COL"/>
    <n v="10009039774"/>
    <n v="27.989041095890411"/>
    <x v="4"/>
  </r>
  <r>
    <x v="2"/>
    <x v="0"/>
    <d v="2022-07-09T00:00:00"/>
    <x v="2"/>
    <x v="2"/>
    <x v="0"/>
    <x v="18"/>
    <s v="SUR"/>
    <n v="10117936018"/>
    <n v="28.739726027397261"/>
    <x v="5"/>
  </r>
  <r>
    <x v="2"/>
    <x v="0"/>
    <d v="2022-07-09T00:00:00"/>
    <x v="2"/>
    <x v="2"/>
    <x v="1"/>
    <x v="32"/>
    <s v="TTO"/>
    <n v="10010821241"/>
    <n v="23.80821917808219"/>
    <x v="0"/>
  </r>
  <r>
    <x v="2"/>
    <x v="0"/>
    <d v="2022-07-09T00:00:00"/>
    <x v="2"/>
    <x v="2"/>
    <x v="1"/>
    <x v="41"/>
    <s v="NZL"/>
    <n v="10010624918"/>
    <n v="25.860273972602741"/>
    <x v="1"/>
  </r>
  <r>
    <x v="2"/>
    <x v="0"/>
    <d v="2022-07-09T00:00:00"/>
    <x v="2"/>
    <x v="2"/>
    <x v="1"/>
    <x v="10"/>
    <s v="COL"/>
    <n v="10010830840"/>
    <n v="23.712328767123289"/>
    <x v="2"/>
  </r>
  <r>
    <x v="2"/>
    <x v="0"/>
    <d v="2022-07-09T00:00:00"/>
    <x v="2"/>
    <x v="2"/>
    <x v="1"/>
    <x v="61"/>
    <s v="KAZ"/>
    <n v="10023551075"/>
    <n v="22.490410958904111"/>
    <x v="3"/>
  </r>
  <r>
    <x v="2"/>
    <x v="0"/>
    <d v="2022-07-09T00:00:00"/>
    <x v="2"/>
    <x v="2"/>
    <x v="1"/>
    <x v="13"/>
    <s v="CHN"/>
    <n v="10052089586"/>
    <n v="23.523287671232875"/>
    <x v="4"/>
  </r>
  <r>
    <x v="2"/>
    <x v="0"/>
    <d v="2022-07-09T00:00:00"/>
    <x v="2"/>
    <x v="4"/>
    <x v="0"/>
    <x v="32"/>
    <s v="TTO"/>
    <n v="10010821241"/>
    <n v="23.80821917808219"/>
    <x v="0"/>
  </r>
  <r>
    <x v="2"/>
    <x v="0"/>
    <d v="2022-07-09T00:00:00"/>
    <x v="2"/>
    <x v="4"/>
    <x v="0"/>
    <x v="24"/>
    <s v="THA"/>
    <n v="10009009159"/>
    <n v="27.410958904109588"/>
    <x v="1"/>
  </r>
  <r>
    <x v="2"/>
    <x v="0"/>
    <d v="2022-07-09T00:00:00"/>
    <x v="2"/>
    <x v="4"/>
    <x v="0"/>
    <x v="41"/>
    <s v="NZL"/>
    <n v="10010624918"/>
    <n v="25.860273972602741"/>
    <x v="2"/>
  </r>
  <r>
    <x v="2"/>
    <x v="0"/>
    <d v="2022-07-09T00:00:00"/>
    <x v="2"/>
    <x v="4"/>
    <x v="0"/>
    <x v="5"/>
    <s v="GER"/>
    <n v="10048325582"/>
    <n v="30.454794520547946"/>
    <x v="3"/>
  </r>
  <r>
    <x v="2"/>
    <x v="0"/>
    <d v="2022-07-09T00:00:00"/>
    <x v="2"/>
    <x v="4"/>
    <x v="0"/>
    <x v="19"/>
    <s v="KAZ"/>
    <n v="10010797292"/>
    <n v="24.24931506849315"/>
    <x v="4"/>
  </r>
  <r>
    <x v="2"/>
    <x v="0"/>
    <d v="2022-07-09T00:00:00"/>
    <x v="2"/>
    <x v="4"/>
    <x v="0"/>
    <x v="10"/>
    <s v="COL"/>
    <n v="10010830840"/>
    <n v="23.712328767123289"/>
    <x v="5"/>
  </r>
  <r>
    <x v="2"/>
    <x v="0"/>
    <d v="2022-07-09T00:00:00"/>
    <x v="2"/>
    <x v="4"/>
    <x v="1"/>
    <x v="0"/>
    <s v="NED"/>
    <n v="10009535686"/>
    <n v="25.336986301369862"/>
    <x v="0"/>
  </r>
  <r>
    <x v="2"/>
    <x v="0"/>
    <d v="2022-07-09T00:00:00"/>
    <x v="2"/>
    <x v="4"/>
    <x v="1"/>
    <x v="8"/>
    <s v="COL"/>
    <n v="10009039774"/>
    <n v="27.989041095890411"/>
    <x v="1"/>
  </r>
  <r>
    <x v="2"/>
    <x v="0"/>
    <d v="2022-07-09T00:00:00"/>
    <x v="2"/>
    <x v="4"/>
    <x v="1"/>
    <x v="13"/>
    <s v="CHN"/>
    <n v="10052089586"/>
    <n v="23.523287671232875"/>
    <x v="2"/>
  </r>
  <r>
    <x v="2"/>
    <x v="0"/>
    <d v="2022-07-09T00:00:00"/>
    <x v="2"/>
    <x v="4"/>
    <x v="1"/>
    <x v="22"/>
    <s v="NED"/>
    <n v="10007379761"/>
    <n v="29.334246575342465"/>
    <x v="3"/>
  </r>
  <r>
    <x v="2"/>
    <x v="0"/>
    <d v="2022-07-09T00:00:00"/>
    <x v="2"/>
    <x v="4"/>
    <x v="1"/>
    <x v="18"/>
    <s v="SUR"/>
    <n v="10117936018"/>
    <n v="28.739726027397261"/>
    <x v="4"/>
  </r>
  <r>
    <x v="2"/>
    <x v="0"/>
    <d v="2022-07-09T00:00:00"/>
    <x v="2"/>
    <x v="4"/>
    <x v="1"/>
    <x v="61"/>
    <s v="KAZ"/>
    <n v="10023551075"/>
    <n v="22.490410958904111"/>
    <x v="5"/>
  </r>
  <r>
    <x v="3"/>
    <x v="0"/>
    <d v="2022-05-14T00:00:00"/>
    <x v="2"/>
    <x v="0"/>
    <x v="0"/>
    <x v="21"/>
    <s v="TIN"/>
    <n v="10009967641"/>
    <n v="25.073972602739726"/>
    <x v="0"/>
  </r>
  <r>
    <x v="3"/>
    <x v="0"/>
    <d v="2022-05-14T00:00:00"/>
    <x v="2"/>
    <x v="0"/>
    <x v="0"/>
    <x v="22"/>
    <s v="NED"/>
    <n v="10007379761"/>
    <n v="29.18082191780822"/>
    <x v="1"/>
  </r>
  <r>
    <x v="3"/>
    <x v="0"/>
    <d v="2022-05-14T00:00:00"/>
    <x v="2"/>
    <x v="0"/>
    <x v="0"/>
    <x v="63"/>
    <s v="USA"/>
    <n v="10072398356"/>
    <n v="21.964383561643835"/>
    <x v="2"/>
  </r>
  <r>
    <x v="3"/>
    <x v="0"/>
    <d v="2022-05-14T00:00:00"/>
    <x v="2"/>
    <x v="0"/>
    <x v="0"/>
    <x v="64"/>
    <s v="EUS"/>
    <n v="10041041993"/>
    <n v="20.906849315068492"/>
    <x v="3"/>
  </r>
  <r>
    <x v="3"/>
    <x v="0"/>
    <d v="2022-05-14T00:00:00"/>
    <x v="2"/>
    <x v="0"/>
    <x v="1"/>
    <x v="10"/>
    <s v="COL"/>
    <n v="10010830840"/>
    <n v="23.55890410958904"/>
    <x v="0"/>
  </r>
  <r>
    <x v="3"/>
    <x v="0"/>
    <d v="2022-05-14T00:00:00"/>
    <x v="2"/>
    <x v="0"/>
    <x v="1"/>
    <x v="65"/>
    <s v="POL"/>
    <n v="10005953154"/>
    <n v="32.367123287671234"/>
    <x v="1"/>
  </r>
  <r>
    <x v="3"/>
    <x v="0"/>
    <d v="2022-05-14T00:00:00"/>
    <x v="2"/>
    <x v="0"/>
    <x v="1"/>
    <x v="54"/>
    <s v="VEN"/>
    <n v="10004717719"/>
    <n v="33.452054794520549"/>
    <x v="2"/>
  </r>
  <r>
    <x v="3"/>
    <x v="0"/>
    <d v="2022-05-14T00:00:00"/>
    <x v="2"/>
    <x v="0"/>
    <x v="1"/>
    <x v="6"/>
    <s v="RKD"/>
    <n v="10010592279"/>
    <n v="28.375342465753423"/>
    <x v="3"/>
  </r>
  <r>
    <x v="3"/>
    <x v="0"/>
    <d v="2022-05-14T00:00:00"/>
    <x v="2"/>
    <x v="0"/>
    <x v="1"/>
    <x v="9"/>
    <s v="CZE"/>
    <n v="10004612534"/>
    <n v="34.967123287671235"/>
    <x v="4"/>
  </r>
  <r>
    <x v="3"/>
    <x v="0"/>
    <d v="2022-05-14T00:00:00"/>
    <x v="2"/>
    <x v="0"/>
    <x v="1"/>
    <x v="4"/>
    <s v="ESP"/>
    <n v="10011152354"/>
    <n v="23.978082191780821"/>
    <x v="5"/>
  </r>
  <r>
    <x v="3"/>
    <x v="0"/>
    <d v="2022-05-14T00:00:00"/>
    <x v="2"/>
    <x v="0"/>
    <x v="2"/>
    <x v="11"/>
    <s v="AUS"/>
    <n v="10015145724"/>
    <n v="23.090410958904108"/>
    <x v="0"/>
  </r>
  <r>
    <x v="3"/>
    <x v="0"/>
    <d v="2022-05-14T00:00:00"/>
    <x v="2"/>
    <x v="0"/>
    <x v="2"/>
    <x v="66"/>
    <s v="JPN"/>
    <n v="10021114658"/>
    <n v="22.947945205479453"/>
    <x v="1"/>
  </r>
  <r>
    <x v="3"/>
    <x v="0"/>
    <d v="2022-05-14T00:00:00"/>
    <x v="2"/>
    <x v="0"/>
    <x v="2"/>
    <x v="2"/>
    <s v="LTU"/>
    <n v="10009181032"/>
    <n v="27.38082191780822"/>
    <x v="2"/>
  </r>
  <r>
    <x v="3"/>
    <x v="0"/>
    <d v="2022-05-14T00:00:00"/>
    <x v="2"/>
    <x v="0"/>
    <x v="2"/>
    <x v="26"/>
    <s v="RSA"/>
    <n v="10007351671"/>
    <n v="32.482191780821921"/>
    <x v="3"/>
  </r>
  <r>
    <x v="3"/>
    <x v="0"/>
    <d v="2022-05-14T00:00:00"/>
    <x v="2"/>
    <x v="0"/>
    <x v="2"/>
    <x v="67"/>
    <s v="USA"/>
    <n v="10016222121"/>
    <n v="22.010958904109589"/>
    <x v="4"/>
  </r>
  <r>
    <x v="3"/>
    <x v="0"/>
    <d v="2022-05-14T00:00:00"/>
    <x v="2"/>
    <x v="0"/>
    <x v="2"/>
    <x v="68"/>
    <s v="HUN"/>
    <n v="10007073506"/>
    <n v="31.884931506849316"/>
    <x v="5"/>
  </r>
  <r>
    <x v="3"/>
    <x v="0"/>
    <d v="2022-05-14T00:00:00"/>
    <x v="2"/>
    <x v="0"/>
    <x v="3"/>
    <x v="42"/>
    <s v="CAN"/>
    <n v="10064209839"/>
    <n v="25.457534246575342"/>
    <x v="0"/>
  </r>
  <r>
    <x v="3"/>
    <x v="0"/>
    <d v="2022-05-14T00:00:00"/>
    <x v="2"/>
    <x v="0"/>
    <x v="3"/>
    <x v="69"/>
    <s v="CZE"/>
    <n v="10010166590"/>
    <n v="23.580821917808219"/>
    <x v="1"/>
  </r>
  <r>
    <x v="3"/>
    <x v="0"/>
    <d v="2022-05-14T00:00:00"/>
    <x v="2"/>
    <x v="0"/>
    <x v="3"/>
    <x v="70"/>
    <s v="JPN"/>
    <n v="10010773549"/>
    <n v="26.221917808219178"/>
    <x v="2"/>
  </r>
  <r>
    <x v="3"/>
    <x v="0"/>
    <d v="2022-05-14T00:00:00"/>
    <x v="2"/>
    <x v="0"/>
    <x v="3"/>
    <x v="71"/>
    <s v="POL"/>
    <n v="10015915559"/>
    <n v="22.720547945205478"/>
    <x v="3"/>
  </r>
  <r>
    <x v="3"/>
    <x v="0"/>
    <d v="2022-05-14T00:00:00"/>
    <x v="2"/>
    <x v="0"/>
    <x v="3"/>
    <x v="50"/>
    <s v="MEX"/>
    <n v="10007890932"/>
    <n v="27.920547945205481"/>
    <x v="4"/>
  </r>
  <r>
    <x v="3"/>
    <x v="0"/>
    <d v="2022-05-14T00:00:00"/>
    <x v="2"/>
    <x v="0"/>
    <x v="3"/>
    <x v="47"/>
    <s v="LTU"/>
    <n v="10009181234"/>
    <n v="27.115068493150684"/>
    <x v="5"/>
  </r>
  <r>
    <x v="3"/>
    <x v="0"/>
    <d v="2022-05-14T00:00:00"/>
    <x v="2"/>
    <x v="0"/>
    <x v="4"/>
    <x v="17"/>
    <s v="RKD"/>
    <n v="10020900955"/>
    <n v="29.424657534246574"/>
    <x v="0"/>
  </r>
  <r>
    <x v="3"/>
    <x v="0"/>
    <d v="2022-05-14T00:00:00"/>
    <x v="2"/>
    <x v="0"/>
    <x v="4"/>
    <x v="5"/>
    <s v="GER"/>
    <n v="10048325582"/>
    <n v="30.301369863013697"/>
    <x v="1"/>
  </r>
  <r>
    <x v="3"/>
    <x v="0"/>
    <d v="2022-05-14T00:00:00"/>
    <x v="2"/>
    <x v="0"/>
    <x v="4"/>
    <x v="72"/>
    <s v="ESP"/>
    <n v="10006552534"/>
    <n v="32.013698630136986"/>
    <x v="2"/>
  </r>
  <r>
    <x v="3"/>
    <x v="0"/>
    <d v="2022-05-14T00:00:00"/>
    <x v="2"/>
    <x v="0"/>
    <x v="4"/>
    <x v="12"/>
    <s v="TTO"/>
    <n v="10009010876"/>
    <n v="28.301369863013697"/>
    <x v="3"/>
  </r>
  <r>
    <x v="3"/>
    <x v="0"/>
    <d v="2022-05-14T00:00:00"/>
    <x v="2"/>
    <x v="0"/>
    <x v="4"/>
    <x v="73"/>
    <s v="HUN"/>
    <n v="10061956813"/>
    <n v="20.539726027397261"/>
    <x v="4"/>
  </r>
  <r>
    <x v="3"/>
    <x v="0"/>
    <d v="2022-05-14T00:00:00"/>
    <x v="2"/>
    <x v="0"/>
    <x v="4"/>
    <x v="37"/>
    <s v="GBR"/>
    <n v="10015483305"/>
    <n v="22.852054794520548"/>
    <x v="5"/>
  </r>
  <r>
    <x v="3"/>
    <x v="0"/>
    <d v="2022-05-14T00:00:00"/>
    <x v="2"/>
    <x v="0"/>
    <x v="5"/>
    <x v="16"/>
    <s v="AUS"/>
    <n v="10006894559"/>
    <n v="29.739726027397261"/>
    <x v="0"/>
  </r>
  <r>
    <x v="3"/>
    <x v="0"/>
    <d v="2022-05-14T00:00:00"/>
    <x v="2"/>
    <x v="0"/>
    <x v="5"/>
    <x v="8"/>
    <s v="COL"/>
    <n v="10009039774"/>
    <n v="27.835616438356166"/>
    <x v="1"/>
  </r>
  <r>
    <x v="3"/>
    <x v="0"/>
    <d v="2022-05-14T00:00:00"/>
    <x v="2"/>
    <x v="0"/>
    <x v="5"/>
    <x v="13"/>
    <s v="CHN"/>
    <n v="10052089586"/>
    <n v="23.36986301369863"/>
    <x v="2"/>
  </r>
  <r>
    <x v="3"/>
    <x v="0"/>
    <d v="2022-05-14T00:00:00"/>
    <x v="2"/>
    <x v="0"/>
    <x v="5"/>
    <x v="59"/>
    <s v="MEX"/>
    <n v="10064034229"/>
    <n v="21.605479452054794"/>
    <x v="3"/>
  </r>
  <r>
    <x v="3"/>
    <x v="0"/>
    <d v="2022-05-14T00:00:00"/>
    <x v="2"/>
    <x v="0"/>
    <x v="5"/>
    <x v="25"/>
    <s v="CAN"/>
    <n v="10048888990"/>
    <n v="20.506849315068493"/>
    <x v="4"/>
  </r>
  <r>
    <x v="3"/>
    <x v="0"/>
    <d v="2022-05-14T00:00:00"/>
    <x v="2"/>
    <x v="0"/>
    <x v="5"/>
    <x v="29"/>
    <s v="TIN"/>
    <n v="10017950943"/>
    <n v="25.260273972602739"/>
    <x v="5"/>
  </r>
  <r>
    <x v="3"/>
    <x v="0"/>
    <d v="2022-05-14T00:00:00"/>
    <x v="2"/>
    <x v="1"/>
    <x v="0"/>
    <x v="13"/>
    <s v="CHN"/>
    <n v="10052089586"/>
    <n v="23.36986301369863"/>
    <x v="0"/>
  </r>
  <r>
    <x v="3"/>
    <x v="0"/>
    <d v="2022-05-14T00:00:00"/>
    <x v="2"/>
    <x v="1"/>
    <x v="0"/>
    <x v="68"/>
    <s v="HUN"/>
    <n v="10007073506"/>
    <n v="31.884931506849316"/>
    <x v="1"/>
  </r>
  <r>
    <x v="3"/>
    <x v="0"/>
    <d v="2022-05-14T00:00:00"/>
    <x v="2"/>
    <x v="1"/>
    <x v="0"/>
    <x v="22"/>
    <s v="NED"/>
    <n v="10007379761"/>
    <n v="29.18082191780822"/>
    <x v="2"/>
  </r>
  <r>
    <x v="3"/>
    <x v="0"/>
    <d v="2022-05-14T00:00:00"/>
    <x v="2"/>
    <x v="1"/>
    <x v="0"/>
    <x v="12"/>
    <s v="TTO"/>
    <n v="10009010876"/>
    <n v="28.301369863013697"/>
    <x v="3"/>
  </r>
  <r>
    <x v="3"/>
    <x v="0"/>
    <d v="2022-05-14T00:00:00"/>
    <x v="2"/>
    <x v="1"/>
    <x v="0"/>
    <x v="50"/>
    <s v="MEX"/>
    <n v="10007890932"/>
    <n v="27.920547945205481"/>
    <x v="4"/>
  </r>
  <r>
    <x v="3"/>
    <x v="0"/>
    <d v="2022-05-14T00:00:00"/>
    <x v="2"/>
    <x v="1"/>
    <x v="1"/>
    <x v="47"/>
    <s v="LTU"/>
    <n v="10009181234"/>
    <n v="27.115068493150684"/>
    <x v="0"/>
  </r>
  <r>
    <x v="3"/>
    <x v="0"/>
    <d v="2022-05-14T00:00:00"/>
    <x v="2"/>
    <x v="1"/>
    <x v="1"/>
    <x v="65"/>
    <s v="POL"/>
    <n v="10005953154"/>
    <n v="32.367123287671234"/>
    <x v="1"/>
  </r>
  <r>
    <x v="3"/>
    <x v="0"/>
    <d v="2022-05-14T00:00:00"/>
    <x v="2"/>
    <x v="1"/>
    <x v="1"/>
    <x v="63"/>
    <s v="USA"/>
    <n v="10072398356"/>
    <n v="21.964383561643835"/>
    <x v="2"/>
  </r>
  <r>
    <x v="3"/>
    <x v="0"/>
    <d v="2022-05-14T00:00:00"/>
    <x v="2"/>
    <x v="1"/>
    <x v="1"/>
    <x v="73"/>
    <s v="HUN"/>
    <n v="10061956813"/>
    <n v="20.539726027397261"/>
    <x v="3"/>
  </r>
  <r>
    <x v="3"/>
    <x v="0"/>
    <d v="2022-05-14T00:00:00"/>
    <x v="2"/>
    <x v="1"/>
    <x v="1"/>
    <x v="59"/>
    <s v="MEX"/>
    <n v="10064034229"/>
    <n v="21.605479452054794"/>
    <x v="4"/>
  </r>
  <r>
    <x v="3"/>
    <x v="0"/>
    <d v="2022-05-14T00:00:00"/>
    <x v="2"/>
    <x v="1"/>
    <x v="2"/>
    <x v="37"/>
    <s v="GBR"/>
    <n v="10015483305"/>
    <n v="22.852054794520548"/>
    <x v="0"/>
  </r>
  <r>
    <x v="3"/>
    <x v="0"/>
    <d v="2022-05-14T00:00:00"/>
    <x v="2"/>
    <x v="1"/>
    <x v="2"/>
    <x v="54"/>
    <s v="VEN"/>
    <n v="10004717719"/>
    <n v="33.452054794520549"/>
    <x v="1"/>
  </r>
  <r>
    <x v="3"/>
    <x v="0"/>
    <d v="2022-05-14T00:00:00"/>
    <x v="2"/>
    <x v="1"/>
    <x v="2"/>
    <x v="25"/>
    <s v="CAN"/>
    <n v="10048888990"/>
    <n v="20.506849315068493"/>
    <x v="2"/>
  </r>
  <r>
    <x v="3"/>
    <x v="0"/>
    <d v="2022-05-14T00:00:00"/>
    <x v="2"/>
    <x v="1"/>
    <x v="2"/>
    <x v="64"/>
    <s v="EUS"/>
    <n v="10041041993"/>
    <n v="20.906849315068492"/>
    <x v="3"/>
  </r>
  <r>
    <x v="3"/>
    <x v="0"/>
    <d v="2022-05-14T00:00:00"/>
    <x v="2"/>
    <x v="1"/>
    <x v="3"/>
    <x v="29"/>
    <s v="TIN"/>
    <n v="10017950943"/>
    <n v="25.260273972602739"/>
    <x v="0"/>
  </r>
  <r>
    <x v="3"/>
    <x v="0"/>
    <d v="2022-05-14T00:00:00"/>
    <x v="2"/>
    <x v="1"/>
    <x v="3"/>
    <x v="69"/>
    <s v="CZE"/>
    <n v="10010166590"/>
    <n v="23.580821917808219"/>
    <x v="1"/>
  </r>
  <r>
    <x v="3"/>
    <x v="0"/>
    <d v="2022-05-14T00:00:00"/>
    <x v="2"/>
    <x v="1"/>
    <x v="3"/>
    <x v="6"/>
    <s v="RKD"/>
    <n v="10010592279"/>
    <n v="28.375342465753423"/>
    <x v="2"/>
  </r>
  <r>
    <x v="3"/>
    <x v="0"/>
    <d v="2022-05-14T00:00:00"/>
    <x v="2"/>
    <x v="1"/>
    <x v="3"/>
    <x v="2"/>
    <s v="LTU"/>
    <n v="10009181032"/>
    <n v="27.38082191780822"/>
    <x v="3"/>
  </r>
  <r>
    <x v="3"/>
    <x v="0"/>
    <d v="2022-05-14T00:00:00"/>
    <x v="2"/>
    <x v="1"/>
    <x v="4"/>
    <x v="5"/>
    <s v="GER"/>
    <n v="10048325582"/>
    <n v="30.301369863013697"/>
    <x v="0"/>
  </r>
  <r>
    <x v="3"/>
    <x v="0"/>
    <d v="2022-05-14T00:00:00"/>
    <x v="2"/>
    <x v="1"/>
    <x v="4"/>
    <x v="26"/>
    <s v="RSA"/>
    <n v="10007351671"/>
    <n v="32.482191780821921"/>
    <x v="1"/>
  </r>
  <r>
    <x v="3"/>
    <x v="0"/>
    <d v="2022-05-14T00:00:00"/>
    <x v="2"/>
    <x v="1"/>
    <x v="4"/>
    <x v="9"/>
    <s v="CZE"/>
    <n v="10004612534"/>
    <n v="34.967123287671235"/>
    <x v="2"/>
  </r>
  <r>
    <x v="3"/>
    <x v="0"/>
    <d v="2022-05-14T00:00:00"/>
    <x v="2"/>
    <x v="1"/>
    <x v="4"/>
    <x v="4"/>
    <s v="ESP"/>
    <n v="10011152354"/>
    <n v="23.978082191780821"/>
    <x v="3"/>
  </r>
  <r>
    <x v="3"/>
    <x v="0"/>
    <d v="2022-05-14T00:00:00"/>
    <x v="2"/>
    <x v="1"/>
    <x v="4"/>
    <x v="70"/>
    <s v="JPN"/>
    <n v="10010773549"/>
    <n v="26.221917808219178"/>
    <x v="4"/>
  </r>
  <r>
    <x v="3"/>
    <x v="0"/>
    <d v="2022-05-14T00:00:00"/>
    <x v="2"/>
    <x v="1"/>
    <x v="5"/>
    <x v="8"/>
    <s v="COL"/>
    <n v="10009039774"/>
    <n v="27.835616438356166"/>
    <x v="0"/>
  </r>
  <r>
    <x v="3"/>
    <x v="0"/>
    <d v="2022-05-14T00:00:00"/>
    <x v="2"/>
    <x v="1"/>
    <x v="5"/>
    <x v="71"/>
    <s v="POL"/>
    <n v="10015915559"/>
    <n v="22.720547945205478"/>
    <x v="1"/>
  </r>
  <r>
    <x v="3"/>
    <x v="0"/>
    <d v="2022-05-14T00:00:00"/>
    <x v="2"/>
    <x v="1"/>
    <x v="5"/>
    <x v="72"/>
    <s v="ESP"/>
    <n v="10006552534"/>
    <n v="32.013698630136986"/>
    <x v="2"/>
  </r>
  <r>
    <x v="3"/>
    <x v="0"/>
    <d v="2022-05-14T00:00:00"/>
    <x v="2"/>
    <x v="1"/>
    <x v="5"/>
    <x v="67"/>
    <s v="USA"/>
    <n v="10016222121"/>
    <n v="22.010958904109589"/>
    <x v="3"/>
  </r>
  <r>
    <x v="3"/>
    <x v="0"/>
    <d v="2022-05-14T00:00:00"/>
    <x v="2"/>
    <x v="2"/>
    <x v="0"/>
    <x v="21"/>
    <s v="TIN"/>
    <n v="10009967641"/>
    <n v="25.073972602739726"/>
    <x v="0"/>
  </r>
  <r>
    <x v="3"/>
    <x v="0"/>
    <d v="2022-05-14T00:00:00"/>
    <x v="2"/>
    <x v="2"/>
    <x v="0"/>
    <x v="16"/>
    <s v="AUS"/>
    <n v="10006894559"/>
    <n v="29.739726027397261"/>
    <x v="1"/>
  </r>
  <r>
    <x v="3"/>
    <x v="0"/>
    <d v="2022-05-14T00:00:00"/>
    <x v="2"/>
    <x v="2"/>
    <x v="0"/>
    <x v="8"/>
    <s v="COL"/>
    <n v="10009039774"/>
    <n v="27.835616438356166"/>
    <x v="2"/>
  </r>
  <r>
    <x v="3"/>
    <x v="0"/>
    <d v="2022-05-14T00:00:00"/>
    <x v="2"/>
    <x v="2"/>
    <x v="0"/>
    <x v="47"/>
    <s v="LTU"/>
    <n v="10009181234"/>
    <n v="27.115068493150684"/>
    <x v="3"/>
  </r>
  <r>
    <x v="3"/>
    <x v="0"/>
    <d v="2022-05-14T00:00:00"/>
    <x v="2"/>
    <x v="2"/>
    <x v="0"/>
    <x v="42"/>
    <s v="CAN"/>
    <n v="10064209839"/>
    <n v="25.457534246575342"/>
    <x v="4"/>
  </r>
  <r>
    <x v="3"/>
    <x v="0"/>
    <d v="2022-05-14T00:00:00"/>
    <x v="2"/>
    <x v="2"/>
    <x v="0"/>
    <x v="37"/>
    <s v="GBR"/>
    <n v="10015483305"/>
    <n v="22.852054794520548"/>
    <x v="5"/>
  </r>
  <r>
    <x v="3"/>
    <x v="0"/>
    <d v="2022-05-14T00:00:00"/>
    <x v="2"/>
    <x v="2"/>
    <x v="1"/>
    <x v="10"/>
    <s v="COL"/>
    <n v="10010830840"/>
    <n v="23.55890410958904"/>
    <x v="0"/>
  </r>
  <r>
    <x v="3"/>
    <x v="0"/>
    <d v="2022-05-14T00:00:00"/>
    <x v="2"/>
    <x v="2"/>
    <x v="1"/>
    <x v="11"/>
    <s v="AUS"/>
    <n v="10015145724"/>
    <n v="23.090410958904108"/>
    <x v="1"/>
  </r>
  <r>
    <x v="3"/>
    <x v="0"/>
    <d v="2022-05-14T00:00:00"/>
    <x v="2"/>
    <x v="2"/>
    <x v="1"/>
    <x v="5"/>
    <s v="GER"/>
    <n v="10048325582"/>
    <n v="30.301369863013697"/>
    <x v="2"/>
  </r>
  <r>
    <x v="3"/>
    <x v="0"/>
    <d v="2022-05-14T00:00:00"/>
    <x v="2"/>
    <x v="2"/>
    <x v="1"/>
    <x v="29"/>
    <s v="TIN"/>
    <n v="10017950943"/>
    <n v="25.260273972602739"/>
    <x v="3"/>
  </r>
  <r>
    <x v="3"/>
    <x v="0"/>
    <d v="2022-05-14T00:00:00"/>
    <x v="2"/>
    <x v="2"/>
    <x v="1"/>
    <x v="17"/>
    <s v="RKD"/>
    <n v="10020900955"/>
    <n v="29.424657534246574"/>
    <x v="4"/>
  </r>
  <r>
    <x v="3"/>
    <x v="0"/>
    <d v="2022-05-14T00:00:00"/>
    <x v="2"/>
    <x v="2"/>
    <x v="1"/>
    <x v="13"/>
    <s v="CHN"/>
    <n v="10052089586"/>
    <n v="23.36986301369863"/>
    <x v="5"/>
  </r>
  <r>
    <x v="3"/>
    <x v="0"/>
    <d v="2022-05-14T00:00:00"/>
    <x v="2"/>
    <x v="4"/>
    <x v="0"/>
    <x v="10"/>
    <s v="COL"/>
    <n v="10010830840"/>
    <n v="23.55890410958904"/>
    <x v="0"/>
  </r>
  <r>
    <x v="3"/>
    <x v="0"/>
    <d v="2022-05-14T00:00:00"/>
    <x v="2"/>
    <x v="4"/>
    <x v="0"/>
    <x v="11"/>
    <s v="AUS"/>
    <n v="10015145724"/>
    <n v="23.090410958904108"/>
    <x v="1"/>
  </r>
  <r>
    <x v="3"/>
    <x v="0"/>
    <d v="2022-05-14T00:00:00"/>
    <x v="2"/>
    <x v="4"/>
    <x v="0"/>
    <x v="5"/>
    <s v="GER"/>
    <n v="10048325582"/>
    <n v="30.301369863013697"/>
    <x v="2"/>
  </r>
  <r>
    <x v="3"/>
    <x v="0"/>
    <d v="2022-05-14T00:00:00"/>
    <x v="2"/>
    <x v="4"/>
    <x v="0"/>
    <x v="8"/>
    <s v="COL"/>
    <n v="10009039774"/>
    <n v="27.835616438356166"/>
    <x v="3"/>
  </r>
  <r>
    <x v="3"/>
    <x v="0"/>
    <d v="2022-05-14T00:00:00"/>
    <x v="2"/>
    <x v="4"/>
    <x v="0"/>
    <x v="16"/>
    <s v="AUS"/>
    <n v="10006894559"/>
    <n v="29.739726027397261"/>
    <x v="4"/>
  </r>
  <r>
    <x v="3"/>
    <x v="0"/>
    <d v="2022-05-14T00:00:00"/>
    <x v="2"/>
    <x v="4"/>
    <x v="0"/>
    <x v="21"/>
    <s v="TIN"/>
    <n v="10009967641"/>
    <n v="25.073972602739726"/>
    <x v="5"/>
  </r>
  <r>
    <x v="3"/>
    <x v="0"/>
    <d v="2022-05-14T00:00:00"/>
    <x v="2"/>
    <x v="4"/>
    <x v="1"/>
    <x v="17"/>
    <s v="RKD"/>
    <n v="10020900955"/>
    <n v="29.424657534246574"/>
    <x v="0"/>
  </r>
  <r>
    <x v="3"/>
    <x v="0"/>
    <d v="2022-05-14T00:00:00"/>
    <x v="2"/>
    <x v="4"/>
    <x v="1"/>
    <x v="29"/>
    <s v="TIN"/>
    <n v="10017950943"/>
    <n v="25.260273972602739"/>
    <x v="1"/>
  </r>
  <r>
    <x v="3"/>
    <x v="0"/>
    <d v="2022-05-14T00:00:00"/>
    <x v="2"/>
    <x v="4"/>
    <x v="1"/>
    <x v="42"/>
    <s v="CAN"/>
    <n v="10064209839"/>
    <n v="25.457534246575342"/>
    <x v="2"/>
  </r>
  <r>
    <x v="3"/>
    <x v="0"/>
    <d v="2022-05-14T00:00:00"/>
    <x v="2"/>
    <x v="4"/>
    <x v="1"/>
    <x v="47"/>
    <s v="LTU"/>
    <n v="10009181234"/>
    <n v="27.115068493150684"/>
    <x v="3"/>
  </r>
  <r>
    <x v="3"/>
    <x v="0"/>
    <d v="2022-05-14T00:00:00"/>
    <x v="2"/>
    <x v="4"/>
    <x v="1"/>
    <x v="37"/>
    <s v="GBR"/>
    <n v="10015483305"/>
    <n v="22.852054794520548"/>
    <x v="4"/>
  </r>
  <r>
    <x v="3"/>
    <x v="0"/>
    <d v="2022-05-14T00:00:00"/>
    <x v="2"/>
    <x v="4"/>
    <x v="1"/>
    <x v="13"/>
    <s v="CHN"/>
    <n v="10052089586"/>
    <n v="23.36986301369863"/>
    <x v="5"/>
  </r>
  <r>
    <x v="4"/>
    <x v="0"/>
    <d v="2022-04-23T00:00:00"/>
    <x v="2"/>
    <x v="0"/>
    <x v="0"/>
    <x v="0"/>
    <s v="NED"/>
    <n v="10009535686"/>
    <n v="25.126027397260273"/>
    <x v="0"/>
  </r>
  <r>
    <x v="4"/>
    <x v="0"/>
    <d v="2022-04-23T00:00:00"/>
    <x v="2"/>
    <x v="0"/>
    <x v="0"/>
    <x v="24"/>
    <s v="THA"/>
    <n v="10009009159"/>
    <n v="27.2"/>
    <x v="1"/>
  </r>
  <r>
    <x v="4"/>
    <x v="0"/>
    <d v="2022-04-23T00:00:00"/>
    <x v="2"/>
    <x v="0"/>
    <x v="0"/>
    <x v="21"/>
    <s v="GBR"/>
    <n v="10009967641"/>
    <n v="25.016438356164382"/>
    <x v="2"/>
  </r>
  <r>
    <x v="4"/>
    <x v="0"/>
    <d v="2022-04-23T00:00:00"/>
    <x v="2"/>
    <x v="0"/>
    <x v="0"/>
    <x v="12"/>
    <s v="TTO"/>
    <n v="10009010876"/>
    <n v="28.243835616438357"/>
    <x v="3"/>
  </r>
  <r>
    <x v="4"/>
    <x v="0"/>
    <d v="2022-04-23T00:00:00"/>
    <x v="2"/>
    <x v="0"/>
    <x v="0"/>
    <x v="74"/>
    <s v="CAN"/>
    <n v="10015718327"/>
    <e v="#N/A"/>
    <x v="4"/>
  </r>
  <r>
    <x v="4"/>
    <x v="0"/>
    <d v="2022-04-23T00:00:00"/>
    <x v="2"/>
    <x v="0"/>
    <x v="0"/>
    <x v="4"/>
    <s v="ESP"/>
    <n v="10011152354"/>
    <n v="23.920547945205481"/>
    <x v="5"/>
  </r>
  <r>
    <x v="4"/>
    <x v="0"/>
    <d v="2022-04-23T00:00:00"/>
    <x v="2"/>
    <x v="0"/>
    <x v="1"/>
    <x v="10"/>
    <s v="COL"/>
    <n v="10010830840"/>
    <n v="23.5013698630137"/>
    <x v="0"/>
  </r>
  <r>
    <x v="4"/>
    <x v="0"/>
    <d v="2022-04-23T00:00:00"/>
    <x v="2"/>
    <x v="0"/>
    <x v="1"/>
    <x v="18"/>
    <s v="SUR"/>
    <n v="10117936018"/>
    <n v="28.528767123287672"/>
    <x v="1"/>
  </r>
  <r>
    <x v="4"/>
    <x v="0"/>
    <d v="2022-04-23T00:00:00"/>
    <x v="2"/>
    <x v="0"/>
    <x v="1"/>
    <x v="68"/>
    <s v="HUN"/>
    <n v="10007073506"/>
    <n v="31.827397260273973"/>
    <x v="2"/>
  </r>
  <r>
    <x v="4"/>
    <x v="0"/>
    <d v="2022-04-23T00:00:00"/>
    <x v="2"/>
    <x v="0"/>
    <x v="1"/>
    <x v="57"/>
    <s v="GRE"/>
    <n v="10006063086"/>
    <n v="32.136986301369866"/>
    <x v="3"/>
  </r>
  <r>
    <x v="4"/>
    <x v="0"/>
    <d v="2022-04-23T00:00:00"/>
    <x v="2"/>
    <x v="0"/>
    <x v="1"/>
    <x v="26"/>
    <s v="RSA"/>
    <n v="10007351671"/>
    <n v="32.424657534246577"/>
    <x v="4"/>
  </r>
  <r>
    <x v="4"/>
    <x v="0"/>
    <d v="2022-04-23T00:00:00"/>
    <x v="2"/>
    <x v="0"/>
    <x v="2"/>
    <x v="11"/>
    <s v="AUS"/>
    <n v="10015145724"/>
    <n v="23.032876712328768"/>
    <x v="0"/>
  </r>
  <r>
    <x v="4"/>
    <x v="0"/>
    <d v="2022-04-23T00:00:00"/>
    <x v="2"/>
    <x v="0"/>
    <x v="2"/>
    <x v="9"/>
    <s v="CZE"/>
    <n v="10004612534"/>
    <n v="34.909589041095892"/>
    <x v="1"/>
  </r>
  <r>
    <x v="4"/>
    <x v="0"/>
    <d v="2022-04-23T00:00:00"/>
    <x v="2"/>
    <x v="0"/>
    <x v="2"/>
    <x v="37"/>
    <s v="TIN"/>
    <n v="10015483305"/>
    <n v="22.794520547945204"/>
    <x v="2"/>
  </r>
  <r>
    <x v="4"/>
    <x v="0"/>
    <d v="2022-04-23T00:00:00"/>
    <x v="2"/>
    <x v="0"/>
    <x v="2"/>
    <x v="39"/>
    <s v="MAS"/>
    <n v="10010645732"/>
    <n v="24.402739726027399"/>
    <x v="3"/>
  </r>
  <r>
    <x v="4"/>
    <x v="0"/>
    <d v="2022-04-23T00:00:00"/>
    <x v="2"/>
    <x v="0"/>
    <x v="2"/>
    <x v="3"/>
    <s v="FRA"/>
    <n v="10015683567"/>
    <n v="23.268493150684932"/>
    <x v="4"/>
  </r>
  <r>
    <x v="4"/>
    <x v="0"/>
    <d v="2022-04-23T00:00:00"/>
    <x v="2"/>
    <x v="0"/>
    <x v="2"/>
    <x v="75"/>
    <s v="IRL"/>
    <n v="10010664829"/>
    <n v="24.06027397260274"/>
    <x v="5"/>
  </r>
  <r>
    <x v="4"/>
    <x v="0"/>
    <d v="2022-04-23T00:00:00"/>
    <x v="2"/>
    <x v="0"/>
    <x v="3"/>
    <x v="23"/>
    <s v="AUS"/>
    <n v="10055349695"/>
    <n v="22.2"/>
    <x v="0"/>
  </r>
  <r>
    <x v="4"/>
    <x v="0"/>
    <d v="2022-04-23T00:00:00"/>
    <x v="2"/>
    <x v="0"/>
    <x v="3"/>
    <x v="76"/>
    <s v="JPN"/>
    <n v="10007827880"/>
    <n v="28.490410958904111"/>
    <x v="1"/>
  </r>
  <r>
    <x v="4"/>
    <x v="0"/>
    <d v="2022-04-23T00:00:00"/>
    <x v="2"/>
    <x v="0"/>
    <x v="3"/>
    <x v="42"/>
    <s v="CAN"/>
    <n v="10064209839"/>
    <n v="25.4"/>
    <x v="2"/>
  </r>
  <r>
    <x v="4"/>
    <x v="0"/>
    <d v="2022-04-23T00:00:00"/>
    <x v="2"/>
    <x v="0"/>
    <x v="3"/>
    <x v="77"/>
    <s v="GRE"/>
    <n v="10081023272"/>
    <n v="20.512328767123286"/>
    <x v="3"/>
  </r>
  <r>
    <x v="4"/>
    <x v="0"/>
    <d v="2022-04-23T00:00:00"/>
    <x v="2"/>
    <x v="0"/>
    <x v="3"/>
    <x v="71"/>
    <s v="POL"/>
    <n v="10015915559"/>
    <n v="22.663013698630138"/>
    <x v="4"/>
  </r>
  <r>
    <x v="4"/>
    <x v="0"/>
    <d v="2022-04-23T00:00:00"/>
    <x v="2"/>
    <x v="0"/>
    <x v="4"/>
    <x v="1"/>
    <s v="MAS"/>
    <n v="10009150215"/>
    <n v="26.424657534246574"/>
    <x v="0"/>
  </r>
  <r>
    <x v="4"/>
    <x v="0"/>
    <d v="2022-04-23T00:00:00"/>
    <x v="2"/>
    <x v="0"/>
    <x v="4"/>
    <x v="78"/>
    <s v="POL"/>
    <n v="10009176281"/>
    <n v="26.183561643835617"/>
    <x v="1"/>
  </r>
  <r>
    <x v="4"/>
    <x v="0"/>
    <d v="2022-04-23T00:00:00"/>
    <x v="2"/>
    <x v="0"/>
    <x v="4"/>
    <x v="79"/>
    <s v="GER"/>
    <n v="10006379247"/>
    <n v="32.079452054794523"/>
    <x v="2"/>
  </r>
  <r>
    <x v="4"/>
    <x v="0"/>
    <d v="2022-04-23T00:00:00"/>
    <x v="2"/>
    <x v="0"/>
    <x v="4"/>
    <x v="34"/>
    <s v="IND"/>
    <n v="10095274996"/>
    <n v="18.602739726027398"/>
    <x v="3"/>
  </r>
  <r>
    <x v="4"/>
    <x v="0"/>
    <d v="2022-04-23T00:00:00"/>
    <x v="2"/>
    <x v="0"/>
    <x v="4"/>
    <x v="80"/>
    <s v="RKD"/>
    <n v="10090680735"/>
    <n v="29.597260273972601"/>
    <x v="4"/>
  </r>
  <r>
    <x v="4"/>
    <x v="0"/>
    <d v="2022-04-23T00:00:00"/>
    <x v="2"/>
    <x v="0"/>
    <x v="4"/>
    <x v="29"/>
    <s v="GBR"/>
    <n v="10017950943"/>
    <n v="25.202739726027396"/>
    <x v="5"/>
  </r>
  <r>
    <x v="4"/>
    <x v="0"/>
    <d v="2022-04-23T00:00:00"/>
    <x v="2"/>
    <x v="0"/>
    <x v="5"/>
    <x v="15"/>
    <s v="GER"/>
    <n v="10009178002"/>
    <n v="26.271232876712329"/>
    <x v="0"/>
  </r>
  <r>
    <x v="4"/>
    <x v="0"/>
    <d v="2022-04-23T00:00:00"/>
    <x v="2"/>
    <x v="0"/>
    <x v="5"/>
    <x v="14"/>
    <s v="FRA"/>
    <n v="10010713329"/>
    <n v="24.583561643835615"/>
    <x v="1"/>
  </r>
  <r>
    <x v="4"/>
    <x v="0"/>
    <d v="2022-04-23T00:00:00"/>
    <x v="2"/>
    <x v="0"/>
    <x v="5"/>
    <x v="8"/>
    <s v="COL"/>
    <n v="10009039774"/>
    <n v="27.778082191780822"/>
    <x v="2"/>
  </r>
  <r>
    <x v="4"/>
    <x v="0"/>
    <d v="2022-04-23T00:00:00"/>
    <x v="2"/>
    <x v="0"/>
    <x v="5"/>
    <x v="20"/>
    <s v="IND"/>
    <n v="10050873046"/>
    <n v="21.134246575342466"/>
    <x v="3"/>
  </r>
  <r>
    <x v="4"/>
    <x v="0"/>
    <d v="2022-04-23T00:00:00"/>
    <x v="2"/>
    <x v="0"/>
    <x v="5"/>
    <x v="81"/>
    <s v="HUN"/>
    <n v="10074984418"/>
    <n v="20.468493150684932"/>
    <x v="4"/>
  </r>
  <r>
    <x v="4"/>
    <x v="0"/>
    <d v="2022-04-23T00:00:00"/>
    <x v="2"/>
    <x v="0"/>
    <x v="5"/>
    <x v="82"/>
    <s v="CZE"/>
    <n v="10009903983"/>
    <n v="23.726027397260275"/>
    <x v="5"/>
  </r>
  <r>
    <x v="4"/>
    <x v="0"/>
    <d v="2022-04-23T00:00:00"/>
    <x v="2"/>
    <x v="0"/>
    <x v="5"/>
    <x v="83"/>
    <s v="ITA"/>
    <n v="10028995102"/>
    <n v="20.517808219178082"/>
    <x v="6"/>
  </r>
  <r>
    <x v="4"/>
    <x v="0"/>
    <d v="2022-04-23T00:00:00"/>
    <x v="2"/>
    <x v="1"/>
    <x v="0"/>
    <x v="39"/>
    <s v="MAS"/>
    <n v="10010645732"/>
    <n v="24.402739726027399"/>
    <x v="0"/>
  </r>
  <r>
    <x v="4"/>
    <x v="0"/>
    <d v="2022-04-23T00:00:00"/>
    <x v="2"/>
    <x v="1"/>
    <x v="0"/>
    <x v="29"/>
    <s v="GBR"/>
    <n v="10017950943"/>
    <n v="25.202739726027396"/>
    <x v="1"/>
  </r>
  <r>
    <x v="4"/>
    <x v="0"/>
    <d v="2022-04-23T00:00:00"/>
    <x v="2"/>
    <x v="1"/>
    <x v="0"/>
    <x v="68"/>
    <s v="HUN"/>
    <n v="10007073506"/>
    <n v="31.827397260273973"/>
    <x v="2"/>
  </r>
  <r>
    <x v="4"/>
    <x v="0"/>
    <d v="2022-04-23T00:00:00"/>
    <x v="2"/>
    <x v="1"/>
    <x v="0"/>
    <x v="71"/>
    <s v="POL"/>
    <n v="10015915559"/>
    <n v="22.663013698630138"/>
    <x v="3"/>
  </r>
  <r>
    <x v="4"/>
    <x v="0"/>
    <d v="2022-04-23T00:00:00"/>
    <x v="2"/>
    <x v="1"/>
    <x v="0"/>
    <x v="24"/>
    <s v="THA"/>
    <n v="10009009159"/>
    <n v="27.2"/>
    <x v="4"/>
  </r>
  <r>
    <x v="4"/>
    <x v="0"/>
    <d v="2022-04-23T00:00:00"/>
    <x v="2"/>
    <x v="1"/>
    <x v="1"/>
    <x v="3"/>
    <s v="FRA"/>
    <n v="10015683567"/>
    <n v="23.268493150684932"/>
    <x v="0"/>
  </r>
  <r>
    <x v="4"/>
    <x v="0"/>
    <d v="2022-04-23T00:00:00"/>
    <x v="2"/>
    <x v="1"/>
    <x v="1"/>
    <x v="21"/>
    <s v="GBR"/>
    <n v="10009967641"/>
    <n v="25.016438356164382"/>
    <x v="1"/>
  </r>
  <r>
    <x v="4"/>
    <x v="0"/>
    <d v="2022-04-23T00:00:00"/>
    <x v="2"/>
    <x v="1"/>
    <x v="1"/>
    <x v="32"/>
    <s v="TTO"/>
    <n v="10010821241"/>
    <n v="23.597260273972601"/>
    <x v="2"/>
  </r>
  <r>
    <x v="4"/>
    <x v="0"/>
    <d v="2022-04-23T00:00:00"/>
    <x v="2"/>
    <x v="1"/>
    <x v="1"/>
    <x v="8"/>
    <s v="COL"/>
    <n v="10009039774"/>
    <n v="27.778082191780822"/>
    <x v="3"/>
  </r>
  <r>
    <x v="4"/>
    <x v="0"/>
    <d v="2022-04-23T00:00:00"/>
    <x v="2"/>
    <x v="1"/>
    <x v="1"/>
    <x v="57"/>
    <s v="GRE"/>
    <n v="10006063086"/>
    <n v="32.136986301369866"/>
    <x v="4"/>
  </r>
  <r>
    <x v="4"/>
    <x v="0"/>
    <d v="2022-04-23T00:00:00"/>
    <x v="2"/>
    <x v="1"/>
    <x v="2"/>
    <x v="14"/>
    <s v="FRA"/>
    <n v="10010713329"/>
    <n v="24.583561643835615"/>
    <x v="0"/>
  </r>
  <r>
    <x v="4"/>
    <x v="0"/>
    <d v="2022-04-23T00:00:00"/>
    <x v="2"/>
    <x v="1"/>
    <x v="2"/>
    <x v="78"/>
    <s v="POL"/>
    <n v="10009176281"/>
    <n v="26.183561643835617"/>
    <x v="1"/>
  </r>
  <r>
    <x v="4"/>
    <x v="0"/>
    <d v="2022-04-23T00:00:00"/>
    <x v="2"/>
    <x v="1"/>
    <x v="2"/>
    <x v="12"/>
    <s v="TTO"/>
    <n v="10009010876"/>
    <n v="28.243835616438357"/>
    <x v="2"/>
  </r>
  <r>
    <x v="4"/>
    <x v="0"/>
    <d v="2022-04-23T00:00:00"/>
    <x v="2"/>
    <x v="1"/>
    <x v="2"/>
    <x v="26"/>
    <s v="RSA"/>
    <n v="10007351671"/>
    <n v="32.424657534246577"/>
    <x v="3"/>
  </r>
  <r>
    <x v="4"/>
    <x v="0"/>
    <d v="2022-04-23T00:00:00"/>
    <x v="2"/>
    <x v="1"/>
    <x v="2"/>
    <x v="75"/>
    <s v="IRL"/>
    <n v="10010664829"/>
    <n v="24.06027397260274"/>
    <x v="4"/>
  </r>
  <r>
    <x v="4"/>
    <x v="0"/>
    <d v="2022-04-23T00:00:00"/>
    <x v="2"/>
    <x v="1"/>
    <x v="3"/>
    <x v="76"/>
    <s v="JPN"/>
    <n v="10007827880"/>
    <n v="28.490410958904111"/>
    <x v="0"/>
  </r>
  <r>
    <x v="4"/>
    <x v="0"/>
    <d v="2022-04-23T00:00:00"/>
    <x v="2"/>
    <x v="1"/>
    <x v="3"/>
    <x v="79"/>
    <s v="GER"/>
    <n v="10006379247"/>
    <n v="32.079452054794523"/>
    <x v="1"/>
  </r>
  <r>
    <x v="4"/>
    <x v="0"/>
    <d v="2022-04-23T00:00:00"/>
    <x v="2"/>
    <x v="1"/>
    <x v="3"/>
    <x v="20"/>
    <s v="IND"/>
    <n v="10050873046"/>
    <n v="21.134246575342466"/>
    <x v="2"/>
  </r>
  <r>
    <x v="4"/>
    <x v="0"/>
    <d v="2022-04-23T00:00:00"/>
    <x v="2"/>
    <x v="1"/>
    <x v="3"/>
    <x v="83"/>
    <s v="ITA"/>
    <n v="10028995102"/>
    <n v="20.517808219178082"/>
    <x v="3"/>
  </r>
  <r>
    <x v="4"/>
    <x v="0"/>
    <d v="2022-04-23T00:00:00"/>
    <x v="2"/>
    <x v="1"/>
    <x v="3"/>
    <x v="74"/>
    <s v="CAN"/>
    <n v="10015718327"/>
    <e v="#N/A"/>
    <x v="4"/>
  </r>
  <r>
    <x v="4"/>
    <x v="0"/>
    <d v="2022-04-23T00:00:00"/>
    <x v="2"/>
    <x v="1"/>
    <x v="4"/>
    <x v="9"/>
    <s v="CZE"/>
    <n v="10004612534"/>
    <n v="34.909589041095892"/>
    <x v="0"/>
  </r>
  <r>
    <x v="4"/>
    <x v="0"/>
    <d v="2022-04-23T00:00:00"/>
    <x v="2"/>
    <x v="1"/>
    <x v="4"/>
    <x v="4"/>
    <s v="ESP"/>
    <n v="10011152354"/>
    <n v="23.920547945205481"/>
    <x v="1"/>
  </r>
  <r>
    <x v="4"/>
    <x v="0"/>
    <d v="2022-04-23T00:00:00"/>
    <x v="2"/>
    <x v="1"/>
    <x v="4"/>
    <x v="34"/>
    <s v="IND"/>
    <n v="10095274996"/>
    <n v="18.602739726027398"/>
    <x v="2"/>
  </r>
  <r>
    <x v="4"/>
    <x v="0"/>
    <d v="2022-04-23T00:00:00"/>
    <x v="2"/>
    <x v="1"/>
    <x v="4"/>
    <x v="42"/>
    <s v="CAN"/>
    <n v="10064209839"/>
    <n v="25.4"/>
    <x v="3"/>
  </r>
  <r>
    <x v="4"/>
    <x v="0"/>
    <d v="2022-04-23T00:00:00"/>
    <x v="2"/>
    <x v="1"/>
    <x v="4"/>
    <x v="81"/>
    <s v="HUN"/>
    <n v="10074984418"/>
    <n v="20.468493150684932"/>
    <x v="4"/>
  </r>
  <r>
    <x v="4"/>
    <x v="0"/>
    <d v="2022-04-23T00:00:00"/>
    <x v="2"/>
    <x v="1"/>
    <x v="5"/>
    <x v="18"/>
    <s v="SUR"/>
    <n v="10117936018"/>
    <n v="28.528767123287672"/>
    <x v="0"/>
  </r>
  <r>
    <x v="4"/>
    <x v="0"/>
    <d v="2022-04-23T00:00:00"/>
    <x v="2"/>
    <x v="1"/>
    <x v="5"/>
    <x v="37"/>
    <s v="TIN"/>
    <n v="10015483305"/>
    <n v="22.794520547945204"/>
    <x v="1"/>
  </r>
  <r>
    <x v="4"/>
    <x v="0"/>
    <d v="2022-04-23T00:00:00"/>
    <x v="2"/>
    <x v="1"/>
    <x v="5"/>
    <x v="82"/>
    <s v="CZE"/>
    <n v="10009903983"/>
    <n v="23.726027397260275"/>
    <x v="2"/>
  </r>
  <r>
    <x v="4"/>
    <x v="0"/>
    <d v="2022-04-23T00:00:00"/>
    <x v="2"/>
    <x v="1"/>
    <x v="5"/>
    <x v="80"/>
    <s v="RKD"/>
    <n v="10090680735"/>
    <n v="29.597260273972601"/>
    <x v="3"/>
  </r>
  <r>
    <x v="4"/>
    <x v="0"/>
    <d v="2022-04-23T00:00:00"/>
    <x v="2"/>
    <x v="1"/>
    <x v="5"/>
    <x v="77"/>
    <s v="GRE"/>
    <n v="10081023272"/>
    <n v="20.512328767123286"/>
    <x v="4"/>
  </r>
  <r>
    <x v="4"/>
    <x v="0"/>
    <d v="2022-04-23T00:00:00"/>
    <x v="2"/>
    <x v="2"/>
    <x v="0"/>
    <x v="11"/>
    <s v="AUS"/>
    <n v="10015145724"/>
    <n v="23.032876712328768"/>
    <x v="0"/>
  </r>
  <r>
    <x v="4"/>
    <x v="0"/>
    <d v="2022-04-23T00:00:00"/>
    <x v="2"/>
    <x v="2"/>
    <x v="0"/>
    <x v="0"/>
    <s v="NED"/>
    <n v="10009535686"/>
    <n v="25.126027397260273"/>
    <x v="1"/>
  </r>
  <r>
    <x v="4"/>
    <x v="0"/>
    <d v="2022-04-23T00:00:00"/>
    <x v="2"/>
    <x v="2"/>
    <x v="0"/>
    <x v="1"/>
    <s v="MAS"/>
    <n v="10009150215"/>
    <n v="26.424657534246574"/>
    <x v="2"/>
  </r>
  <r>
    <x v="4"/>
    <x v="0"/>
    <d v="2022-04-23T00:00:00"/>
    <x v="2"/>
    <x v="2"/>
    <x v="0"/>
    <x v="3"/>
    <s v="FRA"/>
    <n v="10015683567"/>
    <n v="23.268493150684932"/>
    <x v="3"/>
  </r>
  <r>
    <x v="4"/>
    <x v="0"/>
    <d v="2022-04-23T00:00:00"/>
    <x v="2"/>
    <x v="2"/>
    <x v="0"/>
    <x v="18"/>
    <s v="SUR"/>
    <n v="10117936018"/>
    <n v="28.528767123287672"/>
    <x v="4"/>
  </r>
  <r>
    <x v="4"/>
    <x v="0"/>
    <d v="2022-04-23T00:00:00"/>
    <x v="2"/>
    <x v="2"/>
    <x v="0"/>
    <x v="76"/>
    <s v="JPN"/>
    <n v="10007827880"/>
    <n v="28.490410958904111"/>
    <x v="5"/>
  </r>
  <r>
    <x v="4"/>
    <x v="0"/>
    <d v="2022-04-23T00:00:00"/>
    <x v="2"/>
    <x v="2"/>
    <x v="1"/>
    <x v="10"/>
    <s v="COL"/>
    <n v="10010830840"/>
    <n v="23.5013698630137"/>
    <x v="0"/>
  </r>
  <r>
    <x v="4"/>
    <x v="0"/>
    <d v="2022-04-23T00:00:00"/>
    <x v="2"/>
    <x v="2"/>
    <x v="1"/>
    <x v="14"/>
    <s v="FRA"/>
    <n v="10010713329"/>
    <n v="24.583561643835615"/>
    <x v="1"/>
  </r>
  <r>
    <x v="4"/>
    <x v="0"/>
    <d v="2022-04-23T00:00:00"/>
    <x v="2"/>
    <x v="2"/>
    <x v="1"/>
    <x v="23"/>
    <s v="AUS"/>
    <n v="10055349695"/>
    <n v="22.2"/>
    <x v="2"/>
  </r>
  <r>
    <x v="4"/>
    <x v="0"/>
    <d v="2022-04-23T00:00:00"/>
    <x v="2"/>
    <x v="2"/>
    <x v="1"/>
    <x v="15"/>
    <s v="GER"/>
    <n v="10009178002"/>
    <n v="26.271232876712329"/>
    <x v="3"/>
  </r>
  <r>
    <x v="4"/>
    <x v="0"/>
    <d v="2022-04-23T00:00:00"/>
    <x v="2"/>
    <x v="2"/>
    <x v="1"/>
    <x v="9"/>
    <s v="CZE"/>
    <n v="10004612534"/>
    <n v="34.909589041095892"/>
    <x v="4"/>
  </r>
  <r>
    <x v="4"/>
    <x v="0"/>
    <d v="2022-04-23T00:00:00"/>
    <x v="2"/>
    <x v="2"/>
    <x v="1"/>
    <x v="39"/>
    <s v="MAS"/>
    <n v="10010645732"/>
    <n v="24.402739726027399"/>
    <x v="5"/>
  </r>
  <r>
    <x v="4"/>
    <x v="0"/>
    <d v="2022-04-23T00:00:00"/>
    <x v="2"/>
    <x v="4"/>
    <x v="0"/>
    <x v="0"/>
    <s v="NED"/>
    <n v="10009535686"/>
    <n v="25.126027397260273"/>
    <x v="0"/>
  </r>
  <r>
    <x v="4"/>
    <x v="0"/>
    <d v="2022-04-23T00:00:00"/>
    <x v="2"/>
    <x v="4"/>
    <x v="0"/>
    <x v="10"/>
    <s v="COL"/>
    <n v="10010830840"/>
    <n v="23.5013698630137"/>
    <x v="1"/>
  </r>
  <r>
    <x v="4"/>
    <x v="0"/>
    <d v="2022-04-23T00:00:00"/>
    <x v="2"/>
    <x v="4"/>
    <x v="0"/>
    <x v="11"/>
    <s v="AUS"/>
    <n v="10015145724"/>
    <n v="23.032876712328768"/>
    <x v="2"/>
  </r>
  <r>
    <x v="4"/>
    <x v="0"/>
    <d v="2022-04-23T00:00:00"/>
    <x v="2"/>
    <x v="4"/>
    <x v="0"/>
    <x v="23"/>
    <s v="AUS"/>
    <n v="10055349695"/>
    <n v="22.2"/>
    <x v="3"/>
  </r>
  <r>
    <x v="4"/>
    <x v="0"/>
    <d v="2022-04-23T00:00:00"/>
    <x v="2"/>
    <x v="4"/>
    <x v="0"/>
    <x v="1"/>
    <s v="MAS"/>
    <n v="10009150215"/>
    <n v="26.424657534246574"/>
    <x v="4"/>
  </r>
  <r>
    <x v="4"/>
    <x v="0"/>
    <d v="2022-04-23T00:00:00"/>
    <x v="2"/>
    <x v="4"/>
    <x v="0"/>
    <x v="14"/>
    <s v="FRA"/>
    <n v="10010713329"/>
    <n v="24.583561643835615"/>
    <x v="5"/>
  </r>
  <r>
    <x v="4"/>
    <x v="0"/>
    <d v="2022-04-23T00:00:00"/>
    <x v="2"/>
    <x v="4"/>
    <x v="1"/>
    <x v="15"/>
    <s v="GER"/>
    <n v="10009178002"/>
    <n v="26.271232876712329"/>
    <x v="0"/>
  </r>
  <r>
    <x v="4"/>
    <x v="0"/>
    <d v="2022-04-23T00:00:00"/>
    <x v="2"/>
    <x v="4"/>
    <x v="1"/>
    <x v="3"/>
    <s v="FRA"/>
    <n v="10015683567"/>
    <n v="23.268493150684932"/>
    <x v="1"/>
  </r>
  <r>
    <x v="4"/>
    <x v="0"/>
    <d v="2022-04-23T00:00:00"/>
    <x v="2"/>
    <x v="4"/>
    <x v="1"/>
    <x v="18"/>
    <s v="SUR"/>
    <n v="10117936018"/>
    <n v="28.528767123287672"/>
    <x v="2"/>
  </r>
  <r>
    <x v="4"/>
    <x v="0"/>
    <d v="2022-04-23T00:00:00"/>
    <x v="2"/>
    <x v="4"/>
    <x v="1"/>
    <x v="9"/>
    <s v="CZE"/>
    <n v="10004612534"/>
    <n v="34.909589041095892"/>
    <x v="3"/>
  </r>
  <r>
    <x v="4"/>
    <x v="0"/>
    <d v="2022-04-23T00:00:00"/>
    <x v="2"/>
    <x v="4"/>
    <x v="1"/>
    <x v="39"/>
    <s v="MAS"/>
    <n v="10010645732"/>
    <n v="24.402739726027399"/>
    <x v="4"/>
  </r>
  <r>
    <x v="4"/>
    <x v="0"/>
    <d v="2022-04-23T00:00:00"/>
    <x v="2"/>
    <x v="4"/>
    <x v="1"/>
    <x v="76"/>
    <s v="JPN"/>
    <n v="10007827880"/>
    <n v="28.490410958904111"/>
    <x v="5"/>
  </r>
  <r>
    <x v="5"/>
    <x v="1"/>
    <d v="2021-10-24T00:00:00"/>
    <x v="0"/>
    <x v="0"/>
    <x v="0"/>
    <x v="0"/>
    <s v="NED"/>
    <n v="10009535686"/>
    <n v="24.63013698630137"/>
    <x v="0"/>
  </r>
  <r>
    <x v="5"/>
    <x v="1"/>
    <d v="2021-10-24T00:00:00"/>
    <x v="0"/>
    <x v="0"/>
    <x v="0"/>
    <x v="24"/>
    <s v="THA"/>
    <n v="10009009159"/>
    <n v="26.704109589041096"/>
    <x v="1"/>
  </r>
  <r>
    <x v="5"/>
    <x v="1"/>
    <d v="2021-10-24T00:00:00"/>
    <x v="0"/>
    <x v="0"/>
    <x v="0"/>
    <x v="4"/>
    <s v="ESP"/>
    <n v="10011152354"/>
    <n v="23.424657534246574"/>
    <x v="2"/>
  </r>
  <r>
    <x v="5"/>
    <x v="1"/>
    <d v="2021-10-24T00:00:00"/>
    <x v="0"/>
    <x v="0"/>
    <x v="0"/>
    <x v="29"/>
    <s v="GBR"/>
    <n v="10017950943"/>
    <n v="24.706849315068492"/>
    <x v="3"/>
  </r>
  <r>
    <x v="5"/>
    <x v="1"/>
    <d v="2021-10-24T00:00:00"/>
    <x v="0"/>
    <x v="0"/>
    <x v="0"/>
    <x v="1"/>
    <s v="MAS"/>
    <n v="10009150215"/>
    <n v="25.92876712328767"/>
    <x v="4"/>
  </r>
  <r>
    <x v="5"/>
    <x v="1"/>
    <d v="2021-10-24T00:00:00"/>
    <x v="0"/>
    <x v="0"/>
    <x v="0"/>
    <x v="84"/>
    <s v="CAN"/>
    <n v="10007212639"/>
    <n v="30.328767123287673"/>
    <x v="5"/>
  </r>
  <r>
    <x v="5"/>
    <x v="1"/>
    <d v="2021-10-24T00:00:00"/>
    <x v="0"/>
    <x v="0"/>
    <x v="0"/>
    <x v="47"/>
    <s v="LTU"/>
    <n v="10009181234"/>
    <n v="26.561643835616437"/>
    <x v="6"/>
  </r>
  <r>
    <x v="5"/>
    <x v="1"/>
    <d v="2021-10-24T00:00:00"/>
    <x v="0"/>
    <x v="0"/>
    <x v="1"/>
    <x v="85"/>
    <s v="RCF"/>
    <n v="10034964036"/>
    <e v="#N/A"/>
    <x v="0"/>
  </r>
  <r>
    <x v="5"/>
    <x v="1"/>
    <d v="2021-10-24T00:00:00"/>
    <x v="0"/>
    <x v="0"/>
    <x v="1"/>
    <x v="5"/>
    <s v="GER"/>
    <n v="10048325582"/>
    <n v="29.747945205479454"/>
    <x v="1"/>
  </r>
  <r>
    <x v="5"/>
    <x v="1"/>
    <d v="2021-10-24T00:00:00"/>
    <x v="0"/>
    <x v="0"/>
    <x v="1"/>
    <x v="37"/>
    <s v="GBR"/>
    <n v="10015483305"/>
    <n v="22.298630136986301"/>
    <x v="2"/>
  </r>
  <r>
    <x v="5"/>
    <x v="1"/>
    <d v="2021-10-24T00:00:00"/>
    <x v="0"/>
    <x v="0"/>
    <x v="1"/>
    <x v="10"/>
    <s v="COL"/>
    <n v="10010830840"/>
    <n v="23.005479452054793"/>
    <x v="3"/>
  </r>
  <r>
    <x v="5"/>
    <x v="1"/>
    <d v="2021-10-24T00:00:00"/>
    <x v="0"/>
    <x v="0"/>
    <x v="1"/>
    <x v="86"/>
    <s v="LTU"/>
    <n v="10009181032"/>
    <e v="#N/A"/>
    <x v="4"/>
  </r>
  <r>
    <x v="5"/>
    <x v="1"/>
    <d v="2021-10-24T00:00:00"/>
    <x v="0"/>
    <x v="0"/>
    <x v="1"/>
    <x v="87"/>
    <s v="BLR"/>
    <n v="10009017243"/>
    <n v="26.468493150684932"/>
    <x v="5"/>
  </r>
  <r>
    <x v="5"/>
    <x v="1"/>
    <d v="2021-10-24T00:00:00"/>
    <x v="0"/>
    <x v="0"/>
    <x v="2"/>
    <x v="22"/>
    <s v="NED"/>
    <n v="10007379761"/>
    <n v="28.627397260273973"/>
    <x v="0"/>
  </r>
  <r>
    <x v="5"/>
    <x v="1"/>
    <d v="2021-10-24T00:00:00"/>
    <x v="0"/>
    <x v="0"/>
    <x v="2"/>
    <x v="80"/>
    <s v="JPN"/>
    <n v="10090680735"/>
    <n v="29.101369863013698"/>
    <x v="1"/>
  </r>
  <r>
    <x v="5"/>
    <x v="1"/>
    <d v="2021-10-24T00:00:00"/>
    <x v="0"/>
    <x v="0"/>
    <x v="2"/>
    <x v="7"/>
    <s v="FRA"/>
    <n v="10010678569"/>
    <n v="24.534246575342465"/>
    <x v="2"/>
  </r>
  <r>
    <x v="5"/>
    <x v="1"/>
    <d v="2021-10-24T00:00:00"/>
    <x v="0"/>
    <x v="0"/>
    <x v="2"/>
    <x v="8"/>
    <s v="COL"/>
    <n v="10009039774"/>
    <n v="27.282191780821918"/>
    <x v="3"/>
  </r>
  <r>
    <x v="5"/>
    <x v="1"/>
    <d v="2021-10-24T00:00:00"/>
    <x v="0"/>
    <x v="0"/>
    <x v="2"/>
    <x v="19"/>
    <s v="KAZ"/>
    <n v="10010797292"/>
    <n v="23.542465753424658"/>
    <x v="4"/>
  </r>
  <r>
    <x v="5"/>
    <x v="1"/>
    <d v="2021-10-24T00:00:00"/>
    <x v="0"/>
    <x v="0"/>
    <x v="2"/>
    <x v="50"/>
    <s v="MEX"/>
    <n v="10007890932"/>
    <n v="27.367123287671234"/>
    <x v="5"/>
  </r>
  <r>
    <x v="5"/>
    <x v="1"/>
    <d v="2021-10-24T00:00:00"/>
    <x v="0"/>
    <x v="0"/>
    <x v="3"/>
    <x v="32"/>
    <s v="TTO"/>
    <n v="10010821241"/>
    <n v="23.101369863013698"/>
    <x v="0"/>
  </r>
  <r>
    <x v="5"/>
    <x v="1"/>
    <d v="2021-10-24T00:00:00"/>
    <x v="0"/>
    <x v="0"/>
    <x v="3"/>
    <x v="18"/>
    <s v="SUR"/>
    <n v="10117936018"/>
    <n v="28.032876712328768"/>
    <x v="1"/>
  </r>
  <r>
    <x v="5"/>
    <x v="1"/>
    <d v="2021-10-24T00:00:00"/>
    <x v="0"/>
    <x v="0"/>
    <x v="3"/>
    <x v="79"/>
    <s v="GER"/>
    <n v="10006379247"/>
    <n v="31.583561643835615"/>
    <x v="2"/>
  </r>
  <r>
    <x v="5"/>
    <x v="1"/>
    <d v="2021-10-24T00:00:00"/>
    <x v="0"/>
    <x v="0"/>
    <x v="3"/>
    <x v="3"/>
    <s v="FRA"/>
    <n v="10015683567"/>
    <n v="22.772602739726029"/>
    <x v="3"/>
  </r>
  <r>
    <x v="5"/>
    <x v="1"/>
    <d v="2021-10-24T00:00:00"/>
    <x v="0"/>
    <x v="0"/>
    <x v="3"/>
    <x v="17"/>
    <s v="JPN"/>
    <n v="10020900955"/>
    <n v="28.87123287671233"/>
    <x v="4"/>
  </r>
  <r>
    <x v="5"/>
    <x v="1"/>
    <d v="2021-10-24T00:00:00"/>
    <x v="0"/>
    <x v="0"/>
    <x v="3"/>
    <x v="88"/>
    <s v="RSA"/>
    <n v="10010743439"/>
    <n v="24.350684931506848"/>
    <x v="5"/>
  </r>
  <r>
    <x v="5"/>
    <x v="1"/>
    <d v="2021-10-24T00:00:00"/>
    <x v="0"/>
    <x v="1"/>
    <x v="0"/>
    <x v="3"/>
    <s v="FRA"/>
    <n v="10015683567"/>
    <n v="22.772602739726029"/>
    <x v="0"/>
  </r>
  <r>
    <x v="5"/>
    <x v="1"/>
    <d v="2021-10-24T00:00:00"/>
    <x v="0"/>
    <x v="1"/>
    <x v="0"/>
    <x v="19"/>
    <s v="KAZ"/>
    <n v="10010797292"/>
    <n v="23.542465753424658"/>
    <x v="1"/>
  </r>
  <r>
    <x v="5"/>
    <x v="1"/>
    <d v="2021-10-24T00:00:00"/>
    <x v="0"/>
    <x v="1"/>
    <x v="0"/>
    <x v="47"/>
    <s v="LTU"/>
    <n v="10009181234"/>
    <n v="26.561643835616437"/>
    <x v="2"/>
  </r>
  <r>
    <x v="5"/>
    <x v="1"/>
    <d v="2021-10-24T00:00:00"/>
    <x v="0"/>
    <x v="1"/>
    <x v="0"/>
    <x v="87"/>
    <s v="BLR"/>
    <n v="10009017243"/>
    <n v="26.468493150684932"/>
    <x v="3"/>
  </r>
  <r>
    <x v="5"/>
    <x v="1"/>
    <d v="2021-10-24T00:00:00"/>
    <x v="0"/>
    <x v="1"/>
    <x v="0"/>
    <x v="4"/>
    <s v="ESP"/>
    <n v="10011152354"/>
    <n v="23.424657534246574"/>
    <x v="4"/>
  </r>
  <r>
    <x v="5"/>
    <x v="1"/>
    <d v="2021-10-24T00:00:00"/>
    <x v="0"/>
    <x v="1"/>
    <x v="1"/>
    <x v="84"/>
    <s v="CAN"/>
    <n v="10007212639"/>
    <n v="30.328767123287673"/>
    <x v="0"/>
  </r>
  <r>
    <x v="5"/>
    <x v="1"/>
    <d v="2021-10-24T00:00:00"/>
    <x v="0"/>
    <x v="1"/>
    <x v="1"/>
    <x v="8"/>
    <s v="COL"/>
    <n v="10009039774"/>
    <n v="27.282191780821918"/>
    <x v="1"/>
  </r>
  <r>
    <x v="5"/>
    <x v="1"/>
    <d v="2021-10-24T00:00:00"/>
    <x v="0"/>
    <x v="1"/>
    <x v="1"/>
    <x v="86"/>
    <s v="LTU"/>
    <n v="10009181032"/>
    <e v="#N/A"/>
    <x v="2"/>
  </r>
  <r>
    <x v="5"/>
    <x v="1"/>
    <d v="2021-10-24T00:00:00"/>
    <x v="0"/>
    <x v="1"/>
    <x v="1"/>
    <x v="37"/>
    <s v="GBR"/>
    <n v="10015483305"/>
    <n v="22.298630136986301"/>
    <x v="3"/>
  </r>
  <r>
    <x v="5"/>
    <x v="1"/>
    <d v="2021-10-24T00:00:00"/>
    <x v="0"/>
    <x v="1"/>
    <x v="2"/>
    <x v="7"/>
    <s v="FRA"/>
    <n v="10010678569"/>
    <n v="24.534246575342465"/>
    <x v="0"/>
  </r>
  <r>
    <x v="5"/>
    <x v="1"/>
    <d v="2021-10-24T00:00:00"/>
    <x v="0"/>
    <x v="1"/>
    <x v="2"/>
    <x v="10"/>
    <s v="COL"/>
    <n v="10010830840"/>
    <n v="23.005479452054793"/>
    <x v="1"/>
  </r>
  <r>
    <x v="5"/>
    <x v="1"/>
    <d v="2021-10-24T00:00:00"/>
    <x v="0"/>
    <x v="1"/>
    <x v="2"/>
    <x v="1"/>
    <s v="MAS"/>
    <n v="10009150215"/>
    <n v="25.92876712328767"/>
    <x v="2"/>
  </r>
  <r>
    <x v="5"/>
    <x v="1"/>
    <d v="2021-10-24T00:00:00"/>
    <x v="0"/>
    <x v="1"/>
    <x v="2"/>
    <x v="88"/>
    <s v="RSA"/>
    <n v="10010743439"/>
    <n v="24.350684931506848"/>
    <x v="3"/>
  </r>
  <r>
    <x v="5"/>
    <x v="1"/>
    <d v="2021-10-24T00:00:00"/>
    <x v="0"/>
    <x v="1"/>
    <x v="3"/>
    <x v="17"/>
    <s v="JPN"/>
    <n v="10020900955"/>
    <n v="28.87123287671233"/>
    <x v="0"/>
  </r>
  <r>
    <x v="5"/>
    <x v="1"/>
    <d v="2021-10-24T00:00:00"/>
    <x v="0"/>
    <x v="1"/>
    <x v="3"/>
    <x v="79"/>
    <s v="GER"/>
    <n v="10006379247"/>
    <n v="31.583561643835615"/>
    <x v="1"/>
  </r>
  <r>
    <x v="5"/>
    <x v="1"/>
    <d v="2021-10-24T00:00:00"/>
    <x v="0"/>
    <x v="1"/>
    <x v="3"/>
    <x v="50"/>
    <s v="MEX"/>
    <n v="10007890932"/>
    <n v="27.367123287671234"/>
    <x v="2"/>
  </r>
  <r>
    <x v="5"/>
    <x v="1"/>
    <d v="2021-10-24T00:00:00"/>
    <x v="0"/>
    <x v="1"/>
    <x v="3"/>
    <x v="29"/>
    <s v="GBR"/>
    <n v="10017950943"/>
    <n v="24.706849315068492"/>
    <x v="3"/>
  </r>
  <r>
    <x v="5"/>
    <x v="1"/>
    <d v="2021-10-24T00:00:00"/>
    <x v="0"/>
    <x v="2"/>
    <x v="0"/>
    <x v="0"/>
    <s v="NED"/>
    <n v="10009535686"/>
    <n v="24.63013698630137"/>
    <x v="0"/>
  </r>
  <r>
    <x v="5"/>
    <x v="1"/>
    <d v="2021-10-24T00:00:00"/>
    <x v="0"/>
    <x v="2"/>
    <x v="0"/>
    <x v="32"/>
    <s v="TTO"/>
    <n v="10010821241"/>
    <n v="23.101369863013698"/>
    <x v="1"/>
  </r>
  <r>
    <x v="5"/>
    <x v="1"/>
    <d v="2021-10-24T00:00:00"/>
    <x v="0"/>
    <x v="2"/>
    <x v="0"/>
    <x v="3"/>
    <s v="FRA"/>
    <n v="10015683567"/>
    <n v="22.772602739726029"/>
    <x v="2"/>
  </r>
  <r>
    <x v="5"/>
    <x v="1"/>
    <d v="2021-10-24T00:00:00"/>
    <x v="0"/>
    <x v="2"/>
    <x v="0"/>
    <x v="80"/>
    <s v="JPN"/>
    <n v="10090680735"/>
    <n v="29.101369863013698"/>
    <x v="3"/>
  </r>
  <r>
    <x v="5"/>
    <x v="1"/>
    <d v="2021-10-24T00:00:00"/>
    <x v="0"/>
    <x v="2"/>
    <x v="0"/>
    <x v="5"/>
    <s v="GER"/>
    <n v="10048325582"/>
    <n v="29.747945205479454"/>
    <x v="4"/>
  </r>
  <r>
    <x v="5"/>
    <x v="1"/>
    <d v="2021-10-24T00:00:00"/>
    <x v="0"/>
    <x v="2"/>
    <x v="0"/>
    <x v="84"/>
    <s v="CAN"/>
    <n v="10007212639"/>
    <n v="30.328767123287673"/>
    <x v="5"/>
  </r>
  <r>
    <x v="5"/>
    <x v="1"/>
    <d v="2021-10-24T00:00:00"/>
    <x v="0"/>
    <x v="2"/>
    <x v="1"/>
    <x v="22"/>
    <s v="NED"/>
    <n v="10007379761"/>
    <n v="28.627397260273973"/>
    <x v="0"/>
  </r>
  <r>
    <x v="5"/>
    <x v="1"/>
    <d v="2021-10-24T00:00:00"/>
    <x v="0"/>
    <x v="2"/>
    <x v="1"/>
    <x v="85"/>
    <s v="RCF"/>
    <n v="10034964036"/>
    <e v="#N/A"/>
    <x v="1"/>
  </r>
  <r>
    <x v="5"/>
    <x v="1"/>
    <d v="2021-10-24T00:00:00"/>
    <x v="0"/>
    <x v="2"/>
    <x v="1"/>
    <x v="17"/>
    <s v="JPN"/>
    <n v="10020900955"/>
    <n v="28.87123287671233"/>
    <x v="2"/>
  </r>
  <r>
    <x v="5"/>
    <x v="1"/>
    <d v="2021-10-24T00:00:00"/>
    <x v="0"/>
    <x v="2"/>
    <x v="1"/>
    <x v="18"/>
    <s v="SUR"/>
    <n v="10117936018"/>
    <n v="28.032876712328768"/>
    <x v="3"/>
  </r>
  <r>
    <x v="5"/>
    <x v="1"/>
    <d v="2021-10-24T00:00:00"/>
    <x v="0"/>
    <x v="2"/>
    <x v="1"/>
    <x v="7"/>
    <s v="FRA"/>
    <n v="10010678569"/>
    <n v="24.534246575342465"/>
    <x v="4"/>
  </r>
  <r>
    <x v="5"/>
    <x v="1"/>
    <d v="2021-10-24T00:00:00"/>
    <x v="0"/>
    <x v="2"/>
    <x v="1"/>
    <x v="24"/>
    <s v="THA"/>
    <n v="10009009159"/>
    <n v="26.704109589041096"/>
    <x v="5"/>
  </r>
  <r>
    <x v="5"/>
    <x v="1"/>
    <d v="2021-10-24T00:00:00"/>
    <x v="0"/>
    <x v="4"/>
    <x v="0"/>
    <x v="0"/>
    <s v="NED"/>
    <n v="10009535686"/>
    <n v="24.63013698630137"/>
    <x v="0"/>
  </r>
  <r>
    <x v="5"/>
    <x v="1"/>
    <d v="2021-10-24T00:00:00"/>
    <x v="0"/>
    <x v="4"/>
    <x v="0"/>
    <x v="22"/>
    <s v="NED"/>
    <n v="10007379761"/>
    <n v="28.627397260273973"/>
    <x v="1"/>
  </r>
  <r>
    <x v="5"/>
    <x v="1"/>
    <d v="2021-10-24T00:00:00"/>
    <x v="0"/>
    <x v="4"/>
    <x v="0"/>
    <x v="85"/>
    <s v="RCF"/>
    <n v="10034964036"/>
    <e v="#N/A"/>
    <x v="2"/>
  </r>
  <r>
    <x v="5"/>
    <x v="1"/>
    <d v="2021-10-24T00:00:00"/>
    <x v="0"/>
    <x v="4"/>
    <x v="0"/>
    <x v="32"/>
    <s v="TTO"/>
    <n v="10010821241"/>
    <n v="23.101369863013698"/>
    <x v="3"/>
  </r>
  <r>
    <x v="5"/>
    <x v="1"/>
    <d v="2021-10-24T00:00:00"/>
    <x v="0"/>
    <x v="4"/>
    <x v="0"/>
    <x v="17"/>
    <s v="JPN"/>
    <n v="10020900955"/>
    <n v="28.87123287671233"/>
    <x v="4"/>
  </r>
  <r>
    <x v="5"/>
    <x v="1"/>
    <d v="2021-10-24T00:00:00"/>
    <x v="0"/>
    <x v="4"/>
    <x v="0"/>
    <x v="3"/>
    <s v="FRA"/>
    <n v="10015683567"/>
    <n v="22.772602739726029"/>
    <x v="5"/>
  </r>
  <r>
    <x v="5"/>
    <x v="1"/>
    <d v="2021-10-24T00:00:00"/>
    <x v="0"/>
    <x v="4"/>
    <x v="1"/>
    <x v="5"/>
    <s v="GER"/>
    <n v="10048325582"/>
    <n v="29.747945205479454"/>
    <x v="0"/>
  </r>
  <r>
    <x v="5"/>
    <x v="1"/>
    <d v="2021-10-24T00:00:00"/>
    <x v="0"/>
    <x v="4"/>
    <x v="1"/>
    <x v="24"/>
    <s v="THA"/>
    <n v="10009009159"/>
    <n v="26.704109589041096"/>
    <x v="1"/>
  </r>
  <r>
    <x v="5"/>
    <x v="1"/>
    <d v="2021-10-24T00:00:00"/>
    <x v="0"/>
    <x v="4"/>
    <x v="1"/>
    <x v="84"/>
    <s v="CAN"/>
    <n v="10007212639"/>
    <n v="30.328767123287673"/>
    <x v="2"/>
  </r>
  <r>
    <x v="5"/>
    <x v="1"/>
    <d v="2021-10-24T00:00:00"/>
    <x v="0"/>
    <x v="4"/>
    <x v="1"/>
    <x v="7"/>
    <s v="FRA"/>
    <n v="10010678569"/>
    <n v="24.534246575342465"/>
    <x v="3"/>
  </r>
  <r>
    <x v="5"/>
    <x v="1"/>
    <d v="2021-10-24T00:00:00"/>
    <x v="0"/>
    <x v="4"/>
    <x v="1"/>
    <x v="80"/>
    <s v="JPN"/>
    <n v="10090680735"/>
    <n v="29.101369863013698"/>
    <x v="4"/>
  </r>
  <r>
    <x v="5"/>
    <x v="1"/>
    <d v="2021-10-24T00:00:00"/>
    <x v="0"/>
    <x v="4"/>
    <x v="1"/>
    <x v="18"/>
    <s v="SUR"/>
    <n v="10117936018"/>
    <n v="28.032876712328768"/>
    <x v="4"/>
  </r>
  <r>
    <x v="6"/>
    <x v="2"/>
    <d v="2021-08-08T00:00:00"/>
    <x v="3"/>
    <x v="2"/>
    <x v="1"/>
    <x v="10"/>
    <s v="COL"/>
    <n v="10010830840"/>
    <n v="22.794520547945204"/>
    <x v="0"/>
  </r>
  <r>
    <x v="6"/>
    <x v="2"/>
    <d v="2021-08-08T00:00:00"/>
    <x v="3"/>
    <x v="2"/>
    <x v="0"/>
    <x v="89"/>
    <s v="GBR"/>
    <n v="10004599194"/>
    <e v="#N/A"/>
    <x v="1"/>
  </r>
  <r>
    <x v="6"/>
    <x v="2"/>
    <d v="2021-08-08T00:00:00"/>
    <x v="3"/>
    <x v="2"/>
    <x v="0"/>
    <x v="3"/>
    <s v="FRA"/>
    <n v="10015683567"/>
    <n v="22.561643835616437"/>
    <x v="2"/>
  </r>
  <r>
    <x v="6"/>
    <x v="2"/>
    <d v="2021-08-08T00:00:00"/>
    <x v="3"/>
    <x v="2"/>
    <x v="0"/>
    <x v="0"/>
    <s v="NED"/>
    <n v="10009535686"/>
    <n v="24.419178082191781"/>
    <x v="3"/>
  </r>
  <r>
    <x v="6"/>
    <x v="2"/>
    <d v="2021-08-08T00:00:00"/>
    <x v="3"/>
    <x v="2"/>
    <x v="0"/>
    <x v="11"/>
    <s v="AUS"/>
    <n v="10015145724"/>
    <n v="22.326027397260273"/>
    <x v="4"/>
  </r>
  <r>
    <x v="6"/>
    <x v="2"/>
    <d v="2021-08-08T00:00:00"/>
    <x v="3"/>
    <x v="2"/>
    <x v="0"/>
    <x v="90"/>
    <s v="JPN"/>
    <n v="10005727327"/>
    <n v="121.68767123287671"/>
    <x v="5"/>
  </r>
  <r>
    <x v="6"/>
    <x v="2"/>
    <d v="2021-08-08T00:00:00"/>
    <x v="3"/>
    <x v="2"/>
    <x v="1"/>
    <x v="32"/>
    <s v="TTO"/>
    <n v="10010821241"/>
    <n v="22.890410958904109"/>
    <x v="0"/>
  </r>
  <r>
    <x v="6"/>
    <x v="2"/>
    <d v="2021-08-08T00:00:00"/>
    <x v="3"/>
    <x v="2"/>
    <x v="1"/>
    <x v="21"/>
    <s v="GBR"/>
    <n v="10009967641"/>
    <n v="24.30958904109589"/>
    <x v="1"/>
  </r>
  <r>
    <x v="6"/>
    <x v="2"/>
    <d v="2021-08-08T00:00:00"/>
    <x v="3"/>
    <x v="2"/>
    <x v="1"/>
    <x v="18"/>
    <s v="SUR"/>
    <n v="10117936018"/>
    <n v="27.82191780821918"/>
    <x v="2"/>
  </r>
  <r>
    <x v="6"/>
    <x v="2"/>
    <d v="2021-08-08T00:00:00"/>
    <x v="3"/>
    <x v="2"/>
    <x v="1"/>
    <x v="91"/>
    <s v="GER"/>
    <n v="10004601723"/>
    <e v="#N/A"/>
    <x v="3"/>
  </r>
  <r>
    <x v="6"/>
    <x v="2"/>
    <d v="2021-08-08T00:00:00"/>
    <x v="3"/>
    <x v="2"/>
    <x v="1"/>
    <x v="28"/>
    <s v="NZL"/>
    <n v="10009012391"/>
    <n v="121.68767123287671"/>
    <x v="4"/>
  </r>
  <r>
    <x v="6"/>
    <x v="2"/>
    <d v="2021-08-08T00:00:00"/>
    <x v="3"/>
    <x v="2"/>
    <x v="1"/>
    <x v="1"/>
    <s v="MAS"/>
    <n v="10009150215"/>
    <n v="25.717808219178082"/>
    <x v="5"/>
  </r>
  <r>
    <x v="6"/>
    <x v="2"/>
    <d v="2021-08-08T00:00:00"/>
    <x v="3"/>
    <x v="2"/>
    <x v="2"/>
    <x v="92"/>
    <s v="JPN"/>
    <n v="10005964470"/>
    <n v="121.68767123287671"/>
    <x v="0"/>
  </r>
  <r>
    <x v="6"/>
    <x v="2"/>
    <d v="2021-08-08T00:00:00"/>
    <x v="3"/>
    <x v="2"/>
    <x v="2"/>
    <x v="93"/>
    <s v="MAS"/>
    <n v="10004868370"/>
    <n v="121.68767123287671"/>
    <x v="1"/>
  </r>
  <r>
    <x v="6"/>
    <x v="2"/>
    <d v="2021-08-08T00:00:00"/>
    <x v="3"/>
    <x v="2"/>
    <x v="2"/>
    <x v="12"/>
    <s v="TTO"/>
    <n v="10009010876"/>
    <n v="27.536986301369861"/>
    <x v="2"/>
  </r>
  <r>
    <x v="6"/>
    <x v="2"/>
    <d v="2021-08-08T00:00:00"/>
    <x v="3"/>
    <x v="2"/>
    <x v="2"/>
    <x v="16"/>
    <s v="AUS"/>
    <n v="10006894559"/>
    <n v="28.975342465753425"/>
    <x v="3"/>
  </r>
  <r>
    <x v="6"/>
    <x v="2"/>
    <d v="2021-08-08T00:00:00"/>
    <x v="3"/>
    <x v="2"/>
    <x v="2"/>
    <x v="5"/>
    <s v="GER"/>
    <n v="10048325582"/>
    <n v="29.536986301369861"/>
    <x v="4"/>
  </r>
  <r>
    <x v="6"/>
    <x v="2"/>
    <d v="2021-08-08T00:00:00"/>
    <x v="3"/>
    <x v="2"/>
    <x v="2"/>
    <x v="94"/>
    <s v="RUS"/>
    <n v="10003100142"/>
    <n v="35.402739726027399"/>
    <x v="5"/>
  </r>
  <r>
    <x v="6"/>
    <x v="2"/>
    <d v="2021-08-08T00:00:00"/>
    <x v="3"/>
    <x v="3"/>
    <x v="0"/>
    <x v="89"/>
    <s v="GBR"/>
    <n v="10004599194"/>
    <e v="#N/A"/>
    <x v="0"/>
  </r>
  <r>
    <x v="6"/>
    <x v="2"/>
    <d v="2021-08-08T00:00:00"/>
    <x v="3"/>
    <x v="3"/>
    <x v="0"/>
    <x v="16"/>
    <s v="AUS"/>
    <n v="10006894559"/>
    <n v="28.975342465753425"/>
    <x v="1"/>
  </r>
  <r>
    <x v="6"/>
    <x v="2"/>
    <d v="2021-08-08T00:00:00"/>
    <x v="3"/>
    <x v="3"/>
    <x v="0"/>
    <x v="18"/>
    <s v="SUR"/>
    <n v="10117936018"/>
    <n v="27.82191780821918"/>
    <x v="2"/>
  </r>
  <r>
    <x v="6"/>
    <x v="2"/>
    <d v="2021-08-08T00:00:00"/>
    <x v="3"/>
    <x v="3"/>
    <x v="0"/>
    <x v="21"/>
    <s v="GBR"/>
    <n v="10009967641"/>
    <n v="24.30958904109589"/>
    <x v="3"/>
  </r>
  <r>
    <x v="6"/>
    <x v="2"/>
    <d v="2021-08-08T00:00:00"/>
    <x v="3"/>
    <x v="3"/>
    <x v="0"/>
    <x v="12"/>
    <s v="TTO"/>
    <n v="10009010876"/>
    <n v="27.536986301369861"/>
    <x v="4"/>
  </r>
  <r>
    <x v="6"/>
    <x v="2"/>
    <d v="2021-08-08T00:00:00"/>
    <x v="3"/>
    <x v="3"/>
    <x v="0"/>
    <x v="10"/>
    <s v="COL"/>
    <n v="10010830840"/>
    <n v="22.794520547945204"/>
    <x v="5"/>
  </r>
  <r>
    <x v="6"/>
    <x v="2"/>
    <d v="2021-08-08T00:00:00"/>
    <x v="3"/>
    <x v="3"/>
    <x v="1"/>
    <x v="93"/>
    <s v="MAS"/>
    <n v="10004868370"/>
    <n v="121.68767123287671"/>
    <x v="0"/>
  </r>
  <r>
    <x v="6"/>
    <x v="2"/>
    <d v="2021-08-08T00:00:00"/>
    <x v="3"/>
    <x v="3"/>
    <x v="1"/>
    <x v="91"/>
    <s v="GER"/>
    <n v="10004601723"/>
    <e v="#N/A"/>
    <x v="1"/>
  </r>
  <r>
    <x v="6"/>
    <x v="2"/>
    <d v="2021-08-08T00:00:00"/>
    <x v="3"/>
    <x v="3"/>
    <x v="1"/>
    <x v="0"/>
    <s v="NED"/>
    <n v="10009535686"/>
    <n v="24.419178082191781"/>
    <x v="2"/>
  </r>
  <r>
    <x v="6"/>
    <x v="2"/>
    <d v="2021-08-08T00:00:00"/>
    <x v="3"/>
    <x v="3"/>
    <x v="1"/>
    <x v="3"/>
    <s v="FRA"/>
    <n v="10015683567"/>
    <n v="22.561643835616437"/>
    <x v="3"/>
  </r>
  <r>
    <x v="6"/>
    <x v="2"/>
    <d v="2021-08-08T00:00:00"/>
    <x v="3"/>
    <x v="3"/>
    <x v="1"/>
    <x v="92"/>
    <s v="JPN"/>
    <n v="10005964470"/>
    <n v="121.68767123287671"/>
    <x v="4"/>
  </r>
  <r>
    <x v="6"/>
    <x v="2"/>
    <d v="2021-08-08T00:00:00"/>
    <x v="3"/>
    <x v="3"/>
    <x v="1"/>
    <x v="32"/>
    <s v="TTO"/>
    <n v="10010821241"/>
    <n v="22.890410958904109"/>
    <x v="7"/>
  </r>
  <r>
    <x v="6"/>
    <x v="2"/>
    <d v="2021-08-08T00:00:00"/>
    <x v="3"/>
    <x v="4"/>
    <x v="0"/>
    <x v="89"/>
    <s v="GBR"/>
    <n v="10004599194"/>
    <e v="#N/A"/>
    <x v="0"/>
  </r>
  <r>
    <x v="6"/>
    <x v="2"/>
    <d v="2021-08-08T00:00:00"/>
    <x v="3"/>
    <x v="4"/>
    <x v="0"/>
    <x v="93"/>
    <s v="MAS"/>
    <n v="10004868370"/>
    <n v="121.68767123287671"/>
    <x v="1"/>
  </r>
  <r>
    <x v="6"/>
    <x v="2"/>
    <d v="2021-08-08T00:00:00"/>
    <x v="3"/>
    <x v="4"/>
    <x v="0"/>
    <x v="0"/>
    <s v="NED"/>
    <n v="10009535686"/>
    <n v="24.419178082191781"/>
    <x v="2"/>
  </r>
  <r>
    <x v="6"/>
    <x v="2"/>
    <d v="2021-08-08T00:00:00"/>
    <x v="3"/>
    <x v="4"/>
    <x v="0"/>
    <x v="18"/>
    <s v="SUR"/>
    <n v="10117936018"/>
    <n v="27.82191780821918"/>
    <x v="3"/>
  </r>
  <r>
    <x v="6"/>
    <x v="2"/>
    <d v="2021-08-08T00:00:00"/>
    <x v="3"/>
    <x v="4"/>
    <x v="0"/>
    <x v="16"/>
    <s v="AUS"/>
    <n v="10006894559"/>
    <n v="28.975342465753425"/>
    <x v="4"/>
  </r>
  <r>
    <x v="6"/>
    <x v="2"/>
    <d v="2021-08-08T00:00:00"/>
    <x v="3"/>
    <x v="4"/>
    <x v="0"/>
    <x v="91"/>
    <s v="GER"/>
    <n v="10004601723"/>
    <e v="#N/A"/>
    <x v="5"/>
  </r>
  <r>
    <x v="6"/>
    <x v="2"/>
    <d v="2021-08-08T00:00:00"/>
    <x v="3"/>
    <x v="4"/>
    <x v="1"/>
    <x v="92"/>
    <s v="JPN"/>
    <n v="10005964470"/>
    <n v="121.68767123287671"/>
    <x v="0"/>
  </r>
  <r>
    <x v="6"/>
    <x v="2"/>
    <d v="2021-08-08T00:00:00"/>
    <x v="3"/>
    <x v="4"/>
    <x v="1"/>
    <x v="21"/>
    <s v="GBR"/>
    <n v="10009967641"/>
    <n v="24.30958904109589"/>
    <x v="1"/>
  </r>
  <r>
    <x v="6"/>
    <x v="2"/>
    <d v="2021-08-08T00:00:00"/>
    <x v="3"/>
    <x v="4"/>
    <x v="1"/>
    <x v="12"/>
    <s v="TTO"/>
    <n v="10009010876"/>
    <n v="27.536986301369861"/>
    <x v="2"/>
  </r>
  <r>
    <x v="6"/>
    <x v="2"/>
    <d v="2021-08-08T00:00:00"/>
    <x v="3"/>
    <x v="4"/>
    <x v="1"/>
    <x v="3"/>
    <s v="FRA"/>
    <n v="10015683567"/>
    <n v="22.561643835616437"/>
    <x v="3"/>
  </r>
  <r>
    <x v="6"/>
    <x v="2"/>
    <d v="2021-08-08T00:00:00"/>
    <x v="3"/>
    <x v="4"/>
    <x v="1"/>
    <x v="10"/>
    <s v="COL"/>
    <n v="10010830840"/>
    <n v="22.794520547945204"/>
    <x v="4"/>
  </r>
  <r>
    <x v="6"/>
    <x v="2"/>
    <d v="2021-08-07T00:00:00"/>
    <x v="3"/>
    <x v="0"/>
    <x v="0"/>
    <x v="3"/>
    <s v="FRA"/>
    <n v="10015683567"/>
    <n v="22.55890410958904"/>
    <x v="0"/>
  </r>
  <r>
    <x v="6"/>
    <x v="2"/>
    <d v="2021-08-07T00:00:00"/>
    <x v="3"/>
    <x v="0"/>
    <x v="0"/>
    <x v="91"/>
    <s v="GER"/>
    <n v="10004601723"/>
    <e v="#N/A"/>
    <x v="1"/>
  </r>
  <r>
    <x v="6"/>
    <x v="2"/>
    <d v="2021-08-07T00:00:00"/>
    <x v="3"/>
    <x v="0"/>
    <x v="0"/>
    <x v="12"/>
    <s v="TTO"/>
    <n v="10009010876"/>
    <n v="27.534246575342465"/>
    <x v="2"/>
  </r>
  <r>
    <x v="6"/>
    <x v="2"/>
    <d v="2021-08-07T00:00:00"/>
    <x v="3"/>
    <x v="0"/>
    <x v="0"/>
    <x v="89"/>
    <s v="GBR"/>
    <n v="10004599194"/>
    <e v="#N/A"/>
    <x v="3"/>
  </r>
  <r>
    <x v="6"/>
    <x v="2"/>
    <d v="2021-08-07T00:00:00"/>
    <x v="3"/>
    <x v="0"/>
    <x v="0"/>
    <x v="33"/>
    <s v="NZL"/>
    <n v="10006184742"/>
    <n v="30.082191780821919"/>
    <x v="4"/>
  </r>
  <r>
    <x v="6"/>
    <x v="2"/>
    <d v="2021-08-07T00:00:00"/>
    <x v="3"/>
    <x v="0"/>
    <x v="0"/>
    <x v="95"/>
    <s v="RUS"/>
    <e v="#N/A"/>
    <n v="19.997260273972604"/>
    <x v="5"/>
  </r>
  <r>
    <x v="6"/>
    <x v="2"/>
    <d v="2021-08-07T00:00:00"/>
    <x v="3"/>
    <x v="0"/>
    <x v="1"/>
    <x v="21"/>
    <s v="GBR"/>
    <n v="10009967641"/>
    <n v="24.306849315068494"/>
    <x v="0"/>
  </r>
  <r>
    <x v="6"/>
    <x v="2"/>
    <d v="2021-08-07T00:00:00"/>
    <x v="3"/>
    <x v="0"/>
    <x v="1"/>
    <x v="11"/>
    <s v="AUS"/>
    <n v="10015145724"/>
    <n v="22.323287671232876"/>
    <x v="1"/>
  </r>
  <r>
    <x v="6"/>
    <x v="2"/>
    <d v="2021-08-07T00:00:00"/>
    <x v="3"/>
    <x v="0"/>
    <x v="1"/>
    <x v="96"/>
    <s v="NED"/>
    <n v="10006900421"/>
    <e v="#N/A"/>
    <x v="2"/>
  </r>
  <r>
    <x v="6"/>
    <x v="2"/>
    <d v="2021-08-07T00:00:00"/>
    <x v="3"/>
    <x v="0"/>
    <x v="1"/>
    <x v="84"/>
    <s v="CAN"/>
    <n v="10007212639"/>
    <n v="30.115068493150684"/>
    <x v="3"/>
  </r>
  <r>
    <x v="6"/>
    <x v="2"/>
    <d v="2021-08-07T00:00:00"/>
    <x v="3"/>
    <x v="0"/>
    <x v="1"/>
    <x v="19"/>
    <s v="KAZ"/>
    <n v="10010797292"/>
    <n v="23.328767123287673"/>
    <x v="4"/>
  </r>
  <r>
    <x v="6"/>
    <x v="2"/>
    <d v="2021-08-07T00:00:00"/>
    <x v="3"/>
    <x v="0"/>
    <x v="1"/>
    <x v="1"/>
    <s v="MAS"/>
    <n v="10009150215"/>
    <n v="25.715068493150685"/>
    <x v="5"/>
  </r>
  <r>
    <x v="6"/>
    <x v="2"/>
    <d v="2021-08-07T00:00:00"/>
    <x v="3"/>
    <x v="0"/>
    <x v="2"/>
    <x v="93"/>
    <s v="MAS"/>
    <n v="10004868370"/>
    <n v="121.68493150684931"/>
    <x v="0"/>
  </r>
  <r>
    <x v="6"/>
    <x v="2"/>
    <d v="2021-08-07T00:00:00"/>
    <x v="3"/>
    <x v="0"/>
    <x v="2"/>
    <x v="32"/>
    <s v="TTO"/>
    <n v="10010821241"/>
    <n v="22.887671232876713"/>
    <x v="1"/>
  </r>
  <r>
    <x v="6"/>
    <x v="2"/>
    <d v="2021-08-07T00:00:00"/>
    <x v="3"/>
    <x v="0"/>
    <x v="2"/>
    <x v="78"/>
    <s v="POL"/>
    <n v="10009176281"/>
    <n v="25.473972602739725"/>
    <x v="2"/>
  </r>
  <r>
    <x v="6"/>
    <x v="2"/>
    <d v="2021-08-07T00:00:00"/>
    <x v="3"/>
    <x v="0"/>
    <x v="2"/>
    <x v="5"/>
    <s v="GER"/>
    <n v="10048325582"/>
    <n v="29.534246575342465"/>
    <x v="3"/>
  </r>
  <r>
    <x v="6"/>
    <x v="2"/>
    <d v="2021-08-07T00:00:00"/>
    <x v="3"/>
    <x v="0"/>
    <x v="2"/>
    <x v="26"/>
    <s v="RSA"/>
    <n v="10007351671"/>
    <n v="31.715068493150685"/>
    <x v="4"/>
  </r>
  <r>
    <x v="6"/>
    <x v="2"/>
    <d v="2021-08-07T00:00:00"/>
    <x v="3"/>
    <x v="0"/>
    <x v="2"/>
    <x v="7"/>
    <s v="FRA"/>
    <n v="10010678569"/>
    <n v="24.32054794520548"/>
    <x v="5"/>
  </r>
  <r>
    <x v="6"/>
    <x v="2"/>
    <d v="2021-08-07T00:00:00"/>
    <x v="3"/>
    <x v="0"/>
    <x v="3"/>
    <x v="90"/>
    <s v="JPN"/>
    <n v="10005727327"/>
    <n v="121.68493150684931"/>
    <x v="0"/>
  </r>
  <r>
    <x v="6"/>
    <x v="2"/>
    <d v="2021-08-07T00:00:00"/>
    <x v="3"/>
    <x v="0"/>
    <x v="3"/>
    <x v="94"/>
    <s v="RUS"/>
    <n v="10003100142"/>
    <n v="35.4"/>
    <x v="1"/>
  </r>
  <r>
    <x v="6"/>
    <x v="2"/>
    <d v="2021-08-07T00:00:00"/>
    <x v="3"/>
    <x v="0"/>
    <x v="3"/>
    <x v="16"/>
    <s v="AUS"/>
    <n v="10006894559"/>
    <n v="28.972602739726028"/>
    <x v="2"/>
  </r>
  <r>
    <x v="6"/>
    <x v="2"/>
    <d v="2021-08-07T00:00:00"/>
    <x v="3"/>
    <x v="0"/>
    <x v="3"/>
    <x v="97"/>
    <s v="CHN"/>
    <n v="10007947011"/>
    <e v="#N/A"/>
    <x v="3"/>
  </r>
  <r>
    <x v="6"/>
    <x v="2"/>
    <d v="2021-08-07T00:00:00"/>
    <x v="3"/>
    <x v="0"/>
    <x v="3"/>
    <x v="0"/>
    <s v="NED"/>
    <n v="10009535686"/>
    <n v="24.416438356164385"/>
    <x v="4"/>
  </r>
  <r>
    <x v="6"/>
    <x v="2"/>
    <d v="2021-08-07T00:00:00"/>
    <x v="3"/>
    <x v="0"/>
    <x v="3"/>
    <x v="98"/>
    <s v="POL"/>
    <n v="10009079382"/>
    <n v="26.068493150684933"/>
    <x v="5"/>
  </r>
  <r>
    <x v="6"/>
    <x v="2"/>
    <d v="2021-08-07T00:00:00"/>
    <x v="3"/>
    <x v="0"/>
    <x v="4"/>
    <x v="92"/>
    <s v="JPN"/>
    <n v="10005964470"/>
    <n v="121.68493150684931"/>
    <x v="0"/>
  </r>
  <r>
    <x v="6"/>
    <x v="2"/>
    <d v="2021-08-07T00:00:00"/>
    <x v="3"/>
    <x v="0"/>
    <x v="4"/>
    <x v="28"/>
    <s v="NZL"/>
    <n v="10009012391"/>
    <n v="121.68493150684931"/>
    <x v="1"/>
  </r>
  <r>
    <x v="6"/>
    <x v="2"/>
    <d v="2021-08-07T00:00:00"/>
    <x v="3"/>
    <x v="0"/>
    <x v="4"/>
    <x v="10"/>
    <s v="COL"/>
    <n v="10010830840"/>
    <n v="22.791780821917808"/>
    <x v="2"/>
  </r>
  <r>
    <x v="6"/>
    <x v="2"/>
    <d v="2021-08-07T00:00:00"/>
    <x v="3"/>
    <x v="0"/>
    <x v="4"/>
    <x v="9"/>
    <s v="CZE"/>
    <n v="10004612534"/>
    <n v="34.200000000000003"/>
    <x v="3"/>
  </r>
  <r>
    <x v="6"/>
    <x v="2"/>
    <d v="2021-08-07T00:00:00"/>
    <x v="3"/>
    <x v="0"/>
    <x v="4"/>
    <x v="38"/>
    <s v="CAN"/>
    <n v="10015713273"/>
    <n v="21.81095890410959"/>
    <x v="4"/>
  </r>
  <r>
    <x v="6"/>
    <x v="2"/>
    <d v="2021-08-07T00:00:00"/>
    <x v="3"/>
    <x v="0"/>
    <x v="4"/>
    <x v="18"/>
    <s v="SUR"/>
    <n v="10117936018"/>
    <n v="27.81917808219178"/>
    <x v="5"/>
  </r>
  <r>
    <x v="6"/>
    <x v="2"/>
    <d v="2021-08-07T00:00:00"/>
    <x v="3"/>
    <x v="1"/>
    <x v="0"/>
    <x v="12"/>
    <s v="TTO"/>
    <n v="10009010876"/>
    <n v="27.534246575342465"/>
    <x v="0"/>
  </r>
  <r>
    <x v="6"/>
    <x v="2"/>
    <d v="2021-08-07T00:00:00"/>
    <x v="3"/>
    <x v="1"/>
    <x v="0"/>
    <x v="1"/>
    <s v="MAS"/>
    <n v="10009150215"/>
    <n v="25.715068493150685"/>
    <x v="1"/>
  </r>
  <r>
    <x v="6"/>
    <x v="2"/>
    <d v="2021-08-07T00:00:00"/>
    <x v="3"/>
    <x v="1"/>
    <x v="0"/>
    <x v="7"/>
    <s v="FRA"/>
    <n v="10010678569"/>
    <n v="24.32054794520548"/>
    <x v="2"/>
  </r>
  <r>
    <x v="6"/>
    <x v="2"/>
    <d v="2021-08-07T00:00:00"/>
    <x v="3"/>
    <x v="1"/>
    <x v="0"/>
    <x v="9"/>
    <s v="CZE"/>
    <n v="10004612534"/>
    <n v="34.200000000000003"/>
    <x v="3"/>
  </r>
  <r>
    <x v="6"/>
    <x v="2"/>
    <d v="2021-08-07T00:00:00"/>
    <x v="3"/>
    <x v="1"/>
    <x v="0"/>
    <x v="97"/>
    <s v="CHN"/>
    <n v="10007947011"/>
    <e v="#N/A"/>
    <x v="4"/>
  </r>
  <r>
    <x v="6"/>
    <x v="2"/>
    <d v="2021-08-07T00:00:00"/>
    <x v="3"/>
    <x v="1"/>
    <x v="1"/>
    <x v="89"/>
    <s v="GBR"/>
    <n v="10004599194"/>
    <e v="#N/A"/>
    <x v="0"/>
  </r>
  <r>
    <x v="6"/>
    <x v="2"/>
    <d v="2021-08-07T00:00:00"/>
    <x v="3"/>
    <x v="1"/>
    <x v="1"/>
    <x v="5"/>
    <s v="GER"/>
    <n v="10048325582"/>
    <n v="29.534246575342465"/>
    <x v="1"/>
  </r>
  <r>
    <x v="6"/>
    <x v="2"/>
    <d v="2021-08-07T00:00:00"/>
    <x v="3"/>
    <x v="1"/>
    <x v="1"/>
    <x v="96"/>
    <s v="NED"/>
    <n v="10006900421"/>
    <e v="#N/A"/>
    <x v="2"/>
  </r>
  <r>
    <x v="6"/>
    <x v="2"/>
    <d v="2021-08-07T00:00:00"/>
    <x v="3"/>
    <x v="1"/>
    <x v="1"/>
    <x v="98"/>
    <s v="POL"/>
    <n v="10009079382"/>
    <n v="26.068493150684933"/>
    <x v="3"/>
  </r>
  <r>
    <x v="6"/>
    <x v="2"/>
    <d v="2021-08-07T00:00:00"/>
    <x v="3"/>
    <x v="1"/>
    <x v="1"/>
    <x v="38"/>
    <s v="CAN"/>
    <n v="10015713273"/>
    <n v="21.81095890410959"/>
    <x v="4"/>
  </r>
  <r>
    <x v="6"/>
    <x v="2"/>
    <d v="2021-08-07T00:00:00"/>
    <x v="3"/>
    <x v="1"/>
    <x v="2"/>
    <x v="0"/>
    <s v="NED"/>
    <n v="10009535686"/>
    <n v="24.416438356164385"/>
    <x v="0"/>
  </r>
  <r>
    <x v="6"/>
    <x v="2"/>
    <d v="2021-08-07T00:00:00"/>
    <x v="3"/>
    <x v="1"/>
    <x v="2"/>
    <x v="18"/>
    <s v="SUR"/>
    <n v="10117936018"/>
    <n v="27.81917808219178"/>
    <x v="1"/>
  </r>
  <r>
    <x v="6"/>
    <x v="2"/>
    <d v="2021-08-07T00:00:00"/>
    <x v="3"/>
    <x v="1"/>
    <x v="2"/>
    <x v="33"/>
    <s v="NZL"/>
    <n v="10006184742"/>
    <n v="30.082191780821919"/>
    <x v="2"/>
  </r>
  <r>
    <x v="6"/>
    <x v="2"/>
    <d v="2021-08-07T00:00:00"/>
    <x v="3"/>
    <x v="1"/>
    <x v="2"/>
    <x v="84"/>
    <s v="CAN"/>
    <n v="10007212639"/>
    <n v="30.115068493150684"/>
    <x v="3"/>
  </r>
  <r>
    <x v="6"/>
    <x v="2"/>
    <d v="2021-08-07T00:00:00"/>
    <x v="3"/>
    <x v="1"/>
    <x v="2"/>
    <x v="78"/>
    <s v="POL"/>
    <n v="10009176281"/>
    <n v="25.473972602739725"/>
    <x v="4"/>
  </r>
  <r>
    <x v="6"/>
    <x v="2"/>
    <d v="2021-08-07T00:00:00"/>
    <x v="3"/>
    <x v="1"/>
    <x v="3"/>
    <x v="16"/>
    <s v="AUS"/>
    <n v="10006894559"/>
    <n v="28.972602739726028"/>
    <x v="0"/>
  </r>
  <r>
    <x v="6"/>
    <x v="2"/>
    <d v="2021-08-07T00:00:00"/>
    <x v="3"/>
    <x v="1"/>
    <x v="3"/>
    <x v="10"/>
    <s v="COL"/>
    <n v="10010830840"/>
    <n v="22.791780821917808"/>
    <x v="1"/>
  </r>
  <r>
    <x v="6"/>
    <x v="2"/>
    <d v="2021-08-07T00:00:00"/>
    <x v="3"/>
    <x v="1"/>
    <x v="3"/>
    <x v="19"/>
    <s v="KAZ"/>
    <n v="10010797292"/>
    <n v="23.328767123287673"/>
    <x v="2"/>
  </r>
  <r>
    <x v="6"/>
    <x v="2"/>
    <d v="2021-08-07T00:00:00"/>
    <x v="3"/>
    <x v="1"/>
    <x v="3"/>
    <x v="95"/>
    <s v="RUS"/>
    <e v="#N/A"/>
    <n v="19.997260273972604"/>
    <x v="3"/>
  </r>
  <r>
    <x v="6"/>
    <x v="2"/>
    <d v="2021-08-07T00:00:00"/>
    <x v="3"/>
    <x v="1"/>
    <x v="3"/>
    <x v="26"/>
    <s v="RSA"/>
    <n v="10007351671"/>
    <n v="31.715068493150685"/>
    <x v="4"/>
  </r>
  <r>
    <x v="3"/>
    <x v="2"/>
    <d v="2020-10-25T00:00:00"/>
    <x v="2"/>
    <x v="0"/>
    <x v="0"/>
    <x v="68"/>
    <s v="HUN"/>
    <n v="10007073506"/>
    <n v="30.334246575342465"/>
    <x v="0"/>
  </r>
  <r>
    <x v="3"/>
    <x v="2"/>
    <d v="2020-10-25T00:00:00"/>
    <x v="2"/>
    <x v="0"/>
    <x v="0"/>
    <x v="10"/>
    <s v="COL"/>
    <n v="10010830840"/>
    <n v="22.008219178082193"/>
    <x v="1"/>
  </r>
  <r>
    <x v="3"/>
    <x v="2"/>
    <d v="2020-10-25T00:00:00"/>
    <x v="2"/>
    <x v="0"/>
    <x v="0"/>
    <x v="99"/>
    <s v="RVL"/>
    <n v="10051694112"/>
    <n v="120.9013698630137"/>
    <x v="2"/>
  </r>
  <r>
    <x v="3"/>
    <x v="2"/>
    <d v="2020-10-25T00:00:00"/>
    <x v="2"/>
    <x v="0"/>
    <x v="0"/>
    <x v="100"/>
    <s v="AUS"/>
    <n v="10011146694"/>
    <e v="#N/A"/>
    <x v="3"/>
  </r>
  <r>
    <x v="3"/>
    <x v="2"/>
    <d v="2020-10-25T00:00:00"/>
    <x v="2"/>
    <x v="0"/>
    <x v="0"/>
    <x v="101"/>
    <s v="UKR"/>
    <n v="10090555241"/>
    <n v="120.9013698630137"/>
    <x v="4"/>
  </r>
  <r>
    <x v="3"/>
    <x v="2"/>
    <d v="2020-10-25T00:00:00"/>
    <x v="2"/>
    <x v="0"/>
    <x v="0"/>
    <x v="102"/>
    <s v="KAZ"/>
    <n v="10007828183"/>
    <n v="120.9013698630137"/>
    <x v="5"/>
  </r>
  <r>
    <x v="3"/>
    <x v="2"/>
    <d v="2020-10-25T00:00:00"/>
    <x v="2"/>
    <x v="0"/>
    <x v="1"/>
    <x v="24"/>
    <s v="THA"/>
    <n v="10009009159"/>
    <n v="25.706849315068492"/>
    <x v="0"/>
  </r>
  <r>
    <x v="3"/>
    <x v="2"/>
    <d v="2020-10-25T00:00:00"/>
    <x v="2"/>
    <x v="0"/>
    <x v="1"/>
    <x v="12"/>
    <s v="TTO"/>
    <n v="10009010876"/>
    <n v="26.75068493150685"/>
    <x v="1"/>
  </r>
  <r>
    <x v="3"/>
    <x v="2"/>
    <d v="2020-10-25T00:00:00"/>
    <x v="2"/>
    <x v="0"/>
    <x v="1"/>
    <x v="72"/>
    <s v="ESP"/>
    <n v="10006552534"/>
    <n v="30.463013698630139"/>
    <x v="2"/>
  </r>
  <r>
    <x v="3"/>
    <x v="2"/>
    <d v="2020-10-25T00:00:00"/>
    <x v="2"/>
    <x v="0"/>
    <x v="1"/>
    <x v="103"/>
    <s v="RUS"/>
    <n v="10007772108"/>
    <e v="#N/A"/>
    <x v="3"/>
  </r>
  <r>
    <x v="3"/>
    <x v="2"/>
    <d v="2020-10-25T00:00:00"/>
    <x v="2"/>
    <x v="0"/>
    <x v="1"/>
    <x v="83"/>
    <s v="ITA"/>
    <n v="10028995102"/>
    <n v="19.024657534246575"/>
    <x v="4"/>
  </r>
  <r>
    <x v="3"/>
    <x v="2"/>
    <d v="2020-10-25T00:00:00"/>
    <x v="2"/>
    <x v="0"/>
    <x v="1"/>
    <x v="104"/>
    <s v="BLR"/>
    <n v="10009049979"/>
    <n v="25.589041095890412"/>
    <x v="5"/>
  </r>
  <r>
    <x v="3"/>
    <x v="2"/>
    <d v="2020-10-25T00:00:00"/>
    <x v="2"/>
    <x v="0"/>
    <x v="2"/>
    <x v="79"/>
    <s v="GER"/>
    <n v="10006379247"/>
    <n v="30.586301369863012"/>
    <x v="0"/>
  </r>
  <r>
    <x v="3"/>
    <x v="2"/>
    <d v="2020-10-25T00:00:00"/>
    <x v="2"/>
    <x v="0"/>
    <x v="2"/>
    <x v="80"/>
    <s v="JPN"/>
    <n v="10090680735"/>
    <n v="28.104109589041094"/>
    <x v="1"/>
  </r>
  <r>
    <x v="3"/>
    <x v="2"/>
    <d v="2020-10-25T00:00:00"/>
    <x v="2"/>
    <x v="0"/>
    <x v="2"/>
    <x v="3"/>
    <s v="FRA"/>
    <n v="10015683567"/>
    <n v="21.775342465753425"/>
    <x v="2"/>
  </r>
  <r>
    <x v="3"/>
    <x v="2"/>
    <d v="2020-10-25T00:00:00"/>
    <x v="2"/>
    <x v="0"/>
    <x v="2"/>
    <x v="105"/>
    <s v="TPE"/>
    <n v="10010608447"/>
    <n v="120.9013698630137"/>
    <x v="3"/>
  </r>
  <r>
    <x v="3"/>
    <x v="2"/>
    <d v="2020-10-25T00:00:00"/>
    <x v="2"/>
    <x v="0"/>
    <x v="2"/>
    <x v="106"/>
    <s v="CZE"/>
    <n v="10006422895"/>
    <n v="120.9013698630137"/>
    <x v="4"/>
  </r>
  <r>
    <x v="3"/>
    <x v="2"/>
    <d v="2020-10-25T00:00:00"/>
    <x v="2"/>
    <x v="0"/>
    <x v="2"/>
    <x v="13"/>
    <s v="CHN"/>
    <n v="10052089586"/>
    <n v="21.81917808219178"/>
    <x v="5"/>
  </r>
  <r>
    <x v="3"/>
    <x v="2"/>
    <d v="2020-10-25T00:00:00"/>
    <x v="2"/>
    <x v="0"/>
    <x v="3"/>
    <x v="47"/>
    <s v="LTU"/>
    <n v="10009181234"/>
    <n v="25.564383561643837"/>
    <x v="0"/>
  </r>
  <r>
    <x v="3"/>
    <x v="2"/>
    <d v="2020-10-25T00:00:00"/>
    <x v="2"/>
    <x v="0"/>
    <x v="3"/>
    <x v="65"/>
    <s v="POL"/>
    <n v="10005953154"/>
    <n v="30.816438356164383"/>
    <x v="1"/>
  </r>
  <r>
    <x v="3"/>
    <x v="2"/>
    <d v="2020-10-25T00:00:00"/>
    <x v="2"/>
    <x v="0"/>
    <x v="3"/>
    <x v="54"/>
    <s v="VEN"/>
    <n v="10004717719"/>
    <n v="31.901369863013699"/>
    <x v="2"/>
  </r>
  <r>
    <x v="3"/>
    <x v="2"/>
    <d v="2020-10-25T00:00:00"/>
    <x v="2"/>
    <x v="0"/>
    <x v="3"/>
    <x v="107"/>
    <s v="USA"/>
    <n v="10009504667"/>
    <e v="#N/A"/>
    <x v="3"/>
  </r>
  <r>
    <x v="3"/>
    <x v="2"/>
    <d v="2020-10-25T00:00:00"/>
    <x v="2"/>
    <x v="0"/>
    <x v="3"/>
    <x v="84"/>
    <s v="CAN"/>
    <n v="10007212639"/>
    <n v="29.331506849315069"/>
    <x v="4"/>
  </r>
  <r>
    <x v="3"/>
    <x v="2"/>
    <d v="2020-10-25T00:00:00"/>
    <x v="2"/>
    <x v="0"/>
    <x v="3"/>
    <x v="108"/>
    <s v="PTM"/>
    <n v="10009307435"/>
    <n v="120.9013698630137"/>
    <x v="5"/>
  </r>
  <r>
    <x v="3"/>
    <x v="2"/>
    <d v="2020-10-25T00:00:00"/>
    <x v="2"/>
    <x v="1"/>
    <x v="0"/>
    <x v="99"/>
    <s v="RVL"/>
    <n v="10051694112"/>
    <n v="120.9013698630137"/>
    <x v="0"/>
  </r>
  <r>
    <x v="3"/>
    <x v="2"/>
    <d v="2020-10-25T00:00:00"/>
    <x v="2"/>
    <x v="1"/>
    <x v="0"/>
    <x v="106"/>
    <s v="CZE"/>
    <n v="10006422895"/>
    <n v="120.9013698630137"/>
    <x v="1"/>
  </r>
  <r>
    <x v="3"/>
    <x v="2"/>
    <d v="2020-10-25T00:00:00"/>
    <x v="2"/>
    <x v="1"/>
    <x v="0"/>
    <x v="104"/>
    <s v="BLR"/>
    <n v="10009049979"/>
    <n v="25.589041095890412"/>
    <x v="2"/>
  </r>
  <r>
    <x v="3"/>
    <x v="2"/>
    <d v="2020-10-25T00:00:00"/>
    <x v="2"/>
    <x v="1"/>
    <x v="0"/>
    <x v="107"/>
    <s v="USA"/>
    <n v="10009504667"/>
    <e v="#N/A"/>
    <x v="3"/>
  </r>
  <r>
    <x v="3"/>
    <x v="2"/>
    <d v="2020-10-25T00:00:00"/>
    <x v="2"/>
    <x v="1"/>
    <x v="1"/>
    <x v="72"/>
    <s v="ESP"/>
    <n v="10006552534"/>
    <n v="30.463013698630139"/>
    <x v="0"/>
  </r>
  <r>
    <x v="3"/>
    <x v="2"/>
    <d v="2020-10-25T00:00:00"/>
    <x v="2"/>
    <x v="1"/>
    <x v="1"/>
    <x v="102"/>
    <s v="KAZ"/>
    <n v="10007828183"/>
    <n v="120.9013698630137"/>
    <x v="1"/>
  </r>
  <r>
    <x v="3"/>
    <x v="2"/>
    <d v="2020-10-25T00:00:00"/>
    <x v="2"/>
    <x v="1"/>
    <x v="1"/>
    <x v="105"/>
    <s v="TPE"/>
    <n v="10010608447"/>
    <n v="120.9013698630137"/>
    <x v="2"/>
  </r>
  <r>
    <x v="3"/>
    <x v="2"/>
    <d v="2020-10-25T00:00:00"/>
    <x v="2"/>
    <x v="1"/>
    <x v="1"/>
    <x v="83"/>
    <s v="ITA"/>
    <n v="10028995102"/>
    <n v="19.024657534246575"/>
    <x v="3"/>
  </r>
  <r>
    <x v="3"/>
    <x v="2"/>
    <d v="2020-10-25T00:00:00"/>
    <x v="2"/>
    <x v="1"/>
    <x v="2"/>
    <x v="3"/>
    <s v="FRA"/>
    <n v="10015683567"/>
    <n v="21.775342465753425"/>
    <x v="0"/>
  </r>
  <r>
    <x v="3"/>
    <x v="2"/>
    <d v="2020-10-25T00:00:00"/>
    <x v="2"/>
    <x v="1"/>
    <x v="2"/>
    <x v="103"/>
    <s v="RUS"/>
    <n v="10007772108"/>
    <e v="#N/A"/>
    <x v="1"/>
  </r>
  <r>
    <x v="3"/>
    <x v="2"/>
    <d v="2020-10-25T00:00:00"/>
    <x v="2"/>
    <x v="1"/>
    <x v="2"/>
    <x v="108"/>
    <s v="PTM"/>
    <n v="10009307435"/>
    <n v="120.9013698630137"/>
    <x v="2"/>
  </r>
  <r>
    <x v="3"/>
    <x v="2"/>
    <d v="2020-10-25T00:00:00"/>
    <x v="2"/>
    <x v="1"/>
    <x v="2"/>
    <x v="101"/>
    <s v="UKR"/>
    <n v="10090555241"/>
    <n v="120.9013698630137"/>
    <x v="3"/>
  </r>
  <r>
    <x v="3"/>
    <x v="2"/>
    <d v="2020-10-25T00:00:00"/>
    <x v="2"/>
    <x v="1"/>
    <x v="3"/>
    <x v="100"/>
    <s v="AUS"/>
    <n v="10011146694"/>
    <e v="#N/A"/>
    <x v="0"/>
  </r>
  <r>
    <x v="3"/>
    <x v="2"/>
    <d v="2020-10-25T00:00:00"/>
    <x v="2"/>
    <x v="1"/>
    <x v="3"/>
    <x v="54"/>
    <s v="VEN"/>
    <n v="10004717719"/>
    <n v="31.901369863013699"/>
    <x v="1"/>
  </r>
  <r>
    <x v="3"/>
    <x v="2"/>
    <d v="2020-10-25T00:00:00"/>
    <x v="2"/>
    <x v="1"/>
    <x v="3"/>
    <x v="84"/>
    <s v="CAN"/>
    <n v="10007212639"/>
    <n v="29.331506849315069"/>
    <x v="2"/>
  </r>
  <r>
    <x v="3"/>
    <x v="2"/>
    <d v="2020-10-25T00:00:00"/>
    <x v="2"/>
    <x v="1"/>
    <x v="3"/>
    <x v="13"/>
    <s v="CHN"/>
    <n v="10052089586"/>
    <n v="21.81917808219178"/>
    <x v="3"/>
  </r>
  <r>
    <x v="3"/>
    <x v="2"/>
    <d v="2020-10-25T00:00:00"/>
    <x v="2"/>
    <x v="2"/>
    <x v="0"/>
    <x v="47"/>
    <s v="LTU"/>
    <n v="10009181234"/>
    <n v="25.564383561643837"/>
    <x v="0"/>
  </r>
  <r>
    <x v="3"/>
    <x v="2"/>
    <d v="2020-10-25T00:00:00"/>
    <x v="2"/>
    <x v="2"/>
    <x v="0"/>
    <x v="99"/>
    <s v="RVL"/>
    <n v="10051694112"/>
    <n v="120.9013698630137"/>
    <x v="1"/>
  </r>
  <r>
    <x v="3"/>
    <x v="2"/>
    <d v="2020-10-25T00:00:00"/>
    <x v="2"/>
    <x v="2"/>
    <x v="0"/>
    <x v="80"/>
    <s v="JPN"/>
    <n v="10090680735"/>
    <n v="28.104109589041094"/>
    <x v="2"/>
  </r>
  <r>
    <x v="3"/>
    <x v="2"/>
    <d v="2020-10-25T00:00:00"/>
    <x v="2"/>
    <x v="2"/>
    <x v="0"/>
    <x v="3"/>
    <s v="FRA"/>
    <n v="10015683567"/>
    <n v="21.775342465753425"/>
    <x v="3"/>
  </r>
  <r>
    <x v="3"/>
    <x v="2"/>
    <d v="2020-10-25T00:00:00"/>
    <x v="2"/>
    <x v="2"/>
    <x v="0"/>
    <x v="12"/>
    <s v="TTO"/>
    <n v="10009010876"/>
    <n v="26.75068493150685"/>
    <x v="4"/>
  </r>
  <r>
    <x v="3"/>
    <x v="2"/>
    <d v="2020-10-25T00:00:00"/>
    <x v="2"/>
    <x v="2"/>
    <x v="0"/>
    <x v="68"/>
    <s v="HUN"/>
    <n v="10007073506"/>
    <n v="30.334246575342465"/>
    <x v="5"/>
  </r>
  <r>
    <x v="3"/>
    <x v="2"/>
    <d v="2020-10-25T00:00:00"/>
    <x v="2"/>
    <x v="2"/>
    <x v="1"/>
    <x v="79"/>
    <s v="GER"/>
    <n v="10006379247"/>
    <n v="30.586301369863012"/>
    <x v="0"/>
  </r>
  <r>
    <x v="3"/>
    <x v="2"/>
    <d v="2020-10-25T00:00:00"/>
    <x v="2"/>
    <x v="2"/>
    <x v="1"/>
    <x v="10"/>
    <s v="COL"/>
    <n v="10010830840"/>
    <n v="22.008219178082193"/>
    <x v="1"/>
  </r>
  <r>
    <x v="3"/>
    <x v="2"/>
    <d v="2020-10-25T00:00:00"/>
    <x v="2"/>
    <x v="2"/>
    <x v="1"/>
    <x v="65"/>
    <s v="POL"/>
    <n v="10005953154"/>
    <n v="30.816438356164383"/>
    <x v="2"/>
  </r>
  <r>
    <x v="3"/>
    <x v="2"/>
    <d v="2020-10-25T00:00:00"/>
    <x v="2"/>
    <x v="2"/>
    <x v="1"/>
    <x v="24"/>
    <s v="THA"/>
    <n v="10009009159"/>
    <n v="25.706849315068492"/>
    <x v="3"/>
  </r>
  <r>
    <x v="3"/>
    <x v="2"/>
    <d v="2020-10-25T00:00:00"/>
    <x v="2"/>
    <x v="2"/>
    <x v="1"/>
    <x v="72"/>
    <s v="ESP"/>
    <n v="10006552534"/>
    <n v="30.463013698630139"/>
    <x v="4"/>
  </r>
  <r>
    <x v="3"/>
    <x v="2"/>
    <d v="2020-10-25T00:00:00"/>
    <x v="2"/>
    <x v="2"/>
    <x v="1"/>
    <x v="100"/>
    <s v="AUS"/>
    <n v="10011146694"/>
    <e v="#N/A"/>
    <x v="5"/>
  </r>
  <r>
    <x v="3"/>
    <x v="2"/>
    <d v="2020-10-25T00:00:00"/>
    <x v="2"/>
    <x v="4"/>
    <x v="0"/>
    <x v="79"/>
    <s v="GER"/>
    <n v="10006379247"/>
    <n v="30.586301369863012"/>
    <x v="0"/>
  </r>
  <r>
    <x v="3"/>
    <x v="2"/>
    <d v="2020-10-25T00:00:00"/>
    <x v="2"/>
    <x v="4"/>
    <x v="0"/>
    <x v="10"/>
    <s v="COL"/>
    <n v="10010830840"/>
    <n v="22.008219178082193"/>
    <x v="1"/>
  </r>
  <r>
    <x v="3"/>
    <x v="2"/>
    <d v="2020-10-25T00:00:00"/>
    <x v="2"/>
    <x v="4"/>
    <x v="0"/>
    <x v="65"/>
    <s v="POL"/>
    <n v="10005953154"/>
    <n v="30.816438356164383"/>
    <x v="2"/>
  </r>
  <r>
    <x v="3"/>
    <x v="2"/>
    <d v="2020-10-25T00:00:00"/>
    <x v="2"/>
    <x v="4"/>
    <x v="0"/>
    <x v="47"/>
    <s v="LTU"/>
    <n v="10009181234"/>
    <n v="25.564383561643837"/>
    <x v="3"/>
  </r>
  <r>
    <x v="3"/>
    <x v="2"/>
    <d v="2020-10-25T00:00:00"/>
    <x v="2"/>
    <x v="4"/>
    <x v="0"/>
    <x v="80"/>
    <s v="JPN"/>
    <n v="10090680735"/>
    <n v="28.104109589041094"/>
    <x v="4"/>
  </r>
  <r>
    <x v="3"/>
    <x v="2"/>
    <d v="2020-10-25T00:00:00"/>
    <x v="2"/>
    <x v="4"/>
    <x v="0"/>
    <x v="99"/>
    <s v="RVL"/>
    <n v="10051694112"/>
    <n v="120.9013698630137"/>
    <x v="5"/>
  </r>
  <r>
    <x v="3"/>
    <x v="2"/>
    <d v="2020-10-25T00:00:00"/>
    <x v="2"/>
    <x v="4"/>
    <x v="1"/>
    <x v="3"/>
    <s v="FRA"/>
    <n v="10015683567"/>
    <n v="21.775342465753425"/>
    <x v="0"/>
  </r>
  <r>
    <x v="3"/>
    <x v="2"/>
    <d v="2020-10-25T00:00:00"/>
    <x v="2"/>
    <x v="4"/>
    <x v="1"/>
    <x v="24"/>
    <s v="THA"/>
    <n v="10009009159"/>
    <n v="25.706849315068492"/>
    <x v="1"/>
  </r>
  <r>
    <x v="3"/>
    <x v="2"/>
    <d v="2020-10-25T00:00:00"/>
    <x v="2"/>
    <x v="4"/>
    <x v="1"/>
    <x v="68"/>
    <s v="HUN"/>
    <n v="10007073506"/>
    <n v="30.334246575342465"/>
    <x v="2"/>
  </r>
  <r>
    <x v="3"/>
    <x v="2"/>
    <d v="2020-10-25T00:00:00"/>
    <x v="2"/>
    <x v="4"/>
    <x v="1"/>
    <x v="12"/>
    <s v="TTO"/>
    <n v="10009010876"/>
    <n v="26.75068493150685"/>
    <x v="3"/>
  </r>
  <r>
    <x v="3"/>
    <x v="2"/>
    <d v="2020-10-25T00:00:00"/>
    <x v="2"/>
    <x v="4"/>
    <x v="1"/>
    <x v="72"/>
    <s v="ESP"/>
    <n v="10006552534"/>
    <n v="30.463013698630139"/>
    <x v="4"/>
  </r>
  <r>
    <x v="3"/>
    <x v="2"/>
    <d v="2020-10-25T00:00:00"/>
    <x v="2"/>
    <x v="4"/>
    <x v="1"/>
    <x v="100"/>
    <s v="AUS"/>
    <n v="10011146694"/>
    <e v="#N/A"/>
    <x v="5"/>
  </r>
  <r>
    <x v="7"/>
    <x v="2"/>
    <d v="2020-02-27T00:00:00"/>
    <x v="0"/>
    <x v="0"/>
    <x v="0"/>
    <x v="0"/>
    <s v="NED"/>
    <n v="10009535686"/>
    <n v="23"/>
    <x v="0"/>
  </r>
  <r>
    <x v="7"/>
    <x v="2"/>
    <d v="2020-02-27T00:00:00"/>
    <x v="0"/>
    <x v="0"/>
    <x v="0"/>
    <x v="93"/>
    <s v="MAS"/>
    <n v="10004868370"/>
    <n v="32.1"/>
    <x v="1"/>
  </r>
  <r>
    <x v="7"/>
    <x v="2"/>
    <d v="2020-02-27T00:00:00"/>
    <x v="0"/>
    <x v="0"/>
    <x v="0"/>
    <x v="5"/>
    <s v="GER"/>
    <n v="10048325582"/>
    <n v="28.1"/>
    <x v="2"/>
  </r>
  <r>
    <x v="7"/>
    <x v="2"/>
    <d v="2020-02-27T00:00:00"/>
    <x v="0"/>
    <x v="0"/>
    <x v="0"/>
    <x v="99"/>
    <s v="RUS"/>
    <n v="10051694112"/>
    <n v="33.200000000000003"/>
    <x v="3"/>
  </r>
  <r>
    <x v="7"/>
    <x v="2"/>
    <d v="2020-02-27T00:00:00"/>
    <x v="0"/>
    <x v="0"/>
    <x v="0"/>
    <x v="26"/>
    <s v="RSA"/>
    <n v="10007351671"/>
    <n v="30.3"/>
    <x v="4"/>
  </r>
  <r>
    <x v="7"/>
    <x v="2"/>
    <d v="2020-02-27T00:00:00"/>
    <x v="0"/>
    <x v="0"/>
    <x v="1"/>
    <x v="3"/>
    <s v="FRA"/>
    <n v="10015683567"/>
    <n v="21.1"/>
    <x v="0"/>
  </r>
  <r>
    <x v="7"/>
    <x v="2"/>
    <d v="2020-02-27T00:00:00"/>
    <x v="0"/>
    <x v="0"/>
    <x v="1"/>
    <x v="21"/>
    <s v="GBR"/>
    <n v="10009967641"/>
    <n v="22.8"/>
    <x v="1"/>
  </r>
  <r>
    <x v="7"/>
    <x v="2"/>
    <d v="2020-02-27T00:00:00"/>
    <x v="0"/>
    <x v="0"/>
    <x v="1"/>
    <x v="91"/>
    <s v="GER"/>
    <n v="10004601723"/>
    <n v="32.700000000000003"/>
    <x v="2"/>
  </r>
  <r>
    <x v="7"/>
    <x v="2"/>
    <d v="2020-02-27T00:00:00"/>
    <x v="0"/>
    <x v="0"/>
    <x v="1"/>
    <x v="90"/>
    <s v="JPN"/>
    <n v="10005727327"/>
    <n v="34.1"/>
    <x v="3"/>
  </r>
  <r>
    <x v="7"/>
    <x v="2"/>
    <d v="2020-02-27T00:00:00"/>
    <x v="0"/>
    <x v="0"/>
    <x v="1"/>
    <x v="54"/>
    <s v="VEN"/>
    <n v="10004717719"/>
    <n v="31.2"/>
    <x v="4"/>
  </r>
  <r>
    <x v="7"/>
    <x v="2"/>
    <d v="2020-02-27T00:00:00"/>
    <x v="0"/>
    <x v="0"/>
    <x v="2"/>
    <x v="22"/>
    <s v="NED"/>
    <n v="10007379761"/>
    <n v="27"/>
    <x v="0"/>
  </r>
  <r>
    <x v="7"/>
    <x v="2"/>
    <d v="2020-02-27T00:00:00"/>
    <x v="0"/>
    <x v="0"/>
    <x v="2"/>
    <x v="109"/>
    <s v="POL"/>
    <n v="10006902239"/>
    <n v="28.7"/>
    <x v="1"/>
  </r>
  <r>
    <x v="7"/>
    <x v="2"/>
    <d v="2020-02-27T00:00:00"/>
    <x v="0"/>
    <x v="0"/>
    <x v="2"/>
    <x v="24"/>
    <s v="AUS"/>
    <n v="10009009159"/>
    <n v="25"/>
    <x v="2"/>
  </r>
  <r>
    <x v="7"/>
    <x v="2"/>
    <d v="2020-02-27T00:00:00"/>
    <x v="0"/>
    <x v="0"/>
    <x v="2"/>
    <x v="10"/>
    <s v="COL"/>
    <n v="10010830840"/>
    <n v="21.3"/>
    <x v="3"/>
  </r>
  <r>
    <x v="7"/>
    <x v="2"/>
    <d v="2020-02-27T00:00:00"/>
    <x v="0"/>
    <x v="0"/>
    <x v="2"/>
    <x v="89"/>
    <s v="GBR"/>
    <n v="10004599194"/>
    <n v="31.9"/>
    <x v="4"/>
  </r>
  <r>
    <x v="7"/>
    <x v="2"/>
    <d v="2020-02-27T00:00:00"/>
    <x v="0"/>
    <x v="0"/>
    <x v="2"/>
    <x v="72"/>
    <s v="ESP"/>
    <n v="10006552534"/>
    <n v="29.8"/>
    <x v="5"/>
  </r>
  <r>
    <x v="7"/>
    <x v="2"/>
    <d v="2020-02-27T00:00:00"/>
    <x v="0"/>
    <x v="0"/>
    <x v="3"/>
    <x v="7"/>
    <s v="FRA"/>
    <n v="10010678569"/>
    <n v="22.9"/>
    <x v="0"/>
  </r>
  <r>
    <x v="7"/>
    <x v="2"/>
    <d v="2020-02-27T00:00:00"/>
    <x v="0"/>
    <x v="0"/>
    <x v="3"/>
    <x v="94"/>
    <s v="RUS"/>
    <n v="10003100142"/>
    <n v="33.9"/>
    <x v="1"/>
  </r>
  <r>
    <x v="7"/>
    <x v="2"/>
    <d v="2020-02-27T00:00:00"/>
    <x v="0"/>
    <x v="0"/>
    <x v="3"/>
    <x v="110"/>
    <s v="NED"/>
    <n v="10050887493"/>
    <n v="36.5"/>
    <x v="2"/>
  </r>
  <r>
    <x v="7"/>
    <x v="2"/>
    <d v="2020-02-27T00:00:00"/>
    <x v="0"/>
    <x v="0"/>
    <x v="3"/>
    <x v="19"/>
    <s v="KAZ"/>
    <n v="10010797292"/>
    <n v="21.9"/>
    <x v="3"/>
  </r>
  <r>
    <x v="7"/>
    <x v="2"/>
    <d v="2020-02-27T00:00:00"/>
    <x v="0"/>
    <x v="0"/>
    <x v="3"/>
    <x v="111"/>
    <s v="NZL"/>
    <n v="10005782695"/>
    <n v="30.6"/>
    <x v="4"/>
  </r>
  <r>
    <x v="7"/>
    <x v="2"/>
    <d v="2020-02-27T00:00:00"/>
    <x v="0"/>
    <x v="0"/>
    <x v="3"/>
    <x v="112"/>
    <s v="JPN"/>
    <n v="10008098470"/>
    <n v="35.1"/>
    <x v="5"/>
  </r>
  <r>
    <x v="7"/>
    <x v="2"/>
    <d v="2020-02-27T00:00:00"/>
    <x v="0"/>
    <x v="0"/>
    <x v="4"/>
    <x v="92"/>
    <s v="JPN"/>
    <n v="10005964470"/>
    <n v="30.9"/>
    <x v="0"/>
  </r>
  <r>
    <x v="7"/>
    <x v="2"/>
    <d v="2020-02-27T00:00:00"/>
    <x v="0"/>
    <x v="0"/>
    <x v="4"/>
    <x v="96"/>
    <s v="NED"/>
    <n v="10006900421"/>
    <n v="27.2"/>
    <x v="1"/>
  </r>
  <r>
    <x v="7"/>
    <x v="2"/>
    <d v="2020-02-27T00:00:00"/>
    <x v="0"/>
    <x v="0"/>
    <x v="4"/>
    <x v="33"/>
    <s v="NZL"/>
    <n v="10006184742"/>
    <n v="28.6"/>
    <x v="2"/>
  </r>
  <r>
    <x v="7"/>
    <x v="2"/>
    <d v="2020-02-27T00:00:00"/>
    <x v="0"/>
    <x v="0"/>
    <x v="4"/>
    <x v="9"/>
    <s v="CZE"/>
    <n v="10004612534"/>
    <n v="32.700000000000003"/>
    <x v="3"/>
  </r>
  <r>
    <x v="7"/>
    <x v="2"/>
    <d v="2020-02-27T00:00:00"/>
    <x v="0"/>
    <x v="0"/>
    <x v="4"/>
    <x v="105"/>
    <s v="TPE"/>
    <n v="10010608447"/>
    <n v="22.7"/>
    <x v="4"/>
  </r>
  <r>
    <x v="7"/>
    <x v="2"/>
    <d v="2020-02-27T00:00:00"/>
    <x v="0"/>
    <x v="0"/>
    <x v="4"/>
    <x v="8"/>
    <s v="COL"/>
    <n v="10009039774"/>
    <n v="25.6"/>
    <x v="5"/>
  </r>
  <r>
    <x v="7"/>
    <x v="2"/>
    <d v="2020-02-27T00:00:00"/>
    <x v="0"/>
    <x v="1"/>
    <x v="0"/>
    <x v="5"/>
    <s v="GER"/>
    <n v="10048325582"/>
    <n v="28.1"/>
    <x v="0"/>
  </r>
  <r>
    <x v="7"/>
    <x v="2"/>
    <d v="2020-02-27T00:00:00"/>
    <x v="0"/>
    <x v="1"/>
    <x v="0"/>
    <x v="19"/>
    <s v="KAZ"/>
    <n v="10010797292"/>
    <n v="21.9"/>
    <x v="1"/>
  </r>
  <r>
    <x v="7"/>
    <x v="2"/>
    <d v="2020-02-27T00:00:00"/>
    <x v="0"/>
    <x v="1"/>
    <x v="0"/>
    <x v="72"/>
    <s v="ESP"/>
    <n v="10006552534"/>
    <n v="29.8"/>
    <x v="2"/>
  </r>
  <r>
    <x v="7"/>
    <x v="2"/>
    <d v="2020-02-27T00:00:00"/>
    <x v="0"/>
    <x v="1"/>
    <x v="0"/>
    <x v="9"/>
    <s v="CZE"/>
    <n v="10004612534"/>
    <n v="32.700000000000003"/>
    <x v="3"/>
  </r>
  <r>
    <x v="7"/>
    <x v="2"/>
    <d v="2020-02-27T00:00:00"/>
    <x v="0"/>
    <x v="1"/>
    <x v="1"/>
    <x v="112"/>
    <s v="JPN"/>
    <n v="10008098470"/>
    <n v="35.1"/>
    <x v="0"/>
  </r>
  <r>
    <x v="7"/>
    <x v="2"/>
    <d v="2020-02-27T00:00:00"/>
    <x v="0"/>
    <x v="1"/>
    <x v="1"/>
    <x v="105"/>
    <s v="TPE"/>
    <n v="10010608447"/>
    <n v="22.7"/>
    <x v="1"/>
  </r>
  <r>
    <x v="7"/>
    <x v="2"/>
    <d v="2020-02-27T00:00:00"/>
    <x v="0"/>
    <x v="1"/>
    <x v="1"/>
    <x v="99"/>
    <s v="RUS"/>
    <n v="10051694112"/>
    <n v="33.200000000000003"/>
    <x v="2"/>
  </r>
  <r>
    <x v="7"/>
    <x v="2"/>
    <d v="2020-02-27T00:00:00"/>
    <x v="0"/>
    <x v="1"/>
    <x v="1"/>
    <x v="10"/>
    <s v="COL"/>
    <n v="10010830840"/>
    <n v="21.3"/>
    <x v="3"/>
  </r>
  <r>
    <x v="7"/>
    <x v="2"/>
    <d v="2020-02-27T00:00:00"/>
    <x v="0"/>
    <x v="1"/>
    <x v="1"/>
    <x v="91"/>
    <s v="GER"/>
    <n v="10004601723"/>
    <n v="32.700000000000003"/>
    <x v="4"/>
  </r>
  <r>
    <x v="7"/>
    <x v="2"/>
    <d v="2020-02-27T00:00:00"/>
    <x v="0"/>
    <x v="1"/>
    <x v="2"/>
    <x v="90"/>
    <s v="JPN"/>
    <n v="10005727327"/>
    <n v="34.1"/>
    <x v="0"/>
  </r>
  <r>
    <x v="7"/>
    <x v="2"/>
    <d v="2020-02-27T00:00:00"/>
    <x v="0"/>
    <x v="1"/>
    <x v="2"/>
    <x v="24"/>
    <s v="AUS"/>
    <n v="10009009159"/>
    <n v="25"/>
    <x v="1"/>
  </r>
  <r>
    <x v="7"/>
    <x v="2"/>
    <d v="2020-02-27T00:00:00"/>
    <x v="0"/>
    <x v="1"/>
    <x v="2"/>
    <x v="111"/>
    <s v="NZL"/>
    <n v="10005782695"/>
    <n v="30.6"/>
    <x v="2"/>
  </r>
  <r>
    <x v="7"/>
    <x v="2"/>
    <d v="2020-02-27T00:00:00"/>
    <x v="0"/>
    <x v="1"/>
    <x v="2"/>
    <x v="8"/>
    <s v="COL"/>
    <n v="10009039774"/>
    <n v="25.6"/>
    <x v="3"/>
  </r>
  <r>
    <x v="7"/>
    <x v="2"/>
    <d v="2020-02-27T00:00:00"/>
    <x v="0"/>
    <x v="1"/>
    <x v="2"/>
    <x v="26"/>
    <s v="RSA"/>
    <n v="10007351671"/>
    <n v="30.3"/>
    <x v="4"/>
  </r>
  <r>
    <x v="7"/>
    <x v="2"/>
    <d v="2020-02-27T00:00:00"/>
    <x v="0"/>
    <x v="1"/>
    <x v="3"/>
    <x v="89"/>
    <s v="GBR"/>
    <n v="10004599194"/>
    <n v="31.9"/>
    <x v="0"/>
  </r>
  <r>
    <x v="7"/>
    <x v="2"/>
    <d v="2020-02-27T00:00:00"/>
    <x v="0"/>
    <x v="1"/>
    <x v="3"/>
    <x v="33"/>
    <s v="NZL"/>
    <n v="10006184742"/>
    <n v="28.6"/>
    <x v="1"/>
  </r>
  <r>
    <x v="7"/>
    <x v="2"/>
    <d v="2020-02-27T00:00:00"/>
    <x v="0"/>
    <x v="1"/>
    <x v="3"/>
    <x v="54"/>
    <s v="VEN"/>
    <n v="10004717719"/>
    <n v="31.2"/>
    <x v="2"/>
  </r>
  <r>
    <x v="7"/>
    <x v="2"/>
    <d v="2020-02-27T00:00:00"/>
    <x v="0"/>
    <x v="1"/>
    <x v="3"/>
    <x v="110"/>
    <s v="NED"/>
    <n v="10050887493"/>
    <n v="36.5"/>
    <x v="3"/>
  </r>
  <r>
    <x v="7"/>
    <x v="2"/>
    <d v="2020-02-27T00:00:00"/>
    <x v="0"/>
    <x v="2"/>
    <x v="0"/>
    <x v="0"/>
    <s v="NED"/>
    <n v="10009535686"/>
    <n v="23"/>
    <x v="0"/>
  </r>
  <r>
    <x v="7"/>
    <x v="2"/>
    <d v="2020-02-27T00:00:00"/>
    <x v="0"/>
    <x v="2"/>
    <x v="0"/>
    <x v="7"/>
    <s v="FRA"/>
    <n v="10010678569"/>
    <n v="22.9"/>
    <x v="1"/>
  </r>
  <r>
    <x v="7"/>
    <x v="2"/>
    <d v="2020-02-27T00:00:00"/>
    <x v="0"/>
    <x v="2"/>
    <x v="0"/>
    <x v="19"/>
    <s v="KAZ"/>
    <n v="10010797292"/>
    <n v="21.9"/>
    <x v="2"/>
  </r>
  <r>
    <x v="7"/>
    <x v="2"/>
    <d v="2020-02-27T00:00:00"/>
    <x v="0"/>
    <x v="2"/>
    <x v="0"/>
    <x v="21"/>
    <s v="GBR"/>
    <n v="10009967641"/>
    <n v="22.8"/>
    <x v="3"/>
  </r>
  <r>
    <x v="7"/>
    <x v="2"/>
    <d v="2020-02-27T00:00:00"/>
    <x v="0"/>
    <x v="2"/>
    <x v="0"/>
    <x v="112"/>
    <s v="JPN"/>
    <n v="10008098470"/>
    <n v="35.1"/>
    <x v="4"/>
  </r>
  <r>
    <x v="7"/>
    <x v="2"/>
    <d v="2020-02-27T00:00:00"/>
    <x v="0"/>
    <x v="2"/>
    <x v="0"/>
    <x v="33"/>
    <s v="NZL"/>
    <n v="10006184742"/>
    <n v="28.6"/>
    <x v="5"/>
  </r>
  <r>
    <x v="7"/>
    <x v="2"/>
    <d v="2020-02-27T00:00:00"/>
    <x v="0"/>
    <x v="2"/>
    <x v="1"/>
    <x v="96"/>
    <s v="NED"/>
    <n v="10006900421"/>
    <n v="27.2"/>
    <x v="0"/>
  </r>
  <r>
    <x v="7"/>
    <x v="2"/>
    <d v="2020-02-27T00:00:00"/>
    <x v="0"/>
    <x v="2"/>
    <x v="1"/>
    <x v="92"/>
    <s v="JPN"/>
    <n v="10005964470"/>
    <n v="30.9"/>
    <x v="1"/>
  </r>
  <r>
    <x v="7"/>
    <x v="2"/>
    <d v="2020-02-27T00:00:00"/>
    <x v="0"/>
    <x v="2"/>
    <x v="1"/>
    <x v="3"/>
    <s v="FRA"/>
    <n v="10015683567"/>
    <n v="21.1"/>
    <x v="2"/>
  </r>
  <r>
    <x v="7"/>
    <x v="2"/>
    <d v="2020-02-27T00:00:00"/>
    <x v="0"/>
    <x v="2"/>
    <x v="1"/>
    <x v="89"/>
    <s v="GBR"/>
    <n v="10004599194"/>
    <n v="31.9"/>
    <x v="3"/>
  </r>
  <r>
    <x v="7"/>
    <x v="2"/>
    <d v="2020-02-27T00:00:00"/>
    <x v="0"/>
    <x v="2"/>
    <x v="1"/>
    <x v="109"/>
    <s v="POL"/>
    <n v="10006902239"/>
    <n v="28.7"/>
    <x v="4"/>
  </r>
  <r>
    <x v="7"/>
    <x v="2"/>
    <d v="2020-02-27T00:00:00"/>
    <x v="0"/>
    <x v="2"/>
    <x v="1"/>
    <x v="24"/>
    <s v="AUS"/>
    <n v="10009009159"/>
    <n v="25"/>
    <x v="5"/>
  </r>
  <r>
    <x v="7"/>
    <x v="2"/>
    <d v="2020-02-27T00:00:00"/>
    <x v="0"/>
    <x v="2"/>
    <x v="2"/>
    <x v="90"/>
    <s v="JPN"/>
    <n v="10005727327"/>
    <n v="34.1"/>
    <x v="0"/>
  </r>
  <r>
    <x v="7"/>
    <x v="2"/>
    <d v="2020-02-27T00:00:00"/>
    <x v="0"/>
    <x v="2"/>
    <x v="2"/>
    <x v="93"/>
    <s v="MAS"/>
    <n v="10004868370"/>
    <n v="32.1"/>
    <x v="1"/>
  </r>
  <r>
    <x v="7"/>
    <x v="2"/>
    <d v="2020-02-27T00:00:00"/>
    <x v="0"/>
    <x v="2"/>
    <x v="2"/>
    <x v="22"/>
    <s v="NED"/>
    <n v="10007379761"/>
    <n v="27"/>
    <x v="2"/>
  </r>
  <r>
    <x v="7"/>
    <x v="2"/>
    <d v="2020-02-27T00:00:00"/>
    <x v="0"/>
    <x v="2"/>
    <x v="2"/>
    <x v="5"/>
    <s v="GER"/>
    <n v="10048325582"/>
    <n v="28.1"/>
    <x v="3"/>
  </r>
  <r>
    <x v="7"/>
    <x v="2"/>
    <d v="2020-02-27T00:00:00"/>
    <x v="0"/>
    <x v="2"/>
    <x v="2"/>
    <x v="94"/>
    <s v="RUS"/>
    <n v="10003100142"/>
    <n v="33.9"/>
    <x v="4"/>
  </r>
  <r>
    <x v="7"/>
    <x v="2"/>
    <d v="2020-02-27T00:00:00"/>
    <x v="0"/>
    <x v="2"/>
    <x v="2"/>
    <x v="105"/>
    <s v="TPE"/>
    <n v="10010608447"/>
    <n v="22.7"/>
    <x v="5"/>
  </r>
  <r>
    <x v="7"/>
    <x v="2"/>
    <d v="2020-02-27T00:00:00"/>
    <x v="0"/>
    <x v="3"/>
    <x v="0"/>
    <x v="92"/>
    <s v="JPN"/>
    <n v="10005964470"/>
    <n v="30.9"/>
    <x v="0"/>
  </r>
  <r>
    <x v="7"/>
    <x v="2"/>
    <d v="2020-02-27T00:00:00"/>
    <x v="0"/>
    <x v="3"/>
    <x v="0"/>
    <x v="19"/>
    <s v="KAZ"/>
    <n v="10010797292"/>
    <n v="21.9"/>
    <x v="1"/>
  </r>
  <r>
    <x v="7"/>
    <x v="2"/>
    <d v="2020-02-27T00:00:00"/>
    <x v="0"/>
    <x v="3"/>
    <x v="0"/>
    <x v="0"/>
    <s v="NED"/>
    <n v="10009535686"/>
    <n v="23"/>
    <x v="2"/>
  </r>
  <r>
    <x v="7"/>
    <x v="2"/>
    <d v="2020-02-27T00:00:00"/>
    <x v="0"/>
    <x v="3"/>
    <x v="0"/>
    <x v="89"/>
    <s v="GBR"/>
    <n v="10004599194"/>
    <n v="31.9"/>
    <x v="3"/>
  </r>
  <r>
    <x v="7"/>
    <x v="2"/>
    <d v="2020-02-27T00:00:00"/>
    <x v="0"/>
    <x v="3"/>
    <x v="0"/>
    <x v="7"/>
    <s v="FRA"/>
    <n v="10010678569"/>
    <n v="22.9"/>
    <x v="4"/>
  </r>
  <r>
    <x v="7"/>
    <x v="2"/>
    <d v="2020-02-27T00:00:00"/>
    <x v="0"/>
    <x v="3"/>
    <x v="0"/>
    <x v="22"/>
    <s v="NED"/>
    <n v="10007379761"/>
    <n v="27"/>
    <x v="5"/>
  </r>
  <r>
    <x v="7"/>
    <x v="2"/>
    <d v="2020-02-27T00:00:00"/>
    <x v="0"/>
    <x v="3"/>
    <x v="1"/>
    <x v="93"/>
    <s v="MAS"/>
    <n v="10004868370"/>
    <n v="32.1"/>
    <x v="0"/>
  </r>
  <r>
    <x v="7"/>
    <x v="2"/>
    <d v="2020-02-27T00:00:00"/>
    <x v="0"/>
    <x v="3"/>
    <x v="1"/>
    <x v="5"/>
    <s v="GER"/>
    <n v="10048325582"/>
    <n v="28.1"/>
    <x v="1"/>
  </r>
  <r>
    <x v="7"/>
    <x v="2"/>
    <d v="2020-02-27T00:00:00"/>
    <x v="0"/>
    <x v="3"/>
    <x v="1"/>
    <x v="21"/>
    <s v="GBR"/>
    <n v="10009967641"/>
    <n v="22.8"/>
    <x v="2"/>
  </r>
  <r>
    <x v="7"/>
    <x v="2"/>
    <d v="2020-02-27T00:00:00"/>
    <x v="0"/>
    <x v="3"/>
    <x v="1"/>
    <x v="96"/>
    <s v="NED"/>
    <n v="10006900421"/>
    <n v="27.2"/>
    <x v="3"/>
  </r>
  <r>
    <x v="7"/>
    <x v="2"/>
    <d v="2020-02-27T00:00:00"/>
    <x v="0"/>
    <x v="3"/>
    <x v="1"/>
    <x v="90"/>
    <s v="JPN"/>
    <n v="10005727327"/>
    <n v="34.1"/>
    <x v="4"/>
  </r>
  <r>
    <x v="7"/>
    <x v="2"/>
    <d v="2020-02-27T00:00:00"/>
    <x v="0"/>
    <x v="3"/>
    <x v="1"/>
    <x v="3"/>
    <s v="FRA"/>
    <n v="10015683567"/>
    <n v="21.1"/>
    <x v="5"/>
  </r>
  <r>
    <x v="7"/>
    <x v="2"/>
    <d v="2020-02-27T00:00:00"/>
    <x v="0"/>
    <x v="4"/>
    <x v="0"/>
    <x v="0"/>
    <s v="NED"/>
    <n v="10009535686"/>
    <n v="23"/>
    <x v="0"/>
  </r>
  <r>
    <x v="7"/>
    <x v="2"/>
    <d v="2020-02-27T00:00:00"/>
    <x v="0"/>
    <x v="4"/>
    <x v="0"/>
    <x v="92"/>
    <s v="JPN"/>
    <n v="10005964470"/>
    <n v="30.9"/>
    <x v="1"/>
  </r>
  <r>
    <x v="7"/>
    <x v="2"/>
    <d v="2020-02-27T00:00:00"/>
    <x v="0"/>
    <x v="4"/>
    <x v="0"/>
    <x v="93"/>
    <s v="MAS"/>
    <n v="10004868370"/>
    <n v="32.1"/>
    <x v="2"/>
  </r>
  <r>
    <x v="7"/>
    <x v="2"/>
    <d v="2020-02-27T00:00:00"/>
    <x v="0"/>
    <x v="4"/>
    <x v="0"/>
    <x v="21"/>
    <s v="GBR"/>
    <n v="10009967641"/>
    <n v="22.8"/>
    <x v="3"/>
  </r>
  <r>
    <x v="7"/>
    <x v="2"/>
    <d v="2020-02-27T00:00:00"/>
    <x v="0"/>
    <x v="4"/>
    <x v="0"/>
    <x v="5"/>
    <s v="GER"/>
    <n v="10048325582"/>
    <n v="28.1"/>
    <x v="4"/>
  </r>
  <r>
    <x v="7"/>
    <x v="2"/>
    <d v="2020-02-27T00:00:00"/>
    <x v="0"/>
    <x v="4"/>
    <x v="0"/>
    <x v="19"/>
    <s v="KAZ"/>
    <n v="10010797292"/>
    <n v="21.9"/>
    <x v="5"/>
  </r>
  <r>
    <x v="7"/>
    <x v="2"/>
    <d v="2020-02-27T00:00:00"/>
    <x v="0"/>
    <x v="4"/>
    <x v="1"/>
    <x v="22"/>
    <s v="NED"/>
    <n v="10007379761"/>
    <n v="27"/>
    <x v="0"/>
  </r>
  <r>
    <x v="7"/>
    <x v="2"/>
    <d v="2020-02-27T00:00:00"/>
    <x v="0"/>
    <x v="4"/>
    <x v="1"/>
    <x v="89"/>
    <s v="GBR"/>
    <n v="10004599194"/>
    <n v="31.9"/>
    <x v="1"/>
  </r>
  <r>
    <x v="7"/>
    <x v="2"/>
    <d v="2020-02-27T00:00:00"/>
    <x v="0"/>
    <x v="4"/>
    <x v="1"/>
    <x v="3"/>
    <s v="FRA"/>
    <n v="10015683567"/>
    <n v="21.1"/>
    <x v="2"/>
  </r>
  <r>
    <x v="7"/>
    <x v="2"/>
    <d v="2020-02-27T00:00:00"/>
    <x v="0"/>
    <x v="4"/>
    <x v="1"/>
    <x v="7"/>
    <s v="FRA"/>
    <n v="10010678569"/>
    <n v="22.9"/>
    <x v="3"/>
  </r>
  <r>
    <x v="7"/>
    <x v="2"/>
    <d v="2020-02-27T00:00:00"/>
    <x v="0"/>
    <x v="4"/>
    <x v="1"/>
    <x v="96"/>
    <s v="NED"/>
    <n v="10006900421"/>
    <n v="27.2"/>
    <x v="4"/>
  </r>
  <r>
    <x v="7"/>
    <x v="2"/>
    <d v="2020-02-27T00:00:00"/>
    <x v="0"/>
    <x v="4"/>
    <x v="1"/>
    <x v="90"/>
    <s v="JPN"/>
    <n v="10005727327"/>
    <n v="34.1"/>
    <x v="5"/>
  </r>
  <r>
    <x v="8"/>
    <x v="2"/>
    <d v="2019-12-14T00:00:00"/>
    <x v="2"/>
    <x v="0"/>
    <x v="0"/>
    <x v="12"/>
    <s v="TTO"/>
    <n v="10009010876"/>
    <n v="25.9"/>
    <x v="0"/>
  </r>
  <r>
    <x v="8"/>
    <x v="2"/>
    <d v="2019-12-14T00:00:00"/>
    <x v="2"/>
    <x v="0"/>
    <x v="0"/>
    <x v="13"/>
    <s v="CHN"/>
    <n v="10052089586"/>
    <n v="20.9"/>
    <x v="1"/>
  </r>
  <r>
    <x v="8"/>
    <x v="2"/>
    <d v="2019-12-14T00:00:00"/>
    <x v="2"/>
    <x v="0"/>
    <x v="0"/>
    <x v="99"/>
    <s v="RUS"/>
    <n v="10051694112"/>
    <n v="33"/>
    <x v="7"/>
  </r>
  <r>
    <x v="8"/>
    <x v="2"/>
    <d v="2019-12-14T00:00:00"/>
    <x v="2"/>
    <x v="0"/>
    <x v="0"/>
    <x v="93"/>
    <s v="MAS"/>
    <n v="10004868370"/>
    <n v="31.9"/>
    <x v="7"/>
  </r>
  <r>
    <x v="8"/>
    <x v="2"/>
    <d v="2019-12-14T00:00:00"/>
    <x v="2"/>
    <x v="0"/>
    <x v="0"/>
    <x v="112"/>
    <s v="JPN"/>
    <n v="10008098470"/>
    <n v="34.799999999999997"/>
    <x v="7"/>
  </r>
  <r>
    <x v="8"/>
    <x v="2"/>
    <d v="2019-12-14T00:00:00"/>
    <x v="2"/>
    <x v="0"/>
    <x v="0"/>
    <x v="109"/>
    <s v="POL"/>
    <n v="10006902239"/>
    <n v="28.4"/>
    <x v="7"/>
  </r>
  <r>
    <x v="8"/>
    <x v="2"/>
    <d v="2019-12-14T00:00:00"/>
    <x v="2"/>
    <x v="0"/>
    <x v="1"/>
    <x v="28"/>
    <s v="NZL"/>
    <n v="10009012391"/>
    <n v="24.2"/>
    <x v="0"/>
  </r>
  <r>
    <x v="8"/>
    <x v="2"/>
    <d v="2019-12-14T00:00:00"/>
    <x v="2"/>
    <x v="0"/>
    <x v="1"/>
    <x v="24"/>
    <s v="AUS"/>
    <n v="10009009159"/>
    <n v="24.8"/>
    <x v="1"/>
  </r>
  <r>
    <x v="8"/>
    <x v="2"/>
    <d v="2019-12-14T00:00:00"/>
    <x v="2"/>
    <x v="0"/>
    <x v="1"/>
    <x v="9"/>
    <s v="CZE"/>
    <n v="10004612534"/>
    <n v="32.5"/>
    <x v="2"/>
  </r>
  <r>
    <x v="8"/>
    <x v="2"/>
    <d v="2019-12-14T00:00:00"/>
    <x v="2"/>
    <x v="0"/>
    <x v="1"/>
    <x v="105"/>
    <s v="TPE"/>
    <n v="10010608447"/>
    <n v="22.5"/>
    <x v="3"/>
  </r>
  <r>
    <x v="8"/>
    <x v="2"/>
    <d v="2019-12-14T00:00:00"/>
    <x v="2"/>
    <x v="0"/>
    <x v="1"/>
    <x v="113"/>
    <s v="BRA"/>
    <n v="10010920665"/>
    <n v="22.4"/>
    <x v="4"/>
  </r>
  <r>
    <x v="8"/>
    <x v="2"/>
    <d v="2019-12-14T00:00:00"/>
    <x v="2"/>
    <x v="0"/>
    <x v="1"/>
    <x v="72"/>
    <s v="ESP"/>
    <n v="10006552534"/>
    <n v="29.6"/>
    <x v="5"/>
  </r>
  <r>
    <x v="8"/>
    <x v="2"/>
    <d v="2019-12-14T00:00:00"/>
    <x v="2"/>
    <x v="0"/>
    <x v="2"/>
    <x v="16"/>
    <s v="AUS"/>
    <n v="10006894559"/>
    <n v="27.3"/>
    <x v="0"/>
  </r>
  <r>
    <x v="8"/>
    <x v="2"/>
    <d v="2019-12-14T00:00:00"/>
    <x v="2"/>
    <x v="0"/>
    <x v="2"/>
    <x v="21"/>
    <s v="GBR"/>
    <n v="10009967641"/>
    <n v="22.6"/>
    <x v="1"/>
  </r>
  <r>
    <x v="8"/>
    <x v="2"/>
    <d v="2019-12-14T00:00:00"/>
    <x v="2"/>
    <x v="0"/>
    <x v="2"/>
    <x v="108"/>
    <s v="CAN"/>
    <n v="10009307435"/>
    <n v="27.7"/>
    <x v="2"/>
  </r>
  <r>
    <x v="8"/>
    <x v="2"/>
    <d v="2019-12-14T00:00:00"/>
    <x v="2"/>
    <x v="0"/>
    <x v="2"/>
    <x v="3"/>
    <s v="FRA"/>
    <n v="10015683567"/>
    <n v="20.9"/>
    <x v="3"/>
  </r>
  <r>
    <x v="8"/>
    <x v="2"/>
    <d v="2019-12-14T00:00:00"/>
    <x v="2"/>
    <x v="0"/>
    <x v="2"/>
    <x v="101"/>
    <s v="UKR"/>
    <n v="10090555241"/>
    <n v="22"/>
    <x v="4"/>
  </r>
  <r>
    <x v="8"/>
    <x v="2"/>
    <d v="2019-12-14T00:00:00"/>
    <x v="2"/>
    <x v="0"/>
    <x v="2"/>
    <x v="19"/>
    <s v="KAZ"/>
    <n v="10010797292"/>
    <n v="21.7"/>
    <x v="5"/>
  </r>
  <r>
    <x v="8"/>
    <x v="2"/>
    <d v="2019-12-14T00:00:00"/>
    <x v="2"/>
    <x v="0"/>
    <x v="3"/>
    <x v="94"/>
    <s v="RUS"/>
    <n v="10003100142"/>
    <n v="33.700000000000003"/>
    <x v="0"/>
  </r>
  <r>
    <x v="8"/>
    <x v="2"/>
    <d v="2019-12-14T00:00:00"/>
    <x v="2"/>
    <x v="0"/>
    <x v="3"/>
    <x v="84"/>
    <s v="CAN"/>
    <n v="10007212639"/>
    <n v="28.4"/>
    <x v="1"/>
  </r>
  <r>
    <x v="8"/>
    <x v="2"/>
    <d v="2019-12-14T00:00:00"/>
    <x v="2"/>
    <x v="0"/>
    <x v="3"/>
    <x v="10"/>
    <s v="COL"/>
    <n v="10010830840"/>
    <n v="21.1"/>
    <x v="2"/>
  </r>
  <r>
    <x v="8"/>
    <x v="2"/>
    <d v="2019-12-14T00:00:00"/>
    <x v="2"/>
    <x v="0"/>
    <x v="3"/>
    <x v="58"/>
    <s v="ARG"/>
    <n v="10010894696"/>
    <n v="33.6"/>
    <x v="3"/>
  </r>
  <r>
    <x v="8"/>
    <x v="2"/>
    <d v="2019-12-14T00:00:00"/>
    <x v="2"/>
    <x v="0"/>
    <x v="3"/>
    <x v="54"/>
    <s v="VEN"/>
    <n v="10004717719"/>
    <n v="31"/>
    <x v="4"/>
  </r>
  <r>
    <x v="8"/>
    <x v="2"/>
    <d v="2019-12-14T00:00:00"/>
    <x v="2"/>
    <x v="0"/>
    <x v="3"/>
    <x v="92"/>
    <s v="JPN"/>
    <n v="10005964470"/>
    <n v="30.7"/>
    <x v="5"/>
  </r>
  <r>
    <x v="8"/>
    <x v="2"/>
    <d v="2019-12-14T00:00:00"/>
    <x v="2"/>
    <x v="0"/>
    <x v="3"/>
    <x v="68"/>
    <s v="HUN"/>
    <n v="10007073506"/>
    <n v="29.4"/>
    <x v="6"/>
  </r>
  <r>
    <x v="8"/>
    <x v="2"/>
    <d v="2019-12-14T00:00:00"/>
    <x v="2"/>
    <x v="1"/>
    <x v="0"/>
    <x v="92"/>
    <s v="JPN"/>
    <n v="10005964470"/>
    <n v="30.7"/>
    <x v="0"/>
  </r>
  <r>
    <x v="8"/>
    <x v="2"/>
    <d v="2019-12-14T00:00:00"/>
    <x v="2"/>
    <x v="1"/>
    <x v="0"/>
    <x v="101"/>
    <s v="UKR"/>
    <n v="10090555241"/>
    <n v="22"/>
    <x v="1"/>
  </r>
  <r>
    <x v="8"/>
    <x v="2"/>
    <d v="2019-12-14T00:00:00"/>
    <x v="2"/>
    <x v="1"/>
    <x v="0"/>
    <x v="113"/>
    <s v="BRA"/>
    <n v="10010920665"/>
    <n v="22.4"/>
    <x v="2"/>
  </r>
  <r>
    <x v="8"/>
    <x v="2"/>
    <d v="2019-12-14T00:00:00"/>
    <x v="2"/>
    <x v="1"/>
    <x v="1"/>
    <x v="9"/>
    <s v="CZE"/>
    <n v="10004612534"/>
    <n v="32.5"/>
    <x v="0"/>
  </r>
  <r>
    <x v="8"/>
    <x v="2"/>
    <d v="2019-12-14T00:00:00"/>
    <x v="2"/>
    <x v="1"/>
    <x v="1"/>
    <x v="3"/>
    <s v="FRA"/>
    <n v="10015683567"/>
    <n v="20.9"/>
    <x v="1"/>
  </r>
  <r>
    <x v="8"/>
    <x v="2"/>
    <d v="2019-12-14T00:00:00"/>
    <x v="2"/>
    <x v="1"/>
    <x v="1"/>
    <x v="58"/>
    <s v="ARG"/>
    <n v="10010894696"/>
    <n v="33.6"/>
    <x v="2"/>
  </r>
  <r>
    <x v="8"/>
    <x v="2"/>
    <d v="2019-12-14T00:00:00"/>
    <x v="2"/>
    <x v="1"/>
    <x v="1"/>
    <x v="99"/>
    <s v="RUS"/>
    <n v="10051694112"/>
    <n v="33"/>
    <x v="3"/>
  </r>
  <r>
    <x v="8"/>
    <x v="2"/>
    <d v="2019-12-14T00:00:00"/>
    <x v="2"/>
    <x v="1"/>
    <x v="2"/>
    <x v="108"/>
    <s v="CAN"/>
    <n v="10009307435"/>
    <n v="27.7"/>
    <x v="0"/>
  </r>
  <r>
    <x v="8"/>
    <x v="2"/>
    <d v="2019-12-14T00:00:00"/>
    <x v="2"/>
    <x v="1"/>
    <x v="2"/>
    <x v="105"/>
    <s v="TPE"/>
    <n v="10010608447"/>
    <n v="22.5"/>
    <x v="1"/>
  </r>
  <r>
    <x v="8"/>
    <x v="2"/>
    <d v="2019-12-14T00:00:00"/>
    <x v="2"/>
    <x v="1"/>
    <x v="2"/>
    <x v="54"/>
    <s v="VEN"/>
    <n v="10004717719"/>
    <n v="31"/>
    <x v="2"/>
  </r>
  <r>
    <x v="8"/>
    <x v="2"/>
    <d v="2019-12-14T00:00:00"/>
    <x v="2"/>
    <x v="1"/>
    <x v="2"/>
    <x v="19"/>
    <s v="KAZ"/>
    <n v="10010797292"/>
    <n v="21.7"/>
    <x v="3"/>
  </r>
  <r>
    <x v="8"/>
    <x v="2"/>
    <d v="2019-12-14T00:00:00"/>
    <x v="2"/>
    <x v="1"/>
    <x v="3"/>
    <x v="10"/>
    <s v="COL"/>
    <n v="10010830840"/>
    <n v="21.1"/>
    <x v="0"/>
  </r>
  <r>
    <x v="8"/>
    <x v="2"/>
    <d v="2019-12-14T00:00:00"/>
    <x v="2"/>
    <x v="1"/>
    <x v="3"/>
    <x v="72"/>
    <s v="ESP"/>
    <n v="10006552534"/>
    <n v="29.6"/>
    <x v="1"/>
  </r>
  <r>
    <x v="8"/>
    <x v="2"/>
    <d v="2019-12-14T00:00:00"/>
    <x v="2"/>
    <x v="1"/>
    <x v="3"/>
    <x v="109"/>
    <s v="POL"/>
    <n v="10006902239"/>
    <n v="28.4"/>
    <x v="2"/>
  </r>
  <r>
    <x v="8"/>
    <x v="2"/>
    <d v="2019-12-14T00:00:00"/>
    <x v="2"/>
    <x v="1"/>
    <x v="3"/>
    <x v="68"/>
    <s v="HUN"/>
    <n v="10007073506"/>
    <n v="29.4"/>
    <x v="3"/>
  </r>
  <r>
    <x v="8"/>
    <x v="2"/>
    <d v="2019-12-14T00:00:00"/>
    <x v="2"/>
    <x v="2"/>
    <x v="0"/>
    <x v="94"/>
    <s v="RUS"/>
    <n v="10003100142"/>
    <n v="33.700000000000003"/>
    <x v="0"/>
  </r>
  <r>
    <x v="8"/>
    <x v="2"/>
    <d v="2019-12-14T00:00:00"/>
    <x v="2"/>
    <x v="2"/>
    <x v="0"/>
    <x v="21"/>
    <s v="GBR"/>
    <n v="10009967641"/>
    <n v="22.6"/>
    <x v="1"/>
  </r>
  <r>
    <x v="8"/>
    <x v="2"/>
    <d v="2019-12-14T00:00:00"/>
    <x v="2"/>
    <x v="2"/>
    <x v="0"/>
    <x v="12"/>
    <s v="TTO"/>
    <n v="10009010876"/>
    <n v="25.9"/>
    <x v="2"/>
  </r>
  <r>
    <x v="8"/>
    <x v="2"/>
    <d v="2019-12-14T00:00:00"/>
    <x v="2"/>
    <x v="2"/>
    <x v="0"/>
    <x v="108"/>
    <s v="CAN"/>
    <n v="10009307435"/>
    <n v="27.7"/>
    <x v="3"/>
  </r>
  <r>
    <x v="8"/>
    <x v="2"/>
    <d v="2019-12-14T00:00:00"/>
    <x v="2"/>
    <x v="2"/>
    <x v="0"/>
    <x v="92"/>
    <s v="JPN"/>
    <n v="10005964470"/>
    <n v="30.7"/>
    <x v="4"/>
  </r>
  <r>
    <x v="8"/>
    <x v="2"/>
    <d v="2019-12-14T00:00:00"/>
    <x v="2"/>
    <x v="2"/>
    <x v="0"/>
    <x v="24"/>
    <s v="AUS"/>
    <n v="10009009159"/>
    <n v="24.8"/>
    <x v="5"/>
  </r>
  <r>
    <x v="8"/>
    <x v="2"/>
    <d v="2019-12-14T00:00:00"/>
    <x v="2"/>
    <x v="2"/>
    <x v="1"/>
    <x v="16"/>
    <s v="AUS"/>
    <n v="10006894559"/>
    <n v="27.3"/>
    <x v="0"/>
  </r>
  <r>
    <x v="8"/>
    <x v="2"/>
    <d v="2019-12-14T00:00:00"/>
    <x v="2"/>
    <x v="2"/>
    <x v="1"/>
    <x v="9"/>
    <s v="CZE"/>
    <n v="10004612534"/>
    <n v="32.5"/>
    <x v="1"/>
  </r>
  <r>
    <x v="8"/>
    <x v="2"/>
    <d v="2019-12-14T00:00:00"/>
    <x v="2"/>
    <x v="2"/>
    <x v="1"/>
    <x v="10"/>
    <s v="COL"/>
    <n v="10010830840"/>
    <n v="21.1"/>
    <x v="2"/>
  </r>
  <r>
    <x v="8"/>
    <x v="2"/>
    <d v="2019-12-14T00:00:00"/>
    <x v="2"/>
    <x v="2"/>
    <x v="1"/>
    <x v="84"/>
    <s v="CAN"/>
    <n v="10007212639"/>
    <n v="28.4"/>
    <x v="3"/>
  </r>
  <r>
    <x v="8"/>
    <x v="2"/>
    <d v="2019-12-14T00:00:00"/>
    <x v="2"/>
    <x v="2"/>
    <x v="1"/>
    <x v="13"/>
    <s v="CHN"/>
    <n v="10052089586"/>
    <n v="20.9"/>
    <x v="4"/>
  </r>
  <r>
    <x v="8"/>
    <x v="2"/>
    <d v="2019-12-14T00:00:00"/>
    <x v="2"/>
    <x v="2"/>
    <x v="1"/>
    <x v="28"/>
    <s v="NZL"/>
    <n v="10009012391"/>
    <n v="24.2"/>
    <x v="5"/>
  </r>
  <r>
    <x v="8"/>
    <x v="2"/>
    <d v="2019-12-14T00:00:00"/>
    <x v="2"/>
    <x v="4"/>
    <x v="0"/>
    <x v="10"/>
    <s v="COL"/>
    <n v="10010830840"/>
    <n v="21.1"/>
    <x v="0"/>
  </r>
  <r>
    <x v="8"/>
    <x v="2"/>
    <d v="2019-12-14T00:00:00"/>
    <x v="2"/>
    <x v="4"/>
    <x v="0"/>
    <x v="16"/>
    <s v="AUS"/>
    <n v="10006894559"/>
    <n v="27.3"/>
    <x v="1"/>
  </r>
  <r>
    <x v="8"/>
    <x v="2"/>
    <d v="2019-12-14T00:00:00"/>
    <x v="2"/>
    <x v="4"/>
    <x v="0"/>
    <x v="9"/>
    <s v="CZE"/>
    <n v="10004612534"/>
    <n v="32.5"/>
    <x v="2"/>
  </r>
  <r>
    <x v="8"/>
    <x v="2"/>
    <d v="2019-12-14T00:00:00"/>
    <x v="2"/>
    <x v="4"/>
    <x v="0"/>
    <x v="21"/>
    <s v="GBR"/>
    <n v="10009967641"/>
    <n v="22.6"/>
    <x v="3"/>
  </r>
  <r>
    <x v="8"/>
    <x v="2"/>
    <d v="2019-12-14T00:00:00"/>
    <x v="2"/>
    <x v="4"/>
    <x v="0"/>
    <x v="94"/>
    <s v="RUS"/>
    <n v="10003100142"/>
    <n v="33.700000000000003"/>
    <x v="4"/>
  </r>
  <r>
    <x v="8"/>
    <x v="2"/>
    <d v="2019-12-14T00:00:00"/>
    <x v="2"/>
    <x v="4"/>
    <x v="0"/>
    <x v="12"/>
    <s v="TTO"/>
    <n v="10009010876"/>
    <n v="25.9"/>
    <x v="4"/>
  </r>
  <r>
    <x v="8"/>
    <x v="2"/>
    <d v="2019-12-14T00:00:00"/>
    <x v="2"/>
    <x v="4"/>
    <x v="1"/>
    <x v="92"/>
    <s v="JPN"/>
    <n v="10005964470"/>
    <n v="30.7"/>
    <x v="0"/>
  </r>
  <r>
    <x v="8"/>
    <x v="2"/>
    <d v="2019-12-14T00:00:00"/>
    <x v="2"/>
    <x v="4"/>
    <x v="1"/>
    <x v="24"/>
    <s v="AUS"/>
    <n v="10009009159"/>
    <n v="24.8"/>
    <x v="1"/>
  </r>
  <r>
    <x v="8"/>
    <x v="2"/>
    <d v="2019-12-14T00:00:00"/>
    <x v="2"/>
    <x v="4"/>
    <x v="1"/>
    <x v="28"/>
    <s v="NZL"/>
    <n v="10009012391"/>
    <n v="24.2"/>
    <x v="2"/>
  </r>
  <r>
    <x v="8"/>
    <x v="2"/>
    <d v="2019-12-14T00:00:00"/>
    <x v="2"/>
    <x v="4"/>
    <x v="1"/>
    <x v="84"/>
    <s v="CAN"/>
    <n v="10007212639"/>
    <n v="28.4"/>
    <x v="3"/>
  </r>
  <r>
    <x v="8"/>
    <x v="2"/>
    <d v="2019-12-14T00:00:00"/>
    <x v="2"/>
    <x v="4"/>
    <x v="1"/>
    <x v="13"/>
    <s v="CHN"/>
    <n v="10052089586"/>
    <n v="20.9"/>
    <x v="4"/>
  </r>
  <r>
    <x v="8"/>
    <x v="2"/>
    <d v="2019-12-14T00:00:00"/>
    <x v="2"/>
    <x v="4"/>
    <x v="1"/>
    <x v="108"/>
    <s v="CAN"/>
    <n v="10009307435"/>
    <n v="27.7"/>
    <x v="5"/>
  </r>
  <r>
    <x v="9"/>
    <x v="2"/>
    <d v="2019-12-07T00:00:00"/>
    <x v="2"/>
    <x v="0"/>
    <x v="0"/>
    <x v="84"/>
    <s v="CAN"/>
    <n v="10007212639"/>
    <n v="28.4"/>
    <x v="0"/>
  </r>
  <r>
    <x v="9"/>
    <x v="2"/>
    <d v="2019-12-07T00:00:00"/>
    <x v="2"/>
    <x v="0"/>
    <x v="0"/>
    <x v="12"/>
    <s v="TTO"/>
    <n v="10009010876"/>
    <n v="25.8"/>
    <x v="1"/>
  </r>
  <r>
    <x v="9"/>
    <x v="2"/>
    <d v="2019-12-07T00:00:00"/>
    <x v="2"/>
    <x v="0"/>
    <x v="0"/>
    <x v="101"/>
    <s v="UKR"/>
    <n v="10090555241"/>
    <n v="21.9"/>
    <x v="2"/>
  </r>
  <r>
    <x v="9"/>
    <x v="2"/>
    <d v="2019-12-07T00:00:00"/>
    <x v="2"/>
    <x v="0"/>
    <x v="0"/>
    <x v="109"/>
    <s v="POL"/>
    <n v="10006902239"/>
    <n v="28.4"/>
    <x v="3"/>
  </r>
  <r>
    <x v="9"/>
    <x v="2"/>
    <d v="2019-12-07T00:00:00"/>
    <x v="2"/>
    <x v="0"/>
    <x v="0"/>
    <x v="90"/>
    <s v="JPN"/>
    <n v="10005727327"/>
    <n v="33.9"/>
    <x v="4"/>
  </r>
  <r>
    <x v="9"/>
    <x v="2"/>
    <d v="2019-12-07T00:00:00"/>
    <x v="2"/>
    <x v="0"/>
    <x v="0"/>
    <x v="106"/>
    <s v="CZE"/>
    <n v="10006422895"/>
    <n v="28.5"/>
    <x v="5"/>
  </r>
  <r>
    <x v="9"/>
    <x v="2"/>
    <d v="2019-12-07T00:00:00"/>
    <x v="2"/>
    <x v="0"/>
    <x v="1"/>
    <x v="16"/>
    <s v="AUS"/>
    <n v="10006894559"/>
    <n v="27.3"/>
    <x v="0"/>
  </r>
  <r>
    <x v="9"/>
    <x v="2"/>
    <d v="2019-12-07T00:00:00"/>
    <x v="2"/>
    <x v="0"/>
    <x v="1"/>
    <x v="93"/>
    <s v="MAS"/>
    <n v="10004868370"/>
    <n v="31.9"/>
    <x v="1"/>
  </r>
  <r>
    <x v="9"/>
    <x v="2"/>
    <d v="2019-12-07T00:00:00"/>
    <x v="2"/>
    <x v="0"/>
    <x v="1"/>
    <x v="54"/>
    <s v="VEN"/>
    <n v="10004717719"/>
    <n v="31"/>
    <x v="2"/>
  </r>
  <r>
    <x v="9"/>
    <x v="2"/>
    <d v="2019-12-07T00:00:00"/>
    <x v="2"/>
    <x v="0"/>
    <x v="1"/>
    <x v="19"/>
    <s v="KAZ"/>
    <n v="10010797292"/>
    <n v="21.6"/>
    <x v="3"/>
  </r>
  <r>
    <x v="9"/>
    <x v="2"/>
    <d v="2019-12-07T00:00:00"/>
    <x v="2"/>
    <x v="0"/>
    <x v="1"/>
    <x v="58"/>
    <s v="ARG"/>
    <n v="10010894696"/>
    <n v="33.6"/>
    <x v="4"/>
  </r>
  <r>
    <x v="9"/>
    <x v="2"/>
    <d v="2019-12-07T00:00:00"/>
    <x v="2"/>
    <x v="0"/>
    <x v="1"/>
    <x v="105"/>
    <s v="TPE"/>
    <n v="10010608447"/>
    <n v="22.4"/>
    <x v="5"/>
  </r>
  <r>
    <x v="9"/>
    <x v="2"/>
    <d v="2019-12-07T00:00:00"/>
    <x v="2"/>
    <x v="0"/>
    <x v="2"/>
    <x v="92"/>
    <s v="JPN"/>
    <n v="10005964470"/>
    <n v="30.7"/>
    <x v="0"/>
  </r>
  <r>
    <x v="9"/>
    <x v="2"/>
    <d v="2019-12-07T00:00:00"/>
    <x v="2"/>
    <x v="0"/>
    <x v="2"/>
    <x v="94"/>
    <s v="RUS"/>
    <n v="10003100142"/>
    <n v="33.700000000000003"/>
    <x v="1"/>
  </r>
  <r>
    <x v="9"/>
    <x v="2"/>
    <d v="2019-12-07T00:00:00"/>
    <x v="2"/>
    <x v="0"/>
    <x v="2"/>
    <x v="108"/>
    <s v="CAN"/>
    <n v="10009307435"/>
    <n v="27.7"/>
    <x v="2"/>
  </r>
  <r>
    <x v="9"/>
    <x v="2"/>
    <d v="2019-12-07T00:00:00"/>
    <x v="2"/>
    <x v="0"/>
    <x v="2"/>
    <x v="1"/>
    <s v="MAS"/>
    <n v="10009150215"/>
    <n v="24"/>
    <x v="3"/>
  </r>
  <r>
    <x v="9"/>
    <x v="2"/>
    <d v="2019-12-07T00:00:00"/>
    <x v="2"/>
    <x v="0"/>
    <x v="2"/>
    <x v="113"/>
    <s v="BRA"/>
    <n v="10010920665"/>
    <n v="22.4"/>
    <x v="4"/>
  </r>
  <r>
    <x v="9"/>
    <x v="2"/>
    <d v="2019-12-07T00:00:00"/>
    <x v="2"/>
    <x v="0"/>
    <x v="2"/>
    <x v="111"/>
    <s v="NZL"/>
    <n v="10005782695"/>
    <n v="30.4"/>
    <x v="5"/>
  </r>
  <r>
    <x v="9"/>
    <x v="2"/>
    <d v="2019-12-07T00:00:00"/>
    <x v="2"/>
    <x v="0"/>
    <x v="2"/>
    <x v="51"/>
    <s v="ESP"/>
    <n v="10007502427"/>
    <n v="26.1"/>
    <x v="6"/>
  </r>
  <r>
    <x v="9"/>
    <x v="2"/>
    <d v="2019-12-07T00:00:00"/>
    <x v="2"/>
    <x v="0"/>
    <x v="3"/>
    <x v="24"/>
    <s v="AUS"/>
    <n v="10009009159"/>
    <n v="24.8"/>
    <x v="0"/>
  </r>
  <r>
    <x v="9"/>
    <x v="2"/>
    <d v="2019-12-07T00:00:00"/>
    <x v="2"/>
    <x v="0"/>
    <x v="3"/>
    <x v="99"/>
    <s v="RUS"/>
    <n v="10051694112"/>
    <n v="32.9"/>
    <x v="1"/>
  </r>
  <r>
    <x v="9"/>
    <x v="2"/>
    <d v="2019-12-07T00:00:00"/>
    <x v="2"/>
    <x v="0"/>
    <x v="3"/>
    <x v="68"/>
    <s v="HUN"/>
    <n v="10007073506"/>
    <n v="29.4"/>
    <x v="2"/>
  </r>
  <r>
    <x v="9"/>
    <x v="2"/>
    <d v="2019-12-07T00:00:00"/>
    <x v="2"/>
    <x v="0"/>
    <x v="3"/>
    <x v="10"/>
    <s v="COL"/>
    <n v="10010830840"/>
    <n v="21.1"/>
    <x v="3"/>
  </r>
  <r>
    <x v="9"/>
    <x v="2"/>
    <d v="2019-12-07T00:00:00"/>
    <x v="2"/>
    <x v="0"/>
    <x v="3"/>
    <x v="13"/>
    <s v="CHN"/>
    <n v="10052089586"/>
    <n v="20.9"/>
    <x v="4"/>
  </r>
  <r>
    <x v="9"/>
    <x v="2"/>
    <d v="2019-12-07T00:00:00"/>
    <x v="2"/>
    <x v="0"/>
    <x v="3"/>
    <x v="3"/>
    <s v="FRA"/>
    <n v="10015683567"/>
    <n v="20.9"/>
    <x v="5"/>
  </r>
  <r>
    <x v="9"/>
    <x v="2"/>
    <d v="2019-12-07T00:00:00"/>
    <x v="2"/>
    <x v="0"/>
    <x v="3"/>
    <x v="26"/>
    <s v="RSA"/>
    <n v="10007351671"/>
    <n v="30"/>
    <x v="6"/>
  </r>
  <r>
    <x v="9"/>
    <x v="2"/>
    <d v="2019-12-07T00:00:00"/>
    <x v="2"/>
    <x v="1"/>
    <x v="0"/>
    <x v="10"/>
    <s v="COL"/>
    <n v="10010830840"/>
    <n v="21.1"/>
    <x v="0"/>
  </r>
  <r>
    <x v="9"/>
    <x v="2"/>
    <d v="2019-12-07T00:00:00"/>
    <x v="2"/>
    <x v="1"/>
    <x v="0"/>
    <x v="105"/>
    <s v="TPE"/>
    <n v="10010608447"/>
    <n v="22.4"/>
    <x v="1"/>
  </r>
  <r>
    <x v="9"/>
    <x v="2"/>
    <d v="2019-12-07T00:00:00"/>
    <x v="2"/>
    <x v="1"/>
    <x v="0"/>
    <x v="113"/>
    <s v="BRA"/>
    <n v="10010920665"/>
    <n v="22.4"/>
    <x v="2"/>
  </r>
  <r>
    <x v="9"/>
    <x v="2"/>
    <d v="2019-12-07T00:00:00"/>
    <x v="2"/>
    <x v="1"/>
    <x v="0"/>
    <x v="101"/>
    <s v="UKR"/>
    <n v="10090555241"/>
    <n v="21.9"/>
    <x v="3"/>
  </r>
  <r>
    <x v="9"/>
    <x v="2"/>
    <d v="2019-12-07T00:00:00"/>
    <x v="2"/>
    <x v="1"/>
    <x v="1"/>
    <x v="106"/>
    <s v="CZE"/>
    <n v="10006422895"/>
    <n v="28.5"/>
    <x v="0"/>
  </r>
  <r>
    <x v="9"/>
    <x v="2"/>
    <d v="2019-12-07T00:00:00"/>
    <x v="2"/>
    <x v="1"/>
    <x v="1"/>
    <x v="51"/>
    <s v="ESP"/>
    <n v="10007502427"/>
    <n v="26.1"/>
    <x v="1"/>
  </r>
  <r>
    <x v="9"/>
    <x v="2"/>
    <d v="2019-12-07T00:00:00"/>
    <x v="2"/>
    <x v="1"/>
    <x v="1"/>
    <x v="54"/>
    <s v="VEN"/>
    <n v="10004717719"/>
    <n v="31"/>
    <x v="2"/>
  </r>
  <r>
    <x v="9"/>
    <x v="2"/>
    <d v="2019-12-07T00:00:00"/>
    <x v="2"/>
    <x v="1"/>
    <x v="1"/>
    <x v="1"/>
    <s v="MAS"/>
    <n v="10009150215"/>
    <n v="24"/>
    <x v="3"/>
  </r>
  <r>
    <x v="9"/>
    <x v="2"/>
    <d v="2019-12-07T00:00:00"/>
    <x v="2"/>
    <x v="1"/>
    <x v="2"/>
    <x v="19"/>
    <s v="KAZ"/>
    <n v="10010797292"/>
    <n v="21.6"/>
    <x v="0"/>
  </r>
  <r>
    <x v="9"/>
    <x v="2"/>
    <d v="2019-12-07T00:00:00"/>
    <x v="2"/>
    <x v="1"/>
    <x v="2"/>
    <x v="108"/>
    <s v="CAN"/>
    <n v="10009307435"/>
    <n v="27.7"/>
    <x v="1"/>
  </r>
  <r>
    <x v="9"/>
    <x v="2"/>
    <d v="2019-12-07T00:00:00"/>
    <x v="2"/>
    <x v="1"/>
    <x v="2"/>
    <x v="3"/>
    <s v="FRA"/>
    <n v="10015683567"/>
    <n v="20.9"/>
    <x v="2"/>
  </r>
  <r>
    <x v="9"/>
    <x v="2"/>
    <d v="2019-12-07T00:00:00"/>
    <x v="2"/>
    <x v="1"/>
    <x v="2"/>
    <x v="26"/>
    <s v="RSA"/>
    <n v="10007351671"/>
    <n v="30"/>
    <x v="3"/>
  </r>
  <r>
    <x v="9"/>
    <x v="2"/>
    <d v="2019-12-07T00:00:00"/>
    <x v="2"/>
    <x v="1"/>
    <x v="2"/>
    <x v="90"/>
    <s v="JPN"/>
    <n v="10005727327"/>
    <n v="33.9"/>
    <x v="4"/>
  </r>
  <r>
    <x v="9"/>
    <x v="2"/>
    <d v="2019-12-07T00:00:00"/>
    <x v="2"/>
    <x v="1"/>
    <x v="3"/>
    <x v="111"/>
    <s v="NZL"/>
    <n v="10005782695"/>
    <n v="30.4"/>
    <x v="0"/>
  </r>
  <r>
    <x v="9"/>
    <x v="2"/>
    <d v="2019-12-07T00:00:00"/>
    <x v="2"/>
    <x v="1"/>
    <x v="3"/>
    <x v="58"/>
    <s v="ARG"/>
    <n v="10010894696"/>
    <n v="33.6"/>
    <x v="1"/>
  </r>
  <r>
    <x v="9"/>
    <x v="2"/>
    <d v="2019-12-07T00:00:00"/>
    <x v="2"/>
    <x v="1"/>
    <x v="3"/>
    <x v="109"/>
    <s v="POL"/>
    <n v="10006902239"/>
    <n v="28.4"/>
    <x v="2"/>
  </r>
  <r>
    <x v="9"/>
    <x v="2"/>
    <d v="2019-12-07T00:00:00"/>
    <x v="2"/>
    <x v="1"/>
    <x v="3"/>
    <x v="68"/>
    <s v="HUN"/>
    <n v="10007073506"/>
    <n v="29.4"/>
    <x v="3"/>
  </r>
  <r>
    <x v="9"/>
    <x v="2"/>
    <d v="2019-12-07T00:00:00"/>
    <x v="2"/>
    <x v="1"/>
    <x v="3"/>
    <x v="13"/>
    <s v="CHN"/>
    <n v="10052089586"/>
    <n v="20.9"/>
    <x v="4"/>
  </r>
  <r>
    <x v="9"/>
    <x v="2"/>
    <d v="2019-12-07T00:00:00"/>
    <x v="2"/>
    <x v="2"/>
    <x v="0"/>
    <x v="93"/>
    <s v="MAS"/>
    <n v="10004868370"/>
    <n v="31.9"/>
    <x v="0"/>
  </r>
  <r>
    <x v="9"/>
    <x v="2"/>
    <d v="2019-12-07T00:00:00"/>
    <x v="2"/>
    <x v="2"/>
    <x v="0"/>
    <x v="24"/>
    <s v="AUS"/>
    <n v="10009009159"/>
    <n v="24.8"/>
    <x v="1"/>
  </r>
  <r>
    <x v="9"/>
    <x v="2"/>
    <d v="2019-12-07T00:00:00"/>
    <x v="2"/>
    <x v="2"/>
    <x v="0"/>
    <x v="94"/>
    <s v="RUS"/>
    <n v="10003100142"/>
    <n v="33.700000000000003"/>
    <x v="2"/>
  </r>
  <r>
    <x v="9"/>
    <x v="2"/>
    <d v="2019-12-07T00:00:00"/>
    <x v="2"/>
    <x v="2"/>
    <x v="0"/>
    <x v="84"/>
    <s v="CAN"/>
    <n v="10007212639"/>
    <n v="28.4"/>
    <x v="3"/>
  </r>
  <r>
    <x v="9"/>
    <x v="2"/>
    <d v="2019-12-07T00:00:00"/>
    <x v="2"/>
    <x v="2"/>
    <x v="0"/>
    <x v="111"/>
    <s v="NZL"/>
    <n v="10005782695"/>
    <n v="30.4"/>
    <x v="4"/>
  </r>
  <r>
    <x v="9"/>
    <x v="2"/>
    <d v="2019-12-07T00:00:00"/>
    <x v="2"/>
    <x v="2"/>
    <x v="0"/>
    <x v="10"/>
    <s v="COL"/>
    <n v="10010830840"/>
    <n v="21.1"/>
    <x v="5"/>
  </r>
  <r>
    <x v="9"/>
    <x v="2"/>
    <d v="2019-12-07T00:00:00"/>
    <x v="2"/>
    <x v="2"/>
    <x v="1"/>
    <x v="16"/>
    <s v="AUS"/>
    <n v="10006894559"/>
    <n v="27.3"/>
    <x v="0"/>
  </r>
  <r>
    <x v="9"/>
    <x v="2"/>
    <d v="2019-12-07T00:00:00"/>
    <x v="2"/>
    <x v="2"/>
    <x v="1"/>
    <x v="99"/>
    <s v="RUS"/>
    <n v="10051694112"/>
    <n v="32.9"/>
    <x v="1"/>
  </r>
  <r>
    <x v="9"/>
    <x v="2"/>
    <d v="2019-12-07T00:00:00"/>
    <x v="2"/>
    <x v="2"/>
    <x v="1"/>
    <x v="92"/>
    <s v="JPN"/>
    <n v="10005964470"/>
    <n v="30.7"/>
    <x v="2"/>
  </r>
  <r>
    <x v="9"/>
    <x v="2"/>
    <d v="2019-12-07T00:00:00"/>
    <x v="2"/>
    <x v="2"/>
    <x v="1"/>
    <x v="19"/>
    <s v="KAZ"/>
    <n v="10010797292"/>
    <n v="21.6"/>
    <x v="3"/>
  </r>
  <r>
    <x v="9"/>
    <x v="2"/>
    <d v="2019-12-07T00:00:00"/>
    <x v="2"/>
    <x v="2"/>
    <x v="1"/>
    <x v="12"/>
    <s v="TTO"/>
    <n v="10009010876"/>
    <n v="25.8"/>
    <x v="4"/>
  </r>
  <r>
    <x v="9"/>
    <x v="2"/>
    <d v="2019-12-07T00:00:00"/>
    <x v="2"/>
    <x v="2"/>
    <x v="1"/>
    <x v="106"/>
    <s v="CZE"/>
    <n v="10006422895"/>
    <n v="28.5"/>
    <x v="5"/>
  </r>
  <r>
    <x v="9"/>
    <x v="2"/>
    <d v="2019-12-07T00:00:00"/>
    <x v="2"/>
    <x v="4"/>
    <x v="0"/>
    <x v="93"/>
    <s v="MAS"/>
    <n v="10004868370"/>
    <n v="31.9"/>
    <x v="0"/>
  </r>
  <r>
    <x v="9"/>
    <x v="2"/>
    <d v="2019-12-07T00:00:00"/>
    <x v="2"/>
    <x v="4"/>
    <x v="0"/>
    <x v="99"/>
    <s v="RUS"/>
    <n v="10051694112"/>
    <n v="32.9"/>
    <x v="1"/>
  </r>
  <r>
    <x v="9"/>
    <x v="2"/>
    <d v="2019-12-07T00:00:00"/>
    <x v="2"/>
    <x v="4"/>
    <x v="0"/>
    <x v="16"/>
    <s v="AUS"/>
    <n v="10006894559"/>
    <n v="27.3"/>
    <x v="2"/>
  </r>
  <r>
    <x v="9"/>
    <x v="2"/>
    <d v="2019-12-07T00:00:00"/>
    <x v="2"/>
    <x v="4"/>
    <x v="0"/>
    <x v="24"/>
    <s v="AUS"/>
    <n v="10009009159"/>
    <n v="24.8"/>
    <x v="3"/>
  </r>
  <r>
    <x v="9"/>
    <x v="2"/>
    <d v="2019-12-07T00:00:00"/>
    <x v="2"/>
    <x v="4"/>
    <x v="0"/>
    <x v="92"/>
    <s v="JPN"/>
    <n v="10005964470"/>
    <n v="30.7"/>
    <x v="4"/>
  </r>
  <r>
    <x v="9"/>
    <x v="2"/>
    <d v="2019-12-07T00:00:00"/>
    <x v="2"/>
    <x v="4"/>
    <x v="0"/>
    <x v="94"/>
    <s v="RUS"/>
    <n v="10003100142"/>
    <n v="33.700000000000003"/>
    <x v="5"/>
  </r>
  <r>
    <x v="9"/>
    <x v="2"/>
    <d v="2019-12-07T00:00:00"/>
    <x v="2"/>
    <x v="4"/>
    <x v="1"/>
    <x v="111"/>
    <s v="NZL"/>
    <n v="10005782695"/>
    <n v="30.4"/>
    <x v="0"/>
  </r>
  <r>
    <x v="9"/>
    <x v="2"/>
    <d v="2019-12-07T00:00:00"/>
    <x v="2"/>
    <x v="4"/>
    <x v="1"/>
    <x v="19"/>
    <s v="KAZ"/>
    <n v="10010797292"/>
    <n v="21.6"/>
    <x v="1"/>
  </r>
  <r>
    <x v="9"/>
    <x v="2"/>
    <d v="2019-12-07T00:00:00"/>
    <x v="2"/>
    <x v="4"/>
    <x v="1"/>
    <x v="12"/>
    <s v="TTO"/>
    <n v="10009010876"/>
    <n v="25.8"/>
    <x v="2"/>
  </r>
  <r>
    <x v="9"/>
    <x v="2"/>
    <d v="2019-12-07T00:00:00"/>
    <x v="2"/>
    <x v="4"/>
    <x v="1"/>
    <x v="106"/>
    <s v="CZE"/>
    <n v="10006422895"/>
    <n v="28.5"/>
    <x v="3"/>
  </r>
  <r>
    <x v="9"/>
    <x v="2"/>
    <d v="2019-12-07T00:00:00"/>
    <x v="2"/>
    <x v="4"/>
    <x v="1"/>
    <x v="84"/>
    <s v="CAN"/>
    <n v="10007212639"/>
    <n v="28.4"/>
    <x v="4"/>
  </r>
  <r>
    <x v="9"/>
    <x v="2"/>
    <d v="2019-12-07T00:00:00"/>
    <x v="2"/>
    <x v="4"/>
    <x v="1"/>
    <x v="10"/>
    <s v="COL"/>
    <n v="10010830840"/>
    <n v="21.1"/>
    <x v="5"/>
  </r>
  <r>
    <x v="10"/>
    <x v="3"/>
    <d v="2019-11-30T00:00:00"/>
    <x v="2"/>
    <x v="0"/>
    <x v="0"/>
    <x v="90"/>
    <s v="JPN"/>
    <n v="10005727327"/>
    <m/>
    <x v="0"/>
  </r>
  <r>
    <x v="10"/>
    <x v="3"/>
    <d v="2019-11-30T00:00:00"/>
    <x v="2"/>
    <x v="0"/>
    <x v="0"/>
    <x v="89"/>
    <s v="GBR"/>
    <n v="10004599194"/>
    <m/>
    <x v="1"/>
  </r>
  <r>
    <x v="10"/>
    <x v="3"/>
    <d v="2019-11-30T00:00:00"/>
    <x v="2"/>
    <x v="0"/>
    <x v="0"/>
    <x v="58"/>
    <s v="ARG"/>
    <n v="10010894696"/>
    <m/>
    <x v="2"/>
  </r>
  <r>
    <x v="10"/>
    <x v="3"/>
    <d v="2019-11-30T00:00:00"/>
    <x v="2"/>
    <x v="0"/>
    <x v="0"/>
    <x v="72"/>
    <s v="ESP"/>
    <n v="10006552534"/>
    <m/>
    <x v="3"/>
  </r>
  <r>
    <x v="10"/>
    <x v="3"/>
    <d v="2019-11-30T00:00:00"/>
    <x v="2"/>
    <x v="0"/>
    <x v="0"/>
    <x v="107"/>
    <s v="USA"/>
    <n v="10009504667"/>
    <m/>
    <x v="4"/>
  </r>
  <r>
    <x v="10"/>
    <x v="3"/>
    <d v="2019-11-30T00:00:00"/>
    <x v="2"/>
    <x v="0"/>
    <x v="1"/>
    <x v="93"/>
    <s v="MAS"/>
    <n v="10004868370"/>
    <m/>
    <x v="0"/>
  </r>
  <r>
    <x v="10"/>
    <x v="3"/>
    <d v="2019-11-30T00:00:00"/>
    <x v="2"/>
    <x v="0"/>
    <x v="1"/>
    <x v="112"/>
    <s v="JPC"/>
    <n v="10008098470"/>
    <m/>
    <x v="1"/>
  </r>
  <r>
    <x v="10"/>
    <x v="3"/>
    <d v="2019-11-30T00:00:00"/>
    <x v="2"/>
    <x v="0"/>
    <x v="1"/>
    <x v="28"/>
    <s v="NZL"/>
    <n v="10009012391"/>
    <m/>
    <x v="2"/>
  </r>
  <r>
    <x v="10"/>
    <x v="3"/>
    <d v="2019-11-30T00:00:00"/>
    <x v="2"/>
    <x v="0"/>
    <x v="1"/>
    <x v="9"/>
    <s v="CZE"/>
    <n v="10004612534"/>
    <m/>
    <x v="3"/>
  </r>
  <r>
    <x v="10"/>
    <x v="3"/>
    <d v="2019-11-30T00:00:00"/>
    <x v="2"/>
    <x v="0"/>
    <x v="1"/>
    <x v="101"/>
    <s v="UKR"/>
    <n v="10090555241"/>
    <m/>
    <x v="4"/>
  </r>
  <r>
    <x v="10"/>
    <x v="3"/>
    <d v="2019-11-30T00:00:00"/>
    <x v="2"/>
    <x v="0"/>
    <x v="2"/>
    <x v="84"/>
    <s v="CAN"/>
    <n v="10007212639"/>
    <m/>
    <x v="0"/>
  </r>
  <r>
    <x v="10"/>
    <x v="3"/>
    <d v="2019-11-30T00:00:00"/>
    <x v="2"/>
    <x v="0"/>
    <x v="2"/>
    <x v="96"/>
    <s v="BCC"/>
    <n v="10006900421"/>
    <m/>
    <x v="1"/>
  </r>
  <r>
    <x v="10"/>
    <x v="3"/>
    <d v="2019-11-30T00:00:00"/>
    <x v="2"/>
    <x v="0"/>
    <x v="2"/>
    <x v="114"/>
    <s v="HKG"/>
    <n v="10011155990"/>
    <m/>
    <x v="2"/>
  </r>
  <r>
    <x v="10"/>
    <x v="3"/>
    <d v="2019-11-30T00:00:00"/>
    <x v="2"/>
    <x v="0"/>
    <x v="2"/>
    <x v="102"/>
    <s v="KAZ"/>
    <n v="10007828183"/>
    <m/>
    <x v="3"/>
  </r>
  <r>
    <x v="10"/>
    <x v="3"/>
    <d v="2019-11-30T00:00:00"/>
    <x v="2"/>
    <x v="0"/>
    <x v="3"/>
    <x v="0"/>
    <s v="NED"/>
    <n v="10009535686"/>
    <m/>
    <x v="0"/>
  </r>
  <r>
    <x v="10"/>
    <x v="3"/>
    <d v="2019-11-30T00:00:00"/>
    <x v="2"/>
    <x v="0"/>
    <x v="3"/>
    <x v="12"/>
    <s v="TTO"/>
    <n v="10009010876"/>
    <m/>
    <x v="1"/>
  </r>
  <r>
    <x v="10"/>
    <x v="3"/>
    <d v="2019-11-30T00:00:00"/>
    <x v="2"/>
    <x v="0"/>
    <x v="3"/>
    <x v="38"/>
    <s v="PTM"/>
    <n v="10015713273"/>
    <m/>
    <x v="2"/>
  </r>
  <r>
    <x v="10"/>
    <x v="3"/>
    <d v="2019-11-30T00:00:00"/>
    <x v="2"/>
    <x v="0"/>
    <x v="3"/>
    <x v="54"/>
    <s v="VEN"/>
    <n v="10004717719"/>
    <m/>
    <x v="3"/>
  </r>
  <r>
    <x v="10"/>
    <x v="3"/>
    <d v="2019-11-30T00:00:00"/>
    <x v="2"/>
    <x v="0"/>
    <x v="3"/>
    <x v="68"/>
    <s v="HUN"/>
    <n v="10007073506"/>
    <m/>
    <x v="4"/>
  </r>
  <r>
    <x v="10"/>
    <x v="3"/>
    <d v="2019-11-30T00:00:00"/>
    <x v="2"/>
    <x v="0"/>
    <x v="4"/>
    <x v="91"/>
    <s v="ERD"/>
    <n v="10004601723"/>
    <m/>
    <x v="0"/>
  </r>
  <r>
    <x v="10"/>
    <x v="3"/>
    <d v="2019-11-30T00:00:00"/>
    <x v="2"/>
    <x v="0"/>
    <x v="4"/>
    <x v="13"/>
    <s v="CHN"/>
    <n v="10052089586"/>
    <m/>
    <x v="1"/>
  </r>
  <r>
    <x v="10"/>
    <x v="3"/>
    <d v="2019-11-30T00:00:00"/>
    <x v="2"/>
    <x v="0"/>
    <x v="4"/>
    <x v="78"/>
    <s v="POL"/>
    <n v="10009176281"/>
    <m/>
    <x v="2"/>
  </r>
  <r>
    <x v="10"/>
    <x v="3"/>
    <d v="2019-11-30T00:00:00"/>
    <x v="2"/>
    <x v="0"/>
    <x v="4"/>
    <x v="105"/>
    <s v="TPE"/>
    <n v="10010608447"/>
    <m/>
    <x v="3"/>
  </r>
  <r>
    <x v="10"/>
    <x v="3"/>
    <d v="2019-11-30T00:00:00"/>
    <x v="2"/>
    <x v="0"/>
    <x v="4"/>
    <x v="26"/>
    <s v="RSA"/>
    <n v="10007351671"/>
    <m/>
    <x v="4"/>
  </r>
  <r>
    <x v="10"/>
    <x v="3"/>
    <d v="2019-11-30T00:00:00"/>
    <x v="2"/>
    <x v="0"/>
    <x v="5"/>
    <x v="24"/>
    <s v="THA"/>
    <n v="10009009159"/>
    <m/>
    <x v="0"/>
  </r>
  <r>
    <x v="10"/>
    <x v="3"/>
    <d v="2019-11-30T00:00:00"/>
    <x v="2"/>
    <x v="0"/>
    <x v="5"/>
    <x v="5"/>
    <s v="GER"/>
    <n v="10048325582"/>
    <m/>
    <x v="1"/>
  </r>
  <r>
    <x v="10"/>
    <x v="3"/>
    <d v="2019-11-30T00:00:00"/>
    <x v="2"/>
    <x v="0"/>
    <x v="5"/>
    <x v="47"/>
    <s v="LTU"/>
    <n v="10009181234"/>
    <m/>
    <x v="2"/>
  </r>
  <r>
    <x v="10"/>
    <x v="3"/>
    <d v="2019-11-30T00:00:00"/>
    <x v="2"/>
    <x v="0"/>
    <x v="5"/>
    <x v="113"/>
    <s v="BRA"/>
    <n v="10010920665"/>
    <m/>
    <x v="3"/>
  </r>
  <r>
    <x v="10"/>
    <x v="3"/>
    <d v="2019-11-30T00:00:00"/>
    <x v="2"/>
    <x v="0"/>
    <x v="5"/>
    <x v="103"/>
    <s v="RUS"/>
    <n v="10007772108"/>
    <m/>
    <x v="4"/>
  </r>
  <r>
    <x v="10"/>
    <x v="3"/>
    <d v="2019-11-30T00:00:00"/>
    <x v="2"/>
    <x v="0"/>
    <x v="5"/>
    <x v="83"/>
    <s v="ITA"/>
    <n v="10028995102"/>
    <m/>
    <x v="5"/>
  </r>
  <r>
    <x v="10"/>
    <x v="3"/>
    <d v="2019-11-30T00:00:00"/>
    <x v="2"/>
    <x v="1"/>
    <x v="0"/>
    <x v="89"/>
    <s v="GBR"/>
    <n v="10004599194"/>
    <m/>
    <x v="0"/>
  </r>
  <r>
    <x v="10"/>
    <x v="3"/>
    <d v="2019-11-30T00:00:00"/>
    <x v="2"/>
    <x v="1"/>
    <x v="0"/>
    <x v="105"/>
    <s v="TPE"/>
    <n v="10010608447"/>
    <m/>
    <x v="1"/>
  </r>
  <r>
    <x v="10"/>
    <x v="3"/>
    <d v="2019-11-30T00:00:00"/>
    <x v="2"/>
    <x v="1"/>
    <x v="0"/>
    <x v="68"/>
    <s v="HUN"/>
    <n v="10007073506"/>
    <m/>
    <x v="2"/>
  </r>
  <r>
    <x v="10"/>
    <x v="3"/>
    <d v="2019-11-30T00:00:00"/>
    <x v="2"/>
    <x v="1"/>
    <x v="0"/>
    <x v="47"/>
    <s v="LTU"/>
    <n v="10009181234"/>
    <m/>
    <x v="3"/>
  </r>
  <r>
    <x v="10"/>
    <x v="3"/>
    <d v="2019-11-30T00:00:00"/>
    <x v="2"/>
    <x v="1"/>
    <x v="1"/>
    <x v="112"/>
    <s v="JPC"/>
    <n v="10008098470"/>
    <m/>
    <x v="0"/>
  </r>
  <r>
    <x v="10"/>
    <x v="3"/>
    <d v="2019-11-30T00:00:00"/>
    <x v="2"/>
    <x v="1"/>
    <x v="1"/>
    <x v="54"/>
    <s v="VEN"/>
    <n v="10004717719"/>
    <m/>
    <x v="1"/>
  </r>
  <r>
    <x v="10"/>
    <x v="3"/>
    <d v="2019-11-30T00:00:00"/>
    <x v="2"/>
    <x v="1"/>
    <x v="1"/>
    <x v="78"/>
    <s v="POL"/>
    <n v="10009176281"/>
    <m/>
    <x v="2"/>
  </r>
  <r>
    <x v="10"/>
    <x v="3"/>
    <d v="2019-11-30T00:00:00"/>
    <x v="2"/>
    <x v="1"/>
    <x v="1"/>
    <x v="83"/>
    <s v="ITA"/>
    <n v="10028995102"/>
    <m/>
    <x v="3"/>
  </r>
  <r>
    <x v="10"/>
    <x v="3"/>
    <d v="2019-11-30T00:00:00"/>
    <x v="2"/>
    <x v="1"/>
    <x v="2"/>
    <x v="96"/>
    <s v="BCC"/>
    <n v="10006900421"/>
    <m/>
    <x v="0"/>
  </r>
  <r>
    <x v="10"/>
    <x v="3"/>
    <d v="2019-11-30T00:00:00"/>
    <x v="2"/>
    <x v="1"/>
    <x v="2"/>
    <x v="38"/>
    <s v="PTM"/>
    <n v="10015713273"/>
    <m/>
    <x v="1"/>
  </r>
  <r>
    <x v="10"/>
    <x v="3"/>
    <d v="2019-11-30T00:00:00"/>
    <x v="2"/>
    <x v="1"/>
    <x v="2"/>
    <x v="101"/>
    <s v="UKR"/>
    <n v="10090555241"/>
    <m/>
    <x v="2"/>
  </r>
  <r>
    <x v="10"/>
    <x v="3"/>
    <d v="2019-11-30T00:00:00"/>
    <x v="2"/>
    <x v="1"/>
    <x v="2"/>
    <x v="102"/>
    <s v="KAZ"/>
    <n v="10007828183"/>
    <m/>
    <x v="3"/>
  </r>
  <r>
    <x v="10"/>
    <x v="3"/>
    <d v="2019-11-30T00:00:00"/>
    <x v="2"/>
    <x v="1"/>
    <x v="3"/>
    <x v="9"/>
    <s v="CZE"/>
    <n v="10004612534"/>
    <m/>
    <x v="0"/>
  </r>
  <r>
    <x v="10"/>
    <x v="3"/>
    <d v="2019-11-30T00:00:00"/>
    <x v="2"/>
    <x v="1"/>
    <x v="3"/>
    <x v="12"/>
    <s v="TTO"/>
    <n v="10009010876"/>
    <m/>
    <x v="1"/>
  </r>
  <r>
    <x v="10"/>
    <x v="3"/>
    <d v="2019-11-30T00:00:00"/>
    <x v="2"/>
    <x v="1"/>
    <x v="3"/>
    <x v="114"/>
    <s v="HKG"/>
    <n v="10011155990"/>
    <m/>
    <x v="2"/>
  </r>
  <r>
    <x v="10"/>
    <x v="3"/>
    <d v="2019-11-30T00:00:00"/>
    <x v="2"/>
    <x v="1"/>
    <x v="3"/>
    <x v="107"/>
    <s v="USA"/>
    <n v="10009504667"/>
    <m/>
    <x v="3"/>
  </r>
  <r>
    <x v="10"/>
    <x v="3"/>
    <d v="2019-11-30T00:00:00"/>
    <x v="2"/>
    <x v="1"/>
    <x v="4"/>
    <x v="28"/>
    <s v="NZL"/>
    <n v="10009012391"/>
    <m/>
    <x v="0"/>
  </r>
  <r>
    <x v="10"/>
    <x v="3"/>
    <d v="2019-11-30T00:00:00"/>
    <x v="2"/>
    <x v="1"/>
    <x v="4"/>
    <x v="103"/>
    <s v="RUS"/>
    <n v="10007772108"/>
    <m/>
    <x v="1"/>
  </r>
  <r>
    <x v="10"/>
    <x v="3"/>
    <d v="2019-11-30T00:00:00"/>
    <x v="2"/>
    <x v="1"/>
    <x v="4"/>
    <x v="72"/>
    <s v="ESP"/>
    <n v="10006552534"/>
    <m/>
    <x v="2"/>
  </r>
  <r>
    <x v="10"/>
    <x v="3"/>
    <d v="2019-11-30T00:00:00"/>
    <x v="2"/>
    <x v="1"/>
    <x v="4"/>
    <x v="13"/>
    <s v="CHN"/>
    <n v="10052089586"/>
    <m/>
    <x v="3"/>
  </r>
  <r>
    <x v="10"/>
    <x v="3"/>
    <d v="2019-11-30T00:00:00"/>
    <x v="2"/>
    <x v="1"/>
    <x v="5"/>
    <x v="5"/>
    <s v="GER"/>
    <n v="10048325582"/>
    <m/>
    <x v="0"/>
  </r>
  <r>
    <x v="10"/>
    <x v="3"/>
    <d v="2019-11-30T00:00:00"/>
    <x v="2"/>
    <x v="1"/>
    <x v="5"/>
    <x v="26"/>
    <s v="RSA"/>
    <n v="10007351671"/>
    <m/>
    <x v="1"/>
  </r>
  <r>
    <x v="10"/>
    <x v="3"/>
    <d v="2019-11-30T00:00:00"/>
    <x v="2"/>
    <x v="1"/>
    <x v="5"/>
    <x v="113"/>
    <s v="BRA"/>
    <n v="10010920665"/>
    <m/>
    <x v="2"/>
  </r>
  <r>
    <x v="10"/>
    <x v="3"/>
    <d v="2019-11-30T00:00:00"/>
    <x v="2"/>
    <x v="1"/>
    <x v="5"/>
    <x v="58"/>
    <s v="ARG"/>
    <n v="10010894696"/>
    <m/>
    <x v="3"/>
  </r>
  <r>
    <x v="10"/>
    <x v="3"/>
    <d v="2019-11-30T00:00:00"/>
    <x v="2"/>
    <x v="2"/>
    <x v="0"/>
    <x v="0"/>
    <s v="NED"/>
    <n v="10009535686"/>
    <m/>
    <x v="0"/>
  </r>
  <r>
    <x v="10"/>
    <x v="3"/>
    <d v="2019-11-30T00:00:00"/>
    <x v="2"/>
    <x v="2"/>
    <x v="0"/>
    <x v="96"/>
    <s v="BCC"/>
    <n v="10006900421"/>
    <m/>
    <x v="1"/>
  </r>
  <r>
    <x v="10"/>
    <x v="3"/>
    <d v="2019-11-30T00:00:00"/>
    <x v="2"/>
    <x v="2"/>
    <x v="0"/>
    <x v="90"/>
    <s v="JPN"/>
    <n v="10005727327"/>
    <m/>
    <x v="2"/>
  </r>
  <r>
    <x v="10"/>
    <x v="3"/>
    <d v="2019-11-30T00:00:00"/>
    <x v="2"/>
    <x v="2"/>
    <x v="0"/>
    <x v="112"/>
    <s v="JPC"/>
    <n v="10008098470"/>
    <m/>
    <x v="3"/>
  </r>
  <r>
    <x v="10"/>
    <x v="3"/>
    <d v="2019-11-30T00:00:00"/>
    <x v="2"/>
    <x v="2"/>
    <x v="0"/>
    <x v="5"/>
    <s v="GER"/>
    <n v="10048325582"/>
    <m/>
    <x v="4"/>
  </r>
  <r>
    <x v="10"/>
    <x v="3"/>
    <d v="2019-11-30T00:00:00"/>
    <x v="2"/>
    <x v="2"/>
    <x v="0"/>
    <x v="91"/>
    <s v="ERD"/>
    <n v="10004601723"/>
    <m/>
    <x v="5"/>
  </r>
  <r>
    <x v="10"/>
    <x v="3"/>
    <d v="2019-11-30T00:00:00"/>
    <x v="2"/>
    <x v="2"/>
    <x v="1"/>
    <x v="93"/>
    <s v="MAS"/>
    <n v="10004868370"/>
    <m/>
    <x v="0"/>
  </r>
  <r>
    <x v="10"/>
    <x v="3"/>
    <d v="2019-11-30T00:00:00"/>
    <x v="2"/>
    <x v="2"/>
    <x v="1"/>
    <x v="89"/>
    <s v="GBR"/>
    <n v="10004599194"/>
    <m/>
    <x v="1"/>
  </r>
  <r>
    <x v="10"/>
    <x v="3"/>
    <d v="2019-11-30T00:00:00"/>
    <x v="2"/>
    <x v="2"/>
    <x v="1"/>
    <x v="28"/>
    <s v="NZL"/>
    <n v="10009012391"/>
    <m/>
    <x v="2"/>
  </r>
  <r>
    <x v="10"/>
    <x v="3"/>
    <d v="2019-11-30T00:00:00"/>
    <x v="2"/>
    <x v="2"/>
    <x v="1"/>
    <x v="24"/>
    <s v="THA"/>
    <n v="10009009159"/>
    <m/>
    <x v="3"/>
  </r>
  <r>
    <x v="10"/>
    <x v="3"/>
    <d v="2019-11-30T00:00:00"/>
    <x v="2"/>
    <x v="2"/>
    <x v="1"/>
    <x v="84"/>
    <s v="CAN"/>
    <n v="10007212639"/>
    <m/>
    <x v="4"/>
  </r>
  <r>
    <x v="10"/>
    <x v="3"/>
    <d v="2019-11-30T00:00:00"/>
    <x v="2"/>
    <x v="2"/>
    <x v="1"/>
    <x v="9"/>
    <s v="CZE"/>
    <n v="10004612534"/>
    <m/>
    <x v="5"/>
  </r>
  <r>
    <x v="10"/>
    <x v="3"/>
    <d v="2019-11-30T00:00:00"/>
    <x v="2"/>
    <x v="4"/>
    <x v="0"/>
    <x v="28"/>
    <s v="NZL"/>
    <n v="10009012391"/>
    <m/>
    <x v="0"/>
  </r>
  <r>
    <x v="10"/>
    <x v="3"/>
    <d v="2019-11-30T00:00:00"/>
    <x v="2"/>
    <x v="4"/>
    <x v="0"/>
    <x v="89"/>
    <s v="GBR"/>
    <n v="10004599194"/>
    <m/>
    <x v="1"/>
  </r>
  <r>
    <x v="10"/>
    <x v="3"/>
    <d v="2019-11-30T00:00:00"/>
    <x v="2"/>
    <x v="4"/>
    <x v="0"/>
    <x v="96"/>
    <s v="BCC"/>
    <n v="10006900421"/>
    <m/>
    <x v="2"/>
  </r>
  <r>
    <x v="10"/>
    <x v="3"/>
    <d v="2019-11-30T00:00:00"/>
    <x v="2"/>
    <x v="4"/>
    <x v="0"/>
    <x v="0"/>
    <s v="NED"/>
    <n v="10009535686"/>
    <m/>
    <x v="3"/>
  </r>
  <r>
    <x v="10"/>
    <x v="3"/>
    <d v="2019-11-30T00:00:00"/>
    <x v="2"/>
    <x v="4"/>
    <x v="0"/>
    <x v="90"/>
    <s v="JPN"/>
    <n v="10005727327"/>
    <m/>
    <x v="4"/>
  </r>
  <r>
    <x v="10"/>
    <x v="3"/>
    <d v="2019-11-30T00:00:00"/>
    <x v="2"/>
    <x v="4"/>
    <x v="0"/>
    <x v="93"/>
    <s v="MAS"/>
    <n v="10004868370"/>
    <m/>
    <x v="5"/>
  </r>
  <r>
    <x v="10"/>
    <x v="3"/>
    <d v="2019-11-30T00:00:00"/>
    <x v="2"/>
    <x v="4"/>
    <x v="1"/>
    <x v="91"/>
    <s v="ERD"/>
    <n v="10004601723"/>
    <m/>
    <x v="0"/>
  </r>
  <r>
    <x v="10"/>
    <x v="3"/>
    <d v="2019-11-30T00:00:00"/>
    <x v="2"/>
    <x v="4"/>
    <x v="1"/>
    <x v="84"/>
    <s v="CAN"/>
    <n v="10007212639"/>
    <m/>
    <x v="1"/>
  </r>
  <r>
    <x v="10"/>
    <x v="3"/>
    <d v="2019-11-30T00:00:00"/>
    <x v="2"/>
    <x v="4"/>
    <x v="1"/>
    <x v="24"/>
    <s v="THA"/>
    <n v="10009009159"/>
    <m/>
    <x v="2"/>
  </r>
  <r>
    <x v="10"/>
    <x v="3"/>
    <d v="2019-11-30T00:00:00"/>
    <x v="2"/>
    <x v="4"/>
    <x v="1"/>
    <x v="112"/>
    <s v="JPC"/>
    <n v="10008098470"/>
    <m/>
    <x v="3"/>
  </r>
  <r>
    <x v="10"/>
    <x v="3"/>
    <d v="2019-11-30T00:00:00"/>
    <x v="2"/>
    <x v="4"/>
    <x v="1"/>
    <x v="9"/>
    <s v="CZE"/>
    <n v="10004612534"/>
    <m/>
    <x v="4"/>
  </r>
  <r>
    <x v="10"/>
    <x v="3"/>
    <d v="2019-11-30T00:00:00"/>
    <x v="2"/>
    <x v="4"/>
    <x v="1"/>
    <x v="5"/>
    <s v="GER"/>
    <n v="10048325582"/>
    <m/>
    <x v="5"/>
  </r>
  <r>
    <x v="4"/>
    <x v="2"/>
    <d v="2019-11-10T00:00:00"/>
    <x v="2"/>
    <x v="0"/>
    <x v="0"/>
    <x v="96"/>
    <s v="NED"/>
    <n v="10006900421"/>
    <n v="26.9"/>
    <x v="0"/>
  </r>
  <r>
    <x v="4"/>
    <x v="2"/>
    <d v="2019-11-10T00:00:00"/>
    <x v="2"/>
    <x v="0"/>
    <x v="0"/>
    <x v="94"/>
    <s v="RUS"/>
    <n v="10003100142"/>
    <n v="33.6"/>
    <x v="1"/>
  </r>
  <r>
    <x v="4"/>
    <x v="2"/>
    <d v="2019-11-10T00:00:00"/>
    <x v="2"/>
    <x v="0"/>
    <x v="0"/>
    <x v="89"/>
    <s v="GBR"/>
    <n v="10004599194"/>
    <n v="31.6"/>
    <x v="2"/>
  </r>
  <r>
    <x v="4"/>
    <x v="2"/>
    <d v="2019-11-10T00:00:00"/>
    <x v="2"/>
    <x v="0"/>
    <x v="0"/>
    <x v="9"/>
    <s v="CZE"/>
    <n v="10004612534"/>
    <n v="32.4"/>
    <x v="3"/>
  </r>
  <r>
    <x v="4"/>
    <x v="2"/>
    <d v="2019-11-10T00:00:00"/>
    <x v="2"/>
    <x v="0"/>
    <x v="0"/>
    <x v="68"/>
    <s v="HUN"/>
    <n v="10007073506"/>
    <n v="29.4"/>
    <x v="4"/>
  </r>
  <r>
    <x v="4"/>
    <x v="2"/>
    <d v="2019-11-10T00:00:00"/>
    <x v="2"/>
    <x v="0"/>
    <x v="0"/>
    <x v="13"/>
    <s v="CHN"/>
    <n v="10052089586"/>
    <n v="20.8"/>
    <x v="5"/>
  </r>
  <r>
    <x v="4"/>
    <x v="2"/>
    <d v="2019-11-10T00:00:00"/>
    <x v="2"/>
    <x v="0"/>
    <x v="0"/>
    <x v="70"/>
    <s v="JPN"/>
    <n v="10010773549"/>
    <n v="23.7"/>
    <x v="6"/>
  </r>
  <r>
    <x v="4"/>
    <x v="2"/>
    <d v="2019-11-10T00:00:00"/>
    <x v="2"/>
    <x v="0"/>
    <x v="1"/>
    <x v="91"/>
    <s v="GER"/>
    <n v="10004601723"/>
    <n v="32.4"/>
    <x v="0"/>
  </r>
  <r>
    <x v="4"/>
    <x v="2"/>
    <d v="2019-11-10T00:00:00"/>
    <x v="2"/>
    <x v="0"/>
    <x v="1"/>
    <x v="24"/>
    <s v="AUS"/>
    <n v="10009009159"/>
    <n v="24.7"/>
    <x v="1"/>
  </r>
  <r>
    <x v="4"/>
    <x v="2"/>
    <d v="2019-11-10T00:00:00"/>
    <x v="2"/>
    <x v="0"/>
    <x v="1"/>
    <x v="104"/>
    <s v="BLR"/>
    <n v="10009049979"/>
    <n v="24.6"/>
    <x v="2"/>
  </r>
  <r>
    <x v="4"/>
    <x v="2"/>
    <d v="2019-11-10T00:00:00"/>
    <x v="2"/>
    <x v="0"/>
    <x v="1"/>
    <x v="39"/>
    <s v="MAS"/>
    <n v="10010645732"/>
    <n v="21.9"/>
    <x v="3"/>
  </r>
  <r>
    <x v="4"/>
    <x v="2"/>
    <d v="2019-11-10T00:00:00"/>
    <x v="2"/>
    <x v="0"/>
    <x v="1"/>
    <x v="10"/>
    <s v="COL"/>
    <n v="10010830840"/>
    <n v="21"/>
    <x v="4"/>
  </r>
  <r>
    <x v="4"/>
    <x v="2"/>
    <d v="2019-11-10T00:00:00"/>
    <x v="2"/>
    <x v="0"/>
    <x v="1"/>
    <x v="72"/>
    <s v="ESP"/>
    <n v="10006552534"/>
    <n v="29.5"/>
    <x v="5"/>
  </r>
  <r>
    <x v="4"/>
    <x v="2"/>
    <d v="2019-11-10T00:00:00"/>
    <x v="2"/>
    <x v="0"/>
    <x v="1"/>
    <x v="115"/>
    <s v="AUS"/>
    <n v="10009009260"/>
    <n v="24.6"/>
    <x v="6"/>
  </r>
  <r>
    <x v="4"/>
    <x v="2"/>
    <d v="2019-11-10T00:00:00"/>
    <x v="2"/>
    <x v="0"/>
    <x v="2"/>
    <x v="7"/>
    <s v="FRA"/>
    <n v="10010678569"/>
    <n v="22.6"/>
    <x v="0"/>
  </r>
  <r>
    <x v="4"/>
    <x v="2"/>
    <d v="2019-11-10T00:00:00"/>
    <x v="2"/>
    <x v="0"/>
    <x v="2"/>
    <x v="99"/>
    <s v="RUS"/>
    <n v="10051694112"/>
    <n v="32.9"/>
    <x v="1"/>
  </r>
  <r>
    <x v="4"/>
    <x v="2"/>
    <d v="2019-11-10T00:00:00"/>
    <x v="2"/>
    <x v="0"/>
    <x v="2"/>
    <x v="54"/>
    <s v="VEN"/>
    <n v="10004717719"/>
    <n v="30.9"/>
    <x v="2"/>
  </r>
  <r>
    <x v="4"/>
    <x v="2"/>
    <d v="2019-11-10T00:00:00"/>
    <x v="2"/>
    <x v="0"/>
    <x v="2"/>
    <x v="60"/>
    <s v="GUA"/>
    <n v="10010829830"/>
    <n v="21.8"/>
    <x v="3"/>
  </r>
  <r>
    <x v="4"/>
    <x v="2"/>
    <d v="2019-11-10T00:00:00"/>
    <x v="2"/>
    <x v="0"/>
    <x v="2"/>
    <x v="26"/>
    <s v="RSA"/>
    <n v="10007351671"/>
    <n v="30"/>
    <x v="4"/>
  </r>
  <r>
    <x v="4"/>
    <x v="2"/>
    <d v="2019-11-10T00:00:00"/>
    <x v="2"/>
    <x v="0"/>
    <x v="2"/>
    <x v="116"/>
    <s v="TPE"/>
    <n v="10011141846"/>
    <n v="20.9"/>
    <x v="5"/>
  </r>
  <r>
    <x v="4"/>
    <x v="2"/>
    <d v="2019-11-10T00:00:00"/>
    <x v="2"/>
    <x v="0"/>
    <x v="2"/>
    <x v="47"/>
    <s v="LTU"/>
    <n v="10009181234"/>
    <n v="24.6"/>
    <x v="6"/>
  </r>
  <r>
    <x v="4"/>
    <x v="2"/>
    <d v="2019-11-10T00:00:00"/>
    <x v="2"/>
    <x v="0"/>
    <x v="3"/>
    <x v="5"/>
    <s v="GER"/>
    <n v="10048325582"/>
    <n v="27.8"/>
    <x v="0"/>
  </r>
  <r>
    <x v="4"/>
    <x v="2"/>
    <d v="2019-11-10T00:00:00"/>
    <x v="2"/>
    <x v="0"/>
    <x v="3"/>
    <x v="102"/>
    <s v="KAZ"/>
    <n v="10007828183"/>
    <n v="26.1"/>
    <x v="1"/>
  </r>
  <r>
    <x v="4"/>
    <x v="2"/>
    <d v="2019-11-10T00:00:00"/>
    <x v="2"/>
    <x v="0"/>
    <x v="3"/>
    <x v="109"/>
    <s v="POL"/>
    <n v="10006902239"/>
    <n v="28.4"/>
    <x v="2"/>
  </r>
  <r>
    <x v="4"/>
    <x v="2"/>
    <d v="2019-11-10T00:00:00"/>
    <x v="2"/>
    <x v="0"/>
    <x v="3"/>
    <x v="1"/>
    <s v="MAS"/>
    <n v="10009150215"/>
    <n v="24"/>
    <x v="3"/>
  </r>
  <r>
    <x v="4"/>
    <x v="2"/>
    <d v="2019-11-10T00:00:00"/>
    <x v="2"/>
    <x v="0"/>
    <x v="3"/>
    <x v="87"/>
    <s v="BLR"/>
    <n v="10009017243"/>
    <n v="24.5"/>
    <x v="4"/>
  </r>
  <r>
    <x v="4"/>
    <x v="2"/>
    <d v="2019-11-10T00:00:00"/>
    <x v="2"/>
    <x v="0"/>
    <x v="3"/>
    <x v="22"/>
    <s v="NED"/>
    <n v="10007379761"/>
    <n v="26.7"/>
    <x v="5"/>
  </r>
  <r>
    <x v="4"/>
    <x v="2"/>
    <d v="2019-11-10T00:00:00"/>
    <x v="2"/>
    <x v="0"/>
    <x v="3"/>
    <x v="80"/>
    <s v="JPN"/>
    <n v="10090680735"/>
    <n v="27.1"/>
    <x v="6"/>
  </r>
  <r>
    <x v="4"/>
    <x v="2"/>
    <d v="2019-11-10T00:00:00"/>
    <x v="2"/>
    <x v="1"/>
    <x v="0"/>
    <x v="89"/>
    <s v="GBR"/>
    <n v="10004599194"/>
    <n v="31.6"/>
    <x v="0"/>
  </r>
  <r>
    <x v="4"/>
    <x v="2"/>
    <d v="2019-11-10T00:00:00"/>
    <x v="2"/>
    <x v="1"/>
    <x v="0"/>
    <x v="1"/>
    <s v="MAS"/>
    <n v="10009150215"/>
    <n v="24"/>
    <x v="1"/>
  </r>
  <r>
    <x v="4"/>
    <x v="2"/>
    <d v="2019-11-10T00:00:00"/>
    <x v="2"/>
    <x v="1"/>
    <x v="0"/>
    <x v="72"/>
    <s v="ESP"/>
    <n v="10006552534"/>
    <n v="29.5"/>
    <x v="2"/>
  </r>
  <r>
    <x v="4"/>
    <x v="2"/>
    <d v="2019-11-10T00:00:00"/>
    <x v="2"/>
    <x v="1"/>
    <x v="0"/>
    <x v="70"/>
    <s v="JPN"/>
    <n v="10010773549"/>
    <n v="23.7"/>
    <x v="3"/>
  </r>
  <r>
    <x v="4"/>
    <x v="2"/>
    <d v="2019-11-10T00:00:00"/>
    <x v="2"/>
    <x v="1"/>
    <x v="0"/>
    <x v="26"/>
    <s v="RSA"/>
    <n v="10007351671"/>
    <n v="30"/>
    <x v="4"/>
  </r>
  <r>
    <x v="4"/>
    <x v="2"/>
    <d v="2019-11-10T00:00:00"/>
    <x v="2"/>
    <x v="1"/>
    <x v="1"/>
    <x v="10"/>
    <s v="COL"/>
    <n v="10010830840"/>
    <n v="21"/>
    <x v="0"/>
  </r>
  <r>
    <x v="4"/>
    <x v="2"/>
    <d v="2019-11-10T00:00:00"/>
    <x v="2"/>
    <x v="1"/>
    <x v="1"/>
    <x v="80"/>
    <s v="JPN"/>
    <n v="10090680735"/>
    <n v="27.1"/>
    <x v="1"/>
  </r>
  <r>
    <x v="4"/>
    <x v="2"/>
    <d v="2019-11-10T00:00:00"/>
    <x v="2"/>
    <x v="1"/>
    <x v="1"/>
    <x v="60"/>
    <s v="GUA"/>
    <n v="10010829830"/>
    <n v="21.8"/>
    <x v="2"/>
  </r>
  <r>
    <x v="4"/>
    <x v="2"/>
    <d v="2019-11-10T00:00:00"/>
    <x v="2"/>
    <x v="1"/>
    <x v="1"/>
    <x v="104"/>
    <s v="BLR"/>
    <n v="10009049979"/>
    <n v="24.6"/>
    <x v="3"/>
  </r>
  <r>
    <x v="4"/>
    <x v="2"/>
    <d v="2019-11-10T00:00:00"/>
    <x v="2"/>
    <x v="1"/>
    <x v="1"/>
    <x v="13"/>
    <s v="CHN"/>
    <n v="10052089586"/>
    <n v="20.8"/>
    <x v="4"/>
  </r>
  <r>
    <x v="4"/>
    <x v="2"/>
    <d v="2019-11-10T00:00:00"/>
    <x v="2"/>
    <x v="1"/>
    <x v="2"/>
    <x v="47"/>
    <s v="LTU"/>
    <n v="10009181234"/>
    <n v="24.6"/>
    <x v="0"/>
  </r>
  <r>
    <x v="4"/>
    <x v="2"/>
    <d v="2019-11-10T00:00:00"/>
    <x v="2"/>
    <x v="1"/>
    <x v="2"/>
    <x v="22"/>
    <s v="NED"/>
    <n v="10007379761"/>
    <n v="26.7"/>
    <x v="1"/>
  </r>
  <r>
    <x v="4"/>
    <x v="2"/>
    <d v="2019-11-10T00:00:00"/>
    <x v="2"/>
    <x v="1"/>
    <x v="2"/>
    <x v="54"/>
    <s v="VEN"/>
    <n v="10004717719"/>
    <n v="30.9"/>
    <x v="2"/>
  </r>
  <r>
    <x v="4"/>
    <x v="2"/>
    <d v="2019-11-10T00:00:00"/>
    <x v="2"/>
    <x v="1"/>
    <x v="2"/>
    <x v="68"/>
    <s v="HUN"/>
    <n v="10007073506"/>
    <n v="29.4"/>
    <x v="3"/>
  </r>
  <r>
    <x v="4"/>
    <x v="2"/>
    <d v="2019-11-10T00:00:00"/>
    <x v="2"/>
    <x v="1"/>
    <x v="2"/>
    <x v="39"/>
    <s v="MAS"/>
    <n v="10010645732"/>
    <n v="21.9"/>
    <x v="4"/>
  </r>
  <r>
    <x v="4"/>
    <x v="2"/>
    <d v="2019-11-10T00:00:00"/>
    <x v="2"/>
    <x v="1"/>
    <x v="3"/>
    <x v="115"/>
    <s v="AUS"/>
    <n v="10009009260"/>
    <n v="24.6"/>
    <x v="0"/>
  </r>
  <r>
    <x v="4"/>
    <x v="2"/>
    <d v="2019-11-10T00:00:00"/>
    <x v="2"/>
    <x v="1"/>
    <x v="3"/>
    <x v="116"/>
    <s v="TPE"/>
    <n v="10011141846"/>
    <n v="20.9"/>
    <x v="1"/>
  </r>
  <r>
    <x v="4"/>
    <x v="2"/>
    <d v="2019-11-10T00:00:00"/>
    <x v="2"/>
    <x v="1"/>
    <x v="3"/>
    <x v="109"/>
    <s v="POL"/>
    <n v="10006902239"/>
    <n v="28.4"/>
    <x v="2"/>
  </r>
  <r>
    <x v="4"/>
    <x v="2"/>
    <d v="2019-11-10T00:00:00"/>
    <x v="2"/>
    <x v="1"/>
    <x v="3"/>
    <x v="87"/>
    <s v="BLR"/>
    <n v="10009017243"/>
    <n v="24.5"/>
    <x v="3"/>
  </r>
  <r>
    <x v="4"/>
    <x v="2"/>
    <d v="2019-11-10T00:00:00"/>
    <x v="2"/>
    <x v="1"/>
    <x v="3"/>
    <x v="9"/>
    <s v="CZE"/>
    <n v="10004612534"/>
    <n v="32.4"/>
    <x v="4"/>
  </r>
  <r>
    <x v="4"/>
    <x v="2"/>
    <d v="2019-11-10T00:00:00"/>
    <x v="2"/>
    <x v="2"/>
    <x v="0"/>
    <x v="89"/>
    <s v="GBR"/>
    <n v="10004599194"/>
    <n v="31.6"/>
    <x v="0"/>
  </r>
  <r>
    <x v="4"/>
    <x v="2"/>
    <d v="2019-11-10T00:00:00"/>
    <x v="2"/>
    <x v="2"/>
    <x v="0"/>
    <x v="5"/>
    <s v="GER"/>
    <n v="10048325582"/>
    <n v="27.8"/>
    <x v="1"/>
  </r>
  <r>
    <x v="4"/>
    <x v="2"/>
    <d v="2019-11-10T00:00:00"/>
    <x v="2"/>
    <x v="2"/>
    <x v="0"/>
    <x v="99"/>
    <s v="RUS"/>
    <n v="10051694112"/>
    <n v="32.9"/>
    <x v="2"/>
  </r>
  <r>
    <x v="4"/>
    <x v="2"/>
    <d v="2019-11-10T00:00:00"/>
    <x v="2"/>
    <x v="2"/>
    <x v="0"/>
    <x v="96"/>
    <s v="NED"/>
    <n v="10006900421"/>
    <n v="26.9"/>
    <x v="3"/>
  </r>
  <r>
    <x v="4"/>
    <x v="2"/>
    <d v="2019-11-10T00:00:00"/>
    <x v="2"/>
    <x v="2"/>
    <x v="0"/>
    <x v="24"/>
    <s v="AUS"/>
    <n v="10009009159"/>
    <n v="24.7"/>
    <x v="4"/>
  </r>
  <r>
    <x v="4"/>
    <x v="2"/>
    <d v="2019-11-10T00:00:00"/>
    <x v="2"/>
    <x v="2"/>
    <x v="0"/>
    <x v="115"/>
    <s v="AUS"/>
    <n v="10009009260"/>
    <n v="24.6"/>
    <x v="5"/>
  </r>
  <r>
    <x v="4"/>
    <x v="2"/>
    <d v="2019-11-10T00:00:00"/>
    <x v="2"/>
    <x v="2"/>
    <x v="1"/>
    <x v="94"/>
    <s v="RUS"/>
    <n v="10003100142"/>
    <n v="33.6"/>
    <x v="0"/>
  </r>
  <r>
    <x v="4"/>
    <x v="2"/>
    <d v="2019-11-10T00:00:00"/>
    <x v="2"/>
    <x v="2"/>
    <x v="1"/>
    <x v="91"/>
    <s v="GER"/>
    <n v="10004601723"/>
    <n v="32.4"/>
    <x v="1"/>
  </r>
  <r>
    <x v="4"/>
    <x v="2"/>
    <d v="2019-11-10T00:00:00"/>
    <x v="2"/>
    <x v="2"/>
    <x v="1"/>
    <x v="7"/>
    <s v="FRA"/>
    <n v="10010678569"/>
    <n v="22.6"/>
    <x v="2"/>
  </r>
  <r>
    <x v="4"/>
    <x v="2"/>
    <d v="2019-11-10T00:00:00"/>
    <x v="2"/>
    <x v="2"/>
    <x v="1"/>
    <x v="10"/>
    <s v="COL"/>
    <n v="10010830840"/>
    <n v="21"/>
    <x v="3"/>
  </r>
  <r>
    <x v="4"/>
    <x v="2"/>
    <d v="2019-11-10T00:00:00"/>
    <x v="2"/>
    <x v="2"/>
    <x v="1"/>
    <x v="102"/>
    <s v="KAZ"/>
    <n v="10007828183"/>
    <n v="26.1"/>
    <x v="4"/>
  </r>
  <r>
    <x v="4"/>
    <x v="2"/>
    <d v="2019-11-10T00:00:00"/>
    <x v="2"/>
    <x v="2"/>
    <x v="1"/>
    <x v="47"/>
    <s v="LTU"/>
    <n v="10009181234"/>
    <n v="24.6"/>
    <x v="5"/>
  </r>
  <r>
    <x v="4"/>
    <x v="2"/>
    <d v="2019-11-10T00:00:00"/>
    <x v="2"/>
    <x v="4"/>
    <x v="0"/>
    <x v="7"/>
    <s v="FRA"/>
    <n v="10010678569"/>
    <n v="22.6"/>
    <x v="0"/>
  </r>
  <r>
    <x v="4"/>
    <x v="2"/>
    <d v="2019-11-10T00:00:00"/>
    <x v="2"/>
    <x v="4"/>
    <x v="0"/>
    <x v="91"/>
    <s v="GER"/>
    <n v="10004601723"/>
    <n v="32.4"/>
    <x v="1"/>
  </r>
  <r>
    <x v="4"/>
    <x v="2"/>
    <d v="2019-11-10T00:00:00"/>
    <x v="2"/>
    <x v="4"/>
    <x v="0"/>
    <x v="94"/>
    <s v="RUS"/>
    <n v="10003100142"/>
    <n v="33.6"/>
    <x v="2"/>
  </r>
  <r>
    <x v="4"/>
    <x v="2"/>
    <d v="2019-11-10T00:00:00"/>
    <x v="2"/>
    <x v="4"/>
    <x v="0"/>
    <x v="89"/>
    <s v="GBR"/>
    <n v="10004599194"/>
    <n v="31.6"/>
    <x v="3"/>
  </r>
  <r>
    <x v="4"/>
    <x v="2"/>
    <d v="2019-11-10T00:00:00"/>
    <x v="2"/>
    <x v="4"/>
    <x v="0"/>
    <x v="99"/>
    <s v="RUS"/>
    <n v="10051694112"/>
    <n v="32.9"/>
    <x v="4"/>
  </r>
  <r>
    <x v="4"/>
    <x v="2"/>
    <d v="2019-11-10T00:00:00"/>
    <x v="2"/>
    <x v="4"/>
    <x v="0"/>
    <x v="5"/>
    <s v="GER"/>
    <n v="10048325582"/>
    <n v="27.8"/>
    <x v="5"/>
  </r>
  <r>
    <x v="4"/>
    <x v="2"/>
    <d v="2019-11-10T00:00:00"/>
    <x v="2"/>
    <x v="4"/>
    <x v="1"/>
    <x v="24"/>
    <s v="AUS"/>
    <n v="10009009159"/>
    <n v="24.7"/>
    <x v="0"/>
  </r>
  <r>
    <x v="4"/>
    <x v="2"/>
    <d v="2019-11-10T00:00:00"/>
    <x v="2"/>
    <x v="4"/>
    <x v="1"/>
    <x v="47"/>
    <s v="LTU"/>
    <n v="10009181234"/>
    <n v="24.6"/>
    <x v="1"/>
  </r>
  <r>
    <x v="4"/>
    <x v="2"/>
    <d v="2019-11-10T00:00:00"/>
    <x v="2"/>
    <x v="4"/>
    <x v="1"/>
    <x v="115"/>
    <s v="AUS"/>
    <n v="10009009260"/>
    <n v="24.6"/>
    <x v="2"/>
  </r>
  <r>
    <x v="4"/>
    <x v="2"/>
    <d v="2019-11-10T00:00:00"/>
    <x v="2"/>
    <x v="4"/>
    <x v="1"/>
    <x v="96"/>
    <s v="NED"/>
    <n v="10006900421"/>
    <n v="26.9"/>
    <x v="3"/>
  </r>
  <r>
    <x v="4"/>
    <x v="2"/>
    <d v="2019-11-10T00:00:00"/>
    <x v="2"/>
    <x v="4"/>
    <x v="1"/>
    <x v="10"/>
    <s v="COL"/>
    <n v="10010830840"/>
    <n v="21"/>
    <x v="4"/>
  </r>
  <r>
    <x v="4"/>
    <x v="2"/>
    <d v="2019-11-10T00:00:00"/>
    <x v="2"/>
    <x v="4"/>
    <x v="1"/>
    <x v="102"/>
    <s v="KAZ"/>
    <n v="10007828183"/>
    <n v="26.1"/>
    <x v="5"/>
  </r>
  <r>
    <x v="11"/>
    <x v="2"/>
    <d v="2019-11-02T00:00:00"/>
    <x v="2"/>
    <x v="0"/>
    <x v="0"/>
    <x v="96"/>
    <s v="NED"/>
    <n v="10006900421"/>
    <n v="26.9"/>
    <x v="0"/>
  </r>
  <r>
    <x v="11"/>
    <x v="2"/>
    <d v="2019-11-02T00:00:00"/>
    <x v="2"/>
    <x v="0"/>
    <x v="0"/>
    <x v="47"/>
    <s v="LTU"/>
    <n v="10009181234"/>
    <n v="24.6"/>
    <x v="1"/>
  </r>
  <r>
    <x v="11"/>
    <x v="2"/>
    <d v="2019-11-02T00:00:00"/>
    <x v="2"/>
    <x v="0"/>
    <x v="0"/>
    <x v="87"/>
    <s v="BLR"/>
    <n v="10009017243"/>
    <n v="24.5"/>
    <x v="2"/>
  </r>
  <r>
    <x v="11"/>
    <x v="2"/>
    <d v="2019-11-02T00:00:00"/>
    <x v="2"/>
    <x v="0"/>
    <x v="0"/>
    <x v="13"/>
    <s v="CHN"/>
    <n v="10052089586"/>
    <n v="20.8"/>
    <x v="3"/>
  </r>
  <r>
    <x v="11"/>
    <x v="2"/>
    <d v="2019-11-02T00:00:00"/>
    <x v="2"/>
    <x v="0"/>
    <x v="0"/>
    <x v="15"/>
    <s v="GER"/>
    <n v="10009178002"/>
    <n v="23.8"/>
    <x v="7"/>
  </r>
  <r>
    <x v="11"/>
    <x v="2"/>
    <d v="2019-11-02T00:00:00"/>
    <x v="2"/>
    <x v="0"/>
    <x v="0"/>
    <x v="54"/>
    <s v="VEN"/>
    <n v="10004717719"/>
    <n v="30.9"/>
    <x v="7"/>
  </r>
  <r>
    <x v="11"/>
    <x v="2"/>
    <d v="2019-11-02T00:00:00"/>
    <x v="2"/>
    <x v="0"/>
    <x v="0"/>
    <x v="117"/>
    <s v="ITA"/>
    <n v="10006073493"/>
    <n v="29.9"/>
    <x v="7"/>
  </r>
  <r>
    <x v="11"/>
    <x v="2"/>
    <d v="2019-11-02T00:00:00"/>
    <x v="2"/>
    <x v="0"/>
    <x v="1"/>
    <x v="94"/>
    <s v="RUS"/>
    <n v="10003100142"/>
    <n v="33.6"/>
    <x v="0"/>
  </r>
  <r>
    <x v="11"/>
    <x v="2"/>
    <d v="2019-11-02T00:00:00"/>
    <x v="2"/>
    <x v="0"/>
    <x v="1"/>
    <x v="5"/>
    <s v="GER"/>
    <n v="10048325582"/>
    <n v="27.8"/>
    <x v="1"/>
  </r>
  <r>
    <x v="11"/>
    <x v="2"/>
    <d v="2019-11-02T00:00:00"/>
    <x v="2"/>
    <x v="0"/>
    <x v="1"/>
    <x v="10"/>
    <s v="COL"/>
    <n v="10010830840"/>
    <n v="21"/>
    <x v="2"/>
  </r>
  <r>
    <x v="11"/>
    <x v="2"/>
    <d v="2019-11-02T00:00:00"/>
    <x v="2"/>
    <x v="0"/>
    <x v="1"/>
    <x v="80"/>
    <s v="JPN"/>
    <n v="10090680735"/>
    <n v="27.1"/>
    <x v="3"/>
  </r>
  <r>
    <x v="11"/>
    <x v="2"/>
    <d v="2019-11-02T00:00:00"/>
    <x v="2"/>
    <x v="0"/>
    <x v="1"/>
    <x v="109"/>
    <s v="POL"/>
    <n v="10006902239"/>
    <n v="28.3"/>
    <x v="4"/>
  </r>
  <r>
    <x v="11"/>
    <x v="2"/>
    <d v="2019-11-02T00:00:00"/>
    <x v="2"/>
    <x v="0"/>
    <x v="1"/>
    <x v="104"/>
    <s v="BLR"/>
    <n v="10009049979"/>
    <n v="24.6"/>
    <x v="5"/>
  </r>
  <r>
    <x v="11"/>
    <x v="2"/>
    <d v="2019-11-02T00:00:00"/>
    <x v="2"/>
    <x v="0"/>
    <x v="1"/>
    <x v="101"/>
    <s v="UKR"/>
    <n v="10090555241"/>
    <n v="21.8"/>
    <x v="7"/>
  </r>
  <r>
    <x v="11"/>
    <x v="2"/>
    <d v="2019-11-02T00:00:00"/>
    <x v="2"/>
    <x v="0"/>
    <x v="2"/>
    <x v="7"/>
    <s v="FRA"/>
    <n v="10010678569"/>
    <n v="22.5"/>
    <x v="0"/>
  </r>
  <r>
    <x v="11"/>
    <x v="2"/>
    <d v="2019-11-02T00:00:00"/>
    <x v="2"/>
    <x v="0"/>
    <x v="2"/>
    <x v="1"/>
    <s v="MAS"/>
    <n v="10009150215"/>
    <n v="23.9"/>
    <x v="1"/>
  </r>
  <r>
    <x v="11"/>
    <x v="2"/>
    <d v="2019-11-02T00:00:00"/>
    <x v="2"/>
    <x v="0"/>
    <x v="2"/>
    <x v="106"/>
    <s v="CZE"/>
    <n v="10006422895"/>
    <n v="28.4"/>
    <x v="2"/>
  </r>
  <r>
    <x v="11"/>
    <x v="2"/>
    <d v="2019-11-02T00:00:00"/>
    <x v="2"/>
    <x v="0"/>
    <x v="2"/>
    <x v="68"/>
    <s v="HUN"/>
    <n v="10007073506"/>
    <n v="29.3"/>
    <x v="3"/>
  </r>
  <r>
    <x v="11"/>
    <x v="2"/>
    <d v="2019-11-02T00:00:00"/>
    <x v="2"/>
    <x v="0"/>
    <x v="2"/>
    <x v="60"/>
    <s v="GUA"/>
    <n v="10010829830"/>
    <n v="21.8"/>
    <x v="4"/>
  </r>
  <r>
    <x v="11"/>
    <x v="2"/>
    <d v="2019-11-02T00:00:00"/>
    <x v="2"/>
    <x v="0"/>
    <x v="2"/>
    <x v="29"/>
    <s v="GBR"/>
    <n v="10017950943"/>
    <n v="22.7"/>
    <x v="7"/>
  </r>
  <r>
    <x v="11"/>
    <x v="2"/>
    <d v="2019-11-02T00:00:00"/>
    <x v="2"/>
    <x v="0"/>
    <x v="2"/>
    <x v="70"/>
    <s v="JPN"/>
    <n v="10010773549"/>
    <n v="23.7"/>
    <x v="7"/>
  </r>
  <r>
    <x v="11"/>
    <x v="2"/>
    <d v="2019-11-02T00:00:00"/>
    <x v="2"/>
    <x v="0"/>
    <x v="3"/>
    <x v="0"/>
    <s v="NED"/>
    <n v="10009535686"/>
    <n v="22.6"/>
    <x v="0"/>
  </r>
  <r>
    <x v="11"/>
    <x v="2"/>
    <d v="2019-11-02T00:00:00"/>
    <x v="2"/>
    <x v="0"/>
    <x v="3"/>
    <x v="21"/>
    <s v="GBR"/>
    <n v="10009967641"/>
    <n v="22.5"/>
    <x v="1"/>
  </r>
  <r>
    <x v="11"/>
    <x v="2"/>
    <d v="2019-11-02T00:00:00"/>
    <x v="2"/>
    <x v="0"/>
    <x v="3"/>
    <x v="19"/>
    <s v="KAZ"/>
    <n v="10010797292"/>
    <n v="21.5"/>
    <x v="2"/>
  </r>
  <r>
    <x v="11"/>
    <x v="2"/>
    <d v="2019-11-02T00:00:00"/>
    <x v="2"/>
    <x v="0"/>
    <x v="3"/>
    <x v="99"/>
    <s v="RUS"/>
    <n v="10051694112"/>
    <n v="32.799999999999997"/>
    <x v="3"/>
  </r>
  <r>
    <x v="11"/>
    <x v="2"/>
    <d v="2019-11-02T00:00:00"/>
    <x v="2"/>
    <x v="0"/>
    <x v="3"/>
    <x v="24"/>
    <s v="AUS"/>
    <n v="10009009159"/>
    <n v="24.7"/>
    <x v="4"/>
  </r>
  <r>
    <x v="11"/>
    <x v="2"/>
    <d v="2019-11-02T00:00:00"/>
    <x v="2"/>
    <x v="0"/>
    <x v="3"/>
    <x v="51"/>
    <s v="ESP"/>
    <n v="10007502427"/>
    <n v="26"/>
    <x v="5"/>
  </r>
  <r>
    <x v="11"/>
    <x v="2"/>
    <d v="2019-11-02T00:00:00"/>
    <x v="2"/>
    <x v="0"/>
    <x v="3"/>
    <x v="39"/>
    <s v="MAS"/>
    <n v="10010645732"/>
    <n v="21.9"/>
    <x v="6"/>
  </r>
  <r>
    <x v="11"/>
    <x v="2"/>
    <d v="2019-11-02T00:00:00"/>
    <x v="2"/>
    <x v="1"/>
    <x v="0"/>
    <x v="54"/>
    <s v="VEN"/>
    <n v="10004717719"/>
    <n v="30.9"/>
    <x v="0"/>
  </r>
  <r>
    <x v="11"/>
    <x v="2"/>
    <d v="2019-11-02T00:00:00"/>
    <x v="2"/>
    <x v="1"/>
    <x v="0"/>
    <x v="99"/>
    <s v="RUS"/>
    <n v="10051694112"/>
    <n v="32.799999999999997"/>
    <x v="1"/>
  </r>
  <r>
    <x v="11"/>
    <x v="2"/>
    <d v="2019-11-02T00:00:00"/>
    <x v="2"/>
    <x v="1"/>
    <x v="0"/>
    <x v="104"/>
    <s v="BLR"/>
    <n v="10009049979"/>
    <n v="24.6"/>
    <x v="2"/>
  </r>
  <r>
    <x v="11"/>
    <x v="2"/>
    <d v="2019-11-02T00:00:00"/>
    <x v="2"/>
    <x v="1"/>
    <x v="0"/>
    <x v="87"/>
    <s v="BLR"/>
    <n v="10009017243"/>
    <n v="24.5"/>
    <x v="3"/>
  </r>
  <r>
    <x v="11"/>
    <x v="2"/>
    <d v="2019-11-02T00:00:00"/>
    <x v="2"/>
    <x v="1"/>
    <x v="0"/>
    <x v="60"/>
    <s v="GUA"/>
    <n v="10010829830"/>
    <n v="21.8"/>
    <x v="4"/>
  </r>
  <r>
    <x v="11"/>
    <x v="2"/>
    <d v="2019-11-02T00:00:00"/>
    <x v="2"/>
    <x v="1"/>
    <x v="1"/>
    <x v="109"/>
    <s v="POL"/>
    <n v="10006902239"/>
    <n v="28.3"/>
    <x v="0"/>
  </r>
  <r>
    <x v="11"/>
    <x v="2"/>
    <d v="2019-11-02T00:00:00"/>
    <x v="2"/>
    <x v="1"/>
    <x v="1"/>
    <x v="10"/>
    <s v="COL"/>
    <n v="10010830840"/>
    <n v="21"/>
    <x v="1"/>
  </r>
  <r>
    <x v="11"/>
    <x v="2"/>
    <d v="2019-11-02T00:00:00"/>
    <x v="2"/>
    <x v="1"/>
    <x v="1"/>
    <x v="39"/>
    <s v="MAS"/>
    <n v="10010645732"/>
    <n v="21.9"/>
    <x v="2"/>
  </r>
  <r>
    <x v="11"/>
    <x v="2"/>
    <d v="2019-11-02T00:00:00"/>
    <x v="2"/>
    <x v="1"/>
    <x v="1"/>
    <x v="68"/>
    <s v="HUN"/>
    <n v="10007073506"/>
    <n v="29.3"/>
    <x v="3"/>
  </r>
  <r>
    <x v="11"/>
    <x v="2"/>
    <d v="2019-11-02T00:00:00"/>
    <x v="2"/>
    <x v="1"/>
    <x v="1"/>
    <x v="117"/>
    <s v="ITA"/>
    <n v="10006073493"/>
    <n v="29.9"/>
    <x v="7"/>
  </r>
  <r>
    <x v="11"/>
    <x v="2"/>
    <d v="2019-11-02T00:00:00"/>
    <x v="2"/>
    <x v="1"/>
    <x v="2"/>
    <x v="80"/>
    <s v="JPN"/>
    <n v="10090680735"/>
    <n v="27.1"/>
    <x v="0"/>
  </r>
  <r>
    <x v="11"/>
    <x v="2"/>
    <d v="2019-11-02T00:00:00"/>
    <x v="2"/>
    <x v="1"/>
    <x v="2"/>
    <x v="106"/>
    <s v="CZE"/>
    <n v="10006422895"/>
    <n v="28.4"/>
    <x v="1"/>
  </r>
  <r>
    <x v="11"/>
    <x v="2"/>
    <d v="2019-11-02T00:00:00"/>
    <x v="2"/>
    <x v="1"/>
    <x v="2"/>
    <x v="51"/>
    <s v="ESP"/>
    <n v="10007502427"/>
    <n v="26"/>
    <x v="2"/>
  </r>
  <r>
    <x v="11"/>
    <x v="2"/>
    <d v="2019-11-02T00:00:00"/>
    <x v="2"/>
    <x v="1"/>
    <x v="2"/>
    <x v="15"/>
    <s v="GER"/>
    <n v="10009178002"/>
    <n v="23.8"/>
    <x v="7"/>
  </r>
  <r>
    <x v="11"/>
    <x v="2"/>
    <d v="2019-11-02T00:00:00"/>
    <x v="2"/>
    <x v="1"/>
    <x v="3"/>
    <x v="70"/>
    <s v="JPN"/>
    <n v="10010773549"/>
    <n v="23.7"/>
    <x v="0"/>
  </r>
  <r>
    <x v="11"/>
    <x v="2"/>
    <d v="2019-11-02T00:00:00"/>
    <x v="2"/>
    <x v="1"/>
    <x v="3"/>
    <x v="19"/>
    <s v="KAZ"/>
    <n v="10010797292"/>
    <n v="21.5"/>
    <x v="1"/>
  </r>
  <r>
    <x v="11"/>
    <x v="2"/>
    <d v="2019-11-02T00:00:00"/>
    <x v="2"/>
    <x v="1"/>
    <x v="3"/>
    <x v="24"/>
    <s v="AUS"/>
    <n v="10009009159"/>
    <n v="24.7"/>
    <x v="2"/>
  </r>
  <r>
    <x v="11"/>
    <x v="2"/>
    <d v="2019-11-02T00:00:00"/>
    <x v="2"/>
    <x v="1"/>
    <x v="3"/>
    <x v="101"/>
    <s v="UKR"/>
    <n v="10090555241"/>
    <n v="21.8"/>
    <x v="3"/>
  </r>
  <r>
    <x v="11"/>
    <x v="2"/>
    <d v="2019-11-02T00:00:00"/>
    <x v="2"/>
    <x v="1"/>
    <x v="3"/>
    <x v="13"/>
    <s v="CHN"/>
    <n v="10052089586"/>
    <n v="20.8"/>
    <x v="4"/>
  </r>
  <r>
    <x v="11"/>
    <x v="2"/>
    <d v="2019-11-02T00:00:00"/>
    <x v="2"/>
    <x v="2"/>
    <x v="0"/>
    <x v="5"/>
    <s v="GER"/>
    <n v="10048325582"/>
    <n v="27.8"/>
    <x v="0"/>
  </r>
  <r>
    <x v="11"/>
    <x v="2"/>
    <d v="2019-11-02T00:00:00"/>
    <x v="2"/>
    <x v="2"/>
    <x v="0"/>
    <x v="96"/>
    <s v="NED"/>
    <n v="10006900421"/>
    <n v="26.9"/>
    <x v="1"/>
  </r>
  <r>
    <x v="11"/>
    <x v="2"/>
    <d v="2019-11-02T00:00:00"/>
    <x v="2"/>
    <x v="2"/>
    <x v="0"/>
    <x v="0"/>
    <s v="NED"/>
    <n v="10009535686"/>
    <n v="22.6"/>
    <x v="2"/>
  </r>
  <r>
    <x v="11"/>
    <x v="2"/>
    <d v="2019-11-02T00:00:00"/>
    <x v="2"/>
    <x v="2"/>
    <x v="0"/>
    <x v="54"/>
    <s v="VEN"/>
    <n v="10004717719"/>
    <n v="30.9"/>
    <x v="3"/>
  </r>
  <r>
    <x v="11"/>
    <x v="2"/>
    <d v="2019-11-02T00:00:00"/>
    <x v="2"/>
    <x v="2"/>
    <x v="0"/>
    <x v="70"/>
    <s v="JPN"/>
    <n v="10010773549"/>
    <n v="23.7"/>
    <x v="4"/>
  </r>
  <r>
    <x v="11"/>
    <x v="2"/>
    <d v="2019-11-02T00:00:00"/>
    <x v="2"/>
    <x v="2"/>
    <x v="0"/>
    <x v="1"/>
    <s v="MAS"/>
    <n v="10009150215"/>
    <n v="23.9"/>
    <x v="7"/>
  </r>
  <r>
    <x v="11"/>
    <x v="2"/>
    <d v="2019-11-02T00:00:00"/>
    <x v="2"/>
    <x v="2"/>
    <x v="1"/>
    <x v="94"/>
    <s v="RUS"/>
    <n v="10003100142"/>
    <n v="33.6"/>
    <x v="0"/>
  </r>
  <r>
    <x v="11"/>
    <x v="2"/>
    <d v="2019-11-02T00:00:00"/>
    <x v="2"/>
    <x v="2"/>
    <x v="1"/>
    <x v="80"/>
    <s v="JPN"/>
    <n v="10090680735"/>
    <n v="27.1"/>
    <x v="1"/>
  </r>
  <r>
    <x v="11"/>
    <x v="2"/>
    <d v="2019-11-02T00:00:00"/>
    <x v="2"/>
    <x v="2"/>
    <x v="1"/>
    <x v="21"/>
    <s v="GBR"/>
    <n v="10009967641"/>
    <n v="22.5"/>
    <x v="2"/>
  </r>
  <r>
    <x v="11"/>
    <x v="2"/>
    <d v="2019-11-02T00:00:00"/>
    <x v="2"/>
    <x v="2"/>
    <x v="1"/>
    <x v="109"/>
    <s v="POL"/>
    <n v="10006902239"/>
    <n v="28.3"/>
    <x v="3"/>
  </r>
  <r>
    <x v="11"/>
    <x v="2"/>
    <d v="2019-11-02T00:00:00"/>
    <x v="2"/>
    <x v="2"/>
    <x v="1"/>
    <x v="47"/>
    <s v="LTU"/>
    <n v="10009181234"/>
    <n v="24.6"/>
    <x v="4"/>
  </r>
  <r>
    <x v="11"/>
    <x v="2"/>
    <d v="2019-11-02T00:00:00"/>
    <x v="2"/>
    <x v="2"/>
    <x v="1"/>
    <x v="7"/>
    <s v="FRA"/>
    <n v="10010678569"/>
    <n v="22.5"/>
    <x v="5"/>
  </r>
  <r>
    <x v="11"/>
    <x v="2"/>
    <d v="2019-11-02T00:00:00"/>
    <x v="2"/>
    <x v="4"/>
    <x v="0"/>
    <x v="0"/>
    <s v="NED"/>
    <n v="10009535686"/>
    <n v="22.6"/>
    <x v="0"/>
  </r>
  <r>
    <x v="11"/>
    <x v="2"/>
    <d v="2019-11-02T00:00:00"/>
    <x v="2"/>
    <x v="4"/>
    <x v="0"/>
    <x v="94"/>
    <s v="RUS"/>
    <n v="10003100142"/>
    <n v="33.6"/>
    <x v="1"/>
  </r>
  <r>
    <x v="11"/>
    <x v="2"/>
    <d v="2019-11-02T00:00:00"/>
    <x v="2"/>
    <x v="4"/>
    <x v="0"/>
    <x v="80"/>
    <s v="JPN"/>
    <n v="10090680735"/>
    <n v="27.1"/>
    <x v="2"/>
  </r>
  <r>
    <x v="11"/>
    <x v="2"/>
    <d v="2019-11-02T00:00:00"/>
    <x v="2"/>
    <x v="4"/>
    <x v="0"/>
    <x v="21"/>
    <s v="GBR"/>
    <n v="10009967641"/>
    <n v="22.5"/>
    <x v="3"/>
  </r>
  <r>
    <x v="11"/>
    <x v="2"/>
    <d v="2019-11-02T00:00:00"/>
    <x v="2"/>
    <x v="4"/>
    <x v="0"/>
    <x v="96"/>
    <s v="NED"/>
    <n v="10006900421"/>
    <n v="26.9"/>
    <x v="4"/>
  </r>
  <r>
    <x v="11"/>
    <x v="2"/>
    <d v="2019-11-02T00:00:00"/>
    <x v="2"/>
    <x v="4"/>
    <x v="0"/>
    <x v="5"/>
    <s v="GER"/>
    <n v="10048325582"/>
    <n v="27.8"/>
    <x v="5"/>
  </r>
  <r>
    <x v="11"/>
    <x v="2"/>
    <d v="2019-11-02T00:00:00"/>
    <x v="2"/>
    <x v="4"/>
    <x v="1"/>
    <x v="7"/>
    <s v="FRA"/>
    <n v="10010678569"/>
    <n v="22.5"/>
    <x v="0"/>
  </r>
  <r>
    <x v="11"/>
    <x v="2"/>
    <d v="2019-11-02T00:00:00"/>
    <x v="2"/>
    <x v="4"/>
    <x v="1"/>
    <x v="109"/>
    <s v="POL"/>
    <n v="10006902239"/>
    <n v="28.3"/>
    <x v="1"/>
  </r>
  <r>
    <x v="11"/>
    <x v="2"/>
    <d v="2019-11-02T00:00:00"/>
    <x v="2"/>
    <x v="4"/>
    <x v="1"/>
    <x v="70"/>
    <s v="JPN"/>
    <n v="10010773549"/>
    <n v="23.7"/>
    <x v="2"/>
  </r>
  <r>
    <x v="11"/>
    <x v="2"/>
    <d v="2019-11-02T00:00:00"/>
    <x v="2"/>
    <x v="4"/>
    <x v="1"/>
    <x v="47"/>
    <s v="LTU"/>
    <n v="10009181234"/>
    <n v="24.6"/>
    <x v="3"/>
  </r>
  <r>
    <x v="11"/>
    <x v="2"/>
    <d v="2019-11-02T00:00:00"/>
    <x v="2"/>
    <x v="4"/>
    <x v="1"/>
    <x v="54"/>
    <s v="VEN"/>
    <n v="10004717719"/>
    <n v="30.9"/>
    <x v="4"/>
  </r>
  <r>
    <x v="11"/>
    <x v="2"/>
    <d v="2019-11-02T00:00:00"/>
    <x v="2"/>
    <x v="4"/>
    <x v="1"/>
    <x v="1"/>
    <s v="MAS"/>
    <n v="10009150215"/>
    <n v="23.9"/>
    <x v="7"/>
  </r>
  <r>
    <x v="12"/>
    <x v="2"/>
    <d v="2019-10-19T00:00:00"/>
    <x v="4"/>
    <x v="0"/>
    <x v="0"/>
    <x v="111"/>
    <s v="NZL"/>
    <n v="10005782695"/>
    <n v="30.3"/>
    <x v="0"/>
  </r>
  <r>
    <x v="13"/>
    <x v="2"/>
    <d v="2019-10-19T00:00:00"/>
    <x v="4"/>
    <x v="0"/>
    <x v="0"/>
    <x v="7"/>
    <s v="FRA"/>
    <n v="10010678569"/>
    <n v="22.5"/>
    <x v="0"/>
  </r>
  <r>
    <x v="12"/>
    <x v="2"/>
    <d v="2019-10-19T00:00:00"/>
    <x v="4"/>
    <x v="0"/>
    <x v="0"/>
    <x v="41"/>
    <s v="NZL"/>
    <n v="10010624918"/>
    <n v="23.1"/>
    <x v="1"/>
  </r>
  <r>
    <x v="13"/>
    <x v="2"/>
    <d v="2019-10-19T00:00:00"/>
    <x v="4"/>
    <x v="0"/>
    <x v="0"/>
    <x v="89"/>
    <s v="GBR"/>
    <n v="10004599194"/>
    <n v="31.6"/>
    <x v="1"/>
  </r>
  <r>
    <x v="12"/>
    <x v="2"/>
    <d v="2019-10-19T00:00:00"/>
    <x v="4"/>
    <x v="0"/>
    <x v="0"/>
    <x v="11"/>
    <s v="AUS"/>
    <n v="10015145724"/>
    <n v="20.5"/>
    <x v="2"/>
  </r>
  <r>
    <x v="13"/>
    <x v="2"/>
    <d v="2019-10-19T00:00:00"/>
    <x v="4"/>
    <x v="0"/>
    <x v="0"/>
    <x v="78"/>
    <s v="POL"/>
    <n v="10009176281"/>
    <n v="23.7"/>
    <x v="2"/>
  </r>
  <r>
    <x v="12"/>
    <x v="2"/>
    <d v="2019-10-19T00:00:00"/>
    <x v="4"/>
    <x v="0"/>
    <x v="0"/>
    <x v="115"/>
    <s v="AUS"/>
    <n v="10009009260"/>
    <n v="24.5"/>
    <x v="3"/>
  </r>
  <r>
    <x v="13"/>
    <x v="2"/>
    <d v="2019-10-19T00:00:00"/>
    <x v="4"/>
    <x v="0"/>
    <x v="0"/>
    <x v="47"/>
    <s v="LTU"/>
    <n v="10009181234"/>
    <n v="24.5"/>
    <x v="3"/>
  </r>
  <r>
    <x v="12"/>
    <x v="2"/>
    <d v="2019-10-19T00:00:00"/>
    <x v="4"/>
    <x v="0"/>
    <x v="0"/>
    <x v="118"/>
    <s v="AUS"/>
    <n v="10055348887"/>
    <n v="19.399999999999999"/>
    <x v="4"/>
  </r>
  <r>
    <x v="13"/>
    <x v="2"/>
    <d v="2019-10-19T00:00:00"/>
    <x v="4"/>
    <x v="0"/>
    <x v="0"/>
    <x v="119"/>
    <s v="RUS"/>
    <n v="10004640220"/>
    <n v="32.1"/>
    <x v="4"/>
  </r>
  <r>
    <x v="12"/>
    <x v="2"/>
    <d v="2019-10-19T00:00:00"/>
    <x v="4"/>
    <x v="0"/>
    <x v="0"/>
    <x v="120"/>
    <s v="AUS"/>
    <e v="#N/A"/>
    <n v="20.5"/>
    <x v="5"/>
  </r>
  <r>
    <x v="13"/>
    <x v="2"/>
    <d v="2019-10-19T00:00:00"/>
    <x v="4"/>
    <x v="0"/>
    <x v="0"/>
    <x v="106"/>
    <s v="CZE"/>
    <n v="10006422895"/>
    <n v="28.4"/>
    <x v="5"/>
  </r>
  <r>
    <x v="12"/>
    <x v="2"/>
    <d v="2019-10-19T00:00:00"/>
    <x v="4"/>
    <x v="0"/>
    <x v="1"/>
    <x v="33"/>
    <s v="NZL"/>
    <n v="10006184742"/>
    <n v="28.3"/>
    <x v="0"/>
  </r>
  <r>
    <x v="13"/>
    <x v="2"/>
    <d v="2019-10-19T00:00:00"/>
    <x v="4"/>
    <x v="0"/>
    <x v="1"/>
    <x v="91"/>
    <s v="GER"/>
    <n v="10004601723"/>
    <n v="32.299999999999997"/>
    <x v="0"/>
  </r>
  <r>
    <x v="12"/>
    <x v="2"/>
    <d v="2019-10-19T00:00:00"/>
    <x v="4"/>
    <x v="0"/>
    <x v="1"/>
    <x v="121"/>
    <s v="NZL"/>
    <n v="10009978048"/>
    <n v="20.9"/>
    <x v="1"/>
  </r>
  <r>
    <x v="13"/>
    <x v="2"/>
    <d v="2019-10-19T00:00:00"/>
    <x v="4"/>
    <x v="0"/>
    <x v="1"/>
    <x v="72"/>
    <s v="ESP"/>
    <n v="10006552534"/>
    <n v="29.4"/>
    <x v="1"/>
  </r>
  <r>
    <x v="12"/>
    <x v="2"/>
    <d v="2019-10-19T00:00:00"/>
    <x v="4"/>
    <x v="0"/>
    <x v="1"/>
    <x v="122"/>
    <s v="AUS"/>
    <n v="10007811716"/>
    <n v="26.6"/>
    <x v="2"/>
  </r>
  <r>
    <x v="13"/>
    <x v="2"/>
    <d v="2019-10-19T00:00:00"/>
    <x v="4"/>
    <x v="0"/>
    <x v="1"/>
    <x v="21"/>
    <s v="GBR"/>
    <n v="10009967641"/>
    <n v="22.5"/>
    <x v="2"/>
  </r>
  <r>
    <x v="12"/>
    <x v="2"/>
    <d v="2019-10-19T00:00:00"/>
    <x v="4"/>
    <x v="0"/>
    <x v="1"/>
    <x v="123"/>
    <s v="AUS"/>
    <e v="#N/A"/>
    <n v="20.2"/>
    <x v="3"/>
  </r>
  <r>
    <x v="13"/>
    <x v="2"/>
    <d v="2019-10-19T00:00:00"/>
    <x v="4"/>
    <x v="0"/>
    <x v="1"/>
    <x v="124"/>
    <s v="UKR"/>
    <e v="#N/A"/>
    <n v="21.8"/>
    <x v="3"/>
  </r>
  <r>
    <x v="12"/>
    <x v="2"/>
    <d v="2019-10-19T00:00:00"/>
    <x v="4"/>
    <x v="0"/>
    <x v="1"/>
    <x v="125"/>
    <s v="NZL"/>
    <n v="10015443087"/>
    <n v="20.7"/>
    <x v="4"/>
  </r>
  <r>
    <x v="13"/>
    <x v="2"/>
    <d v="2019-10-19T00:00:00"/>
    <x v="4"/>
    <x v="0"/>
    <x v="1"/>
    <x v="86"/>
    <s v="LTU"/>
    <n v="10009181032"/>
    <n v="24.8"/>
    <x v="4"/>
  </r>
  <r>
    <x v="12"/>
    <x v="2"/>
    <d v="2019-10-19T00:00:00"/>
    <x v="4"/>
    <x v="0"/>
    <x v="1"/>
    <x v="126"/>
    <s v="NZL"/>
    <e v="#N/A"/>
    <n v="18"/>
    <x v="5"/>
  </r>
  <r>
    <x v="13"/>
    <x v="2"/>
    <d v="2019-10-19T00:00:00"/>
    <x v="4"/>
    <x v="0"/>
    <x v="1"/>
    <x v="117"/>
    <s v="ITA"/>
    <n v="10006073493"/>
    <n v="29.8"/>
    <x v="5"/>
  </r>
  <r>
    <x v="12"/>
    <x v="2"/>
    <d v="2019-10-19T00:00:00"/>
    <x v="4"/>
    <x v="0"/>
    <x v="2"/>
    <x v="16"/>
    <s v="AUS"/>
    <n v="10006894559"/>
    <n v="27.2"/>
    <x v="0"/>
  </r>
  <r>
    <x v="13"/>
    <x v="2"/>
    <d v="2019-10-19T00:00:00"/>
    <x v="4"/>
    <x v="0"/>
    <x v="2"/>
    <x v="96"/>
    <s v="NED"/>
    <n v="10006900421"/>
    <n v="26.8"/>
    <x v="0"/>
  </r>
  <r>
    <x v="12"/>
    <x v="2"/>
    <d v="2019-10-19T00:00:00"/>
    <x v="4"/>
    <x v="0"/>
    <x v="2"/>
    <x v="28"/>
    <s v="NZL"/>
    <n v="10009012391"/>
    <n v="24"/>
    <x v="1"/>
  </r>
  <r>
    <x v="13"/>
    <x v="2"/>
    <d v="2019-10-19T00:00:00"/>
    <x v="4"/>
    <x v="0"/>
    <x v="2"/>
    <x v="9"/>
    <s v="CZE"/>
    <n v="10004612534"/>
    <n v="32.4"/>
    <x v="1"/>
  </r>
  <r>
    <x v="12"/>
    <x v="2"/>
    <d v="2019-10-19T00:00:00"/>
    <x v="4"/>
    <x v="0"/>
    <x v="2"/>
    <x v="127"/>
    <s v="NZL"/>
    <n v="10009138491"/>
    <n v="23.4"/>
    <x v="2"/>
  </r>
  <r>
    <x v="13"/>
    <x v="2"/>
    <d v="2019-10-19T00:00:00"/>
    <x v="4"/>
    <x v="0"/>
    <x v="2"/>
    <x v="15"/>
    <s v="GER"/>
    <n v="10009178002"/>
    <n v="23.7"/>
    <x v="2"/>
  </r>
  <r>
    <x v="12"/>
    <x v="2"/>
    <d v="2019-10-19T00:00:00"/>
    <x v="4"/>
    <x v="0"/>
    <x v="2"/>
    <x v="128"/>
    <s v="NZL"/>
    <n v="10008997641"/>
    <n v="24.2"/>
    <x v="3"/>
  </r>
  <r>
    <x v="13"/>
    <x v="2"/>
    <d v="2019-10-19T00:00:00"/>
    <x v="4"/>
    <x v="0"/>
    <x v="2"/>
    <x v="104"/>
    <s v="BLR"/>
    <n v="10009049979"/>
    <n v="24.6"/>
    <x v="3"/>
  </r>
  <r>
    <x v="12"/>
    <x v="2"/>
    <d v="2019-10-19T00:00:00"/>
    <x v="4"/>
    <x v="0"/>
    <x v="2"/>
    <x v="129"/>
    <s v="NZL"/>
    <n v="10021915920"/>
    <n v="18.7"/>
    <x v="4"/>
  </r>
  <r>
    <x v="13"/>
    <x v="2"/>
    <d v="2019-10-19T00:00:00"/>
    <x v="4"/>
    <x v="0"/>
    <x v="2"/>
    <x v="51"/>
    <s v="ESP"/>
    <n v="10007502427"/>
    <n v="25.9"/>
    <x v="4"/>
  </r>
  <r>
    <x v="12"/>
    <x v="2"/>
    <d v="2019-10-19T00:00:00"/>
    <x v="4"/>
    <x v="0"/>
    <x v="2"/>
    <x v="75"/>
    <s v="AUS"/>
    <n v="10010664829"/>
    <n v="21.5"/>
    <x v="5"/>
  </r>
  <r>
    <x v="13"/>
    <x v="2"/>
    <d v="2019-10-19T00:00:00"/>
    <x v="4"/>
    <x v="0"/>
    <x v="2"/>
    <x v="130"/>
    <s v="ROU"/>
    <n v="10055137915"/>
    <n v="26.2"/>
    <x v="5"/>
  </r>
  <r>
    <x v="13"/>
    <x v="2"/>
    <d v="2019-10-19T00:00:00"/>
    <x v="4"/>
    <x v="0"/>
    <x v="3"/>
    <x v="0"/>
    <s v="NED"/>
    <n v="10009535686"/>
    <n v="22.6"/>
    <x v="0"/>
  </r>
  <r>
    <x v="13"/>
    <x v="2"/>
    <d v="2019-10-19T00:00:00"/>
    <x v="4"/>
    <x v="0"/>
    <x v="3"/>
    <x v="3"/>
    <s v="FRA"/>
    <n v="10015683567"/>
    <n v="20.7"/>
    <x v="1"/>
  </r>
  <r>
    <x v="13"/>
    <x v="2"/>
    <d v="2019-10-19T00:00:00"/>
    <x v="4"/>
    <x v="0"/>
    <x v="3"/>
    <x v="109"/>
    <s v="POL"/>
    <n v="10006902239"/>
    <n v="28.3"/>
    <x v="2"/>
  </r>
  <r>
    <x v="13"/>
    <x v="2"/>
    <d v="2019-10-19T00:00:00"/>
    <x v="4"/>
    <x v="0"/>
    <x v="3"/>
    <x v="131"/>
    <s v="UKR"/>
    <e v="#N/A"/>
    <n v="21.7"/>
    <x v="3"/>
  </r>
  <r>
    <x v="13"/>
    <x v="2"/>
    <d v="2019-10-19T00:00:00"/>
    <x v="4"/>
    <x v="0"/>
    <x v="3"/>
    <x v="68"/>
    <s v="HUN"/>
    <n v="10007073506"/>
    <n v="29.3"/>
    <x v="4"/>
  </r>
  <r>
    <x v="13"/>
    <x v="2"/>
    <d v="2019-10-19T00:00:00"/>
    <x v="4"/>
    <x v="0"/>
    <x v="3"/>
    <x v="94"/>
    <s v="RUS"/>
    <n v="10003100142"/>
    <n v="33.6"/>
    <x v="5"/>
  </r>
  <r>
    <x v="13"/>
    <x v="2"/>
    <d v="2019-10-19T00:00:00"/>
    <x v="4"/>
    <x v="0"/>
    <x v="3"/>
    <x v="87"/>
    <s v="BLR"/>
    <n v="10009017243"/>
    <n v="24.4"/>
    <x v="6"/>
  </r>
  <r>
    <x v="12"/>
    <x v="2"/>
    <d v="2019-10-19T00:00:00"/>
    <x v="4"/>
    <x v="1"/>
    <x v="0"/>
    <x v="127"/>
    <s v="NZL"/>
    <n v="10009138491"/>
    <n v="23.4"/>
    <x v="0"/>
  </r>
  <r>
    <x v="13"/>
    <x v="2"/>
    <d v="2019-10-19T00:00:00"/>
    <x v="4"/>
    <x v="1"/>
    <x v="0"/>
    <x v="78"/>
    <s v="POL"/>
    <n v="10009176281"/>
    <n v="23.7"/>
    <x v="0"/>
  </r>
  <r>
    <x v="12"/>
    <x v="2"/>
    <d v="2019-10-19T00:00:00"/>
    <x v="4"/>
    <x v="1"/>
    <x v="0"/>
    <x v="122"/>
    <s v="AUS"/>
    <n v="10007811716"/>
    <n v="26.6"/>
    <x v="1"/>
  </r>
  <r>
    <x v="13"/>
    <x v="2"/>
    <d v="2019-10-19T00:00:00"/>
    <x v="4"/>
    <x v="1"/>
    <x v="0"/>
    <x v="51"/>
    <s v="ESP"/>
    <n v="10007502427"/>
    <n v="25.9"/>
    <x v="1"/>
  </r>
  <r>
    <x v="12"/>
    <x v="2"/>
    <d v="2019-10-19T00:00:00"/>
    <x v="4"/>
    <x v="1"/>
    <x v="0"/>
    <x v="125"/>
    <s v="NZL"/>
    <n v="10015443087"/>
    <n v="20.7"/>
    <x v="2"/>
  </r>
  <r>
    <x v="13"/>
    <x v="2"/>
    <d v="2019-10-19T00:00:00"/>
    <x v="4"/>
    <x v="1"/>
    <x v="0"/>
    <x v="117"/>
    <s v="ITA"/>
    <n v="10006073493"/>
    <n v="29.8"/>
    <x v="2"/>
  </r>
  <r>
    <x v="12"/>
    <x v="2"/>
    <d v="2019-10-19T00:00:00"/>
    <x v="4"/>
    <x v="1"/>
    <x v="0"/>
    <x v="11"/>
    <s v="AUS"/>
    <n v="10015145724"/>
    <n v="20.5"/>
    <x v="3"/>
  </r>
  <r>
    <x v="13"/>
    <x v="2"/>
    <d v="2019-10-19T00:00:00"/>
    <x v="4"/>
    <x v="1"/>
    <x v="0"/>
    <x v="131"/>
    <s v="UKR"/>
    <e v="#N/A"/>
    <n v="21.7"/>
    <x v="3"/>
  </r>
  <r>
    <x v="12"/>
    <x v="2"/>
    <d v="2019-10-19T00:00:00"/>
    <x v="4"/>
    <x v="1"/>
    <x v="0"/>
    <x v="129"/>
    <s v="NZL"/>
    <n v="10021915920"/>
    <n v="18.7"/>
    <x v="4"/>
  </r>
  <r>
    <x v="12"/>
    <x v="2"/>
    <d v="2019-10-19T00:00:00"/>
    <x v="4"/>
    <x v="1"/>
    <x v="0"/>
    <x v="118"/>
    <s v="AUS"/>
    <n v="10055348887"/>
    <n v="19.399999999999999"/>
    <x v="5"/>
  </r>
  <r>
    <x v="12"/>
    <x v="2"/>
    <d v="2019-10-19T00:00:00"/>
    <x v="4"/>
    <x v="1"/>
    <x v="1"/>
    <x v="115"/>
    <s v="AUS"/>
    <n v="10009009260"/>
    <n v="24.5"/>
    <x v="0"/>
  </r>
  <r>
    <x v="13"/>
    <x v="2"/>
    <d v="2019-10-19T00:00:00"/>
    <x v="4"/>
    <x v="1"/>
    <x v="1"/>
    <x v="21"/>
    <s v="GBR"/>
    <n v="10009967641"/>
    <n v="22.5"/>
    <x v="0"/>
  </r>
  <r>
    <x v="12"/>
    <x v="2"/>
    <d v="2019-10-19T00:00:00"/>
    <x v="4"/>
    <x v="1"/>
    <x v="1"/>
    <x v="128"/>
    <s v="NZL"/>
    <n v="10008997641"/>
    <n v="24.2"/>
    <x v="1"/>
  </r>
  <r>
    <x v="13"/>
    <x v="2"/>
    <d v="2019-10-19T00:00:00"/>
    <x v="4"/>
    <x v="1"/>
    <x v="1"/>
    <x v="106"/>
    <s v="CZE"/>
    <n v="10006422895"/>
    <n v="28.4"/>
    <x v="1"/>
  </r>
  <r>
    <x v="12"/>
    <x v="2"/>
    <d v="2019-10-19T00:00:00"/>
    <x v="4"/>
    <x v="1"/>
    <x v="1"/>
    <x v="75"/>
    <s v="AUS"/>
    <n v="10010664829"/>
    <n v="21.5"/>
    <x v="2"/>
  </r>
  <r>
    <x v="13"/>
    <x v="2"/>
    <d v="2019-10-19T00:00:00"/>
    <x v="4"/>
    <x v="1"/>
    <x v="1"/>
    <x v="86"/>
    <s v="LTU"/>
    <n v="10009181032"/>
    <n v="24.8"/>
    <x v="2"/>
  </r>
  <r>
    <x v="12"/>
    <x v="2"/>
    <d v="2019-10-19T00:00:00"/>
    <x v="4"/>
    <x v="1"/>
    <x v="1"/>
    <x v="126"/>
    <s v="NZL"/>
    <e v="#N/A"/>
    <n v="18"/>
    <x v="3"/>
  </r>
  <r>
    <x v="13"/>
    <x v="2"/>
    <d v="2019-10-19T00:00:00"/>
    <x v="4"/>
    <x v="1"/>
    <x v="1"/>
    <x v="104"/>
    <s v="BLR"/>
    <n v="10009049979"/>
    <n v="24.6"/>
    <x v="3"/>
  </r>
  <r>
    <x v="12"/>
    <x v="2"/>
    <d v="2019-10-19T00:00:00"/>
    <x v="4"/>
    <x v="1"/>
    <x v="1"/>
    <x v="120"/>
    <s v="AUS"/>
    <e v="#N/A"/>
    <n v="20.5"/>
    <x v="4"/>
  </r>
  <r>
    <x v="12"/>
    <x v="2"/>
    <d v="2019-10-19T00:00:00"/>
    <x v="4"/>
    <x v="1"/>
    <x v="1"/>
    <x v="123"/>
    <s v="AUS"/>
    <e v="#N/A"/>
    <n v="20.2"/>
    <x v="5"/>
  </r>
  <r>
    <x v="13"/>
    <x v="2"/>
    <d v="2019-10-19T00:00:00"/>
    <x v="4"/>
    <x v="1"/>
    <x v="2"/>
    <x v="94"/>
    <s v="RUS"/>
    <n v="10003100142"/>
    <n v="33.6"/>
    <x v="0"/>
  </r>
  <r>
    <x v="13"/>
    <x v="2"/>
    <d v="2019-10-19T00:00:00"/>
    <x v="4"/>
    <x v="1"/>
    <x v="2"/>
    <x v="119"/>
    <s v="RUS"/>
    <n v="10004640220"/>
    <n v="32.1"/>
    <x v="1"/>
  </r>
  <r>
    <x v="13"/>
    <x v="2"/>
    <d v="2019-10-19T00:00:00"/>
    <x v="4"/>
    <x v="1"/>
    <x v="2"/>
    <x v="15"/>
    <s v="GER"/>
    <n v="10009178002"/>
    <n v="23.7"/>
    <x v="2"/>
  </r>
  <r>
    <x v="13"/>
    <x v="2"/>
    <d v="2019-10-19T00:00:00"/>
    <x v="4"/>
    <x v="1"/>
    <x v="2"/>
    <x v="124"/>
    <s v="UKR"/>
    <e v="#N/A"/>
    <n v="21.8"/>
    <x v="3"/>
  </r>
  <r>
    <x v="13"/>
    <x v="2"/>
    <d v="2019-10-19T00:00:00"/>
    <x v="4"/>
    <x v="1"/>
    <x v="3"/>
    <x v="109"/>
    <s v="POL"/>
    <n v="10006902239"/>
    <n v="28.3"/>
    <x v="0"/>
  </r>
  <r>
    <x v="13"/>
    <x v="2"/>
    <d v="2019-10-19T00:00:00"/>
    <x v="4"/>
    <x v="1"/>
    <x v="3"/>
    <x v="47"/>
    <s v="LTU"/>
    <n v="10009181234"/>
    <n v="24.5"/>
    <x v="1"/>
  </r>
  <r>
    <x v="13"/>
    <x v="2"/>
    <d v="2019-10-19T00:00:00"/>
    <x v="4"/>
    <x v="1"/>
    <x v="3"/>
    <x v="68"/>
    <s v="HUN"/>
    <n v="10007073506"/>
    <n v="29.3"/>
    <x v="2"/>
  </r>
  <r>
    <x v="13"/>
    <x v="2"/>
    <d v="2019-10-19T00:00:00"/>
    <x v="4"/>
    <x v="1"/>
    <x v="3"/>
    <x v="87"/>
    <s v="BLR"/>
    <n v="10009017243"/>
    <n v="24.4"/>
    <x v="3"/>
  </r>
  <r>
    <x v="13"/>
    <x v="2"/>
    <d v="2019-10-19T00:00:00"/>
    <x v="4"/>
    <x v="1"/>
    <x v="3"/>
    <x v="130"/>
    <s v="ROU"/>
    <n v="10055137915"/>
    <n v="26.2"/>
    <x v="4"/>
  </r>
  <r>
    <x v="12"/>
    <x v="2"/>
    <d v="2019-10-19T00:00:00"/>
    <x v="4"/>
    <x v="2"/>
    <x v="0"/>
    <x v="111"/>
    <s v="NZL"/>
    <n v="10005782695"/>
    <n v="30.3"/>
    <x v="0"/>
  </r>
  <r>
    <x v="13"/>
    <x v="2"/>
    <d v="2019-10-19T00:00:00"/>
    <x v="4"/>
    <x v="2"/>
    <x v="0"/>
    <x v="0"/>
    <s v="NED"/>
    <n v="10009535686"/>
    <n v="22.6"/>
    <x v="0"/>
  </r>
  <r>
    <x v="12"/>
    <x v="2"/>
    <d v="2019-10-19T00:00:00"/>
    <x v="4"/>
    <x v="2"/>
    <x v="0"/>
    <x v="127"/>
    <s v="NZL"/>
    <n v="10009138491"/>
    <n v="23.4"/>
    <x v="1"/>
  </r>
  <r>
    <x v="13"/>
    <x v="2"/>
    <d v="2019-10-19T00:00:00"/>
    <x v="4"/>
    <x v="2"/>
    <x v="0"/>
    <x v="7"/>
    <s v="FRA"/>
    <n v="10010678569"/>
    <n v="22.5"/>
    <x v="1"/>
  </r>
  <r>
    <x v="12"/>
    <x v="2"/>
    <d v="2019-10-19T00:00:00"/>
    <x v="4"/>
    <x v="2"/>
    <x v="0"/>
    <x v="16"/>
    <s v="AUS"/>
    <n v="10006894559"/>
    <n v="27.2"/>
    <x v="2"/>
  </r>
  <r>
    <x v="13"/>
    <x v="2"/>
    <d v="2019-10-19T00:00:00"/>
    <x v="4"/>
    <x v="2"/>
    <x v="0"/>
    <x v="9"/>
    <s v="CZE"/>
    <n v="10004612534"/>
    <n v="32.4"/>
    <x v="2"/>
  </r>
  <r>
    <x v="12"/>
    <x v="2"/>
    <d v="2019-10-19T00:00:00"/>
    <x v="4"/>
    <x v="2"/>
    <x v="0"/>
    <x v="125"/>
    <s v="NZL"/>
    <n v="10015443087"/>
    <n v="20.7"/>
    <x v="3"/>
  </r>
  <r>
    <x v="13"/>
    <x v="2"/>
    <d v="2019-10-19T00:00:00"/>
    <x v="4"/>
    <x v="2"/>
    <x v="0"/>
    <x v="78"/>
    <s v="POL"/>
    <n v="10009176281"/>
    <n v="23.7"/>
    <x v="3"/>
  </r>
  <r>
    <x v="12"/>
    <x v="2"/>
    <d v="2019-10-19T00:00:00"/>
    <x v="4"/>
    <x v="2"/>
    <x v="0"/>
    <x v="121"/>
    <s v="NZL"/>
    <n v="10009978048"/>
    <n v="20.9"/>
    <x v="4"/>
  </r>
  <r>
    <x v="13"/>
    <x v="2"/>
    <d v="2019-10-19T00:00:00"/>
    <x v="4"/>
    <x v="2"/>
    <x v="0"/>
    <x v="109"/>
    <s v="POL"/>
    <n v="10006902239"/>
    <n v="28.3"/>
    <x v="4"/>
  </r>
  <r>
    <x v="12"/>
    <x v="2"/>
    <d v="2019-10-19T00:00:00"/>
    <x v="4"/>
    <x v="2"/>
    <x v="0"/>
    <x v="128"/>
    <s v="NZL"/>
    <n v="10008997641"/>
    <n v="24.2"/>
    <x v="5"/>
  </r>
  <r>
    <x v="13"/>
    <x v="2"/>
    <d v="2019-10-19T00:00:00"/>
    <x v="4"/>
    <x v="2"/>
    <x v="0"/>
    <x v="72"/>
    <s v="ESP"/>
    <n v="10006552534"/>
    <n v="29.4"/>
    <x v="5"/>
  </r>
  <r>
    <x v="12"/>
    <x v="2"/>
    <d v="2019-10-19T00:00:00"/>
    <x v="4"/>
    <x v="2"/>
    <x v="1"/>
    <x v="28"/>
    <s v="NZL"/>
    <n v="10009012391"/>
    <n v="24"/>
    <x v="0"/>
  </r>
  <r>
    <x v="13"/>
    <x v="2"/>
    <d v="2019-10-19T00:00:00"/>
    <x v="4"/>
    <x v="2"/>
    <x v="1"/>
    <x v="94"/>
    <s v="RUS"/>
    <n v="10003100142"/>
    <n v="33.6"/>
    <x v="0"/>
  </r>
  <r>
    <x v="12"/>
    <x v="2"/>
    <d v="2019-10-19T00:00:00"/>
    <x v="4"/>
    <x v="2"/>
    <x v="1"/>
    <x v="33"/>
    <s v="NZL"/>
    <n v="10006184742"/>
    <n v="28.3"/>
    <x v="1"/>
  </r>
  <r>
    <x v="13"/>
    <x v="2"/>
    <d v="2019-10-19T00:00:00"/>
    <x v="4"/>
    <x v="2"/>
    <x v="1"/>
    <x v="96"/>
    <s v="NED"/>
    <n v="10006900421"/>
    <n v="26.8"/>
    <x v="1"/>
  </r>
  <r>
    <x v="12"/>
    <x v="2"/>
    <d v="2019-10-19T00:00:00"/>
    <x v="4"/>
    <x v="2"/>
    <x v="1"/>
    <x v="115"/>
    <s v="AUS"/>
    <n v="10009009260"/>
    <n v="24.5"/>
    <x v="2"/>
  </r>
  <r>
    <x v="13"/>
    <x v="2"/>
    <d v="2019-10-19T00:00:00"/>
    <x v="4"/>
    <x v="2"/>
    <x v="1"/>
    <x v="3"/>
    <s v="FRA"/>
    <n v="10015683567"/>
    <n v="20.7"/>
    <x v="2"/>
  </r>
  <r>
    <x v="12"/>
    <x v="2"/>
    <d v="2019-10-19T00:00:00"/>
    <x v="4"/>
    <x v="2"/>
    <x v="1"/>
    <x v="75"/>
    <s v="AUS"/>
    <n v="10010664829"/>
    <n v="21.5"/>
    <x v="3"/>
  </r>
  <r>
    <x v="13"/>
    <x v="2"/>
    <d v="2019-10-19T00:00:00"/>
    <x v="4"/>
    <x v="2"/>
    <x v="1"/>
    <x v="89"/>
    <s v="GBR"/>
    <n v="10004599194"/>
    <n v="31.6"/>
    <x v="3"/>
  </r>
  <r>
    <x v="12"/>
    <x v="2"/>
    <d v="2019-10-19T00:00:00"/>
    <x v="4"/>
    <x v="2"/>
    <x v="1"/>
    <x v="122"/>
    <s v="AUS"/>
    <n v="10007811716"/>
    <n v="26.6"/>
    <x v="4"/>
  </r>
  <r>
    <x v="13"/>
    <x v="2"/>
    <d v="2019-10-19T00:00:00"/>
    <x v="4"/>
    <x v="2"/>
    <x v="1"/>
    <x v="91"/>
    <s v="GER"/>
    <n v="10004601723"/>
    <n v="32.299999999999997"/>
    <x v="4"/>
  </r>
  <r>
    <x v="12"/>
    <x v="2"/>
    <d v="2019-10-19T00:00:00"/>
    <x v="4"/>
    <x v="2"/>
    <x v="1"/>
    <x v="41"/>
    <s v="NZL"/>
    <n v="10010624918"/>
    <n v="23.1"/>
    <x v="5"/>
  </r>
  <r>
    <x v="13"/>
    <x v="2"/>
    <d v="2019-10-19T00:00:00"/>
    <x v="4"/>
    <x v="2"/>
    <x v="1"/>
    <x v="21"/>
    <s v="GBR"/>
    <n v="10009967641"/>
    <n v="22.5"/>
    <x v="5"/>
  </r>
  <r>
    <x v="12"/>
    <x v="2"/>
    <d v="2019-10-19T00:00:00"/>
    <x v="4"/>
    <x v="4"/>
    <x v="0"/>
    <x v="33"/>
    <s v="NZL"/>
    <n v="10006184742"/>
    <n v="28.3"/>
    <x v="0"/>
  </r>
  <r>
    <x v="13"/>
    <x v="2"/>
    <d v="2019-10-19T00:00:00"/>
    <x v="4"/>
    <x v="4"/>
    <x v="0"/>
    <x v="0"/>
    <s v="NED"/>
    <n v="10009535686"/>
    <n v="22.6"/>
    <x v="0"/>
  </r>
  <r>
    <x v="12"/>
    <x v="2"/>
    <d v="2019-10-19T00:00:00"/>
    <x v="4"/>
    <x v="4"/>
    <x v="0"/>
    <x v="111"/>
    <s v="NZL"/>
    <n v="10005782695"/>
    <n v="30.3"/>
    <x v="1"/>
  </r>
  <r>
    <x v="13"/>
    <x v="2"/>
    <d v="2019-10-19T00:00:00"/>
    <x v="4"/>
    <x v="4"/>
    <x v="0"/>
    <x v="94"/>
    <s v="RUS"/>
    <n v="10003100142"/>
    <n v="33.6"/>
    <x v="1"/>
  </r>
  <r>
    <x v="12"/>
    <x v="2"/>
    <d v="2019-10-19T00:00:00"/>
    <x v="4"/>
    <x v="4"/>
    <x v="0"/>
    <x v="127"/>
    <s v="NZL"/>
    <n v="10009138491"/>
    <n v="23.4"/>
    <x v="2"/>
  </r>
  <r>
    <x v="13"/>
    <x v="2"/>
    <d v="2019-10-19T00:00:00"/>
    <x v="4"/>
    <x v="4"/>
    <x v="0"/>
    <x v="96"/>
    <s v="NED"/>
    <n v="10006900421"/>
    <n v="26.8"/>
    <x v="2"/>
  </r>
  <r>
    <x v="12"/>
    <x v="2"/>
    <d v="2019-10-19T00:00:00"/>
    <x v="4"/>
    <x v="4"/>
    <x v="0"/>
    <x v="28"/>
    <s v="NZL"/>
    <n v="10009012391"/>
    <n v="24"/>
    <x v="3"/>
  </r>
  <r>
    <x v="13"/>
    <x v="2"/>
    <d v="2019-10-19T00:00:00"/>
    <x v="4"/>
    <x v="4"/>
    <x v="0"/>
    <x v="9"/>
    <s v="CZE"/>
    <n v="10004612534"/>
    <n v="32.4"/>
    <x v="3"/>
  </r>
  <r>
    <x v="12"/>
    <x v="2"/>
    <d v="2019-10-19T00:00:00"/>
    <x v="4"/>
    <x v="4"/>
    <x v="0"/>
    <x v="115"/>
    <s v="AUS"/>
    <n v="10009009260"/>
    <n v="24.5"/>
    <x v="4"/>
  </r>
  <r>
    <x v="13"/>
    <x v="2"/>
    <d v="2019-10-19T00:00:00"/>
    <x v="4"/>
    <x v="4"/>
    <x v="0"/>
    <x v="7"/>
    <s v="FRA"/>
    <n v="10010678569"/>
    <n v="22.5"/>
    <x v="4"/>
  </r>
  <r>
    <x v="12"/>
    <x v="2"/>
    <d v="2019-10-19T00:00:00"/>
    <x v="4"/>
    <x v="4"/>
    <x v="0"/>
    <x v="16"/>
    <s v="AUS"/>
    <n v="10006894559"/>
    <n v="27.2"/>
    <x v="5"/>
  </r>
  <r>
    <x v="13"/>
    <x v="2"/>
    <d v="2019-10-19T00:00:00"/>
    <x v="4"/>
    <x v="4"/>
    <x v="0"/>
    <x v="3"/>
    <s v="FRA"/>
    <n v="10015683567"/>
    <n v="20.7"/>
    <x v="5"/>
  </r>
  <r>
    <x v="12"/>
    <x v="2"/>
    <d v="2019-10-19T00:00:00"/>
    <x v="4"/>
    <x v="4"/>
    <x v="1"/>
    <x v="122"/>
    <s v="AUS"/>
    <n v="10007811716"/>
    <n v="26.6"/>
    <x v="0"/>
  </r>
  <r>
    <x v="13"/>
    <x v="2"/>
    <d v="2019-10-19T00:00:00"/>
    <x v="4"/>
    <x v="4"/>
    <x v="1"/>
    <x v="89"/>
    <s v="GBR"/>
    <n v="10004599194"/>
    <n v="31.6"/>
    <x v="0"/>
  </r>
  <r>
    <x v="12"/>
    <x v="2"/>
    <d v="2019-10-19T00:00:00"/>
    <x v="4"/>
    <x v="4"/>
    <x v="1"/>
    <x v="75"/>
    <s v="AUS"/>
    <n v="10010664829"/>
    <n v="21.5"/>
    <x v="1"/>
  </r>
  <r>
    <x v="13"/>
    <x v="2"/>
    <d v="2019-10-19T00:00:00"/>
    <x v="4"/>
    <x v="4"/>
    <x v="1"/>
    <x v="109"/>
    <s v="POL"/>
    <n v="10006902239"/>
    <n v="28.3"/>
    <x v="1"/>
  </r>
  <r>
    <x v="12"/>
    <x v="2"/>
    <d v="2019-10-19T00:00:00"/>
    <x v="4"/>
    <x v="4"/>
    <x v="1"/>
    <x v="41"/>
    <s v="NZL"/>
    <n v="10010624918"/>
    <n v="23.1"/>
    <x v="2"/>
  </r>
  <r>
    <x v="13"/>
    <x v="2"/>
    <d v="2019-10-19T00:00:00"/>
    <x v="4"/>
    <x v="4"/>
    <x v="1"/>
    <x v="91"/>
    <s v="GER"/>
    <n v="10004601723"/>
    <n v="32.299999999999997"/>
    <x v="2"/>
  </r>
  <r>
    <x v="12"/>
    <x v="2"/>
    <d v="2019-10-19T00:00:00"/>
    <x v="4"/>
    <x v="4"/>
    <x v="1"/>
    <x v="121"/>
    <s v="NZL"/>
    <n v="10009978048"/>
    <n v="20.9"/>
    <x v="3"/>
  </r>
  <r>
    <x v="13"/>
    <x v="2"/>
    <d v="2019-10-19T00:00:00"/>
    <x v="4"/>
    <x v="4"/>
    <x v="1"/>
    <x v="21"/>
    <s v="GBR"/>
    <n v="10009967641"/>
    <n v="22.5"/>
    <x v="3"/>
  </r>
  <r>
    <x v="12"/>
    <x v="2"/>
    <d v="2019-10-19T00:00:00"/>
    <x v="4"/>
    <x v="4"/>
    <x v="1"/>
    <x v="125"/>
    <s v="NZL"/>
    <n v="10015443087"/>
    <n v="20.7"/>
    <x v="4"/>
  </r>
  <r>
    <x v="13"/>
    <x v="2"/>
    <d v="2019-10-19T00:00:00"/>
    <x v="4"/>
    <x v="4"/>
    <x v="1"/>
    <x v="72"/>
    <s v="ESP"/>
    <n v="10006552534"/>
    <n v="29.4"/>
    <x v="4"/>
  </r>
  <r>
    <x v="12"/>
    <x v="2"/>
    <d v="2019-10-19T00:00:00"/>
    <x v="4"/>
    <x v="4"/>
    <x v="1"/>
    <x v="128"/>
    <s v="NZL"/>
    <n v="10008997641"/>
    <n v="24.2"/>
    <x v="5"/>
  </r>
  <r>
    <x v="13"/>
    <x v="2"/>
    <d v="2019-10-19T00:00:00"/>
    <x v="4"/>
    <x v="4"/>
    <x v="1"/>
    <x v="78"/>
    <s v="POL"/>
    <n v="10009176281"/>
    <n v="23.7"/>
    <x v="5"/>
  </r>
  <r>
    <x v="14"/>
    <x v="2"/>
    <d v="2019-08-25T00:00:00"/>
    <x v="5"/>
    <x v="0"/>
    <x v="0"/>
    <x v="90"/>
    <s v="JPN"/>
    <n v="10005727327"/>
    <n v="33.6"/>
    <x v="0"/>
  </r>
  <r>
    <x v="14"/>
    <x v="2"/>
    <d v="2019-08-25T00:00:00"/>
    <x v="5"/>
    <x v="0"/>
    <x v="0"/>
    <x v="99"/>
    <s v="RUS"/>
    <n v="10051694112"/>
    <n v="32.700000000000003"/>
    <x v="1"/>
  </r>
  <r>
    <x v="14"/>
    <x v="2"/>
    <d v="2019-08-25T00:00:00"/>
    <x v="5"/>
    <x v="0"/>
    <x v="0"/>
    <x v="47"/>
    <s v="LTU"/>
    <n v="10009181234"/>
    <n v="24.4"/>
    <x v="2"/>
  </r>
  <r>
    <x v="14"/>
    <x v="2"/>
    <d v="2019-08-25T00:00:00"/>
    <x v="5"/>
    <x v="0"/>
    <x v="0"/>
    <x v="132"/>
    <s v="JPN"/>
    <n v="10005964571"/>
    <n v="29.6"/>
    <x v="3"/>
  </r>
  <r>
    <x v="14"/>
    <x v="2"/>
    <d v="2019-08-25T00:00:00"/>
    <x v="5"/>
    <x v="0"/>
    <x v="0"/>
    <x v="133"/>
    <s v="KOR"/>
    <n v="10011164074"/>
    <n v="20.9"/>
    <x v="4"/>
  </r>
  <r>
    <x v="14"/>
    <x v="2"/>
    <d v="2019-08-25T00:00:00"/>
    <x v="5"/>
    <x v="0"/>
    <x v="1"/>
    <x v="92"/>
    <s v="JPN"/>
    <n v="10005964470"/>
    <n v="30.4"/>
    <x v="0"/>
  </r>
  <r>
    <x v="14"/>
    <x v="2"/>
    <d v="2019-08-25T00:00:00"/>
    <x v="5"/>
    <x v="0"/>
    <x v="1"/>
    <x v="134"/>
    <s v="JPN"/>
    <n v="10005964672"/>
    <n v="29.6"/>
    <x v="1"/>
  </r>
  <r>
    <x v="14"/>
    <x v="2"/>
    <d v="2019-08-25T00:00:00"/>
    <x v="5"/>
    <x v="0"/>
    <x v="1"/>
    <x v="70"/>
    <s v="JPN"/>
    <n v="10010773549"/>
    <n v="23.5"/>
    <x v="2"/>
  </r>
  <r>
    <x v="14"/>
    <x v="2"/>
    <d v="2019-08-25T00:00:00"/>
    <x v="5"/>
    <x v="0"/>
    <x v="1"/>
    <x v="135"/>
    <s v="KOR"/>
    <n v="10010797393"/>
    <n v="21.9"/>
    <x v="3"/>
  </r>
  <r>
    <x v="14"/>
    <x v="2"/>
    <d v="2019-08-25T00:00:00"/>
    <x v="5"/>
    <x v="0"/>
    <x v="1"/>
    <x v="86"/>
    <s v="LTU"/>
    <n v="10009181032"/>
    <n v="24.6"/>
    <x v="4"/>
  </r>
  <r>
    <x v="14"/>
    <x v="2"/>
    <d v="2019-08-25T00:00:00"/>
    <x v="5"/>
    <x v="0"/>
    <x v="2"/>
    <x v="16"/>
    <s v="AUS"/>
    <n v="10006894559"/>
    <n v="27"/>
    <x v="0"/>
  </r>
  <r>
    <x v="14"/>
    <x v="2"/>
    <d v="2019-08-25T00:00:00"/>
    <x v="5"/>
    <x v="0"/>
    <x v="2"/>
    <x v="5"/>
    <s v="GER"/>
    <n v="10048325582"/>
    <n v="27.6"/>
    <x v="1"/>
  </r>
  <r>
    <x v="14"/>
    <x v="2"/>
    <d v="2019-08-25T00:00:00"/>
    <x v="5"/>
    <x v="0"/>
    <x v="2"/>
    <x v="29"/>
    <s v="GBR"/>
    <n v="10017950943"/>
    <n v="22.5"/>
    <x v="2"/>
  </r>
  <r>
    <x v="14"/>
    <x v="2"/>
    <d v="2019-08-25T00:00:00"/>
    <x v="5"/>
    <x v="0"/>
    <x v="2"/>
    <x v="136"/>
    <s v="JPN"/>
    <e v="#N/A"/>
    <n v="24.9"/>
    <x v="3"/>
  </r>
  <r>
    <x v="14"/>
    <x v="2"/>
    <d v="2019-08-25T00:00:00"/>
    <x v="5"/>
    <x v="0"/>
    <x v="2"/>
    <x v="122"/>
    <s v="AUS"/>
    <n v="10007811716"/>
    <n v="26.5"/>
    <x v="4"/>
  </r>
  <r>
    <x v="14"/>
    <x v="2"/>
    <d v="2019-08-25T00:00:00"/>
    <x v="5"/>
    <x v="0"/>
    <x v="3"/>
    <x v="112"/>
    <s v="JPN"/>
    <n v="10008098470"/>
    <n v="34.5"/>
    <x v="0"/>
  </r>
  <r>
    <x v="14"/>
    <x v="2"/>
    <d v="2019-08-25T00:00:00"/>
    <x v="5"/>
    <x v="0"/>
    <x v="3"/>
    <x v="24"/>
    <s v="AUS"/>
    <n v="10009009159"/>
    <n v="24.5"/>
    <x v="1"/>
  </r>
  <r>
    <x v="14"/>
    <x v="2"/>
    <d v="2019-08-25T00:00:00"/>
    <x v="5"/>
    <x v="0"/>
    <x v="3"/>
    <x v="76"/>
    <s v="JPN"/>
    <n v="10007827880"/>
    <n v="25.8"/>
    <x v="2"/>
  </r>
  <r>
    <x v="14"/>
    <x v="2"/>
    <d v="2019-08-25T00:00:00"/>
    <x v="5"/>
    <x v="0"/>
    <x v="3"/>
    <x v="80"/>
    <s v="JPN"/>
    <n v="10090680735"/>
    <n v="26.9"/>
    <x v="3"/>
  </r>
  <r>
    <x v="14"/>
    <x v="2"/>
    <d v="2019-08-25T00:00:00"/>
    <x v="5"/>
    <x v="0"/>
    <x v="3"/>
    <x v="137"/>
    <s v="JPN"/>
    <e v="#N/A"/>
    <n v="21"/>
    <x v="4"/>
  </r>
  <r>
    <x v="14"/>
    <x v="2"/>
    <d v="2019-08-25T00:00:00"/>
    <x v="5"/>
    <x v="0"/>
    <x v="3"/>
    <x v="94"/>
    <s v="RUS"/>
    <n v="10003100142"/>
    <n v="33.4"/>
    <x v="5"/>
  </r>
  <r>
    <x v="14"/>
    <x v="2"/>
    <d v="2019-08-25T00:00:00"/>
    <x v="5"/>
    <x v="0"/>
    <x v="4"/>
    <x v="110"/>
    <s v="NED"/>
    <n v="10050887493"/>
    <n v="36"/>
    <x v="0"/>
  </r>
  <r>
    <x v="14"/>
    <x v="2"/>
    <d v="2019-08-25T00:00:00"/>
    <x v="5"/>
    <x v="0"/>
    <x v="4"/>
    <x v="138"/>
    <s v="GBR"/>
    <n v="10007499292"/>
    <n v="26.9"/>
    <x v="1"/>
  </r>
  <r>
    <x v="14"/>
    <x v="2"/>
    <d v="2019-08-25T00:00:00"/>
    <x v="5"/>
    <x v="0"/>
    <x v="4"/>
    <x v="139"/>
    <s v="JPN"/>
    <n v="10010638961"/>
    <n v="24.2"/>
    <x v="2"/>
  </r>
  <r>
    <x v="14"/>
    <x v="2"/>
    <d v="2019-08-25T00:00:00"/>
    <x v="5"/>
    <x v="0"/>
    <x v="4"/>
    <x v="21"/>
    <s v="GBR"/>
    <n v="10009967641"/>
    <n v="22.3"/>
    <x v="3"/>
  </r>
  <r>
    <x v="14"/>
    <x v="2"/>
    <d v="2019-08-25T00:00:00"/>
    <x v="5"/>
    <x v="0"/>
    <x v="4"/>
    <x v="114"/>
    <s v="HKG"/>
    <n v="10011155990"/>
    <n v="21.5"/>
    <x v="4"/>
  </r>
  <r>
    <x v="14"/>
    <x v="2"/>
    <d v="2019-08-25T00:00:00"/>
    <x v="5"/>
    <x v="0"/>
    <x v="4"/>
    <x v="140"/>
    <s v="THA"/>
    <n v="10052265705"/>
    <n v="26.4"/>
    <x v="5"/>
  </r>
  <r>
    <x v="14"/>
    <x v="2"/>
    <d v="2019-08-25T00:00:00"/>
    <x v="5"/>
    <x v="1"/>
    <x v="0"/>
    <x v="21"/>
    <s v="GBR"/>
    <n v="10009967641"/>
    <n v="22.3"/>
    <x v="0"/>
  </r>
  <r>
    <x v="14"/>
    <x v="2"/>
    <d v="2019-08-25T00:00:00"/>
    <x v="5"/>
    <x v="1"/>
    <x v="0"/>
    <x v="94"/>
    <s v="RUS"/>
    <n v="10003100142"/>
    <n v="33.4"/>
    <x v="1"/>
  </r>
  <r>
    <x v="14"/>
    <x v="2"/>
    <d v="2019-08-25T00:00:00"/>
    <x v="5"/>
    <x v="1"/>
    <x v="0"/>
    <x v="80"/>
    <s v="JPN"/>
    <n v="10090680735"/>
    <n v="26.9"/>
    <x v="2"/>
  </r>
  <r>
    <x v="14"/>
    <x v="2"/>
    <d v="2019-08-25T00:00:00"/>
    <x v="5"/>
    <x v="1"/>
    <x v="0"/>
    <x v="47"/>
    <s v="LTU"/>
    <n v="10009181234"/>
    <n v="24.4"/>
    <x v="3"/>
  </r>
  <r>
    <x v="14"/>
    <x v="2"/>
    <d v="2019-08-25T00:00:00"/>
    <x v="5"/>
    <x v="1"/>
    <x v="1"/>
    <x v="70"/>
    <s v="JPN"/>
    <n v="10010773549"/>
    <n v="23.5"/>
    <x v="0"/>
  </r>
  <r>
    <x v="14"/>
    <x v="2"/>
    <d v="2019-08-25T00:00:00"/>
    <x v="5"/>
    <x v="1"/>
    <x v="1"/>
    <x v="136"/>
    <s v="JPN"/>
    <e v="#N/A"/>
    <n v="24.9"/>
    <x v="1"/>
  </r>
  <r>
    <x v="14"/>
    <x v="2"/>
    <d v="2019-08-25T00:00:00"/>
    <x v="5"/>
    <x v="1"/>
    <x v="1"/>
    <x v="132"/>
    <s v="JPN"/>
    <n v="10005964571"/>
    <n v="29.6"/>
    <x v="2"/>
  </r>
  <r>
    <x v="14"/>
    <x v="2"/>
    <d v="2019-08-25T00:00:00"/>
    <x v="5"/>
    <x v="1"/>
    <x v="1"/>
    <x v="114"/>
    <s v="HKG"/>
    <n v="10011155990"/>
    <n v="21.5"/>
    <x v="3"/>
  </r>
  <r>
    <x v="14"/>
    <x v="2"/>
    <d v="2019-08-25T00:00:00"/>
    <x v="5"/>
    <x v="1"/>
    <x v="2"/>
    <x v="135"/>
    <s v="KOR"/>
    <n v="10010797393"/>
    <n v="21.9"/>
    <x v="0"/>
  </r>
  <r>
    <x v="14"/>
    <x v="2"/>
    <d v="2019-08-25T00:00:00"/>
    <x v="5"/>
    <x v="1"/>
    <x v="2"/>
    <x v="133"/>
    <s v="KOR"/>
    <n v="10011164074"/>
    <n v="20.9"/>
    <x v="1"/>
  </r>
  <r>
    <x v="14"/>
    <x v="2"/>
    <d v="2019-08-25T00:00:00"/>
    <x v="5"/>
    <x v="1"/>
    <x v="2"/>
    <x v="29"/>
    <s v="GBR"/>
    <n v="10017950943"/>
    <n v="22.5"/>
    <x v="2"/>
  </r>
  <r>
    <x v="14"/>
    <x v="2"/>
    <d v="2019-08-25T00:00:00"/>
    <x v="5"/>
    <x v="1"/>
    <x v="2"/>
    <x v="137"/>
    <s v="JPN"/>
    <e v="#N/A"/>
    <n v="21"/>
    <x v="3"/>
  </r>
  <r>
    <x v="14"/>
    <x v="2"/>
    <d v="2019-08-25T00:00:00"/>
    <x v="5"/>
    <x v="1"/>
    <x v="3"/>
    <x v="76"/>
    <s v="JPN"/>
    <n v="10007827880"/>
    <n v="25.8"/>
    <x v="0"/>
  </r>
  <r>
    <x v="14"/>
    <x v="2"/>
    <d v="2019-08-25T00:00:00"/>
    <x v="5"/>
    <x v="1"/>
    <x v="3"/>
    <x v="122"/>
    <s v="AUS"/>
    <n v="10007811716"/>
    <n v="26.5"/>
    <x v="1"/>
  </r>
  <r>
    <x v="14"/>
    <x v="2"/>
    <d v="2019-08-25T00:00:00"/>
    <x v="5"/>
    <x v="1"/>
    <x v="3"/>
    <x v="139"/>
    <s v="JPN"/>
    <n v="10010638961"/>
    <n v="24.2"/>
    <x v="2"/>
  </r>
  <r>
    <x v="14"/>
    <x v="2"/>
    <d v="2019-08-25T00:00:00"/>
    <x v="5"/>
    <x v="1"/>
    <x v="3"/>
    <x v="86"/>
    <s v="LTU"/>
    <n v="10009181032"/>
    <n v="24.6"/>
    <x v="3"/>
  </r>
  <r>
    <x v="14"/>
    <x v="2"/>
    <d v="2019-08-25T00:00:00"/>
    <x v="5"/>
    <x v="2"/>
    <x v="0"/>
    <x v="134"/>
    <s v="JPN"/>
    <n v="10005964672"/>
    <n v="29.6"/>
    <x v="0"/>
  </r>
  <r>
    <x v="14"/>
    <x v="2"/>
    <d v="2019-08-25T00:00:00"/>
    <x v="5"/>
    <x v="2"/>
    <x v="0"/>
    <x v="70"/>
    <s v="JPN"/>
    <n v="10010773549"/>
    <n v="23.5"/>
    <x v="1"/>
  </r>
  <r>
    <x v="14"/>
    <x v="2"/>
    <d v="2019-08-25T00:00:00"/>
    <x v="5"/>
    <x v="2"/>
    <x v="0"/>
    <x v="90"/>
    <s v="JPN"/>
    <n v="10005727327"/>
    <n v="33.6"/>
    <x v="2"/>
  </r>
  <r>
    <x v="14"/>
    <x v="2"/>
    <d v="2019-08-25T00:00:00"/>
    <x v="5"/>
    <x v="2"/>
    <x v="0"/>
    <x v="112"/>
    <s v="JPN"/>
    <n v="10008098470"/>
    <n v="34.5"/>
    <x v="3"/>
  </r>
  <r>
    <x v="14"/>
    <x v="2"/>
    <d v="2019-08-25T00:00:00"/>
    <x v="5"/>
    <x v="2"/>
    <x v="0"/>
    <x v="135"/>
    <s v="KOR"/>
    <n v="10010797393"/>
    <n v="21.9"/>
    <x v="4"/>
  </r>
  <r>
    <x v="14"/>
    <x v="2"/>
    <d v="2019-08-25T00:00:00"/>
    <x v="5"/>
    <x v="2"/>
    <x v="0"/>
    <x v="122"/>
    <s v="AUS"/>
    <n v="10007811716"/>
    <n v="26.5"/>
    <x v="5"/>
  </r>
  <r>
    <x v="14"/>
    <x v="2"/>
    <d v="2019-08-25T00:00:00"/>
    <x v="5"/>
    <x v="2"/>
    <x v="1"/>
    <x v="92"/>
    <s v="JPN"/>
    <n v="10005964470"/>
    <n v="30.4"/>
    <x v="0"/>
  </r>
  <r>
    <x v="14"/>
    <x v="2"/>
    <d v="2019-08-25T00:00:00"/>
    <x v="5"/>
    <x v="2"/>
    <x v="1"/>
    <x v="21"/>
    <s v="GBR"/>
    <n v="10009967641"/>
    <n v="22.3"/>
    <x v="1"/>
  </r>
  <r>
    <x v="14"/>
    <x v="2"/>
    <d v="2019-08-25T00:00:00"/>
    <x v="5"/>
    <x v="2"/>
    <x v="1"/>
    <x v="5"/>
    <s v="GER"/>
    <n v="10048325582"/>
    <n v="27.6"/>
    <x v="2"/>
  </r>
  <r>
    <x v="14"/>
    <x v="2"/>
    <d v="2019-08-25T00:00:00"/>
    <x v="5"/>
    <x v="2"/>
    <x v="1"/>
    <x v="110"/>
    <s v="NED"/>
    <n v="10050887493"/>
    <n v="36"/>
    <x v="3"/>
  </r>
  <r>
    <x v="14"/>
    <x v="2"/>
    <d v="2019-08-25T00:00:00"/>
    <x v="5"/>
    <x v="2"/>
    <x v="1"/>
    <x v="133"/>
    <s v="KOR"/>
    <n v="10011164074"/>
    <n v="20.9"/>
    <x v="4"/>
  </r>
  <r>
    <x v="14"/>
    <x v="2"/>
    <d v="2019-08-25T00:00:00"/>
    <x v="5"/>
    <x v="2"/>
    <x v="1"/>
    <x v="76"/>
    <s v="JPN"/>
    <n v="10007827880"/>
    <n v="25.8"/>
    <x v="5"/>
  </r>
  <r>
    <x v="14"/>
    <x v="2"/>
    <d v="2019-08-25T00:00:00"/>
    <x v="5"/>
    <x v="2"/>
    <x v="2"/>
    <x v="16"/>
    <s v="AUS"/>
    <n v="10006894559"/>
    <n v="27"/>
    <x v="0"/>
  </r>
  <r>
    <x v="14"/>
    <x v="2"/>
    <d v="2019-08-25T00:00:00"/>
    <x v="5"/>
    <x v="2"/>
    <x v="2"/>
    <x v="24"/>
    <s v="AUS"/>
    <n v="10009009159"/>
    <n v="24.5"/>
    <x v="1"/>
  </r>
  <r>
    <x v="14"/>
    <x v="2"/>
    <d v="2019-08-25T00:00:00"/>
    <x v="5"/>
    <x v="2"/>
    <x v="2"/>
    <x v="94"/>
    <s v="RUS"/>
    <n v="10003100142"/>
    <n v="33.4"/>
    <x v="2"/>
  </r>
  <r>
    <x v="14"/>
    <x v="2"/>
    <d v="2019-08-25T00:00:00"/>
    <x v="5"/>
    <x v="2"/>
    <x v="2"/>
    <x v="99"/>
    <s v="RUS"/>
    <n v="10051694112"/>
    <n v="32.700000000000003"/>
    <x v="3"/>
  </r>
  <r>
    <x v="14"/>
    <x v="2"/>
    <d v="2019-08-25T00:00:00"/>
    <x v="5"/>
    <x v="2"/>
    <x v="2"/>
    <x v="136"/>
    <s v="JPN"/>
    <e v="#N/A"/>
    <n v="24.9"/>
    <x v="4"/>
  </r>
  <r>
    <x v="14"/>
    <x v="2"/>
    <d v="2019-08-25T00:00:00"/>
    <x v="5"/>
    <x v="2"/>
    <x v="2"/>
    <x v="138"/>
    <s v="GBR"/>
    <n v="10007499292"/>
    <n v="26.9"/>
    <x v="5"/>
  </r>
  <r>
    <x v="14"/>
    <x v="2"/>
    <d v="2019-08-25T00:00:00"/>
    <x v="5"/>
    <x v="3"/>
    <x v="0"/>
    <x v="5"/>
    <s v="GER"/>
    <n v="10048325582"/>
    <n v="27.6"/>
    <x v="0"/>
  </r>
  <r>
    <x v="14"/>
    <x v="2"/>
    <d v="2019-08-25T00:00:00"/>
    <x v="5"/>
    <x v="3"/>
    <x v="0"/>
    <x v="99"/>
    <s v="RUS"/>
    <n v="10051694112"/>
    <n v="32.700000000000003"/>
    <x v="1"/>
  </r>
  <r>
    <x v="14"/>
    <x v="2"/>
    <d v="2019-08-25T00:00:00"/>
    <x v="5"/>
    <x v="3"/>
    <x v="0"/>
    <x v="21"/>
    <s v="GBR"/>
    <n v="10009967641"/>
    <n v="22.3"/>
    <x v="2"/>
  </r>
  <r>
    <x v="14"/>
    <x v="2"/>
    <d v="2019-08-25T00:00:00"/>
    <x v="5"/>
    <x v="3"/>
    <x v="0"/>
    <x v="94"/>
    <s v="RUS"/>
    <n v="10003100142"/>
    <n v="33.4"/>
    <x v="3"/>
  </r>
  <r>
    <x v="14"/>
    <x v="2"/>
    <d v="2019-08-25T00:00:00"/>
    <x v="5"/>
    <x v="3"/>
    <x v="0"/>
    <x v="70"/>
    <s v="JPN"/>
    <n v="10010773549"/>
    <n v="23.5"/>
    <x v="4"/>
  </r>
  <r>
    <x v="14"/>
    <x v="2"/>
    <d v="2019-08-25T00:00:00"/>
    <x v="5"/>
    <x v="3"/>
    <x v="0"/>
    <x v="134"/>
    <s v="JPN"/>
    <n v="10005964672"/>
    <n v="29.6"/>
    <x v="5"/>
  </r>
  <r>
    <x v="14"/>
    <x v="2"/>
    <d v="2019-08-25T00:00:00"/>
    <x v="5"/>
    <x v="3"/>
    <x v="1"/>
    <x v="112"/>
    <s v="JPN"/>
    <n v="10008098470"/>
    <n v="34.5"/>
    <x v="0"/>
  </r>
  <r>
    <x v="14"/>
    <x v="2"/>
    <d v="2019-08-25T00:00:00"/>
    <x v="5"/>
    <x v="3"/>
    <x v="1"/>
    <x v="92"/>
    <s v="JPN"/>
    <n v="10005964470"/>
    <n v="30.4"/>
    <x v="1"/>
  </r>
  <r>
    <x v="14"/>
    <x v="2"/>
    <d v="2019-08-25T00:00:00"/>
    <x v="5"/>
    <x v="3"/>
    <x v="1"/>
    <x v="90"/>
    <s v="JPN"/>
    <n v="10005727327"/>
    <n v="33.6"/>
    <x v="2"/>
  </r>
  <r>
    <x v="14"/>
    <x v="2"/>
    <d v="2019-08-25T00:00:00"/>
    <x v="5"/>
    <x v="3"/>
    <x v="1"/>
    <x v="110"/>
    <s v="NED"/>
    <n v="10050887493"/>
    <n v="36"/>
    <x v="3"/>
  </r>
  <r>
    <x v="14"/>
    <x v="2"/>
    <d v="2019-08-25T00:00:00"/>
    <x v="5"/>
    <x v="3"/>
    <x v="1"/>
    <x v="16"/>
    <s v="AUS"/>
    <n v="10006894559"/>
    <n v="27"/>
    <x v="4"/>
  </r>
  <r>
    <x v="14"/>
    <x v="2"/>
    <d v="2019-08-25T00:00:00"/>
    <x v="5"/>
    <x v="3"/>
    <x v="1"/>
    <x v="24"/>
    <s v="AUS"/>
    <n v="10009009159"/>
    <n v="24.5"/>
    <x v="5"/>
  </r>
  <r>
    <x v="14"/>
    <x v="2"/>
    <d v="2019-08-25T00:00:00"/>
    <x v="5"/>
    <x v="4"/>
    <x v="0"/>
    <x v="90"/>
    <s v="JPN"/>
    <n v="10005727327"/>
    <n v="33.6"/>
    <x v="0"/>
  </r>
  <r>
    <x v="14"/>
    <x v="2"/>
    <d v="2019-08-25T00:00:00"/>
    <x v="5"/>
    <x v="4"/>
    <x v="0"/>
    <x v="92"/>
    <s v="JPN"/>
    <n v="10005964470"/>
    <n v="30.4"/>
    <x v="1"/>
  </r>
  <r>
    <x v="14"/>
    <x v="2"/>
    <d v="2019-08-25T00:00:00"/>
    <x v="5"/>
    <x v="4"/>
    <x v="0"/>
    <x v="99"/>
    <s v="RUS"/>
    <n v="10051694112"/>
    <n v="32.700000000000003"/>
    <x v="2"/>
  </r>
  <r>
    <x v="14"/>
    <x v="2"/>
    <d v="2019-08-25T00:00:00"/>
    <x v="5"/>
    <x v="4"/>
    <x v="0"/>
    <x v="21"/>
    <s v="GBR"/>
    <n v="10009967641"/>
    <n v="22.3"/>
    <x v="3"/>
  </r>
  <r>
    <x v="14"/>
    <x v="2"/>
    <d v="2019-08-25T00:00:00"/>
    <x v="5"/>
    <x v="4"/>
    <x v="0"/>
    <x v="112"/>
    <s v="JPN"/>
    <n v="10008098470"/>
    <n v="34.5"/>
    <x v="4"/>
  </r>
  <r>
    <x v="14"/>
    <x v="2"/>
    <d v="2019-08-25T00:00:00"/>
    <x v="5"/>
    <x v="4"/>
    <x v="0"/>
    <x v="5"/>
    <s v="GER"/>
    <n v="10048325582"/>
    <n v="27.6"/>
    <x v="5"/>
  </r>
  <r>
    <x v="14"/>
    <x v="2"/>
    <d v="2019-08-25T00:00:00"/>
    <x v="5"/>
    <x v="4"/>
    <x v="1"/>
    <x v="16"/>
    <s v="AUS"/>
    <n v="10006894559"/>
    <n v="27"/>
    <x v="0"/>
  </r>
  <r>
    <x v="14"/>
    <x v="2"/>
    <d v="2019-08-25T00:00:00"/>
    <x v="5"/>
    <x v="4"/>
    <x v="1"/>
    <x v="24"/>
    <s v="AUS"/>
    <n v="10009009159"/>
    <n v="24.5"/>
    <x v="1"/>
  </r>
  <r>
    <x v="14"/>
    <x v="2"/>
    <d v="2019-08-25T00:00:00"/>
    <x v="5"/>
    <x v="4"/>
    <x v="1"/>
    <x v="110"/>
    <s v="NED"/>
    <n v="10050887493"/>
    <n v="36"/>
    <x v="2"/>
  </r>
  <r>
    <x v="14"/>
    <x v="2"/>
    <d v="2019-08-25T00:00:00"/>
    <x v="5"/>
    <x v="4"/>
    <x v="1"/>
    <x v="70"/>
    <s v="JPN"/>
    <n v="10010773549"/>
    <n v="23.5"/>
    <x v="3"/>
  </r>
  <r>
    <x v="14"/>
    <x v="2"/>
    <d v="2019-08-25T00:00:00"/>
    <x v="5"/>
    <x v="4"/>
    <x v="1"/>
    <x v="134"/>
    <s v="JPN"/>
    <n v="10005964672"/>
    <n v="29.6"/>
    <x v="4"/>
  </r>
  <r>
    <x v="14"/>
    <x v="2"/>
    <d v="2019-08-25T00:00:00"/>
    <x v="5"/>
    <x v="4"/>
    <x v="1"/>
    <x v="94"/>
    <s v="RUS"/>
    <n v="10003100142"/>
    <n v="33.4"/>
    <x v="5"/>
  </r>
  <r>
    <x v="14"/>
    <x v="2"/>
    <d v="2019-08-23T00:00:00"/>
    <x v="5"/>
    <x v="0"/>
    <x v="0"/>
    <x v="21"/>
    <s v="GBR"/>
    <n v="10009967641"/>
    <n v="22.3"/>
    <x v="0"/>
  </r>
  <r>
    <x v="14"/>
    <x v="2"/>
    <d v="2019-08-23T00:00:00"/>
    <x v="5"/>
    <x v="0"/>
    <x v="0"/>
    <x v="90"/>
    <s v="JPN"/>
    <n v="10005727327"/>
    <n v="33.6"/>
    <x v="1"/>
  </r>
  <r>
    <x v="14"/>
    <x v="2"/>
    <d v="2019-08-23T00:00:00"/>
    <x v="5"/>
    <x v="0"/>
    <x v="0"/>
    <x v="70"/>
    <s v="JPN"/>
    <n v="10010773549"/>
    <n v="23.5"/>
    <x v="2"/>
  </r>
  <r>
    <x v="14"/>
    <x v="2"/>
    <d v="2019-08-23T00:00:00"/>
    <x v="5"/>
    <x v="0"/>
    <x v="0"/>
    <x v="122"/>
    <s v="AUS"/>
    <n v="10007811716"/>
    <n v="26.5"/>
    <x v="3"/>
  </r>
  <r>
    <x v="14"/>
    <x v="2"/>
    <d v="2019-08-23T00:00:00"/>
    <x v="5"/>
    <x v="0"/>
    <x v="0"/>
    <x v="138"/>
    <s v="GBR"/>
    <n v="10007499292"/>
    <n v="26.9"/>
    <x v="4"/>
  </r>
  <r>
    <x v="14"/>
    <x v="2"/>
    <d v="2019-08-23T00:00:00"/>
    <x v="5"/>
    <x v="0"/>
    <x v="0"/>
    <x v="47"/>
    <s v="LTU"/>
    <n v="10009181234"/>
    <n v="24.4"/>
    <x v="5"/>
  </r>
  <r>
    <x v="14"/>
    <x v="2"/>
    <d v="2019-08-23T00:00:00"/>
    <x v="5"/>
    <x v="0"/>
    <x v="0"/>
    <x v="94"/>
    <s v="RUS"/>
    <n v="10003100142"/>
    <n v="33.4"/>
    <x v="6"/>
  </r>
  <r>
    <x v="14"/>
    <x v="2"/>
    <d v="2019-08-23T00:00:00"/>
    <x v="5"/>
    <x v="0"/>
    <x v="1"/>
    <x v="92"/>
    <s v="JPN"/>
    <n v="10005964470"/>
    <n v="30.4"/>
    <x v="0"/>
  </r>
  <r>
    <x v="14"/>
    <x v="2"/>
    <d v="2019-08-23T00:00:00"/>
    <x v="5"/>
    <x v="0"/>
    <x v="1"/>
    <x v="134"/>
    <s v="JPN"/>
    <n v="10005964672"/>
    <n v="29.6"/>
    <x v="1"/>
  </r>
  <r>
    <x v="14"/>
    <x v="2"/>
    <d v="2019-08-23T00:00:00"/>
    <x v="5"/>
    <x v="0"/>
    <x v="1"/>
    <x v="110"/>
    <s v="NED"/>
    <n v="10050887493"/>
    <n v="36"/>
    <x v="2"/>
  </r>
  <r>
    <x v="14"/>
    <x v="2"/>
    <d v="2019-08-23T00:00:00"/>
    <x v="5"/>
    <x v="0"/>
    <x v="1"/>
    <x v="99"/>
    <s v="RUS"/>
    <n v="10051694112"/>
    <n v="32.6"/>
    <x v="3"/>
  </r>
  <r>
    <x v="14"/>
    <x v="2"/>
    <d v="2019-08-23T00:00:00"/>
    <x v="5"/>
    <x v="0"/>
    <x v="1"/>
    <x v="140"/>
    <s v="THA"/>
    <n v="10052265705"/>
    <n v="26.4"/>
    <x v="4"/>
  </r>
  <r>
    <x v="14"/>
    <x v="2"/>
    <d v="2019-08-23T00:00:00"/>
    <x v="5"/>
    <x v="0"/>
    <x v="1"/>
    <x v="136"/>
    <s v="JPN"/>
    <e v="#N/A"/>
    <n v="24.9"/>
    <x v="5"/>
  </r>
  <r>
    <x v="14"/>
    <x v="2"/>
    <d v="2019-08-23T00:00:00"/>
    <x v="5"/>
    <x v="0"/>
    <x v="1"/>
    <x v="76"/>
    <s v="JPN"/>
    <n v="10007827880"/>
    <n v="25.8"/>
    <x v="6"/>
  </r>
  <r>
    <x v="14"/>
    <x v="2"/>
    <d v="2019-08-23T00:00:00"/>
    <x v="5"/>
    <x v="0"/>
    <x v="2"/>
    <x v="16"/>
    <s v="AUS"/>
    <n v="10006894559"/>
    <n v="27"/>
    <x v="0"/>
  </r>
  <r>
    <x v="14"/>
    <x v="2"/>
    <d v="2019-08-23T00:00:00"/>
    <x v="5"/>
    <x v="0"/>
    <x v="2"/>
    <x v="24"/>
    <s v="AUS"/>
    <n v="10009009159"/>
    <n v="24.5"/>
    <x v="1"/>
  </r>
  <r>
    <x v="14"/>
    <x v="2"/>
    <d v="2019-08-23T00:00:00"/>
    <x v="5"/>
    <x v="0"/>
    <x v="2"/>
    <x v="137"/>
    <s v="JPN"/>
    <e v="#N/A"/>
    <n v="21"/>
    <x v="2"/>
  </r>
  <r>
    <x v="14"/>
    <x v="2"/>
    <d v="2019-08-23T00:00:00"/>
    <x v="5"/>
    <x v="0"/>
    <x v="2"/>
    <x v="86"/>
    <s v="LTU"/>
    <n v="10009181032"/>
    <n v="24.6"/>
    <x v="3"/>
  </r>
  <r>
    <x v="14"/>
    <x v="2"/>
    <d v="2019-08-23T00:00:00"/>
    <x v="5"/>
    <x v="0"/>
    <x v="2"/>
    <x v="132"/>
    <s v="JPN"/>
    <n v="10005964571"/>
    <n v="29.6"/>
    <x v="4"/>
  </r>
  <r>
    <x v="14"/>
    <x v="2"/>
    <d v="2019-08-23T00:00:00"/>
    <x v="5"/>
    <x v="0"/>
    <x v="2"/>
    <x v="114"/>
    <s v="HKG"/>
    <n v="10011155990"/>
    <n v="21.5"/>
    <x v="5"/>
  </r>
  <r>
    <x v="14"/>
    <x v="2"/>
    <d v="2019-08-23T00:00:00"/>
    <x v="5"/>
    <x v="0"/>
    <x v="3"/>
    <x v="112"/>
    <s v="JPN"/>
    <n v="10008098470"/>
    <n v="34.5"/>
    <x v="0"/>
  </r>
  <r>
    <x v="14"/>
    <x v="2"/>
    <d v="2019-08-23T00:00:00"/>
    <x v="5"/>
    <x v="0"/>
    <x v="3"/>
    <x v="29"/>
    <s v="GBR"/>
    <n v="10017950943"/>
    <n v="22.5"/>
    <x v="1"/>
  </r>
  <r>
    <x v="14"/>
    <x v="2"/>
    <d v="2019-08-23T00:00:00"/>
    <x v="5"/>
    <x v="0"/>
    <x v="3"/>
    <x v="135"/>
    <s v="KOR"/>
    <n v="10010797393"/>
    <n v="21.9"/>
    <x v="2"/>
  </r>
  <r>
    <x v="14"/>
    <x v="2"/>
    <d v="2019-08-23T00:00:00"/>
    <x v="5"/>
    <x v="0"/>
    <x v="3"/>
    <x v="80"/>
    <s v="JPN"/>
    <n v="10090680735"/>
    <n v="26.9"/>
    <x v="3"/>
  </r>
  <r>
    <x v="14"/>
    <x v="2"/>
    <d v="2019-08-23T00:00:00"/>
    <x v="5"/>
    <x v="0"/>
    <x v="3"/>
    <x v="139"/>
    <s v="JPN"/>
    <n v="10010638961"/>
    <n v="24.2"/>
    <x v="4"/>
  </r>
  <r>
    <x v="14"/>
    <x v="2"/>
    <d v="2019-08-23T00:00:00"/>
    <x v="5"/>
    <x v="0"/>
    <x v="3"/>
    <x v="133"/>
    <s v="KOR"/>
    <n v="10011164074"/>
    <n v="20.9"/>
    <x v="5"/>
  </r>
  <r>
    <x v="14"/>
    <x v="2"/>
    <d v="2019-08-23T00:00:00"/>
    <x v="5"/>
    <x v="1"/>
    <x v="0"/>
    <x v="80"/>
    <s v="JPN"/>
    <n v="10090680735"/>
    <n v="26.9"/>
    <x v="0"/>
  </r>
  <r>
    <x v="14"/>
    <x v="2"/>
    <d v="2019-08-23T00:00:00"/>
    <x v="5"/>
    <x v="1"/>
    <x v="0"/>
    <x v="94"/>
    <s v="RUS"/>
    <n v="10003100142"/>
    <n v="33.4"/>
    <x v="1"/>
  </r>
  <r>
    <x v="14"/>
    <x v="2"/>
    <d v="2019-08-23T00:00:00"/>
    <x v="5"/>
    <x v="1"/>
    <x v="0"/>
    <x v="70"/>
    <s v="JPN"/>
    <n v="10010773549"/>
    <n v="23.5"/>
    <x v="2"/>
  </r>
  <r>
    <x v="14"/>
    <x v="2"/>
    <d v="2019-08-23T00:00:00"/>
    <x v="5"/>
    <x v="1"/>
    <x v="0"/>
    <x v="132"/>
    <s v="JPN"/>
    <n v="10005964571"/>
    <n v="29.6"/>
    <x v="3"/>
  </r>
  <r>
    <x v="14"/>
    <x v="2"/>
    <d v="2019-08-23T00:00:00"/>
    <x v="5"/>
    <x v="1"/>
    <x v="0"/>
    <x v="136"/>
    <s v="JPN"/>
    <e v="#N/A"/>
    <n v="24.9"/>
    <x v="4"/>
  </r>
  <r>
    <x v="14"/>
    <x v="2"/>
    <d v="2019-08-23T00:00:00"/>
    <x v="5"/>
    <x v="1"/>
    <x v="1"/>
    <x v="110"/>
    <s v="NED"/>
    <n v="10050887493"/>
    <n v="36"/>
    <x v="0"/>
  </r>
  <r>
    <x v="14"/>
    <x v="2"/>
    <d v="2019-08-23T00:00:00"/>
    <x v="5"/>
    <x v="1"/>
    <x v="1"/>
    <x v="86"/>
    <s v="LTU"/>
    <n v="10009181032"/>
    <n v="24.6"/>
    <x v="1"/>
  </r>
  <r>
    <x v="14"/>
    <x v="2"/>
    <d v="2019-08-23T00:00:00"/>
    <x v="5"/>
    <x v="1"/>
    <x v="1"/>
    <x v="47"/>
    <s v="LTU"/>
    <n v="10009181234"/>
    <n v="24.4"/>
    <x v="2"/>
  </r>
  <r>
    <x v="14"/>
    <x v="2"/>
    <d v="2019-08-23T00:00:00"/>
    <x v="5"/>
    <x v="1"/>
    <x v="1"/>
    <x v="140"/>
    <s v="THA"/>
    <n v="10052265705"/>
    <n v="26.4"/>
    <x v="3"/>
  </r>
  <r>
    <x v="14"/>
    <x v="2"/>
    <d v="2019-08-23T00:00:00"/>
    <x v="5"/>
    <x v="1"/>
    <x v="2"/>
    <x v="133"/>
    <s v="KOR"/>
    <n v="10011164074"/>
    <n v="20.9"/>
    <x v="0"/>
  </r>
  <r>
    <x v="14"/>
    <x v="2"/>
    <d v="2019-08-23T00:00:00"/>
    <x v="5"/>
    <x v="1"/>
    <x v="2"/>
    <x v="99"/>
    <s v="RUS"/>
    <n v="10051694112"/>
    <n v="32.6"/>
    <x v="1"/>
  </r>
  <r>
    <x v="14"/>
    <x v="2"/>
    <d v="2019-08-23T00:00:00"/>
    <x v="5"/>
    <x v="1"/>
    <x v="2"/>
    <x v="138"/>
    <s v="GBR"/>
    <n v="10007499292"/>
    <n v="26.9"/>
    <x v="2"/>
  </r>
  <r>
    <x v="14"/>
    <x v="2"/>
    <d v="2019-08-23T00:00:00"/>
    <x v="5"/>
    <x v="1"/>
    <x v="2"/>
    <x v="137"/>
    <s v="JPN"/>
    <e v="#N/A"/>
    <n v="21"/>
    <x v="3"/>
  </r>
  <r>
    <x v="14"/>
    <x v="2"/>
    <d v="2019-08-23T00:00:00"/>
    <x v="5"/>
    <x v="1"/>
    <x v="3"/>
    <x v="122"/>
    <s v="AUS"/>
    <n v="10007811716"/>
    <n v="26.5"/>
    <x v="0"/>
  </r>
  <r>
    <x v="14"/>
    <x v="2"/>
    <d v="2019-08-23T00:00:00"/>
    <x v="5"/>
    <x v="1"/>
    <x v="3"/>
    <x v="135"/>
    <s v="KOR"/>
    <n v="10010797393"/>
    <n v="21.9"/>
    <x v="1"/>
  </r>
  <r>
    <x v="14"/>
    <x v="2"/>
    <d v="2019-08-23T00:00:00"/>
    <x v="5"/>
    <x v="1"/>
    <x v="3"/>
    <x v="114"/>
    <s v="HKG"/>
    <n v="10011155990"/>
    <n v="21.5"/>
    <x v="2"/>
  </r>
  <r>
    <x v="14"/>
    <x v="2"/>
    <d v="2019-08-23T00:00:00"/>
    <x v="5"/>
    <x v="1"/>
    <x v="3"/>
    <x v="139"/>
    <s v="JPN"/>
    <n v="10010638961"/>
    <n v="24.2"/>
    <x v="3"/>
  </r>
  <r>
    <x v="14"/>
    <x v="2"/>
    <d v="2019-08-23T00:00:00"/>
    <x v="5"/>
    <x v="1"/>
    <x v="3"/>
    <x v="76"/>
    <s v="JPN"/>
    <n v="10007827880"/>
    <n v="25.8"/>
    <x v="4"/>
  </r>
  <r>
    <x v="14"/>
    <x v="2"/>
    <d v="2019-08-23T00:00:00"/>
    <x v="5"/>
    <x v="2"/>
    <x v="0"/>
    <x v="112"/>
    <s v="JPN"/>
    <n v="10008098470"/>
    <n v="34.5"/>
    <x v="0"/>
  </r>
  <r>
    <x v="14"/>
    <x v="2"/>
    <d v="2019-08-23T00:00:00"/>
    <x v="5"/>
    <x v="2"/>
    <x v="0"/>
    <x v="24"/>
    <s v="AUS"/>
    <n v="10009009159"/>
    <n v="24.5"/>
    <x v="1"/>
  </r>
  <r>
    <x v="14"/>
    <x v="2"/>
    <d v="2019-08-23T00:00:00"/>
    <x v="5"/>
    <x v="2"/>
    <x v="0"/>
    <x v="80"/>
    <s v="JPN"/>
    <n v="10090680735"/>
    <n v="26.9"/>
    <x v="2"/>
  </r>
  <r>
    <x v="14"/>
    <x v="2"/>
    <d v="2019-08-23T00:00:00"/>
    <x v="5"/>
    <x v="2"/>
    <x v="0"/>
    <x v="21"/>
    <s v="GBR"/>
    <n v="10009967641"/>
    <n v="22.3"/>
    <x v="3"/>
  </r>
  <r>
    <x v="14"/>
    <x v="2"/>
    <d v="2019-08-23T00:00:00"/>
    <x v="5"/>
    <x v="2"/>
    <x v="0"/>
    <x v="134"/>
    <s v="JPN"/>
    <n v="10005964672"/>
    <n v="29.6"/>
    <x v="4"/>
  </r>
  <r>
    <x v="14"/>
    <x v="2"/>
    <d v="2019-08-23T00:00:00"/>
    <x v="5"/>
    <x v="2"/>
    <x v="0"/>
    <x v="122"/>
    <s v="AUS"/>
    <n v="10007811716"/>
    <n v="26.5"/>
    <x v="5"/>
  </r>
  <r>
    <x v="14"/>
    <x v="2"/>
    <d v="2019-08-23T00:00:00"/>
    <x v="5"/>
    <x v="2"/>
    <x v="1"/>
    <x v="92"/>
    <s v="JPN"/>
    <n v="10005964470"/>
    <n v="30.4"/>
    <x v="0"/>
  </r>
  <r>
    <x v="14"/>
    <x v="2"/>
    <d v="2019-08-23T00:00:00"/>
    <x v="5"/>
    <x v="2"/>
    <x v="1"/>
    <x v="16"/>
    <s v="AUS"/>
    <n v="10006894559"/>
    <n v="27"/>
    <x v="1"/>
  </r>
  <r>
    <x v="14"/>
    <x v="2"/>
    <d v="2019-08-23T00:00:00"/>
    <x v="5"/>
    <x v="2"/>
    <x v="1"/>
    <x v="90"/>
    <s v="JPN"/>
    <n v="10005727327"/>
    <n v="33.6"/>
    <x v="2"/>
  </r>
  <r>
    <x v="14"/>
    <x v="2"/>
    <d v="2019-08-23T00:00:00"/>
    <x v="5"/>
    <x v="2"/>
    <x v="1"/>
    <x v="29"/>
    <s v="GBR"/>
    <n v="10017950943"/>
    <n v="22.5"/>
    <x v="3"/>
  </r>
  <r>
    <x v="14"/>
    <x v="2"/>
    <d v="2019-08-23T00:00:00"/>
    <x v="5"/>
    <x v="2"/>
    <x v="1"/>
    <x v="110"/>
    <s v="NED"/>
    <n v="10050887493"/>
    <n v="36"/>
    <x v="4"/>
  </r>
  <r>
    <x v="14"/>
    <x v="2"/>
    <d v="2019-08-23T00:00:00"/>
    <x v="5"/>
    <x v="2"/>
    <x v="1"/>
    <x v="133"/>
    <s v="KOR"/>
    <n v="10011164074"/>
    <n v="20.9"/>
    <x v="5"/>
  </r>
  <r>
    <x v="14"/>
    <x v="2"/>
    <d v="2019-08-23T00:00:00"/>
    <x v="5"/>
    <x v="4"/>
    <x v="0"/>
    <x v="112"/>
    <s v="JPN"/>
    <n v="10008098470"/>
    <n v="34.5"/>
    <x v="0"/>
  </r>
  <r>
    <x v="14"/>
    <x v="2"/>
    <d v="2019-08-23T00:00:00"/>
    <x v="5"/>
    <x v="4"/>
    <x v="0"/>
    <x v="92"/>
    <s v="JPN"/>
    <n v="10005964470"/>
    <n v="30.4"/>
    <x v="1"/>
  </r>
  <r>
    <x v="14"/>
    <x v="2"/>
    <d v="2019-08-23T00:00:00"/>
    <x v="5"/>
    <x v="4"/>
    <x v="0"/>
    <x v="24"/>
    <s v="AUS"/>
    <n v="10009009159"/>
    <n v="24.5"/>
    <x v="2"/>
  </r>
  <r>
    <x v="14"/>
    <x v="2"/>
    <d v="2019-08-23T00:00:00"/>
    <x v="5"/>
    <x v="4"/>
    <x v="0"/>
    <x v="16"/>
    <s v="AUS"/>
    <n v="10006894559"/>
    <n v="27"/>
    <x v="3"/>
  </r>
  <r>
    <x v="14"/>
    <x v="2"/>
    <d v="2019-08-23T00:00:00"/>
    <x v="5"/>
    <x v="4"/>
    <x v="0"/>
    <x v="90"/>
    <s v="JPN"/>
    <n v="10005727327"/>
    <n v="33.6"/>
    <x v="4"/>
  </r>
  <r>
    <x v="14"/>
    <x v="2"/>
    <d v="2019-08-23T00:00:00"/>
    <x v="5"/>
    <x v="4"/>
    <x v="0"/>
    <x v="80"/>
    <s v="JPN"/>
    <n v="10090680735"/>
    <n v="26.9"/>
    <x v="5"/>
  </r>
  <r>
    <x v="14"/>
    <x v="2"/>
    <d v="2019-08-23T00:00:00"/>
    <x v="5"/>
    <x v="4"/>
    <x v="1"/>
    <x v="21"/>
    <s v="GBR"/>
    <n v="10009967641"/>
    <n v="22.3"/>
    <x v="0"/>
  </r>
  <r>
    <x v="14"/>
    <x v="2"/>
    <d v="2019-08-23T00:00:00"/>
    <x v="5"/>
    <x v="4"/>
    <x v="1"/>
    <x v="110"/>
    <s v="NED"/>
    <n v="10050887493"/>
    <n v="36"/>
    <x v="1"/>
  </r>
  <r>
    <x v="14"/>
    <x v="2"/>
    <d v="2019-08-23T00:00:00"/>
    <x v="5"/>
    <x v="4"/>
    <x v="1"/>
    <x v="29"/>
    <s v="GBR"/>
    <n v="10017950943"/>
    <n v="22.5"/>
    <x v="2"/>
  </r>
  <r>
    <x v="14"/>
    <x v="2"/>
    <d v="2019-08-23T00:00:00"/>
    <x v="5"/>
    <x v="4"/>
    <x v="1"/>
    <x v="133"/>
    <s v="KOR"/>
    <n v="10011164074"/>
    <n v="20.9"/>
    <x v="3"/>
  </r>
  <r>
    <x v="14"/>
    <x v="2"/>
    <d v="2019-08-23T00:00:00"/>
    <x v="5"/>
    <x v="4"/>
    <x v="1"/>
    <x v="134"/>
    <s v="JPN"/>
    <n v="10005964672"/>
    <n v="29.6"/>
    <x v="4"/>
  </r>
  <r>
    <x v="14"/>
    <x v="2"/>
    <d v="2019-08-23T00:00:00"/>
    <x v="5"/>
    <x v="4"/>
    <x v="1"/>
    <x v="122"/>
    <s v="AUS"/>
    <n v="10007811716"/>
    <n v="26.5"/>
    <x v="5"/>
  </r>
  <r>
    <x v="8"/>
    <x v="3"/>
    <d v="2019-04-06T00:00:00"/>
    <x v="6"/>
    <x v="0"/>
    <x v="0"/>
    <x v="141"/>
    <s v="AUS"/>
    <n v="10009009462"/>
    <n v="23.7"/>
    <x v="0"/>
  </r>
  <r>
    <x v="8"/>
    <x v="3"/>
    <d v="2019-04-06T00:00:00"/>
    <x v="6"/>
    <x v="0"/>
    <x v="0"/>
    <x v="75"/>
    <s v="AUS"/>
    <n v="10010664829"/>
    <n v="21"/>
    <x v="1"/>
  </r>
  <r>
    <x v="8"/>
    <x v="3"/>
    <d v="2019-04-06T00:00:00"/>
    <x v="6"/>
    <x v="0"/>
    <x v="0"/>
    <x v="122"/>
    <s v="AUS"/>
    <n v="10007811716"/>
    <n v="26.1"/>
    <x v="2"/>
  </r>
  <r>
    <x v="8"/>
    <x v="3"/>
    <d v="2019-04-06T00:00:00"/>
    <x v="6"/>
    <x v="0"/>
    <x v="0"/>
    <x v="23"/>
    <s v="AUS"/>
    <n v="10055349695"/>
    <n v="19.100000000000001"/>
    <x v="3"/>
  </r>
  <r>
    <x v="8"/>
    <x v="3"/>
    <d v="2019-04-06T00:00:00"/>
    <x v="6"/>
    <x v="0"/>
    <x v="0"/>
    <x v="118"/>
    <s v="AUS"/>
    <n v="10055348887"/>
    <n v="18.8"/>
    <x v="4"/>
  </r>
  <r>
    <x v="8"/>
    <x v="3"/>
    <d v="2019-04-06T00:00:00"/>
    <x v="6"/>
    <x v="0"/>
    <x v="0"/>
    <x v="120"/>
    <s v="AUS"/>
    <e v="#N/A"/>
    <n v="20"/>
    <x v="5"/>
  </r>
  <r>
    <x v="8"/>
    <x v="3"/>
    <d v="2019-04-06T00:00:00"/>
    <x v="6"/>
    <x v="0"/>
    <x v="0"/>
    <x v="142"/>
    <s v="AUS"/>
    <e v="#N/A"/>
    <n v="24.4"/>
    <x v="6"/>
  </r>
  <r>
    <x v="8"/>
    <x v="3"/>
    <d v="2019-04-06T00:00:00"/>
    <x v="6"/>
    <x v="0"/>
    <x v="1"/>
    <x v="115"/>
    <s v="AUS"/>
    <n v="10009009260"/>
    <n v="24"/>
    <x v="0"/>
  </r>
  <r>
    <x v="8"/>
    <x v="3"/>
    <d v="2019-04-06T00:00:00"/>
    <x v="6"/>
    <x v="0"/>
    <x v="1"/>
    <x v="11"/>
    <s v="AUS"/>
    <n v="10015145724"/>
    <n v="20"/>
    <x v="1"/>
  </r>
  <r>
    <x v="8"/>
    <x v="3"/>
    <d v="2019-04-06T00:00:00"/>
    <x v="6"/>
    <x v="0"/>
    <x v="1"/>
    <x v="100"/>
    <s v="AUS"/>
    <n v="10011146694"/>
    <n v="20.100000000000001"/>
    <x v="2"/>
  </r>
  <r>
    <x v="8"/>
    <x v="3"/>
    <d v="2019-04-06T00:00:00"/>
    <x v="6"/>
    <x v="0"/>
    <x v="1"/>
    <x v="143"/>
    <s v="AUS"/>
    <n v="10010791030"/>
    <n v="24.6"/>
    <x v="3"/>
  </r>
  <r>
    <x v="8"/>
    <x v="3"/>
    <d v="2019-04-06T00:00:00"/>
    <x v="6"/>
    <x v="0"/>
    <x v="1"/>
    <x v="144"/>
    <s v="AUS "/>
    <n v="10007051274"/>
    <n v="26.3"/>
    <x v="4"/>
  </r>
  <r>
    <x v="8"/>
    <x v="3"/>
    <d v="2019-04-06T00:00:00"/>
    <x v="6"/>
    <x v="0"/>
    <x v="1"/>
    <x v="145"/>
    <s v="AUS "/>
    <n v="10010794262"/>
    <n v="20.3"/>
    <x v="5"/>
  </r>
  <r>
    <x v="8"/>
    <x v="3"/>
    <d v="2019-04-06T00:00:00"/>
    <x v="6"/>
    <x v="1"/>
    <x v="0"/>
    <x v="122"/>
    <s v="AUS "/>
    <n v="10007811716"/>
    <n v="26.1"/>
    <x v="0"/>
  </r>
  <r>
    <x v="8"/>
    <x v="3"/>
    <d v="2019-04-06T00:00:00"/>
    <x v="6"/>
    <x v="1"/>
    <x v="0"/>
    <x v="143"/>
    <s v="AUS"/>
    <n v="10010791030"/>
    <n v="24.6"/>
    <x v="1"/>
  </r>
  <r>
    <x v="8"/>
    <x v="3"/>
    <d v="2019-04-06T00:00:00"/>
    <x v="6"/>
    <x v="1"/>
    <x v="0"/>
    <x v="118"/>
    <s v="AUS"/>
    <n v="10055348887"/>
    <n v="18.8"/>
    <x v="2"/>
  </r>
  <r>
    <x v="8"/>
    <x v="3"/>
    <d v="2019-04-06T00:00:00"/>
    <x v="6"/>
    <x v="1"/>
    <x v="0"/>
    <x v="120"/>
    <s v="AUS"/>
    <e v="#N/A"/>
    <n v="20"/>
    <x v="3"/>
  </r>
  <r>
    <x v="8"/>
    <x v="3"/>
    <d v="2019-04-06T00:00:00"/>
    <x v="6"/>
    <x v="1"/>
    <x v="0"/>
    <x v="145"/>
    <s v="AUS "/>
    <n v="10010794262"/>
    <n v="20.3"/>
    <x v="4"/>
  </r>
  <r>
    <x v="8"/>
    <x v="3"/>
    <d v="2019-04-06T00:00:00"/>
    <x v="6"/>
    <x v="1"/>
    <x v="1"/>
    <x v="100"/>
    <s v="AUS"/>
    <n v="10011146694"/>
    <n v="20.100000000000001"/>
    <x v="0"/>
  </r>
  <r>
    <x v="8"/>
    <x v="3"/>
    <d v="2019-04-06T00:00:00"/>
    <x v="6"/>
    <x v="1"/>
    <x v="1"/>
    <x v="144"/>
    <s v="AUS "/>
    <n v="10007051274"/>
    <n v="26.3"/>
    <x v="1"/>
  </r>
  <r>
    <x v="8"/>
    <x v="3"/>
    <d v="2019-04-06T00:00:00"/>
    <x v="6"/>
    <x v="1"/>
    <x v="1"/>
    <x v="23"/>
    <s v="AUS"/>
    <n v="10055349695"/>
    <n v="19.100000000000001"/>
    <x v="2"/>
  </r>
  <r>
    <x v="8"/>
    <x v="3"/>
    <d v="2019-04-06T00:00:00"/>
    <x v="6"/>
    <x v="1"/>
    <x v="1"/>
    <x v="142"/>
    <s v="AUS"/>
    <e v="#N/A"/>
    <n v="24.4"/>
    <x v="3"/>
  </r>
  <r>
    <x v="8"/>
    <x v="3"/>
    <d v="2019-04-06T00:00:00"/>
    <x v="6"/>
    <x v="4"/>
    <x v="0"/>
    <x v="115"/>
    <s v="AUS"/>
    <n v="10009009260"/>
    <n v="24"/>
    <x v="0"/>
  </r>
  <r>
    <x v="8"/>
    <x v="3"/>
    <d v="2019-04-06T00:00:00"/>
    <x v="6"/>
    <x v="4"/>
    <x v="0"/>
    <x v="100"/>
    <s v="AUS"/>
    <n v="10011146694"/>
    <n v="20.100000000000001"/>
    <x v="1"/>
  </r>
  <r>
    <x v="8"/>
    <x v="3"/>
    <d v="2019-04-06T00:00:00"/>
    <x v="6"/>
    <x v="4"/>
    <x v="0"/>
    <x v="11"/>
    <s v="AUS"/>
    <n v="10015145724"/>
    <n v="20"/>
    <x v="2"/>
  </r>
  <r>
    <x v="8"/>
    <x v="3"/>
    <d v="2019-04-06T00:00:00"/>
    <x v="6"/>
    <x v="4"/>
    <x v="0"/>
    <x v="122"/>
    <s v="AUS"/>
    <n v="10007811716"/>
    <n v="26.1"/>
    <x v="3"/>
  </r>
  <r>
    <x v="8"/>
    <x v="3"/>
    <d v="2019-04-06T00:00:00"/>
    <x v="6"/>
    <x v="4"/>
    <x v="0"/>
    <x v="141"/>
    <s v="AUS"/>
    <n v="10009009462"/>
    <n v="23.7"/>
    <x v="4"/>
  </r>
  <r>
    <x v="8"/>
    <x v="3"/>
    <d v="2019-04-06T00:00:00"/>
    <x v="6"/>
    <x v="4"/>
    <x v="0"/>
    <x v="75"/>
    <s v="AUS"/>
    <n v="10010664829"/>
    <n v="21"/>
    <x v="5"/>
  </r>
  <r>
    <x v="8"/>
    <x v="3"/>
    <d v="2019-04-06T00:00:00"/>
    <x v="6"/>
    <x v="4"/>
    <x v="1"/>
    <x v="145"/>
    <s v="AUS "/>
    <n v="10010794262"/>
    <n v="20.3"/>
    <x v="0"/>
  </r>
  <r>
    <x v="8"/>
    <x v="3"/>
    <d v="2019-04-06T00:00:00"/>
    <x v="6"/>
    <x v="4"/>
    <x v="1"/>
    <x v="23"/>
    <s v="AUS"/>
    <n v="10055349695"/>
    <n v="19.100000000000001"/>
    <x v="1"/>
  </r>
  <r>
    <x v="8"/>
    <x v="3"/>
    <d v="2019-04-06T00:00:00"/>
    <x v="6"/>
    <x v="4"/>
    <x v="1"/>
    <x v="118"/>
    <s v="AUS"/>
    <n v="10055348887"/>
    <n v="18.8"/>
    <x v="2"/>
  </r>
  <r>
    <x v="8"/>
    <x v="3"/>
    <d v="2019-04-06T00:00:00"/>
    <x v="6"/>
    <x v="4"/>
    <x v="1"/>
    <x v="142"/>
    <s v="AUS"/>
    <e v="#N/A"/>
    <n v="24.4"/>
    <x v="3"/>
  </r>
  <r>
    <x v="8"/>
    <x v="3"/>
    <d v="2019-04-06T00:00:00"/>
    <x v="6"/>
    <x v="4"/>
    <x v="1"/>
    <x v="143"/>
    <s v="AUS"/>
    <n v="10010791030"/>
    <n v="24.6"/>
    <x v="4"/>
  </r>
  <r>
    <x v="8"/>
    <x v="3"/>
    <d v="2019-04-06T00:00:00"/>
    <x v="6"/>
    <x v="4"/>
    <x v="1"/>
    <x v="144"/>
    <s v="AUS "/>
    <n v="10007051274"/>
    <n v="26.3"/>
    <x v="5"/>
  </r>
  <r>
    <x v="8"/>
    <x v="3"/>
    <d v="2019-04-06T00:00:00"/>
    <x v="6"/>
    <x v="4"/>
    <x v="1"/>
    <x v="120"/>
    <s v="AUS"/>
    <e v="#N/A"/>
    <n v="20"/>
    <x v="7"/>
  </r>
  <r>
    <x v="8"/>
    <x v="3"/>
    <d v="2019-04-05T00:00:00"/>
    <x v="6"/>
    <x v="0"/>
    <x v="0"/>
    <x v="146"/>
    <s v="AUS"/>
    <n v="10072107558"/>
    <n v="17.8"/>
    <x v="0"/>
  </r>
  <r>
    <x v="8"/>
    <x v="3"/>
    <d v="2019-04-05T00:00:00"/>
    <x v="6"/>
    <x v="0"/>
    <x v="0"/>
    <x v="147"/>
    <s v="AUS"/>
    <e v="#N/A"/>
    <n v="17.2"/>
    <x v="1"/>
  </r>
  <r>
    <x v="8"/>
    <x v="3"/>
    <d v="2019-04-05T00:00:00"/>
    <x v="6"/>
    <x v="0"/>
    <x v="0"/>
    <x v="148"/>
    <s v="AUS"/>
    <n v="10075185084"/>
    <n v="17.899999999999999"/>
    <x v="2"/>
  </r>
  <r>
    <x v="8"/>
    <x v="3"/>
    <d v="2019-04-05T00:00:00"/>
    <x v="6"/>
    <x v="0"/>
    <x v="0"/>
    <x v="149"/>
    <s v="AUS"/>
    <n v="10075184680"/>
    <n v="17.399999999999999"/>
    <x v="3"/>
  </r>
  <r>
    <x v="8"/>
    <x v="3"/>
    <d v="2019-04-05T00:00:00"/>
    <x v="6"/>
    <x v="0"/>
    <x v="0"/>
    <x v="150"/>
    <s v="AUS"/>
    <e v="#N/A"/>
    <n v="16.8"/>
    <x v="4"/>
  </r>
  <r>
    <x v="8"/>
    <x v="3"/>
    <d v="2019-04-05T00:00:00"/>
    <x v="6"/>
    <x v="0"/>
    <x v="1"/>
    <x v="151"/>
    <s v="AUS"/>
    <n v="10075184882"/>
    <n v="17.399999999999999"/>
    <x v="0"/>
  </r>
  <r>
    <x v="8"/>
    <x v="3"/>
    <d v="2019-04-05T00:00:00"/>
    <x v="6"/>
    <x v="0"/>
    <x v="1"/>
    <x v="152"/>
    <s v="AUS"/>
    <e v="#N/A"/>
    <n v="17.100000000000001"/>
    <x v="1"/>
  </r>
  <r>
    <x v="8"/>
    <x v="3"/>
    <d v="2019-04-05T00:00:00"/>
    <x v="6"/>
    <x v="0"/>
    <x v="1"/>
    <x v="153"/>
    <s v="AUS"/>
    <e v="#N/A"/>
    <n v="17"/>
    <x v="2"/>
  </r>
  <r>
    <x v="8"/>
    <x v="3"/>
    <d v="2019-04-05T00:00:00"/>
    <x v="6"/>
    <x v="0"/>
    <x v="1"/>
    <x v="154"/>
    <s v="AUS"/>
    <n v="10086832057"/>
    <n v="16.600000000000001"/>
    <x v="3"/>
  </r>
  <r>
    <x v="8"/>
    <x v="3"/>
    <d v="2019-04-05T00:00:00"/>
    <x v="6"/>
    <x v="0"/>
    <x v="1"/>
    <x v="155"/>
    <s v="AUS"/>
    <e v="#N/A"/>
    <n v="17.5"/>
    <x v="4"/>
  </r>
  <r>
    <x v="8"/>
    <x v="3"/>
    <d v="2019-04-05T00:00:00"/>
    <x v="6"/>
    <x v="1"/>
    <x v="0"/>
    <x v="148"/>
    <s v="AUS"/>
    <n v="10075185084"/>
    <n v="17.899999999999999"/>
    <x v="0"/>
  </r>
  <r>
    <x v="8"/>
    <x v="3"/>
    <d v="2019-04-05T00:00:00"/>
    <x v="6"/>
    <x v="4"/>
    <x v="0"/>
    <x v="151"/>
    <s v="AUS"/>
    <n v="10075184882"/>
    <n v="17.399999999999999"/>
    <x v="0"/>
  </r>
  <r>
    <x v="8"/>
    <x v="3"/>
    <d v="2019-04-05T00:00:00"/>
    <x v="6"/>
    <x v="1"/>
    <x v="0"/>
    <x v="149"/>
    <s v="AUS"/>
    <n v="10075184680"/>
    <n v="17.399999999999999"/>
    <x v="1"/>
  </r>
  <r>
    <x v="8"/>
    <x v="3"/>
    <d v="2019-04-05T00:00:00"/>
    <x v="6"/>
    <x v="4"/>
    <x v="0"/>
    <x v="146"/>
    <s v="AUS"/>
    <n v="10072107558"/>
    <n v="17.8"/>
    <x v="1"/>
  </r>
  <r>
    <x v="8"/>
    <x v="3"/>
    <d v="2019-04-05T00:00:00"/>
    <x v="6"/>
    <x v="1"/>
    <x v="0"/>
    <x v="154"/>
    <s v="AUS"/>
    <n v="10086832057"/>
    <n v="16.600000000000001"/>
    <x v="2"/>
  </r>
  <r>
    <x v="8"/>
    <x v="3"/>
    <d v="2019-04-05T00:00:00"/>
    <x v="6"/>
    <x v="4"/>
    <x v="0"/>
    <x v="152"/>
    <s v="AUS"/>
    <e v="#N/A"/>
    <n v="17.100000000000001"/>
    <x v="2"/>
  </r>
  <r>
    <x v="8"/>
    <x v="3"/>
    <d v="2019-04-05T00:00:00"/>
    <x v="6"/>
    <x v="1"/>
    <x v="0"/>
    <x v="153"/>
    <s v="AUS"/>
    <e v="#N/A"/>
    <n v="17"/>
    <x v="3"/>
  </r>
  <r>
    <x v="8"/>
    <x v="3"/>
    <d v="2019-04-05T00:00:00"/>
    <x v="6"/>
    <x v="4"/>
    <x v="0"/>
    <x v="148"/>
    <s v="AUS"/>
    <n v="10075185084"/>
    <n v="17.899999999999999"/>
    <x v="3"/>
  </r>
  <r>
    <x v="8"/>
    <x v="3"/>
    <d v="2019-04-05T00:00:00"/>
    <x v="6"/>
    <x v="1"/>
    <x v="0"/>
    <x v="150"/>
    <s v="AUS"/>
    <e v="#N/A"/>
    <n v="16.8"/>
    <x v="4"/>
  </r>
  <r>
    <x v="8"/>
    <x v="3"/>
    <d v="2019-04-05T00:00:00"/>
    <x v="6"/>
    <x v="4"/>
    <x v="0"/>
    <x v="149"/>
    <s v="AUS"/>
    <n v="10075184680"/>
    <n v="17.399999999999999"/>
    <x v="4"/>
  </r>
  <r>
    <x v="8"/>
    <x v="3"/>
    <d v="2019-04-05T00:00:00"/>
    <x v="6"/>
    <x v="1"/>
    <x v="0"/>
    <x v="155"/>
    <s v="AUS"/>
    <e v="#N/A"/>
    <n v="17.5"/>
    <x v="5"/>
  </r>
  <r>
    <x v="8"/>
    <x v="3"/>
    <d v="2019-04-05T00:00:00"/>
    <x v="6"/>
    <x v="4"/>
    <x v="0"/>
    <x v="147"/>
    <s v="AUS"/>
    <e v="#N/A"/>
    <n v="17.2"/>
    <x v="5"/>
  </r>
  <r>
    <x v="8"/>
    <x v="3"/>
    <d v="2019-04-05T00:00:00"/>
    <x v="6"/>
    <x v="4"/>
    <x v="1"/>
    <x v="153"/>
    <s v="AUS"/>
    <e v="#N/A"/>
    <n v="17"/>
    <x v="0"/>
  </r>
  <r>
    <x v="8"/>
    <x v="3"/>
    <d v="2019-04-05T00:00:00"/>
    <x v="6"/>
    <x v="4"/>
    <x v="1"/>
    <x v="154"/>
    <s v="AUS"/>
    <n v="10086832057"/>
    <n v="16.600000000000001"/>
    <x v="1"/>
  </r>
  <r>
    <x v="8"/>
    <x v="3"/>
    <d v="2019-04-05T00:00:00"/>
    <x v="6"/>
    <x v="4"/>
    <x v="1"/>
    <x v="155"/>
    <s v="AUS"/>
    <e v="#N/A"/>
    <n v="17.5"/>
    <x v="2"/>
  </r>
  <r>
    <x v="8"/>
    <x v="3"/>
    <d v="2019-04-05T00:00:00"/>
    <x v="6"/>
    <x v="4"/>
    <x v="1"/>
    <x v="150"/>
    <s v="AUS"/>
    <e v="#N/A"/>
    <n v="16.8"/>
    <x v="3"/>
  </r>
  <r>
    <x v="15"/>
    <x v="3"/>
    <d v="2019-02-28T00:00:00"/>
    <x v="0"/>
    <x v="0"/>
    <x v="0"/>
    <x v="5"/>
    <s v="GER"/>
    <n v="10048325582"/>
    <n v="27.1"/>
    <x v="0"/>
  </r>
  <r>
    <x v="15"/>
    <x v="3"/>
    <d v="2019-02-28T00:00:00"/>
    <x v="0"/>
    <x v="0"/>
    <x v="0"/>
    <x v="106"/>
    <s v="CZE"/>
    <n v="10006422895"/>
    <n v="27.8"/>
    <x v="1"/>
  </r>
  <r>
    <x v="15"/>
    <x v="3"/>
    <d v="2019-02-28T00:00:00"/>
    <x v="0"/>
    <x v="0"/>
    <x v="0"/>
    <x v="156"/>
    <s v="BRA"/>
    <n v="10008108574"/>
    <n v="24.8"/>
    <x v="2"/>
  </r>
  <r>
    <x v="15"/>
    <x v="3"/>
    <d v="2019-02-28T00:00:00"/>
    <x v="0"/>
    <x v="0"/>
    <x v="0"/>
    <x v="102"/>
    <s v="KAZ"/>
    <n v="10007828183"/>
    <n v="25.4"/>
    <x v="3"/>
  </r>
  <r>
    <x v="15"/>
    <x v="3"/>
    <d v="2019-02-28T00:00:00"/>
    <x v="0"/>
    <x v="0"/>
    <x v="0"/>
    <x v="112"/>
    <s v="JPN"/>
    <n v="10008098470"/>
    <n v="34.1"/>
    <x v="4"/>
  </r>
  <r>
    <x v="15"/>
    <x v="3"/>
    <d v="2019-02-28T00:00:00"/>
    <x v="0"/>
    <x v="0"/>
    <x v="1"/>
    <x v="92"/>
    <s v="JPN"/>
    <n v="10005964470"/>
    <n v="29.9"/>
    <x v="0"/>
  </r>
  <r>
    <x v="15"/>
    <x v="3"/>
    <d v="2019-02-28T00:00:00"/>
    <x v="0"/>
    <x v="0"/>
    <x v="1"/>
    <x v="111"/>
    <s v="NZL"/>
    <n v="10005782695"/>
    <n v="29.6"/>
    <x v="1"/>
  </r>
  <r>
    <x v="15"/>
    <x v="3"/>
    <d v="2019-02-28T00:00:00"/>
    <x v="0"/>
    <x v="0"/>
    <x v="1"/>
    <x v="72"/>
    <s v="ESP"/>
    <n v="10006552534"/>
    <n v="28.8"/>
    <x v="2"/>
  </r>
  <r>
    <x v="15"/>
    <x v="3"/>
    <d v="2019-02-28T00:00:00"/>
    <x v="0"/>
    <x v="0"/>
    <x v="1"/>
    <x v="1"/>
    <s v="MAS"/>
    <n v="10009150215"/>
    <n v="23.3"/>
    <x v="3"/>
  </r>
  <r>
    <x v="15"/>
    <x v="3"/>
    <d v="2019-02-28T00:00:00"/>
    <x v="0"/>
    <x v="0"/>
    <x v="1"/>
    <x v="79"/>
    <s v="GER"/>
    <n v="10006379247"/>
    <n v="28.9"/>
    <x v="4"/>
  </r>
  <r>
    <x v="15"/>
    <x v="3"/>
    <d v="2019-02-28T00:00:00"/>
    <x v="0"/>
    <x v="0"/>
    <x v="2"/>
    <x v="16"/>
    <s v="AUS"/>
    <n v="10006894559"/>
    <n v="26.5"/>
    <x v="0"/>
  </r>
  <r>
    <x v="15"/>
    <x v="3"/>
    <d v="2019-02-28T00:00:00"/>
    <x v="0"/>
    <x v="0"/>
    <x v="2"/>
    <x v="90"/>
    <s v="JPN"/>
    <n v="10005727327"/>
    <n v="33.1"/>
    <x v="1"/>
  </r>
  <r>
    <x v="15"/>
    <x v="3"/>
    <d v="2019-02-28T00:00:00"/>
    <x v="0"/>
    <x v="0"/>
    <x v="2"/>
    <x v="10"/>
    <s v="COL"/>
    <n v="10010830840"/>
    <n v="20.3"/>
    <x v="2"/>
  </r>
  <r>
    <x v="15"/>
    <x v="3"/>
    <d v="2019-02-28T00:00:00"/>
    <x v="0"/>
    <x v="0"/>
    <x v="2"/>
    <x v="54"/>
    <s v="VEN"/>
    <n v="10004717719"/>
    <n v="30.2"/>
    <x v="3"/>
  </r>
  <r>
    <x v="15"/>
    <x v="3"/>
    <d v="2019-02-28T00:00:00"/>
    <x v="0"/>
    <x v="0"/>
    <x v="2"/>
    <x v="108"/>
    <s v="CAN"/>
    <n v="10009307435"/>
    <n v="26.9"/>
    <x v="4"/>
  </r>
  <r>
    <x v="15"/>
    <x v="3"/>
    <d v="2019-02-28T00:00:00"/>
    <x v="0"/>
    <x v="0"/>
    <x v="2"/>
    <x v="110"/>
    <s v="NED"/>
    <n v="10050887493"/>
    <n v="35.5"/>
    <x v="5"/>
  </r>
  <r>
    <x v="15"/>
    <x v="3"/>
    <d v="2019-02-28T00:00:00"/>
    <x v="0"/>
    <x v="0"/>
    <x v="3"/>
    <x v="7"/>
    <s v="FRA"/>
    <n v="10010678569"/>
    <n v="21.9"/>
    <x v="0"/>
  </r>
  <r>
    <x v="15"/>
    <x v="3"/>
    <d v="2019-02-28T00:00:00"/>
    <x v="0"/>
    <x v="0"/>
    <x v="3"/>
    <x v="9"/>
    <s v="CZE"/>
    <n v="10004612534"/>
    <n v="31.7"/>
    <x v="1"/>
  </r>
  <r>
    <x v="15"/>
    <x v="3"/>
    <d v="2019-02-28T00:00:00"/>
    <x v="0"/>
    <x v="0"/>
    <x v="3"/>
    <x v="93"/>
    <s v="MAS"/>
    <n v="10004868370"/>
    <n v="31.1"/>
    <x v="2"/>
  </r>
  <r>
    <x v="15"/>
    <x v="3"/>
    <d v="2019-02-28T00:00:00"/>
    <x v="0"/>
    <x v="0"/>
    <x v="3"/>
    <x v="84"/>
    <s v="CAN"/>
    <n v="10007212639"/>
    <n v="27.7"/>
    <x v="3"/>
  </r>
  <r>
    <x v="15"/>
    <x v="3"/>
    <d v="2019-02-28T00:00:00"/>
    <x v="0"/>
    <x v="0"/>
    <x v="3"/>
    <x v="8"/>
    <s v="COL"/>
    <n v="10009039774"/>
    <n v="24.6"/>
    <x v="4"/>
  </r>
  <r>
    <x v="15"/>
    <x v="3"/>
    <d v="2019-02-28T00:00:00"/>
    <x v="0"/>
    <x v="0"/>
    <x v="3"/>
    <x v="26"/>
    <s v="RSA"/>
    <n v="10007351671"/>
    <n v="29.3"/>
    <x v="5"/>
  </r>
  <r>
    <x v="15"/>
    <x v="3"/>
    <d v="2019-02-28T00:00:00"/>
    <x v="0"/>
    <x v="0"/>
    <x v="4"/>
    <x v="15"/>
    <s v="GER"/>
    <n v="10009178002"/>
    <n v="23.1"/>
    <x v="0"/>
  </r>
  <r>
    <x v="15"/>
    <x v="3"/>
    <d v="2019-02-28T00:00:00"/>
    <x v="0"/>
    <x v="0"/>
    <x v="4"/>
    <x v="21"/>
    <s v="GBR"/>
    <n v="10009967641"/>
    <n v="21.9"/>
    <x v="1"/>
  </r>
  <r>
    <x v="15"/>
    <x v="3"/>
    <d v="2019-02-28T00:00:00"/>
    <x v="0"/>
    <x v="0"/>
    <x v="4"/>
    <x v="109"/>
    <s v="POL"/>
    <n v="10006902239"/>
    <n v="27.7"/>
    <x v="2"/>
  </r>
  <r>
    <x v="15"/>
    <x v="3"/>
    <d v="2019-02-28T00:00:00"/>
    <x v="0"/>
    <x v="0"/>
    <x v="4"/>
    <x v="96"/>
    <s v="NED"/>
    <n v="10006900421"/>
    <n v="26.2"/>
    <x v="3"/>
  </r>
  <r>
    <x v="15"/>
    <x v="3"/>
    <d v="2019-02-28T00:00:00"/>
    <x v="0"/>
    <x v="0"/>
    <x v="4"/>
    <x v="12"/>
    <s v="TTO"/>
    <n v="10009010876"/>
    <n v="25.1"/>
    <x v="4"/>
  </r>
  <r>
    <x v="15"/>
    <x v="3"/>
    <d v="2019-02-28T00:00:00"/>
    <x v="0"/>
    <x v="0"/>
    <x v="4"/>
    <x v="141"/>
    <s v="AUS"/>
    <n v="10009009462"/>
    <n v="23.6"/>
    <x v="5"/>
  </r>
  <r>
    <x v="15"/>
    <x v="3"/>
    <d v="2019-02-28T00:00:00"/>
    <x v="0"/>
    <x v="1"/>
    <x v="0"/>
    <x v="96"/>
    <s v="NED"/>
    <n v="10006900421"/>
    <n v="26.2"/>
    <x v="0"/>
  </r>
  <r>
    <x v="15"/>
    <x v="3"/>
    <d v="2019-02-28T00:00:00"/>
    <x v="0"/>
    <x v="1"/>
    <x v="0"/>
    <x v="110"/>
    <s v="NED"/>
    <n v="10050887493"/>
    <n v="35.5"/>
    <x v="1"/>
  </r>
  <r>
    <x v="15"/>
    <x v="3"/>
    <d v="2019-02-28T00:00:00"/>
    <x v="0"/>
    <x v="1"/>
    <x v="0"/>
    <x v="84"/>
    <s v="CAN"/>
    <n v="10007212639"/>
    <n v="27.7"/>
    <x v="2"/>
  </r>
  <r>
    <x v="15"/>
    <x v="3"/>
    <d v="2019-02-28T00:00:00"/>
    <x v="0"/>
    <x v="1"/>
    <x v="0"/>
    <x v="156"/>
    <s v="BRA"/>
    <n v="10008108574"/>
    <n v="24.8"/>
    <x v="3"/>
  </r>
  <r>
    <x v="15"/>
    <x v="3"/>
    <d v="2019-02-28T00:00:00"/>
    <x v="0"/>
    <x v="1"/>
    <x v="1"/>
    <x v="54"/>
    <s v="VEN"/>
    <n v="10004717719"/>
    <n v="30.2"/>
    <x v="0"/>
  </r>
  <r>
    <x v="15"/>
    <x v="3"/>
    <d v="2019-02-28T00:00:00"/>
    <x v="0"/>
    <x v="1"/>
    <x v="1"/>
    <x v="26"/>
    <s v="RSA"/>
    <n v="10007351671"/>
    <n v="29.3"/>
    <x v="1"/>
  </r>
  <r>
    <x v="15"/>
    <x v="3"/>
    <d v="2019-02-28T00:00:00"/>
    <x v="0"/>
    <x v="1"/>
    <x v="1"/>
    <x v="12"/>
    <s v="TTO"/>
    <n v="10009010876"/>
    <n v="25.1"/>
    <x v="2"/>
  </r>
  <r>
    <x v="15"/>
    <x v="3"/>
    <d v="2019-02-28T00:00:00"/>
    <x v="0"/>
    <x v="1"/>
    <x v="1"/>
    <x v="72"/>
    <s v="ESP"/>
    <n v="10006552534"/>
    <n v="28.8"/>
    <x v="3"/>
  </r>
  <r>
    <x v="15"/>
    <x v="3"/>
    <d v="2019-02-28T00:00:00"/>
    <x v="0"/>
    <x v="1"/>
    <x v="1"/>
    <x v="102"/>
    <s v="KAZ"/>
    <n v="10007828183"/>
    <n v="25.4"/>
    <x v="4"/>
  </r>
  <r>
    <x v="15"/>
    <x v="3"/>
    <d v="2019-02-28T00:00:00"/>
    <x v="0"/>
    <x v="1"/>
    <x v="2"/>
    <x v="112"/>
    <s v="JPN"/>
    <n v="10008098470"/>
    <n v="34.1"/>
    <x v="0"/>
  </r>
  <r>
    <x v="15"/>
    <x v="3"/>
    <d v="2019-02-28T00:00:00"/>
    <x v="0"/>
    <x v="1"/>
    <x v="2"/>
    <x v="141"/>
    <s v="AUS"/>
    <n v="10009009462"/>
    <n v="23.6"/>
    <x v="1"/>
  </r>
  <r>
    <x v="15"/>
    <x v="3"/>
    <d v="2019-02-28T00:00:00"/>
    <x v="0"/>
    <x v="1"/>
    <x v="2"/>
    <x v="8"/>
    <s v="COL"/>
    <n v="10009039774"/>
    <n v="24.6"/>
    <x v="2"/>
  </r>
  <r>
    <x v="15"/>
    <x v="3"/>
    <d v="2019-02-28T00:00:00"/>
    <x v="0"/>
    <x v="1"/>
    <x v="2"/>
    <x v="79"/>
    <s v="GER"/>
    <n v="10006379247"/>
    <n v="28.9"/>
    <x v="3"/>
  </r>
  <r>
    <x v="15"/>
    <x v="3"/>
    <d v="2019-02-28T00:00:00"/>
    <x v="0"/>
    <x v="1"/>
    <x v="2"/>
    <x v="10"/>
    <s v="COL"/>
    <n v="10010830840"/>
    <n v="20.3"/>
    <x v="4"/>
  </r>
  <r>
    <x v="15"/>
    <x v="3"/>
    <d v="2019-02-28T00:00:00"/>
    <x v="0"/>
    <x v="1"/>
    <x v="3"/>
    <x v="109"/>
    <s v="POL"/>
    <n v="10006902239"/>
    <n v="27.7"/>
    <x v="0"/>
  </r>
  <r>
    <x v="15"/>
    <x v="3"/>
    <d v="2019-02-28T00:00:00"/>
    <x v="0"/>
    <x v="1"/>
    <x v="3"/>
    <x v="93"/>
    <s v="MAS"/>
    <n v="10004868370"/>
    <n v="31.1"/>
    <x v="1"/>
  </r>
  <r>
    <x v="15"/>
    <x v="3"/>
    <d v="2019-02-28T00:00:00"/>
    <x v="0"/>
    <x v="1"/>
    <x v="3"/>
    <x v="1"/>
    <s v="MAS"/>
    <n v="10009150215"/>
    <n v="23.3"/>
    <x v="2"/>
  </r>
  <r>
    <x v="15"/>
    <x v="3"/>
    <d v="2019-02-28T00:00:00"/>
    <x v="0"/>
    <x v="1"/>
    <x v="3"/>
    <x v="108"/>
    <s v="CAN"/>
    <n v="10009307435"/>
    <n v="26.9"/>
    <x v="2"/>
  </r>
  <r>
    <x v="15"/>
    <x v="3"/>
    <d v="2019-02-28T00:00:00"/>
    <x v="0"/>
    <x v="2"/>
    <x v="0"/>
    <x v="5"/>
    <s v="GER"/>
    <n v="10048325582"/>
    <n v="27.1"/>
    <x v="0"/>
  </r>
  <r>
    <x v="15"/>
    <x v="3"/>
    <d v="2019-02-28T00:00:00"/>
    <x v="0"/>
    <x v="2"/>
    <x v="0"/>
    <x v="7"/>
    <s v="FRA"/>
    <n v="10010678569"/>
    <n v="21.9"/>
    <x v="1"/>
  </r>
  <r>
    <x v="15"/>
    <x v="3"/>
    <d v="2019-02-28T00:00:00"/>
    <x v="0"/>
    <x v="2"/>
    <x v="0"/>
    <x v="93"/>
    <s v="MAS"/>
    <n v="10004868370"/>
    <n v="31.1"/>
    <x v="2"/>
  </r>
  <r>
    <x v="15"/>
    <x v="3"/>
    <d v="2019-02-28T00:00:00"/>
    <x v="0"/>
    <x v="2"/>
    <x v="0"/>
    <x v="112"/>
    <s v="JPN"/>
    <n v="10008098470"/>
    <n v="34.1"/>
    <x v="3"/>
  </r>
  <r>
    <x v="15"/>
    <x v="3"/>
    <d v="2019-02-28T00:00:00"/>
    <x v="0"/>
    <x v="2"/>
    <x v="0"/>
    <x v="111"/>
    <s v="NZL"/>
    <n v="10005782695"/>
    <n v="29.6"/>
    <x v="4"/>
  </r>
  <r>
    <x v="15"/>
    <x v="3"/>
    <d v="2019-02-28T00:00:00"/>
    <x v="0"/>
    <x v="2"/>
    <x v="0"/>
    <x v="54"/>
    <s v="VEN"/>
    <n v="10004717719"/>
    <n v="30.2"/>
    <x v="5"/>
  </r>
  <r>
    <x v="15"/>
    <x v="3"/>
    <d v="2019-02-28T00:00:00"/>
    <x v="0"/>
    <x v="2"/>
    <x v="1"/>
    <x v="96"/>
    <s v="NED"/>
    <n v="10006900421"/>
    <n v="26.2"/>
    <x v="0"/>
  </r>
  <r>
    <x v="15"/>
    <x v="3"/>
    <d v="2019-02-28T00:00:00"/>
    <x v="0"/>
    <x v="2"/>
    <x v="1"/>
    <x v="90"/>
    <s v="JPN"/>
    <n v="10005727327"/>
    <n v="33.1"/>
    <x v="1"/>
  </r>
  <r>
    <x v="15"/>
    <x v="3"/>
    <d v="2019-02-28T00:00:00"/>
    <x v="0"/>
    <x v="2"/>
    <x v="1"/>
    <x v="109"/>
    <s v="POL"/>
    <n v="10006902239"/>
    <n v="27.7"/>
    <x v="2"/>
  </r>
  <r>
    <x v="15"/>
    <x v="3"/>
    <d v="2019-02-28T00:00:00"/>
    <x v="0"/>
    <x v="2"/>
    <x v="1"/>
    <x v="92"/>
    <s v="JPN"/>
    <n v="10005964470"/>
    <n v="29.9"/>
    <x v="3"/>
  </r>
  <r>
    <x v="15"/>
    <x v="3"/>
    <d v="2019-02-28T00:00:00"/>
    <x v="0"/>
    <x v="2"/>
    <x v="1"/>
    <x v="15"/>
    <s v="GER"/>
    <n v="10009178002"/>
    <n v="23.1"/>
    <x v="4"/>
  </r>
  <r>
    <x v="15"/>
    <x v="3"/>
    <d v="2019-02-28T00:00:00"/>
    <x v="0"/>
    <x v="2"/>
    <x v="1"/>
    <x v="141"/>
    <s v="AUS"/>
    <n v="10009009462"/>
    <n v="23.6"/>
    <x v="5"/>
  </r>
  <r>
    <x v="15"/>
    <x v="3"/>
    <d v="2019-02-28T00:00:00"/>
    <x v="0"/>
    <x v="2"/>
    <x v="2"/>
    <x v="16"/>
    <s v="AUS"/>
    <n v="10006894559"/>
    <n v="26.5"/>
    <x v="0"/>
  </r>
  <r>
    <x v="15"/>
    <x v="3"/>
    <d v="2019-02-28T00:00:00"/>
    <x v="0"/>
    <x v="2"/>
    <x v="2"/>
    <x v="21"/>
    <s v="GBR"/>
    <n v="10009967641"/>
    <n v="21.9"/>
    <x v="1"/>
  </r>
  <r>
    <x v="15"/>
    <x v="3"/>
    <d v="2019-02-28T00:00:00"/>
    <x v="0"/>
    <x v="2"/>
    <x v="2"/>
    <x v="110"/>
    <s v="NED"/>
    <n v="10050887493"/>
    <n v="35.5"/>
    <x v="2"/>
  </r>
  <r>
    <x v="15"/>
    <x v="3"/>
    <d v="2019-02-28T00:00:00"/>
    <x v="0"/>
    <x v="2"/>
    <x v="2"/>
    <x v="12"/>
    <s v="TTO"/>
    <n v="10009010876"/>
    <n v="25.1"/>
    <x v="3"/>
  </r>
  <r>
    <x v="15"/>
    <x v="3"/>
    <d v="2019-02-28T00:00:00"/>
    <x v="0"/>
    <x v="2"/>
    <x v="2"/>
    <x v="106"/>
    <s v="CZE"/>
    <n v="10006422895"/>
    <n v="27.8"/>
    <x v="4"/>
  </r>
  <r>
    <x v="15"/>
    <x v="3"/>
    <d v="2019-02-28T00:00:00"/>
    <x v="0"/>
    <x v="2"/>
    <x v="2"/>
    <x v="9"/>
    <s v="CZE"/>
    <n v="10004612534"/>
    <n v="31.7"/>
    <x v="5"/>
  </r>
  <r>
    <x v="15"/>
    <x v="3"/>
    <d v="2019-02-28T00:00:00"/>
    <x v="0"/>
    <x v="2"/>
    <x v="2"/>
    <x v="26"/>
    <s v="RSA"/>
    <n v="10007351671"/>
    <n v="29.3"/>
    <x v="6"/>
  </r>
  <r>
    <x v="15"/>
    <x v="3"/>
    <d v="2019-02-28T00:00:00"/>
    <x v="0"/>
    <x v="3"/>
    <x v="0"/>
    <x v="5"/>
    <s v="GER"/>
    <n v="10048325582"/>
    <n v="27.1"/>
    <x v="0"/>
  </r>
  <r>
    <x v="15"/>
    <x v="3"/>
    <d v="2019-02-28T00:00:00"/>
    <x v="0"/>
    <x v="3"/>
    <x v="0"/>
    <x v="7"/>
    <s v="FRA"/>
    <n v="10010678569"/>
    <n v="21.9"/>
    <x v="1"/>
  </r>
  <r>
    <x v="15"/>
    <x v="3"/>
    <d v="2019-02-28T00:00:00"/>
    <x v="0"/>
    <x v="3"/>
    <x v="0"/>
    <x v="90"/>
    <s v="JPN"/>
    <n v="10005727327"/>
    <n v="33.1"/>
    <x v="2"/>
  </r>
  <r>
    <x v="15"/>
    <x v="3"/>
    <d v="2019-02-28T00:00:00"/>
    <x v="0"/>
    <x v="3"/>
    <x v="0"/>
    <x v="109"/>
    <s v="POL"/>
    <n v="10006902239"/>
    <n v="27.7"/>
    <x v="3"/>
  </r>
  <r>
    <x v="15"/>
    <x v="3"/>
    <d v="2019-02-28T00:00:00"/>
    <x v="0"/>
    <x v="3"/>
    <x v="0"/>
    <x v="12"/>
    <s v="TTO"/>
    <n v="10009010876"/>
    <n v="25.1"/>
    <x v="4"/>
  </r>
  <r>
    <x v="15"/>
    <x v="3"/>
    <d v="2019-02-28T00:00:00"/>
    <x v="0"/>
    <x v="3"/>
    <x v="0"/>
    <x v="110"/>
    <s v="NED"/>
    <n v="10050887493"/>
    <n v="35.5"/>
    <x v="5"/>
  </r>
  <r>
    <x v="15"/>
    <x v="3"/>
    <d v="2019-02-28T00:00:00"/>
    <x v="0"/>
    <x v="3"/>
    <x v="1"/>
    <x v="96"/>
    <s v="NED"/>
    <n v="10006900421"/>
    <n v="26.2"/>
    <x v="0"/>
  </r>
  <r>
    <x v="15"/>
    <x v="3"/>
    <d v="2019-02-28T00:00:00"/>
    <x v="0"/>
    <x v="3"/>
    <x v="1"/>
    <x v="16"/>
    <s v="AUS"/>
    <n v="10006894559"/>
    <n v="26.5"/>
    <x v="1"/>
  </r>
  <r>
    <x v="15"/>
    <x v="3"/>
    <d v="2019-02-28T00:00:00"/>
    <x v="0"/>
    <x v="3"/>
    <x v="1"/>
    <x v="21"/>
    <s v="GBR"/>
    <n v="10009967641"/>
    <n v="21.9"/>
    <x v="2"/>
  </r>
  <r>
    <x v="15"/>
    <x v="3"/>
    <d v="2019-02-28T00:00:00"/>
    <x v="0"/>
    <x v="4"/>
    <x v="1"/>
    <x v="93"/>
    <s v="MAS"/>
    <n v="10004868370"/>
    <n v="31.1"/>
    <x v="3"/>
  </r>
  <r>
    <x v="15"/>
    <x v="3"/>
    <d v="2019-02-28T00:00:00"/>
    <x v="0"/>
    <x v="3"/>
    <x v="1"/>
    <x v="92"/>
    <s v="JPN"/>
    <n v="10005964470"/>
    <n v="29.9"/>
    <x v="4"/>
  </r>
  <r>
    <x v="15"/>
    <x v="3"/>
    <d v="2019-02-28T00:00:00"/>
    <x v="0"/>
    <x v="3"/>
    <x v="1"/>
    <x v="111"/>
    <s v="NZL"/>
    <n v="10005782695"/>
    <n v="29.6"/>
    <x v="5"/>
  </r>
  <r>
    <x v="15"/>
    <x v="3"/>
    <d v="2019-02-28T00:00:00"/>
    <x v="0"/>
    <x v="4"/>
    <x v="0"/>
    <x v="96"/>
    <s v="NED"/>
    <n v="10006900421"/>
    <n v="26.2"/>
    <x v="0"/>
  </r>
  <r>
    <x v="15"/>
    <x v="3"/>
    <d v="2019-02-28T00:00:00"/>
    <x v="0"/>
    <x v="4"/>
    <x v="0"/>
    <x v="90"/>
    <s v="JPN"/>
    <n v="10005727327"/>
    <n v="33.1"/>
    <x v="1"/>
  </r>
  <r>
    <x v="15"/>
    <x v="3"/>
    <d v="2019-02-28T00:00:00"/>
    <x v="0"/>
    <x v="4"/>
    <x v="0"/>
    <x v="5"/>
    <s v="GER"/>
    <n v="10048325582"/>
    <n v="27.1"/>
    <x v="2"/>
  </r>
  <r>
    <x v="15"/>
    <x v="3"/>
    <d v="2019-02-28T00:00:00"/>
    <x v="0"/>
    <x v="4"/>
    <x v="0"/>
    <x v="16"/>
    <s v="AUS"/>
    <n v="10006894559"/>
    <n v="26.5"/>
    <x v="3"/>
  </r>
  <r>
    <x v="15"/>
    <x v="3"/>
    <d v="2019-02-28T00:00:00"/>
    <x v="0"/>
    <x v="4"/>
    <x v="0"/>
    <x v="21"/>
    <s v="GBR"/>
    <n v="10009967641"/>
    <n v="21.9"/>
    <x v="4"/>
  </r>
  <r>
    <x v="15"/>
    <x v="3"/>
    <d v="2019-02-28T00:00:00"/>
    <x v="0"/>
    <x v="4"/>
    <x v="0"/>
    <x v="7"/>
    <s v="FRA"/>
    <n v="10010678569"/>
    <n v="21.9"/>
    <x v="5"/>
  </r>
  <r>
    <x v="15"/>
    <x v="3"/>
    <d v="2019-02-28T00:00:00"/>
    <x v="0"/>
    <x v="4"/>
    <x v="1"/>
    <x v="93"/>
    <s v="MAS"/>
    <n v="10004868370"/>
    <n v="31.1"/>
    <x v="0"/>
  </r>
  <r>
    <x v="15"/>
    <x v="3"/>
    <d v="2019-02-28T00:00:00"/>
    <x v="0"/>
    <x v="4"/>
    <x v="1"/>
    <x v="92"/>
    <s v="JPN"/>
    <n v="10005964470"/>
    <n v="29.9"/>
    <x v="1"/>
  </r>
  <r>
    <x v="15"/>
    <x v="3"/>
    <d v="2019-02-28T00:00:00"/>
    <x v="0"/>
    <x v="4"/>
    <x v="1"/>
    <x v="111"/>
    <s v="NZL"/>
    <n v="10005782695"/>
    <n v="29.6"/>
    <x v="2"/>
  </r>
  <r>
    <x v="15"/>
    <x v="3"/>
    <d v="2019-02-28T00:00:00"/>
    <x v="0"/>
    <x v="4"/>
    <x v="1"/>
    <x v="109"/>
    <s v="POL"/>
    <n v="10006902239"/>
    <n v="27.7"/>
    <x v="3"/>
  </r>
  <r>
    <x v="15"/>
    <x v="3"/>
    <d v="2019-02-28T00:00:00"/>
    <x v="0"/>
    <x v="4"/>
    <x v="1"/>
    <x v="110"/>
    <s v="NED"/>
    <n v="10050887493"/>
    <n v="35.5"/>
    <x v="4"/>
  </r>
  <r>
    <x v="15"/>
    <x v="3"/>
    <d v="2019-02-28T00:00:00"/>
    <x v="0"/>
    <x v="4"/>
    <x v="1"/>
    <x v="12"/>
    <s v="TTO"/>
    <n v="10009010876"/>
    <n v="25.1"/>
    <x v="5"/>
  </r>
  <r>
    <x v="10"/>
    <x v="3"/>
    <d v="2019-01-26T00:00:00"/>
    <x v="2"/>
    <x v="0"/>
    <x v="0"/>
    <x v="3"/>
    <s v="FRA"/>
    <n v="10015683567"/>
    <n v="20"/>
    <x v="0"/>
  </r>
  <r>
    <x v="10"/>
    <x v="3"/>
    <d v="2019-01-26T00:00:00"/>
    <x v="2"/>
    <x v="0"/>
    <x v="0"/>
    <x v="106"/>
    <s v="CZE"/>
    <n v="10006422895"/>
    <n v="27.7"/>
    <x v="1"/>
  </r>
  <r>
    <x v="10"/>
    <x v="3"/>
    <d v="2019-01-26T00:00:00"/>
    <x v="2"/>
    <x v="0"/>
    <x v="0"/>
    <x v="90"/>
    <s v="JPN"/>
    <n v="10005727327"/>
    <n v="33"/>
    <x v="2"/>
  </r>
  <r>
    <x v="10"/>
    <x v="3"/>
    <d v="2019-01-26T00:00:00"/>
    <x v="2"/>
    <x v="0"/>
    <x v="0"/>
    <x v="26"/>
    <s v="RSA"/>
    <n v="10007351671"/>
    <n v="29.2"/>
    <x v="3"/>
  </r>
  <r>
    <x v="10"/>
    <x v="3"/>
    <d v="2019-01-26T00:00:00"/>
    <x v="2"/>
    <x v="0"/>
    <x v="0"/>
    <x v="114"/>
    <s v="HKG"/>
    <n v="10011155990"/>
    <n v="20.9"/>
    <x v="4"/>
  </r>
  <r>
    <x v="10"/>
    <x v="3"/>
    <d v="2019-01-26T00:00:00"/>
    <x v="2"/>
    <x v="0"/>
    <x v="0"/>
    <x v="54"/>
    <s v="VEN"/>
    <n v="10004717719"/>
    <n v="30.1"/>
    <x v="5"/>
  </r>
  <r>
    <x v="10"/>
    <x v="3"/>
    <d v="2019-01-26T00:00:00"/>
    <x v="2"/>
    <x v="0"/>
    <x v="0"/>
    <x v="157"/>
    <s v="AZE"/>
    <n v="10006319633"/>
    <n v="29.2"/>
    <x v="6"/>
  </r>
  <r>
    <x v="10"/>
    <x v="3"/>
    <d v="2019-01-26T00:00:00"/>
    <x v="2"/>
    <x v="0"/>
    <x v="1"/>
    <x v="110"/>
    <s v="NED"/>
    <n v="10050887493"/>
    <n v="35.4"/>
    <x v="0"/>
  </r>
  <r>
    <x v="10"/>
    <x v="3"/>
    <d v="2019-01-26T00:00:00"/>
    <x v="2"/>
    <x v="0"/>
    <x v="1"/>
    <x v="72"/>
    <s v="ESP"/>
    <n v="10006552534"/>
    <n v="28.7"/>
    <x v="1"/>
  </r>
  <r>
    <x v="10"/>
    <x v="3"/>
    <d v="2019-01-26T00:00:00"/>
    <x v="2"/>
    <x v="0"/>
    <x v="1"/>
    <x v="128"/>
    <s v="NZL"/>
    <n v="10008997641"/>
    <n v="23.5"/>
    <x v="2"/>
  </r>
  <r>
    <x v="10"/>
    <x v="3"/>
    <d v="2019-01-26T00:00:00"/>
    <x v="2"/>
    <x v="0"/>
    <x v="1"/>
    <x v="58"/>
    <s v="ARG"/>
    <n v="10010894696"/>
    <n v="32.799999999999997"/>
    <x v="3"/>
  </r>
  <r>
    <x v="10"/>
    <x v="3"/>
    <d v="2019-01-26T00:00:00"/>
    <x v="2"/>
    <x v="0"/>
    <x v="1"/>
    <x v="103"/>
    <s v="RUS"/>
    <n v="10007772108"/>
    <n v="23.9"/>
    <x v="4"/>
  </r>
  <r>
    <x v="10"/>
    <x v="3"/>
    <d v="2019-01-26T00:00:00"/>
    <x v="2"/>
    <x v="0"/>
    <x v="1"/>
    <x v="12"/>
    <s v="TTO"/>
    <n v="10009010876"/>
    <n v="25"/>
    <x v="5"/>
  </r>
  <r>
    <x v="10"/>
    <x v="3"/>
    <d v="2019-01-26T00:00:00"/>
    <x v="2"/>
    <x v="0"/>
    <x v="1"/>
    <x v="158"/>
    <s v="CHN"/>
    <n v="10061258009"/>
    <n v="27"/>
    <x v="6"/>
  </r>
  <r>
    <x v="10"/>
    <x v="3"/>
    <d v="2019-01-26T00:00:00"/>
    <x v="2"/>
    <x v="0"/>
    <x v="2"/>
    <x v="112"/>
    <s v="JPN"/>
    <n v="10008098470"/>
    <n v="34"/>
    <x v="0"/>
  </r>
  <r>
    <x v="10"/>
    <x v="3"/>
    <d v="2019-01-26T00:00:00"/>
    <x v="2"/>
    <x v="0"/>
    <x v="2"/>
    <x v="102"/>
    <s v="KAZ"/>
    <n v="10007828183"/>
    <n v="25.3"/>
    <x v="1"/>
  </r>
  <r>
    <x v="10"/>
    <x v="3"/>
    <d v="2019-01-26T00:00:00"/>
    <x v="2"/>
    <x v="0"/>
    <x v="2"/>
    <x v="15"/>
    <s v="GER"/>
    <n v="10009178002"/>
    <n v="23"/>
    <x v="2"/>
  </r>
  <r>
    <x v="10"/>
    <x v="3"/>
    <d v="2019-01-26T00:00:00"/>
    <x v="2"/>
    <x v="0"/>
    <x v="2"/>
    <x v="47"/>
    <s v="LTU"/>
    <n v="10009181234"/>
    <n v="23.8"/>
    <x v="3"/>
  </r>
  <r>
    <x v="10"/>
    <x v="3"/>
    <d v="2019-01-26T00:00:00"/>
    <x v="2"/>
    <x v="0"/>
    <x v="2"/>
    <x v="117"/>
    <s v="ITA"/>
    <n v="10006073493"/>
    <n v="29.1"/>
    <x v="4"/>
  </r>
  <r>
    <x v="10"/>
    <x v="3"/>
    <d v="2019-01-26T00:00:00"/>
    <x v="2"/>
    <x v="0"/>
    <x v="2"/>
    <x v="78"/>
    <s v="POL"/>
    <n v="10009176281"/>
    <n v="22.9"/>
    <x v="5"/>
  </r>
  <r>
    <x v="10"/>
    <x v="3"/>
    <d v="2019-01-26T00:00:00"/>
    <x v="2"/>
    <x v="0"/>
    <x v="3"/>
    <x v="135"/>
    <s v="KOR"/>
    <n v="10010797393"/>
    <n v="21.4"/>
    <x v="0"/>
  </r>
  <r>
    <x v="10"/>
    <x v="3"/>
    <d v="2019-01-26T00:00:00"/>
    <x v="2"/>
    <x v="0"/>
    <x v="3"/>
    <x v="84"/>
    <s v="CAN"/>
    <n v="10007212639"/>
    <n v="27.6"/>
    <x v="1"/>
  </r>
  <r>
    <x v="10"/>
    <x v="3"/>
    <d v="2019-01-26T00:00:00"/>
    <x v="2"/>
    <x v="0"/>
    <x v="3"/>
    <x v="68"/>
    <s v="HUN"/>
    <n v="10007073506"/>
    <n v="28.6"/>
    <x v="2"/>
  </r>
  <r>
    <x v="10"/>
    <x v="3"/>
    <d v="2019-01-26T00:00:00"/>
    <x v="2"/>
    <x v="0"/>
    <x v="3"/>
    <x v="104"/>
    <s v="BLR"/>
    <n v="10009049979"/>
    <n v="23.8"/>
    <x v="3"/>
  </r>
  <r>
    <x v="10"/>
    <x v="3"/>
    <d v="2019-01-26T00:00:00"/>
    <x v="2"/>
    <x v="0"/>
    <x v="3"/>
    <x v="105"/>
    <s v="TPE"/>
    <n v="10010608447"/>
    <n v="21.6"/>
    <x v="4"/>
  </r>
  <r>
    <x v="10"/>
    <x v="3"/>
    <d v="2019-01-26T00:00:00"/>
    <x v="2"/>
    <x v="0"/>
    <x v="3"/>
    <x v="11"/>
    <s v="AUS"/>
    <n v="10015145724"/>
    <n v="19.8"/>
    <x v="5"/>
  </r>
  <r>
    <x v="10"/>
    <x v="3"/>
    <d v="2019-01-26T00:00:00"/>
    <x v="2"/>
    <x v="1"/>
    <x v="0"/>
    <x v="90"/>
    <s v="JPN"/>
    <n v="10005727327"/>
    <n v="33"/>
    <x v="0"/>
  </r>
  <r>
    <x v="10"/>
    <x v="3"/>
    <d v="2019-01-26T00:00:00"/>
    <x v="2"/>
    <x v="1"/>
    <x v="0"/>
    <x v="12"/>
    <s v="TTO"/>
    <n v="10009010876"/>
    <n v="25"/>
    <x v="1"/>
  </r>
  <r>
    <x v="10"/>
    <x v="3"/>
    <d v="2019-01-26T00:00:00"/>
    <x v="2"/>
    <x v="1"/>
    <x v="0"/>
    <x v="117"/>
    <s v="ITA"/>
    <n v="10006073493"/>
    <n v="29.1"/>
    <x v="2"/>
  </r>
  <r>
    <x v="10"/>
    <x v="3"/>
    <d v="2019-01-26T00:00:00"/>
    <x v="2"/>
    <x v="1"/>
    <x v="0"/>
    <x v="104"/>
    <s v="BLR"/>
    <n v="10009049979"/>
    <n v="23.8"/>
    <x v="3"/>
  </r>
  <r>
    <x v="10"/>
    <x v="3"/>
    <d v="2019-01-26T00:00:00"/>
    <x v="2"/>
    <x v="1"/>
    <x v="1"/>
    <x v="47"/>
    <s v="LTU"/>
    <n v="10009181234"/>
    <n v="23.8"/>
    <x v="0"/>
  </r>
  <r>
    <x v="10"/>
    <x v="3"/>
    <d v="2019-01-26T00:00:00"/>
    <x v="2"/>
    <x v="1"/>
    <x v="1"/>
    <x v="54"/>
    <s v="VEN"/>
    <n v="10004717719"/>
    <n v="30.1"/>
    <x v="1"/>
  </r>
  <r>
    <x v="10"/>
    <x v="3"/>
    <d v="2019-01-26T00:00:00"/>
    <x v="2"/>
    <x v="1"/>
    <x v="1"/>
    <x v="105"/>
    <s v="TPE"/>
    <n v="10010608447"/>
    <n v="21.6"/>
    <x v="2"/>
  </r>
  <r>
    <x v="10"/>
    <x v="3"/>
    <d v="2019-01-26T00:00:00"/>
    <x v="2"/>
    <x v="1"/>
    <x v="1"/>
    <x v="128"/>
    <s v="NZL"/>
    <n v="10008997641"/>
    <n v="23.5"/>
    <x v="3"/>
  </r>
  <r>
    <x v="10"/>
    <x v="3"/>
    <d v="2019-01-26T00:00:00"/>
    <x v="2"/>
    <x v="1"/>
    <x v="2"/>
    <x v="11"/>
    <s v="AUS"/>
    <n v="10015145724"/>
    <n v="19.8"/>
    <x v="0"/>
  </r>
  <r>
    <x v="10"/>
    <x v="3"/>
    <d v="2019-01-26T00:00:00"/>
    <x v="2"/>
    <x v="1"/>
    <x v="2"/>
    <x v="15"/>
    <s v="GER"/>
    <n v="10009178002"/>
    <n v="23"/>
    <x v="1"/>
  </r>
  <r>
    <x v="10"/>
    <x v="3"/>
    <d v="2019-01-26T00:00:00"/>
    <x v="2"/>
    <x v="1"/>
    <x v="2"/>
    <x v="58"/>
    <s v="ARG"/>
    <n v="10010894696"/>
    <n v="32.799999999999997"/>
    <x v="2"/>
  </r>
  <r>
    <x v="10"/>
    <x v="3"/>
    <d v="2019-01-26T00:00:00"/>
    <x v="2"/>
    <x v="1"/>
    <x v="2"/>
    <x v="158"/>
    <s v="CHN"/>
    <n v="10061258009"/>
    <n v="27"/>
    <x v="3"/>
  </r>
  <r>
    <x v="10"/>
    <x v="3"/>
    <d v="2019-01-26T00:00:00"/>
    <x v="2"/>
    <x v="1"/>
    <x v="2"/>
    <x v="114"/>
    <s v="HKG"/>
    <n v="10011155990"/>
    <n v="20.9"/>
    <x v="4"/>
  </r>
  <r>
    <x v="10"/>
    <x v="3"/>
    <d v="2019-01-26T00:00:00"/>
    <x v="2"/>
    <x v="1"/>
    <x v="3"/>
    <x v="78"/>
    <s v="POL"/>
    <n v="10009176281"/>
    <n v="22.9"/>
    <x v="0"/>
  </r>
  <r>
    <x v="10"/>
    <x v="3"/>
    <d v="2019-01-26T00:00:00"/>
    <x v="2"/>
    <x v="1"/>
    <x v="3"/>
    <x v="103"/>
    <s v="RUS"/>
    <n v="10007772108"/>
    <n v="23.9"/>
    <x v="1"/>
  </r>
  <r>
    <x v="10"/>
    <x v="3"/>
    <d v="2019-01-26T00:00:00"/>
    <x v="2"/>
    <x v="1"/>
    <x v="3"/>
    <x v="26"/>
    <s v="RSA"/>
    <n v="10007351671"/>
    <n v="29.2"/>
    <x v="2"/>
  </r>
  <r>
    <x v="10"/>
    <x v="3"/>
    <d v="2019-01-26T00:00:00"/>
    <x v="2"/>
    <x v="1"/>
    <x v="3"/>
    <x v="157"/>
    <s v="AZE"/>
    <n v="10006319633"/>
    <n v="29.2"/>
    <x v="3"/>
  </r>
  <r>
    <x v="10"/>
    <x v="3"/>
    <d v="2019-01-26T00:00:00"/>
    <x v="2"/>
    <x v="1"/>
    <x v="3"/>
    <x v="68"/>
    <s v="HUN"/>
    <n v="10007073506"/>
    <n v="28.6"/>
    <x v="4"/>
  </r>
  <r>
    <x v="10"/>
    <x v="3"/>
    <d v="2019-01-26T00:00:00"/>
    <x v="2"/>
    <x v="2"/>
    <x v="0"/>
    <x v="90"/>
    <s v="JPN"/>
    <n v="10005727327"/>
    <n v="33"/>
    <x v="0"/>
  </r>
  <r>
    <x v="10"/>
    <x v="3"/>
    <d v="2019-01-26T00:00:00"/>
    <x v="2"/>
    <x v="2"/>
    <x v="0"/>
    <x v="135"/>
    <s v="KOR"/>
    <n v="10010797393"/>
    <n v="21.4"/>
    <x v="1"/>
  </r>
  <r>
    <x v="10"/>
    <x v="3"/>
    <d v="2019-01-26T00:00:00"/>
    <x v="2"/>
    <x v="2"/>
    <x v="0"/>
    <x v="102"/>
    <s v="KAZ"/>
    <n v="10007828183"/>
    <n v="25.3"/>
    <x v="2"/>
  </r>
  <r>
    <x v="10"/>
    <x v="3"/>
    <d v="2019-01-26T00:00:00"/>
    <x v="2"/>
    <x v="2"/>
    <x v="0"/>
    <x v="78"/>
    <s v="POL"/>
    <n v="10009176281"/>
    <n v="22.9"/>
    <x v="3"/>
  </r>
  <r>
    <x v="10"/>
    <x v="3"/>
    <d v="2019-01-26T00:00:00"/>
    <x v="2"/>
    <x v="2"/>
    <x v="0"/>
    <x v="72"/>
    <s v="ESP"/>
    <n v="10006552534"/>
    <n v="28.7"/>
    <x v="4"/>
  </r>
  <r>
    <x v="10"/>
    <x v="3"/>
    <d v="2019-01-26T00:00:00"/>
    <x v="2"/>
    <x v="2"/>
    <x v="0"/>
    <x v="3"/>
    <s v="FRA"/>
    <n v="10015683567"/>
    <n v="20"/>
    <x v="5"/>
  </r>
  <r>
    <x v="10"/>
    <x v="3"/>
    <d v="2019-01-26T00:00:00"/>
    <x v="2"/>
    <x v="2"/>
    <x v="1"/>
    <x v="110"/>
    <s v="NED"/>
    <n v="10050887493"/>
    <n v="35.4"/>
    <x v="0"/>
  </r>
  <r>
    <x v="10"/>
    <x v="3"/>
    <d v="2019-01-26T00:00:00"/>
    <x v="2"/>
    <x v="2"/>
    <x v="1"/>
    <x v="84"/>
    <s v="CAN"/>
    <n v="10007212639"/>
    <n v="27.6"/>
    <x v="1"/>
  </r>
  <r>
    <x v="10"/>
    <x v="3"/>
    <d v="2019-01-26T00:00:00"/>
    <x v="2"/>
    <x v="2"/>
    <x v="1"/>
    <x v="112"/>
    <s v="JPN"/>
    <n v="10008098470"/>
    <n v="34"/>
    <x v="2"/>
  </r>
  <r>
    <x v="10"/>
    <x v="3"/>
    <d v="2019-01-26T00:00:00"/>
    <x v="2"/>
    <x v="2"/>
    <x v="1"/>
    <x v="106"/>
    <s v="CZE"/>
    <n v="10006422895"/>
    <n v="27.7"/>
    <x v="3"/>
  </r>
  <r>
    <x v="10"/>
    <x v="3"/>
    <d v="2019-01-26T00:00:00"/>
    <x v="2"/>
    <x v="2"/>
    <x v="1"/>
    <x v="47"/>
    <s v="LTU"/>
    <n v="10009181234"/>
    <n v="23.8"/>
    <x v="4"/>
  </r>
  <r>
    <x v="10"/>
    <x v="3"/>
    <d v="2019-01-26T00:00:00"/>
    <x v="2"/>
    <x v="2"/>
    <x v="1"/>
    <x v="11"/>
    <s v="AUS"/>
    <n v="10015145724"/>
    <n v="19.8"/>
    <x v="5"/>
  </r>
  <r>
    <x v="10"/>
    <x v="3"/>
    <d v="2019-01-26T00:00:00"/>
    <x v="2"/>
    <x v="4"/>
    <x v="0"/>
    <x v="110"/>
    <s v="NED"/>
    <n v="10050887493"/>
    <n v="35.4"/>
    <x v="0"/>
  </r>
  <r>
    <x v="10"/>
    <x v="3"/>
    <d v="2019-01-26T00:00:00"/>
    <x v="2"/>
    <x v="4"/>
    <x v="0"/>
    <x v="112"/>
    <s v="JPN"/>
    <n v="10008098470"/>
    <n v="34"/>
    <x v="1"/>
  </r>
  <r>
    <x v="10"/>
    <x v="3"/>
    <d v="2019-01-26T00:00:00"/>
    <x v="2"/>
    <x v="4"/>
    <x v="0"/>
    <x v="135"/>
    <s v="KOR"/>
    <n v="10010797393"/>
    <n v="21.4"/>
    <x v="2"/>
  </r>
  <r>
    <x v="10"/>
    <x v="3"/>
    <d v="2019-01-26T00:00:00"/>
    <x v="2"/>
    <x v="4"/>
    <x v="0"/>
    <x v="90"/>
    <s v="JPN"/>
    <n v="10005727327"/>
    <n v="33"/>
    <x v="3"/>
  </r>
  <r>
    <x v="10"/>
    <x v="3"/>
    <d v="2019-01-26T00:00:00"/>
    <x v="2"/>
    <x v="4"/>
    <x v="0"/>
    <x v="102"/>
    <s v="KAZ"/>
    <n v="10007828183"/>
    <n v="25.3"/>
    <x v="4"/>
  </r>
  <r>
    <x v="10"/>
    <x v="3"/>
    <d v="2019-01-26T00:00:00"/>
    <x v="2"/>
    <x v="4"/>
    <x v="0"/>
    <x v="84"/>
    <s v="CAN"/>
    <n v="10007212639"/>
    <n v="27.6"/>
    <x v="5"/>
  </r>
  <r>
    <x v="10"/>
    <x v="3"/>
    <d v="2019-01-26T00:00:00"/>
    <x v="2"/>
    <x v="4"/>
    <x v="1"/>
    <x v="11"/>
    <s v="AUS"/>
    <n v="10015145724"/>
    <n v="19.8"/>
    <x v="0"/>
  </r>
  <r>
    <x v="10"/>
    <x v="3"/>
    <d v="2019-01-26T00:00:00"/>
    <x v="2"/>
    <x v="4"/>
    <x v="1"/>
    <x v="3"/>
    <s v="FRA"/>
    <n v="10015683567"/>
    <n v="20"/>
    <x v="1"/>
  </r>
  <r>
    <x v="10"/>
    <x v="3"/>
    <d v="2019-01-26T00:00:00"/>
    <x v="2"/>
    <x v="4"/>
    <x v="1"/>
    <x v="72"/>
    <s v="ESP"/>
    <n v="10006552534"/>
    <n v="28.7"/>
    <x v="2"/>
  </r>
  <r>
    <x v="10"/>
    <x v="3"/>
    <d v="2019-01-26T00:00:00"/>
    <x v="2"/>
    <x v="4"/>
    <x v="1"/>
    <x v="106"/>
    <s v="CZE"/>
    <n v="10006422895"/>
    <n v="27.7"/>
    <x v="3"/>
  </r>
  <r>
    <x v="10"/>
    <x v="3"/>
    <d v="2019-01-26T00:00:00"/>
    <x v="2"/>
    <x v="4"/>
    <x v="1"/>
    <x v="47"/>
    <s v="LTU"/>
    <n v="10009181234"/>
    <n v="23.8"/>
    <x v="4"/>
  </r>
  <r>
    <x v="10"/>
    <x v="3"/>
    <d v="2019-01-26T00:00:00"/>
    <x v="2"/>
    <x v="4"/>
    <x v="1"/>
    <x v="78"/>
    <s v="POL"/>
    <n v="10009176281"/>
    <n v="22.9"/>
    <x v="5"/>
  </r>
  <r>
    <x v="9"/>
    <x v="3"/>
    <d v="2019-01-19T00:00:00"/>
    <x v="2"/>
    <x v="0"/>
    <x v="0"/>
    <x v="9"/>
    <s v="CZE"/>
    <n v="10004612534"/>
    <n v="31.6"/>
    <x v="0"/>
  </r>
  <r>
    <x v="9"/>
    <x v="3"/>
    <d v="2019-01-19T00:00:00"/>
    <x v="2"/>
    <x v="0"/>
    <x v="0"/>
    <x v="84"/>
    <s v="CAN"/>
    <n v="10007212639"/>
    <n v="27.5"/>
    <x v="1"/>
  </r>
  <r>
    <x v="9"/>
    <x v="3"/>
    <d v="2019-01-19T00:00:00"/>
    <x v="2"/>
    <x v="0"/>
    <x v="0"/>
    <x v="159"/>
    <s v="AUS"/>
    <n v="10007811817"/>
    <n v="25"/>
    <x v="2"/>
  </r>
  <r>
    <x v="9"/>
    <x v="3"/>
    <d v="2019-01-19T00:00:00"/>
    <x v="2"/>
    <x v="0"/>
    <x v="0"/>
    <x v="78"/>
    <s v="POL"/>
    <n v="10009176281"/>
    <n v="22.9"/>
    <x v="3"/>
  </r>
  <r>
    <x v="9"/>
    <x v="3"/>
    <d v="2019-01-19T00:00:00"/>
    <x v="2"/>
    <x v="0"/>
    <x v="0"/>
    <x v="105"/>
    <s v="TPE"/>
    <n v="10010608447"/>
    <n v="21.6"/>
    <x v="4"/>
  </r>
  <r>
    <x v="9"/>
    <x v="3"/>
    <d v="2019-01-19T00:00:00"/>
    <x v="2"/>
    <x v="0"/>
    <x v="0"/>
    <x v="86"/>
    <s v="LTU"/>
    <n v="10009181032"/>
    <n v="24"/>
    <x v="5"/>
  </r>
  <r>
    <x v="9"/>
    <x v="3"/>
    <d v="2019-01-19T00:00:00"/>
    <x v="2"/>
    <x v="0"/>
    <x v="0"/>
    <x v="158"/>
    <s v="CHN"/>
    <n v="10061258009"/>
    <n v="27"/>
    <x v="6"/>
  </r>
  <r>
    <x v="9"/>
    <x v="3"/>
    <d v="2019-01-19T00:00:00"/>
    <x v="2"/>
    <x v="0"/>
    <x v="1"/>
    <x v="90"/>
    <s v="JPN"/>
    <n v="10005727327"/>
    <n v="33"/>
    <x v="0"/>
  </r>
  <r>
    <x v="9"/>
    <x v="3"/>
    <d v="2019-01-19T00:00:00"/>
    <x v="2"/>
    <x v="0"/>
    <x v="1"/>
    <x v="41"/>
    <s v="NZL"/>
    <n v="10010624918"/>
    <n v="22.4"/>
    <x v="1"/>
  </r>
  <r>
    <x v="9"/>
    <x v="3"/>
    <d v="2019-01-19T00:00:00"/>
    <x v="2"/>
    <x v="0"/>
    <x v="1"/>
    <x v="19"/>
    <s v="KAZ"/>
    <n v="10010797292"/>
    <n v="20.8"/>
    <x v="2"/>
  </r>
  <r>
    <x v="9"/>
    <x v="3"/>
    <d v="2019-01-19T00:00:00"/>
    <x v="2"/>
    <x v="0"/>
    <x v="1"/>
    <x v="72"/>
    <s v="ESP"/>
    <n v="10006552534"/>
    <n v="28.7"/>
    <x v="3"/>
  </r>
  <r>
    <x v="9"/>
    <x v="3"/>
    <d v="2019-01-19T00:00:00"/>
    <x v="2"/>
    <x v="0"/>
    <x v="1"/>
    <x v="38"/>
    <s v="CAN"/>
    <n v="10015713273"/>
    <n v="19.2"/>
    <x v="4"/>
  </r>
  <r>
    <x v="9"/>
    <x v="3"/>
    <d v="2019-01-19T00:00:00"/>
    <x v="2"/>
    <x v="0"/>
    <x v="1"/>
    <x v="160"/>
    <s v="FRA"/>
    <n v="10005930724"/>
    <n v="28.2"/>
    <x v="5"/>
  </r>
  <r>
    <x v="9"/>
    <x v="3"/>
    <d v="2019-01-19T00:00:00"/>
    <x v="2"/>
    <x v="0"/>
    <x v="1"/>
    <x v="157"/>
    <s v="AZE"/>
    <n v="10006319633"/>
    <n v="29.1"/>
    <x v="6"/>
  </r>
  <r>
    <x v="9"/>
    <x v="3"/>
    <d v="2019-01-19T00:00:00"/>
    <x v="2"/>
    <x v="0"/>
    <x v="2"/>
    <x v="111"/>
    <s v="NZL"/>
    <n v="10005782695"/>
    <n v="29.5"/>
    <x v="0"/>
  </r>
  <r>
    <x v="9"/>
    <x v="3"/>
    <d v="2019-01-19T00:00:00"/>
    <x v="2"/>
    <x v="0"/>
    <x v="2"/>
    <x v="1"/>
    <s v="MAS"/>
    <n v="10009150215"/>
    <n v="23.1"/>
    <x v="1"/>
  </r>
  <r>
    <x v="9"/>
    <x v="3"/>
    <d v="2019-01-19T00:00:00"/>
    <x v="2"/>
    <x v="0"/>
    <x v="2"/>
    <x v="99"/>
    <s v="RUS"/>
    <n v="10051694112"/>
    <n v="32.1"/>
    <x v="2"/>
  </r>
  <r>
    <x v="9"/>
    <x v="3"/>
    <d v="2019-01-19T00:00:00"/>
    <x v="2"/>
    <x v="0"/>
    <x v="2"/>
    <x v="161"/>
    <s v="JPN"/>
    <n v="10003349716"/>
    <n v="33.700000000000003"/>
    <x v="3"/>
  </r>
  <r>
    <x v="9"/>
    <x v="3"/>
    <d v="2019-01-19T00:00:00"/>
    <x v="2"/>
    <x v="0"/>
    <x v="2"/>
    <x v="68"/>
    <s v="HUN"/>
    <n v="10007073506"/>
    <n v="28.5"/>
    <x v="4"/>
  </r>
  <r>
    <x v="9"/>
    <x v="3"/>
    <d v="2019-01-19T00:00:00"/>
    <x v="2"/>
    <x v="0"/>
    <x v="2"/>
    <x v="58"/>
    <s v="ARG"/>
    <n v="10010894696"/>
    <n v="32.700000000000003"/>
    <x v="5"/>
  </r>
  <r>
    <x v="9"/>
    <x v="3"/>
    <d v="2019-01-19T00:00:00"/>
    <x v="2"/>
    <x v="0"/>
    <x v="2"/>
    <x v="103"/>
    <s v="RUS"/>
    <n v="10007772108"/>
    <n v="23.9"/>
    <x v="6"/>
  </r>
  <r>
    <x v="9"/>
    <x v="3"/>
    <d v="2019-01-19T00:00:00"/>
    <x v="2"/>
    <x v="1"/>
    <x v="0"/>
    <x v="159"/>
    <s v="AUS"/>
    <n v="10007811817"/>
    <n v="25"/>
    <x v="0"/>
  </r>
  <r>
    <x v="9"/>
    <x v="3"/>
    <d v="2019-01-19T00:00:00"/>
    <x v="2"/>
    <x v="1"/>
    <x v="0"/>
    <x v="161"/>
    <s v="JPN"/>
    <n v="10003349716"/>
    <n v="33.700000000000003"/>
    <x v="1"/>
  </r>
  <r>
    <x v="9"/>
    <x v="3"/>
    <d v="2019-01-19T00:00:00"/>
    <x v="2"/>
    <x v="1"/>
    <x v="0"/>
    <x v="86"/>
    <s v="LTU"/>
    <n v="10009181032"/>
    <n v="24"/>
    <x v="2"/>
  </r>
  <r>
    <x v="9"/>
    <x v="3"/>
    <d v="2019-01-19T00:00:00"/>
    <x v="2"/>
    <x v="1"/>
    <x v="0"/>
    <x v="38"/>
    <s v="CAN"/>
    <n v="10015713273"/>
    <n v="19.2"/>
    <x v="3"/>
  </r>
  <r>
    <x v="9"/>
    <x v="3"/>
    <d v="2019-01-19T00:00:00"/>
    <x v="2"/>
    <x v="1"/>
    <x v="0"/>
    <x v="157"/>
    <s v="AZE"/>
    <n v="10006319633"/>
    <n v="29.1"/>
    <x v="4"/>
  </r>
  <r>
    <x v="9"/>
    <x v="3"/>
    <d v="2019-01-19T00:00:00"/>
    <x v="2"/>
    <x v="1"/>
    <x v="1"/>
    <x v="78"/>
    <s v="POL"/>
    <n v="10009176281"/>
    <n v="22.9"/>
    <x v="0"/>
  </r>
  <r>
    <x v="9"/>
    <x v="3"/>
    <d v="2019-01-19T00:00:00"/>
    <x v="2"/>
    <x v="1"/>
    <x v="1"/>
    <x v="68"/>
    <s v="HUN"/>
    <n v="10007073506"/>
    <n v="28.5"/>
    <x v="1"/>
  </r>
  <r>
    <x v="9"/>
    <x v="3"/>
    <d v="2019-01-19T00:00:00"/>
    <x v="2"/>
    <x v="1"/>
    <x v="1"/>
    <x v="19"/>
    <s v="KAZ"/>
    <n v="10010797292"/>
    <n v="20.8"/>
    <x v="2"/>
  </r>
  <r>
    <x v="9"/>
    <x v="3"/>
    <d v="2019-01-19T00:00:00"/>
    <x v="2"/>
    <x v="1"/>
    <x v="1"/>
    <x v="103"/>
    <s v="RUS"/>
    <n v="10007772108"/>
    <n v="23.9"/>
    <x v="3"/>
  </r>
  <r>
    <x v="9"/>
    <x v="3"/>
    <d v="2019-01-19T00:00:00"/>
    <x v="2"/>
    <x v="1"/>
    <x v="1"/>
    <x v="158"/>
    <s v="CHN"/>
    <n v="10061258009"/>
    <n v="27"/>
    <x v="4"/>
  </r>
  <r>
    <x v="9"/>
    <x v="3"/>
    <d v="2019-01-19T00:00:00"/>
    <x v="2"/>
    <x v="1"/>
    <x v="2"/>
    <x v="160"/>
    <s v="FRA"/>
    <n v="10005930724"/>
    <n v="28.2"/>
    <x v="0"/>
  </r>
  <r>
    <x v="9"/>
    <x v="3"/>
    <d v="2019-01-19T00:00:00"/>
    <x v="2"/>
    <x v="1"/>
    <x v="2"/>
    <x v="105"/>
    <s v="TPE"/>
    <n v="10010608447"/>
    <n v="21.6"/>
    <x v="1"/>
  </r>
  <r>
    <x v="9"/>
    <x v="3"/>
    <d v="2019-01-19T00:00:00"/>
    <x v="2"/>
    <x v="1"/>
    <x v="2"/>
    <x v="72"/>
    <s v="ESP"/>
    <n v="10006552534"/>
    <n v="28.7"/>
    <x v="2"/>
  </r>
  <r>
    <x v="9"/>
    <x v="3"/>
    <d v="2019-01-19T00:00:00"/>
    <x v="2"/>
    <x v="1"/>
    <x v="2"/>
    <x v="58"/>
    <s v="ARG"/>
    <n v="10010894696"/>
    <n v="32.700000000000003"/>
    <x v="3"/>
  </r>
  <r>
    <x v="9"/>
    <x v="3"/>
    <d v="2019-01-19T00:00:00"/>
    <x v="2"/>
    <x v="1"/>
    <x v="2"/>
    <x v="99"/>
    <s v="RUS"/>
    <n v="10051694112"/>
    <n v="32.1"/>
    <x v="4"/>
  </r>
  <r>
    <x v="9"/>
    <x v="3"/>
    <d v="2019-01-19T00:00:00"/>
    <x v="2"/>
    <x v="2"/>
    <x v="0"/>
    <x v="9"/>
    <s v="CZE"/>
    <n v="10004612534"/>
    <n v="31.6"/>
    <x v="0"/>
  </r>
  <r>
    <x v="9"/>
    <x v="3"/>
    <d v="2019-01-19T00:00:00"/>
    <x v="2"/>
    <x v="2"/>
    <x v="0"/>
    <x v="160"/>
    <s v="FRA"/>
    <n v="10005930724"/>
    <n v="28.2"/>
    <x v="1"/>
  </r>
  <r>
    <x v="9"/>
    <x v="3"/>
    <d v="2019-01-19T00:00:00"/>
    <x v="2"/>
    <x v="2"/>
    <x v="0"/>
    <x v="1"/>
    <s v="MAS"/>
    <n v="10009150215"/>
    <n v="23.1"/>
    <x v="2"/>
  </r>
  <r>
    <x v="9"/>
    <x v="3"/>
    <d v="2019-01-19T00:00:00"/>
    <x v="2"/>
    <x v="2"/>
    <x v="0"/>
    <x v="41"/>
    <s v="NZL"/>
    <n v="10010624918"/>
    <n v="22.4"/>
    <x v="3"/>
  </r>
  <r>
    <x v="9"/>
    <x v="3"/>
    <d v="2019-01-19T00:00:00"/>
    <x v="2"/>
    <x v="2"/>
    <x v="0"/>
    <x v="159"/>
    <s v="AUS"/>
    <n v="10007811817"/>
    <n v="25"/>
    <x v="4"/>
  </r>
  <r>
    <x v="9"/>
    <x v="3"/>
    <d v="2019-01-19T00:00:00"/>
    <x v="2"/>
    <x v="2"/>
    <x v="0"/>
    <x v="68"/>
    <s v="HUN"/>
    <n v="10007073506"/>
    <n v="28.5"/>
    <x v="5"/>
  </r>
  <r>
    <x v="9"/>
    <x v="3"/>
    <d v="2019-01-19T00:00:00"/>
    <x v="2"/>
    <x v="2"/>
    <x v="1"/>
    <x v="111"/>
    <s v="NZL"/>
    <n v="10005782695"/>
    <n v="29.5"/>
    <x v="0"/>
  </r>
  <r>
    <x v="9"/>
    <x v="3"/>
    <d v="2019-01-19T00:00:00"/>
    <x v="2"/>
    <x v="2"/>
    <x v="1"/>
    <x v="84"/>
    <s v="CAN"/>
    <n v="10007212639"/>
    <n v="27.5"/>
    <x v="1"/>
  </r>
  <r>
    <x v="9"/>
    <x v="3"/>
    <d v="2019-01-19T00:00:00"/>
    <x v="2"/>
    <x v="2"/>
    <x v="1"/>
    <x v="90"/>
    <s v="JPN"/>
    <n v="10005727327"/>
    <n v="33"/>
    <x v="2"/>
  </r>
  <r>
    <x v="9"/>
    <x v="3"/>
    <d v="2019-01-19T00:00:00"/>
    <x v="2"/>
    <x v="2"/>
    <x v="1"/>
    <x v="105"/>
    <s v="TPE"/>
    <n v="10010608447"/>
    <n v="21.6"/>
    <x v="3"/>
  </r>
  <r>
    <x v="9"/>
    <x v="3"/>
    <d v="2019-01-19T00:00:00"/>
    <x v="2"/>
    <x v="2"/>
    <x v="1"/>
    <x v="78"/>
    <s v="POL"/>
    <n v="10009176281"/>
    <n v="22.9"/>
    <x v="4"/>
  </r>
  <r>
    <x v="9"/>
    <x v="3"/>
    <d v="2019-01-19T00:00:00"/>
    <x v="2"/>
    <x v="2"/>
    <x v="1"/>
    <x v="161"/>
    <s v="JPN"/>
    <n v="10003349716"/>
    <n v="33.700000000000003"/>
    <x v="5"/>
  </r>
  <r>
    <x v="9"/>
    <x v="3"/>
    <d v="2019-01-19T00:00:00"/>
    <x v="2"/>
    <x v="4"/>
    <x v="0"/>
    <x v="111"/>
    <s v="NZL"/>
    <n v="10005782695"/>
    <n v="29.5"/>
    <x v="0"/>
  </r>
  <r>
    <x v="9"/>
    <x v="3"/>
    <d v="2019-01-19T00:00:00"/>
    <x v="2"/>
    <x v="4"/>
    <x v="0"/>
    <x v="160"/>
    <s v="FRA"/>
    <n v="10005930724"/>
    <n v="28.2"/>
    <x v="1"/>
  </r>
  <r>
    <x v="9"/>
    <x v="3"/>
    <d v="2019-01-19T00:00:00"/>
    <x v="2"/>
    <x v="4"/>
    <x v="0"/>
    <x v="90"/>
    <s v="JPN"/>
    <n v="10005727327"/>
    <n v="33"/>
    <x v="2"/>
  </r>
  <r>
    <x v="9"/>
    <x v="3"/>
    <d v="2019-01-19T00:00:00"/>
    <x v="2"/>
    <x v="4"/>
    <x v="0"/>
    <x v="1"/>
    <s v="MAS"/>
    <n v="10009150215"/>
    <n v="23.1"/>
    <x v="3"/>
  </r>
  <r>
    <x v="9"/>
    <x v="3"/>
    <d v="2019-01-19T00:00:00"/>
    <x v="2"/>
    <x v="4"/>
    <x v="0"/>
    <x v="9"/>
    <s v="CZE"/>
    <n v="10004612534"/>
    <n v="31.6"/>
    <x v="4"/>
  </r>
  <r>
    <x v="9"/>
    <x v="3"/>
    <d v="2019-01-19T00:00:00"/>
    <x v="2"/>
    <x v="4"/>
    <x v="0"/>
    <x v="84"/>
    <s v="CAN"/>
    <n v="10007212639"/>
    <n v="27.5"/>
    <x v="5"/>
  </r>
  <r>
    <x v="9"/>
    <x v="3"/>
    <d v="2019-01-19T00:00:00"/>
    <x v="2"/>
    <x v="4"/>
    <x v="1"/>
    <x v="161"/>
    <s v="JPN"/>
    <n v="10003349716"/>
    <n v="33.700000000000003"/>
    <x v="0"/>
  </r>
  <r>
    <x v="9"/>
    <x v="3"/>
    <d v="2019-01-19T00:00:00"/>
    <x v="2"/>
    <x v="4"/>
    <x v="1"/>
    <x v="78"/>
    <s v="POL"/>
    <n v="10009176281"/>
    <n v="22.9"/>
    <x v="1"/>
  </r>
  <r>
    <x v="9"/>
    <x v="3"/>
    <d v="2019-01-19T00:00:00"/>
    <x v="2"/>
    <x v="4"/>
    <x v="1"/>
    <x v="105"/>
    <s v="TPE"/>
    <n v="10010608447"/>
    <n v="21.6"/>
    <x v="2"/>
  </r>
  <r>
    <x v="9"/>
    <x v="3"/>
    <d v="2019-01-19T00:00:00"/>
    <x v="2"/>
    <x v="4"/>
    <x v="1"/>
    <x v="68"/>
    <s v="HUN"/>
    <n v="10007073506"/>
    <n v="28.5"/>
    <x v="3"/>
  </r>
  <r>
    <x v="9"/>
    <x v="3"/>
    <d v="2019-01-19T00:00:00"/>
    <x v="2"/>
    <x v="4"/>
    <x v="1"/>
    <x v="41"/>
    <s v="NZL"/>
    <n v="10010624918"/>
    <n v="22.4"/>
    <x v="4"/>
  </r>
  <r>
    <x v="9"/>
    <x v="3"/>
    <d v="2019-01-19T00:00:00"/>
    <x v="2"/>
    <x v="4"/>
    <x v="1"/>
    <x v="159"/>
    <s v="AUS"/>
    <n v="10007811817"/>
    <n v="25"/>
    <x v="7"/>
  </r>
  <r>
    <x v="16"/>
    <x v="3"/>
    <d v="2018-12-15T00:00:00"/>
    <x v="2"/>
    <x v="0"/>
    <x v="0"/>
    <x v="96"/>
    <s v="NED"/>
    <n v="10006900421"/>
    <n v="26"/>
    <x v="0"/>
  </r>
  <r>
    <x v="16"/>
    <x v="3"/>
    <d v="2018-12-15T00:00:00"/>
    <x v="2"/>
    <x v="0"/>
    <x v="0"/>
    <x v="10"/>
    <s v="COL"/>
    <n v="10010830840"/>
    <n v="20.100000000000001"/>
    <x v="1"/>
  </r>
  <r>
    <x v="16"/>
    <x v="3"/>
    <d v="2018-12-15T00:00:00"/>
    <x v="2"/>
    <x v="0"/>
    <x v="0"/>
    <x v="79"/>
    <s v="GER"/>
    <n v="10006379247"/>
    <n v="28.7"/>
    <x v="2"/>
  </r>
  <r>
    <x v="16"/>
    <x v="3"/>
    <d v="2018-12-15T00:00:00"/>
    <x v="2"/>
    <x v="0"/>
    <x v="0"/>
    <x v="117"/>
    <s v="ITA"/>
    <n v="10006073493"/>
    <n v="29"/>
    <x v="3"/>
  </r>
  <r>
    <x v="16"/>
    <x v="3"/>
    <d v="2018-12-15T00:00:00"/>
    <x v="2"/>
    <x v="0"/>
    <x v="0"/>
    <x v="162"/>
    <s v="UKR"/>
    <n v="10002418415"/>
    <n v="36.299999999999997"/>
    <x v="4"/>
  </r>
  <r>
    <x v="16"/>
    <x v="3"/>
    <d v="2018-12-15T00:00:00"/>
    <x v="2"/>
    <x v="0"/>
    <x v="0"/>
    <x v="97"/>
    <s v="CHN"/>
    <n v="10007947011"/>
    <n v="24.1"/>
    <x v="5"/>
  </r>
  <r>
    <x v="16"/>
    <x v="3"/>
    <d v="2018-12-15T00:00:00"/>
    <x v="2"/>
    <x v="0"/>
    <x v="1"/>
    <x v="110"/>
    <s v="NED"/>
    <n v="10050887493"/>
    <n v="35.299999999999997"/>
    <x v="0"/>
  </r>
  <r>
    <x v="16"/>
    <x v="3"/>
    <d v="2018-12-15T00:00:00"/>
    <x v="2"/>
    <x v="0"/>
    <x v="1"/>
    <x v="12"/>
    <s v="TTO"/>
    <n v="10009010876"/>
    <n v="24.9"/>
    <x v="1"/>
  </r>
  <r>
    <x v="16"/>
    <x v="3"/>
    <d v="2018-12-15T00:00:00"/>
    <x v="2"/>
    <x v="0"/>
    <x v="1"/>
    <x v="16"/>
    <s v="AUS"/>
    <n v="10006894559"/>
    <n v="26.3"/>
    <x v="2"/>
  </r>
  <r>
    <x v="16"/>
    <x v="3"/>
    <d v="2018-12-15T00:00:00"/>
    <x v="2"/>
    <x v="0"/>
    <x v="1"/>
    <x v="54"/>
    <s v="VEN"/>
    <n v="10004717719"/>
    <n v="30"/>
    <x v="3"/>
  </r>
  <r>
    <x v="16"/>
    <x v="3"/>
    <d v="2018-12-15T00:00:00"/>
    <x v="2"/>
    <x v="0"/>
    <x v="1"/>
    <x v="156"/>
    <s v="BRA"/>
    <n v="10008108574"/>
    <n v="24.6"/>
    <x v="4"/>
  </r>
  <r>
    <x v="16"/>
    <x v="3"/>
    <d v="2018-12-15T00:00:00"/>
    <x v="2"/>
    <x v="0"/>
    <x v="1"/>
    <x v="108"/>
    <s v="CAN"/>
    <n v="10009307435"/>
    <n v="26.7"/>
    <x v="5"/>
  </r>
  <r>
    <x v="16"/>
    <x v="3"/>
    <d v="2018-12-15T00:00:00"/>
    <x v="2"/>
    <x v="0"/>
    <x v="1"/>
    <x v="84"/>
    <s v="CAN"/>
    <n v="10007212639"/>
    <n v="27.4"/>
    <x v="6"/>
  </r>
  <r>
    <x v="16"/>
    <x v="3"/>
    <d v="2018-12-15T00:00:00"/>
    <x v="2"/>
    <x v="0"/>
    <x v="2"/>
    <x v="3"/>
    <s v="FRA"/>
    <n v="10015683567"/>
    <n v="19.899999999999999"/>
    <x v="0"/>
  </r>
  <r>
    <x v="16"/>
    <x v="3"/>
    <d v="2018-12-15T00:00:00"/>
    <x v="2"/>
    <x v="0"/>
    <x v="2"/>
    <x v="106"/>
    <s v="CZE"/>
    <n v="10006422895"/>
    <n v="27.6"/>
    <x v="1"/>
  </r>
  <r>
    <x v="16"/>
    <x v="3"/>
    <d v="2018-12-15T00:00:00"/>
    <x v="2"/>
    <x v="0"/>
    <x v="2"/>
    <x v="68"/>
    <s v="HUN"/>
    <n v="10007073506"/>
    <n v="28.5"/>
    <x v="2"/>
  </r>
  <r>
    <x v="16"/>
    <x v="3"/>
    <d v="2018-12-15T00:00:00"/>
    <x v="2"/>
    <x v="0"/>
    <x v="2"/>
    <x v="72"/>
    <s v="ESP"/>
    <n v="10006552534"/>
    <n v="28.6"/>
    <x v="3"/>
  </r>
  <r>
    <x v="16"/>
    <x v="3"/>
    <d v="2018-12-15T00:00:00"/>
    <x v="2"/>
    <x v="0"/>
    <x v="2"/>
    <x v="163"/>
    <s v="TPE"/>
    <n v="10006137252"/>
    <n v="28.7"/>
    <x v="4"/>
  </r>
  <r>
    <x v="16"/>
    <x v="3"/>
    <d v="2018-12-15T00:00:00"/>
    <x v="2"/>
    <x v="0"/>
    <x v="2"/>
    <x v="103"/>
    <s v="RUS"/>
    <n v="10007772108"/>
    <n v="23.8"/>
    <x v="5"/>
  </r>
  <r>
    <x v="16"/>
    <x v="3"/>
    <d v="2018-12-15T00:00:00"/>
    <x v="2"/>
    <x v="0"/>
    <x v="2"/>
    <x v="93"/>
    <s v="MAS"/>
    <n v="10004868370"/>
    <n v="30.9"/>
    <x v="6"/>
  </r>
  <r>
    <x v="16"/>
    <x v="3"/>
    <d v="2018-12-15T00:00:00"/>
    <x v="2"/>
    <x v="0"/>
    <x v="3"/>
    <x v="21"/>
    <s v="GBR"/>
    <n v="10009967641"/>
    <n v="21.6"/>
    <x v="0"/>
  </r>
  <r>
    <x v="16"/>
    <x v="3"/>
    <d v="2018-12-15T00:00:00"/>
    <x v="2"/>
    <x v="0"/>
    <x v="3"/>
    <x v="29"/>
    <s v="GBR"/>
    <n v="10017950943"/>
    <n v="21.8"/>
    <x v="1"/>
  </r>
  <r>
    <x v="16"/>
    <x v="3"/>
    <d v="2018-12-15T00:00:00"/>
    <x v="2"/>
    <x v="0"/>
    <x v="3"/>
    <x v="47"/>
    <s v="LTU"/>
    <n v="10009181234"/>
    <n v="23.7"/>
    <x v="2"/>
  </r>
  <r>
    <x v="16"/>
    <x v="3"/>
    <d v="2018-12-15T00:00:00"/>
    <x v="2"/>
    <x v="0"/>
    <x v="3"/>
    <x v="109"/>
    <s v="POL"/>
    <n v="10006902239"/>
    <n v="27.4"/>
    <x v="3"/>
  </r>
  <r>
    <x v="16"/>
    <x v="3"/>
    <d v="2018-12-15T00:00:00"/>
    <x v="2"/>
    <x v="0"/>
    <x v="3"/>
    <x v="135"/>
    <s v="KOR"/>
    <n v="10010797393"/>
    <n v="21.2"/>
    <x v="4"/>
  </r>
  <r>
    <x v="16"/>
    <x v="3"/>
    <d v="2018-12-15T00:00:00"/>
    <x v="2"/>
    <x v="0"/>
    <x v="3"/>
    <x v="104"/>
    <s v="BLR"/>
    <n v="10009049979"/>
    <n v="23.7"/>
    <x v="5"/>
  </r>
  <r>
    <x v="16"/>
    <x v="3"/>
    <d v="2018-12-15T00:00:00"/>
    <x v="2"/>
    <x v="0"/>
    <x v="3"/>
    <x v="157"/>
    <s v="AZE"/>
    <n v="10006319633"/>
    <n v="29"/>
    <x v="6"/>
  </r>
  <r>
    <x v="16"/>
    <x v="3"/>
    <d v="2018-12-15T00:00:00"/>
    <x v="2"/>
    <x v="1"/>
    <x v="0"/>
    <x v="79"/>
    <s v="GER"/>
    <n v="10006379247"/>
    <n v="28.7"/>
    <x v="0"/>
  </r>
  <r>
    <x v="16"/>
    <x v="3"/>
    <d v="2018-12-15T00:00:00"/>
    <x v="2"/>
    <x v="1"/>
    <x v="0"/>
    <x v="109"/>
    <s v="POL"/>
    <n v="10006902239"/>
    <n v="27.4"/>
    <x v="1"/>
  </r>
  <r>
    <x v="16"/>
    <x v="3"/>
    <d v="2018-12-15T00:00:00"/>
    <x v="2"/>
    <x v="1"/>
    <x v="0"/>
    <x v="108"/>
    <s v="CAN"/>
    <n v="10009307435"/>
    <n v="26.7"/>
    <x v="2"/>
  </r>
  <r>
    <x v="16"/>
    <x v="3"/>
    <d v="2018-12-15T00:00:00"/>
    <x v="2"/>
    <x v="1"/>
    <x v="0"/>
    <x v="163"/>
    <s v="TPE"/>
    <n v="10006137252"/>
    <n v="28.7"/>
    <x v="3"/>
  </r>
  <r>
    <x v="16"/>
    <x v="3"/>
    <d v="2018-12-15T00:00:00"/>
    <x v="2"/>
    <x v="1"/>
    <x v="1"/>
    <x v="16"/>
    <s v="AUS"/>
    <n v="10006894559"/>
    <n v="26.3"/>
    <x v="0"/>
  </r>
  <r>
    <x v="16"/>
    <x v="3"/>
    <d v="2018-12-15T00:00:00"/>
    <x v="2"/>
    <x v="1"/>
    <x v="1"/>
    <x v="72"/>
    <s v="ESP"/>
    <n v="10006552534"/>
    <n v="28.6"/>
    <x v="1"/>
  </r>
  <r>
    <x v="16"/>
    <x v="3"/>
    <d v="2018-12-15T00:00:00"/>
    <x v="2"/>
    <x v="1"/>
    <x v="1"/>
    <x v="97"/>
    <s v="CHN"/>
    <n v="10007947011"/>
    <n v="24.1"/>
    <x v="2"/>
  </r>
  <r>
    <x v="16"/>
    <x v="3"/>
    <d v="2018-12-15T00:00:00"/>
    <x v="2"/>
    <x v="1"/>
    <x v="1"/>
    <x v="156"/>
    <s v="BRA"/>
    <n v="10008108574"/>
    <n v="24.6"/>
    <x v="3"/>
  </r>
  <r>
    <x v="16"/>
    <x v="3"/>
    <d v="2018-12-15T00:00:00"/>
    <x v="2"/>
    <x v="1"/>
    <x v="1"/>
    <x v="157"/>
    <s v="AZE"/>
    <n v="10006319633"/>
    <n v="29"/>
    <x v="4"/>
  </r>
  <r>
    <x v="16"/>
    <x v="3"/>
    <d v="2018-12-15T00:00:00"/>
    <x v="2"/>
    <x v="1"/>
    <x v="2"/>
    <x v="93"/>
    <s v="MAS"/>
    <n v="10004868370"/>
    <n v="30.9"/>
    <x v="0"/>
  </r>
  <r>
    <x v="16"/>
    <x v="3"/>
    <d v="2018-12-15T00:00:00"/>
    <x v="2"/>
    <x v="1"/>
    <x v="2"/>
    <x v="162"/>
    <s v="UKR"/>
    <n v="10002418415"/>
    <n v="36.299999999999997"/>
    <x v="1"/>
  </r>
  <r>
    <x v="16"/>
    <x v="3"/>
    <d v="2018-12-15T00:00:00"/>
    <x v="2"/>
    <x v="1"/>
    <x v="2"/>
    <x v="104"/>
    <s v="BLR"/>
    <n v="10009049979"/>
    <n v="23.7"/>
    <x v="2"/>
  </r>
  <r>
    <x v="16"/>
    <x v="3"/>
    <d v="2018-12-15T00:00:00"/>
    <x v="2"/>
    <x v="1"/>
    <x v="2"/>
    <x v="68"/>
    <s v="HUN"/>
    <n v="10007073506"/>
    <n v="28.5"/>
    <x v="3"/>
  </r>
  <r>
    <x v="16"/>
    <x v="3"/>
    <d v="2018-12-15T00:00:00"/>
    <x v="2"/>
    <x v="1"/>
    <x v="2"/>
    <x v="54"/>
    <s v="VEN"/>
    <n v="10004717719"/>
    <n v="30"/>
    <x v="4"/>
  </r>
  <r>
    <x v="16"/>
    <x v="3"/>
    <d v="2018-12-15T00:00:00"/>
    <x v="2"/>
    <x v="1"/>
    <x v="3"/>
    <x v="84"/>
    <s v="CAN"/>
    <n v="10007212639"/>
    <n v="27.4"/>
    <x v="0"/>
  </r>
  <r>
    <x v="16"/>
    <x v="3"/>
    <d v="2018-12-15T00:00:00"/>
    <x v="2"/>
    <x v="1"/>
    <x v="3"/>
    <x v="103"/>
    <s v="RUS"/>
    <n v="10007772108"/>
    <n v="23.8"/>
    <x v="1"/>
  </r>
  <r>
    <x v="16"/>
    <x v="3"/>
    <d v="2018-12-15T00:00:00"/>
    <x v="2"/>
    <x v="1"/>
    <x v="3"/>
    <x v="117"/>
    <s v="ITA"/>
    <n v="10006073493"/>
    <n v="29"/>
    <x v="2"/>
  </r>
  <r>
    <x v="16"/>
    <x v="3"/>
    <d v="2018-12-15T00:00:00"/>
    <x v="2"/>
    <x v="1"/>
    <x v="3"/>
    <x v="135"/>
    <s v="KOR"/>
    <n v="10010797393"/>
    <n v="21.2"/>
    <x v="3"/>
  </r>
  <r>
    <x v="16"/>
    <x v="3"/>
    <d v="2018-12-15T00:00:00"/>
    <x v="2"/>
    <x v="1"/>
    <x v="3"/>
    <x v="47"/>
    <s v="LTU"/>
    <n v="10009181234"/>
    <n v="23.7"/>
    <x v="4"/>
  </r>
  <r>
    <x v="16"/>
    <x v="3"/>
    <d v="2018-12-15T00:00:00"/>
    <x v="2"/>
    <x v="2"/>
    <x v="0"/>
    <x v="96"/>
    <s v="NED"/>
    <n v="10006900421"/>
    <n v="26"/>
    <x v="0"/>
  </r>
  <r>
    <x v="16"/>
    <x v="3"/>
    <d v="2018-12-15T00:00:00"/>
    <x v="2"/>
    <x v="2"/>
    <x v="0"/>
    <x v="21"/>
    <s v="GBR"/>
    <n v="10009967641"/>
    <n v="21.6"/>
    <x v="1"/>
  </r>
  <r>
    <x v="16"/>
    <x v="3"/>
    <d v="2018-12-15T00:00:00"/>
    <x v="2"/>
    <x v="2"/>
    <x v="0"/>
    <x v="12"/>
    <s v="TTO"/>
    <n v="10009010876"/>
    <n v="24.9"/>
    <x v="2"/>
  </r>
  <r>
    <x v="16"/>
    <x v="3"/>
    <d v="2018-12-15T00:00:00"/>
    <x v="2"/>
    <x v="2"/>
    <x v="0"/>
    <x v="106"/>
    <s v="CZE"/>
    <n v="10006422895"/>
    <n v="27.6"/>
    <x v="3"/>
  </r>
  <r>
    <x v="16"/>
    <x v="3"/>
    <d v="2018-12-15T00:00:00"/>
    <x v="2"/>
    <x v="2"/>
    <x v="0"/>
    <x v="79"/>
    <s v="GER"/>
    <n v="10006379247"/>
    <n v="28.7"/>
    <x v="4"/>
  </r>
  <r>
    <x v="16"/>
    <x v="3"/>
    <d v="2018-12-15T00:00:00"/>
    <x v="2"/>
    <x v="2"/>
    <x v="0"/>
    <x v="84"/>
    <s v="CAN"/>
    <n v="10007212639"/>
    <n v="27.4"/>
    <x v="5"/>
  </r>
  <r>
    <x v="16"/>
    <x v="3"/>
    <d v="2018-12-15T00:00:00"/>
    <x v="2"/>
    <x v="2"/>
    <x v="1"/>
    <x v="93"/>
    <s v="MAS"/>
    <n v="10004868370"/>
    <n v="30.9"/>
    <x v="0"/>
  </r>
  <r>
    <x v="16"/>
    <x v="3"/>
    <d v="2018-12-15T00:00:00"/>
    <x v="2"/>
    <x v="2"/>
    <x v="1"/>
    <x v="3"/>
    <s v="FRA"/>
    <n v="10015683567"/>
    <n v="19.899999999999999"/>
    <x v="1"/>
  </r>
  <r>
    <x v="16"/>
    <x v="3"/>
    <d v="2018-12-15T00:00:00"/>
    <x v="2"/>
    <x v="2"/>
    <x v="1"/>
    <x v="110"/>
    <s v="NED"/>
    <n v="10050887493"/>
    <n v="35.299999999999997"/>
    <x v="2"/>
  </r>
  <r>
    <x v="16"/>
    <x v="3"/>
    <d v="2018-12-15T00:00:00"/>
    <x v="2"/>
    <x v="2"/>
    <x v="1"/>
    <x v="29"/>
    <s v="GBR"/>
    <n v="10017950943"/>
    <n v="21.8"/>
    <x v="3"/>
  </r>
  <r>
    <x v="16"/>
    <x v="3"/>
    <d v="2018-12-15T00:00:00"/>
    <x v="2"/>
    <x v="2"/>
    <x v="1"/>
    <x v="10"/>
    <s v="COL"/>
    <n v="10010830840"/>
    <n v="20.100000000000001"/>
    <x v="4"/>
  </r>
  <r>
    <x v="16"/>
    <x v="3"/>
    <d v="2018-12-15T00:00:00"/>
    <x v="2"/>
    <x v="2"/>
    <x v="1"/>
    <x v="16"/>
    <s v="AUS"/>
    <n v="10006894559"/>
    <n v="26.3"/>
    <x v="5"/>
  </r>
  <r>
    <x v="16"/>
    <x v="3"/>
    <d v="2018-12-15T00:00:00"/>
    <x v="2"/>
    <x v="4"/>
    <x v="0"/>
    <x v="96"/>
    <s v="NED"/>
    <n v="10006900421"/>
    <n v="26"/>
    <x v="0"/>
  </r>
  <r>
    <x v="16"/>
    <x v="3"/>
    <d v="2018-12-15T00:00:00"/>
    <x v="2"/>
    <x v="4"/>
    <x v="0"/>
    <x v="93"/>
    <s v="MAS"/>
    <n v="10004868370"/>
    <n v="30.9"/>
    <x v="1"/>
  </r>
  <r>
    <x v="16"/>
    <x v="3"/>
    <d v="2018-12-15T00:00:00"/>
    <x v="2"/>
    <x v="4"/>
    <x v="0"/>
    <x v="110"/>
    <s v="NED"/>
    <n v="10050887493"/>
    <n v="35.299999999999997"/>
    <x v="2"/>
  </r>
  <r>
    <x v="16"/>
    <x v="3"/>
    <d v="2018-12-15T00:00:00"/>
    <x v="2"/>
    <x v="4"/>
    <x v="0"/>
    <x v="21"/>
    <s v="GBR"/>
    <n v="10009967641"/>
    <n v="21.6"/>
    <x v="3"/>
  </r>
  <r>
    <x v="16"/>
    <x v="3"/>
    <d v="2018-12-15T00:00:00"/>
    <x v="2"/>
    <x v="4"/>
    <x v="0"/>
    <x v="12"/>
    <s v="TTO"/>
    <n v="10009010876"/>
    <n v="24.9"/>
    <x v="4"/>
  </r>
  <r>
    <x v="16"/>
    <x v="3"/>
    <d v="2018-12-15T00:00:00"/>
    <x v="2"/>
    <x v="4"/>
    <x v="0"/>
    <x v="3"/>
    <s v="FRA"/>
    <n v="10015683567"/>
    <n v="19.899999999999999"/>
    <x v="5"/>
  </r>
  <r>
    <x v="16"/>
    <x v="3"/>
    <d v="2018-12-15T00:00:00"/>
    <x v="2"/>
    <x v="4"/>
    <x v="1"/>
    <x v="16"/>
    <s v="AUS"/>
    <n v="10006894559"/>
    <n v="26.3"/>
    <x v="0"/>
  </r>
  <r>
    <x v="16"/>
    <x v="3"/>
    <d v="2018-12-15T00:00:00"/>
    <x v="2"/>
    <x v="4"/>
    <x v="1"/>
    <x v="106"/>
    <s v="CZE"/>
    <n v="10006422895"/>
    <n v="27.6"/>
    <x v="1"/>
  </r>
  <r>
    <x v="16"/>
    <x v="3"/>
    <d v="2018-12-15T00:00:00"/>
    <x v="2"/>
    <x v="4"/>
    <x v="1"/>
    <x v="10"/>
    <s v="COL"/>
    <n v="10010830840"/>
    <n v="20.100000000000001"/>
    <x v="2"/>
  </r>
  <r>
    <x v="16"/>
    <x v="3"/>
    <d v="2018-12-15T00:00:00"/>
    <x v="2"/>
    <x v="4"/>
    <x v="1"/>
    <x v="79"/>
    <s v="GER"/>
    <n v="10006379247"/>
    <n v="28.7"/>
    <x v="3"/>
  </r>
  <r>
    <x v="16"/>
    <x v="3"/>
    <d v="2018-12-15T00:00:00"/>
    <x v="2"/>
    <x v="4"/>
    <x v="1"/>
    <x v="29"/>
    <s v="GBR"/>
    <n v="10017950943"/>
    <n v="21.8"/>
    <x v="4"/>
  </r>
  <r>
    <x v="16"/>
    <x v="3"/>
    <d v="2018-12-15T00:00:00"/>
    <x v="2"/>
    <x v="4"/>
    <x v="1"/>
    <x v="84"/>
    <s v="CAN"/>
    <n v="10007212639"/>
    <n v="27.4"/>
    <x v="5"/>
  </r>
  <r>
    <x v="7"/>
    <x v="3"/>
    <d v="2018-12-01T00:00:00"/>
    <x v="2"/>
    <x v="0"/>
    <x v="0"/>
    <x v="162"/>
    <s v="UKR"/>
    <n v="10002418415"/>
    <n v="36.299999999999997"/>
    <x v="0"/>
  </r>
  <r>
    <x v="7"/>
    <x v="3"/>
    <d v="2018-12-01T00:00:00"/>
    <x v="2"/>
    <x v="0"/>
    <x v="0"/>
    <x v="12"/>
    <s v="TTO"/>
    <n v="10009010876"/>
    <n v="24.8"/>
    <x v="1"/>
  </r>
  <r>
    <x v="7"/>
    <x v="3"/>
    <d v="2018-12-01T00:00:00"/>
    <x v="2"/>
    <x v="0"/>
    <x v="0"/>
    <x v="161"/>
    <s v="JPN"/>
    <n v="10003349716"/>
    <n v="33.6"/>
    <x v="2"/>
  </r>
  <r>
    <x v="7"/>
    <x v="3"/>
    <d v="2018-12-01T00:00:00"/>
    <x v="2"/>
    <x v="0"/>
    <x v="0"/>
    <x v="47"/>
    <s v="LTU"/>
    <n v="10009181234"/>
    <n v="23.7"/>
    <x v="3"/>
  </r>
  <r>
    <x v="7"/>
    <x v="3"/>
    <d v="2018-12-01T00:00:00"/>
    <x v="2"/>
    <x v="0"/>
    <x v="1"/>
    <x v="10"/>
    <s v="COL"/>
    <n v="10010830840"/>
    <n v="20.100000000000001"/>
    <x v="0"/>
  </r>
  <r>
    <x v="7"/>
    <x v="3"/>
    <d v="2018-12-01T00:00:00"/>
    <x v="2"/>
    <x v="0"/>
    <x v="1"/>
    <x v="99"/>
    <s v="RUS"/>
    <n v="10051694112"/>
    <n v="31.9"/>
    <x v="1"/>
  </r>
  <r>
    <x v="7"/>
    <x v="3"/>
    <d v="2018-12-01T00:00:00"/>
    <x v="2"/>
    <x v="0"/>
    <x v="1"/>
    <x v="0"/>
    <s v="NED"/>
    <n v="10009535686"/>
    <n v="21.7"/>
    <x v="2"/>
  </r>
  <r>
    <x v="7"/>
    <x v="3"/>
    <d v="2018-12-01T00:00:00"/>
    <x v="2"/>
    <x v="0"/>
    <x v="1"/>
    <x v="156"/>
    <s v="BRA"/>
    <n v="10008108574"/>
    <n v="24.6"/>
    <x v="3"/>
  </r>
  <r>
    <x v="7"/>
    <x v="3"/>
    <d v="2018-12-01T00:00:00"/>
    <x v="2"/>
    <x v="0"/>
    <x v="1"/>
    <x v="89"/>
    <s v="GBR"/>
    <n v="10004599194"/>
    <n v="30.7"/>
    <x v="4"/>
  </r>
  <r>
    <x v="7"/>
    <x v="3"/>
    <d v="2018-12-01T00:00:00"/>
    <x v="2"/>
    <x v="0"/>
    <x v="2"/>
    <x v="5"/>
    <s v="GER"/>
    <n v="10048325582"/>
    <n v="26.8"/>
    <x v="0"/>
  </r>
  <r>
    <x v="7"/>
    <x v="3"/>
    <d v="2018-12-01T00:00:00"/>
    <x v="2"/>
    <x v="0"/>
    <x v="2"/>
    <x v="90"/>
    <s v="JPN"/>
    <n v="10005727327"/>
    <n v="32.799999999999997"/>
    <x v="1"/>
  </r>
  <r>
    <x v="7"/>
    <x v="3"/>
    <d v="2018-12-01T00:00:00"/>
    <x v="2"/>
    <x v="0"/>
    <x v="2"/>
    <x v="72"/>
    <s v="ESP"/>
    <n v="10006552534"/>
    <n v="28.5"/>
    <x v="2"/>
  </r>
  <r>
    <x v="7"/>
    <x v="3"/>
    <d v="2018-12-01T00:00:00"/>
    <x v="2"/>
    <x v="0"/>
    <x v="2"/>
    <x v="164"/>
    <s v="POL"/>
    <n v="10007891437"/>
    <n v="24.1"/>
    <x v="3"/>
  </r>
  <r>
    <x v="7"/>
    <x v="3"/>
    <d v="2018-12-01T00:00:00"/>
    <x v="2"/>
    <x v="0"/>
    <x v="2"/>
    <x v="102"/>
    <s v="KAZ"/>
    <n v="10007828183"/>
    <n v="25.2"/>
    <x v="4"/>
  </r>
  <r>
    <x v="7"/>
    <x v="3"/>
    <d v="2018-12-01T00:00:00"/>
    <x v="2"/>
    <x v="0"/>
    <x v="3"/>
    <x v="7"/>
    <s v="FRA"/>
    <n v="10010678569"/>
    <n v="21.6"/>
    <x v="0"/>
  </r>
  <r>
    <x v="7"/>
    <x v="3"/>
    <d v="2018-12-01T00:00:00"/>
    <x v="2"/>
    <x v="0"/>
    <x v="3"/>
    <x v="97"/>
    <s v="CHN"/>
    <n v="10007947011"/>
    <n v="24.1"/>
    <x v="1"/>
  </r>
  <r>
    <x v="7"/>
    <x v="3"/>
    <d v="2018-12-01T00:00:00"/>
    <x v="2"/>
    <x v="0"/>
    <x v="3"/>
    <x v="105"/>
    <s v="TPE"/>
    <n v="10010608447"/>
    <n v="21.4"/>
    <x v="2"/>
  </r>
  <r>
    <x v="7"/>
    <x v="3"/>
    <d v="2018-12-01T00:00:00"/>
    <x v="2"/>
    <x v="0"/>
    <x v="3"/>
    <x v="68"/>
    <s v="HUN"/>
    <n v="10007073506"/>
    <n v="28.4"/>
    <x v="3"/>
  </r>
  <r>
    <x v="7"/>
    <x v="3"/>
    <d v="2018-12-01T00:00:00"/>
    <x v="2"/>
    <x v="0"/>
    <x v="3"/>
    <x v="84"/>
    <s v="CAN"/>
    <n v="10007212639"/>
    <n v="27.4"/>
    <x v="4"/>
  </r>
  <r>
    <x v="7"/>
    <x v="3"/>
    <d v="2018-12-01T00:00:00"/>
    <x v="2"/>
    <x v="0"/>
    <x v="4"/>
    <x v="93"/>
    <s v="MAS"/>
    <n v="10004868370"/>
    <n v="30.9"/>
    <x v="0"/>
  </r>
  <r>
    <x v="7"/>
    <x v="3"/>
    <d v="2018-12-01T00:00:00"/>
    <x v="2"/>
    <x v="0"/>
    <x v="4"/>
    <x v="106"/>
    <s v="CZE"/>
    <n v="10006422895"/>
    <n v="27.5"/>
    <x v="1"/>
  </r>
  <r>
    <x v="7"/>
    <x v="3"/>
    <d v="2018-12-01T00:00:00"/>
    <x v="2"/>
    <x v="0"/>
    <x v="4"/>
    <x v="108"/>
    <s v="CAN"/>
    <n v="10009307435"/>
    <n v="26.7"/>
    <x v="2"/>
  </r>
  <r>
    <x v="7"/>
    <x v="3"/>
    <d v="2018-12-01T00:00:00"/>
    <x v="2"/>
    <x v="0"/>
    <x v="4"/>
    <x v="157"/>
    <s v="AZE"/>
    <n v="10006319633"/>
    <n v="29"/>
    <x v="3"/>
  </r>
  <r>
    <x v="7"/>
    <x v="3"/>
    <d v="2018-12-01T00:00:00"/>
    <x v="2"/>
    <x v="0"/>
    <x v="4"/>
    <x v="54"/>
    <s v="VEN"/>
    <n v="10004717719"/>
    <n v="30"/>
    <x v="4"/>
  </r>
  <r>
    <x v="7"/>
    <x v="3"/>
    <d v="2018-12-01T00:00:00"/>
    <x v="2"/>
    <x v="0"/>
    <x v="5"/>
    <x v="16"/>
    <s v="AUS"/>
    <n v="10006894559"/>
    <n v="26.3"/>
    <x v="0"/>
  </r>
  <r>
    <x v="7"/>
    <x v="3"/>
    <d v="2018-12-01T00:00:00"/>
    <x v="2"/>
    <x v="0"/>
    <x v="5"/>
    <x v="96"/>
    <s v="NED"/>
    <n v="10006900421"/>
    <n v="26"/>
    <x v="1"/>
  </r>
  <r>
    <x v="7"/>
    <x v="3"/>
    <d v="2018-12-01T00:00:00"/>
    <x v="2"/>
    <x v="0"/>
    <x v="5"/>
    <x v="29"/>
    <s v="GBR"/>
    <n v="10017950943"/>
    <n v="21.8"/>
    <x v="2"/>
  </r>
  <r>
    <x v="7"/>
    <x v="3"/>
    <d v="2018-12-01T00:00:00"/>
    <x v="2"/>
    <x v="0"/>
    <x v="5"/>
    <x v="117"/>
    <s v="ITA"/>
    <n v="10006073493"/>
    <n v="29"/>
    <x v="3"/>
  </r>
  <r>
    <x v="7"/>
    <x v="3"/>
    <d v="2018-12-01T00:00:00"/>
    <x v="2"/>
    <x v="0"/>
    <x v="5"/>
    <x v="135"/>
    <s v="KOR"/>
    <n v="10010797393"/>
    <n v="21.2"/>
    <x v="4"/>
  </r>
  <r>
    <x v="7"/>
    <x v="3"/>
    <d v="2018-12-01T00:00:00"/>
    <x v="2"/>
    <x v="1"/>
    <x v="0"/>
    <x v="29"/>
    <s v="GBR"/>
    <n v="10017950943"/>
    <n v="21.8"/>
    <x v="0"/>
  </r>
  <r>
    <x v="7"/>
    <x v="3"/>
    <d v="2018-12-01T00:00:00"/>
    <x v="2"/>
    <x v="1"/>
    <x v="0"/>
    <x v="12"/>
    <s v="TTO"/>
    <n v="10009010876"/>
    <n v="24.8"/>
    <x v="1"/>
  </r>
  <r>
    <x v="7"/>
    <x v="3"/>
    <d v="2018-12-01T00:00:00"/>
    <x v="2"/>
    <x v="1"/>
    <x v="0"/>
    <x v="54"/>
    <s v="VEN"/>
    <n v="10004717719"/>
    <n v="30"/>
    <x v="2"/>
  </r>
  <r>
    <x v="7"/>
    <x v="3"/>
    <d v="2018-12-01T00:00:00"/>
    <x v="2"/>
    <x v="1"/>
    <x v="0"/>
    <x v="156"/>
    <s v="BRA"/>
    <n v="10008108574"/>
    <n v="24.6"/>
    <x v="3"/>
  </r>
  <r>
    <x v="7"/>
    <x v="3"/>
    <d v="2018-12-01T00:00:00"/>
    <x v="2"/>
    <x v="1"/>
    <x v="1"/>
    <x v="99"/>
    <s v="RUS"/>
    <n v="10051694112"/>
    <n v="31.9"/>
    <x v="0"/>
  </r>
  <r>
    <x v="7"/>
    <x v="3"/>
    <d v="2018-12-01T00:00:00"/>
    <x v="2"/>
    <x v="1"/>
    <x v="1"/>
    <x v="47"/>
    <s v="LTU"/>
    <n v="10009181234"/>
    <n v="23.7"/>
    <x v="1"/>
  </r>
  <r>
    <x v="7"/>
    <x v="3"/>
    <d v="2018-12-01T00:00:00"/>
    <x v="2"/>
    <x v="1"/>
    <x v="1"/>
    <x v="135"/>
    <s v="KOR"/>
    <n v="10010797393"/>
    <n v="21.2"/>
    <x v="2"/>
  </r>
  <r>
    <x v="7"/>
    <x v="3"/>
    <d v="2018-12-01T00:00:00"/>
    <x v="2"/>
    <x v="1"/>
    <x v="1"/>
    <x v="108"/>
    <s v="CAN"/>
    <n v="10009307435"/>
    <n v="26.7"/>
    <x v="3"/>
  </r>
  <r>
    <x v="7"/>
    <x v="3"/>
    <d v="2018-12-01T00:00:00"/>
    <x v="2"/>
    <x v="1"/>
    <x v="2"/>
    <x v="90"/>
    <s v="JPN"/>
    <n v="10005727327"/>
    <n v="32.799999999999997"/>
    <x v="0"/>
  </r>
  <r>
    <x v="7"/>
    <x v="3"/>
    <d v="2018-12-01T00:00:00"/>
    <x v="2"/>
    <x v="1"/>
    <x v="2"/>
    <x v="105"/>
    <s v="TPE"/>
    <n v="10010608447"/>
    <n v="21.4"/>
    <x v="1"/>
  </r>
  <r>
    <x v="7"/>
    <x v="3"/>
    <d v="2018-12-01T00:00:00"/>
    <x v="2"/>
    <x v="1"/>
    <x v="2"/>
    <x v="89"/>
    <s v="GBR"/>
    <n v="10004599194"/>
    <n v="30.7"/>
    <x v="2"/>
  </r>
  <r>
    <x v="7"/>
    <x v="3"/>
    <d v="2018-12-01T00:00:00"/>
    <x v="2"/>
    <x v="1"/>
    <x v="2"/>
    <x v="157"/>
    <s v="AZE"/>
    <n v="10006319633"/>
    <n v="29"/>
    <x v="3"/>
  </r>
  <r>
    <x v="7"/>
    <x v="3"/>
    <d v="2018-12-01T00:00:00"/>
    <x v="2"/>
    <x v="1"/>
    <x v="3"/>
    <x v="97"/>
    <s v="CHN"/>
    <n v="10007947011"/>
    <n v="24.1"/>
    <x v="0"/>
  </r>
  <r>
    <x v="7"/>
    <x v="3"/>
    <d v="2018-12-01T00:00:00"/>
    <x v="2"/>
    <x v="1"/>
    <x v="3"/>
    <x v="117"/>
    <s v="ITA"/>
    <n v="10006073493"/>
    <n v="29"/>
    <x v="1"/>
  </r>
  <r>
    <x v="7"/>
    <x v="3"/>
    <d v="2018-12-01T00:00:00"/>
    <x v="2"/>
    <x v="1"/>
    <x v="3"/>
    <x v="72"/>
    <s v="ESP"/>
    <n v="10006552534"/>
    <n v="28.5"/>
    <x v="2"/>
  </r>
  <r>
    <x v="7"/>
    <x v="3"/>
    <d v="2018-12-01T00:00:00"/>
    <x v="2"/>
    <x v="1"/>
    <x v="4"/>
    <x v="0"/>
    <s v="NED"/>
    <n v="10009535686"/>
    <n v="21.7"/>
    <x v="0"/>
  </r>
  <r>
    <x v="7"/>
    <x v="3"/>
    <d v="2018-12-01T00:00:00"/>
    <x v="2"/>
    <x v="1"/>
    <x v="4"/>
    <x v="106"/>
    <s v="CZE"/>
    <n v="10006422895"/>
    <n v="27.5"/>
    <x v="1"/>
  </r>
  <r>
    <x v="7"/>
    <x v="3"/>
    <d v="2018-12-01T00:00:00"/>
    <x v="2"/>
    <x v="1"/>
    <x v="4"/>
    <x v="84"/>
    <s v="CAN"/>
    <n v="10007212639"/>
    <n v="27.4"/>
    <x v="2"/>
  </r>
  <r>
    <x v="7"/>
    <x v="3"/>
    <d v="2018-12-01T00:00:00"/>
    <x v="2"/>
    <x v="1"/>
    <x v="4"/>
    <x v="164"/>
    <s v="POL"/>
    <n v="10007891437"/>
    <n v="24.1"/>
    <x v="3"/>
  </r>
  <r>
    <x v="7"/>
    <x v="3"/>
    <d v="2018-12-01T00:00:00"/>
    <x v="2"/>
    <x v="1"/>
    <x v="5"/>
    <x v="96"/>
    <s v="NED"/>
    <n v="10006900421"/>
    <n v="26"/>
    <x v="0"/>
  </r>
  <r>
    <x v="7"/>
    <x v="3"/>
    <d v="2018-12-01T00:00:00"/>
    <x v="2"/>
    <x v="1"/>
    <x v="5"/>
    <x v="161"/>
    <s v="JPN"/>
    <n v="10003349716"/>
    <n v="33.6"/>
    <x v="1"/>
  </r>
  <r>
    <x v="7"/>
    <x v="3"/>
    <d v="2018-12-01T00:00:00"/>
    <x v="2"/>
    <x v="1"/>
    <x v="5"/>
    <x v="68"/>
    <s v="HUN"/>
    <n v="10007073506"/>
    <n v="28.4"/>
    <x v="2"/>
  </r>
  <r>
    <x v="7"/>
    <x v="3"/>
    <d v="2018-12-01T00:00:00"/>
    <x v="2"/>
    <x v="1"/>
    <x v="5"/>
    <x v="102"/>
    <s v="KAZ"/>
    <n v="10007828183"/>
    <n v="25.2"/>
    <x v="3"/>
  </r>
  <r>
    <x v="7"/>
    <x v="3"/>
    <d v="2018-12-01T00:00:00"/>
    <x v="2"/>
    <x v="2"/>
    <x v="0"/>
    <x v="96"/>
    <s v="NED"/>
    <n v="10006900421"/>
    <n v="26"/>
    <x v="0"/>
  </r>
  <r>
    <x v="7"/>
    <x v="3"/>
    <d v="2018-12-01T00:00:00"/>
    <x v="2"/>
    <x v="2"/>
    <x v="0"/>
    <x v="93"/>
    <s v="MAS"/>
    <n v="10004868370"/>
    <n v="30.9"/>
    <x v="1"/>
  </r>
  <r>
    <x v="7"/>
    <x v="3"/>
    <d v="2018-12-01T00:00:00"/>
    <x v="2"/>
    <x v="2"/>
    <x v="0"/>
    <x v="7"/>
    <s v="FRA"/>
    <n v="10010678569"/>
    <n v="21.6"/>
    <x v="2"/>
  </r>
  <r>
    <x v="7"/>
    <x v="3"/>
    <d v="2018-12-01T00:00:00"/>
    <x v="2"/>
    <x v="2"/>
    <x v="0"/>
    <x v="90"/>
    <s v="JPN"/>
    <n v="10005727327"/>
    <n v="32.799999999999997"/>
    <x v="3"/>
  </r>
  <r>
    <x v="7"/>
    <x v="3"/>
    <d v="2018-12-01T00:00:00"/>
    <x v="2"/>
    <x v="2"/>
    <x v="0"/>
    <x v="99"/>
    <s v="RUS"/>
    <n v="10051694112"/>
    <n v="31.9"/>
    <x v="4"/>
  </r>
  <r>
    <x v="7"/>
    <x v="3"/>
    <d v="2018-12-01T00:00:00"/>
    <x v="2"/>
    <x v="2"/>
    <x v="0"/>
    <x v="162"/>
    <s v="UKR"/>
    <n v="10002418415"/>
    <n v="36.299999999999997"/>
    <x v="5"/>
  </r>
  <r>
    <x v="7"/>
    <x v="3"/>
    <d v="2018-12-01T00:00:00"/>
    <x v="2"/>
    <x v="2"/>
    <x v="1"/>
    <x v="16"/>
    <s v="AUS"/>
    <n v="10006894559"/>
    <n v="26.3"/>
    <x v="0"/>
  </r>
  <r>
    <x v="7"/>
    <x v="3"/>
    <d v="2018-12-01T00:00:00"/>
    <x v="2"/>
    <x v="2"/>
    <x v="1"/>
    <x v="0"/>
    <s v="NED"/>
    <n v="10009535686"/>
    <n v="21.7"/>
    <x v="1"/>
  </r>
  <r>
    <x v="7"/>
    <x v="3"/>
    <d v="2018-12-01T00:00:00"/>
    <x v="2"/>
    <x v="2"/>
    <x v="1"/>
    <x v="10"/>
    <s v="COL"/>
    <n v="10010830840"/>
    <n v="20.100000000000001"/>
    <x v="2"/>
  </r>
  <r>
    <x v="7"/>
    <x v="3"/>
    <d v="2018-12-01T00:00:00"/>
    <x v="2"/>
    <x v="2"/>
    <x v="1"/>
    <x v="5"/>
    <s v="GER"/>
    <n v="10048325582"/>
    <n v="26.8"/>
    <x v="3"/>
  </r>
  <r>
    <x v="7"/>
    <x v="3"/>
    <d v="2018-12-01T00:00:00"/>
    <x v="2"/>
    <x v="2"/>
    <x v="1"/>
    <x v="29"/>
    <s v="GBR"/>
    <n v="10017950943"/>
    <n v="21.8"/>
    <x v="4"/>
  </r>
  <r>
    <x v="7"/>
    <x v="3"/>
    <d v="2018-12-01T00:00:00"/>
    <x v="2"/>
    <x v="2"/>
    <x v="1"/>
    <x v="97"/>
    <s v="CHN"/>
    <n v="10007947011"/>
    <n v="24.1"/>
    <x v="5"/>
  </r>
  <r>
    <x v="7"/>
    <x v="3"/>
    <d v="2018-12-01T00:00:00"/>
    <x v="2"/>
    <x v="4"/>
    <x v="0"/>
    <x v="96"/>
    <s v="NED"/>
    <n v="10006900421"/>
    <n v="26"/>
    <x v="0"/>
  </r>
  <r>
    <x v="7"/>
    <x v="3"/>
    <d v="2018-12-01T00:00:00"/>
    <x v="2"/>
    <x v="4"/>
    <x v="0"/>
    <x v="16"/>
    <s v="AUS"/>
    <n v="10006894559"/>
    <n v="26.3"/>
    <x v="1"/>
  </r>
  <r>
    <x v="7"/>
    <x v="3"/>
    <d v="2018-12-01T00:00:00"/>
    <x v="2"/>
    <x v="4"/>
    <x v="0"/>
    <x v="93"/>
    <s v="MAS"/>
    <n v="10004868370"/>
    <n v="30.9"/>
    <x v="2"/>
  </r>
  <r>
    <x v="7"/>
    <x v="3"/>
    <d v="2018-12-01T00:00:00"/>
    <x v="2"/>
    <x v="4"/>
    <x v="0"/>
    <x v="7"/>
    <s v="FRA"/>
    <n v="10010678569"/>
    <n v="21.6"/>
    <x v="3"/>
  </r>
  <r>
    <x v="7"/>
    <x v="3"/>
    <d v="2018-12-01T00:00:00"/>
    <x v="2"/>
    <x v="4"/>
    <x v="0"/>
    <x v="10"/>
    <s v="COL"/>
    <n v="10010830840"/>
    <n v="20.100000000000001"/>
    <x v="4"/>
  </r>
  <r>
    <x v="7"/>
    <x v="3"/>
    <d v="2018-12-01T00:00:00"/>
    <x v="2"/>
    <x v="4"/>
    <x v="0"/>
    <x v="0"/>
    <s v="NED"/>
    <n v="10009535686"/>
    <n v="21.7"/>
    <x v="5"/>
  </r>
  <r>
    <x v="7"/>
    <x v="3"/>
    <d v="2018-12-01T00:00:00"/>
    <x v="2"/>
    <x v="4"/>
    <x v="1"/>
    <x v="5"/>
    <s v="GER"/>
    <n v="10048325582"/>
    <n v="26.8"/>
    <x v="0"/>
  </r>
  <r>
    <x v="7"/>
    <x v="3"/>
    <d v="2018-12-01T00:00:00"/>
    <x v="2"/>
    <x v="4"/>
    <x v="1"/>
    <x v="29"/>
    <s v="GBR"/>
    <n v="10017950943"/>
    <n v="21.8"/>
    <x v="1"/>
  </r>
  <r>
    <x v="7"/>
    <x v="3"/>
    <d v="2018-12-01T00:00:00"/>
    <x v="2"/>
    <x v="4"/>
    <x v="1"/>
    <x v="90"/>
    <s v="JPN"/>
    <n v="10005727327"/>
    <n v="32.799999999999997"/>
    <x v="2"/>
  </r>
  <r>
    <x v="7"/>
    <x v="3"/>
    <d v="2018-12-01T00:00:00"/>
    <x v="2"/>
    <x v="4"/>
    <x v="1"/>
    <x v="97"/>
    <s v="CHN"/>
    <n v="10007947011"/>
    <n v="24.1"/>
    <x v="3"/>
  </r>
  <r>
    <x v="7"/>
    <x v="3"/>
    <d v="2018-12-01T00:00:00"/>
    <x v="2"/>
    <x v="4"/>
    <x v="1"/>
    <x v="99"/>
    <s v="RUS"/>
    <n v="10051694112"/>
    <n v="31.9"/>
    <x v="4"/>
  </r>
  <r>
    <x v="3"/>
    <x v="3"/>
    <d v="2018-10-27T00:00:00"/>
    <x v="2"/>
    <x v="0"/>
    <x v="0"/>
    <x v="84"/>
    <s v="CAN"/>
    <n v="10007212639"/>
    <n v="27.3"/>
    <x v="0"/>
  </r>
  <r>
    <x v="3"/>
    <x v="3"/>
    <d v="2018-10-27T00:00:00"/>
    <x v="2"/>
    <x v="0"/>
    <x v="0"/>
    <x v="162"/>
    <s v="UKR"/>
    <n v="10002418415"/>
    <n v="36.200000000000003"/>
    <x v="1"/>
  </r>
  <r>
    <x v="3"/>
    <x v="3"/>
    <d v="2018-10-27T00:00:00"/>
    <x v="2"/>
    <x v="0"/>
    <x v="0"/>
    <x v="72"/>
    <s v="ESP"/>
    <n v="10006552534"/>
    <n v="28.4"/>
    <x v="2"/>
  </r>
  <r>
    <x v="3"/>
    <x v="3"/>
    <d v="2018-10-27T00:00:00"/>
    <x v="2"/>
    <x v="0"/>
    <x v="0"/>
    <x v="156"/>
    <s v="BRA"/>
    <n v="10008108574"/>
    <n v="24.5"/>
    <x v="3"/>
  </r>
  <r>
    <x v="3"/>
    <x v="3"/>
    <d v="2018-10-27T00:00:00"/>
    <x v="2"/>
    <x v="0"/>
    <x v="0"/>
    <x v="114"/>
    <s v="HKG"/>
    <n v="10011155990"/>
    <n v="20.7"/>
    <x v="4"/>
  </r>
  <r>
    <x v="3"/>
    <x v="3"/>
    <d v="2018-10-27T00:00:00"/>
    <x v="2"/>
    <x v="0"/>
    <x v="0"/>
    <x v="26"/>
    <s v="RSA"/>
    <n v="10007351671"/>
    <n v="28.9"/>
    <x v="5"/>
  </r>
  <r>
    <x v="3"/>
    <x v="3"/>
    <d v="2018-10-27T00:00:00"/>
    <x v="2"/>
    <x v="0"/>
    <x v="1"/>
    <x v="0"/>
    <s v="NED"/>
    <n v="10009535686"/>
    <n v="21.6"/>
    <x v="0"/>
  </r>
  <r>
    <x v="3"/>
    <x v="3"/>
    <d v="2018-10-27T00:00:00"/>
    <x v="2"/>
    <x v="0"/>
    <x v="1"/>
    <x v="109"/>
    <s v="POL"/>
    <n v="10006902239"/>
    <n v="27.3"/>
    <x v="1"/>
  </r>
  <r>
    <x v="3"/>
    <x v="3"/>
    <d v="2018-10-27T00:00:00"/>
    <x v="2"/>
    <x v="0"/>
    <x v="1"/>
    <x v="89"/>
    <s v="GBR"/>
    <n v="10004599194"/>
    <n v="30.6"/>
    <x v="2"/>
  </r>
  <r>
    <x v="3"/>
    <x v="3"/>
    <d v="2018-10-27T00:00:00"/>
    <x v="2"/>
    <x v="0"/>
    <x v="1"/>
    <x v="112"/>
    <s v="JPN"/>
    <n v="10008098470"/>
    <n v="33.700000000000003"/>
    <x v="3"/>
  </r>
  <r>
    <x v="3"/>
    <x v="3"/>
    <d v="2018-10-27T00:00:00"/>
    <x v="2"/>
    <x v="0"/>
    <x v="1"/>
    <x v="18"/>
    <s v="SUR"/>
    <n v="10117936018"/>
    <n v="25"/>
    <x v="4"/>
  </r>
  <r>
    <x v="3"/>
    <x v="3"/>
    <d v="2018-10-27T00:00:00"/>
    <x v="2"/>
    <x v="0"/>
    <x v="1"/>
    <x v="9"/>
    <s v="CZE"/>
    <n v="10004612534"/>
    <n v="31.4"/>
    <x v="5"/>
  </r>
  <r>
    <x v="3"/>
    <x v="3"/>
    <d v="2018-10-27T00:00:00"/>
    <x v="2"/>
    <x v="0"/>
    <x v="1"/>
    <x v="117"/>
    <s v="ITA"/>
    <n v="10006073493"/>
    <n v="28.9"/>
    <x v="6"/>
  </r>
  <r>
    <x v="3"/>
    <x v="3"/>
    <d v="2018-10-27T00:00:00"/>
    <x v="2"/>
    <x v="0"/>
    <x v="2"/>
    <x v="96"/>
    <s v="NED"/>
    <n v="10006900421"/>
    <n v="25.9"/>
    <x v="0"/>
  </r>
  <r>
    <x v="3"/>
    <x v="3"/>
    <d v="2018-10-27T00:00:00"/>
    <x v="2"/>
    <x v="0"/>
    <x v="2"/>
    <x v="92"/>
    <s v="JPN"/>
    <n v="10005964470"/>
    <n v="29.6"/>
    <x v="2"/>
  </r>
  <r>
    <x v="3"/>
    <x v="3"/>
    <d v="2018-10-27T00:00:00"/>
    <x v="2"/>
    <x v="0"/>
    <x v="2"/>
    <x v="7"/>
    <s v="FRA"/>
    <n v="10010678569"/>
    <n v="21.5"/>
    <x v="2"/>
  </r>
  <r>
    <x v="3"/>
    <x v="3"/>
    <d v="2018-10-27T00:00:00"/>
    <x v="2"/>
    <x v="0"/>
    <x v="2"/>
    <x v="104"/>
    <s v="BLR"/>
    <n v="10009049979"/>
    <n v="23.6"/>
    <x v="3"/>
  </r>
  <r>
    <x v="3"/>
    <x v="3"/>
    <d v="2018-10-27T00:00:00"/>
    <x v="2"/>
    <x v="0"/>
    <x v="2"/>
    <x v="103"/>
    <s v="RUS"/>
    <n v="10007772108"/>
    <n v="23.7"/>
    <x v="4"/>
  </r>
  <r>
    <x v="3"/>
    <x v="3"/>
    <d v="2018-10-27T00:00:00"/>
    <x v="2"/>
    <x v="0"/>
    <x v="2"/>
    <x v="157"/>
    <s v="AZE"/>
    <n v="10006319633"/>
    <n v="28.9"/>
    <x v="5"/>
  </r>
  <r>
    <x v="3"/>
    <x v="3"/>
    <d v="2018-10-27T00:00:00"/>
    <x v="2"/>
    <x v="0"/>
    <x v="2"/>
    <x v="108"/>
    <s v="CAN"/>
    <n v="10009307435"/>
    <n v="26.6"/>
    <x v="6"/>
  </r>
  <r>
    <x v="3"/>
    <x v="3"/>
    <d v="2018-10-27T00:00:00"/>
    <x v="2"/>
    <x v="0"/>
    <x v="3"/>
    <x v="141"/>
    <s v="AUS"/>
    <n v="10009009462"/>
    <n v="23.3"/>
    <x v="0"/>
  </r>
  <r>
    <x v="3"/>
    <x v="3"/>
    <d v="2018-10-27T00:00:00"/>
    <x v="2"/>
    <x v="0"/>
    <x v="3"/>
    <x v="111"/>
    <s v="NZL"/>
    <n v="10005782695"/>
    <n v="29.3"/>
    <x v="1"/>
  </r>
  <r>
    <x v="3"/>
    <x v="3"/>
    <d v="2018-10-27T00:00:00"/>
    <x v="2"/>
    <x v="0"/>
    <x v="3"/>
    <x v="56"/>
    <s v="GER"/>
    <n v="10007779683"/>
    <n v="22.8"/>
    <x v="2"/>
  </r>
  <r>
    <x v="3"/>
    <x v="3"/>
    <d v="2018-10-27T00:00:00"/>
    <x v="2"/>
    <x v="0"/>
    <x v="3"/>
    <x v="50"/>
    <s v="MEX"/>
    <n v="10007890932"/>
    <n v="24.4"/>
    <x v="3"/>
  </r>
  <r>
    <x v="3"/>
    <x v="3"/>
    <d v="2018-10-27T00:00:00"/>
    <x v="2"/>
    <x v="0"/>
    <x v="3"/>
    <x v="10"/>
    <s v="COL"/>
    <n v="10010830840"/>
    <n v="20"/>
    <x v="4"/>
  </r>
  <r>
    <x v="3"/>
    <x v="3"/>
    <d v="2018-10-27T00:00:00"/>
    <x v="2"/>
    <x v="0"/>
    <x v="3"/>
    <x v="47"/>
    <s v="LTU"/>
    <n v="10009181234"/>
    <n v="23.6"/>
    <x v="5"/>
  </r>
  <r>
    <x v="3"/>
    <x v="3"/>
    <d v="2018-10-27T00:00:00"/>
    <x v="2"/>
    <x v="0"/>
    <x v="3"/>
    <x v="93"/>
    <s v="MAS"/>
    <n v="10004868370"/>
    <n v="30.8"/>
    <x v="6"/>
  </r>
  <r>
    <x v="3"/>
    <x v="3"/>
    <d v="2018-10-27T00:00:00"/>
    <x v="2"/>
    <x v="1"/>
    <x v="0"/>
    <x v="9"/>
    <s v="CZE"/>
    <n v="10004612534"/>
    <n v="31.4"/>
    <x v="0"/>
  </r>
  <r>
    <x v="3"/>
    <x v="3"/>
    <d v="2018-10-27T00:00:00"/>
    <x v="2"/>
    <x v="1"/>
    <x v="0"/>
    <x v="72"/>
    <s v="ESP"/>
    <n v="10006552534"/>
    <n v="28.4"/>
    <x v="1"/>
  </r>
  <r>
    <x v="3"/>
    <x v="3"/>
    <d v="2018-10-27T00:00:00"/>
    <x v="2"/>
    <x v="1"/>
    <x v="0"/>
    <x v="103"/>
    <s v="RUS"/>
    <n v="10007772108"/>
    <n v="23.7"/>
    <x v="2"/>
  </r>
  <r>
    <x v="3"/>
    <x v="3"/>
    <d v="2018-10-27T00:00:00"/>
    <x v="2"/>
    <x v="1"/>
    <x v="0"/>
    <x v="50"/>
    <s v="MEX"/>
    <n v="10007890932"/>
    <n v="24.4"/>
    <x v="3"/>
  </r>
  <r>
    <x v="3"/>
    <x v="3"/>
    <d v="2018-10-27T00:00:00"/>
    <x v="2"/>
    <x v="1"/>
    <x v="1"/>
    <x v="89"/>
    <s v="GBR"/>
    <n v="10004599194"/>
    <n v="30.6"/>
    <x v="0"/>
  </r>
  <r>
    <x v="3"/>
    <x v="3"/>
    <d v="2018-10-27T00:00:00"/>
    <x v="2"/>
    <x v="1"/>
    <x v="1"/>
    <x v="104"/>
    <s v="BLR"/>
    <n v="10009049979"/>
    <n v="23.6"/>
    <x v="1"/>
  </r>
  <r>
    <x v="3"/>
    <x v="3"/>
    <d v="2018-10-27T00:00:00"/>
    <x v="2"/>
    <x v="1"/>
    <x v="1"/>
    <x v="93"/>
    <s v="MAS"/>
    <n v="10004868370"/>
    <n v="30.8"/>
    <x v="2"/>
  </r>
  <r>
    <x v="3"/>
    <x v="3"/>
    <d v="2018-10-27T00:00:00"/>
    <x v="2"/>
    <x v="1"/>
    <x v="1"/>
    <x v="26"/>
    <s v="RSA"/>
    <n v="10007351671"/>
    <n v="28.9"/>
    <x v="3"/>
  </r>
  <r>
    <x v="3"/>
    <x v="3"/>
    <d v="2018-10-27T00:00:00"/>
    <x v="2"/>
    <x v="1"/>
    <x v="1"/>
    <x v="18"/>
    <s v="SUR"/>
    <n v="10117936018"/>
    <n v="25"/>
    <x v="4"/>
  </r>
  <r>
    <x v="3"/>
    <x v="3"/>
    <d v="2018-10-27T00:00:00"/>
    <x v="2"/>
    <x v="1"/>
    <x v="2"/>
    <x v="92"/>
    <s v="JPN"/>
    <n v="10005964470"/>
    <n v="29.6"/>
    <x v="0"/>
  </r>
  <r>
    <x v="3"/>
    <x v="3"/>
    <d v="2018-10-27T00:00:00"/>
    <x v="2"/>
    <x v="1"/>
    <x v="2"/>
    <x v="108"/>
    <s v="CAN"/>
    <n v="10009307435"/>
    <n v="26.6"/>
    <x v="1"/>
  </r>
  <r>
    <x v="3"/>
    <x v="3"/>
    <d v="2018-10-27T00:00:00"/>
    <x v="2"/>
    <x v="1"/>
    <x v="2"/>
    <x v="112"/>
    <s v="JPN"/>
    <n v="10008098470"/>
    <n v="33.700000000000003"/>
    <x v="2"/>
  </r>
  <r>
    <x v="3"/>
    <x v="3"/>
    <d v="2018-10-27T00:00:00"/>
    <x v="2"/>
    <x v="1"/>
    <x v="2"/>
    <x v="47"/>
    <s v="LTU"/>
    <n v="10009181234"/>
    <n v="23.6"/>
    <x v="3"/>
  </r>
  <r>
    <x v="3"/>
    <x v="3"/>
    <d v="2018-10-27T00:00:00"/>
    <x v="2"/>
    <x v="1"/>
    <x v="2"/>
    <x v="114"/>
    <s v="HKG"/>
    <n v="10011155990"/>
    <n v="20.7"/>
    <x v="4"/>
  </r>
  <r>
    <x v="3"/>
    <x v="3"/>
    <d v="2018-10-27T00:00:00"/>
    <x v="2"/>
    <x v="1"/>
    <x v="3"/>
    <x v="10"/>
    <s v="COL"/>
    <n v="10010830840"/>
    <n v="20"/>
    <x v="0"/>
  </r>
  <r>
    <x v="3"/>
    <x v="3"/>
    <d v="2018-10-27T00:00:00"/>
    <x v="2"/>
    <x v="1"/>
    <x v="3"/>
    <x v="56"/>
    <s v="GER"/>
    <n v="10007779683"/>
    <n v="22.8"/>
    <x v="1"/>
  </r>
  <r>
    <x v="3"/>
    <x v="3"/>
    <d v="2018-10-27T00:00:00"/>
    <x v="2"/>
    <x v="1"/>
    <x v="3"/>
    <x v="117"/>
    <s v="ITA"/>
    <n v="10006073493"/>
    <n v="28.9"/>
    <x v="2"/>
  </r>
  <r>
    <x v="3"/>
    <x v="3"/>
    <d v="2018-10-27T00:00:00"/>
    <x v="2"/>
    <x v="1"/>
    <x v="3"/>
    <x v="156"/>
    <s v="BRA"/>
    <n v="10008108574"/>
    <n v="24.5"/>
    <x v="3"/>
  </r>
  <r>
    <x v="3"/>
    <x v="3"/>
    <d v="2018-10-27T00:00:00"/>
    <x v="2"/>
    <x v="1"/>
    <x v="3"/>
    <x v="157"/>
    <s v="AZE"/>
    <n v="10006319633"/>
    <n v="28.9"/>
    <x v="4"/>
  </r>
  <r>
    <x v="3"/>
    <x v="3"/>
    <d v="2018-10-27T00:00:00"/>
    <x v="2"/>
    <x v="2"/>
    <x v="0"/>
    <x v="7"/>
    <s v="FRA"/>
    <n v="10010678569"/>
    <n v="21.5"/>
    <x v="0"/>
  </r>
  <r>
    <x v="3"/>
    <x v="3"/>
    <d v="2018-10-27T00:00:00"/>
    <x v="2"/>
    <x v="2"/>
    <x v="0"/>
    <x v="9"/>
    <s v="CZE"/>
    <n v="10004612534"/>
    <n v="31.4"/>
    <x v="1"/>
  </r>
  <r>
    <x v="3"/>
    <x v="3"/>
    <d v="2018-10-27T00:00:00"/>
    <x v="2"/>
    <x v="2"/>
    <x v="0"/>
    <x v="84"/>
    <s v="CAN"/>
    <n v="10007212639"/>
    <n v="27.3"/>
    <x v="2"/>
  </r>
  <r>
    <x v="3"/>
    <x v="3"/>
    <d v="2018-10-27T00:00:00"/>
    <x v="2"/>
    <x v="2"/>
    <x v="0"/>
    <x v="109"/>
    <s v="POL"/>
    <n v="10006902239"/>
    <n v="27.3"/>
    <x v="3"/>
  </r>
  <r>
    <x v="3"/>
    <x v="3"/>
    <d v="2018-10-27T00:00:00"/>
    <x v="2"/>
    <x v="2"/>
    <x v="0"/>
    <x v="10"/>
    <s v="COL"/>
    <n v="10010830840"/>
    <n v="20"/>
    <x v="4"/>
  </r>
  <r>
    <x v="3"/>
    <x v="3"/>
    <d v="2018-10-27T00:00:00"/>
    <x v="2"/>
    <x v="2"/>
    <x v="0"/>
    <x v="141"/>
    <s v="AUS"/>
    <n v="10009009462"/>
    <n v="23.3"/>
    <x v="5"/>
  </r>
  <r>
    <x v="3"/>
    <x v="3"/>
    <d v="2018-10-27T00:00:00"/>
    <x v="2"/>
    <x v="2"/>
    <x v="1"/>
    <x v="96"/>
    <s v="NED"/>
    <n v="10006900421"/>
    <n v="25.9"/>
    <x v="0"/>
  </r>
  <r>
    <x v="3"/>
    <x v="3"/>
    <d v="2018-10-27T00:00:00"/>
    <x v="2"/>
    <x v="2"/>
    <x v="1"/>
    <x v="92"/>
    <s v="JPN"/>
    <n v="10005964470"/>
    <n v="29.6"/>
    <x v="1"/>
  </r>
  <r>
    <x v="3"/>
    <x v="3"/>
    <d v="2018-10-27T00:00:00"/>
    <x v="2"/>
    <x v="2"/>
    <x v="1"/>
    <x v="89"/>
    <s v="GBR"/>
    <n v="10004599194"/>
    <n v="30.6"/>
    <x v="2"/>
  </r>
  <r>
    <x v="3"/>
    <x v="3"/>
    <d v="2018-10-27T00:00:00"/>
    <x v="2"/>
    <x v="2"/>
    <x v="1"/>
    <x v="111"/>
    <s v="NZL"/>
    <n v="10005782695"/>
    <n v="29.3"/>
    <x v="3"/>
  </r>
  <r>
    <x v="3"/>
    <x v="3"/>
    <d v="2018-10-27T00:00:00"/>
    <x v="2"/>
    <x v="2"/>
    <x v="1"/>
    <x v="162"/>
    <s v="UKR"/>
    <n v="10002418415"/>
    <n v="36.200000000000003"/>
    <x v="4"/>
  </r>
  <r>
    <x v="3"/>
    <x v="3"/>
    <d v="2018-10-27T00:00:00"/>
    <x v="2"/>
    <x v="2"/>
    <x v="1"/>
    <x v="0"/>
    <s v="NED"/>
    <n v="10009535686"/>
    <n v="21.6"/>
    <x v="5"/>
  </r>
  <r>
    <x v="3"/>
    <x v="3"/>
    <d v="2018-10-27T00:00:00"/>
    <x v="2"/>
    <x v="4"/>
    <x v="0"/>
    <x v="89"/>
    <s v="GBR"/>
    <n v="10004599194"/>
    <n v="30.6"/>
    <x v="0"/>
  </r>
  <r>
    <x v="3"/>
    <x v="3"/>
    <d v="2018-10-27T00:00:00"/>
    <x v="2"/>
    <x v="4"/>
    <x v="0"/>
    <x v="84"/>
    <s v="CAN"/>
    <n v="10007212639"/>
    <n v="27.3"/>
    <x v="1"/>
  </r>
  <r>
    <x v="3"/>
    <x v="3"/>
    <d v="2018-10-27T00:00:00"/>
    <x v="2"/>
    <x v="4"/>
    <x v="0"/>
    <x v="96"/>
    <s v="NED"/>
    <n v="10006900421"/>
    <n v="25.9"/>
    <x v="2"/>
  </r>
  <r>
    <x v="3"/>
    <x v="3"/>
    <d v="2018-10-27T00:00:00"/>
    <x v="2"/>
    <x v="4"/>
    <x v="0"/>
    <x v="7"/>
    <s v="FRA"/>
    <n v="10010678569"/>
    <n v="21.5"/>
    <x v="3"/>
  </r>
  <r>
    <x v="3"/>
    <x v="3"/>
    <d v="2018-10-27T00:00:00"/>
    <x v="2"/>
    <x v="4"/>
    <x v="0"/>
    <x v="9"/>
    <s v="CZE"/>
    <n v="10004612534"/>
    <n v="31.4"/>
    <x v="4"/>
  </r>
  <r>
    <x v="3"/>
    <x v="3"/>
    <d v="2018-10-27T00:00:00"/>
    <x v="2"/>
    <x v="4"/>
    <x v="0"/>
    <x v="92"/>
    <s v="JPN"/>
    <n v="10005964470"/>
    <n v="29.6"/>
    <x v="5"/>
  </r>
  <r>
    <x v="3"/>
    <x v="3"/>
    <d v="2018-10-27T00:00:00"/>
    <x v="2"/>
    <x v="4"/>
    <x v="1"/>
    <x v="141"/>
    <s v="AUS"/>
    <n v="10009009462"/>
    <n v="23.3"/>
    <x v="0"/>
  </r>
  <r>
    <x v="3"/>
    <x v="3"/>
    <d v="2018-10-27T00:00:00"/>
    <x v="2"/>
    <x v="4"/>
    <x v="1"/>
    <x v="111"/>
    <s v="NZL"/>
    <n v="10005782695"/>
    <n v="29.3"/>
    <x v="1"/>
  </r>
  <r>
    <x v="3"/>
    <x v="3"/>
    <d v="2018-10-27T00:00:00"/>
    <x v="2"/>
    <x v="4"/>
    <x v="1"/>
    <x v="0"/>
    <s v="NED"/>
    <n v="10009535686"/>
    <n v="21.6"/>
    <x v="2"/>
  </r>
  <r>
    <x v="3"/>
    <x v="3"/>
    <d v="2018-10-27T00:00:00"/>
    <x v="2"/>
    <x v="4"/>
    <x v="1"/>
    <x v="10"/>
    <s v="COL"/>
    <n v="10010830840"/>
    <n v="20"/>
    <x v="3"/>
  </r>
  <r>
    <x v="3"/>
    <x v="3"/>
    <d v="2018-10-27T00:00:00"/>
    <x v="2"/>
    <x v="4"/>
    <x v="1"/>
    <x v="162"/>
    <s v="UKR"/>
    <n v="10002418415"/>
    <n v="36.200000000000003"/>
    <x v="4"/>
  </r>
  <r>
    <x v="3"/>
    <x v="3"/>
    <d v="2018-10-27T00:00:00"/>
    <x v="2"/>
    <x v="4"/>
    <x v="1"/>
    <x v="109"/>
    <s v="POL"/>
    <n v="10006902239"/>
    <n v="27.3"/>
    <x v="5"/>
  </r>
  <r>
    <x v="0"/>
    <x v="3"/>
    <d v="2018-10-20T00:00:00"/>
    <x v="2"/>
    <x v="0"/>
    <x v="0"/>
    <x v="16"/>
    <s v="AUS"/>
    <n v="10006894559"/>
    <n v="26.2"/>
    <x v="0"/>
  </r>
  <r>
    <x v="0"/>
    <x v="3"/>
    <d v="2018-10-20T00:00:00"/>
    <x v="2"/>
    <x v="0"/>
    <x v="0"/>
    <x v="102"/>
    <s v="KAZ"/>
    <n v="10007828183"/>
    <n v="25.1"/>
    <x v="1"/>
  </r>
  <r>
    <x v="0"/>
    <x v="3"/>
    <d v="2018-10-20T00:00:00"/>
    <x v="2"/>
    <x v="0"/>
    <x v="0"/>
    <x v="10"/>
    <s v="COL"/>
    <n v="10010830840"/>
    <n v="20"/>
    <x v="2"/>
  </r>
  <r>
    <x v="0"/>
    <x v="3"/>
    <d v="2018-10-20T00:00:00"/>
    <x v="2"/>
    <x v="0"/>
    <x v="0"/>
    <x v="47"/>
    <s v="LTU"/>
    <n v="10009181234"/>
    <n v="23.5"/>
    <x v="3"/>
  </r>
  <r>
    <x v="0"/>
    <x v="3"/>
    <d v="2018-10-20T00:00:00"/>
    <x v="2"/>
    <x v="0"/>
    <x v="0"/>
    <x v="165"/>
    <s v="CHN"/>
    <n v="10014664057"/>
    <n v="22.6"/>
    <x v="4"/>
  </r>
  <r>
    <x v="0"/>
    <x v="3"/>
    <d v="2018-10-20T00:00:00"/>
    <x v="2"/>
    <x v="0"/>
    <x v="0"/>
    <x v="99"/>
    <s v="RUS"/>
    <n v="10051694112"/>
    <n v="31.8"/>
    <x v="5"/>
  </r>
  <r>
    <x v="0"/>
    <x v="3"/>
    <d v="2018-10-20T00:00:00"/>
    <x v="2"/>
    <x v="0"/>
    <x v="0"/>
    <x v="157"/>
    <s v="AZE"/>
    <n v="10006319633"/>
    <n v="28.9"/>
    <x v="6"/>
  </r>
  <r>
    <x v="0"/>
    <x v="3"/>
    <d v="2018-10-20T00:00:00"/>
    <x v="2"/>
    <x v="0"/>
    <x v="1"/>
    <x v="110"/>
    <s v="NED"/>
    <n v="10050887493"/>
    <n v="35.200000000000003"/>
    <x v="0"/>
  </r>
  <r>
    <x v="0"/>
    <x v="3"/>
    <d v="2018-10-20T00:00:00"/>
    <x v="2"/>
    <x v="0"/>
    <x v="1"/>
    <x v="111"/>
    <s v="NZL"/>
    <n v="10005782695"/>
    <n v="29.3"/>
    <x v="1"/>
  </r>
  <r>
    <x v="0"/>
    <x v="3"/>
    <d v="2018-10-20T00:00:00"/>
    <x v="2"/>
    <x v="0"/>
    <x v="1"/>
    <x v="72"/>
    <s v="ESP"/>
    <n v="10006552534"/>
    <n v="28.4"/>
    <x v="2"/>
  </r>
  <r>
    <x v="0"/>
    <x v="3"/>
    <d v="2018-10-20T00:00:00"/>
    <x v="2"/>
    <x v="0"/>
    <x v="1"/>
    <x v="68"/>
    <s v="HUN"/>
    <n v="10007073506"/>
    <n v="28.3"/>
    <x v="3"/>
  </r>
  <r>
    <x v="0"/>
    <x v="3"/>
    <d v="2018-10-20T00:00:00"/>
    <x v="2"/>
    <x v="0"/>
    <x v="1"/>
    <x v="104"/>
    <s v="BLR"/>
    <n v="10009049979"/>
    <n v="23.6"/>
    <x v="4"/>
  </r>
  <r>
    <x v="0"/>
    <x v="3"/>
    <d v="2018-10-20T00:00:00"/>
    <x v="2"/>
    <x v="0"/>
    <x v="1"/>
    <x v="93"/>
    <s v="MAS"/>
    <n v="10004868370"/>
    <n v="30.8"/>
    <x v="5"/>
  </r>
  <r>
    <x v="0"/>
    <x v="3"/>
    <d v="2018-10-20T00:00:00"/>
    <x v="2"/>
    <x v="0"/>
    <x v="1"/>
    <x v="166"/>
    <s v="ITA"/>
    <n v="10006108051"/>
    <n v="29.8"/>
    <x v="6"/>
  </r>
  <r>
    <x v="0"/>
    <x v="3"/>
    <d v="2018-10-20T00:00:00"/>
    <x v="2"/>
    <x v="0"/>
    <x v="2"/>
    <x v="21"/>
    <s v="GBR"/>
    <n v="10009967641"/>
    <n v="21.5"/>
    <x v="0"/>
  </r>
  <r>
    <x v="0"/>
    <x v="3"/>
    <d v="2018-10-20T00:00:00"/>
    <x v="2"/>
    <x v="0"/>
    <x v="2"/>
    <x v="112"/>
    <s v="JPN"/>
    <n v="10008098470"/>
    <n v="33.700000000000003"/>
    <x v="1"/>
  </r>
  <r>
    <x v="0"/>
    <x v="3"/>
    <d v="2018-10-20T00:00:00"/>
    <x v="2"/>
    <x v="0"/>
    <x v="2"/>
    <x v="54"/>
    <s v="VEN"/>
    <n v="10004717719"/>
    <n v="29.9"/>
    <x v="2"/>
  </r>
  <r>
    <x v="0"/>
    <x v="3"/>
    <d v="2018-10-20T00:00:00"/>
    <x v="2"/>
    <x v="0"/>
    <x v="2"/>
    <x v="15"/>
    <s v="GER"/>
    <n v="10009178002"/>
    <n v="22.7"/>
    <x v="3"/>
  </r>
  <r>
    <x v="0"/>
    <x v="3"/>
    <d v="2018-10-20T00:00:00"/>
    <x v="2"/>
    <x v="0"/>
    <x v="2"/>
    <x v="9"/>
    <s v="CZE"/>
    <n v="10004612534"/>
    <n v="31.4"/>
    <x v="4"/>
  </r>
  <r>
    <x v="0"/>
    <x v="3"/>
    <d v="2018-10-20T00:00:00"/>
    <x v="2"/>
    <x v="0"/>
    <x v="2"/>
    <x v="26"/>
    <s v="RSA"/>
    <n v="10007351671"/>
    <n v="28.9"/>
    <x v="5"/>
  </r>
  <r>
    <x v="0"/>
    <x v="3"/>
    <d v="2018-10-20T00:00:00"/>
    <x v="2"/>
    <x v="0"/>
    <x v="2"/>
    <x v="18"/>
    <s v="SUR"/>
    <n v="10117936018"/>
    <n v="25"/>
    <x v="6"/>
  </r>
  <r>
    <x v="0"/>
    <x v="3"/>
    <d v="2018-10-20T00:00:00"/>
    <x v="2"/>
    <x v="0"/>
    <x v="3"/>
    <x v="167"/>
    <s v="FRA"/>
    <n v="10003011125"/>
    <n v="34"/>
    <x v="0"/>
  </r>
  <r>
    <x v="0"/>
    <x v="3"/>
    <d v="2018-10-20T00:00:00"/>
    <x v="2"/>
    <x v="0"/>
    <x v="3"/>
    <x v="156"/>
    <s v="BRA"/>
    <n v="10008108574"/>
    <n v="24.4"/>
    <x v="1"/>
  </r>
  <r>
    <x v="0"/>
    <x v="3"/>
    <d v="2018-10-20T00:00:00"/>
    <x v="2"/>
    <x v="0"/>
    <x v="3"/>
    <x v="162"/>
    <s v="UKR"/>
    <n v="10002418415"/>
    <n v="36.200000000000003"/>
    <x v="2"/>
  </r>
  <r>
    <x v="0"/>
    <x v="3"/>
    <d v="2018-10-20T00:00:00"/>
    <x v="2"/>
    <x v="0"/>
    <x v="3"/>
    <x v="109"/>
    <s v="POL"/>
    <n v="10006902239"/>
    <n v="27.3"/>
    <x v="3"/>
  </r>
  <r>
    <x v="0"/>
    <x v="3"/>
    <d v="2018-10-20T00:00:00"/>
    <x v="2"/>
    <x v="0"/>
    <x v="3"/>
    <x v="92"/>
    <s v="JPN"/>
    <n v="10005964470"/>
    <n v="29.6"/>
    <x v="4"/>
  </r>
  <r>
    <x v="0"/>
    <x v="3"/>
    <d v="2018-10-20T00:00:00"/>
    <x v="2"/>
    <x v="0"/>
    <x v="3"/>
    <x v="117"/>
    <s v="ITA"/>
    <n v="10006073493"/>
    <n v="28.8"/>
    <x v="5"/>
  </r>
  <r>
    <x v="0"/>
    <x v="3"/>
    <d v="2018-10-20T00:00:00"/>
    <x v="2"/>
    <x v="0"/>
    <x v="3"/>
    <x v="168"/>
    <s v="NED"/>
    <n v="10009972994"/>
    <n v="20.9"/>
    <x v="6"/>
  </r>
  <r>
    <x v="0"/>
    <x v="3"/>
    <d v="2018-10-20T00:00:00"/>
    <x v="2"/>
    <x v="1"/>
    <x v="0"/>
    <x v="109"/>
    <s v="POL"/>
    <n v="10006902239"/>
    <n v="27.3"/>
    <x v="0"/>
  </r>
  <r>
    <x v="0"/>
    <x v="3"/>
    <d v="2018-10-20T00:00:00"/>
    <x v="2"/>
    <x v="1"/>
    <x v="0"/>
    <x v="93"/>
    <s v="MAS"/>
    <n v="10004868370"/>
    <n v="30.8"/>
    <x v="1"/>
  </r>
  <r>
    <x v="0"/>
    <x v="3"/>
    <d v="2018-10-20T00:00:00"/>
    <x v="2"/>
    <x v="1"/>
    <x v="0"/>
    <x v="10"/>
    <s v="COL"/>
    <n v="10010830840"/>
    <n v="20"/>
    <x v="2"/>
  </r>
  <r>
    <x v="0"/>
    <x v="3"/>
    <d v="2018-10-20T00:00:00"/>
    <x v="2"/>
    <x v="1"/>
    <x v="0"/>
    <x v="9"/>
    <s v="CZE"/>
    <n v="10004612534"/>
    <n v="31.4"/>
    <x v="3"/>
  </r>
  <r>
    <x v="0"/>
    <x v="3"/>
    <d v="2018-10-20T00:00:00"/>
    <x v="2"/>
    <x v="1"/>
    <x v="0"/>
    <x v="157"/>
    <s v="AZE"/>
    <n v="10006319633"/>
    <n v="28.9"/>
    <x v="4"/>
  </r>
  <r>
    <x v="0"/>
    <x v="3"/>
    <d v="2018-10-20T00:00:00"/>
    <x v="2"/>
    <x v="1"/>
    <x v="1"/>
    <x v="15"/>
    <s v="GER"/>
    <n v="10009178002"/>
    <n v="22.7"/>
    <x v="0"/>
  </r>
  <r>
    <x v="0"/>
    <x v="3"/>
    <d v="2018-10-20T00:00:00"/>
    <x v="2"/>
    <x v="1"/>
    <x v="1"/>
    <x v="99"/>
    <s v="RUS"/>
    <n v="10051694112"/>
    <n v="31.8"/>
    <x v="1"/>
  </r>
  <r>
    <x v="0"/>
    <x v="3"/>
    <d v="2018-10-20T00:00:00"/>
    <x v="2"/>
    <x v="1"/>
    <x v="1"/>
    <x v="104"/>
    <s v="BLR"/>
    <n v="10009049979"/>
    <n v="23.6"/>
    <x v="2"/>
  </r>
  <r>
    <x v="0"/>
    <x v="3"/>
    <d v="2018-10-20T00:00:00"/>
    <x v="2"/>
    <x v="1"/>
    <x v="1"/>
    <x v="72"/>
    <s v="ESP"/>
    <n v="10006552534"/>
    <n v="28.4"/>
    <x v="3"/>
  </r>
  <r>
    <x v="0"/>
    <x v="3"/>
    <d v="2018-10-20T00:00:00"/>
    <x v="2"/>
    <x v="1"/>
    <x v="1"/>
    <x v="168"/>
    <s v="NED"/>
    <n v="10009972994"/>
    <n v="20.9"/>
    <x v="4"/>
  </r>
  <r>
    <x v="0"/>
    <x v="3"/>
    <d v="2018-10-20T00:00:00"/>
    <x v="2"/>
    <x v="1"/>
    <x v="2"/>
    <x v="54"/>
    <s v="VEN"/>
    <n v="10004717719"/>
    <n v="29.9"/>
    <x v="0"/>
  </r>
  <r>
    <x v="0"/>
    <x v="3"/>
    <d v="2018-10-20T00:00:00"/>
    <x v="2"/>
    <x v="1"/>
    <x v="2"/>
    <x v="68"/>
    <s v="HUN"/>
    <n v="10007073506"/>
    <n v="28.3"/>
    <x v="1"/>
  </r>
  <r>
    <x v="0"/>
    <x v="3"/>
    <d v="2018-10-20T00:00:00"/>
    <x v="2"/>
    <x v="1"/>
    <x v="2"/>
    <x v="18"/>
    <s v="SUR"/>
    <n v="10117936018"/>
    <n v="25"/>
    <x v="2"/>
  </r>
  <r>
    <x v="0"/>
    <x v="3"/>
    <d v="2018-10-20T00:00:00"/>
    <x v="2"/>
    <x v="1"/>
    <x v="2"/>
    <x v="117"/>
    <s v="ITA"/>
    <n v="10006073493"/>
    <n v="28.8"/>
    <x v="3"/>
  </r>
  <r>
    <x v="0"/>
    <x v="3"/>
    <d v="2018-10-20T00:00:00"/>
    <x v="2"/>
    <x v="1"/>
    <x v="2"/>
    <x v="165"/>
    <s v="CHN"/>
    <n v="10014664057"/>
    <n v="22.6"/>
    <x v="4"/>
  </r>
  <r>
    <x v="0"/>
    <x v="3"/>
    <d v="2018-10-20T00:00:00"/>
    <x v="2"/>
    <x v="1"/>
    <x v="3"/>
    <x v="92"/>
    <s v="JPN"/>
    <n v="10005964470"/>
    <n v="29.6"/>
    <x v="0"/>
  </r>
  <r>
    <x v="0"/>
    <x v="3"/>
    <d v="2018-10-20T00:00:00"/>
    <x v="2"/>
    <x v="1"/>
    <x v="3"/>
    <x v="166"/>
    <s v="ITA"/>
    <n v="10006108051"/>
    <n v="29.8"/>
    <x v="1"/>
  </r>
  <r>
    <x v="0"/>
    <x v="3"/>
    <d v="2018-10-20T00:00:00"/>
    <x v="2"/>
    <x v="1"/>
    <x v="3"/>
    <x v="162"/>
    <s v="UKR"/>
    <n v="10002418415"/>
    <n v="36.200000000000003"/>
    <x v="2"/>
  </r>
  <r>
    <x v="0"/>
    <x v="3"/>
    <d v="2018-10-20T00:00:00"/>
    <x v="2"/>
    <x v="1"/>
    <x v="3"/>
    <x v="47"/>
    <s v="LTU"/>
    <n v="10009181234"/>
    <n v="23.5"/>
    <x v="3"/>
  </r>
  <r>
    <x v="0"/>
    <x v="3"/>
    <d v="2018-10-20T00:00:00"/>
    <x v="2"/>
    <x v="1"/>
    <x v="3"/>
    <x v="26"/>
    <s v="RSA"/>
    <n v="10007351671"/>
    <n v="28.9"/>
    <x v="4"/>
  </r>
  <r>
    <x v="0"/>
    <x v="3"/>
    <d v="2018-10-20T00:00:00"/>
    <x v="2"/>
    <x v="2"/>
    <x v="0"/>
    <x v="111"/>
    <s v="NZL"/>
    <n v="10005782695"/>
    <n v="29.3"/>
    <x v="0"/>
  </r>
  <r>
    <x v="0"/>
    <x v="3"/>
    <d v="2018-10-20T00:00:00"/>
    <x v="2"/>
    <x v="2"/>
    <x v="0"/>
    <x v="109"/>
    <s v="POL"/>
    <n v="10006902239"/>
    <n v="27.3"/>
    <x v="1"/>
  </r>
  <r>
    <x v="0"/>
    <x v="3"/>
    <d v="2018-10-20T00:00:00"/>
    <x v="2"/>
    <x v="2"/>
    <x v="0"/>
    <x v="92"/>
    <s v="JPN"/>
    <n v="10005964470"/>
    <n v="29.6"/>
    <x v="2"/>
  </r>
  <r>
    <x v="0"/>
    <x v="3"/>
    <d v="2018-10-20T00:00:00"/>
    <x v="2"/>
    <x v="2"/>
    <x v="0"/>
    <x v="112"/>
    <s v="JPN"/>
    <n v="10008098470"/>
    <n v="33.700000000000003"/>
    <x v="3"/>
  </r>
  <r>
    <x v="0"/>
    <x v="3"/>
    <d v="2018-10-20T00:00:00"/>
    <x v="2"/>
    <x v="2"/>
    <x v="0"/>
    <x v="16"/>
    <s v="AUS"/>
    <n v="10006894559"/>
    <n v="26.2"/>
    <x v="4"/>
  </r>
  <r>
    <x v="0"/>
    <x v="3"/>
    <d v="2018-10-20T00:00:00"/>
    <x v="2"/>
    <x v="2"/>
    <x v="0"/>
    <x v="167"/>
    <s v="FRA"/>
    <n v="10003011125"/>
    <n v="34"/>
    <x v="5"/>
  </r>
  <r>
    <x v="0"/>
    <x v="3"/>
    <d v="2018-10-20T00:00:00"/>
    <x v="2"/>
    <x v="2"/>
    <x v="1"/>
    <x v="21"/>
    <s v="GBR"/>
    <n v="10009967641"/>
    <n v="21.5"/>
    <x v="0"/>
  </r>
  <r>
    <x v="0"/>
    <x v="3"/>
    <d v="2018-10-20T00:00:00"/>
    <x v="2"/>
    <x v="2"/>
    <x v="1"/>
    <x v="110"/>
    <s v="NED"/>
    <n v="10050887493"/>
    <n v="35.200000000000003"/>
    <x v="1"/>
  </r>
  <r>
    <x v="0"/>
    <x v="3"/>
    <d v="2018-10-20T00:00:00"/>
    <x v="2"/>
    <x v="2"/>
    <x v="1"/>
    <x v="54"/>
    <s v="VEN"/>
    <n v="10004717719"/>
    <n v="29.9"/>
    <x v="2"/>
  </r>
  <r>
    <x v="0"/>
    <x v="3"/>
    <d v="2018-10-20T00:00:00"/>
    <x v="2"/>
    <x v="2"/>
    <x v="1"/>
    <x v="156"/>
    <s v="BRA"/>
    <n v="10008108574"/>
    <n v="24.4"/>
    <x v="3"/>
  </r>
  <r>
    <x v="0"/>
    <x v="3"/>
    <d v="2018-10-20T00:00:00"/>
    <x v="2"/>
    <x v="2"/>
    <x v="1"/>
    <x v="15"/>
    <s v="GER"/>
    <n v="10009178002"/>
    <n v="22.7"/>
    <x v="4"/>
  </r>
  <r>
    <x v="0"/>
    <x v="3"/>
    <d v="2018-10-20T00:00:00"/>
    <x v="2"/>
    <x v="2"/>
    <x v="1"/>
    <x v="102"/>
    <s v="KAZ"/>
    <n v="10007828183"/>
    <n v="25.1"/>
    <x v="5"/>
  </r>
  <r>
    <x v="0"/>
    <x v="3"/>
    <d v="2018-10-20T00:00:00"/>
    <x v="2"/>
    <x v="4"/>
    <x v="0"/>
    <x v="92"/>
    <s v="JPN"/>
    <n v="10005964470"/>
    <n v="29.6"/>
    <x v="0"/>
  </r>
  <r>
    <x v="0"/>
    <x v="3"/>
    <d v="2018-10-20T00:00:00"/>
    <x v="2"/>
    <x v="4"/>
    <x v="0"/>
    <x v="111"/>
    <s v="NZL"/>
    <n v="10005782695"/>
    <n v="29.3"/>
    <x v="1"/>
  </r>
  <r>
    <x v="0"/>
    <x v="3"/>
    <d v="2018-10-20T00:00:00"/>
    <x v="2"/>
    <x v="4"/>
    <x v="0"/>
    <x v="109"/>
    <s v="POL"/>
    <n v="10006902239"/>
    <n v="27.3"/>
    <x v="2"/>
  </r>
  <r>
    <x v="0"/>
    <x v="3"/>
    <d v="2018-10-20T00:00:00"/>
    <x v="2"/>
    <x v="4"/>
    <x v="0"/>
    <x v="21"/>
    <s v="GBR"/>
    <n v="10009967641"/>
    <n v="21.5"/>
    <x v="3"/>
  </r>
  <r>
    <x v="0"/>
    <x v="3"/>
    <d v="2018-10-20T00:00:00"/>
    <x v="2"/>
    <x v="4"/>
    <x v="0"/>
    <x v="110"/>
    <s v="NED"/>
    <n v="10050887493"/>
    <n v="35.200000000000003"/>
    <x v="4"/>
  </r>
  <r>
    <x v="0"/>
    <x v="3"/>
    <d v="2018-10-20T00:00:00"/>
    <x v="2"/>
    <x v="4"/>
    <x v="0"/>
    <x v="54"/>
    <s v="VEN"/>
    <n v="10004717719"/>
    <n v="29.9"/>
    <x v="5"/>
  </r>
  <r>
    <x v="0"/>
    <x v="3"/>
    <d v="2018-10-20T00:00:00"/>
    <x v="2"/>
    <x v="4"/>
    <x v="1"/>
    <x v="102"/>
    <s v="KAZ"/>
    <n v="10007828183"/>
    <n v="25.1"/>
    <x v="0"/>
  </r>
  <r>
    <x v="0"/>
    <x v="3"/>
    <d v="2018-10-20T00:00:00"/>
    <x v="2"/>
    <x v="4"/>
    <x v="1"/>
    <x v="167"/>
    <s v="FRA"/>
    <n v="10003011125"/>
    <n v="34"/>
    <x v="1"/>
  </r>
  <r>
    <x v="0"/>
    <x v="3"/>
    <d v="2018-10-20T00:00:00"/>
    <x v="2"/>
    <x v="4"/>
    <x v="1"/>
    <x v="16"/>
    <s v="AUS"/>
    <n v="10006894559"/>
    <n v="26.2"/>
    <x v="2"/>
  </r>
  <r>
    <x v="0"/>
    <x v="3"/>
    <d v="2018-10-20T00:00:00"/>
    <x v="2"/>
    <x v="4"/>
    <x v="1"/>
    <x v="112"/>
    <s v="JPN"/>
    <n v="10008098470"/>
    <n v="33.700000000000003"/>
    <x v="3"/>
  </r>
  <r>
    <x v="0"/>
    <x v="3"/>
    <d v="2018-10-20T00:00:00"/>
    <x v="2"/>
    <x v="4"/>
    <x v="1"/>
    <x v="15"/>
    <s v="GER"/>
    <n v="10009178002"/>
    <n v="22.7"/>
    <x v="4"/>
  </r>
  <r>
    <x v="0"/>
    <x v="3"/>
    <d v="2018-10-20T00:00:00"/>
    <x v="2"/>
    <x v="4"/>
    <x v="1"/>
    <x v="156"/>
    <s v="BRA"/>
    <n v="10008108574"/>
    <n v="24.4"/>
    <x v="5"/>
  </r>
  <r>
    <x v="17"/>
    <x v="3"/>
    <d v="2018-10-13T00:00:00"/>
    <x v="4"/>
    <x v="0"/>
    <x v="0"/>
    <x v="16"/>
    <s v="AUS"/>
    <n v="10006894559"/>
    <n v="26.1"/>
    <x v="0"/>
  </r>
  <r>
    <x v="17"/>
    <x v="3"/>
    <d v="2018-10-13T00:00:00"/>
    <x v="4"/>
    <x v="0"/>
    <x v="0"/>
    <x v="125"/>
    <s v="NZL"/>
    <n v="10015443087"/>
    <n v="19.7"/>
    <x v="1"/>
  </r>
  <r>
    <x v="17"/>
    <x v="3"/>
    <d v="2018-10-13T00:00:00"/>
    <x v="4"/>
    <x v="0"/>
    <x v="0"/>
    <x v="120"/>
    <s v="AUS"/>
    <e v="#N/A"/>
    <n v="19.5"/>
    <x v="2"/>
  </r>
  <r>
    <x v="17"/>
    <x v="3"/>
    <d v="2018-10-13T00:00:00"/>
    <x v="4"/>
    <x v="0"/>
    <x v="0"/>
    <x v="41"/>
    <s v="NZL"/>
    <n v="10010624918"/>
    <n v="22.1"/>
    <x v="3"/>
  </r>
  <r>
    <x v="17"/>
    <x v="3"/>
    <d v="2018-10-13T00:00:00"/>
    <x v="4"/>
    <x v="0"/>
    <x v="0"/>
    <x v="33"/>
    <s v="NZL"/>
    <n v="10006184742"/>
    <n v="27.2"/>
    <x v="4"/>
  </r>
  <r>
    <x v="17"/>
    <x v="3"/>
    <d v="2018-10-13T00:00:00"/>
    <x v="4"/>
    <x v="0"/>
    <x v="0"/>
    <x v="118"/>
    <s v="AUS"/>
    <n v="10055348887"/>
    <n v="18.3"/>
    <x v="5"/>
  </r>
  <r>
    <x v="17"/>
    <x v="3"/>
    <d v="2018-10-13T00:00:00"/>
    <x v="4"/>
    <x v="0"/>
    <x v="0"/>
    <x v="169"/>
    <s v="NZL"/>
    <e v="#N/A"/>
    <n v="18.100000000000001"/>
    <x v="6"/>
  </r>
  <r>
    <x v="17"/>
    <x v="3"/>
    <d v="2018-10-13T00:00:00"/>
    <x v="4"/>
    <x v="0"/>
    <x v="1"/>
    <x v="141"/>
    <s v="AUS"/>
    <n v="10009009462"/>
    <n v="23.2"/>
    <x v="0"/>
  </r>
  <r>
    <x v="17"/>
    <x v="3"/>
    <d v="2018-10-13T00:00:00"/>
    <x v="4"/>
    <x v="0"/>
    <x v="1"/>
    <x v="115"/>
    <s v="AUS"/>
    <n v="10009009260"/>
    <n v="23.5"/>
    <x v="1"/>
  </r>
  <r>
    <x v="17"/>
    <x v="3"/>
    <d v="2018-10-13T00:00:00"/>
    <x v="4"/>
    <x v="0"/>
    <x v="1"/>
    <x v="111"/>
    <s v="NZL"/>
    <n v="10005782695"/>
    <n v="29.3"/>
    <x v="2"/>
  </r>
  <r>
    <x v="17"/>
    <x v="3"/>
    <d v="2018-10-13T00:00:00"/>
    <x v="4"/>
    <x v="0"/>
    <x v="1"/>
    <x v="123"/>
    <s v="AUS"/>
    <e v="#N/A"/>
    <n v="19.2"/>
    <x v="3"/>
  </r>
  <r>
    <x v="17"/>
    <x v="3"/>
    <d v="2018-10-13T00:00:00"/>
    <x v="4"/>
    <x v="0"/>
    <x v="1"/>
    <x v="128"/>
    <s v="NZL"/>
    <n v="10008997641"/>
    <n v="23.2"/>
    <x v="4"/>
  </r>
  <r>
    <x v="17"/>
    <x v="3"/>
    <d v="2018-10-13T00:00:00"/>
    <x v="4"/>
    <x v="0"/>
    <x v="1"/>
    <x v="23"/>
    <s v="AUS"/>
    <n v="10055349695"/>
    <n v="18.7"/>
    <x v="5"/>
  </r>
  <r>
    <x v="17"/>
    <x v="3"/>
    <d v="2018-10-13T00:00:00"/>
    <x v="4"/>
    <x v="0"/>
    <x v="1"/>
    <x v="143"/>
    <s v="AUS"/>
    <n v="10010791030"/>
    <n v="24.1"/>
    <x v="6"/>
  </r>
  <r>
    <x v="17"/>
    <x v="3"/>
    <d v="2018-10-13T00:00:00"/>
    <x v="4"/>
    <x v="0"/>
    <x v="2"/>
    <x v="11"/>
    <s v="AUS"/>
    <n v="10015145724"/>
    <n v="19.5"/>
    <x v="0"/>
  </r>
  <r>
    <x v="17"/>
    <x v="3"/>
    <d v="2018-10-13T00:00:00"/>
    <x v="4"/>
    <x v="0"/>
    <x v="2"/>
    <x v="170"/>
    <s v="AUS"/>
    <n v="10061341164"/>
    <n v="18"/>
    <x v="1"/>
  </r>
  <r>
    <x v="17"/>
    <x v="3"/>
    <d v="2018-10-13T00:00:00"/>
    <x v="4"/>
    <x v="0"/>
    <x v="2"/>
    <x v="127"/>
    <s v="NZL"/>
    <n v="10009138491"/>
    <n v="22.4"/>
    <x v="2"/>
  </r>
  <r>
    <x v="17"/>
    <x v="3"/>
    <d v="2018-10-13T00:00:00"/>
    <x v="4"/>
    <x v="0"/>
    <x v="2"/>
    <x v="28"/>
    <s v="NZL"/>
    <n v="10009012391"/>
    <n v="23"/>
    <x v="3"/>
  </r>
  <r>
    <x v="17"/>
    <x v="3"/>
    <d v="2018-10-13T00:00:00"/>
    <x v="4"/>
    <x v="0"/>
    <x v="2"/>
    <x v="171"/>
    <s v="AUS"/>
    <e v="#N/A"/>
    <m/>
    <x v="4"/>
  </r>
  <r>
    <x v="17"/>
    <x v="3"/>
    <d v="2018-10-13T00:00:00"/>
    <x v="4"/>
    <x v="0"/>
    <x v="2"/>
    <x v="144"/>
    <s v="AUS "/>
    <n v="10007051274"/>
    <n v="25.8"/>
    <x v="5"/>
  </r>
  <r>
    <x v="17"/>
    <x v="3"/>
    <d v="2018-10-13T00:00:00"/>
    <x v="4"/>
    <x v="0"/>
    <x v="2"/>
    <x v="75"/>
    <s v="AUS"/>
    <n v="10010664829"/>
    <n v="20.5"/>
    <x v="6"/>
  </r>
  <r>
    <x v="17"/>
    <x v="3"/>
    <d v="2018-10-13T00:00:00"/>
    <x v="4"/>
    <x v="0"/>
    <x v="3"/>
    <x v="121"/>
    <s v="NZL"/>
    <n v="10009978048"/>
    <n v="19.8"/>
    <x v="0"/>
  </r>
  <r>
    <x v="17"/>
    <x v="3"/>
    <d v="2018-10-13T00:00:00"/>
    <x v="4"/>
    <x v="0"/>
    <x v="3"/>
    <x v="159"/>
    <s v="AUS"/>
    <n v="10007811817"/>
    <n v="24.7"/>
    <x v="1"/>
  </r>
  <r>
    <x v="17"/>
    <x v="3"/>
    <d v="2018-10-13T00:00:00"/>
    <x v="4"/>
    <x v="0"/>
    <x v="3"/>
    <x v="172"/>
    <s v="AUS"/>
    <n v="10009117071"/>
    <n v="22.5"/>
    <x v="2"/>
  </r>
  <r>
    <x v="17"/>
    <x v="3"/>
    <d v="2018-10-13T00:00:00"/>
    <x v="4"/>
    <x v="0"/>
    <x v="3"/>
    <x v="145"/>
    <s v="AUS "/>
    <n v="10010794262"/>
    <n v="19.8"/>
    <x v="3"/>
  </r>
  <r>
    <x v="17"/>
    <x v="3"/>
    <d v="2018-10-13T00:00:00"/>
    <x v="4"/>
    <x v="0"/>
    <x v="3"/>
    <x v="173"/>
    <s v="AUS"/>
    <e v="#N/A"/>
    <n v="18.100000000000001"/>
    <x v="4"/>
  </r>
  <r>
    <x v="17"/>
    <x v="3"/>
    <d v="2018-10-13T00:00:00"/>
    <x v="4"/>
    <x v="0"/>
    <x v="3"/>
    <x v="142"/>
    <s v="AUS"/>
    <e v="#N/A"/>
    <n v="24"/>
    <x v="5"/>
  </r>
  <r>
    <x v="17"/>
    <x v="3"/>
    <d v="2018-10-13T00:00:00"/>
    <x v="4"/>
    <x v="0"/>
    <x v="3"/>
    <x v="100"/>
    <s v="AUS"/>
    <n v="10011146694"/>
    <n v="19.600000000000001"/>
    <x v="6"/>
  </r>
  <r>
    <x v="17"/>
    <x v="3"/>
    <d v="2018-10-13T00:00:00"/>
    <x v="4"/>
    <x v="1"/>
    <x v="0"/>
    <x v="120"/>
    <s v="AUS"/>
    <e v="#N/A"/>
    <n v="19.5"/>
    <x v="0"/>
  </r>
  <r>
    <x v="17"/>
    <x v="3"/>
    <d v="2018-10-13T00:00:00"/>
    <x v="4"/>
    <x v="1"/>
    <x v="0"/>
    <x v="23"/>
    <s v="AUS"/>
    <n v="10055349695"/>
    <n v="18.7"/>
    <x v="1"/>
  </r>
  <r>
    <x v="17"/>
    <x v="3"/>
    <d v="2018-10-13T00:00:00"/>
    <x v="4"/>
    <x v="1"/>
    <x v="0"/>
    <x v="171"/>
    <s v="AUS"/>
    <e v="#N/A"/>
    <m/>
    <x v="2"/>
  </r>
  <r>
    <x v="17"/>
    <x v="3"/>
    <d v="2018-10-13T00:00:00"/>
    <x v="4"/>
    <x v="1"/>
    <x v="0"/>
    <x v="145"/>
    <s v="AUS "/>
    <n v="10010794262"/>
    <n v="19.8"/>
    <x v="3"/>
  </r>
  <r>
    <x v="17"/>
    <x v="3"/>
    <d v="2018-10-13T00:00:00"/>
    <x v="4"/>
    <x v="1"/>
    <x v="0"/>
    <x v="169"/>
    <s v="NZL"/>
    <e v="#N/A"/>
    <n v="18.100000000000001"/>
    <x v="4"/>
  </r>
  <r>
    <x v="17"/>
    <x v="3"/>
    <d v="2018-10-13T00:00:00"/>
    <x v="4"/>
    <x v="1"/>
    <x v="1"/>
    <x v="128"/>
    <s v="NZL"/>
    <n v="10008997641"/>
    <n v="23.2"/>
    <x v="0"/>
  </r>
  <r>
    <x v="17"/>
    <x v="3"/>
    <d v="2018-10-13T00:00:00"/>
    <x v="4"/>
    <x v="1"/>
    <x v="1"/>
    <x v="28"/>
    <s v="NZL"/>
    <n v="10009012391"/>
    <n v="23"/>
    <x v="1"/>
  </r>
  <r>
    <x v="17"/>
    <x v="3"/>
    <d v="2018-10-13T00:00:00"/>
    <x v="4"/>
    <x v="1"/>
    <x v="1"/>
    <x v="111"/>
    <s v="NZL"/>
    <n v="10005782695"/>
    <n v="29.3"/>
    <x v="2"/>
  </r>
  <r>
    <x v="17"/>
    <x v="3"/>
    <d v="2018-10-13T00:00:00"/>
    <x v="4"/>
    <x v="1"/>
    <x v="1"/>
    <x v="100"/>
    <s v="AUS"/>
    <n v="10011146694"/>
    <n v="19.600000000000001"/>
    <x v="3"/>
  </r>
  <r>
    <x v="17"/>
    <x v="3"/>
    <d v="2018-10-13T00:00:00"/>
    <x v="4"/>
    <x v="1"/>
    <x v="1"/>
    <x v="118"/>
    <s v="AUS"/>
    <n v="10055348887"/>
    <n v="18.3"/>
    <x v="4"/>
  </r>
  <r>
    <x v="17"/>
    <x v="3"/>
    <d v="2018-10-13T00:00:00"/>
    <x v="4"/>
    <x v="1"/>
    <x v="2"/>
    <x v="33"/>
    <s v="NZL"/>
    <n v="10006184742"/>
    <n v="27.2"/>
    <x v="0"/>
  </r>
  <r>
    <x v="17"/>
    <x v="3"/>
    <d v="2018-10-13T00:00:00"/>
    <x v="4"/>
    <x v="1"/>
    <x v="2"/>
    <x v="127"/>
    <s v="NZL"/>
    <n v="10009138491"/>
    <n v="22.4"/>
    <x v="1"/>
  </r>
  <r>
    <x v="17"/>
    <x v="3"/>
    <d v="2018-10-13T00:00:00"/>
    <x v="4"/>
    <x v="1"/>
    <x v="2"/>
    <x v="142"/>
    <s v="AUS"/>
    <e v="#N/A"/>
    <n v="24"/>
    <x v="2"/>
  </r>
  <r>
    <x v="17"/>
    <x v="3"/>
    <d v="2018-10-13T00:00:00"/>
    <x v="4"/>
    <x v="1"/>
    <x v="2"/>
    <x v="75"/>
    <s v="AUS"/>
    <n v="10010664829"/>
    <n v="20.5"/>
    <x v="3"/>
  </r>
  <r>
    <x v="17"/>
    <x v="3"/>
    <d v="2018-10-13T00:00:00"/>
    <x v="4"/>
    <x v="1"/>
    <x v="2"/>
    <x v="123"/>
    <s v="AUS"/>
    <e v="#N/A"/>
    <n v="19.2"/>
    <x v="4"/>
  </r>
  <r>
    <x v="17"/>
    <x v="3"/>
    <d v="2018-10-13T00:00:00"/>
    <x v="4"/>
    <x v="1"/>
    <x v="3"/>
    <x v="41"/>
    <s v="NZL"/>
    <n v="10010624918"/>
    <n v="22.1"/>
    <x v="0"/>
  </r>
  <r>
    <x v="17"/>
    <x v="3"/>
    <d v="2018-10-13T00:00:00"/>
    <x v="4"/>
    <x v="1"/>
    <x v="3"/>
    <x v="144"/>
    <s v="AUS "/>
    <n v="10007051274"/>
    <n v="25.8"/>
    <x v="1"/>
  </r>
  <r>
    <x v="17"/>
    <x v="3"/>
    <d v="2018-10-13T00:00:00"/>
    <x v="4"/>
    <x v="1"/>
    <x v="3"/>
    <x v="172"/>
    <s v="AUS"/>
    <n v="10009117071"/>
    <n v="22.5"/>
    <x v="2"/>
  </r>
  <r>
    <x v="17"/>
    <x v="3"/>
    <d v="2018-10-13T00:00:00"/>
    <x v="4"/>
    <x v="1"/>
    <x v="3"/>
    <x v="173"/>
    <s v="AUS"/>
    <e v="#N/A"/>
    <n v="18.100000000000001"/>
    <x v="3"/>
  </r>
  <r>
    <x v="17"/>
    <x v="3"/>
    <d v="2018-10-13T00:00:00"/>
    <x v="4"/>
    <x v="1"/>
    <x v="3"/>
    <x v="143"/>
    <s v="AUS"/>
    <n v="10010791030"/>
    <n v="24.1"/>
    <x v="4"/>
  </r>
  <r>
    <x v="17"/>
    <x v="3"/>
    <d v="2018-10-13T00:00:00"/>
    <x v="4"/>
    <x v="2"/>
    <x v="0"/>
    <x v="16"/>
    <s v="AUS"/>
    <n v="10006894559"/>
    <n v="26.1"/>
    <x v="0"/>
  </r>
  <r>
    <x v="17"/>
    <x v="3"/>
    <d v="2018-10-13T00:00:00"/>
    <x v="4"/>
    <x v="2"/>
    <x v="0"/>
    <x v="41"/>
    <s v="NZL"/>
    <n v="10010624918"/>
    <n v="22.1"/>
    <x v="1"/>
  </r>
  <r>
    <x v="17"/>
    <x v="3"/>
    <d v="2018-10-13T00:00:00"/>
    <x v="4"/>
    <x v="2"/>
    <x v="0"/>
    <x v="115"/>
    <s v="AUS"/>
    <n v="10009009260"/>
    <n v="23.5"/>
    <x v="2"/>
  </r>
  <r>
    <x v="17"/>
    <x v="3"/>
    <d v="2018-10-13T00:00:00"/>
    <x v="4"/>
    <x v="2"/>
    <x v="0"/>
    <x v="121"/>
    <s v="NZL"/>
    <n v="10009978048"/>
    <n v="19.8"/>
    <x v="3"/>
  </r>
  <r>
    <x v="17"/>
    <x v="3"/>
    <d v="2018-10-13T00:00:00"/>
    <x v="4"/>
    <x v="2"/>
    <x v="0"/>
    <x v="120"/>
    <s v="AUS"/>
    <e v="#N/A"/>
    <n v="19.5"/>
    <x v="4"/>
  </r>
  <r>
    <x v="17"/>
    <x v="3"/>
    <d v="2018-10-13T00:00:00"/>
    <x v="4"/>
    <x v="2"/>
    <x v="0"/>
    <x v="170"/>
    <s v="AUS"/>
    <n v="10061341164"/>
    <n v="18"/>
    <x v="5"/>
  </r>
  <r>
    <x v="17"/>
    <x v="3"/>
    <d v="2018-10-13T00:00:00"/>
    <x v="4"/>
    <x v="2"/>
    <x v="1"/>
    <x v="159"/>
    <s v="AUS"/>
    <n v="10007811817"/>
    <n v="24.7"/>
    <x v="0"/>
  </r>
  <r>
    <x v="17"/>
    <x v="3"/>
    <d v="2018-10-13T00:00:00"/>
    <x v="4"/>
    <x v="2"/>
    <x v="1"/>
    <x v="141"/>
    <s v="AUS"/>
    <n v="10009009462"/>
    <n v="23.2"/>
    <x v="1"/>
  </r>
  <r>
    <x v="17"/>
    <x v="3"/>
    <d v="2018-10-13T00:00:00"/>
    <x v="4"/>
    <x v="2"/>
    <x v="1"/>
    <x v="33"/>
    <s v="NZL"/>
    <n v="10006184742"/>
    <n v="27.2"/>
    <x v="2"/>
  </r>
  <r>
    <x v="17"/>
    <x v="3"/>
    <d v="2018-10-13T00:00:00"/>
    <x v="4"/>
    <x v="2"/>
    <x v="1"/>
    <x v="11"/>
    <s v="AUS"/>
    <n v="10015145724"/>
    <n v="19.5"/>
    <x v="3"/>
  </r>
  <r>
    <x v="17"/>
    <x v="3"/>
    <d v="2018-10-13T00:00:00"/>
    <x v="4"/>
    <x v="2"/>
    <x v="1"/>
    <x v="125"/>
    <s v="NZL"/>
    <n v="10015443087"/>
    <n v="19.7"/>
    <x v="4"/>
  </r>
  <r>
    <x v="17"/>
    <x v="3"/>
    <d v="2018-10-13T00:00:00"/>
    <x v="4"/>
    <x v="2"/>
    <x v="1"/>
    <x v="128"/>
    <s v="NZL"/>
    <n v="10008997641"/>
    <n v="23.2"/>
    <x v="5"/>
  </r>
  <r>
    <x v="17"/>
    <x v="3"/>
    <d v="2018-10-13T00:00:00"/>
    <x v="4"/>
    <x v="4"/>
    <x v="0"/>
    <x v="16"/>
    <s v="AUS"/>
    <n v="10006894559"/>
    <n v="26.1"/>
    <x v="0"/>
  </r>
  <r>
    <x v="17"/>
    <x v="3"/>
    <d v="2018-10-13T00:00:00"/>
    <x v="4"/>
    <x v="4"/>
    <x v="0"/>
    <x v="159"/>
    <s v="AUS"/>
    <n v="10007811817"/>
    <n v="24.7"/>
    <x v="1"/>
  </r>
  <r>
    <x v="17"/>
    <x v="3"/>
    <d v="2018-10-13T00:00:00"/>
    <x v="4"/>
    <x v="4"/>
    <x v="0"/>
    <x v="41"/>
    <s v="NZL"/>
    <n v="10010624918"/>
    <n v="22.1"/>
    <x v="2"/>
  </r>
  <r>
    <x v="17"/>
    <x v="3"/>
    <d v="2018-10-13T00:00:00"/>
    <x v="4"/>
    <x v="4"/>
    <x v="0"/>
    <x v="141"/>
    <s v="AUS"/>
    <n v="10009009462"/>
    <n v="23.2"/>
    <x v="3"/>
  </r>
  <r>
    <x v="17"/>
    <x v="3"/>
    <d v="2018-10-13T00:00:00"/>
    <x v="4"/>
    <x v="4"/>
    <x v="0"/>
    <x v="33"/>
    <s v="NZL"/>
    <n v="10006184742"/>
    <n v="27.2"/>
    <x v="4"/>
  </r>
  <r>
    <x v="17"/>
    <x v="3"/>
    <d v="2018-10-13T00:00:00"/>
    <x v="4"/>
    <x v="4"/>
    <x v="0"/>
    <x v="115"/>
    <s v="AUS"/>
    <n v="10009009260"/>
    <n v="23.5"/>
    <x v="5"/>
  </r>
  <r>
    <x v="17"/>
    <x v="3"/>
    <d v="2018-10-13T00:00:00"/>
    <x v="4"/>
    <x v="4"/>
    <x v="1"/>
    <x v="128"/>
    <s v="NZL"/>
    <n v="10008997641"/>
    <n v="23.2"/>
    <x v="0"/>
  </r>
  <r>
    <x v="17"/>
    <x v="3"/>
    <d v="2018-10-13T00:00:00"/>
    <x v="4"/>
    <x v="4"/>
    <x v="1"/>
    <x v="125"/>
    <s v="NZL"/>
    <n v="10015443087"/>
    <n v="19.7"/>
    <x v="1"/>
  </r>
  <r>
    <x v="17"/>
    <x v="3"/>
    <d v="2018-10-13T00:00:00"/>
    <x v="4"/>
    <x v="4"/>
    <x v="1"/>
    <x v="11"/>
    <s v="AUS"/>
    <n v="10015145724"/>
    <n v="19.5"/>
    <x v="2"/>
  </r>
  <r>
    <x v="17"/>
    <x v="3"/>
    <d v="2018-10-13T00:00:00"/>
    <x v="4"/>
    <x v="4"/>
    <x v="1"/>
    <x v="170"/>
    <s v="AUS"/>
    <n v="10061341164"/>
    <n v="18"/>
    <x v="3"/>
  </r>
  <r>
    <x v="17"/>
    <x v="3"/>
    <d v="2018-10-13T00:00:00"/>
    <x v="4"/>
    <x v="4"/>
    <x v="1"/>
    <x v="121"/>
    <s v="NZL"/>
    <n v="10009978048"/>
    <n v="19.8"/>
    <x v="4"/>
  </r>
  <r>
    <x v="17"/>
    <x v="3"/>
    <d v="2018-10-13T00:00:00"/>
    <x v="4"/>
    <x v="4"/>
    <x v="1"/>
    <x v="120"/>
    <s v="AUS"/>
    <e v="#N/A"/>
    <n v="19.5"/>
    <x v="5"/>
  </r>
  <r>
    <x v="8"/>
    <x v="4"/>
    <d v="2018-04-06T00:00:00"/>
    <x v="1"/>
    <x v="0"/>
    <x v="0"/>
    <x v="141"/>
    <s v="AUS"/>
    <n v="10009009462"/>
    <n v="22.7"/>
    <x v="0"/>
  </r>
  <r>
    <x v="8"/>
    <x v="4"/>
    <d v="2018-04-06T00:00:00"/>
    <x v="1"/>
    <x v="0"/>
    <x v="0"/>
    <x v="93"/>
    <s v="MAS"/>
    <n v="10004868370"/>
    <n v="30.3"/>
    <x v="1"/>
  </r>
  <r>
    <x v="8"/>
    <x v="4"/>
    <d v="2018-04-06T00:00:00"/>
    <x v="1"/>
    <x v="0"/>
    <x v="0"/>
    <x v="12"/>
    <s v="TTO"/>
    <n v="10009010876"/>
    <n v="24.2"/>
    <x v="2"/>
  </r>
  <r>
    <x v="8"/>
    <x v="4"/>
    <d v="2018-04-06T00:00:00"/>
    <x v="1"/>
    <x v="0"/>
    <x v="0"/>
    <x v="174"/>
    <s v="IND"/>
    <n v="10011156903"/>
    <n v="20"/>
    <x v="3"/>
  </r>
  <r>
    <x v="8"/>
    <x v="4"/>
    <d v="2018-04-06T00:00:00"/>
    <x v="1"/>
    <x v="0"/>
    <x v="0"/>
    <x v="175"/>
    <s v="GBR"/>
    <n v="10006898296"/>
    <n v="25.6"/>
    <x v="4"/>
  </r>
  <r>
    <x v="8"/>
    <x v="4"/>
    <d v="2018-04-06T00:00:00"/>
    <x v="1"/>
    <x v="0"/>
    <x v="0"/>
    <x v="84"/>
    <s v="CAN"/>
    <n v="10007212639"/>
    <n v="26.8"/>
    <x v="5"/>
  </r>
  <r>
    <x v="8"/>
    <x v="4"/>
    <d v="2018-04-06T00:00:00"/>
    <x v="1"/>
    <x v="0"/>
    <x v="1"/>
    <x v="16"/>
    <s v="AUS"/>
    <n v="10006894559"/>
    <n v="25.6"/>
    <x v="0"/>
  </r>
  <r>
    <x v="8"/>
    <x v="4"/>
    <d v="2018-04-06T00:00:00"/>
    <x v="1"/>
    <x v="0"/>
    <x v="1"/>
    <x v="176"/>
    <s v="CAN"/>
    <n v="10009821131"/>
    <n v="19.899999999999999"/>
    <x v="1"/>
  </r>
  <r>
    <x v="8"/>
    <x v="4"/>
    <d v="2018-04-06T00:00:00"/>
    <x v="1"/>
    <x v="0"/>
    <x v="1"/>
    <x v="138"/>
    <s v="GBR"/>
    <n v="10007499292"/>
    <n v="25.5"/>
    <x v="2"/>
  </r>
  <r>
    <x v="8"/>
    <x v="4"/>
    <d v="2018-04-06T00:00:00"/>
    <x v="1"/>
    <x v="0"/>
    <x v="1"/>
    <x v="1"/>
    <s v="MAS"/>
    <n v="10009150215"/>
    <n v="22.4"/>
    <x v="3"/>
  </r>
  <r>
    <x v="8"/>
    <x v="4"/>
    <d v="2018-04-06T00:00:00"/>
    <x v="1"/>
    <x v="0"/>
    <x v="1"/>
    <x v="177"/>
    <s v="IND"/>
    <n v="10050854050"/>
    <n v="24.6"/>
    <x v="4"/>
  </r>
  <r>
    <x v="8"/>
    <x v="4"/>
    <d v="2018-04-06T00:00:00"/>
    <x v="1"/>
    <x v="0"/>
    <x v="1"/>
    <x v="121"/>
    <s v="NZL"/>
    <n v="10009978048"/>
    <n v="19.3"/>
    <x v="5"/>
  </r>
  <r>
    <x v="8"/>
    <x v="4"/>
    <d v="2018-04-06T00:00:00"/>
    <x v="1"/>
    <x v="0"/>
    <x v="2"/>
    <x v="29"/>
    <s v="GBR"/>
    <n v="10017950943"/>
    <n v="21.1"/>
    <x v="0"/>
  </r>
  <r>
    <x v="8"/>
    <x v="4"/>
    <d v="2018-04-06T00:00:00"/>
    <x v="1"/>
    <x v="0"/>
    <x v="2"/>
    <x v="33"/>
    <s v="NZL"/>
    <n v="10006184742"/>
    <n v="26.7"/>
    <x v="1"/>
  </r>
  <r>
    <x v="8"/>
    <x v="4"/>
    <d v="2018-04-06T00:00:00"/>
    <x v="1"/>
    <x v="0"/>
    <x v="2"/>
    <x v="178"/>
    <s v="GBR"/>
    <n v="10006898300"/>
    <n v="25.6"/>
    <x v="2"/>
  </r>
  <r>
    <x v="8"/>
    <x v="4"/>
    <d v="2018-04-06T00:00:00"/>
    <x v="1"/>
    <x v="0"/>
    <x v="2"/>
    <x v="179"/>
    <s v="IND "/>
    <e v="#N/A"/>
    <m/>
    <x v="3"/>
  </r>
  <r>
    <x v="8"/>
    <x v="4"/>
    <d v="2018-04-06T00:00:00"/>
    <x v="1"/>
    <x v="0"/>
    <x v="2"/>
    <x v="32"/>
    <s v="TTO"/>
    <n v="10010821241"/>
    <n v="19.5"/>
    <x v="4"/>
  </r>
  <r>
    <x v="8"/>
    <x v="4"/>
    <d v="2018-04-06T00:00:00"/>
    <x v="1"/>
    <x v="0"/>
    <x v="2"/>
    <x v="180"/>
    <s v="CAN "/>
    <n v="10052410393"/>
    <m/>
    <x v="5"/>
  </r>
  <r>
    <x v="8"/>
    <x v="4"/>
    <d v="2018-04-06T00:00:00"/>
    <x v="1"/>
    <x v="0"/>
    <x v="3"/>
    <x v="21"/>
    <s v="GBR"/>
    <n v="10009967641"/>
    <n v="21"/>
    <x v="0"/>
  </r>
  <r>
    <x v="8"/>
    <x v="4"/>
    <d v="2018-04-06T00:00:00"/>
    <x v="1"/>
    <x v="0"/>
    <x v="3"/>
    <x v="159"/>
    <s v="AUS"/>
    <n v="10007811817"/>
    <n v="24.2"/>
    <x v="1"/>
  </r>
  <r>
    <x v="8"/>
    <x v="4"/>
    <d v="2018-04-06T00:00:00"/>
    <x v="1"/>
    <x v="0"/>
    <x v="3"/>
    <x v="111"/>
    <s v="NZL"/>
    <n v="10005782695"/>
    <n v="28.7"/>
    <x v="2"/>
  </r>
  <r>
    <x v="8"/>
    <x v="4"/>
    <d v="2018-04-06T00:00:00"/>
    <x v="1"/>
    <x v="0"/>
    <x v="3"/>
    <x v="181"/>
    <s v="GBR"/>
    <n v="10009316024"/>
    <n v="22.5"/>
    <x v="3"/>
  </r>
  <r>
    <x v="8"/>
    <x v="4"/>
    <d v="2018-04-06T00:00:00"/>
    <x v="1"/>
    <x v="0"/>
    <x v="3"/>
    <x v="39"/>
    <s v="MAS"/>
    <n v="10010645732"/>
    <n v="20.3"/>
    <x v="4"/>
  </r>
  <r>
    <x v="8"/>
    <x v="4"/>
    <d v="2018-04-06T00:00:00"/>
    <x v="1"/>
    <x v="0"/>
    <x v="3"/>
    <x v="182"/>
    <s v="TTO"/>
    <n v="10006898401"/>
    <n v="26.9"/>
    <x v="5"/>
  </r>
  <r>
    <x v="8"/>
    <x v="4"/>
    <d v="2018-04-06T00:00:00"/>
    <x v="1"/>
    <x v="1"/>
    <x v="0"/>
    <x v="181"/>
    <s v="GBR"/>
    <n v="10009316024"/>
    <n v="22.5"/>
    <x v="0"/>
  </r>
  <r>
    <x v="8"/>
    <x v="4"/>
    <d v="2018-04-06T00:00:00"/>
    <x v="1"/>
    <x v="1"/>
    <x v="0"/>
    <x v="12"/>
    <s v="TTO"/>
    <n v="10009010876"/>
    <n v="24.2"/>
    <x v="1"/>
  </r>
  <r>
    <x v="8"/>
    <x v="4"/>
    <d v="2018-04-06T00:00:00"/>
    <x v="1"/>
    <x v="1"/>
    <x v="0"/>
    <x v="179"/>
    <s v="IND "/>
    <e v="#N/A"/>
    <m/>
    <x v="2"/>
  </r>
  <r>
    <x v="8"/>
    <x v="4"/>
    <d v="2018-04-06T00:00:00"/>
    <x v="1"/>
    <x v="1"/>
    <x v="0"/>
    <x v="121"/>
    <s v="NZL"/>
    <n v="10009978048"/>
    <n v="19.3"/>
    <x v="3"/>
  </r>
  <r>
    <x v="8"/>
    <x v="4"/>
    <d v="2018-04-06T00:00:00"/>
    <x v="1"/>
    <x v="1"/>
    <x v="1"/>
    <x v="84"/>
    <s v="CAN"/>
    <n v="10007212639"/>
    <n v="26.8"/>
    <x v="0"/>
  </r>
  <r>
    <x v="8"/>
    <x v="4"/>
    <d v="2018-04-06T00:00:00"/>
    <x v="1"/>
    <x v="1"/>
    <x v="1"/>
    <x v="32"/>
    <s v="TTO"/>
    <n v="10010821241"/>
    <n v="19.5"/>
    <x v="1"/>
  </r>
  <r>
    <x v="8"/>
    <x v="4"/>
    <d v="2018-04-06T00:00:00"/>
    <x v="1"/>
    <x v="1"/>
    <x v="1"/>
    <x v="138"/>
    <s v="GBR"/>
    <n v="10007499292"/>
    <n v="25.5"/>
    <x v="2"/>
  </r>
  <r>
    <x v="8"/>
    <x v="4"/>
    <d v="2018-04-06T00:00:00"/>
    <x v="1"/>
    <x v="1"/>
    <x v="1"/>
    <x v="177"/>
    <s v="IND"/>
    <n v="10050854050"/>
    <n v="24.6"/>
    <x v="3"/>
  </r>
  <r>
    <x v="8"/>
    <x v="4"/>
    <d v="2018-04-06T00:00:00"/>
    <x v="1"/>
    <x v="1"/>
    <x v="2"/>
    <x v="178"/>
    <s v="GBR"/>
    <n v="10006898300"/>
    <n v="25.6"/>
    <x v="0"/>
  </r>
  <r>
    <x v="8"/>
    <x v="4"/>
    <d v="2018-04-06T00:00:00"/>
    <x v="1"/>
    <x v="1"/>
    <x v="2"/>
    <x v="182"/>
    <s v="TTO"/>
    <n v="10006898401"/>
    <n v="26.9"/>
    <x v="1"/>
  </r>
  <r>
    <x v="8"/>
    <x v="4"/>
    <d v="2018-04-06T00:00:00"/>
    <x v="1"/>
    <x v="1"/>
    <x v="2"/>
    <x v="1"/>
    <s v="MAS"/>
    <n v="10009150215"/>
    <n v="22.4"/>
    <x v="2"/>
  </r>
  <r>
    <x v="8"/>
    <x v="4"/>
    <d v="2018-04-06T00:00:00"/>
    <x v="1"/>
    <x v="1"/>
    <x v="2"/>
    <x v="175"/>
    <s v="GBR"/>
    <n v="10006898296"/>
    <n v="25.6"/>
    <x v="3"/>
  </r>
  <r>
    <x v="8"/>
    <x v="4"/>
    <d v="2018-04-06T00:00:00"/>
    <x v="1"/>
    <x v="1"/>
    <x v="3"/>
    <x v="111"/>
    <s v="NZL"/>
    <n v="10005782695"/>
    <n v="28.7"/>
    <x v="0"/>
  </r>
  <r>
    <x v="8"/>
    <x v="4"/>
    <d v="2018-04-06T00:00:00"/>
    <x v="1"/>
    <x v="1"/>
    <x v="3"/>
    <x v="39"/>
    <s v="MAS"/>
    <n v="10010645732"/>
    <n v="20.3"/>
    <x v="1"/>
  </r>
  <r>
    <x v="8"/>
    <x v="4"/>
    <d v="2018-04-06T00:00:00"/>
    <x v="1"/>
    <x v="1"/>
    <x v="3"/>
    <x v="174"/>
    <s v="IND"/>
    <n v="10011156903"/>
    <n v="20"/>
    <x v="2"/>
  </r>
  <r>
    <x v="8"/>
    <x v="4"/>
    <d v="2018-04-06T00:00:00"/>
    <x v="1"/>
    <x v="1"/>
    <x v="3"/>
    <x v="180"/>
    <s v="CAN "/>
    <n v="10052410393"/>
    <m/>
    <x v="3"/>
  </r>
  <r>
    <x v="8"/>
    <x v="4"/>
    <d v="2018-04-06T00:00:00"/>
    <x v="1"/>
    <x v="2"/>
    <x v="0"/>
    <x v="33"/>
    <s v="NZL"/>
    <n v="10006184742"/>
    <n v="26.7"/>
    <x v="0"/>
  </r>
  <r>
    <x v="8"/>
    <x v="4"/>
    <d v="2018-04-06T00:00:00"/>
    <x v="1"/>
    <x v="2"/>
    <x v="0"/>
    <x v="21"/>
    <s v="GBR"/>
    <n v="10009967641"/>
    <n v="21"/>
    <x v="1"/>
  </r>
  <r>
    <x v="8"/>
    <x v="4"/>
    <d v="2018-04-06T00:00:00"/>
    <x v="1"/>
    <x v="2"/>
    <x v="0"/>
    <x v="111"/>
    <s v="NZL"/>
    <n v="10005782695"/>
    <n v="28.7"/>
    <x v="2"/>
  </r>
  <r>
    <x v="8"/>
    <x v="4"/>
    <d v="2018-04-06T00:00:00"/>
    <x v="1"/>
    <x v="2"/>
    <x v="0"/>
    <x v="176"/>
    <s v="CAN"/>
    <n v="10009821131"/>
    <n v="19.899999999999999"/>
    <x v="3"/>
  </r>
  <r>
    <x v="8"/>
    <x v="4"/>
    <d v="2018-04-06T00:00:00"/>
    <x v="1"/>
    <x v="2"/>
    <x v="0"/>
    <x v="141"/>
    <s v="AUS"/>
    <n v="10009009462"/>
    <n v="22.7"/>
    <x v="4"/>
  </r>
  <r>
    <x v="8"/>
    <x v="4"/>
    <d v="2018-04-06T00:00:00"/>
    <x v="1"/>
    <x v="2"/>
    <x v="0"/>
    <x v="181"/>
    <s v="GBR"/>
    <n v="10009316024"/>
    <n v="22.5"/>
    <x v="5"/>
  </r>
  <r>
    <x v="8"/>
    <x v="4"/>
    <d v="2018-04-06T00:00:00"/>
    <x v="1"/>
    <x v="2"/>
    <x v="1"/>
    <x v="16"/>
    <s v="AUS"/>
    <n v="10006894559"/>
    <n v="25.6"/>
    <x v="0"/>
  </r>
  <r>
    <x v="8"/>
    <x v="4"/>
    <d v="2018-04-06T00:00:00"/>
    <x v="1"/>
    <x v="2"/>
    <x v="1"/>
    <x v="93"/>
    <s v="MAS"/>
    <n v="10004868370"/>
    <n v="30.3"/>
    <x v="1"/>
  </r>
  <r>
    <x v="8"/>
    <x v="4"/>
    <d v="2018-04-06T00:00:00"/>
    <x v="1"/>
    <x v="2"/>
    <x v="1"/>
    <x v="178"/>
    <s v="GBR"/>
    <n v="10006898300"/>
    <n v="25.6"/>
    <x v="2"/>
  </r>
  <r>
    <x v="8"/>
    <x v="4"/>
    <d v="2018-04-06T00:00:00"/>
    <x v="1"/>
    <x v="2"/>
    <x v="1"/>
    <x v="29"/>
    <s v="GBR"/>
    <n v="10017950943"/>
    <n v="21.1"/>
    <x v="3"/>
  </r>
  <r>
    <x v="8"/>
    <x v="4"/>
    <d v="2018-04-06T00:00:00"/>
    <x v="1"/>
    <x v="2"/>
    <x v="1"/>
    <x v="84"/>
    <s v="CAN"/>
    <n v="10007212639"/>
    <n v="26.8"/>
    <x v="4"/>
  </r>
  <r>
    <x v="8"/>
    <x v="4"/>
    <d v="2018-04-06T00:00:00"/>
    <x v="1"/>
    <x v="2"/>
    <x v="1"/>
    <x v="159"/>
    <s v="AUS"/>
    <n v="10007811817"/>
    <n v="24.2"/>
    <x v="5"/>
  </r>
  <r>
    <x v="8"/>
    <x v="4"/>
    <d v="2018-04-06T00:00:00"/>
    <x v="1"/>
    <x v="4"/>
    <x v="0"/>
    <x v="16"/>
    <s v="AUS"/>
    <n v="10006894559"/>
    <n v="25.6"/>
    <x v="0"/>
  </r>
  <r>
    <x v="8"/>
    <x v="4"/>
    <d v="2018-04-06T00:00:00"/>
    <x v="1"/>
    <x v="4"/>
    <x v="0"/>
    <x v="178"/>
    <s v="GBR"/>
    <n v="10006898300"/>
    <n v="25.6"/>
    <x v="1"/>
  </r>
  <r>
    <x v="8"/>
    <x v="4"/>
    <d v="2018-04-06T00:00:00"/>
    <x v="1"/>
    <x v="4"/>
    <x v="0"/>
    <x v="111"/>
    <s v="NZL"/>
    <n v="10005782695"/>
    <n v="28.7"/>
    <x v="2"/>
  </r>
  <r>
    <x v="8"/>
    <x v="4"/>
    <d v="2018-04-06T00:00:00"/>
    <x v="1"/>
    <x v="4"/>
    <x v="0"/>
    <x v="21"/>
    <s v="GBR"/>
    <n v="10009967641"/>
    <n v="21"/>
    <x v="3"/>
  </r>
  <r>
    <x v="8"/>
    <x v="4"/>
    <d v="2018-04-06T00:00:00"/>
    <x v="1"/>
    <x v="4"/>
    <x v="0"/>
    <x v="33"/>
    <s v="NZL"/>
    <n v="10006184742"/>
    <n v="26.7"/>
    <x v="4"/>
  </r>
  <r>
    <x v="8"/>
    <x v="4"/>
    <d v="2018-04-06T00:00:00"/>
    <x v="1"/>
    <x v="4"/>
    <x v="0"/>
    <x v="93"/>
    <s v="MAS"/>
    <n v="10004868370"/>
    <n v="30.3"/>
    <x v="5"/>
  </r>
  <r>
    <x v="8"/>
    <x v="4"/>
    <d v="2018-04-06T00:00:00"/>
    <x v="1"/>
    <x v="4"/>
    <x v="1"/>
    <x v="84"/>
    <s v="CAN"/>
    <n v="10007212639"/>
    <n v="26.8"/>
    <x v="0"/>
  </r>
  <r>
    <x v="8"/>
    <x v="4"/>
    <d v="2018-04-06T00:00:00"/>
    <x v="1"/>
    <x v="4"/>
    <x v="1"/>
    <x v="141"/>
    <s v="AUS"/>
    <n v="10009009462"/>
    <n v="22.7"/>
    <x v="1"/>
  </r>
  <r>
    <x v="8"/>
    <x v="4"/>
    <d v="2018-04-06T00:00:00"/>
    <x v="1"/>
    <x v="4"/>
    <x v="1"/>
    <x v="159"/>
    <s v="AUS"/>
    <n v="10007811817"/>
    <n v="24.2"/>
    <x v="2"/>
  </r>
  <r>
    <x v="8"/>
    <x v="4"/>
    <d v="2018-04-06T00:00:00"/>
    <x v="1"/>
    <x v="4"/>
    <x v="1"/>
    <x v="29"/>
    <s v="GBR"/>
    <n v="10017950943"/>
    <n v="21.1"/>
    <x v="3"/>
  </r>
  <r>
    <x v="8"/>
    <x v="4"/>
    <d v="2018-04-06T00:00:00"/>
    <x v="1"/>
    <x v="4"/>
    <x v="1"/>
    <x v="176"/>
    <s v="CAN"/>
    <n v="10009821131"/>
    <n v="19.899999999999999"/>
    <x v="4"/>
  </r>
  <r>
    <x v="8"/>
    <x v="4"/>
    <d v="2018-04-06T00:00:00"/>
    <x v="1"/>
    <x v="4"/>
    <x v="1"/>
    <x v="181"/>
    <s v="GBR"/>
    <n v="10009316024"/>
    <n v="22.5"/>
    <x v="5"/>
  </r>
  <r>
    <x v="13"/>
    <x v="4"/>
    <d v="2018-03-01T00:00:00"/>
    <x v="0"/>
    <x v="0"/>
    <x v="0"/>
    <x v="91"/>
    <s v="GER"/>
    <n v="10004601723"/>
    <n v="30.7"/>
    <x v="0"/>
  </r>
  <r>
    <x v="13"/>
    <x v="4"/>
    <d v="2018-03-01T00:00:00"/>
    <x v="0"/>
    <x v="0"/>
    <x v="0"/>
    <x v="162"/>
    <s v="UKR"/>
    <n v="10002418415"/>
    <n v="35.5"/>
    <x v="1"/>
  </r>
  <r>
    <x v="13"/>
    <x v="4"/>
    <d v="2018-03-01T00:00:00"/>
    <x v="0"/>
    <x v="0"/>
    <x v="0"/>
    <x v="47"/>
    <s v="LTU"/>
    <n v="10009181234"/>
    <n v="22.9"/>
    <x v="2"/>
  </r>
  <r>
    <x v="13"/>
    <x v="4"/>
    <d v="2018-03-01T00:00:00"/>
    <x v="0"/>
    <x v="0"/>
    <x v="0"/>
    <x v="92"/>
    <s v="JPN"/>
    <n v="10005964470"/>
    <n v="28.9"/>
    <x v="3"/>
  </r>
  <r>
    <x v="13"/>
    <x v="4"/>
    <d v="2018-03-01T00:00:00"/>
    <x v="0"/>
    <x v="0"/>
    <x v="0"/>
    <x v="33"/>
    <s v="NZL"/>
    <n v="10006184742"/>
    <n v="26.6"/>
    <x v="4"/>
  </r>
  <r>
    <x v="13"/>
    <x v="4"/>
    <d v="2018-03-01T00:00:00"/>
    <x v="0"/>
    <x v="0"/>
    <x v="1"/>
    <x v="79"/>
    <s v="GER"/>
    <n v="10006379247"/>
    <n v="27.9"/>
    <x v="0"/>
  </r>
  <r>
    <x v="13"/>
    <x v="4"/>
    <d v="2018-03-01T00:00:00"/>
    <x v="0"/>
    <x v="0"/>
    <x v="1"/>
    <x v="29"/>
    <s v="GBR"/>
    <n v="10017950943"/>
    <n v="21"/>
    <x v="1"/>
  </r>
  <r>
    <x v="13"/>
    <x v="4"/>
    <d v="2018-03-01T00:00:00"/>
    <x v="0"/>
    <x v="0"/>
    <x v="1"/>
    <x v="90"/>
    <s v="JPN"/>
    <n v="10005727327"/>
    <n v="32.1"/>
    <x v="2"/>
  </r>
  <r>
    <x v="13"/>
    <x v="4"/>
    <d v="2018-03-01T00:00:00"/>
    <x v="0"/>
    <x v="0"/>
    <x v="1"/>
    <x v="111"/>
    <s v="NZL"/>
    <n v="10005782695"/>
    <n v="28.6"/>
    <x v="3"/>
  </r>
  <r>
    <x v="13"/>
    <x v="4"/>
    <d v="2018-03-01T00:00:00"/>
    <x v="0"/>
    <x v="0"/>
    <x v="1"/>
    <x v="26"/>
    <s v="RSA"/>
    <n v="10007351671"/>
    <n v="28.3"/>
    <x v="4"/>
  </r>
  <r>
    <x v="13"/>
    <x v="4"/>
    <d v="2018-03-01T00:00:00"/>
    <x v="0"/>
    <x v="0"/>
    <x v="2"/>
    <x v="21"/>
    <s v="GBR"/>
    <n v="10009967641"/>
    <n v="20.9"/>
    <x v="0"/>
  </r>
  <r>
    <x v="13"/>
    <x v="4"/>
    <d v="2018-03-01T00:00:00"/>
    <x v="0"/>
    <x v="0"/>
    <x v="2"/>
    <x v="106"/>
    <s v="CZE"/>
    <n v="10006422895"/>
    <n v="26.8"/>
    <x v="1"/>
  </r>
  <r>
    <x v="13"/>
    <x v="4"/>
    <d v="2018-03-01T00:00:00"/>
    <x v="0"/>
    <x v="0"/>
    <x v="2"/>
    <x v="56"/>
    <s v="GER"/>
    <n v="10007779683"/>
    <n v="22.2"/>
    <x v="2"/>
  </r>
  <r>
    <x v="13"/>
    <x v="4"/>
    <d v="2018-03-01T00:00:00"/>
    <x v="0"/>
    <x v="0"/>
    <x v="2"/>
    <x v="72"/>
    <s v="ESP"/>
    <n v="10006552534"/>
    <n v="27.8"/>
    <x v="3"/>
  </r>
  <r>
    <x v="13"/>
    <x v="4"/>
    <d v="2018-03-01T00:00:00"/>
    <x v="0"/>
    <x v="0"/>
    <x v="2"/>
    <x v="105"/>
    <s v="TPE"/>
    <n v="10010608447"/>
    <n v="20.7"/>
    <x v="4"/>
  </r>
  <r>
    <x v="13"/>
    <x v="4"/>
    <d v="2018-03-01T00:00:00"/>
    <x v="0"/>
    <x v="0"/>
    <x v="3"/>
    <x v="16"/>
    <s v="AUS"/>
    <n v="10006894559"/>
    <n v="25.5"/>
    <x v="0"/>
  </r>
  <r>
    <x v="13"/>
    <x v="4"/>
    <d v="2018-03-01T00:00:00"/>
    <x v="0"/>
    <x v="0"/>
    <x v="3"/>
    <x v="112"/>
    <s v="JPN"/>
    <n v="10008098470"/>
    <n v="33.1"/>
    <x v="1"/>
  </r>
  <r>
    <x v="13"/>
    <x v="4"/>
    <d v="2018-03-01T00:00:00"/>
    <x v="0"/>
    <x v="0"/>
    <x v="3"/>
    <x v="8"/>
    <s v="COL"/>
    <n v="10009039774"/>
    <n v="23.6"/>
    <x v="2"/>
  </r>
  <r>
    <x v="13"/>
    <x v="4"/>
    <d v="2018-03-01T00:00:00"/>
    <x v="0"/>
    <x v="0"/>
    <x v="3"/>
    <x v="78"/>
    <s v="POL"/>
    <n v="10009176281"/>
    <n v="22"/>
    <x v="3"/>
  </r>
  <r>
    <x v="13"/>
    <x v="4"/>
    <d v="2018-03-01T00:00:00"/>
    <x v="0"/>
    <x v="0"/>
    <x v="3"/>
    <x v="167"/>
    <s v="FRA"/>
    <n v="10003011125"/>
    <n v="33.4"/>
    <x v="4"/>
  </r>
  <r>
    <x v="13"/>
    <x v="4"/>
    <d v="2018-03-01T00:00:00"/>
    <x v="0"/>
    <x v="0"/>
    <x v="4"/>
    <x v="96"/>
    <s v="NED"/>
    <n v="10006900421"/>
    <n v="25.2"/>
    <x v="0"/>
  </r>
  <r>
    <x v="13"/>
    <x v="4"/>
    <d v="2018-03-01T00:00:00"/>
    <x v="0"/>
    <x v="0"/>
    <x v="4"/>
    <x v="1"/>
    <s v="MAS"/>
    <n v="10009150215"/>
    <n v="22.3"/>
    <x v="1"/>
  </r>
  <r>
    <x v="13"/>
    <x v="4"/>
    <d v="2018-03-01T00:00:00"/>
    <x v="0"/>
    <x v="0"/>
    <x v="4"/>
    <x v="84"/>
    <s v="CAN"/>
    <n v="10007212639"/>
    <n v="26.7"/>
    <x v="2"/>
  </r>
  <r>
    <x v="13"/>
    <x v="4"/>
    <d v="2018-03-01T00:00:00"/>
    <x v="0"/>
    <x v="0"/>
    <x v="4"/>
    <x v="183"/>
    <s v="CZE"/>
    <n v="10008950858"/>
    <n v="23.9"/>
    <x v="3"/>
  </r>
  <r>
    <x v="13"/>
    <x v="4"/>
    <d v="2018-03-01T00:00:00"/>
    <x v="0"/>
    <x v="0"/>
    <x v="4"/>
    <x v="160"/>
    <s v="FRA"/>
    <n v="10005930724"/>
    <n v="27.3"/>
    <x v="4"/>
  </r>
  <r>
    <x v="13"/>
    <x v="4"/>
    <d v="2018-03-01T00:00:00"/>
    <x v="0"/>
    <x v="0"/>
    <x v="5"/>
    <x v="184"/>
    <s v="COL"/>
    <n v="10006904360"/>
    <n v="26.6"/>
    <x v="0"/>
  </r>
  <r>
    <x v="13"/>
    <x v="4"/>
    <d v="2018-03-01T00:00:00"/>
    <x v="0"/>
    <x v="0"/>
    <x v="5"/>
    <x v="127"/>
    <s v="NZL"/>
    <n v="10009138491"/>
    <n v="21.7"/>
    <x v="1"/>
  </r>
  <r>
    <x v="13"/>
    <x v="4"/>
    <d v="2018-03-01T00:00:00"/>
    <x v="0"/>
    <x v="0"/>
    <x v="5"/>
    <x v="93"/>
    <s v="MAS"/>
    <n v="10004868370"/>
    <n v="30.2"/>
    <x v="2"/>
  </r>
  <r>
    <x v="13"/>
    <x v="4"/>
    <d v="2018-03-01T00:00:00"/>
    <x v="0"/>
    <x v="0"/>
    <x v="5"/>
    <x v="0"/>
    <s v="NED"/>
    <n v="10009535686"/>
    <n v="21"/>
    <x v="3"/>
  </r>
  <r>
    <x v="13"/>
    <x v="4"/>
    <d v="2018-03-01T00:00:00"/>
    <x v="0"/>
    <x v="1"/>
    <x v="0"/>
    <x v="162"/>
    <s v="UKR"/>
    <n v="10002418415"/>
    <n v="35.5"/>
    <x v="0"/>
  </r>
  <r>
    <x v="13"/>
    <x v="4"/>
    <d v="2018-03-01T00:00:00"/>
    <x v="0"/>
    <x v="1"/>
    <x v="0"/>
    <x v="93"/>
    <s v="MAS"/>
    <n v="10004868370"/>
    <n v="30.2"/>
    <x v="1"/>
  </r>
  <r>
    <x v="13"/>
    <x v="4"/>
    <d v="2018-03-01T00:00:00"/>
    <x v="0"/>
    <x v="1"/>
    <x v="0"/>
    <x v="167"/>
    <s v="FRA"/>
    <n v="10003011125"/>
    <n v="33.4"/>
    <x v="2"/>
  </r>
  <r>
    <x v="13"/>
    <x v="4"/>
    <d v="2018-03-01T00:00:00"/>
    <x v="0"/>
    <x v="1"/>
    <x v="0"/>
    <x v="183"/>
    <s v="CZE"/>
    <n v="10008950858"/>
    <n v="23.9"/>
    <x v="3"/>
  </r>
  <r>
    <x v="13"/>
    <x v="4"/>
    <d v="2018-03-01T00:00:00"/>
    <x v="0"/>
    <x v="1"/>
    <x v="1"/>
    <x v="84"/>
    <s v="CAN"/>
    <n v="10007212639"/>
    <n v="26.7"/>
    <x v="0"/>
  </r>
  <r>
    <x v="13"/>
    <x v="4"/>
    <d v="2018-03-01T00:00:00"/>
    <x v="0"/>
    <x v="1"/>
    <x v="1"/>
    <x v="78"/>
    <s v="POL"/>
    <n v="10009176281"/>
    <n v="22"/>
    <x v="1"/>
  </r>
  <r>
    <x v="13"/>
    <x v="4"/>
    <d v="2018-03-01T00:00:00"/>
    <x v="0"/>
    <x v="1"/>
    <x v="1"/>
    <x v="29"/>
    <s v="GBR"/>
    <n v="10017950943"/>
    <n v="21"/>
    <x v="2"/>
  </r>
  <r>
    <x v="13"/>
    <x v="4"/>
    <d v="2018-03-01T00:00:00"/>
    <x v="0"/>
    <x v="1"/>
    <x v="1"/>
    <x v="105"/>
    <s v="TPE"/>
    <n v="10010608447"/>
    <n v="20.7"/>
    <x v="3"/>
  </r>
  <r>
    <x v="13"/>
    <x v="4"/>
    <d v="2018-03-01T00:00:00"/>
    <x v="0"/>
    <x v="1"/>
    <x v="2"/>
    <x v="72"/>
    <s v="ESP"/>
    <n v="10006552534"/>
    <n v="27.8"/>
    <x v="0"/>
  </r>
  <r>
    <x v="13"/>
    <x v="4"/>
    <d v="2018-03-01T00:00:00"/>
    <x v="0"/>
    <x v="1"/>
    <x v="2"/>
    <x v="106"/>
    <s v="CZE"/>
    <n v="10006422895"/>
    <n v="26.8"/>
    <x v="1"/>
  </r>
  <r>
    <x v="13"/>
    <x v="4"/>
    <d v="2018-03-01T00:00:00"/>
    <x v="0"/>
    <x v="1"/>
    <x v="2"/>
    <x v="33"/>
    <s v="NZL"/>
    <n v="10006184742"/>
    <n v="26.6"/>
    <x v="2"/>
  </r>
  <r>
    <x v="13"/>
    <x v="4"/>
    <d v="2018-03-01T00:00:00"/>
    <x v="0"/>
    <x v="1"/>
    <x v="2"/>
    <x v="8"/>
    <s v="COL"/>
    <n v="10009039774"/>
    <n v="23.6"/>
    <x v="3"/>
  </r>
  <r>
    <x v="13"/>
    <x v="4"/>
    <d v="2018-03-01T00:00:00"/>
    <x v="0"/>
    <x v="1"/>
    <x v="3"/>
    <x v="112"/>
    <s v="JPN"/>
    <n v="10008098470"/>
    <n v="33.1"/>
    <x v="0"/>
  </r>
  <r>
    <x v="13"/>
    <x v="4"/>
    <d v="2018-03-01T00:00:00"/>
    <x v="0"/>
    <x v="1"/>
    <x v="3"/>
    <x v="111"/>
    <s v="NZL"/>
    <n v="10005782695"/>
    <n v="28.6"/>
    <x v="1"/>
  </r>
  <r>
    <x v="13"/>
    <x v="4"/>
    <d v="2018-03-01T00:00:00"/>
    <x v="0"/>
    <x v="1"/>
    <x v="3"/>
    <x v="56"/>
    <s v="GER"/>
    <n v="10007779683"/>
    <n v="22.2"/>
    <x v="2"/>
  </r>
  <r>
    <x v="13"/>
    <x v="4"/>
    <d v="2018-03-01T00:00:00"/>
    <x v="0"/>
    <x v="1"/>
    <x v="3"/>
    <x v="26"/>
    <s v="RSA"/>
    <n v="10007351671"/>
    <n v="28.3"/>
    <x v="3"/>
  </r>
  <r>
    <x v="13"/>
    <x v="4"/>
    <d v="2018-03-01T00:00:00"/>
    <x v="0"/>
    <x v="1"/>
    <x v="4"/>
    <x v="92"/>
    <s v="JPN"/>
    <n v="10005964470"/>
    <n v="28.9"/>
    <x v="0"/>
  </r>
  <r>
    <x v="13"/>
    <x v="4"/>
    <d v="2018-03-01T00:00:00"/>
    <x v="0"/>
    <x v="1"/>
    <x v="4"/>
    <x v="47"/>
    <s v="LTU"/>
    <n v="10009181234"/>
    <n v="22.9"/>
    <x v="1"/>
  </r>
  <r>
    <x v="13"/>
    <x v="4"/>
    <d v="2018-03-01T00:00:00"/>
    <x v="0"/>
    <x v="1"/>
    <x v="4"/>
    <x v="1"/>
    <s v="MAS"/>
    <n v="10009150215"/>
    <n v="22.3"/>
    <x v="2"/>
  </r>
  <r>
    <x v="13"/>
    <x v="4"/>
    <d v="2018-03-01T00:00:00"/>
    <x v="0"/>
    <x v="1"/>
    <x v="4"/>
    <x v="160"/>
    <s v="FRA"/>
    <n v="10005930724"/>
    <n v="27.3"/>
    <x v="3"/>
  </r>
  <r>
    <x v="13"/>
    <x v="4"/>
    <d v="2018-03-01T00:00:00"/>
    <x v="0"/>
    <x v="1"/>
    <x v="5"/>
    <x v="0"/>
    <s v="NED"/>
    <n v="10009535686"/>
    <n v="21"/>
    <x v="0"/>
  </r>
  <r>
    <x v="13"/>
    <x v="4"/>
    <d v="2018-03-01T00:00:00"/>
    <x v="0"/>
    <x v="1"/>
    <x v="5"/>
    <x v="127"/>
    <s v="NZL"/>
    <n v="10009138491"/>
    <n v="21.7"/>
    <x v="1"/>
  </r>
  <r>
    <x v="13"/>
    <x v="4"/>
    <d v="2018-03-01T00:00:00"/>
    <x v="0"/>
    <x v="1"/>
    <x v="5"/>
    <x v="90"/>
    <s v="JPN"/>
    <n v="10005727327"/>
    <n v="32.1"/>
    <x v="2"/>
  </r>
  <r>
    <x v="13"/>
    <x v="4"/>
    <d v="2018-03-01T00:00:00"/>
    <x v="0"/>
    <x v="2"/>
    <x v="0"/>
    <x v="0"/>
    <s v="NED"/>
    <n v="10009535686"/>
    <n v="21"/>
    <x v="0"/>
  </r>
  <r>
    <x v="13"/>
    <x v="4"/>
    <d v="2018-03-01T00:00:00"/>
    <x v="0"/>
    <x v="2"/>
    <x v="0"/>
    <x v="91"/>
    <s v="GER"/>
    <n v="10004601723"/>
    <n v="30.7"/>
    <x v="1"/>
  </r>
  <r>
    <x v="13"/>
    <x v="4"/>
    <d v="2018-03-01T00:00:00"/>
    <x v="0"/>
    <x v="2"/>
    <x v="0"/>
    <x v="184"/>
    <s v="COL"/>
    <n v="10006904360"/>
    <n v="26.6"/>
    <x v="2"/>
  </r>
  <r>
    <x v="13"/>
    <x v="4"/>
    <d v="2018-03-01T00:00:00"/>
    <x v="0"/>
    <x v="2"/>
    <x v="0"/>
    <x v="16"/>
    <s v="AUS"/>
    <n v="10006894559"/>
    <n v="25.5"/>
    <x v="3"/>
  </r>
  <r>
    <x v="13"/>
    <x v="4"/>
    <d v="2018-03-01T00:00:00"/>
    <x v="0"/>
    <x v="2"/>
    <x v="0"/>
    <x v="92"/>
    <s v="JPN"/>
    <n v="10005964470"/>
    <n v="28.9"/>
    <x v="4"/>
  </r>
  <r>
    <x v="13"/>
    <x v="4"/>
    <d v="2018-03-01T00:00:00"/>
    <x v="0"/>
    <x v="2"/>
    <x v="0"/>
    <x v="72"/>
    <s v="ESP"/>
    <n v="10006552534"/>
    <n v="27.8"/>
    <x v="5"/>
  </r>
  <r>
    <x v="13"/>
    <x v="4"/>
    <d v="2018-03-01T00:00:00"/>
    <x v="0"/>
    <x v="2"/>
    <x v="1"/>
    <x v="96"/>
    <s v="NED"/>
    <n v="10006900421"/>
    <n v="25.2"/>
    <x v="0"/>
  </r>
  <r>
    <x v="13"/>
    <x v="4"/>
    <d v="2018-03-01T00:00:00"/>
    <x v="0"/>
    <x v="2"/>
    <x v="1"/>
    <x v="21"/>
    <s v="GBR"/>
    <n v="10009967641"/>
    <n v="20.9"/>
    <x v="1"/>
  </r>
  <r>
    <x v="13"/>
    <x v="4"/>
    <d v="2018-03-01T00:00:00"/>
    <x v="0"/>
    <x v="2"/>
    <x v="1"/>
    <x v="112"/>
    <s v="JPN"/>
    <n v="10008098470"/>
    <n v="33.1"/>
    <x v="2"/>
  </r>
  <r>
    <x v="13"/>
    <x v="4"/>
    <d v="2018-03-01T00:00:00"/>
    <x v="0"/>
    <x v="2"/>
    <x v="1"/>
    <x v="84"/>
    <s v="CAN"/>
    <n v="10007212639"/>
    <n v="26.7"/>
    <x v="3"/>
  </r>
  <r>
    <x v="13"/>
    <x v="4"/>
    <d v="2018-03-01T00:00:00"/>
    <x v="0"/>
    <x v="2"/>
    <x v="1"/>
    <x v="162"/>
    <s v="UKR"/>
    <n v="10002418415"/>
    <n v="35.5"/>
    <x v="4"/>
  </r>
  <r>
    <x v="13"/>
    <x v="4"/>
    <d v="2018-03-01T00:00:00"/>
    <x v="0"/>
    <x v="2"/>
    <x v="1"/>
    <x v="79"/>
    <s v="GER"/>
    <n v="10006379247"/>
    <n v="27.9"/>
    <x v="5"/>
  </r>
  <r>
    <x v="13"/>
    <x v="4"/>
    <d v="2018-03-01T00:00:00"/>
    <x v="0"/>
    <x v="4"/>
    <x v="0"/>
    <x v="184"/>
    <s v="COL"/>
    <n v="10006904360"/>
    <n v="26.6"/>
    <x v="0"/>
  </r>
  <r>
    <x v="13"/>
    <x v="4"/>
    <d v="2018-03-01T00:00:00"/>
    <x v="0"/>
    <x v="4"/>
    <x v="0"/>
    <x v="112"/>
    <s v="JPN"/>
    <n v="10008098470"/>
    <n v="33.1"/>
    <x v="1"/>
  </r>
  <r>
    <x v="13"/>
    <x v="4"/>
    <d v="2018-03-01T00:00:00"/>
    <x v="0"/>
    <x v="4"/>
    <x v="0"/>
    <x v="91"/>
    <s v="GER"/>
    <n v="10004601723"/>
    <n v="30.7"/>
    <x v="2"/>
  </r>
  <r>
    <x v="13"/>
    <x v="4"/>
    <d v="2018-03-01T00:00:00"/>
    <x v="0"/>
    <x v="4"/>
    <x v="0"/>
    <x v="96"/>
    <s v="NED"/>
    <n v="10006900421"/>
    <n v="25.2"/>
    <x v="3"/>
  </r>
  <r>
    <x v="13"/>
    <x v="4"/>
    <d v="2018-03-01T00:00:00"/>
    <x v="0"/>
    <x v="4"/>
    <x v="0"/>
    <x v="21"/>
    <s v="GBR"/>
    <n v="10009967641"/>
    <n v="20.9"/>
    <x v="4"/>
  </r>
  <r>
    <x v="13"/>
    <x v="4"/>
    <d v="2018-03-01T00:00:00"/>
    <x v="0"/>
    <x v="4"/>
    <x v="0"/>
    <x v="0"/>
    <s v="NED"/>
    <n v="10009535686"/>
    <n v="21"/>
    <x v="5"/>
  </r>
  <r>
    <x v="13"/>
    <x v="4"/>
    <d v="2018-03-01T00:00:00"/>
    <x v="0"/>
    <x v="4"/>
    <x v="1"/>
    <x v="16"/>
    <s v="AUS"/>
    <n v="10006894559"/>
    <n v="25.5"/>
    <x v="0"/>
  </r>
  <r>
    <x v="13"/>
    <x v="4"/>
    <d v="2018-03-01T00:00:00"/>
    <x v="0"/>
    <x v="4"/>
    <x v="1"/>
    <x v="162"/>
    <s v="UKR"/>
    <n v="10002418415"/>
    <n v="35.5"/>
    <x v="1"/>
  </r>
  <r>
    <x v="13"/>
    <x v="4"/>
    <d v="2018-03-01T00:00:00"/>
    <x v="0"/>
    <x v="4"/>
    <x v="1"/>
    <x v="92"/>
    <s v="JPN"/>
    <n v="10005964470"/>
    <n v="28.9"/>
    <x v="2"/>
  </r>
  <r>
    <x v="13"/>
    <x v="4"/>
    <d v="2018-03-01T00:00:00"/>
    <x v="0"/>
    <x v="4"/>
    <x v="1"/>
    <x v="84"/>
    <s v="CAN"/>
    <n v="10007212639"/>
    <n v="26.7"/>
    <x v="3"/>
  </r>
  <r>
    <x v="13"/>
    <x v="4"/>
    <d v="2018-03-01T00:00:00"/>
    <x v="0"/>
    <x v="4"/>
    <x v="1"/>
    <x v="72"/>
    <s v="ESP"/>
    <n v="10006552534"/>
    <n v="27.8"/>
    <x v="4"/>
  </r>
  <r>
    <x v="13"/>
    <x v="4"/>
    <d v="2018-03-01T00:00:00"/>
    <x v="0"/>
    <x v="4"/>
    <x v="1"/>
    <x v="79"/>
    <s v="GER"/>
    <n v="10006379247"/>
    <n v="27.9"/>
    <x v="5"/>
  </r>
  <r>
    <x v="8"/>
    <x v="4"/>
    <d v="2018-02-03T00:00:00"/>
    <x v="6"/>
    <x v="0"/>
    <x v="0"/>
    <x v="185"/>
    <s v="AUS"/>
    <e v="#N/A"/>
    <n v="17.399999999999999"/>
    <x v="0"/>
  </r>
  <r>
    <x v="8"/>
    <x v="4"/>
    <d v="2018-02-03T00:00:00"/>
    <x v="6"/>
    <x v="0"/>
    <x v="0"/>
    <x v="23"/>
    <s v="AUS"/>
    <n v="10055349695"/>
    <n v="18"/>
    <x v="1"/>
  </r>
  <r>
    <x v="8"/>
    <x v="4"/>
    <d v="2018-02-03T00:00:00"/>
    <x v="6"/>
    <x v="0"/>
    <x v="0"/>
    <x v="151"/>
    <s v="AUS"/>
    <n v="10075184882"/>
    <n v="16.2"/>
    <x v="2"/>
  </r>
  <r>
    <x v="8"/>
    <x v="4"/>
    <d v="2018-02-03T00:00:00"/>
    <x v="6"/>
    <x v="0"/>
    <x v="0"/>
    <x v="155"/>
    <s v="AUS"/>
    <e v="#N/A"/>
    <n v="16.3"/>
    <x v="3"/>
  </r>
  <r>
    <x v="8"/>
    <x v="4"/>
    <d v="2018-02-03T00:00:00"/>
    <x v="6"/>
    <x v="0"/>
    <x v="0"/>
    <x v="149"/>
    <s v="AUS"/>
    <n v="10075184680"/>
    <n v="16.2"/>
    <x v="4"/>
  </r>
  <r>
    <x v="8"/>
    <x v="4"/>
    <d v="2018-02-03T00:00:00"/>
    <x v="6"/>
    <x v="0"/>
    <x v="1"/>
    <x v="146"/>
    <s v="AUS"/>
    <n v="10072107558"/>
    <n v="16.7"/>
    <x v="0"/>
  </r>
  <r>
    <x v="8"/>
    <x v="4"/>
    <d v="2018-02-03T00:00:00"/>
    <x v="6"/>
    <x v="0"/>
    <x v="1"/>
    <x v="118"/>
    <s v="AUS"/>
    <n v="10055348887"/>
    <n v="17.7"/>
    <x v="1"/>
  </r>
  <r>
    <x v="8"/>
    <x v="4"/>
    <d v="2018-02-03T00:00:00"/>
    <x v="6"/>
    <x v="0"/>
    <x v="1"/>
    <x v="186"/>
    <s v="AUS"/>
    <e v="#N/A"/>
    <n v="16.5"/>
    <x v="2"/>
  </r>
  <r>
    <x v="8"/>
    <x v="4"/>
    <d v="2018-02-03T00:00:00"/>
    <x v="6"/>
    <x v="0"/>
    <x v="1"/>
    <x v="187"/>
    <s v="AUS"/>
    <e v="#N/A"/>
    <n v="17.7"/>
    <x v="3"/>
  </r>
  <r>
    <x v="8"/>
    <x v="4"/>
    <d v="2018-02-03T00:00:00"/>
    <x v="6"/>
    <x v="0"/>
    <x v="1"/>
    <x v="173"/>
    <s v="AUS"/>
    <e v="#N/A"/>
    <n v="17.5"/>
    <x v="4"/>
  </r>
  <r>
    <x v="8"/>
    <x v="4"/>
    <d v="2018-02-03T00:00:00"/>
    <x v="6"/>
    <x v="0"/>
    <x v="1"/>
    <x v="148"/>
    <s v="AUS"/>
    <n v="10075185084"/>
    <n v="16.7"/>
    <x v="5"/>
  </r>
  <r>
    <x v="8"/>
    <x v="4"/>
    <d v="2018-02-03T00:00:00"/>
    <x v="6"/>
    <x v="4"/>
    <x v="0"/>
    <x v="146"/>
    <s v="AUS"/>
    <n v="10072107558"/>
    <n v="16.7"/>
    <x v="0"/>
  </r>
  <r>
    <x v="8"/>
    <x v="4"/>
    <d v="2018-02-03T00:00:00"/>
    <x v="6"/>
    <x v="4"/>
    <x v="0"/>
    <x v="185"/>
    <s v="AUS"/>
    <e v="#N/A"/>
    <n v="17.399999999999999"/>
    <x v="1"/>
  </r>
  <r>
    <x v="8"/>
    <x v="4"/>
    <d v="2018-02-03T00:00:00"/>
    <x v="6"/>
    <x v="4"/>
    <x v="0"/>
    <x v="23"/>
    <s v="AUS"/>
    <n v="10055349695"/>
    <n v="18"/>
    <x v="2"/>
  </r>
  <r>
    <x v="8"/>
    <x v="4"/>
    <d v="2018-02-03T00:00:00"/>
    <x v="6"/>
    <x v="4"/>
    <x v="0"/>
    <x v="118"/>
    <s v="AUS"/>
    <n v="10055348887"/>
    <n v="17.7"/>
    <x v="3"/>
  </r>
  <r>
    <x v="8"/>
    <x v="4"/>
    <d v="2018-02-03T00:00:00"/>
    <x v="6"/>
    <x v="4"/>
    <x v="0"/>
    <x v="186"/>
    <s v="AUS"/>
    <e v="#N/A"/>
    <n v="16.5"/>
    <x v="4"/>
  </r>
  <r>
    <x v="8"/>
    <x v="4"/>
    <d v="2018-02-03T00:00:00"/>
    <x v="6"/>
    <x v="4"/>
    <x v="0"/>
    <x v="151"/>
    <s v="AUS"/>
    <n v="10075184882"/>
    <n v="16.2"/>
    <x v="5"/>
  </r>
  <r>
    <x v="8"/>
    <x v="4"/>
    <d v="2018-02-03T00:00:00"/>
    <x v="6"/>
    <x v="4"/>
    <x v="1"/>
    <x v="187"/>
    <s v="AUS"/>
    <e v="#N/A"/>
    <n v="17.7"/>
    <x v="0"/>
  </r>
  <r>
    <x v="8"/>
    <x v="4"/>
    <d v="2018-02-03T00:00:00"/>
    <x v="6"/>
    <x v="4"/>
    <x v="1"/>
    <x v="148"/>
    <s v="AUS"/>
    <n v="10075185084"/>
    <n v="16.7"/>
    <x v="1"/>
  </r>
  <r>
    <x v="8"/>
    <x v="4"/>
    <d v="2018-02-03T00:00:00"/>
    <x v="6"/>
    <x v="4"/>
    <x v="1"/>
    <x v="149"/>
    <s v="AUS"/>
    <n v="10075184680"/>
    <n v="16.2"/>
    <x v="2"/>
  </r>
  <r>
    <x v="8"/>
    <x v="4"/>
    <d v="2018-02-03T00:00:00"/>
    <x v="6"/>
    <x v="4"/>
    <x v="1"/>
    <x v="155"/>
    <s v="AUS"/>
    <e v="#N/A"/>
    <n v="16.3"/>
    <x v="3"/>
  </r>
  <r>
    <x v="11"/>
    <x v="4"/>
    <d v="2018-01-20T00:00:00"/>
    <x v="2"/>
    <x v="0"/>
    <x v="0"/>
    <x v="109"/>
    <s v="POL"/>
    <n v="10006902239"/>
    <n v="26.5"/>
    <x v="0"/>
  </r>
  <r>
    <x v="11"/>
    <x v="4"/>
    <d v="2018-01-20T00:00:00"/>
    <x v="2"/>
    <x v="0"/>
    <x v="0"/>
    <x v="103"/>
    <s v="RUS"/>
    <n v="10007772108"/>
    <n v="22.9"/>
    <x v="1"/>
  </r>
  <r>
    <x v="11"/>
    <x v="4"/>
    <d v="2018-01-20T00:00:00"/>
    <x v="2"/>
    <x v="0"/>
    <x v="0"/>
    <x v="104"/>
    <s v="BLR"/>
    <n v="10009049979"/>
    <n v="22.8"/>
    <x v="2"/>
  </r>
  <r>
    <x v="11"/>
    <x v="4"/>
    <d v="2018-01-20T00:00:00"/>
    <x v="2"/>
    <x v="0"/>
    <x v="0"/>
    <x v="105"/>
    <s v="TPE"/>
    <n v="10010608447"/>
    <n v="20.6"/>
    <x v="3"/>
  </r>
  <r>
    <x v="11"/>
    <x v="4"/>
    <d v="2018-01-20T00:00:00"/>
    <x v="2"/>
    <x v="0"/>
    <x v="0"/>
    <x v="160"/>
    <s v="FRA"/>
    <n v="10005930724"/>
    <n v="27.2"/>
    <x v="4"/>
  </r>
  <r>
    <x v="11"/>
    <x v="4"/>
    <d v="2018-01-20T00:00:00"/>
    <x v="2"/>
    <x v="0"/>
    <x v="0"/>
    <x v="72"/>
    <s v="ESP"/>
    <n v="10006552534"/>
    <n v="27.7"/>
    <x v="5"/>
  </r>
  <r>
    <x v="11"/>
    <x v="4"/>
    <d v="2018-01-20T00:00:00"/>
    <x v="2"/>
    <x v="0"/>
    <x v="1"/>
    <x v="178"/>
    <s v="GBR"/>
    <n v="10006898300"/>
    <n v="25.4"/>
    <x v="0"/>
  </r>
  <r>
    <x v="11"/>
    <x v="4"/>
    <d v="2018-01-20T00:00:00"/>
    <x v="2"/>
    <x v="0"/>
    <x v="1"/>
    <x v="57"/>
    <s v="GRE"/>
    <n v="10006063086"/>
    <n v="27.9"/>
    <x v="1"/>
  </r>
  <r>
    <x v="11"/>
    <x v="4"/>
    <d v="2018-01-20T00:00:00"/>
    <x v="2"/>
    <x v="0"/>
    <x v="1"/>
    <x v="12"/>
    <s v="TTO"/>
    <n v="10009010876"/>
    <n v="24"/>
    <x v="2"/>
  </r>
  <r>
    <x v="11"/>
    <x v="4"/>
    <d v="2018-01-20T00:00:00"/>
    <x v="2"/>
    <x v="0"/>
    <x v="1"/>
    <x v="166"/>
    <s v="ITA"/>
    <n v="10006108051"/>
    <n v="29.1"/>
    <x v="7"/>
  </r>
  <r>
    <x v="11"/>
    <x v="4"/>
    <d v="2018-01-20T00:00:00"/>
    <x v="2"/>
    <x v="0"/>
    <x v="1"/>
    <x v="188"/>
    <s v="CZE"/>
    <n v="10009175574"/>
    <n v="21.8"/>
    <x v="7"/>
  </r>
  <r>
    <x v="11"/>
    <x v="4"/>
    <d v="2018-01-20T00:00:00"/>
    <x v="2"/>
    <x v="0"/>
    <x v="1"/>
    <x v="163"/>
    <s v="TPE"/>
    <n v="10006137252"/>
    <n v="27.8"/>
    <x v="7"/>
  </r>
  <r>
    <x v="11"/>
    <x v="4"/>
    <d v="2018-01-20T00:00:00"/>
    <x v="2"/>
    <x v="0"/>
    <x v="2"/>
    <x v="96"/>
    <s v="NED"/>
    <n v="10006900421"/>
    <n v="25.1"/>
    <x v="0"/>
  </r>
  <r>
    <x v="11"/>
    <x v="4"/>
    <d v="2018-01-20T00:00:00"/>
    <x v="2"/>
    <x v="0"/>
    <x v="2"/>
    <x v="15"/>
    <s v="GER"/>
    <n v="10009178002"/>
    <n v="22"/>
    <x v="1"/>
  </r>
  <r>
    <x v="11"/>
    <x v="4"/>
    <d v="2018-01-20T00:00:00"/>
    <x v="2"/>
    <x v="0"/>
    <x v="2"/>
    <x v="157"/>
    <s v="AZE"/>
    <n v="10006319633"/>
    <n v="28.1"/>
    <x v="2"/>
  </r>
  <r>
    <x v="11"/>
    <x v="4"/>
    <d v="2018-01-20T00:00:00"/>
    <x v="2"/>
    <x v="0"/>
    <x v="2"/>
    <x v="86"/>
    <s v="LTU"/>
    <n v="10009181032"/>
    <n v="23"/>
    <x v="3"/>
  </r>
  <r>
    <x v="11"/>
    <x v="4"/>
    <d v="2018-01-20T00:00:00"/>
    <x v="2"/>
    <x v="0"/>
    <x v="2"/>
    <x v="176"/>
    <s v="CAN"/>
    <n v="10009821131"/>
    <n v="19.7"/>
    <x v="4"/>
  </r>
  <r>
    <x v="11"/>
    <x v="4"/>
    <d v="2018-01-20T00:00:00"/>
    <x v="2"/>
    <x v="0"/>
    <x v="2"/>
    <x v="189"/>
    <s v="ITA"/>
    <n v="10007508083"/>
    <n v="24.4"/>
    <x v="5"/>
  </r>
  <r>
    <x v="11"/>
    <x v="4"/>
    <d v="2018-01-20T00:00:00"/>
    <x v="2"/>
    <x v="1"/>
    <x v="0"/>
    <x v="176"/>
    <s v="CAN"/>
    <n v="10009821131"/>
    <n v="19.7"/>
    <x v="0"/>
  </r>
  <r>
    <x v="11"/>
    <x v="4"/>
    <d v="2018-01-20T00:00:00"/>
    <x v="2"/>
    <x v="1"/>
    <x v="0"/>
    <x v="72"/>
    <s v="ESP"/>
    <n v="10006552534"/>
    <n v="27.7"/>
    <x v="1"/>
  </r>
  <r>
    <x v="11"/>
    <x v="4"/>
    <d v="2018-01-20T00:00:00"/>
    <x v="2"/>
    <x v="1"/>
    <x v="0"/>
    <x v="105"/>
    <s v="TPE"/>
    <n v="10010608447"/>
    <n v="20.6"/>
    <x v="2"/>
  </r>
  <r>
    <x v="11"/>
    <x v="4"/>
    <d v="2018-01-20T00:00:00"/>
    <x v="2"/>
    <x v="1"/>
    <x v="0"/>
    <x v="86"/>
    <s v="LTU"/>
    <n v="10009181032"/>
    <n v="23"/>
    <x v="3"/>
  </r>
  <r>
    <x v="11"/>
    <x v="4"/>
    <d v="2018-01-20T00:00:00"/>
    <x v="2"/>
    <x v="1"/>
    <x v="0"/>
    <x v="104"/>
    <s v="BLR"/>
    <n v="10009049979"/>
    <n v="22.8"/>
    <x v="4"/>
  </r>
  <r>
    <x v="11"/>
    <x v="4"/>
    <d v="2018-01-20T00:00:00"/>
    <x v="2"/>
    <x v="1"/>
    <x v="0"/>
    <x v="166"/>
    <s v="ITA"/>
    <n v="10006108051"/>
    <n v="29.1"/>
    <x v="5"/>
  </r>
  <r>
    <x v="11"/>
    <x v="4"/>
    <d v="2018-01-20T00:00:00"/>
    <x v="2"/>
    <x v="1"/>
    <x v="1"/>
    <x v="160"/>
    <s v="FRA"/>
    <n v="10005930724"/>
    <n v="27.2"/>
    <x v="0"/>
  </r>
  <r>
    <x v="11"/>
    <x v="4"/>
    <d v="2018-01-20T00:00:00"/>
    <x v="2"/>
    <x v="1"/>
    <x v="1"/>
    <x v="12"/>
    <s v="TTO"/>
    <n v="10009010876"/>
    <n v="24"/>
    <x v="1"/>
  </r>
  <r>
    <x v="11"/>
    <x v="4"/>
    <d v="2018-01-20T00:00:00"/>
    <x v="2"/>
    <x v="1"/>
    <x v="1"/>
    <x v="188"/>
    <s v="CZE"/>
    <n v="10009175574"/>
    <n v="21.8"/>
    <x v="2"/>
  </r>
  <r>
    <x v="11"/>
    <x v="4"/>
    <d v="2018-01-20T00:00:00"/>
    <x v="2"/>
    <x v="1"/>
    <x v="1"/>
    <x v="189"/>
    <s v="ITA"/>
    <n v="10007508083"/>
    <n v="24.4"/>
    <x v="3"/>
  </r>
  <r>
    <x v="11"/>
    <x v="4"/>
    <d v="2018-01-20T00:00:00"/>
    <x v="2"/>
    <x v="1"/>
    <x v="1"/>
    <x v="163"/>
    <s v="TPE"/>
    <n v="10006137252"/>
    <n v="27.8"/>
    <x v="4"/>
  </r>
  <r>
    <x v="11"/>
    <x v="4"/>
    <d v="2018-01-20T00:00:00"/>
    <x v="2"/>
    <x v="1"/>
    <x v="1"/>
    <x v="157"/>
    <s v="AZE"/>
    <n v="10006319633"/>
    <n v="28.1"/>
    <x v="5"/>
  </r>
  <r>
    <x v="11"/>
    <x v="4"/>
    <d v="2018-01-20T00:00:00"/>
    <x v="2"/>
    <x v="2"/>
    <x v="0"/>
    <x v="176"/>
    <s v="CAN"/>
    <n v="10009821131"/>
    <n v="19.7"/>
    <x v="0"/>
  </r>
  <r>
    <x v="11"/>
    <x v="4"/>
    <d v="2018-01-20T00:00:00"/>
    <x v="2"/>
    <x v="2"/>
    <x v="0"/>
    <x v="109"/>
    <s v="POL"/>
    <n v="10006902239"/>
    <n v="26.5"/>
    <x v="1"/>
  </r>
  <r>
    <x v="11"/>
    <x v="4"/>
    <d v="2018-01-20T00:00:00"/>
    <x v="2"/>
    <x v="2"/>
    <x v="0"/>
    <x v="15"/>
    <s v="GER"/>
    <n v="10009178002"/>
    <n v="22"/>
    <x v="2"/>
  </r>
  <r>
    <x v="11"/>
    <x v="4"/>
    <d v="2018-01-20T00:00:00"/>
    <x v="2"/>
    <x v="2"/>
    <x v="0"/>
    <x v="105"/>
    <s v="TPE"/>
    <n v="10010608447"/>
    <n v="20.6"/>
    <x v="3"/>
  </r>
  <r>
    <x v="11"/>
    <x v="4"/>
    <d v="2018-01-20T00:00:00"/>
    <x v="2"/>
    <x v="2"/>
    <x v="0"/>
    <x v="72"/>
    <s v="ESP"/>
    <n v="10006552534"/>
    <n v="27.7"/>
    <x v="4"/>
  </r>
  <r>
    <x v="11"/>
    <x v="4"/>
    <d v="2018-01-20T00:00:00"/>
    <x v="2"/>
    <x v="2"/>
    <x v="0"/>
    <x v="57"/>
    <s v="GRE"/>
    <n v="10006063086"/>
    <n v="27.9"/>
    <x v="5"/>
  </r>
  <r>
    <x v="11"/>
    <x v="4"/>
    <d v="2018-01-20T00:00:00"/>
    <x v="2"/>
    <x v="2"/>
    <x v="1"/>
    <x v="96"/>
    <s v="NED"/>
    <n v="10006900421"/>
    <n v="25.1"/>
    <x v="0"/>
  </r>
  <r>
    <x v="11"/>
    <x v="4"/>
    <d v="2018-01-20T00:00:00"/>
    <x v="2"/>
    <x v="2"/>
    <x v="1"/>
    <x v="178"/>
    <s v="GBR"/>
    <n v="10006898300"/>
    <n v="25.4"/>
    <x v="1"/>
  </r>
  <r>
    <x v="11"/>
    <x v="4"/>
    <d v="2018-01-20T00:00:00"/>
    <x v="2"/>
    <x v="2"/>
    <x v="1"/>
    <x v="12"/>
    <s v="TTO"/>
    <n v="10009010876"/>
    <n v="24"/>
    <x v="2"/>
  </r>
  <r>
    <x v="11"/>
    <x v="4"/>
    <d v="2018-01-20T00:00:00"/>
    <x v="2"/>
    <x v="2"/>
    <x v="1"/>
    <x v="188"/>
    <s v="CZE"/>
    <n v="10009175574"/>
    <n v="21.8"/>
    <x v="3"/>
  </r>
  <r>
    <x v="11"/>
    <x v="4"/>
    <d v="2018-01-20T00:00:00"/>
    <x v="2"/>
    <x v="2"/>
    <x v="1"/>
    <x v="103"/>
    <s v="RUS"/>
    <n v="10007772108"/>
    <n v="22.9"/>
    <x v="4"/>
  </r>
  <r>
    <x v="11"/>
    <x v="4"/>
    <d v="2018-01-20T00:00:00"/>
    <x v="2"/>
    <x v="2"/>
    <x v="1"/>
    <x v="160"/>
    <s v="FRA"/>
    <n v="10005930724"/>
    <n v="27.2"/>
    <x v="5"/>
  </r>
  <r>
    <x v="11"/>
    <x v="4"/>
    <d v="2018-01-20T00:00:00"/>
    <x v="2"/>
    <x v="4"/>
    <x v="0"/>
    <x v="96"/>
    <s v="NED"/>
    <n v="10006900421"/>
    <n v="25.1"/>
    <x v="0"/>
  </r>
  <r>
    <x v="11"/>
    <x v="4"/>
    <d v="2018-01-20T00:00:00"/>
    <x v="2"/>
    <x v="4"/>
    <x v="0"/>
    <x v="176"/>
    <s v="CAN"/>
    <n v="10009821131"/>
    <n v="19.7"/>
    <x v="1"/>
  </r>
  <r>
    <x v="11"/>
    <x v="4"/>
    <d v="2018-01-20T00:00:00"/>
    <x v="2"/>
    <x v="4"/>
    <x v="0"/>
    <x v="178"/>
    <s v="GBR"/>
    <n v="10006898300"/>
    <n v="25.4"/>
    <x v="2"/>
  </r>
  <r>
    <x v="11"/>
    <x v="4"/>
    <d v="2018-01-20T00:00:00"/>
    <x v="2"/>
    <x v="4"/>
    <x v="0"/>
    <x v="15"/>
    <s v="GER"/>
    <n v="10009178002"/>
    <n v="22"/>
    <x v="3"/>
  </r>
  <r>
    <x v="11"/>
    <x v="4"/>
    <d v="2018-01-20T00:00:00"/>
    <x v="2"/>
    <x v="4"/>
    <x v="0"/>
    <x v="12"/>
    <s v="TTO"/>
    <n v="10009010876"/>
    <n v="24"/>
    <x v="4"/>
  </r>
  <r>
    <x v="11"/>
    <x v="4"/>
    <d v="2018-01-20T00:00:00"/>
    <x v="2"/>
    <x v="4"/>
    <x v="0"/>
    <x v="109"/>
    <s v="POL"/>
    <n v="10006902239"/>
    <n v="26.5"/>
    <x v="5"/>
  </r>
  <r>
    <x v="11"/>
    <x v="4"/>
    <d v="2018-01-20T00:00:00"/>
    <x v="2"/>
    <x v="4"/>
    <x v="1"/>
    <x v="103"/>
    <s v="RUS"/>
    <n v="10007772108"/>
    <n v="22.9"/>
    <x v="0"/>
  </r>
  <r>
    <x v="11"/>
    <x v="4"/>
    <d v="2018-01-20T00:00:00"/>
    <x v="2"/>
    <x v="4"/>
    <x v="1"/>
    <x v="72"/>
    <s v="ESP"/>
    <n v="10006552534"/>
    <n v="27.7"/>
    <x v="1"/>
  </r>
  <r>
    <x v="11"/>
    <x v="4"/>
    <d v="2018-01-20T00:00:00"/>
    <x v="2"/>
    <x v="4"/>
    <x v="1"/>
    <x v="105"/>
    <s v="TPE"/>
    <n v="10010608447"/>
    <n v="20.6"/>
    <x v="2"/>
  </r>
  <r>
    <x v="11"/>
    <x v="4"/>
    <d v="2018-01-20T00:00:00"/>
    <x v="2"/>
    <x v="4"/>
    <x v="1"/>
    <x v="57"/>
    <s v="GRE"/>
    <n v="10006063086"/>
    <n v="27.9"/>
    <x v="3"/>
  </r>
  <r>
    <x v="11"/>
    <x v="4"/>
    <d v="2018-01-20T00:00:00"/>
    <x v="2"/>
    <x v="4"/>
    <x v="1"/>
    <x v="160"/>
    <s v="FRA"/>
    <n v="10005930724"/>
    <n v="27.2"/>
    <x v="4"/>
  </r>
  <r>
    <x v="11"/>
    <x v="4"/>
    <d v="2018-01-20T00:00:00"/>
    <x v="2"/>
    <x v="4"/>
    <x v="1"/>
    <x v="188"/>
    <s v="CZE"/>
    <n v="10009175574"/>
    <n v="21.8"/>
    <x v="5"/>
  </r>
  <r>
    <x v="18"/>
    <x v="4"/>
    <d v="2017-12-09T00:00:00"/>
    <x v="2"/>
    <x v="0"/>
    <x v="0"/>
    <x v="92"/>
    <s v="JPN"/>
    <n v="10005964470"/>
    <n v="28.7"/>
    <x v="0"/>
  </r>
  <r>
    <x v="18"/>
    <x v="4"/>
    <d v="2017-12-09T00:00:00"/>
    <x v="2"/>
    <x v="0"/>
    <x v="0"/>
    <x v="99"/>
    <s v="RUS"/>
    <n v="10051694112"/>
    <n v="30.9"/>
    <x v="1"/>
  </r>
  <r>
    <x v="18"/>
    <x v="4"/>
    <d v="2017-12-09T00:00:00"/>
    <x v="2"/>
    <x v="0"/>
    <x v="0"/>
    <x v="58"/>
    <s v="ARG"/>
    <n v="10010894696"/>
    <n v="31.6"/>
    <x v="2"/>
  </r>
  <r>
    <x v="18"/>
    <x v="4"/>
    <d v="2017-12-09T00:00:00"/>
    <x v="2"/>
    <x v="0"/>
    <x v="0"/>
    <x v="162"/>
    <s v="UKR"/>
    <n v="10002418415"/>
    <n v="35.299999999999997"/>
    <x v="3"/>
  </r>
  <r>
    <x v="18"/>
    <x v="4"/>
    <d v="2017-12-09T00:00:00"/>
    <x v="2"/>
    <x v="0"/>
    <x v="0"/>
    <x v="178"/>
    <s v="GBR"/>
    <n v="10006898300"/>
    <n v="25.3"/>
    <x v="4"/>
  </r>
  <r>
    <x v="18"/>
    <x v="4"/>
    <d v="2017-12-09T00:00:00"/>
    <x v="2"/>
    <x v="0"/>
    <x v="1"/>
    <x v="72"/>
    <s v="ESP"/>
    <n v="10006552534"/>
    <n v="27.6"/>
    <x v="0"/>
  </r>
  <r>
    <x v="18"/>
    <x v="4"/>
    <d v="2017-12-09T00:00:00"/>
    <x v="2"/>
    <x v="0"/>
    <x v="1"/>
    <x v="167"/>
    <s v="FRA"/>
    <n v="10003011125"/>
    <n v="33.1"/>
    <x v="1"/>
  </r>
  <r>
    <x v="18"/>
    <x v="4"/>
    <d v="2017-12-09T00:00:00"/>
    <x v="2"/>
    <x v="0"/>
    <x v="1"/>
    <x v="163"/>
    <s v="TPE"/>
    <n v="10006137252"/>
    <n v="27.7"/>
    <x v="2"/>
  </r>
  <r>
    <x v="18"/>
    <x v="4"/>
    <d v="2017-12-09T00:00:00"/>
    <x v="2"/>
    <x v="0"/>
    <x v="1"/>
    <x v="134"/>
    <s v="JPN"/>
    <n v="10005964672"/>
    <n v="27.9"/>
    <x v="3"/>
  </r>
  <r>
    <x v="18"/>
    <x v="4"/>
    <d v="2017-12-09T00:00:00"/>
    <x v="2"/>
    <x v="0"/>
    <x v="1"/>
    <x v="157"/>
    <s v="AZE"/>
    <n v="10006319633"/>
    <n v="28"/>
    <x v="4"/>
  </r>
  <r>
    <x v="18"/>
    <x v="4"/>
    <d v="2017-12-09T00:00:00"/>
    <x v="2"/>
    <x v="0"/>
    <x v="1"/>
    <x v="84"/>
    <s v="CAN"/>
    <n v="10007212639"/>
    <n v="26.4"/>
    <x v="5"/>
  </r>
  <r>
    <x v="18"/>
    <x v="4"/>
    <d v="2017-12-09T00:00:00"/>
    <x v="2"/>
    <x v="0"/>
    <x v="2"/>
    <x v="47"/>
    <s v="LTU"/>
    <n v="10009181234"/>
    <n v="22.7"/>
    <x v="0"/>
  </r>
  <r>
    <x v="18"/>
    <x v="4"/>
    <d v="2017-12-09T00:00:00"/>
    <x v="2"/>
    <x v="0"/>
    <x v="2"/>
    <x v="106"/>
    <s v="CZE"/>
    <n v="10006422895"/>
    <n v="26.5"/>
    <x v="1"/>
  </r>
  <r>
    <x v="18"/>
    <x v="4"/>
    <d v="2017-12-09T00:00:00"/>
    <x v="2"/>
    <x v="0"/>
    <x v="2"/>
    <x v="15"/>
    <s v="GER"/>
    <n v="10009178002"/>
    <n v="21.9"/>
    <x v="2"/>
  </r>
  <r>
    <x v="18"/>
    <x v="4"/>
    <d v="2017-12-09T00:00:00"/>
    <x v="2"/>
    <x v="0"/>
    <x v="2"/>
    <x v="190"/>
    <s v="MAS"/>
    <n v="10010648257"/>
    <n v="20.3"/>
    <x v="3"/>
  </r>
  <r>
    <x v="18"/>
    <x v="4"/>
    <d v="2017-12-09T00:00:00"/>
    <x v="2"/>
    <x v="0"/>
    <x v="2"/>
    <x v="117"/>
    <s v="ITA"/>
    <n v="10006073493"/>
    <n v="28"/>
    <x v="4"/>
  </r>
  <r>
    <x v="18"/>
    <x v="4"/>
    <d v="2017-12-09T00:00:00"/>
    <x v="2"/>
    <x v="0"/>
    <x v="2"/>
    <x v="161"/>
    <s v="JPN"/>
    <n v="10003349716"/>
    <n v="32.6"/>
    <x v="5"/>
  </r>
  <r>
    <x v="18"/>
    <x v="4"/>
    <d v="2017-12-09T00:00:00"/>
    <x v="2"/>
    <x v="1"/>
    <x v="0"/>
    <x v="84"/>
    <s v="CAN"/>
    <n v="10007212639"/>
    <n v="26.4"/>
    <x v="0"/>
  </r>
  <r>
    <x v="18"/>
    <x v="4"/>
    <d v="2017-12-09T00:00:00"/>
    <x v="2"/>
    <x v="1"/>
    <x v="0"/>
    <x v="178"/>
    <s v="GBR"/>
    <n v="10006898300"/>
    <n v="25.3"/>
    <x v="1"/>
  </r>
  <r>
    <x v="18"/>
    <x v="4"/>
    <d v="2017-12-09T00:00:00"/>
    <x v="2"/>
    <x v="1"/>
    <x v="0"/>
    <x v="117"/>
    <s v="ITA"/>
    <n v="10006073493"/>
    <n v="28"/>
    <x v="2"/>
  </r>
  <r>
    <x v="18"/>
    <x v="4"/>
    <d v="2017-12-09T00:00:00"/>
    <x v="2"/>
    <x v="1"/>
    <x v="0"/>
    <x v="134"/>
    <s v="JPN"/>
    <n v="10005964672"/>
    <n v="27.9"/>
    <x v="3"/>
  </r>
  <r>
    <x v="18"/>
    <x v="4"/>
    <d v="2017-12-09T00:00:00"/>
    <x v="2"/>
    <x v="1"/>
    <x v="0"/>
    <x v="58"/>
    <s v="ARG"/>
    <n v="10010894696"/>
    <n v="31.6"/>
    <x v="4"/>
  </r>
  <r>
    <x v="18"/>
    <x v="4"/>
    <d v="2017-12-09T00:00:00"/>
    <x v="2"/>
    <x v="1"/>
    <x v="0"/>
    <x v="190"/>
    <s v="MAS"/>
    <n v="10010648257"/>
    <n v="20.3"/>
    <x v="5"/>
  </r>
  <r>
    <x v="18"/>
    <x v="4"/>
    <d v="2017-12-09T00:00:00"/>
    <x v="2"/>
    <x v="1"/>
    <x v="1"/>
    <x v="162"/>
    <s v="UKR"/>
    <n v="10002418415"/>
    <n v="35.299999999999997"/>
    <x v="0"/>
  </r>
  <r>
    <x v="18"/>
    <x v="4"/>
    <d v="2017-12-09T00:00:00"/>
    <x v="2"/>
    <x v="1"/>
    <x v="1"/>
    <x v="161"/>
    <s v="JPN"/>
    <n v="10003349716"/>
    <n v="32.6"/>
    <x v="1"/>
  </r>
  <r>
    <x v="18"/>
    <x v="4"/>
    <d v="2017-12-09T00:00:00"/>
    <x v="2"/>
    <x v="1"/>
    <x v="1"/>
    <x v="15"/>
    <s v="GER"/>
    <n v="10009178002"/>
    <n v="21.9"/>
    <x v="2"/>
  </r>
  <r>
    <x v="18"/>
    <x v="4"/>
    <d v="2017-12-09T00:00:00"/>
    <x v="2"/>
    <x v="1"/>
    <x v="1"/>
    <x v="163"/>
    <s v="TPE"/>
    <n v="10006137252"/>
    <n v="27.7"/>
    <x v="3"/>
  </r>
  <r>
    <x v="18"/>
    <x v="4"/>
    <d v="2017-12-09T00:00:00"/>
    <x v="2"/>
    <x v="1"/>
    <x v="1"/>
    <x v="157"/>
    <s v="AZE"/>
    <n v="10006319633"/>
    <n v="28"/>
    <x v="4"/>
  </r>
  <r>
    <x v="18"/>
    <x v="4"/>
    <d v="2017-12-09T00:00:00"/>
    <x v="2"/>
    <x v="2"/>
    <x v="0"/>
    <x v="92"/>
    <s v="JPN"/>
    <n v="10005964470"/>
    <n v="28.7"/>
    <x v="0"/>
  </r>
  <r>
    <x v="18"/>
    <x v="4"/>
    <d v="2017-12-09T00:00:00"/>
    <x v="2"/>
    <x v="2"/>
    <x v="0"/>
    <x v="106"/>
    <s v="CZE"/>
    <n v="10006422895"/>
    <n v="26.5"/>
    <x v="1"/>
  </r>
  <r>
    <x v="18"/>
    <x v="4"/>
    <d v="2017-12-09T00:00:00"/>
    <x v="2"/>
    <x v="2"/>
    <x v="0"/>
    <x v="167"/>
    <s v="FRA"/>
    <n v="10003011125"/>
    <n v="33.1"/>
    <x v="2"/>
  </r>
  <r>
    <x v="18"/>
    <x v="4"/>
    <d v="2017-12-09T00:00:00"/>
    <x v="2"/>
    <x v="2"/>
    <x v="0"/>
    <x v="84"/>
    <s v="CAN"/>
    <n v="10007212639"/>
    <n v="26.4"/>
    <x v="3"/>
  </r>
  <r>
    <x v="18"/>
    <x v="4"/>
    <d v="2017-12-09T00:00:00"/>
    <x v="2"/>
    <x v="2"/>
    <x v="0"/>
    <x v="178"/>
    <s v="GBR"/>
    <n v="10006898300"/>
    <n v="25.3"/>
    <x v="4"/>
  </r>
  <r>
    <x v="18"/>
    <x v="4"/>
    <d v="2017-12-09T00:00:00"/>
    <x v="2"/>
    <x v="2"/>
    <x v="0"/>
    <x v="15"/>
    <s v="GER"/>
    <n v="10009178002"/>
    <n v="21.9"/>
    <x v="5"/>
  </r>
  <r>
    <x v="18"/>
    <x v="4"/>
    <d v="2017-12-09T00:00:00"/>
    <x v="2"/>
    <x v="2"/>
    <x v="1"/>
    <x v="162"/>
    <s v="UKR"/>
    <n v="10002418415"/>
    <n v="35.299999999999997"/>
    <x v="0"/>
  </r>
  <r>
    <x v="18"/>
    <x v="4"/>
    <d v="2017-12-09T00:00:00"/>
    <x v="2"/>
    <x v="2"/>
    <x v="1"/>
    <x v="72"/>
    <s v="ESP"/>
    <n v="10006552534"/>
    <n v="27.6"/>
    <x v="1"/>
  </r>
  <r>
    <x v="18"/>
    <x v="4"/>
    <d v="2017-12-09T00:00:00"/>
    <x v="2"/>
    <x v="2"/>
    <x v="1"/>
    <x v="161"/>
    <s v="JPN"/>
    <n v="10003349716"/>
    <n v="32.6"/>
    <x v="2"/>
  </r>
  <r>
    <x v="18"/>
    <x v="4"/>
    <d v="2017-12-09T00:00:00"/>
    <x v="2"/>
    <x v="2"/>
    <x v="1"/>
    <x v="47"/>
    <s v="LTU"/>
    <n v="10009181234"/>
    <n v="22.7"/>
    <x v="3"/>
  </r>
  <r>
    <x v="18"/>
    <x v="4"/>
    <d v="2017-12-09T00:00:00"/>
    <x v="2"/>
    <x v="2"/>
    <x v="1"/>
    <x v="117"/>
    <s v="ITA"/>
    <n v="10006073493"/>
    <n v="28"/>
    <x v="4"/>
  </r>
  <r>
    <x v="18"/>
    <x v="4"/>
    <d v="2017-12-09T00:00:00"/>
    <x v="2"/>
    <x v="2"/>
    <x v="1"/>
    <x v="99"/>
    <s v="RUS"/>
    <n v="10051694112"/>
    <n v="30.9"/>
    <x v="5"/>
  </r>
  <r>
    <x v="18"/>
    <x v="4"/>
    <d v="2017-12-09T00:00:00"/>
    <x v="2"/>
    <x v="4"/>
    <x v="0"/>
    <x v="92"/>
    <s v="JPN"/>
    <n v="10005964470"/>
    <n v="28.7"/>
    <x v="0"/>
  </r>
  <r>
    <x v="18"/>
    <x v="4"/>
    <d v="2017-12-09T00:00:00"/>
    <x v="2"/>
    <x v="4"/>
    <x v="0"/>
    <x v="162"/>
    <s v="UKR"/>
    <n v="10002418415"/>
    <n v="35.299999999999997"/>
    <x v="1"/>
  </r>
  <r>
    <x v="18"/>
    <x v="4"/>
    <d v="2017-12-09T00:00:00"/>
    <x v="2"/>
    <x v="4"/>
    <x v="0"/>
    <x v="106"/>
    <s v="CZE"/>
    <n v="10006422895"/>
    <n v="26.5"/>
    <x v="2"/>
  </r>
  <r>
    <x v="18"/>
    <x v="4"/>
    <d v="2017-12-09T00:00:00"/>
    <x v="2"/>
    <x v="4"/>
    <x v="0"/>
    <x v="167"/>
    <s v="FRA"/>
    <n v="10003011125"/>
    <n v="33.1"/>
    <x v="3"/>
  </r>
  <r>
    <x v="18"/>
    <x v="4"/>
    <d v="2017-12-09T00:00:00"/>
    <x v="2"/>
    <x v="4"/>
    <x v="0"/>
    <x v="161"/>
    <s v="JPN"/>
    <n v="10003349716"/>
    <n v="32.6"/>
    <x v="4"/>
  </r>
  <r>
    <x v="18"/>
    <x v="4"/>
    <d v="2017-12-09T00:00:00"/>
    <x v="2"/>
    <x v="4"/>
    <x v="0"/>
    <x v="72"/>
    <s v="ESP"/>
    <n v="10006552534"/>
    <n v="27.6"/>
    <x v="5"/>
  </r>
  <r>
    <x v="18"/>
    <x v="4"/>
    <d v="2017-12-09T00:00:00"/>
    <x v="2"/>
    <x v="4"/>
    <x v="1"/>
    <x v="99"/>
    <s v="RUS"/>
    <n v="10051694112"/>
    <n v="30.9"/>
    <x v="0"/>
  </r>
  <r>
    <x v="18"/>
    <x v="4"/>
    <d v="2017-12-09T00:00:00"/>
    <x v="2"/>
    <x v="4"/>
    <x v="1"/>
    <x v="178"/>
    <s v="GBR"/>
    <n v="10006898300"/>
    <n v="25.3"/>
    <x v="1"/>
  </r>
  <r>
    <x v="18"/>
    <x v="4"/>
    <d v="2017-12-09T00:00:00"/>
    <x v="2"/>
    <x v="4"/>
    <x v="1"/>
    <x v="47"/>
    <s v="LTU"/>
    <n v="10009181234"/>
    <n v="22.7"/>
    <x v="2"/>
  </r>
  <r>
    <x v="18"/>
    <x v="4"/>
    <d v="2017-12-09T00:00:00"/>
    <x v="2"/>
    <x v="4"/>
    <x v="1"/>
    <x v="84"/>
    <s v="CAN"/>
    <n v="10007212639"/>
    <n v="26.4"/>
    <x v="3"/>
  </r>
  <r>
    <x v="18"/>
    <x v="4"/>
    <d v="2017-12-09T00:00:00"/>
    <x v="2"/>
    <x v="4"/>
    <x v="1"/>
    <x v="15"/>
    <s v="GER"/>
    <n v="10009178002"/>
    <n v="21.9"/>
    <x v="4"/>
  </r>
  <r>
    <x v="18"/>
    <x v="4"/>
    <d v="2017-12-09T00:00:00"/>
    <x v="2"/>
    <x v="4"/>
    <x v="1"/>
    <x v="117"/>
    <s v="ITA"/>
    <n v="10006073493"/>
    <n v="28"/>
    <x v="5"/>
  </r>
  <r>
    <x v="3"/>
    <x v="4"/>
    <d v="2017-12-02T00:00:00"/>
    <x v="2"/>
    <x v="0"/>
    <x v="0"/>
    <x v="162"/>
    <s v="UKR"/>
    <n v="10002418415"/>
    <n v="35.299999999999997"/>
    <x v="0"/>
  </r>
  <r>
    <x v="3"/>
    <x v="4"/>
    <d v="2017-12-02T00:00:00"/>
    <x v="2"/>
    <x v="0"/>
    <x v="0"/>
    <x v="92"/>
    <s v="JPN"/>
    <n v="10005964470"/>
    <n v="28.7"/>
    <x v="1"/>
  </r>
  <r>
    <x v="3"/>
    <x v="4"/>
    <d v="2017-12-02T00:00:00"/>
    <x v="2"/>
    <x v="0"/>
    <x v="0"/>
    <x v="106"/>
    <s v="CZE"/>
    <n v="10006422895"/>
    <n v="26.5"/>
    <x v="2"/>
  </r>
  <r>
    <x v="3"/>
    <x v="4"/>
    <d v="2017-12-02T00:00:00"/>
    <x v="2"/>
    <x v="0"/>
    <x v="0"/>
    <x v="167"/>
    <s v="FRA"/>
    <n v="10003011125"/>
    <n v="33.1"/>
    <x v="3"/>
  </r>
  <r>
    <x v="3"/>
    <x v="4"/>
    <d v="2017-12-02T00:00:00"/>
    <x v="2"/>
    <x v="0"/>
    <x v="0"/>
    <x v="190"/>
    <s v="MAS"/>
    <n v="10010648257"/>
    <n v="20.3"/>
    <x v="4"/>
  </r>
  <r>
    <x v="3"/>
    <x v="4"/>
    <d v="2017-12-02T00:00:00"/>
    <x v="2"/>
    <x v="0"/>
    <x v="0"/>
    <x v="117"/>
    <s v="ITA"/>
    <n v="10006073493"/>
    <n v="28"/>
    <x v="5"/>
  </r>
  <r>
    <x v="3"/>
    <x v="4"/>
    <d v="2017-12-02T00:00:00"/>
    <x v="2"/>
    <x v="0"/>
    <x v="1"/>
    <x v="79"/>
    <s v="GER"/>
    <n v="10006379247"/>
    <n v="27.7"/>
    <x v="0"/>
  </r>
  <r>
    <x v="3"/>
    <x v="4"/>
    <d v="2017-12-02T00:00:00"/>
    <x v="2"/>
    <x v="0"/>
    <x v="1"/>
    <x v="0"/>
    <s v="NED"/>
    <n v="10009535686"/>
    <n v="20.7"/>
    <x v="1"/>
  </r>
  <r>
    <x v="3"/>
    <x v="4"/>
    <d v="2017-12-02T00:00:00"/>
    <x v="2"/>
    <x v="0"/>
    <x v="1"/>
    <x v="29"/>
    <s v="GBR"/>
    <n v="10017950943"/>
    <n v="20.8"/>
    <x v="2"/>
  </r>
  <r>
    <x v="3"/>
    <x v="4"/>
    <d v="2017-12-02T00:00:00"/>
    <x v="2"/>
    <x v="0"/>
    <x v="1"/>
    <x v="112"/>
    <s v="JPN"/>
    <n v="10008098470"/>
    <n v="32.799999999999997"/>
    <x v="3"/>
  </r>
  <r>
    <x v="3"/>
    <x v="4"/>
    <d v="2017-12-02T00:00:00"/>
    <x v="2"/>
    <x v="0"/>
    <x v="1"/>
    <x v="78"/>
    <s v="POL"/>
    <n v="10009176281"/>
    <n v="21.8"/>
    <x v="4"/>
  </r>
  <r>
    <x v="3"/>
    <x v="4"/>
    <d v="2017-12-02T00:00:00"/>
    <x v="2"/>
    <x v="0"/>
    <x v="1"/>
    <x v="50"/>
    <s v="MEX"/>
    <n v="10007890932"/>
    <n v="20.399999999999999"/>
    <x v="5"/>
  </r>
  <r>
    <x v="3"/>
    <x v="4"/>
    <d v="2017-12-02T00:00:00"/>
    <x v="2"/>
    <x v="0"/>
    <x v="2"/>
    <x v="84"/>
    <s v="CAN"/>
    <n v="10007212639"/>
    <n v="26.4"/>
    <x v="0"/>
  </r>
  <r>
    <x v="3"/>
    <x v="4"/>
    <d v="2017-12-02T00:00:00"/>
    <x v="2"/>
    <x v="0"/>
    <x v="2"/>
    <x v="178"/>
    <s v="GBR"/>
    <n v="10006898300"/>
    <n v="25.3"/>
    <x v="1"/>
  </r>
  <r>
    <x v="3"/>
    <x v="4"/>
    <d v="2017-12-02T00:00:00"/>
    <x v="2"/>
    <x v="0"/>
    <x v="2"/>
    <x v="72"/>
    <s v="ESP"/>
    <n v="10006552534"/>
    <n v="27.5"/>
    <x v="2"/>
  </r>
  <r>
    <x v="3"/>
    <x v="4"/>
    <d v="2017-12-02T00:00:00"/>
    <x v="2"/>
    <x v="0"/>
    <x v="2"/>
    <x v="105"/>
    <s v="TPE"/>
    <n v="10010608447"/>
    <n v="20.399999999999999"/>
    <x v="3"/>
  </r>
  <r>
    <x v="3"/>
    <x v="4"/>
    <d v="2017-12-02T00:00:00"/>
    <x v="2"/>
    <x v="0"/>
    <x v="2"/>
    <x v="86"/>
    <s v="LTU"/>
    <n v="10009181032"/>
    <n v="22.9"/>
    <x v="4"/>
  </r>
  <r>
    <x v="3"/>
    <x v="4"/>
    <d v="2017-12-02T00:00:00"/>
    <x v="2"/>
    <x v="0"/>
    <x v="2"/>
    <x v="90"/>
    <s v="JPN"/>
    <n v="10005727327"/>
    <n v="31.9"/>
    <x v="5"/>
  </r>
  <r>
    <x v="3"/>
    <x v="4"/>
    <d v="2017-12-02T00:00:00"/>
    <x v="2"/>
    <x v="0"/>
    <x v="2"/>
    <x v="157"/>
    <s v="AZE"/>
    <n v="10006319633"/>
    <n v="28"/>
    <x v="6"/>
  </r>
  <r>
    <x v="3"/>
    <x v="4"/>
    <d v="2017-12-02T00:00:00"/>
    <x v="2"/>
    <x v="1"/>
    <x v="0"/>
    <x v="112"/>
    <s v="JPN"/>
    <n v="10008098470"/>
    <n v="32.799999999999997"/>
    <x v="0"/>
  </r>
  <r>
    <x v="3"/>
    <x v="4"/>
    <d v="2017-12-02T00:00:00"/>
    <x v="2"/>
    <x v="1"/>
    <x v="0"/>
    <x v="106"/>
    <s v="CZE"/>
    <n v="10006422895"/>
    <n v="26.5"/>
    <x v="1"/>
  </r>
  <r>
    <x v="3"/>
    <x v="4"/>
    <d v="2017-12-02T00:00:00"/>
    <x v="2"/>
    <x v="1"/>
    <x v="0"/>
    <x v="90"/>
    <s v="JPN"/>
    <n v="10005727327"/>
    <n v="31.9"/>
    <x v="2"/>
  </r>
  <r>
    <x v="3"/>
    <x v="4"/>
    <d v="2017-12-02T00:00:00"/>
    <x v="2"/>
    <x v="1"/>
    <x v="0"/>
    <x v="78"/>
    <s v="POL"/>
    <n v="10009176281"/>
    <n v="21.8"/>
    <x v="3"/>
  </r>
  <r>
    <x v="3"/>
    <x v="4"/>
    <d v="2017-12-02T00:00:00"/>
    <x v="2"/>
    <x v="1"/>
    <x v="0"/>
    <x v="105"/>
    <s v="TPE"/>
    <n v="10010608447"/>
    <n v="20.399999999999999"/>
    <x v="4"/>
  </r>
  <r>
    <x v="3"/>
    <x v="4"/>
    <d v="2017-12-02T00:00:00"/>
    <x v="2"/>
    <x v="1"/>
    <x v="0"/>
    <x v="117"/>
    <s v="ITA"/>
    <n v="10006073493"/>
    <n v="28"/>
    <x v="5"/>
  </r>
  <r>
    <x v="3"/>
    <x v="4"/>
    <d v="2017-12-02T00:00:00"/>
    <x v="2"/>
    <x v="1"/>
    <x v="1"/>
    <x v="29"/>
    <s v="GBR"/>
    <n v="10017950943"/>
    <n v="20.8"/>
    <x v="0"/>
  </r>
  <r>
    <x v="3"/>
    <x v="4"/>
    <d v="2017-12-02T00:00:00"/>
    <x v="2"/>
    <x v="1"/>
    <x v="1"/>
    <x v="86"/>
    <s v="LTU"/>
    <n v="10009181032"/>
    <n v="22.9"/>
    <x v="1"/>
  </r>
  <r>
    <x v="3"/>
    <x v="4"/>
    <d v="2017-12-02T00:00:00"/>
    <x v="2"/>
    <x v="1"/>
    <x v="1"/>
    <x v="167"/>
    <s v="FRA"/>
    <n v="10003011125"/>
    <n v="33.1"/>
    <x v="2"/>
  </r>
  <r>
    <x v="3"/>
    <x v="4"/>
    <d v="2017-12-02T00:00:00"/>
    <x v="2"/>
    <x v="1"/>
    <x v="1"/>
    <x v="157"/>
    <s v="AZE"/>
    <n v="10006319633"/>
    <n v="28"/>
    <x v="3"/>
  </r>
  <r>
    <x v="3"/>
    <x v="4"/>
    <d v="2017-12-02T00:00:00"/>
    <x v="2"/>
    <x v="1"/>
    <x v="1"/>
    <x v="72"/>
    <s v="ESP"/>
    <n v="10006552534"/>
    <n v="27.5"/>
    <x v="4"/>
  </r>
  <r>
    <x v="3"/>
    <x v="4"/>
    <d v="2017-12-02T00:00:00"/>
    <x v="2"/>
    <x v="1"/>
    <x v="1"/>
    <x v="50"/>
    <s v="MEX"/>
    <n v="10007890932"/>
    <n v="20.399999999999999"/>
    <x v="5"/>
  </r>
  <r>
    <x v="3"/>
    <x v="4"/>
    <d v="2017-12-02T00:00:00"/>
    <x v="2"/>
    <x v="1"/>
    <x v="1"/>
    <x v="190"/>
    <s v="MAS"/>
    <n v="10010648257"/>
    <n v="20.3"/>
    <x v="6"/>
  </r>
  <r>
    <x v="3"/>
    <x v="4"/>
    <d v="2017-12-02T00:00:00"/>
    <x v="2"/>
    <x v="2"/>
    <x v="0"/>
    <x v="0"/>
    <s v="NED"/>
    <n v="10009535686"/>
    <n v="20.7"/>
    <x v="0"/>
  </r>
  <r>
    <x v="3"/>
    <x v="4"/>
    <d v="2017-12-02T00:00:00"/>
    <x v="2"/>
    <x v="2"/>
    <x v="0"/>
    <x v="167"/>
    <s v="FRA"/>
    <n v="10003011125"/>
    <n v="33.1"/>
    <x v="1"/>
  </r>
  <r>
    <x v="3"/>
    <x v="4"/>
    <d v="2017-12-02T00:00:00"/>
    <x v="2"/>
    <x v="2"/>
    <x v="0"/>
    <x v="178"/>
    <s v="GBR"/>
    <n v="10006898300"/>
    <n v="25.3"/>
    <x v="2"/>
  </r>
  <r>
    <x v="3"/>
    <x v="4"/>
    <d v="2017-12-02T00:00:00"/>
    <x v="2"/>
    <x v="2"/>
    <x v="0"/>
    <x v="106"/>
    <s v="CZE"/>
    <n v="10006422895"/>
    <n v="26.5"/>
    <x v="3"/>
  </r>
  <r>
    <x v="3"/>
    <x v="4"/>
    <d v="2017-12-02T00:00:00"/>
    <x v="2"/>
    <x v="2"/>
    <x v="0"/>
    <x v="162"/>
    <s v="UKR"/>
    <n v="10002418415"/>
    <n v="35.299999999999997"/>
    <x v="4"/>
  </r>
  <r>
    <x v="3"/>
    <x v="4"/>
    <d v="2017-12-02T00:00:00"/>
    <x v="2"/>
    <x v="2"/>
    <x v="0"/>
    <x v="29"/>
    <s v="GBR"/>
    <n v="10017950943"/>
    <n v="20.8"/>
    <x v="5"/>
  </r>
  <r>
    <x v="3"/>
    <x v="4"/>
    <d v="2017-12-02T00:00:00"/>
    <x v="2"/>
    <x v="2"/>
    <x v="1"/>
    <x v="79"/>
    <s v="GER"/>
    <n v="10006379247"/>
    <n v="27.7"/>
    <x v="0"/>
  </r>
  <r>
    <x v="3"/>
    <x v="4"/>
    <d v="2017-12-02T00:00:00"/>
    <x v="2"/>
    <x v="2"/>
    <x v="1"/>
    <x v="92"/>
    <s v="JPN"/>
    <n v="10005964470"/>
    <n v="28.7"/>
    <x v="1"/>
  </r>
  <r>
    <x v="3"/>
    <x v="4"/>
    <d v="2017-12-02T00:00:00"/>
    <x v="2"/>
    <x v="2"/>
    <x v="1"/>
    <x v="84"/>
    <s v="CAN"/>
    <n v="10007212639"/>
    <n v="26.4"/>
    <x v="2"/>
  </r>
  <r>
    <x v="3"/>
    <x v="4"/>
    <d v="2017-12-02T00:00:00"/>
    <x v="2"/>
    <x v="2"/>
    <x v="1"/>
    <x v="112"/>
    <s v="JPN"/>
    <n v="10008098470"/>
    <n v="32.799999999999997"/>
    <x v="3"/>
  </r>
  <r>
    <x v="3"/>
    <x v="4"/>
    <d v="2017-12-02T00:00:00"/>
    <x v="2"/>
    <x v="2"/>
    <x v="1"/>
    <x v="90"/>
    <s v="JPN"/>
    <n v="10005727327"/>
    <n v="31.9"/>
    <x v="4"/>
  </r>
  <r>
    <x v="3"/>
    <x v="4"/>
    <d v="2017-12-02T00:00:00"/>
    <x v="2"/>
    <x v="2"/>
    <x v="1"/>
    <x v="86"/>
    <s v="LTU"/>
    <n v="10009181032"/>
    <n v="22.9"/>
    <x v="5"/>
  </r>
  <r>
    <x v="3"/>
    <x v="4"/>
    <d v="2017-12-02T00:00:00"/>
    <x v="2"/>
    <x v="4"/>
    <x v="0"/>
    <x v="0"/>
    <s v="NED"/>
    <n v="10009535686"/>
    <n v="20.7"/>
    <x v="0"/>
  </r>
  <r>
    <x v="3"/>
    <x v="4"/>
    <d v="2017-12-02T00:00:00"/>
    <x v="2"/>
    <x v="4"/>
    <x v="0"/>
    <x v="178"/>
    <s v="GBR"/>
    <n v="10006898300"/>
    <n v="25.3"/>
    <x v="1"/>
  </r>
  <r>
    <x v="3"/>
    <x v="4"/>
    <d v="2017-12-02T00:00:00"/>
    <x v="2"/>
    <x v="4"/>
    <x v="0"/>
    <x v="79"/>
    <s v="GER"/>
    <n v="10006379247"/>
    <n v="27.7"/>
    <x v="2"/>
  </r>
  <r>
    <x v="3"/>
    <x v="4"/>
    <d v="2017-12-02T00:00:00"/>
    <x v="2"/>
    <x v="4"/>
    <x v="0"/>
    <x v="92"/>
    <s v="JPN"/>
    <n v="10005964470"/>
    <n v="28.7"/>
    <x v="3"/>
  </r>
  <r>
    <x v="3"/>
    <x v="4"/>
    <d v="2017-12-02T00:00:00"/>
    <x v="2"/>
    <x v="4"/>
    <x v="0"/>
    <x v="167"/>
    <s v="FRA"/>
    <n v="10003011125"/>
    <n v="33.1"/>
    <x v="4"/>
  </r>
  <r>
    <x v="3"/>
    <x v="4"/>
    <d v="2017-12-02T00:00:00"/>
    <x v="2"/>
    <x v="4"/>
    <x v="0"/>
    <x v="84"/>
    <s v="CAN"/>
    <n v="10007212639"/>
    <n v="26.4"/>
    <x v="5"/>
  </r>
  <r>
    <x v="3"/>
    <x v="4"/>
    <d v="2017-12-02T00:00:00"/>
    <x v="2"/>
    <x v="4"/>
    <x v="1"/>
    <x v="162"/>
    <s v="UKR"/>
    <n v="10002418415"/>
    <n v="35.299999999999997"/>
    <x v="0"/>
  </r>
  <r>
    <x v="3"/>
    <x v="4"/>
    <d v="2017-12-02T00:00:00"/>
    <x v="2"/>
    <x v="4"/>
    <x v="1"/>
    <x v="106"/>
    <s v="CZE"/>
    <n v="10006422895"/>
    <n v="26.5"/>
    <x v="1"/>
  </r>
  <r>
    <x v="3"/>
    <x v="4"/>
    <d v="2017-12-02T00:00:00"/>
    <x v="2"/>
    <x v="4"/>
    <x v="1"/>
    <x v="90"/>
    <s v="JPN"/>
    <n v="10005727327"/>
    <n v="31.9"/>
    <x v="2"/>
  </r>
  <r>
    <x v="3"/>
    <x v="4"/>
    <d v="2017-12-02T00:00:00"/>
    <x v="2"/>
    <x v="4"/>
    <x v="1"/>
    <x v="29"/>
    <s v="GBR"/>
    <n v="10017950943"/>
    <n v="20.8"/>
    <x v="3"/>
  </r>
  <r>
    <x v="3"/>
    <x v="4"/>
    <d v="2017-12-02T00:00:00"/>
    <x v="2"/>
    <x v="4"/>
    <x v="1"/>
    <x v="112"/>
    <s v="JPN"/>
    <n v="10008098470"/>
    <n v="32.799999999999997"/>
    <x v="4"/>
  </r>
  <r>
    <x v="3"/>
    <x v="4"/>
    <d v="2017-12-02T00:00:00"/>
    <x v="2"/>
    <x v="4"/>
    <x v="1"/>
    <x v="86"/>
    <s v="LTU"/>
    <n v="10009181032"/>
    <n v="22.9"/>
    <x v="5"/>
  </r>
  <r>
    <x v="19"/>
    <x v="4"/>
    <d v="2017-11-12T00:00:00"/>
    <x v="2"/>
    <x v="0"/>
    <x v="0"/>
    <x v="96"/>
    <s v="NED"/>
    <n v="10006900421"/>
    <n v="24.9"/>
    <x v="0"/>
  </r>
  <r>
    <x v="19"/>
    <x v="4"/>
    <d v="2017-11-12T00:00:00"/>
    <x v="2"/>
    <x v="0"/>
    <x v="0"/>
    <x v="162"/>
    <s v="UKR"/>
    <n v="10002418415"/>
    <n v="35.200000000000003"/>
    <x v="1"/>
  </r>
  <r>
    <x v="19"/>
    <x v="4"/>
    <d v="2017-11-12T00:00:00"/>
    <x v="2"/>
    <x v="0"/>
    <x v="0"/>
    <x v="160"/>
    <s v="FRA"/>
    <n v="10005930724"/>
    <n v="27"/>
    <x v="2"/>
  </r>
  <r>
    <x v="19"/>
    <x v="4"/>
    <d v="2017-11-12T00:00:00"/>
    <x v="2"/>
    <x v="0"/>
    <x v="0"/>
    <x v="178"/>
    <s v="GBR"/>
    <n v="10006898300"/>
    <n v="25.2"/>
    <x v="3"/>
  </r>
  <r>
    <x v="19"/>
    <x v="4"/>
    <d v="2017-11-12T00:00:00"/>
    <x v="2"/>
    <x v="0"/>
    <x v="0"/>
    <x v="90"/>
    <s v="JPN"/>
    <n v="10005727327"/>
    <n v="31.8"/>
    <x v="4"/>
  </r>
  <r>
    <x v="19"/>
    <x v="4"/>
    <d v="2017-11-12T00:00:00"/>
    <x v="2"/>
    <x v="0"/>
    <x v="0"/>
    <x v="166"/>
    <s v="ITA"/>
    <n v="10006108051"/>
    <n v="28.9"/>
    <x v="5"/>
  </r>
  <r>
    <x v="19"/>
    <x v="4"/>
    <d v="2017-11-12T00:00:00"/>
    <x v="2"/>
    <x v="0"/>
    <x v="0"/>
    <x v="26"/>
    <s v="RSA"/>
    <n v="10007351671"/>
    <n v="28"/>
    <x v="6"/>
  </r>
  <r>
    <x v="19"/>
    <x v="4"/>
    <d v="2017-11-12T00:00:00"/>
    <x v="2"/>
    <x v="0"/>
    <x v="1"/>
    <x v="79"/>
    <s v="GER"/>
    <n v="10006379247"/>
    <n v="27.6"/>
    <x v="0"/>
  </r>
  <r>
    <x v="19"/>
    <x v="4"/>
    <d v="2017-11-12T00:00:00"/>
    <x v="2"/>
    <x v="0"/>
    <x v="1"/>
    <x v="58"/>
    <s v="ARG"/>
    <n v="10010894696"/>
    <n v="31.5"/>
    <x v="1"/>
  </r>
  <r>
    <x v="19"/>
    <x v="4"/>
    <d v="2017-11-12T00:00:00"/>
    <x v="2"/>
    <x v="0"/>
    <x v="1"/>
    <x v="127"/>
    <s v="NZL"/>
    <n v="10009138491"/>
    <n v="21.4"/>
    <x v="2"/>
  </r>
  <r>
    <x v="19"/>
    <x v="4"/>
    <d v="2017-11-12T00:00:00"/>
    <x v="2"/>
    <x v="0"/>
    <x v="1"/>
    <x v="105"/>
    <s v="TPE"/>
    <n v="10010608447"/>
    <n v="20.399999999999999"/>
    <x v="3"/>
  </r>
  <r>
    <x v="19"/>
    <x v="4"/>
    <d v="2017-11-12T00:00:00"/>
    <x v="2"/>
    <x v="0"/>
    <x v="1"/>
    <x v="103"/>
    <s v="RUS"/>
    <n v="10007772108"/>
    <n v="22.7"/>
    <x v="4"/>
  </r>
  <r>
    <x v="19"/>
    <x v="4"/>
    <d v="2017-11-12T00:00:00"/>
    <x v="2"/>
    <x v="0"/>
    <x v="1"/>
    <x v="9"/>
    <s v="CZE"/>
    <n v="10004612534"/>
    <n v="30.4"/>
    <x v="5"/>
  </r>
  <r>
    <x v="19"/>
    <x v="4"/>
    <d v="2017-11-12T00:00:00"/>
    <x v="2"/>
    <x v="0"/>
    <x v="1"/>
    <x v="191"/>
    <s v="BEL"/>
    <n v="10010778704"/>
    <n v="19.7"/>
    <x v="6"/>
  </r>
  <r>
    <x v="19"/>
    <x v="4"/>
    <d v="2017-11-12T00:00:00"/>
    <x v="2"/>
    <x v="0"/>
    <x v="2"/>
    <x v="16"/>
    <s v="AUS"/>
    <n v="10006894559"/>
    <n v="25.2"/>
    <x v="0"/>
  </r>
  <r>
    <x v="19"/>
    <x v="4"/>
    <d v="2017-11-12T00:00:00"/>
    <x v="2"/>
    <x v="0"/>
    <x v="2"/>
    <x v="78"/>
    <s v="POL"/>
    <n v="10009176281"/>
    <n v="21.7"/>
    <x v="1"/>
  </r>
  <r>
    <x v="19"/>
    <x v="4"/>
    <d v="2017-11-12T00:00:00"/>
    <x v="2"/>
    <x v="0"/>
    <x v="2"/>
    <x v="1"/>
    <s v="MAS"/>
    <n v="10009150215"/>
    <n v="22"/>
    <x v="2"/>
  </r>
  <r>
    <x v="19"/>
    <x v="4"/>
    <d v="2017-11-12T00:00:00"/>
    <x v="2"/>
    <x v="0"/>
    <x v="2"/>
    <x v="22"/>
    <s v="NED"/>
    <n v="10007379761"/>
    <n v="24.7"/>
    <x v="3"/>
  </r>
  <r>
    <x v="19"/>
    <x v="4"/>
    <d v="2017-11-12T00:00:00"/>
    <x v="2"/>
    <x v="0"/>
    <x v="2"/>
    <x v="157"/>
    <s v="AZE"/>
    <n v="10006319633"/>
    <n v="28"/>
    <x v="4"/>
  </r>
  <r>
    <x v="19"/>
    <x v="4"/>
    <d v="2017-11-12T00:00:00"/>
    <x v="2"/>
    <x v="0"/>
    <x v="2"/>
    <x v="57"/>
    <s v="GRE"/>
    <n v="10006063086"/>
    <n v="27.7"/>
    <x v="5"/>
  </r>
  <r>
    <x v="19"/>
    <x v="4"/>
    <d v="2017-11-12T00:00:00"/>
    <x v="2"/>
    <x v="0"/>
    <x v="3"/>
    <x v="29"/>
    <s v="GBR"/>
    <n v="10017950943"/>
    <n v="20.7"/>
    <x v="0"/>
  </r>
  <r>
    <x v="19"/>
    <x v="4"/>
    <d v="2017-11-12T00:00:00"/>
    <x v="2"/>
    <x v="0"/>
    <x v="3"/>
    <x v="93"/>
    <s v="MAS"/>
    <n v="10004868370"/>
    <n v="29.9"/>
    <x v="1"/>
  </r>
  <r>
    <x v="19"/>
    <x v="4"/>
    <d v="2017-11-12T00:00:00"/>
    <x v="2"/>
    <x v="0"/>
    <x v="3"/>
    <x v="112"/>
    <s v="JPN"/>
    <n v="10008098470"/>
    <n v="32.799999999999997"/>
    <x v="2"/>
  </r>
  <r>
    <x v="19"/>
    <x v="4"/>
    <d v="2017-11-12T00:00:00"/>
    <x v="2"/>
    <x v="0"/>
    <x v="3"/>
    <x v="47"/>
    <s v="LTU"/>
    <n v="10009181234"/>
    <n v="22.6"/>
    <x v="3"/>
  </r>
  <r>
    <x v="19"/>
    <x v="4"/>
    <d v="2017-11-12T00:00:00"/>
    <x v="2"/>
    <x v="0"/>
    <x v="3"/>
    <x v="72"/>
    <s v="ESP"/>
    <n v="10006552534"/>
    <n v="27.5"/>
    <x v="4"/>
  </r>
  <r>
    <x v="19"/>
    <x v="4"/>
    <d v="2017-11-12T00:00:00"/>
    <x v="2"/>
    <x v="0"/>
    <x v="3"/>
    <x v="189"/>
    <s v="ITA"/>
    <n v="10007508083"/>
    <n v="24.2"/>
    <x v="5"/>
  </r>
  <r>
    <x v="19"/>
    <x v="4"/>
    <d v="2017-11-12T00:00:00"/>
    <x v="2"/>
    <x v="1"/>
    <x v="0"/>
    <x v="160"/>
    <s v="FRA"/>
    <n v="10005930724"/>
    <n v="27"/>
    <x v="0"/>
  </r>
  <r>
    <x v="19"/>
    <x v="4"/>
    <d v="2017-11-12T00:00:00"/>
    <x v="2"/>
    <x v="1"/>
    <x v="0"/>
    <x v="47"/>
    <s v="LTU"/>
    <n v="10009181234"/>
    <n v="22.6"/>
    <x v="1"/>
  </r>
  <r>
    <x v="19"/>
    <x v="4"/>
    <d v="2017-11-12T00:00:00"/>
    <x v="2"/>
    <x v="1"/>
    <x v="0"/>
    <x v="9"/>
    <s v="CZE"/>
    <n v="10004612534"/>
    <n v="30.4"/>
    <x v="2"/>
  </r>
  <r>
    <x v="19"/>
    <x v="4"/>
    <d v="2017-11-12T00:00:00"/>
    <x v="2"/>
    <x v="1"/>
    <x v="0"/>
    <x v="157"/>
    <s v="AZE"/>
    <n v="10006319633"/>
    <n v="28"/>
    <x v="3"/>
  </r>
  <r>
    <x v="19"/>
    <x v="4"/>
    <d v="2017-11-12T00:00:00"/>
    <x v="2"/>
    <x v="1"/>
    <x v="0"/>
    <x v="26"/>
    <s v="RSA"/>
    <n v="10007351671"/>
    <n v="28"/>
    <x v="4"/>
  </r>
  <r>
    <x v="19"/>
    <x v="4"/>
    <d v="2017-11-12T00:00:00"/>
    <x v="2"/>
    <x v="1"/>
    <x v="1"/>
    <x v="127"/>
    <s v="NZL"/>
    <n v="10009138491"/>
    <n v="21.4"/>
    <x v="0"/>
  </r>
  <r>
    <x v="19"/>
    <x v="4"/>
    <d v="2017-11-12T00:00:00"/>
    <x v="2"/>
    <x v="1"/>
    <x v="1"/>
    <x v="103"/>
    <s v="RUS"/>
    <n v="10007772108"/>
    <n v="22.7"/>
    <x v="1"/>
  </r>
  <r>
    <x v="19"/>
    <x v="4"/>
    <d v="2017-11-12T00:00:00"/>
    <x v="2"/>
    <x v="1"/>
    <x v="1"/>
    <x v="166"/>
    <s v="ITA"/>
    <n v="10006108051"/>
    <n v="28.9"/>
    <x v="2"/>
  </r>
  <r>
    <x v="19"/>
    <x v="4"/>
    <d v="2017-11-12T00:00:00"/>
    <x v="2"/>
    <x v="1"/>
    <x v="1"/>
    <x v="22"/>
    <s v="NED"/>
    <n v="10007379761"/>
    <n v="24.7"/>
    <x v="3"/>
  </r>
  <r>
    <x v="19"/>
    <x v="4"/>
    <d v="2017-11-12T00:00:00"/>
    <x v="2"/>
    <x v="1"/>
    <x v="1"/>
    <x v="191"/>
    <s v="BEL"/>
    <n v="10010778704"/>
    <n v="19.7"/>
    <x v="4"/>
  </r>
  <r>
    <x v="19"/>
    <x v="4"/>
    <d v="2017-11-12T00:00:00"/>
    <x v="2"/>
    <x v="1"/>
    <x v="2"/>
    <x v="90"/>
    <s v="JPN"/>
    <n v="10005727327"/>
    <n v="31.8"/>
    <x v="0"/>
  </r>
  <r>
    <x v="19"/>
    <x v="4"/>
    <d v="2017-11-12T00:00:00"/>
    <x v="2"/>
    <x v="1"/>
    <x v="2"/>
    <x v="1"/>
    <s v="MAS"/>
    <n v="10009150215"/>
    <n v="22"/>
    <x v="1"/>
  </r>
  <r>
    <x v="19"/>
    <x v="4"/>
    <d v="2017-11-12T00:00:00"/>
    <x v="2"/>
    <x v="1"/>
    <x v="2"/>
    <x v="189"/>
    <s v="ITA"/>
    <n v="10007508083"/>
    <n v="24.2"/>
    <x v="2"/>
  </r>
  <r>
    <x v="19"/>
    <x v="4"/>
    <d v="2017-11-12T00:00:00"/>
    <x v="2"/>
    <x v="1"/>
    <x v="2"/>
    <x v="105"/>
    <s v="TPE"/>
    <n v="10010608447"/>
    <n v="20.399999999999999"/>
    <x v="3"/>
  </r>
  <r>
    <x v="19"/>
    <x v="4"/>
    <d v="2017-11-12T00:00:00"/>
    <x v="2"/>
    <x v="1"/>
    <x v="3"/>
    <x v="72"/>
    <s v="ESP"/>
    <n v="10006552534"/>
    <n v="27.5"/>
    <x v="0"/>
  </r>
  <r>
    <x v="19"/>
    <x v="4"/>
    <d v="2017-11-12T00:00:00"/>
    <x v="2"/>
    <x v="1"/>
    <x v="3"/>
    <x v="112"/>
    <s v="JPN"/>
    <n v="10008098470"/>
    <n v="32.799999999999997"/>
    <x v="1"/>
  </r>
  <r>
    <x v="19"/>
    <x v="4"/>
    <d v="2017-11-12T00:00:00"/>
    <x v="2"/>
    <x v="1"/>
    <x v="3"/>
    <x v="178"/>
    <s v="GBR"/>
    <n v="10006898300"/>
    <n v="25.2"/>
    <x v="2"/>
  </r>
  <r>
    <x v="19"/>
    <x v="4"/>
    <d v="2017-11-12T00:00:00"/>
    <x v="2"/>
    <x v="1"/>
    <x v="3"/>
    <x v="57"/>
    <s v="GRE"/>
    <n v="10006063086"/>
    <n v="27.7"/>
    <x v="3"/>
  </r>
  <r>
    <x v="19"/>
    <x v="4"/>
    <d v="2017-11-12T00:00:00"/>
    <x v="2"/>
    <x v="2"/>
    <x v="0"/>
    <x v="29"/>
    <s v="GBR"/>
    <n v="10017950943"/>
    <n v="20.7"/>
    <x v="0"/>
  </r>
  <r>
    <x v="19"/>
    <x v="4"/>
    <d v="2017-11-12T00:00:00"/>
    <x v="2"/>
    <x v="2"/>
    <x v="0"/>
    <x v="96"/>
    <s v="NED"/>
    <n v="10006900421"/>
    <n v="24.9"/>
    <x v="1"/>
  </r>
  <r>
    <x v="19"/>
    <x v="4"/>
    <d v="2017-11-12T00:00:00"/>
    <x v="2"/>
    <x v="2"/>
    <x v="0"/>
    <x v="72"/>
    <s v="ESP"/>
    <n v="10006552534"/>
    <n v="27.5"/>
    <x v="2"/>
  </r>
  <r>
    <x v="19"/>
    <x v="4"/>
    <d v="2017-11-12T00:00:00"/>
    <x v="2"/>
    <x v="2"/>
    <x v="0"/>
    <x v="160"/>
    <s v="FRA"/>
    <n v="10005930724"/>
    <n v="27"/>
    <x v="3"/>
  </r>
  <r>
    <x v="19"/>
    <x v="4"/>
    <d v="2017-11-12T00:00:00"/>
    <x v="2"/>
    <x v="2"/>
    <x v="0"/>
    <x v="58"/>
    <s v="ARG"/>
    <n v="10010894696"/>
    <n v="31.5"/>
    <x v="4"/>
  </r>
  <r>
    <x v="19"/>
    <x v="4"/>
    <d v="2017-11-12T00:00:00"/>
    <x v="2"/>
    <x v="2"/>
    <x v="0"/>
    <x v="78"/>
    <s v="POL"/>
    <n v="10009176281"/>
    <n v="21.7"/>
    <x v="5"/>
  </r>
  <r>
    <x v="19"/>
    <x v="4"/>
    <d v="2017-11-12T00:00:00"/>
    <x v="2"/>
    <x v="2"/>
    <x v="1"/>
    <x v="16"/>
    <s v="AUS"/>
    <n v="10006894559"/>
    <n v="25.2"/>
    <x v="0"/>
  </r>
  <r>
    <x v="19"/>
    <x v="4"/>
    <d v="2017-11-12T00:00:00"/>
    <x v="2"/>
    <x v="2"/>
    <x v="1"/>
    <x v="162"/>
    <s v="UKR"/>
    <n v="10002418415"/>
    <n v="35.200000000000003"/>
    <x v="1"/>
  </r>
  <r>
    <x v="19"/>
    <x v="4"/>
    <d v="2017-11-12T00:00:00"/>
    <x v="2"/>
    <x v="2"/>
    <x v="1"/>
    <x v="90"/>
    <s v="JPN"/>
    <n v="10005727327"/>
    <n v="31.8"/>
    <x v="2"/>
  </r>
  <r>
    <x v="19"/>
    <x v="4"/>
    <d v="2017-11-12T00:00:00"/>
    <x v="2"/>
    <x v="2"/>
    <x v="1"/>
    <x v="127"/>
    <s v="NZL"/>
    <n v="10009138491"/>
    <n v="21.4"/>
    <x v="3"/>
  </r>
  <r>
    <x v="19"/>
    <x v="4"/>
    <d v="2017-11-12T00:00:00"/>
    <x v="2"/>
    <x v="2"/>
    <x v="1"/>
    <x v="79"/>
    <s v="GER"/>
    <n v="10006379247"/>
    <n v="27.6"/>
    <x v="4"/>
  </r>
  <r>
    <x v="19"/>
    <x v="4"/>
    <d v="2017-11-12T00:00:00"/>
    <x v="2"/>
    <x v="2"/>
    <x v="1"/>
    <x v="93"/>
    <s v="MAS"/>
    <n v="10004868370"/>
    <n v="29.9"/>
    <x v="5"/>
  </r>
  <r>
    <x v="19"/>
    <x v="4"/>
    <d v="2017-11-12T00:00:00"/>
    <x v="2"/>
    <x v="4"/>
    <x v="0"/>
    <x v="96"/>
    <s v="NED"/>
    <n v="10006900421"/>
    <n v="24.9"/>
    <x v="0"/>
  </r>
  <r>
    <x v="19"/>
    <x v="4"/>
    <d v="2017-11-12T00:00:00"/>
    <x v="2"/>
    <x v="4"/>
    <x v="0"/>
    <x v="162"/>
    <s v="UKR"/>
    <n v="10002418415"/>
    <n v="35.200000000000003"/>
    <x v="1"/>
  </r>
  <r>
    <x v="19"/>
    <x v="4"/>
    <d v="2017-11-12T00:00:00"/>
    <x v="2"/>
    <x v="4"/>
    <x v="0"/>
    <x v="72"/>
    <s v="ESP"/>
    <n v="10006552534"/>
    <n v="27.5"/>
    <x v="2"/>
  </r>
  <r>
    <x v="19"/>
    <x v="4"/>
    <d v="2017-11-12T00:00:00"/>
    <x v="2"/>
    <x v="4"/>
    <x v="0"/>
    <x v="16"/>
    <s v="AUS"/>
    <n v="10006894559"/>
    <n v="25.2"/>
    <x v="3"/>
  </r>
  <r>
    <x v="19"/>
    <x v="4"/>
    <d v="2017-11-12T00:00:00"/>
    <x v="2"/>
    <x v="4"/>
    <x v="0"/>
    <x v="90"/>
    <s v="JPN"/>
    <n v="10005727327"/>
    <n v="31.8"/>
    <x v="4"/>
  </r>
  <r>
    <x v="19"/>
    <x v="4"/>
    <d v="2017-11-12T00:00:00"/>
    <x v="2"/>
    <x v="4"/>
    <x v="0"/>
    <x v="29"/>
    <s v="GBR"/>
    <n v="10017950943"/>
    <n v="20.7"/>
    <x v="5"/>
  </r>
  <r>
    <x v="19"/>
    <x v="4"/>
    <d v="2017-11-12T00:00:00"/>
    <x v="2"/>
    <x v="4"/>
    <x v="1"/>
    <x v="160"/>
    <s v="FRA"/>
    <n v="10005930724"/>
    <n v="27"/>
    <x v="0"/>
  </r>
  <r>
    <x v="19"/>
    <x v="4"/>
    <d v="2017-11-12T00:00:00"/>
    <x v="2"/>
    <x v="4"/>
    <x v="1"/>
    <x v="79"/>
    <s v="GER"/>
    <n v="10006379247"/>
    <n v="27.6"/>
    <x v="1"/>
  </r>
  <r>
    <x v="19"/>
    <x v="4"/>
    <d v="2017-11-12T00:00:00"/>
    <x v="2"/>
    <x v="4"/>
    <x v="1"/>
    <x v="127"/>
    <s v="NZL"/>
    <n v="10009138491"/>
    <n v="21.4"/>
    <x v="2"/>
  </r>
  <r>
    <x v="19"/>
    <x v="4"/>
    <d v="2017-11-12T00:00:00"/>
    <x v="2"/>
    <x v="4"/>
    <x v="1"/>
    <x v="93"/>
    <s v="MAS"/>
    <n v="10004868370"/>
    <n v="29.9"/>
    <x v="3"/>
  </r>
  <r>
    <x v="19"/>
    <x v="4"/>
    <d v="2017-11-12T00:00:00"/>
    <x v="2"/>
    <x v="4"/>
    <x v="1"/>
    <x v="78"/>
    <s v="POL"/>
    <n v="10009176281"/>
    <n v="21.7"/>
    <x v="4"/>
  </r>
  <r>
    <x v="19"/>
    <x v="4"/>
    <d v="2017-11-12T00:00:00"/>
    <x v="2"/>
    <x v="4"/>
    <x v="1"/>
    <x v="58"/>
    <s v="ARG"/>
    <n v="10010894696"/>
    <n v="31.5"/>
    <x v="5"/>
  </r>
  <r>
    <x v="15"/>
    <x v="4"/>
    <d v="2017-11-04T00:00:00"/>
    <x v="2"/>
    <x v="0"/>
    <x v="0"/>
    <x v="78"/>
    <s v="POL"/>
    <n v="10009176281"/>
    <n v="21.7"/>
    <x v="0"/>
  </r>
  <r>
    <x v="15"/>
    <x v="4"/>
    <d v="2017-11-04T00:00:00"/>
    <x v="2"/>
    <x v="0"/>
    <x v="0"/>
    <x v="178"/>
    <s v="GBR"/>
    <n v="10006898300"/>
    <n v="25.2"/>
    <x v="1"/>
  </r>
  <r>
    <x v="15"/>
    <x v="4"/>
    <d v="2017-11-04T00:00:00"/>
    <x v="2"/>
    <x v="0"/>
    <x v="0"/>
    <x v="161"/>
    <s v="JPN"/>
    <n v="10003349716"/>
    <n v="32.5"/>
    <x v="2"/>
  </r>
  <r>
    <x v="15"/>
    <x v="4"/>
    <d v="2017-11-04T00:00:00"/>
    <x v="2"/>
    <x v="0"/>
    <x v="0"/>
    <x v="57"/>
    <s v="GRE"/>
    <n v="10006063086"/>
    <n v="27.6"/>
    <x v="3"/>
  </r>
  <r>
    <x v="15"/>
    <x v="4"/>
    <d v="2017-11-04T00:00:00"/>
    <x v="2"/>
    <x v="0"/>
    <x v="0"/>
    <x v="191"/>
    <s v="BEL"/>
    <n v="10010778704"/>
    <n v="19.600000000000001"/>
    <x v="4"/>
  </r>
  <r>
    <x v="15"/>
    <x v="4"/>
    <d v="2017-11-04T00:00:00"/>
    <x v="2"/>
    <x v="0"/>
    <x v="1"/>
    <x v="92"/>
    <s v="JPN"/>
    <n v="10005964470"/>
    <n v="28.6"/>
    <x v="0"/>
  </r>
  <r>
    <x v="15"/>
    <x v="4"/>
    <d v="2017-11-04T00:00:00"/>
    <x v="2"/>
    <x v="0"/>
    <x v="1"/>
    <x v="16"/>
    <s v="AUS"/>
    <n v="10006894559"/>
    <n v="25.2"/>
    <x v="1"/>
  </r>
  <r>
    <x v="15"/>
    <x v="4"/>
    <d v="2017-11-04T00:00:00"/>
    <x v="2"/>
    <x v="0"/>
    <x v="1"/>
    <x v="21"/>
    <s v="GBR"/>
    <n v="10009967641"/>
    <n v="20.5"/>
    <x v="2"/>
  </r>
  <r>
    <x v="15"/>
    <x v="4"/>
    <d v="2017-11-04T00:00:00"/>
    <x v="2"/>
    <x v="0"/>
    <x v="1"/>
    <x v="47"/>
    <s v="LTU"/>
    <n v="10009181234"/>
    <n v="22.6"/>
    <x v="3"/>
  </r>
  <r>
    <x v="15"/>
    <x v="4"/>
    <d v="2017-11-04T00:00:00"/>
    <x v="2"/>
    <x v="0"/>
    <x v="1"/>
    <x v="58"/>
    <s v="ARG"/>
    <n v="10010894696"/>
    <n v="31.5"/>
    <x v="4"/>
  </r>
  <r>
    <x v="15"/>
    <x v="4"/>
    <d v="2017-11-04T00:00:00"/>
    <x v="2"/>
    <x v="0"/>
    <x v="2"/>
    <x v="90"/>
    <s v="JPN"/>
    <n v="10005727327"/>
    <n v="31.8"/>
    <x v="0"/>
  </r>
  <r>
    <x v="15"/>
    <x v="4"/>
    <d v="2017-11-04T00:00:00"/>
    <x v="2"/>
    <x v="0"/>
    <x v="2"/>
    <x v="0"/>
    <s v="NED"/>
    <n v="10009535686"/>
    <n v="20.6"/>
    <x v="1"/>
  </r>
  <r>
    <x v="15"/>
    <x v="4"/>
    <d v="2017-11-04T00:00:00"/>
    <x v="2"/>
    <x v="0"/>
    <x v="2"/>
    <x v="72"/>
    <s v="ESP"/>
    <n v="10006552534"/>
    <n v="27.5"/>
    <x v="2"/>
  </r>
  <r>
    <x v="15"/>
    <x v="4"/>
    <d v="2017-11-04T00:00:00"/>
    <x v="2"/>
    <x v="0"/>
    <x v="2"/>
    <x v="1"/>
    <s v="MAS"/>
    <n v="10009150215"/>
    <n v="21.9"/>
    <x v="3"/>
  </r>
  <r>
    <x v="15"/>
    <x v="4"/>
    <d v="2017-11-04T00:00:00"/>
    <x v="2"/>
    <x v="0"/>
    <x v="2"/>
    <x v="157"/>
    <s v="AZE"/>
    <n v="10006319633"/>
    <n v="27.9"/>
    <x v="4"/>
  </r>
  <r>
    <x v="15"/>
    <x v="4"/>
    <d v="2017-11-04T00:00:00"/>
    <x v="2"/>
    <x v="0"/>
    <x v="3"/>
    <x v="79"/>
    <s v="GER"/>
    <n v="10006379247"/>
    <n v="27.6"/>
    <x v="0"/>
  </r>
  <r>
    <x v="15"/>
    <x v="4"/>
    <d v="2017-11-04T00:00:00"/>
    <x v="2"/>
    <x v="0"/>
    <x v="3"/>
    <x v="184"/>
    <s v="COL"/>
    <n v="10006904360"/>
    <n v="26.3"/>
    <x v="1"/>
  </r>
  <r>
    <x v="15"/>
    <x v="4"/>
    <d v="2017-11-04T00:00:00"/>
    <x v="2"/>
    <x v="0"/>
    <x v="3"/>
    <x v="7"/>
    <s v="FRA"/>
    <n v="10010678569"/>
    <n v="20.5"/>
    <x v="2"/>
  </r>
  <r>
    <x v="15"/>
    <x v="4"/>
    <d v="2017-11-04T00:00:00"/>
    <x v="2"/>
    <x v="0"/>
    <x v="3"/>
    <x v="189"/>
    <s v="ITA"/>
    <n v="10007508083"/>
    <n v="24.2"/>
    <x v="3"/>
  </r>
  <r>
    <x v="15"/>
    <x v="4"/>
    <d v="2017-11-04T00:00:00"/>
    <x v="2"/>
    <x v="0"/>
    <x v="3"/>
    <x v="105"/>
    <s v="TPE"/>
    <n v="10010608447"/>
    <n v="20.3"/>
    <x v="4"/>
  </r>
  <r>
    <x v="15"/>
    <x v="4"/>
    <d v="2017-11-04T00:00:00"/>
    <x v="2"/>
    <x v="0"/>
    <x v="4"/>
    <x v="162"/>
    <s v="UKR"/>
    <n v="10002418415"/>
    <n v="35.200000000000003"/>
    <x v="0"/>
  </r>
  <r>
    <x v="15"/>
    <x v="4"/>
    <d v="2017-11-04T00:00:00"/>
    <x v="2"/>
    <x v="0"/>
    <x v="4"/>
    <x v="111"/>
    <s v="NZL"/>
    <n v="10005782695"/>
    <n v="28.3"/>
    <x v="1"/>
  </r>
  <r>
    <x v="15"/>
    <x v="4"/>
    <d v="2017-11-04T00:00:00"/>
    <x v="2"/>
    <x v="0"/>
    <x v="4"/>
    <x v="104"/>
    <s v="BLR"/>
    <n v="10009049979"/>
    <n v="22.6"/>
    <x v="2"/>
  </r>
  <r>
    <x v="15"/>
    <x v="4"/>
    <d v="2017-11-04T00:00:00"/>
    <x v="2"/>
    <x v="0"/>
    <x v="4"/>
    <x v="56"/>
    <s v="GER"/>
    <n v="10007779683"/>
    <n v="21.9"/>
    <x v="3"/>
  </r>
  <r>
    <x v="15"/>
    <x v="4"/>
    <d v="2017-11-04T00:00:00"/>
    <x v="2"/>
    <x v="0"/>
    <x v="4"/>
    <x v="166"/>
    <s v="ITA"/>
    <n v="10006108051"/>
    <n v="28.8"/>
    <x v="4"/>
  </r>
  <r>
    <x v="15"/>
    <x v="4"/>
    <d v="2017-11-04T00:00:00"/>
    <x v="2"/>
    <x v="0"/>
    <x v="5"/>
    <x v="96"/>
    <s v="NED"/>
    <n v="10006900421"/>
    <n v="24.9"/>
    <x v="0"/>
  </r>
  <r>
    <x v="15"/>
    <x v="4"/>
    <d v="2017-11-04T00:00:00"/>
    <x v="2"/>
    <x v="0"/>
    <x v="5"/>
    <x v="9"/>
    <s v="CZE"/>
    <n v="10004612534"/>
    <n v="30.4"/>
    <x v="1"/>
  </r>
  <r>
    <x v="15"/>
    <x v="4"/>
    <d v="2017-11-04T00:00:00"/>
    <x v="2"/>
    <x v="0"/>
    <x v="5"/>
    <x v="103"/>
    <s v="RUS"/>
    <n v="10007772108"/>
    <n v="22.7"/>
    <x v="2"/>
  </r>
  <r>
    <x v="15"/>
    <x v="4"/>
    <d v="2017-11-04T00:00:00"/>
    <x v="2"/>
    <x v="0"/>
    <x v="5"/>
    <x v="93"/>
    <s v="MAS"/>
    <n v="10004868370"/>
    <n v="29.8"/>
    <x v="3"/>
  </r>
  <r>
    <x v="15"/>
    <x v="4"/>
    <d v="2017-11-04T00:00:00"/>
    <x v="2"/>
    <x v="0"/>
    <x v="5"/>
    <x v="192"/>
    <s v="IRI"/>
    <n v="10007828082"/>
    <n v="23.9"/>
    <x v="4"/>
  </r>
  <r>
    <x v="15"/>
    <x v="4"/>
    <d v="2017-11-04T00:00:00"/>
    <x v="2"/>
    <x v="1"/>
    <x v="0"/>
    <x v="56"/>
    <s v="GER"/>
    <n v="10007779683"/>
    <n v="21.9"/>
    <x v="0"/>
  </r>
  <r>
    <x v="15"/>
    <x v="4"/>
    <d v="2017-11-04T00:00:00"/>
    <x v="2"/>
    <x v="1"/>
    <x v="0"/>
    <x v="178"/>
    <s v="GBR"/>
    <n v="10006898300"/>
    <n v="25.2"/>
    <x v="1"/>
  </r>
  <r>
    <x v="15"/>
    <x v="4"/>
    <d v="2017-11-04T00:00:00"/>
    <x v="2"/>
    <x v="1"/>
    <x v="0"/>
    <x v="105"/>
    <s v="TPE"/>
    <n v="10010608447"/>
    <n v="20.3"/>
    <x v="2"/>
  </r>
  <r>
    <x v="15"/>
    <x v="4"/>
    <d v="2017-11-04T00:00:00"/>
    <x v="2"/>
    <x v="1"/>
    <x v="0"/>
    <x v="103"/>
    <s v="RUS"/>
    <n v="10007772108"/>
    <n v="22.7"/>
    <x v="3"/>
  </r>
  <r>
    <x v="15"/>
    <x v="4"/>
    <d v="2017-11-04T00:00:00"/>
    <x v="2"/>
    <x v="1"/>
    <x v="1"/>
    <x v="16"/>
    <s v="AUS"/>
    <n v="10006894559"/>
    <n v="25.2"/>
    <x v="0"/>
  </r>
  <r>
    <x v="15"/>
    <x v="4"/>
    <d v="2017-11-04T00:00:00"/>
    <x v="2"/>
    <x v="1"/>
    <x v="1"/>
    <x v="189"/>
    <s v="ITA"/>
    <n v="10007508083"/>
    <n v="24.2"/>
    <x v="1"/>
  </r>
  <r>
    <x v="15"/>
    <x v="4"/>
    <d v="2017-11-04T00:00:00"/>
    <x v="2"/>
    <x v="1"/>
    <x v="1"/>
    <x v="157"/>
    <s v="AZE"/>
    <n v="10006319633"/>
    <n v="27.9"/>
    <x v="2"/>
  </r>
  <r>
    <x v="15"/>
    <x v="4"/>
    <d v="2017-11-04T00:00:00"/>
    <x v="2"/>
    <x v="1"/>
    <x v="1"/>
    <x v="104"/>
    <s v="BLR"/>
    <n v="10009049979"/>
    <n v="22.6"/>
    <x v="3"/>
  </r>
  <r>
    <x v="15"/>
    <x v="4"/>
    <d v="2017-11-04T00:00:00"/>
    <x v="2"/>
    <x v="1"/>
    <x v="2"/>
    <x v="7"/>
    <s v="FRA"/>
    <n v="10010678569"/>
    <n v="20.5"/>
    <x v="0"/>
  </r>
  <r>
    <x v="15"/>
    <x v="4"/>
    <d v="2017-11-04T00:00:00"/>
    <x v="2"/>
    <x v="1"/>
    <x v="2"/>
    <x v="1"/>
    <s v="MAS"/>
    <n v="10009150215"/>
    <n v="21.9"/>
    <x v="1"/>
  </r>
  <r>
    <x v="15"/>
    <x v="4"/>
    <d v="2017-11-04T00:00:00"/>
    <x v="2"/>
    <x v="1"/>
    <x v="2"/>
    <x v="58"/>
    <s v="ARG"/>
    <n v="10010894696"/>
    <n v="31.5"/>
    <x v="2"/>
  </r>
  <r>
    <x v="15"/>
    <x v="4"/>
    <d v="2017-11-04T00:00:00"/>
    <x v="2"/>
    <x v="1"/>
    <x v="2"/>
    <x v="0"/>
    <s v="NED"/>
    <n v="10009535686"/>
    <n v="20.6"/>
    <x v="3"/>
  </r>
  <r>
    <x v="15"/>
    <x v="4"/>
    <d v="2017-11-04T00:00:00"/>
    <x v="2"/>
    <x v="1"/>
    <x v="3"/>
    <x v="184"/>
    <s v="COL"/>
    <n v="10006904360"/>
    <n v="26.3"/>
    <x v="0"/>
  </r>
  <r>
    <x v="15"/>
    <x v="4"/>
    <d v="2017-11-04T00:00:00"/>
    <x v="2"/>
    <x v="1"/>
    <x v="3"/>
    <x v="47"/>
    <s v="LTU"/>
    <n v="10009181234"/>
    <n v="22.6"/>
    <x v="1"/>
  </r>
  <r>
    <x v="15"/>
    <x v="4"/>
    <d v="2017-11-04T00:00:00"/>
    <x v="2"/>
    <x v="1"/>
    <x v="3"/>
    <x v="72"/>
    <s v="ESP"/>
    <n v="10006552534"/>
    <n v="27.5"/>
    <x v="2"/>
  </r>
  <r>
    <x v="15"/>
    <x v="4"/>
    <d v="2017-11-04T00:00:00"/>
    <x v="2"/>
    <x v="1"/>
    <x v="3"/>
    <x v="191"/>
    <s v="BEL"/>
    <n v="10010778704"/>
    <n v="19.600000000000001"/>
    <x v="3"/>
  </r>
  <r>
    <x v="15"/>
    <x v="4"/>
    <d v="2017-11-04T00:00:00"/>
    <x v="2"/>
    <x v="1"/>
    <x v="4"/>
    <x v="111"/>
    <s v="NZL"/>
    <n v="10005782695"/>
    <n v="28.3"/>
    <x v="0"/>
  </r>
  <r>
    <x v="15"/>
    <x v="4"/>
    <d v="2017-11-04T00:00:00"/>
    <x v="2"/>
    <x v="1"/>
    <x v="4"/>
    <x v="21"/>
    <s v="GBR"/>
    <n v="10009967641"/>
    <n v="20.5"/>
    <x v="1"/>
  </r>
  <r>
    <x v="15"/>
    <x v="4"/>
    <d v="2017-11-04T00:00:00"/>
    <x v="2"/>
    <x v="1"/>
    <x v="4"/>
    <x v="57"/>
    <s v="GRE"/>
    <n v="10006063086"/>
    <n v="27.6"/>
    <x v="2"/>
  </r>
  <r>
    <x v="15"/>
    <x v="4"/>
    <d v="2017-11-04T00:00:00"/>
    <x v="2"/>
    <x v="1"/>
    <x v="4"/>
    <x v="192"/>
    <s v="IRI"/>
    <n v="10007828082"/>
    <n v="23.9"/>
    <x v="3"/>
  </r>
  <r>
    <x v="15"/>
    <x v="4"/>
    <d v="2017-11-04T00:00:00"/>
    <x v="2"/>
    <x v="1"/>
    <x v="5"/>
    <x v="9"/>
    <s v="CZE"/>
    <n v="10004612534"/>
    <n v="30.4"/>
    <x v="0"/>
  </r>
  <r>
    <x v="15"/>
    <x v="4"/>
    <d v="2017-11-04T00:00:00"/>
    <x v="2"/>
    <x v="1"/>
    <x v="5"/>
    <x v="166"/>
    <s v="ITA"/>
    <n v="10006108051"/>
    <n v="28.8"/>
    <x v="1"/>
  </r>
  <r>
    <x v="15"/>
    <x v="4"/>
    <d v="2017-11-04T00:00:00"/>
    <x v="2"/>
    <x v="1"/>
    <x v="5"/>
    <x v="93"/>
    <s v="MAS"/>
    <n v="10004868370"/>
    <n v="29.8"/>
    <x v="2"/>
  </r>
  <r>
    <x v="15"/>
    <x v="4"/>
    <d v="2017-11-04T00:00:00"/>
    <x v="2"/>
    <x v="1"/>
    <x v="5"/>
    <x v="161"/>
    <s v="JPN"/>
    <n v="10003349716"/>
    <n v="32.5"/>
    <x v="3"/>
  </r>
  <r>
    <x v="15"/>
    <x v="4"/>
    <d v="2017-11-04T00:00:00"/>
    <x v="2"/>
    <x v="2"/>
    <x v="0"/>
    <x v="79"/>
    <s v="GER"/>
    <n v="10006379247"/>
    <n v="27.6"/>
    <x v="0"/>
  </r>
  <r>
    <x v="15"/>
    <x v="4"/>
    <d v="2017-11-04T00:00:00"/>
    <x v="2"/>
    <x v="2"/>
    <x v="0"/>
    <x v="184"/>
    <s v="COL"/>
    <n v="10006904360"/>
    <n v="26.3"/>
    <x v="1"/>
  </r>
  <r>
    <x v="15"/>
    <x v="4"/>
    <d v="2017-11-04T00:00:00"/>
    <x v="2"/>
    <x v="2"/>
    <x v="0"/>
    <x v="162"/>
    <s v="UKR"/>
    <n v="10002418415"/>
    <n v="35.200000000000003"/>
    <x v="2"/>
  </r>
  <r>
    <x v="15"/>
    <x v="4"/>
    <d v="2017-11-04T00:00:00"/>
    <x v="2"/>
    <x v="2"/>
    <x v="0"/>
    <x v="56"/>
    <s v="GER"/>
    <n v="10007779683"/>
    <n v="21.9"/>
    <x v="3"/>
  </r>
  <r>
    <x v="15"/>
    <x v="4"/>
    <d v="2017-11-04T00:00:00"/>
    <x v="2"/>
    <x v="2"/>
    <x v="0"/>
    <x v="78"/>
    <s v="POL"/>
    <n v="10009176281"/>
    <n v="21.7"/>
    <x v="4"/>
  </r>
  <r>
    <x v="15"/>
    <x v="4"/>
    <d v="2017-11-04T00:00:00"/>
    <x v="2"/>
    <x v="2"/>
    <x v="0"/>
    <x v="111"/>
    <s v="NZL"/>
    <n v="10005782695"/>
    <n v="28.3"/>
    <x v="5"/>
  </r>
  <r>
    <x v="15"/>
    <x v="4"/>
    <d v="2017-11-04T00:00:00"/>
    <x v="2"/>
    <x v="2"/>
    <x v="1"/>
    <x v="96"/>
    <s v="NED"/>
    <n v="10006900421"/>
    <n v="24.9"/>
    <x v="0"/>
  </r>
  <r>
    <x v="15"/>
    <x v="4"/>
    <d v="2017-11-04T00:00:00"/>
    <x v="2"/>
    <x v="2"/>
    <x v="1"/>
    <x v="7"/>
    <s v="FRA"/>
    <n v="10010678569"/>
    <n v="20.5"/>
    <x v="1"/>
  </r>
  <r>
    <x v="15"/>
    <x v="4"/>
    <d v="2017-11-04T00:00:00"/>
    <x v="2"/>
    <x v="2"/>
    <x v="1"/>
    <x v="16"/>
    <s v="AUS"/>
    <n v="10006894559"/>
    <n v="25.2"/>
    <x v="2"/>
  </r>
  <r>
    <x v="15"/>
    <x v="4"/>
    <d v="2017-11-04T00:00:00"/>
    <x v="2"/>
    <x v="2"/>
    <x v="1"/>
    <x v="92"/>
    <s v="JPN"/>
    <n v="10005964470"/>
    <n v="28.6"/>
    <x v="3"/>
  </r>
  <r>
    <x v="15"/>
    <x v="4"/>
    <d v="2017-11-04T00:00:00"/>
    <x v="2"/>
    <x v="2"/>
    <x v="1"/>
    <x v="9"/>
    <s v="CZE"/>
    <n v="10004612534"/>
    <n v="30.4"/>
    <x v="4"/>
  </r>
  <r>
    <x v="15"/>
    <x v="4"/>
    <d v="2017-11-04T00:00:00"/>
    <x v="2"/>
    <x v="2"/>
    <x v="1"/>
    <x v="90"/>
    <s v="JPN"/>
    <n v="10005727327"/>
    <n v="31.8"/>
    <x v="5"/>
  </r>
  <r>
    <x v="15"/>
    <x v="4"/>
    <d v="2017-11-04T00:00:00"/>
    <x v="2"/>
    <x v="4"/>
    <x v="0"/>
    <x v="96"/>
    <s v="NED"/>
    <n v="10006900421"/>
    <n v="24.9"/>
    <x v="0"/>
  </r>
  <r>
    <x v="15"/>
    <x v="4"/>
    <d v="2017-11-04T00:00:00"/>
    <x v="2"/>
    <x v="4"/>
    <x v="0"/>
    <x v="79"/>
    <s v="GER"/>
    <n v="10006379247"/>
    <n v="27.6"/>
    <x v="1"/>
  </r>
  <r>
    <x v="15"/>
    <x v="4"/>
    <d v="2017-11-04T00:00:00"/>
    <x v="2"/>
    <x v="4"/>
    <x v="0"/>
    <x v="7"/>
    <s v="FRA"/>
    <n v="10010678569"/>
    <n v="20.5"/>
    <x v="2"/>
  </r>
  <r>
    <x v="15"/>
    <x v="4"/>
    <d v="2017-11-04T00:00:00"/>
    <x v="2"/>
    <x v="4"/>
    <x v="0"/>
    <x v="184"/>
    <s v="COL"/>
    <n v="10006904360"/>
    <n v="26.3"/>
    <x v="3"/>
  </r>
  <r>
    <x v="15"/>
    <x v="4"/>
    <d v="2017-11-04T00:00:00"/>
    <x v="2"/>
    <x v="4"/>
    <x v="0"/>
    <x v="16"/>
    <s v="AUS"/>
    <n v="10006894559"/>
    <n v="25.2"/>
    <x v="4"/>
  </r>
  <r>
    <x v="15"/>
    <x v="4"/>
    <d v="2017-11-04T00:00:00"/>
    <x v="2"/>
    <x v="4"/>
    <x v="0"/>
    <x v="162"/>
    <s v="UKR"/>
    <n v="10002418415"/>
    <n v="35.200000000000003"/>
    <x v="5"/>
  </r>
  <r>
    <x v="15"/>
    <x v="4"/>
    <d v="2017-11-04T00:00:00"/>
    <x v="2"/>
    <x v="4"/>
    <x v="1"/>
    <x v="9"/>
    <s v="CZE"/>
    <n v="10004612534"/>
    <n v="30.4"/>
    <x v="0"/>
  </r>
  <r>
    <x v="15"/>
    <x v="4"/>
    <d v="2017-11-04T00:00:00"/>
    <x v="2"/>
    <x v="4"/>
    <x v="1"/>
    <x v="78"/>
    <s v="POL"/>
    <n v="10009176281"/>
    <n v="21.7"/>
    <x v="1"/>
  </r>
  <r>
    <x v="15"/>
    <x v="4"/>
    <d v="2017-11-04T00:00:00"/>
    <x v="2"/>
    <x v="4"/>
    <x v="1"/>
    <x v="56"/>
    <s v="GER"/>
    <n v="10007779683"/>
    <n v="21.9"/>
    <x v="2"/>
  </r>
  <r>
    <x v="15"/>
    <x v="4"/>
    <d v="2017-11-04T00:00:00"/>
    <x v="2"/>
    <x v="4"/>
    <x v="1"/>
    <x v="111"/>
    <s v="NZL"/>
    <n v="10005782695"/>
    <n v="28.3"/>
    <x v="3"/>
  </r>
  <r>
    <x v="15"/>
    <x v="4"/>
    <d v="2017-11-04T00:00:00"/>
    <x v="2"/>
    <x v="4"/>
    <x v="1"/>
    <x v="90"/>
    <s v="JPN"/>
    <n v="10005727327"/>
    <n v="31.8"/>
    <x v="4"/>
  </r>
  <r>
    <x v="15"/>
    <x v="4"/>
    <d v="2017-11-04T00:00:00"/>
    <x v="2"/>
    <x v="4"/>
    <x v="1"/>
    <x v="92"/>
    <s v="JPN"/>
    <n v="10005964470"/>
    <n v="28.6"/>
    <x v="5"/>
  </r>
  <r>
    <x v="10"/>
    <x v="5"/>
    <d v="2017-04-13T00:00:00"/>
    <x v="0"/>
    <x v="0"/>
    <x v="0"/>
    <x v="16"/>
    <s v="AUS"/>
    <n v="10006894559"/>
    <n v="24.6"/>
    <x v="0"/>
  </r>
  <r>
    <x v="10"/>
    <x v="5"/>
    <d v="2017-04-13T00:00:00"/>
    <x v="0"/>
    <x v="0"/>
    <x v="0"/>
    <x v="167"/>
    <s v="FRA"/>
    <n v="10003011125"/>
    <n v="32.5"/>
    <x v="1"/>
  </r>
  <r>
    <x v="10"/>
    <x v="5"/>
    <d v="2017-04-13T00:00:00"/>
    <x v="0"/>
    <x v="0"/>
    <x v="0"/>
    <x v="178"/>
    <s v="GBR"/>
    <n v="10006898300"/>
    <n v="24.6"/>
    <x v="2"/>
  </r>
  <r>
    <x v="10"/>
    <x v="5"/>
    <d v="2017-04-13T00:00:00"/>
    <x v="0"/>
    <x v="0"/>
    <x v="0"/>
    <x v="79"/>
    <s v="GER"/>
    <n v="10006379247"/>
    <n v="27"/>
    <x v="3"/>
  </r>
  <r>
    <x v="10"/>
    <x v="5"/>
    <d v="2017-04-13T00:00:00"/>
    <x v="0"/>
    <x v="0"/>
    <x v="0"/>
    <x v="84"/>
    <s v="CAN"/>
    <n v="10007212639"/>
    <n v="25.8"/>
    <x v="4"/>
  </r>
  <r>
    <x v="10"/>
    <x v="5"/>
    <d v="2017-04-13T00:00:00"/>
    <x v="0"/>
    <x v="0"/>
    <x v="0"/>
    <x v="128"/>
    <s v="NZL"/>
    <n v="10008997641"/>
    <n v="21.7"/>
    <x v="5"/>
  </r>
  <r>
    <x v="10"/>
    <x v="5"/>
    <d v="2017-04-13T00:00:00"/>
    <x v="0"/>
    <x v="0"/>
    <x v="0"/>
    <x v="8"/>
    <s v="COL"/>
    <n v="10009039774"/>
    <n v="22.7"/>
    <x v="6"/>
  </r>
  <r>
    <x v="10"/>
    <x v="5"/>
    <d v="2017-04-13T00:00:00"/>
    <x v="0"/>
    <x v="0"/>
    <x v="1"/>
    <x v="111"/>
    <s v="NZL"/>
    <n v="10005782695"/>
    <n v="27.8"/>
    <x v="0"/>
  </r>
  <r>
    <x v="10"/>
    <x v="5"/>
    <d v="2017-04-13T00:00:00"/>
    <x v="0"/>
    <x v="0"/>
    <x v="1"/>
    <x v="9"/>
    <s v="CZE"/>
    <n v="10004612534"/>
    <n v="29.9"/>
    <x v="1"/>
  </r>
  <r>
    <x v="10"/>
    <x v="5"/>
    <d v="2017-04-13T00:00:00"/>
    <x v="0"/>
    <x v="0"/>
    <x v="1"/>
    <x v="105"/>
    <s v="TPE"/>
    <n v="10010608447"/>
    <n v="19.8"/>
    <x v="2"/>
  </r>
  <r>
    <x v="10"/>
    <x v="5"/>
    <d v="2017-04-13T00:00:00"/>
    <x v="0"/>
    <x v="0"/>
    <x v="1"/>
    <x v="56"/>
    <s v="GER"/>
    <n v="10007779683"/>
    <n v="21.3"/>
    <x v="3"/>
  </r>
  <r>
    <x v="10"/>
    <x v="5"/>
    <d v="2017-04-13T00:00:00"/>
    <x v="0"/>
    <x v="0"/>
    <x v="1"/>
    <x v="112"/>
    <s v="JPN"/>
    <n v="10008098470"/>
    <n v="32.200000000000003"/>
    <x v="4"/>
  </r>
  <r>
    <x v="10"/>
    <x v="5"/>
    <d v="2017-04-13T00:00:00"/>
    <x v="0"/>
    <x v="0"/>
    <x v="1"/>
    <x v="117"/>
    <s v="ITA"/>
    <n v="10006073493"/>
    <n v="27.3"/>
    <x v="5"/>
  </r>
  <r>
    <x v="10"/>
    <x v="5"/>
    <d v="2017-04-13T00:00:00"/>
    <x v="0"/>
    <x v="0"/>
    <x v="1"/>
    <x v="47"/>
    <s v="LTU"/>
    <n v="10009181234"/>
    <n v="22"/>
    <x v="6"/>
  </r>
  <r>
    <x v="10"/>
    <x v="5"/>
    <d v="2017-04-13T00:00:00"/>
    <x v="0"/>
    <x v="0"/>
    <x v="2"/>
    <x v="184"/>
    <s v="COL"/>
    <n v="10006904360"/>
    <n v="25.8"/>
    <x v="0"/>
  </r>
  <r>
    <x v="10"/>
    <x v="5"/>
    <d v="2017-04-13T00:00:00"/>
    <x v="0"/>
    <x v="0"/>
    <x v="2"/>
    <x v="93"/>
    <s v="MAS"/>
    <n v="10004868370"/>
    <n v="29.3"/>
    <x v="1"/>
  </r>
  <r>
    <x v="10"/>
    <x v="5"/>
    <d v="2017-04-13T00:00:00"/>
    <x v="0"/>
    <x v="0"/>
    <x v="2"/>
    <x v="92"/>
    <s v="JPN"/>
    <n v="10005964470"/>
    <n v="28.1"/>
    <x v="2"/>
  </r>
  <r>
    <x v="10"/>
    <x v="5"/>
    <d v="2017-04-13T00:00:00"/>
    <x v="0"/>
    <x v="0"/>
    <x v="2"/>
    <x v="12"/>
    <s v="TTO"/>
    <n v="10009010876"/>
    <n v="23.2"/>
    <x v="3"/>
  </r>
  <r>
    <x v="10"/>
    <x v="5"/>
    <d v="2017-04-13T00:00:00"/>
    <x v="0"/>
    <x v="0"/>
    <x v="2"/>
    <x v="160"/>
    <s v="FRA"/>
    <n v="10005930724"/>
    <n v="26.4"/>
    <x v="4"/>
  </r>
  <r>
    <x v="10"/>
    <x v="5"/>
    <d v="2017-04-13T00:00:00"/>
    <x v="0"/>
    <x v="0"/>
    <x v="2"/>
    <x v="157"/>
    <s v="AZE"/>
    <n v="10006319633"/>
    <n v="27.4"/>
    <x v="5"/>
  </r>
  <r>
    <x v="10"/>
    <x v="5"/>
    <d v="2017-04-13T00:00:00"/>
    <x v="0"/>
    <x v="0"/>
    <x v="2"/>
    <x v="183"/>
    <s v="CZE"/>
    <n v="10008950858"/>
    <n v="23.1"/>
    <x v="6"/>
  </r>
  <r>
    <x v="10"/>
    <x v="5"/>
    <d v="2017-04-13T00:00:00"/>
    <x v="0"/>
    <x v="0"/>
    <x v="3"/>
    <x v="33"/>
    <s v="NZL"/>
    <n v="10006184742"/>
    <n v="25.7"/>
    <x v="0"/>
  </r>
  <r>
    <x v="10"/>
    <x v="5"/>
    <d v="2017-04-13T00:00:00"/>
    <x v="0"/>
    <x v="0"/>
    <x v="3"/>
    <x v="29"/>
    <s v="GBR"/>
    <n v="10017950943"/>
    <n v="20.2"/>
    <x v="1"/>
  </r>
  <r>
    <x v="10"/>
    <x v="5"/>
    <d v="2017-04-13T00:00:00"/>
    <x v="0"/>
    <x v="0"/>
    <x v="3"/>
    <x v="1"/>
    <s v="MAS"/>
    <n v="10009150215"/>
    <n v="21.4"/>
    <x v="2"/>
  </r>
  <r>
    <x v="10"/>
    <x v="5"/>
    <d v="2017-04-13T00:00:00"/>
    <x v="0"/>
    <x v="0"/>
    <x v="3"/>
    <x v="162"/>
    <s v="UKR"/>
    <n v="10002418415"/>
    <n v="34.700000000000003"/>
    <x v="3"/>
  </r>
  <r>
    <x v="10"/>
    <x v="5"/>
    <d v="2017-04-13T00:00:00"/>
    <x v="0"/>
    <x v="0"/>
    <x v="3"/>
    <x v="15"/>
    <s v="GER"/>
    <n v="10009178002"/>
    <n v="21.2"/>
    <x v="4"/>
  </r>
  <r>
    <x v="10"/>
    <x v="5"/>
    <d v="2017-04-13T00:00:00"/>
    <x v="0"/>
    <x v="0"/>
    <x v="3"/>
    <x v="106"/>
    <s v="CZE"/>
    <n v="10006422895"/>
    <n v="25.9"/>
    <x v="5"/>
  </r>
  <r>
    <x v="10"/>
    <x v="5"/>
    <d v="2017-04-13T00:00:00"/>
    <x v="0"/>
    <x v="0"/>
    <x v="3"/>
    <x v="90"/>
    <s v="JPN"/>
    <n v="10005727327"/>
    <n v="31.2"/>
    <x v="6"/>
  </r>
  <r>
    <x v="10"/>
    <x v="5"/>
    <d v="2017-04-13T00:00:00"/>
    <x v="0"/>
    <x v="1"/>
    <x v="0"/>
    <x v="162"/>
    <s v="UKR"/>
    <n v="10002418415"/>
    <n v="34.700000000000003"/>
    <x v="0"/>
  </r>
  <r>
    <x v="10"/>
    <x v="5"/>
    <d v="2017-04-13T00:00:00"/>
    <x v="0"/>
    <x v="1"/>
    <x v="0"/>
    <x v="160"/>
    <s v="FRA"/>
    <n v="10005930724"/>
    <n v="26.4"/>
    <x v="1"/>
  </r>
  <r>
    <x v="10"/>
    <x v="5"/>
    <d v="2017-04-13T00:00:00"/>
    <x v="0"/>
    <x v="1"/>
    <x v="0"/>
    <x v="8"/>
    <s v="COL"/>
    <n v="10009039774"/>
    <n v="22.7"/>
    <x v="2"/>
  </r>
  <r>
    <x v="10"/>
    <x v="5"/>
    <d v="2017-04-13T00:00:00"/>
    <x v="0"/>
    <x v="1"/>
    <x v="0"/>
    <x v="178"/>
    <s v="GBR"/>
    <n v="10006898300"/>
    <n v="24.6"/>
    <x v="3"/>
  </r>
  <r>
    <x v="10"/>
    <x v="5"/>
    <d v="2017-04-13T00:00:00"/>
    <x v="0"/>
    <x v="1"/>
    <x v="0"/>
    <x v="117"/>
    <s v="ITA"/>
    <n v="10006073493"/>
    <n v="27.3"/>
    <x v="4"/>
  </r>
  <r>
    <x v="10"/>
    <x v="5"/>
    <d v="2017-04-13T00:00:00"/>
    <x v="0"/>
    <x v="1"/>
    <x v="1"/>
    <x v="15"/>
    <s v="GER"/>
    <n v="10009178002"/>
    <n v="21.2"/>
    <x v="0"/>
  </r>
  <r>
    <x v="10"/>
    <x v="5"/>
    <d v="2017-04-13T00:00:00"/>
    <x v="0"/>
    <x v="1"/>
    <x v="1"/>
    <x v="112"/>
    <s v="JPN"/>
    <n v="10008098470"/>
    <n v="32.200000000000003"/>
    <x v="1"/>
  </r>
  <r>
    <x v="10"/>
    <x v="5"/>
    <d v="2017-04-13T00:00:00"/>
    <x v="0"/>
    <x v="1"/>
    <x v="1"/>
    <x v="128"/>
    <s v="NZL"/>
    <n v="10008997641"/>
    <n v="21.7"/>
    <x v="2"/>
  </r>
  <r>
    <x v="10"/>
    <x v="5"/>
    <d v="2017-04-13T00:00:00"/>
    <x v="0"/>
    <x v="1"/>
    <x v="1"/>
    <x v="105"/>
    <s v="TPE"/>
    <n v="10010608447"/>
    <n v="19.8"/>
    <x v="3"/>
  </r>
  <r>
    <x v="10"/>
    <x v="5"/>
    <d v="2017-04-13T00:00:00"/>
    <x v="0"/>
    <x v="1"/>
    <x v="1"/>
    <x v="183"/>
    <s v="CZE"/>
    <n v="10008950858"/>
    <n v="23.1"/>
    <x v="4"/>
  </r>
  <r>
    <x v="10"/>
    <x v="5"/>
    <d v="2017-04-13T00:00:00"/>
    <x v="0"/>
    <x v="1"/>
    <x v="2"/>
    <x v="106"/>
    <s v="CZE"/>
    <n v="10006422895"/>
    <n v="25.9"/>
    <x v="0"/>
  </r>
  <r>
    <x v="10"/>
    <x v="5"/>
    <d v="2017-04-13T00:00:00"/>
    <x v="0"/>
    <x v="1"/>
    <x v="2"/>
    <x v="56"/>
    <s v="GER"/>
    <n v="10007779683"/>
    <n v="21.3"/>
    <x v="1"/>
  </r>
  <r>
    <x v="10"/>
    <x v="5"/>
    <d v="2017-04-13T00:00:00"/>
    <x v="0"/>
    <x v="1"/>
    <x v="2"/>
    <x v="12"/>
    <s v="TTO"/>
    <n v="10009010876"/>
    <n v="23.2"/>
    <x v="2"/>
  </r>
  <r>
    <x v="10"/>
    <x v="5"/>
    <d v="2017-04-13T00:00:00"/>
    <x v="0"/>
    <x v="1"/>
    <x v="2"/>
    <x v="84"/>
    <s v="CAN"/>
    <n v="10007212639"/>
    <n v="25.8"/>
    <x v="3"/>
  </r>
  <r>
    <x v="10"/>
    <x v="5"/>
    <d v="2017-04-13T00:00:00"/>
    <x v="0"/>
    <x v="1"/>
    <x v="2"/>
    <x v="92"/>
    <s v="JPN"/>
    <n v="10005964470"/>
    <n v="28.1"/>
    <x v="4"/>
  </r>
  <r>
    <x v="10"/>
    <x v="5"/>
    <d v="2017-04-13T00:00:00"/>
    <x v="0"/>
    <x v="1"/>
    <x v="3"/>
    <x v="79"/>
    <s v="GER"/>
    <n v="10006379247"/>
    <n v="27"/>
    <x v="0"/>
  </r>
  <r>
    <x v="10"/>
    <x v="5"/>
    <d v="2017-04-13T00:00:00"/>
    <x v="0"/>
    <x v="1"/>
    <x v="3"/>
    <x v="1"/>
    <s v="MAS"/>
    <n v="10009150215"/>
    <n v="21.4"/>
    <x v="1"/>
  </r>
  <r>
    <x v="10"/>
    <x v="5"/>
    <d v="2017-04-13T00:00:00"/>
    <x v="0"/>
    <x v="1"/>
    <x v="3"/>
    <x v="157"/>
    <s v="AZE"/>
    <n v="10006319633"/>
    <n v="27.4"/>
    <x v="2"/>
  </r>
  <r>
    <x v="10"/>
    <x v="5"/>
    <d v="2017-04-13T00:00:00"/>
    <x v="0"/>
    <x v="1"/>
    <x v="3"/>
    <x v="47"/>
    <s v="LTU"/>
    <n v="10009181234"/>
    <n v="22"/>
    <x v="3"/>
  </r>
  <r>
    <x v="10"/>
    <x v="5"/>
    <d v="2017-04-13T00:00:00"/>
    <x v="0"/>
    <x v="1"/>
    <x v="3"/>
    <x v="90"/>
    <s v="JPN"/>
    <n v="10005727327"/>
    <n v="31.2"/>
    <x v="4"/>
  </r>
  <r>
    <x v="10"/>
    <x v="5"/>
    <d v="2017-04-13T00:00:00"/>
    <x v="0"/>
    <x v="4"/>
    <x v="0"/>
    <x v="93"/>
    <s v="MAS"/>
    <n v="10004868370"/>
    <n v="29.3"/>
    <x v="0"/>
  </r>
  <r>
    <x v="10"/>
    <x v="5"/>
    <d v="2017-04-13T00:00:00"/>
    <x v="0"/>
    <x v="4"/>
    <x v="0"/>
    <x v="184"/>
    <s v="COL"/>
    <n v="10006904360"/>
    <n v="25.8"/>
    <x v="1"/>
  </r>
  <r>
    <x v="10"/>
    <x v="5"/>
    <d v="2017-04-13T00:00:00"/>
    <x v="0"/>
    <x v="4"/>
    <x v="0"/>
    <x v="9"/>
    <s v="CZE"/>
    <n v="10004612534"/>
    <n v="29.9"/>
    <x v="2"/>
  </r>
  <r>
    <x v="10"/>
    <x v="5"/>
    <d v="2017-04-13T00:00:00"/>
    <x v="0"/>
    <x v="4"/>
    <x v="0"/>
    <x v="16"/>
    <s v="AUS"/>
    <n v="10006894559"/>
    <n v="24.6"/>
    <x v="3"/>
  </r>
  <r>
    <x v="10"/>
    <x v="5"/>
    <d v="2017-04-13T00:00:00"/>
    <x v="0"/>
    <x v="4"/>
    <x v="0"/>
    <x v="106"/>
    <s v="CZE"/>
    <n v="10006422895"/>
    <n v="25.9"/>
    <x v="4"/>
  </r>
  <r>
    <x v="10"/>
    <x v="5"/>
    <d v="2017-04-13T00:00:00"/>
    <x v="0"/>
    <x v="4"/>
    <x v="0"/>
    <x v="15"/>
    <s v="GER"/>
    <n v="10009178002"/>
    <n v="21.2"/>
    <x v="5"/>
  </r>
  <r>
    <x v="10"/>
    <x v="5"/>
    <d v="2017-04-13T00:00:00"/>
    <x v="0"/>
    <x v="4"/>
    <x v="1"/>
    <x v="79"/>
    <s v="GER"/>
    <n v="10006379247"/>
    <n v="27"/>
    <x v="0"/>
  </r>
  <r>
    <x v="10"/>
    <x v="5"/>
    <d v="2017-04-13T00:00:00"/>
    <x v="0"/>
    <x v="4"/>
    <x v="1"/>
    <x v="29"/>
    <s v="GBR"/>
    <n v="10017950943"/>
    <n v="20.2"/>
    <x v="1"/>
  </r>
  <r>
    <x v="10"/>
    <x v="5"/>
    <d v="2017-04-13T00:00:00"/>
    <x v="0"/>
    <x v="4"/>
    <x v="1"/>
    <x v="162"/>
    <s v="UKR"/>
    <n v="10002418415"/>
    <n v="34.700000000000003"/>
    <x v="2"/>
  </r>
  <r>
    <x v="10"/>
    <x v="5"/>
    <d v="2017-04-13T00:00:00"/>
    <x v="0"/>
    <x v="4"/>
    <x v="1"/>
    <x v="167"/>
    <s v="FRA"/>
    <n v="10003011125"/>
    <n v="32.5"/>
    <x v="3"/>
  </r>
  <r>
    <x v="10"/>
    <x v="5"/>
    <d v="2017-04-13T00:00:00"/>
    <x v="0"/>
    <x v="4"/>
    <x v="1"/>
    <x v="33"/>
    <s v="NZL"/>
    <n v="10006184742"/>
    <n v="25.7"/>
    <x v="4"/>
  </r>
  <r>
    <x v="10"/>
    <x v="5"/>
    <d v="2017-04-13T00:00:00"/>
    <x v="0"/>
    <x v="4"/>
    <x v="1"/>
    <x v="111"/>
    <s v="NZL"/>
    <n v="10005782695"/>
    <n v="27.8"/>
    <x v="5"/>
  </r>
  <r>
    <x v="20"/>
    <x v="5"/>
    <d v="2017-02-26T00:00:00"/>
    <x v="2"/>
    <x v="0"/>
    <x v="0"/>
    <x v="167"/>
    <s v="FRA"/>
    <n v="10003011125"/>
    <n v="32.4"/>
    <x v="0"/>
  </r>
  <r>
    <x v="20"/>
    <x v="5"/>
    <d v="2017-02-26T00:00:00"/>
    <x v="2"/>
    <x v="0"/>
    <x v="0"/>
    <x v="1"/>
    <s v="MAS"/>
    <n v="10009150215"/>
    <n v="21.3"/>
    <x v="1"/>
  </r>
  <r>
    <x v="20"/>
    <x v="5"/>
    <d v="2017-02-26T00:00:00"/>
    <x v="2"/>
    <x v="0"/>
    <x v="0"/>
    <x v="193"/>
    <s v="RUS"/>
    <n v="10007271546"/>
    <n v="23.9"/>
    <x v="2"/>
  </r>
  <r>
    <x v="20"/>
    <x v="5"/>
    <d v="2017-02-26T00:00:00"/>
    <x v="2"/>
    <x v="0"/>
    <x v="0"/>
    <x v="51"/>
    <s v="ESP"/>
    <n v="10007502427"/>
    <n v="23.3"/>
    <x v="3"/>
  </r>
  <r>
    <x v="20"/>
    <x v="5"/>
    <d v="2017-02-26T00:00:00"/>
    <x v="2"/>
    <x v="0"/>
    <x v="0"/>
    <x v="162"/>
    <s v="UKR"/>
    <n v="10002418415"/>
    <n v="34.5"/>
    <x v="4"/>
  </r>
  <r>
    <x v="20"/>
    <x v="5"/>
    <d v="2017-02-26T00:00:00"/>
    <x v="2"/>
    <x v="0"/>
    <x v="0"/>
    <x v="194"/>
    <s v="KOR"/>
    <n v="10007787464"/>
    <n v="25.3"/>
    <x v="5"/>
  </r>
  <r>
    <x v="20"/>
    <x v="5"/>
    <d v="2017-02-26T00:00:00"/>
    <x v="2"/>
    <x v="0"/>
    <x v="1"/>
    <x v="184"/>
    <s v="COL"/>
    <n v="10006904360"/>
    <n v="25.6"/>
    <x v="0"/>
  </r>
  <r>
    <x v="20"/>
    <x v="5"/>
    <d v="2017-02-26T00:00:00"/>
    <x v="2"/>
    <x v="0"/>
    <x v="1"/>
    <x v="84"/>
    <s v="CAN"/>
    <n v="10007212639"/>
    <n v="25.7"/>
    <x v="1"/>
  </r>
  <r>
    <x v="20"/>
    <x v="5"/>
    <d v="2017-02-26T00:00:00"/>
    <x v="2"/>
    <x v="0"/>
    <x v="1"/>
    <x v="115"/>
    <s v="AUS"/>
    <n v="10009009260"/>
    <n v="21.9"/>
    <x v="2"/>
  </r>
  <r>
    <x v="20"/>
    <x v="5"/>
    <d v="2017-02-26T00:00:00"/>
    <x v="2"/>
    <x v="0"/>
    <x v="1"/>
    <x v="65"/>
    <s v="POL"/>
    <n v="10005953154"/>
    <n v="27.1"/>
    <x v="3"/>
  </r>
  <r>
    <x v="20"/>
    <x v="5"/>
    <d v="2017-02-26T00:00:00"/>
    <x v="2"/>
    <x v="0"/>
    <x v="1"/>
    <x v="68"/>
    <s v="HUN"/>
    <n v="10007073506"/>
    <n v="26.7"/>
    <x v="4"/>
  </r>
  <r>
    <x v="20"/>
    <x v="5"/>
    <d v="2017-02-26T00:00:00"/>
    <x v="2"/>
    <x v="0"/>
    <x v="1"/>
    <x v="103"/>
    <s v="RUS"/>
    <n v="10007772108"/>
    <n v="22"/>
    <x v="5"/>
  </r>
  <r>
    <x v="20"/>
    <x v="5"/>
    <d v="2017-02-26T00:00:00"/>
    <x v="2"/>
    <x v="0"/>
    <x v="1"/>
    <x v="117"/>
    <s v="ITA"/>
    <n v="10006073493"/>
    <n v="27.2"/>
    <x v="6"/>
  </r>
  <r>
    <x v="20"/>
    <x v="5"/>
    <d v="2017-02-26T00:00:00"/>
    <x v="2"/>
    <x v="0"/>
    <x v="2"/>
    <x v="178"/>
    <s v="GBR"/>
    <n v="10006898300"/>
    <n v="24.5"/>
    <x v="0"/>
  </r>
  <r>
    <x v="20"/>
    <x v="5"/>
    <d v="2017-02-26T00:00:00"/>
    <x v="2"/>
    <x v="0"/>
    <x v="2"/>
    <x v="12"/>
    <s v="TTO"/>
    <n v="10009010876"/>
    <n v="23.1"/>
    <x v="1"/>
  </r>
  <r>
    <x v="20"/>
    <x v="5"/>
    <d v="2017-02-26T00:00:00"/>
    <x v="2"/>
    <x v="0"/>
    <x v="2"/>
    <x v="189"/>
    <s v="ITA"/>
    <n v="10007508083"/>
    <n v="23.5"/>
    <x v="2"/>
  </r>
  <r>
    <x v="20"/>
    <x v="5"/>
    <d v="2017-02-26T00:00:00"/>
    <x v="2"/>
    <x v="0"/>
    <x v="2"/>
    <x v="195"/>
    <s v="USA"/>
    <n v="10009728373"/>
    <n v="19.899999999999999"/>
    <x v="3"/>
  </r>
  <r>
    <x v="20"/>
    <x v="5"/>
    <d v="2017-02-26T00:00:00"/>
    <x v="2"/>
    <x v="0"/>
    <x v="2"/>
    <x v="157"/>
    <s v="AZE"/>
    <n v="10006319633"/>
    <n v="27.2"/>
    <x v="4"/>
  </r>
  <r>
    <x v="20"/>
    <x v="5"/>
    <d v="2017-02-26T00:00:00"/>
    <x v="2"/>
    <x v="0"/>
    <x v="2"/>
    <x v="90"/>
    <s v="JPN"/>
    <n v="10005727327"/>
    <n v="31.1"/>
    <x v="5"/>
  </r>
  <r>
    <x v="20"/>
    <x v="5"/>
    <d v="2017-02-26T00:00:00"/>
    <x v="2"/>
    <x v="0"/>
    <x v="3"/>
    <x v="33"/>
    <s v="NZL"/>
    <n v="10006184742"/>
    <n v="25.6"/>
    <x v="0"/>
  </r>
  <r>
    <x v="20"/>
    <x v="5"/>
    <d v="2017-02-26T00:00:00"/>
    <x v="2"/>
    <x v="0"/>
    <x v="3"/>
    <x v="47"/>
    <s v="LTU"/>
    <n v="10009181234"/>
    <n v="21.9"/>
    <x v="1"/>
  </r>
  <r>
    <x v="20"/>
    <x v="5"/>
    <d v="2017-02-26T00:00:00"/>
    <x v="2"/>
    <x v="0"/>
    <x v="3"/>
    <x v="105"/>
    <s v="TPE"/>
    <n v="10010608447"/>
    <n v="19.7"/>
    <x v="2"/>
  </r>
  <r>
    <x v="20"/>
    <x v="5"/>
    <d v="2017-02-26T00:00:00"/>
    <x v="2"/>
    <x v="0"/>
    <x v="3"/>
    <x v="106"/>
    <s v="CZE"/>
    <n v="10006422895"/>
    <n v="25.8"/>
    <x v="3"/>
  </r>
  <r>
    <x v="20"/>
    <x v="5"/>
    <d v="2017-02-26T00:00:00"/>
    <x v="2"/>
    <x v="0"/>
    <x v="3"/>
    <x v="161"/>
    <s v="JPN"/>
    <n v="10003349716"/>
    <n v="31.8"/>
    <x v="4"/>
  </r>
  <r>
    <x v="20"/>
    <x v="5"/>
    <d v="2017-02-26T00:00:00"/>
    <x v="2"/>
    <x v="0"/>
    <x v="3"/>
    <x v="196"/>
    <s v="IRL"/>
    <n v="10007782616"/>
    <n v="23.6"/>
    <x v="5"/>
  </r>
  <r>
    <x v="20"/>
    <x v="5"/>
    <d v="2017-02-26T00:00:00"/>
    <x v="2"/>
    <x v="1"/>
    <x v="0"/>
    <x v="157"/>
    <s v="AZE"/>
    <n v="10006319633"/>
    <n v="27.2"/>
    <x v="0"/>
  </r>
  <r>
    <x v="20"/>
    <x v="5"/>
    <d v="2017-02-26T00:00:00"/>
    <x v="2"/>
    <x v="1"/>
    <x v="0"/>
    <x v="106"/>
    <s v="CZE"/>
    <n v="10006422895"/>
    <n v="25.8"/>
    <x v="1"/>
  </r>
  <r>
    <x v="20"/>
    <x v="5"/>
    <d v="2017-02-26T00:00:00"/>
    <x v="2"/>
    <x v="1"/>
    <x v="0"/>
    <x v="103"/>
    <s v="RUS"/>
    <n v="10007772108"/>
    <n v="22"/>
    <x v="2"/>
  </r>
  <r>
    <x v="20"/>
    <x v="5"/>
    <d v="2017-02-26T00:00:00"/>
    <x v="2"/>
    <x v="1"/>
    <x v="0"/>
    <x v="193"/>
    <s v="RUS"/>
    <n v="10007271546"/>
    <n v="23.9"/>
    <x v="3"/>
  </r>
  <r>
    <x v="20"/>
    <x v="5"/>
    <d v="2017-02-26T00:00:00"/>
    <x v="2"/>
    <x v="1"/>
    <x v="1"/>
    <x v="194"/>
    <s v="KOR"/>
    <n v="10007787464"/>
    <n v="25.3"/>
    <x v="0"/>
  </r>
  <r>
    <x v="20"/>
    <x v="5"/>
    <d v="2017-02-26T00:00:00"/>
    <x v="2"/>
    <x v="1"/>
    <x v="1"/>
    <x v="115"/>
    <s v="AUS"/>
    <n v="10009009260"/>
    <n v="21.9"/>
    <x v="1"/>
  </r>
  <r>
    <x v="20"/>
    <x v="5"/>
    <d v="2017-02-26T00:00:00"/>
    <x v="2"/>
    <x v="1"/>
    <x v="1"/>
    <x v="195"/>
    <s v="USA"/>
    <n v="10009728373"/>
    <n v="19.899999999999999"/>
    <x v="2"/>
  </r>
  <r>
    <x v="20"/>
    <x v="5"/>
    <d v="2017-02-26T00:00:00"/>
    <x v="2"/>
    <x v="1"/>
    <x v="1"/>
    <x v="68"/>
    <s v="HUN"/>
    <n v="10007073506"/>
    <n v="26.7"/>
    <x v="3"/>
  </r>
  <r>
    <x v="20"/>
    <x v="5"/>
    <d v="2017-02-26T00:00:00"/>
    <x v="2"/>
    <x v="1"/>
    <x v="2"/>
    <x v="162"/>
    <s v="UKR"/>
    <n v="10002418415"/>
    <n v="34.5"/>
    <x v="0"/>
  </r>
  <r>
    <x v="20"/>
    <x v="5"/>
    <d v="2017-02-26T00:00:00"/>
    <x v="2"/>
    <x v="1"/>
    <x v="2"/>
    <x v="65"/>
    <s v="POL"/>
    <n v="10005953154"/>
    <n v="27.1"/>
    <x v="1"/>
  </r>
  <r>
    <x v="20"/>
    <x v="5"/>
    <d v="2017-02-26T00:00:00"/>
    <x v="2"/>
    <x v="1"/>
    <x v="2"/>
    <x v="189"/>
    <s v="ITA"/>
    <n v="10007508083"/>
    <n v="23.5"/>
    <x v="2"/>
  </r>
  <r>
    <x v="20"/>
    <x v="5"/>
    <d v="2017-02-26T00:00:00"/>
    <x v="2"/>
    <x v="1"/>
    <x v="2"/>
    <x v="196"/>
    <s v="IRL"/>
    <n v="10007782616"/>
    <n v="23.6"/>
    <x v="3"/>
  </r>
  <r>
    <x v="20"/>
    <x v="5"/>
    <d v="2017-02-26T00:00:00"/>
    <x v="2"/>
    <x v="1"/>
    <x v="3"/>
    <x v="161"/>
    <s v="JPN"/>
    <n v="10003349716"/>
    <n v="31.8"/>
    <x v="0"/>
  </r>
  <r>
    <x v="20"/>
    <x v="5"/>
    <d v="2017-02-26T00:00:00"/>
    <x v="2"/>
    <x v="1"/>
    <x v="3"/>
    <x v="105"/>
    <s v="TPE"/>
    <n v="10010608447"/>
    <n v="19.7"/>
    <x v="1"/>
  </r>
  <r>
    <x v="20"/>
    <x v="5"/>
    <d v="2017-02-26T00:00:00"/>
    <x v="2"/>
    <x v="1"/>
    <x v="3"/>
    <x v="51"/>
    <s v="ESP"/>
    <n v="10007502427"/>
    <n v="23.3"/>
    <x v="2"/>
  </r>
  <r>
    <x v="20"/>
    <x v="5"/>
    <d v="2017-02-26T00:00:00"/>
    <x v="2"/>
    <x v="1"/>
    <x v="3"/>
    <x v="117"/>
    <s v="ITA"/>
    <n v="10006073493"/>
    <n v="27.2"/>
    <x v="3"/>
  </r>
  <r>
    <x v="20"/>
    <x v="5"/>
    <d v="2017-02-26T00:00:00"/>
    <x v="2"/>
    <x v="1"/>
    <x v="3"/>
    <x v="90"/>
    <s v="JPN"/>
    <n v="10005727327"/>
    <n v="31.1"/>
    <x v="4"/>
  </r>
  <r>
    <x v="20"/>
    <x v="5"/>
    <d v="2017-02-26T00:00:00"/>
    <x v="2"/>
    <x v="4"/>
    <x v="0"/>
    <x v="184"/>
    <s v="COL"/>
    <n v="10006904360"/>
    <n v="25.6"/>
    <x v="0"/>
  </r>
  <r>
    <x v="20"/>
    <x v="5"/>
    <d v="2017-02-26T00:00:00"/>
    <x v="2"/>
    <x v="4"/>
    <x v="0"/>
    <x v="84"/>
    <s v="CAN"/>
    <n v="10007212639"/>
    <n v="25.7"/>
    <x v="1"/>
  </r>
  <r>
    <x v="20"/>
    <x v="5"/>
    <d v="2017-02-26T00:00:00"/>
    <x v="2"/>
    <x v="4"/>
    <x v="0"/>
    <x v="1"/>
    <s v="MAS"/>
    <n v="10009150215"/>
    <n v="21.3"/>
    <x v="2"/>
  </r>
  <r>
    <x v="20"/>
    <x v="5"/>
    <d v="2017-02-26T00:00:00"/>
    <x v="2"/>
    <x v="4"/>
    <x v="0"/>
    <x v="178"/>
    <s v="GBR"/>
    <n v="10006898300"/>
    <n v="24.5"/>
    <x v="3"/>
  </r>
  <r>
    <x v="20"/>
    <x v="5"/>
    <d v="2017-02-26T00:00:00"/>
    <x v="2"/>
    <x v="4"/>
    <x v="0"/>
    <x v="167"/>
    <s v="FRA"/>
    <n v="10003011125"/>
    <n v="32.4"/>
    <x v="4"/>
  </r>
  <r>
    <x v="20"/>
    <x v="5"/>
    <d v="2017-02-26T00:00:00"/>
    <x v="2"/>
    <x v="4"/>
    <x v="0"/>
    <x v="161"/>
    <s v="JPN"/>
    <n v="10003349716"/>
    <n v="31.8"/>
    <x v="5"/>
  </r>
  <r>
    <x v="20"/>
    <x v="5"/>
    <d v="2017-02-26T00:00:00"/>
    <x v="2"/>
    <x v="4"/>
    <x v="1"/>
    <x v="162"/>
    <s v="UKR"/>
    <n v="10002418415"/>
    <n v="34.5"/>
    <x v="0"/>
  </r>
  <r>
    <x v="20"/>
    <x v="5"/>
    <d v="2017-02-26T00:00:00"/>
    <x v="2"/>
    <x v="4"/>
    <x v="1"/>
    <x v="47"/>
    <s v="LTU"/>
    <n v="10009181234"/>
    <n v="21.9"/>
    <x v="1"/>
  </r>
  <r>
    <x v="20"/>
    <x v="5"/>
    <d v="2017-02-26T00:00:00"/>
    <x v="2"/>
    <x v="4"/>
    <x v="1"/>
    <x v="157"/>
    <s v="AZE"/>
    <n v="10006319633"/>
    <n v="27.2"/>
    <x v="2"/>
  </r>
  <r>
    <x v="20"/>
    <x v="5"/>
    <d v="2017-02-26T00:00:00"/>
    <x v="2"/>
    <x v="4"/>
    <x v="1"/>
    <x v="33"/>
    <s v="NZL"/>
    <n v="10006184742"/>
    <n v="25.6"/>
    <x v="3"/>
  </r>
  <r>
    <x v="20"/>
    <x v="5"/>
    <d v="2017-02-26T00:00:00"/>
    <x v="2"/>
    <x v="4"/>
    <x v="1"/>
    <x v="194"/>
    <s v="KOR"/>
    <n v="10007787464"/>
    <n v="25.3"/>
    <x v="4"/>
  </r>
  <r>
    <x v="20"/>
    <x v="5"/>
    <d v="2017-02-26T00:00:00"/>
    <x v="2"/>
    <x v="4"/>
    <x v="1"/>
    <x v="12"/>
    <s v="TTO"/>
    <n v="10009010876"/>
    <n v="23.1"/>
    <x v="5"/>
  </r>
  <r>
    <x v="2"/>
    <x v="5"/>
    <d v="2017-02-18T00:00:00"/>
    <x v="2"/>
    <x v="0"/>
    <x v="0"/>
    <x v="9"/>
    <s v="CZE"/>
    <n v="10004612534"/>
    <n v="29.7"/>
    <x v="0"/>
  </r>
  <r>
    <x v="2"/>
    <x v="5"/>
    <d v="2017-02-18T00:00:00"/>
    <x v="2"/>
    <x v="0"/>
    <x v="0"/>
    <x v="115"/>
    <s v="AUS"/>
    <n v="10009009260"/>
    <n v="21.9"/>
    <x v="1"/>
  </r>
  <r>
    <x v="2"/>
    <x v="5"/>
    <d v="2017-02-18T00:00:00"/>
    <x v="2"/>
    <x v="0"/>
    <x v="0"/>
    <x v="84"/>
    <s v="CAN"/>
    <n v="10007212639"/>
    <n v="25.6"/>
    <x v="2"/>
  </r>
  <r>
    <x v="2"/>
    <x v="5"/>
    <d v="2017-02-18T00:00:00"/>
    <x v="2"/>
    <x v="0"/>
    <x v="0"/>
    <x v="194"/>
    <s v="KOR"/>
    <n v="10007787464"/>
    <n v="25.3"/>
    <x v="3"/>
  </r>
  <r>
    <x v="2"/>
    <x v="5"/>
    <d v="2017-02-18T00:00:00"/>
    <x v="2"/>
    <x v="0"/>
    <x v="0"/>
    <x v="197"/>
    <s v="POL"/>
    <n v="10010641183"/>
    <n v="19.5"/>
    <x v="4"/>
  </r>
  <r>
    <x v="2"/>
    <x v="5"/>
    <d v="2017-02-18T00:00:00"/>
    <x v="2"/>
    <x v="0"/>
    <x v="0"/>
    <x v="189"/>
    <s v="ITA"/>
    <n v="10007508083"/>
    <n v="23.5"/>
    <x v="5"/>
  </r>
  <r>
    <x v="2"/>
    <x v="5"/>
    <d v="2017-02-18T00:00:00"/>
    <x v="2"/>
    <x v="0"/>
    <x v="1"/>
    <x v="162"/>
    <s v="UKR"/>
    <n v="10002418415"/>
    <n v="34.5"/>
    <x v="0"/>
  </r>
  <r>
    <x v="2"/>
    <x v="5"/>
    <d v="2017-02-18T00:00:00"/>
    <x v="2"/>
    <x v="0"/>
    <x v="1"/>
    <x v="12"/>
    <s v="TTO"/>
    <n v="10009010876"/>
    <n v="23"/>
    <x v="1"/>
  </r>
  <r>
    <x v="2"/>
    <x v="5"/>
    <d v="2017-02-18T00:00:00"/>
    <x v="2"/>
    <x v="0"/>
    <x v="1"/>
    <x v="68"/>
    <s v="HUN"/>
    <n v="10007073506"/>
    <n v="26.6"/>
    <x v="2"/>
  </r>
  <r>
    <x v="2"/>
    <x v="5"/>
    <d v="2017-02-18T00:00:00"/>
    <x v="2"/>
    <x v="0"/>
    <x v="1"/>
    <x v="193"/>
    <s v="RUS"/>
    <n v="10007271546"/>
    <n v="23.9"/>
    <x v="3"/>
  </r>
  <r>
    <x v="2"/>
    <x v="5"/>
    <d v="2017-02-18T00:00:00"/>
    <x v="2"/>
    <x v="0"/>
    <x v="1"/>
    <x v="56"/>
    <s v="GER"/>
    <n v="10007779683"/>
    <n v="21.2"/>
    <x v="4"/>
  </r>
  <r>
    <x v="2"/>
    <x v="5"/>
    <d v="2017-02-18T00:00:00"/>
    <x v="2"/>
    <x v="0"/>
    <x v="1"/>
    <x v="196"/>
    <s v="IRL"/>
    <n v="10007782616"/>
    <n v="23.5"/>
    <x v="5"/>
  </r>
  <r>
    <x v="2"/>
    <x v="5"/>
    <d v="2017-02-18T00:00:00"/>
    <x v="2"/>
    <x v="0"/>
    <x v="2"/>
    <x v="167"/>
    <s v="FRA"/>
    <n v="10003011125"/>
    <n v="32.299999999999997"/>
    <x v="0"/>
  </r>
  <r>
    <x v="2"/>
    <x v="5"/>
    <d v="2017-02-18T00:00:00"/>
    <x v="2"/>
    <x v="0"/>
    <x v="2"/>
    <x v="128"/>
    <s v="NZL"/>
    <n v="10008997641"/>
    <n v="21.6"/>
    <x v="1"/>
  </r>
  <r>
    <x v="2"/>
    <x v="5"/>
    <d v="2017-02-18T00:00:00"/>
    <x v="2"/>
    <x v="0"/>
    <x v="2"/>
    <x v="184"/>
    <s v="COL"/>
    <n v="10006904360"/>
    <n v="25.6"/>
    <x v="2"/>
  </r>
  <r>
    <x v="2"/>
    <x v="5"/>
    <d v="2017-02-18T00:00:00"/>
    <x v="2"/>
    <x v="0"/>
    <x v="2"/>
    <x v="99"/>
    <s v="RUS"/>
    <n v="10051694112"/>
    <n v="30.1"/>
    <x v="3"/>
  </r>
  <r>
    <x v="2"/>
    <x v="5"/>
    <d v="2017-02-18T00:00:00"/>
    <x v="2"/>
    <x v="0"/>
    <x v="2"/>
    <x v="103"/>
    <s v="RUS"/>
    <n v="10007772108"/>
    <n v="22"/>
    <x v="4"/>
  </r>
  <r>
    <x v="2"/>
    <x v="5"/>
    <d v="2017-02-18T00:00:00"/>
    <x v="2"/>
    <x v="0"/>
    <x v="2"/>
    <x v="157"/>
    <s v="AZE"/>
    <n v="10006319633"/>
    <n v="27.2"/>
    <x v="5"/>
  </r>
  <r>
    <x v="2"/>
    <x v="5"/>
    <d v="2017-02-18T00:00:00"/>
    <x v="2"/>
    <x v="0"/>
    <x v="3"/>
    <x v="47"/>
    <s v="LTU"/>
    <n v="10009181234"/>
    <n v="21.9"/>
    <x v="0"/>
  </r>
  <r>
    <x v="2"/>
    <x v="5"/>
    <d v="2017-02-18T00:00:00"/>
    <x v="2"/>
    <x v="0"/>
    <x v="3"/>
    <x v="198"/>
    <s v="ERD "/>
    <n v="10006480186"/>
    <n v="25.6"/>
    <x v="1"/>
  </r>
  <r>
    <x v="2"/>
    <x v="5"/>
    <d v="2017-02-18T00:00:00"/>
    <x v="2"/>
    <x v="0"/>
    <x v="3"/>
    <x v="72"/>
    <s v="ESP"/>
    <n v="10006552534"/>
    <n v="26.8"/>
    <x v="2"/>
  </r>
  <r>
    <x v="2"/>
    <x v="5"/>
    <d v="2017-02-18T00:00:00"/>
    <x v="2"/>
    <x v="0"/>
    <x v="3"/>
    <x v="112"/>
    <s v="JPN"/>
    <n v="10008098470"/>
    <n v="32"/>
    <x v="3"/>
  </r>
  <r>
    <x v="2"/>
    <x v="5"/>
    <d v="2017-02-18T00:00:00"/>
    <x v="2"/>
    <x v="0"/>
    <x v="3"/>
    <x v="1"/>
    <s v="MAS"/>
    <n v="10009150215"/>
    <n v="21.2"/>
    <x v="4"/>
  </r>
  <r>
    <x v="2"/>
    <x v="5"/>
    <d v="2017-02-18T00:00:00"/>
    <x v="2"/>
    <x v="0"/>
    <x v="3"/>
    <x v="105"/>
    <s v="TPE"/>
    <n v="10010608447"/>
    <n v="19.600000000000001"/>
    <x v="5"/>
  </r>
  <r>
    <x v="2"/>
    <x v="5"/>
    <d v="2017-02-18T00:00:00"/>
    <x v="2"/>
    <x v="0"/>
    <x v="3"/>
    <x v="117"/>
    <s v="ITA"/>
    <n v="10006073493"/>
    <n v="27.2"/>
    <x v="6"/>
  </r>
  <r>
    <x v="2"/>
    <x v="5"/>
    <d v="2017-02-18T00:00:00"/>
    <x v="2"/>
    <x v="1"/>
    <x v="0"/>
    <x v="112"/>
    <s v="JPN"/>
    <n v="10008098470"/>
    <n v="32"/>
    <x v="0"/>
  </r>
  <r>
    <x v="2"/>
    <x v="5"/>
    <d v="2017-02-18T00:00:00"/>
    <x v="2"/>
    <x v="1"/>
    <x v="0"/>
    <x v="103"/>
    <s v="RUS"/>
    <n v="10007772108"/>
    <n v="22"/>
    <x v="1"/>
  </r>
  <r>
    <x v="2"/>
    <x v="5"/>
    <d v="2017-02-18T00:00:00"/>
    <x v="2"/>
    <x v="1"/>
    <x v="0"/>
    <x v="84"/>
    <s v="CAN"/>
    <n v="10007212639"/>
    <n v="25.6"/>
    <x v="2"/>
  </r>
  <r>
    <x v="2"/>
    <x v="5"/>
    <d v="2017-02-18T00:00:00"/>
    <x v="2"/>
    <x v="1"/>
    <x v="0"/>
    <x v="196"/>
    <s v="IRL"/>
    <n v="10007782616"/>
    <n v="23.5"/>
    <x v="7"/>
  </r>
  <r>
    <x v="2"/>
    <x v="5"/>
    <d v="2017-02-18T00:00:00"/>
    <x v="2"/>
    <x v="1"/>
    <x v="1"/>
    <x v="99"/>
    <s v="RUS"/>
    <n v="10051694112"/>
    <n v="30.1"/>
    <x v="0"/>
  </r>
  <r>
    <x v="2"/>
    <x v="5"/>
    <d v="2017-02-18T00:00:00"/>
    <x v="2"/>
    <x v="1"/>
    <x v="1"/>
    <x v="1"/>
    <s v="MAS"/>
    <n v="10009150215"/>
    <n v="21.2"/>
    <x v="1"/>
  </r>
  <r>
    <x v="2"/>
    <x v="5"/>
    <d v="2017-02-18T00:00:00"/>
    <x v="2"/>
    <x v="1"/>
    <x v="1"/>
    <x v="68"/>
    <s v="HUN"/>
    <n v="10007073506"/>
    <n v="26.6"/>
    <x v="2"/>
  </r>
  <r>
    <x v="2"/>
    <x v="5"/>
    <d v="2017-02-18T00:00:00"/>
    <x v="2"/>
    <x v="1"/>
    <x v="1"/>
    <x v="189"/>
    <s v="ITA"/>
    <n v="10007508083"/>
    <n v="23.5"/>
    <x v="3"/>
  </r>
  <r>
    <x v="2"/>
    <x v="5"/>
    <d v="2017-02-18T00:00:00"/>
    <x v="2"/>
    <x v="1"/>
    <x v="2"/>
    <x v="184"/>
    <s v="COL"/>
    <n v="10006904360"/>
    <n v="25.6"/>
    <x v="0"/>
  </r>
  <r>
    <x v="2"/>
    <x v="5"/>
    <d v="2017-02-18T00:00:00"/>
    <x v="2"/>
    <x v="1"/>
    <x v="2"/>
    <x v="197"/>
    <s v="POL"/>
    <n v="10010641183"/>
    <n v="19.5"/>
    <x v="1"/>
  </r>
  <r>
    <x v="2"/>
    <x v="5"/>
    <d v="2017-02-18T00:00:00"/>
    <x v="2"/>
    <x v="1"/>
    <x v="2"/>
    <x v="105"/>
    <s v="TPE"/>
    <n v="10010608447"/>
    <n v="19.600000000000001"/>
    <x v="2"/>
  </r>
  <r>
    <x v="2"/>
    <x v="5"/>
    <d v="2017-02-18T00:00:00"/>
    <x v="2"/>
    <x v="1"/>
    <x v="2"/>
    <x v="193"/>
    <s v="RUS"/>
    <n v="10007271546"/>
    <n v="23.9"/>
    <x v="3"/>
  </r>
  <r>
    <x v="2"/>
    <x v="5"/>
    <d v="2017-02-18T00:00:00"/>
    <x v="2"/>
    <x v="1"/>
    <x v="3"/>
    <x v="56"/>
    <s v="GER"/>
    <n v="10007779683"/>
    <n v="21.2"/>
    <x v="0"/>
  </r>
  <r>
    <x v="2"/>
    <x v="5"/>
    <d v="2017-02-18T00:00:00"/>
    <x v="2"/>
    <x v="1"/>
    <x v="3"/>
    <x v="157"/>
    <s v="AZE"/>
    <n v="10006319633"/>
    <n v="27.2"/>
    <x v="1"/>
  </r>
  <r>
    <x v="2"/>
    <x v="5"/>
    <d v="2017-02-18T00:00:00"/>
    <x v="2"/>
    <x v="1"/>
    <x v="3"/>
    <x v="72"/>
    <s v="ESP"/>
    <n v="10006552534"/>
    <n v="26.8"/>
    <x v="2"/>
  </r>
  <r>
    <x v="2"/>
    <x v="5"/>
    <d v="2017-02-18T00:00:00"/>
    <x v="2"/>
    <x v="1"/>
    <x v="3"/>
    <x v="117"/>
    <s v="ITA"/>
    <n v="10006073493"/>
    <n v="27.2"/>
    <x v="3"/>
  </r>
  <r>
    <x v="2"/>
    <x v="5"/>
    <d v="2017-02-18T00:00:00"/>
    <x v="2"/>
    <x v="1"/>
    <x v="3"/>
    <x v="194"/>
    <s v="KOR"/>
    <n v="10007787464"/>
    <n v="25.3"/>
    <x v="4"/>
  </r>
  <r>
    <x v="2"/>
    <x v="5"/>
    <d v="2017-02-18T00:00:00"/>
    <x v="2"/>
    <x v="4"/>
    <x v="0"/>
    <x v="184"/>
    <s v="COL"/>
    <n v="10006904360"/>
    <n v="25.6"/>
    <x v="0"/>
  </r>
  <r>
    <x v="2"/>
    <x v="5"/>
    <d v="2017-02-18T00:00:00"/>
    <x v="2"/>
    <x v="4"/>
    <x v="0"/>
    <x v="167"/>
    <s v="FRA"/>
    <n v="10003011125"/>
    <n v="32.299999999999997"/>
    <x v="1"/>
  </r>
  <r>
    <x v="2"/>
    <x v="5"/>
    <d v="2017-02-18T00:00:00"/>
    <x v="2"/>
    <x v="4"/>
    <x v="0"/>
    <x v="9"/>
    <s v="CZE"/>
    <n v="10004612534"/>
    <n v="29.7"/>
    <x v="2"/>
  </r>
  <r>
    <x v="2"/>
    <x v="5"/>
    <d v="2017-02-18T00:00:00"/>
    <x v="2"/>
    <x v="4"/>
    <x v="0"/>
    <x v="112"/>
    <s v="JPN"/>
    <n v="10008098470"/>
    <n v="32"/>
    <x v="3"/>
  </r>
  <r>
    <x v="2"/>
    <x v="5"/>
    <d v="2017-02-18T00:00:00"/>
    <x v="2"/>
    <x v="4"/>
    <x v="0"/>
    <x v="12"/>
    <s v="TTO"/>
    <n v="10009010876"/>
    <n v="23"/>
    <x v="4"/>
  </r>
  <r>
    <x v="2"/>
    <x v="5"/>
    <d v="2017-02-18T00:00:00"/>
    <x v="2"/>
    <x v="4"/>
    <x v="0"/>
    <x v="99"/>
    <s v="RUS"/>
    <n v="10051694112"/>
    <n v="30.1"/>
    <x v="5"/>
  </r>
  <r>
    <x v="2"/>
    <x v="5"/>
    <d v="2017-02-18T00:00:00"/>
    <x v="2"/>
    <x v="4"/>
    <x v="1"/>
    <x v="47"/>
    <s v="LTU"/>
    <n v="10009181234"/>
    <n v="21.9"/>
    <x v="0"/>
  </r>
  <r>
    <x v="2"/>
    <x v="5"/>
    <d v="2017-02-18T00:00:00"/>
    <x v="2"/>
    <x v="4"/>
    <x v="1"/>
    <x v="162"/>
    <s v="UKR"/>
    <n v="10002418415"/>
    <n v="34.5"/>
    <x v="1"/>
  </r>
  <r>
    <x v="2"/>
    <x v="5"/>
    <d v="2017-02-18T00:00:00"/>
    <x v="2"/>
    <x v="4"/>
    <x v="1"/>
    <x v="56"/>
    <s v="GER"/>
    <n v="10007779683"/>
    <n v="21.2"/>
    <x v="2"/>
  </r>
  <r>
    <x v="2"/>
    <x v="5"/>
    <d v="2017-02-18T00:00:00"/>
    <x v="2"/>
    <x v="4"/>
    <x v="1"/>
    <x v="128"/>
    <s v="NZL"/>
    <n v="10008997641"/>
    <n v="21.6"/>
    <x v="3"/>
  </r>
  <r>
    <x v="2"/>
    <x v="5"/>
    <d v="2017-02-18T00:00:00"/>
    <x v="2"/>
    <x v="4"/>
    <x v="1"/>
    <x v="115"/>
    <s v="AUS"/>
    <n v="10009009260"/>
    <n v="21.9"/>
    <x v="4"/>
  </r>
  <r>
    <x v="2"/>
    <x v="5"/>
    <d v="2017-02-18T00:00:00"/>
    <x v="2"/>
    <x v="4"/>
    <x v="1"/>
    <x v="198"/>
    <s v="GER "/>
    <n v="10006480186"/>
    <n v="25.6"/>
    <x v="5"/>
  </r>
  <r>
    <x v="13"/>
    <x v="5"/>
    <d v="2016-11-13T00:00:00"/>
    <x v="2"/>
    <x v="4"/>
    <x v="0"/>
    <x v="9"/>
    <s v="CZE"/>
    <n v="10004612534"/>
    <n v="29.4"/>
    <x v="0"/>
  </r>
  <r>
    <x v="13"/>
    <x v="5"/>
    <d v="2016-11-13T00:00:00"/>
    <x v="2"/>
    <x v="4"/>
    <x v="0"/>
    <x v="162"/>
    <s v="UKR"/>
    <n v="10002418415"/>
    <n v="34.299999999999997"/>
    <x v="1"/>
  </r>
  <r>
    <x v="13"/>
    <x v="5"/>
    <d v="2016-11-13T00:00:00"/>
    <x v="2"/>
    <x v="4"/>
    <x v="0"/>
    <x v="72"/>
    <s v="ESP"/>
    <n v="10006552534"/>
    <n v="26.5"/>
    <x v="2"/>
  </r>
  <r>
    <x v="13"/>
    <x v="5"/>
    <d v="2016-11-13T00:00:00"/>
    <x v="2"/>
    <x v="4"/>
    <x v="0"/>
    <x v="22"/>
    <s v="NED"/>
    <n v="10007379761"/>
    <n v="23.7"/>
    <x v="3"/>
  </r>
  <r>
    <x v="13"/>
    <x v="5"/>
    <d v="2016-11-13T00:00:00"/>
    <x v="2"/>
    <x v="4"/>
    <x v="0"/>
    <x v="47"/>
    <s v="LTU"/>
    <n v="10009181234"/>
    <n v="21.6"/>
    <x v="4"/>
  </r>
  <r>
    <x v="13"/>
    <x v="5"/>
    <d v="2016-11-13T00:00:00"/>
    <x v="2"/>
    <x v="4"/>
    <x v="0"/>
    <x v="178"/>
    <s v="GBR"/>
    <n v="10006898300"/>
    <n v="24.2"/>
    <x v="5"/>
  </r>
  <r>
    <x v="13"/>
    <x v="5"/>
    <d v="2016-11-13T00:00:00"/>
    <x v="2"/>
    <x v="4"/>
    <x v="1"/>
    <x v="160"/>
    <s v="FRA"/>
    <n v="10005930724"/>
    <n v="26"/>
    <x v="0"/>
  </r>
  <r>
    <x v="13"/>
    <x v="5"/>
    <d v="2016-11-13T00:00:00"/>
    <x v="2"/>
    <x v="4"/>
    <x v="1"/>
    <x v="1"/>
    <s v="MAS"/>
    <n v="10009150215"/>
    <n v="21"/>
    <x v="1"/>
  </r>
  <r>
    <x v="13"/>
    <x v="5"/>
    <d v="2016-11-13T00:00:00"/>
    <x v="2"/>
    <x v="4"/>
    <x v="1"/>
    <x v="199"/>
    <s v="GER"/>
    <n v="10036244537"/>
    <n v="28.3"/>
    <x v="2"/>
  </r>
  <r>
    <x v="13"/>
    <x v="5"/>
    <d v="2016-11-13T00:00:00"/>
    <x v="2"/>
    <x v="4"/>
    <x v="1"/>
    <x v="29"/>
    <s v="GBR"/>
    <n v="10017950943"/>
    <n v="19.7"/>
    <x v="3"/>
  </r>
  <r>
    <x v="13"/>
    <x v="5"/>
    <d v="2016-11-13T00:00:00"/>
    <x v="2"/>
    <x v="4"/>
    <x v="1"/>
    <x v="117"/>
    <s v="ITA"/>
    <n v="10006073493"/>
    <n v="26.9"/>
    <x v="4"/>
  </r>
  <r>
    <x v="13"/>
    <x v="5"/>
    <d v="2016-11-13T00:00:00"/>
    <x v="2"/>
    <x v="4"/>
    <x v="1"/>
    <x v="112"/>
    <s v="JPN"/>
    <n v="10008098470"/>
    <n v="31.8"/>
    <x v="5"/>
  </r>
  <r>
    <x v="13"/>
    <x v="5"/>
    <d v="2016-11-12T00:00:00"/>
    <x v="2"/>
    <x v="0"/>
    <x v="0"/>
    <x v="162"/>
    <s v="UKR"/>
    <n v="10002418415"/>
    <n v="34.200000000000003"/>
    <x v="0"/>
  </r>
  <r>
    <x v="13"/>
    <x v="5"/>
    <d v="2016-11-12T00:00:00"/>
    <x v="2"/>
    <x v="0"/>
    <x v="0"/>
    <x v="22"/>
    <s v="NED"/>
    <n v="10007379761"/>
    <n v="23.7"/>
    <x v="1"/>
  </r>
  <r>
    <x v="13"/>
    <x v="5"/>
    <d v="2016-11-12T00:00:00"/>
    <x v="2"/>
    <x v="0"/>
    <x v="0"/>
    <x v="103"/>
    <s v="RUS"/>
    <n v="10007772108"/>
    <n v="21.7"/>
    <x v="2"/>
  </r>
  <r>
    <x v="13"/>
    <x v="5"/>
    <d v="2016-11-12T00:00:00"/>
    <x v="2"/>
    <x v="0"/>
    <x v="0"/>
    <x v="178"/>
    <s v="GBR"/>
    <n v="10006898300"/>
    <n v="24.2"/>
    <x v="3"/>
  </r>
  <r>
    <x v="13"/>
    <x v="5"/>
    <d v="2016-11-12T00:00:00"/>
    <x v="2"/>
    <x v="0"/>
    <x v="0"/>
    <x v="115"/>
    <s v="AUS"/>
    <n v="10009009260"/>
    <n v="21.6"/>
    <x v="4"/>
  </r>
  <r>
    <x v="13"/>
    <x v="5"/>
    <d v="2016-11-12T00:00:00"/>
    <x v="2"/>
    <x v="0"/>
    <x v="0"/>
    <x v="200"/>
    <s v="NZL "/>
    <n v="10005506954"/>
    <n v="27.9"/>
    <x v="5"/>
  </r>
  <r>
    <x v="13"/>
    <x v="5"/>
    <d v="2016-11-12T00:00:00"/>
    <x v="2"/>
    <x v="0"/>
    <x v="1"/>
    <x v="9"/>
    <s v="CZE"/>
    <n v="10004612534"/>
    <n v="29.4"/>
    <x v="0"/>
  </r>
  <r>
    <x v="13"/>
    <x v="5"/>
    <d v="2016-11-12T00:00:00"/>
    <x v="2"/>
    <x v="0"/>
    <x v="1"/>
    <x v="1"/>
    <s v="MAS"/>
    <n v="10009150215"/>
    <n v="21"/>
    <x v="1"/>
  </r>
  <r>
    <x v="13"/>
    <x v="5"/>
    <d v="2016-11-12T00:00:00"/>
    <x v="2"/>
    <x v="0"/>
    <x v="1"/>
    <x v="78"/>
    <s v="POL"/>
    <n v="10009176281"/>
    <n v="20.7"/>
    <x v="2"/>
  </r>
  <r>
    <x v="13"/>
    <x v="5"/>
    <d v="2016-11-12T00:00:00"/>
    <x v="2"/>
    <x v="0"/>
    <x v="1"/>
    <x v="158"/>
    <s v="CHN"/>
    <n v="10061258009"/>
    <n v="24.8"/>
    <x v="3"/>
  </r>
  <r>
    <x v="13"/>
    <x v="5"/>
    <d v="2016-11-12T00:00:00"/>
    <x v="2"/>
    <x v="0"/>
    <x v="1"/>
    <x v="112"/>
    <s v="JPN"/>
    <n v="10008098470"/>
    <n v="31.8"/>
    <x v="4"/>
  </r>
  <r>
    <x v="13"/>
    <x v="5"/>
    <d v="2016-11-12T00:00:00"/>
    <x v="2"/>
    <x v="0"/>
    <x v="1"/>
    <x v="196"/>
    <s v="IRL"/>
    <n v="10007782616"/>
    <n v="23.3"/>
    <x v="5"/>
  </r>
  <r>
    <x v="13"/>
    <x v="5"/>
    <d v="2016-11-12T00:00:00"/>
    <x v="2"/>
    <x v="0"/>
    <x v="2"/>
    <x v="29"/>
    <s v="GBR"/>
    <n v="10017950943"/>
    <n v="19.7"/>
    <x v="0"/>
  </r>
  <r>
    <x v="13"/>
    <x v="5"/>
    <d v="2016-11-12T00:00:00"/>
    <x v="2"/>
    <x v="0"/>
    <x v="2"/>
    <x v="199"/>
    <s v="GER"/>
    <n v="10036244537"/>
    <n v="28.3"/>
    <x v="1"/>
  </r>
  <r>
    <x v="13"/>
    <x v="5"/>
    <d v="2016-11-12T00:00:00"/>
    <x v="2"/>
    <x v="0"/>
    <x v="2"/>
    <x v="12"/>
    <s v="TTO"/>
    <n v="10009010876"/>
    <n v="22.8"/>
    <x v="2"/>
  </r>
  <r>
    <x v="13"/>
    <x v="5"/>
    <d v="2016-11-12T00:00:00"/>
    <x v="2"/>
    <x v="0"/>
    <x v="2"/>
    <x v="157"/>
    <s v="AZE"/>
    <n v="10006319633"/>
    <n v="27"/>
    <x v="3"/>
  </r>
  <r>
    <x v="13"/>
    <x v="5"/>
    <d v="2016-11-12T00:00:00"/>
    <x v="2"/>
    <x v="0"/>
    <x v="2"/>
    <x v="90"/>
    <s v="JPN"/>
    <n v="10005727327"/>
    <n v="30.8"/>
    <x v="4"/>
  </r>
  <r>
    <x v="13"/>
    <x v="5"/>
    <d v="2016-11-12T00:00:00"/>
    <x v="2"/>
    <x v="0"/>
    <x v="2"/>
    <x v="189"/>
    <s v="ITA"/>
    <n v="10007508083"/>
    <n v="23.2"/>
    <x v="5"/>
  </r>
  <r>
    <x v="13"/>
    <x v="5"/>
    <d v="2016-11-12T00:00:00"/>
    <x v="2"/>
    <x v="0"/>
    <x v="3"/>
    <x v="160"/>
    <s v="FRA"/>
    <n v="10005930724"/>
    <n v="26"/>
    <x v="0"/>
  </r>
  <r>
    <x v="13"/>
    <x v="5"/>
    <d v="2016-11-12T00:00:00"/>
    <x v="2"/>
    <x v="0"/>
    <x v="3"/>
    <x v="72"/>
    <s v="ESP"/>
    <n v="10006552534"/>
    <n v="26.5"/>
    <x v="1"/>
  </r>
  <r>
    <x v="13"/>
    <x v="5"/>
    <d v="2016-11-12T00:00:00"/>
    <x v="2"/>
    <x v="0"/>
    <x v="3"/>
    <x v="105"/>
    <s v="TPE"/>
    <n v="10010608447"/>
    <n v="19.399999999999999"/>
    <x v="2"/>
  </r>
  <r>
    <x v="13"/>
    <x v="5"/>
    <d v="2016-11-12T00:00:00"/>
    <x v="2"/>
    <x v="0"/>
    <x v="3"/>
    <x v="47"/>
    <s v="LTU"/>
    <n v="10009181234"/>
    <n v="21.6"/>
    <x v="3"/>
  </r>
  <r>
    <x v="13"/>
    <x v="5"/>
    <d v="2016-11-12T00:00:00"/>
    <x v="2"/>
    <x v="0"/>
    <x v="3"/>
    <x v="68"/>
    <s v="HUN"/>
    <n v="10007073506"/>
    <n v="26.4"/>
    <x v="4"/>
  </r>
  <r>
    <x v="13"/>
    <x v="5"/>
    <d v="2016-11-12T00:00:00"/>
    <x v="2"/>
    <x v="0"/>
    <x v="3"/>
    <x v="117"/>
    <s v="ITA"/>
    <n v="10006073493"/>
    <n v="26.9"/>
    <x v="5"/>
  </r>
  <r>
    <x v="13"/>
    <x v="5"/>
    <d v="2016-11-12T00:00:00"/>
    <x v="2"/>
    <x v="1"/>
    <x v="0"/>
    <x v="47"/>
    <s v="LTU"/>
    <n v="10009181234"/>
    <n v="21.6"/>
    <x v="0"/>
  </r>
  <r>
    <x v="13"/>
    <x v="5"/>
    <d v="2016-11-12T00:00:00"/>
    <x v="2"/>
    <x v="1"/>
    <x v="0"/>
    <x v="196"/>
    <s v="IRL"/>
    <n v="10007782616"/>
    <n v="23.3"/>
    <x v="1"/>
  </r>
  <r>
    <x v="13"/>
    <x v="5"/>
    <d v="2016-11-12T00:00:00"/>
    <x v="2"/>
    <x v="1"/>
    <x v="0"/>
    <x v="103"/>
    <s v="RUS"/>
    <n v="10007772108"/>
    <n v="21.7"/>
    <x v="2"/>
  </r>
  <r>
    <x v="13"/>
    <x v="5"/>
    <d v="2016-11-12T00:00:00"/>
    <x v="2"/>
    <x v="1"/>
    <x v="0"/>
    <x v="90"/>
    <s v="JPN"/>
    <n v="10005727327"/>
    <n v="30.8"/>
    <x v="3"/>
  </r>
  <r>
    <x v="13"/>
    <x v="5"/>
    <d v="2016-11-12T00:00:00"/>
    <x v="2"/>
    <x v="1"/>
    <x v="1"/>
    <x v="112"/>
    <s v="JPN"/>
    <n v="10008098470"/>
    <n v="31.8"/>
    <x v="0"/>
  </r>
  <r>
    <x v="13"/>
    <x v="5"/>
    <d v="2016-11-12T00:00:00"/>
    <x v="2"/>
    <x v="1"/>
    <x v="1"/>
    <x v="157"/>
    <s v="AZE"/>
    <n v="10006319633"/>
    <n v="27"/>
    <x v="1"/>
  </r>
  <r>
    <x v="13"/>
    <x v="5"/>
    <d v="2016-11-12T00:00:00"/>
    <x v="2"/>
    <x v="1"/>
    <x v="1"/>
    <x v="78"/>
    <s v="POL"/>
    <n v="10009176281"/>
    <n v="20.7"/>
    <x v="2"/>
  </r>
  <r>
    <x v="13"/>
    <x v="5"/>
    <d v="2016-11-12T00:00:00"/>
    <x v="2"/>
    <x v="1"/>
    <x v="1"/>
    <x v="200"/>
    <s v="NZL "/>
    <n v="10005506954"/>
    <n v="27.9"/>
    <x v="3"/>
  </r>
  <r>
    <x v="13"/>
    <x v="5"/>
    <d v="2016-11-12T00:00:00"/>
    <x v="2"/>
    <x v="1"/>
    <x v="2"/>
    <x v="117"/>
    <s v="ITA"/>
    <n v="10006073493"/>
    <n v="26.9"/>
    <x v="0"/>
  </r>
  <r>
    <x v="13"/>
    <x v="5"/>
    <d v="2016-11-12T00:00:00"/>
    <x v="2"/>
    <x v="1"/>
    <x v="2"/>
    <x v="115"/>
    <s v="AUS"/>
    <n v="10009009260"/>
    <n v="21.6"/>
    <x v="1"/>
  </r>
  <r>
    <x v="13"/>
    <x v="5"/>
    <d v="2016-11-12T00:00:00"/>
    <x v="2"/>
    <x v="1"/>
    <x v="2"/>
    <x v="12"/>
    <s v="TTO"/>
    <n v="10009010876"/>
    <n v="22.8"/>
    <x v="2"/>
  </r>
  <r>
    <x v="13"/>
    <x v="5"/>
    <d v="2016-11-12T00:00:00"/>
    <x v="2"/>
    <x v="1"/>
    <x v="2"/>
    <x v="158"/>
    <s v="CHN"/>
    <n v="10061258009"/>
    <n v="24.8"/>
    <x v="3"/>
  </r>
  <r>
    <x v="13"/>
    <x v="5"/>
    <d v="2016-11-12T00:00:00"/>
    <x v="2"/>
    <x v="1"/>
    <x v="3"/>
    <x v="178"/>
    <s v="GBR"/>
    <n v="10006898300"/>
    <n v="24.2"/>
    <x v="0"/>
  </r>
  <r>
    <x v="13"/>
    <x v="5"/>
    <d v="2016-11-12T00:00:00"/>
    <x v="2"/>
    <x v="1"/>
    <x v="3"/>
    <x v="68"/>
    <s v="HUN"/>
    <n v="10007073506"/>
    <n v="26.4"/>
    <x v="1"/>
  </r>
  <r>
    <x v="13"/>
    <x v="5"/>
    <d v="2016-11-12T00:00:00"/>
    <x v="2"/>
    <x v="1"/>
    <x v="3"/>
    <x v="105"/>
    <s v="TPE"/>
    <n v="10010608447"/>
    <n v="19.399999999999999"/>
    <x v="2"/>
  </r>
  <r>
    <x v="13"/>
    <x v="5"/>
    <d v="2016-11-12T00:00:00"/>
    <x v="2"/>
    <x v="1"/>
    <x v="3"/>
    <x v="189"/>
    <s v="ITA"/>
    <n v="10007508083"/>
    <n v="23.2"/>
    <x v="3"/>
  </r>
  <r>
    <x v="4"/>
    <x v="5"/>
    <d v="2016-11-05T00:00:00"/>
    <x v="2"/>
    <x v="0"/>
    <x v="0"/>
    <x v="162"/>
    <s v="UKR"/>
    <n v="10002418415"/>
    <n v="34.200000000000003"/>
    <x v="0"/>
  </r>
  <r>
    <x v="4"/>
    <x v="5"/>
    <d v="2016-11-05T00:00:00"/>
    <x v="2"/>
    <x v="0"/>
    <x v="0"/>
    <x v="112"/>
    <s v="JPN"/>
    <n v="10008098470"/>
    <n v="31.7"/>
    <x v="1"/>
  </r>
  <r>
    <x v="4"/>
    <x v="5"/>
    <d v="2016-11-05T00:00:00"/>
    <x v="2"/>
    <x v="0"/>
    <x v="0"/>
    <x v="47"/>
    <s v="LTU"/>
    <n v="10009181234"/>
    <n v="21.6"/>
    <x v="2"/>
  </r>
  <r>
    <x v="4"/>
    <x v="5"/>
    <d v="2016-11-05T00:00:00"/>
    <x v="2"/>
    <x v="0"/>
    <x v="0"/>
    <x v="189"/>
    <s v="ITA"/>
    <n v="10007508083"/>
    <n v="23.2"/>
    <x v="3"/>
  </r>
  <r>
    <x v="4"/>
    <x v="5"/>
    <d v="2016-11-05T00:00:00"/>
    <x v="2"/>
    <x v="0"/>
    <x v="0"/>
    <x v="196"/>
    <s v="IRL"/>
    <n v="10007782616"/>
    <n v="23.2"/>
    <x v="4"/>
  </r>
  <r>
    <x v="4"/>
    <x v="5"/>
    <d v="2016-11-05T00:00:00"/>
    <x v="2"/>
    <x v="0"/>
    <x v="1"/>
    <x v="128"/>
    <s v="NZL"/>
    <n v="10008997641"/>
    <n v="21.3"/>
    <x v="0"/>
  </r>
  <r>
    <x v="4"/>
    <x v="5"/>
    <d v="2016-11-05T00:00:00"/>
    <x v="2"/>
    <x v="0"/>
    <x v="1"/>
    <x v="1"/>
    <s v="MAS"/>
    <n v="10009150215"/>
    <n v="20.9"/>
    <x v="1"/>
  </r>
  <r>
    <x v="4"/>
    <x v="5"/>
    <d v="2016-11-05T00:00:00"/>
    <x v="2"/>
    <x v="0"/>
    <x v="1"/>
    <x v="12"/>
    <s v="TTO"/>
    <n v="10009010876"/>
    <n v="22.8"/>
    <x v="2"/>
  </r>
  <r>
    <x v="4"/>
    <x v="5"/>
    <d v="2016-11-05T00:00:00"/>
    <x v="2"/>
    <x v="0"/>
    <x v="1"/>
    <x v="157"/>
    <s v="AZE"/>
    <n v="10006319633"/>
    <n v="26.9"/>
    <x v="3"/>
  </r>
  <r>
    <x v="4"/>
    <x v="5"/>
    <d v="2016-11-05T00:00:00"/>
    <x v="2"/>
    <x v="0"/>
    <x v="1"/>
    <x v="115"/>
    <s v="AUS"/>
    <n v="10009009260"/>
    <n v="21.6"/>
    <x v="4"/>
  </r>
  <r>
    <x v="4"/>
    <x v="5"/>
    <d v="2016-11-05T00:00:00"/>
    <x v="2"/>
    <x v="0"/>
    <x v="1"/>
    <x v="68"/>
    <s v="HUN"/>
    <n v="10007073506"/>
    <n v="26.3"/>
    <x v="5"/>
  </r>
  <r>
    <x v="4"/>
    <x v="5"/>
    <d v="2016-11-05T00:00:00"/>
    <x v="2"/>
    <x v="0"/>
    <x v="2"/>
    <x v="90"/>
    <s v="JPN"/>
    <n v="10005727327"/>
    <n v="30.8"/>
    <x v="0"/>
  </r>
  <r>
    <x v="4"/>
    <x v="5"/>
    <d v="2016-11-05T00:00:00"/>
    <x v="2"/>
    <x v="0"/>
    <x v="2"/>
    <x v="15"/>
    <s v="GER"/>
    <n v="10009178002"/>
    <n v="20.8"/>
    <x v="1"/>
  </r>
  <r>
    <x v="4"/>
    <x v="5"/>
    <d v="2016-11-05T00:00:00"/>
    <x v="2"/>
    <x v="0"/>
    <x v="2"/>
    <x v="178"/>
    <s v="GBR"/>
    <n v="10006898300"/>
    <n v="24.2"/>
    <x v="2"/>
  </r>
  <r>
    <x v="4"/>
    <x v="5"/>
    <d v="2016-11-05T00:00:00"/>
    <x v="2"/>
    <x v="0"/>
    <x v="2"/>
    <x v="117"/>
    <s v="ITA"/>
    <n v="10006073493"/>
    <n v="26.9"/>
    <x v="3"/>
  </r>
  <r>
    <x v="4"/>
    <x v="5"/>
    <d v="2016-11-05T00:00:00"/>
    <x v="2"/>
    <x v="0"/>
    <x v="2"/>
    <x v="158"/>
    <s v="CHN"/>
    <n v="10061258009"/>
    <n v="24.8"/>
    <x v="4"/>
  </r>
  <r>
    <x v="4"/>
    <x v="5"/>
    <d v="2016-11-05T00:00:00"/>
    <x v="2"/>
    <x v="0"/>
    <x v="2"/>
    <x v="78"/>
    <s v="POL"/>
    <n v="10009176281"/>
    <n v="20.7"/>
    <x v="4"/>
  </r>
  <r>
    <x v="4"/>
    <x v="5"/>
    <d v="2016-11-05T00:00:00"/>
    <x v="2"/>
    <x v="0"/>
    <x v="3"/>
    <x v="7"/>
    <s v="FRA"/>
    <n v="10010678569"/>
    <n v="19.600000000000001"/>
    <x v="0"/>
  </r>
  <r>
    <x v="4"/>
    <x v="5"/>
    <d v="2016-11-05T00:00:00"/>
    <x v="2"/>
    <x v="0"/>
    <x v="3"/>
    <x v="9"/>
    <s v="CZE"/>
    <n v="10004612534"/>
    <n v="29.4"/>
    <x v="1"/>
  </r>
  <r>
    <x v="4"/>
    <x v="5"/>
    <d v="2016-11-05T00:00:00"/>
    <x v="2"/>
    <x v="0"/>
    <x v="3"/>
    <x v="105"/>
    <s v="TPE"/>
    <n v="10010608447"/>
    <n v="19.399999999999999"/>
    <x v="2"/>
  </r>
  <r>
    <x v="4"/>
    <x v="5"/>
    <d v="2016-11-05T00:00:00"/>
    <x v="2"/>
    <x v="0"/>
    <x v="3"/>
    <x v="29"/>
    <s v="GBR"/>
    <n v="10017950943"/>
    <n v="19.7"/>
    <x v="3"/>
  </r>
  <r>
    <x v="4"/>
    <x v="5"/>
    <d v="2016-11-05T00:00:00"/>
    <x v="2"/>
    <x v="0"/>
    <x v="3"/>
    <x v="103"/>
    <s v="RUS"/>
    <n v="10007772108"/>
    <n v="21.7"/>
    <x v="4"/>
  </r>
  <r>
    <x v="4"/>
    <x v="5"/>
    <d v="2016-11-05T00:00:00"/>
    <x v="2"/>
    <x v="0"/>
    <x v="3"/>
    <x v="72"/>
    <s v="ESP"/>
    <n v="10006552534"/>
    <n v="26.5"/>
    <x v="5"/>
  </r>
  <r>
    <x v="4"/>
    <x v="5"/>
    <d v="2016-11-05T00:00:00"/>
    <x v="2"/>
    <x v="1"/>
    <x v="0"/>
    <x v="47"/>
    <s v="LTU"/>
    <n v="10009181234"/>
    <n v="21.6"/>
    <x v="0"/>
  </r>
  <r>
    <x v="4"/>
    <x v="5"/>
    <d v="2016-11-05T00:00:00"/>
    <x v="2"/>
    <x v="1"/>
    <x v="0"/>
    <x v="29"/>
    <s v="GBR"/>
    <n v="10017950943"/>
    <n v="19.7"/>
    <x v="1"/>
  </r>
  <r>
    <x v="4"/>
    <x v="5"/>
    <d v="2016-11-05T00:00:00"/>
    <x v="2"/>
    <x v="1"/>
    <x v="0"/>
    <x v="68"/>
    <s v="HUN"/>
    <n v="10007073506"/>
    <n v="26.3"/>
    <x v="2"/>
  </r>
  <r>
    <x v="4"/>
    <x v="5"/>
    <d v="2016-11-05T00:00:00"/>
    <x v="2"/>
    <x v="1"/>
    <x v="0"/>
    <x v="158"/>
    <s v="CHN"/>
    <n v="10061258009"/>
    <n v="24.8"/>
    <x v="3"/>
  </r>
  <r>
    <x v="4"/>
    <x v="5"/>
    <d v="2016-11-05T00:00:00"/>
    <x v="2"/>
    <x v="1"/>
    <x v="1"/>
    <x v="115"/>
    <s v="AUS"/>
    <n v="10009009260"/>
    <n v="21.6"/>
    <x v="0"/>
  </r>
  <r>
    <x v="4"/>
    <x v="5"/>
    <d v="2016-11-05T00:00:00"/>
    <x v="2"/>
    <x v="1"/>
    <x v="1"/>
    <x v="12"/>
    <s v="TTO"/>
    <n v="10009010876"/>
    <n v="22.8"/>
    <x v="1"/>
  </r>
  <r>
    <x v="4"/>
    <x v="5"/>
    <d v="2016-11-05T00:00:00"/>
    <x v="2"/>
    <x v="1"/>
    <x v="1"/>
    <x v="117"/>
    <s v="ITA"/>
    <n v="10006073493"/>
    <n v="26.9"/>
    <x v="2"/>
  </r>
  <r>
    <x v="4"/>
    <x v="5"/>
    <d v="2016-11-05T00:00:00"/>
    <x v="2"/>
    <x v="1"/>
    <x v="2"/>
    <x v="178"/>
    <s v="GBR"/>
    <n v="10006898300"/>
    <n v="24.2"/>
    <x v="0"/>
  </r>
  <r>
    <x v="4"/>
    <x v="5"/>
    <d v="2016-11-05T00:00:00"/>
    <x v="2"/>
    <x v="1"/>
    <x v="2"/>
    <x v="72"/>
    <s v="ESP"/>
    <n v="10006552534"/>
    <n v="26.5"/>
    <x v="1"/>
  </r>
  <r>
    <x v="4"/>
    <x v="5"/>
    <d v="2016-11-05T00:00:00"/>
    <x v="2"/>
    <x v="1"/>
    <x v="2"/>
    <x v="196"/>
    <s v="IRL"/>
    <n v="10007782616"/>
    <n v="23.2"/>
    <x v="2"/>
  </r>
  <r>
    <x v="4"/>
    <x v="5"/>
    <d v="2016-11-05T00:00:00"/>
    <x v="2"/>
    <x v="1"/>
    <x v="2"/>
    <x v="157"/>
    <s v="AZE"/>
    <n v="10006319633"/>
    <n v="26.9"/>
    <x v="3"/>
  </r>
  <r>
    <x v="4"/>
    <x v="5"/>
    <d v="2016-11-05T00:00:00"/>
    <x v="2"/>
    <x v="1"/>
    <x v="3"/>
    <x v="103"/>
    <s v="RUS"/>
    <n v="10007772108"/>
    <n v="21.7"/>
    <x v="0"/>
  </r>
  <r>
    <x v="4"/>
    <x v="5"/>
    <d v="2016-11-05T00:00:00"/>
    <x v="2"/>
    <x v="1"/>
    <x v="3"/>
    <x v="78"/>
    <s v="POL"/>
    <n v="10009176281"/>
    <n v="20.7"/>
    <x v="1"/>
  </r>
  <r>
    <x v="4"/>
    <x v="5"/>
    <d v="2016-11-05T00:00:00"/>
    <x v="2"/>
    <x v="1"/>
    <x v="3"/>
    <x v="105"/>
    <s v="TPE"/>
    <n v="10010608447"/>
    <n v="19.399999999999999"/>
    <x v="2"/>
  </r>
  <r>
    <x v="4"/>
    <x v="5"/>
    <d v="2016-11-05T00:00:00"/>
    <x v="2"/>
    <x v="1"/>
    <x v="3"/>
    <x v="189"/>
    <s v="ITA"/>
    <n v="10007508083"/>
    <n v="23.2"/>
    <x v="3"/>
  </r>
  <r>
    <x v="4"/>
    <x v="5"/>
    <d v="2016-11-05T00:00:00"/>
    <x v="2"/>
    <x v="4"/>
    <x v="0"/>
    <x v="9"/>
    <s v="CZE"/>
    <n v="10004612534"/>
    <n v="29.4"/>
    <x v="0"/>
  </r>
  <r>
    <x v="4"/>
    <x v="5"/>
    <d v="2016-11-05T00:00:00"/>
    <x v="2"/>
    <x v="4"/>
    <x v="0"/>
    <x v="47"/>
    <s v="LTU"/>
    <n v="10009181234"/>
    <n v="21.6"/>
    <x v="1"/>
  </r>
  <r>
    <x v="4"/>
    <x v="5"/>
    <d v="2016-11-05T00:00:00"/>
    <x v="2"/>
    <x v="4"/>
    <x v="0"/>
    <x v="178"/>
    <s v="GBR"/>
    <n v="10006898300"/>
    <n v="24.2"/>
    <x v="2"/>
  </r>
  <r>
    <x v="4"/>
    <x v="5"/>
    <d v="2016-11-05T00:00:00"/>
    <x v="2"/>
    <x v="4"/>
    <x v="0"/>
    <x v="90"/>
    <s v="JPN"/>
    <n v="10005727327"/>
    <n v="30.8"/>
    <x v="3"/>
  </r>
  <r>
    <x v="4"/>
    <x v="5"/>
    <d v="2016-11-05T00:00:00"/>
    <x v="2"/>
    <x v="4"/>
    <x v="0"/>
    <x v="15"/>
    <s v="GER"/>
    <n v="10009178002"/>
    <n v="20.8"/>
    <x v="4"/>
  </r>
  <r>
    <x v="4"/>
    <x v="5"/>
    <d v="2016-11-05T00:00:00"/>
    <x v="2"/>
    <x v="4"/>
    <x v="0"/>
    <x v="103"/>
    <s v="RUS"/>
    <n v="10007772108"/>
    <n v="21.7"/>
    <x v="5"/>
  </r>
  <r>
    <x v="4"/>
    <x v="5"/>
    <d v="2016-11-05T00:00:00"/>
    <x v="2"/>
    <x v="4"/>
    <x v="1"/>
    <x v="162"/>
    <s v="UKR"/>
    <n v="10002418415"/>
    <n v="34.200000000000003"/>
    <x v="0"/>
  </r>
  <r>
    <x v="4"/>
    <x v="5"/>
    <d v="2016-11-05T00:00:00"/>
    <x v="2"/>
    <x v="4"/>
    <x v="1"/>
    <x v="1"/>
    <s v="MAS"/>
    <n v="10009150215"/>
    <n v="20.9"/>
    <x v="1"/>
  </r>
  <r>
    <x v="4"/>
    <x v="5"/>
    <d v="2016-11-05T00:00:00"/>
    <x v="2"/>
    <x v="4"/>
    <x v="1"/>
    <x v="7"/>
    <s v="FRA"/>
    <n v="10010678569"/>
    <n v="19.600000000000001"/>
    <x v="2"/>
  </r>
  <r>
    <x v="4"/>
    <x v="5"/>
    <d v="2016-11-05T00:00:00"/>
    <x v="2"/>
    <x v="4"/>
    <x v="1"/>
    <x v="128"/>
    <s v="NZL"/>
    <n v="10008997641"/>
    <n v="21.3"/>
    <x v="3"/>
  </r>
  <r>
    <x v="4"/>
    <x v="5"/>
    <d v="2016-11-05T00:00:00"/>
    <x v="2"/>
    <x v="4"/>
    <x v="1"/>
    <x v="112"/>
    <s v="JPN"/>
    <n v="10008098470"/>
    <n v="31.7"/>
    <x v="4"/>
  </r>
  <r>
    <x v="4"/>
    <x v="5"/>
    <d v="2016-11-05T00:00:00"/>
    <x v="2"/>
    <x v="4"/>
    <x v="1"/>
    <x v="115"/>
    <s v="AUS"/>
    <n v="10009009260"/>
    <n v="21.6"/>
    <x v="5"/>
  </r>
  <r>
    <x v="21"/>
    <x v="6"/>
    <d v="2016-08-16T00:00:00"/>
    <x v="3"/>
    <x v="0"/>
    <x v="0"/>
    <x v="201"/>
    <s v="FRA"/>
    <n v="10004618796"/>
    <n v="29"/>
    <x v="0"/>
  </r>
  <r>
    <x v="21"/>
    <x v="6"/>
    <d v="2016-08-16T00:00:00"/>
    <x v="3"/>
    <x v="0"/>
    <x v="0"/>
    <x v="79"/>
    <s v="GER"/>
    <n v="10006379247"/>
    <n v="26.4"/>
    <x v="1"/>
  </r>
  <r>
    <x v="21"/>
    <x v="6"/>
    <d v="2016-08-16T00:00:00"/>
    <x v="3"/>
    <x v="0"/>
    <x v="0"/>
    <x v="110"/>
    <s v="NED"/>
    <n v="10050887493"/>
    <n v="33"/>
    <x v="2"/>
  </r>
  <r>
    <x v="21"/>
    <x v="6"/>
    <d v="2016-08-16T00:00:00"/>
    <x v="3"/>
    <x v="0"/>
    <x v="0"/>
    <x v="202"/>
    <s v="GRE"/>
    <n v="10004633247"/>
    <n v="28.4"/>
    <x v="3"/>
  </r>
  <r>
    <x v="21"/>
    <x v="6"/>
    <d v="2016-08-16T00:00:00"/>
    <x v="3"/>
    <x v="0"/>
    <x v="0"/>
    <x v="141"/>
    <s v="AUS"/>
    <n v="10009009462"/>
    <n v="21.1"/>
    <x v="4"/>
  </r>
  <r>
    <x v="21"/>
    <x v="6"/>
    <d v="2016-08-16T00:00:00"/>
    <x v="3"/>
    <x v="0"/>
    <x v="0"/>
    <x v="194"/>
    <s v="KOR"/>
    <n v="10007787464"/>
    <n v="24.8"/>
    <x v="5"/>
  </r>
  <r>
    <x v="21"/>
    <x v="6"/>
    <d v="2016-08-16T00:00:00"/>
    <x v="3"/>
    <x v="0"/>
    <x v="1"/>
    <x v="203"/>
    <s v="POL"/>
    <n v="10002260888"/>
    <n v="34.700000000000003"/>
    <x v="0"/>
  </r>
  <r>
    <x v="21"/>
    <x v="6"/>
    <d v="2016-08-16T00:00:00"/>
    <x v="3"/>
    <x v="0"/>
    <x v="1"/>
    <x v="16"/>
    <s v="AUS"/>
    <n v="10006894559"/>
    <n v="24"/>
    <x v="1"/>
  </r>
  <r>
    <x v="21"/>
    <x v="6"/>
    <d v="2016-08-16T00:00:00"/>
    <x v="3"/>
    <x v="0"/>
    <x v="1"/>
    <x v="204"/>
    <s v="KOR "/>
    <n v="10004601218"/>
    <m/>
    <x v="2"/>
  </r>
  <r>
    <x v="21"/>
    <x v="6"/>
    <d v="2016-08-16T00:00:00"/>
    <x v="3"/>
    <x v="0"/>
    <x v="1"/>
    <x v="111"/>
    <s v="NZL"/>
    <n v="10005782695"/>
    <n v="27.1"/>
    <x v="3"/>
  </r>
  <r>
    <x v="21"/>
    <x v="6"/>
    <d v="2016-08-16T00:00:00"/>
    <x v="3"/>
    <x v="0"/>
    <x v="1"/>
    <x v="161"/>
    <s v="JPN"/>
    <n v="10003349716"/>
    <n v="31.3"/>
    <x v="4"/>
  </r>
  <r>
    <x v="21"/>
    <x v="6"/>
    <d v="2016-08-16T00:00:00"/>
    <x v="3"/>
    <x v="0"/>
    <x v="1"/>
    <x v="106"/>
    <s v="CZE"/>
    <n v="10006422895"/>
    <n v="25.2"/>
    <x v="5"/>
  </r>
  <r>
    <x v="21"/>
    <x v="6"/>
    <d v="2016-08-16T00:00:00"/>
    <x v="3"/>
    <x v="0"/>
    <x v="1"/>
    <x v="94"/>
    <s v="RUS"/>
    <n v="10003100142"/>
    <n v="30.4"/>
    <x v="6"/>
  </r>
  <r>
    <x v="21"/>
    <x v="6"/>
    <d v="2016-08-16T00:00:00"/>
    <x v="3"/>
    <x v="0"/>
    <x v="2"/>
    <x v="33"/>
    <s v="NZL"/>
    <n v="10006184742"/>
    <n v="25.1"/>
    <x v="0"/>
  </r>
  <r>
    <x v="21"/>
    <x v="6"/>
    <d v="2016-08-16T00:00:00"/>
    <x v="3"/>
    <x v="0"/>
    <x v="2"/>
    <x v="96"/>
    <s v="NED"/>
    <n v="10006900421"/>
    <n v="23.7"/>
    <x v="1"/>
  </r>
  <r>
    <x v="21"/>
    <x v="6"/>
    <d v="2016-08-16T00:00:00"/>
    <x v="3"/>
    <x v="0"/>
    <x v="2"/>
    <x v="167"/>
    <s v="FRA"/>
    <n v="10003011125"/>
    <n v="31.8"/>
    <x v="2"/>
  </r>
  <r>
    <x v="21"/>
    <x v="6"/>
    <d v="2016-08-16T00:00:00"/>
    <x v="3"/>
    <x v="0"/>
    <x v="2"/>
    <x v="109"/>
    <s v="POL"/>
    <n v="10006902239"/>
    <n v="25.1"/>
    <x v="3"/>
  </r>
  <r>
    <x v="21"/>
    <x v="6"/>
    <d v="2016-08-16T00:00:00"/>
    <x v="3"/>
    <x v="0"/>
    <x v="2"/>
    <x v="93"/>
    <s v="MAS"/>
    <n v="10004868370"/>
    <n v="28.6"/>
    <x v="4"/>
  </r>
  <r>
    <x v="21"/>
    <x v="6"/>
    <d v="2016-08-16T00:00:00"/>
    <x v="3"/>
    <x v="0"/>
    <x v="2"/>
    <x v="175"/>
    <s v="GBR"/>
    <n v="10006898296"/>
    <n v="24"/>
    <x v="5"/>
  </r>
  <r>
    <x v="21"/>
    <x v="6"/>
    <d v="2016-08-16T00:00:00"/>
    <x v="3"/>
    <x v="0"/>
    <x v="2"/>
    <x v="205"/>
    <s v="VEN"/>
    <n v="10005511301"/>
    <n v="27.5"/>
    <x v="6"/>
  </r>
  <r>
    <x v="21"/>
    <x v="6"/>
    <d v="2016-08-16T00:00:00"/>
    <x v="3"/>
    <x v="0"/>
    <x v="3"/>
    <x v="89"/>
    <s v="GBR"/>
    <n v="10004599194"/>
    <n v="28.4"/>
    <x v="0"/>
  </r>
  <r>
    <x v="21"/>
    <x v="6"/>
    <d v="2016-08-16T00:00:00"/>
    <x v="3"/>
    <x v="0"/>
    <x v="3"/>
    <x v="184"/>
    <s v="COL"/>
    <n v="10006904360"/>
    <n v="25.1"/>
    <x v="1"/>
  </r>
  <r>
    <x v="21"/>
    <x v="6"/>
    <d v="2016-08-16T00:00:00"/>
    <x v="3"/>
    <x v="0"/>
    <x v="3"/>
    <x v="91"/>
    <s v="GER"/>
    <n v="10004601723"/>
    <n v="29.1"/>
    <x v="2"/>
  </r>
  <r>
    <x v="21"/>
    <x v="6"/>
    <d v="2016-08-16T00:00:00"/>
    <x v="3"/>
    <x v="0"/>
    <x v="3"/>
    <x v="84"/>
    <s v="CAN"/>
    <n v="10007212639"/>
    <n v="25.1"/>
    <x v="3"/>
  </r>
  <r>
    <x v="21"/>
    <x v="6"/>
    <d v="2016-08-16T00:00:00"/>
    <x v="3"/>
    <x v="0"/>
    <x v="3"/>
    <x v="206"/>
    <s v="USA "/>
    <n v="10007500407"/>
    <n v="23.1"/>
    <x v="4"/>
  </r>
  <r>
    <x v="21"/>
    <x v="6"/>
    <d v="2016-08-16T00:00:00"/>
    <x v="3"/>
    <x v="0"/>
    <x v="3"/>
    <x v="92"/>
    <s v="JPN"/>
    <n v="10005964470"/>
    <n v="27.4"/>
    <x v="5"/>
  </r>
  <r>
    <x v="21"/>
    <x v="6"/>
    <d v="2016-08-16T00:00:00"/>
    <x v="3"/>
    <x v="0"/>
    <x v="3"/>
    <x v="54"/>
    <s v="VEN"/>
    <n v="10004717719"/>
    <n v="27.7"/>
    <x v="6"/>
  </r>
  <r>
    <x v="21"/>
    <x v="6"/>
    <d v="2016-08-16T00:00:00"/>
    <x v="3"/>
    <x v="1"/>
    <x v="0"/>
    <x v="93"/>
    <s v="MAS"/>
    <n v="10004868370"/>
    <n v="28.6"/>
    <x v="0"/>
  </r>
  <r>
    <x v="21"/>
    <x v="6"/>
    <d v="2016-08-16T00:00:00"/>
    <x v="3"/>
    <x v="1"/>
    <x v="0"/>
    <x v="84"/>
    <s v="CAN"/>
    <n v="10007212639"/>
    <n v="25.1"/>
    <x v="1"/>
  </r>
  <r>
    <x v="21"/>
    <x v="6"/>
    <d v="2016-08-16T00:00:00"/>
    <x v="3"/>
    <x v="1"/>
    <x v="0"/>
    <x v="110"/>
    <s v="NED"/>
    <n v="10050887493"/>
    <n v="33"/>
    <x v="2"/>
  </r>
  <r>
    <x v="21"/>
    <x v="6"/>
    <d v="2016-08-16T00:00:00"/>
    <x v="3"/>
    <x v="1"/>
    <x v="0"/>
    <x v="106"/>
    <s v="CZE"/>
    <n v="10006422895"/>
    <n v="25.2"/>
    <x v="3"/>
  </r>
  <r>
    <x v="21"/>
    <x v="6"/>
    <d v="2016-08-16T00:00:00"/>
    <x v="3"/>
    <x v="1"/>
    <x v="1"/>
    <x v="109"/>
    <s v="POL"/>
    <n v="10006902239"/>
    <n v="25.1"/>
    <x v="0"/>
  </r>
  <r>
    <x v="21"/>
    <x v="6"/>
    <d v="2016-08-16T00:00:00"/>
    <x v="3"/>
    <x v="1"/>
    <x v="1"/>
    <x v="194"/>
    <s v="KOR"/>
    <n v="10007787464"/>
    <n v="24.8"/>
    <x v="1"/>
  </r>
  <r>
    <x v="21"/>
    <x v="6"/>
    <d v="2016-08-16T00:00:00"/>
    <x v="3"/>
    <x v="1"/>
    <x v="1"/>
    <x v="204"/>
    <s v="KOR "/>
    <n v="10004601218"/>
    <m/>
    <x v="2"/>
  </r>
  <r>
    <x v="21"/>
    <x v="6"/>
    <d v="2016-08-16T00:00:00"/>
    <x v="3"/>
    <x v="1"/>
    <x v="1"/>
    <x v="161"/>
    <s v="JPN"/>
    <n v="10003349716"/>
    <n v="31.3"/>
    <x v="3"/>
  </r>
  <r>
    <x v="21"/>
    <x v="6"/>
    <d v="2016-08-16T00:00:00"/>
    <x v="3"/>
    <x v="1"/>
    <x v="1"/>
    <x v="54"/>
    <s v="VEN"/>
    <n v="10004717719"/>
    <n v="27.7"/>
    <x v="4"/>
  </r>
  <r>
    <x v="21"/>
    <x v="6"/>
    <d v="2016-08-16T00:00:00"/>
    <x v="3"/>
    <x v="1"/>
    <x v="2"/>
    <x v="167"/>
    <s v="FRA"/>
    <n v="10003011125"/>
    <n v="31.8"/>
    <x v="0"/>
  </r>
  <r>
    <x v="21"/>
    <x v="6"/>
    <d v="2016-08-16T00:00:00"/>
    <x v="3"/>
    <x v="1"/>
    <x v="2"/>
    <x v="92"/>
    <s v="JPN"/>
    <n v="10005964470"/>
    <n v="27.4"/>
    <x v="1"/>
  </r>
  <r>
    <x v="21"/>
    <x v="6"/>
    <d v="2016-08-16T00:00:00"/>
    <x v="3"/>
    <x v="1"/>
    <x v="2"/>
    <x v="111"/>
    <s v="NZL"/>
    <n v="10005782695"/>
    <n v="27.1"/>
    <x v="2"/>
  </r>
  <r>
    <x v="21"/>
    <x v="6"/>
    <d v="2016-08-16T00:00:00"/>
    <x v="3"/>
    <x v="1"/>
    <x v="2"/>
    <x v="205"/>
    <s v="VEN"/>
    <n v="10005511301"/>
    <n v="27.5"/>
    <x v="3"/>
  </r>
  <r>
    <x v="21"/>
    <x v="6"/>
    <d v="2016-08-16T00:00:00"/>
    <x v="3"/>
    <x v="1"/>
    <x v="2"/>
    <x v="141"/>
    <s v="AUS"/>
    <n v="10009009462"/>
    <n v="21.1"/>
    <x v="4"/>
  </r>
  <r>
    <x v="21"/>
    <x v="6"/>
    <d v="2016-08-16T00:00:00"/>
    <x v="3"/>
    <x v="1"/>
    <x v="3"/>
    <x v="202"/>
    <s v="GRE"/>
    <n v="10004633247"/>
    <n v="28.4"/>
    <x v="0"/>
  </r>
  <r>
    <x v="21"/>
    <x v="6"/>
    <d v="2016-08-16T00:00:00"/>
    <x v="3"/>
    <x v="1"/>
    <x v="3"/>
    <x v="94"/>
    <s v="RUS"/>
    <n v="10003100142"/>
    <n v="30.4"/>
    <x v="1"/>
  </r>
  <r>
    <x v="21"/>
    <x v="6"/>
    <d v="2016-08-16T00:00:00"/>
    <x v="3"/>
    <x v="1"/>
    <x v="3"/>
    <x v="206"/>
    <s v="USA "/>
    <n v="10007500407"/>
    <n v="23.1"/>
    <x v="2"/>
  </r>
  <r>
    <x v="21"/>
    <x v="6"/>
    <d v="2016-08-16T00:00:00"/>
    <x v="3"/>
    <x v="1"/>
    <x v="3"/>
    <x v="91"/>
    <s v="GER"/>
    <n v="10004601723"/>
    <n v="29.1"/>
    <x v="3"/>
  </r>
  <r>
    <x v="21"/>
    <x v="6"/>
    <d v="2016-08-16T00:00:00"/>
    <x v="3"/>
    <x v="1"/>
    <x v="3"/>
    <x v="175"/>
    <s v="GBR"/>
    <n v="10006898296"/>
    <n v="24"/>
    <x v="4"/>
  </r>
  <r>
    <x v="21"/>
    <x v="6"/>
    <d v="2016-08-16T00:00:00"/>
    <x v="3"/>
    <x v="2"/>
    <x v="0"/>
    <x v="89"/>
    <s v="GBR"/>
    <n v="10004599194"/>
    <n v="28.4"/>
    <x v="0"/>
  </r>
  <r>
    <x v="21"/>
    <x v="6"/>
    <d v="2016-08-16T00:00:00"/>
    <x v="3"/>
    <x v="2"/>
    <x v="0"/>
    <x v="96"/>
    <s v="NED"/>
    <n v="10006900421"/>
    <n v="23.7"/>
    <x v="1"/>
  </r>
  <r>
    <x v="21"/>
    <x v="6"/>
    <d v="2016-08-16T00:00:00"/>
    <x v="3"/>
    <x v="2"/>
    <x v="0"/>
    <x v="93"/>
    <s v="MAS"/>
    <n v="10004868370"/>
    <n v="28.6"/>
    <x v="2"/>
  </r>
  <r>
    <x v="21"/>
    <x v="6"/>
    <d v="2016-08-16T00:00:00"/>
    <x v="3"/>
    <x v="2"/>
    <x v="0"/>
    <x v="16"/>
    <s v="AUS"/>
    <n v="10006894559"/>
    <n v="24"/>
    <x v="3"/>
  </r>
  <r>
    <x v="21"/>
    <x v="6"/>
    <d v="2016-08-16T00:00:00"/>
    <x v="3"/>
    <x v="2"/>
    <x v="0"/>
    <x v="202"/>
    <s v="GRE"/>
    <n v="10004633247"/>
    <n v="28.4"/>
    <x v="4"/>
  </r>
  <r>
    <x v="21"/>
    <x v="6"/>
    <d v="2016-08-16T00:00:00"/>
    <x v="3"/>
    <x v="2"/>
    <x v="0"/>
    <x v="201"/>
    <s v="FRA"/>
    <n v="10004618796"/>
    <n v="29"/>
    <x v="5"/>
  </r>
  <r>
    <x v="21"/>
    <x v="6"/>
    <d v="2016-08-16T00:00:00"/>
    <x v="3"/>
    <x v="2"/>
    <x v="1"/>
    <x v="79"/>
    <s v="GER"/>
    <n v="10006379247"/>
    <n v="26.4"/>
    <x v="0"/>
  </r>
  <r>
    <x v="21"/>
    <x v="6"/>
    <d v="2016-08-16T00:00:00"/>
    <x v="3"/>
    <x v="2"/>
    <x v="1"/>
    <x v="203"/>
    <s v="POL"/>
    <n v="10002260888"/>
    <n v="34.700000000000003"/>
    <x v="1"/>
  </r>
  <r>
    <x v="21"/>
    <x v="6"/>
    <d v="2016-08-16T00:00:00"/>
    <x v="3"/>
    <x v="2"/>
    <x v="1"/>
    <x v="184"/>
    <s v="COL"/>
    <n v="10006904360"/>
    <n v="25.1"/>
    <x v="2"/>
  </r>
  <r>
    <x v="21"/>
    <x v="6"/>
    <d v="2016-08-16T00:00:00"/>
    <x v="3"/>
    <x v="2"/>
    <x v="1"/>
    <x v="109"/>
    <s v="POL"/>
    <n v="10006902239"/>
    <n v="25.1"/>
    <x v="3"/>
  </r>
  <r>
    <x v="21"/>
    <x v="6"/>
    <d v="2016-08-16T00:00:00"/>
    <x v="3"/>
    <x v="2"/>
    <x v="1"/>
    <x v="167"/>
    <s v="FRA"/>
    <n v="10003011125"/>
    <n v="31.8"/>
    <x v="4"/>
  </r>
  <r>
    <x v="21"/>
    <x v="6"/>
    <d v="2016-08-16T00:00:00"/>
    <x v="3"/>
    <x v="2"/>
    <x v="1"/>
    <x v="33"/>
    <s v="NZL"/>
    <n v="10006184742"/>
    <n v="25.1"/>
    <x v="5"/>
  </r>
  <r>
    <x v="21"/>
    <x v="6"/>
    <d v="2016-08-16T00:00:00"/>
    <x v="3"/>
    <x v="4"/>
    <x v="0"/>
    <x v="89"/>
    <s v="GBR"/>
    <n v="10004599194"/>
    <n v="28.4"/>
    <x v="0"/>
  </r>
  <r>
    <x v="21"/>
    <x v="6"/>
    <d v="2016-08-16T00:00:00"/>
    <x v="3"/>
    <x v="4"/>
    <x v="0"/>
    <x v="96"/>
    <s v="NED"/>
    <n v="10006900421"/>
    <n v="23.7"/>
    <x v="1"/>
  </r>
  <r>
    <x v="21"/>
    <x v="6"/>
    <d v="2016-08-16T00:00:00"/>
    <x v="3"/>
    <x v="4"/>
    <x v="0"/>
    <x v="93"/>
    <s v="MAS"/>
    <n v="10004868370"/>
    <n v="28.6"/>
    <x v="2"/>
  </r>
  <r>
    <x v="21"/>
    <x v="6"/>
    <d v="2016-08-16T00:00:00"/>
    <x v="3"/>
    <x v="4"/>
    <x v="0"/>
    <x v="79"/>
    <s v="GER"/>
    <n v="10006379247"/>
    <n v="26.4"/>
    <x v="3"/>
  </r>
  <r>
    <x v="21"/>
    <x v="6"/>
    <d v="2016-08-16T00:00:00"/>
    <x v="3"/>
    <x v="4"/>
    <x v="0"/>
    <x v="184"/>
    <s v="COL"/>
    <n v="10006904360"/>
    <n v="25.1"/>
    <x v="4"/>
  </r>
  <r>
    <x v="21"/>
    <x v="6"/>
    <d v="2016-08-16T00:00:00"/>
    <x v="3"/>
    <x v="4"/>
    <x v="0"/>
    <x v="203"/>
    <s v="POL"/>
    <n v="10002260888"/>
    <n v="34.700000000000003"/>
    <x v="5"/>
  </r>
  <r>
    <x v="21"/>
    <x v="6"/>
    <d v="2016-08-16T00:00:00"/>
    <x v="3"/>
    <x v="4"/>
    <x v="1"/>
    <x v="33"/>
    <s v="NZL"/>
    <n v="10006184742"/>
    <n v="25.1"/>
    <x v="0"/>
  </r>
  <r>
    <x v="21"/>
    <x v="6"/>
    <d v="2016-08-16T00:00:00"/>
    <x v="3"/>
    <x v="4"/>
    <x v="1"/>
    <x v="201"/>
    <s v="FRA"/>
    <n v="10004618796"/>
    <n v="29"/>
    <x v="1"/>
  </r>
  <r>
    <x v="21"/>
    <x v="6"/>
    <d v="2016-08-16T00:00:00"/>
    <x v="3"/>
    <x v="4"/>
    <x v="1"/>
    <x v="109"/>
    <s v="POL"/>
    <n v="10006902239"/>
    <n v="25.1"/>
    <x v="2"/>
  </r>
  <r>
    <x v="21"/>
    <x v="6"/>
    <d v="2016-08-16T00:00:00"/>
    <x v="3"/>
    <x v="4"/>
    <x v="1"/>
    <x v="16"/>
    <s v="AUS"/>
    <n v="10006894559"/>
    <n v="24"/>
    <x v="3"/>
  </r>
  <r>
    <x v="21"/>
    <x v="6"/>
    <d v="2016-08-16T00:00:00"/>
    <x v="3"/>
    <x v="4"/>
    <x v="1"/>
    <x v="167"/>
    <s v="FRA"/>
    <n v="10003011125"/>
    <n v="31.8"/>
    <x v="4"/>
  </r>
  <r>
    <x v="21"/>
    <x v="6"/>
    <d v="2016-08-16T00:00:00"/>
    <x v="3"/>
    <x v="4"/>
    <x v="1"/>
    <x v="202"/>
    <s v="GRE"/>
    <n v="10004633247"/>
    <n v="28.4"/>
    <x v="5"/>
  </r>
  <r>
    <x v="16"/>
    <x v="6"/>
    <d v="2016-03-06T00:00:00"/>
    <x v="0"/>
    <x v="0"/>
    <x v="0"/>
    <x v="33"/>
    <s v="NZL"/>
    <n v="10006184742"/>
    <n v="24.6"/>
    <x v="0"/>
  </r>
  <r>
    <x v="16"/>
    <x v="6"/>
    <d v="2016-03-06T00:00:00"/>
    <x v="0"/>
    <x v="0"/>
    <x v="0"/>
    <x v="194"/>
    <s v="KOR"/>
    <n v="10007787464"/>
    <n v="24.4"/>
    <x v="1"/>
  </r>
  <r>
    <x v="16"/>
    <x v="6"/>
    <d v="2016-03-06T00:00:00"/>
    <x v="0"/>
    <x v="0"/>
    <x v="0"/>
    <x v="207"/>
    <s v="CZE "/>
    <n v="10004722668"/>
    <n v="30.3"/>
    <x v="2"/>
  </r>
  <r>
    <x v="16"/>
    <x v="6"/>
    <d v="2016-03-06T00:00:00"/>
    <x v="0"/>
    <x v="0"/>
    <x v="0"/>
    <x v="193"/>
    <s v="RUS"/>
    <n v="10007271546"/>
    <n v="22.9"/>
    <x v="3"/>
  </r>
  <r>
    <x v="16"/>
    <x v="6"/>
    <d v="2016-03-06T00:00:00"/>
    <x v="0"/>
    <x v="0"/>
    <x v="0"/>
    <x v="54"/>
    <s v="VEN"/>
    <n v="10004717719"/>
    <n v="27.2"/>
    <x v="4"/>
  </r>
  <r>
    <x v="16"/>
    <x v="6"/>
    <d v="2016-03-06T00:00:00"/>
    <x v="0"/>
    <x v="0"/>
    <x v="0"/>
    <x v="167"/>
    <s v="FRA"/>
    <n v="10003011125"/>
    <n v="31.4"/>
    <x v="5"/>
  </r>
  <r>
    <x v="16"/>
    <x v="6"/>
    <d v="2016-03-06T00:00:00"/>
    <x v="0"/>
    <x v="0"/>
    <x v="1"/>
    <x v="92"/>
    <s v="JPN"/>
    <n v="10005964470"/>
    <n v="27"/>
    <x v="0"/>
  </r>
  <r>
    <x v="16"/>
    <x v="6"/>
    <d v="2016-03-06T00:00:00"/>
    <x v="0"/>
    <x v="0"/>
    <x v="1"/>
    <x v="111"/>
    <s v="NZL"/>
    <n v="10005782695"/>
    <n v="26.7"/>
    <x v="1"/>
  </r>
  <r>
    <x v="16"/>
    <x v="6"/>
    <d v="2016-03-06T00:00:00"/>
    <x v="0"/>
    <x v="0"/>
    <x v="1"/>
    <x v="84"/>
    <s v="CAN"/>
    <n v="10007212639"/>
    <n v="24.7"/>
    <x v="2"/>
  </r>
  <r>
    <x v="16"/>
    <x v="6"/>
    <d v="2016-03-06T00:00:00"/>
    <x v="0"/>
    <x v="0"/>
    <x v="1"/>
    <x v="159"/>
    <s v="AUS"/>
    <n v="10007811817"/>
    <n v="22.1"/>
    <x v="3"/>
  </r>
  <r>
    <x v="16"/>
    <x v="6"/>
    <d v="2016-03-06T00:00:00"/>
    <x v="0"/>
    <x v="0"/>
    <x v="1"/>
    <x v="117"/>
    <s v="ITA"/>
    <n v="10006073493"/>
    <n v="26.2"/>
    <x v="4"/>
  </r>
  <r>
    <x v="16"/>
    <x v="6"/>
    <d v="2016-03-06T00:00:00"/>
    <x v="0"/>
    <x v="0"/>
    <x v="1"/>
    <x v="97"/>
    <s v="CHN"/>
    <n v="10007947011"/>
    <n v="21.3"/>
    <x v="5"/>
  </r>
  <r>
    <x v="16"/>
    <x v="6"/>
    <d v="2016-03-06T00:00:00"/>
    <x v="0"/>
    <x v="0"/>
    <x v="2"/>
    <x v="91"/>
    <s v="GER"/>
    <n v="10004601723"/>
    <n v="28.7"/>
    <x v="0"/>
  </r>
  <r>
    <x v="16"/>
    <x v="6"/>
    <d v="2016-03-06T00:00:00"/>
    <x v="0"/>
    <x v="0"/>
    <x v="2"/>
    <x v="89"/>
    <s v="GBR"/>
    <n v="10004599194"/>
    <n v="28"/>
    <x v="1"/>
  </r>
  <r>
    <x v="16"/>
    <x v="6"/>
    <d v="2016-03-06T00:00:00"/>
    <x v="0"/>
    <x v="0"/>
    <x v="2"/>
    <x v="93"/>
    <s v="MAS"/>
    <n v="10004868370"/>
    <n v="28.2"/>
    <x v="2"/>
  </r>
  <r>
    <x v="16"/>
    <x v="6"/>
    <d v="2016-03-06T00:00:00"/>
    <x v="0"/>
    <x v="0"/>
    <x v="2"/>
    <x v="65"/>
    <s v="POL"/>
    <n v="10005953154"/>
    <n v="26.2"/>
    <x v="3"/>
  </r>
  <r>
    <x v="16"/>
    <x v="6"/>
    <d v="2016-03-06T00:00:00"/>
    <x v="0"/>
    <x v="0"/>
    <x v="2"/>
    <x v="96"/>
    <s v="NED"/>
    <n v="10006900421"/>
    <n v="23.2"/>
    <x v="4"/>
  </r>
  <r>
    <x v="16"/>
    <x v="6"/>
    <d v="2016-03-06T00:00:00"/>
    <x v="0"/>
    <x v="0"/>
    <x v="2"/>
    <x v="206"/>
    <s v="USA "/>
    <n v="10007500407"/>
    <n v="22.6"/>
    <x v="5"/>
  </r>
  <r>
    <x v="16"/>
    <x v="6"/>
    <d v="2016-03-06T00:00:00"/>
    <x v="0"/>
    <x v="0"/>
    <x v="3"/>
    <x v="79"/>
    <s v="GER"/>
    <n v="10006379247"/>
    <n v="25.9"/>
    <x v="0"/>
  </r>
  <r>
    <x v="16"/>
    <x v="6"/>
    <d v="2016-03-06T00:00:00"/>
    <x v="0"/>
    <x v="0"/>
    <x v="3"/>
    <x v="157"/>
    <s v="AZE"/>
    <n v="10006319633"/>
    <n v="26.3"/>
    <x v="1"/>
  </r>
  <r>
    <x v="16"/>
    <x v="6"/>
    <d v="2016-03-06T00:00:00"/>
    <x v="0"/>
    <x v="0"/>
    <x v="3"/>
    <x v="184"/>
    <s v="COL"/>
    <n v="10006904360"/>
    <n v="24.7"/>
    <x v="2"/>
  </r>
  <r>
    <x v="16"/>
    <x v="6"/>
    <d v="2016-03-06T00:00:00"/>
    <x v="0"/>
    <x v="0"/>
    <x v="3"/>
    <x v="106"/>
    <s v="CZE"/>
    <n v="10006422895"/>
    <n v="24.8"/>
    <x v="3"/>
  </r>
  <r>
    <x v="16"/>
    <x v="6"/>
    <d v="2016-03-06T00:00:00"/>
    <x v="0"/>
    <x v="0"/>
    <x v="3"/>
    <x v="16"/>
    <s v="AUS"/>
    <n v="10006894559"/>
    <n v="23.5"/>
    <x v="4"/>
  </r>
  <r>
    <x v="16"/>
    <x v="6"/>
    <d v="2016-03-06T00:00:00"/>
    <x v="0"/>
    <x v="0"/>
    <x v="3"/>
    <x v="162"/>
    <s v="UKR"/>
    <n v="10002418415"/>
    <n v="33.6"/>
    <x v="5"/>
  </r>
  <r>
    <x v="16"/>
    <x v="6"/>
    <d v="2016-03-06T00:00:00"/>
    <x v="0"/>
    <x v="0"/>
    <x v="3"/>
    <x v="201"/>
    <s v="FRA"/>
    <n v="10004618796"/>
    <n v="28.5"/>
    <x v="6"/>
  </r>
  <r>
    <x v="16"/>
    <x v="6"/>
    <d v="2016-03-06T00:00:00"/>
    <x v="0"/>
    <x v="1"/>
    <x v="0"/>
    <x v="106"/>
    <s v="CZE"/>
    <n v="10006422895"/>
    <n v="24.8"/>
    <x v="0"/>
  </r>
  <r>
    <x v="16"/>
    <x v="6"/>
    <d v="2016-03-06T00:00:00"/>
    <x v="0"/>
    <x v="1"/>
    <x v="0"/>
    <x v="97"/>
    <s v="CHN"/>
    <n v="10007947011"/>
    <n v="21.3"/>
    <x v="1"/>
  </r>
  <r>
    <x v="16"/>
    <x v="6"/>
    <d v="2016-03-06T00:00:00"/>
    <x v="0"/>
    <x v="1"/>
    <x v="0"/>
    <x v="96"/>
    <s v="NED"/>
    <n v="10006900421"/>
    <n v="23.2"/>
    <x v="2"/>
  </r>
  <r>
    <x v="16"/>
    <x v="6"/>
    <d v="2016-03-06T00:00:00"/>
    <x v="0"/>
    <x v="1"/>
    <x v="0"/>
    <x v="207"/>
    <s v="CZE "/>
    <n v="10004722668"/>
    <n v="30.3"/>
    <x v="7"/>
  </r>
  <r>
    <x v="16"/>
    <x v="6"/>
    <d v="2016-03-06T00:00:00"/>
    <x v="0"/>
    <x v="1"/>
    <x v="1"/>
    <x v="167"/>
    <s v="FRA"/>
    <n v="10003011125"/>
    <n v="31.4"/>
    <x v="0"/>
  </r>
  <r>
    <x v="16"/>
    <x v="6"/>
    <d v="2016-03-06T00:00:00"/>
    <x v="0"/>
    <x v="1"/>
    <x v="1"/>
    <x v="117"/>
    <s v="ITA"/>
    <n v="10006073493"/>
    <n v="26.2"/>
    <x v="1"/>
  </r>
  <r>
    <x v="16"/>
    <x v="6"/>
    <d v="2016-03-06T00:00:00"/>
    <x v="0"/>
    <x v="1"/>
    <x v="1"/>
    <x v="65"/>
    <s v="POL"/>
    <n v="10005953154"/>
    <n v="26.2"/>
    <x v="2"/>
  </r>
  <r>
    <x v="16"/>
    <x v="6"/>
    <d v="2016-03-06T00:00:00"/>
    <x v="0"/>
    <x v="1"/>
    <x v="1"/>
    <x v="84"/>
    <s v="CAN"/>
    <n v="10007212639"/>
    <n v="24.7"/>
    <x v="3"/>
  </r>
  <r>
    <x v="16"/>
    <x v="6"/>
    <d v="2016-03-06T00:00:00"/>
    <x v="0"/>
    <x v="1"/>
    <x v="2"/>
    <x v="93"/>
    <s v="MAS"/>
    <n v="10004868370"/>
    <n v="28.2"/>
    <x v="0"/>
  </r>
  <r>
    <x v="16"/>
    <x v="6"/>
    <d v="2016-03-06T00:00:00"/>
    <x v="0"/>
    <x v="1"/>
    <x v="2"/>
    <x v="162"/>
    <s v="UKR"/>
    <n v="10002418415"/>
    <n v="33.6"/>
    <x v="1"/>
  </r>
  <r>
    <x v="16"/>
    <x v="6"/>
    <d v="2016-03-06T00:00:00"/>
    <x v="0"/>
    <x v="1"/>
    <x v="2"/>
    <x v="159"/>
    <s v="AUS"/>
    <n v="10007811817"/>
    <n v="22.1"/>
    <x v="2"/>
  </r>
  <r>
    <x v="16"/>
    <x v="6"/>
    <d v="2016-03-06T00:00:00"/>
    <x v="0"/>
    <x v="1"/>
    <x v="2"/>
    <x v="54"/>
    <s v="VEN"/>
    <n v="10004717719"/>
    <n v="27.2"/>
    <x v="3"/>
  </r>
  <r>
    <x v="16"/>
    <x v="6"/>
    <d v="2016-03-06T00:00:00"/>
    <x v="0"/>
    <x v="1"/>
    <x v="3"/>
    <x v="193"/>
    <s v="RUS"/>
    <n v="10007271546"/>
    <n v="22.9"/>
    <x v="0"/>
  </r>
  <r>
    <x v="16"/>
    <x v="6"/>
    <d v="2016-03-06T00:00:00"/>
    <x v="0"/>
    <x v="1"/>
    <x v="3"/>
    <x v="16"/>
    <s v="AUS"/>
    <n v="10006894559"/>
    <n v="23.5"/>
    <x v="1"/>
  </r>
  <r>
    <x v="16"/>
    <x v="6"/>
    <d v="2016-03-06T00:00:00"/>
    <x v="0"/>
    <x v="1"/>
    <x v="3"/>
    <x v="184"/>
    <s v="COL"/>
    <n v="10006904360"/>
    <n v="24.7"/>
    <x v="2"/>
  </r>
  <r>
    <x v="16"/>
    <x v="6"/>
    <d v="2016-03-06T00:00:00"/>
    <x v="0"/>
    <x v="1"/>
    <x v="3"/>
    <x v="201"/>
    <s v="FRA"/>
    <n v="10004618796"/>
    <n v="28.5"/>
    <x v="3"/>
  </r>
  <r>
    <x v="16"/>
    <x v="6"/>
    <d v="2016-03-06T00:00:00"/>
    <x v="0"/>
    <x v="1"/>
    <x v="3"/>
    <x v="206"/>
    <s v="USA "/>
    <n v="10007500407"/>
    <n v="22.6"/>
    <x v="4"/>
  </r>
  <r>
    <x v="16"/>
    <x v="6"/>
    <d v="2016-03-06T00:00:00"/>
    <x v="0"/>
    <x v="2"/>
    <x v="0"/>
    <x v="79"/>
    <s v="GER"/>
    <n v="10006379247"/>
    <n v="25.9"/>
    <x v="0"/>
  </r>
  <r>
    <x v="16"/>
    <x v="6"/>
    <d v="2016-03-06T00:00:00"/>
    <x v="0"/>
    <x v="2"/>
    <x v="0"/>
    <x v="111"/>
    <s v="NZL"/>
    <n v="10005782695"/>
    <n v="26.7"/>
    <x v="1"/>
  </r>
  <r>
    <x v="16"/>
    <x v="6"/>
    <d v="2016-03-06T00:00:00"/>
    <x v="0"/>
    <x v="2"/>
    <x v="0"/>
    <x v="89"/>
    <s v="GBR"/>
    <n v="10004599194"/>
    <n v="28"/>
    <x v="2"/>
  </r>
  <r>
    <x v="16"/>
    <x v="6"/>
    <d v="2016-03-06T00:00:00"/>
    <x v="0"/>
    <x v="2"/>
    <x v="0"/>
    <x v="193"/>
    <s v="RUS"/>
    <n v="10007271546"/>
    <n v="22.9"/>
    <x v="3"/>
  </r>
  <r>
    <x v="16"/>
    <x v="6"/>
    <d v="2016-03-06T00:00:00"/>
    <x v="0"/>
    <x v="2"/>
    <x v="0"/>
    <x v="106"/>
    <s v="CZE"/>
    <n v="10006422895"/>
    <n v="24.8"/>
    <x v="4"/>
  </r>
  <r>
    <x v="16"/>
    <x v="6"/>
    <d v="2016-03-06T00:00:00"/>
    <x v="0"/>
    <x v="2"/>
    <x v="0"/>
    <x v="33"/>
    <s v="NZL"/>
    <n v="10006184742"/>
    <n v="24.6"/>
    <x v="5"/>
  </r>
  <r>
    <x v="16"/>
    <x v="6"/>
    <d v="2016-03-06T00:00:00"/>
    <x v="0"/>
    <x v="2"/>
    <x v="1"/>
    <x v="91"/>
    <s v="GER"/>
    <n v="10004601723"/>
    <n v="28.7"/>
    <x v="0"/>
  </r>
  <r>
    <x v="16"/>
    <x v="6"/>
    <d v="2016-03-06T00:00:00"/>
    <x v="0"/>
    <x v="2"/>
    <x v="1"/>
    <x v="93"/>
    <s v="MAS"/>
    <n v="10004868370"/>
    <n v="28.2"/>
    <x v="1"/>
  </r>
  <r>
    <x v="16"/>
    <x v="6"/>
    <d v="2016-03-06T00:00:00"/>
    <x v="0"/>
    <x v="2"/>
    <x v="1"/>
    <x v="92"/>
    <s v="JPN"/>
    <n v="10005964470"/>
    <n v="27"/>
    <x v="2"/>
  </r>
  <r>
    <x v="16"/>
    <x v="6"/>
    <d v="2016-03-06T00:00:00"/>
    <x v="0"/>
    <x v="2"/>
    <x v="1"/>
    <x v="167"/>
    <s v="FRA"/>
    <n v="10003011125"/>
    <n v="31.4"/>
    <x v="3"/>
  </r>
  <r>
    <x v="16"/>
    <x v="6"/>
    <d v="2016-03-06T00:00:00"/>
    <x v="0"/>
    <x v="2"/>
    <x v="1"/>
    <x v="157"/>
    <s v="AZE"/>
    <n v="10006319633"/>
    <n v="26.3"/>
    <x v="4"/>
  </r>
  <r>
    <x v="16"/>
    <x v="6"/>
    <d v="2016-03-06T00:00:00"/>
    <x v="0"/>
    <x v="2"/>
    <x v="1"/>
    <x v="194"/>
    <s v="KOR"/>
    <n v="10007787464"/>
    <n v="24.4"/>
    <x v="5"/>
  </r>
  <r>
    <x v="16"/>
    <x v="6"/>
    <d v="2016-03-06T00:00:00"/>
    <x v="0"/>
    <x v="4"/>
    <x v="0"/>
    <x v="79"/>
    <s v="GER"/>
    <n v="10006379247"/>
    <n v="25.9"/>
    <x v="0"/>
  </r>
  <r>
    <x v="16"/>
    <x v="6"/>
    <d v="2016-03-06T00:00:00"/>
    <x v="0"/>
    <x v="4"/>
    <x v="0"/>
    <x v="111"/>
    <s v="NZL"/>
    <n v="10005782695"/>
    <n v="26.7"/>
    <x v="1"/>
  </r>
  <r>
    <x v="16"/>
    <x v="6"/>
    <d v="2016-03-06T00:00:00"/>
    <x v="0"/>
    <x v="4"/>
    <x v="0"/>
    <x v="93"/>
    <s v="MAS"/>
    <n v="10004868370"/>
    <n v="28.2"/>
    <x v="2"/>
  </r>
  <r>
    <x v="16"/>
    <x v="6"/>
    <d v="2016-03-06T00:00:00"/>
    <x v="0"/>
    <x v="4"/>
    <x v="0"/>
    <x v="91"/>
    <s v="GER"/>
    <n v="10004601723"/>
    <n v="28.7"/>
    <x v="3"/>
  </r>
  <r>
    <x v="16"/>
    <x v="6"/>
    <d v="2016-03-06T00:00:00"/>
    <x v="0"/>
    <x v="4"/>
    <x v="0"/>
    <x v="92"/>
    <s v="JPN"/>
    <n v="10005964470"/>
    <n v="27"/>
    <x v="4"/>
  </r>
  <r>
    <x v="16"/>
    <x v="6"/>
    <d v="2016-03-06T00:00:00"/>
    <x v="0"/>
    <x v="4"/>
    <x v="0"/>
    <x v="89"/>
    <s v="GBR"/>
    <n v="10004599194"/>
    <n v="28"/>
    <x v="5"/>
  </r>
  <r>
    <x v="16"/>
    <x v="6"/>
    <d v="2016-03-06T00:00:00"/>
    <x v="0"/>
    <x v="4"/>
    <x v="1"/>
    <x v="157"/>
    <s v="AZE"/>
    <n v="10006319633"/>
    <n v="26.3"/>
    <x v="0"/>
  </r>
  <r>
    <x v="16"/>
    <x v="6"/>
    <d v="2016-03-06T00:00:00"/>
    <x v="0"/>
    <x v="4"/>
    <x v="1"/>
    <x v="193"/>
    <s v="RUS"/>
    <n v="10007271546"/>
    <n v="22.9"/>
    <x v="1"/>
  </r>
  <r>
    <x v="16"/>
    <x v="6"/>
    <d v="2016-03-06T00:00:00"/>
    <x v="0"/>
    <x v="4"/>
    <x v="1"/>
    <x v="194"/>
    <s v="KOR"/>
    <n v="10007787464"/>
    <n v="24.4"/>
    <x v="2"/>
  </r>
  <r>
    <x v="16"/>
    <x v="6"/>
    <d v="2016-03-06T00:00:00"/>
    <x v="0"/>
    <x v="4"/>
    <x v="1"/>
    <x v="33"/>
    <s v="NZL"/>
    <n v="10006184742"/>
    <n v="24.6"/>
    <x v="3"/>
  </r>
  <r>
    <x v="16"/>
    <x v="6"/>
    <d v="2016-03-06T00:00:00"/>
    <x v="0"/>
    <x v="4"/>
    <x v="1"/>
    <x v="106"/>
    <s v="CZE"/>
    <n v="10006422895"/>
    <n v="24.8"/>
    <x v="4"/>
  </r>
  <r>
    <x v="16"/>
    <x v="6"/>
    <d v="2016-03-06T00:00:00"/>
    <x v="0"/>
    <x v="4"/>
    <x v="1"/>
    <x v="167"/>
    <s v="FRA"/>
    <n v="10003011125"/>
    <n v="31.4"/>
    <x v="5"/>
  </r>
  <r>
    <x v="10"/>
    <x v="6"/>
    <d v="2016-01-16T00:00:00"/>
    <x v="2"/>
    <x v="0"/>
    <x v="0"/>
    <x v="94"/>
    <s v="RUS"/>
    <n v="10003100142"/>
    <n v="29.8"/>
    <x v="0"/>
  </r>
  <r>
    <x v="10"/>
    <x v="6"/>
    <d v="2016-01-16T00:00:00"/>
    <x v="2"/>
    <x v="0"/>
    <x v="0"/>
    <x v="157"/>
    <s v="AZE"/>
    <n v="10006319633"/>
    <n v="26.1"/>
    <x v="1"/>
  </r>
  <r>
    <x v="10"/>
    <x v="6"/>
    <d v="2016-01-16T00:00:00"/>
    <x v="2"/>
    <x v="0"/>
    <x v="0"/>
    <x v="194"/>
    <s v="KOR"/>
    <n v="10007787464"/>
    <n v="24.2"/>
    <x v="2"/>
  </r>
  <r>
    <x v="10"/>
    <x v="6"/>
    <d v="2016-01-16T00:00:00"/>
    <x v="2"/>
    <x v="0"/>
    <x v="0"/>
    <x v="117"/>
    <s v="ITA"/>
    <n v="10006073493"/>
    <n v="26.1"/>
    <x v="3"/>
  </r>
  <r>
    <x v="10"/>
    <x v="6"/>
    <d v="2016-01-16T00:00:00"/>
    <x v="2"/>
    <x v="0"/>
    <x v="0"/>
    <x v="184"/>
    <s v="COL"/>
    <n v="10006904360"/>
    <n v="24.5"/>
    <x v="4"/>
  </r>
  <r>
    <x v="10"/>
    <x v="6"/>
    <d v="2016-01-16T00:00:00"/>
    <x v="2"/>
    <x v="0"/>
    <x v="0"/>
    <x v="1"/>
    <s v="MAS"/>
    <n v="10009150215"/>
    <n v="20.100000000000001"/>
    <x v="5"/>
  </r>
  <r>
    <x v="10"/>
    <x v="6"/>
    <d v="2016-01-16T00:00:00"/>
    <x v="2"/>
    <x v="0"/>
    <x v="0"/>
    <x v="208"/>
    <s v="AUS "/>
    <n v="10006182924"/>
    <n v="26"/>
    <x v="6"/>
  </r>
  <r>
    <x v="10"/>
    <x v="6"/>
    <d v="2016-01-16T00:00:00"/>
    <x v="2"/>
    <x v="0"/>
    <x v="1"/>
    <x v="199"/>
    <s v="GER"/>
    <n v="10036244537"/>
    <n v="27.5"/>
    <x v="0"/>
  </r>
  <r>
    <x v="10"/>
    <x v="6"/>
    <d v="2016-01-16T00:00:00"/>
    <x v="2"/>
    <x v="0"/>
    <x v="1"/>
    <x v="128"/>
    <s v="NZL"/>
    <n v="10008997641"/>
    <n v="20.5"/>
    <x v="1"/>
  </r>
  <r>
    <x v="10"/>
    <x v="6"/>
    <d v="2016-01-16T00:00:00"/>
    <x v="2"/>
    <x v="0"/>
    <x v="1"/>
    <x v="93"/>
    <s v="MAS"/>
    <n v="10004868370"/>
    <n v="28"/>
    <x v="2"/>
  </r>
  <r>
    <x v="10"/>
    <x v="6"/>
    <d v="2016-01-16T00:00:00"/>
    <x v="2"/>
    <x v="0"/>
    <x v="1"/>
    <x v="96"/>
    <s v="NED"/>
    <n v="10006900421"/>
    <n v="23.1"/>
    <x v="3"/>
  </r>
  <r>
    <x v="10"/>
    <x v="6"/>
    <d v="2016-01-16T00:00:00"/>
    <x v="2"/>
    <x v="0"/>
    <x v="1"/>
    <x v="209"/>
    <s v="BRA"/>
    <n v="10007165755"/>
    <n v="26"/>
    <x v="4"/>
  </r>
  <r>
    <x v="10"/>
    <x v="6"/>
    <d v="2016-01-16T00:00:00"/>
    <x v="2"/>
    <x v="0"/>
    <x v="1"/>
    <x v="161"/>
    <s v="JPN"/>
    <n v="10003349716"/>
    <n v="30.7"/>
    <x v="5"/>
  </r>
  <r>
    <x v="10"/>
    <x v="6"/>
    <d v="2016-01-16T00:00:00"/>
    <x v="2"/>
    <x v="0"/>
    <x v="1"/>
    <x v="68"/>
    <s v="HUN"/>
    <n v="10007073506"/>
    <n v="25.5"/>
    <x v="6"/>
  </r>
  <r>
    <x v="10"/>
    <x v="6"/>
    <d v="2016-01-16T00:00:00"/>
    <x v="2"/>
    <x v="0"/>
    <x v="2"/>
    <x v="84"/>
    <s v="CAN"/>
    <n v="10007212639"/>
    <n v="24.5"/>
    <x v="0"/>
  </r>
  <r>
    <x v="10"/>
    <x v="6"/>
    <d v="2016-01-16T00:00:00"/>
    <x v="2"/>
    <x v="0"/>
    <x v="2"/>
    <x v="106"/>
    <s v="CZE"/>
    <n v="10006422895"/>
    <n v="24.6"/>
    <x v="1"/>
  </r>
  <r>
    <x v="10"/>
    <x v="6"/>
    <d v="2016-01-16T00:00:00"/>
    <x v="2"/>
    <x v="0"/>
    <x v="2"/>
    <x v="97"/>
    <s v="CHN"/>
    <n v="10007947011"/>
    <n v="21.2"/>
    <x v="2"/>
  </r>
  <r>
    <x v="10"/>
    <x v="6"/>
    <d v="2016-01-16T00:00:00"/>
    <x v="2"/>
    <x v="0"/>
    <x v="2"/>
    <x v="210"/>
    <s v="FRA"/>
    <n v="10006584159"/>
    <n v="22.9"/>
    <x v="3"/>
  </r>
  <r>
    <x v="10"/>
    <x v="6"/>
    <d v="2016-01-16T00:00:00"/>
    <x v="2"/>
    <x v="0"/>
    <x v="2"/>
    <x v="211"/>
    <s v="GBR "/>
    <n v="10003292122"/>
    <n v="29.7"/>
    <x v="4"/>
  </r>
  <r>
    <x v="10"/>
    <x v="6"/>
    <d v="2016-01-16T00:00:00"/>
    <x v="2"/>
    <x v="0"/>
    <x v="2"/>
    <x v="47"/>
    <s v="LTU"/>
    <n v="10009181234"/>
    <n v="20.8"/>
    <x v="5"/>
  </r>
  <r>
    <x v="10"/>
    <x v="6"/>
    <d v="2016-01-16T00:00:00"/>
    <x v="2"/>
    <x v="0"/>
    <x v="2"/>
    <x v="206"/>
    <s v="USA "/>
    <n v="10007500407"/>
    <n v="22.5"/>
    <x v="6"/>
  </r>
  <r>
    <x v="10"/>
    <x v="6"/>
    <d v="2016-01-16T00:00:00"/>
    <x v="2"/>
    <x v="0"/>
    <x v="3"/>
    <x v="92"/>
    <s v="JPN"/>
    <n v="10005964470"/>
    <n v="26.8"/>
    <x v="0"/>
  </r>
  <r>
    <x v="10"/>
    <x v="6"/>
    <d v="2016-01-16T00:00:00"/>
    <x v="2"/>
    <x v="0"/>
    <x v="3"/>
    <x v="212"/>
    <s v="GER"/>
    <n v="10006665496"/>
    <n v="24.3"/>
    <x v="1"/>
  </r>
  <r>
    <x v="10"/>
    <x v="6"/>
    <d v="2016-01-16T00:00:00"/>
    <x v="2"/>
    <x v="0"/>
    <x v="3"/>
    <x v="162"/>
    <s v="UKR"/>
    <n v="10002418415"/>
    <n v="33.4"/>
    <x v="2"/>
  </r>
  <r>
    <x v="10"/>
    <x v="6"/>
    <d v="2016-01-16T00:00:00"/>
    <x v="2"/>
    <x v="0"/>
    <x v="3"/>
    <x v="182"/>
    <s v="TTO"/>
    <n v="10006898401"/>
    <n v="24.6"/>
    <x v="3"/>
  </r>
  <r>
    <x v="10"/>
    <x v="6"/>
    <d v="2016-01-16T00:00:00"/>
    <x v="2"/>
    <x v="0"/>
    <x v="3"/>
    <x v="102"/>
    <s v="KAZ"/>
    <n v="10007828183"/>
    <n v="22.3"/>
    <x v="4"/>
  </r>
  <r>
    <x v="10"/>
    <x v="6"/>
    <d v="2016-01-16T00:00:00"/>
    <x v="2"/>
    <x v="0"/>
    <x v="3"/>
    <x v="164"/>
    <s v="POL"/>
    <n v="10007891437"/>
    <n v="21.2"/>
    <x v="5"/>
  </r>
  <r>
    <x v="10"/>
    <x v="6"/>
    <d v="2016-01-16T00:00:00"/>
    <x v="2"/>
    <x v="0"/>
    <x v="3"/>
    <x v="205"/>
    <s v="VEN"/>
    <n v="10005511301"/>
    <n v="26.9"/>
    <x v="6"/>
  </r>
  <r>
    <x v="10"/>
    <x v="6"/>
    <d v="2016-01-16T00:00:00"/>
    <x v="2"/>
    <x v="1"/>
    <x v="0"/>
    <x v="194"/>
    <s v="KOR"/>
    <n v="10007787464"/>
    <n v="24.2"/>
    <x v="0"/>
  </r>
  <r>
    <x v="10"/>
    <x v="6"/>
    <d v="2016-01-16T00:00:00"/>
    <x v="2"/>
    <x v="1"/>
    <x v="0"/>
    <x v="211"/>
    <s v="GBR "/>
    <n v="10003292122"/>
    <n v="29.7"/>
    <x v="1"/>
  </r>
  <r>
    <x v="10"/>
    <x v="6"/>
    <d v="2016-01-16T00:00:00"/>
    <x v="2"/>
    <x v="1"/>
    <x v="0"/>
    <x v="161"/>
    <s v="JPN"/>
    <n v="10003349716"/>
    <n v="30.7"/>
    <x v="2"/>
  </r>
  <r>
    <x v="10"/>
    <x v="6"/>
    <d v="2016-01-16T00:00:00"/>
    <x v="2"/>
    <x v="1"/>
    <x v="0"/>
    <x v="182"/>
    <s v="TTO"/>
    <n v="10006898401"/>
    <n v="24.6"/>
    <x v="3"/>
  </r>
  <r>
    <x v="10"/>
    <x v="6"/>
    <d v="2016-01-16T00:00:00"/>
    <x v="2"/>
    <x v="1"/>
    <x v="0"/>
    <x v="208"/>
    <s v="AUS "/>
    <n v="10006182924"/>
    <n v="26"/>
    <x v="4"/>
  </r>
  <r>
    <x v="10"/>
    <x v="6"/>
    <d v="2016-01-16T00:00:00"/>
    <x v="2"/>
    <x v="1"/>
    <x v="1"/>
    <x v="93"/>
    <s v="MAS"/>
    <n v="10004868370"/>
    <n v="28"/>
    <x v="0"/>
  </r>
  <r>
    <x v="10"/>
    <x v="6"/>
    <d v="2016-01-16T00:00:00"/>
    <x v="2"/>
    <x v="1"/>
    <x v="1"/>
    <x v="210"/>
    <s v="FRA"/>
    <n v="10006584159"/>
    <n v="22.9"/>
    <x v="1"/>
  </r>
  <r>
    <x v="10"/>
    <x v="6"/>
    <d v="2016-01-16T00:00:00"/>
    <x v="2"/>
    <x v="1"/>
    <x v="1"/>
    <x v="1"/>
    <s v="MAS"/>
    <n v="10009150215"/>
    <n v="20.100000000000001"/>
    <x v="2"/>
  </r>
  <r>
    <x v="10"/>
    <x v="6"/>
    <d v="2016-01-16T00:00:00"/>
    <x v="2"/>
    <x v="1"/>
    <x v="1"/>
    <x v="205"/>
    <s v="VEN"/>
    <n v="10005511301"/>
    <n v="26.9"/>
    <x v="3"/>
  </r>
  <r>
    <x v="10"/>
    <x v="6"/>
    <d v="2016-01-16T00:00:00"/>
    <x v="2"/>
    <x v="1"/>
    <x v="1"/>
    <x v="209"/>
    <s v="BRA"/>
    <n v="10007165755"/>
    <n v="26"/>
    <x v="4"/>
  </r>
  <r>
    <x v="10"/>
    <x v="6"/>
    <d v="2016-01-16T00:00:00"/>
    <x v="2"/>
    <x v="1"/>
    <x v="2"/>
    <x v="96"/>
    <s v="NED"/>
    <n v="10006900421"/>
    <n v="23.1"/>
    <x v="0"/>
  </r>
  <r>
    <x v="10"/>
    <x v="6"/>
    <d v="2016-01-16T00:00:00"/>
    <x v="2"/>
    <x v="1"/>
    <x v="2"/>
    <x v="97"/>
    <s v="CHN"/>
    <n v="10007947011"/>
    <n v="21.2"/>
    <x v="1"/>
  </r>
  <r>
    <x v="10"/>
    <x v="6"/>
    <d v="2016-01-16T00:00:00"/>
    <x v="2"/>
    <x v="1"/>
    <x v="2"/>
    <x v="164"/>
    <s v="POL"/>
    <n v="10007891437"/>
    <n v="21.2"/>
    <x v="2"/>
  </r>
  <r>
    <x v="10"/>
    <x v="6"/>
    <d v="2016-01-16T00:00:00"/>
    <x v="2"/>
    <x v="1"/>
    <x v="2"/>
    <x v="206"/>
    <s v="USA "/>
    <n v="10007500407"/>
    <n v="22.5"/>
    <x v="3"/>
  </r>
  <r>
    <x v="10"/>
    <x v="6"/>
    <d v="2016-01-16T00:00:00"/>
    <x v="2"/>
    <x v="1"/>
    <x v="2"/>
    <x v="184"/>
    <s v="COL"/>
    <n v="10006904360"/>
    <n v="24.5"/>
    <x v="4"/>
  </r>
  <r>
    <x v="10"/>
    <x v="6"/>
    <d v="2016-01-16T00:00:00"/>
    <x v="2"/>
    <x v="1"/>
    <x v="3"/>
    <x v="117"/>
    <s v="ITA"/>
    <n v="10006073493"/>
    <n v="26.1"/>
    <x v="0"/>
  </r>
  <r>
    <x v="10"/>
    <x v="6"/>
    <d v="2016-01-16T00:00:00"/>
    <x v="2"/>
    <x v="1"/>
    <x v="3"/>
    <x v="102"/>
    <s v="KAZ"/>
    <n v="10007828183"/>
    <n v="22.3"/>
    <x v="1"/>
  </r>
  <r>
    <x v="10"/>
    <x v="6"/>
    <d v="2016-01-16T00:00:00"/>
    <x v="2"/>
    <x v="1"/>
    <x v="3"/>
    <x v="47"/>
    <s v="LTU"/>
    <n v="10009181234"/>
    <n v="20.8"/>
    <x v="2"/>
  </r>
  <r>
    <x v="10"/>
    <x v="6"/>
    <d v="2016-01-16T00:00:00"/>
    <x v="2"/>
    <x v="1"/>
    <x v="3"/>
    <x v="162"/>
    <s v="UKR"/>
    <n v="10002418415"/>
    <n v="33.4"/>
    <x v="3"/>
  </r>
  <r>
    <x v="10"/>
    <x v="6"/>
    <d v="2016-01-16T00:00:00"/>
    <x v="2"/>
    <x v="1"/>
    <x v="3"/>
    <x v="68"/>
    <s v="HUN"/>
    <n v="10007073506"/>
    <n v="25.5"/>
    <x v="4"/>
  </r>
  <r>
    <x v="10"/>
    <x v="6"/>
    <d v="2016-01-16T00:00:00"/>
    <x v="2"/>
    <x v="2"/>
    <x v="0"/>
    <x v="92"/>
    <s v="JPN"/>
    <n v="10005964470"/>
    <n v="26.8"/>
    <x v="0"/>
  </r>
  <r>
    <x v="10"/>
    <x v="6"/>
    <d v="2016-01-16T00:00:00"/>
    <x v="2"/>
    <x v="2"/>
    <x v="0"/>
    <x v="128"/>
    <s v="NZL"/>
    <n v="10008997641"/>
    <n v="20.5"/>
    <x v="1"/>
  </r>
  <r>
    <x v="10"/>
    <x v="6"/>
    <d v="2016-01-16T00:00:00"/>
    <x v="2"/>
    <x v="2"/>
    <x v="0"/>
    <x v="194"/>
    <s v="KOR"/>
    <n v="10007787464"/>
    <n v="24.2"/>
    <x v="2"/>
  </r>
  <r>
    <x v="10"/>
    <x v="6"/>
    <d v="2016-01-16T00:00:00"/>
    <x v="2"/>
    <x v="2"/>
    <x v="0"/>
    <x v="106"/>
    <s v="CZE"/>
    <n v="10006422895"/>
    <n v="24.6"/>
    <x v="3"/>
  </r>
  <r>
    <x v="10"/>
    <x v="6"/>
    <d v="2016-01-16T00:00:00"/>
    <x v="2"/>
    <x v="2"/>
    <x v="0"/>
    <x v="94"/>
    <s v="RUS"/>
    <n v="10003100142"/>
    <n v="29.8"/>
    <x v="4"/>
  </r>
  <r>
    <x v="10"/>
    <x v="6"/>
    <d v="2016-01-16T00:00:00"/>
    <x v="2"/>
    <x v="2"/>
    <x v="0"/>
    <x v="117"/>
    <s v="ITA"/>
    <n v="10006073493"/>
    <n v="26.1"/>
    <x v="5"/>
  </r>
  <r>
    <x v="10"/>
    <x v="6"/>
    <d v="2016-01-16T00:00:00"/>
    <x v="2"/>
    <x v="2"/>
    <x v="1"/>
    <x v="84"/>
    <s v="CAN"/>
    <n v="10007212639"/>
    <n v="24.5"/>
    <x v="0"/>
  </r>
  <r>
    <x v="10"/>
    <x v="6"/>
    <d v="2016-01-16T00:00:00"/>
    <x v="2"/>
    <x v="2"/>
    <x v="1"/>
    <x v="199"/>
    <s v="GER"/>
    <n v="10036244537"/>
    <n v="27.5"/>
    <x v="1"/>
  </r>
  <r>
    <x v="10"/>
    <x v="6"/>
    <d v="2016-01-16T00:00:00"/>
    <x v="2"/>
    <x v="2"/>
    <x v="1"/>
    <x v="96"/>
    <s v="NED"/>
    <n v="10006900421"/>
    <n v="23.1"/>
    <x v="2"/>
  </r>
  <r>
    <x v="10"/>
    <x v="6"/>
    <d v="2016-01-16T00:00:00"/>
    <x v="2"/>
    <x v="2"/>
    <x v="1"/>
    <x v="93"/>
    <s v="MAS"/>
    <n v="10004868370"/>
    <n v="28"/>
    <x v="3"/>
  </r>
  <r>
    <x v="10"/>
    <x v="6"/>
    <d v="2016-01-16T00:00:00"/>
    <x v="2"/>
    <x v="2"/>
    <x v="1"/>
    <x v="212"/>
    <s v="GER"/>
    <n v="10006665496"/>
    <n v="24.3"/>
    <x v="4"/>
  </r>
  <r>
    <x v="10"/>
    <x v="6"/>
    <d v="2016-01-16T00:00:00"/>
    <x v="2"/>
    <x v="2"/>
    <x v="1"/>
    <x v="157"/>
    <s v="AZE"/>
    <n v="10006319633"/>
    <n v="26.1"/>
    <x v="5"/>
  </r>
  <r>
    <x v="10"/>
    <x v="6"/>
    <d v="2016-01-16T00:00:00"/>
    <x v="2"/>
    <x v="4"/>
    <x v="0"/>
    <x v="96"/>
    <s v="NED"/>
    <n v="10006900421"/>
    <n v="23.1"/>
    <x v="0"/>
  </r>
  <r>
    <x v="10"/>
    <x v="6"/>
    <d v="2016-01-16T00:00:00"/>
    <x v="2"/>
    <x v="4"/>
    <x v="0"/>
    <x v="84"/>
    <s v="CAN"/>
    <n v="10007212639"/>
    <n v="24.5"/>
    <x v="1"/>
  </r>
  <r>
    <x v="10"/>
    <x v="6"/>
    <d v="2016-01-16T00:00:00"/>
    <x v="2"/>
    <x v="4"/>
    <x v="0"/>
    <x v="194"/>
    <s v="KOR"/>
    <n v="10007787464"/>
    <n v="24.2"/>
    <x v="2"/>
  </r>
  <r>
    <x v="10"/>
    <x v="6"/>
    <d v="2016-01-16T00:00:00"/>
    <x v="2"/>
    <x v="4"/>
    <x v="0"/>
    <x v="128"/>
    <s v="NZL"/>
    <n v="10008997641"/>
    <n v="20.5"/>
    <x v="3"/>
  </r>
  <r>
    <x v="10"/>
    <x v="6"/>
    <d v="2016-01-16T00:00:00"/>
    <x v="2"/>
    <x v="4"/>
    <x v="0"/>
    <x v="92"/>
    <s v="JPN"/>
    <n v="10005964470"/>
    <n v="26.8"/>
    <x v="4"/>
  </r>
  <r>
    <x v="10"/>
    <x v="6"/>
    <d v="2016-01-16T00:00:00"/>
    <x v="2"/>
    <x v="4"/>
    <x v="0"/>
    <x v="199"/>
    <s v="GER"/>
    <n v="10036244537"/>
    <n v="27.5"/>
    <x v="5"/>
  </r>
  <r>
    <x v="10"/>
    <x v="6"/>
    <d v="2016-01-16T00:00:00"/>
    <x v="2"/>
    <x v="4"/>
    <x v="1"/>
    <x v="106"/>
    <s v="CZE"/>
    <n v="10006422895"/>
    <n v="24.6"/>
    <x v="0"/>
  </r>
  <r>
    <x v="10"/>
    <x v="6"/>
    <d v="2016-01-16T00:00:00"/>
    <x v="2"/>
    <x v="4"/>
    <x v="1"/>
    <x v="117"/>
    <s v="ITA"/>
    <n v="10006073493"/>
    <n v="26.1"/>
    <x v="1"/>
  </r>
  <r>
    <x v="10"/>
    <x v="6"/>
    <d v="2016-01-16T00:00:00"/>
    <x v="2"/>
    <x v="4"/>
    <x v="1"/>
    <x v="93"/>
    <s v="MAS"/>
    <n v="10004868370"/>
    <n v="28"/>
    <x v="2"/>
  </r>
  <r>
    <x v="10"/>
    <x v="6"/>
    <d v="2016-01-16T00:00:00"/>
    <x v="2"/>
    <x v="4"/>
    <x v="1"/>
    <x v="212"/>
    <s v="GER"/>
    <n v="10006665496"/>
    <n v="24.3"/>
    <x v="3"/>
  </r>
  <r>
    <x v="10"/>
    <x v="6"/>
    <d v="2016-01-16T00:00:00"/>
    <x v="2"/>
    <x v="4"/>
    <x v="1"/>
    <x v="157"/>
    <s v="AZE"/>
    <n v="10006319633"/>
    <n v="26.1"/>
    <x v="4"/>
  </r>
  <r>
    <x v="10"/>
    <x v="6"/>
    <d v="2016-01-16T00:00:00"/>
    <x v="2"/>
    <x v="4"/>
    <x v="1"/>
    <x v="94"/>
    <s v="RUS"/>
    <n v="10003100142"/>
    <n v="29.8"/>
    <x v="5"/>
  </r>
  <r>
    <x v="9"/>
    <x v="6"/>
    <d v="2015-12-05T00:00:00"/>
    <x v="2"/>
    <x v="0"/>
    <x v="0"/>
    <x v="54"/>
    <s v="VEN"/>
    <n v="10004717719"/>
    <n v="27"/>
    <x v="0"/>
  </r>
  <r>
    <x v="9"/>
    <x v="6"/>
    <d v="2015-12-05T00:00:00"/>
    <x v="2"/>
    <x v="0"/>
    <x v="0"/>
    <x v="209"/>
    <s v="BRA"/>
    <n v="10007165755"/>
    <n v="25.9"/>
    <x v="1"/>
  </r>
  <r>
    <x v="9"/>
    <x v="6"/>
    <d v="2015-12-05T00:00:00"/>
    <x v="2"/>
    <x v="0"/>
    <x v="0"/>
    <x v="193"/>
    <s v="RUS"/>
    <n v="10007271546"/>
    <n v="22.7"/>
    <x v="2"/>
  </r>
  <r>
    <x v="9"/>
    <x v="6"/>
    <d v="2015-12-05T00:00:00"/>
    <x v="2"/>
    <x v="0"/>
    <x v="0"/>
    <x v="68"/>
    <s v="HUN"/>
    <n v="10007073506"/>
    <n v="25.4"/>
    <x v="3"/>
  </r>
  <r>
    <x v="9"/>
    <x v="6"/>
    <d v="2015-12-05T00:00:00"/>
    <x v="2"/>
    <x v="0"/>
    <x v="0"/>
    <x v="182"/>
    <s v="TTO"/>
    <n v="10006898401"/>
    <n v="24.5"/>
    <x v="4"/>
  </r>
  <r>
    <x v="9"/>
    <x v="6"/>
    <d v="2015-12-05T00:00:00"/>
    <x v="2"/>
    <x v="0"/>
    <x v="1"/>
    <x v="33"/>
    <s v="NZL"/>
    <n v="10006184742"/>
    <n v="24.4"/>
    <x v="0"/>
  </r>
  <r>
    <x v="9"/>
    <x v="6"/>
    <d v="2015-12-05T00:00:00"/>
    <x v="2"/>
    <x v="0"/>
    <x v="1"/>
    <x v="159"/>
    <s v="AUS"/>
    <n v="10007811817"/>
    <n v="21.9"/>
    <x v="1"/>
  </r>
  <r>
    <x v="9"/>
    <x v="6"/>
    <d v="2015-12-05T00:00:00"/>
    <x v="2"/>
    <x v="0"/>
    <x v="1"/>
    <x v="202"/>
    <s v="GRE"/>
    <n v="10004633247"/>
    <n v="27.7"/>
    <x v="2"/>
  </r>
  <r>
    <x v="9"/>
    <x v="6"/>
    <d v="2015-12-05T00:00:00"/>
    <x v="2"/>
    <x v="0"/>
    <x v="1"/>
    <x v="102"/>
    <s v="KAZ"/>
    <n v="10007828183"/>
    <n v="22.2"/>
    <x v="3"/>
  </r>
  <r>
    <x v="9"/>
    <x v="6"/>
    <d v="2015-12-05T00:00:00"/>
    <x v="2"/>
    <x v="0"/>
    <x v="1"/>
    <x v="84"/>
    <s v="CAN"/>
    <n v="10007212639"/>
    <n v="24.4"/>
    <x v="4"/>
  </r>
  <r>
    <x v="9"/>
    <x v="6"/>
    <d v="2015-12-05T00:00:00"/>
    <x v="2"/>
    <x v="0"/>
    <x v="2"/>
    <x v="79"/>
    <s v="GER"/>
    <n v="10006379247"/>
    <n v="25.7"/>
    <x v="0"/>
  </r>
  <r>
    <x v="9"/>
    <x v="6"/>
    <d v="2015-12-05T00:00:00"/>
    <x v="2"/>
    <x v="0"/>
    <x v="2"/>
    <x v="201"/>
    <s v="FRA"/>
    <n v="10004618796"/>
    <n v="28.3"/>
    <x v="1"/>
  </r>
  <r>
    <x v="9"/>
    <x v="6"/>
    <d v="2015-12-05T00:00:00"/>
    <x v="2"/>
    <x v="0"/>
    <x v="2"/>
    <x v="96"/>
    <s v="NED"/>
    <n v="10006900421"/>
    <n v="23"/>
    <x v="2"/>
  </r>
  <r>
    <x v="9"/>
    <x v="6"/>
    <d v="2015-12-05T00:00:00"/>
    <x v="2"/>
    <x v="0"/>
    <x v="2"/>
    <x v="109"/>
    <s v="POL"/>
    <n v="10006902239"/>
    <n v="24.4"/>
    <x v="3"/>
  </r>
  <r>
    <x v="9"/>
    <x v="6"/>
    <d v="2015-12-05T00:00:00"/>
    <x v="2"/>
    <x v="0"/>
    <x v="2"/>
    <x v="157"/>
    <s v="AZE"/>
    <n v="10006319633"/>
    <n v="26"/>
    <x v="4"/>
  </r>
  <r>
    <x v="9"/>
    <x v="6"/>
    <d v="2015-12-05T00:00:00"/>
    <x v="2"/>
    <x v="0"/>
    <x v="3"/>
    <x v="91"/>
    <s v="GER"/>
    <n v="10004601723"/>
    <n v="28.4"/>
    <x v="0"/>
  </r>
  <r>
    <x v="9"/>
    <x v="6"/>
    <d v="2015-12-05T00:00:00"/>
    <x v="2"/>
    <x v="0"/>
    <x v="3"/>
    <x v="106"/>
    <s v="CZE"/>
    <n v="10006422895"/>
    <n v="24.5"/>
    <x v="1"/>
  </r>
  <r>
    <x v="9"/>
    <x v="6"/>
    <d v="2015-12-05T00:00:00"/>
    <x v="2"/>
    <x v="0"/>
    <x v="3"/>
    <x v="117"/>
    <s v="ITA"/>
    <n v="10006073493"/>
    <n v="26"/>
    <x v="2"/>
  </r>
  <r>
    <x v="9"/>
    <x v="6"/>
    <d v="2015-12-05T00:00:00"/>
    <x v="2"/>
    <x v="0"/>
    <x v="3"/>
    <x v="92"/>
    <s v="JPN"/>
    <n v="10005964470"/>
    <n v="26.7"/>
    <x v="3"/>
  </r>
  <r>
    <x v="9"/>
    <x v="6"/>
    <d v="2015-12-05T00:00:00"/>
    <x v="2"/>
    <x v="0"/>
    <x v="3"/>
    <x v="212"/>
    <s v="GER"/>
    <n v="10006665496"/>
    <n v="24.2"/>
    <x v="4"/>
  </r>
  <r>
    <x v="9"/>
    <x v="6"/>
    <d v="2015-12-05T00:00:00"/>
    <x v="2"/>
    <x v="0"/>
    <x v="4"/>
    <x v="89"/>
    <s v="GBR"/>
    <n v="10004599194"/>
    <n v="27.7"/>
    <x v="0"/>
  </r>
  <r>
    <x v="9"/>
    <x v="6"/>
    <d v="2015-12-05T00:00:00"/>
    <x v="2"/>
    <x v="0"/>
    <x v="4"/>
    <x v="194"/>
    <s v="KOR"/>
    <n v="10007787464"/>
    <n v="24.1"/>
    <x v="1"/>
  </r>
  <r>
    <x v="9"/>
    <x v="6"/>
    <d v="2015-12-05T00:00:00"/>
    <x v="2"/>
    <x v="0"/>
    <x v="4"/>
    <x v="97"/>
    <s v="CHN"/>
    <n v="10007947011"/>
    <n v="21.1"/>
    <x v="2"/>
  </r>
  <r>
    <x v="9"/>
    <x v="6"/>
    <d v="2015-12-05T00:00:00"/>
    <x v="2"/>
    <x v="0"/>
    <x v="4"/>
    <x v="47"/>
    <s v="LTU"/>
    <n v="10009181234"/>
    <n v="20.7"/>
    <x v="3"/>
  </r>
  <r>
    <x v="9"/>
    <x v="6"/>
    <d v="2015-12-05T00:00:00"/>
    <x v="2"/>
    <x v="0"/>
    <x v="4"/>
    <x v="141"/>
    <s v="AUS"/>
    <n v="10009009462"/>
    <n v="20.399999999999999"/>
    <x v="4"/>
  </r>
  <r>
    <x v="9"/>
    <x v="6"/>
    <d v="2015-12-05T00:00:00"/>
    <x v="2"/>
    <x v="0"/>
    <x v="4"/>
    <x v="161"/>
    <s v="JPN"/>
    <n v="10003349716"/>
    <n v="30.6"/>
    <x v="5"/>
  </r>
  <r>
    <x v="9"/>
    <x v="6"/>
    <d v="2015-12-05T00:00:00"/>
    <x v="2"/>
    <x v="0"/>
    <x v="5"/>
    <x v="206"/>
    <s v="USA "/>
    <n v="10007500407"/>
    <n v="22.4"/>
    <x v="0"/>
  </r>
  <r>
    <x v="9"/>
    <x v="6"/>
    <d v="2015-12-05T00:00:00"/>
    <x v="2"/>
    <x v="0"/>
    <x v="5"/>
    <x v="200"/>
    <s v="HPS "/>
    <n v="10005506954"/>
    <n v="27"/>
    <x v="1"/>
  </r>
  <r>
    <x v="9"/>
    <x v="6"/>
    <d v="2015-12-05T00:00:00"/>
    <x v="2"/>
    <x v="0"/>
    <x v="5"/>
    <x v="18"/>
    <s v="SUR"/>
    <n v="10117936018"/>
    <n v="22.1"/>
    <x v="2"/>
  </r>
  <r>
    <x v="9"/>
    <x v="6"/>
    <d v="2015-12-05T00:00:00"/>
    <x v="2"/>
    <x v="0"/>
    <x v="5"/>
    <x v="8"/>
    <s v="COL"/>
    <n v="10009039774"/>
    <n v="21.4"/>
    <x v="3"/>
  </r>
  <r>
    <x v="9"/>
    <x v="6"/>
    <d v="2015-12-05T00:00:00"/>
    <x v="2"/>
    <x v="0"/>
    <x v="5"/>
    <x v="162"/>
    <s v="UKR"/>
    <n v="10002418415"/>
    <n v="33.299999999999997"/>
    <x v="4"/>
  </r>
  <r>
    <x v="9"/>
    <x v="6"/>
    <d v="2015-12-05T00:00:00"/>
    <x v="2"/>
    <x v="0"/>
    <x v="5"/>
    <x v="1"/>
    <s v="MAS"/>
    <n v="10009150215"/>
    <n v="20"/>
    <x v="5"/>
  </r>
  <r>
    <x v="9"/>
    <x v="6"/>
    <d v="2015-12-05T00:00:00"/>
    <x v="2"/>
    <x v="1"/>
    <x v="0"/>
    <x v="212"/>
    <s v="GER"/>
    <n v="10006665496"/>
    <n v="24.2"/>
    <x v="0"/>
  </r>
  <r>
    <x v="9"/>
    <x v="6"/>
    <d v="2015-12-05T00:00:00"/>
    <x v="2"/>
    <x v="1"/>
    <x v="0"/>
    <x v="47"/>
    <s v="LTU"/>
    <n v="10009181234"/>
    <n v="20.7"/>
    <x v="1"/>
  </r>
  <r>
    <x v="9"/>
    <x v="6"/>
    <d v="2015-12-05T00:00:00"/>
    <x v="2"/>
    <x v="1"/>
    <x v="0"/>
    <x v="209"/>
    <s v="BRA"/>
    <n v="10007165755"/>
    <n v="25.9"/>
    <x v="2"/>
  </r>
  <r>
    <x v="9"/>
    <x v="6"/>
    <d v="2015-12-05T00:00:00"/>
    <x v="2"/>
    <x v="1"/>
    <x v="0"/>
    <x v="18"/>
    <s v="SUR"/>
    <n v="10117936018"/>
    <n v="22.1"/>
    <x v="3"/>
  </r>
  <r>
    <x v="9"/>
    <x v="6"/>
    <d v="2015-12-05T00:00:00"/>
    <x v="2"/>
    <x v="1"/>
    <x v="0"/>
    <x v="1"/>
    <s v="MAS"/>
    <n v="10009150215"/>
    <n v="20"/>
    <x v="4"/>
  </r>
  <r>
    <x v="9"/>
    <x v="6"/>
    <d v="2015-12-05T00:00:00"/>
    <x v="2"/>
    <x v="1"/>
    <x v="1"/>
    <x v="92"/>
    <s v="JPN"/>
    <n v="10005964470"/>
    <n v="26.7"/>
    <x v="0"/>
  </r>
  <r>
    <x v="9"/>
    <x v="6"/>
    <d v="2015-12-05T00:00:00"/>
    <x v="2"/>
    <x v="1"/>
    <x v="1"/>
    <x v="157"/>
    <s v="AZE"/>
    <n v="10006319633"/>
    <n v="26"/>
    <x v="1"/>
  </r>
  <r>
    <x v="9"/>
    <x v="6"/>
    <d v="2015-12-05T00:00:00"/>
    <x v="2"/>
    <x v="1"/>
    <x v="1"/>
    <x v="161"/>
    <s v="JPN"/>
    <n v="10003349716"/>
    <n v="30.6"/>
    <x v="2"/>
  </r>
  <r>
    <x v="9"/>
    <x v="6"/>
    <d v="2015-12-05T00:00:00"/>
    <x v="2"/>
    <x v="1"/>
    <x v="1"/>
    <x v="159"/>
    <s v="AUS"/>
    <n v="10007811817"/>
    <n v="21.9"/>
    <x v="3"/>
  </r>
  <r>
    <x v="9"/>
    <x v="6"/>
    <d v="2015-12-05T00:00:00"/>
    <x v="2"/>
    <x v="1"/>
    <x v="1"/>
    <x v="97"/>
    <s v="CHN"/>
    <n v="10007947011"/>
    <n v="21.1"/>
    <x v="4"/>
  </r>
  <r>
    <x v="9"/>
    <x v="6"/>
    <d v="2015-12-05T00:00:00"/>
    <x v="2"/>
    <x v="1"/>
    <x v="2"/>
    <x v="109"/>
    <s v="POL"/>
    <n v="10006902239"/>
    <n v="24.4"/>
    <x v="0"/>
  </r>
  <r>
    <x v="9"/>
    <x v="6"/>
    <d v="2015-12-05T00:00:00"/>
    <x v="2"/>
    <x v="1"/>
    <x v="2"/>
    <x v="84"/>
    <s v="CAN"/>
    <n v="10007212639"/>
    <n v="24.4"/>
    <x v="1"/>
  </r>
  <r>
    <x v="9"/>
    <x v="6"/>
    <d v="2015-12-05T00:00:00"/>
    <x v="2"/>
    <x v="1"/>
    <x v="2"/>
    <x v="117"/>
    <s v="ITA"/>
    <n v="10006073493"/>
    <n v="26"/>
    <x v="2"/>
  </r>
  <r>
    <x v="9"/>
    <x v="6"/>
    <d v="2015-12-05T00:00:00"/>
    <x v="2"/>
    <x v="1"/>
    <x v="2"/>
    <x v="201"/>
    <s v="FRA"/>
    <n v="10004618796"/>
    <n v="28.3"/>
    <x v="3"/>
  </r>
  <r>
    <x v="9"/>
    <x v="6"/>
    <d v="2015-12-05T00:00:00"/>
    <x v="2"/>
    <x v="1"/>
    <x v="3"/>
    <x v="106"/>
    <s v="CZE"/>
    <n v="10006422895"/>
    <n v="24.5"/>
    <x v="0"/>
  </r>
  <r>
    <x v="9"/>
    <x v="6"/>
    <d v="2015-12-05T00:00:00"/>
    <x v="2"/>
    <x v="1"/>
    <x v="3"/>
    <x v="182"/>
    <s v="TTO"/>
    <n v="10006898401"/>
    <n v="24.5"/>
    <x v="1"/>
  </r>
  <r>
    <x v="9"/>
    <x v="6"/>
    <d v="2015-12-05T00:00:00"/>
    <x v="2"/>
    <x v="1"/>
    <x v="3"/>
    <x v="96"/>
    <s v="NED"/>
    <n v="10006900421"/>
    <n v="23"/>
    <x v="2"/>
  </r>
  <r>
    <x v="9"/>
    <x v="6"/>
    <d v="2015-12-05T00:00:00"/>
    <x v="2"/>
    <x v="1"/>
    <x v="3"/>
    <x v="102"/>
    <s v="KAZ"/>
    <n v="10007828183"/>
    <n v="22.2"/>
    <x v="3"/>
  </r>
  <r>
    <x v="9"/>
    <x v="6"/>
    <d v="2015-12-05T00:00:00"/>
    <x v="2"/>
    <x v="1"/>
    <x v="4"/>
    <x v="162"/>
    <s v="UKR"/>
    <n v="10002418415"/>
    <n v="33.299999999999997"/>
    <x v="0"/>
  </r>
  <r>
    <x v="9"/>
    <x v="6"/>
    <d v="2015-12-05T00:00:00"/>
    <x v="2"/>
    <x v="1"/>
    <x v="4"/>
    <x v="202"/>
    <s v="GRE"/>
    <n v="10004633247"/>
    <n v="27.7"/>
    <x v="1"/>
  </r>
  <r>
    <x v="9"/>
    <x v="6"/>
    <d v="2015-12-05T00:00:00"/>
    <x v="2"/>
    <x v="1"/>
    <x v="4"/>
    <x v="194"/>
    <s v="KOR"/>
    <n v="10007787464"/>
    <n v="24.1"/>
    <x v="2"/>
  </r>
  <r>
    <x v="9"/>
    <x v="6"/>
    <d v="2015-12-05T00:00:00"/>
    <x v="2"/>
    <x v="1"/>
    <x v="4"/>
    <x v="68"/>
    <s v="HUN"/>
    <n v="10007073506"/>
    <n v="25.4"/>
    <x v="3"/>
  </r>
  <r>
    <x v="9"/>
    <x v="6"/>
    <d v="2015-12-05T00:00:00"/>
    <x v="2"/>
    <x v="1"/>
    <x v="5"/>
    <x v="193"/>
    <s v="RUS"/>
    <n v="10007271546"/>
    <n v="22.7"/>
    <x v="0"/>
  </r>
  <r>
    <x v="9"/>
    <x v="6"/>
    <d v="2015-12-05T00:00:00"/>
    <x v="2"/>
    <x v="1"/>
    <x v="5"/>
    <x v="8"/>
    <s v="COL"/>
    <n v="10009039774"/>
    <n v="21.4"/>
    <x v="1"/>
  </r>
  <r>
    <x v="9"/>
    <x v="6"/>
    <d v="2015-12-05T00:00:00"/>
    <x v="2"/>
    <x v="1"/>
    <x v="5"/>
    <x v="200"/>
    <s v="HPS "/>
    <n v="10005506954"/>
    <n v="27"/>
    <x v="2"/>
  </r>
  <r>
    <x v="9"/>
    <x v="6"/>
    <d v="2015-12-05T00:00:00"/>
    <x v="2"/>
    <x v="1"/>
    <x v="5"/>
    <x v="141"/>
    <s v="AUS"/>
    <n v="10009009462"/>
    <n v="20.399999999999999"/>
    <x v="3"/>
  </r>
  <r>
    <x v="9"/>
    <x v="6"/>
    <d v="2015-12-05T00:00:00"/>
    <x v="2"/>
    <x v="2"/>
    <x v="0"/>
    <x v="212"/>
    <s v="GER"/>
    <n v="10006665496"/>
    <n v="24.2"/>
    <x v="0"/>
  </r>
  <r>
    <x v="9"/>
    <x v="6"/>
    <d v="2015-12-05T00:00:00"/>
    <x v="2"/>
    <x v="2"/>
    <x v="0"/>
    <x v="91"/>
    <s v="GER"/>
    <n v="10004601723"/>
    <n v="28.4"/>
    <x v="1"/>
  </r>
  <r>
    <x v="9"/>
    <x v="6"/>
    <d v="2015-12-05T00:00:00"/>
    <x v="2"/>
    <x v="2"/>
    <x v="0"/>
    <x v="206"/>
    <s v="USA "/>
    <n v="10007500407"/>
    <n v="22.4"/>
    <x v="2"/>
  </r>
  <r>
    <x v="9"/>
    <x v="6"/>
    <d v="2015-12-05T00:00:00"/>
    <x v="2"/>
    <x v="2"/>
    <x v="0"/>
    <x v="162"/>
    <s v="UKR"/>
    <n v="10002418415"/>
    <n v="33.299999999999997"/>
    <x v="3"/>
  </r>
  <r>
    <x v="9"/>
    <x v="6"/>
    <d v="2015-12-05T00:00:00"/>
    <x v="2"/>
    <x v="2"/>
    <x v="0"/>
    <x v="106"/>
    <s v="CZE"/>
    <n v="10006422895"/>
    <n v="24.5"/>
    <x v="4"/>
  </r>
  <r>
    <x v="9"/>
    <x v="6"/>
    <d v="2015-12-05T00:00:00"/>
    <x v="2"/>
    <x v="2"/>
    <x v="0"/>
    <x v="54"/>
    <s v="VEN"/>
    <n v="10004717719"/>
    <n v="27"/>
    <x v="5"/>
  </r>
  <r>
    <x v="9"/>
    <x v="6"/>
    <d v="2015-12-05T00:00:00"/>
    <x v="2"/>
    <x v="2"/>
    <x v="1"/>
    <x v="79"/>
    <s v="GER"/>
    <n v="10006379247"/>
    <n v="25.7"/>
    <x v="0"/>
  </r>
  <r>
    <x v="9"/>
    <x v="6"/>
    <d v="2015-12-05T00:00:00"/>
    <x v="2"/>
    <x v="2"/>
    <x v="1"/>
    <x v="89"/>
    <s v="GBR"/>
    <n v="10004599194"/>
    <n v="27.7"/>
    <x v="1"/>
  </r>
  <r>
    <x v="9"/>
    <x v="6"/>
    <d v="2015-12-05T00:00:00"/>
    <x v="2"/>
    <x v="2"/>
    <x v="1"/>
    <x v="193"/>
    <s v="RUS"/>
    <n v="10007271546"/>
    <n v="22.7"/>
    <x v="2"/>
  </r>
  <r>
    <x v="9"/>
    <x v="6"/>
    <d v="2015-12-05T00:00:00"/>
    <x v="2"/>
    <x v="2"/>
    <x v="1"/>
    <x v="109"/>
    <s v="POL"/>
    <n v="10006902239"/>
    <n v="24.4"/>
    <x v="3"/>
  </r>
  <r>
    <x v="9"/>
    <x v="6"/>
    <d v="2015-12-05T00:00:00"/>
    <x v="2"/>
    <x v="2"/>
    <x v="1"/>
    <x v="33"/>
    <s v="NZL"/>
    <n v="10006184742"/>
    <n v="24.4"/>
    <x v="4"/>
  </r>
  <r>
    <x v="9"/>
    <x v="6"/>
    <d v="2015-12-05T00:00:00"/>
    <x v="2"/>
    <x v="2"/>
    <x v="1"/>
    <x v="92"/>
    <s v="JPN"/>
    <n v="10005964470"/>
    <n v="26.7"/>
    <x v="5"/>
  </r>
  <r>
    <x v="9"/>
    <x v="6"/>
    <d v="2015-12-05T00:00:00"/>
    <x v="2"/>
    <x v="4"/>
    <x v="0"/>
    <x v="79"/>
    <s v="GER"/>
    <n v="10006379247"/>
    <n v="25.7"/>
    <x v="0"/>
  </r>
  <r>
    <x v="9"/>
    <x v="6"/>
    <d v="2015-12-05T00:00:00"/>
    <x v="2"/>
    <x v="4"/>
    <x v="0"/>
    <x v="91"/>
    <s v="GER"/>
    <n v="10004601723"/>
    <n v="28.4"/>
    <x v="1"/>
  </r>
  <r>
    <x v="9"/>
    <x v="6"/>
    <d v="2015-12-05T00:00:00"/>
    <x v="2"/>
    <x v="4"/>
    <x v="0"/>
    <x v="206"/>
    <s v="USA "/>
    <n v="10007500407"/>
    <n v="22.4"/>
    <x v="2"/>
  </r>
  <r>
    <x v="9"/>
    <x v="6"/>
    <d v="2015-12-05T00:00:00"/>
    <x v="2"/>
    <x v="4"/>
    <x v="0"/>
    <x v="193"/>
    <s v="RUS"/>
    <n v="10007271546"/>
    <n v="22.7"/>
    <x v="3"/>
  </r>
  <r>
    <x v="9"/>
    <x v="6"/>
    <d v="2015-12-05T00:00:00"/>
    <x v="2"/>
    <x v="4"/>
    <x v="0"/>
    <x v="89"/>
    <s v="GBR"/>
    <n v="10004599194"/>
    <n v="27.7"/>
    <x v="4"/>
  </r>
  <r>
    <x v="9"/>
    <x v="6"/>
    <d v="2015-12-05T00:00:00"/>
    <x v="2"/>
    <x v="4"/>
    <x v="0"/>
    <x v="212"/>
    <s v="GER"/>
    <n v="10006665496"/>
    <n v="24.2"/>
    <x v="5"/>
  </r>
  <r>
    <x v="9"/>
    <x v="6"/>
    <d v="2015-12-05T00:00:00"/>
    <x v="2"/>
    <x v="4"/>
    <x v="1"/>
    <x v="106"/>
    <s v="CZE"/>
    <n v="10006422895"/>
    <n v="24.5"/>
    <x v="0"/>
  </r>
  <r>
    <x v="9"/>
    <x v="6"/>
    <d v="2015-12-05T00:00:00"/>
    <x v="2"/>
    <x v="4"/>
    <x v="1"/>
    <x v="33"/>
    <s v="NZL"/>
    <n v="10006184742"/>
    <n v="24.4"/>
    <x v="1"/>
  </r>
  <r>
    <x v="9"/>
    <x v="6"/>
    <d v="2015-12-05T00:00:00"/>
    <x v="2"/>
    <x v="4"/>
    <x v="1"/>
    <x v="162"/>
    <s v="UKR"/>
    <n v="10002418415"/>
    <n v="33.299999999999997"/>
    <x v="2"/>
  </r>
  <r>
    <x v="9"/>
    <x v="6"/>
    <d v="2015-12-05T00:00:00"/>
    <x v="2"/>
    <x v="4"/>
    <x v="1"/>
    <x v="54"/>
    <s v="VEN"/>
    <n v="10004717719"/>
    <n v="27"/>
    <x v="3"/>
  </r>
  <r>
    <x v="9"/>
    <x v="6"/>
    <d v="2015-12-05T00:00:00"/>
    <x v="2"/>
    <x v="4"/>
    <x v="1"/>
    <x v="109"/>
    <s v="POL"/>
    <n v="10006902239"/>
    <n v="24.4"/>
    <x v="4"/>
  </r>
  <r>
    <x v="9"/>
    <x v="6"/>
    <d v="2015-12-05T00:00:00"/>
    <x v="2"/>
    <x v="4"/>
    <x v="1"/>
    <x v="92"/>
    <s v="JPN"/>
    <n v="10005964470"/>
    <n v="26.7"/>
    <x v="5"/>
  </r>
  <r>
    <x v="2"/>
    <x v="6"/>
    <d v="2015-10-31T00:00:00"/>
    <x v="2"/>
    <x v="0"/>
    <x v="0"/>
    <x v="167"/>
    <s v="FRA"/>
    <n v="10003011125"/>
    <n v="31"/>
    <x v="0"/>
  </r>
  <r>
    <x v="2"/>
    <x v="6"/>
    <d v="2015-10-31T00:00:00"/>
    <x v="2"/>
    <x v="0"/>
    <x v="0"/>
    <x v="157"/>
    <s v="AZE"/>
    <n v="10006319633"/>
    <n v="25.9"/>
    <x v="1"/>
  </r>
  <r>
    <x v="2"/>
    <x v="6"/>
    <d v="2015-10-31T00:00:00"/>
    <x v="2"/>
    <x v="0"/>
    <x v="0"/>
    <x v="91"/>
    <s v="GER"/>
    <n v="10004601723"/>
    <n v="28.3"/>
    <x v="2"/>
  </r>
  <r>
    <x v="2"/>
    <x v="6"/>
    <d v="2015-10-31T00:00:00"/>
    <x v="2"/>
    <x v="0"/>
    <x v="0"/>
    <x v="162"/>
    <s v="UKR"/>
    <n v="10002418415"/>
    <n v="33.200000000000003"/>
    <x v="3"/>
  </r>
  <r>
    <x v="2"/>
    <x v="6"/>
    <d v="2015-10-31T00:00:00"/>
    <x v="2"/>
    <x v="0"/>
    <x v="0"/>
    <x v="54"/>
    <s v="VEN"/>
    <n v="10004717719"/>
    <n v="26.9"/>
    <x v="4"/>
  </r>
  <r>
    <x v="2"/>
    <x v="6"/>
    <d v="2015-10-31T00:00:00"/>
    <x v="2"/>
    <x v="0"/>
    <x v="1"/>
    <x v="184"/>
    <s v="COL"/>
    <n v="10006904360"/>
    <n v="24.3"/>
    <x v="0"/>
  </r>
  <r>
    <x v="2"/>
    <x v="6"/>
    <d v="2015-10-31T00:00:00"/>
    <x v="2"/>
    <x v="0"/>
    <x v="1"/>
    <x v="209"/>
    <s v="BRA"/>
    <n v="10007165755"/>
    <n v="25.8"/>
    <x v="1"/>
  </r>
  <r>
    <x v="2"/>
    <x v="6"/>
    <d v="2015-10-31T00:00:00"/>
    <x v="2"/>
    <x v="0"/>
    <x v="1"/>
    <x v="16"/>
    <s v="AUS"/>
    <n v="10006894559"/>
    <n v="23.2"/>
    <x v="2"/>
  </r>
  <r>
    <x v="2"/>
    <x v="6"/>
    <d v="2015-10-31T00:00:00"/>
    <x v="2"/>
    <x v="0"/>
    <x v="1"/>
    <x v="1"/>
    <s v="MAS"/>
    <n v="10009150215"/>
    <n v="19.899999999999999"/>
    <x v="3"/>
  </r>
  <r>
    <x v="2"/>
    <x v="6"/>
    <d v="2015-10-31T00:00:00"/>
    <x v="2"/>
    <x v="0"/>
    <x v="1"/>
    <x v="194"/>
    <s v="KOR"/>
    <n v="10007787464"/>
    <n v="24"/>
    <x v="4"/>
  </r>
  <r>
    <x v="2"/>
    <x v="6"/>
    <d v="2015-10-31T00:00:00"/>
    <x v="2"/>
    <x v="0"/>
    <x v="2"/>
    <x v="93"/>
    <s v="MAS"/>
    <n v="10004868370"/>
    <n v="27.8"/>
    <x v="0"/>
  </r>
  <r>
    <x v="2"/>
    <x v="6"/>
    <d v="2015-10-31T00:00:00"/>
    <x v="2"/>
    <x v="0"/>
    <x v="2"/>
    <x v="12"/>
    <s v="TTO"/>
    <n v="10009010876"/>
    <n v="21.7"/>
    <x v="1"/>
  </r>
  <r>
    <x v="2"/>
    <x v="6"/>
    <d v="2015-10-31T00:00:00"/>
    <x v="2"/>
    <x v="0"/>
    <x v="2"/>
    <x v="89"/>
    <s v="GBR"/>
    <n v="10004599194"/>
    <n v="27.6"/>
    <x v="2"/>
  </r>
  <r>
    <x v="2"/>
    <x v="6"/>
    <d v="2015-10-31T00:00:00"/>
    <x v="2"/>
    <x v="0"/>
    <x v="2"/>
    <x v="47"/>
    <s v="LTU"/>
    <n v="10009181234"/>
    <n v="20.6"/>
    <x v="3"/>
  </r>
  <r>
    <x v="2"/>
    <x v="6"/>
    <d v="2015-10-31T00:00:00"/>
    <x v="2"/>
    <x v="0"/>
    <x v="2"/>
    <x v="18"/>
    <s v="SUR"/>
    <n v="10117936018"/>
    <n v="22"/>
    <x v="4"/>
  </r>
  <r>
    <x v="2"/>
    <x v="6"/>
    <d v="2015-10-31T00:00:00"/>
    <x v="2"/>
    <x v="0"/>
    <x v="2"/>
    <x v="92"/>
    <s v="JPN"/>
    <n v="10005964470"/>
    <n v="26.6"/>
    <x v="5"/>
  </r>
  <r>
    <x v="2"/>
    <x v="6"/>
    <d v="2015-10-31T00:00:00"/>
    <x v="2"/>
    <x v="0"/>
    <x v="3"/>
    <x v="79"/>
    <s v="GER"/>
    <n v="10006379247"/>
    <n v="25.6"/>
    <x v="0"/>
  </r>
  <r>
    <x v="2"/>
    <x v="6"/>
    <d v="2015-10-31T00:00:00"/>
    <x v="2"/>
    <x v="0"/>
    <x v="3"/>
    <x v="200"/>
    <s v="HPS "/>
    <n v="10005506954"/>
    <n v="26.9"/>
    <x v="1"/>
  </r>
  <r>
    <x v="2"/>
    <x v="6"/>
    <d v="2015-10-31T00:00:00"/>
    <x v="2"/>
    <x v="0"/>
    <x v="3"/>
    <x v="193"/>
    <s v="RUS"/>
    <n v="10007271546"/>
    <n v="22.6"/>
    <x v="2"/>
  </r>
  <r>
    <x v="2"/>
    <x v="6"/>
    <d v="2015-10-31T00:00:00"/>
    <x v="2"/>
    <x v="0"/>
    <x v="3"/>
    <x v="9"/>
    <s v="CZE"/>
    <n v="10004612534"/>
    <n v="28.4"/>
    <x v="3"/>
  </r>
  <r>
    <x v="2"/>
    <x v="6"/>
    <d v="2015-10-31T00:00:00"/>
    <x v="2"/>
    <x v="0"/>
    <x v="3"/>
    <x v="58"/>
    <s v="ARG "/>
    <n v="10010894696"/>
    <m/>
    <x v="4"/>
  </r>
  <r>
    <x v="2"/>
    <x v="6"/>
    <d v="2015-10-31T00:00:00"/>
    <x v="2"/>
    <x v="0"/>
    <x v="3"/>
    <x v="213"/>
    <s v="CAN "/>
    <n v="10006105930"/>
    <n v="26.5"/>
    <x v="5"/>
  </r>
  <r>
    <x v="2"/>
    <x v="6"/>
    <d v="2015-10-31T00:00:00"/>
    <x v="2"/>
    <x v="0"/>
    <x v="4"/>
    <x v="111"/>
    <s v="NZL"/>
    <n v="10005782695"/>
    <n v="26.3"/>
    <x v="0"/>
  </r>
  <r>
    <x v="2"/>
    <x v="6"/>
    <d v="2015-10-31T00:00:00"/>
    <x v="2"/>
    <x v="0"/>
    <x v="4"/>
    <x v="117"/>
    <s v="ITA"/>
    <n v="10006073493"/>
    <n v="25.9"/>
    <x v="1"/>
  </r>
  <r>
    <x v="2"/>
    <x v="6"/>
    <d v="2015-10-31T00:00:00"/>
    <x v="2"/>
    <x v="0"/>
    <x v="4"/>
    <x v="199"/>
    <s v="GER"/>
    <n v="10036244537"/>
    <n v="27.2"/>
    <x v="2"/>
  </r>
  <r>
    <x v="2"/>
    <x v="6"/>
    <d v="2015-10-31T00:00:00"/>
    <x v="2"/>
    <x v="0"/>
    <x v="4"/>
    <x v="68"/>
    <s v="HUN"/>
    <n v="10007073506"/>
    <n v="25.3"/>
    <x v="3"/>
  </r>
  <r>
    <x v="2"/>
    <x v="6"/>
    <d v="2015-10-31T00:00:00"/>
    <x v="2"/>
    <x v="0"/>
    <x v="4"/>
    <x v="161"/>
    <s v="JPN"/>
    <n v="10003349716"/>
    <n v="30.5"/>
    <x v="4"/>
  </r>
  <r>
    <x v="2"/>
    <x v="6"/>
    <d v="2015-10-31T00:00:00"/>
    <x v="2"/>
    <x v="0"/>
    <x v="4"/>
    <x v="94"/>
    <s v="RUS"/>
    <n v="10003100142"/>
    <n v="29.6"/>
    <x v="5"/>
  </r>
  <r>
    <x v="2"/>
    <x v="6"/>
    <d v="2015-10-31T00:00:00"/>
    <x v="2"/>
    <x v="0"/>
    <x v="5"/>
    <x v="206"/>
    <s v="USA "/>
    <n v="10007500407"/>
    <n v="22.3"/>
    <x v="0"/>
  </r>
  <r>
    <x v="2"/>
    <x v="6"/>
    <d v="2015-10-31T00:00:00"/>
    <x v="2"/>
    <x v="0"/>
    <x v="5"/>
    <x v="109"/>
    <s v="POL"/>
    <n v="10006902239"/>
    <n v="24.3"/>
    <x v="1"/>
  </r>
  <r>
    <x v="2"/>
    <x v="6"/>
    <d v="2015-10-31T00:00:00"/>
    <x v="2"/>
    <x v="0"/>
    <x v="5"/>
    <x v="202"/>
    <s v="GRE"/>
    <n v="10004633247"/>
    <n v="27.6"/>
    <x v="2"/>
  </r>
  <r>
    <x v="2"/>
    <x v="6"/>
    <d v="2015-10-31T00:00:00"/>
    <x v="2"/>
    <x v="0"/>
    <x v="5"/>
    <x v="102"/>
    <s v="KAZ"/>
    <n v="10007828183"/>
    <n v="22.1"/>
    <x v="3"/>
  </r>
  <r>
    <x v="2"/>
    <x v="6"/>
    <d v="2015-10-31T00:00:00"/>
    <x v="2"/>
    <x v="0"/>
    <x v="5"/>
    <x v="97"/>
    <s v="CHN"/>
    <n v="10007947011"/>
    <n v="21"/>
    <x v="4"/>
  </r>
  <r>
    <x v="2"/>
    <x v="6"/>
    <d v="2015-10-31T00:00:00"/>
    <x v="2"/>
    <x v="0"/>
    <x v="5"/>
    <x v="214"/>
    <s v="NED "/>
    <n v="10006900320"/>
    <n v="24"/>
    <x v="5"/>
  </r>
  <r>
    <x v="2"/>
    <x v="6"/>
    <d v="2015-10-31T00:00:00"/>
    <x v="2"/>
    <x v="1"/>
    <x v="0"/>
    <x v="92"/>
    <s v="JPN"/>
    <n v="10005964470"/>
    <n v="26.6"/>
    <x v="0"/>
  </r>
  <r>
    <x v="2"/>
    <x v="6"/>
    <d v="2015-10-31T00:00:00"/>
    <x v="2"/>
    <x v="1"/>
    <x v="0"/>
    <x v="202"/>
    <s v="GRE"/>
    <n v="10004633247"/>
    <n v="27.6"/>
    <x v="1"/>
  </r>
  <r>
    <x v="2"/>
    <x v="6"/>
    <d v="2015-10-31T00:00:00"/>
    <x v="2"/>
    <x v="1"/>
    <x v="0"/>
    <x v="157"/>
    <s v="AZE"/>
    <n v="10006319633"/>
    <n v="25.9"/>
    <x v="2"/>
  </r>
  <r>
    <x v="2"/>
    <x v="6"/>
    <d v="2015-10-31T00:00:00"/>
    <x v="2"/>
    <x v="1"/>
    <x v="0"/>
    <x v="1"/>
    <s v="MAS"/>
    <n v="10009150215"/>
    <n v="19.899999999999999"/>
    <x v="3"/>
  </r>
  <r>
    <x v="2"/>
    <x v="6"/>
    <d v="2015-10-31T00:00:00"/>
    <x v="2"/>
    <x v="1"/>
    <x v="0"/>
    <x v="161"/>
    <s v="JPN"/>
    <n v="10003349716"/>
    <n v="30.5"/>
    <x v="4"/>
  </r>
  <r>
    <x v="2"/>
    <x v="6"/>
    <d v="2015-10-31T00:00:00"/>
    <x v="2"/>
    <x v="1"/>
    <x v="1"/>
    <x v="199"/>
    <s v="GER"/>
    <n v="10036244537"/>
    <n v="27.2"/>
    <x v="0"/>
  </r>
  <r>
    <x v="2"/>
    <x v="6"/>
    <d v="2015-10-31T00:00:00"/>
    <x v="2"/>
    <x v="1"/>
    <x v="1"/>
    <x v="97"/>
    <s v="CHN"/>
    <n v="10007947011"/>
    <n v="21"/>
    <x v="1"/>
  </r>
  <r>
    <x v="2"/>
    <x v="6"/>
    <d v="2015-10-31T00:00:00"/>
    <x v="2"/>
    <x v="1"/>
    <x v="1"/>
    <x v="209"/>
    <s v="BRA"/>
    <n v="10007165755"/>
    <n v="25.8"/>
    <x v="2"/>
  </r>
  <r>
    <x v="2"/>
    <x v="6"/>
    <d v="2015-10-31T00:00:00"/>
    <x v="2"/>
    <x v="1"/>
    <x v="1"/>
    <x v="162"/>
    <s v="UKR"/>
    <n v="10002418415"/>
    <n v="33.200000000000003"/>
    <x v="3"/>
  </r>
  <r>
    <x v="2"/>
    <x v="6"/>
    <d v="2015-10-31T00:00:00"/>
    <x v="2"/>
    <x v="1"/>
    <x v="1"/>
    <x v="213"/>
    <s v="CAN "/>
    <n v="10006105930"/>
    <n v="26.5"/>
    <x v="4"/>
  </r>
  <r>
    <x v="2"/>
    <x v="6"/>
    <d v="2015-10-31T00:00:00"/>
    <x v="2"/>
    <x v="1"/>
    <x v="2"/>
    <x v="194"/>
    <s v="KOR"/>
    <n v="10007787464"/>
    <n v="24"/>
    <x v="0"/>
  </r>
  <r>
    <x v="2"/>
    <x v="6"/>
    <d v="2015-10-31T00:00:00"/>
    <x v="2"/>
    <x v="1"/>
    <x v="2"/>
    <x v="193"/>
    <s v="RUS"/>
    <n v="10007271546"/>
    <n v="22.6"/>
    <x v="1"/>
  </r>
  <r>
    <x v="2"/>
    <x v="6"/>
    <d v="2015-10-31T00:00:00"/>
    <x v="2"/>
    <x v="1"/>
    <x v="2"/>
    <x v="68"/>
    <s v="HUN"/>
    <n v="10007073506"/>
    <n v="25.3"/>
    <x v="2"/>
  </r>
  <r>
    <x v="2"/>
    <x v="6"/>
    <d v="2015-10-31T00:00:00"/>
    <x v="2"/>
    <x v="1"/>
    <x v="2"/>
    <x v="12"/>
    <s v="TTO"/>
    <n v="10009010876"/>
    <n v="21.7"/>
    <x v="3"/>
  </r>
  <r>
    <x v="2"/>
    <x v="6"/>
    <d v="2015-10-31T00:00:00"/>
    <x v="2"/>
    <x v="1"/>
    <x v="3"/>
    <x v="200"/>
    <s v="HPS "/>
    <n v="10005506954"/>
    <n v="26.9"/>
    <x v="0"/>
  </r>
  <r>
    <x v="2"/>
    <x v="6"/>
    <d v="2015-10-31T00:00:00"/>
    <x v="2"/>
    <x v="1"/>
    <x v="3"/>
    <x v="54"/>
    <s v="VEN"/>
    <n v="10004717719"/>
    <n v="26.9"/>
    <x v="1"/>
  </r>
  <r>
    <x v="2"/>
    <x v="6"/>
    <d v="2015-10-31T00:00:00"/>
    <x v="2"/>
    <x v="1"/>
    <x v="3"/>
    <x v="89"/>
    <s v="GBR"/>
    <n v="10004599194"/>
    <n v="27.6"/>
    <x v="2"/>
  </r>
  <r>
    <x v="2"/>
    <x v="6"/>
    <d v="2015-10-31T00:00:00"/>
    <x v="2"/>
    <x v="1"/>
    <x v="3"/>
    <x v="102"/>
    <s v="KAZ"/>
    <n v="10007828183"/>
    <n v="22.1"/>
    <x v="3"/>
  </r>
  <r>
    <x v="2"/>
    <x v="6"/>
    <d v="2015-10-31T00:00:00"/>
    <x v="2"/>
    <x v="1"/>
    <x v="4"/>
    <x v="16"/>
    <s v="AUS"/>
    <n v="10006894559"/>
    <n v="23.2"/>
    <x v="0"/>
  </r>
  <r>
    <x v="2"/>
    <x v="6"/>
    <d v="2015-10-31T00:00:00"/>
    <x v="2"/>
    <x v="1"/>
    <x v="4"/>
    <x v="214"/>
    <s v="NED "/>
    <n v="10006900320"/>
    <n v="24"/>
    <x v="1"/>
  </r>
  <r>
    <x v="2"/>
    <x v="6"/>
    <d v="2015-10-31T00:00:00"/>
    <x v="2"/>
    <x v="1"/>
    <x v="4"/>
    <x v="117"/>
    <s v="ITA"/>
    <n v="10006073493"/>
    <n v="25.9"/>
    <x v="2"/>
  </r>
  <r>
    <x v="2"/>
    <x v="6"/>
    <d v="2015-10-31T00:00:00"/>
    <x v="2"/>
    <x v="1"/>
    <x v="4"/>
    <x v="47"/>
    <s v="LTU"/>
    <n v="10009181234"/>
    <n v="20.6"/>
    <x v="3"/>
  </r>
  <r>
    <x v="2"/>
    <x v="6"/>
    <d v="2015-10-31T00:00:00"/>
    <x v="2"/>
    <x v="1"/>
    <x v="4"/>
    <x v="58"/>
    <s v="ARG "/>
    <n v="10010894696"/>
    <m/>
    <x v="4"/>
  </r>
  <r>
    <x v="2"/>
    <x v="6"/>
    <d v="2015-10-31T00:00:00"/>
    <x v="2"/>
    <x v="1"/>
    <x v="5"/>
    <x v="91"/>
    <s v="GER"/>
    <n v="10004601723"/>
    <n v="28.3"/>
    <x v="0"/>
  </r>
  <r>
    <x v="2"/>
    <x v="6"/>
    <d v="2015-10-31T00:00:00"/>
    <x v="2"/>
    <x v="1"/>
    <x v="5"/>
    <x v="109"/>
    <s v="POL"/>
    <n v="10006902239"/>
    <n v="24.3"/>
    <x v="1"/>
  </r>
  <r>
    <x v="2"/>
    <x v="6"/>
    <d v="2015-10-31T00:00:00"/>
    <x v="2"/>
    <x v="1"/>
    <x v="5"/>
    <x v="9"/>
    <s v="CZE"/>
    <n v="10004612534"/>
    <n v="28.4"/>
    <x v="2"/>
  </r>
  <r>
    <x v="2"/>
    <x v="6"/>
    <d v="2015-10-31T00:00:00"/>
    <x v="2"/>
    <x v="1"/>
    <x v="5"/>
    <x v="18"/>
    <s v="SUR"/>
    <n v="10117936018"/>
    <n v="22"/>
    <x v="3"/>
  </r>
  <r>
    <x v="2"/>
    <x v="6"/>
    <d v="2015-10-31T00:00:00"/>
    <x v="2"/>
    <x v="1"/>
    <x v="5"/>
    <x v="94"/>
    <s v="RUS"/>
    <n v="10003100142"/>
    <n v="29.6"/>
    <x v="4"/>
  </r>
  <r>
    <x v="2"/>
    <x v="6"/>
    <d v="2015-10-31T00:00:00"/>
    <x v="2"/>
    <x v="2"/>
    <x v="0"/>
    <x v="111"/>
    <s v="NZL"/>
    <n v="10005782695"/>
    <n v="26.3"/>
    <x v="0"/>
  </r>
  <r>
    <x v="2"/>
    <x v="6"/>
    <d v="2015-10-31T00:00:00"/>
    <x v="2"/>
    <x v="2"/>
    <x v="0"/>
    <x v="79"/>
    <s v="GER"/>
    <n v="10006379247"/>
    <n v="25.6"/>
    <x v="1"/>
  </r>
  <r>
    <x v="2"/>
    <x v="6"/>
    <d v="2015-10-31T00:00:00"/>
    <x v="2"/>
    <x v="2"/>
    <x v="0"/>
    <x v="167"/>
    <s v="FRA"/>
    <n v="10003011125"/>
    <n v="31"/>
    <x v="2"/>
  </r>
  <r>
    <x v="2"/>
    <x v="6"/>
    <d v="2015-10-31T00:00:00"/>
    <x v="2"/>
    <x v="2"/>
    <x v="0"/>
    <x v="194"/>
    <s v="KOR"/>
    <n v="10007787464"/>
    <n v="24"/>
    <x v="3"/>
  </r>
  <r>
    <x v="2"/>
    <x v="6"/>
    <d v="2015-10-31T00:00:00"/>
    <x v="2"/>
    <x v="2"/>
    <x v="0"/>
    <x v="91"/>
    <s v="GER"/>
    <n v="10004601723"/>
    <n v="28.3"/>
    <x v="4"/>
  </r>
  <r>
    <x v="2"/>
    <x v="6"/>
    <d v="2015-10-31T00:00:00"/>
    <x v="2"/>
    <x v="2"/>
    <x v="0"/>
    <x v="199"/>
    <s v="GER"/>
    <n v="10036244537"/>
    <n v="27.2"/>
    <x v="5"/>
  </r>
  <r>
    <x v="2"/>
    <x v="6"/>
    <d v="2015-10-31T00:00:00"/>
    <x v="2"/>
    <x v="2"/>
    <x v="1"/>
    <x v="16"/>
    <s v="AUS"/>
    <n v="10006894559"/>
    <n v="23.2"/>
    <x v="0"/>
  </r>
  <r>
    <x v="2"/>
    <x v="6"/>
    <d v="2015-10-31T00:00:00"/>
    <x v="2"/>
    <x v="2"/>
    <x v="1"/>
    <x v="206"/>
    <s v="USA "/>
    <n v="10007500407"/>
    <n v="22.3"/>
    <x v="1"/>
  </r>
  <r>
    <x v="2"/>
    <x v="6"/>
    <d v="2015-10-31T00:00:00"/>
    <x v="2"/>
    <x v="2"/>
    <x v="1"/>
    <x v="92"/>
    <s v="JPN"/>
    <n v="10005964470"/>
    <n v="26.6"/>
    <x v="2"/>
  </r>
  <r>
    <x v="2"/>
    <x v="6"/>
    <d v="2015-10-31T00:00:00"/>
    <x v="2"/>
    <x v="2"/>
    <x v="1"/>
    <x v="184"/>
    <s v="COL"/>
    <n v="10006904360"/>
    <n v="24.3"/>
    <x v="3"/>
  </r>
  <r>
    <x v="2"/>
    <x v="6"/>
    <d v="2015-10-31T00:00:00"/>
    <x v="2"/>
    <x v="2"/>
    <x v="1"/>
    <x v="93"/>
    <s v="MAS"/>
    <n v="10004868370"/>
    <n v="27.8"/>
    <x v="4"/>
  </r>
  <r>
    <x v="2"/>
    <x v="6"/>
    <d v="2015-10-31T00:00:00"/>
    <x v="2"/>
    <x v="2"/>
    <x v="1"/>
    <x v="200"/>
    <s v="HPS "/>
    <n v="10005506954"/>
    <n v="26.9"/>
    <x v="5"/>
  </r>
  <r>
    <x v="2"/>
    <x v="6"/>
    <d v="2015-10-31T00:00:00"/>
    <x v="2"/>
    <x v="4"/>
    <x v="0"/>
    <x v="79"/>
    <s v="GER"/>
    <n v="10006379247"/>
    <n v="25.6"/>
    <x v="0"/>
  </r>
  <r>
    <x v="2"/>
    <x v="6"/>
    <d v="2015-10-31T00:00:00"/>
    <x v="2"/>
    <x v="4"/>
    <x v="0"/>
    <x v="16"/>
    <s v="AUS"/>
    <n v="10006894559"/>
    <n v="23.2"/>
    <x v="1"/>
  </r>
  <r>
    <x v="2"/>
    <x v="6"/>
    <d v="2015-10-31T00:00:00"/>
    <x v="2"/>
    <x v="4"/>
    <x v="0"/>
    <x v="111"/>
    <s v="NZL"/>
    <n v="10005782695"/>
    <n v="26.3"/>
    <x v="2"/>
  </r>
  <r>
    <x v="2"/>
    <x v="6"/>
    <d v="2015-10-31T00:00:00"/>
    <x v="2"/>
    <x v="4"/>
    <x v="0"/>
    <x v="167"/>
    <s v="FRA"/>
    <n v="10003011125"/>
    <n v="31"/>
    <x v="3"/>
  </r>
  <r>
    <x v="2"/>
    <x v="6"/>
    <d v="2015-10-31T00:00:00"/>
    <x v="2"/>
    <x v="4"/>
    <x v="0"/>
    <x v="206"/>
    <s v="USA "/>
    <n v="10007500407"/>
    <n v="22.3"/>
    <x v="4"/>
  </r>
  <r>
    <x v="2"/>
    <x v="6"/>
    <d v="2015-10-31T00:00:00"/>
    <x v="2"/>
    <x v="4"/>
    <x v="0"/>
    <x v="92"/>
    <s v="JPN"/>
    <n v="10005964470"/>
    <n v="26.6"/>
    <x v="5"/>
  </r>
  <r>
    <x v="2"/>
    <x v="6"/>
    <d v="2015-10-31T00:00:00"/>
    <x v="2"/>
    <x v="4"/>
    <x v="1"/>
    <x v="184"/>
    <s v="COL"/>
    <n v="10006904360"/>
    <n v="24.3"/>
    <x v="0"/>
  </r>
  <r>
    <x v="2"/>
    <x v="6"/>
    <d v="2015-10-31T00:00:00"/>
    <x v="2"/>
    <x v="4"/>
    <x v="1"/>
    <x v="200"/>
    <s v="HPS "/>
    <n v="10005506954"/>
    <n v="26.9"/>
    <x v="1"/>
  </r>
  <r>
    <x v="2"/>
    <x v="6"/>
    <d v="2015-10-31T00:00:00"/>
    <x v="2"/>
    <x v="4"/>
    <x v="1"/>
    <x v="93"/>
    <s v="MAS"/>
    <n v="10004868370"/>
    <n v="27.8"/>
    <x v="2"/>
  </r>
  <r>
    <x v="2"/>
    <x v="6"/>
    <d v="2015-10-31T00:00:00"/>
    <x v="2"/>
    <x v="4"/>
    <x v="1"/>
    <x v="194"/>
    <s v="KOR"/>
    <n v="10007787464"/>
    <n v="24"/>
    <x v="3"/>
  </r>
  <r>
    <x v="2"/>
    <x v="6"/>
    <d v="2015-10-31T00:00:00"/>
    <x v="2"/>
    <x v="4"/>
    <x v="1"/>
    <x v="199"/>
    <s v="GER"/>
    <n v="10036244537"/>
    <n v="27.2"/>
    <x v="4"/>
  </r>
  <r>
    <x v="2"/>
    <x v="6"/>
    <d v="2015-10-31T00:00:00"/>
    <x v="2"/>
    <x v="4"/>
    <x v="1"/>
    <x v="91"/>
    <s v="GER"/>
    <n v="10004601723"/>
    <n v="28.3"/>
    <x v="5"/>
  </r>
  <r>
    <x v="22"/>
    <x v="6"/>
    <d v="2015-10-18T00:00:00"/>
    <x v="4"/>
    <x v="0"/>
    <x v="0"/>
    <x v="79"/>
    <s v="GER"/>
    <n v="10006379247"/>
    <n v="25.5"/>
    <x v="0"/>
  </r>
  <r>
    <x v="22"/>
    <x v="6"/>
    <d v="2015-10-18T00:00:00"/>
    <x v="4"/>
    <x v="0"/>
    <x v="0"/>
    <x v="157"/>
    <s v="AZE"/>
    <n v="10006319633"/>
    <n v="25.9"/>
    <x v="1"/>
  </r>
  <r>
    <x v="22"/>
    <x v="6"/>
    <d v="2015-10-18T00:00:00"/>
    <x v="4"/>
    <x v="0"/>
    <x v="0"/>
    <x v="215"/>
    <s v="GRE"/>
    <n v="10005505439"/>
    <n v="26.3"/>
    <x v="2"/>
  </r>
  <r>
    <x v="22"/>
    <x v="6"/>
    <d v="2015-10-18T00:00:00"/>
    <x v="4"/>
    <x v="0"/>
    <x v="0"/>
    <x v="47"/>
    <s v="LTU"/>
    <n v="10009181234"/>
    <n v="20.5"/>
    <x v="3"/>
  </r>
  <r>
    <x v="22"/>
    <x v="6"/>
    <d v="2015-10-18T00:00:00"/>
    <x v="4"/>
    <x v="0"/>
    <x v="0"/>
    <x v="87"/>
    <s v="BLR"/>
    <n v="10009017243"/>
    <n v="20.399999999999999"/>
    <x v="4"/>
  </r>
  <r>
    <x v="22"/>
    <x v="6"/>
    <d v="2015-10-18T00:00:00"/>
    <x v="4"/>
    <x v="0"/>
    <x v="1"/>
    <x v="193"/>
    <s v="RUS"/>
    <n v="10007271546"/>
    <n v="22.5"/>
    <x v="0"/>
  </r>
  <r>
    <x v="22"/>
    <x v="6"/>
    <d v="2015-10-18T00:00:00"/>
    <x v="4"/>
    <x v="0"/>
    <x v="1"/>
    <x v="68"/>
    <s v="HUN"/>
    <n v="10007073506"/>
    <n v="25.3"/>
    <x v="1"/>
  </r>
  <r>
    <x v="22"/>
    <x v="6"/>
    <d v="2015-10-18T00:00:00"/>
    <x v="4"/>
    <x v="0"/>
    <x v="1"/>
    <x v="51"/>
    <s v="ESP"/>
    <n v="10007502427"/>
    <n v="21.9"/>
    <x v="2"/>
  </r>
  <r>
    <x v="22"/>
    <x v="6"/>
    <d v="2015-10-18T00:00:00"/>
    <x v="4"/>
    <x v="0"/>
    <x v="1"/>
    <x v="117"/>
    <s v="ITA"/>
    <n v="10006073493"/>
    <n v="25.8"/>
    <x v="3"/>
  </r>
  <r>
    <x v="22"/>
    <x v="6"/>
    <d v="2015-10-18T00:00:00"/>
    <x v="4"/>
    <x v="0"/>
    <x v="1"/>
    <x v="216"/>
    <s v="UKR"/>
    <n v="10006320037"/>
    <n v="25.5"/>
    <x v="4"/>
  </r>
  <r>
    <x v="22"/>
    <x v="6"/>
    <d v="2015-10-18T00:00:00"/>
    <x v="4"/>
    <x v="0"/>
    <x v="2"/>
    <x v="202"/>
    <s v="GRE"/>
    <n v="10004633247"/>
    <n v="27.6"/>
    <x v="0"/>
  </r>
  <r>
    <x v="22"/>
    <x v="6"/>
    <d v="2015-10-18T00:00:00"/>
    <x v="4"/>
    <x v="0"/>
    <x v="2"/>
    <x v="214"/>
    <s v="NED "/>
    <n v="10006900320"/>
    <n v="24"/>
    <x v="1"/>
  </r>
  <r>
    <x v="22"/>
    <x v="6"/>
    <d v="2015-10-18T00:00:00"/>
    <x v="4"/>
    <x v="0"/>
    <x v="2"/>
    <x v="9"/>
    <s v="CZE"/>
    <n v="10004612534"/>
    <n v="28.4"/>
    <x v="2"/>
  </r>
  <r>
    <x v="22"/>
    <x v="6"/>
    <d v="2015-10-18T00:00:00"/>
    <x v="4"/>
    <x v="0"/>
    <x v="2"/>
    <x v="86"/>
    <s v="LTU"/>
    <n v="10009181032"/>
    <n v="20.8"/>
    <x v="3"/>
  </r>
  <r>
    <x v="22"/>
    <x v="6"/>
    <d v="2015-10-18T00:00:00"/>
    <x v="4"/>
    <x v="0"/>
    <x v="2"/>
    <x v="166"/>
    <s v="ITA"/>
    <n v="10006108051"/>
    <n v="26.8"/>
    <x v="4"/>
  </r>
  <r>
    <x v="22"/>
    <x v="6"/>
    <d v="2015-10-18T00:00:00"/>
    <x v="4"/>
    <x v="0"/>
    <x v="3"/>
    <x v="106"/>
    <s v="CZE"/>
    <n v="10006422895"/>
    <n v="24.4"/>
    <x v="0"/>
  </r>
  <r>
    <x v="22"/>
    <x v="6"/>
    <d v="2015-10-18T00:00:00"/>
    <x v="4"/>
    <x v="0"/>
    <x v="3"/>
    <x v="89"/>
    <s v="GBR"/>
    <n v="10004599194"/>
    <n v="27.6"/>
    <x v="1"/>
  </r>
  <r>
    <x v="22"/>
    <x v="6"/>
    <d v="2015-10-18T00:00:00"/>
    <x v="4"/>
    <x v="0"/>
    <x v="3"/>
    <x v="162"/>
    <s v="UKR"/>
    <n v="10002418415"/>
    <n v="33.200000000000003"/>
    <x v="2"/>
  </r>
  <r>
    <x v="22"/>
    <x v="6"/>
    <d v="2015-10-18T00:00:00"/>
    <x v="4"/>
    <x v="0"/>
    <x v="3"/>
    <x v="196"/>
    <s v="IRL"/>
    <n v="10007782616"/>
    <n v="22.2"/>
    <x v="3"/>
  </r>
  <r>
    <x v="22"/>
    <x v="6"/>
    <d v="2015-10-18T00:00:00"/>
    <x v="4"/>
    <x v="0"/>
    <x v="3"/>
    <x v="217"/>
    <s v="FIN"/>
    <n v="10008987436"/>
    <n v="28.9"/>
    <x v="4"/>
  </r>
  <r>
    <x v="22"/>
    <x v="6"/>
    <d v="2015-10-18T00:00:00"/>
    <x v="4"/>
    <x v="0"/>
    <x v="4"/>
    <x v="164"/>
    <s v="POL"/>
    <n v="10007891437"/>
    <n v="20.9"/>
    <x v="0"/>
  </r>
  <r>
    <x v="22"/>
    <x v="6"/>
    <d v="2015-10-18T00:00:00"/>
    <x v="4"/>
    <x v="0"/>
    <x v="4"/>
    <x v="56"/>
    <s v="GER"/>
    <n v="10007779683"/>
    <n v="19.8"/>
    <x v="1"/>
  </r>
  <r>
    <x v="22"/>
    <x v="6"/>
    <d v="2015-10-18T00:00:00"/>
    <x v="4"/>
    <x v="0"/>
    <x v="4"/>
    <x v="96"/>
    <s v="NED"/>
    <n v="10006900421"/>
    <n v="22.8"/>
    <x v="2"/>
  </r>
  <r>
    <x v="22"/>
    <x v="6"/>
    <d v="2015-10-18T00:00:00"/>
    <x v="4"/>
    <x v="0"/>
    <x v="4"/>
    <x v="218"/>
    <s v="BUL "/>
    <n v="10005574854"/>
    <n v="26.8"/>
    <x v="3"/>
  </r>
  <r>
    <x v="22"/>
    <x v="6"/>
    <d v="2015-10-18T00:00:00"/>
    <x v="4"/>
    <x v="0"/>
    <x v="4"/>
    <x v="167"/>
    <s v="FRA"/>
    <n v="10003011125"/>
    <n v="31"/>
    <x v="4"/>
  </r>
  <r>
    <x v="22"/>
    <x v="6"/>
    <d v="2015-10-18T00:00:00"/>
    <x v="4"/>
    <x v="0"/>
    <x v="4"/>
    <x v="219"/>
    <s v="ESP"/>
    <n v="10006553039"/>
    <n v="24"/>
    <x v="5"/>
  </r>
  <r>
    <x v="22"/>
    <x v="6"/>
    <d v="2015-10-18T00:00:00"/>
    <x v="4"/>
    <x v="0"/>
    <x v="5"/>
    <x v="109"/>
    <s v="POL"/>
    <n v="10006902239"/>
    <n v="24.3"/>
    <x v="0"/>
  </r>
  <r>
    <x v="22"/>
    <x v="6"/>
    <d v="2015-10-18T00:00:00"/>
    <x v="4"/>
    <x v="0"/>
    <x v="5"/>
    <x v="94"/>
    <s v="RUS"/>
    <n v="10003100142"/>
    <n v="29.6"/>
    <x v="1"/>
  </r>
  <r>
    <x v="22"/>
    <x v="6"/>
    <d v="2015-10-18T00:00:00"/>
    <x v="4"/>
    <x v="0"/>
    <x v="5"/>
    <x v="201"/>
    <s v="FRA"/>
    <n v="10004618796"/>
    <n v="28.1"/>
    <x v="2"/>
  </r>
  <r>
    <x v="22"/>
    <x v="6"/>
    <d v="2015-10-18T00:00:00"/>
    <x v="4"/>
    <x v="0"/>
    <x v="5"/>
    <x v="211"/>
    <s v="GBR "/>
    <n v="10003292122"/>
    <n v="29.4"/>
    <x v="3"/>
  </r>
  <r>
    <x v="22"/>
    <x v="6"/>
    <d v="2015-10-18T00:00:00"/>
    <x v="4"/>
    <x v="0"/>
    <x v="5"/>
    <x v="220"/>
    <s v="GEO"/>
    <n v="10006442501"/>
    <n v="25.2"/>
    <x v="4"/>
  </r>
  <r>
    <x v="22"/>
    <x v="6"/>
    <d v="2015-10-18T00:00:00"/>
    <x v="4"/>
    <x v="0"/>
    <x v="5"/>
    <x v="104"/>
    <s v="BLR"/>
    <n v="10009049979"/>
    <n v="20.6"/>
    <x v="5"/>
  </r>
  <r>
    <x v="22"/>
    <x v="6"/>
    <d v="2015-10-18T00:00:00"/>
    <x v="4"/>
    <x v="1"/>
    <x v="0"/>
    <x v="201"/>
    <s v="FRA"/>
    <n v="10004618796"/>
    <n v="28.1"/>
    <x v="0"/>
  </r>
  <r>
    <x v="22"/>
    <x v="6"/>
    <d v="2015-10-18T00:00:00"/>
    <x v="4"/>
    <x v="1"/>
    <x v="0"/>
    <x v="157"/>
    <s v="AZE"/>
    <n v="10006319633"/>
    <n v="25.9"/>
    <x v="1"/>
  </r>
  <r>
    <x v="22"/>
    <x v="6"/>
    <d v="2015-10-18T00:00:00"/>
    <x v="4"/>
    <x v="1"/>
    <x v="0"/>
    <x v="218"/>
    <s v="BUL "/>
    <n v="10005574854"/>
    <n v="26.8"/>
    <x v="2"/>
  </r>
  <r>
    <x v="22"/>
    <x v="6"/>
    <d v="2015-10-18T00:00:00"/>
    <x v="4"/>
    <x v="1"/>
    <x v="0"/>
    <x v="217"/>
    <s v="FIN"/>
    <n v="10008987436"/>
    <n v="28.9"/>
    <x v="3"/>
  </r>
  <r>
    <x v="22"/>
    <x v="6"/>
    <d v="2015-10-18T00:00:00"/>
    <x v="4"/>
    <x v="1"/>
    <x v="1"/>
    <x v="9"/>
    <s v="CZE"/>
    <n v="10004612534"/>
    <n v="28.4"/>
    <x v="0"/>
  </r>
  <r>
    <x v="22"/>
    <x v="6"/>
    <d v="2015-10-18T00:00:00"/>
    <x v="4"/>
    <x v="1"/>
    <x v="1"/>
    <x v="96"/>
    <s v="NED"/>
    <n v="10006900421"/>
    <n v="22.8"/>
    <x v="1"/>
  </r>
  <r>
    <x v="22"/>
    <x v="6"/>
    <d v="2015-10-18T00:00:00"/>
    <x v="4"/>
    <x v="1"/>
    <x v="1"/>
    <x v="68"/>
    <s v="HUN"/>
    <n v="10007073506"/>
    <n v="25.3"/>
    <x v="7"/>
  </r>
  <r>
    <x v="22"/>
    <x v="6"/>
    <d v="2015-10-18T00:00:00"/>
    <x v="4"/>
    <x v="1"/>
    <x v="1"/>
    <x v="196"/>
    <s v="IRL"/>
    <n v="10007782616"/>
    <n v="22.2"/>
    <x v="7"/>
  </r>
  <r>
    <x v="22"/>
    <x v="6"/>
    <d v="2015-10-18T00:00:00"/>
    <x v="4"/>
    <x v="1"/>
    <x v="2"/>
    <x v="167"/>
    <s v="FRA"/>
    <n v="10003011125"/>
    <n v="31"/>
    <x v="0"/>
  </r>
  <r>
    <x v="22"/>
    <x v="6"/>
    <d v="2015-10-18T00:00:00"/>
    <x v="4"/>
    <x v="1"/>
    <x v="2"/>
    <x v="214"/>
    <s v="NED "/>
    <n v="10006900320"/>
    <n v="24"/>
    <x v="1"/>
  </r>
  <r>
    <x v="22"/>
    <x v="6"/>
    <d v="2015-10-18T00:00:00"/>
    <x v="4"/>
    <x v="1"/>
    <x v="2"/>
    <x v="166"/>
    <s v="ITA"/>
    <n v="10006108051"/>
    <n v="26.8"/>
    <x v="2"/>
  </r>
  <r>
    <x v="22"/>
    <x v="6"/>
    <d v="2015-10-18T00:00:00"/>
    <x v="4"/>
    <x v="1"/>
    <x v="2"/>
    <x v="220"/>
    <s v="GEO"/>
    <n v="10006442501"/>
    <n v="25.2"/>
    <x v="3"/>
  </r>
  <r>
    <x v="22"/>
    <x v="6"/>
    <d v="2015-10-18T00:00:00"/>
    <x v="4"/>
    <x v="1"/>
    <x v="3"/>
    <x v="94"/>
    <s v="RUS"/>
    <n v="10003100142"/>
    <n v="29.6"/>
    <x v="0"/>
  </r>
  <r>
    <x v="22"/>
    <x v="6"/>
    <d v="2015-10-18T00:00:00"/>
    <x v="4"/>
    <x v="1"/>
    <x v="3"/>
    <x v="162"/>
    <s v="UKR"/>
    <n v="10002418415"/>
    <n v="33.200000000000003"/>
    <x v="1"/>
  </r>
  <r>
    <x v="22"/>
    <x v="6"/>
    <d v="2015-10-18T00:00:00"/>
    <x v="4"/>
    <x v="1"/>
    <x v="3"/>
    <x v="117"/>
    <s v="ITA"/>
    <n v="10006073493"/>
    <n v="25.8"/>
    <x v="2"/>
  </r>
  <r>
    <x v="22"/>
    <x v="6"/>
    <d v="2015-10-18T00:00:00"/>
    <x v="4"/>
    <x v="1"/>
    <x v="3"/>
    <x v="215"/>
    <s v="GRE"/>
    <n v="10005505439"/>
    <n v="26.3"/>
    <x v="3"/>
  </r>
  <r>
    <x v="22"/>
    <x v="6"/>
    <d v="2015-10-18T00:00:00"/>
    <x v="4"/>
    <x v="1"/>
    <x v="4"/>
    <x v="219"/>
    <s v="ESP"/>
    <n v="10006553039"/>
    <n v="24"/>
    <x v="0"/>
  </r>
  <r>
    <x v="22"/>
    <x v="6"/>
    <d v="2015-10-18T00:00:00"/>
    <x v="4"/>
    <x v="1"/>
    <x v="4"/>
    <x v="216"/>
    <s v="UKR"/>
    <n v="10006320037"/>
    <n v="25.5"/>
    <x v="1"/>
  </r>
  <r>
    <x v="22"/>
    <x v="6"/>
    <d v="2015-10-18T00:00:00"/>
    <x v="4"/>
    <x v="1"/>
    <x v="4"/>
    <x v="211"/>
    <s v="GBR "/>
    <n v="10003292122"/>
    <n v="29.4"/>
    <x v="2"/>
  </r>
  <r>
    <x v="22"/>
    <x v="6"/>
    <d v="2015-10-18T00:00:00"/>
    <x v="4"/>
    <x v="1"/>
    <x v="4"/>
    <x v="87"/>
    <s v="BLR"/>
    <n v="10009017243"/>
    <n v="20.399999999999999"/>
    <x v="3"/>
  </r>
  <r>
    <x v="22"/>
    <x v="6"/>
    <d v="2015-10-18T00:00:00"/>
    <x v="4"/>
    <x v="1"/>
    <x v="4"/>
    <x v="47"/>
    <s v="LTU"/>
    <n v="10009181234"/>
    <n v="20.5"/>
    <x v="4"/>
  </r>
  <r>
    <x v="22"/>
    <x v="6"/>
    <d v="2015-10-18T00:00:00"/>
    <x v="4"/>
    <x v="1"/>
    <x v="5"/>
    <x v="89"/>
    <s v="GBR"/>
    <n v="10004599194"/>
    <n v="27.6"/>
    <x v="0"/>
  </r>
  <r>
    <x v="22"/>
    <x v="6"/>
    <d v="2015-10-18T00:00:00"/>
    <x v="4"/>
    <x v="1"/>
    <x v="5"/>
    <x v="51"/>
    <s v="ESP"/>
    <n v="10007502427"/>
    <n v="21.9"/>
    <x v="1"/>
  </r>
  <r>
    <x v="22"/>
    <x v="6"/>
    <d v="2015-10-18T00:00:00"/>
    <x v="4"/>
    <x v="1"/>
    <x v="5"/>
    <x v="86"/>
    <s v="LTU"/>
    <n v="10009181032"/>
    <n v="20.8"/>
    <x v="2"/>
  </r>
  <r>
    <x v="22"/>
    <x v="6"/>
    <d v="2015-10-18T00:00:00"/>
    <x v="4"/>
    <x v="1"/>
    <x v="5"/>
    <x v="56"/>
    <s v="GER"/>
    <n v="10007779683"/>
    <n v="19.8"/>
    <x v="3"/>
  </r>
  <r>
    <x v="22"/>
    <x v="6"/>
    <d v="2015-10-18T00:00:00"/>
    <x v="4"/>
    <x v="1"/>
    <x v="5"/>
    <x v="104"/>
    <s v="BLR"/>
    <n v="10009049979"/>
    <n v="20.6"/>
    <x v="7"/>
  </r>
  <r>
    <x v="22"/>
    <x v="6"/>
    <d v="2015-10-18T00:00:00"/>
    <x v="4"/>
    <x v="2"/>
    <x v="0"/>
    <x v="167"/>
    <s v="FRA"/>
    <n v="10003011125"/>
    <n v="31"/>
    <x v="0"/>
  </r>
  <r>
    <x v="22"/>
    <x v="6"/>
    <d v="2015-10-18T00:00:00"/>
    <x v="4"/>
    <x v="2"/>
    <x v="0"/>
    <x v="201"/>
    <s v="FRA"/>
    <n v="10004618796"/>
    <n v="28.1"/>
    <x v="1"/>
  </r>
  <r>
    <x v="22"/>
    <x v="6"/>
    <d v="2015-10-18T00:00:00"/>
    <x v="4"/>
    <x v="2"/>
    <x v="0"/>
    <x v="9"/>
    <s v="CZE"/>
    <n v="10004612534"/>
    <n v="28.4"/>
    <x v="2"/>
  </r>
  <r>
    <x v="22"/>
    <x v="6"/>
    <d v="2015-10-18T00:00:00"/>
    <x v="4"/>
    <x v="2"/>
    <x v="0"/>
    <x v="193"/>
    <s v="RUS"/>
    <n v="10007271546"/>
    <n v="22.5"/>
    <x v="3"/>
  </r>
  <r>
    <x v="22"/>
    <x v="6"/>
    <d v="2015-10-18T00:00:00"/>
    <x v="4"/>
    <x v="2"/>
    <x v="0"/>
    <x v="202"/>
    <s v="GRE"/>
    <n v="10004633247"/>
    <n v="27.6"/>
    <x v="4"/>
  </r>
  <r>
    <x v="22"/>
    <x v="6"/>
    <d v="2015-10-18T00:00:00"/>
    <x v="4"/>
    <x v="2"/>
    <x v="0"/>
    <x v="79"/>
    <s v="GER"/>
    <n v="10006379247"/>
    <n v="25.5"/>
    <x v="5"/>
  </r>
  <r>
    <x v="22"/>
    <x v="6"/>
    <d v="2015-10-18T00:00:00"/>
    <x v="4"/>
    <x v="2"/>
    <x v="1"/>
    <x v="109"/>
    <s v="POL"/>
    <n v="10006902239"/>
    <n v="24.3"/>
    <x v="0"/>
  </r>
  <r>
    <x v="22"/>
    <x v="6"/>
    <d v="2015-10-18T00:00:00"/>
    <x v="4"/>
    <x v="2"/>
    <x v="1"/>
    <x v="94"/>
    <s v="RUS"/>
    <n v="10003100142"/>
    <n v="29.6"/>
    <x v="1"/>
  </r>
  <r>
    <x v="22"/>
    <x v="6"/>
    <d v="2015-10-18T00:00:00"/>
    <x v="4"/>
    <x v="2"/>
    <x v="1"/>
    <x v="106"/>
    <s v="CZE"/>
    <n v="10006422895"/>
    <n v="24.4"/>
    <x v="2"/>
  </r>
  <r>
    <x v="22"/>
    <x v="6"/>
    <d v="2015-10-18T00:00:00"/>
    <x v="4"/>
    <x v="2"/>
    <x v="1"/>
    <x v="89"/>
    <s v="GBR"/>
    <n v="10004599194"/>
    <n v="27.6"/>
    <x v="3"/>
  </r>
  <r>
    <x v="22"/>
    <x v="6"/>
    <d v="2015-10-18T00:00:00"/>
    <x v="4"/>
    <x v="2"/>
    <x v="1"/>
    <x v="164"/>
    <s v="POL"/>
    <n v="10007891437"/>
    <n v="20.9"/>
    <x v="4"/>
  </r>
  <r>
    <x v="22"/>
    <x v="6"/>
    <d v="2015-10-18T00:00:00"/>
    <x v="4"/>
    <x v="2"/>
    <x v="1"/>
    <x v="219"/>
    <s v="ESP"/>
    <n v="10006553039"/>
    <n v="24"/>
    <x v="5"/>
  </r>
  <r>
    <x v="22"/>
    <x v="6"/>
    <d v="2015-10-18T00:00:00"/>
    <x v="4"/>
    <x v="4"/>
    <x v="0"/>
    <x v="106"/>
    <s v="CZE"/>
    <n v="10006422895"/>
    <n v="24.4"/>
    <x v="0"/>
  </r>
  <r>
    <x v="22"/>
    <x v="6"/>
    <d v="2015-10-18T00:00:00"/>
    <x v="4"/>
    <x v="4"/>
    <x v="0"/>
    <x v="167"/>
    <s v="FRA"/>
    <n v="10003011125"/>
    <n v="31"/>
    <x v="1"/>
  </r>
  <r>
    <x v="22"/>
    <x v="6"/>
    <d v="2015-10-18T00:00:00"/>
    <x v="4"/>
    <x v="4"/>
    <x v="0"/>
    <x v="94"/>
    <s v="RUS"/>
    <n v="10003100142"/>
    <n v="29.6"/>
    <x v="2"/>
  </r>
  <r>
    <x v="22"/>
    <x v="6"/>
    <d v="2015-10-18T00:00:00"/>
    <x v="4"/>
    <x v="4"/>
    <x v="0"/>
    <x v="109"/>
    <s v="POL"/>
    <n v="10006902239"/>
    <n v="24.3"/>
    <x v="3"/>
  </r>
  <r>
    <x v="22"/>
    <x v="6"/>
    <d v="2015-10-18T00:00:00"/>
    <x v="4"/>
    <x v="4"/>
    <x v="0"/>
    <x v="201"/>
    <s v="FRA"/>
    <n v="10004618796"/>
    <n v="28.1"/>
    <x v="4"/>
  </r>
  <r>
    <x v="22"/>
    <x v="6"/>
    <d v="2015-10-18T00:00:00"/>
    <x v="4"/>
    <x v="4"/>
    <x v="0"/>
    <x v="9"/>
    <s v="CZE"/>
    <n v="10004612534"/>
    <n v="28.4"/>
    <x v="5"/>
  </r>
  <r>
    <x v="22"/>
    <x v="6"/>
    <d v="2015-10-18T00:00:00"/>
    <x v="4"/>
    <x v="4"/>
    <x v="1"/>
    <x v="202"/>
    <s v="GRE"/>
    <n v="10004633247"/>
    <n v="27.6"/>
    <x v="0"/>
  </r>
  <r>
    <x v="22"/>
    <x v="6"/>
    <d v="2015-10-18T00:00:00"/>
    <x v="4"/>
    <x v="4"/>
    <x v="1"/>
    <x v="89"/>
    <s v="GBR"/>
    <n v="10004599194"/>
    <n v="27.6"/>
    <x v="1"/>
  </r>
  <r>
    <x v="22"/>
    <x v="6"/>
    <d v="2015-10-18T00:00:00"/>
    <x v="4"/>
    <x v="4"/>
    <x v="1"/>
    <x v="193"/>
    <s v="RUS"/>
    <n v="10007271546"/>
    <n v="22.5"/>
    <x v="2"/>
  </r>
  <r>
    <x v="22"/>
    <x v="6"/>
    <d v="2015-10-18T00:00:00"/>
    <x v="4"/>
    <x v="4"/>
    <x v="1"/>
    <x v="219"/>
    <s v="ESP"/>
    <n v="10006553039"/>
    <n v="24"/>
    <x v="3"/>
  </r>
  <r>
    <x v="22"/>
    <x v="6"/>
    <d v="2015-10-18T00:00:00"/>
    <x v="4"/>
    <x v="4"/>
    <x v="1"/>
    <x v="164"/>
    <s v="POL"/>
    <n v="10007891437"/>
    <n v="20.9"/>
    <x v="4"/>
  </r>
  <r>
    <x v="22"/>
    <x v="6"/>
    <d v="2015-10-18T00:00:00"/>
    <x v="4"/>
    <x v="4"/>
    <x v="1"/>
    <x v="79"/>
    <s v="GER"/>
    <n v="10006379247"/>
    <n v="25.5"/>
    <x v="5"/>
  </r>
  <r>
    <x v="0"/>
    <x v="7"/>
    <d v="2015-02-19T00:00:00"/>
    <x v="0"/>
    <x v="0"/>
    <x v="0"/>
    <x v="91"/>
    <s v="GER"/>
    <n v="10004601723"/>
    <n v="27.7"/>
    <x v="0"/>
  </r>
  <r>
    <x v="0"/>
    <x v="7"/>
    <d v="2015-02-19T00:00:00"/>
    <x v="0"/>
    <x v="0"/>
    <x v="0"/>
    <x v="111"/>
    <s v="NZL"/>
    <n v="10005782695"/>
    <n v="25.6"/>
    <x v="1"/>
  </r>
  <r>
    <x v="0"/>
    <x v="7"/>
    <d v="2015-02-19T00:00:00"/>
    <x v="0"/>
    <x v="0"/>
    <x v="0"/>
    <x v="206"/>
    <s v="USA "/>
    <n v="10007500407"/>
    <n v="21.6"/>
    <x v="2"/>
  </r>
  <r>
    <x v="0"/>
    <x v="7"/>
    <d v="2015-02-19T00:00:00"/>
    <x v="0"/>
    <x v="0"/>
    <x v="0"/>
    <x v="221"/>
    <s v="POL"/>
    <n v="10003095795"/>
    <n v="29.9"/>
    <x v="3"/>
  </r>
  <r>
    <x v="0"/>
    <x v="7"/>
    <d v="2015-02-19T00:00:00"/>
    <x v="0"/>
    <x v="0"/>
    <x v="0"/>
    <x v="222"/>
    <s v="COL"/>
    <n v="10008952878"/>
    <n v="25.3"/>
    <x v="4"/>
  </r>
  <r>
    <x v="0"/>
    <x v="7"/>
    <d v="2015-02-19T00:00:00"/>
    <x v="0"/>
    <x v="0"/>
    <x v="0"/>
    <x v="201"/>
    <s v="FRA"/>
    <n v="10004618796"/>
    <n v="27.5"/>
    <x v="5"/>
  </r>
  <r>
    <x v="0"/>
    <x v="7"/>
    <d v="2015-02-19T00:00:00"/>
    <x v="0"/>
    <x v="0"/>
    <x v="1"/>
    <x v="5"/>
    <s v="GER"/>
    <n v="10048325582"/>
    <n v="23"/>
    <x v="0"/>
  </r>
  <r>
    <x v="0"/>
    <x v="7"/>
    <d v="2015-02-19T00:00:00"/>
    <x v="0"/>
    <x v="0"/>
    <x v="1"/>
    <x v="16"/>
    <s v="AUS"/>
    <n v="10006894559"/>
    <n v="22.5"/>
    <x v="1"/>
  </r>
  <r>
    <x v="0"/>
    <x v="7"/>
    <d v="2015-02-19T00:00:00"/>
    <x v="0"/>
    <x v="0"/>
    <x v="1"/>
    <x v="94"/>
    <s v="RUS"/>
    <n v="10003100142"/>
    <n v="28.9"/>
    <x v="2"/>
  </r>
  <r>
    <x v="0"/>
    <x v="7"/>
    <d v="2015-02-19T00:00:00"/>
    <x v="0"/>
    <x v="0"/>
    <x v="1"/>
    <x v="184"/>
    <s v="COL"/>
    <n v="10006904360"/>
    <n v="23.6"/>
    <x v="3"/>
  </r>
  <r>
    <x v="0"/>
    <x v="7"/>
    <d v="2015-02-19T00:00:00"/>
    <x v="0"/>
    <x v="0"/>
    <x v="1"/>
    <x v="84"/>
    <s v="CAN"/>
    <n v="10007212639"/>
    <n v="23.6"/>
    <x v="4"/>
  </r>
  <r>
    <x v="0"/>
    <x v="7"/>
    <d v="2015-02-19T00:00:00"/>
    <x v="0"/>
    <x v="0"/>
    <x v="1"/>
    <x v="109"/>
    <s v="POL"/>
    <n v="10006902239"/>
    <n v="23.6"/>
    <x v="5"/>
  </r>
  <r>
    <x v="0"/>
    <x v="7"/>
    <d v="2015-02-19T00:00:00"/>
    <x v="0"/>
    <x v="0"/>
    <x v="2"/>
    <x v="93"/>
    <s v="MAS"/>
    <n v="10004868370"/>
    <n v="27.1"/>
    <x v="0"/>
  </r>
  <r>
    <x v="0"/>
    <x v="7"/>
    <d v="2015-02-19T00:00:00"/>
    <x v="0"/>
    <x v="0"/>
    <x v="2"/>
    <x v="96"/>
    <s v="NED"/>
    <n v="10006900421"/>
    <n v="22.2"/>
    <x v="1"/>
  </r>
  <r>
    <x v="0"/>
    <x v="7"/>
    <d v="2015-02-19T00:00:00"/>
    <x v="0"/>
    <x v="0"/>
    <x v="2"/>
    <x v="159"/>
    <s v="AUS"/>
    <n v="10007811817"/>
    <n v="21.1"/>
    <x v="2"/>
  </r>
  <r>
    <x v="0"/>
    <x v="7"/>
    <d v="2015-02-19T00:00:00"/>
    <x v="0"/>
    <x v="0"/>
    <x v="2"/>
    <x v="117"/>
    <s v="ITA"/>
    <n v="10006073493"/>
    <n v="25.2"/>
    <x v="3"/>
  </r>
  <r>
    <x v="0"/>
    <x v="7"/>
    <d v="2015-02-19T00:00:00"/>
    <x v="0"/>
    <x v="0"/>
    <x v="2"/>
    <x v="79"/>
    <s v="GER"/>
    <n v="10006379247"/>
    <n v="24.9"/>
    <x v="4"/>
  </r>
  <r>
    <x v="0"/>
    <x v="7"/>
    <d v="2015-02-19T00:00:00"/>
    <x v="0"/>
    <x v="0"/>
    <x v="2"/>
    <x v="89"/>
    <s v="GBR"/>
    <n v="10004599194"/>
    <n v="26.9"/>
    <x v="5"/>
  </r>
  <r>
    <x v="0"/>
    <x v="7"/>
    <d v="2015-02-19T00:00:00"/>
    <x v="0"/>
    <x v="0"/>
    <x v="2"/>
    <x v="161"/>
    <s v="JPN"/>
    <n v="10003349716"/>
    <n v="29.8"/>
    <x v="6"/>
  </r>
  <r>
    <x v="0"/>
    <x v="7"/>
    <d v="2015-02-19T00:00:00"/>
    <x v="0"/>
    <x v="0"/>
    <x v="3"/>
    <x v="33"/>
    <s v="NZL"/>
    <n v="10006184742"/>
    <n v="23.6"/>
    <x v="0"/>
  </r>
  <r>
    <x v="0"/>
    <x v="7"/>
    <d v="2015-02-19T00:00:00"/>
    <x v="0"/>
    <x v="0"/>
    <x v="3"/>
    <x v="167"/>
    <s v="FRA"/>
    <n v="10003011125"/>
    <n v="30.3"/>
    <x v="1"/>
  </r>
  <r>
    <x v="0"/>
    <x v="7"/>
    <d v="2015-02-19T00:00:00"/>
    <x v="0"/>
    <x v="0"/>
    <x v="3"/>
    <x v="99"/>
    <s v="RUS"/>
    <n v="10051694112"/>
    <n v="28.1"/>
    <x v="2"/>
  </r>
  <r>
    <x v="0"/>
    <x v="7"/>
    <d v="2015-02-19T00:00:00"/>
    <x v="0"/>
    <x v="0"/>
    <x v="3"/>
    <x v="202"/>
    <s v="GRE"/>
    <n v="10004633247"/>
    <n v="26.9"/>
    <x v="3"/>
  </r>
  <r>
    <x v="0"/>
    <x v="7"/>
    <d v="2015-02-19T00:00:00"/>
    <x v="0"/>
    <x v="0"/>
    <x v="3"/>
    <x v="193"/>
    <s v="RUS"/>
    <n v="10007271546"/>
    <n v="21.9"/>
    <x v="4"/>
  </r>
  <r>
    <x v="0"/>
    <x v="7"/>
    <d v="2015-02-19T00:00:00"/>
    <x v="0"/>
    <x v="0"/>
    <x v="3"/>
    <x v="223"/>
    <s v="MAS "/>
    <n v="10055651813"/>
    <m/>
    <x v="5"/>
  </r>
  <r>
    <x v="0"/>
    <x v="7"/>
    <d v="2015-02-19T00:00:00"/>
    <x v="0"/>
    <x v="1"/>
    <x v="0"/>
    <x v="109"/>
    <s v="POL"/>
    <n v="10006902239"/>
    <n v="23.6"/>
    <x v="0"/>
  </r>
  <r>
    <x v="0"/>
    <x v="7"/>
    <d v="2015-02-19T00:00:00"/>
    <x v="0"/>
    <x v="1"/>
    <x v="0"/>
    <x v="202"/>
    <s v="GRE"/>
    <n v="10004633247"/>
    <n v="26.9"/>
    <x v="1"/>
  </r>
  <r>
    <x v="0"/>
    <x v="7"/>
    <d v="2015-02-19T00:00:00"/>
    <x v="0"/>
    <x v="1"/>
    <x v="0"/>
    <x v="79"/>
    <s v="GER"/>
    <n v="10006379247"/>
    <n v="24.9"/>
    <x v="2"/>
  </r>
  <r>
    <x v="0"/>
    <x v="7"/>
    <d v="2015-02-19T00:00:00"/>
    <x v="0"/>
    <x v="1"/>
    <x v="0"/>
    <x v="206"/>
    <s v="USA "/>
    <n v="10007500407"/>
    <n v="21.6"/>
    <x v="3"/>
  </r>
  <r>
    <x v="0"/>
    <x v="7"/>
    <d v="2015-02-19T00:00:00"/>
    <x v="0"/>
    <x v="1"/>
    <x v="1"/>
    <x v="201"/>
    <s v="FRA"/>
    <n v="10004618796"/>
    <n v="27.5"/>
    <x v="0"/>
  </r>
  <r>
    <x v="0"/>
    <x v="7"/>
    <d v="2015-02-19T00:00:00"/>
    <x v="0"/>
    <x v="1"/>
    <x v="1"/>
    <x v="94"/>
    <s v="RUS"/>
    <n v="10003100142"/>
    <n v="28.9"/>
    <x v="1"/>
  </r>
  <r>
    <x v="0"/>
    <x v="7"/>
    <d v="2015-02-19T00:00:00"/>
    <x v="0"/>
    <x v="1"/>
    <x v="1"/>
    <x v="84"/>
    <s v="CAN"/>
    <n v="10007212639"/>
    <n v="23.6"/>
    <x v="2"/>
  </r>
  <r>
    <x v="0"/>
    <x v="7"/>
    <d v="2015-02-19T00:00:00"/>
    <x v="0"/>
    <x v="1"/>
    <x v="1"/>
    <x v="117"/>
    <s v="ITA"/>
    <n v="10006073493"/>
    <n v="25.2"/>
    <x v="3"/>
  </r>
  <r>
    <x v="0"/>
    <x v="7"/>
    <d v="2015-02-19T00:00:00"/>
    <x v="0"/>
    <x v="1"/>
    <x v="2"/>
    <x v="184"/>
    <s v="COL"/>
    <n v="10006904360"/>
    <n v="23.6"/>
    <x v="0"/>
  </r>
  <r>
    <x v="0"/>
    <x v="7"/>
    <d v="2015-02-19T00:00:00"/>
    <x v="0"/>
    <x v="1"/>
    <x v="2"/>
    <x v="159"/>
    <s v="AUS"/>
    <n v="10007811817"/>
    <n v="21.1"/>
    <x v="1"/>
  </r>
  <r>
    <x v="0"/>
    <x v="7"/>
    <d v="2015-02-19T00:00:00"/>
    <x v="0"/>
    <x v="1"/>
    <x v="2"/>
    <x v="222"/>
    <s v="COL"/>
    <n v="10008952878"/>
    <n v="25.3"/>
    <x v="2"/>
  </r>
  <r>
    <x v="0"/>
    <x v="7"/>
    <d v="2015-02-19T00:00:00"/>
    <x v="0"/>
    <x v="1"/>
    <x v="2"/>
    <x v="223"/>
    <s v="MAS "/>
    <n v="10055651813"/>
    <m/>
    <x v="3"/>
  </r>
  <r>
    <x v="0"/>
    <x v="7"/>
    <d v="2015-02-19T00:00:00"/>
    <x v="0"/>
    <x v="1"/>
    <x v="3"/>
    <x v="193"/>
    <s v="RUS"/>
    <n v="10007271546"/>
    <n v="21.9"/>
    <x v="0"/>
  </r>
  <r>
    <x v="0"/>
    <x v="7"/>
    <d v="2015-02-19T00:00:00"/>
    <x v="0"/>
    <x v="1"/>
    <x v="3"/>
    <x v="89"/>
    <s v="GBR"/>
    <n v="10004599194"/>
    <n v="26.9"/>
    <x v="1"/>
  </r>
  <r>
    <x v="0"/>
    <x v="7"/>
    <d v="2015-02-19T00:00:00"/>
    <x v="0"/>
    <x v="1"/>
    <x v="3"/>
    <x v="99"/>
    <s v="RUS"/>
    <n v="10051694112"/>
    <n v="28.1"/>
    <x v="2"/>
  </r>
  <r>
    <x v="0"/>
    <x v="7"/>
    <d v="2015-02-19T00:00:00"/>
    <x v="0"/>
    <x v="1"/>
    <x v="3"/>
    <x v="161"/>
    <s v="JPN"/>
    <n v="10003349716"/>
    <n v="29.8"/>
    <x v="3"/>
  </r>
  <r>
    <x v="0"/>
    <x v="7"/>
    <d v="2015-02-19T00:00:00"/>
    <x v="0"/>
    <x v="1"/>
    <x v="3"/>
    <x v="221"/>
    <s v="POL"/>
    <n v="10003095795"/>
    <n v="29.9"/>
    <x v="4"/>
  </r>
  <r>
    <x v="0"/>
    <x v="7"/>
    <d v="2015-02-19T00:00:00"/>
    <x v="0"/>
    <x v="2"/>
    <x v="0"/>
    <x v="193"/>
    <s v="RUS"/>
    <n v="10007271546"/>
    <n v="21.9"/>
    <x v="0"/>
  </r>
  <r>
    <x v="0"/>
    <x v="7"/>
    <d v="2015-02-19T00:00:00"/>
    <x v="0"/>
    <x v="2"/>
    <x v="0"/>
    <x v="91"/>
    <s v="GER"/>
    <n v="10004601723"/>
    <n v="27.7"/>
    <x v="1"/>
  </r>
  <r>
    <x v="0"/>
    <x v="7"/>
    <d v="2015-02-19T00:00:00"/>
    <x v="0"/>
    <x v="2"/>
    <x v="0"/>
    <x v="33"/>
    <s v="NZL"/>
    <n v="10006184742"/>
    <n v="23.6"/>
    <x v="2"/>
  </r>
  <r>
    <x v="0"/>
    <x v="7"/>
    <d v="2015-02-19T00:00:00"/>
    <x v="0"/>
    <x v="2"/>
    <x v="0"/>
    <x v="96"/>
    <s v="NED"/>
    <n v="10006900421"/>
    <n v="22.2"/>
    <x v="3"/>
  </r>
  <r>
    <x v="0"/>
    <x v="7"/>
    <d v="2015-02-19T00:00:00"/>
    <x v="0"/>
    <x v="2"/>
    <x v="0"/>
    <x v="16"/>
    <s v="AUS"/>
    <n v="10006894559"/>
    <n v="22.5"/>
    <x v="4"/>
  </r>
  <r>
    <x v="0"/>
    <x v="7"/>
    <d v="2015-02-19T00:00:00"/>
    <x v="0"/>
    <x v="2"/>
    <x v="0"/>
    <x v="109"/>
    <s v="POL"/>
    <n v="10006902239"/>
    <n v="23.6"/>
    <x v="5"/>
  </r>
  <r>
    <x v="0"/>
    <x v="7"/>
    <d v="2015-02-19T00:00:00"/>
    <x v="0"/>
    <x v="2"/>
    <x v="1"/>
    <x v="111"/>
    <s v="NZL"/>
    <n v="10005782695"/>
    <n v="25.6"/>
    <x v="0"/>
  </r>
  <r>
    <x v="0"/>
    <x v="7"/>
    <d v="2015-02-19T00:00:00"/>
    <x v="0"/>
    <x v="2"/>
    <x v="1"/>
    <x v="167"/>
    <s v="FRA"/>
    <n v="10003011125"/>
    <n v="30.3"/>
    <x v="1"/>
  </r>
  <r>
    <x v="0"/>
    <x v="7"/>
    <d v="2015-02-19T00:00:00"/>
    <x v="0"/>
    <x v="2"/>
    <x v="1"/>
    <x v="93"/>
    <s v="MAS"/>
    <n v="10004868370"/>
    <n v="27.1"/>
    <x v="2"/>
  </r>
  <r>
    <x v="0"/>
    <x v="7"/>
    <d v="2015-02-19T00:00:00"/>
    <x v="0"/>
    <x v="2"/>
    <x v="1"/>
    <x v="5"/>
    <s v="GER"/>
    <n v="10048325582"/>
    <n v="23"/>
    <x v="3"/>
  </r>
  <r>
    <x v="0"/>
    <x v="7"/>
    <d v="2015-02-19T00:00:00"/>
    <x v="0"/>
    <x v="2"/>
    <x v="1"/>
    <x v="201"/>
    <s v="FRA"/>
    <n v="10004618796"/>
    <n v="27.5"/>
    <x v="4"/>
  </r>
  <r>
    <x v="0"/>
    <x v="7"/>
    <d v="2015-02-19T00:00:00"/>
    <x v="0"/>
    <x v="2"/>
    <x v="1"/>
    <x v="184"/>
    <s v="COL"/>
    <n v="10006904360"/>
    <n v="23.6"/>
    <x v="5"/>
  </r>
  <r>
    <x v="0"/>
    <x v="7"/>
    <d v="2015-02-19T00:00:00"/>
    <x v="0"/>
    <x v="4"/>
    <x v="0"/>
    <x v="167"/>
    <s v="FRA"/>
    <n v="10003011125"/>
    <n v="30.3"/>
    <x v="0"/>
  </r>
  <r>
    <x v="0"/>
    <x v="7"/>
    <d v="2015-02-19T00:00:00"/>
    <x v="0"/>
    <x v="4"/>
    <x v="0"/>
    <x v="111"/>
    <s v="NZL"/>
    <n v="10005782695"/>
    <n v="25.6"/>
    <x v="1"/>
  </r>
  <r>
    <x v="0"/>
    <x v="7"/>
    <d v="2015-02-19T00:00:00"/>
    <x v="0"/>
    <x v="4"/>
    <x v="0"/>
    <x v="93"/>
    <s v="MAS"/>
    <n v="10004868370"/>
    <n v="27.1"/>
    <x v="2"/>
  </r>
  <r>
    <x v="0"/>
    <x v="7"/>
    <d v="2015-02-19T00:00:00"/>
    <x v="0"/>
    <x v="4"/>
    <x v="0"/>
    <x v="91"/>
    <s v="GER"/>
    <n v="10004601723"/>
    <n v="27.7"/>
    <x v="3"/>
  </r>
  <r>
    <x v="0"/>
    <x v="7"/>
    <d v="2015-02-19T00:00:00"/>
    <x v="0"/>
    <x v="4"/>
    <x v="0"/>
    <x v="193"/>
    <s v="RUS"/>
    <n v="10007271546"/>
    <n v="21.9"/>
    <x v="4"/>
  </r>
  <r>
    <x v="0"/>
    <x v="7"/>
    <d v="2015-02-19T00:00:00"/>
    <x v="0"/>
    <x v="4"/>
    <x v="0"/>
    <x v="33"/>
    <s v="NZL"/>
    <n v="10006184742"/>
    <n v="23.6"/>
    <x v="5"/>
  </r>
  <r>
    <x v="0"/>
    <x v="7"/>
    <d v="2015-02-19T00:00:00"/>
    <x v="0"/>
    <x v="4"/>
    <x v="1"/>
    <x v="184"/>
    <s v="COL"/>
    <n v="10006904360"/>
    <n v="23.6"/>
    <x v="0"/>
  </r>
  <r>
    <x v="0"/>
    <x v="7"/>
    <d v="2015-02-19T00:00:00"/>
    <x v="0"/>
    <x v="4"/>
    <x v="1"/>
    <x v="5"/>
    <s v="GER"/>
    <n v="10048325582"/>
    <n v="23"/>
    <x v="1"/>
  </r>
  <r>
    <x v="0"/>
    <x v="7"/>
    <d v="2015-02-19T00:00:00"/>
    <x v="0"/>
    <x v="4"/>
    <x v="1"/>
    <x v="96"/>
    <s v="NED"/>
    <n v="10006900421"/>
    <n v="22.2"/>
    <x v="2"/>
  </r>
  <r>
    <x v="0"/>
    <x v="7"/>
    <d v="2015-02-19T00:00:00"/>
    <x v="0"/>
    <x v="4"/>
    <x v="1"/>
    <x v="16"/>
    <s v="AUS"/>
    <n v="10006894559"/>
    <n v="22.5"/>
    <x v="3"/>
  </r>
  <r>
    <x v="0"/>
    <x v="7"/>
    <d v="2015-02-19T00:00:00"/>
    <x v="0"/>
    <x v="4"/>
    <x v="1"/>
    <x v="201"/>
    <s v="FRA"/>
    <n v="10004618796"/>
    <n v="27.5"/>
    <x v="4"/>
  </r>
  <r>
    <x v="0"/>
    <x v="7"/>
    <d v="2015-02-19T00:00:00"/>
    <x v="0"/>
    <x v="4"/>
    <x v="1"/>
    <x v="109"/>
    <s v="POL"/>
    <n v="10006902239"/>
    <n v="23.6"/>
    <x v="5"/>
  </r>
  <r>
    <x v="2"/>
    <x v="7"/>
    <d v="2015-01-17T00:00:00"/>
    <x v="2"/>
    <x v="0"/>
    <x v="0"/>
    <x v="178"/>
    <s v="GBR"/>
    <n v="10006898300"/>
    <n v="22.4"/>
    <x v="0"/>
  </r>
  <r>
    <x v="2"/>
    <x v="7"/>
    <d v="2015-01-17T00:00:00"/>
    <x v="2"/>
    <x v="0"/>
    <x v="0"/>
    <x v="209"/>
    <s v="BRA"/>
    <n v="10007165755"/>
    <n v="25"/>
    <x v="1"/>
  </r>
  <r>
    <x v="2"/>
    <x v="7"/>
    <d v="2015-01-17T00:00:00"/>
    <x v="2"/>
    <x v="0"/>
    <x v="0"/>
    <x v="161"/>
    <s v="JPN"/>
    <n v="10003349716"/>
    <n v="29.7"/>
    <x v="2"/>
  </r>
  <r>
    <x v="2"/>
    <x v="7"/>
    <d v="2015-01-17T00:00:00"/>
    <x v="2"/>
    <x v="0"/>
    <x v="0"/>
    <x v="206"/>
    <s v="USA "/>
    <n v="10007500407"/>
    <n v="21.5"/>
    <x v="3"/>
  </r>
  <r>
    <x v="2"/>
    <x v="7"/>
    <d v="2015-01-17T00:00:00"/>
    <x v="2"/>
    <x v="0"/>
    <x v="1"/>
    <x v="91"/>
    <s v="GER"/>
    <n v="10004601723"/>
    <n v="27.6"/>
    <x v="0"/>
  </r>
  <r>
    <x v="2"/>
    <x v="7"/>
    <d v="2015-01-17T00:00:00"/>
    <x v="2"/>
    <x v="0"/>
    <x v="1"/>
    <x v="207"/>
    <s v="CZE "/>
    <n v="10004722668"/>
    <n v="29.1"/>
    <x v="1"/>
  </r>
  <r>
    <x v="2"/>
    <x v="7"/>
    <d v="2015-01-17T00:00:00"/>
    <x v="2"/>
    <x v="0"/>
    <x v="1"/>
    <x v="47"/>
    <s v="LTU"/>
    <n v="10009181234"/>
    <n v="19.8"/>
    <x v="2"/>
  </r>
  <r>
    <x v="2"/>
    <x v="7"/>
    <d v="2015-01-17T00:00:00"/>
    <x v="2"/>
    <x v="0"/>
    <x v="1"/>
    <x v="192"/>
    <s v="IRI"/>
    <n v="10007828082"/>
    <n v="21.1"/>
    <x v="3"/>
  </r>
  <r>
    <x v="2"/>
    <x v="7"/>
    <d v="2015-01-17T00:00:00"/>
    <x v="2"/>
    <x v="0"/>
    <x v="1"/>
    <x v="84"/>
    <s v="CAN"/>
    <n v="10007212639"/>
    <n v="23.5"/>
    <x v="4"/>
  </r>
  <r>
    <x v="2"/>
    <x v="7"/>
    <d v="2015-01-17T00:00:00"/>
    <x v="2"/>
    <x v="0"/>
    <x v="2"/>
    <x v="223"/>
    <s v="MAS "/>
    <n v="10055651813"/>
    <m/>
    <x v="0"/>
  </r>
  <r>
    <x v="2"/>
    <x v="7"/>
    <d v="2015-01-17T00:00:00"/>
    <x v="2"/>
    <x v="0"/>
    <x v="2"/>
    <x v="199"/>
    <s v="GER"/>
    <n v="10036244537"/>
    <n v="26.5"/>
    <x v="1"/>
  </r>
  <r>
    <x v="2"/>
    <x v="7"/>
    <d v="2015-01-17T00:00:00"/>
    <x v="2"/>
    <x v="0"/>
    <x v="2"/>
    <x v="224"/>
    <s v="ESP "/>
    <n v="10004613039"/>
    <n v="26.1"/>
    <x v="2"/>
  </r>
  <r>
    <x v="2"/>
    <x v="7"/>
    <d v="2015-01-17T00:00:00"/>
    <x v="2"/>
    <x v="0"/>
    <x v="2"/>
    <x v="167"/>
    <s v="FRA"/>
    <n v="10003011125"/>
    <n v="30.3"/>
    <x v="3"/>
  </r>
  <r>
    <x v="2"/>
    <x v="7"/>
    <d v="2015-01-17T00:00:00"/>
    <x v="2"/>
    <x v="0"/>
    <x v="2"/>
    <x v="157"/>
    <s v="AZE"/>
    <n v="10006319633"/>
    <n v="25.1"/>
    <x v="4"/>
  </r>
  <r>
    <x v="2"/>
    <x v="7"/>
    <d v="2015-01-17T00:00:00"/>
    <x v="2"/>
    <x v="0"/>
    <x v="3"/>
    <x v="92"/>
    <s v="JPN"/>
    <n v="10005964470"/>
    <n v="25.8"/>
    <x v="0"/>
  </r>
  <r>
    <x v="2"/>
    <x v="7"/>
    <d v="2015-01-17T00:00:00"/>
    <x v="2"/>
    <x v="0"/>
    <x v="3"/>
    <x v="225"/>
    <s v="AUS "/>
    <n v="10007812019"/>
    <n v="20.6"/>
    <x v="1"/>
  </r>
  <r>
    <x v="2"/>
    <x v="7"/>
    <d v="2015-01-17T00:00:00"/>
    <x v="2"/>
    <x v="0"/>
    <x v="3"/>
    <x v="202"/>
    <s v="GRE"/>
    <n v="10004633247"/>
    <n v="26.8"/>
    <x v="2"/>
  </r>
  <r>
    <x v="2"/>
    <x v="7"/>
    <d v="2015-01-17T00:00:00"/>
    <x v="2"/>
    <x v="0"/>
    <x v="3"/>
    <x v="94"/>
    <s v="RUS"/>
    <n v="10003100142"/>
    <n v="28.8"/>
    <x v="3"/>
  </r>
  <r>
    <x v="2"/>
    <x v="7"/>
    <d v="2015-01-17T00:00:00"/>
    <x v="2"/>
    <x v="0"/>
    <x v="3"/>
    <x v="221"/>
    <s v="POL"/>
    <n v="10003095795"/>
    <n v="29.8"/>
    <x v="4"/>
  </r>
  <r>
    <x v="2"/>
    <x v="7"/>
    <d v="2015-01-17T00:00:00"/>
    <x v="2"/>
    <x v="0"/>
    <x v="4"/>
    <x v="99"/>
    <s v="RUS"/>
    <n v="10051694112"/>
    <n v="28"/>
    <x v="0"/>
  </r>
  <r>
    <x v="2"/>
    <x v="7"/>
    <d v="2015-01-17T00:00:00"/>
    <x v="2"/>
    <x v="0"/>
    <x v="4"/>
    <x v="117"/>
    <s v="ITA"/>
    <n v="10006073493"/>
    <n v="25.1"/>
    <x v="1"/>
  </r>
  <r>
    <x v="2"/>
    <x v="7"/>
    <d v="2015-01-17T00:00:00"/>
    <x v="2"/>
    <x v="0"/>
    <x v="4"/>
    <x v="96"/>
    <s v="NED"/>
    <n v="10006900421"/>
    <n v="22.1"/>
    <x v="2"/>
  </r>
  <r>
    <x v="2"/>
    <x v="7"/>
    <d v="2015-01-17T00:00:00"/>
    <x v="2"/>
    <x v="0"/>
    <x v="4"/>
    <x v="226"/>
    <s v="RUS"/>
    <n v="10006065817"/>
    <n v="25.9"/>
    <x v="3"/>
  </r>
  <r>
    <x v="2"/>
    <x v="7"/>
    <d v="2015-01-17T00:00:00"/>
    <x v="2"/>
    <x v="0"/>
    <x v="4"/>
    <x v="97"/>
    <s v="CHN"/>
    <n v="10007947011"/>
    <n v="20.2"/>
    <x v="4"/>
  </r>
  <r>
    <x v="2"/>
    <x v="7"/>
    <d v="2015-01-17T00:00:00"/>
    <x v="2"/>
    <x v="0"/>
    <x v="5"/>
    <x v="184"/>
    <s v="COL"/>
    <n v="10006904360"/>
    <n v="23.5"/>
    <x v="0"/>
  </r>
  <r>
    <x v="2"/>
    <x v="7"/>
    <d v="2015-01-17T00:00:00"/>
    <x v="2"/>
    <x v="0"/>
    <x v="5"/>
    <x v="54"/>
    <s v="VEN"/>
    <n v="10004717719"/>
    <n v="26.1"/>
    <x v="1"/>
  </r>
  <r>
    <x v="2"/>
    <x v="7"/>
    <d v="2015-01-17T00:00:00"/>
    <x v="2"/>
    <x v="0"/>
    <x v="5"/>
    <x v="200"/>
    <s v="NZL "/>
    <n v="10005506954"/>
    <n v="26.1"/>
    <x v="2"/>
  </r>
  <r>
    <x v="2"/>
    <x v="7"/>
    <d v="2015-01-17T00:00:00"/>
    <x v="2"/>
    <x v="0"/>
    <x v="5"/>
    <x v="196"/>
    <s v="IRL"/>
    <n v="10007782616"/>
    <n v="21.4"/>
    <x v="3"/>
  </r>
  <r>
    <x v="2"/>
    <x v="7"/>
    <d v="2015-01-17T00:00:00"/>
    <x v="2"/>
    <x v="0"/>
    <x v="5"/>
    <x v="12"/>
    <s v="TTO"/>
    <n v="10009010876"/>
    <n v="21"/>
    <x v="4"/>
  </r>
  <r>
    <x v="2"/>
    <x v="7"/>
    <d v="2015-01-17T00:00:00"/>
    <x v="2"/>
    <x v="1"/>
    <x v="0"/>
    <x v="200"/>
    <s v="NZL "/>
    <n v="10005506954"/>
    <n v="26.1"/>
    <x v="0"/>
  </r>
  <r>
    <x v="2"/>
    <x v="7"/>
    <d v="2015-01-17T00:00:00"/>
    <x v="2"/>
    <x v="1"/>
    <x v="0"/>
    <x v="192"/>
    <s v="IRI"/>
    <n v="10007828082"/>
    <n v="21.1"/>
    <x v="1"/>
  </r>
  <r>
    <x v="2"/>
    <x v="7"/>
    <d v="2015-01-17T00:00:00"/>
    <x v="2"/>
    <x v="1"/>
    <x v="0"/>
    <x v="209"/>
    <s v="BRA"/>
    <n v="10007165755"/>
    <n v="25"/>
    <x v="2"/>
  </r>
  <r>
    <x v="2"/>
    <x v="7"/>
    <d v="2015-01-17T00:00:00"/>
    <x v="2"/>
    <x v="1"/>
    <x v="0"/>
    <x v="97"/>
    <s v="CHN"/>
    <n v="10007947011"/>
    <n v="20.2"/>
    <x v="3"/>
  </r>
  <r>
    <x v="2"/>
    <x v="7"/>
    <d v="2015-01-17T00:00:00"/>
    <x v="2"/>
    <x v="1"/>
    <x v="1"/>
    <x v="206"/>
    <s v="USA "/>
    <n v="10007500407"/>
    <n v="21.5"/>
    <x v="0"/>
  </r>
  <r>
    <x v="2"/>
    <x v="7"/>
    <d v="2015-01-17T00:00:00"/>
    <x v="2"/>
    <x v="1"/>
    <x v="1"/>
    <x v="96"/>
    <s v="NED"/>
    <n v="10006900421"/>
    <n v="22.1"/>
    <x v="1"/>
  </r>
  <r>
    <x v="2"/>
    <x v="7"/>
    <d v="2015-01-17T00:00:00"/>
    <x v="2"/>
    <x v="1"/>
    <x v="1"/>
    <x v="207"/>
    <s v="CZE "/>
    <n v="10004722668"/>
    <n v="29.1"/>
    <x v="2"/>
  </r>
  <r>
    <x v="2"/>
    <x v="7"/>
    <d v="2015-01-17T00:00:00"/>
    <x v="2"/>
    <x v="1"/>
    <x v="1"/>
    <x v="12"/>
    <s v="TTO"/>
    <n v="10009010876"/>
    <n v="21"/>
    <x v="3"/>
  </r>
  <r>
    <x v="2"/>
    <x v="7"/>
    <d v="2015-01-17T00:00:00"/>
    <x v="2"/>
    <x v="1"/>
    <x v="2"/>
    <x v="202"/>
    <s v="GRE"/>
    <n v="10004633247"/>
    <n v="26.8"/>
    <x v="0"/>
  </r>
  <r>
    <x v="2"/>
    <x v="7"/>
    <d v="2015-01-17T00:00:00"/>
    <x v="2"/>
    <x v="1"/>
    <x v="2"/>
    <x v="84"/>
    <s v="CAN"/>
    <n v="10007212639"/>
    <n v="23.5"/>
    <x v="1"/>
  </r>
  <r>
    <x v="2"/>
    <x v="7"/>
    <d v="2015-01-17T00:00:00"/>
    <x v="2"/>
    <x v="1"/>
    <x v="2"/>
    <x v="226"/>
    <s v="RUS"/>
    <n v="10006065817"/>
    <n v="25.9"/>
    <x v="2"/>
  </r>
  <r>
    <x v="2"/>
    <x v="7"/>
    <d v="2015-01-17T00:00:00"/>
    <x v="2"/>
    <x v="1"/>
    <x v="2"/>
    <x v="199"/>
    <s v="GER"/>
    <n v="10036244537"/>
    <n v="26.5"/>
    <x v="3"/>
  </r>
  <r>
    <x v="2"/>
    <x v="7"/>
    <d v="2015-01-17T00:00:00"/>
    <x v="2"/>
    <x v="1"/>
    <x v="3"/>
    <x v="225"/>
    <s v="AUS "/>
    <n v="10007812019"/>
    <n v="20.6"/>
    <x v="0"/>
  </r>
  <r>
    <x v="2"/>
    <x v="7"/>
    <d v="2015-01-17T00:00:00"/>
    <x v="2"/>
    <x v="1"/>
    <x v="3"/>
    <x v="196"/>
    <s v="IRL"/>
    <n v="10007782616"/>
    <n v="21.4"/>
    <x v="1"/>
  </r>
  <r>
    <x v="2"/>
    <x v="7"/>
    <d v="2015-01-17T00:00:00"/>
    <x v="2"/>
    <x v="1"/>
    <x v="3"/>
    <x v="224"/>
    <s v="ESP "/>
    <n v="10004613039"/>
    <n v="26.1"/>
    <x v="2"/>
  </r>
  <r>
    <x v="2"/>
    <x v="7"/>
    <d v="2015-01-17T00:00:00"/>
    <x v="2"/>
    <x v="1"/>
    <x v="4"/>
    <x v="221"/>
    <s v="POL"/>
    <n v="10003095795"/>
    <n v="29.8"/>
    <x v="0"/>
  </r>
  <r>
    <x v="2"/>
    <x v="7"/>
    <d v="2015-01-17T00:00:00"/>
    <x v="2"/>
    <x v="1"/>
    <x v="4"/>
    <x v="47"/>
    <s v="LTU"/>
    <n v="10009181234"/>
    <n v="19.8"/>
    <x v="1"/>
  </r>
  <r>
    <x v="2"/>
    <x v="7"/>
    <d v="2015-01-17T00:00:00"/>
    <x v="2"/>
    <x v="1"/>
    <x v="4"/>
    <x v="117"/>
    <s v="ITA"/>
    <n v="10006073493"/>
    <n v="25.1"/>
    <x v="2"/>
  </r>
  <r>
    <x v="2"/>
    <x v="7"/>
    <d v="2015-01-17T00:00:00"/>
    <x v="2"/>
    <x v="1"/>
    <x v="4"/>
    <x v="167"/>
    <s v="FRA"/>
    <n v="10003011125"/>
    <n v="30.3"/>
    <x v="7"/>
  </r>
  <r>
    <x v="2"/>
    <x v="7"/>
    <d v="2015-01-17T00:00:00"/>
    <x v="2"/>
    <x v="1"/>
    <x v="5"/>
    <x v="161"/>
    <s v="JPN"/>
    <n v="10003349716"/>
    <n v="29.7"/>
    <x v="0"/>
  </r>
  <r>
    <x v="2"/>
    <x v="7"/>
    <d v="2015-01-17T00:00:00"/>
    <x v="2"/>
    <x v="1"/>
    <x v="5"/>
    <x v="54"/>
    <s v="VEN"/>
    <n v="10004717719"/>
    <n v="26.1"/>
    <x v="1"/>
  </r>
  <r>
    <x v="2"/>
    <x v="7"/>
    <d v="2015-01-17T00:00:00"/>
    <x v="2"/>
    <x v="1"/>
    <x v="5"/>
    <x v="94"/>
    <s v="RUS"/>
    <n v="10003100142"/>
    <n v="28.8"/>
    <x v="2"/>
  </r>
  <r>
    <x v="2"/>
    <x v="7"/>
    <d v="2015-01-17T00:00:00"/>
    <x v="2"/>
    <x v="1"/>
    <x v="5"/>
    <x v="157"/>
    <s v="AZE"/>
    <n v="10006319633"/>
    <n v="25.1"/>
    <x v="7"/>
  </r>
  <r>
    <x v="2"/>
    <x v="7"/>
    <d v="2015-01-17T00:00:00"/>
    <x v="2"/>
    <x v="2"/>
    <x v="0"/>
    <x v="99"/>
    <s v="RUS"/>
    <n v="10051694112"/>
    <n v="28"/>
    <x v="0"/>
  </r>
  <r>
    <x v="2"/>
    <x v="7"/>
    <d v="2015-01-17T00:00:00"/>
    <x v="2"/>
    <x v="2"/>
    <x v="0"/>
    <x v="202"/>
    <s v="GRE"/>
    <n v="10004633247"/>
    <n v="26.8"/>
    <x v="1"/>
  </r>
  <r>
    <x v="2"/>
    <x v="7"/>
    <d v="2015-01-17T00:00:00"/>
    <x v="2"/>
    <x v="2"/>
    <x v="0"/>
    <x v="206"/>
    <s v="USA "/>
    <n v="10007500407"/>
    <n v="21.5"/>
    <x v="2"/>
  </r>
  <r>
    <x v="2"/>
    <x v="7"/>
    <d v="2015-01-17T00:00:00"/>
    <x v="2"/>
    <x v="2"/>
    <x v="0"/>
    <x v="178"/>
    <s v="GBR"/>
    <n v="10006898300"/>
    <n v="22.4"/>
    <x v="3"/>
  </r>
  <r>
    <x v="2"/>
    <x v="7"/>
    <d v="2015-01-17T00:00:00"/>
    <x v="2"/>
    <x v="2"/>
    <x v="0"/>
    <x v="161"/>
    <s v="JPN"/>
    <n v="10003349716"/>
    <n v="29.7"/>
    <x v="4"/>
  </r>
  <r>
    <x v="2"/>
    <x v="7"/>
    <d v="2015-01-17T00:00:00"/>
    <x v="2"/>
    <x v="2"/>
    <x v="0"/>
    <x v="92"/>
    <s v="JPN"/>
    <n v="10005964470"/>
    <n v="25.8"/>
    <x v="5"/>
  </r>
  <r>
    <x v="2"/>
    <x v="7"/>
    <d v="2015-01-17T00:00:00"/>
    <x v="2"/>
    <x v="2"/>
    <x v="1"/>
    <x v="184"/>
    <s v="COL"/>
    <n v="10006904360"/>
    <n v="23.5"/>
    <x v="0"/>
  </r>
  <r>
    <x v="2"/>
    <x v="7"/>
    <d v="2015-01-17T00:00:00"/>
    <x v="2"/>
    <x v="2"/>
    <x v="1"/>
    <x v="200"/>
    <s v="NZL "/>
    <n v="10005506954"/>
    <n v="26.1"/>
    <x v="1"/>
  </r>
  <r>
    <x v="2"/>
    <x v="7"/>
    <d v="2015-01-17T00:00:00"/>
    <x v="2"/>
    <x v="2"/>
    <x v="1"/>
    <x v="91"/>
    <s v="GER"/>
    <n v="10004601723"/>
    <n v="27.6"/>
    <x v="2"/>
  </r>
  <r>
    <x v="2"/>
    <x v="7"/>
    <d v="2015-01-17T00:00:00"/>
    <x v="2"/>
    <x v="2"/>
    <x v="1"/>
    <x v="221"/>
    <s v="POL"/>
    <n v="10003095795"/>
    <n v="29.8"/>
    <x v="3"/>
  </r>
  <r>
    <x v="2"/>
    <x v="7"/>
    <d v="2015-01-17T00:00:00"/>
    <x v="2"/>
    <x v="2"/>
    <x v="1"/>
    <x v="223"/>
    <s v="MAS "/>
    <n v="10055651813"/>
    <m/>
    <x v="4"/>
  </r>
  <r>
    <x v="2"/>
    <x v="7"/>
    <d v="2015-01-17T00:00:00"/>
    <x v="2"/>
    <x v="2"/>
    <x v="1"/>
    <x v="225"/>
    <s v="AUS "/>
    <n v="10007812019"/>
    <n v="20.6"/>
    <x v="5"/>
  </r>
  <r>
    <x v="2"/>
    <x v="7"/>
    <d v="2015-01-17T00:00:00"/>
    <x v="2"/>
    <x v="4"/>
    <x v="0"/>
    <x v="184"/>
    <s v="COL"/>
    <n v="10006904360"/>
    <n v="23.5"/>
    <x v="0"/>
  </r>
  <r>
    <x v="2"/>
    <x v="7"/>
    <d v="2015-01-17T00:00:00"/>
    <x v="2"/>
    <x v="4"/>
    <x v="0"/>
    <x v="99"/>
    <s v="RUS"/>
    <n v="10051694112"/>
    <n v="28"/>
    <x v="1"/>
  </r>
  <r>
    <x v="2"/>
    <x v="7"/>
    <d v="2015-01-17T00:00:00"/>
    <x v="2"/>
    <x v="4"/>
    <x v="0"/>
    <x v="206"/>
    <s v="USA "/>
    <n v="10007500407"/>
    <n v="21.5"/>
    <x v="2"/>
  </r>
  <r>
    <x v="2"/>
    <x v="7"/>
    <d v="2015-01-17T00:00:00"/>
    <x v="2"/>
    <x v="4"/>
    <x v="0"/>
    <x v="202"/>
    <s v="GRE"/>
    <n v="10004633247"/>
    <n v="26.8"/>
    <x v="3"/>
  </r>
  <r>
    <x v="2"/>
    <x v="7"/>
    <d v="2015-01-17T00:00:00"/>
    <x v="2"/>
    <x v="4"/>
    <x v="0"/>
    <x v="200"/>
    <s v="NZL "/>
    <n v="10005506954"/>
    <n v="26.1"/>
    <x v="4"/>
  </r>
  <r>
    <x v="2"/>
    <x v="7"/>
    <d v="2015-01-17T00:00:00"/>
    <x v="2"/>
    <x v="4"/>
    <x v="0"/>
    <x v="91"/>
    <s v="GER"/>
    <n v="10004601723"/>
    <n v="27.6"/>
    <x v="5"/>
  </r>
  <r>
    <x v="2"/>
    <x v="7"/>
    <d v="2015-01-17T00:00:00"/>
    <x v="2"/>
    <x v="4"/>
    <x v="1"/>
    <x v="221"/>
    <s v="POL"/>
    <n v="10003095795"/>
    <n v="29.8"/>
    <x v="0"/>
  </r>
  <r>
    <x v="2"/>
    <x v="7"/>
    <d v="2015-01-17T00:00:00"/>
    <x v="2"/>
    <x v="4"/>
    <x v="1"/>
    <x v="161"/>
    <s v="JPN"/>
    <n v="10003349716"/>
    <n v="29.7"/>
    <x v="1"/>
  </r>
  <r>
    <x v="2"/>
    <x v="7"/>
    <d v="2015-01-17T00:00:00"/>
    <x v="2"/>
    <x v="4"/>
    <x v="1"/>
    <x v="92"/>
    <s v="JPN"/>
    <n v="10005964470"/>
    <n v="25.8"/>
    <x v="2"/>
  </r>
  <r>
    <x v="2"/>
    <x v="7"/>
    <d v="2015-01-17T00:00:00"/>
    <x v="2"/>
    <x v="4"/>
    <x v="1"/>
    <x v="178"/>
    <s v="GBR"/>
    <n v="10006898300"/>
    <n v="22.4"/>
    <x v="3"/>
  </r>
  <r>
    <x v="2"/>
    <x v="7"/>
    <d v="2015-01-17T00:00:00"/>
    <x v="2"/>
    <x v="4"/>
    <x v="1"/>
    <x v="225"/>
    <s v="AUS "/>
    <n v="10007812019"/>
    <n v="20.6"/>
    <x v="4"/>
  </r>
  <r>
    <x v="2"/>
    <x v="7"/>
    <d v="2015-01-17T00:00:00"/>
    <x v="2"/>
    <x v="4"/>
    <x v="1"/>
    <x v="223"/>
    <s v="MAS "/>
    <n v="10055651813"/>
    <m/>
    <x v="5"/>
  </r>
  <r>
    <x v="16"/>
    <x v="7"/>
    <d v="2014-12-06T00:00:00"/>
    <x v="2"/>
    <x v="0"/>
    <x v="0"/>
    <x v="193"/>
    <s v="RUS"/>
    <n v="10007271546"/>
    <n v="21.7"/>
    <x v="0"/>
  </r>
  <r>
    <x v="16"/>
    <x v="7"/>
    <d v="2014-12-06T00:00:00"/>
    <x v="2"/>
    <x v="0"/>
    <x v="0"/>
    <x v="117"/>
    <s v="ITA"/>
    <n v="10006073493"/>
    <n v="25"/>
    <x v="1"/>
  </r>
  <r>
    <x v="16"/>
    <x v="7"/>
    <d v="2014-12-06T00:00:00"/>
    <x v="2"/>
    <x v="0"/>
    <x v="0"/>
    <x v="97"/>
    <s v="CHN"/>
    <n v="10007947011"/>
    <n v="20.100000000000001"/>
    <x v="2"/>
  </r>
  <r>
    <x v="16"/>
    <x v="7"/>
    <d v="2014-12-06T00:00:00"/>
    <x v="2"/>
    <x v="0"/>
    <x v="0"/>
    <x v="9"/>
    <s v="CZE"/>
    <n v="10004612534"/>
    <n v="27.5"/>
    <x v="3"/>
  </r>
  <r>
    <x v="16"/>
    <x v="7"/>
    <d v="2014-12-06T00:00:00"/>
    <x v="2"/>
    <x v="0"/>
    <x v="0"/>
    <x v="167"/>
    <s v="FRA"/>
    <n v="10003011125"/>
    <n v="30.1"/>
    <x v="4"/>
  </r>
  <r>
    <x v="16"/>
    <x v="7"/>
    <d v="2014-12-06T00:00:00"/>
    <x v="2"/>
    <x v="0"/>
    <x v="1"/>
    <x v="5"/>
    <s v="GER"/>
    <n v="10048325582"/>
    <n v="22.8"/>
    <x v="0"/>
  </r>
  <r>
    <x v="16"/>
    <x v="7"/>
    <d v="2014-12-06T00:00:00"/>
    <x v="2"/>
    <x v="0"/>
    <x v="1"/>
    <x v="111"/>
    <s v="NZL"/>
    <n v="10005782695"/>
    <n v="25.4"/>
    <x v="1"/>
  </r>
  <r>
    <x v="16"/>
    <x v="7"/>
    <d v="2014-12-06T00:00:00"/>
    <x v="2"/>
    <x v="0"/>
    <x v="1"/>
    <x v="1"/>
    <s v="MAS"/>
    <n v="10009150215"/>
    <n v="19"/>
    <x v="2"/>
  </r>
  <r>
    <x v="16"/>
    <x v="7"/>
    <d v="2014-12-06T00:00:00"/>
    <x v="2"/>
    <x v="0"/>
    <x v="1"/>
    <x v="224"/>
    <s v="ESP "/>
    <n v="10004613039"/>
    <n v="26"/>
    <x v="3"/>
  </r>
  <r>
    <x v="16"/>
    <x v="7"/>
    <d v="2014-12-06T00:00:00"/>
    <x v="2"/>
    <x v="0"/>
    <x v="1"/>
    <x v="96"/>
    <s v="NED"/>
    <n v="10006900421"/>
    <n v="22"/>
    <x v="7"/>
  </r>
  <r>
    <x v="16"/>
    <x v="7"/>
    <d v="2014-12-06T00:00:00"/>
    <x v="2"/>
    <x v="0"/>
    <x v="2"/>
    <x v="184"/>
    <s v="COL"/>
    <n v="10006904360"/>
    <n v="23.4"/>
    <x v="0"/>
  </r>
  <r>
    <x v="16"/>
    <x v="7"/>
    <d v="2014-12-06T00:00:00"/>
    <x v="2"/>
    <x v="0"/>
    <x v="2"/>
    <x v="227"/>
    <s v="HPS "/>
    <n v="10006382984"/>
    <m/>
    <x v="1"/>
  </r>
  <r>
    <x v="16"/>
    <x v="7"/>
    <d v="2014-12-06T00:00:00"/>
    <x v="2"/>
    <x v="0"/>
    <x v="2"/>
    <x v="104"/>
    <s v="BLR"/>
    <n v="10009049979"/>
    <n v="19.7"/>
    <x v="2"/>
  </r>
  <r>
    <x v="16"/>
    <x v="7"/>
    <d v="2014-12-06T00:00:00"/>
    <x v="2"/>
    <x v="0"/>
    <x v="2"/>
    <x v="206"/>
    <s v="USA "/>
    <n v="10007500407"/>
    <n v="21.4"/>
    <x v="3"/>
  </r>
  <r>
    <x v="16"/>
    <x v="7"/>
    <d v="2014-12-06T00:00:00"/>
    <x v="2"/>
    <x v="0"/>
    <x v="2"/>
    <x v="94"/>
    <s v="RUS"/>
    <n v="10003100142"/>
    <n v="28.7"/>
    <x v="4"/>
  </r>
  <r>
    <x v="16"/>
    <x v="7"/>
    <d v="2014-12-06T00:00:00"/>
    <x v="2"/>
    <x v="0"/>
    <x v="3"/>
    <x v="93"/>
    <s v="MAS"/>
    <n v="10004868370"/>
    <n v="26.9"/>
    <x v="0"/>
  </r>
  <r>
    <x v="16"/>
    <x v="7"/>
    <d v="2014-12-06T00:00:00"/>
    <x v="2"/>
    <x v="0"/>
    <x v="3"/>
    <x v="54"/>
    <s v="VEN"/>
    <n v="10004717719"/>
    <n v="26"/>
    <x v="1"/>
  </r>
  <r>
    <x v="16"/>
    <x v="7"/>
    <d v="2014-12-06T00:00:00"/>
    <x v="2"/>
    <x v="0"/>
    <x v="3"/>
    <x v="198"/>
    <s v="ERD "/>
    <n v="10006480186"/>
    <n v="23.4"/>
    <x v="2"/>
  </r>
  <r>
    <x v="16"/>
    <x v="7"/>
    <d v="2014-12-06T00:00:00"/>
    <x v="2"/>
    <x v="0"/>
    <x v="3"/>
    <x v="12"/>
    <s v="TTO"/>
    <n v="10009010876"/>
    <n v="20.8"/>
    <x v="3"/>
  </r>
  <r>
    <x v="16"/>
    <x v="7"/>
    <d v="2014-12-06T00:00:00"/>
    <x v="2"/>
    <x v="0"/>
    <x v="3"/>
    <x v="84"/>
    <s v="CAN"/>
    <n v="10007212639"/>
    <n v="23.4"/>
    <x v="4"/>
  </r>
  <r>
    <x v="16"/>
    <x v="7"/>
    <d v="2014-12-06T00:00:00"/>
    <x v="2"/>
    <x v="0"/>
    <x v="4"/>
    <x v="202"/>
    <s v="GRE"/>
    <n v="10004633247"/>
    <n v="26.7"/>
    <x v="0"/>
  </r>
  <r>
    <x v="16"/>
    <x v="7"/>
    <d v="2014-12-06T00:00:00"/>
    <x v="2"/>
    <x v="0"/>
    <x v="4"/>
    <x v="157"/>
    <s v="AZE"/>
    <n v="10006319633"/>
    <n v="25"/>
    <x v="1"/>
  </r>
  <r>
    <x v="16"/>
    <x v="7"/>
    <d v="2014-12-06T00:00:00"/>
    <x v="2"/>
    <x v="0"/>
    <x v="4"/>
    <x v="159"/>
    <s v="AUS"/>
    <n v="10007811817"/>
    <n v="20.9"/>
    <x v="2"/>
  </r>
  <r>
    <x v="16"/>
    <x v="7"/>
    <d v="2014-12-06T00:00:00"/>
    <x v="2"/>
    <x v="0"/>
    <x v="4"/>
    <x v="192"/>
    <s v="IRI"/>
    <n v="10007828082"/>
    <n v="21"/>
    <x v="3"/>
  </r>
  <r>
    <x v="16"/>
    <x v="7"/>
    <d v="2014-12-06T00:00:00"/>
    <x v="2"/>
    <x v="0"/>
    <x v="4"/>
    <x v="209"/>
    <s v="BRA"/>
    <n v="10007165755"/>
    <n v="24.9"/>
    <x v="4"/>
  </r>
  <r>
    <x v="16"/>
    <x v="7"/>
    <d v="2014-12-06T00:00:00"/>
    <x v="2"/>
    <x v="0"/>
    <x v="4"/>
    <x v="161"/>
    <s v="JPN"/>
    <n v="10003349716"/>
    <n v="29.6"/>
    <x v="5"/>
  </r>
  <r>
    <x v="16"/>
    <x v="7"/>
    <d v="2014-12-06T00:00:00"/>
    <x v="2"/>
    <x v="0"/>
    <x v="5"/>
    <x v="109"/>
    <s v="POL"/>
    <n v="10006902239"/>
    <n v="23.4"/>
    <x v="0"/>
  </r>
  <r>
    <x v="16"/>
    <x v="7"/>
    <d v="2014-12-06T00:00:00"/>
    <x v="2"/>
    <x v="0"/>
    <x v="5"/>
    <x v="196"/>
    <s v="IRL"/>
    <n v="10007782616"/>
    <n v="21.3"/>
    <x v="1"/>
  </r>
  <r>
    <x v="16"/>
    <x v="7"/>
    <d v="2014-12-06T00:00:00"/>
    <x v="2"/>
    <x v="0"/>
    <x v="5"/>
    <x v="47"/>
    <s v="LTU"/>
    <n v="10009181234"/>
    <n v="19.7"/>
    <x v="2"/>
  </r>
  <r>
    <x v="16"/>
    <x v="7"/>
    <d v="2014-12-06T00:00:00"/>
    <x v="2"/>
    <x v="0"/>
    <x v="5"/>
    <x v="89"/>
    <s v="GBR"/>
    <n v="10004599194"/>
    <n v="26.7"/>
    <x v="3"/>
  </r>
  <r>
    <x v="16"/>
    <x v="7"/>
    <d v="2014-12-06T00:00:00"/>
    <x v="2"/>
    <x v="0"/>
    <x v="5"/>
    <x v="228"/>
    <s v="RUS"/>
    <n v="10005509883"/>
    <n v="25"/>
    <x v="4"/>
  </r>
  <r>
    <x v="16"/>
    <x v="7"/>
    <d v="2014-12-06T00:00:00"/>
    <x v="2"/>
    <x v="0"/>
    <x v="5"/>
    <x v="92"/>
    <s v="JPN"/>
    <n v="10005964470"/>
    <n v="25.7"/>
    <x v="5"/>
  </r>
  <r>
    <x v="16"/>
    <x v="7"/>
    <d v="2014-12-06T00:00:00"/>
    <x v="2"/>
    <x v="1"/>
    <x v="0"/>
    <x v="117"/>
    <s v="ITA"/>
    <n v="10006073493"/>
    <n v="25"/>
    <x v="0"/>
  </r>
  <r>
    <x v="16"/>
    <x v="7"/>
    <d v="2014-12-06T00:00:00"/>
    <x v="2"/>
    <x v="1"/>
    <x v="0"/>
    <x v="209"/>
    <s v="BRA"/>
    <n v="10007165755"/>
    <n v="24.9"/>
    <x v="1"/>
  </r>
  <r>
    <x v="16"/>
    <x v="7"/>
    <d v="2014-12-06T00:00:00"/>
    <x v="2"/>
    <x v="1"/>
    <x v="0"/>
    <x v="224"/>
    <s v="ESP "/>
    <n v="10004613039"/>
    <n v="26"/>
    <x v="2"/>
  </r>
  <r>
    <x v="16"/>
    <x v="7"/>
    <d v="2014-12-06T00:00:00"/>
    <x v="2"/>
    <x v="1"/>
    <x v="0"/>
    <x v="47"/>
    <s v="LTU"/>
    <n v="10009181234"/>
    <n v="19.7"/>
    <x v="3"/>
  </r>
  <r>
    <x v="16"/>
    <x v="7"/>
    <d v="2014-12-06T00:00:00"/>
    <x v="2"/>
    <x v="1"/>
    <x v="1"/>
    <x v="111"/>
    <s v="NZL"/>
    <n v="10005782695"/>
    <n v="25.4"/>
    <x v="0"/>
  </r>
  <r>
    <x v="16"/>
    <x v="7"/>
    <d v="2014-12-06T00:00:00"/>
    <x v="2"/>
    <x v="1"/>
    <x v="1"/>
    <x v="159"/>
    <s v="AUS"/>
    <n v="10007811817"/>
    <n v="20.9"/>
    <x v="1"/>
  </r>
  <r>
    <x v="16"/>
    <x v="7"/>
    <d v="2014-12-06T00:00:00"/>
    <x v="2"/>
    <x v="1"/>
    <x v="1"/>
    <x v="9"/>
    <s v="CZE"/>
    <n v="10004612534"/>
    <n v="27.5"/>
    <x v="2"/>
  </r>
  <r>
    <x v="16"/>
    <x v="7"/>
    <d v="2014-12-06T00:00:00"/>
    <x v="2"/>
    <x v="1"/>
    <x v="1"/>
    <x v="228"/>
    <s v="RUS"/>
    <n v="10005509883"/>
    <n v="25"/>
    <x v="3"/>
  </r>
  <r>
    <x v="16"/>
    <x v="7"/>
    <d v="2014-12-06T00:00:00"/>
    <x v="2"/>
    <x v="1"/>
    <x v="2"/>
    <x v="92"/>
    <s v="JPN"/>
    <n v="10005964470"/>
    <n v="25.7"/>
    <x v="0"/>
  </r>
  <r>
    <x v="16"/>
    <x v="7"/>
    <d v="2014-12-06T00:00:00"/>
    <x v="2"/>
    <x v="1"/>
    <x v="2"/>
    <x v="227"/>
    <s v="HPS "/>
    <n v="10006382984"/>
    <m/>
    <x v="1"/>
  </r>
  <r>
    <x v="16"/>
    <x v="7"/>
    <d v="2014-12-06T00:00:00"/>
    <x v="2"/>
    <x v="1"/>
    <x v="2"/>
    <x v="198"/>
    <s v="ERD "/>
    <n v="10006480186"/>
    <n v="23.4"/>
    <x v="2"/>
  </r>
  <r>
    <x v="16"/>
    <x v="7"/>
    <d v="2014-12-06T00:00:00"/>
    <x v="2"/>
    <x v="1"/>
    <x v="2"/>
    <x v="192"/>
    <s v="IRI"/>
    <n v="10007828082"/>
    <n v="21"/>
    <x v="3"/>
  </r>
  <r>
    <x v="16"/>
    <x v="7"/>
    <d v="2014-12-06T00:00:00"/>
    <x v="2"/>
    <x v="1"/>
    <x v="3"/>
    <x v="89"/>
    <s v="GBR"/>
    <n v="10004599194"/>
    <n v="26.7"/>
    <x v="0"/>
  </r>
  <r>
    <x v="16"/>
    <x v="7"/>
    <d v="2014-12-06T00:00:00"/>
    <x v="2"/>
    <x v="1"/>
    <x v="3"/>
    <x v="104"/>
    <s v="BLR"/>
    <n v="10009049979"/>
    <n v="19.7"/>
    <x v="1"/>
  </r>
  <r>
    <x v="16"/>
    <x v="7"/>
    <d v="2014-12-06T00:00:00"/>
    <x v="2"/>
    <x v="1"/>
    <x v="3"/>
    <x v="167"/>
    <s v="FRA"/>
    <n v="10003011125"/>
    <n v="30.1"/>
    <x v="2"/>
  </r>
  <r>
    <x v="16"/>
    <x v="7"/>
    <d v="2014-12-06T00:00:00"/>
    <x v="2"/>
    <x v="1"/>
    <x v="3"/>
    <x v="54"/>
    <s v="VEN"/>
    <n v="10004717719"/>
    <n v="26"/>
    <x v="3"/>
  </r>
  <r>
    <x v="16"/>
    <x v="7"/>
    <d v="2014-12-06T00:00:00"/>
    <x v="2"/>
    <x v="1"/>
    <x v="4"/>
    <x v="206"/>
    <s v="USA "/>
    <n v="10007500407"/>
    <n v="21.4"/>
    <x v="0"/>
  </r>
  <r>
    <x v="16"/>
    <x v="7"/>
    <d v="2014-12-06T00:00:00"/>
    <x v="2"/>
    <x v="1"/>
    <x v="4"/>
    <x v="157"/>
    <s v="AZE"/>
    <n v="10006319633"/>
    <n v="25"/>
    <x v="1"/>
  </r>
  <r>
    <x v="16"/>
    <x v="7"/>
    <d v="2014-12-06T00:00:00"/>
    <x v="2"/>
    <x v="1"/>
    <x v="4"/>
    <x v="1"/>
    <s v="MAS"/>
    <n v="10009150215"/>
    <n v="19"/>
    <x v="2"/>
  </r>
  <r>
    <x v="16"/>
    <x v="7"/>
    <d v="2014-12-06T00:00:00"/>
    <x v="2"/>
    <x v="1"/>
    <x v="4"/>
    <x v="84"/>
    <s v="CAN"/>
    <n v="10007212639"/>
    <n v="23.4"/>
    <x v="3"/>
  </r>
  <r>
    <x v="16"/>
    <x v="7"/>
    <d v="2014-12-06T00:00:00"/>
    <x v="2"/>
    <x v="1"/>
    <x v="5"/>
    <x v="161"/>
    <s v="JPN"/>
    <n v="10003349716"/>
    <n v="29.6"/>
    <x v="0"/>
  </r>
  <r>
    <x v="16"/>
    <x v="7"/>
    <d v="2014-12-06T00:00:00"/>
    <x v="2"/>
    <x v="1"/>
    <x v="5"/>
    <x v="12"/>
    <s v="TTO"/>
    <n v="10009010876"/>
    <n v="20.8"/>
    <x v="1"/>
  </r>
  <r>
    <x v="16"/>
    <x v="7"/>
    <d v="2014-12-06T00:00:00"/>
    <x v="2"/>
    <x v="1"/>
    <x v="5"/>
    <x v="97"/>
    <s v="CHN"/>
    <n v="10007947011"/>
    <n v="20.100000000000001"/>
    <x v="2"/>
  </r>
  <r>
    <x v="16"/>
    <x v="7"/>
    <d v="2014-12-06T00:00:00"/>
    <x v="2"/>
    <x v="1"/>
    <x v="5"/>
    <x v="94"/>
    <s v="RUS"/>
    <n v="10003100142"/>
    <n v="28.7"/>
    <x v="3"/>
  </r>
  <r>
    <x v="16"/>
    <x v="7"/>
    <d v="2014-12-06T00:00:00"/>
    <x v="2"/>
    <x v="1"/>
    <x v="5"/>
    <x v="196"/>
    <s v="IRL"/>
    <n v="10007782616"/>
    <n v="21.3"/>
    <x v="4"/>
  </r>
  <r>
    <x v="16"/>
    <x v="7"/>
    <d v="2014-12-06T00:00:00"/>
    <x v="2"/>
    <x v="2"/>
    <x v="0"/>
    <x v="202"/>
    <s v="GRE"/>
    <n v="10004633247"/>
    <n v="26.7"/>
    <x v="0"/>
  </r>
  <r>
    <x v="16"/>
    <x v="7"/>
    <d v="2014-12-06T00:00:00"/>
    <x v="2"/>
    <x v="2"/>
    <x v="0"/>
    <x v="161"/>
    <s v="JPN"/>
    <n v="10003349716"/>
    <n v="29.6"/>
    <x v="1"/>
  </r>
  <r>
    <x v="16"/>
    <x v="7"/>
    <d v="2014-12-06T00:00:00"/>
    <x v="2"/>
    <x v="2"/>
    <x v="0"/>
    <x v="93"/>
    <s v="MAS"/>
    <n v="10004868370"/>
    <n v="26.9"/>
    <x v="2"/>
  </r>
  <r>
    <x v="16"/>
    <x v="7"/>
    <d v="2014-12-06T00:00:00"/>
    <x v="2"/>
    <x v="2"/>
    <x v="0"/>
    <x v="111"/>
    <s v="NZL"/>
    <n v="10005782695"/>
    <n v="25.4"/>
    <x v="3"/>
  </r>
  <r>
    <x v="16"/>
    <x v="7"/>
    <d v="2014-12-06T00:00:00"/>
    <x v="2"/>
    <x v="2"/>
    <x v="0"/>
    <x v="193"/>
    <s v="RUS"/>
    <n v="10007271546"/>
    <n v="21.7"/>
    <x v="4"/>
  </r>
  <r>
    <x v="16"/>
    <x v="7"/>
    <d v="2014-12-06T00:00:00"/>
    <x v="2"/>
    <x v="2"/>
    <x v="0"/>
    <x v="92"/>
    <s v="JPN"/>
    <n v="10005964470"/>
    <n v="25.7"/>
    <x v="5"/>
  </r>
  <r>
    <x v="16"/>
    <x v="7"/>
    <d v="2014-12-06T00:00:00"/>
    <x v="2"/>
    <x v="2"/>
    <x v="1"/>
    <x v="5"/>
    <s v="GER"/>
    <n v="10048325582"/>
    <n v="22.8"/>
    <x v="0"/>
  </r>
  <r>
    <x v="16"/>
    <x v="7"/>
    <d v="2014-12-06T00:00:00"/>
    <x v="2"/>
    <x v="2"/>
    <x v="1"/>
    <x v="184"/>
    <s v="COL"/>
    <n v="10006904360"/>
    <n v="23.4"/>
    <x v="1"/>
  </r>
  <r>
    <x v="16"/>
    <x v="7"/>
    <d v="2014-12-06T00:00:00"/>
    <x v="2"/>
    <x v="2"/>
    <x v="1"/>
    <x v="89"/>
    <s v="GBR"/>
    <n v="10004599194"/>
    <n v="26.7"/>
    <x v="2"/>
  </r>
  <r>
    <x v="16"/>
    <x v="7"/>
    <d v="2014-12-06T00:00:00"/>
    <x v="2"/>
    <x v="2"/>
    <x v="1"/>
    <x v="109"/>
    <s v="POL"/>
    <n v="10006902239"/>
    <n v="23.4"/>
    <x v="3"/>
  </r>
  <r>
    <x v="16"/>
    <x v="7"/>
    <d v="2014-12-06T00:00:00"/>
    <x v="2"/>
    <x v="2"/>
    <x v="1"/>
    <x v="117"/>
    <s v="ITA"/>
    <n v="10006073493"/>
    <n v="25"/>
    <x v="4"/>
  </r>
  <r>
    <x v="16"/>
    <x v="7"/>
    <d v="2014-12-06T00:00:00"/>
    <x v="2"/>
    <x v="2"/>
    <x v="1"/>
    <x v="206"/>
    <s v="USA "/>
    <n v="10007500407"/>
    <n v="21.4"/>
    <x v="5"/>
  </r>
  <r>
    <x v="16"/>
    <x v="7"/>
    <d v="2014-12-06T00:00:00"/>
    <x v="2"/>
    <x v="4"/>
    <x v="0"/>
    <x v="5"/>
    <s v="GER"/>
    <n v="10048325582"/>
    <n v="22.8"/>
    <x v="0"/>
  </r>
  <r>
    <x v="16"/>
    <x v="7"/>
    <d v="2014-12-06T00:00:00"/>
    <x v="2"/>
    <x v="4"/>
    <x v="0"/>
    <x v="184"/>
    <s v="COL"/>
    <n v="10006904360"/>
    <n v="23.4"/>
    <x v="1"/>
  </r>
  <r>
    <x v="16"/>
    <x v="7"/>
    <d v="2014-12-06T00:00:00"/>
    <x v="2"/>
    <x v="4"/>
    <x v="0"/>
    <x v="202"/>
    <s v="GRE"/>
    <n v="10004633247"/>
    <n v="26.7"/>
    <x v="2"/>
  </r>
  <r>
    <x v="16"/>
    <x v="7"/>
    <d v="2014-12-06T00:00:00"/>
    <x v="2"/>
    <x v="4"/>
    <x v="0"/>
    <x v="93"/>
    <s v="MAS"/>
    <n v="10004868370"/>
    <n v="26.9"/>
    <x v="3"/>
  </r>
  <r>
    <x v="16"/>
    <x v="7"/>
    <d v="2014-12-06T00:00:00"/>
    <x v="2"/>
    <x v="4"/>
    <x v="0"/>
    <x v="161"/>
    <s v="JPN"/>
    <n v="10003349716"/>
    <n v="29.6"/>
    <x v="4"/>
  </r>
  <r>
    <x v="16"/>
    <x v="7"/>
    <d v="2014-12-06T00:00:00"/>
    <x v="2"/>
    <x v="4"/>
    <x v="0"/>
    <x v="89"/>
    <s v="GBR"/>
    <n v="10004599194"/>
    <n v="26.7"/>
    <x v="5"/>
  </r>
  <r>
    <x v="16"/>
    <x v="7"/>
    <d v="2014-12-06T00:00:00"/>
    <x v="2"/>
    <x v="4"/>
    <x v="1"/>
    <x v="111"/>
    <s v="NZL"/>
    <n v="10005782695"/>
    <n v="25.4"/>
    <x v="0"/>
  </r>
  <r>
    <x v="16"/>
    <x v="7"/>
    <d v="2014-12-06T00:00:00"/>
    <x v="2"/>
    <x v="4"/>
    <x v="1"/>
    <x v="109"/>
    <s v="POL"/>
    <n v="10006902239"/>
    <n v="23.4"/>
    <x v="1"/>
  </r>
  <r>
    <x v="16"/>
    <x v="7"/>
    <d v="2014-12-06T00:00:00"/>
    <x v="2"/>
    <x v="4"/>
    <x v="1"/>
    <x v="193"/>
    <s v="RUS"/>
    <n v="10007271546"/>
    <n v="21.7"/>
    <x v="2"/>
  </r>
  <r>
    <x v="16"/>
    <x v="7"/>
    <d v="2014-12-06T00:00:00"/>
    <x v="2"/>
    <x v="4"/>
    <x v="1"/>
    <x v="117"/>
    <s v="ITA"/>
    <n v="10006073493"/>
    <n v="25"/>
    <x v="3"/>
  </r>
  <r>
    <x v="16"/>
    <x v="7"/>
    <d v="2014-12-06T00:00:00"/>
    <x v="2"/>
    <x v="4"/>
    <x v="1"/>
    <x v="206"/>
    <s v="USA "/>
    <n v="10007500407"/>
    <n v="21.4"/>
    <x v="4"/>
  </r>
  <r>
    <x v="16"/>
    <x v="7"/>
    <d v="2014-12-06T00:00:00"/>
    <x v="2"/>
    <x v="4"/>
    <x v="1"/>
    <x v="92"/>
    <s v="JPN"/>
    <n v="10005964470"/>
    <n v="25.7"/>
    <x v="5"/>
  </r>
  <r>
    <x v="2"/>
    <x v="8"/>
    <d v="2014-02-27T00:00:00"/>
    <x v="0"/>
    <x v="0"/>
    <x v="0"/>
    <x v="89"/>
    <s v="GBR"/>
    <n v="10004599194"/>
    <n v="25.9"/>
    <x v="0"/>
  </r>
  <r>
    <x v="2"/>
    <x v="8"/>
    <d v="2014-02-27T00:00:00"/>
    <x v="0"/>
    <x v="0"/>
    <x v="0"/>
    <x v="16"/>
    <s v="AUS"/>
    <n v="10006894559"/>
    <n v="21.5"/>
    <x v="1"/>
  </r>
  <r>
    <x v="2"/>
    <x v="8"/>
    <d v="2014-02-27T00:00:00"/>
    <x v="0"/>
    <x v="0"/>
    <x v="0"/>
    <x v="207"/>
    <s v="CZE "/>
    <n v="10004722668"/>
    <n v="28.2"/>
    <x v="2"/>
  </r>
  <r>
    <x v="2"/>
    <x v="8"/>
    <d v="2014-02-27T00:00:00"/>
    <x v="0"/>
    <x v="0"/>
    <x v="0"/>
    <x v="229"/>
    <s v="RUS "/>
    <n v="10005747434"/>
    <n v="29.2"/>
    <x v="3"/>
  </r>
  <r>
    <x v="2"/>
    <x v="8"/>
    <d v="2014-02-27T00:00:00"/>
    <x v="0"/>
    <x v="0"/>
    <x v="0"/>
    <x v="92"/>
    <s v="JPN"/>
    <n v="10005964470"/>
    <n v="24.9"/>
    <x v="4"/>
  </r>
  <r>
    <x v="2"/>
    <x v="8"/>
    <d v="2014-02-27T00:00:00"/>
    <x v="0"/>
    <x v="0"/>
    <x v="1"/>
    <x v="184"/>
    <s v="COL"/>
    <n v="10006904360"/>
    <n v="22.6"/>
    <x v="0"/>
  </r>
  <r>
    <x v="2"/>
    <x v="8"/>
    <d v="2014-02-27T00:00:00"/>
    <x v="0"/>
    <x v="0"/>
    <x v="1"/>
    <x v="84"/>
    <s v="CAN"/>
    <n v="10007212639"/>
    <n v="22.7"/>
    <x v="1"/>
  </r>
  <r>
    <x v="2"/>
    <x v="8"/>
    <d v="2014-02-27T00:00:00"/>
    <x v="0"/>
    <x v="0"/>
    <x v="1"/>
    <x v="91"/>
    <s v="GER"/>
    <n v="10004601723"/>
    <n v="26.7"/>
    <x v="2"/>
  </r>
  <r>
    <x v="2"/>
    <x v="8"/>
    <d v="2014-02-27T00:00:00"/>
    <x v="0"/>
    <x v="0"/>
    <x v="1"/>
    <x v="161"/>
    <s v="JPN"/>
    <n v="10003349716"/>
    <n v="28.8"/>
    <x v="3"/>
  </r>
  <r>
    <x v="2"/>
    <x v="8"/>
    <d v="2014-02-27T00:00:00"/>
    <x v="0"/>
    <x v="0"/>
    <x v="1"/>
    <x v="111"/>
    <s v="NZL"/>
    <n v="10005782695"/>
    <n v="24.6"/>
    <x v="4"/>
  </r>
  <r>
    <x v="2"/>
    <x v="8"/>
    <d v="2014-02-27T00:00:00"/>
    <x v="0"/>
    <x v="0"/>
    <x v="2"/>
    <x v="200"/>
    <s v="NZL "/>
    <n v="10005506954"/>
    <n v="25.2"/>
    <x v="0"/>
  </r>
  <r>
    <x v="2"/>
    <x v="8"/>
    <d v="2014-02-27T00:00:00"/>
    <x v="0"/>
    <x v="0"/>
    <x v="2"/>
    <x v="96"/>
    <s v="NED"/>
    <n v="10006900421"/>
    <n v="21.2"/>
    <x v="1"/>
  </r>
  <r>
    <x v="2"/>
    <x v="8"/>
    <d v="2014-02-27T00:00:00"/>
    <x v="0"/>
    <x v="0"/>
    <x v="2"/>
    <x v="199"/>
    <s v="GER"/>
    <n v="10036244537"/>
    <n v="25.6"/>
    <x v="2"/>
  </r>
  <r>
    <x v="2"/>
    <x v="8"/>
    <d v="2014-02-27T00:00:00"/>
    <x v="0"/>
    <x v="0"/>
    <x v="2"/>
    <x v="230"/>
    <s v="GBR"/>
    <n v="10006898502"/>
    <n v="21.6"/>
    <x v="3"/>
  </r>
  <r>
    <x v="2"/>
    <x v="8"/>
    <d v="2014-02-27T00:00:00"/>
    <x v="0"/>
    <x v="0"/>
    <x v="2"/>
    <x v="93"/>
    <s v="MAS"/>
    <n v="10004868370"/>
    <n v="26.1"/>
    <x v="4"/>
  </r>
  <r>
    <x v="2"/>
    <x v="8"/>
    <d v="2014-02-27T00:00:00"/>
    <x v="0"/>
    <x v="0"/>
    <x v="3"/>
    <x v="167"/>
    <s v="FRA"/>
    <n v="10003011125"/>
    <n v="29.4"/>
    <x v="0"/>
  </r>
  <r>
    <x v="2"/>
    <x v="8"/>
    <d v="2014-02-27T00:00:00"/>
    <x v="0"/>
    <x v="0"/>
    <x v="3"/>
    <x v="79"/>
    <s v="GER"/>
    <n v="10006379247"/>
    <n v="23.9"/>
    <x v="1"/>
  </r>
  <r>
    <x v="2"/>
    <x v="8"/>
    <d v="2014-02-27T00:00:00"/>
    <x v="0"/>
    <x v="0"/>
    <x v="3"/>
    <x v="202"/>
    <s v="GRE"/>
    <n v="10004633247"/>
    <n v="26"/>
    <x v="2"/>
  </r>
  <r>
    <x v="2"/>
    <x v="8"/>
    <d v="2014-02-27T00:00:00"/>
    <x v="0"/>
    <x v="0"/>
    <x v="3"/>
    <x v="211"/>
    <s v="GBR "/>
    <n v="10003292122"/>
    <n v="27.8"/>
    <x v="3"/>
  </r>
  <r>
    <x v="2"/>
    <x v="8"/>
    <d v="2014-02-27T00:00:00"/>
    <x v="0"/>
    <x v="0"/>
    <x v="3"/>
    <x v="219"/>
    <s v="ESP"/>
    <n v="10006553039"/>
    <n v="22.3"/>
    <x v="4"/>
  </r>
  <r>
    <x v="2"/>
    <x v="8"/>
    <d v="2014-02-27T00:00:00"/>
    <x v="0"/>
    <x v="0"/>
    <x v="3"/>
    <x v="99"/>
    <s v="RUS"/>
    <n v="10051694112"/>
    <n v="27.2"/>
    <x v="5"/>
  </r>
  <r>
    <x v="2"/>
    <x v="8"/>
    <d v="2014-02-27T00:00:00"/>
    <x v="0"/>
    <x v="1"/>
    <x v="0"/>
    <x v="16"/>
    <s v="AUS"/>
    <n v="10006894559"/>
    <n v="21.5"/>
    <x v="0"/>
  </r>
  <r>
    <x v="2"/>
    <x v="8"/>
    <d v="2014-02-27T00:00:00"/>
    <x v="0"/>
    <x v="1"/>
    <x v="0"/>
    <x v="202"/>
    <s v="GRE"/>
    <n v="10004633247"/>
    <n v="26"/>
    <x v="1"/>
  </r>
  <r>
    <x v="2"/>
    <x v="8"/>
    <d v="2014-02-27T00:00:00"/>
    <x v="0"/>
    <x v="1"/>
    <x v="0"/>
    <x v="230"/>
    <s v="GBR"/>
    <n v="10006898502"/>
    <n v="21.6"/>
    <x v="2"/>
  </r>
  <r>
    <x v="2"/>
    <x v="8"/>
    <d v="2014-02-27T00:00:00"/>
    <x v="0"/>
    <x v="1"/>
    <x v="0"/>
    <x v="111"/>
    <s v="NZL"/>
    <n v="10005782695"/>
    <n v="24.6"/>
    <x v="3"/>
  </r>
  <r>
    <x v="2"/>
    <x v="8"/>
    <d v="2014-02-27T00:00:00"/>
    <x v="0"/>
    <x v="1"/>
    <x v="1"/>
    <x v="211"/>
    <s v="GBR "/>
    <n v="10003292122"/>
    <n v="27.8"/>
    <x v="0"/>
  </r>
  <r>
    <x v="2"/>
    <x v="8"/>
    <d v="2014-02-27T00:00:00"/>
    <x v="0"/>
    <x v="1"/>
    <x v="1"/>
    <x v="93"/>
    <s v="MAS"/>
    <n v="10004868370"/>
    <n v="26.1"/>
    <x v="1"/>
  </r>
  <r>
    <x v="2"/>
    <x v="8"/>
    <d v="2014-02-27T00:00:00"/>
    <x v="0"/>
    <x v="1"/>
    <x v="1"/>
    <x v="84"/>
    <s v="CAN"/>
    <n v="10007212639"/>
    <n v="22.7"/>
    <x v="2"/>
  </r>
  <r>
    <x v="2"/>
    <x v="8"/>
    <d v="2014-02-27T00:00:00"/>
    <x v="0"/>
    <x v="1"/>
    <x v="1"/>
    <x v="207"/>
    <s v="CZE "/>
    <n v="10004722668"/>
    <n v="28.2"/>
    <x v="3"/>
  </r>
  <r>
    <x v="2"/>
    <x v="8"/>
    <d v="2014-02-27T00:00:00"/>
    <x v="0"/>
    <x v="1"/>
    <x v="2"/>
    <x v="91"/>
    <s v="GER"/>
    <n v="10004601723"/>
    <n v="26.7"/>
    <x v="0"/>
  </r>
  <r>
    <x v="2"/>
    <x v="8"/>
    <d v="2014-02-27T00:00:00"/>
    <x v="0"/>
    <x v="1"/>
    <x v="2"/>
    <x v="96"/>
    <s v="NED"/>
    <n v="10006900421"/>
    <n v="21.2"/>
    <x v="1"/>
  </r>
  <r>
    <x v="2"/>
    <x v="8"/>
    <d v="2014-02-27T00:00:00"/>
    <x v="0"/>
    <x v="1"/>
    <x v="2"/>
    <x v="229"/>
    <s v="RUS "/>
    <n v="10005747434"/>
    <n v="29.2"/>
    <x v="2"/>
  </r>
  <r>
    <x v="2"/>
    <x v="8"/>
    <d v="2014-02-27T00:00:00"/>
    <x v="0"/>
    <x v="1"/>
    <x v="2"/>
    <x v="219"/>
    <s v="ESP"/>
    <n v="10006553039"/>
    <n v="22.3"/>
    <x v="3"/>
  </r>
  <r>
    <x v="2"/>
    <x v="8"/>
    <d v="2014-02-27T00:00:00"/>
    <x v="0"/>
    <x v="1"/>
    <x v="3"/>
    <x v="79"/>
    <s v="GER"/>
    <n v="10006379247"/>
    <n v="23.9"/>
    <x v="0"/>
  </r>
  <r>
    <x v="2"/>
    <x v="8"/>
    <d v="2014-02-27T00:00:00"/>
    <x v="0"/>
    <x v="1"/>
    <x v="3"/>
    <x v="99"/>
    <s v="RUS"/>
    <n v="10051694112"/>
    <n v="27.2"/>
    <x v="1"/>
  </r>
  <r>
    <x v="2"/>
    <x v="8"/>
    <d v="2014-02-27T00:00:00"/>
    <x v="0"/>
    <x v="1"/>
    <x v="3"/>
    <x v="199"/>
    <s v="GER"/>
    <n v="10036244537"/>
    <n v="25.6"/>
    <x v="2"/>
  </r>
  <r>
    <x v="2"/>
    <x v="8"/>
    <d v="2014-02-27T00:00:00"/>
    <x v="0"/>
    <x v="1"/>
    <x v="3"/>
    <x v="161"/>
    <s v="JPN"/>
    <n v="10003349716"/>
    <n v="28.8"/>
    <x v="3"/>
  </r>
  <r>
    <x v="2"/>
    <x v="8"/>
    <d v="2014-02-27T00:00:00"/>
    <x v="0"/>
    <x v="1"/>
    <x v="3"/>
    <x v="92"/>
    <s v="JPN"/>
    <n v="10005964470"/>
    <n v="24.9"/>
    <x v="4"/>
  </r>
  <r>
    <x v="2"/>
    <x v="8"/>
    <d v="2014-02-27T00:00:00"/>
    <x v="0"/>
    <x v="2"/>
    <x v="0"/>
    <x v="167"/>
    <s v="FRA"/>
    <n v="10003011125"/>
    <n v="29.4"/>
    <x v="0"/>
  </r>
  <r>
    <x v="2"/>
    <x v="8"/>
    <d v="2014-02-27T00:00:00"/>
    <x v="0"/>
    <x v="2"/>
    <x v="0"/>
    <x v="91"/>
    <s v="GER"/>
    <n v="10004601723"/>
    <n v="26.7"/>
    <x v="1"/>
  </r>
  <r>
    <x v="2"/>
    <x v="8"/>
    <d v="2014-02-27T00:00:00"/>
    <x v="0"/>
    <x v="2"/>
    <x v="0"/>
    <x v="89"/>
    <s v="GBR"/>
    <n v="10004599194"/>
    <n v="25.9"/>
    <x v="2"/>
  </r>
  <r>
    <x v="2"/>
    <x v="8"/>
    <d v="2014-02-27T00:00:00"/>
    <x v="0"/>
    <x v="2"/>
    <x v="0"/>
    <x v="211"/>
    <s v="GBR "/>
    <n v="10003292122"/>
    <n v="27.8"/>
    <x v="3"/>
  </r>
  <r>
    <x v="2"/>
    <x v="8"/>
    <d v="2014-02-27T00:00:00"/>
    <x v="0"/>
    <x v="2"/>
    <x v="0"/>
    <x v="99"/>
    <s v="RUS"/>
    <n v="10051694112"/>
    <n v="27.2"/>
    <x v="4"/>
  </r>
  <r>
    <x v="2"/>
    <x v="8"/>
    <d v="2014-02-27T00:00:00"/>
    <x v="0"/>
    <x v="2"/>
    <x v="0"/>
    <x v="202"/>
    <s v="GRE"/>
    <n v="10004633247"/>
    <n v="26"/>
    <x v="5"/>
  </r>
  <r>
    <x v="2"/>
    <x v="8"/>
    <d v="2014-02-27T00:00:00"/>
    <x v="0"/>
    <x v="2"/>
    <x v="1"/>
    <x v="79"/>
    <s v="GER"/>
    <n v="10006379247"/>
    <n v="23.9"/>
    <x v="0"/>
  </r>
  <r>
    <x v="2"/>
    <x v="8"/>
    <d v="2014-02-27T00:00:00"/>
    <x v="0"/>
    <x v="2"/>
    <x v="1"/>
    <x v="184"/>
    <s v="COL"/>
    <n v="10006904360"/>
    <n v="22.6"/>
    <x v="1"/>
  </r>
  <r>
    <x v="2"/>
    <x v="8"/>
    <d v="2014-02-27T00:00:00"/>
    <x v="0"/>
    <x v="2"/>
    <x v="1"/>
    <x v="96"/>
    <s v="NED"/>
    <n v="10006900421"/>
    <n v="21.2"/>
    <x v="2"/>
  </r>
  <r>
    <x v="2"/>
    <x v="8"/>
    <d v="2014-02-27T00:00:00"/>
    <x v="0"/>
    <x v="2"/>
    <x v="1"/>
    <x v="16"/>
    <s v="AUS"/>
    <n v="10006894559"/>
    <n v="21.5"/>
    <x v="3"/>
  </r>
  <r>
    <x v="2"/>
    <x v="8"/>
    <d v="2014-02-27T00:00:00"/>
    <x v="0"/>
    <x v="2"/>
    <x v="1"/>
    <x v="200"/>
    <s v="NZL "/>
    <n v="10005506954"/>
    <n v="25.2"/>
    <x v="7"/>
  </r>
  <r>
    <x v="2"/>
    <x v="8"/>
    <d v="2014-02-27T00:00:00"/>
    <x v="0"/>
    <x v="2"/>
    <x v="1"/>
    <x v="93"/>
    <s v="MAS"/>
    <n v="10004868370"/>
    <n v="26.1"/>
    <x v="7"/>
  </r>
  <r>
    <x v="2"/>
    <x v="8"/>
    <d v="2014-02-27T00:00:00"/>
    <x v="0"/>
    <x v="4"/>
    <x v="0"/>
    <x v="167"/>
    <s v="FRA"/>
    <n v="10003011125"/>
    <n v="29.4"/>
    <x v="0"/>
  </r>
  <r>
    <x v="2"/>
    <x v="8"/>
    <d v="2014-02-27T00:00:00"/>
    <x v="0"/>
    <x v="4"/>
    <x v="0"/>
    <x v="184"/>
    <s v="COL"/>
    <n v="10006904360"/>
    <n v="22.6"/>
    <x v="1"/>
  </r>
  <r>
    <x v="2"/>
    <x v="8"/>
    <d v="2014-02-27T00:00:00"/>
    <x v="0"/>
    <x v="4"/>
    <x v="0"/>
    <x v="96"/>
    <s v="NED"/>
    <n v="10006900421"/>
    <n v="21.2"/>
    <x v="2"/>
  </r>
  <r>
    <x v="2"/>
    <x v="8"/>
    <d v="2014-02-27T00:00:00"/>
    <x v="0"/>
    <x v="4"/>
    <x v="0"/>
    <x v="79"/>
    <s v="GER"/>
    <n v="10006379247"/>
    <n v="23.9"/>
    <x v="3"/>
  </r>
  <r>
    <x v="2"/>
    <x v="8"/>
    <d v="2014-02-27T00:00:00"/>
    <x v="0"/>
    <x v="4"/>
    <x v="0"/>
    <x v="89"/>
    <s v="GBR"/>
    <n v="10004599194"/>
    <n v="25.9"/>
    <x v="4"/>
  </r>
  <r>
    <x v="2"/>
    <x v="8"/>
    <d v="2014-02-27T00:00:00"/>
    <x v="0"/>
    <x v="4"/>
    <x v="0"/>
    <x v="91"/>
    <s v="GER"/>
    <n v="10004601723"/>
    <n v="26.7"/>
    <x v="5"/>
  </r>
  <r>
    <x v="2"/>
    <x v="8"/>
    <d v="2014-02-27T00:00:00"/>
    <x v="0"/>
    <x v="4"/>
    <x v="1"/>
    <x v="211"/>
    <s v="GBR "/>
    <n v="10003292122"/>
    <n v="27.8"/>
    <x v="0"/>
  </r>
  <r>
    <x v="2"/>
    <x v="8"/>
    <d v="2014-02-27T00:00:00"/>
    <x v="0"/>
    <x v="4"/>
    <x v="1"/>
    <x v="99"/>
    <s v="RUS"/>
    <n v="10051694112"/>
    <n v="27.2"/>
    <x v="1"/>
  </r>
  <r>
    <x v="2"/>
    <x v="8"/>
    <d v="2014-02-27T00:00:00"/>
    <x v="0"/>
    <x v="4"/>
    <x v="1"/>
    <x v="202"/>
    <s v="GRE"/>
    <n v="10004633247"/>
    <n v="26"/>
    <x v="2"/>
  </r>
  <r>
    <x v="2"/>
    <x v="8"/>
    <d v="2014-02-27T00:00:00"/>
    <x v="0"/>
    <x v="4"/>
    <x v="1"/>
    <x v="16"/>
    <s v="AUS"/>
    <n v="10006894559"/>
    <n v="21.5"/>
    <x v="3"/>
  </r>
  <r>
    <x v="23"/>
    <x v="8"/>
    <d v="2014-01-18T00:00:00"/>
    <x v="2"/>
    <x v="0"/>
    <x v="0"/>
    <x v="96"/>
    <s v="NED"/>
    <n v="10006900421"/>
    <n v="21.1"/>
    <x v="0"/>
  </r>
  <r>
    <x v="23"/>
    <x v="8"/>
    <d v="2014-01-18T00:00:00"/>
    <x v="2"/>
    <x v="0"/>
    <x v="0"/>
    <x v="117"/>
    <s v="ITA"/>
    <n v="10006073493"/>
    <n v="24.1"/>
    <x v="1"/>
  </r>
  <r>
    <x v="23"/>
    <x v="8"/>
    <d v="2014-01-18T00:00:00"/>
    <x v="2"/>
    <x v="0"/>
    <x v="0"/>
    <x v="231"/>
    <s v="RUS"/>
    <n v="10007271142"/>
    <n v="21.7"/>
    <x v="2"/>
  </r>
  <r>
    <x v="23"/>
    <x v="8"/>
    <d v="2014-01-18T00:00:00"/>
    <x v="2"/>
    <x v="0"/>
    <x v="0"/>
    <x v="219"/>
    <s v="ESP"/>
    <n v="10006553039"/>
    <n v="22.2"/>
    <x v="3"/>
  </r>
  <r>
    <x v="23"/>
    <x v="8"/>
    <d v="2014-01-18T00:00:00"/>
    <x v="2"/>
    <x v="0"/>
    <x v="0"/>
    <x v="58"/>
    <s v="ARG "/>
    <n v="10010894696"/>
    <m/>
    <x v="4"/>
  </r>
  <r>
    <x v="23"/>
    <x v="8"/>
    <d v="2014-01-18T00:00:00"/>
    <x v="2"/>
    <x v="0"/>
    <x v="1"/>
    <x v="111"/>
    <s v="NZL"/>
    <n v="10005782695"/>
    <n v="24.5"/>
    <x v="0"/>
  </r>
  <r>
    <x v="23"/>
    <x v="8"/>
    <d v="2014-01-18T00:00:00"/>
    <x v="2"/>
    <x v="0"/>
    <x v="1"/>
    <x v="79"/>
    <s v="GER"/>
    <n v="10006379247"/>
    <n v="23.8"/>
    <x v="1"/>
  </r>
  <r>
    <x v="23"/>
    <x v="8"/>
    <d v="2014-01-18T00:00:00"/>
    <x v="2"/>
    <x v="0"/>
    <x v="1"/>
    <x v="161"/>
    <s v="JPN"/>
    <n v="10003349716"/>
    <n v="28.7"/>
    <x v="2"/>
  </r>
  <r>
    <x v="23"/>
    <x v="8"/>
    <d v="2014-01-18T00:00:00"/>
    <x v="2"/>
    <x v="0"/>
    <x v="1"/>
    <x v="65"/>
    <s v="POL"/>
    <n v="10005953154"/>
    <n v="24"/>
    <x v="3"/>
  </r>
  <r>
    <x v="23"/>
    <x v="8"/>
    <d v="2014-01-18T00:00:00"/>
    <x v="2"/>
    <x v="0"/>
    <x v="1"/>
    <x v="162"/>
    <s v="UKR"/>
    <n v="10002418415"/>
    <n v="31.4"/>
    <x v="4"/>
  </r>
  <r>
    <x v="23"/>
    <x v="8"/>
    <d v="2014-01-18T00:00:00"/>
    <x v="2"/>
    <x v="0"/>
    <x v="1"/>
    <x v="225"/>
    <s v="AUS "/>
    <n v="10007812019"/>
    <n v="19.600000000000001"/>
    <x v="5"/>
  </r>
  <r>
    <x v="23"/>
    <x v="8"/>
    <d v="2014-01-18T00:00:00"/>
    <x v="2"/>
    <x v="0"/>
    <x v="2"/>
    <x v="202"/>
    <s v="GRE"/>
    <n v="10004633247"/>
    <n v="25.8"/>
    <x v="0"/>
  </r>
  <r>
    <x v="23"/>
    <x v="8"/>
    <d v="2014-01-18T00:00:00"/>
    <x v="2"/>
    <x v="0"/>
    <x v="2"/>
    <x v="210"/>
    <s v="FRA"/>
    <n v="10006584159"/>
    <n v="20.9"/>
    <x v="1"/>
  </r>
  <r>
    <x v="23"/>
    <x v="8"/>
    <d v="2014-01-18T00:00:00"/>
    <x v="2"/>
    <x v="0"/>
    <x v="2"/>
    <x v="84"/>
    <s v="CAN"/>
    <n v="10007212639"/>
    <n v="22.5"/>
    <x v="2"/>
  </r>
  <r>
    <x v="23"/>
    <x v="8"/>
    <d v="2014-01-18T00:00:00"/>
    <x v="2"/>
    <x v="0"/>
    <x v="2"/>
    <x v="93"/>
    <s v="MAS"/>
    <n v="10004868370"/>
    <n v="26"/>
    <x v="3"/>
  </r>
  <r>
    <x v="23"/>
    <x v="8"/>
    <d v="2014-01-18T00:00:00"/>
    <x v="2"/>
    <x v="0"/>
    <x v="2"/>
    <x v="97"/>
    <s v="CHN"/>
    <n v="10007947011"/>
    <n v="19.2"/>
    <x v="4"/>
  </r>
  <r>
    <x v="23"/>
    <x v="8"/>
    <d v="2014-01-18T00:00:00"/>
    <x v="2"/>
    <x v="0"/>
    <x v="2"/>
    <x v="178"/>
    <s v="GBR"/>
    <n v="10006898300"/>
    <n v="21.4"/>
    <x v="5"/>
  </r>
  <r>
    <x v="23"/>
    <x v="8"/>
    <d v="2014-01-18T00:00:00"/>
    <x v="2"/>
    <x v="0"/>
    <x v="3"/>
    <x v="200"/>
    <s v="NZL "/>
    <n v="10005506954"/>
    <n v="25.1"/>
    <x v="0"/>
  </r>
  <r>
    <x v="23"/>
    <x v="8"/>
    <d v="2014-01-18T00:00:00"/>
    <x v="2"/>
    <x v="0"/>
    <x v="3"/>
    <x v="8"/>
    <s v="COL"/>
    <n v="10009039774"/>
    <n v="19.5"/>
    <x v="1"/>
  </r>
  <r>
    <x v="23"/>
    <x v="8"/>
    <d v="2014-01-18T00:00:00"/>
    <x v="2"/>
    <x v="0"/>
    <x v="3"/>
    <x v="92"/>
    <s v="JPN"/>
    <n v="10005964470"/>
    <n v="24.8"/>
    <x v="2"/>
  </r>
  <r>
    <x v="23"/>
    <x v="8"/>
    <d v="2014-01-18T00:00:00"/>
    <x v="2"/>
    <x v="0"/>
    <x v="3"/>
    <x v="12"/>
    <s v="TTO"/>
    <n v="10009010876"/>
    <n v="20"/>
    <x v="3"/>
  </r>
  <r>
    <x v="23"/>
    <x v="8"/>
    <d v="2014-01-18T00:00:00"/>
    <x v="2"/>
    <x v="0"/>
    <x v="3"/>
    <x v="207"/>
    <s v="CZE "/>
    <n v="10004722668"/>
    <n v="28.1"/>
    <x v="4"/>
  </r>
  <r>
    <x v="23"/>
    <x v="8"/>
    <d v="2014-01-18T00:00:00"/>
    <x v="2"/>
    <x v="0"/>
    <x v="3"/>
    <x v="50"/>
    <s v="MEX"/>
    <n v="10007890932"/>
    <n v="19.600000000000001"/>
    <x v="5"/>
  </r>
  <r>
    <x v="23"/>
    <x v="8"/>
    <d v="2014-01-18T00:00:00"/>
    <x v="2"/>
    <x v="1"/>
    <x v="0"/>
    <x v="12"/>
    <s v="TTO"/>
    <n v="10009010876"/>
    <n v="20"/>
    <x v="0"/>
  </r>
  <r>
    <x v="23"/>
    <x v="8"/>
    <d v="2014-01-18T00:00:00"/>
    <x v="2"/>
    <x v="1"/>
    <x v="0"/>
    <x v="231"/>
    <s v="RUS"/>
    <n v="10007271142"/>
    <n v="21.7"/>
    <x v="1"/>
  </r>
  <r>
    <x v="23"/>
    <x v="8"/>
    <d v="2014-01-18T00:00:00"/>
    <x v="2"/>
    <x v="1"/>
    <x v="0"/>
    <x v="58"/>
    <s v="ARG "/>
    <n v="10010894696"/>
    <m/>
    <x v="2"/>
  </r>
  <r>
    <x v="23"/>
    <x v="8"/>
    <d v="2014-01-18T00:00:00"/>
    <x v="2"/>
    <x v="1"/>
    <x v="1"/>
    <x v="93"/>
    <s v="MAS"/>
    <n v="10004868370"/>
    <n v="26"/>
    <x v="0"/>
  </r>
  <r>
    <x v="23"/>
    <x v="8"/>
    <d v="2014-01-18T00:00:00"/>
    <x v="2"/>
    <x v="1"/>
    <x v="1"/>
    <x v="162"/>
    <s v="UKR"/>
    <n v="10002418415"/>
    <n v="31.4"/>
    <x v="1"/>
  </r>
  <r>
    <x v="23"/>
    <x v="8"/>
    <d v="2014-01-18T00:00:00"/>
    <x v="2"/>
    <x v="1"/>
    <x v="1"/>
    <x v="50"/>
    <s v="MEX"/>
    <n v="10007890932"/>
    <n v="19.600000000000001"/>
    <x v="2"/>
  </r>
  <r>
    <x v="23"/>
    <x v="8"/>
    <d v="2014-01-18T00:00:00"/>
    <x v="2"/>
    <x v="1"/>
    <x v="1"/>
    <x v="161"/>
    <s v="JPN"/>
    <n v="10003349716"/>
    <n v="28.7"/>
    <x v="3"/>
  </r>
  <r>
    <x v="23"/>
    <x v="8"/>
    <d v="2014-01-18T00:00:00"/>
    <x v="2"/>
    <x v="1"/>
    <x v="2"/>
    <x v="84"/>
    <s v="CAN"/>
    <n v="10007212639"/>
    <n v="22.5"/>
    <x v="0"/>
  </r>
  <r>
    <x v="23"/>
    <x v="8"/>
    <d v="2014-01-18T00:00:00"/>
    <x v="2"/>
    <x v="1"/>
    <x v="2"/>
    <x v="65"/>
    <s v="POL"/>
    <n v="10005953154"/>
    <n v="24"/>
    <x v="1"/>
  </r>
  <r>
    <x v="23"/>
    <x v="8"/>
    <d v="2014-01-18T00:00:00"/>
    <x v="2"/>
    <x v="1"/>
    <x v="2"/>
    <x v="97"/>
    <s v="CHN"/>
    <n v="10007947011"/>
    <n v="19.2"/>
    <x v="2"/>
  </r>
  <r>
    <x v="23"/>
    <x v="8"/>
    <d v="2014-01-18T00:00:00"/>
    <x v="2"/>
    <x v="1"/>
    <x v="2"/>
    <x v="225"/>
    <s v="AUS "/>
    <n v="10007812019"/>
    <n v="19.600000000000001"/>
    <x v="3"/>
  </r>
  <r>
    <x v="23"/>
    <x v="8"/>
    <d v="2014-01-18T00:00:00"/>
    <x v="2"/>
    <x v="1"/>
    <x v="3"/>
    <x v="178"/>
    <s v="GBR"/>
    <n v="10006898300"/>
    <n v="21.4"/>
    <x v="0"/>
  </r>
  <r>
    <x v="23"/>
    <x v="8"/>
    <d v="2014-01-18T00:00:00"/>
    <x v="2"/>
    <x v="1"/>
    <x v="3"/>
    <x v="207"/>
    <s v="CZE "/>
    <n v="10004722668"/>
    <n v="28.1"/>
    <x v="1"/>
  </r>
  <r>
    <x v="23"/>
    <x v="8"/>
    <d v="2014-01-18T00:00:00"/>
    <x v="2"/>
    <x v="1"/>
    <x v="3"/>
    <x v="92"/>
    <s v="JPN"/>
    <n v="10005964470"/>
    <n v="24.8"/>
    <x v="2"/>
  </r>
  <r>
    <x v="23"/>
    <x v="8"/>
    <d v="2014-01-18T00:00:00"/>
    <x v="2"/>
    <x v="1"/>
    <x v="3"/>
    <x v="219"/>
    <s v="ESP"/>
    <n v="10006553039"/>
    <n v="22.2"/>
    <x v="3"/>
  </r>
  <r>
    <x v="23"/>
    <x v="8"/>
    <d v="2014-01-18T00:00:00"/>
    <x v="2"/>
    <x v="2"/>
    <x v="0"/>
    <x v="96"/>
    <s v="NED"/>
    <n v="10006900421"/>
    <n v="21.1"/>
    <x v="0"/>
  </r>
  <r>
    <x v="23"/>
    <x v="8"/>
    <d v="2014-01-18T00:00:00"/>
    <x v="2"/>
    <x v="2"/>
    <x v="0"/>
    <x v="79"/>
    <s v="GER"/>
    <n v="10006379247"/>
    <n v="23.8"/>
    <x v="1"/>
  </r>
  <r>
    <x v="23"/>
    <x v="8"/>
    <d v="2014-01-18T00:00:00"/>
    <x v="2"/>
    <x v="2"/>
    <x v="0"/>
    <x v="178"/>
    <s v="GBR"/>
    <n v="10006898300"/>
    <n v="21.4"/>
    <x v="2"/>
  </r>
  <r>
    <x v="23"/>
    <x v="8"/>
    <d v="2014-01-18T00:00:00"/>
    <x v="2"/>
    <x v="2"/>
    <x v="0"/>
    <x v="200"/>
    <s v="NZL "/>
    <n v="10005506954"/>
    <n v="25.1"/>
    <x v="3"/>
  </r>
  <r>
    <x v="23"/>
    <x v="8"/>
    <d v="2014-01-18T00:00:00"/>
    <x v="2"/>
    <x v="2"/>
    <x v="0"/>
    <x v="12"/>
    <s v="TTO"/>
    <n v="10009010876"/>
    <n v="20"/>
    <x v="4"/>
  </r>
  <r>
    <x v="23"/>
    <x v="8"/>
    <d v="2014-01-18T00:00:00"/>
    <x v="2"/>
    <x v="2"/>
    <x v="0"/>
    <x v="210"/>
    <s v="FRA"/>
    <n v="10006584159"/>
    <n v="20.9"/>
    <x v="5"/>
  </r>
  <r>
    <x v="23"/>
    <x v="8"/>
    <d v="2014-01-18T00:00:00"/>
    <x v="2"/>
    <x v="2"/>
    <x v="1"/>
    <x v="84"/>
    <s v="CAN"/>
    <n v="10007212639"/>
    <n v="22.5"/>
    <x v="0"/>
  </r>
  <r>
    <x v="23"/>
    <x v="8"/>
    <d v="2014-01-18T00:00:00"/>
    <x v="2"/>
    <x v="2"/>
    <x v="1"/>
    <x v="93"/>
    <s v="MAS"/>
    <n v="10004868370"/>
    <n v="26"/>
    <x v="1"/>
  </r>
  <r>
    <x v="23"/>
    <x v="8"/>
    <d v="2014-01-18T00:00:00"/>
    <x v="2"/>
    <x v="2"/>
    <x v="1"/>
    <x v="8"/>
    <s v="COL"/>
    <n v="10009039774"/>
    <n v="19.5"/>
    <x v="2"/>
  </r>
  <r>
    <x v="23"/>
    <x v="8"/>
    <d v="2014-01-18T00:00:00"/>
    <x v="2"/>
    <x v="2"/>
    <x v="1"/>
    <x v="202"/>
    <s v="GRE"/>
    <n v="10004633247"/>
    <n v="25.8"/>
    <x v="3"/>
  </r>
  <r>
    <x v="23"/>
    <x v="8"/>
    <d v="2014-01-18T00:00:00"/>
    <x v="2"/>
    <x v="2"/>
    <x v="1"/>
    <x v="111"/>
    <s v="NZL"/>
    <n v="10005782695"/>
    <n v="24.5"/>
    <x v="4"/>
  </r>
  <r>
    <x v="23"/>
    <x v="8"/>
    <d v="2014-01-18T00:00:00"/>
    <x v="2"/>
    <x v="2"/>
    <x v="1"/>
    <x v="117"/>
    <s v="ITA"/>
    <n v="10006073493"/>
    <n v="24.1"/>
    <x v="5"/>
  </r>
  <r>
    <x v="23"/>
    <x v="8"/>
    <d v="2014-01-18T00:00:00"/>
    <x v="2"/>
    <x v="4"/>
    <x v="0"/>
    <x v="96"/>
    <s v="NED"/>
    <n v="10006900421"/>
    <n v="21.1"/>
    <x v="0"/>
  </r>
  <r>
    <x v="23"/>
    <x v="8"/>
    <d v="2014-01-18T00:00:00"/>
    <x v="2"/>
    <x v="4"/>
    <x v="0"/>
    <x v="8"/>
    <s v="COL"/>
    <n v="10009039774"/>
    <n v="19.5"/>
    <x v="1"/>
  </r>
  <r>
    <x v="23"/>
    <x v="8"/>
    <d v="2014-01-18T00:00:00"/>
    <x v="2"/>
    <x v="4"/>
    <x v="0"/>
    <x v="178"/>
    <s v="GBR"/>
    <n v="10006898300"/>
    <n v="21.4"/>
    <x v="2"/>
  </r>
  <r>
    <x v="23"/>
    <x v="8"/>
    <d v="2014-01-18T00:00:00"/>
    <x v="2"/>
    <x v="4"/>
    <x v="0"/>
    <x v="84"/>
    <s v="CAN"/>
    <n v="10007212639"/>
    <n v="22.5"/>
    <x v="3"/>
  </r>
  <r>
    <x v="23"/>
    <x v="8"/>
    <d v="2014-01-18T00:00:00"/>
    <x v="2"/>
    <x v="4"/>
    <x v="0"/>
    <x v="93"/>
    <s v="MAS"/>
    <n v="10004868370"/>
    <n v="26"/>
    <x v="7"/>
  </r>
  <r>
    <x v="23"/>
    <x v="8"/>
    <d v="2014-01-18T00:00:00"/>
    <x v="2"/>
    <x v="4"/>
    <x v="0"/>
    <x v="79"/>
    <s v="GER"/>
    <n v="10006379247"/>
    <n v="23.8"/>
    <x v="7"/>
  </r>
  <r>
    <x v="23"/>
    <x v="8"/>
    <d v="2014-01-18T00:00:00"/>
    <x v="2"/>
    <x v="4"/>
    <x v="1"/>
    <x v="200"/>
    <s v="NZL "/>
    <n v="10005506954"/>
    <n v="25.1"/>
    <x v="0"/>
  </r>
  <r>
    <x v="23"/>
    <x v="8"/>
    <d v="2014-01-18T00:00:00"/>
    <x v="2"/>
    <x v="4"/>
    <x v="1"/>
    <x v="202"/>
    <s v="GRE"/>
    <n v="10004633247"/>
    <n v="25.8"/>
    <x v="1"/>
  </r>
  <r>
    <x v="23"/>
    <x v="8"/>
    <d v="2014-01-18T00:00:00"/>
    <x v="2"/>
    <x v="4"/>
    <x v="1"/>
    <x v="12"/>
    <s v="TTO"/>
    <n v="10009010876"/>
    <n v="20"/>
    <x v="2"/>
  </r>
  <r>
    <x v="23"/>
    <x v="8"/>
    <d v="2014-01-18T00:00:00"/>
    <x v="2"/>
    <x v="4"/>
    <x v="1"/>
    <x v="111"/>
    <s v="NZL"/>
    <n v="10005782695"/>
    <n v="24.5"/>
    <x v="3"/>
  </r>
  <r>
    <x v="23"/>
    <x v="8"/>
    <d v="2014-01-18T00:00:00"/>
    <x v="2"/>
    <x v="4"/>
    <x v="1"/>
    <x v="117"/>
    <s v="ITA"/>
    <n v="10006073493"/>
    <n v="24.1"/>
    <x v="4"/>
  </r>
  <r>
    <x v="23"/>
    <x v="8"/>
    <d v="2014-01-18T00:00:00"/>
    <x v="2"/>
    <x v="4"/>
    <x v="1"/>
    <x v="210"/>
    <s v="FRA"/>
    <n v="10006584159"/>
    <n v="20.9"/>
    <x v="5"/>
  </r>
  <r>
    <x v="24"/>
    <x v="8"/>
    <d v="2013-12-07T00:00:00"/>
    <x v="2"/>
    <x v="0"/>
    <x v="0"/>
    <x v="96"/>
    <s v="NED"/>
    <n v="10006900421"/>
    <n v="21"/>
    <x v="0"/>
  </r>
  <r>
    <x v="24"/>
    <x v="8"/>
    <d v="2013-12-07T00:00:00"/>
    <x v="2"/>
    <x v="0"/>
    <x v="0"/>
    <x v="161"/>
    <s v="JPN"/>
    <n v="10003349716"/>
    <n v="28.6"/>
    <x v="1"/>
  </r>
  <r>
    <x v="24"/>
    <x v="8"/>
    <d v="2013-12-07T00:00:00"/>
    <x v="2"/>
    <x v="0"/>
    <x v="0"/>
    <x v="221"/>
    <s v="POL"/>
    <n v="10003095795"/>
    <n v="28.7"/>
    <x v="2"/>
  </r>
  <r>
    <x v="24"/>
    <x v="8"/>
    <d v="2013-12-07T00:00:00"/>
    <x v="2"/>
    <x v="0"/>
    <x v="0"/>
    <x v="84"/>
    <s v="CAN"/>
    <n v="10007212639"/>
    <n v="22.4"/>
    <x v="3"/>
  </r>
  <r>
    <x v="24"/>
    <x v="8"/>
    <d v="2013-12-07T00:00:00"/>
    <x v="2"/>
    <x v="0"/>
    <x v="0"/>
    <x v="201"/>
    <s v="FRA"/>
    <n v="10004618796"/>
    <n v="26.3"/>
    <x v="4"/>
  </r>
  <r>
    <x v="24"/>
    <x v="8"/>
    <d v="2013-12-07T00:00:00"/>
    <x v="2"/>
    <x v="0"/>
    <x v="0"/>
    <x v="97"/>
    <s v="CHN"/>
    <n v="10007947011"/>
    <n v="19.100000000000001"/>
    <x v="5"/>
  </r>
  <r>
    <x v="24"/>
    <x v="8"/>
    <d v="2013-12-07T00:00:00"/>
    <x v="2"/>
    <x v="0"/>
    <x v="0"/>
    <x v="50"/>
    <s v="MEX"/>
    <n v="10007890932"/>
    <n v="19.5"/>
    <x v="7"/>
  </r>
  <r>
    <x v="24"/>
    <x v="8"/>
    <d v="2013-12-07T00:00:00"/>
    <x v="2"/>
    <x v="0"/>
    <x v="1"/>
    <x v="199"/>
    <s v="GER"/>
    <n v="10036244537"/>
    <n v="25.3"/>
    <x v="0"/>
  </r>
  <r>
    <x v="24"/>
    <x v="8"/>
    <d v="2013-12-07T00:00:00"/>
    <x v="2"/>
    <x v="0"/>
    <x v="1"/>
    <x v="219"/>
    <s v="ESP"/>
    <n v="10006553039"/>
    <n v="22.1"/>
    <x v="1"/>
  </r>
  <r>
    <x v="24"/>
    <x v="8"/>
    <d v="2013-12-07T00:00:00"/>
    <x v="2"/>
    <x v="0"/>
    <x v="1"/>
    <x v="93"/>
    <s v="MAS"/>
    <n v="10004868370"/>
    <n v="25.9"/>
    <x v="2"/>
  </r>
  <r>
    <x v="24"/>
    <x v="8"/>
    <d v="2013-12-07T00:00:00"/>
    <x v="2"/>
    <x v="0"/>
    <x v="1"/>
    <x v="117"/>
    <s v="ITA"/>
    <n v="10006073493"/>
    <n v="24"/>
    <x v="3"/>
  </r>
  <r>
    <x v="24"/>
    <x v="8"/>
    <d v="2013-12-07T00:00:00"/>
    <x v="2"/>
    <x v="0"/>
    <x v="1"/>
    <x v="223"/>
    <s v="MAS "/>
    <n v="10055651813"/>
    <m/>
    <x v="4"/>
  </r>
  <r>
    <x v="24"/>
    <x v="8"/>
    <d v="2013-12-07T00:00:00"/>
    <x v="2"/>
    <x v="0"/>
    <x v="1"/>
    <x v="58"/>
    <s v="ARG "/>
    <n v="10010894696"/>
    <m/>
    <x v="5"/>
  </r>
  <r>
    <x v="24"/>
    <x v="8"/>
    <d v="2013-12-07T00:00:00"/>
    <x v="2"/>
    <x v="0"/>
    <x v="1"/>
    <x v="227"/>
    <s v="NZL "/>
    <n v="10006382984"/>
    <m/>
    <x v="6"/>
  </r>
  <r>
    <x v="24"/>
    <x v="8"/>
    <d v="2013-12-07T00:00:00"/>
    <x v="2"/>
    <x v="0"/>
    <x v="2"/>
    <x v="202"/>
    <s v="GRE"/>
    <n v="10004633247"/>
    <n v="25.7"/>
    <x v="0"/>
  </r>
  <r>
    <x v="24"/>
    <x v="8"/>
    <d v="2013-12-07T00:00:00"/>
    <x v="2"/>
    <x v="0"/>
    <x v="2"/>
    <x v="212"/>
    <s v="GER"/>
    <n v="10006665496"/>
    <n v="22.2"/>
    <x v="1"/>
  </r>
  <r>
    <x v="24"/>
    <x v="8"/>
    <d v="2013-12-07T00:00:00"/>
    <x v="2"/>
    <x v="0"/>
    <x v="2"/>
    <x v="207"/>
    <s v="CZE "/>
    <n v="10004722668"/>
    <n v="28"/>
    <x v="2"/>
  </r>
  <r>
    <x v="24"/>
    <x v="8"/>
    <d v="2013-12-07T00:00:00"/>
    <x v="2"/>
    <x v="0"/>
    <x v="2"/>
    <x v="231"/>
    <s v="RUS"/>
    <n v="10007271142"/>
    <n v="21.6"/>
    <x v="3"/>
  </r>
  <r>
    <x v="24"/>
    <x v="8"/>
    <d v="2013-12-07T00:00:00"/>
    <x v="2"/>
    <x v="0"/>
    <x v="2"/>
    <x v="178"/>
    <s v="GBR"/>
    <n v="10006898300"/>
    <n v="21.3"/>
    <x v="4"/>
  </r>
  <r>
    <x v="24"/>
    <x v="8"/>
    <d v="2013-12-07T00:00:00"/>
    <x v="2"/>
    <x v="0"/>
    <x v="2"/>
    <x v="92"/>
    <s v="JPN"/>
    <n v="10005964470"/>
    <n v="24.7"/>
    <x v="5"/>
  </r>
  <r>
    <x v="24"/>
    <x v="8"/>
    <d v="2013-12-07T00:00:00"/>
    <x v="2"/>
    <x v="0"/>
    <x v="2"/>
    <x v="54"/>
    <s v="VEN"/>
    <n v="10004717719"/>
    <n v="25"/>
    <x v="6"/>
  </r>
  <r>
    <x v="24"/>
    <x v="8"/>
    <d v="2013-12-07T00:00:00"/>
    <x v="2"/>
    <x v="0"/>
    <x v="3"/>
    <x v="99"/>
    <s v="RUS"/>
    <n v="10051694112"/>
    <n v="26.9"/>
    <x v="0"/>
  </r>
  <r>
    <x v="24"/>
    <x v="8"/>
    <d v="2013-12-07T00:00:00"/>
    <x v="2"/>
    <x v="0"/>
    <x v="3"/>
    <x v="211"/>
    <s v="GBR "/>
    <n v="10003292122"/>
    <n v="27.5"/>
    <x v="1"/>
  </r>
  <r>
    <x v="24"/>
    <x v="8"/>
    <d v="2013-12-07T00:00:00"/>
    <x v="2"/>
    <x v="0"/>
    <x v="3"/>
    <x v="229"/>
    <s v="RVL "/>
    <n v="10005747434"/>
    <n v="29"/>
    <x v="2"/>
  </r>
  <r>
    <x v="24"/>
    <x v="8"/>
    <d v="2013-12-07T00:00:00"/>
    <x v="2"/>
    <x v="0"/>
    <x v="3"/>
    <x v="200"/>
    <s v="HPS "/>
    <n v="10005506954"/>
    <n v="25"/>
    <x v="3"/>
  </r>
  <r>
    <x v="24"/>
    <x v="8"/>
    <d v="2013-12-07T00:00:00"/>
    <x v="2"/>
    <x v="0"/>
    <x v="3"/>
    <x v="182"/>
    <s v="TTO"/>
    <n v="10006898401"/>
    <n v="22.5"/>
    <x v="4"/>
  </r>
  <r>
    <x v="24"/>
    <x v="8"/>
    <d v="2013-12-07T00:00:00"/>
    <x v="2"/>
    <x v="0"/>
    <x v="3"/>
    <x v="198"/>
    <s v="ERD "/>
    <n v="10006480186"/>
    <n v="22.4"/>
    <x v="5"/>
  </r>
  <r>
    <x v="24"/>
    <x v="8"/>
    <d v="2013-12-07T00:00:00"/>
    <x v="2"/>
    <x v="0"/>
    <x v="3"/>
    <x v="196"/>
    <s v="IRL"/>
    <n v="10007782616"/>
    <n v="20.3"/>
    <x v="6"/>
  </r>
  <r>
    <x v="24"/>
    <x v="8"/>
    <d v="2013-12-07T00:00:00"/>
    <x v="2"/>
    <x v="1"/>
    <x v="0"/>
    <x v="93"/>
    <s v="MAS"/>
    <n v="10004868370"/>
    <n v="25.9"/>
    <x v="0"/>
  </r>
  <r>
    <x v="24"/>
    <x v="8"/>
    <d v="2013-12-07T00:00:00"/>
    <x v="2"/>
    <x v="1"/>
    <x v="0"/>
    <x v="178"/>
    <s v="GBR"/>
    <n v="10006898300"/>
    <n v="21.3"/>
    <x v="1"/>
  </r>
  <r>
    <x v="24"/>
    <x v="8"/>
    <d v="2013-12-07T00:00:00"/>
    <x v="2"/>
    <x v="1"/>
    <x v="0"/>
    <x v="196"/>
    <s v="IRL"/>
    <n v="10007782616"/>
    <n v="20.3"/>
    <x v="2"/>
  </r>
  <r>
    <x v="24"/>
    <x v="8"/>
    <d v="2013-12-07T00:00:00"/>
    <x v="2"/>
    <x v="1"/>
    <x v="0"/>
    <x v="229"/>
    <s v="RVL "/>
    <n v="10005747434"/>
    <n v="29"/>
    <x v="3"/>
  </r>
  <r>
    <x v="24"/>
    <x v="8"/>
    <d v="2013-12-07T00:00:00"/>
    <x v="2"/>
    <x v="1"/>
    <x v="0"/>
    <x v="200"/>
    <s v="HPS "/>
    <n v="10005506954"/>
    <n v="25"/>
    <x v="4"/>
  </r>
  <r>
    <x v="24"/>
    <x v="8"/>
    <d v="2013-12-07T00:00:00"/>
    <x v="2"/>
    <x v="1"/>
    <x v="0"/>
    <x v="227"/>
    <s v="NZL "/>
    <n v="10006382984"/>
    <m/>
    <x v="5"/>
  </r>
  <r>
    <x v="24"/>
    <x v="8"/>
    <d v="2013-12-07T00:00:00"/>
    <x v="2"/>
    <x v="1"/>
    <x v="0"/>
    <x v="231"/>
    <s v="RUS"/>
    <n v="10007271142"/>
    <n v="21.6"/>
    <x v="6"/>
  </r>
  <r>
    <x v="24"/>
    <x v="8"/>
    <d v="2013-12-07T00:00:00"/>
    <x v="2"/>
    <x v="1"/>
    <x v="1"/>
    <x v="182"/>
    <s v="TTO"/>
    <n v="10006898401"/>
    <n v="22.5"/>
    <x v="0"/>
  </r>
  <r>
    <x v="24"/>
    <x v="8"/>
    <d v="2013-12-07T00:00:00"/>
    <x v="2"/>
    <x v="1"/>
    <x v="1"/>
    <x v="198"/>
    <s v="ERD "/>
    <n v="10006480186"/>
    <n v="22.4"/>
    <x v="1"/>
  </r>
  <r>
    <x v="24"/>
    <x v="8"/>
    <d v="2013-12-07T00:00:00"/>
    <x v="2"/>
    <x v="1"/>
    <x v="1"/>
    <x v="207"/>
    <s v="CZE "/>
    <n v="10004722668"/>
    <n v="28"/>
    <x v="2"/>
  </r>
  <r>
    <x v="24"/>
    <x v="8"/>
    <d v="2013-12-07T00:00:00"/>
    <x v="2"/>
    <x v="1"/>
    <x v="1"/>
    <x v="92"/>
    <s v="JPN"/>
    <n v="10005964470"/>
    <n v="24.7"/>
    <x v="3"/>
  </r>
  <r>
    <x v="24"/>
    <x v="8"/>
    <d v="2013-12-07T00:00:00"/>
    <x v="2"/>
    <x v="1"/>
    <x v="1"/>
    <x v="58"/>
    <s v="ARG "/>
    <n v="10010894696"/>
    <m/>
    <x v="4"/>
  </r>
  <r>
    <x v="24"/>
    <x v="8"/>
    <d v="2013-12-07T00:00:00"/>
    <x v="2"/>
    <x v="1"/>
    <x v="1"/>
    <x v="54"/>
    <s v="VEN"/>
    <n v="10004717719"/>
    <n v="25"/>
    <x v="7"/>
  </r>
  <r>
    <x v="24"/>
    <x v="8"/>
    <d v="2013-12-07T00:00:00"/>
    <x v="2"/>
    <x v="1"/>
    <x v="1"/>
    <x v="117"/>
    <s v="ITA"/>
    <n v="10006073493"/>
    <n v="24"/>
    <x v="7"/>
  </r>
  <r>
    <x v="24"/>
    <x v="8"/>
    <d v="2013-12-07T00:00:00"/>
    <x v="2"/>
    <x v="2"/>
    <x v="0"/>
    <x v="211"/>
    <s v="GBR "/>
    <n v="10003292122"/>
    <n v="27.5"/>
    <x v="0"/>
  </r>
  <r>
    <x v="24"/>
    <x v="8"/>
    <d v="2013-12-07T00:00:00"/>
    <x v="2"/>
    <x v="2"/>
    <x v="0"/>
    <x v="96"/>
    <s v="NED"/>
    <n v="10006900421"/>
    <n v="21"/>
    <x v="1"/>
  </r>
  <r>
    <x v="24"/>
    <x v="8"/>
    <d v="2013-12-07T00:00:00"/>
    <x v="2"/>
    <x v="2"/>
    <x v="0"/>
    <x v="93"/>
    <s v="MAS"/>
    <n v="10004868370"/>
    <n v="25.9"/>
    <x v="2"/>
  </r>
  <r>
    <x v="24"/>
    <x v="8"/>
    <d v="2013-12-07T00:00:00"/>
    <x v="2"/>
    <x v="2"/>
    <x v="0"/>
    <x v="198"/>
    <s v="ERD "/>
    <n v="10006480186"/>
    <n v="22.4"/>
    <x v="3"/>
  </r>
  <r>
    <x v="24"/>
    <x v="8"/>
    <d v="2013-12-07T00:00:00"/>
    <x v="2"/>
    <x v="2"/>
    <x v="0"/>
    <x v="212"/>
    <s v="GER"/>
    <n v="10006665496"/>
    <n v="22.2"/>
    <x v="4"/>
  </r>
  <r>
    <x v="24"/>
    <x v="8"/>
    <d v="2013-12-07T00:00:00"/>
    <x v="2"/>
    <x v="2"/>
    <x v="0"/>
    <x v="219"/>
    <s v="ESP"/>
    <n v="10006553039"/>
    <n v="22.1"/>
    <x v="5"/>
  </r>
  <r>
    <x v="24"/>
    <x v="8"/>
    <d v="2013-12-07T00:00:00"/>
    <x v="2"/>
    <x v="2"/>
    <x v="1"/>
    <x v="202"/>
    <s v="GRE"/>
    <n v="10004633247"/>
    <n v="25.7"/>
    <x v="0"/>
  </r>
  <r>
    <x v="24"/>
    <x v="8"/>
    <d v="2013-12-07T00:00:00"/>
    <x v="2"/>
    <x v="2"/>
    <x v="1"/>
    <x v="199"/>
    <s v="GER"/>
    <n v="10036244537"/>
    <n v="25.3"/>
    <x v="1"/>
  </r>
  <r>
    <x v="24"/>
    <x v="8"/>
    <d v="2013-12-07T00:00:00"/>
    <x v="2"/>
    <x v="2"/>
    <x v="1"/>
    <x v="99"/>
    <s v="RUS"/>
    <n v="10051694112"/>
    <n v="26.9"/>
    <x v="2"/>
  </r>
  <r>
    <x v="24"/>
    <x v="8"/>
    <d v="2013-12-07T00:00:00"/>
    <x v="2"/>
    <x v="2"/>
    <x v="1"/>
    <x v="178"/>
    <s v="GBR"/>
    <n v="10006898300"/>
    <n v="21.3"/>
    <x v="3"/>
  </r>
  <r>
    <x v="24"/>
    <x v="8"/>
    <d v="2013-12-07T00:00:00"/>
    <x v="2"/>
    <x v="2"/>
    <x v="1"/>
    <x v="182"/>
    <s v="TTO"/>
    <n v="10006898401"/>
    <n v="22.5"/>
    <x v="4"/>
  </r>
  <r>
    <x v="24"/>
    <x v="8"/>
    <d v="2013-12-07T00:00:00"/>
    <x v="2"/>
    <x v="2"/>
    <x v="1"/>
    <x v="161"/>
    <s v="JPN"/>
    <n v="10003349716"/>
    <n v="28.6"/>
    <x v="5"/>
  </r>
  <r>
    <x v="24"/>
    <x v="8"/>
    <d v="2013-12-07T00:00:00"/>
    <x v="2"/>
    <x v="4"/>
    <x v="0"/>
    <x v="211"/>
    <s v="GBR "/>
    <n v="10003292122"/>
    <n v="27.5"/>
    <x v="0"/>
  </r>
  <r>
    <x v="24"/>
    <x v="8"/>
    <d v="2013-12-07T00:00:00"/>
    <x v="2"/>
    <x v="4"/>
    <x v="0"/>
    <x v="199"/>
    <s v="GER"/>
    <n v="10036244537"/>
    <n v="25.3"/>
    <x v="1"/>
  </r>
  <r>
    <x v="24"/>
    <x v="8"/>
    <d v="2013-12-07T00:00:00"/>
    <x v="2"/>
    <x v="4"/>
    <x v="0"/>
    <x v="99"/>
    <s v="RUS"/>
    <n v="10051694112"/>
    <n v="26.9"/>
    <x v="2"/>
  </r>
  <r>
    <x v="24"/>
    <x v="8"/>
    <d v="2013-12-07T00:00:00"/>
    <x v="2"/>
    <x v="4"/>
    <x v="0"/>
    <x v="96"/>
    <s v="NED"/>
    <n v="10006900421"/>
    <n v="21"/>
    <x v="3"/>
  </r>
  <r>
    <x v="24"/>
    <x v="8"/>
    <d v="2013-12-07T00:00:00"/>
    <x v="2"/>
    <x v="4"/>
    <x v="0"/>
    <x v="202"/>
    <s v="GRE"/>
    <n v="10004633247"/>
    <n v="25.7"/>
    <x v="4"/>
  </r>
  <r>
    <x v="24"/>
    <x v="8"/>
    <d v="2013-12-07T00:00:00"/>
    <x v="2"/>
    <x v="4"/>
    <x v="0"/>
    <x v="93"/>
    <s v="MAS"/>
    <n v="10004868370"/>
    <n v="25.9"/>
    <x v="5"/>
  </r>
  <r>
    <x v="24"/>
    <x v="8"/>
    <d v="2013-12-07T00:00:00"/>
    <x v="2"/>
    <x v="4"/>
    <x v="1"/>
    <x v="198"/>
    <s v="ERD "/>
    <n v="10006480186"/>
    <n v="22.4"/>
    <x v="0"/>
  </r>
  <r>
    <x v="24"/>
    <x v="8"/>
    <d v="2013-12-07T00:00:00"/>
    <x v="2"/>
    <x v="4"/>
    <x v="1"/>
    <x v="182"/>
    <s v="TTO"/>
    <n v="10006898401"/>
    <n v="22.5"/>
    <x v="1"/>
  </r>
  <r>
    <x v="24"/>
    <x v="8"/>
    <d v="2013-12-07T00:00:00"/>
    <x v="2"/>
    <x v="4"/>
    <x v="1"/>
    <x v="219"/>
    <s v="ESP"/>
    <n v="10006553039"/>
    <n v="22.1"/>
    <x v="2"/>
  </r>
  <r>
    <x v="24"/>
    <x v="8"/>
    <d v="2013-12-07T00:00:00"/>
    <x v="2"/>
    <x v="4"/>
    <x v="1"/>
    <x v="178"/>
    <s v="GBR"/>
    <n v="10006898300"/>
    <n v="21.3"/>
    <x v="3"/>
  </r>
  <r>
    <x v="24"/>
    <x v="8"/>
    <d v="2013-12-07T00:00:00"/>
    <x v="2"/>
    <x v="4"/>
    <x v="1"/>
    <x v="212"/>
    <s v="GER"/>
    <n v="10006665496"/>
    <n v="22.2"/>
    <x v="4"/>
  </r>
  <r>
    <x v="24"/>
    <x v="8"/>
    <d v="2013-12-07T00:00:00"/>
    <x v="2"/>
    <x v="4"/>
    <x v="1"/>
    <x v="161"/>
    <s v="JPN"/>
    <n v="10003349716"/>
    <n v="28.6"/>
    <x v="5"/>
  </r>
  <r>
    <x v="19"/>
    <x v="8"/>
    <d v="2013-11-02T00:00:00"/>
    <x v="2"/>
    <x v="0"/>
    <x v="0"/>
    <x v="89"/>
    <s v="GBR"/>
    <n v="10004599194"/>
    <n v="25.6"/>
    <x v="0"/>
  </r>
  <r>
    <x v="19"/>
    <x v="8"/>
    <d v="2013-11-02T00:00:00"/>
    <x v="2"/>
    <x v="0"/>
    <x v="0"/>
    <x v="223"/>
    <s v="MAS "/>
    <n v="10055651813"/>
    <m/>
    <x v="1"/>
  </r>
  <r>
    <x v="19"/>
    <x v="8"/>
    <d v="2013-11-02T00:00:00"/>
    <x v="2"/>
    <x v="0"/>
    <x v="0"/>
    <x v="196"/>
    <s v="IRL"/>
    <n v="10007782616"/>
    <n v="20.2"/>
    <x v="2"/>
  </r>
  <r>
    <x v="19"/>
    <x v="8"/>
    <d v="2013-11-02T00:00:00"/>
    <x v="2"/>
    <x v="0"/>
    <x v="0"/>
    <x v="221"/>
    <s v="POL"/>
    <n v="10003095795"/>
    <n v="28.6"/>
    <x v="3"/>
  </r>
  <r>
    <x v="19"/>
    <x v="8"/>
    <d v="2013-11-02T00:00:00"/>
    <x v="2"/>
    <x v="0"/>
    <x v="1"/>
    <x v="111"/>
    <s v="NZL"/>
    <n v="10005782695"/>
    <n v="24.3"/>
    <x v="0"/>
  </r>
  <r>
    <x v="19"/>
    <x v="8"/>
    <d v="2013-11-02T00:00:00"/>
    <x v="2"/>
    <x v="0"/>
    <x v="1"/>
    <x v="178"/>
    <s v="GBR"/>
    <n v="10006898300"/>
    <n v="21.2"/>
    <x v="1"/>
  </r>
  <r>
    <x v="19"/>
    <x v="8"/>
    <d v="2013-11-02T00:00:00"/>
    <x v="2"/>
    <x v="0"/>
    <x v="1"/>
    <x v="93"/>
    <s v="MAS"/>
    <n v="10004868370"/>
    <n v="25.8"/>
    <x v="2"/>
  </r>
  <r>
    <x v="19"/>
    <x v="8"/>
    <d v="2013-11-02T00:00:00"/>
    <x v="2"/>
    <x v="0"/>
    <x v="1"/>
    <x v="91"/>
    <s v="GER"/>
    <n v="10004601723"/>
    <n v="26.4"/>
    <x v="3"/>
  </r>
  <r>
    <x v="19"/>
    <x v="8"/>
    <d v="2013-11-02T00:00:00"/>
    <x v="2"/>
    <x v="0"/>
    <x v="1"/>
    <x v="97"/>
    <s v="CHN"/>
    <n v="10007947011"/>
    <n v="19"/>
    <x v="4"/>
  </r>
  <r>
    <x v="19"/>
    <x v="8"/>
    <d v="2013-11-02T00:00:00"/>
    <x v="2"/>
    <x v="0"/>
    <x v="2"/>
    <x v="182"/>
    <s v="TTO"/>
    <n v="10006898401"/>
    <n v="22.4"/>
    <x v="0"/>
  </r>
  <r>
    <x v="19"/>
    <x v="8"/>
    <d v="2013-11-02T00:00:00"/>
    <x v="2"/>
    <x v="0"/>
    <x v="2"/>
    <x v="207"/>
    <s v="CZE "/>
    <n v="10004722668"/>
    <n v="27.9"/>
    <x v="1"/>
  </r>
  <r>
    <x v="19"/>
    <x v="8"/>
    <d v="2013-11-02T00:00:00"/>
    <x v="2"/>
    <x v="0"/>
    <x v="2"/>
    <x v="212"/>
    <s v="GER"/>
    <n v="10006665496"/>
    <n v="22.1"/>
    <x v="2"/>
  </r>
  <r>
    <x v="19"/>
    <x v="8"/>
    <d v="2013-11-02T00:00:00"/>
    <x v="2"/>
    <x v="0"/>
    <x v="2"/>
    <x v="219"/>
    <s v="ESP"/>
    <n v="10006553039"/>
    <n v="22"/>
    <x v="3"/>
  </r>
  <r>
    <x v="19"/>
    <x v="8"/>
    <d v="2013-11-02T00:00:00"/>
    <x v="2"/>
    <x v="0"/>
    <x v="2"/>
    <x v="96"/>
    <s v="NED"/>
    <n v="10006900421"/>
    <n v="20.9"/>
    <x v="4"/>
  </r>
  <r>
    <x v="19"/>
    <x v="8"/>
    <d v="2013-11-02T00:00:00"/>
    <x v="2"/>
    <x v="0"/>
    <x v="3"/>
    <x v="208"/>
    <s v="JAY "/>
    <n v="10006182924"/>
    <n v="23.8"/>
    <x v="0"/>
  </r>
  <r>
    <x v="19"/>
    <x v="8"/>
    <d v="2013-11-02T00:00:00"/>
    <x v="2"/>
    <x v="0"/>
    <x v="3"/>
    <x v="167"/>
    <s v="FRA"/>
    <n v="10003011125"/>
    <n v="29"/>
    <x v="1"/>
  </r>
  <r>
    <x v="19"/>
    <x v="8"/>
    <d v="2013-11-02T00:00:00"/>
    <x v="2"/>
    <x v="0"/>
    <x v="3"/>
    <x v="162"/>
    <s v="UKR"/>
    <n v="10002418415"/>
    <n v="31.2"/>
    <x v="2"/>
  </r>
  <r>
    <x v="19"/>
    <x v="8"/>
    <d v="2013-11-02T00:00:00"/>
    <x v="2"/>
    <x v="0"/>
    <x v="3"/>
    <x v="161"/>
    <s v="JPN"/>
    <n v="10003349716"/>
    <n v="28.5"/>
    <x v="3"/>
  </r>
  <r>
    <x v="19"/>
    <x v="8"/>
    <d v="2013-11-02T00:00:00"/>
    <x v="2"/>
    <x v="0"/>
    <x v="3"/>
    <x v="232"/>
    <s v="RSA "/>
    <n v="10006893852"/>
    <n v="21.1"/>
    <x v="4"/>
  </r>
  <r>
    <x v="19"/>
    <x v="8"/>
    <d v="2013-11-02T00:00:00"/>
    <x v="2"/>
    <x v="0"/>
    <x v="4"/>
    <x v="16"/>
    <s v="AUS"/>
    <n v="10006894559"/>
    <n v="21.2"/>
    <x v="0"/>
  </r>
  <r>
    <x v="19"/>
    <x v="8"/>
    <d v="2013-11-02T00:00:00"/>
    <x v="2"/>
    <x v="0"/>
    <x v="4"/>
    <x v="229"/>
    <s v="RVL "/>
    <n v="10005747434"/>
    <n v="28.9"/>
    <x v="1"/>
  </r>
  <r>
    <x v="19"/>
    <x v="8"/>
    <d v="2013-11-02T00:00:00"/>
    <x v="2"/>
    <x v="0"/>
    <x v="4"/>
    <x v="54"/>
    <s v="VEN"/>
    <n v="10004717719"/>
    <n v="24.9"/>
    <x v="2"/>
  </r>
  <r>
    <x v="19"/>
    <x v="8"/>
    <d v="2013-11-02T00:00:00"/>
    <x v="2"/>
    <x v="0"/>
    <x v="4"/>
    <x v="200"/>
    <s v="HPS "/>
    <n v="10005506954"/>
    <n v="24.9"/>
    <x v="3"/>
  </r>
  <r>
    <x v="19"/>
    <x v="8"/>
    <d v="2013-11-02T00:00:00"/>
    <x v="2"/>
    <x v="0"/>
    <x v="4"/>
    <x v="84"/>
    <s v="CAN"/>
    <n v="10007212639"/>
    <n v="22.3"/>
    <x v="4"/>
  </r>
  <r>
    <x v="19"/>
    <x v="8"/>
    <d v="2013-11-02T00:00:00"/>
    <x v="2"/>
    <x v="0"/>
    <x v="5"/>
    <x v="94"/>
    <s v="RUS"/>
    <n v="10003100142"/>
    <n v="27.6"/>
    <x v="0"/>
  </r>
  <r>
    <x v="19"/>
    <x v="8"/>
    <d v="2013-11-02T00:00:00"/>
    <x v="2"/>
    <x v="0"/>
    <x v="5"/>
    <x v="199"/>
    <s v="GER"/>
    <n v="10036244537"/>
    <n v="25.2"/>
    <x v="1"/>
  </r>
  <r>
    <x v="19"/>
    <x v="8"/>
    <d v="2013-11-02T00:00:00"/>
    <x v="2"/>
    <x v="0"/>
    <x v="5"/>
    <x v="58"/>
    <s v="ARG "/>
    <n v="10010894696"/>
    <m/>
    <x v="2"/>
  </r>
  <r>
    <x v="19"/>
    <x v="8"/>
    <d v="2013-11-02T00:00:00"/>
    <x v="2"/>
    <x v="0"/>
    <x v="5"/>
    <x v="92"/>
    <s v="JPN"/>
    <n v="10005964470"/>
    <n v="24.6"/>
    <x v="3"/>
  </r>
  <r>
    <x v="19"/>
    <x v="8"/>
    <d v="2013-11-02T00:00:00"/>
    <x v="2"/>
    <x v="0"/>
    <x v="5"/>
    <x v="117"/>
    <s v="ITA"/>
    <n v="10006073493"/>
    <n v="23.9"/>
    <x v="4"/>
  </r>
  <r>
    <x v="19"/>
    <x v="8"/>
    <d v="2013-11-02T00:00:00"/>
    <x v="2"/>
    <x v="1"/>
    <x v="0"/>
    <x v="91"/>
    <s v="GER"/>
    <n v="10004601723"/>
    <n v="26.4"/>
    <x v="0"/>
  </r>
  <r>
    <x v="19"/>
    <x v="8"/>
    <d v="2013-11-02T00:00:00"/>
    <x v="2"/>
    <x v="1"/>
    <x v="0"/>
    <x v="58"/>
    <s v="ARG "/>
    <n v="10010894696"/>
    <m/>
    <x v="1"/>
  </r>
  <r>
    <x v="19"/>
    <x v="8"/>
    <d v="2013-11-02T00:00:00"/>
    <x v="2"/>
    <x v="1"/>
    <x v="0"/>
    <x v="223"/>
    <s v="MAS "/>
    <n v="10055651813"/>
    <m/>
    <x v="2"/>
  </r>
  <r>
    <x v="19"/>
    <x v="8"/>
    <d v="2013-11-02T00:00:00"/>
    <x v="2"/>
    <x v="1"/>
    <x v="1"/>
    <x v="54"/>
    <s v="VEN"/>
    <n v="10004717719"/>
    <n v="24.9"/>
    <x v="0"/>
  </r>
  <r>
    <x v="19"/>
    <x v="8"/>
    <d v="2013-11-02T00:00:00"/>
    <x v="2"/>
    <x v="1"/>
    <x v="1"/>
    <x v="221"/>
    <s v="POL"/>
    <n v="10003095795"/>
    <n v="28.6"/>
    <x v="1"/>
  </r>
  <r>
    <x v="19"/>
    <x v="8"/>
    <d v="2013-11-02T00:00:00"/>
    <x v="2"/>
    <x v="1"/>
    <x v="1"/>
    <x v="178"/>
    <s v="GBR"/>
    <n v="10006898300"/>
    <n v="21.2"/>
    <x v="2"/>
  </r>
  <r>
    <x v="19"/>
    <x v="8"/>
    <d v="2013-11-02T00:00:00"/>
    <x v="2"/>
    <x v="1"/>
    <x v="1"/>
    <x v="96"/>
    <s v="NED"/>
    <n v="10006900421"/>
    <n v="20.9"/>
    <x v="3"/>
  </r>
  <r>
    <x v="19"/>
    <x v="8"/>
    <d v="2013-11-02T00:00:00"/>
    <x v="2"/>
    <x v="1"/>
    <x v="2"/>
    <x v="117"/>
    <s v="ITA"/>
    <n v="10006073493"/>
    <n v="23.9"/>
    <x v="0"/>
  </r>
  <r>
    <x v="19"/>
    <x v="8"/>
    <d v="2013-11-02T00:00:00"/>
    <x v="2"/>
    <x v="1"/>
    <x v="2"/>
    <x v="200"/>
    <s v="HPS "/>
    <n v="10005506954"/>
    <n v="24.9"/>
    <x v="1"/>
  </r>
  <r>
    <x v="19"/>
    <x v="8"/>
    <d v="2013-11-02T00:00:00"/>
    <x v="2"/>
    <x v="1"/>
    <x v="2"/>
    <x v="207"/>
    <s v="CZE "/>
    <n v="10004722668"/>
    <n v="27.9"/>
    <x v="2"/>
  </r>
  <r>
    <x v="19"/>
    <x v="8"/>
    <d v="2013-11-02T00:00:00"/>
    <x v="2"/>
    <x v="1"/>
    <x v="2"/>
    <x v="162"/>
    <s v="UKR"/>
    <n v="10002418415"/>
    <n v="31.2"/>
    <x v="3"/>
  </r>
  <r>
    <x v="19"/>
    <x v="8"/>
    <d v="2013-11-02T00:00:00"/>
    <x v="2"/>
    <x v="1"/>
    <x v="3"/>
    <x v="167"/>
    <s v="FRA"/>
    <n v="10003011125"/>
    <n v="29"/>
    <x v="0"/>
  </r>
  <r>
    <x v="19"/>
    <x v="8"/>
    <d v="2013-11-02T00:00:00"/>
    <x v="2"/>
    <x v="1"/>
    <x v="3"/>
    <x v="97"/>
    <s v="CHN"/>
    <n v="10007947011"/>
    <n v="19"/>
    <x v="1"/>
  </r>
  <r>
    <x v="19"/>
    <x v="8"/>
    <d v="2013-11-02T00:00:00"/>
    <x v="2"/>
    <x v="1"/>
    <x v="3"/>
    <x v="92"/>
    <s v="JPN"/>
    <n v="10005964470"/>
    <n v="24.6"/>
    <x v="2"/>
  </r>
  <r>
    <x v="19"/>
    <x v="8"/>
    <d v="2013-11-02T00:00:00"/>
    <x v="2"/>
    <x v="1"/>
    <x v="3"/>
    <x v="212"/>
    <s v="GER"/>
    <n v="10006665496"/>
    <n v="22.1"/>
    <x v="3"/>
  </r>
  <r>
    <x v="19"/>
    <x v="8"/>
    <d v="2013-11-02T00:00:00"/>
    <x v="2"/>
    <x v="1"/>
    <x v="4"/>
    <x v="229"/>
    <s v="RVL "/>
    <n v="10005747434"/>
    <n v="28.9"/>
    <x v="0"/>
  </r>
  <r>
    <x v="19"/>
    <x v="8"/>
    <d v="2013-11-02T00:00:00"/>
    <x v="2"/>
    <x v="1"/>
    <x v="4"/>
    <x v="232"/>
    <s v="RSA "/>
    <n v="10006893852"/>
    <n v="21.1"/>
    <x v="1"/>
  </r>
  <r>
    <x v="19"/>
    <x v="8"/>
    <d v="2013-11-02T00:00:00"/>
    <x v="2"/>
    <x v="1"/>
    <x v="4"/>
    <x v="93"/>
    <s v="MAS"/>
    <n v="10004868370"/>
    <n v="25.8"/>
    <x v="2"/>
  </r>
  <r>
    <x v="19"/>
    <x v="8"/>
    <d v="2013-11-02T00:00:00"/>
    <x v="2"/>
    <x v="1"/>
    <x v="4"/>
    <x v="219"/>
    <s v="ESP"/>
    <n v="10006553039"/>
    <n v="22"/>
    <x v="3"/>
  </r>
  <r>
    <x v="19"/>
    <x v="8"/>
    <d v="2013-11-02T00:00:00"/>
    <x v="2"/>
    <x v="1"/>
    <x v="5"/>
    <x v="199"/>
    <s v="GER"/>
    <n v="10036244537"/>
    <n v="25.2"/>
    <x v="0"/>
  </r>
  <r>
    <x v="19"/>
    <x v="8"/>
    <d v="2013-11-02T00:00:00"/>
    <x v="2"/>
    <x v="1"/>
    <x v="5"/>
    <x v="84"/>
    <s v="CAN"/>
    <n v="10007212639"/>
    <n v="22.3"/>
    <x v="1"/>
  </r>
  <r>
    <x v="19"/>
    <x v="8"/>
    <d v="2013-11-02T00:00:00"/>
    <x v="2"/>
    <x v="1"/>
    <x v="5"/>
    <x v="161"/>
    <s v="JPN"/>
    <n v="10003349716"/>
    <n v="28.5"/>
    <x v="2"/>
  </r>
  <r>
    <x v="19"/>
    <x v="8"/>
    <d v="2013-11-02T00:00:00"/>
    <x v="2"/>
    <x v="1"/>
    <x v="5"/>
    <x v="196"/>
    <s v="IRL"/>
    <n v="10007782616"/>
    <n v="20.2"/>
    <x v="3"/>
  </r>
  <r>
    <x v="19"/>
    <x v="8"/>
    <d v="2013-11-02T00:00:00"/>
    <x v="2"/>
    <x v="2"/>
    <x v="0"/>
    <x v="89"/>
    <s v="GBR"/>
    <n v="10004599194"/>
    <n v="25.6"/>
    <x v="0"/>
  </r>
  <r>
    <x v="19"/>
    <x v="8"/>
    <d v="2013-11-02T00:00:00"/>
    <x v="2"/>
    <x v="2"/>
    <x v="0"/>
    <x v="54"/>
    <s v="VEN"/>
    <n v="10004717719"/>
    <n v="24.9"/>
    <x v="1"/>
  </r>
  <r>
    <x v="19"/>
    <x v="8"/>
    <d v="2013-11-02T00:00:00"/>
    <x v="2"/>
    <x v="2"/>
    <x v="0"/>
    <x v="199"/>
    <s v="GER"/>
    <n v="10036244537"/>
    <n v="25.2"/>
    <x v="2"/>
  </r>
  <r>
    <x v="19"/>
    <x v="8"/>
    <d v="2013-11-02T00:00:00"/>
    <x v="2"/>
    <x v="2"/>
    <x v="0"/>
    <x v="16"/>
    <s v="AUS"/>
    <n v="10006894559"/>
    <n v="21.2"/>
    <x v="3"/>
  </r>
  <r>
    <x v="19"/>
    <x v="8"/>
    <d v="2013-11-02T00:00:00"/>
    <x v="2"/>
    <x v="2"/>
    <x v="0"/>
    <x v="117"/>
    <s v="ITA"/>
    <n v="10006073493"/>
    <n v="23.9"/>
    <x v="4"/>
  </r>
  <r>
    <x v="19"/>
    <x v="8"/>
    <d v="2013-11-02T00:00:00"/>
    <x v="2"/>
    <x v="2"/>
    <x v="0"/>
    <x v="208"/>
    <s v="JAY "/>
    <n v="10006182924"/>
    <n v="23.8"/>
    <x v="5"/>
  </r>
  <r>
    <x v="19"/>
    <x v="8"/>
    <d v="2013-11-02T00:00:00"/>
    <x v="2"/>
    <x v="2"/>
    <x v="1"/>
    <x v="167"/>
    <s v="FRA"/>
    <n v="10003011125"/>
    <n v="29"/>
    <x v="0"/>
  </r>
  <r>
    <x v="19"/>
    <x v="8"/>
    <d v="2013-11-02T00:00:00"/>
    <x v="2"/>
    <x v="2"/>
    <x v="1"/>
    <x v="111"/>
    <s v="NZL"/>
    <n v="10005782695"/>
    <n v="24.3"/>
    <x v="1"/>
  </r>
  <r>
    <x v="19"/>
    <x v="8"/>
    <d v="2013-11-02T00:00:00"/>
    <x v="2"/>
    <x v="2"/>
    <x v="1"/>
    <x v="91"/>
    <s v="GER"/>
    <n v="10004601723"/>
    <n v="26.4"/>
    <x v="2"/>
  </r>
  <r>
    <x v="19"/>
    <x v="8"/>
    <d v="2013-11-02T00:00:00"/>
    <x v="2"/>
    <x v="2"/>
    <x v="1"/>
    <x v="182"/>
    <s v="TTO"/>
    <n v="10006898401"/>
    <n v="22.4"/>
    <x v="3"/>
  </r>
  <r>
    <x v="19"/>
    <x v="8"/>
    <d v="2013-11-02T00:00:00"/>
    <x v="2"/>
    <x v="2"/>
    <x v="1"/>
    <x v="229"/>
    <s v="RVL "/>
    <n v="10005747434"/>
    <n v="28.9"/>
    <x v="4"/>
  </r>
  <r>
    <x v="19"/>
    <x v="8"/>
    <d v="2013-11-02T00:00:00"/>
    <x v="2"/>
    <x v="2"/>
    <x v="1"/>
    <x v="94"/>
    <s v="RUS"/>
    <n v="10003100142"/>
    <n v="27.6"/>
    <x v="5"/>
  </r>
  <r>
    <x v="19"/>
    <x v="8"/>
    <d v="2013-11-02T00:00:00"/>
    <x v="2"/>
    <x v="4"/>
    <x v="0"/>
    <x v="167"/>
    <s v="FRA"/>
    <n v="10003011125"/>
    <n v="29"/>
    <x v="0"/>
  </r>
  <r>
    <x v="19"/>
    <x v="8"/>
    <d v="2013-11-02T00:00:00"/>
    <x v="2"/>
    <x v="4"/>
    <x v="0"/>
    <x v="91"/>
    <s v="GER"/>
    <n v="10004601723"/>
    <n v="26.4"/>
    <x v="1"/>
  </r>
  <r>
    <x v="19"/>
    <x v="8"/>
    <d v="2013-11-02T00:00:00"/>
    <x v="2"/>
    <x v="4"/>
    <x v="0"/>
    <x v="54"/>
    <s v="VEN"/>
    <n v="10004717719"/>
    <n v="24.9"/>
    <x v="2"/>
  </r>
  <r>
    <x v="19"/>
    <x v="8"/>
    <d v="2013-11-02T00:00:00"/>
    <x v="2"/>
    <x v="4"/>
    <x v="0"/>
    <x v="89"/>
    <s v="GBR"/>
    <n v="10004599194"/>
    <n v="25.6"/>
    <x v="3"/>
  </r>
  <r>
    <x v="19"/>
    <x v="8"/>
    <d v="2013-11-02T00:00:00"/>
    <x v="2"/>
    <x v="4"/>
    <x v="0"/>
    <x v="199"/>
    <s v="GER"/>
    <n v="10036244537"/>
    <n v="25.2"/>
    <x v="4"/>
  </r>
  <r>
    <x v="19"/>
    <x v="8"/>
    <d v="2013-11-02T00:00:00"/>
    <x v="2"/>
    <x v="4"/>
    <x v="0"/>
    <x v="111"/>
    <s v="NZL"/>
    <n v="10005782695"/>
    <n v="24.3"/>
    <x v="5"/>
  </r>
  <r>
    <x v="19"/>
    <x v="8"/>
    <d v="2013-11-02T00:00:00"/>
    <x v="2"/>
    <x v="4"/>
    <x v="1"/>
    <x v="16"/>
    <s v="AUS"/>
    <n v="10006894559"/>
    <n v="21.2"/>
    <x v="0"/>
  </r>
  <r>
    <x v="19"/>
    <x v="8"/>
    <d v="2013-11-02T00:00:00"/>
    <x v="2"/>
    <x v="4"/>
    <x v="1"/>
    <x v="229"/>
    <s v="RVL "/>
    <n v="10005747434"/>
    <n v="28.9"/>
    <x v="1"/>
  </r>
  <r>
    <x v="19"/>
    <x v="8"/>
    <d v="2013-11-02T00:00:00"/>
    <x v="2"/>
    <x v="4"/>
    <x v="1"/>
    <x v="94"/>
    <s v="RUS"/>
    <n v="10003100142"/>
    <n v="27.6"/>
    <x v="2"/>
  </r>
  <r>
    <x v="19"/>
    <x v="8"/>
    <d v="2013-11-02T00:00:00"/>
    <x v="2"/>
    <x v="4"/>
    <x v="1"/>
    <x v="117"/>
    <s v="ITA"/>
    <n v="10006073493"/>
    <n v="23.9"/>
    <x v="3"/>
  </r>
  <r>
    <x v="19"/>
    <x v="8"/>
    <d v="2013-11-02T00:00:00"/>
    <x v="2"/>
    <x v="4"/>
    <x v="1"/>
    <x v="208"/>
    <s v="JAY "/>
    <n v="10006182924"/>
    <n v="23.8"/>
    <x v="4"/>
  </r>
  <r>
    <x v="19"/>
    <x v="8"/>
    <d v="2013-11-02T00:00:00"/>
    <x v="2"/>
    <x v="4"/>
    <x v="1"/>
    <x v="182"/>
    <s v="TTO"/>
    <n v="10006898401"/>
    <n v="22.4"/>
    <x v="5"/>
  </r>
  <r>
    <x v="11"/>
    <x v="9"/>
    <d v="2013-02-22T00:00:00"/>
    <x v="0"/>
    <x v="0"/>
    <x v="0"/>
    <x v="91"/>
    <s v="GER"/>
    <n v="10004601723"/>
    <n v="25.7"/>
    <x v="0"/>
  </r>
  <r>
    <x v="11"/>
    <x v="9"/>
    <d v="2013-02-22T00:00:00"/>
    <x v="0"/>
    <x v="0"/>
    <x v="0"/>
    <x v="223"/>
    <s v="MAS "/>
    <n v="10055651813"/>
    <m/>
    <x v="1"/>
  </r>
  <r>
    <x v="11"/>
    <x v="9"/>
    <d v="2013-02-22T00:00:00"/>
    <x v="0"/>
    <x v="0"/>
    <x v="0"/>
    <x v="111"/>
    <s v="NZL"/>
    <n v="10005782695"/>
    <n v="23.6"/>
    <x v="2"/>
  </r>
  <r>
    <x v="11"/>
    <x v="9"/>
    <d v="2013-02-22T00:00:00"/>
    <x v="0"/>
    <x v="0"/>
    <x v="0"/>
    <x v="160"/>
    <s v="FRA"/>
    <n v="10005930724"/>
    <n v="22.3"/>
    <x v="3"/>
  </r>
  <r>
    <x v="11"/>
    <x v="9"/>
    <d v="2013-02-22T00:00:00"/>
    <x v="0"/>
    <x v="0"/>
    <x v="0"/>
    <x v="94"/>
    <s v="RUS"/>
    <n v="10003100142"/>
    <n v="26.9"/>
    <x v="4"/>
  </r>
  <r>
    <x v="11"/>
    <x v="9"/>
    <d v="2013-02-22T00:00:00"/>
    <x v="0"/>
    <x v="0"/>
    <x v="0"/>
    <x v="50"/>
    <s v="MEX"/>
    <n v="10007890932"/>
    <n v="18.7"/>
    <x v="5"/>
  </r>
  <r>
    <x v="11"/>
    <x v="9"/>
    <d v="2013-02-22T00:00:00"/>
    <x v="0"/>
    <x v="0"/>
    <x v="0"/>
    <x v="117"/>
    <s v="ITA"/>
    <n v="10006073493"/>
    <n v="23.2"/>
    <x v="6"/>
  </r>
  <r>
    <x v="11"/>
    <x v="9"/>
    <d v="2013-02-22T00:00:00"/>
    <x v="0"/>
    <x v="0"/>
    <x v="1"/>
    <x v="199"/>
    <s v="GER"/>
    <n v="10036244537"/>
    <n v="24.6"/>
    <x v="0"/>
  </r>
  <r>
    <x v="11"/>
    <x v="9"/>
    <d v="2013-02-22T00:00:00"/>
    <x v="0"/>
    <x v="0"/>
    <x v="1"/>
    <x v="96"/>
    <s v="NED"/>
    <n v="10006900421"/>
    <n v="20.2"/>
    <x v="1"/>
  </r>
  <r>
    <x v="11"/>
    <x v="9"/>
    <d v="2013-02-22T00:00:00"/>
    <x v="0"/>
    <x v="0"/>
    <x v="1"/>
    <x v="89"/>
    <s v="GBR"/>
    <n v="10004599194"/>
    <n v="24.9"/>
    <x v="2"/>
  </r>
  <r>
    <x v="11"/>
    <x v="9"/>
    <d v="2013-02-22T00:00:00"/>
    <x v="0"/>
    <x v="0"/>
    <x v="1"/>
    <x v="90"/>
    <s v="JPN"/>
    <n v="10005727327"/>
    <n v="27.1"/>
    <x v="3"/>
  </r>
  <r>
    <x v="11"/>
    <x v="9"/>
    <d v="2013-02-22T00:00:00"/>
    <x v="0"/>
    <x v="0"/>
    <x v="1"/>
    <x v="211"/>
    <s v="GBR "/>
    <n v="10003292122"/>
    <n v="26.8"/>
    <x v="4"/>
  </r>
  <r>
    <x v="11"/>
    <x v="9"/>
    <d v="2013-02-22T00:00:00"/>
    <x v="0"/>
    <x v="0"/>
    <x v="1"/>
    <x v="16"/>
    <s v="AUS"/>
    <n v="10006894559"/>
    <n v="20.5"/>
    <x v="5"/>
  </r>
  <r>
    <x v="11"/>
    <x v="9"/>
    <d v="2013-02-22T00:00:00"/>
    <x v="0"/>
    <x v="0"/>
    <x v="1"/>
    <x v="202"/>
    <s v="GRE"/>
    <n v="10004633247"/>
    <n v="24.9"/>
    <x v="6"/>
  </r>
  <r>
    <x v="11"/>
    <x v="9"/>
    <d v="2013-02-22T00:00:00"/>
    <x v="0"/>
    <x v="0"/>
    <x v="2"/>
    <x v="167"/>
    <s v="FRA"/>
    <n v="10003011125"/>
    <n v="28.4"/>
    <x v="0"/>
  </r>
  <r>
    <x v="11"/>
    <x v="9"/>
    <d v="2013-02-22T00:00:00"/>
    <x v="0"/>
    <x v="0"/>
    <x v="2"/>
    <x v="5"/>
    <s v="GER"/>
    <n v="10048325582"/>
    <n v="21.1"/>
    <x v="1"/>
  </r>
  <r>
    <x v="11"/>
    <x v="9"/>
    <d v="2013-02-22T00:00:00"/>
    <x v="0"/>
    <x v="0"/>
    <x v="2"/>
    <x v="233"/>
    <s v="AUS "/>
    <n v="10003030424"/>
    <n v="27.6"/>
    <x v="2"/>
  </r>
  <r>
    <x v="11"/>
    <x v="9"/>
    <d v="2013-02-22T00:00:00"/>
    <x v="0"/>
    <x v="0"/>
    <x v="2"/>
    <x v="106"/>
    <s v="CZE"/>
    <n v="10006422895"/>
    <n v="21.7"/>
    <x v="3"/>
  </r>
  <r>
    <x v="11"/>
    <x v="9"/>
    <d v="2013-02-22T00:00:00"/>
    <x v="0"/>
    <x v="0"/>
    <x v="2"/>
    <x v="229"/>
    <s v="RUS "/>
    <n v="10005747434"/>
    <n v="28.2"/>
    <x v="4"/>
  </r>
  <r>
    <x v="11"/>
    <x v="9"/>
    <d v="2013-02-22T00:00:00"/>
    <x v="0"/>
    <x v="0"/>
    <x v="2"/>
    <x v="161"/>
    <s v="JPN"/>
    <n v="10003349716"/>
    <n v="27.8"/>
    <x v="5"/>
  </r>
  <r>
    <x v="11"/>
    <x v="9"/>
    <d v="2013-02-22T00:00:00"/>
    <x v="0"/>
    <x v="0"/>
    <x v="2"/>
    <x v="224"/>
    <s v="ESP "/>
    <n v="10004613039"/>
    <n v="24.2"/>
    <x v="6"/>
  </r>
  <r>
    <x v="11"/>
    <x v="9"/>
    <d v="2013-02-22T00:00:00"/>
    <x v="0"/>
    <x v="0"/>
    <x v="3"/>
    <x v="200"/>
    <s v="NZL "/>
    <n v="10005506954"/>
    <n v="24.2"/>
    <x v="0"/>
  </r>
  <r>
    <x v="11"/>
    <x v="9"/>
    <d v="2013-02-22T00:00:00"/>
    <x v="0"/>
    <x v="0"/>
    <x v="3"/>
    <x v="234"/>
    <s v="AUS "/>
    <n v="10004596871"/>
    <n v="24.9"/>
    <x v="1"/>
  </r>
  <r>
    <x v="11"/>
    <x v="9"/>
    <d v="2013-02-22T00:00:00"/>
    <x v="0"/>
    <x v="0"/>
    <x v="3"/>
    <x v="184"/>
    <s v="COL"/>
    <n v="10006904360"/>
    <n v="21.6"/>
    <x v="2"/>
  </r>
  <r>
    <x v="11"/>
    <x v="9"/>
    <d v="2013-02-22T00:00:00"/>
    <x v="0"/>
    <x v="0"/>
    <x v="3"/>
    <x v="207"/>
    <s v="CZE "/>
    <n v="10004722668"/>
    <n v="27.2"/>
    <x v="3"/>
  </r>
  <r>
    <x v="11"/>
    <x v="9"/>
    <d v="2013-02-22T00:00:00"/>
    <x v="0"/>
    <x v="0"/>
    <x v="3"/>
    <x v="72"/>
    <s v="ESP"/>
    <n v="10006552534"/>
    <n v="22.8"/>
    <x v="4"/>
  </r>
  <r>
    <x v="11"/>
    <x v="9"/>
    <d v="2013-02-22T00:00:00"/>
    <x v="0"/>
    <x v="0"/>
    <x v="3"/>
    <x v="221"/>
    <s v="POL"/>
    <n v="10003095795"/>
    <n v="27.9"/>
    <x v="5"/>
  </r>
  <r>
    <x v="11"/>
    <x v="9"/>
    <d v="2013-02-22T00:00:00"/>
    <x v="0"/>
    <x v="0"/>
    <x v="3"/>
    <x v="214"/>
    <s v="NED "/>
    <n v="10006900320"/>
    <n v="21.3"/>
    <x v="6"/>
  </r>
  <r>
    <x v="11"/>
    <x v="9"/>
    <d v="2013-02-22T00:00:00"/>
    <x v="0"/>
    <x v="1"/>
    <x v="0"/>
    <x v="16"/>
    <s v="AUS"/>
    <n v="10006894559"/>
    <n v="20.5"/>
    <x v="0"/>
  </r>
  <r>
    <x v="11"/>
    <x v="9"/>
    <d v="2013-02-22T00:00:00"/>
    <x v="0"/>
    <x v="1"/>
    <x v="0"/>
    <x v="229"/>
    <s v="RUS "/>
    <n v="10005747434"/>
    <n v="28.2"/>
    <x v="1"/>
  </r>
  <r>
    <x v="11"/>
    <x v="9"/>
    <d v="2013-02-22T00:00:00"/>
    <x v="0"/>
    <x v="1"/>
    <x v="0"/>
    <x v="111"/>
    <s v="NZL"/>
    <n v="10005782695"/>
    <n v="23.6"/>
    <x v="2"/>
  </r>
  <r>
    <x v="11"/>
    <x v="9"/>
    <d v="2013-02-22T00:00:00"/>
    <x v="0"/>
    <x v="1"/>
    <x v="0"/>
    <x v="117"/>
    <s v="ITA"/>
    <n v="10006073493"/>
    <n v="23.2"/>
    <x v="3"/>
  </r>
  <r>
    <x v="11"/>
    <x v="9"/>
    <d v="2013-02-22T00:00:00"/>
    <x v="0"/>
    <x v="1"/>
    <x v="0"/>
    <x v="207"/>
    <s v="CZE "/>
    <n v="10004722668"/>
    <n v="27.2"/>
    <x v="4"/>
  </r>
  <r>
    <x v="11"/>
    <x v="9"/>
    <d v="2013-02-22T00:00:00"/>
    <x v="0"/>
    <x v="1"/>
    <x v="1"/>
    <x v="89"/>
    <s v="GBR"/>
    <n v="10004599194"/>
    <n v="24.9"/>
    <x v="0"/>
  </r>
  <r>
    <x v="11"/>
    <x v="9"/>
    <d v="2013-02-22T00:00:00"/>
    <x v="0"/>
    <x v="1"/>
    <x v="1"/>
    <x v="214"/>
    <s v="NED "/>
    <n v="10006900320"/>
    <n v="21.3"/>
    <x v="1"/>
  </r>
  <r>
    <x v="11"/>
    <x v="9"/>
    <d v="2013-02-22T00:00:00"/>
    <x v="0"/>
    <x v="1"/>
    <x v="1"/>
    <x v="211"/>
    <s v="GBR "/>
    <n v="10003292122"/>
    <n v="26.8"/>
    <x v="2"/>
  </r>
  <r>
    <x v="11"/>
    <x v="9"/>
    <d v="2013-02-22T00:00:00"/>
    <x v="0"/>
    <x v="1"/>
    <x v="1"/>
    <x v="50"/>
    <s v="MEX"/>
    <n v="10007890932"/>
    <n v="18.7"/>
    <x v="3"/>
  </r>
  <r>
    <x v="11"/>
    <x v="9"/>
    <d v="2013-02-22T00:00:00"/>
    <x v="0"/>
    <x v="1"/>
    <x v="1"/>
    <x v="106"/>
    <s v="CZE"/>
    <n v="10006422895"/>
    <n v="21.7"/>
    <x v="4"/>
  </r>
  <r>
    <x v="11"/>
    <x v="9"/>
    <d v="2013-02-22T00:00:00"/>
    <x v="0"/>
    <x v="1"/>
    <x v="2"/>
    <x v="233"/>
    <s v="AUS "/>
    <n v="10003030424"/>
    <n v="27.6"/>
    <x v="0"/>
  </r>
  <r>
    <x v="11"/>
    <x v="9"/>
    <d v="2013-02-22T00:00:00"/>
    <x v="0"/>
    <x v="1"/>
    <x v="2"/>
    <x v="224"/>
    <s v="ESP "/>
    <n v="10004613039"/>
    <n v="24.2"/>
    <x v="1"/>
  </r>
  <r>
    <x v="11"/>
    <x v="9"/>
    <d v="2013-02-22T00:00:00"/>
    <x v="0"/>
    <x v="1"/>
    <x v="2"/>
    <x v="221"/>
    <s v="POL"/>
    <n v="10003095795"/>
    <n v="27.9"/>
    <x v="2"/>
  </r>
  <r>
    <x v="11"/>
    <x v="9"/>
    <d v="2013-02-22T00:00:00"/>
    <x v="0"/>
    <x v="1"/>
    <x v="2"/>
    <x v="94"/>
    <s v="RUS"/>
    <n v="10003100142"/>
    <n v="26.9"/>
    <x v="3"/>
  </r>
  <r>
    <x v="11"/>
    <x v="9"/>
    <d v="2013-02-22T00:00:00"/>
    <x v="0"/>
    <x v="1"/>
    <x v="2"/>
    <x v="90"/>
    <s v="JPN"/>
    <n v="10005727327"/>
    <n v="27.1"/>
    <x v="4"/>
  </r>
  <r>
    <x v="11"/>
    <x v="9"/>
    <d v="2013-02-22T00:00:00"/>
    <x v="0"/>
    <x v="1"/>
    <x v="3"/>
    <x v="202"/>
    <s v="GRE"/>
    <n v="10004633247"/>
    <n v="24.9"/>
    <x v="0"/>
  </r>
  <r>
    <x v="11"/>
    <x v="9"/>
    <d v="2013-02-22T00:00:00"/>
    <x v="0"/>
    <x v="1"/>
    <x v="3"/>
    <x v="160"/>
    <s v="FRA"/>
    <n v="10005930724"/>
    <n v="22.3"/>
    <x v="1"/>
  </r>
  <r>
    <x v="11"/>
    <x v="9"/>
    <d v="2013-02-22T00:00:00"/>
    <x v="0"/>
    <x v="1"/>
    <x v="3"/>
    <x v="184"/>
    <s v="COL"/>
    <n v="10006904360"/>
    <n v="21.6"/>
    <x v="2"/>
  </r>
  <r>
    <x v="11"/>
    <x v="9"/>
    <d v="2013-02-22T00:00:00"/>
    <x v="0"/>
    <x v="1"/>
    <x v="3"/>
    <x v="72"/>
    <s v="ESP"/>
    <n v="10006552534"/>
    <n v="22.8"/>
    <x v="3"/>
  </r>
  <r>
    <x v="11"/>
    <x v="9"/>
    <d v="2013-02-22T00:00:00"/>
    <x v="0"/>
    <x v="1"/>
    <x v="3"/>
    <x v="161"/>
    <s v="JPN"/>
    <n v="10003349716"/>
    <n v="27.8"/>
    <x v="4"/>
  </r>
  <r>
    <x v="11"/>
    <x v="9"/>
    <d v="2013-02-22T00:00:00"/>
    <x v="0"/>
    <x v="2"/>
    <x v="0"/>
    <x v="91"/>
    <s v="GER"/>
    <n v="10004601723"/>
    <n v="25.7"/>
    <x v="0"/>
  </r>
  <r>
    <x v="11"/>
    <x v="9"/>
    <d v="2013-02-22T00:00:00"/>
    <x v="0"/>
    <x v="2"/>
    <x v="0"/>
    <x v="96"/>
    <s v="NED"/>
    <n v="10006900421"/>
    <n v="20.2"/>
    <x v="1"/>
  </r>
  <r>
    <x v="11"/>
    <x v="9"/>
    <d v="2013-02-22T00:00:00"/>
    <x v="0"/>
    <x v="2"/>
    <x v="0"/>
    <x v="5"/>
    <s v="GER"/>
    <n v="10048325582"/>
    <n v="21.1"/>
    <x v="2"/>
  </r>
  <r>
    <x v="11"/>
    <x v="9"/>
    <d v="2013-02-22T00:00:00"/>
    <x v="0"/>
    <x v="2"/>
    <x v="0"/>
    <x v="200"/>
    <s v="NZL "/>
    <n v="10005506954"/>
    <n v="24.2"/>
    <x v="3"/>
  </r>
  <r>
    <x v="11"/>
    <x v="9"/>
    <d v="2013-02-22T00:00:00"/>
    <x v="0"/>
    <x v="2"/>
    <x v="0"/>
    <x v="16"/>
    <s v="AUS"/>
    <n v="10006894559"/>
    <n v="20.5"/>
    <x v="4"/>
  </r>
  <r>
    <x v="11"/>
    <x v="9"/>
    <d v="2013-02-22T00:00:00"/>
    <x v="0"/>
    <x v="2"/>
    <x v="0"/>
    <x v="202"/>
    <s v="GRE"/>
    <n v="10004633247"/>
    <n v="24.9"/>
    <x v="5"/>
  </r>
  <r>
    <x v="11"/>
    <x v="9"/>
    <d v="2013-02-22T00:00:00"/>
    <x v="0"/>
    <x v="2"/>
    <x v="1"/>
    <x v="233"/>
    <s v="AUS "/>
    <n v="10003030424"/>
    <n v="27.6"/>
    <x v="0"/>
  </r>
  <r>
    <x v="11"/>
    <x v="9"/>
    <d v="2013-02-22T00:00:00"/>
    <x v="0"/>
    <x v="2"/>
    <x v="1"/>
    <x v="234"/>
    <s v="AUS "/>
    <n v="10004596871"/>
    <n v="24.9"/>
    <x v="1"/>
  </r>
  <r>
    <x v="11"/>
    <x v="9"/>
    <d v="2013-02-22T00:00:00"/>
    <x v="0"/>
    <x v="2"/>
    <x v="1"/>
    <x v="89"/>
    <s v="GBR"/>
    <n v="10004599194"/>
    <n v="24.9"/>
    <x v="2"/>
  </r>
  <r>
    <x v="11"/>
    <x v="9"/>
    <d v="2013-02-22T00:00:00"/>
    <x v="0"/>
    <x v="2"/>
    <x v="1"/>
    <x v="199"/>
    <s v="GER"/>
    <n v="10036244537"/>
    <n v="24.6"/>
    <x v="3"/>
  </r>
  <r>
    <x v="11"/>
    <x v="9"/>
    <d v="2013-02-22T00:00:00"/>
    <x v="0"/>
    <x v="2"/>
    <x v="1"/>
    <x v="223"/>
    <s v="MAS "/>
    <n v="10055651813"/>
    <m/>
    <x v="4"/>
  </r>
  <r>
    <x v="11"/>
    <x v="9"/>
    <d v="2013-02-22T00:00:00"/>
    <x v="0"/>
    <x v="2"/>
    <x v="1"/>
    <x v="167"/>
    <s v="FRA"/>
    <n v="10003011125"/>
    <n v="28.4"/>
    <x v="5"/>
  </r>
  <r>
    <x v="11"/>
    <x v="9"/>
    <d v="2013-02-22T00:00:00"/>
    <x v="0"/>
    <x v="4"/>
    <x v="0"/>
    <x v="89"/>
    <s v="GBR"/>
    <n v="10004599194"/>
    <n v="24.9"/>
    <x v="0"/>
  </r>
  <r>
    <x v="11"/>
    <x v="9"/>
    <d v="2013-02-22T00:00:00"/>
    <x v="0"/>
    <x v="4"/>
    <x v="0"/>
    <x v="91"/>
    <s v="GER"/>
    <n v="10004601723"/>
    <n v="25.7"/>
    <x v="1"/>
  </r>
  <r>
    <x v="11"/>
    <x v="9"/>
    <d v="2013-02-22T00:00:00"/>
    <x v="0"/>
    <x v="4"/>
    <x v="0"/>
    <x v="96"/>
    <s v="NED"/>
    <n v="10006900421"/>
    <n v="20.2"/>
    <x v="2"/>
  </r>
  <r>
    <x v="11"/>
    <x v="9"/>
    <d v="2013-02-22T00:00:00"/>
    <x v="0"/>
    <x v="4"/>
    <x v="0"/>
    <x v="233"/>
    <s v="AUS "/>
    <n v="10003030424"/>
    <n v="27.6"/>
    <x v="3"/>
  </r>
  <r>
    <x v="11"/>
    <x v="9"/>
    <d v="2013-02-22T00:00:00"/>
    <x v="0"/>
    <x v="4"/>
    <x v="0"/>
    <x v="234"/>
    <s v="AUS "/>
    <n v="10004596871"/>
    <n v="24.9"/>
    <x v="4"/>
  </r>
  <r>
    <x v="11"/>
    <x v="9"/>
    <d v="2013-02-22T00:00:00"/>
    <x v="0"/>
    <x v="4"/>
    <x v="0"/>
    <x v="5"/>
    <s v="GER"/>
    <n v="10048325582"/>
    <n v="21.1"/>
    <x v="5"/>
  </r>
  <r>
    <x v="11"/>
    <x v="9"/>
    <d v="2013-02-22T00:00:00"/>
    <x v="0"/>
    <x v="4"/>
    <x v="1"/>
    <x v="167"/>
    <s v="FRA"/>
    <n v="10003011125"/>
    <n v="28.4"/>
    <x v="0"/>
  </r>
  <r>
    <x v="11"/>
    <x v="9"/>
    <d v="2013-02-22T00:00:00"/>
    <x v="0"/>
    <x v="4"/>
    <x v="1"/>
    <x v="16"/>
    <s v="AUS"/>
    <n v="10006894559"/>
    <n v="20.5"/>
    <x v="1"/>
  </r>
  <r>
    <x v="11"/>
    <x v="9"/>
    <d v="2013-02-22T00:00:00"/>
    <x v="0"/>
    <x v="4"/>
    <x v="1"/>
    <x v="202"/>
    <s v="GRE"/>
    <n v="10004633247"/>
    <n v="24.9"/>
    <x v="2"/>
  </r>
  <r>
    <x v="11"/>
    <x v="9"/>
    <d v="2013-02-22T00:00:00"/>
    <x v="0"/>
    <x v="4"/>
    <x v="1"/>
    <x v="199"/>
    <s v="GER"/>
    <n v="10036244537"/>
    <n v="24.6"/>
    <x v="3"/>
  </r>
  <r>
    <x v="11"/>
    <x v="9"/>
    <d v="2013-02-22T00:00:00"/>
    <x v="0"/>
    <x v="4"/>
    <x v="1"/>
    <x v="223"/>
    <s v="MAS "/>
    <n v="10055651813"/>
    <m/>
    <x v="4"/>
  </r>
  <r>
    <x v="11"/>
    <x v="9"/>
    <d v="2013-02-22T00:00:00"/>
    <x v="0"/>
    <x v="4"/>
    <x v="1"/>
    <x v="200"/>
    <s v="NZL "/>
    <n v="10005506954"/>
    <n v="24.2"/>
    <x v="5"/>
  </r>
  <r>
    <x v="24"/>
    <x v="9"/>
    <d v="2013-01-18T00:00:00"/>
    <x v="2"/>
    <x v="0"/>
    <x v="0"/>
    <x v="96"/>
    <s v="NED"/>
    <n v="10006900421"/>
    <n v="20.100000000000001"/>
    <x v="0"/>
  </r>
  <r>
    <x v="24"/>
    <x v="9"/>
    <d v="2013-01-18T00:00:00"/>
    <x v="2"/>
    <x v="0"/>
    <x v="0"/>
    <x v="235"/>
    <s v="GER "/>
    <n v="10006485139"/>
    <m/>
    <x v="1"/>
  </r>
  <r>
    <x v="24"/>
    <x v="9"/>
    <d v="2013-01-18T00:00:00"/>
    <x v="2"/>
    <x v="0"/>
    <x v="0"/>
    <x v="236"/>
    <s v="JPN "/>
    <n v="10002830360"/>
    <n v="33.6"/>
    <x v="2"/>
  </r>
  <r>
    <x v="24"/>
    <x v="9"/>
    <d v="2013-01-18T00:00:00"/>
    <x v="2"/>
    <x v="0"/>
    <x v="0"/>
    <x v="237"/>
    <s v="VEN"/>
    <e v="#N/A"/>
    <n v="25.2"/>
    <x v="3"/>
  </r>
  <r>
    <x v="24"/>
    <x v="9"/>
    <d v="2013-01-18T00:00:00"/>
    <x v="2"/>
    <x v="0"/>
    <x v="0"/>
    <x v="189"/>
    <s v="ITA"/>
    <n v="10007508083"/>
    <n v="19.399999999999999"/>
    <x v="4"/>
  </r>
  <r>
    <x v="24"/>
    <x v="9"/>
    <d v="2013-01-18T00:00:00"/>
    <x v="2"/>
    <x v="0"/>
    <x v="0"/>
    <x v="196"/>
    <s v="IRL"/>
    <n v="10007782616"/>
    <n v="19.5"/>
    <x v="5"/>
  </r>
  <r>
    <x v="24"/>
    <x v="9"/>
    <d v="2013-01-18T00:00:00"/>
    <x v="2"/>
    <x v="0"/>
    <x v="1"/>
    <x v="111"/>
    <s v="NZL"/>
    <n v="10005782695"/>
    <n v="23.5"/>
    <x v="0"/>
  </r>
  <r>
    <x v="24"/>
    <x v="9"/>
    <d v="2013-01-18T00:00:00"/>
    <x v="2"/>
    <x v="0"/>
    <x v="1"/>
    <x v="232"/>
    <s v="RSA "/>
    <n v="10006893852"/>
    <n v="20.3"/>
    <x v="1"/>
  </r>
  <r>
    <x v="24"/>
    <x v="9"/>
    <d v="2013-01-18T00:00:00"/>
    <x v="2"/>
    <x v="0"/>
    <x v="1"/>
    <x v="238"/>
    <s v="TTO"/>
    <n v="10004613241"/>
    <n v="25.5"/>
    <x v="2"/>
  </r>
  <r>
    <x v="24"/>
    <x v="9"/>
    <d v="2013-01-18T00:00:00"/>
    <x v="2"/>
    <x v="0"/>
    <x v="1"/>
    <x v="94"/>
    <s v="RUS"/>
    <n v="10003100142"/>
    <n v="26.8"/>
    <x v="3"/>
  </r>
  <r>
    <x v="24"/>
    <x v="9"/>
    <d v="2013-01-18T00:00:00"/>
    <x v="2"/>
    <x v="0"/>
    <x v="1"/>
    <x v="109"/>
    <s v="POL"/>
    <n v="10006902239"/>
    <n v="21.5"/>
    <x v="4"/>
  </r>
  <r>
    <x v="24"/>
    <x v="9"/>
    <d v="2013-01-18T00:00:00"/>
    <x v="2"/>
    <x v="0"/>
    <x v="1"/>
    <x v="117"/>
    <s v="ITA"/>
    <n v="10006073493"/>
    <n v="23.1"/>
    <x v="5"/>
  </r>
  <r>
    <x v="24"/>
    <x v="9"/>
    <d v="2013-01-18T00:00:00"/>
    <x v="2"/>
    <x v="0"/>
    <x v="1"/>
    <x v="239"/>
    <s v="ESA"/>
    <n v="10009131623"/>
    <n v="24"/>
    <x v="6"/>
  </r>
  <r>
    <x v="24"/>
    <x v="9"/>
    <d v="2013-01-18T00:00:00"/>
    <x v="2"/>
    <x v="0"/>
    <x v="2"/>
    <x v="161"/>
    <s v="JPN"/>
    <n v="10003349716"/>
    <n v="27.7"/>
    <x v="0"/>
  </r>
  <r>
    <x v="24"/>
    <x v="9"/>
    <d v="2013-01-18T00:00:00"/>
    <x v="2"/>
    <x v="0"/>
    <x v="2"/>
    <x v="50"/>
    <s v="MEX"/>
    <n v="10007890932"/>
    <n v="18.600000000000001"/>
    <x v="1"/>
  </r>
  <r>
    <x v="24"/>
    <x v="9"/>
    <d v="2013-01-18T00:00:00"/>
    <x v="2"/>
    <x v="0"/>
    <x v="2"/>
    <x v="51"/>
    <s v="ESP"/>
    <n v="10007502427"/>
    <n v="19.2"/>
    <x v="2"/>
  </r>
  <r>
    <x v="24"/>
    <x v="9"/>
    <d v="2013-01-18T00:00:00"/>
    <x v="2"/>
    <x v="0"/>
    <x v="2"/>
    <x v="106"/>
    <s v="CZE"/>
    <n v="10006422895"/>
    <n v="21.6"/>
    <x v="3"/>
  </r>
  <r>
    <x v="24"/>
    <x v="9"/>
    <d v="2013-01-18T00:00:00"/>
    <x v="2"/>
    <x v="0"/>
    <x v="2"/>
    <x v="240"/>
    <s v="GPC "/>
    <n v="10004792184"/>
    <n v="27.1"/>
    <x v="4"/>
  </r>
  <r>
    <x v="24"/>
    <x v="9"/>
    <d v="2013-01-18T00:00:00"/>
    <x v="2"/>
    <x v="0"/>
    <x v="2"/>
    <x v="241"/>
    <s v="RUS "/>
    <n v="10005747131"/>
    <n v="23.1"/>
    <x v="5"/>
  </r>
  <r>
    <x v="24"/>
    <x v="9"/>
    <d v="2013-01-18T00:00:00"/>
    <x v="2"/>
    <x v="0"/>
    <x v="2"/>
    <x v="162"/>
    <s v="UKR"/>
    <n v="10002418415"/>
    <n v="30.4"/>
    <x v="6"/>
  </r>
  <r>
    <x v="24"/>
    <x v="9"/>
    <d v="2013-01-18T00:00:00"/>
    <x v="2"/>
    <x v="0"/>
    <x v="3"/>
    <x v="167"/>
    <s v="FRA"/>
    <n v="10003011125"/>
    <n v="28.3"/>
    <x v="0"/>
  </r>
  <r>
    <x v="24"/>
    <x v="9"/>
    <d v="2013-01-18T00:00:00"/>
    <x v="2"/>
    <x v="0"/>
    <x v="3"/>
    <x v="202"/>
    <s v="GRE"/>
    <n v="10004633247"/>
    <n v="24.8"/>
    <x v="1"/>
  </r>
  <r>
    <x v="24"/>
    <x v="9"/>
    <d v="2013-01-18T00:00:00"/>
    <x v="2"/>
    <x v="0"/>
    <x v="3"/>
    <x v="229"/>
    <s v="PHL "/>
    <n v="10005747434"/>
    <n v="28.1"/>
    <x v="2"/>
  </r>
  <r>
    <x v="24"/>
    <x v="9"/>
    <d v="2013-01-18T00:00:00"/>
    <x v="2"/>
    <x v="0"/>
    <x v="3"/>
    <x v="242"/>
    <s v="AUS "/>
    <n v="10007051476"/>
    <n v="21.1"/>
    <x v="3"/>
  </r>
  <r>
    <x v="24"/>
    <x v="9"/>
    <d v="2013-01-18T00:00:00"/>
    <x v="2"/>
    <x v="0"/>
    <x v="3"/>
    <x v="84"/>
    <s v="CAN"/>
    <n v="10007212639"/>
    <n v="21.5"/>
    <x v="4"/>
  </r>
  <r>
    <x v="24"/>
    <x v="9"/>
    <d v="2013-01-18T00:00:00"/>
    <x v="2"/>
    <x v="0"/>
    <x v="3"/>
    <x v="243"/>
    <s v="MSP "/>
    <n v="10005763400"/>
    <n v="26.3"/>
    <x v="5"/>
  </r>
  <r>
    <x v="24"/>
    <x v="9"/>
    <d v="2013-01-18T00:00:00"/>
    <x v="2"/>
    <x v="0"/>
    <x v="3"/>
    <x v="58"/>
    <s v="ARG "/>
    <n v="10010894696"/>
    <m/>
    <x v="6"/>
  </r>
  <r>
    <x v="24"/>
    <x v="9"/>
    <d v="2013-01-18T00:00:00"/>
    <x v="2"/>
    <x v="1"/>
    <x v="0"/>
    <x v="242"/>
    <s v="AUS "/>
    <n v="10007051476"/>
    <n v="21.1"/>
    <x v="0"/>
  </r>
  <r>
    <x v="24"/>
    <x v="9"/>
    <d v="2013-01-18T00:00:00"/>
    <x v="2"/>
    <x v="1"/>
    <x v="0"/>
    <x v="117"/>
    <s v="ITA"/>
    <n v="10006073493"/>
    <n v="23.1"/>
    <x v="1"/>
  </r>
  <r>
    <x v="24"/>
    <x v="9"/>
    <d v="2013-01-18T00:00:00"/>
    <x v="2"/>
    <x v="1"/>
    <x v="0"/>
    <x v="240"/>
    <s v="GPC "/>
    <n v="10004792184"/>
    <n v="27.1"/>
    <x v="2"/>
  </r>
  <r>
    <x v="24"/>
    <x v="9"/>
    <d v="2013-01-18T00:00:00"/>
    <x v="2"/>
    <x v="1"/>
    <x v="0"/>
    <x v="236"/>
    <s v="JPN "/>
    <n v="10002830360"/>
    <n v="33.6"/>
    <x v="3"/>
  </r>
  <r>
    <x v="24"/>
    <x v="9"/>
    <d v="2013-01-18T00:00:00"/>
    <x v="2"/>
    <x v="1"/>
    <x v="1"/>
    <x v="106"/>
    <s v="CZE"/>
    <n v="10006422895"/>
    <n v="21.6"/>
    <x v="0"/>
  </r>
  <r>
    <x v="24"/>
    <x v="9"/>
    <d v="2013-01-18T00:00:00"/>
    <x v="2"/>
    <x v="1"/>
    <x v="1"/>
    <x v="109"/>
    <s v="POL"/>
    <n v="10006902239"/>
    <n v="21.5"/>
    <x v="1"/>
  </r>
  <r>
    <x v="24"/>
    <x v="9"/>
    <d v="2013-01-18T00:00:00"/>
    <x v="2"/>
    <x v="1"/>
    <x v="1"/>
    <x v="58"/>
    <s v="ARG "/>
    <n v="10010894696"/>
    <m/>
    <x v="2"/>
  </r>
  <r>
    <x v="24"/>
    <x v="9"/>
    <d v="2013-01-18T00:00:00"/>
    <x v="2"/>
    <x v="1"/>
    <x v="1"/>
    <x v="238"/>
    <s v="TTO"/>
    <n v="10004613241"/>
    <n v="25.5"/>
    <x v="3"/>
  </r>
  <r>
    <x v="24"/>
    <x v="9"/>
    <d v="2013-01-18T00:00:00"/>
    <x v="2"/>
    <x v="1"/>
    <x v="1"/>
    <x v="196"/>
    <s v="IRL"/>
    <n v="10007782616"/>
    <n v="19.5"/>
    <x v="4"/>
  </r>
  <r>
    <x v="24"/>
    <x v="9"/>
    <d v="2013-01-18T00:00:00"/>
    <x v="2"/>
    <x v="1"/>
    <x v="2"/>
    <x v="94"/>
    <s v="RUS"/>
    <n v="10003100142"/>
    <n v="26.8"/>
    <x v="0"/>
  </r>
  <r>
    <x v="24"/>
    <x v="9"/>
    <d v="2013-01-18T00:00:00"/>
    <x v="2"/>
    <x v="1"/>
    <x v="2"/>
    <x v="243"/>
    <s v="MSP "/>
    <n v="10005763400"/>
    <n v="26.3"/>
    <x v="1"/>
  </r>
  <r>
    <x v="24"/>
    <x v="9"/>
    <d v="2013-01-18T00:00:00"/>
    <x v="2"/>
    <x v="1"/>
    <x v="2"/>
    <x v="51"/>
    <s v="ESP"/>
    <n v="10007502427"/>
    <n v="19.2"/>
    <x v="2"/>
  </r>
  <r>
    <x v="24"/>
    <x v="9"/>
    <d v="2013-01-18T00:00:00"/>
    <x v="2"/>
    <x v="1"/>
    <x v="2"/>
    <x v="162"/>
    <s v="UKR"/>
    <n v="10002418415"/>
    <n v="30.4"/>
    <x v="3"/>
  </r>
  <r>
    <x v="24"/>
    <x v="9"/>
    <d v="2013-01-18T00:00:00"/>
    <x v="2"/>
    <x v="1"/>
    <x v="2"/>
    <x v="189"/>
    <s v="ITA"/>
    <n v="10007508083"/>
    <n v="19.399999999999999"/>
    <x v="4"/>
  </r>
  <r>
    <x v="24"/>
    <x v="9"/>
    <d v="2013-01-18T00:00:00"/>
    <x v="2"/>
    <x v="1"/>
    <x v="3"/>
    <x v="229"/>
    <s v="PHL "/>
    <n v="10005747434"/>
    <n v="28.1"/>
    <x v="0"/>
  </r>
  <r>
    <x v="24"/>
    <x v="9"/>
    <d v="2013-01-18T00:00:00"/>
    <x v="2"/>
    <x v="1"/>
    <x v="3"/>
    <x v="241"/>
    <s v="RUS "/>
    <n v="10005747131"/>
    <n v="23.1"/>
    <x v="1"/>
  </r>
  <r>
    <x v="24"/>
    <x v="9"/>
    <d v="2013-01-18T00:00:00"/>
    <x v="2"/>
    <x v="1"/>
    <x v="3"/>
    <x v="84"/>
    <s v="CAN"/>
    <n v="10007212639"/>
    <n v="21.5"/>
    <x v="2"/>
  </r>
  <r>
    <x v="24"/>
    <x v="9"/>
    <d v="2013-01-18T00:00:00"/>
    <x v="2"/>
    <x v="1"/>
    <x v="3"/>
    <x v="237"/>
    <s v="VEN"/>
    <e v="#N/A"/>
    <n v="25.2"/>
    <x v="3"/>
  </r>
  <r>
    <x v="24"/>
    <x v="9"/>
    <d v="2013-01-18T00:00:00"/>
    <x v="2"/>
    <x v="1"/>
    <x v="3"/>
    <x v="239"/>
    <s v="ESA"/>
    <n v="10009131623"/>
    <n v="24"/>
    <x v="4"/>
  </r>
  <r>
    <x v="24"/>
    <x v="9"/>
    <d v="2013-01-18T00:00:00"/>
    <x v="2"/>
    <x v="2"/>
    <x v="0"/>
    <x v="167"/>
    <s v="FRA"/>
    <n v="10003011125"/>
    <n v="28.3"/>
    <x v="0"/>
  </r>
  <r>
    <x v="24"/>
    <x v="9"/>
    <d v="2013-01-18T00:00:00"/>
    <x v="2"/>
    <x v="2"/>
    <x v="0"/>
    <x v="96"/>
    <s v="NED"/>
    <n v="10006900421"/>
    <n v="20.100000000000001"/>
    <x v="1"/>
  </r>
  <r>
    <x v="24"/>
    <x v="9"/>
    <d v="2013-01-18T00:00:00"/>
    <x v="2"/>
    <x v="2"/>
    <x v="0"/>
    <x v="50"/>
    <s v="MEX"/>
    <n v="10007890932"/>
    <n v="18.600000000000001"/>
    <x v="2"/>
  </r>
  <r>
    <x v="24"/>
    <x v="9"/>
    <d v="2013-01-18T00:00:00"/>
    <x v="2"/>
    <x v="2"/>
    <x v="0"/>
    <x v="229"/>
    <s v="PHL "/>
    <n v="10005747434"/>
    <n v="28.1"/>
    <x v="3"/>
  </r>
  <r>
    <x v="24"/>
    <x v="9"/>
    <d v="2013-01-18T00:00:00"/>
    <x v="2"/>
    <x v="2"/>
    <x v="0"/>
    <x v="242"/>
    <s v="AUS "/>
    <n v="10007051476"/>
    <n v="21.1"/>
    <x v="4"/>
  </r>
  <r>
    <x v="24"/>
    <x v="9"/>
    <d v="2013-01-18T00:00:00"/>
    <x v="2"/>
    <x v="2"/>
    <x v="0"/>
    <x v="232"/>
    <s v="RSA "/>
    <n v="10006893852"/>
    <n v="20.3"/>
    <x v="5"/>
  </r>
  <r>
    <x v="24"/>
    <x v="9"/>
    <d v="2013-01-18T00:00:00"/>
    <x v="2"/>
    <x v="2"/>
    <x v="1"/>
    <x v="202"/>
    <s v="GRE"/>
    <n v="10004633247"/>
    <n v="24.8"/>
    <x v="0"/>
  </r>
  <r>
    <x v="24"/>
    <x v="9"/>
    <d v="2013-01-18T00:00:00"/>
    <x v="2"/>
    <x v="2"/>
    <x v="1"/>
    <x v="161"/>
    <s v="JPN"/>
    <n v="10003349716"/>
    <n v="27.7"/>
    <x v="1"/>
  </r>
  <r>
    <x v="24"/>
    <x v="9"/>
    <d v="2013-01-18T00:00:00"/>
    <x v="2"/>
    <x v="2"/>
    <x v="1"/>
    <x v="94"/>
    <s v="RUS"/>
    <n v="10003100142"/>
    <n v="26.8"/>
    <x v="2"/>
  </r>
  <r>
    <x v="24"/>
    <x v="9"/>
    <d v="2013-01-18T00:00:00"/>
    <x v="2"/>
    <x v="2"/>
    <x v="1"/>
    <x v="106"/>
    <s v="CZE"/>
    <n v="10006422895"/>
    <n v="21.6"/>
    <x v="3"/>
  </r>
  <r>
    <x v="24"/>
    <x v="9"/>
    <d v="2013-01-18T00:00:00"/>
    <x v="2"/>
    <x v="2"/>
    <x v="1"/>
    <x v="235"/>
    <s v="GER "/>
    <n v="10006485139"/>
    <m/>
    <x v="4"/>
  </r>
  <r>
    <x v="24"/>
    <x v="9"/>
    <d v="2013-01-18T00:00:00"/>
    <x v="2"/>
    <x v="2"/>
    <x v="1"/>
    <x v="111"/>
    <s v="NZL"/>
    <n v="10005782695"/>
    <n v="23.5"/>
    <x v="5"/>
  </r>
  <r>
    <x v="24"/>
    <x v="9"/>
    <d v="2013-01-18T00:00:00"/>
    <x v="2"/>
    <x v="4"/>
    <x v="0"/>
    <x v="96"/>
    <s v="NED"/>
    <n v="10006900421"/>
    <n v="20.100000000000001"/>
    <x v="0"/>
  </r>
  <r>
    <x v="24"/>
    <x v="9"/>
    <d v="2013-01-18T00:00:00"/>
    <x v="2"/>
    <x v="4"/>
    <x v="0"/>
    <x v="161"/>
    <s v="JPN"/>
    <n v="10003349716"/>
    <n v="27.7"/>
    <x v="1"/>
  </r>
  <r>
    <x v="24"/>
    <x v="9"/>
    <d v="2013-01-18T00:00:00"/>
    <x v="2"/>
    <x v="4"/>
    <x v="0"/>
    <x v="167"/>
    <s v="FRA"/>
    <n v="10003011125"/>
    <n v="28.3"/>
    <x v="2"/>
  </r>
  <r>
    <x v="24"/>
    <x v="9"/>
    <d v="2013-01-18T00:00:00"/>
    <x v="2"/>
    <x v="4"/>
    <x v="0"/>
    <x v="50"/>
    <s v="MEX"/>
    <n v="10007890932"/>
    <n v="18.600000000000001"/>
    <x v="3"/>
  </r>
  <r>
    <x v="24"/>
    <x v="9"/>
    <d v="2013-01-18T00:00:00"/>
    <x v="2"/>
    <x v="4"/>
    <x v="0"/>
    <x v="94"/>
    <s v="RUS"/>
    <n v="10003100142"/>
    <n v="26.8"/>
    <x v="4"/>
  </r>
  <r>
    <x v="24"/>
    <x v="9"/>
    <d v="2013-01-18T00:00:00"/>
    <x v="2"/>
    <x v="4"/>
    <x v="0"/>
    <x v="202"/>
    <s v="GRE"/>
    <n v="10004633247"/>
    <n v="24.8"/>
    <x v="5"/>
  </r>
  <r>
    <x v="24"/>
    <x v="9"/>
    <d v="2013-01-18T00:00:00"/>
    <x v="2"/>
    <x v="4"/>
    <x v="1"/>
    <x v="111"/>
    <s v="NZL"/>
    <n v="10005782695"/>
    <n v="23.5"/>
    <x v="0"/>
  </r>
  <r>
    <x v="24"/>
    <x v="9"/>
    <d v="2013-01-18T00:00:00"/>
    <x v="2"/>
    <x v="4"/>
    <x v="1"/>
    <x v="242"/>
    <s v="AUS "/>
    <n v="10007051476"/>
    <n v="21.1"/>
    <x v="1"/>
  </r>
  <r>
    <x v="24"/>
    <x v="9"/>
    <d v="2013-01-18T00:00:00"/>
    <x v="2"/>
    <x v="4"/>
    <x v="1"/>
    <x v="106"/>
    <s v="CZE"/>
    <n v="10006422895"/>
    <n v="21.6"/>
    <x v="2"/>
  </r>
  <r>
    <x v="24"/>
    <x v="9"/>
    <d v="2013-01-18T00:00:00"/>
    <x v="2"/>
    <x v="4"/>
    <x v="1"/>
    <x v="229"/>
    <s v="PHL "/>
    <n v="10005747434"/>
    <n v="28.1"/>
    <x v="3"/>
  </r>
  <r>
    <x v="24"/>
    <x v="9"/>
    <d v="2013-01-18T00:00:00"/>
    <x v="2"/>
    <x v="4"/>
    <x v="1"/>
    <x v="232"/>
    <s v="RSA "/>
    <n v="10006893852"/>
    <n v="20.3"/>
    <x v="4"/>
  </r>
  <r>
    <x v="24"/>
    <x v="9"/>
    <d v="2013-01-18T00:00:00"/>
    <x v="2"/>
    <x v="4"/>
    <x v="1"/>
    <x v="235"/>
    <s v="GER "/>
    <n v="10006485139"/>
    <m/>
    <x v="5"/>
  </r>
  <r>
    <x v="4"/>
    <x v="9"/>
    <d v="2012-11-18T00:00:00"/>
    <x v="2"/>
    <x v="0"/>
    <x v="0"/>
    <x v="5"/>
    <s v="GER"/>
    <n v="10048325582"/>
    <n v="20.8"/>
    <x v="0"/>
  </r>
  <r>
    <x v="4"/>
    <x v="9"/>
    <d v="2012-11-18T00:00:00"/>
    <x v="2"/>
    <x v="0"/>
    <x v="0"/>
    <x v="244"/>
    <s v="PHL "/>
    <n v="10005748747"/>
    <n v="23.5"/>
    <x v="1"/>
  </r>
  <r>
    <x v="4"/>
    <x v="9"/>
    <d v="2012-11-18T00:00:00"/>
    <x v="2"/>
    <x v="0"/>
    <x v="0"/>
    <x v="245"/>
    <s v="CAN"/>
    <n v="10006899209"/>
    <n v="20.399999999999999"/>
    <x v="2"/>
  </r>
  <r>
    <x v="4"/>
    <x v="9"/>
    <d v="2012-11-18T00:00:00"/>
    <x v="2"/>
    <x v="0"/>
    <x v="0"/>
    <x v="246"/>
    <s v="JPN "/>
    <n v="10005505843"/>
    <n v="23.8"/>
    <x v="3"/>
  </r>
  <r>
    <x v="4"/>
    <x v="9"/>
    <d v="2012-11-18T00:00:00"/>
    <x v="2"/>
    <x v="0"/>
    <x v="0"/>
    <x v="18"/>
    <s v="SUR"/>
    <n v="10117936018"/>
    <n v="19.100000000000001"/>
    <x v="4"/>
  </r>
  <r>
    <x v="4"/>
    <x v="9"/>
    <d v="2012-11-18T00:00:00"/>
    <x v="2"/>
    <x v="0"/>
    <x v="1"/>
    <x v="160"/>
    <s v="FRA"/>
    <n v="10005930724"/>
    <n v="22"/>
    <x v="0"/>
  </r>
  <r>
    <x v="4"/>
    <x v="9"/>
    <d v="2012-11-18T00:00:00"/>
    <x v="2"/>
    <x v="0"/>
    <x v="1"/>
    <x v="178"/>
    <s v="GBR"/>
    <n v="10006898300"/>
    <n v="20.2"/>
    <x v="1"/>
  </r>
  <r>
    <x v="4"/>
    <x v="9"/>
    <d v="2012-11-18T00:00:00"/>
    <x v="2"/>
    <x v="0"/>
    <x v="1"/>
    <x v="247"/>
    <s v="GRE "/>
    <n v="10002687385"/>
    <n v="28.4"/>
    <x v="2"/>
  </r>
  <r>
    <x v="4"/>
    <x v="9"/>
    <d v="2012-11-18T00:00:00"/>
    <x v="2"/>
    <x v="0"/>
    <x v="1"/>
    <x v="248"/>
    <s v="PTF "/>
    <n v="10003095492"/>
    <n v="27.5"/>
    <x v="3"/>
  </r>
  <r>
    <x v="4"/>
    <x v="9"/>
    <d v="2012-11-18T00:00:00"/>
    <x v="2"/>
    <x v="0"/>
    <x v="1"/>
    <x v="238"/>
    <s v="TTO"/>
    <n v="10004613241"/>
    <n v="25.3"/>
    <x v="4"/>
  </r>
  <r>
    <x v="4"/>
    <x v="9"/>
    <d v="2012-11-18T00:00:00"/>
    <x v="2"/>
    <x v="0"/>
    <x v="2"/>
    <x v="207"/>
    <s v="CZE "/>
    <n v="10004722668"/>
    <n v="27"/>
    <x v="0"/>
  </r>
  <r>
    <x v="4"/>
    <x v="9"/>
    <d v="2012-11-18T00:00:00"/>
    <x v="2"/>
    <x v="0"/>
    <x v="2"/>
    <x v="219"/>
    <s v="ESP"/>
    <n v="10006553039"/>
    <n v="21.1"/>
    <x v="1"/>
  </r>
  <r>
    <x v="4"/>
    <x v="9"/>
    <d v="2012-11-18T00:00:00"/>
    <x v="2"/>
    <x v="0"/>
    <x v="2"/>
    <x v="249"/>
    <s v="NED"/>
    <n v="10008885685"/>
    <n v="23.6"/>
    <x v="2"/>
  </r>
  <r>
    <x v="4"/>
    <x v="9"/>
    <d v="2012-11-18T00:00:00"/>
    <x v="2"/>
    <x v="0"/>
    <x v="2"/>
    <x v="157"/>
    <s v="AZE"/>
    <n v="10006319633"/>
    <n v="23"/>
    <x v="3"/>
  </r>
  <r>
    <x v="4"/>
    <x v="9"/>
    <d v="2012-11-18T00:00:00"/>
    <x v="2"/>
    <x v="0"/>
    <x v="2"/>
    <x v="217"/>
    <s v="FIN"/>
    <n v="10008987436"/>
    <n v="26"/>
    <x v="4"/>
  </r>
  <r>
    <x v="4"/>
    <x v="9"/>
    <d v="2012-11-18T00:00:00"/>
    <x v="2"/>
    <x v="0"/>
    <x v="3"/>
    <x v="94"/>
    <s v="RUS"/>
    <n v="10003100142"/>
    <n v="26.7"/>
    <x v="0"/>
  </r>
  <r>
    <x v="4"/>
    <x v="9"/>
    <d v="2012-11-18T00:00:00"/>
    <x v="2"/>
    <x v="0"/>
    <x v="3"/>
    <x v="196"/>
    <s v="IRL"/>
    <n v="10007782616"/>
    <n v="19.3"/>
    <x v="1"/>
  </r>
  <r>
    <x v="4"/>
    <x v="9"/>
    <d v="2012-11-18T00:00:00"/>
    <x v="2"/>
    <x v="0"/>
    <x v="3"/>
    <x v="250"/>
    <s v="MAS"/>
    <n v="10008999257"/>
    <n v="18.2"/>
    <x v="2"/>
  </r>
  <r>
    <x v="4"/>
    <x v="9"/>
    <d v="2012-11-18T00:00:00"/>
    <x v="2"/>
    <x v="0"/>
    <x v="3"/>
    <x v="251"/>
    <s v="INT "/>
    <n v="10008623583"/>
    <m/>
    <x v="3"/>
  </r>
  <r>
    <x v="4"/>
    <x v="9"/>
    <d v="2012-11-18T00:00:00"/>
    <x v="2"/>
    <x v="0"/>
    <x v="3"/>
    <x v="189"/>
    <s v="ITA"/>
    <n v="10007508083"/>
    <n v="19.2"/>
    <x v="4"/>
  </r>
  <r>
    <x v="4"/>
    <x v="9"/>
    <d v="2012-11-18T00:00:00"/>
    <x v="2"/>
    <x v="0"/>
    <x v="4"/>
    <x v="233"/>
    <s v="AUS "/>
    <n v="10003030424"/>
    <n v="27.3"/>
    <x v="0"/>
  </r>
  <r>
    <x v="4"/>
    <x v="9"/>
    <d v="2012-11-18T00:00:00"/>
    <x v="2"/>
    <x v="0"/>
    <x v="4"/>
    <x v="72"/>
    <s v="ESP"/>
    <n v="10006552534"/>
    <n v="22.5"/>
    <x v="1"/>
  </r>
  <r>
    <x v="4"/>
    <x v="9"/>
    <d v="2012-11-18T00:00:00"/>
    <x v="2"/>
    <x v="0"/>
    <x v="4"/>
    <x v="208"/>
    <s v="JAY "/>
    <n v="10006182924"/>
    <n v="22.8"/>
    <x v="2"/>
  </r>
  <r>
    <x v="4"/>
    <x v="9"/>
    <d v="2012-11-18T00:00:00"/>
    <x v="2"/>
    <x v="0"/>
    <x v="4"/>
    <x v="117"/>
    <s v="ITA"/>
    <n v="10006073493"/>
    <n v="22.9"/>
    <x v="3"/>
  </r>
  <r>
    <x v="4"/>
    <x v="9"/>
    <d v="2012-11-18T00:00:00"/>
    <x v="2"/>
    <x v="0"/>
    <x v="4"/>
    <x v="252"/>
    <s v="UGA"/>
    <n v="10008028449"/>
    <n v="37"/>
    <x v="4"/>
  </r>
  <r>
    <x v="4"/>
    <x v="9"/>
    <d v="2012-11-18T00:00:00"/>
    <x v="2"/>
    <x v="0"/>
    <x v="5"/>
    <x v="89"/>
    <s v="GBR"/>
    <n v="10004599194"/>
    <n v="24.7"/>
    <x v="0"/>
  </r>
  <r>
    <x v="4"/>
    <x v="9"/>
    <d v="2012-11-18T00:00:00"/>
    <x v="2"/>
    <x v="0"/>
    <x v="5"/>
    <x v="65"/>
    <s v="POL"/>
    <n v="10005953154"/>
    <n v="22.9"/>
    <x v="1"/>
  </r>
  <r>
    <x v="4"/>
    <x v="9"/>
    <d v="2012-11-18T00:00:00"/>
    <x v="2"/>
    <x v="0"/>
    <x v="5"/>
    <x v="253"/>
    <s v="RUS "/>
    <n v="10006173931"/>
    <m/>
    <x v="2"/>
  </r>
  <r>
    <x v="4"/>
    <x v="9"/>
    <d v="2012-11-18T00:00:00"/>
    <x v="2"/>
    <x v="0"/>
    <x v="5"/>
    <x v="90"/>
    <s v="JPN"/>
    <n v="10005727327"/>
    <n v="26.8"/>
    <x v="3"/>
  </r>
  <r>
    <x v="4"/>
    <x v="9"/>
    <d v="2012-11-18T00:00:00"/>
    <x v="2"/>
    <x v="0"/>
    <x v="5"/>
    <x v="58"/>
    <s v="ARG "/>
    <n v="10010894696"/>
    <m/>
    <x v="4"/>
  </r>
  <r>
    <x v="4"/>
    <x v="9"/>
    <d v="2012-11-18T00:00:00"/>
    <x v="2"/>
    <x v="1"/>
    <x v="0"/>
    <x v="244"/>
    <s v="PHL "/>
    <n v="10005748747"/>
    <n v="23.5"/>
    <x v="0"/>
  </r>
  <r>
    <x v="4"/>
    <x v="9"/>
    <d v="2012-11-18T00:00:00"/>
    <x v="2"/>
    <x v="1"/>
    <x v="0"/>
    <x v="189"/>
    <s v="ITA"/>
    <n v="10007508083"/>
    <n v="19.2"/>
    <x v="1"/>
  </r>
  <r>
    <x v="4"/>
    <x v="9"/>
    <d v="2012-11-18T00:00:00"/>
    <x v="2"/>
    <x v="1"/>
    <x v="0"/>
    <x v="247"/>
    <s v="GRE "/>
    <n v="10002687385"/>
    <n v="28.4"/>
    <x v="2"/>
  </r>
  <r>
    <x v="4"/>
    <x v="9"/>
    <d v="2012-11-18T00:00:00"/>
    <x v="2"/>
    <x v="1"/>
    <x v="0"/>
    <x v="157"/>
    <s v="AZE"/>
    <n v="10006319633"/>
    <n v="23"/>
    <x v="3"/>
  </r>
  <r>
    <x v="4"/>
    <x v="9"/>
    <d v="2012-11-18T00:00:00"/>
    <x v="2"/>
    <x v="1"/>
    <x v="1"/>
    <x v="178"/>
    <s v="GBR"/>
    <n v="10006898300"/>
    <n v="20.2"/>
    <x v="0"/>
  </r>
  <r>
    <x v="4"/>
    <x v="9"/>
    <d v="2012-11-18T00:00:00"/>
    <x v="2"/>
    <x v="1"/>
    <x v="1"/>
    <x v="251"/>
    <s v="INT "/>
    <n v="10008623583"/>
    <m/>
    <x v="1"/>
  </r>
  <r>
    <x v="4"/>
    <x v="9"/>
    <d v="2012-11-18T00:00:00"/>
    <x v="2"/>
    <x v="1"/>
    <x v="1"/>
    <x v="249"/>
    <s v="NED"/>
    <n v="10008885685"/>
    <n v="23.6"/>
    <x v="2"/>
  </r>
  <r>
    <x v="4"/>
    <x v="9"/>
    <d v="2012-11-18T00:00:00"/>
    <x v="2"/>
    <x v="1"/>
    <x v="1"/>
    <x v="252"/>
    <s v="UGA"/>
    <n v="10008028449"/>
    <n v="37"/>
    <x v="3"/>
  </r>
  <r>
    <x v="4"/>
    <x v="9"/>
    <d v="2012-11-18T00:00:00"/>
    <x v="2"/>
    <x v="1"/>
    <x v="2"/>
    <x v="117"/>
    <s v="ITA"/>
    <n v="10006073493"/>
    <n v="22.9"/>
    <x v="0"/>
  </r>
  <r>
    <x v="4"/>
    <x v="9"/>
    <d v="2012-11-18T00:00:00"/>
    <x v="2"/>
    <x v="1"/>
    <x v="2"/>
    <x v="58"/>
    <s v="ARG "/>
    <n v="10010894696"/>
    <m/>
    <x v="1"/>
  </r>
  <r>
    <x v="4"/>
    <x v="9"/>
    <d v="2012-11-18T00:00:00"/>
    <x v="2"/>
    <x v="1"/>
    <x v="2"/>
    <x v="219"/>
    <s v="ESP"/>
    <n v="10006553039"/>
    <n v="21.1"/>
    <x v="2"/>
  </r>
  <r>
    <x v="4"/>
    <x v="9"/>
    <d v="2012-11-18T00:00:00"/>
    <x v="2"/>
    <x v="1"/>
    <x v="2"/>
    <x v="250"/>
    <s v="MAS"/>
    <n v="10008999257"/>
    <n v="18.2"/>
    <x v="3"/>
  </r>
  <r>
    <x v="4"/>
    <x v="9"/>
    <d v="2012-11-18T00:00:00"/>
    <x v="2"/>
    <x v="1"/>
    <x v="3"/>
    <x v="208"/>
    <s v="JAY "/>
    <n v="10006182924"/>
    <n v="22.8"/>
    <x v="0"/>
  </r>
  <r>
    <x v="4"/>
    <x v="9"/>
    <d v="2012-11-18T00:00:00"/>
    <x v="2"/>
    <x v="1"/>
    <x v="3"/>
    <x v="90"/>
    <s v="JPN"/>
    <n v="10005727327"/>
    <n v="26.8"/>
    <x v="1"/>
  </r>
  <r>
    <x v="4"/>
    <x v="9"/>
    <d v="2012-11-18T00:00:00"/>
    <x v="2"/>
    <x v="1"/>
    <x v="3"/>
    <x v="18"/>
    <s v="SUR"/>
    <n v="10117936018"/>
    <n v="19.100000000000001"/>
    <x v="2"/>
  </r>
  <r>
    <x v="4"/>
    <x v="9"/>
    <d v="2012-11-18T00:00:00"/>
    <x v="2"/>
    <x v="1"/>
    <x v="3"/>
    <x v="196"/>
    <s v="IRL"/>
    <n v="10007782616"/>
    <n v="19.3"/>
    <x v="3"/>
  </r>
  <r>
    <x v="4"/>
    <x v="9"/>
    <d v="2012-11-18T00:00:00"/>
    <x v="2"/>
    <x v="1"/>
    <x v="4"/>
    <x v="246"/>
    <s v="JPN "/>
    <n v="10005505843"/>
    <n v="23.8"/>
    <x v="0"/>
  </r>
  <r>
    <x v="4"/>
    <x v="9"/>
    <d v="2012-11-18T00:00:00"/>
    <x v="2"/>
    <x v="1"/>
    <x v="4"/>
    <x v="238"/>
    <s v="TTO"/>
    <n v="10004613241"/>
    <n v="25.3"/>
    <x v="1"/>
  </r>
  <r>
    <x v="4"/>
    <x v="9"/>
    <d v="2012-11-18T00:00:00"/>
    <x v="2"/>
    <x v="1"/>
    <x v="4"/>
    <x v="72"/>
    <s v="ESP"/>
    <n v="10006552534"/>
    <n v="22.5"/>
    <x v="2"/>
  </r>
  <r>
    <x v="4"/>
    <x v="9"/>
    <d v="2012-11-18T00:00:00"/>
    <x v="2"/>
    <x v="1"/>
    <x v="4"/>
    <x v="253"/>
    <s v="RUS "/>
    <n v="10006173931"/>
    <m/>
    <x v="3"/>
  </r>
  <r>
    <x v="4"/>
    <x v="9"/>
    <d v="2012-11-18T00:00:00"/>
    <x v="2"/>
    <x v="1"/>
    <x v="5"/>
    <x v="248"/>
    <s v="PTF "/>
    <n v="10003095492"/>
    <n v="27.5"/>
    <x v="0"/>
  </r>
  <r>
    <x v="4"/>
    <x v="9"/>
    <d v="2012-11-18T00:00:00"/>
    <x v="2"/>
    <x v="1"/>
    <x v="5"/>
    <x v="245"/>
    <s v="CAN"/>
    <n v="10006899209"/>
    <n v="20.399999999999999"/>
    <x v="1"/>
  </r>
  <r>
    <x v="4"/>
    <x v="9"/>
    <d v="2012-11-18T00:00:00"/>
    <x v="2"/>
    <x v="1"/>
    <x v="5"/>
    <x v="65"/>
    <s v="POL"/>
    <n v="10005953154"/>
    <n v="22.9"/>
    <x v="2"/>
  </r>
  <r>
    <x v="4"/>
    <x v="9"/>
    <d v="2012-11-18T00:00:00"/>
    <x v="2"/>
    <x v="1"/>
    <x v="5"/>
    <x v="217"/>
    <s v="FIN"/>
    <n v="10008987436"/>
    <n v="26"/>
    <x v="3"/>
  </r>
  <r>
    <x v="4"/>
    <x v="9"/>
    <d v="2012-11-18T00:00:00"/>
    <x v="2"/>
    <x v="2"/>
    <x v="0"/>
    <x v="5"/>
    <s v="GER"/>
    <n v="10048325582"/>
    <n v="20.8"/>
    <x v="0"/>
  </r>
  <r>
    <x v="4"/>
    <x v="9"/>
    <d v="2012-11-18T00:00:00"/>
    <x v="2"/>
    <x v="2"/>
    <x v="0"/>
    <x v="246"/>
    <s v="JPN "/>
    <n v="10005505843"/>
    <n v="23.8"/>
    <x v="1"/>
  </r>
  <r>
    <x v="4"/>
    <x v="9"/>
    <d v="2012-11-18T00:00:00"/>
    <x v="2"/>
    <x v="2"/>
    <x v="0"/>
    <x v="233"/>
    <s v="AUS "/>
    <n v="10003030424"/>
    <n v="27.3"/>
    <x v="7"/>
  </r>
  <r>
    <x v="4"/>
    <x v="9"/>
    <d v="2012-11-18T00:00:00"/>
    <x v="2"/>
    <x v="2"/>
    <x v="0"/>
    <x v="178"/>
    <s v="GBR"/>
    <n v="10006898300"/>
    <n v="20.2"/>
    <x v="7"/>
  </r>
  <r>
    <x v="4"/>
    <x v="9"/>
    <d v="2012-11-18T00:00:00"/>
    <x v="2"/>
    <x v="2"/>
    <x v="0"/>
    <x v="117"/>
    <s v="ITA"/>
    <n v="10006073493"/>
    <n v="22.9"/>
    <x v="7"/>
  </r>
  <r>
    <x v="4"/>
    <x v="9"/>
    <d v="2012-11-18T00:00:00"/>
    <x v="2"/>
    <x v="2"/>
    <x v="0"/>
    <x v="94"/>
    <s v="RUS"/>
    <n v="10003100142"/>
    <n v="26.7"/>
    <x v="7"/>
  </r>
  <r>
    <x v="4"/>
    <x v="9"/>
    <d v="2012-11-18T00:00:00"/>
    <x v="2"/>
    <x v="2"/>
    <x v="1"/>
    <x v="89"/>
    <s v="GBR"/>
    <n v="10004599194"/>
    <n v="24.7"/>
    <x v="0"/>
  </r>
  <r>
    <x v="4"/>
    <x v="9"/>
    <d v="2012-11-18T00:00:00"/>
    <x v="2"/>
    <x v="2"/>
    <x v="1"/>
    <x v="208"/>
    <s v="JAY "/>
    <n v="10006182924"/>
    <n v="22.8"/>
    <x v="1"/>
  </r>
  <r>
    <x v="4"/>
    <x v="9"/>
    <d v="2012-11-18T00:00:00"/>
    <x v="2"/>
    <x v="2"/>
    <x v="1"/>
    <x v="160"/>
    <s v="FRA"/>
    <n v="10005930724"/>
    <n v="22"/>
    <x v="2"/>
  </r>
  <r>
    <x v="4"/>
    <x v="9"/>
    <d v="2012-11-18T00:00:00"/>
    <x v="2"/>
    <x v="2"/>
    <x v="1"/>
    <x v="207"/>
    <s v="CZE "/>
    <n v="10004722668"/>
    <n v="27"/>
    <x v="3"/>
  </r>
  <r>
    <x v="4"/>
    <x v="9"/>
    <d v="2012-11-18T00:00:00"/>
    <x v="2"/>
    <x v="2"/>
    <x v="1"/>
    <x v="248"/>
    <s v="PTF "/>
    <n v="10003095492"/>
    <n v="27.5"/>
    <x v="4"/>
  </r>
  <r>
    <x v="4"/>
    <x v="9"/>
    <d v="2012-11-18T00:00:00"/>
    <x v="2"/>
    <x v="2"/>
    <x v="1"/>
    <x v="244"/>
    <s v="PHL "/>
    <n v="10005748747"/>
    <n v="23.5"/>
    <x v="5"/>
  </r>
  <r>
    <x v="4"/>
    <x v="9"/>
    <d v="2012-11-18T00:00:00"/>
    <x v="2"/>
    <x v="4"/>
    <x v="0"/>
    <x v="5"/>
    <s v="GER"/>
    <n v="10048325582"/>
    <n v="20.8"/>
    <x v="0"/>
  </r>
  <r>
    <x v="4"/>
    <x v="9"/>
    <d v="2012-11-18T00:00:00"/>
    <x v="2"/>
    <x v="4"/>
    <x v="0"/>
    <x v="208"/>
    <s v="JAY "/>
    <n v="10006182924"/>
    <n v="22.8"/>
    <x v="1"/>
  </r>
  <r>
    <x v="4"/>
    <x v="9"/>
    <d v="2012-11-18T00:00:00"/>
    <x v="2"/>
    <x v="4"/>
    <x v="0"/>
    <x v="246"/>
    <s v="JPN "/>
    <n v="10005505843"/>
    <n v="23.8"/>
    <x v="2"/>
  </r>
  <r>
    <x v="4"/>
    <x v="9"/>
    <d v="2012-11-18T00:00:00"/>
    <x v="2"/>
    <x v="4"/>
    <x v="0"/>
    <x v="89"/>
    <s v="GBR"/>
    <n v="10004599194"/>
    <n v="24.7"/>
    <x v="3"/>
  </r>
  <r>
    <x v="4"/>
    <x v="9"/>
    <d v="2012-11-18T00:00:00"/>
    <x v="2"/>
    <x v="4"/>
    <x v="0"/>
    <x v="160"/>
    <s v="FRA"/>
    <n v="10005930724"/>
    <n v="22"/>
    <x v="4"/>
  </r>
  <r>
    <x v="4"/>
    <x v="9"/>
    <d v="2012-11-18T00:00:00"/>
    <x v="2"/>
    <x v="4"/>
    <x v="1"/>
    <x v="94"/>
    <s v="RUS"/>
    <n v="10003100142"/>
    <n v="26.7"/>
    <x v="0"/>
  </r>
  <r>
    <x v="4"/>
    <x v="9"/>
    <d v="2012-11-18T00:00:00"/>
    <x v="2"/>
    <x v="4"/>
    <x v="1"/>
    <x v="207"/>
    <s v="CZE "/>
    <n v="10004722668"/>
    <n v="27"/>
    <x v="1"/>
  </r>
  <r>
    <x v="4"/>
    <x v="9"/>
    <d v="2012-11-18T00:00:00"/>
    <x v="2"/>
    <x v="4"/>
    <x v="1"/>
    <x v="244"/>
    <s v="PHL "/>
    <n v="10005748747"/>
    <n v="23.5"/>
    <x v="2"/>
  </r>
  <r>
    <x v="4"/>
    <x v="9"/>
    <d v="2012-11-18T00:00:00"/>
    <x v="2"/>
    <x v="4"/>
    <x v="1"/>
    <x v="117"/>
    <s v="ITA"/>
    <n v="10006073493"/>
    <n v="22.9"/>
    <x v="3"/>
  </r>
  <r>
    <x v="4"/>
    <x v="9"/>
    <d v="2012-11-18T00:00:00"/>
    <x v="2"/>
    <x v="4"/>
    <x v="1"/>
    <x v="248"/>
    <s v="PTF "/>
    <n v="10003095492"/>
    <n v="27.5"/>
    <x v="4"/>
  </r>
  <r>
    <x v="4"/>
    <x v="9"/>
    <d v="2012-11-18T00:00:00"/>
    <x v="2"/>
    <x v="4"/>
    <x v="1"/>
    <x v="178"/>
    <s v="GBR"/>
    <n v="10006898300"/>
    <n v="20.2"/>
    <x v="5"/>
  </r>
  <r>
    <x v="2"/>
    <x v="9"/>
    <d v="2012-10-13T00:00:00"/>
    <x v="2"/>
    <x v="0"/>
    <x v="0"/>
    <x v="235"/>
    <s v="GER "/>
    <n v="10006485139"/>
    <m/>
    <x v="0"/>
  </r>
  <r>
    <x v="2"/>
    <x v="9"/>
    <d v="2012-10-13T00:00:00"/>
    <x v="2"/>
    <x v="0"/>
    <x v="0"/>
    <x v="58"/>
    <s v="ARG "/>
    <n v="10010894696"/>
    <m/>
    <x v="1"/>
  </r>
  <r>
    <x v="2"/>
    <x v="9"/>
    <d v="2012-10-13T00:00:00"/>
    <x v="2"/>
    <x v="0"/>
    <x v="0"/>
    <x v="254"/>
    <s v="CZE"/>
    <n v="10007294683"/>
    <n v="19.7"/>
    <x v="2"/>
  </r>
  <r>
    <x v="2"/>
    <x v="9"/>
    <d v="2012-10-13T00:00:00"/>
    <x v="2"/>
    <x v="0"/>
    <x v="0"/>
    <x v="230"/>
    <s v="GBR"/>
    <n v="10006898502"/>
    <n v="20.2"/>
    <x v="3"/>
  </r>
  <r>
    <x v="2"/>
    <x v="9"/>
    <d v="2012-10-13T00:00:00"/>
    <x v="2"/>
    <x v="0"/>
    <x v="0"/>
    <x v="189"/>
    <s v="ITA"/>
    <n v="10007508083"/>
    <n v="19.100000000000001"/>
    <x v="4"/>
  </r>
  <r>
    <x v="2"/>
    <x v="9"/>
    <d v="2012-10-13T00:00:00"/>
    <x v="2"/>
    <x v="0"/>
    <x v="1"/>
    <x v="184"/>
    <s v="COL"/>
    <n v="10006904360"/>
    <n v="21.3"/>
    <x v="0"/>
  </r>
  <r>
    <x v="2"/>
    <x v="9"/>
    <d v="2012-10-13T00:00:00"/>
    <x v="2"/>
    <x v="0"/>
    <x v="1"/>
    <x v="205"/>
    <s v="VEN"/>
    <n v="10005511301"/>
    <n v="23.7"/>
    <x v="1"/>
  </r>
  <r>
    <x v="2"/>
    <x v="9"/>
    <d v="2012-10-13T00:00:00"/>
    <x v="2"/>
    <x v="0"/>
    <x v="1"/>
    <x v="160"/>
    <s v="FRA"/>
    <n v="10005930724"/>
    <n v="21.9"/>
    <x v="2"/>
  </r>
  <r>
    <x v="2"/>
    <x v="9"/>
    <d v="2012-10-13T00:00:00"/>
    <x v="2"/>
    <x v="0"/>
    <x v="1"/>
    <x v="255"/>
    <s v="UKR "/>
    <n v="10006319330"/>
    <n v="22.7"/>
    <x v="3"/>
  </r>
  <r>
    <x v="2"/>
    <x v="9"/>
    <d v="2012-10-13T00:00:00"/>
    <x v="2"/>
    <x v="0"/>
    <x v="1"/>
    <x v="250"/>
    <s v="MAS"/>
    <n v="10008999257"/>
    <n v="18.100000000000001"/>
    <x v="4"/>
  </r>
  <r>
    <x v="2"/>
    <x v="9"/>
    <d v="2012-10-13T00:00:00"/>
    <x v="2"/>
    <x v="0"/>
    <x v="1"/>
    <x v="256"/>
    <s v="CHN "/>
    <n v="10006724912"/>
    <n v="23"/>
    <x v="5"/>
  </r>
  <r>
    <x v="2"/>
    <x v="9"/>
    <d v="2012-10-13T00:00:00"/>
    <x v="2"/>
    <x v="0"/>
    <x v="2"/>
    <x v="244"/>
    <s v="RUS "/>
    <n v="10005748747"/>
    <n v="23.4"/>
    <x v="0"/>
  </r>
  <r>
    <x v="2"/>
    <x v="9"/>
    <d v="2012-10-13T00:00:00"/>
    <x v="2"/>
    <x v="0"/>
    <x v="2"/>
    <x v="117"/>
    <s v="ITA"/>
    <n v="10006073493"/>
    <n v="22.8"/>
    <x v="1"/>
  </r>
  <r>
    <x v="2"/>
    <x v="9"/>
    <d v="2012-10-13T00:00:00"/>
    <x v="2"/>
    <x v="0"/>
    <x v="2"/>
    <x v="112"/>
    <s v="JPN"/>
    <n v="10008098470"/>
    <n v="27.7"/>
    <x v="2"/>
  </r>
  <r>
    <x v="2"/>
    <x v="9"/>
    <d v="2012-10-13T00:00:00"/>
    <x v="2"/>
    <x v="0"/>
    <x v="2"/>
    <x v="51"/>
    <s v="ESP"/>
    <n v="10007502427"/>
    <n v="18.899999999999999"/>
    <x v="3"/>
  </r>
  <r>
    <x v="2"/>
    <x v="9"/>
    <d v="2012-10-13T00:00:00"/>
    <x v="2"/>
    <x v="0"/>
    <x v="2"/>
    <x v="238"/>
    <s v="TTO"/>
    <n v="10004613241"/>
    <n v="25.2"/>
    <x v="4"/>
  </r>
  <r>
    <x v="2"/>
    <x v="9"/>
    <d v="2012-10-13T00:00:00"/>
    <x v="2"/>
    <x v="0"/>
    <x v="2"/>
    <x v="257"/>
    <s v="MEX "/>
    <n v="10004709130"/>
    <n v="24.8"/>
    <x v="5"/>
  </r>
  <r>
    <x v="2"/>
    <x v="9"/>
    <d v="2012-10-13T00:00:00"/>
    <x v="2"/>
    <x v="1"/>
    <x v="0"/>
    <x v="255"/>
    <s v="UKR "/>
    <n v="10006319330"/>
    <n v="22.7"/>
    <x v="0"/>
  </r>
  <r>
    <x v="2"/>
    <x v="9"/>
    <d v="2012-10-13T00:00:00"/>
    <x v="2"/>
    <x v="1"/>
    <x v="0"/>
    <x v="51"/>
    <s v="ESP"/>
    <n v="10007502427"/>
    <n v="18.899999999999999"/>
    <x v="1"/>
  </r>
  <r>
    <x v="2"/>
    <x v="9"/>
    <d v="2012-10-13T00:00:00"/>
    <x v="2"/>
    <x v="1"/>
    <x v="0"/>
    <x v="238"/>
    <s v="TTO"/>
    <n v="10004613241"/>
    <n v="25.2"/>
    <x v="2"/>
  </r>
  <r>
    <x v="2"/>
    <x v="9"/>
    <d v="2012-10-13T00:00:00"/>
    <x v="2"/>
    <x v="1"/>
    <x v="0"/>
    <x v="254"/>
    <s v="CZE"/>
    <n v="10007294683"/>
    <n v="19.7"/>
    <x v="3"/>
  </r>
  <r>
    <x v="2"/>
    <x v="9"/>
    <d v="2012-10-13T00:00:00"/>
    <x v="2"/>
    <x v="1"/>
    <x v="0"/>
    <x v="189"/>
    <s v="ITA"/>
    <n v="10007508083"/>
    <n v="19.100000000000001"/>
    <x v="4"/>
  </r>
  <r>
    <x v="2"/>
    <x v="9"/>
    <d v="2012-10-13T00:00:00"/>
    <x v="2"/>
    <x v="1"/>
    <x v="1"/>
    <x v="112"/>
    <s v="JPN"/>
    <n v="10008098470"/>
    <n v="27.7"/>
    <x v="0"/>
  </r>
  <r>
    <x v="2"/>
    <x v="9"/>
    <d v="2012-10-13T00:00:00"/>
    <x v="2"/>
    <x v="1"/>
    <x v="1"/>
    <x v="160"/>
    <s v="FRA"/>
    <n v="10005930724"/>
    <n v="21.9"/>
    <x v="1"/>
  </r>
  <r>
    <x v="2"/>
    <x v="9"/>
    <d v="2012-10-13T00:00:00"/>
    <x v="2"/>
    <x v="1"/>
    <x v="1"/>
    <x v="256"/>
    <s v="CHN "/>
    <n v="10006724912"/>
    <n v="23"/>
    <x v="2"/>
  </r>
  <r>
    <x v="2"/>
    <x v="9"/>
    <d v="2012-10-13T00:00:00"/>
    <x v="2"/>
    <x v="1"/>
    <x v="1"/>
    <x v="257"/>
    <s v="MEX "/>
    <n v="10004709130"/>
    <n v="24.8"/>
    <x v="3"/>
  </r>
  <r>
    <x v="2"/>
    <x v="9"/>
    <d v="2012-10-13T00:00:00"/>
    <x v="2"/>
    <x v="1"/>
    <x v="1"/>
    <x v="250"/>
    <s v="MAS"/>
    <n v="10008999257"/>
    <n v="18.100000000000001"/>
    <x v="4"/>
  </r>
  <r>
    <x v="2"/>
    <x v="9"/>
    <d v="2012-10-13T00:00:00"/>
    <x v="2"/>
    <x v="1"/>
    <x v="1"/>
    <x v="230"/>
    <s v="GBR"/>
    <n v="10006898502"/>
    <n v="20.2"/>
    <x v="5"/>
  </r>
  <r>
    <x v="2"/>
    <x v="9"/>
    <d v="2012-10-13T00:00:00"/>
    <x v="2"/>
    <x v="2"/>
    <x v="0"/>
    <x v="235"/>
    <s v="GER "/>
    <n v="10006485139"/>
    <m/>
    <x v="0"/>
  </r>
  <r>
    <x v="2"/>
    <x v="9"/>
    <d v="2012-10-13T00:00:00"/>
    <x v="2"/>
    <x v="2"/>
    <x v="0"/>
    <x v="244"/>
    <s v="RUS "/>
    <n v="10005748747"/>
    <n v="23.4"/>
    <x v="1"/>
  </r>
  <r>
    <x v="2"/>
    <x v="9"/>
    <d v="2012-10-13T00:00:00"/>
    <x v="2"/>
    <x v="2"/>
    <x v="0"/>
    <x v="160"/>
    <s v="FRA"/>
    <n v="10005930724"/>
    <n v="21.9"/>
    <x v="2"/>
  </r>
  <r>
    <x v="2"/>
    <x v="9"/>
    <d v="2012-10-13T00:00:00"/>
    <x v="2"/>
    <x v="2"/>
    <x v="0"/>
    <x v="238"/>
    <s v="TTO"/>
    <n v="10004613241"/>
    <n v="25.2"/>
    <x v="3"/>
  </r>
  <r>
    <x v="2"/>
    <x v="9"/>
    <d v="2012-10-13T00:00:00"/>
    <x v="2"/>
    <x v="2"/>
    <x v="0"/>
    <x v="255"/>
    <s v="UKR "/>
    <n v="10006319330"/>
    <n v="22.7"/>
    <x v="4"/>
  </r>
  <r>
    <x v="2"/>
    <x v="9"/>
    <d v="2012-10-13T00:00:00"/>
    <x v="2"/>
    <x v="2"/>
    <x v="0"/>
    <x v="205"/>
    <s v="VEN"/>
    <n v="10005511301"/>
    <n v="23.7"/>
    <x v="5"/>
  </r>
  <r>
    <x v="2"/>
    <x v="9"/>
    <d v="2012-10-13T00:00:00"/>
    <x v="2"/>
    <x v="2"/>
    <x v="1"/>
    <x v="184"/>
    <s v="COL"/>
    <n v="10006904360"/>
    <n v="21.3"/>
    <x v="0"/>
  </r>
  <r>
    <x v="2"/>
    <x v="9"/>
    <d v="2012-10-13T00:00:00"/>
    <x v="2"/>
    <x v="2"/>
    <x v="1"/>
    <x v="112"/>
    <s v="JPN"/>
    <n v="10008098470"/>
    <n v="27.7"/>
    <x v="1"/>
  </r>
  <r>
    <x v="2"/>
    <x v="9"/>
    <d v="2012-10-13T00:00:00"/>
    <x v="2"/>
    <x v="2"/>
    <x v="1"/>
    <x v="51"/>
    <s v="ESP"/>
    <n v="10007502427"/>
    <n v="18.899999999999999"/>
    <x v="2"/>
  </r>
  <r>
    <x v="2"/>
    <x v="9"/>
    <d v="2012-10-13T00:00:00"/>
    <x v="2"/>
    <x v="2"/>
    <x v="1"/>
    <x v="58"/>
    <s v="ARG "/>
    <n v="10010894696"/>
    <m/>
    <x v="3"/>
  </r>
  <r>
    <x v="2"/>
    <x v="9"/>
    <d v="2012-10-13T00:00:00"/>
    <x v="2"/>
    <x v="2"/>
    <x v="1"/>
    <x v="256"/>
    <s v="CHN "/>
    <n v="10006724912"/>
    <n v="23"/>
    <x v="4"/>
  </r>
  <r>
    <x v="2"/>
    <x v="9"/>
    <d v="2012-10-13T00:00:00"/>
    <x v="2"/>
    <x v="2"/>
    <x v="1"/>
    <x v="117"/>
    <s v="ITA"/>
    <n v="10006073493"/>
    <n v="22.8"/>
    <x v="5"/>
  </r>
  <r>
    <x v="2"/>
    <x v="9"/>
    <d v="2012-10-13T00:00:00"/>
    <x v="2"/>
    <x v="4"/>
    <x v="0"/>
    <x v="184"/>
    <s v="COL"/>
    <n v="10006904360"/>
    <n v="21.3"/>
    <x v="0"/>
  </r>
  <r>
    <x v="2"/>
    <x v="9"/>
    <d v="2012-10-13T00:00:00"/>
    <x v="2"/>
    <x v="4"/>
    <x v="0"/>
    <x v="112"/>
    <s v="JPN"/>
    <n v="10008098470"/>
    <n v="27.7"/>
    <x v="1"/>
  </r>
  <r>
    <x v="2"/>
    <x v="9"/>
    <d v="2012-10-13T00:00:00"/>
    <x v="2"/>
    <x v="4"/>
    <x v="0"/>
    <x v="235"/>
    <s v="GER "/>
    <n v="10006485139"/>
    <m/>
    <x v="2"/>
  </r>
  <r>
    <x v="2"/>
    <x v="9"/>
    <d v="2012-10-13T00:00:00"/>
    <x v="2"/>
    <x v="4"/>
    <x v="0"/>
    <x v="51"/>
    <s v="ESP"/>
    <n v="10007502427"/>
    <n v="18.899999999999999"/>
    <x v="3"/>
  </r>
  <r>
    <x v="2"/>
    <x v="9"/>
    <d v="2012-10-13T00:00:00"/>
    <x v="2"/>
    <x v="4"/>
    <x v="0"/>
    <x v="160"/>
    <s v="FRA"/>
    <n v="10005930724"/>
    <n v="21.9"/>
    <x v="4"/>
  </r>
  <r>
    <x v="2"/>
    <x v="9"/>
    <d v="2012-10-13T00:00:00"/>
    <x v="2"/>
    <x v="4"/>
    <x v="0"/>
    <x v="244"/>
    <s v="RUS "/>
    <n v="10005748747"/>
    <n v="23.4"/>
    <x v="5"/>
  </r>
  <r>
    <x v="2"/>
    <x v="9"/>
    <d v="2012-10-13T00:00:00"/>
    <x v="2"/>
    <x v="4"/>
    <x v="1"/>
    <x v="205"/>
    <s v="VEN"/>
    <n v="10005511301"/>
    <n v="23.7"/>
    <x v="0"/>
  </r>
  <r>
    <x v="2"/>
    <x v="9"/>
    <d v="2012-10-13T00:00:00"/>
    <x v="2"/>
    <x v="4"/>
    <x v="1"/>
    <x v="117"/>
    <s v="ITA"/>
    <n v="10006073493"/>
    <n v="22.8"/>
    <x v="1"/>
  </r>
  <r>
    <x v="2"/>
    <x v="9"/>
    <d v="2012-10-13T00:00:00"/>
    <x v="2"/>
    <x v="4"/>
    <x v="1"/>
    <x v="256"/>
    <s v="CHN "/>
    <n v="10006724912"/>
    <n v="23"/>
    <x v="2"/>
  </r>
  <r>
    <x v="2"/>
    <x v="9"/>
    <d v="2012-10-13T00:00:00"/>
    <x v="2"/>
    <x v="4"/>
    <x v="1"/>
    <x v="58"/>
    <s v="ARG "/>
    <n v="10010894696"/>
    <m/>
    <x v="3"/>
  </r>
  <r>
    <x v="2"/>
    <x v="9"/>
    <d v="2012-10-13T00:00:00"/>
    <x v="2"/>
    <x v="4"/>
    <x v="1"/>
    <x v="255"/>
    <s v="UKR "/>
    <n v="10006319330"/>
    <n v="22.7"/>
    <x v="4"/>
  </r>
  <r>
    <x v="2"/>
    <x v="9"/>
    <d v="2012-10-13T00:00:00"/>
    <x v="2"/>
    <x v="4"/>
    <x v="1"/>
    <x v="238"/>
    <s v="TTO"/>
    <n v="10004613241"/>
    <n v="25.2"/>
    <x v="5"/>
  </r>
  <r>
    <x v="25"/>
    <x v="10"/>
    <d v="2012-04-08T00:00:00"/>
    <x v="0"/>
    <x v="0"/>
    <x v="0"/>
    <x v="90"/>
    <s v="JPN"/>
    <n v="10005727327"/>
    <n v="26.2"/>
    <x v="0"/>
  </r>
  <r>
    <x v="25"/>
    <x v="10"/>
    <d v="2012-04-08T00:00:00"/>
    <x v="0"/>
    <x v="0"/>
    <x v="0"/>
    <x v="223"/>
    <s v="MAS "/>
    <n v="10055651813"/>
    <m/>
    <x v="1"/>
  </r>
  <r>
    <x v="25"/>
    <x v="10"/>
    <d v="2012-04-08T00:00:00"/>
    <x v="0"/>
    <x v="0"/>
    <x v="0"/>
    <x v="258"/>
    <s v="CHN "/>
    <n v="10006737945"/>
    <n v="23.7"/>
    <x v="2"/>
  </r>
  <r>
    <x v="25"/>
    <x v="10"/>
    <d v="2012-04-08T00:00:00"/>
    <x v="0"/>
    <x v="0"/>
    <x v="0"/>
    <x v="99"/>
    <s v="RUS"/>
    <n v="10051694112"/>
    <n v="25.3"/>
    <x v="3"/>
  </r>
  <r>
    <x v="25"/>
    <x v="10"/>
    <d v="2012-04-08T00:00:00"/>
    <x v="0"/>
    <x v="0"/>
    <x v="0"/>
    <x v="259"/>
    <s v="RUS"/>
    <n v="10002558558"/>
    <n v="29.2"/>
    <x v="4"/>
  </r>
  <r>
    <x v="25"/>
    <x v="10"/>
    <d v="2012-04-08T00:00:00"/>
    <x v="0"/>
    <x v="0"/>
    <x v="1"/>
    <x v="260"/>
    <s v="GBR "/>
    <n v="10001564310"/>
    <n v="36"/>
    <x v="0"/>
  </r>
  <r>
    <x v="25"/>
    <x v="10"/>
    <d v="2012-04-08T00:00:00"/>
    <x v="0"/>
    <x v="0"/>
    <x v="1"/>
    <x v="54"/>
    <s v="VEN"/>
    <n v="10004717719"/>
    <n v="23.3"/>
    <x v="1"/>
  </r>
  <r>
    <x v="25"/>
    <x v="10"/>
    <d v="2012-04-08T00:00:00"/>
    <x v="0"/>
    <x v="0"/>
    <x v="1"/>
    <x v="79"/>
    <s v="GER"/>
    <n v="10006379247"/>
    <n v="22"/>
    <x v="2"/>
  </r>
  <r>
    <x v="25"/>
    <x v="10"/>
    <d v="2012-04-08T00:00:00"/>
    <x v="0"/>
    <x v="0"/>
    <x v="1"/>
    <x v="117"/>
    <s v="ITA"/>
    <n v="10006073493"/>
    <n v="22.3"/>
    <x v="3"/>
  </r>
  <r>
    <x v="25"/>
    <x v="10"/>
    <d v="2012-04-08T00:00:00"/>
    <x v="0"/>
    <x v="0"/>
    <x v="1"/>
    <x v="221"/>
    <s v="POL"/>
    <n v="10003095795"/>
    <n v="27"/>
    <x v="4"/>
  </r>
  <r>
    <x v="25"/>
    <x v="10"/>
    <d v="2012-04-08T00:00:00"/>
    <x v="0"/>
    <x v="0"/>
    <x v="2"/>
    <x v="224"/>
    <s v="ESP "/>
    <n v="10004613039"/>
    <n v="23.3"/>
    <x v="0"/>
  </r>
  <r>
    <x v="25"/>
    <x v="10"/>
    <d v="2012-04-08T00:00:00"/>
    <x v="0"/>
    <x v="0"/>
    <x v="2"/>
    <x v="200"/>
    <s v="NZL "/>
    <n v="10005506954"/>
    <n v="23.3"/>
    <x v="1"/>
  </r>
  <r>
    <x v="25"/>
    <x v="10"/>
    <d v="2012-04-08T00:00:00"/>
    <x v="0"/>
    <x v="0"/>
    <x v="2"/>
    <x v="261"/>
    <s v="NED "/>
    <n v="10000959674"/>
    <n v="30.8"/>
    <x v="2"/>
  </r>
  <r>
    <x v="25"/>
    <x v="10"/>
    <d v="2012-04-08T00:00:00"/>
    <x v="0"/>
    <x v="0"/>
    <x v="2"/>
    <x v="91"/>
    <s v="GER"/>
    <n v="10004601723"/>
    <n v="24.8"/>
    <x v="3"/>
  </r>
  <r>
    <x v="25"/>
    <x v="10"/>
    <d v="2012-04-08T00:00:00"/>
    <x v="0"/>
    <x v="0"/>
    <x v="2"/>
    <x v="262"/>
    <s v="CZE "/>
    <n v="10004723476"/>
    <n v="23.6"/>
    <x v="4"/>
  </r>
  <r>
    <x v="25"/>
    <x v="10"/>
    <d v="2012-04-08T00:00:00"/>
    <x v="0"/>
    <x v="0"/>
    <x v="3"/>
    <x v="93"/>
    <s v="MAS"/>
    <n v="10004868370"/>
    <n v="24.3"/>
    <x v="0"/>
  </r>
  <r>
    <x v="25"/>
    <x v="10"/>
    <d v="2012-04-08T00:00:00"/>
    <x v="0"/>
    <x v="0"/>
    <x v="3"/>
    <x v="211"/>
    <s v="GBR "/>
    <n v="10003292122"/>
    <n v="25.9"/>
    <x v="1"/>
  </r>
  <r>
    <x v="25"/>
    <x v="10"/>
    <d v="2012-04-08T00:00:00"/>
    <x v="0"/>
    <x v="0"/>
    <x v="3"/>
    <x v="44"/>
    <s v="TRI"/>
    <n v="10007501821"/>
    <n v="18.3"/>
    <x v="2"/>
  </r>
  <r>
    <x v="25"/>
    <x v="10"/>
    <d v="2012-04-08T00:00:00"/>
    <x v="0"/>
    <x v="0"/>
    <x v="3"/>
    <x v="72"/>
    <s v="ESP"/>
    <n v="10006552534"/>
    <n v="21.9"/>
    <x v="3"/>
  </r>
  <r>
    <x v="25"/>
    <x v="10"/>
    <d v="2012-04-08T00:00:00"/>
    <x v="0"/>
    <x v="0"/>
    <x v="3"/>
    <x v="184"/>
    <s v="COL"/>
    <n v="10006904360"/>
    <n v="20.7"/>
    <x v="4"/>
  </r>
  <r>
    <x v="25"/>
    <x v="10"/>
    <d v="2012-04-08T00:00:00"/>
    <x v="0"/>
    <x v="0"/>
    <x v="3"/>
    <x v="16"/>
    <s v="AUS"/>
    <n v="10006894559"/>
    <n v="19.600000000000001"/>
    <x v="5"/>
  </r>
  <r>
    <x v="25"/>
    <x v="10"/>
    <d v="2012-04-08T00:00:00"/>
    <x v="0"/>
    <x v="0"/>
    <x v="4"/>
    <x v="161"/>
    <s v="JPN"/>
    <n v="10003349716"/>
    <n v="26.9"/>
    <x v="0"/>
  </r>
  <r>
    <x v="25"/>
    <x v="10"/>
    <d v="2012-04-08T00:00:00"/>
    <x v="0"/>
    <x v="0"/>
    <x v="4"/>
    <x v="89"/>
    <s v="GBR"/>
    <n v="10004599194"/>
    <n v="24"/>
    <x v="1"/>
  </r>
  <r>
    <x v="25"/>
    <x v="10"/>
    <d v="2012-04-08T00:00:00"/>
    <x v="0"/>
    <x v="0"/>
    <x v="4"/>
    <x v="202"/>
    <s v="GRE"/>
    <n v="10004633247"/>
    <n v="24.1"/>
    <x v="2"/>
  </r>
  <r>
    <x v="25"/>
    <x v="10"/>
    <d v="2012-04-08T00:00:00"/>
    <x v="0"/>
    <x v="0"/>
    <x v="4"/>
    <x v="263"/>
    <s v="FRA "/>
    <n v="10002269073"/>
    <n v="31.9"/>
    <x v="3"/>
  </r>
  <r>
    <x v="25"/>
    <x v="10"/>
    <d v="2012-04-08T00:00:00"/>
    <x v="0"/>
    <x v="0"/>
    <x v="4"/>
    <x v="111"/>
    <s v="NZL"/>
    <n v="10005782695"/>
    <n v="22.7"/>
    <x v="4"/>
  </r>
  <r>
    <x v="25"/>
    <x v="10"/>
    <d v="2012-04-08T00:00:00"/>
    <x v="0"/>
    <x v="0"/>
    <x v="4"/>
    <x v="162"/>
    <s v="UKR"/>
    <n v="10002418415"/>
    <n v="29.7"/>
    <x v="5"/>
  </r>
  <r>
    <x v="25"/>
    <x v="10"/>
    <d v="2012-04-08T00:00:00"/>
    <x v="0"/>
    <x v="0"/>
    <x v="5"/>
    <x v="234"/>
    <s v="AUS "/>
    <n v="10004596871"/>
    <n v="24.1"/>
    <x v="0"/>
  </r>
  <r>
    <x v="25"/>
    <x v="10"/>
    <d v="2012-04-08T00:00:00"/>
    <x v="0"/>
    <x v="0"/>
    <x v="5"/>
    <x v="167"/>
    <s v="FRA"/>
    <n v="10003011125"/>
    <n v="27.5"/>
    <x v="1"/>
  </r>
  <r>
    <x v="25"/>
    <x v="10"/>
    <d v="2012-04-08T00:00:00"/>
    <x v="0"/>
    <x v="0"/>
    <x v="5"/>
    <x v="227"/>
    <s v="NZL "/>
    <n v="10006382984"/>
    <m/>
    <x v="2"/>
  </r>
  <r>
    <x v="25"/>
    <x v="10"/>
    <d v="2012-04-08T00:00:00"/>
    <x v="0"/>
    <x v="0"/>
    <x v="5"/>
    <x v="264"/>
    <s v="COL "/>
    <n v="10002829653"/>
    <n v="29.3"/>
    <x v="3"/>
  </r>
  <r>
    <x v="25"/>
    <x v="10"/>
    <d v="2012-04-08T00:00:00"/>
    <x v="0"/>
    <x v="0"/>
    <x v="5"/>
    <x v="265"/>
    <s v="MAS"/>
    <n v="10004868269"/>
    <n v="24.7"/>
    <x v="4"/>
  </r>
  <r>
    <x v="25"/>
    <x v="10"/>
    <d v="2012-04-08T00:00:00"/>
    <x v="0"/>
    <x v="0"/>
    <x v="5"/>
    <x v="214"/>
    <s v="NED "/>
    <n v="10006900320"/>
    <n v="20.399999999999999"/>
    <x v="5"/>
  </r>
  <r>
    <x v="25"/>
    <x v="10"/>
    <d v="2012-04-08T00:00:00"/>
    <x v="0"/>
    <x v="1"/>
    <x v="0"/>
    <x v="263"/>
    <s v="FRA "/>
    <n v="10002269073"/>
    <n v="31.9"/>
    <x v="0"/>
  </r>
  <r>
    <x v="25"/>
    <x v="10"/>
    <d v="2012-04-08T00:00:00"/>
    <x v="0"/>
    <x v="1"/>
    <x v="0"/>
    <x v="184"/>
    <s v="COL"/>
    <n v="10006904360"/>
    <n v="20.7"/>
    <x v="1"/>
  </r>
  <r>
    <x v="25"/>
    <x v="10"/>
    <d v="2012-04-08T00:00:00"/>
    <x v="0"/>
    <x v="1"/>
    <x v="0"/>
    <x v="223"/>
    <s v="MAS "/>
    <n v="10055651813"/>
    <m/>
    <x v="2"/>
  </r>
  <r>
    <x v="25"/>
    <x v="10"/>
    <d v="2012-04-08T00:00:00"/>
    <x v="0"/>
    <x v="1"/>
    <x v="0"/>
    <x v="227"/>
    <s v="NZL "/>
    <n v="10006382984"/>
    <m/>
    <x v="3"/>
  </r>
  <r>
    <x v="25"/>
    <x v="10"/>
    <d v="2012-04-08T00:00:00"/>
    <x v="0"/>
    <x v="1"/>
    <x v="1"/>
    <x v="54"/>
    <s v="VEN"/>
    <n v="10004717719"/>
    <n v="23.3"/>
    <x v="0"/>
  </r>
  <r>
    <x v="25"/>
    <x v="10"/>
    <d v="2012-04-08T00:00:00"/>
    <x v="0"/>
    <x v="1"/>
    <x v="1"/>
    <x v="202"/>
    <s v="GRE"/>
    <n v="10004633247"/>
    <n v="24.1"/>
    <x v="1"/>
  </r>
  <r>
    <x v="25"/>
    <x v="10"/>
    <d v="2012-04-08T00:00:00"/>
    <x v="0"/>
    <x v="1"/>
    <x v="1"/>
    <x v="262"/>
    <s v="CZE "/>
    <n v="10004723476"/>
    <n v="23.6"/>
    <x v="2"/>
  </r>
  <r>
    <x v="25"/>
    <x v="10"/>
    <d v="2012-04-08T00:00:00"/>
    <x v="0"/>
    <x v="1"/>
    <x v="1"/>
    <x v="72"/>
    <s v="ESP"/>
    <n v="10006552534"/>
    <n v="21.9"/>
    <x v="3"/>
  </r>
  <r>
    <x v="25"/>
    <x v="10"/>
    <d v="2012-04-08T00:00:00"/>
    <x v="0"/>
    <x v="1"/>
    <x v="2"/>
    <x v="200"/>
    <s v="NZL "/>
    <n v="10005506954"/>
    <n v="23.3"/>
    <x v="0"/>
  </r>
  <r>
    <x v="25"/>
    <x v="10"/>
    <d v="2012-04-08T00:00:00"/>
    <x v="0"/>
    <x v="1"/>
    <x v="2"/>
    <x v="264"/>
    <s v="COL "/>
    <n v="10002829653"/>
    <n v="29.3"/>
    <x v="1"/>
  </r>
  <r>
    <x v="25"/>
    <x v="10"/>
    <d v="2012-04-08T00:00:00"/>
    <x v="0"/>
    <x v="1"/>
    <x v="2"/>
    <x v="221"/>
    <s v="POL"/>
    <n v="10003095795"/>
    <n v="27"/>
    <x v="2"/>
  </r>
  <r>
    <x v="25"/>
    <x v="10"/>
    <d v="2012-04-08T00:00:00"/>
    <x v="0"/>
    <x v="1"/>
    <x v="2"/>
    <x v="44"/>
    <s v="TRI"/>
    <n v="10007501821"/>
    <n v="18.3"/>
    <x v="3"/>
  </r>
  <r>
    <x v="25"/>
    <x v="10"/>
    <d v="2012-04-08T00:00:00"/>
    <x v="0"/>
    <x v="1"/>
    <x v="3"/>
    <x v="211"/>
    <s v="GBR "/>
    <n v="10003292122"/>
    <n v="25.9"/>
    <x v="0"/>
  </r>
  <r>
    <x v="25"/>
    <x v="10"/>
    <d v="2012-04-08T00:00:00"/>
    <x v="0"/>
    <x v="1"/>
    <x v="3"/>
    <x v="117"/>
    <s v="ITA"/>
    <n v="10006073493"/>
    <n v="22.3"/>
    <x v="1"/>
  </r>
  <r>
    <x v="25"/>
    <x v="10"/>
    <d v="2012-04-08T00:00:00"/>
    <x v="0"/>
    <x v="1"/>
    <x v="3"/>
    <x v="261"/>
    <s v="NED "/>
    <n v="10000959674"/>
    <n v="30.8"/>
    <x v="2"/>
  </r>
  <r>
    <x v="25"/>
    <x v="10"/>
    <d v="2012-04-08T00:00:00"/>
    <x v="0"/>
    <x v="1"/>
    <x v="3"/>
    <x v="162"/>
    <s v="UKR"/>
    <n v="10002418415"/>
    <n v="29.7"/>
    <x v="3"/>
  </r>
  <r>
    <x v="25"/>
    <x v="10"/>
    <d v="2012-04-08T00:00:00"/>
    <x v="0"/>
    <x v="1"/>
    <x v="3"/>
    <x v="259"/>
    <s v="RUS"/>
    <n v="10002558558"/>
    <n v="29.2"/>
    <x v="4"/>
  </r>
  <r>
    <x v="25"/>
    <x v="10"/>
    <d v="2012-04-08T00:00:00"/>
    <x v="0"/>
    <x v="1"/>
    <x v="4"/>
    <x v="89"/>
    <s v="GBR"/>
    <n v="10004599194"/>
    <n v="24"/>
    <x v="0"/>
  </r>
  <r>
    <x v="25"/>
    <x v="10"/>
    <d v="2012-04-08T00:00:00"/>
    <x v="0"/>
    <x v="1"/>
    <x v="4"/>
    <x v="16"/>
    <s v="AUS"/>
    <n v="10006894559"/>
    <n v="19.600000000000001"/>
    <x v="1"/>
  </r>
  <r>
    <x v="25"/>
    <x v="10"/>
    <d v="2012-04-08T00:00:00"/>
    <x v="0"/>
    <x v="1"/>
    <x v="4"/>
    <x v="99"/>
    <s v="RUS"/>
    <n v="10051694112"/>
    <n v="25.3"/>
    <x v="2"/>
  </r>
  <r>
    <x v="25"/>
    <x v="10"/>
    <d v="2012-04-08T00:00:00"/>
    <x v="0"/>
    <x v="1"/>
    <x v="4"/>
    <x v="79"/>
    <s v="GER"/>
    <n v="10006379247"/>
    <n v="22"/>
    <x v="3"/>
  </r>
  <r>
    <x v="25"/>
    <x v="10"/>
    <d v="2012-04-08T00:00:00"/>
    <x v="0"/>
    <x v="1"/>
    <x v="4"/>
    <x v="265"/>
    <s v="MAS"/>
    <n v="10004868269"/>
    <n v="24.7"/>
    <x v="4"/>
  </r>
  <r>
    <x v="25"/>
    <x v="10"/>
    <d v="2012-04-08T00:00:00"/>
    <x v="0"/>
    <x v="1"/>
    <x v="5"/>
    <x v="91"/>
    <s v="GER"/>
    <n v="10004601723"/>
    <n v="24.8"/>
    <x v="0"/>
  </r>
  <r>
    <x v="25"/>
    <x v="10"/>
    <d v="2012-04-08T00:00:00"/>
    <x v="0"/>
    <x v="1"/>
    <x v="5"/>
    <x v="111"/>
    <s v="NZL"/>
    <n v="10005782695"/>
    <n v="22.7"/>
    <x v="1"/>
  </r>
  <r>
    <x v="25"/>
    <x v="10"/>
    <d v="2012-04-08T00:00:00"/>
    <x v="0"/>
    <x v="1"/>
    <x v="5"/>
    <x v="167"/>
    <s v="FRA"/>
    <n v="10003011125"/>
    <n v="27.5"/>
    <x v="2"/>
  </r>
  <r>
    <x v="25"/>
    <x v="10"/>
    <d v="2012-04-08T00:00:00"/>
    <x v="0"/>
    <x v="1"/>
    <x v="5"/>
    <x v="258"/>
    <s v="CHN "/>
    <n v="10006737945"/>
    <n v="23.7"/>
    <x v="3"/>
  </r>
  <r>
    <x v="25"/>
    <x v="10"/>
    <d v="2012-04-08T00:00:00"/>
    <x v="0"/>
    <x v="1"/>
    <x v="5"/>
    <x v="214"/>
    <s v="NED "/>
    <n v="10006900320"/>
    <n v="20.399999999999999"/>
    <x v="4"/>
  </r>
  <r>
    <x v="25"/>
    <x v="10"/>
    <d v="2012-04-08T00:00:00"/>
    <x v="0"/>
    <x v="2"/>
    <x v="0"/>
    <x v="91"/>
    <s v="GER"/>
    <n v="10004601723"/>
    <n v="24.8"/>
    <x v="0"/>
  </r>
  <r>
    <x v="25"/>
    <x v="10"/>
    <d v="2012-04-08T00:00:00"/>
    <x v="0"/>
    <x v="2"/>
    <x v="0"/>
    <x v="161"/>
    <s v="JPN"/>
    <n v="10003349716"/>
    <n v="26.9"/>
    <x v="1"/>
  </r>
  <r>
    <x v="25"/>
    <x v="10"/>
    <d v="2012-04-08T00:00:00"/>
    <x v="0"/>
    <x v="2"/>
    <x v="0"/>
    <x v="200"/>
    <s v="NZL "/>
    <n v="10005506954"/>
    <n v="23.3"/>
    <x v="2"/>
  </r>
  <r>
    <x v="25"/>
    <x v="10"/>
    <d v="2012-04-08T00:00:00"/>
    <x v="0"/>
    <x v="2"/>
    <x v="0"/>
    <x v="90"/>
    <s v="JPN"/>
    <n v="10005727327"/>
    <n v="26.2"/>
    <x v="3"/>
  </r>
  <r>
    <x v="25"/>
    <x v="10"/>
    <d v="2012-04-08T00:00:00"/>
    <x v="0"/>
    <x v="2"/>
    <x v="0"/>
    <x v="93"/>
    <s v="MAS"/>
    <n v="10004868370"/>
    <n v="24.3"/>
    <x v="4"/>
  </r>
  <r>
    <x v="25"/>
    <x v="10"/>
    <d v="2012-04-08T00:00:00"/>
    <x v="0"/>
    <x v="2"/>
    <x v="0"/>
    <x v="54"/>
    <s v="VEN"/>
    <n v="10004717719"/>
    <n v="23.3"/>
    <x v="5"/>
  </r>
  <r>
    <x v="25"/>
    <x v="10"/>
    <d v="2012-04-08T00:00:00"/>
    <x v="0"/>
    <x v="2"/>
    <x v="1"/>
    <x v="260"/>
    <s v="GBR "/>
    <n v="10001564310"/>
    <n v="36"/>
    <x v="0"/>
  </r>
  <r>
    <x v="25"/>
    <x v="10"/>
    <d v="2012-04-08T00:00:00"/>
    <x v="0"/>
    <x v="2"/>
    <x v="1"/>
    <x v="263"/>
    <s v="FRA "/>
    <n v="10002269073"/>
    <n v="31.9"/>
    <x v="1"/>
  </r>
  <r>
    <x v="25"/>
    <x v="10"/>
    <d v="2012-04-08T00:00:00"/>
    <x v="0"/>
    <x v="2"/>
    <x v="1"/>
    <x v="89"/>
    <s v="GBR"/>
    <n v="10004599194"/>
    <n v="24"/>
    <x v="2"/>
  </r>
  <r>
    <x v="25"/>
    <x v="10"/>
    <d v="2012-04-08T00:00:00"/>
    <x v="0"/>
    <x v="2"/>
    <x v="1"/>
    <x v="234"/>
    <s v="AUS "/>
    <n v="10004596871"/>
    <n v="24.1"/>
    <x v="3"/>
  </r>
  <r>
    <x v="25"/>
    <x v="10"/>
    <d v="2012-04-08T00:00:00"/>
    <x v="0"/>
    <x v="2"/>
    <x v="1"/>
    <x v="211"/>
    <s v="GBR "/>
    <n v="10003292122"/>
    <n v="25.9"/>
    <x v="4"/>
  </r>
  <r>
    <x v="25"/>
    <x v="10"/>
    <d v="2012-04-08T00:00:00"/>
    <x v="0"/>
    <x v="2"/>
    <x v="1"/>
    <x v="224"/>
    <s v="ESP "/>
    <n v="10004613039"/>
    <n v="23.3"/>
    <x v="5"/>
  </r>
  <r>
    <x v="25"/>
    <x v="10"/>
    <d v="2012-04-08T00:00:00"/>
    <x v="0"/>
    <x v="4"/>
    <x v="0"/>
    <x v="260"/>
    <s v="GBR "/>
    <n v="10001564310"/>
    <n v="36"/>
    <x v="0"/>
  </r>
  <r>
    <x v="25"/>
    <x v="10"/>
    <d v="2012-04-08T00:00:00"/>
    <x v="0"/>
    <x v="4"/>
    <x v="0"/>
    <x v="91"/>
    <s v="GER"/>
    <n v="10004601723"/>
    <n v="24.8"/>
    <x v="1"/>
  </r>
  <r>
    <x v="25"/>
    <x v="10"/>
    <d v="2012-04-08T00:00:00"/>
    <x v="0"/>
    <x v="4"/>
    <x v="0"/>
    <x v="89"/>
    <s v="GBR"/>
    <n v="10004599194"/>
    <n v="24"/>
    <x v="2"/>
  </r>
  <r>
    <x v="25"/>
    <x v="10"/>
    <d v="2012-04-08T00:00:00"/>
    <x v="0"/>
    <x v="4"/>
    <x v="0"/>
    <x v="263"/>
    <s v="FRA "/>
    <n v="10002269073"/>
    <n v="31.9"/>
    <x v="3"/>
  </r>
  <r>
    <x v="25"/>
    <x v="10"/>
    <d v="2012-04-08T00:00:00"/>
    <x v="0"/>
    <x v="4"/>
    <x v="0"/>
    <x v="161"/>
    <s v="JPN"/>
    <n v="10003349716"/>
    <n v="26.9"/>
    <x v="4"/>
  </r>
  <r>
    <x v="25"/>
    <x v="10"/>
    <d v="2012-04-08T00:00:00"/>
    <x v="0"/>
    <x v="4"/>
    <x v="0"/>
    <x v="200"/>
    <s v="NZL "/>
    <n v="10005506954"/>
    <n v="23.3"/>
    <x v="5"/>
  </r>
  <r>
    <x v="25"/>
    <x v="10"/>
    <d v="2012-04-08T00:00:00"/>
    <x v="0"/>
    <x v="4"/>
    <x v="1"/>
    <x v="234"/>
    <s v="AUS "/>
    <n v="10004596871"/>
    <n v="24.1"/>
    <x v="0"/>
  </r>
  <r>
    <x v="25"/>
    <x v="10"/>
    <d v="2012-04-08T00:00:00"/>
    <x v="0"/>
    <x v="4"/>
    <x v="1"/>
    <x v="54"/>
    <s v="VEN"/>
    <n v="10004717719"/>
    <n v="23.3"/>
    <x v="1"/>
  </r>
  <r>
    <x v="25"/>
    <x v="10"/>
    <d v="2012-04-08T00:00:00"/>
    <x v="0"/>
    <x v="4"/>
    <x v="1"/>
    <x v="93"/>
    <s v="MAS"/>
    <n v="10004868370"/>
    <n v="24.3"/>
    <x v="2"/>
  </r>
  <r>
    <x v="25"/>
    <x v="10"/>
    <d v="2012-04-08T00:00:00"/>
    <x v="0"/>
    <x v="4"/>
    <x v="1"/>
    <x v="211"/>
    <s v="GBR "/>
    <n v="10003292122"/>
    <n v="25.9"/>
    <x v="3"/>
  </r>
  <r>
    <x v="25"/>
    <x v="10"/>
    <d v="2012-04-08T00:00:00"/>
    <x v="0"/>
    <x v="4"/>
    <x v="1"/>
    <x v="224"/>
    <s v="ESP "/>
    <n v="10004613039"/>
    <n v="23.3"/>
    <x v="4"/>
  </r>
  <r>
    <x v="25"/>
    <x v="10"/>
    <d v="2012-04-08T00:00:00"/>
    <x v="0"/>
    <x v="4"/>
    <x v="1"/>
    <x v="90"/>
    <s v="JPN"/>
    <n v="10005727327"/>
    <n v="26.2"/>
    <x v="5"/>
  </r>
  <r>
    <x v="16"/>
    <x v="10"/>
    <d v="2012-02-18T00:00:00"/>
    <x v="2"/>
    <x v="0"/>
    <x v="0"/>
    <x v="202"/>
    <s v="GRE"/>
    <n v="10004633247"/>
    <n v="23.9"/>
    <x v="0"/>
  </r>
  <r>
    <x v="16"/>
    <x v="10"/>
    <d v="2012-02-18T00:00:00"/>
    <x v="2"/>
    <x v="0"/>
    <x v="0"/>
    <x v="211"/>
    <s v="SKY "/>
    <n v="10003292122"/>
    <n v="25.7"/>
    <x v="1"/>
  </r>
  <r>
    <x v="16"/>
    <x v="10"/>
    <d v="2012-02-18T00:00:00"/>
    <x v="2"/>
    <x v="0"/>
    <x v="0"/>
    <x v="117"/>
    <s v="ITA"/>
    <n v="10006073493"/>
    <n v="22.2"/>
    <x v="2"/>
  </r>
  <r>
    <x v="16"/>
    <x v="10"/>
    <d v="2012-02-18T00:00:00"/>
    <x v="2"/>
    <x v="0"/>
    <x v="0"/>
    <x v="219"/>
    <s v="ESP"/>
    <n v="10006553039"/>
    <n v="20.3"/>
    <x v="3"/>
  </r>
  <r>
    <x v="16"/>
    <x v="10"/>
    <d v="2012-02-18T00:00:00"/>
    <x v="2"/>
    <x v="0"/>
    <x v="0"/>
    <x v="266"/>
    <s v="LIB"/>
    <n v="10006107748"/>
    <n v="32.299999999999997"/>
    <x v="4"/>
  </r>
  <r>
    <x v="16"/>
    <x v="10"/>
    <d v="2012-02-18T00:00:00"/>
    <x v="2"/>
    <x v="0"/>
    <x v="1"/>
    <x v="200"/>
    <s v="NZL "/>
    <n v="10005506954"/>
    <n v="23.2"/>
    <x v="0"/>
  </r>
  <r>
    <x v="16"/>
    <x v="10"/>
    <d v="2012-02-18T00:00:00"/>
    <x v="2"/>
    <x v="0"/>
    <x v="1"/>
    <x v="259"/>
    <s v="RUS"/>
    <n v="10002558558"/>
    <n v="29.1"/>
    <x v="1"/>
  </r>
  <r>
    <x v="16"/>
    <x v="10"/>
    <d v="2012-02-18T00:00:00"/>
    <x v="2"/>
    <x v="0"/>
    <x v="1"/>
    <x v="90"/>
    <s v="JPN"/>
    <n v="10005727327"/>
    <n v="26.1"/>
    <x v="2"/>
  </r>
  <r>
    <x v="16"/>
    <x v="10"/>
    <d v="2012-02-18T00:00:00"/>
    <x v="2"/>
    <x v="0"/>
    <x v="1"/>
    <x v="267"/>
    <s v="ESP"/>
    <n v="10004737119"/>
    <n v="28.2"/>
    <x v="3"/>
  </r>
  <r>
    <x v="16"/>
    <x v="10"/>
    <d v="2012-02-18T00:00:00"/>
    <x v="2"/>
    <x v="0"/>
    <x v="1"/>
    <x v="268"/>
    <s v="VEN "/>
    <n v="10007257095"/>
    <m/>
    <x v="4"/>
  </r>
  <r>
    <x v="16"/>
    <x v="10"/>
    <d v="2012-02-18T00:00:00"/>
    <x v="2"/>
    <x v="0"/>
    <x v="2"/>
    <x v="161"/>
    <s v="JPN"/>
    <n v="10003349716"/>
    <n v="26.8"/>
    <x v="0"/>
  </r>
  <r>
    <x v="16"/>
    <x v="10"/>
    <d v="2012-02-18T00:00:00"/>
    <x v="2"/>
    <x v="0"/>
    <x v="2"/>
    <x v="269"/>
    <s v="RUS "/>
    <n v="10005510085"/>
    <n v="23.9"/>
    <x v="1"/>
  </r>
  <r>
    <x v="16"/>
    <x v="10"/>
    <d v="2012-02-18T00:00:00"/>
    <x v="2"/>
    <x v="0"/>
    <x v="2"/>
    <x v="182"/>
    <s v="TTO"/>
    <n v="10006898401"/>
    <n v="20.7"/>
    <x v="2"/>
  </r>
  <r>
    <x v="16"/>
    <x v="10"/>
    <d v="2012-02-18T00:00:00"/>
    <x v="2"/>
    <x v="0"/>
    <x v="2"/>
    <x v="262"/>
    <s v="CZE "/>
    <n v="10004723476"/>
    <n v="23.5"/>
    <x v="3"/>
  </r>
  <r>
    <x v="16"/>
    <x v="10"/>
    <d v="2012-02-18T00:00:00"/>
    <x v="2"/>
    <x v="0"/>
    <x v="2"/>
    <x v="270"/>
    <s v="USA"/>
    <n v="10002260484"/>
    <n v="30.5"/>
    <x v="4"/>
  </r>
  <r>
    <x v="16"/>
    <x v="10"/>
    <d v="2012-02-18T00:00:00"/>
    <x v="2"/>
    <x v="0"/>
    <x v="2"/>
    <x v="184"/>
    <s v="COL"/>
    <n v="10006904360"/>
    <n v="20.6"/>
    <x v="5"/>
  </r>
  <r>
    <x v="16"/>
    <x v="10"/>
    <d v="2012-02-18T00:00:00"/>
    <x v="2"/>
    <x v="0"/>
    <x v="3"/>
    <x v="260"/>
    <s v="GBR "/>
    <n v="10001564310"/>
    <n v="35.9"/>
    <x v="0"/>
  </r>
  <r>
    <x v="16"/>
    <x v="10"/>
    <d v="2012-02-18T00:00:00"/>
    <x v="2"/>
    <x v="0"/>
    <x v="3"/>
    <x v="271"/>
    <s v="GER"/>
    <n v="10004601824"/>
    <n v="25"/>
    <x v="1"/>
  </r>
  <r>
    <x v="16"/>
    <x v="10"/>
    <d v="2012-02-18T00:00:00"/>
    <x v="2"/>
    <x v="0"/>
    <x v="3"/>
    <x v="72"/>
    <s v="ESP"/>
    <n v="10006552534"/>
    <n v="21.8"/>
    <x v="2"/>
  </r>
  <r>
    <x v="16"/>
    <x v="10"/>
    <d v="2012-02-18T00:00:00"/>
    <x v="2"/>
    <x v="0"/>
    <x v="3"/>
    <x v="244"/>
    <s v="PHL "/>
    <n v="10005748747"/>
    <n v="22.8"/>
    <x v="3"/>
  </r>
  <r>
    <x v="16"/>
    <x v="10"/>
    <d v="2012-02-18T00:00:00"/>
    <x v="2"/>
    <x v="0"/>
    <x v="3"/>
    <x v="196"/>
    <s v="IRL"/>
    <n v="10007782616"/>
    <n v="18.5"/>
    <x v="4"/>
  </r>
  <r>
    <x v="16"/>
    <x v="10"/>
    <d v="2012-02-18T00:00:00"/>
    <x v="2"/>
    <x v="0"/>
    <x v="3"/>
    <x v="209"/>
    <s v="BRA"/>
    <n v="10007165755"/>
    <n v="22.1"/>
    <x v="5"/>
  </r>
  <r>
    <x v="16"/>
    <x v="10"/>
    <d v="2012-02-18T00:00:00"/>
    <x v="2"/>
    <x v="0"/>
    <x v="4"/>
    <x v="261"/>
    <s v="NED "/>
    <n v="10000959674"/>
    <n v="30.7"/>
    <x v="0"/>
  </r>
  <r>
    <x v="16"/>
    <x v="10"/>
    <d v="2012-02-18T00:00:00"/>
    <x v="2"/>
    <x v="0"/>
    <x v="4"/>
    <x v="93"/>
    <s v="MAS"/>
    <n v="10004868370"/>
    <n v="24.1"/>
    <x v="1"/>
  </r>
  <r>
    <x v="16"/>
    <x v="10"/>
    <d v="2012-02-18T00:00:00"/>
    <x v="2"/>
    <x v="0"/>
    <x v="4"/>
    <x v="84"/>
    <s v="CAN"/>
    <n v="10007212639"/>
    <n v="20.6"/>
    <x v="2"/>
  </r>
  <r>
    <x v="16"/>
    <x v="10"/>
    <d v="2012-02-18T00:00:00"/>
    <x v="2"/>
    <x v="0"/>
    <x v="4"/>
    <x v="87"/>
    <s v="BLR"/>
    <n v="10009017243"/>
    <n v="16.8"/>
    <x v="3"/>
  </r>
  <r>
    <x v="16"/>
    <x v="10"/>
    <d v="2012-02-18T00:00:00"/>
    <x v="2"/>
    <x v="0"/>
    <x v="4"/>
    <x v="79"/>
    <s v="GER"/>
    <n v="10006379247"/>
    <n v="21.9"/>
    <x v="4"/>
  </r>
  <r>
    <x v="16"/>
    <x v="10"/>
    <d v="2012-02-18T00:00:00"/>
    <x v="2"/>
    <x v="0"/>
    <x v="4"/>
    <x v="221"/>
    <s v="POL"/>
    <n v="10003095795"/>
    <n v="26.9"/>
    <x v="5"/>
  </r>
  <r>
    <x v="16"/>
    <x v="10"/>
    <d v="2012-02-18T00:00:00"/>
    <x v="2"/>
    <x v="0"/>
    <x v="5"/>
    <x v="263"/>
    <s v="FRA "/>
    <n v="10002269073"/>
    <n v="31.7"/>
    <x v="0"/>
  </r>
  <r>
    <x v="16"/>
    <x v="10"/>
    <d v="2012-02-18T00:00:00"/>
    <x v="2"/>
    <x v="0"/>
    <x v="5"/>
    <x v="16"/>
    <s v="AUS"/>
    <n v="10006894559"/>
    <n v="19.5"/>
    <x v="1"/>
  </r>
  <r>
    <x v="16"/>
    <x v="10"/>
    <d v="2012-02-18T00:00:00"/>
    <x v="2"/>
    <x v="0"/>
    <x v="5"/>
    <x v="223"/>
    <s v="MAS "/>
    <n v="10055651813"/>
    <m/>
    <x v="2"/>
  </r>
  <r>
    <x v="16"/>
    <x v="10"/>
    <d v="2012-02-18T00:00:00"/>
    <x v="2"/>
    <x v="0"/>
    <x v="5"/>
    <x v="224"/>
    <s v="EUS "/>
    <n v="10004613039"/>
    <n v="23.2"/>
    <x v="3"/>
  </r>
  <r>
    <x v="16"/>
    <x v="10"/>
    <d v="2012-02-18T00:00:00"/>
    <x v="2"/>
    <x v="0"/>
    <x v="5"/>
    <x v="232"/>
    <s v="RSA "/>
    <n v="10006893852"/>
    <n v="19.399999999999999"/>
    <x v="4"/>
  </r>
  <r>
    <x v="16"/>
    <x v="10"/>
    <d v="2012-02-18T00:00:00"/>
    <x v="2"/>
    <x v="0"/>
    <x v="5"/>
    <x v="162"/>
    <s v="UKR"/>
    <n v="10002418415"/>
    <n v="29.5"/>
    <x v="5"/>
  </r>
  <r>
    <x v="16"/>
    <x v="10"/>
    <d v="2012-02-18T00:00:00"/>
    <x v="2"/>
    <x v="1"/>
    <x v="0"/>
    <x v="211"/>
    <s v="SKY "/>
    <n v="10003292122"/>
    <n v="25.7"/>
    <x v="0"/>
  </r>
  <r>
    <x v="16"/>
    <x v="10"/>
    <d v="2012-02-18T00:00:00"/>
    <x v="2"/>
    <x v="1"/>
    <x v="0"/>
    <x v="87"/>
    <s v="BLR"/>
    <n v="10009017243"/>
    <n v="16.8"/>
    <x v="1"/>
  </r>
  <r>
    <x v="16"/>
    <x v="10"/>
    <d v="2012-02-18T00:00:00"/>
    <x v="2"/>
    <x v="1"/>
    <x v="0"/>
    <x v="184"/>
    <s v="COL"/>
    <n v="10006904360"/>
    <n v="20.6"/>
    <x v="2"/>
  </r>
  <r>
    <x v="16"/>
    <x v="10"/>
    <d v="2012-02-18T00:00:00"/>
    <x v="2"/>
    <x v="1"/>
    <x v="0"/>
    <x v="223"/>
    <s v="MAS "/>
    <n v="10055651813"/>
    <m/>
    <x v="3"/>
  </r>
  <r>
    <x v="16"/>
    <x v="10"/>
    <d v="2012-02-18T00:00:00"/>
    <x v="2"/>
    <x v="1"/>
    <x v="0"/>
    <x v="196"/>
    <s v="IRL"/>
    <n v="10007782616"/>
    <n v="18.5"/>
    <x v="4"/>
  </r>
  <r>
    <x v="16"/>
    <x v="10"/>
    <d v="2012-02-18T00:00:00"/>
    <x v="2"/>
    <x v="1"/>
    <x v="1"/>
    <x v="244"/>
    <s v="PHL "/>
    <n v="10005748747"/>
    <n v="22.8"/>
    <x v="0"/>
  </r>
  <r>
    <x v="16"/>
    <x v="10"/>
    <d v="2012-02-18T00:00:00"/>
    <x v="2"/>
    <x v="1"/>
    <x v="1"/>
    <x v="259"/>
    <s v="RUS"/>
    <n v="10002558558"/>
    <n v="29.1"/>
    <x v="1"/>
  </r>
  <r>
    <x v="16"/>
    <x v="10"/>
    <d v="2012-02-18T00:00:00"/>
    <x v="2"/>
    <x v="1"/>
    <x v="1"/>
    <x v="270"/>
    <s v="USA"/>
    <n v="10002260484"/>
    <n v="30.5"/>
    <x v="2"/>
  </r>
  <r>
    <x v="16"/>
    <x v="10"/>
    <d v="2012-02-18T00:00:00"/>
    <x v="2"/>
    <x v="1"/>
    <x v="1"/>
    <x v="84"/>
    <s v="CAN"/>
    <n v="10007212639"/>
    <n v="20.6"/>
    <x v="3"/>
  </r>
  <r>
    <x v="16"/>
    <x v="10"/>
    <d v="2012-02-18T00:00:00"/>
    <x v="2"/>
    <x v="1"/>
    <x v="2"/>
    <x v="182"/>
    <s v="TTO"/>
    <n v="10006898401"/>
    <n v="20.7"/>
    <x v="0"/>
  </r>
  <r>
    <x v="16"/>
    <x v="10"/>
    <d v="2012-02-18T00:00:00"/>
    <x v="2"/>
    <x v="1"/>
    <x v="2"/>
    <x v="72"/>
    <s v="ESP"/>
    <n v="10006552534"/>
    <n v="21.8"/>
    <x v="1"/>
  </r>
  <r>
    <x v="16"/>
    <x v="10"/>
    <d v="2012-02-18T00:00:00"/>
    <x v="2"/>
    <x v="1"/>
    <x v="2"/>
    <x v="262"/>
    <s v="CZE "/>
    <n v="10004723476"/>
    <n v="23.5"/>
    <x v="2"/>
  </r>
  <r>
    <x v="16"/>
    <x v="10"/>
    <d v="2012-02-18T00:00:00"/>
    <x v="2"/>
    <x v="1"/>
    <x v="2"/>
    <x v="268"/>
    <s v="VEN "/>
    <n v="10007257095"/>
    <m/>
    <x v="3"/>
  </r>
  <r>
    <x v="16"/>
    <x v="10"/>
    <d v="2012-02-18T00:00:00"/>
    <x v="2"/>
    <x v="1"/>
    <x v="3"/>
    <x v="271"/>
    <s v="GER"/>
    <n v="10004601824"/>
    <n v="25"/>
    <x v="0"/>
  </r>
  <r>
    <x v="16"/>
    <x v="10"/>
    <d v="2012-02-18T00:00:00"/>
    <x v="2"/>
    <x v="1"/>
    <x v="3"/>
    <x v="269"/>
    <s v="RUS "/>
    <n v="10005510085"/>
    <n v="23.9"/>
    <x v="1"/>
  </r>
  <r>
    <x v="16"/>
    <x v="10"/>
    <d v="2012-02-18T00:00:00"/>
    <x v="2"/>
    <x v="1"/>
    <x v="3"/>
    <x v="162"/>
    <s v="UKR"/>
    <n v="10002418415"/>
    <n v="29.5"/>
    <x v="2"/>
  </r>
  <r>
    <x v="16"/>
    <x v="10"/>
    <d v="2012-02-18T00:00:00"/>
    <x v="2"/>
    <x v="1"/>
    <x v="3"/>
    <x v="267"/>
    <s v="ESP"/>
    <n v="10004737119"/>
    <n v="28.2"/>
    <x v="3"/>
  </r>
  <r>
    <x v="16"/>
    <x v="10"/>
    <d v="2012-02-18T00:00:00"/>
    <x v="2"/>
    <x v="1"/>
    <x v="3"/>
    <x v="266"/>
    <s v="LIB"/>
    <n v="10006107748"/>
    <n v="32.299999999999997"/>
    <x v="4"/>
  </r>
  <r>
    <x v="16"/>
    <x v="10"/>
    <d v="2012-02-18T00:00:00"/>
    <x v="2"/>
    <x v="1"/>
    <x v="4"/>
    <x v="93"/>
    <s v="MAS"/>
    <n v="10004868370"/>
    <n v="24.1"/>
    <x v="0"/>
  </r>
  <r>
    <x v="16"/>
    <x v="10"/>
    <d v="2012-02-18T00:00:00"/>
    <x v="2"/>
    <x v="1"/>
    <x v="4"/>
    <x v="90"/>
    <s v="JPN"/>
    <n v="10005727327"/>
    <n v="26.1"/>
    <x v="1"/>
  </r>
  <r>
    <x v="16"/>
    <x v="10"/>
    <d v="2012-02-18T00:00:00"/>
    <x v="2"/>
    <x v="1"/>
    <x v="4"/>
    <x v="219"/>
    <s v="ESP"/>
    <n v="10006553039"/>
    <n v="20.3"/>
    <x v="2"/>
  </r>
  <r>
    <x v="16"/>
    <x v="10"/>
    <d v="2012-02-18T00:00:00"/>
    <x v="2"/>
    <x v="1"/>
    <x v="4"/>
    <x v="232"/>
    <s v="RSA "/>
    <n v="10006893852"/>
    <n v="19.399999999999999"/>
    <x v="3"/>
  </r>
  <r>
    <x v="16"/>
    <x v="10"/>
    <d v="2012-02-18T00:00:00"/>
    <x v="2"/>
    <x v="1"/>
    <x v="5"/>
    <x v="79"/>
    <s v="GER"/>
    <n v="10006379247"/>
    <n v="21.9"/>
    <x v="0"/>
  </r>
  <r>
    <x v="16"/>
    <x v="10"/>
    <d v="2012-02-18T00:00:00"/>
    <x v="2"/>
    <x v="1"/>
    <x v="5"/>
    <x v="16"/>
    <s v="AUS"/>
    <n v="10006894559"/>
    <n v="19.5"/>
    <x v="1"/>
  </r>
  <r>
    <x v="16"/>
    <x v="10"/>
    <d v="2012-02-18T00:00:00"/>
    <x v="2"/>
    <x v="1"/>
    <x v="5"/>
    <x v="209"/>
    <s v="BRA"/>
    <n v="10007165755"/>
    <n v="22.1"/>
    <x v="2"/>
  </r>
  <r>
    <x v="16"/>
    <x v="10"/>
    <d v="2012-02-18T00:00:00"/>
    <x v="2"/>
    <x v="1"/>
    <x v="5"/>
    <x v="117"/>
    <s v="ITA"/>
    <n v="10006073493"/>
    <n v="22.2"/>
    <x v="3"/>
  </r>
  <r>
    <x v="16"/>
    <x v="10"/>
    <d v="2012-02-18T00:00:00"/>
    <x v="2"/>
    <x v="1"/>
    <x v="5"/>
    <x v="224"/>
    <s v="EUS "/>
    <n v="10004613039"/>
    <n v="23.2"/>
    <x v="4"/>
  </r>
  <r>
    <x v="16"/>
    <x v="10"/>
    <d v="2012-02-18T00:00:00"/>
    <x v="2"/>
    <x v="2"/>
    <x v="0"/>
    <x v="260"/>
    <s v="GBR "/>
    <n v="10001564310"/>
    <n v="35.9"/>
    <x v="0"/>
  </r>
  <r>
    <x v="16"/>
    <x v="10"/>
    <d v="2012-02-18T00:00:00"/>
    <x v="2"/>
    <x v="2"/>
    <x v="0"/>
    <x v="261"/>
    <s v="NED "/>
    <n v="10000959674"/>
    <n v="30.7"/>
    <x v="1"/>
  </r>
  <r>
    <x v="16"/>
    <x v="10"/>
    <d v="2012-02-18T00:00:00"/>
    <x v="2"/>
    <x v="2"/>
    <x v="0"/>
    <x v="271"/>
    <s v="GER"/>
    <n v="10004601824"/>
    <n v="25"/>
    <x v="2"/>
  </r>
  <r>
    <x v="16"/>
    <x v="10"/>
    <d v="2012-02-18T00:00:00"/>
    <x v="2"/>
    <x v="2"/>
    <x v="0"/>
    <x v="93"/>
    <s v="MAS"/>
    <n v="10004868370"/>
    <n v="24.1"/>
    <x v="3"/>
  </r>
  <r>
    <x v="16"/>
    <x v="10"/>
    <d v="2012-02-18T00:00:00"/>
    <x v="2"/>
    <x v="2"/>
    <x v="0"/>
    <x v="202"/>
    <s v="GRE"/>
    <n v="10004633247"/>
    <n v="23.9"/>
    <x v="4"/>
  </r>
  <r>
    <x v="16"/>
    <x v="10"/>
    <d v="2012-02-18T00:00:00"/>
    <x v="2"/>
    <x v="2"/>
    <x v="0"/>
    <x v="211"/>
    <s v="SKY "/>
    <n v="10003292122"/>
    <n v="25.7"/>
    <x v="5"/>
  </r>
  <r>
    <x v="16"/>
    <x v="10"/>
    <d v="2012-02-18T00:00:00"/>
    <x v="2"/>
    <x v="2"/>
    <x v="1"/>
    <x v="263"/>
    <s v="FRA "/>
    <n v="10002269073"/>
    <n v="31.7"/>
    <x v="0"/>
  </r>
  <r>
    <x v="16"/>
    <x v="10"/>
    <d v="2012-02-18T00:00:00"/>
    <x v="2"/>
    <x v="2"/>
    <x v="1"/>
    <x v="200"/>
    <s v="NZL "/>
    <n v="10005506954"/>
    <n v="23.2"/>
    <x v="1"/>
  </r>
  <r>
    <x v="16"/>
    <x v="10"/>
    <d v="2012-02-18T00:00:00"/>
    <x v="2"/>
    <x v="2"/>
    <x v="1"/>
    <x v="161"/>
    <s v="JPN"/>
    <n v="10003349716"/>
    <n v="26.8"/>
    <x v="2"/>
  </r>
  <r>
    <x v="16"/>
    <x v="10"/>
    <d v="2012-02-18T00:00:00"/>
    <x v="2"/>
    <x v="2"/>
    <x v="1"/>
    <x v="79"/>
    <s v="GER"/>
    <n v="10006379247"/>
    <n v="21.9"/>
    <x v="3"/>
  </r>
  <r>
    <x v="16"/>
    <x v="10"/>
    <d v="2012-02-18T00:00:00"/>
    <x v="2"/>
    <x v="2"/>
    <x v="1"/>
    <x v="182"/>
    <s v="TTO"/>
    <n v="10006898401"/>
    <n v="20.7"/>
    <x v="4"/>
  </r>
  <r>
    <x v="16"/>
    <x v="10"/>
    <d v="2012-02-18T00:00:00"/>
    <x v="2"/>
    <x v="2"/>
    <x v="1"/>
    <x v="244"/>
    <s v="PHL "/>
    <n v="10005748747"/>
    <n v="22.8"/>
    <x v="5"/>
  </r>
  <r>
    <x v="16"/>
    <x v="10"/>
    <d v="2012-02-18T00:00:00"/>
    <x v="2"/>
    <x v="4"/>
    <x v="0"/>
    <x v="260"/>
    <s v="GBR "/>
    <n v="10001564310"/>
    <n v="35.9"/>
    <x v="0"/>
  </r>
  <r>
    <x v="16"/>
    <x v="10"/>
    <d v="2012-02-18T00:00:00"/>
    <x v="2"/>
    <x v="4"/>
    <x v="0"/>
    <x v="271"/>
    <s v="GER"/>
    <n v="10004601824"/>
    <n v="25"/>
    <x v="1"/>
  </r>
  <r>
    <x v="16"/>
    <x v="10"/>
    <d v="2012-02-18T00:00:00"/>
    <x v="2"/>
    <x v="4"/>
    <x v="0"/>
    <x v="263"/>
    <s v="FRA "/>
    <n v="10002269073"/>
    <n v="31.7"/>
    <x v="2"/>
  </r>
  <r>
    <x v="16"/>
    <x v="10"/>
    <d v="2012-02-18T00:00:00"/>
    <x v="2"/>
    <x v="4"/>
    <x v="0"/>
    <x v="261"/>
    <s v="NED "/>
    <n v="10000959674"/>
    <n v="30.7"/>
    <x v="3"/>
  </r>
  <r>
    <x v="16"/>
    <x v="10"/>
    <d v="2012-02-18T00:00:00"/>
    <x v="2"/>
    <x v="4"/>
    <x v="0"/>
    <x v="161"/>
    <s v="JPN"/>
    <n v="10003349716"/>
    <n v="26.8"/>
    <x v="4"/>
  </r>
  <r>
    <x v="16"/>
    <x v="10"/>
    <d v="2012-02-18T00:00:00"/>
    <x v="2"/>
    <x v="4"/>
    <x v="0"/>
    <x v="200"/>
    <s v="NZL "/>
    <n v="10005506954"/>
    <n v="23.2"/>
    <x v="5"/>
  </r>
  <r>
    <x v="16"/>
    <x v="10"/>
    <d v="2012-02-18T00:00:00"/>
    <x v="2"/>
    <x v="4"/>
    <x v="1"/>
    <x v="79"/>
    <s v="GER"/>
    <n v="10006379247"/>
    <n v="21.9"/>
    <x v="0"/>
  </r>
  <r>
    <x v="16"/>
    <x v="10"/>
    <d v="2012-02-18T00:00:00"/>
    <x v="2"/>
    <x v="4"/>
    <x v="1"/>
    <x v="93"/>
    <s v="MAS"/>
    <n v="10004868370"/>
    <n v="24.1"/>
    <x v="1"/>
  </r>
  <r>
    <x v="16"/>
    <x v="10"/>
    <d v="2012-02-18T00:00:00"/>
    <x v="2"/>
    <x v="4"/>
    <x v="1"/>
    <x v="202"/>
    <s v="GRE"/>
    <n v="10004633247"/>
    <n v="23.9"/>
    <x v="2"/>
  </r>
  <r>
    <x v="16"/>
    <x v="10"/>
    <d v="2012-02-18T00:00:00"/>
    <x v="2"/>
    <x v="4"/>
    <x v="1"/>
    <x v="182"/>
    <s v="TTO"/>
    <n v="10006898401"/>
    <n v="20.7"/>
    <x v="3"/>
  </r>
  <r>
    <x v="16"/>
    <x v="10"/>
    <d v="2012-02-18T00:00:00"/>
    <x v="2"/>
    <x v="4"/>
    <x v="1"/>
    <x v="211"/>
    <s v="SKY "/>
    <n v="10003292122"/>
    <n v="25.7"/>
    <x v="4"/>
  </r>
  <r>
    <x v="16"/>
    <x v="10"/>
    <d v="2012-02-18T00:00:00"/>
    <x v="2"/>
    <x v="4"/>
    <x v="1"/>
    <x v="244"/>
    <s v="PHL "/>
    <n v="10005748747"/>
    <n v="22.8"/>
    <x v="5"/>
  </r>
  <r>
    <x v="26"/>
    <x v="10"/>
    <d v="2012-01-14T00:00:00"/>
    <x v="2"/>
    <x v="0"/>
    <x v="0"/>
    <x v="233"/>
    <s v="AUS "/>
    <n v="10003030424"/>
    <n v="26.5"/>
    <x v="0"/>
  </r>
  <r>
    <x v="26"/>
    <x v="10"/>
    <d v="2012-01-14T00:00:00"/>
    <x v="2"/>
    <x v="0"/>
    <x v="0"/>
    <x v="272"/>
    <s v="GPC "/>
    <n v="10006148467"/>
    <n v="28.7"/>
    <x v="1"/>
  </r>
  <r>
    <x v="26"/>
    <x v="10"/>
    <d v="2012-01-14T00:00:00"/>
    <x v="2"/>
    <x v="0"/>
    <x v="0"/>
    <x v="72"/>
    <s v="ESP"/>
    <n v="10006552534"/>
    <n v="21.7"/>
    <x v="2"/>
  </r>
  <r>
    <x v="26"/>
    <x v="10"/>
    <d v="2012-01-14T00:00:00"/>
    <x v="2"/>
    <x v="0"/>
    <x v="0"/>
    <x v="236"/>
    <s v="JPN "/>
    <n v="10002830360"/>
    <n v="32.6"/>
    <x v="3"/>
  </r>
  <r>
    <x v="26"/>
    <x v="10"/>
    <d v="2012-01-14T00:00:00"/>
    <x v="2"/>
    <x v="0"/>
    <x v="0"/>
    <x v="54"/>
    <s v="VEN"/>
    <n v="10004717719"/>
    <n v="23.1"/>
    <x v="4"/>
  </r>
  <r>
    <x v="26"/>
    <x v="10"/>
    <d v="2012-01-14T00:00:00"/>
    <x v="2"/>
    <x v="0"/>
    <x v="0"/>
    <x v="273"/>
    <s v="KOR "/>
    <n v="10006643066"/>
    <m/>
    <x v="5"/>
  </r>
  <r>
    <x v="26"/>
    <x v="10"/>
    <d v="2012-01-14T00:00:00"/>
    <x v="2"/>
    <x v="0"/>
    <x v="1"/>
    <x v="167"/>
    <s v="FRA"/>
    <n v="10003011125"/>
    <n v="27.2"/>
    <x v="0"/>
  </r>
  <r>
    <x v="26"/>
    <x v="10"/>
    <d v="2012-01-14T00:00:00"/>
    <x v="2"/>
    <x v="0"/>
    <x v="1"/>
    <x v="270"/>
    <s v="USA"/>
    <n v="10002260484"/>
    <n v="30.4"/>
    <x v="1"/>
  </r>
  <r>
    <x v="26"/>
    <x v="10"/>
    <d v="2012-01-14T00:00:00"/>
    <x v="2"/>
    <x v="0"/>
    <x v="1"/>
    <x v="215"/>
    <s v="GRE"/>
    <n v="10005505439"/>
    <n v="22.6"/>
    <x v="2"/>
  </r>
  <r>
    <x v="26"/>
    <x v="10"/>
    <d v="2012-01-14T00:00:00"/>
    <x v="2"/>
    <x v="0"/>
    <x v="1"/>
    <x v="209"/>
    <s v="BRA"/>
    <n v="10007165755"/>
    <n v="22"/>
    <x v="3"/>
  </r>
  <r>
    <x v="26"/>
    <x v="10"/>
    <d v="2012-01-14T00:00:00"/>
    <x v="2"/>
    <x v="0"/>
    <x v="1"/>
    <x v="274"/>
    <s v="HKG "/>
    <n v="10006278914"/>
    <n v="19.5"/>
    <x v="4"/>
  </r>
  <r>
    <x v="26"/>
    <x v="10"/>
    <d v="2012-01-14T00:00:00"/>
    <x v="2"/>
    <x v="0"/>
    <x v="1"/>
    <x v="275"/>
    <s v="PHL "/>
    <n v="10005748545"/>
    <m/>
    <x v="5"/>
  </r>
  <r>
    <x v="26"/>
    <x v="10"/>
    <d v="2012-01-14T00:00:00"/>
    <x v="2"/>
    <x v="0"/>
    <x v="2"/>
    <x v="184"/>
    <s v="COL"/>
    <n v="10006904360"/>
    <n v="20.5"/>
    <x v="0"/>
  </r>
  <r>
    <x v="26"/>
    <x v="10"/>
    <d v="2012-01-14T00:00:00"/>
    <x v="2"/>
    <x v="0"/>
    <x v="2"/>
    <x v="276"/>
    <s v="POL"/>
    <n v="10005364585"/>
    <n v="22.2"/>
    <x v="1"/>
  </r>
  <r>
    <x v="26"/>
    <x v="10"/>
    <d v="2012-01-14T00:00:00"/>
    <x v="2"/>
    <x v="0"/>
    <x v="2"/>
    <x v="175"/>
    <s v="GBR"/>
    <n v="10006898296"/>
    <n v="19.399999999999999"/>
    <x v="2"/>
  </r>
  <r>
    <x v="26"/>
    <x v="10"/>
    <d v="2012-01-14T00:00:00"/>
    <x v="2"/>
    <x v="0"/>
    <x v="2"/>
    <x v="111"/>
    <s v="NZL"/>
    <n v="10005782695"/>
    <n v="22.5"/>
    <x v="3"/>
  </r>
  <r>
    <x v="26"/>
    <x v="10"/>
    <d v="2012-01-14T00:00:00"/>
    <x v="2"/>
    <x v="0"/>
    <x v="2"/>
    <x v="277"/>
    <s v="CAN "/>
    <n v="10003302327"/>
    <n v="31.9"/>
    <x v="4"/>
  </r>
  <r>
    <x v="26"/>
    <x v="10"/>
    <d v="2012-01-14T00:00:00"/>
    <x v="2"/>
    <x v="0"/>
    <x v="2"/>
    <x v="278"/>
    <s v="HKP "/>
    <n v="10004792588"/>
    <n v="24.6"/>
    <x v="5"/>
  </r>
  <r>
    <x v="26"/>
    <x v="10"/>
    <d v="2012-01-14T00:00:00"/>
    <x v="2"/>
    <x v="0"/>
    <x v="3"/>
    <x v="258"/>
    <s v="CHN "/>
    <n v="10006737945"/>
    <n v="23.4"/>
    <x v="0"/>
  </r>
  <r>
    <x v="26"/>
    <x v="10"/>
    <d v="2012-01-14T00:00:00"/>
    <x v="2"/>
    <x v="0"/>
    <x v="3"/>
    <x v="96"/>
    <s v="NED"/>
    <n v="10006900421"/>
    <n v="19.100000000000001"/>
    <x v="1"/>
  </r>
  <r>
    <x v="26"/>
    <x v="10"/>
    <d v="2012-01-14T00:00:00"/>
    <x v="2"/>
    <x v="0"/>
    <x v="3"/>
    <x v="269"/>
    <s v="RUS "/>
    <n v="10005510085"/>
    <n v="23.8"/>
    <x v="2"/>
  </r>
  <r>
    <x v="26"/>
    <x v="10"/>
    <d v="2012-01-14T00:00:00"/>
    <x v="2"/>
    <x v="0"/>
    <x v="3"/>
    <x v="265"/>
    <s v="MAS"/>
    <n v="10004868269"/>
    <n v="24.5"/>
    <x v="3"/>
  </r>
  <r>
    <x v="26"/>
    <x v="10"/>
    <d v="2012-01-14T00:00:00"/>
    <x v="2"/>
    <x v="0"/>
    <x v="3"/>
    <x v="266"/>
    <s v="LIB"/>
    <n v="10006107748"/>
    <n v="32.200000000000003"/>
    <x v="4"/>
  </r>
  <r>
    <x v="26"/>
    <x v="10"/>
    <d v="2012-01-14T00:00:00"/>
    <x v="2"/>
    <x v="0"/>
    <x v="3"/>
    <x v="279"/>
    <s v="ITA"/>
    <n v="10002209661"/>
    <n v="37.6"/>
    <x v="5"/>
  </r>
  <r>
    <x v="26"/>
    <x v="10"/>
    <d v="2012-01-14T00:00:00"/>
    <x v="2"/>
    <x v="0"/>
    <x v="4"/>
    <x v="162"/>
    <s v="UKR"/>
    <n v="10002418415"/>
    <n v="29.4"/>
    <x v="0"/>
  </r>
  <r>
    <x v="26"/>
    <x v="10"/>
    <d v="2012-01-14T00:00:00"/>
    <x v="2"/>
    <x v="0"/>
    <x v="4"/>
    <x v="259"/>
    <s v="RUS"/>
    <n v="10002558558"/>
    <n v="29"/>
    <x v="1"/>
  </r>
  <r>
    <x v="26"/>
    <x v="10"/>
    <d v="2012-01-14T00:00:00"/>
    <x v="2"/>
    <x v="0"/>
    <x v="4"/>
    <x v="224"/>
    <s v="ESP "/>
    <n v="10004613039"/>
    <n v="23.1"/>
    <x v="2"/>
  </r>
  <r>
    <x v="26"/>
    <x v="10"/>
    <d v="2012-01-14T00:00:00"/>
    <x v="2"/>
    <x v="0"/>
    <x v="4"/>
    <x v="240"/>
    <s v="HBC "/>
    <n v="10004792184"/>
    <n v="26.1"/>
    <x v="3"/>
  </r>
  <r>
    <x v="26"/>
    <x v="10"/>
    <d v="2012-01-14T00:00:00"/>
    <x v="2"/>
    <x v="0"/>
    <x v="4"/>
    <x v="280"/>
    <s v="CZE "/>
    <n v="10006600933"/>
    <n v="21.5"/>
    <x v="4"/>
  </r>
  <r>
    <x v="26"/>
    <x v="10"/>
    <d v="2012-01-14T00:00:00"/>
    <x v="2"/>
    <x v="0"/>
    <x v="5"/>
    <x v="161"/>
    <s v="JPN"/>
    <n v="10003349716"/>
    <n v="26.7"/>
    <x v="0"/>
  </r>
  <r>
    <x v="26"/>
    <x v="10"/>
    <d v="2012-01-14T00:00:00"/>
    <x v="2"/>
    <x v="0"/>
    <x v="5"/>
    <x v="182"/>
    <s v="TTO"/>
    <n v="10006898401"/>
    <n v="20.6"/>
    <x v="1"/>
  </r>
  <r>
    <x v="26"/>
    <x v="10"/>
    <d v="2012-01-14T00:00:00"/>
    <x v="2"/>
    <x v="0"/>
    <x v="5"/>
    <x v="163"/>
    <s v="TPE"/>
    <n v="10006137252"/>
    <n v="21.8"/>
    <x v="2"/>
  </r>
  <r>
    <x v="26"/>
    <x v="10"/>
    <d v="2012-01-14T00:00:00"/>
    <x v="2"/>
    <x v="0"/>
    <x v="5"/>
    <x v="243"/>
    <s v="MSP "/>
    <n v="10005763400"/>
    <n v="25.2"/>
    <x v="3"/>
  </r>
  <r>
    <x v="26"/>
    <x v="10"/>
    <d v="2012-01-14T00:00:00"/>
    <x v="2"/>
    <x v="0"/>
    <x v="5"/>
    <x v="117"/>
    <s v="ITA"/>
    <n v="10006073493"/>
    <n v="22.1"/>
    <x v="4"/>
  </r>
  <r>
    <x v="26"/>
    <x v="10"/>
    <d v="2012-01-14T00:00:00"/>
    <x v="2"/>
    <x v="0"/>
    <x v="5"/>
    <x v="232"/>
    <s v="RSA "/>
    <n v="10006893852"/>
    <n v="19.3"/>
    <x v="5"/>
  </r>
  <r>
    <x v="26"/>
    <x v="10"/>
    <d v="2012-01-14T00:00:00"/>
    <x v="2"/>
    <x v="0"/>
    <x v="5"/>
    <x v="281"/>
    <s v="MAS "/>
    <n v="10007210417"/>
    <n v="19.8"/>
    <x v="6"/>
  </r>
  <r>
    <x v="26"/>
    <x v="10"/>
    <d v="2012-01-14T00:00:00"/>
    <x v="2"/>
    <x v="1"/>
    <x v="0"/>
    <x v="240"/>
    <s v="HBC "/>
    <n v="10004792184"/>
    <n v="26.1"/>
    <x v="0"/>
  </r>
  <r>
    <x v="26"/>
    <x v="10"/>
    <d v="2012-01-14T00:00:00"/>
    <x v="2"/>
    <x v="1"/>
    <x v="0"/>
    <x v="272"/>
    <s v="GPC "/>
    <n v="10006148467"/>
    <n v="28.7"/>
    <x v="1"/>
  </r>
  <r>
    <x v="26"/>
    <x v="10"/>
    <d v="2012-01-14T00:00:00"/>
    <x v="2"/>
    <x v="1"/>
    <x v="0"/>
    <x v="275"/>
    <s v="PHL "/>
    <n v="10005748545"/>
    <m/>
    <x v="2"/>
  </r>
  <r>
    <x v="26"/>
    <x v="10"/>
    <d v="2012-01-14T00:00:00"/>
    <x v="2"/>
    <x v="1"/>
    <x v="0"/>
    <x v="163"/>
    <s v="TPE"/>
    <n v="10006137252"/>
    <n v="21.8"/>
    <x v="3"/>
  </r>
  <r>
    <x v="26"/>
    <x v="10"/>
    <d v="2012-01-14T00:00:00"/>
    <x v="2"/>
    <x v="1"/>
    <x v="0"/>
    <x v="266"/>
    <s v="LIB"/>
    <n v="10006107748"/>
    <n v="32.200000000000003"/>
    <x v="4"/>
  </r>
  <r>
    <x v="26"/>
    <x v="10"/>
    <d v="2012-01-14T00:00:00"/>
    <x v="2"/>
    <x v="1"/>
    <x v="1"/>
    <x v="224"/>
    <s v="ESP "/>
    <n v="10004613039"/>
    <n v="23.1"/>
    <x v="0"/>
  </r>
  <r>
    <x v="26"/>
    <x v="10"/>
    <d v="2012-01-14T00:00:00"/>
    <x v="2"/>
    <x v="1"/>
    <x v="1"/>
    <x v="270"/>
    <s v="USA"/>
    <n v="10002260484"/>
    <n v="30.4"/>
    <x v="1"/>
  </r>
  <r>
    <x v="26"/>
    <x v="10"/>
    <d v="2012-01-14T00:00:00"/>
    <x v="2"/>
    <x v="1"/>
    <x v="1"/>
    <x v="273"/>
    <s v="KOR "/>
    <n v="10006643066"/>
    <m/>
    <x v="2"/>
  </r>
  <r>
    <x v="26"/>
    <x v="10"/>
    <d v="2012-01-14T00:00:00"/>
    <x v="2"/>
    <x v="1"/>
    <x v="1"/>
    <x v="265"/>
    <s v="MAS"/>
    <n v="10004868269"/>
    <n v="24.5"/>
    <x v="3"/>
  </r>
  <r>
    <x v="26"/>
    <x v="10"/>
    <d v="2012-01-14T00:00:00"/>
    <x v="2"/>
    <x v="1"/>
    <x v="1"/>
    <x v="277"/>
    <s v="CAN "/>
    <n v="10003302327"/>
    <n v="31.9"/>
    <x v="4"/>
  </r>
  <r>
    <x v="26"/>
    <x v="10"/>
    <d v="2012-01-14T00:00:00"/>
    <x v="2"/>
    <x v="1"/>
    <x v="2"/>
    <x v="111"/>
    <s v="NZL"/>
    <n v="10005782695"/>
    <n v="22.5"/>
    <x v="0"/>
  </r>
  <r>
    <x v="26"/>
    <x v="10"/>
    <d v="2012-01-14T00:00:00"/>
    <x v="2"/>
    <x v="1"/>
    <x v="2"/>
    <x v="269"/>
    <s v="RUS "/>
    <n v="10005510085"/>
    <n v="23.8"/>
    <x v="1"/>
  </r>
  <r>
    <x v="26"/>
    <x v="10"/>
    <d v="2012-01-14T00:00:00"/>
    <x v="2"/>
    <x v="1"/>
    <x v="2"/>
    <x v="274"/>
    <s v="HKG "/>
    <n v="10006278914"/>
    <n v="19.5"/>
    <x v="2"/>
  </r>
  <r>
    <x v="26"/>
    <x v="10"/>
    <d v="2012-01-14T00:00:00"/>
    <x v="2"/>
    <x v="1"/>
    <x v="2"/>
    <x v="276"/>
    <s v="POL"/>
    <n v="10005364585"/>
    <n v="22.2"/>
    <x v="3"/>
  </r>
  <r>
    <x v="26"/>
    <x v="10"/>
    <d v="2012-01-14T00:00:00"/>
    <x v="2"/>
    <x v="1"/>
    <x v="2"/>
    <x v="232"/>
    <s v="RSA "/>
    <n v="10006893852"/>
    <n v="19.3"/>
    <x v="4"/>
  </r>
  <r>
    <x v="26"/>
    <x v="10"/>
    <d v="2012-01-14T00:00:00"/>
    <x v="2"/>
    <x v="1"/>
    <x v="3"/>
    <x v="96"/>
    <s v="NED"/>
    <n v="10006900421"/>
    <n v="19.100000000000001"/>
    <x v="0"/>
  </r>
  <r>
    <x v="26"/>
    <x v="10"/>
    <d v="2012-01-14T00:00:00"/>
    <x v="2"/>
    <x v="1"/>
    <x v="3"/>
    <x v="209"/>
    <s v="BRA"/>
    <n v="10007165755"/>
    <n v="22"/>
    <x v="1"/>
  </r>
  <r>
    <x v="26"/>
    <x v="10"/>
    <d v="2012-01-14T00:00:00"/>
    <x v="2"/>
    <x v="1"/>
    <x v="3"/>
    <x v="54"/>
    <s v="VEN"/>
    <n v="10004717719"/>
    <n v="23.1"/>
    <x v="2"/>
  </r>
  <r>
    <x v="26"/>
    <x v="10"/>
    <d v="2012-01-14T00:00:00"/>
    <x v="2"/>
    <x v="1"/>
    <x v="3"/>
    <x v="175"/>
    <s v="GBR"/>
    <n v="10006898296"/>
    <n v="19.399999999999999"/>
    <x v="3"/>
  </r>
  <r>
    <x v="26"/>
    <x v="10"/>
    <d v="2012-01-14T00:00:00"/>
    <x v="2"/>
    <x v="1"/>
    <x v="3"/>
    <x v="281"/>
    <s v="MAS "/>
    <n v="10007210417"/>
    <n v="19.8"/>
    <x v="4"/>
  </r>
  <r>
    <x v="26"/>
    <x v="10"/>
    <d v="2012-01-14T00:00:00"/>
    <x v="2"/>
    <x v="1"/>
    <x v="4"/>
    <x v="259"/>
    <s v="RUS"/>
    <n v="10002558558"/>
    <n v="29"/>
    <x v="0"/>
  </r>
  <r>
    <x v="26"/>
    <x v="10"/>
    <d v="2012-01-14T00:00:00"/>
    <x v="2"/>
    <x v="1"/>
    <x v="4"/>
    <x v="236"/>
    <s v="JPN "/>
    <n v="10002830360"/>
    <n v="32.6"/>
    <x v="1"/>
  </r>
  <r>
    <x v="26"/>
    <x v="10"/>
    <d v="2012-01-14T00:00:00"/>
    <x v="2"/>
    <x v="1"/>
    <x v="4"/>
    <x v="215"/>
    <s v="GRE"/>
    <n v="10005505439"/>
    <n v="22.6"/>
    <x v="2"/>
  </r>
  <r>
    <x v="26"/>
    <x v="10"/>
    <d v="2012-01-14T00:00:00"/>
    <x v="2"/>
    <x v="1"/>
    <x v="4"/>
    <x v="117"/>
    <s v="ITA"/>
    <n v="10006073493"/>
    <n v="22.1"/>
    <x v="3"/>
  </r>
  <r>
    <x v="26"/>
    <x v="10"/>
    <d v="2012-01-14T00:00:00"/>
    <x v="2"/>
    <x v="1"/>
    <x v="4"/>
    <x v="279"/>
    <s v="ITA"/>
    <n v="10002209661"/>
    <n v="37.6"/>
    <x v="4"/>
  </r>
  <r>
    <x v="26"/>
    <x v="10"/>
    <d v="2012-01-14T00:00:00"/>
    <x v="2"/>
    <x v="1"/>
    <x v="5"/>
    <x v="72"/>
    <s v="ESP"/>
    <n v="10006552534"/>
    <n v="21.7"/>
    <x v="0"/>
  </r>
  <r>
    <x v="26"/>
    <x v="10"/>
    <d v="2012-01-14T00:00:00"/>
    <x v="2"/>
    <x v="1"/>
    <x v="5"/>
    <x v="243"/>
    <s v="MSP "/>
    <n v="10005763400"/>
    <n v="25.2"/>
    <x v="1"/>
  </r>
  <r>
    <x v="26"/>
    <x v="10"/>
    <d v="2012-01-14T00:00:00"/>
    <x v="2"/>
    <x v="1"/>
    <x v="5"/>
    <x v="280"/>
    <s v="CZE "/>
    <n v="10006600933"/>
    <n v="21.5"/>
    <x v="2"/>
  </r>
  <r>
    <x v="26"/>
    <x v="10"/>
    <d v="2012-01-14T00:00:00"/>
    <x v="2"/>
    <x v="1"/>
    <x v="5"/>
    <x v="278"/>
    <s v="HKP "/>
    <n v="10004792588"/>
    <n v="24.6"/>
    <x v="3"/>
  </r>
  <r>
    <x v="26"/>
    <x v="10"/>
    <d v="2012-01-14T00:00:00"/>
    <x v="2"/>
    <x v="1"/>
    <x v="5"/>
    <x v="182"/>
    <s v="TTO"/>
    <n v="10006898401"/>
    <n v="20.6"/>
    <x v="4"/>
  </r>
  <r>
    <x v="26"/>
    <x v="10"/>
    <d v="2012-01-14T00:00:00"/>
    <x v="2"/>
    <x v="2"/>
    <x v="0"/>
    <x v="258"/>
    <s v="CHN "/>
    <n v="10006737945"/>
    <n v="23.4"/>
    <x v="0"/>
  </r>
  <r>
    <x v="26"/>
    <x v="10"/>
    <d v="2012-01-14T00:00:00"/>
    <x v="2"/>
    <x v="2"/>
    <x v="0"/>
    <x v="259"/>
    <s v="RUS"/>
    <n v="10002558558"/>
    <n v="29"/>
    <x v="1"/>
  </r>
  <r>
    <x v="26"/>
    <x v="10"/>
    <d v="2012-01-14T00:00:00"/>
    <x v="2"/>
    <x v="2"/>
    <x v="0"/>
    <x v="233"/>
    <s v="AUS "/>
    <n v="10003030424"/>
    <n v="26.5"/>
    <x v="2"/>
  </r>
  <r>
    <x v="26"/>
    <x v="10"/>
    <d v="2012-01-14T00:00:00"/>
    <x v="2"/>
    <x v="2"/>
    <x v="0"/>
    <x v="161"/>
    <s v="JPN"/>
    <n v="10003349716"/>
    <n v="26.7"/>
    <x v="3"/>
  </r>
  <r>
    <x v="26"/>
    <x v="10"/>
    <d v="2012-01-14T00:00:00"/>
    <x v="2"/>
    <x v="2"/>
    <x v="0"/>
    <x v="224"/>
    <s v="ESP "/>
    <n v="10004613039"/>
    <n v="23.1"/>
    <x v="4"/>
  </r>
  <r>
    <x v="26"/>
    <x v="10"/>
    <d v="2012-01-14T00:00:00"/>
    <x v="2"/>
    <x v="2"/>
    <x v="0"/>
    <x v="111"/>
    <s v="NZL"/>
    <n v="10005782695"/>
    <n v="22.5"/>
    <x v="5"/>
  </r>
  <r>
    <x v="26"/>
    <x v="10"/>
    <d v="2012-01-14T00:00:00"/>
    <x v="2"/>
    <x v="2"/>
    <x v="1"/>
    <x v="167"/>
    <s v="FRA"/>
    <n v="10003011125"/>
    <n v="27.2"/>
    <x v="0"/>
  </r>
  <r>
    <x v="26"/>
    <x v="10"/>
    <d v="2012-01-14T00:00:00"/>
    <x v="2"/>
    <x v="2"/>
    <x v="1"/>
    <x v="72"/>
    <s v="ESP"/>
    <n v="10006552534"/>
    <n v="21.7"/>
    <x v="1"/>
  </r>
  <r>
    <x v="26"/>
    <x v="10"/>
    <d v="2012-01-14T00:00:00"/>
    <x v="2"/>
    <x v="2"/>
    <x v="1"/>
    <x v="184"/>
    <s v="COL"/>
    <n v="10006904360"/>
    <n v="20.5"/>
    <x v="2"/>
  </r>
  <r>
    <x v="26"/>
    <x v="10"/>
    <d v="2012-01-14T00:00:00"/>
    <x v="2"/>
    <x v="2"/>
    <x v="1"/>
    <x v="96"/>
    <s v="NED"/>
    <n v="10006900421"/>
    <n v="19.100000000000001"/>
    <x v="3"/>
  </r>
  <r>
    <x v="26"/>
    <x v="10"/>
    <d v="2012-01-14T00:00:00"/>
    <x v="2"/>
    <x v="2"/>
    <x v="1"/>
    <x v="162"/>
    <s v="UKR"/>
    <n v="10002418415"/>
    <n v="29.4"/>
    <x v="4"/>
  </r>
  <r>
    <x v="26"/>
    <x v="10"/>
    <d v="2012-01-14T00:00:00"/>
    <x v="2"/>
    <x v="2"/>
    <x v="1"/>
    <x v="240"/>
    <s v="HBC "/>
    <n v="10004792184"/>
    <n v="26.1"/>
    <x v="5"/>
  </r>
  <r>
    <x v="26"/>
    <x v="10"/>
    <d v="2012-01-14T00:00:00"/>
    <x v="2"/>
    <x v="4"/>
    <x v="0"/>
    <x v="167"/>
    <s v="FRA"/>
    <n v="10003011125"/>
    <n v="27.2"/>
    <x v="0"/>
  </r>
  <r>
    <x v="26"/>
    <x v="10"/>
    <d v="2012-01-14T00:00:00"/>
    <x v="2"/>
    <x v="4"/>
    <x v="0"/>
    <x v="259"/>
    <s v="RUS"/>
    <n v="10002558558"/>
    <n v="29"/>
    <x v="1"/>
  </r>
  <r>
    <x v="26"/>
    <x v="10"/>
    <d v="2012-01-14T00:00:00"/>
    <x v="2"/>
    <x v="4"/>
    <x v="0"/>
    <x v="233"/>
    <s v="AUS "/>
    <n v="10003030424"/>
    <n v="26.5"/>
    <x v="2"/>
  </r>
  <r>
    <x v="26"/>
    <x v="10"/>
    <d v="2012-01-14T00:00:00"/>
    <x v="2"/>
    <x v="4"/>
    <x v="0"/>
    <x v="72"/>
    <s v="ESP"/>
    <n v="10006552534"/>
    <n v="21.7"/>
    <x v="3"/>
  </r>
  <r>
    <x v="26"/>
    <x v="10"/>
    <d v="2012-01-14T00:00:00"/>
    <x v="2"/>
    <x v="4"/>
    <x v="0"/>
    <x v="258"/>
    <s v="CHN "/>
    <n v="10006737945"/>
    <n v="23.4"/>
    <x v="4"/>
  </r>
  <r>
    <x v="26"/>
    <x v="10"/>
    <d v="2012-01-14T00:00:00"/>
    <x v="2"/>
    <x v="4"/>
    <x v="0"/>
    <x v="184"/>
    <s v="COL"/>
    <n v="10006904360"/>
    <n v="20.5"/>
    <x v="5"/>
  </r>
  <r>
    <x v="26"/>
    <x v="10"/>
    <d v="2012-01-14T00:00:00"/>
    <x v="2"/>
    <x v="4"/>
    <x v="1"/>
    <x v="162"/>
    <s v="UKR"/>
    <n v="10002418415"/>
    <n v="29.4"/>
    <x v="0"/>
  </r>
  <r>
    <x v="26"/>
    <x v="10"/>
    <d v="2012-01-14T00:00:00"/>
    <x v="2"/>
    <x v="4"/>
    <x v="1"/>
    <x v="161"/>
    <s v="JPN"/>
    <n v="10003349716"/>
    <n v="26.7"/>
    <x v="1"/>
  </r>
  <r>
    <x v="26"/>
    <x v="10"/>
    <d v="2012-01-14T00:00:00"/>
    <x v="2"/>
    <x v="4"/>
    <x v="1"/>
    <x v="96"/>
    <s v="NED"/>
    <n v="10006900421"/>
    <n v="19.100000000000001"/>
    <x v="2"/>
  </r>
  <r>
    <x v="26"/>
    <x v="10"/>
    <d v="2012-01-14T00:00:00"/>
    <x v="2"/>
    <x v="4"/>
    <x v="1"/>
    <x v="111"/>
    <s v="NZL"/>
    <n v="10005782695"/>
    <n v="22.5"/>
    <x v="3"/>
  </r>
  <r>
    <x v="26"/>
    <x v="10"/>
    <d v="2012-01-14T00:00:00"/>
    <x v="2"/>
    <x v="4"/>
    <x v="1"/>
    <x v="240"/>
    <s v="HBC "/>
    <n v="10004792184"/>
    <n v="26.1"/>
    <x v="4"/>
  </r>
  <r>
    <x v="26"/>
    <x v="10"/>
    <d v="2012-01-14T00:00:00"/>
    <x v="2"/>
    <x v="4"/>
    <x v="1"/>
    <x v="224"/>
    <s v="ESP "/>
    <n v="10004613039"/>
    <n v="23.1"/>
    <x v="5"/>
  </r>
  <r>
    <x v="27"/>
    <x v="10"/>
    <d v="2011-11-05T00:00:00"/>
    <x v="2"/>
    <x v="0"/>
    <x v="0"/>
    <x v="5"/>
    <s v="GER"/>
    <n v="10048325582"/>
    <n v="19.8"/>
    <x v="0"/>
  </r>
  <r>
    <x v="27"/>
    <x v="10"/>
    <d v="2011-11-05T00:00:00"/>
    <x v="2"/>
    <x v="0"/>
    <x v="0"/>
    <x v="258"/>
    <s v="CHN "/>
    <n v="10006737945"/>
    <n v="23.2"/>
    <x v="1"/>
  </r>
  <r>
    <x v="27"/>
    <x v="10"/>
    <d v="2011-11-05T00:00:00"/>
    <x v="2"/>
    <x v="0"/>
    <x v="0"/>
    <x v="182"/>
    <s v="TTO"/>
    <n v="10006898401"/>
    <n v="20.399999999999999"/>
    <x v="2"/>
  </r>
  <r>
    <x v="27"/>
    <x v="10"/>
    <d v="2011-11-05T00:00:00"/>
    <x v="2"/>
    <x v="0"/>
    <x v="0"/>
    <x v="201"/>
    <s v="FRA"/>
    <n v="10004618796"/>
    <n v="24.2"/>
    <x v="3"/>
  </r>
  <r>
    <x v="27"/>
    <x v="10"/>
    <d v="2011-11-05T00:00:00"/>
    <x v="2"/>
    <x v="0"/>
    <x v="0"/>
    <x v="276"/>
    <s v="POL"/>
    <n v="10005364585"/>
    <n v="22"/>
    <x v="4"/>
  </r>
  <r>
    <x v="27"/>
    <x v="10"/>
    <d v="2011-11-05T00:00:00"/>
    <x v="2"/>
    <x v="0"/>
    <x v="1"/>
    <x v="260"/>
    <s v="SKY "/>
    <n v="10001564310"/>
    <n v="35.6"/>
    <x v="0"/>
  </r>
  <r>
    <x v="27"/>
    <x v="10"/>
    <d v="2011-11-05T00:00:00"/>
    <x v="2"/>
    <x v="0"/>
    <x v="1"/>
    <x v="282"/>
    <s v="PHL "/>
    <n v="10003291718"/>
    <n v="30.1"/>
    <x v="1"/>
  </r>
  <r>
    <x v="27"/>
    <x v="10"/>
    <d v="2011-11-05T00:00:00"/>
    <x v="2"/>
    <x v="0"/>
    <x v="1"/>
    <x v="213"/>
    <s v="CAN "/>
    <n v="10006105930"/>
    <n v="22.5"/>
    <x v="2"/>
  </r>
  <r>
    <x v="27"/>
    <x v="10"/>
    <d v="2011-11-05T00:00:00"/>
    <x v="2"/>
    <x v="0"/>
    <x v="1"/>
    <x v="236"/>
    <s v="JPN "/>
    <n v="10002830360"/>
    <n v="32.4"/>
    <x v="3"/>
  </r>
  <r>
    <x v="27"/>
    <x v="10"/>
    <d v="2011-11-05T00:00:00"/>
    <x v="2"/>
    <x v="0"/>
    <x v="1"/>
    <x v="270"/>
    <s v="USA"/>
    <n v="10002260484"/>
    <n v="30.2"/>
    <x v="4"/>
  </r>
  <r>
    <x v="27"/>
    <x v="10"/>
    <d v="2011-11-05T00:00:00"/>
    <x v="2"/>
    <x v="0"/>
    <x v="2"/>
    <x v="202"/>
    <s v="GRE"/>
    <n v="10004633247"/>
    <n v="23.6"/>
    <x v="0"/>
  </r>
  <r>
    <x v="27"/>
    <x v="10"/>
    <d v="2011-11-05T00:00:00"/>
    <x v="2"/>
    <x v="0"/>
    <x v="2"/>
    <x v="224"/>
    <s v="ESP "/>
    <n v="10004613039"/>
    <n v="22.9"/>
    <x v="1"/>
  </r>
  <r>
    <x v="27"/>
    <x v="10"/>
    <d v="2011-11-05T00:00:00"/>
    <x v="2"/>
    <x v="0"/>
    <x v="2"/>
    <x v="214"/>
    <s v="NED "/>
    <n v="10006900320"/>
    <n v="20"/>
    <x v="2"/>
  </r>
  <r>
    <x v="27"/>
    <x v="10"/>
    <d v="2011-11-05T00:00:00"/>
    <x v="2"/>
    <x v="0"/>
    <x v="2"/>
    <x v="283"/>
    <s v="IRI"/>
    <n v="10006115327"/>
    <n v="21.6"/>
    <x v="3"/>
  </r>
  <r>
    <x v="27"/>
    <x v="10"/>
    <d v="2011-11-05T00:00:00"/>
    <x v="2"/>
    <x v="0"/>
    <x v="2"/>
    <x v="166"/>
    <s v="ITA"/>
    <n v="10006108051"/>
    <n v="22.8"/>
    <x v="4"/>
  </r>
  <r>
    <x v="27"/>
    <x v="10"/>
    <d v="2011-11-05T00:00:00"/>
    <x v="2"/>
    <x v="0"/>
    <x v="3"/>
    <x v="99"/>
    <s v="RUS"/>
    <n v="10051694112"/>
    <n v="24.8"/>
    <x v="0"/>
  </r>
  <r>
    <x v="27"/>
    <x v="10"/>
    <d v="2011-11-05T00:00:00"/>
    <x v="2"/>
    <x v="0"/>
    <x v="3"/>
    <x v="199"/>
    <s v="GER"/>
    <n v="10036244537"/>
    <n v="23.3"/>
    <x v="1"/>
  </r>
  <r>
    <x v="27"/>
    <x v="10"/>
    <d v="2011-11-05T00:00:00"/>
    <x v="2"/>
    <x v="0"/>
    <x v="3"/>
    <x v="253"/>
    <s v="RUS "/>
    <n v="10006173931"/>
    <m/>
    <x v="2"/>
  </r>
  <r>
    <x v="27"/>
    <x v="10"/>
    <d v="2011-11-05T00:00:00"/>
    <x v="2"/>
    <x v="0"/>
    <x v="3"/>
    <x v="90"/>
    <s v="JPN"/>
    <n v="10005727327"/>
    <n v="25.8"/>
    <x v="3"/>
  </r>
  <r>
    <x v="27"/>
    <x v="10"/>
    <d v="2011-11-05T00:00:00"/>
    <x v="2"/>
    <x v="0"/>
    <x v="3"/>
    <x v="162"/>
    <s v="UKR"/>
    <n v="10002418415"/>
    <n v="29.2"/>
    <x v="4"/>
  </r>
  <r>
    <x v="27"/>
    <x v="10"/>
    <d v="2011-11-05T00:00:00"/>
    <x v="2"/>
    <x v="0"/>
    <x v="4"/>
    <x v="91"/>
    <s v="GER"/>
    <n v="10004601723"/>
    <n v="24.4"/>
    <x v="0"/>
  </r>
  <r>
    <x v="27"/>
    <x v="10"/>
    <d v="2011-11-05T00:00:00"/>
    <x v="2"/>
    <x v="0"/>
    <x v="4"/>
    <x v="54"/>
    <s v="VEN"/>
    <n v="10004717719"/>
    <n v="22.9"/>
    <x v="1"/>
  </r>
  <r>
    <x v="27"/>
    <x v="10"/>
    <d v="2011-11-05T00:00:00"/>
    <x v="2"/>
    <x v="0"/>
    <x v="4"/>
    <x v="117"/>
    <s v="ITA"/>
    <n v="10006073493"/>
    <n v="21.9"/>
    <x v="2"/>
  </r>
  <r>
    <x v="27"/>
    <x v="10"/>
    <d v="2011-11-05T00:00:00"/>
    <x v="2"/>
    <x v="0"/>
    <x v="4"/>
    <x v="284"/>
    <s v="COL"/>
    <n v="10002288069"/>
    <n v="30.9"/>
    <x v="3"/>
  </r>
  <r>
    <x v="27"/>
    <x v="10"/>
    <d v="2011-11-05T00:00:00"/>
    <x v="2"/>
    <x v="0"/>
    <x v="4"/>
    <x v="223"/>
    <s v="MAS "/>
    <n v="10055651813"/>
    <m/>
    <x v="4"/>
  </r>
  <r>
    <x v="27"/>
    <x v="10"/>
    <d v="2011-11-05T00:00:00"/>
    <x v="2"/>
    <x v="0"/>
    <x v="4"/>
    <x v="209"/>
    <s v="BRA"/>
    <n v="10007165755"/>
    <n v="21.8"/>
    <x v="5"/>
  </r>
  <r>
    <x v="27"/>
    <x v="10"/>
    <d v="2011-11-05T00:00:00"/>
    <x v="2"/>
    <x v="0"/>
    <x v="5"/>
    <x v="259"/>
    <s v="RUS"/>
    <n v="10002558558"/>
    <n v="28.8"/>
    <x v="0"/>
  </r>
  <r>
    <x v="27"/>
    <x v="10"/>
    <d v="2011-11-05T00:00:00"/>
    <x v="2"/>
    <x v="0"/>
    <x v="5"/>
    <x v="93"/>
    <s v="MAS"/>
    <n v="10004868370"/>
    <n v="23.8"/>
    <x v="1"/>
  </r>
  <r>
    <x v="27"/>
    <x v="10"/>
    <d v="2011-11-05T00:00:00"/>
    <x v="2"/>
    <x v="0"/>
    <x v="5"/>
    <x v="232"/>
    <s v="RSA "/>
    <n v="10006893852"/>
    <n v="19.100000000000001"/>
    <x v="2"/>
  </r>
  <r>
    <x v="27"/>
    <x v="10"/>
    <d v="2011-11-05T00:00:00"/>
    <x v="2"/>
    <x v="0"/>
    <x v="5"/>
    <x v="262"/>
    <s v="CZE "/>
    <n v="10004723476"/>
    <n v="23.2"/>
    <x v="3"/>
  </r>
  <r>
    <x v="27"/>
    <x v="10"/>
    <d v="2011-11-05T00:00:00"/>
    <x v="2"/>
    <x v="0"/>
    <x v="5"/>
    <x v="89"/>
    <s v="GBR"/>
    <n v="10004599194"/>
    <n v="23.6"/>
    <x v="4"/>
  </r>
  <r>
    <x v="27"/>
    <x v="10"/>
    <d v="2011-11-05T00:00:00"/>
    <x v="2"/>
    <x v="0"/>
    <x v="5"/>
    <x v="266"/>
    <s v="LIB"/>
    <n v="10006107748"/>
    <n v="32"/>
    <x v="5"/>
  </r>
  <r>
    <x v="27"/>
    <x v="10"/>
    <d v="2011-11-05T00:00:00"/>
    <x v="2"/>
    <x v="1"/>
    <x v="0"/>
    <x v="258"/>
    <s v="CHN "/>
    <n v="10006737945"/>
    <n v="23.2"/>
    <x v="0"/>
  </r>
  <r>
    <x v="27"/>
    <x v="10"/>
    <d v="2011-11-05T00:00:00"/>
    <x v="2"/>
    <x v="1"/>
    <x v="0"/>
    <x v="162"/>
    <s v="UKR"/>
    <n v="10002418415"/>
    <n v="29.2"/>
    <x v="1"/>
  </r>
  <r>
    <x v="27"/>
    <x v="10"/>
    <d v="2011-11-05T00:00:00"/>
    <x v="2"/>
    <x v="1"/>
    <x v="0"/>
    <x v="232"/>
    <s v="RSA "/>
    <n v="10006893852"/>
    <n v="19.100000000000001"/>
    <x v="2"/>
  </r>
  <r>
    <x v="27"/>
    <x v="10"/>
    <d v="2011-11-05T00:00:00"/>
    <x v="2"/>
    <x v="1"/>
    <x v="0"/>
    <x v="166"/>
    <s v="ITA"/>
    <n v="10006108051"/>
    <n v="22.8"/>
    <x v="3"/>
  </r>
  <r>
    <x v="27"/>
    <x v="10"/>
    <d v="2011-11-05T00:00:00"/>
    <x v="2"/>
    <x v="1"/>
    <x v="1"/>
    <x v="90"/>
    <s v="JPN"/>
    <n v="10005727327"/>
    <n v="25.8"/>
    <x v="0"/>
  </r>
  <r>
    <x v="27"/>
    <x v="10"/>
    <d v="2011-11-05T00:00:00"/>
    <x v="2"/>
    <x v="1"/>
    <x v="1"/>
    <x v="282"/>
    <s v="PHL "/>
    <n v="10003291718"/>
    <n v="30.1"/>
    <x v="1"/>
  </r>
  <r>
    <x v="27"/>
    <x v="10"/>
    <d v="2011-11-05T00:00:00"/>
    <x v="2"/>
    <x v="1"/>
    <x v="1"/>
    <x v="117"/>
    <s v="ITA"/>
    <n v="10006073493"/>
    <n v="21.9"/>
    <x v="2"/>
  </r>
  <r>
    <x v="27"/>
    <x v="10"/>
    <d v="2011-11-05T00:00:00"/>
    <x v="2"/>
    <x v="1"/>
    <x v="1"/>
    <x v="284"/>
    <s v="COL"/>
    <n v="10002288069"/>
    <n v="30.9"/>
    <x v="3"/>
  </r>
  <r>
    <x v="27"/>
    <x v="10"/>
    <d v="2011-11-05T00:00:00"/>
    <x v="2"/>
    <x v="1"/>
    <x v="2"/>
    <x v="224"/>
    <s v="ESP "/>
    <n v="10004613039"/>
    <n v="22.9"/>
    <x v="0"/>
  </r>
  <r>
    <x v="27"/>
    <x v="10"/>
    <d v="2011-11-05T00:00:00"/>
    <x v="2"/>
    <x v="1"/>
    <x v="2"/>
    <x v="253"/>
    <s v="RUS "/>
    <n v="10006173931"/>
    <m/>
    <x v="1"/>
  </r>
  <r>
    <x v="27"/>
    <x v="10"/>
    <d v="2011-11-05T00:00:00"/>
    <x v="2"/>
    <x v="1"/>
    <x v="2"/>
    <x v="209"/>
    <s v="BRA"/>
    <n v="10007165755"/>
    <n v="21.8"/>
    <x v="2"/>
  </r>
  <r>
    <x v="27"/>
    <x v="10"/>
    <d v="2011-11-05T00:00:00"/>
    <x v="2"/>
    <x v="1"/>
    <x v="2"/>
    <x v="283"/>
    <s v="IRI"/>
    <n v="10006115327"/>
    <n v="21.6"/>
    <x v="3"/>
  </r>
  <r>
    <x v="27"/>
    <x v="10"/>
    <d v="2011-11-05T00:00:00"/>
    <x v="2"/>
    <x v="1"/>
    <x v="3"/>
    <x v="214"/>
    <s v="NED "/>
    <n v="10006900320"/>
    <n v="20"/>
    <x v="0"/>
  </r>
  <r>
    <x v="27"/>
    <x v="10"/>
    <d v="2011-11-05T00:00:00"/>
    <x v="2"/>
    <x v="1"/>
    <x v="3"/>
    <x v="236"/>
    <s v="JPN "/>
    <n v="10002830360"/>
    <n v="32.4"/>
    <x v="1"/>
  </r>
  <r>
    <x v="27"/>
    <x v="10"/>
    <d v="2011-11-05T00:00:00"/>
    <x v="2"/>
    <x v="1"/>
    <x v="3"/>
    <x v="276"/>
    <s v="POL"/>
    <n v="10005364585"/>
    <n v="22"/>
    <x v="2"/>
  </r>
  <r>
    <x v="27"/>
    <x v="10"/>
    <d v="2011-11-05T00:00:00"/>
    <x v="2"/>
    <x v="1"/>
    <x v="3"/>
    <x v="199"/>
    <s v="GER"/>
    <n v="10036244537"/>
    <n v="23.3"/>
    <x v="3"/>
  </r>
  <r>
    <x v="27"/>
    <x v="10"/>
    <d v="2011-11-05T00:00:00"/>
    <x v="2"/>
    <x v="1"/>
    <x v="3"/>
    <x v="266"/>
    <s v="LIB"/>
    <n v="10006107748"/>
    <n v="32"/>
    <x v="4"/>
  </r>
  <r>
    <x v="27"/>
    <x v="10"/>
    <d v="2011-11-05T00:00:00"/>
    <x v="2"/>
    <x v="1"/>
    <x v="4"/>
    <x v="201"/>
    <s v="FRA"/>
    <n v="10004618796"/>
    <n v="24.2"/>
    <x v="0"/>
  </r>
  <r>
    <x v="27"/>
    <x v="10"/>
    <d v="2011-11-05T00:00:00"/>
    <x v="2"/>
    <x v="1"/>
    <x v="4"/>
    <x v="54"/>
    <s v="VEN"/>
    <n v="10004717719"/>
    <n v="22.9"/>
    <x v="1"/>
  </r>
  <r>
    <x v="27"/>
    <x v="10"/>
    <d v="2011-11-05T00:00:00"/>
    <x v="2"/>
    <x v="1"/>
    <x v="4"/>
    <x v="89"/>
    <s v="GBR"/>
    <n v="10004599194"/>
    <n v="23.6"/>
    <x v="2"/>
  </r>
  <r>
    <x v="27"/>
    <x v="10"/>
    <d v="2011-11-05T00:00:00"/>
    <x v="2"/>
    <x v="1"/>
    <x v="4"/>
    <x v="213"/>
    <s v="CAN "/>
    <n v="10006105930"/>
    <n v="22.5"/>
    <x v="3"/>
  </r>
  <r>
    <x v="27"/>
    <x v="10"/>
    <d v="2011-11-05T00:00:00"/>
    <x v="2"/>
    <x v="1"/>
    <x v="5"/>
    <x v="223"/>
    <s v="MAS "/>
    <n v="10055651813"/>
    <m/>
    <x v="0"/>
  </r>
  <r>
    <x v="27"/>
    <x v="10"/>
    <d v="2011-11-05T00:00:00"/>
    <x v="2"/>
    <x v="1"/>
    <x v="5"/>
    <x v="262"/>
    <s v="CZE "/>
    <n v="10004723476"/>
    <n v="23.2"/>
    <x v="1"/>
  </r>
  <r>
    <x v="27"/>
    <x v="10"/>
    <d v="2011-11-05T00:00:00"/>
    <x v="2"/>
    <x v="1"/>
    <x v="5"/>
    <x v="93"/>
    <s v="MAS"/>
    <n v="10004868370"/>
    <n v="23.8"/>
    <x v="2"/>
  </r>
  <r>
    <x v="27"/>
    <x v="10"/>
    <d v="2011-11-05T00:00:00"/>
    <x v="2"/>
    <x v="1"/>
    <x v="5"/>
    <x v="182"/>
    <s v="TTO"/>
    <n v="10006898401"/>
    <n v="20.399999999999999"/>
    <x v="3"/>
  </r>
  <r>
    <x v="27"/>
    <x v="10"/>
    <d v="2011-11-05T00:00:00"/>
    <x v="2"/>
    <x v="2"/>
    <x v="0"/>
    <x v="223"/>
    <s v="MAS "/>
    <n v="10055651813"/>
    <m/>
    <x v="0"/>
  </r>
  <r>
    <x v="27"/>
    <x v="10"/>
    <d v="2011-11-05T00:00:00"/>
    <x v="2"/>
    <x v="2"/>
    <x v="0"/>
    <x v="259"/>
    <s v="RUS"/>
    <n v="10002558558"/>
    <n v="28.8"/>
    <x v="1"/>
  </r>
  <r>
    <x v="27"/>
    <x v="10"/>
    <d v="2011-11-05T00:00:00"/>
    <x v="2"/>
    <x v="2"/>
    <x v="0"/>
    <x v="214"/>
    <s v="NED "/>
    <n v="10006900320"/>
    <n v="20"/>
    <x v="2"/>
  </r>
  <r>
    <x v="27"/>
    <x v="10"/>
    <d v="2011-11-05T00:00:00"/>
    <x v="2"/>
    <x v="2"/>
    <x v="0"/>
    <x v="224"/>
    <s v="ESP "/>
    <n v="10004613039"/>
    <n v="22.9"/>
    <x v="3"/>
  </r>
  <r>
    <x v="27"/>
    <x v="10"/>
    <d v="2011-11-05T00:00:00"/>
    <x v="2"/>
    <x v="2"/>
    <x v="0"/>
    <x v="5"/>
    <s v="GER"/>
    <n v="10048325582"/>
    <n v="19.8"/>
    <x v="4"/>
  </r>
  <r>
    <x v="27"/>
    <x v="10"/>
    <d v="2011-11-05T00:00:00"/>
    <x v="2"/>
    <x v="2"/>
    <x v="0"/>
    <x v="99"/>
    <s v="RUS"/>
    <n v="10051694112"/>
    <n v="24.8"/>
    <x v="5"/>
  </r>
  <r>
    <x v="27"/>
    <x v="10"/>
    <d v="2011-11-05T00:00:00"/>
    <x v="2"/>
    <x v="2"/>
    <x v="1"/>
    <x v="91"/>
    <s v="GER"/>
    <n v="10004601723"/>
    <n v="24.4"/>
    <x v="0"/>
  </r>
  <r>
    <x v="27"/>
    <x v="10"/>
    <d v="2011-11-05T00:00:00"/>
    <x v="2"/>
    <x v="2"/>
    <x v="1"/>
    <x v="260"/>
    <s v="SKY "/>
    <n v="10001564310"/>
    <n v="35.6"/>
    <x v="1"/>
  </r>
  <r>
    <x v="27"/>
    <x v="10"/>
    <d v="2011-11-05T00:00:00"/>
    <x v="2"/>
    <x v="2"/>
    <x v="1"/>
    <x v="202"/>
    <s v="GRE"/>
    <n v="10004633247"/>
    <n v="23.6"/>
    <x v="2"/>
  </r>
  <r>
    <x v="27"/>
    <x v="10"/>
    <d v="2011-11-05T00:00:00"/>
    <x v="2"/>
    <x v="2"/>
    <x v="1"/>
    <x v="201"/>
    <s v="FRA"/>
    <n v="10004618796"/>
    <n v="24.2"/>
    <x v="3"/>
  </r>
  <r>
    <x v="27"/>
    <x v="10"/>
    <d v="2011-11-05T00:00:00"/>
    <x v="2"/>
    <x v="2"/>
    <x v="1"/>
    <x v="258"/>
    <s v="CHN "/>
    <n v="10006737945"/>
    <n v="23.2"/>
    <x v="4"/>
  </r>
  <r>
    <x v="27"/>
    <x v="10"/>
    <d v="2011-11-05T00:00:00"/>
    <x v="2"/>
    <x v="2"/>
    <x v="1"/>
    <x v="90"/>
    <s v="JPN"/>
    <n v="10005727327"/>
    <n v="25.8"/>
    <x v="5"/>
  </r>
  <r>
    <x v="27"/>
    <x v="10"/>
    <d v="2011-11-05T00:00:00"/>
    <x v="2"/>
    <x v="4"/>
    <x v="0"/>
    <x v="202"/>
    <s v="GRE"/>
    <n v="10004633247"/>
    <n v="23.6"/>
    <x v="0"/>
  </r>
  <r>
    <x v="27"/>
    <x v="10"/>
    <d v="2011-11-05T00:00:00"/>
    <x v="2"/>
    <x v="4"/>
    <x v="0"/>
    <x v="260"/>
    <s v="SKY "/>
    <n v="10001564310"/>
    <n v="35.6"/>
    <x v="1"/>
  </r>
  <r>
    <x v="27"/>
    <x v="10"/>
    <d v="2011-11-05T00:00:00"/>
    <x v="2"/>
    <x v="4"/>
    <x v="0"/>
    <x v="259"/>
    <s v="RUS"/>
    <n v="10002558558"/>
    <n v="28.8"/>
    <x v="2"/>
  </r>
  <r>
    <x v="27"/>
    <x v="10"/>
    <d v="2011-11-05T00:00:00"/>
    <x v="2"/>
    <x v="4"/>
    <x v="0"/>
    <x v="223"/>
    <s v="MAS "/>
    <n v="10055651813"/>
    <m/>
    <x v="3"/>
  </r>
  <r>
    <x v="27"/>
    <x v="10"/>
    <d v="2011-11-05T00:00:00"/>
    <x v="2"/>
    <x v="4"/>
    <x v="0"/>
    <x v="91"/>
    <s v="GER"/>
    <n v="10004601723"/>
    <n v="24.4"/>
    <x v="4"/>
  </r>
  <r>
    <x v="27"/>
    <x v="10"/>
    <d v="2011-11-05T00:00:00"/>
    <x v="2"/>
    <x v="4"/>
    <x v="0"/>
    <x v="214"/>
    <s v="NED "/>
    <n v="10006900320"/>
    <n v="20"/>
    <x v="5"/>
  </r>
  <r>
    <x v="27"/>
    <x v="10"/>
    <d v="2011-11-05T00:00:00"/>
    <x v="2"/>
    <x v="4"/>
    <x v="1"/>
    <x v="5"/>
    <s v="GER"/>
    <n v="10048325582"/>
    <n v="19.8"/>
    <x v="0"/>
  </r>
  <r>
    <x v="27"/>
    <x v="10"/>
    <d v="2011-11-05T00:00:00"/>
    <x v="2"/>
    <x v="4"/>
    <x v="1"/>
    <x v="224"/>
    <s v="ESP "/>
    <n v="10004613039"/>
    <n v="22.9"/>
    <x v="1"/>
  </r>
  <r>
    <x v="27"/>
    <x v="10"/>
    <d v="2011-11-05T00:00:00"/>
    <x v="2"/>
    <x v="4"/>
    <x v="1"/>
    <x v="99"/>
    <s v="RUS"/>
    <n v="10051694112"/>
    <n v="24.8"/>
    <x v="2"/>
  </r>
  <r>
    <x v="27"/>
    <x v="10"/>
    <d v="2011-11-05T00:00:00"/>
    <x v="2"/>
    <x v="4"/>
    <x v="1"/>
    <x v="258"/>
    <s v="CHN "/>
    <n v="10006737945"/>
    <n v="23.2"/>
    <x v="3"/>
  </r>
  <r>
    <x v="27"/>
    <x v="10"/>
    <d v="2011-11-05T00:00:00"/>
    <x v="2"/>
    <x v="4"/>
    <x v="1"/>
    <x v="90"/>
    <s v="JPN"/>
    <n v="10005727327"/>
    <n v="25.8"/>
    <x v="4"/>
  </r>
  <r>
    <x v="27"/>
    <x v="10"/>
    <d v="2011-11-05T00:00:00"/>
    <x v="2"/>
    <x v="4"/>
    <x v="1"/>
    <x v="201"/>
    <s v="FRA"/>
    <n v="10004618796"/>
    <n v="24.2"/>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5BCDFE2-F1C8-49CE-951B-855E9B5D416B}" name="PivotTable10"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K1:L10" firstHeaderRow="1" firstDataRow="1" firstDataCol="1"/>
  <pivotFields count="28">
    <pivotField axis="axisRow" showAll="0">
      <items count="10">
        <item sd="0" x="7"/>
        <item sd="0" x="1"/>
        <item sd="0" x="3"/>
        <item sd="0" x="6"/>
        <item sd="0" x="2"/>
        <item sd="0" x="0"/>
        <item sd="0" x="8"/>
        <item sd="0" x="4"/>
        <item sd="0" x="5"/>
        <item t="default" sd="0"/>
      </items>
    </pivotField>
    <pivotField axis="axisRow" showAll="0">
      <items count="5">
        <item h="1" x="3"/>
        <item h="1" x="2"/>
        <item h="1" x="1"/>
        <item x="0"/>
        <item t="default"/>
      </items>
    </pivotField>
    <pivotField numFmtId="14" showAll="0">
      <items count="15">
        <item x="0"/>
        <item x="1"/>
        <item x="2"/>
        <item x="3"/>
        <item x="4"/>
        <item x="5"/>
        <item x="6"/>
        <item x="7"/>
        <item x="8"/>
        <item x="9"/>
        <item x="10"/>
        <item x="11"/>
        <item x="12"/>
        <item x="13"/>
        <item t="default"/>
      </items>
    </pivotField>
    <pivotField axis="axisRow" showAll="0">
      <items count="3">
        <item x="1"/>
        <item x="0"/>
        <item t="default"/>
      </items>
    </pivotField>
    <pivotField axis="axisRow" showAll="0">
      <items count="3">
        <item h="1" sd="0" x="1"/>
        <item sd="0" x="0"/>
        <item t="default" sd="0"/>
      </items>
    </pivotField>
    <pivotField showAll="0"/>
    <pivotField showAll="0"/>
    <pivotField showAll="0"/>
    <pivotField axis="axisRow" showAll="0">
      <items count="28">
        <item x="0"/>
        <item x="1"/>
        <item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t="default"/>
      </items>
    </pivotField>
    <pivotField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numFmtId="47" showAll="0"/>
    <pivotField numFmtId="47" showAll="0"/>
    <pivotField numFmtId="47" showAll="0"/>
    <pivotField numFmtId="47" showAll="0"/>
    <pivotField numFmtId="47" showAll="0"/>
    <pivotField numFmtId="47" showAll="0"/>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defaultSubtotal="0"/>
    <pivotField showAll="0" defaultSubtota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5">
    <field x="3"/>
    <field x="1"/>
    <field x="0"/>
    <field x="4"/>
    <field x="8"/>
  </rowFields>
  <rowItems count="9">
    <i>
      <x/>
    </i>
    <i r="1">
      <x v="3"/>
    </i>
    <i r="2">
      <x v="1"/>
    </i>
    <i r="2">
      <x v="2"/>
    </i>
    <i r="2">
      <x v="4"/>
    </i>
    <i>
      <x v="1"/>
    </i>
    <i r="1">
      <x v="3"/>
    </i>
    <i r="2">
      <x v="5"/>
    </i>
    <i t="grand">
      <x/>
    </i>
  </rowItems>
  <colItems count="1">
    <i/>
  </colItems>
  <dataFields count="1">
    <dataField name="Average of 1000m" fld="16" subtotal="average" baseField="3" baseItem="0" numFmtId="165"/>
  </dataFields>
  <chartFormats count="1">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38F0ABE-FC82-4380-9419-424F809D3EBA}" name="PivotTable8"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6:I9" firstHeaderRow="0" firstDataRow="1" firstDataCol="1" rowPageCount="4" colPageCount="1"/>
  <pivotFields count="28">
    <pivotField axis="axisPage" multipleItemSelectionAllowed="1" showAll="0">
      <items count="10">
        <item sd="0" x="7"/>
        <item h="1" sd="0" x="1"/>
        <item h="1" sd="0" x="3"/>
        <item h="1" sd="0" x="6"/>
        <item h="1" sd="0" x="2"/>
        <item h="1" sd="0" x="0"/>
        <item h="1" sd="0" x="8"/>
        <item h="1" sd="0" x="4"/>
        <item h="1" sd="0" x="5"/>
        <item t="default" sd="0"/>
      </items>
    </pivotField>
    <pivotField axis="axisPage" multipleItemSelectionAllowed="1" showAll="0">
      <items count="5">
        <item x="3"/>
        <item x="2"/>
        <item x="1"/>
        <item x="0"/>
        <item t="default"/>
      </items>
    </pivotField>
    <pivotField numFmtId="14" showAll="0">
      <items count="15">
        <item x="0"/>
        <item x="1"/>
        <item x="2"/>
        <item x="3"/>
        <item x="4"/>
        <item x="5"/>
        <item x="6"/>
        <item x="7"/>
        <item x="8"/>
        <item x="9"/>
        <item x="10"/>
        <item x="11"/>
        <item x="12"/>
        <item x="13"/>
        <item t="default"/>
      </items>
    </pivotField>
    <pivotField axis="axisPage" multipleItemSelectionAllowed="1" showAll="0">
      <items count="3">
        <item h="1" x="1"/>
        <item x="0"/>
        <item t="default"/>
      </items>
    </pivotField>
    <pivotField axis="axisPage" multipleItemSelectionAllowed="1" showAll="0">
      <items count="3">
        <item h="1" sd="0" x="1"/>
        <item sd="0" x="0"/>
        <item t="default" sd="0"/>
      </items>
    </pivotField>
    <pivotField showAll="0"/>
    <pivotField showAll="0"/>
    <pivotField showAll="0"/>
    <pivotField axis="axisRow" multipleItemSelectionAllowed="1" showAll="0">
      <items count="28">
        <item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pivotField dataField="1" numFmtId="47" showAll="0"/>
    <pivotField dataField="1" numFmtId="47" showAll="0"/>
    <pivotField dataField="1" numFmtId="47" showAll="0"/>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8"/>
  </rowFields>
  <rowItems count="3">
    <i>
      <x/>
    </i>
    <i>
      <x v="1"/>
    </i>
    <i t="grand">
      <x/>
    </i>
  </rowItems>
  <colFields count="1">
    <field x="-2"/>
  </colFields>
  <colItems count="8">
    <i>
      <x/>
    </i>
    <i i="1">
      <x v="1"/>
    </i>
    <i i="2">
      <x v="2"/>
    </i>
    <i i="3">
      <x v="3"/>
    </i>
    <i i="4">
      <x v="4"/>
    </i>
    <i i="5">
      <x v="5"/>
    </i>
    <i i="6">
      <x v="6"/>
    </i>
    <i i="7">
      <x v="7"/>
    </i>
  </colItems>
  <pageFields count="4">
    <pageField fld="1" hier="-1"/>
    <pageField fld="3" hier="-1"/>
    <pageField fld="0" hier="-1"/>
    <pageField fld="4" hier="-1"/>
  </pageFields>
  <dataFields count="8">
    <dataField name="Average of 125m" fld="9" subtotal="average" baseField="8" baseItem="0"/>
    <dataField name="Average of 250m" fld="10" subtotal="average" baseField="8" baseItem="0"/>
    <dataField name="Average of 375m" fld="11" subtotal="average" baseField="8" baseItem="0"/>
    <dataField name="Average of 500m" fld="12" subtotal="average" baseField="8" baseItem="0"/>
    <dataField name="Average of 625m" fld="13" subtotal="average" baseField="8" baseItem="2"/>
    <dataField name="Average of 750m" fld="14" subtotal="average" baseField="8" baseItem="2"/>
    <dataField name="Average of 875m" fld="15" subtotal="average" baseField="8" baseItem="2"/>
    <dataField name="Average of 1000m" fld="16" subtotal="average" baseField="8" baseItem="2"/>
  </dataFields>
  <formats count="10">
    <format dxfId="306">
      <pivotArea outline="0" collapsedLevelsAreSubtotals="1" fieldPosition="0"/>
    </format>
    <format dxfId="305">
      <pivotArea type="all" dataOnly="0" outline="0" fieldPosition="0"/>
    </format>
    <format dxfId="304">
      <pivotArea outline="0" collapsedLevelsAreSubtotals="1" fieldPosition="0"/>
    </format>
    <format dxfId="303">
      <pivotArea dataOnly="0" labelOnly="1" fieldPosition="0">
        <references count="1">
          <reference field="8" count="0"/>
        </references>
      </pivotArea>
    </format>
    <format dxfId="302">
      <pivotArea grandRow="1" outline="0" collapsedLevelsAreSubtotals="1" fieldPosition="0"/>
    </format>
    <format dxfId="301">
      <pivotArea dataOnly="0" labelOnly="1" grandRow="1" outline="0" fieldPosition="0"/>
    </format>
    <format dxfId="300">
      <pivotArea field="8" type="button" dataOnly="0" labelOnly="1" outline="0" axis="axisRow" fieldPosition="0"/>
    </format>
    <format dxfId="299">
      <pivotArea dataOnly="0" labelOnly="1" outline="0" fieldPosition="0">
        <references count="1">
          <reference field="4294967294" count="8">
            <x v="0"/>
            <x v="1"/>
            <x v="2"/>
            <x v="3"/>
            <x v="4"/>
            <x v="5"/>
            <x v="6"/>
            <x v="7"/>
          </reference>
        </references>
      </pivotArea>
    </format>
    <format dxfId="298">
      <pivotArea collapsedLevelsAreSubtotals="1" fieldPosition="0">
        <references count="1">
          <reference field="8" count="0"/>
        </references>
      </pivotArea>
    </format>
    <format dxfId="297">
      <pivotArea dataOnly="0" labelOnly="1" fieldPosition="0">
        <references count="1">
          <reference field="8" count="0"/>
        </references>
      </pivotArea>
    </format>
  </formats>
  <chartFormats count="8">
    <chartFormat chart="0" format="2"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2"/>
          </reference>
        </references>
      </pivotArea>
    </chartFormat>
    <chartFormat chart="0" format="5" series="1">
      <pivotArea type="data" outline="0" fieldPosition="0">
        <references count="1">
          <reference field="4294967294" count="1" selected="0">
            <x v="3"/>
          </reference>
        </references>
      </pivotArea>
    </chartFormat>
    <chartFormat chart="0" format="6" series="1">
      <pivotArea type="data" outline="0" fieldPosition="0">
        <references count="1">
          <reference field="4294967294" count="1" selected="0">
            <x v="0"/>
          </reference>
        </references>
      </pivotArea>
    </chartFormat>
    <chartFormat chart="0" format="7" series="1">
      <pivotArea type="data" outline="0" fieldPosition="0">
        <references count="1">
          <reference field="4294967294" count="1" selected="0">
            <x v="4"/>
          </reference>
        </references>
      </pivotArea>
    </chartFormat>
    <chartFormat chart="0" format="8" series="1">
      <pivotArea type="data" outline="0" fieldPosition="0">
        <references count="1">
          <reference field="4294967294" count="1" selected="0">
            <x v="5"/>
          </reference>
        </references>
      </pivotArea>
    </chartFormat>
    <chartFormat chart="0" format="9" series="1">
      <pivotArea type="data" outline="0" fieldPosition="0">
        <references count="1">
          <reference field="4294967294" count="1" selected="0">
            <x v="6"/>
          </reference>
        </references>
      </pivotArea>
    </chartFormat>
    <chartFormat chart="0" format="10" series="1">
      <pivotArea type="data" outline="0" fieldPosition="0">
        <references count="1">
          <reference field="4294967294"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8BE117-81E3-4D8B-AE42-7CDDEA93F8C3}" name="PivotTable14" cacheId="5"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location ref="A67:D76" firstHeaderRow="1" firstDataRow="3" firstDataCol="1" rowPageCount="1" colPageCount="1"/>
  <pivotFields count="6">
    <pivotField axis="axisPage" allDrilled="1" subtotalTop="0" showAll="0" dataSourceSort="1" defaultSubtotal="0" defaultAttributeDrillState="1"/>
    <pivotField axis="axisCol" allDrilled="1" subtotalTop="0" showAll="0" dataSourceSort="1" defaultSubtotal="0" defaultAttributeDrillState="1">
      <items count="4">
        <item x="0"/>
        <item x="1"/>
        <item x="2"/>
        <item x="3"/>
      </items>
    </pivotField>
    <pivotField axis="axisRow" allDrilled="1" subtotalTop="0" showAll="0" dataSourceSort="1" defaultSubtotal="0" defaultAttributeDrillState="1">
      <items count="2">
        <item x="0"/>
        <item x="1"/>
      </items>
    </pivotField>
    <pivotField dataField="1" subtotalTop="0" showAll="0" defaultSubtotal="0"/>
    <pivotField axis="axisCol" allDrilled="1" subtotalTop="0" showAll="0" dataSourceSort="1" defaultSubtotal="0" defaultAttributeDrillState="1">
      <items count="2">
        <item s="1" x="0"/>
        <item x="1"/>
      </items>
    </pivotField>
    <pivotField axis="axisRow" allDrilled="1" subtotalTop="0" showAll="0" dataSourceSort="1" defaultSubtotal="0" defaultAttributeDrillState="1">
      <items count="3">
        <item x="0"/>
        <item x="1"/>
        <item x="2"/>
      </items>
    </pivotField>
  </pivotFields>
  <rowFields count="2">
    <field x="5"/>
    <field x="2"/>
  </rowFields>
  <rowItems count="7">
    <i>
      <x/>
    </i>
    <i r="1">
      <x/>
    </i>
    <i>
      <x v="1"/>
    </i>
    <i r="1">
      <x/>
    </i>
    <i>
      <x v="2"/>
    </i>
    <i r="1">
      <x v="1"/>
    </i>
    <i r="1">
      <x/>
    </i>
  </rowItems>
  <colFields count="2">
    <field x="1"/>
    <field x="4"/>
  </colFields>
  <colItems count="3">
    <i>
      <x/>
      <x/>
    </i>
    <i>
      <x v="1"/>
      <x/>
    </i>
    <i>
      <x v="2"/>
      <x/>
    </i>
  </colItems>
  <pageFields count="1">
    <pageField fld="0" hier="5" name="[TT].[Athlete].&amp;[BABEK Tomas]" cap="BABEK Tomas"/>
  </pageFields>
  <dataFields count="1">
    <dataField name="Min of 1000m" fld="3" subtotal="min" baseField="0" baseItem="0" numFmtId="165"/>
  </dataFields>
  <formats count="1">
    <format dxfId="307">
      <pivotArea outline="0" fieldPosition="0">
        <references count="1">
          <reference field="4294967294" count="1">
            <x v="0"/>
          </reference>
        </references>
      </pivotArea>
    </format>
  </formats>
  <chartFormats count="8">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3"/>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3">
          <reference field="4294967294" count="1" selected="0">
            <x v="0"/>
          </reference>
          <reference field="1" count="1" selected="0">
            <x v="2"/>
          </reference>
          <reference field="4" count="1" selected="0">
            <x v="1"/>
          </reference>
        </references>
      </pivotArea>
    </chartFormat>
    <chartFormat chart="0" format="5" series="1">
      <pivotArea type="data" outline="0" fieldPosition="0">
        <references count="3">
          <reference field="4294967294" count="1" selected="0">
            <x v="0"/>
          </reference>
          <reference field="1" count="1" selected="0">
            <x v="2"/>
          </reference>
          <reference field="4" count="1" selected="0">
            <x v="0"/>
          </reference>
        </references>
      </pivotArea>
    </chartFormat>
    <chartFormat chart="0" format="6" series="1">
      <pivotArea type="data" outline="0" fieldPosition="0">
        <references count="3">
          <reference field="4294967294" count="1" selected="0">
            <x v="0"/>
          </reference>
          <reference field="1" count="1" selected="0">
            <x v="0"/>
          </reference>
          <reference field="4" count="1" selected="0">
            <x v="0"/>
          </reference>
        </references>
      </pivotArea>
    </chartFormat>
    <chartFormat chart="0" format="7" series="1">
      <pivotArea type="data" outline="0" fieldPosition="0">
        <references count="3">
          <reference field="4294967294" count="1" selected="0">
            <x v="0"/>
          </reference>
          <reference field="1" count="1" selected="0">
            <x v="1"/>
          </reference>
          <reference field="4" count="1" selected="0">
            <x v="0"/>
          </reference>
        </references>
      </pivotArea>
    </chartFormat>
  </chartFormats>
  <pivotHierarchies count="29">
    <pivotHierarchy dragToData="1"/>
    <pivotHierarchy dragToData="1"/>
    <pivotHierarchy dragToData="1"/>
    <pivotHierarchy dragToData="1"/>
    <pivotHierarchy dragToData="1"/>
    <pivotHierarchy multipleItemSelectionAllowed="1" dragToData="1">
      <members count="2" level="1">
        <member name="[TT].[Athlete].&amp;[BABEK Tomas]"/>
        <member name="[TT].[Athlete].&amp;[BÁBEK Tomáš]"/>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Min of Rank"/>
    <pivotHierarchy dragToData="1"/>
    <pivotHierarchy dragToData="1" caption="Min of 1000m"/>
    <pivotHierarchy dragToData="1" caption="Max of 1000m"/>
    <pivotHierarchy dragToData="1"/>
    <pivotHierarchy dragToData="1" caption="Min of 875m"/>
  </pivotHierarchies>
  <pivotTableStyleInfo name="PivotStyleLight16" showRowHeaders="1" showColHeaders="1" showRowStripes="0" showColStripes="0" showLastColumn="1"/>
  <rowHierarchiesUsage count="2">
    <rowHierarchyUsage hierarchyUsage="0"/>
    <rowHierarchyUsage hierarchyUsage="4"/>
  </rowHierarchiesUsage>
  <colHierarchiesUsage count="2">
    <colHierarchyUsage hierarchyUsage="1"/>
    <colHierarchyUsage hierarchyUsage="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en's Race Results.xlsm!TT">
        <x15:activeTabTopLevelEntity name="[T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30EEE48-CA72-453E-8780-D98508A727FF}" name="PivotTable17"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61:M91" firstHeaderRow="1" firstDataRow="2" firstDataCol="1" rowPageCount="3" colPageCount="1"/>
  <pivotFields count="11">
    <pivotField axis="axisRow" showAll="0">
      <items count="29">
        <item sd="0" x="17"/>
        <item sd="0" x="24"/>
        <item sd="0" x="13"/>
        <item sd="0" x="27"/>
        <item sd="0" x="26"/>
        <item sd="0" x="7"/>
        <item sd="0" x="1"/>
        <item sd="0" x="8"/>
        <item sd="0" x="2"/>
        <item sd="0" x="9"/>
        <item sd="0" x="4"/>
        <item sd="0" x="22"/>
        <item sd="0" x="23"/>
        <item sd="0" x="10"/>
        <item sd="0" x="12"/>
        <item sd="0" x="16"/>
        <item sd="0" x="20"/>
        <item sd="0" x="19"/>
        <item sd="0" x="25"/>
        <item sd="0" x="3"/>
        <item sd="0" x="11"/>
        <item sd="0" x="0"/>
        <item sd="0" x="15"/>
        <item sd="0" x="21"/>
        <item sd="0" x="5"/>
        <item sd="0" x="18"/>
        <item sd="0" x="6"/>
        <item sd="0" x="14"/>
        <item t="default" sd="0"/>
      </items>
    </pivotField>
    <pivotField axis="axisCol" showAll="0">
      <items count="12">
        <item x="10"/>
        <item x="9"/>
        <item x="8"/>
        <item x="7"/>
        <item x="6"/>
        <item x="5"/>
        <item x="4"/>
        <item x="3"/>
        <item x="2"/>
        <item x="1"/>
        <item x="0"/>
        <item t="default"/>
      </items>
    </pivotField>
    <pivotField numFmtId="14" showAll="0"/>
    <pivotField axis="axisRow" showAll="0">
      <items count="8">
        <item x="4"/>
        <item x="1"/>
        <item x="5"/>
        <item x="6"/>
        <item x="3"/>
        <item x="2"/>
        <item x="0"/>
        <item t="default"/>
      </items>
    </pivotField>
    <pivotField axis="axisPage" showAll="0">
      <items count="6">
        <item x="0"/>
        <item x="1"/>
        <item x="2"/>
        <item x="3"/>
        <item x="4"/>
        <item t="default"/>
      </items>
    </pivotField>
    <pivotField axis="axisPage" showAll="0">
      <items count="7">
        <item x="0"/>
        <item x="1"/>
        <item x="2"/>
        <item x="3"/>
        <item x="4"/>
        <item x="5"/>
        <item t="default"/>
      </items>
    </pivotField>
    <pivotField showAll="0"/>
    <pivotField showAll="0"/>
    <pivotField showAll="0"/>
    <pivotField dataField="1" showAll="0"/>
    <pivotField axis="axisPage" showAll="0">
      <items count="9">
        <item x="0"/>
        <item x="1"/>
        <item x="2"/>
        <item x="3"/>
        <item x="4"/>
        <item x="5"/>
        <item x="6"/>
        <item x="7"/>
        <item t="default"/>
      </items>
    </pivotField>
  </pivotFields>
  <rowFields count="2">
    <field x="0"/>
    <field x="3"/>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6"/>
    </i>
    <i>
      <x v="27"/>
    </i>
    <i t="grand">
      <x/>
    </i>
  </rowItems>
  <colFields count="1">
    <field x="1"/>
  </colFields>
  <colItems count="12">
    <i>
      <x/>
    </i>
    <i>
      <x v="1"/>
    </i>
    <i>
      <x v="2"/>
    </i>
    <i>
      <x v="3"/>
    </i>
    <i>
      <x v="4"/>
    </i>
    <i>
      <x v="5"/>
    </i>
    <i>
      <x v="6"/>
    </i>
    <i>
      <x v="7"/>
    </i>
    <i>
      <x v="8"/>
    </i>
    <i>
      <x v="9"/>
    </i>
    <i>
      <x v="10"/>
    </i>
    <i t="grand">
      <x/>
    </i>
  </colItems>
  <pageFields count="3">
    <pageField fld="4" item="4" hier="-1"/>
    <pageField fld="5" item="0" hier="-1"/>
    <pageField fld="10" item="0" hier="-1"/>
  </pageFields>
  <dataFields count="1">
    <dataField name="Min of Age" fld="9" subtotal="min" baseField="0" baseItem="0"/>
  </dataFields>
  <formats count="8">
    <format dxfId="296">
      <pivotArea collapsedLevelsAreSubtotals="1" fieldPosition="0">
        <references count="2">
          <reference field="0" count="1">
            <x v="6"/>
          </reference>
          <reference field="1" count="1" selected="0">
            <x v="10"/>
          </reference>
        </references>
      </pivotArea>
    </format>
    <format dxfId="295">
      <pivotArea collapsedLevelsAreSubtotals="1" fieldPosition="0">
        <references count="2">
          <reference field="0" count="1">
            <x v="8"/>
          </reference>
          <reference field="1" count="1" selected="0">
            <x v="10"/>
          </reference>
        </references>
      </pivotArea>
    </format>
    <format dxfId="294">
      <pivotArea collapsedLevelsAreSubtotals="1" fieldPosition="0">
        <references count="2">
          <reference field="0" count="1">
            <x v="10"/>
          </reference>
          <reference field="1" count="1" selected="0">
            <x v="10"/>
          </reference>
        </references>
      </pivotArea>
    </format>
    <format dxfId="293">
      <pivotArea collapsedLevelsAreSubtotals="1" fieldPosition="0">
        <references count="2">
          <reference field="0" count="1">
            <x v="19"/>
          </reference>
          <reference field="1" count="1" selected="0">
            <x v="10"/>
          </reference>
        </references>
      </pivotArea>
    </format>
    <format dxfId="292">
      <pivotArea collapsedLevelsAreSubtotals="1" fieldPosition="0">
        <references count="2">
          <reference field="0" count="1">
            <x v="24"/>
          </reference>
          <reference field="1" count="1" selected="0">
            <x v="9"/>
          </reference>
        </references>
      </pivotArea>
    </format>
    <format dxfId="291">
      <pivotArea collapsedLevelsAreSubtotals="1" fieldPosition="0">
        <references count="2">
          <reference field="0" count="1">
            <x v="19"/>
          </reference>
          <reference field="1" count="1" selected="0">
            <x v="8"/>
          </reference>
        </references>
      </pivotArea>
    </format>
    <format dxfId="290">
      <pivotArea field="0" grandCol="1" collapsedLevelsAreSubtotals="1" axis="axisRow" fieldPosition="0">
        <references count="1">
          <reference field="0" count="1">
            <x v="6"/>
          </reference>
        </references>
      </pivotArea>
    </format>
    <format dxfId="289">
      <pivotArea field="0" grandCol="1" collapsedLevelsAreSubtotals="1" axis="axisRow" fieldPosition="0">
        <references count="1">
          <reference field="0" count="1">
            <x v="2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 chart="0" format="5" series="1">
      <pivotArea type="data" outline="0" fieldPosition="0">
        <references count="2">
          <reference field="4294967294" count="1" selected="0">
            <x v="0"/>
          </reference>
          <reference field="1" count="1" selected="0">
            <x v="5"/>
          </reference>
        </references>
      </pivotArea>
    </chartFormat>
    <chartFormat chart="0" format="6" series="1">
      <pivotArea type="data" outline="0" fieldPosition="0">
        <references count="2">
          <reference field="4294967294" count="1" selected="0">
            <x v="0"/>
          </reference>
          <reference field="1" count="1" selected="0">
            <x v="6"/>
          </reference>
        </references>
      </pivotArea>
    </chartFormat>
    <chartFormat chart="0" format="7" series="1">
      <pivotArea type="data" outline="0" fieldPosition="0">
        <references count="2">
          <reference field="4294967294" count="1" selected="0">
            <x v="0"/>
          </reference>
          <reference field="1" count="1" selected="0">
            <x v="7"/>
          </reference>
        </references>
      </pivotArea>
    </chartFormat>
    <chartFormat chart="0" format="8" series="1">
      <pivotArea type="data" outline="0" fieldPosition="0">
        <references count="2">
          <reference field="4294967294" count="1" selected="0">
            <x v="0"/>
          </reference>
          <reference field="1" count="1" selected="0">
            <x v="8"/>
          </reference>
        </references>
      </pivotArea>
    </chartFormat>
    <chartFormat chart="0" format="9" series="1">
      <pivotArea type="data" outline="0" fieldPosition="0">
        <references count="2">
          <reference field="4294967294" count="1" selected="0">
            <x v="0"/>
          </reference>
          <reference field="1" count="1" selected="0">
            <x v="9"/>
          </reference>
        </references>
      </pivotArea>
    </chartFormat>
    <chartFormat chart="0" format="10" series="1">
      <pivotArea type="data" outline="0" fieldPosition="0">
        <references count="2">
          <reference field="4294967294" count="1" selected="0">
            <x v="0"/>
          </reference>
          <reference field="1" count="1" selected="0">
            <x v="10"/>
          </reference>
        </references>
      </pivotArea>
    </chartFormat>
    <chartFormat chart="0" format="11"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391BEE7-CD93-47F7-B486-C1C6827520B1}" name="PivotTable16" cacheId="9"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location ref="A3:F53" firstHeaderRow="1" firstDataRow="2" firstDataCol="1" rowPageCount="1" colPageCount="1"/>
  <pivotFields count="11">
    <pivotField axis="axisRow" showAll="0" defaultSubtotal="0">
      <items count="28">
        <item x="17"/>
        <item x="24"/>
        <item x="13"/>
        <item x="27"/>
        <item x="26"/>
        <item x="7"/>
        <item x="1"/>
        <item x="8"/>
        <item x="2"/>
        <item x="9"/>
        <item x="4"/>
        <item x="22"/>
        <item x="23"/>
        <item x="10"/>
        <item x="12"/>
        <item x="16"/>
        <item x="20"/>
        <item x="19"/>
        <item x="25"/>
        <item x="3"/>
        <item x="11"/>
        <item x="0"/>
        <item x="15"/>
        <item x="21"/>
        <item x="5"/>
        <item x="18"/>
        <item x="6"/>
        <item x="14"/>
      </items>
    </pivotField>
    <pivotField axis="axisCol" showAll="0" defaultSubtotal="0">
      <items count="11">
        <item x="10"/>
        <item x="9"/>
        <item x="8"/>
        <item x="7"/>
        <item x="6"/>
        <item x="5"/>
        <item x="4"/>
        <item x="3"/>
        <item x="2"/>
        <item x="1"/>
        <item x="0"/>
      </items>
    </pivotField>
    <pivotField numFmtId="14" showAll="0" defaultSubtotal="0"/>
    <pivotField showAll="0" defaultSubtotal="0"/>
    <pivotField axis="axisRow" showAll="0" defaultSubtotal="0">
      <items count="5">
        <item sd="0" x="0"/>
        <item sd="0" x="1"/>
        <item sd="0" x="2"/>
        <item sd="0" x="3"/>
        <item sd="0" x="4"/>
      </items>
    </pivotField>
    <pivotField axis="axisRow" showAll="0" defaultSubtotal="0">
      <items count="6">
        <item x="0"/>
        <item x="1"/>
        <item x="2"/>
        <item x="3"/>
        <item x="4"/>
        <item x="5"/>
      </items>
    </pivotField>
    <pivotField axis="axisPage" multipleItemSelectionAllowed="1" showAll="0" defaultSubtotal="0">
      <items count="285">
        <item h="1" x="44"/>
        <item h="1" x="219"/>
        <item h="1" x="154"/>
        <item h="1" x="132"/>
        <item h="1" x="24"/>
        <item h="1" x="268"/>
        <item h="1" x="108"/>
        <item h="1" x="227"/>
        <item h="1" x="283"/>
        <item h="1" x="220"/>
        <item h="1" x="266"/>
        <item h="1" x="93"/>
        <item h="1" x="9"/>
        <item h="1" x="198"/>
        <item h="1" x="256"/>
        <item h="1" x="206"/>
        <item h="1" x="84"/>
        <item h="1" x="228"/>
        <item h="1" x="158"/>
        <item h="1" x="83"/>
        <item h="1" x="187"/>
        <item h="1" x="82"/>
        <item h="1" x="120"/>
        <item h="1" x="63"/>
        <item h="1" x="185"/>
        <item h="1" x="259"/>
        <item h="1" x="110"/>
        <item h="1" x="58"/>
        <item h="1" x="5"/>
        <item h="1" x="263"/>
        <item h="1" x="57"/>
        <item h="1" x="100"/>
        <item h="1" x="12"/>
        <item h="1" x="96"/>
        <item h="1" x="216"/>
        <item h="1" x="242"/>
        <item h="1" x="54"/>
        <item h="1" x="151"/>
        <item h="1" x="21"/>
        <item h="1" x="257"/>
        <item h="1" x="127"/>
        <item h="1" x="69"/>
        <item h="1" x="189"/>
        <item h="1" x="117"/>
        <item h="1" x="166"/>
        <item h="1" x="131"/>
        <item h="1" x="274"/>
        <item h="1" x="61"/>
        <item h="1" x="209"/>
        <item h="1" x="129"/>
        <item h="1" x="115"/>
        <item h="1" x="141"/>
        <item h="1" x="55"/>
        <item h="1" x="23"/>
        <item h="1" x="211"/>
        <item h="1" x="81"/>
        <item h="1" x="113"/>
        <item h="1" x="41"/>
        <item h="1" x="201"/>
        <item h="1" x="192"/>
        <item h="1" x="111"/>
        <item h="1" x="191"/>
        <item h="1" x="94"/>
        <item h="1" x="42"/>
        <item h="1" x="248"/>
        <item h="1" x="56"/>
        <item h="1" x="103"/>
        <item h="1" x="210"/>
        <item h="1" x="171"/>
        <item h="1" x="79"/>
        <item h="1" x="34"/>
        <item h="1" x="62"/>
        <item h="1" x="230"/>
        <item h="1" x="271"/>
        <item h="1" x="212"/>
        <item h="1" x="20"/>
        <item h="1" x="267"/>
        <item h="1" x="232"/>
        <item h="1" x="188"/>
        <item h="1" x="280"/>
        <item h="1" x="240"/>
        <item h="1" x="43"/>
        <item h="1" x="156"/>
        <item h="1" x="134"/>
        <item h="1" x="146"/>
        <item h="1" x="272"/>
        <item h="1" x="255"/>
        <item h="1" x="95"/>
        <item h="1" x="16"/>
        <item h="1" x="144"/>
        <item h="1" x="214"/>
        <item h="1" x="122"/>
        <item h="1" x="225"/>
        <item h="1" x="25"/>
        <item h="1" x="3"/>
        <item h="1" x="138"/>
        <item h="1" x="118"/>
        <item h="1" x="145"/>
        <item h="1" x="22"/>
        <item h="1" x="139"/>
        <item h="1" x="172"/>
        <item h="1" x="260"/>
        <item h="1" x="163"/>
        <item h="1" x="116"/>
        <item h="1" x="149"/>
        <item h="1" x="194"/>
        <item h="1" x="251"/>
        <item h="1" x="64"/>
        <item h="1" x="2"/>
        <item h="1" x="86"/>
        <item h="1" x="273"/>
        <item h="1" x="15"/>
        <item h="1" x="46"/>
        <item h="1" x="204"/>
        <item h="1" x="105"/>
        <item h="1" x="140"/>
        <item h="1" x="112"/>
        <item h="1" x="106"/>
        <item h="1" x="89"/>
        <item h="1" x="147"/>
        <item h="1" x="269"/>
        <item h="1" x="133"/>
        <item h="1" x="121"/>
        <item h="1" x="253"/>
        <item h="1" x="221"/>
        <item h="1" x="174"/>
        <item h="1" x="160"/>
        <item h="1" x="14"/>
        <item x="0"/>
        <item h="1" x="114"/>
        <item h="1" x="252"/>
        <item h="1" x="186"/>
        <item h="1" x="49"/>
        <item h="1" x="47"/>
        <item h="1" x="91"/>
        <item h="1" x="197"/>
        <item h="1" x="208"/>
        <item h="1" x="168"/>
        <item h="1" x="164"/>
        <item h="1" x="165"/>
        <item h="1" x="77"/>
        <item h="1" x="73"/>
        <item h="1" x="155"/>
        <item h="1" x="239"/>
        <item h="1" x="109"/>
        <item h="1" x="237"/>
        <item h="1" x="264"/>
        <item h="1" x="173"/>
        <item h="1" x="4"/>
        <item h="1" x="279"/>
        <item h="1" x="270"/>
        <item h="1" x="80"/>
        <item h="1" x="224"/>
        <item h="1" x="250"/>
        <item h="1" x="238"/>
        <item h="1" x="265"/>
        <item h="1" x="107"/>
        <item h="1" x="123"/>
        <item h="1" x="217"/>
        <item h="1" x="218"/>
        <item h="1" x="39"/>
        <item h="1" x="51"/>
        <item h="1" x="245"/>
        <item h="1" x="261"/>
        <item h="1" x="196"/>
        <item h="1" x="236"/>
        <item h="1" x="66"/>
        <item h="1" x="284"/>
        <item h="1" x="223"/>
        <item h="1" x="90"/>
        <item h="1" x="35"/>
        <item h="1" x="104"/>
        <item h="1" x="70"/>
        <item h="1" x="125"/>
        <item h="1" x="135"/>
        <item h="1" x="244"/>
        <item h="1" x="178"/>
        <item h="1" x="157"/>
        <item h="1" x="181"/>
        <item h="1" x="40"/>
        <item h="1" x="222"/>
        <item h="1" x="32"/>
        <item h="1" x="72"/>
        <item h="1" x="99"/>
        <item h="1" x="167"/>
        <item h="1" x="182"/>
        <item h="1" x="60"/>
        <item h="1" x="170"/>
        <item h="1" x="282"/>
        <item h="1" x="19"/>
        <item h="1" x="207"/>
        <item h="1" x="184"/>
        <item h="1" x="205"/>
        <item h="1" x="67"/>
        <item h="1" x="10"/>
        <item h="1" x="78"/>
        <item h="1" x="52"/>
        <item h="1" x="8"/>
        <item h="1" x="190"/>
        <item h="1" x="36"/>
        <item h="1" x="11"/>
        <item h="1" x="176"/>
        <item h="1" x="71"/>
        <item h="1" x="152"/>
        <item h="1" x="31"/>
        <item h="1" x="75"/>
        <item h="1" x="98"/>
        <item h="1" x="59"/>
        <item h="1" x="142"/>
        <item h="1" x="30"/>
        <item h="1" x="1"/>
        <item h="1" x="246"/>
        <item h="1" x="231"/>
        <item h="1" x="179"/>
        <item h="1" x="65"/>
        <item h="1" x="28"/>
        <item h="1" x="229"/>
        <item h="1" x="159"/>
        <item h="1" x="235"/>
        <item h="1" x="126"/>
        <item h="1" x="150"/>
        <item h="1" x="76"/>
        <item h="1" x="241"/>
        <item h="1" x="193"/>
        <item h="1" x="177"/>
        <item h="1" x="175"/>
        <item h="1" x="277"/>
        <item h="1" x="183"/>
        <item h="1" x="88"/>
        <item h="1" x="169"/>
        <item h="1" x="262"/>
        <item h="1" x="26"/>
        <item h="1" x="180"/>
        <item h="1" x="153"/>
        <item h="1" x="101"/>
        <item h="1" x="124"/>
        <item h="1" x="234"/>
        <item h="1" x="195"/>
        <item h="1" x="74"/>
        <item h="1" x="130"/>
        <item h="1" x="68"/>
        <item h="1" x="275"/>
        <item h="1" x="136"/>
        <item h="1" x="243"/>
        <item h="1" x="233"/>
        <item h="1" x="276"/>
        <item h="1" x="6"/>
        <item h="1" x="18"/>
        <item h="1" x="226"/>
        <item h="1" x="53"/>
        <item h="1" x="148"/>
        <item h="1" x="29"/>
        <item h="1" x="247"/>
        <item h="1" x="37"/>
        <item h="1" x="249"/>
        <item h="1" x="27"/>
        <item h="1" x="200"/>
        <item h="1" x="213"/>
        <item h="1" x="50"/>
        <item h="1" x="7"/>
        <item h="1" x="48"/>
        <item h="1" x="202"/>
        <item h="1" x="215"/>
        <item h="1" x="102"/>
        <item h="1" x="162"/>
        <item h="1" x="199"/>
        <item h="1" x="254"/>
        <item h="1" x="92"/>
        <item h="1" x="38"/>
        <item h="1" x="278"/>
        <item h="1" x="161"/>
        <item h="1" x="33"/>
        <item h="1" x="143"/>
        <item h="1" x="128"/>
        <item h="1" x="97"/>
        <item h="1" x="45"/>
        <item h="1" x="85"/>
        <item h="1" x="119"/>
        <item h="1" x="17"/>
        <item h="1" x="137"/>
        <item h="1" x="281"/>
        <item h="1" x="87"/>
        <item h="1" x="258"/>
        <item h="1" x="13"/>
        <item h="1" x="203"/>
      </items>
    </pivotField>
    <pivotField showAll="0" defaultSubtotal="0"/>
    <pivotField showAll="0" defaultSubtotal="0"/>
    <pivotField showAll="0" defaultSubtotal="0"/>
    <pivotField dataField="1" showAll="0" defaultSubtotal="0"/>
  </pivotFields>
  <rowFields count="3">
    <field x="0"/>
    <field x="4"/>
    <field x="5"/>
  </rowFields>
  <rowItems count="49">
    <i>
      <x v="2"/>
    </i>
    <i r="1">
      <x/>
    </i>
    <i r="1">
      <x v="1"/>
    </i>
    <i r="1">
      <x v="2"/>
    </i>
    <i r="1">
      <x v="4"/>
    </i>
    <i>
      <x v="5"/>
    </i>
    <i r="1">
      <x/>
    </i>
    <i r="1">
      <x v="1"/>
    </i>
    <i r="1">
      <x v="2"/>
    </i>
    <i r="1">
      <x v="3"/>
    </i>
    <i r="1">
      <x v="4"/>
    </i>
    <i>
      <x v="8"/>
    </i>
    <i r="1">
      <x/>
    </i>
    <i r="1">
      <x v="2"/>
    </i>
    <i r="1">
      <x v="4"/>
    </i>
    <i>
      <x v="10"/>
    </i>
    <i r="1">
      <x/>
    </i>
    <i r="1">
      <x v="2"/>
    </i>
    <i r="1">
      <x v="4"/>
    </i>
    <i>
      <x v="13"/>
    </i>
    <i r="1">
      <x/>
    </i>
    <i r="1">
      <x v="2"/>
    </i>
    <i r="1">
      <x v="4"/>
    </i>
    <i>
      <x v="19"/>
    </i>
    <i r="1">
      <x/>
    </i>
    <i r="1">
      <x v="2"/>
    </i>
    <i r="1">
      <x v="4"/>
    </i>
    <i>
      <x v="20"/>
    </i>
    <i r="1">
      <x/>
    </i>
    <i r="1">
      <x v="2"/>
    </i>
    <i r="1">
      <x v="4"/>
    </i>
    <i>
      <x v="21"/>
    </i>
    <i r="1">
      <x/>
    </i>
    <i r="1">
      <x v="2"/>
    </i>
    <i r="1">
      <x v="3"/>
    </i>
    <i r="1">
      <x v="4"/>
    </i>
    <i>
      <x v="22"/>
    </i>
    <i r="1">
      <x/>
    </i>
    <i r="1">
      <x v="1"/>
    </i>
    <i>
      <x v="24"/>
    </i>
    <i r="1">
      <x/>
    </i>
    <i r="1">
      <x v="2"/>
    </i>
    <i r="1">
      <x v="4"/>
    </i>
    <i>
      <x v="26"/>
    </i>
    <i r="1">
      <x/>
    </i>
    <i r="1">
      <x v="1"/>
    </i>
    <i r="1">
      <x v="2"/>
    </i>
    <i r="1">
      <x v="3"/>
    </i>
    <i r="1">
      <x v="4"/>
    </i>
  </rowItems>
  <colFields count="1">
    <field x="1"/>
  </colFields>
  <colItems count="5">
    <i>
      <x v="6"/>
    </i>
    <i>
      <x v="7"/>
    </i>
    <i>
      <x v="8"/>
    </i>
    <i>
      <x v="9"/>
    </i>
    <i>
      <x v="10"/>
    </i>
  </colItems>
  <pageFields count="1">
    <pageField fld="6" hier="-1"/>
  </pageFields>
  <dataFields count="1">
    <dataField name="Average of Rank" fld="10" subtotal="average" baseField="4" baseItem="1"/>
  </dataFields>
  <chartFormats count="16">
    <chartFormat chart="0" format="0" series="1">
      <pivotArea type="data" outline="0" fieldPosition="0">
        <references count="1">
          <reference field="1" count="1" selected="0">
            <x v="0"/>
          </reference>
        </references>
      </pivotArea>
    </chartFormat>
    <chartFormat chart="0" format="1" series="1">
      <pivotArea type="data" outline="0" fieldPosition="0">
        <references count="1">
          <reference field="1" count="1" selected="0">
            <x v="1"/>
          </reference>
        </references>
      </pivotArea>
    </chartFormat>
    <chartFormat chart="0" format="2" series="1">
      <pivotArea type="data" outline="0" fieldPosition="0">
        <references count="1">
          <reference field="1" count="1" selected="0">
            <x v="2"/>
          </reference>
        </references>
      </pivotArea>
    </chartFormat>
    <chartFormat chart="0" format="3" series="1">
      <pivotArea type="data" outline="0" fieldPosition="0">
        <references count="1">
          <reference field="1" count="1" selected="0">
            <x v="3"/>
          </reference>
        </references>
      </pivotArea>
    </chartFormat>
    <chartFormat chart="0" format="4" series="1">
      <pivotArea type="data" outline="0" fieldPosition="0">
        <references count="1">
          <reference field="1" count="1" selected="0">
            <x v="4"/>
          </reference>
        </references>
      </pivotArea>
    </chartFormat>
    <chartFormat chart="0" format="5" series="1">
      <pivotArea type="data" outline="0" fieldPosition="0">
        <references count="1">
          <reference field="1" count="1" selected="0">
            <x v="5"/>
          </reference>
        </references>
      </pivotArea>
    </chartFormat>
    <chartFormat chart="0" format="6" series="1">
      <pivotArea type="data" outline="0" fieldPosition="0">
        <references count="1">
          <reference field="1" count="1" selected="0">
            <x v="6"/>
          </reference>
        </references>
      </pivotArea>
    </chartFormat>
    <chartFormat chart="0" format="7" series="1">
      <pivotArea type="data" outline="0" fieldPosition="0">
        <references count="1">
          <reference field="1" count="1" selected="0">
            <x v="7"/>
          </reference>
        </references>
      </pivotArea>
    </chartFormat>
    <chartFormat chart="0" format="8" series="1">
      <pivotArea type="data" outline="0" fieldPosition="0">
        <references count="1">
          <reference field="1" count="1" selected="0">
            <x v="8"/>
          </reference>
        </references>
      </pivotArea>
    </chartFormat>
    <chartFormat chart="0" format="9" series="1">
      <pivotArea type="data" outline="0" fieldPosition="0">
        <references count="1">
          <reference field="1" count="1" selected="0">
            <x v="9"/>
          </reference>
        </references>
      </pivotArea>
    </chartFormat>
    <chartFormat chart="0" format="10" series="1">
      <pivotArea type="data" outline="0" fieldPosition="0">
        <references count="1">
          <reference field="1" count="1" selected="0">
            <x v="10"/>
          </reference>
        </references>
      </pivotArea>
    </chartFormat>
    <chartFormat chart="0" format="11" series="1">
      <pivotArea type="data" outline="0" fieldPosition="0">
        <references count="2">
          <reference field="4294967294" count="1" selected="0">
            <x v="0"/>
          </reference>
          <reference field="1" count="1" selected="0">
            <x v="10"/>
          </reference>
        </references>
      </pivotArea>
    </chartFormat>
    <chartFormat chart="0" format="12" series="1">
      <pivotArea type="data" outline="0" fieldPosition="0">
        <references count="2">
          <reference field="4294967294" count="1" selected="0">
            <x v="0"/>
          </reference>
          <reference field="1" count="1" selected="0">
            <x v="6"/>
          </reference>
        </references>
      </pivotArea>
    </chartFormat>
    <chartFormat chart="0" format="13" series="1">
      <pivotArea type="data" outline="0" fieldPosition="0">
        <references count="2">
          <reference field="4294967294" count="1" selected="0">
            <x v="0"/>
          </reference>
          <reference field="1" count="1" selected="0">
            <x v="7"/>
          </reference>
        </references>
      </pivotArea>
    </chartFormat>
    <chartFormat chart="0" format="14" series="1">
      <pivotArea type="data" outline="0" fieldPosition="0">
        <references count="2">
          <reference field="4294967294" count="1" selected="0">
            <x v="0"/>
          </reference>
          <reference field="1" count="1" selected="0">
            <x v="8"/>
          </reference>
        </references>
      </pivotArea>
    </chartFormat>
    <chartFormat chart="0" format="15" series="1">
      <pivotArea type="data" outline="0" fieldPosition="0">
        <references count="2">
          <reference field="4294967294" count="1" selected="0">
            <x v="0"/>
          </reference>
          <reference field="1"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A658B25-7234-474B-A141-7113C39A85B9}" name="PivotTable18"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B11" firstHeaderRow="1" firstDataRow="1" firstDataCol="1" rowPageCount="1" colPageCount="1"/>
  <pivotFields count="12">
    <pivotField showAll="0"/>
    <pivotField showAll="0"/>
    <pivotField numFmtId="14" showAll="0"/>
    <pivotField showAll="0"/>
    <pivotField axis="axisPage" showAll="0">
      <items count="174">
        <item x="18"/>
        <item x="100"/>
        <item x="133"/>
        <item x="28"/>
        <item x="142"/>
        <item x="123"/>
        <item x="160"/>
        <item x="132"/>
        <item x="146"/>
        <item x="69"/>
        <item x="82"/>
        <item x="157"/>
        <item x="86"/>
        <item x="98"/>
        <item x="102"/>
        <item x="68"/>
        <item x="159"/>
        <item x="47"/>
        <item x="125"/>
        <item x="12"/>
        <item x="150"/>
        <item x="52"/>
        <item x="131"/>
        <item x="33"/>
        <item x="126"/>
        <item x="106"/>
        <item x="104"/>
        <item x="170"/>
        <item x="143"/>
        <item x="9"/>
        <item x="91"/>
        <item x="64"/>
        <item x="31"/>
        <item x="153"/>
        <item x="57"/>
        <item x="4"/>
        <item x="42"/>
        <item x="148"/>
        <item x="101"/>
        <item x="121"/>
        <item x="6"/>
        <item x="122"/>
        <item x="23"/>
        <item m="1" x="172"/>
        <item x="22"/>
        <item x="154"/>
        <item x="165"/>
        <item x="59"/>
        <item x="81"/>
        <item x="171"/>
        <item x="117"/>
        <item x="2"/>
        <item x="145"/>
        <item x="127"/>
        <item x="43"/>
        <item x="10"/>
        <item x="136"/>
        <item x="114"/>
        <item x="88"/>
        <item x="105"/>
        <item x="78"/>
        <item x="36"/>
        <item x="46"/>
        <item x="84"/>
        <item x="108"/>
        <item x="70"/>
        <item x="29"/>
        <item x="112"/>
        <item x="73"/>
        <item x="49"/>
        <item x="139"/>
        <item x="140"/>
        <item x="130"/>
        <item x="124"/>
        <item x="162"/>
        <item x="167"/>
        <item x="30"/>
        <item x="38"/>
        <item x="0"/>
        <item x="120"/>
        <item x="56"/>
        <item x="44"/>
        <item x="147"/>
        <item x="17"/>
        <item x="24"/>
        <item x="75"/>
        <item x="109"/>
        <item x="71"/>
        <item x="27"/>
        <item x="99"/>
        <item x="76"/>
        <item x="137"/>
        <item x="129"/>
        <item x="96"/>
        <item x="119"/>
        <item x="48"/>
        <item x="118"/>
        <item x="155"/>
        <item x="113"/>
        <item x="116"/>
        <item x="166"/>
        <item x="62"/>
        <item x="92"/>
        <item x="158"/>
        <item x="14"/>
        <item x="5"/>
        <item x="152"/>
        <item x="103"/>
        <item x="35"/>
        <item x="141"/>
        <item x="67"/>
        <item x="156"/>
        <item x="53"/>
        <item x="32"/>
        <item x="72"/>
        <item x="15"/>
        <item x="97"/>
        <item x="58"/>
        <item x="41"/>
        <item x="60"/>
        <item x="1"/>
        <item x="65"/>
        <item x="107"/>
        <item x="79"/>
        <item x="3"/>
        <item x="50"/>
        <item x="94"/>
        <item x="80"/>
        <item x="26"/>
        <item x="25"/>
        <item x="149"/>
        <item x="163"/>
        <item x="135"/>
        <item x="74"/>
        <item x="134"/>
        <item x="169"/>
        <item x="95"/>
        <item x="34"/>
        <item x="111"/>
        <item x="83"/>
        <item x="89"/>
        <item x="13"/>
        <item x="55"/>
        <item x="16"/>
        <item x="87"/>
        <item x="20"/>
        <item x="151"/>
        <item x="54"/>
        <item x="66"/>
        <item x="61"/>
        <item x="8"/>
        <item x="19"/>
        <item x="51"/>
        <item x="93"/>
        <item x="85"/>
        <item x="7"/>
        <item x="45"/>
        <item x="138"/>
        <item x="168"/>
        <item x="77"/>
        <item x="115"/>
        <item x="11"/>
        <item x="164"/>
        <item x="40"/>
        <item x="161"/>
        <item x="128"/>
        <item x="39"/>
        <item x="90"/>
        <item x="21"/>
        <item x="63"/>
        <item x="110"/>
        <item x="144"/>
        <item x="37"/>
        <item t="default"/>
      </items>
    </pivotField>
    <pivotField showAll="0"/>
    <pivotField axis="axisRow" showAll="0">
      <items count="127">
        <item x="108"/>
        <item x="119"/>
        <item x="27"/>
        <item x="103"/>
        <item x="117"/>
        <item x="78"/>
        <item x="42"/>
        <item x="77"/>
        <item x="101"/>
        <item x="115"/>
        <item x="114"/>
        <item x="67"/>
        <item x="37"/>
        <item x="79"/>
        <item x="41"/>
        <item x="107"/>
        <item x="33"/>
        <item x="21"/>
        <item x="80"/>
        <item x="13"/>
        <item x="85"/>
        <item x="40"/>
        <item x="88"/>
        <item x="55"/>
        <item x="98"/>
        <item x="4"/>
        <item x="71"/>
        <item x="28"/>
        <item x="91"/>
        <item x="68"/>
        <item x="11"/>
        <item x="86"/>
        <item x="50"/>
        <item x="8"/>
        <item x="69"/>
        <item x="94"/>
        <item x="1"/>
        <item x="35"/>
        <item x="64"/>
        <item x="66"/>
        <item x="82"/>
        <item x="6"/>
        <item x="10"/>
        <item x="31"/>
        <item x="105"/>
        <item x="73"/>
        <item x="14"/>
        <item x="17"/>
        <item x="111"/>
        <item x="43"/>
        <item x="62"/>
        <item x="45"/>
        <item x="100"/>
        <item x="24"/>
        <item x="58"/>
        <item x="76"/>
        <item x="29"/>
        <item x="96"/>
        <item x="36"/>
        <item x="16"/>
        <item x="83"/>
        <item x="84"/>
        <item x="53"/>
        <item x="81"/>
        <item x="93"/>
        <item x="57"/>
        <item x="30"/>
        <item x="99"/>
        <item x="56"/>
        <item x="9"/>
        <item x="7"/>
        <item x="0"/>
        <item x="20"/>
        <item x="61"/>
        <item x="89"/>
        <item x="95"/>
        <item x="52"/>
        <item x="23"/>
        <item x="63"/>
        <item x="109"/>
        <item x="3"/>
        <item x="44"/>
        <item x="39"/>
        <item x="48"/>
        <item x="25"/>
        <item x="102"/>
        <item x="26"/>
        <item x="72"/>
        <item x="38"/>
        <item x="110"/>
        <item x="116"/>
        <item x="70"/>
        <item x="112"/>
        <item x="92"/>
        <item x="47"/>
        <item x="87"/>
        <item x="46"/>
        <item x="118"/>
        <item x="15"/>
        <item x="74"/>
        <item x="59"/>
        <item x="106"/>
        <item x="32"/>
        <item x="60"/>
        <item x="104"/>
        <item x="51"/>
        <item x="18"/>
        <item x="2"/>
        <item x="65"/>
        <item x="90"/>
        <item x="54"/>
        <item x="75"/>
        <item x="12"/>
        <item x="97"/>
        <item x="49"/>
        <item x="113"/>
        <item x="22"/>
        <item x="5"/>
        <item x="120"/>
        <item x="19"/>
        <item x="34"/>
        <item x="121"/>
        <item x="122"/>
        <item x="123"/>
        <item x="124"/>
        <item x="125"/>
        <item t="default"/>
      </items>
    </pivotField>
    <pivotField showAll="0"/>
    <pivotField showAll="0"/>
    <pivotField showAll="0"/>
    <pivotField dataField="1" showAll="0"/>
    <pivotField showAll="0"/>
  </pivotFields>
  <rowFields count="1">
    <field x="6"/>
  </rowFields>
  <rowItems count="8">
    <i>
      <x v="119"/>
    </i>
    <i>
      <x v="120"/>
    </i>
    <i>
      <x v="121"/>
    </i>
    <i>
      <x v="122"/>
    </i>
    <i>
      <x v="123"/>
    </i>
    <i>
      <x v="124"/>
    </i>
    <i>
      <x v="125"/>
    </i>
    <i t="grand">
      <x/>
    </i>
  </rowItems>
  <colItems count="1">
    <i/>
  </colItems>
  <pageFields count="1">
    <pageField fld="4" item="44" hier="-1"/>
  </pageFields>
  <dataFields count="1">
    <dataField name="Min of 200m" fld="10" subtotal="min" baseField="6" baseItem="0"/>
  </dataFields>
  <chartFormats count="119">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 chart="0" format="6" series="1">
      <pivotArea type="data" outline="0" fieldPosition="0">
        <references count="2">
          <reference field="4294967294" count="1" selected="0">
            <x v="0"/>
          </reference>
          <reference field="6" count="1" selected="0">
            <x v="6"/>
          </reference>
        </references>
      </pivotArea>
    </chartFormat>
    <chartFormat chart="0" format="7" series="1">
      <pivotArea type="data" outline="0" fieldPosition="0">
        <references count="2">
          <reference field="4294967294" count="1" selected="0">
            <x v="0"/>
          </reference>
          <reference field="6" count="1" selected="0">
            <x v="7"/>
          </reference>
        </references>
      </pivotArea>
    </chartFormat>
    <chartFormat chart="0" format="8" series="1">
      <pivotArea type="data" outline="0" fieldPosition="0">
        <references count="2">
          <reference field="4294967294" count="1" selected="0">
            <x v="0"/>
          </reference>
          <reference field="6" count="1" selected="0">
            <x v="8"/>
          </reference>
        </references>
      </pivotArea>
    </chartFormat>
    <chartFormat chart="0" format="9" series="1">
      <pivotArea type="data" outline="0" fieldPosition="0">
        <references count="2">
          <reference field="4294967294" count="1" selected="0">
            <x v="0"/>
          </reference>
          <reference field="6" count="1" selected="0">
            <x v="9"/>
          </reference>
        </references>
      </pivotArea>
    </chartFormat>
    <chartFormat chart="0" format="10" series="1">
      <pivotArea type="data" outline="0" fieldPosition="0">
        <references count="2">
          <reference field="4294967294" count="1" selected="0">
            <x v="0"/>
          </reference>
          <reference field="6" count="1" selected="0">
            <x v="10"/>
          </reference>
        </references>
      </pivotArea>
    </chartFormat>
    <chartFormat chart="0" format="11" series="1">
      <pivotArea type="data" outline="0" fieldPosition="0">
        <references count="2">
          <reference field="4294967294" count="1" selected="0">
            <x v="0"/>
          </reference>
          <reference field="6" count="1" selected="0">
            <x v="11"/>
          </reference>
        </references>
      </pivotArea>
    </chartFormat>
    <chartFormat chart="0" format="12" series="1">
      <pivotArea type="data" outline="0" fieldPosition="0">
        <references count="2">
          <reference field="4294967294" count="1" selected="0">
            <x v="0"/>
          </reference>
          <reference field="6" count="1" selected="0">
            <x v="12"/>
          </reference>
        </references>
      </pivotArea>
    </chartFormat>
    <chartFormat chart="0" format="13" series="1">
      <pivotArea type="data" outline="0" fieldPosition="0">
        <references count="2">
          <reference field="4294967294" count="1" selected="0">
            <x v="0"/>
          </reference>
          <reference field="6" count="1" selected="0">
            <x v="13"/>
          </reference>
        </references>
      </pivotArea>
    </chartFormat>
    <chartFormat chart="0" format="14" series="1">
      <pivotArea type="data" outline="0" fieldPosition="0">
        <references count="2">
          <reference field="4294967294" count="1" selected="0">
            <x v="0"/>
          </reference>
          <reference field="6" count="1" selected="0">
            <x v="14"/>
          </reference>
        </references>
      </pivotArea>
    </chartFormat>
    <chartFormat chart="0" format="15" series="1">
      <pivotArea type="data" outline="0" fieldPosition="0">
        <references count="2">
          <reference field="4294967294" count="1" selected="0">
            <x v="0"/>
          </reference>
          <reference field="6" count="1" selected="0">
            <x v="15"/>
          </reference>
        </references>
      </pivotArea>
    </chartFormat>
    <chartFormat chart="0" format="16" series="1">
      <pivotArea type="data" outline="0" fieldPosition="0">
        <references count="2">
          <reference field="4294967294" count="1" selected="0">
            <x v="0"/>
          </reference>
          <reference field="6" count="1" selected="0">
            <x v="16"/>
          </reference>
        </references>
      </pivotArea>
    </chartFormat>
    <chartFormat chart="0" format="17" series="1">
      <pivotArea type="data" outline="0" fieldPosition="0">
        <references count="2">
          <reference field="4294967294" count="1" selected="0">
            <x v="0"/>
          </reference>
          <reference field="6" count="1" selected="0">
            <x v="17"/>
          </reference>
        </references>
      </pivotArea>
    </chartFormat>
    <chartFormat chart="0" format="18" series="1">
      <pivotArea type="data" outline="0" fieldPosition="0">
        <references count="2">
          <reference field="4294967294" count="1" selected="0">
            <x v="0"/>
          </reference>
          <reference field="6" count="1" selected="0">
            <x v="18"/>
          </reference>
        </references>
      </pivotArea>
    </chartFormat>
    <chartFormat chart="0" format="19" series="1">
      <pivotArea type="data" outline="0" fieldPosition="0">
        <references count="2">
          <reference field="4294967294" count="1" selected="0">
            <x v="0"/>
          </reference>
          <reference field="6" count="1" selected="0">
            <x v="19"/>
          </reference>
        </references>
      </pivotArea>
    </chartFormat>
    <chartFormat chart="0" format="20" series="1">
      <pivotArea type="data" outline="0" fieldPosition="0">
        <references count="2">
          <reference field="4294967294" count="1" selected="0">
            <x v="0"/>
          </reference>
          <reference field="6" count="1" selected="0">
            <x v="20"/>
          </reference>
        </references>
      </pivotArea>
    </chartFormat>
    <chartFormat chart="0" format="21" series="1">
      <pivotArea type="data" outline="0" fieldPosition="0">
        <references count="2">
          <reference field="4294967294" count="1" selected="0">
            <x v="0"/>
          </reference>
          <reference field="6" count="1" selected="0">
            <x v="21"/>
          </reference>
        </references>
      </pivotArea>
    </chartFormat>
    <chartFormat chart="0" format="22" series="1">
      <pivotArea type="data" outline="0" fieldPosition="0">
        <references count="2">
          <reference field="4294967294" count="1" selected="0">
            <x v="0"/>
          </reference>
          <reference field="6" count="1" selected="0">
            <x v="22"/>
          </reference>
        </references>
      </pivotArea>
    </chartFormat>
    <chartFormat chart="0" format="23" series="1">
      <pivotArea type="data" outline="0" fieldPosition="0">
        <references count="2">
          <reference field="4294967294" count="1" selected="0">
            <x v="0"/>
          </reference>
          <reference field="6" count="1" selected="0">
            <x v="23"/>
          </reference>
        </references>
      </pivotArea>
    </chartFormat>
    <chartFormat chart="0" format="24" series="1">
      <pivotArea type="data" outline="0" fieldPosition="0">
        <references count="2">
          <reference field="4294967294" count="1" selected="0">
            <x v="0"/>
          </reference>
          <reference field="6" count="1" selected="0">
            <x v="24"/>
          </reference>
        </references>
      </pivotArea>
    </chartFormat>
    <chartFormat chart="0" format="25" series="1">
      <pivotArea type="data" outline="0" fieldPosition="0">
        <references count="2">
          <reference field="4294967294" count="1" selected="0">
            <x v="0"/>
          </reference>
          <reference field="6" count="1" selected="0">
            <x v="25"/>
          </reference>
        </references>
      </pivotArea>
    </chartFormat>
    <chartFormat chart="0" format="26" series="1">
      <pivotArea type="data" outline="0" fieldPosition="0">
        <references count="2">
          <reference field="4294967294" count="1" selected="0">
            <x v="0"/>
          </reference>
          <reference field="6" count="1" selected="0">
            <x v="26"/>
          </reference>
        </references>
      </pivotArea>
    </chartFormat>
    <chartFormat chart="0" format="27" series="1">
      <pivotArea type="data" outline="0" fieldPosition="0">
        <references count="2">
          <reference field="4294967294" count="1" selected="0">
            <x v="0"/>
          </reference>
          <reference field="6" count="1" selected="0">
            <x v="27"/>
          </reference>
        </references>
      </pivotArea>
    </chartFormat>
    <chartFormat chart="0" format="28" series="1">
      <pivotArea type="data" outline="0" fieldPosition="0">
        <references count="2">
          <reference field="4294967294" count="1" selected="0">
            <x v="0"/>
          </reference>
          <reference field="6" count="1" selected="0">
            <x v="28"/>
          </reference>
        </references>
      </pivotArea>
    </chartFormat>
    <chartFormat chart="0" format="29" series="1">
      <pivotArea type="data" outline="0" fieldPosition="0">
        <references count="2">
          <reference field="4294967294" count="1" selected="0">
            <x v="0"/>
          </reference>
          <reference field="6" count="1" selected="0">
            <x v="29"/>
          </reference>
        </references>
      </pivotArea>
    </chartFormat>
    <chartFormat chart="0" format="30" series="1">
      <pivotArea type="data" outline="0" fieldPosition="0">
        <references count="2">
          <reference field="4294967294" count="1" selected="0">
            <x v="0"/>
          </reference>
          <reference field="6" count="1" selected="0">
            <x v="30"/>
          </reference>
        </references>
      </pivotArea>
    </chartFormat>
    <chartFormat chart="0" format="31" series="1">
      <pivotArea type="data" outline="0" fieldPosition="0">
        <references count="2">
          <reference field="4294967294" count="1" selected="0">
            <x v="0"/>
          </reference>
          <reference field="6" count="1" selected="0">
            <x v="31"/>
          </reference>
        </references>
      </pivotArea>
    </chartFormat>
    <chartFormat chart="0" format="32" series="1">
      <pivotArea type="data" outline="0" fieldPosition="0">
        <references count="2">
          <reference field="4294967294" count="1" selected="0">
            <x v="0"/>
          </reference>
          <reference field="6" count="1" selected="0">
            <x v="32"/>
          </reference>
        </references>
      </pivotArea>
    </chartFormat>
    <chartFormat chart="0" format="33" series="1">
      <pivotArea type="data" outline="0" fieldPosition="0">
        <references count="2">
          <reference field="4294967294" count="1" selected="0">
            <x v="0"/>
          </reference>
          <reference field="6" count="1" selected="0">
            <x v="33"/>
          </reference>
        </references>
      </pivotArea>
    </chartFormat>
    <chartFormat chart="0" format="34" series="1">
      <pivotArea type="data" outline="0" fieldPosition="0">
        <references count="2">
          <reference field="4294967294" count="1" selected="0">
            <x v="0"/>
          </reference>
          <reference field="6" count="1" selected="0">
            <x v="34"/>
          </reference>
        </references>
      </pivotArea>
    </chartFormat>
    <chartFormat chart="0" format="35" series="1">
      <pivotArea type="data" outline="0" fieldPosition="0">
        <references count="2">
          <reference field="4294967294" count="1" selected="0">
            <x v="0"/>
          </reference>
          <reference field="6" count="1" selected="0">
            <x v="35"/>
          </reference>
        </references>
      </pivotArea>
    </chartFormat>
    <chartFormat chart="0" format="36" series="1">
      <pivotArea type="data" outline="0" fieldPosition="0">
        <references count="2">
          <reference field="4294967294" count="1" selected="0">
            <x v="0"/>
          </reference>
          <reference field="6" count="1" selected="0">
            <x v="36"/>
          </reference>
        </references>
      </pivotArea>
    </chartFormat>
    <chartFormat chart="0" format="37" series="1">
      <pivotArea type="data" outline="0" fieldPosition="0">
        <references count="2">
          <reference field="4294967294" count="1" selected="0">
            <x v="0"/>
          </reference>
          <reference field="6" count="1" selected="0">
            <x v="37"/>
          </reference>
        </references>
      </pivotArea>
    </chartFormat>
    <chartFormat chart="0" format="38" series="1">
      <pivotArea type="data" outline="0" fieldPosition="0">
        <references count="2">
          <reference field="4294967294" count="1" selected="0">
            <x v="0"/>
          </reference>
          <reference field="6" count="1" selected="0">
            <x v="38"/>
          </reference>
        </references>
      </pivotArea>
    </chartFormat>
    <chartFormat chart="0" format="39" series="1">
      <pivotArea type="data" outline="0" fieldPosition="0">
        <references count="2">
          <reference field="4294967294" count="1" selected="0">
            <x v="0"/>
          </reference>
          <reference field="6" count="1" selected="0">
            <x v="39"/>
          </reference>
        </references>
      </pivotArea>
    </chartFormat>
    <chartFormat chart="0" format="40" series="1">
      <pivotArea type="data" outline="0" fieldPosition="0">
        <references count="2">
          <reference field="4294967294" count="1" selected="0">
            <x v="0"/>
          </reference>
          <reference field="6" count="1" selected="0">
            <x v="40"/>
          </reference>
        </references>
      </pivotArea>
    </chartFormat>
    <chartFormat chart="0" format="41" series="1">
      <pivotArea type="data" outline="0" fieldPosition="0">
        <references count="2">
          <reference field="4294967294" count="1" selected="0">
            <x v="0"/>
          </reference>
          <reference field="6" count="1" selected="0">
            <x v="41"/>
          </reference>
        </references>
      </pivotArea>
    </chartFormat>
    <chartFormat chart="0" format="42" series="1">
      <pivotArea type="data" outline="0" fieldPosition="0">
        <references count="2">
          <reference field="4294967294" count="1" selected="0">
            <x v="0"/>
          </reference>
          <reference field="6" count="1" selected="0">
            <x v="42"/>
          </reference>
        </references>
      </pivotArea>
    </chartFormat>
    <chartFormat chart="0" format="43" series="1">
      <pivotArea type="data" outline="0" fieldPosition="0">
        <references count="2">
          <reference field="4294967294" count="1" selected="0">
            <x v="0"/>
          </reference>
          <reference field="6" count="1" selected="0">
            <x v="43"/>
          </reference>
        </references>
      </pivotArea>
    </chartFormat>
    <chartFormat chart="0" format="44" series="1">
      <pivotArea type="data" outline="0" fieldPosition="0">
        <references count="2">
          <reference field="4294967294" count="1" selected="0">
            <x v="0"/>
          </reference>
          <reference field="6" count="1" selected="0">
            <x v="44"/>
          </reference>
        </references>
      </pivotArea>
    </chartFormat>
    <chartFormat chart="0" format="45" series="1">
      <pivotArea type="data" outline="0" fieldPosition="0">
        <references count="2">
          <reference field="4294967294" count="1" selected="0">
            <x v="0"/>
          </reference>
          <reference field="6" count="1" selected="0">
            <x v="45"/>
          </reference>
        </references>
      </pivotArea>
    </chartFormat>
    <chartFormat chart="0" format="46" series="1">
      <pivotArea type="data" outline="0" fieldPosition="0">
        <references count="2">
          <reference field="4294967294" count="1" selected="0">
            <x v="0"/>
          </reference>
          <reference field="6" count="1" selected="0">
            <x v="46"/>
          </reference>
        </references>
      </pivotArea>
    </chartFormat>
    <chartFormat chart="0" format="47" series="1">
      <pivotArea type="data" outline="0" fieldPosition="0">
        <references count="2">
          <reference field="4294967294" count="1" selected="0">
            <x v="0"/>
          </reference>
          <reference field="6" count="1" selected="0">
            <x v="47"/>
          </reference>
        </references>
      </pivotArea>
    </chartFormat>
    <chartFormat chart="0" format="48" series="1">
      <pivotArea type="data" outline="0" fieldPosition="0">
        <references count="2">
          <reference field="4294967294" count="1" selected="0">
            <x v="0"/>
          </reference>
          <reference field="6" count="1" selected="0">
            <x v="48"/>
          </reference>
        </references>
      </pivotArea>
    </chartFormat>
    <chartFormat chart="0" format="49" series="1">
      <pivotArea type="data" outline="0" fieldPosition="0">
        <references count="2">
          <reference field="4294967294" count="1" selected="0">
            <x v="0"/>
          </reference>
          <reference field="6" count="1" selected="0">
            <x v="49"/>
          </reference>
        </references>
      </pivotArea>
    </chartFormat>
    <chartFormat chart="0" format="50" series="1">
      <pivotArea type="data" outline="0" fieldPosition="0">
        <references count="2">
          <reference field="4294967294" count="1" selected="0">
            <x v="0"/>
          </reference>
          <reference field="6" count="1" selected="0">
            <x v="50"/>
          </reference>
        </references>
      </pivotArea>
    </chartFormat>
    <chartFormat chart="0" format="51" series="1">
      <pivotArea type="data" outline="0" fieldPosition="0">
        <references count="2">
          <reference field="4294967294" count="1" selected="0">
            <x v="0"/>
          </reference>
          <reference field="6" count="1" selected="0">
            <x v="51"/>
          </reference>
        </references>
      </pivotArea>
    </chartFormat>
    <chartFormat chart="0" format="52" series="1">
      <pivotArea type="data" outline="0" fieldPosition="0">
        <references count="2">
          <reference field="4294967294" count="1" selected="0">
            <x v="0"/>
          </reference>
          <reference field="6" count="1" selected="0">
            <x v="52"/>
          </reference>
        </references>
      </pivotArea>
    </chartFormat>
    <chartFormat chart="0" format="53" series="1">
      <pivotArea type="data" outline="0" fieldPosition="0">
        <references count="2">
          <reference field="4294967294" count="1" selected="0">
            <x v="0"/>
          </reference>
          <reference field="6" count="1" selected="0">
            <x v="53"/>
          </reference>
        </references>
      </pivotArea>
    </chartFormat>
    <chartFormat chart="0" format="54" series="1">
      <pivotArea type="data" outline="0" fieldPosition="0">
        <references count="2">
          <reference field="4294967294" count="1" selected="0">
            <x v="0"/>
          </reference>
          <reference field="6" count="1" selected="0">
            <x v="54"/>
          </reference>
        </references>
      </pivotArea>
    </chartFormat>
    <chartFormat chart="0" format="55" series="1">
      <pivotArea type="data" outline="0" fieldPosition="0">
        <references count="2">
          <reference field="4294967294" count="1" selected="0">
            <x v="0"/>
          </reference>
          <reference field="6" count="1" selected="0">
            <x v="55"/>
          </reference>
        </references>
      </pivotArea>
    </chartFormat>
    <chartFormat chart="0" format="56" series="1">
      <pivotArea type="data" outline="0" fieldPosition="0">
        <references count="2">
          <reference field="4294967294" count="1" selected="0">
            <x v="0"/>
          </reference>
          <reference field="6" count="1" selected="0">
            <x v="56"/>
          </reference>
        </references>
      </pivotArea>
    </chartFormat>
    <chartFormat chart="0" format="57" series="1">
      <pivotArea type="data" outline="0" fieldPosition="0">
        <references count="2">
          <reference field="4294967294" count="1" selected="0">
            <x v="0"/>
          </reference>
          <reference field="6" count="1" selected="0">
            <x v="57"/>
          </reference>
        </references>
      </pivotArea>
    </chartFormat>
    <chartFormat chart="0" format="58" series="1">
      <pivotArea type="data" outline="0" fieldPosition="0">
        <references count="2">
          <reference field="4294967294" count="1" selected="0">
            <x v="0"/>
          </reference>
          <reference field="6" count="1" selected="0">
            <x v="58"/>
          </reference>
        </references>
      </pivotArea>
    </chartFormat>
    <chartFormat chart="0" format="59" series="1">
      <pivotArea type="data" outline="0" fieldPosition="0">
        <references count="2">
          <reference field="4294967294" count="1" selected="0">
            <x v="0"/>
          </reference>
          <reference field="6" count="1" selected="0">
            <x v="59"/>
          </reference>
        </references>
      </pivotArea>
    </chartFormat>
    <chartFormat chart="0" format="60" series="1">
      <pivotArea type="data" outline="0" fieldPosition="0">
        <references count="2">
          <reference field="4294967294" count="1" selected="0">
            <x v="0"/>
          </reference>
          <reference field="6" count="1" selected="0">
            <x v="60"/>
          </reference>
        </references>
      </pivotArea>
    </chartFormat>
    <chartFormat chart="0" format="61" series="1">
      <pivotArea type="data" outline="0" fieldPosition="0">
        <references count="2">
          <reference field="4294967294" count="1" selected="0">
            <x v="0"/>
          </reference>
          <reference field="6" count="1" selected="0">
            <x v="61"/>
          </reference>
        </references>
      </pivotArea>
    </chartFormat>
    <chartFormat chart="0" format="62" series="1">
      <pivotArea type="data" outline="0" fieldPosition="0">
        <references count="2">
          <reference field="4294967294" count="1" selected="0">
            <x v="0"/>
          </reference>
          <reference field="6" count="1" selected="0">
            <x v="62"/>
          </reference>
        </references>
      </pivotArea>
    </chartFormat>
    <chartFormat chart="0" format="63" series="1">
      <pivotArea type="data" outline="0" fieldPosition="0">
        <references count="2">
          <reference field="4294967294" count="1" selected="0">
            <x v="0"/>
          </reference>
          <reference field="6" count="1" selected="0">
            <x v="63"/>
          </reference>
        </references>
      </pivotArea>
    </chartFormat>
    <chartFormat chart="0" format="64" series="1">
      <pivotArea type="data" outline="0" fieldPosition="0">
        <references count="2">
          <reference field="4294967294" count="1" selected="0">
            <x v="0"/>
          </reference>
          <reference field="6" count="1" selected="0">
            <x v="64"/>
          </reference>
        </references>
      </pivotArea>
    </chartFormat>
    <chartFormat chart="0" format="65" series="1">
      <pivotArea type="data" outline="0" fieldPosition="0">
        <references count="2">
          <reference field="4294967294" count="1" selected="0">
            <x v="0"/>
          </reference>
          <reference field="6" count="1" selected="0">
            <x v="65"/>
          </reference>
        </references>
      </pivotArea>
    </chartFormat>
    <chartFormat chart="0" format="66" series="1">
      <pivotArea type="data" outline="0" fieldPosition="0">
        <references count="2">
          <reference field="4294967294" count="1" selected="0">
            <x v="0"/>
          </reference>
          <reference field="6" count="1" selected="0">
            <x v="66"/>
          </reference>
        </references>
      </pivotArea>
    </chartFormat>
    <chartFormat chart="0" format="67" series="1">
      <pivotArea type="data" outline="0" fieldPosition="0">
        <references count="2">
          <reference field="4294967294" count="1" selected="0">
            <x v="0"/>
          </reference>
          <reference field="6" count="1" selected="0">
            <x v="67"/>
          </reference>
        </references>
      </pivotArea>
    </chartFormat>
    <chartFormat chart="0" format="68" series="1">
      <pivotArea type="data" outline="0" fieldPosition="0">
        <references count="2">
          <reference field="4294967294" count="1" selected="0">
            <x v="0"/>
          </reference>
          <reference field="6" count="1" selected="0">
            <x v="68"/>
          </reference>
        </references>
      </pivotArea>
    </chartFormat>
    <chartFormat chart="0" format="69" series="1">
      <pivotArea type="data" outline="0" fieldPosition="0">
        <references count="2">
          <reference field="4294967294" count="1" selected="0">
            <x v="0"/>
          </reference>
          <reference field="6" count="1" selected="0">
            <x v="69"/>
          </reference>
        </references>
      </pivotArea>
    </chartFormat>
    <chartFormat chart="0" format="70" series="1">
      <pivotArea type="data" outline="0" fieldPosition="0">
        <references count="2">
          <reference field="4294967294" count="1" selected="0">
            <x v="0"/>
          </reference>
          <reference field="6" count="1" selected="0">
            <x v="70"/>
          </reference>
        </references>
      </pivotArea>
    </chartFormat>
    <chartFormat chart="0" format="71" series="1">
      <pivotArea type="data" outline="0" fieldPosition="0">
        <references count="2">
          <reference field="4294967294" count="1" selected="0">
            <x v="0"/>
          </reference>
          <reference field="6" count="1" selected="0">
            <x v="71"/>
          </reference>
        </references>
      </pivotArea>
    </chartFormat>
    <chartFormat chart="0" format="72" series="1">
      <pivotArea type="data" outline="0" fieldPosition="0">
        <references count="2">
          <reference field="4294967294" count="1" selected="0">
            <x v="0"/>
          </reference>
          <reference field="6" count="1" selected="0">
            <x v="72"/>
          </reference>
        </references>
      </pivotArea>
    </chartFormat>
    <chartFormat chart="0" format="73" series="1">
      <pivotArea type="data" outline="0" fieldPosition="0">
        <references count="2">
          <reference field="4294967294" count="1" selected="0">
            <x v="0"/>
          </reference>
          <reference field="6" count="1" selected="0">
            <x v="73"/>
          </reference>
        </references>
      </pivotArea>
    </chartFormat>
    <chartFormat chart="0" format="74" series="1">
      <pivotArea type="data" outline="0" fieldPosition="0">
        <references count="2">
          <reference field="4294967294" count="1" selected="0">
            <x v="0"/>
          </reference>
          <reference field="6" count="1" selected="0">
            <x v="74"/>
          </reference>
        </references>
      </pivotArea>
    </chartFormat>
    <chartFormat chart="0" format="75" series="1">
      <pivotArea type="data" outline="0" fieldPosition="0">
        <references count="2">
          <reference field="4294967294" count="1" selected="0">
            <x v="0"/>
          </reference>
          <reference field="6" count="1" selected="0">
            <x v="75"/>
          </reference>
        </references>
      </pivotArea>
    </chartFormat>
    <chartFormat chart="0" format="76" series="1">
      <pivotArea type="data" outline="0" fieldPosition="0">
        <references count="2">
          <reference field="4294967294" count="1" selected="0">
            <x v="0"/>
          </reference>
          <reference field="6" count="1" selected="0">
            <x v="76"/>
          </reference>
        </references>
      </pivotArea>
    </chartFormat>
    <chartFormat chart="0" format="77" series="1">
      <pivotArea type="data" outline="0" fieldPosition="0">
        <references count="2">
          <reference field="4294967294" count="1" selected="0">
            <x v="0"/>
          </reference>
          <reference field="6" count="1" selected="0">
            <x v="77"/>
          </reference>
        </references>
      </pivotArea>
    </chartFormat>
    <chartFormat chart="0" format="78" series="1">
      <pivotArea type="data" outline="0" fieldPosition="0">
        <references count="2">
          <reference field="4294967294" count="1" selected="0">
            <x v="0"/>
          </reference>
          <reference field="6" count="1" selected="0">
            <x v="78"/>
          </reference>
        </references>
      </pivotArea>
    </chartFormat>
    <chartFormat chart="0" format="79" series="1">
      <pivotArea type="data" outline="0" fieldPosition="0">
        <references count="2">
          <reference field="4294967294" count="1" selected="0">
            <x v="0"/>
          </reference>
          <reference field="6" count="1" selected="0">
            <x v="79"/>
          </reference>
        </references>
      </pivotArea>
    </chartFormat>
    <chartFormat chart="0" format="80" series="1">
      <pivotArea type="data" outline="0" fieldPosition="0">
        <references count="2">
          <reference field="4294967294" count="1" selected="0">
            <x v="0"/>
          </reference>
          <reference field="6" count="1" selected="0">
            <x v="80"/>
          </reference>
        </references>
      </pivotArea>
    </chartFormat>
    <chartFormat chart="0" format="81" series="1">
      <pivotArea type="data" outline="0" fieldPosition="0">
        <references count="2">
          <reference field="4294967294" count="1" selected="0">
            <x v="0"/>
          </reference>
          <reference field="6" count="1" selected="0">
            <x v="81"/>
          </reference>
        </references>
      </pivotArea>
    </chartFormat>
    <chartFormat chart="0" format="82" series="1">
      <pivotArea type="data" outline="0" fieldPosition="0">
        <references count="2">
          <reference field="4294967294" count="1" selected="0">
            <x v="0"/>
          </reference>
          <reference field="6" count="1" selected="0">
            <x v="82"/>
          </reference>
        </references>
      </pivotArea>
    </chartFormat>
    <chartFormat chart="0" format="83" series="1">
      <pivotArea type="data" outline="0" fieldPosition="0">
        <references count="2">
          <reference field="4294967294" count="1" selected="0">
            <x v="0"/>
          </reference>
          <reference field="6" count="1" selected="0">
            <x v="83"/>
          </reference>
        </references>
      </pivotArea>
    </chartFormat>
    <chartFormat chart="0" format="84" series="1">
      <pivotArea type="data" outline="0" fieldPosition="0">
        <references count="2">
          <reference field="4294967294" count="1" selected="0">
            <x v="0"/>
          </reference>
          <reference field="6" count="1" selected="0">
            <x v="84"/>
          </reference>
        </references>
      </pivotArea>
    </chartFormat>
    <chartFormat chart="0" format="85" series="1">
      <pivotArea type="data" outline="0" fieldPosition="0">
        <references count="2">
          <reference field="4294967294" count="1" selected="0">
            <x v="0"/>
          </reference>
          <reference field="6" count="1" selected="0">
            <x v="85"/>
          </reference>
        </references>
      </pivotArea>
    </chartFormat>
    <chartFormat chart="0" format="86" series="1">
      <pivotArea type="data" outline="0" fieldPosition="0">
        <references count="2">
          <reference field="4294967294" count="1" selected="0">
            <x v="0"/>
          </reference>
          <reference field="6" count="1" selected="0">
            <x v="86"/>
          </reference>
        </references>
      </pivotArea>
    </chartFormat>
    <chartFormat chart="0" format="87" series="1">
      <pivotArea type="data" outline="0" fieldPosition="0">
        <references count="2">
          <reference field="4294967294" count="1" selected="0">
            <x v="0"/>
          </reference>
          <reference field="6" count="1" selected="0">
            <x v="87"/>
          </reference>
        </references>
      </pivotArea>
    </chartFormat>
    <chartFormat chart="0" format="88" series="1">
      <pivotArea type="data" outline="0" fieldPosition="0">
        <references count="2">
          <reference field="4294967294" count="1" selected="0">
            <x v="0"/>
          </reference>
          <reference field="6" count="1" selected="0">
            <x v="88"/>
          </reference>
        </references>
      </pivotArea>
    </chartFormat>
    <chartFormat chart="0" format="89" series="1">
      <pivotArea type="data" outline="0" fieldPosition="0">
        <references count="2">
          <reference field="4294967294" count="1" selected="0">
            <x v="0"/>
          </reference>
          <reference field="6" count="1" selected="0">
            <x v="89"/>
          </reference>
        </references>
      </pivotArea>
    </chartFormat>
    <chartFormat chart="0" format="90" series="1">
      <pivotArea type="data" outline="0" fieldPosition="0">
        <references count="2">
          <reference field="4294967294" count="1" selected="0">
            <x v="0"/>
          </reference>
          <reference field="6" count="1" selected="0">
            <x v="90"/>
          </reference>
        </references>
      </pivotArea>
    </chartFormat>
    <chartFormat chart="0" format="91" series="1">
      <pivotArea type="data" outline="0" fieldPosition="0">
        <references count="2">
          <reference field="4294967294" count="1" selected="0">
            <x v="0"/>
          </reference>
          <reference field="6" count="1" selected="0">
            <x v="91"/>
          </reference>
        </references>
      </pivotArea>
    </chartFormat>
    <chartFormat chart="0" format="92" series="1">
      <pivotArea type="data" outline="0" fieldPosition="0">
        <references count="2">
          <reference field="4294967294" count="1" selected="0">
            <x v="0"/>
          </reference>
          <reference field="6" count="1" selected="0">
            <x v="92"/>
          </reference>
        </references>
      </pivotArea>
    </chartFormat>
    <chartFormat chart="0" format="93" series="1">
      <pivotArea type="data" outline="0" fieldPosition="0">
        <references count="2">
          <reference field="4294967294" count="1" selected="0">
            <x v="0"/>
          </reference>
          <reference field="6" count="1" selected="0">
            <x v="93"/>
          </reference>
        </references>
      </pivotArea>
    </chartFormat>
    <chartFormat chart="0" format="94" series="1">
      <pivotArea type="data" outline="0" fieldPosition="0">
        <references count="2">
          <reference field="4294967294" count="1" selected="0">
            <x v="0"/>
          </reference>
          <reference field="6" count="1" selected="0">
            <x v="94"/>
          </reference>
        </references>
      </pivotArea>
    </chartFormat>
    <chartFormat chart="0" format="95" series="1">
      <pivotArea type="data" outline="0" fieldPosition="0">
        <references count="2">
          <reference field="4294967294" count="1" selected="0">
            <x v="0"/>
          </reference>
          <reference field="6" count="1" selected="0">
            <x v="95"/>
          </reference>
        </references>
      </pivotArea>
    </chartFormat>
    <chartFormat chart="0" format="96" series="1">
      <pivotArea type="data" outline="0" fieldPosition="0">
        <references count="2">
          <reference field="4294967294" count="1" selected="0">
            <x v="0"/>
          </reference>
          <reference field="6" count="1" selected="0">
            <x v="96"/>
          </reference>
        </references>
      </pivotArea>
    </chartFormat>
    <chartFormat chart="0" format="97" series="1">
      <pivotArea type="data" outline="0" fieldPosition="0">
        <references count="2">
          <reference field="4294967294" count="1" selected="0">
            <x v="0"/>
          </reference>
          <reference field="6" count="1" selected="0">
            <x v="97"/>
          </reference>
        </references>
      </pivotArea>
    </chartFormat>
    <chartFormat chart="0" format="98" series="1">
      <pivotArea type="data" outline="0" fieldPosition="0">
        <references count="2">
          <reference field="4294967294" count="1" selected="0">
            <x v="0"/>
          </reference>
          <reference field="6" count="1" selected="0">
            <x v="98"/>
          </reference>
        </references>
      </pivotArea>
    </chartFormat>
    <chartFormat chart="0" format="99" series="1">
      <pivotArea type="data" outline="0" fieldPosition="0">
        <references count="2">
          <reference field="4294967294" count="1" selected="0">
            <x v="0"/>
          </reference>
          <reference field="6" count="1" selected="0">
            <x v="99"/>
          </reference>
        </references>
      </pivotArea>
    </chartFormat>
    <chartFormat chart="0" format="100" series="1">
      <pivotArea type="data" outline="0" fieldPosition="0">
        <references count="2">
          <reference field="4294967294" count="1" selected="0">
            <x v="0"/>
          </reference>
          <reference field="6" count="1" selected="0">
            <x v="100"/>
          </reference>
        </references>
      </pivotArea>
    </chartFormat>
    <chartFormat chart="0" format="101" series="1">
      <pivotArea type="data" outline="0" fieldPosition="0">
        <references count="2">
          <reference field="4294967294" count="1" selected="0">
            <x v="0"/>
          </reference>
          <reference field="6" count="1" selected="0">
            <x v="101"/>
          </reference>
        </references>
      </pivotArea>
    </chartFormat>
    <chartFormat chart="0" format="102" series="1">
      <pivotArea type="data" outline="0" fieldPosition="0">
        <references count="2">
          <reference field="4294967294" count="1" selected="0">
            <x v="0"/>
          </reference>
          <reference field="6" count="1" selected="0">
            <x v="102"/>
          </reference>
        </references>
      </pivotArea>
    </chartFormat>
    <chartFormat chart="0" format="103" series="1">
      <pivotArea type="data" outline="0" fieldPosition="0">
        <references count="2">
          <reference field="4294967294" count="1" selected="0">
            <x v="0"/>
          </reference>
          <reference field="6" count="1" selected="0">
            <x v="103"/>
          </reference>
        </references>
      </pivotArea>
    </chartFormat>
    <chartFormat chart="0" format="104" series="1">
      <pivotArea type="data" outline="0" fieldPosition="0">
        <references count="2">
          <reference field="4294967294" count="1" selected="0">
            <x v="0"/>
          </reference>
          <reference field="6" count="1" selected="0">
            <x v="104"/>
          </reference>
        </references>
      </pivotArea>
    </chartFormat>
    <chartFormat chart="0" format="105" series="1">
      <pivotArea type="data" outline="0" fieldPosition="0">
        <references count="2">
          <reference field="4294967294" count="1" selected="0">
            <x v="0"/>
          </reference>
          <reference field="6" count="1" selected="0">
            <x v="105"/>
          </reference>
        </references>
      </pivotArea>
    </chartFormat>
    <chartFormat chart="0" format="106" series="1">
      <pivotArea type="data" outline="0" fieldPosition="0">
        <references count="2">
          <reference field="4294967294" count="1" selected="0">
            <x v="0"/>
          </reference>
          <reference field="6" count="1" selected="0">
            <x v="106"/>
          </reference>
        </references>
      </pivotArea>
    </chartFormat>
    <chartFormat chart="0" format="107" series="1">
      <pivotArea type="data" outline="0" fieldPosition="0">
        <references count="2">
          <reference field="4294967294" count="1" selected="0">
            <x v="0"/>
          </reference>
          <reference field="6" count="1" selected="0">
            <x v="107"/>
          </reference>
        </references>
      </pivotArea>
    </chartFormat>
    <chartFormat chart="0" format="108" series="1">
      <pivotArea type="data" outline="0" fieldPosition="0">
        <references count="2">
          <reference field="4294967294" count="1" selected="0">
            <x v="0"/>
          </reference>
          <reference field="6" count="1" selected="0">
            <x v="108"/>
          </reference>
        </references>
      </pivotArea>
    </chartFormat>
    <chartFormat chart="0" format="109" series="1">
      <pivotArea type="data" outline="0" fieldPosition="0">
        <references count="2">
          <reference field="4294967294" count="1" selected="0">
            <x v="0"/>
          </reference>
          <reference field="6" count="1" selected="0">
            <x v="109"/>
          </reference>
        </references>
      </pivotArea>
    </chartFormat>
    <chartFormat chart="0" format="110" series="1">
      <pivotArea type="data" outline="0" fieldPosition="0">
        <references count="2">
          <reference field="4294967294" count="1" selected="0">
            <x v="0"/>
          </reference>
          <reference field="6" count="1" selected="0">
            <x v="110"/>
          </reference>
        </references>
      </pivotArea>
    </chartFormat>
    <chartFormat chart="0" format="111" series="1">
      <pivotArea type="data" outline="0" fieldPosition="0">
        <references count="2">
          <reference field="4294967294" count="1" selected="0">
            <x v="0"/>
          </reference>
          <reference field="6" count="1" selected="0">
            <x v="111"/>
          </reference>
        </references>
      </pivotArea>
    </chartFormat>
    <chartFormat chart="0" format="112" series="1">
      <pivotArea type="data" outline="0" fieldPosition="0">
        <references count="2">
          <reference field="4294967294" count="1" selected="0">
            <x v="0"/>
          </reference>
          <reference field="6" count="1" selected="0">
            <x v="112"/>
          </reference>
        </references>
      </pivotArea>
    </chartFormat>
    <chartFormat chart="0" format="113" series="1">
      <pivotArea type="data" outline="0" fieldPosition="0">
        <references count="2">
          <reference field="4294967294" count="1" selected="0">
            <x v="0"/>
          </reference>
          <reference field="6" count="1" selected="0">
            <x v="113"/>
          </reference>
        </references>
      </pivotArea>
    </chartFormat>
    <chartFormat chart="0" format="114" series="1">
      <pivotArea type="data" outline="0" fieldPosition="0">
        <references count="2">
          <reference field="4294967294" count="1" selected="0">
            <x v="0"/>
          </reference>
          <reference field="6" count="1" selected="0">
            <x v="114"/>
          </reference>
        </references>
      </pivotArea>
    </chartFormat>
    <chartFormat chart="0" format="115" series="1">
      <pivotArea type="data" outline="0" fieldPosition="0">
        <references count="2">
          <reference field="4294967294" count="1" selected="0">
            <x v="0"/>
          </reference>
          <reference field="6" count="1" selected="0">
            <x v="115"/>
          </reference>
        </references>
      </pivotArea>
    </chartFormat>
    <chartFormat chart="0" format="116" series="1">
      <pivotArea type="data" outline="0" fieldPosition="0">
        <references count="2">
          <reference field="4294967294" count="1" selected="0">
            <x v="0"/>
          </reference>
          <reference field="6" count="1" selected="0">
            <x v="116"/>
          </reference>
        </references>
      </pivotArea>
    </chartFormat>
    <chartFormat chart="0" format="117" series="1">
      <pivotArea type="data" outline="0" fieldPosition="0">
        <references count="2">
          <reference field="4294967294" count="1" selected="0">
            <x v="0"/>
          </reference>
          <reference field="6" count="1" selected="0">
            <x v="117"/>
          </reference>
        </references>
      </pivotArea>
    </chartFormat>
    <chartFormat chart="0" format="118" series="1">
      <pivotArea type="data" outline="0" fieldPosition="0">
        <references count="2">
          <reference field="4294967294" count="1" selected="0">
            <x v="0"/>
          </reference>
          <reference field="6" count="1" selected="0">
            <x v="11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A93B1D9-4391-4DD9-8550-64D878320904}" name="PivotTable15" cacheId="7"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rowHeaderCaption="Location" colHeaderCaption="Year">
  <location ref="J20:AK93" firstHeaderRow="1" firstDataRow="4" firstDataCol="1" rowPageCount="1" colPageCount="1"/>
  <pivotFields count="19">
    <pivotField axis="axisRow" showAll="0" defaultSubtotal="0">
      <items count="13">
        <item x="7"/>
        <item x="8"/>
        <item x="1"/>
        <item x="9"/>
        <item x="3"/>
        <item x="6"/>
        <item x="12"/>
        <item x="2"/>
        <item x="10"/>
        <item x="0"/>
        <item x="11"/>
        <item x="4"/>
        <item x="5"/>
      </items>
    </pivotField>
    <pivotField axis="axisCol" showAll="0" defaultSubtotal="0">
      <items count="5">
        <item x="4"/>
        <item x="3"/>
        <item x="2"/>
        <item x="1"/>
        <item x="0"/>
      </items>
    </pivotField>
    <pivotField numFmtId="14" showAll="0" defaultSubtotal="0"/>
    <pivotField axis="axisCol" showAll="0" defaultSubtotal="0">
      <items count="2">
        <item x="1"/>
        <item x="0"/>
      </items>
    </pivotField>
    <pivotField axis="axisRow" showAll="0" defaultSubtotal="0">
      <items count="5">
        <item x="4"/>
        <item x="2"/>
        <item x="0"/>
        <item x="1"/>
        <item x="3"/>
      </items>
    </pivotField>
    <pivotField showAll="0" defaultSubtotal="0"/>
    <pivotField showAll="0" defaultSubtotal="0"/>
    <pivotField showAll="0" defaultSubtotal="0"/>
    <pivotField showAll="0" defaultSubtotal="0"/>
    <pivotField axis="axisPage" multipleItemSelectionAllowed="1" showAll="0" defaultSubtotal="0">
      <items count="28">
        <item h="1" x="24"/>
        <item x="25"/>
        <item h="1" x="26"/>
        <item h="1" x="27"/>
        <item h="1" x="8"/>
        <item h="1" x="10"/>
        <item h="1" x="12"/>
        <item h="1" x="14"/>
        <item h="1" x="0"/>
        <item h="1" x="2"/>
        <item h="1" x="6"/>
        <item h="1" x="16"/>
        <item h="1" x="20"/>
        <item h="1" x="22"/>
        <item h="1" x="18"/>
        <item h="1" x="4"/>
        <item h="1" x="5"/>
        <item h="1" x="15"/>
        <item h="1" x="19"/>
        <item h="1" x="23"/>
        <item h="1" x="21"/>
        <item h="1" x="17"/>
        <item h="1" x="13"/>
        <item h="1" x="11"/>
        <item h="1" x="9"/>
        <item h="1" x="7"/>
        <item h="1" x="3"/>
        <item h="1" x="1"/>
      </items>
    </pivotField>
    <pivotField showAll="0" defaultSubtotal="0"/>
    <pivotField dataField="1" showAll="0" defaultSubtotal="0"/>
    <pivotField showAll="0" defaultSubtotal="0"/>
    <pivotField showAll="0" defaultSubtotal="0"/>
    <pivotField dataField="1" showAll="0" defaultSubtotal="0"/>
    <pivotField showAll="0" defaultSubtotal="0"/>
    <pivotField showAll="0" defaultSubtotal="0"/>
    <pivotField dataField="1" showAll="0" defaultSubtotal="0"/>
    <pivotField showAll="0" defaultSubtotal="0"/>
  </pivotFields>
  <rowFields count="2">
    <field x="0"/>
    <field x="4"/>
  </rowFields>
  <rowItems count="70">
    <i>
      <x/>
    </i>
    <i r="1">
      <x/>
    </i>
    <i r="1">
      <x v="1"/>
    </i>
    <i r="1">
      <x v="3"/>
    </i>
    <i r="1">
      <x v="4"/>
    </i>
    <i>
      <x v="1"/>
    </i>
    <i r="1">
      <x/>
    </i>
    <i r="1">
      <x v="1"/>
    </i>
    <i r="1">
      <x v="2"/>
    </i>
    <i r="1">
      <x v="3"/>
    </i>
    <i r="1">
      <x v="4"/>
    </i>
    <i>
      <x v="2"/>
    </i>
    <i r="1">
      <x/>
    </i>
    <i r="1">
      <x v="1"/>
    </i>
    <i r="1">
      <x v="3"/>
    </i>
    <i r="1">
      <x v="4"/>
    </i>
    <i>
      <x v="3"/>
    </i>
    <i r="1">
      <x/>
    </i>
    <i r="1">
      <x v="1"/>
    </i>
    <i r="1">
      <x v="3"/>
    </i>
    <i r="1">
      <x v="4"/>
    </i>
    <i>
      <x v="4"/>
    </i>
    <i r="1">
      <x/>
    </i>
    <i r="1">
      <x v="1"/>
    </i>
    <i r="1">
      <x v="2"/>
    </i>
    <i r="1">
      <x v="3"/>
    </i>
    <i r="1">
      <x v="4"/>
    </i>
    <i>
      <x v="5"/>
    </i>
    <i r="1">
      <x/>
    </i>
    <i r="1">
      <x v="1"/>
    </i>
    <i r="1">
      <x v="2"/>
    </i>
    <i r="1">
      <x v="3"/>
    </i>
    <i r="1">
      <x v="4"/>
    </i>
    <i>
      <x v="6"/>
    </i>
    <i r="1">
      <x/>
    </i>
    <i r="1">
      <x v="1"/>
    </i>
    <i r="1">
      <x v="3"/>
    </i>
    <i r="1">
      <x v="4"/>
    </i>
    <i>
      <x v="7"/>
    </i>
    <i r="1">
      <x/>
    </i>
    <i r="1">
      <x v="1"/>
    </i>
    <i r="1">
      <x v="2"/>
    </i>
    <i r="1">
      <x v="3"/>
    </i>
    <i r="1">
      <x v="4"/>
    </i>
    <i>
      <x v="8"/>
    </i>
    <i r="1">
      <x/>
    </i>
    <i r="1">
      <x v="1"/>
    </i>
    <i r="1">
      <x v="3"/>
    </i>
    <i r="1">
      <x v="4"/>
    </i>
    <i>
      <x v="9"/>
    </i>
    <i r="1">
      <x/>
    </i>
    <i r="1">
      <x v="1"/>
    </i>
    <i r="1">
      <x v="3"/>
    </i>
    <i r="1">
      <x v="4"/>
    </i>
    <i>
      <x v="10"/>
    </i>
    <i r="1">
      <x/>
    </i>
    <i r="1">
      <x v="1"/>
    </i>
    <i r="1">
      <x v="3"/>
    </i>
    <i r="1">
      <x v="4"/>
    </i>
    <i>
      <x v="11"/>
    </i>
    <i r="1">
      <x/>
    </i>
    <i r="1">
      <x v="1"/>
    </i>
    <i r="1">
      <x v="2"/>
    </i>
    <i r="1">
      <x v="3"/>
    </i>
    <i r="1">
      <x v="4"/>
    </i>
    <i>
      <x v="12"/>
    </i>
    <i r="1">
      <x/>
    </i>
    <i r="1">
      <x v="1"/>
    </i>
    <i r="1">
      <x v="3"/>
    </i>
    <i r="1">
      <x v="4"/>
    </i>
  </rowItems>
  <colFields count="3">
    <field x="1"/>
    <field x="3"/>
    <field x="-2"/>
  </colFields>
  <colItems count="27">
    <i>
      <x/>
      <x/>
      <x/>
    </i>
    <i r="2" i="1">
      <x v="1"/>
    </i>
    <i r="2" i="2">
      <x v="2"/>
    </i>
    <i>
      <x v="1"/>
      <x/>
      <x/>
    </i>
    <i r="2" i="1">
      <x v="1"/>
    </i>
    <i r="2" i="2">
      <x v="2"/>
    </i>
    <i r="1">
      <x v="1"/>
      <x/>
    </i>
    <i r="2" i="1">
      <x v="1"/>
    </i>
    <i r="2" i="2">
      <x v="2"/>
    </i>
    <i>
      <x v="2"/>
      <x/>
      <x/>
    </i>
    <i r="2" i="1">
      <x v="1"/>
    </i>
    <i r="2" i="2">
      <x v="2"/>
    </i>
    <i r="1">
      <x v="1"/>
      <x/>
    </i>
    <i r="2" i="1">
      <x v="1"/>
    </i>
    <i r="2" i="2">
      <x v="2"/>
    </i>
    <i>
      <x v="3"/>
      <x/>
      <x/>
    </i>
    <i r="2" i="1">
      <x v="1"/>
    </i>
    <i r="2" i="2">
      <x v="2"/>
    </i>
    <i r="1">
      <x v="1"/>
      <x/>
    </i>
    <i r="2" i="1">
      <x v="1"/>
    </i>
    <i r="2" i="2">
      <x v="2"/>
    </i>
    <i>
      <x v="4"/>
      <x/>
      <x/>
    </i>
    <i r="2" i="1">
      <x v="1"/>
    </i>
    <i r="2" i="2">
      <x v="2"/>
    </i>
    <i r="1">
      <x v="1"/>
      <x/>
    </i>
    <i r="2" i="1">
      <x v="1"/>
    </i>
    <i r="2" i="2">
      <x v="2"/>
    </i>
  </colItems>
  <pageFields count="1">
    <pageField fld="9" hier="-1"/>
  </pageFields>
  <dataFields count="3">
    <dataField name="Win Time R1" fld="11" subtotal="max" baseField="0" baseItem="0"/>
    <dataField name="Win Time r2" fld="14" subtotal="max" baseField="0" baseItem="0"/>
    <dataField name="Win Time R3" fld="17" subtotal="max" baseField="0" baseItem="0"/>
  </dataFields>
  <chartFormats count="36">
    <chartFormat chart="0" format="1" series="1">
      <pivotArea type="data" outline="0" fieldPosition="0">
        <references count="1">
          <reference field="1" count="1" selected="0">
            <x v="1"/>
          </reference>
        </references>
      </pivotArea>
    </chartFormat>
    <chartFormat chart="0" format="2" series="1">
      <pivotArea type="data" outline="0" fieldPosition="0">
        <references count="1">
          <reference field="1" count="1" selected="0">
            <x v="2"/>
          </reference>
        </references>
      </pivotArea>
    </chartFormat>
    <chartFormat chart="0" format="3" series="1">
      <pivotArea type="data" outline="0" fieldPosition="0">
        <references count="1">
          <reference field="1" count="1" selected="0">
            <x v="3"/>
          </reference>
        </references>
      </pivotArea>
    </chartFormat>
    <chartFormat chart="0" format="4" series="1">
      <pivotArea type="data" outline="0" fieldPosition="0">
        <references count="1">
          <reference field="1" count="1" selected="0">
            <x v="4"/>
          </reference>
        </references>
      </pivotArea>
    </chartFormat>
    <chartFormat chart="0" format="5" series="1">
      <pivotArea type="data" outline="0" fieldPosition="0">
        <references count="1">
          <reference field="1" count="1" selected="0">
            <x v="0"/>
          </reference>
        </references>
      </pivotArea>
    </chartFormat>
    <chartFormat chart="0" format="6" series="1">
      <pivotArea type="data" outline="0" fieldPosition="0">
        <references count="2">
          <reference field="1" count="1" selected="0">
            <x v="3"/>
          </reference>
          <reference field="3" count="1" selected="0">
            <x v="0"/>
          </reference>
        </references>
      </pivotArea>
    </chartFormat>
    <chartFormat chart="0" format="7" series="1">
      <pivotArea type="data" outline="0" fieldPosition="0">
        <references count="2">
          <reference field="1" count="1" selected="0">
            <x v="3"/>
          </reference>
          <reference field="3" count="1" selected="0">
            <x v="1"/>
          </reference>
        </references>
      </pivotArea>
    </chartFormat>
    <chartFormat chart="0" format="8" series="1">
      <pivotArea type="data" outline="0" fieldPosition="0">
        <references count="2">
          <reference field="1" count="1" selected="0">
            <x v="4"/>
          </reference>
          <reference field="3" count="1" selected="0">
            <x v="0"/>
          </reference>
        </references>
      </pivotArea>
    </chartFormat>
    <chartFormat chart="0" format="9" series="1">
      <pivotArea type="data" outline="0" fieldPosition="0">
        <references count="2">
          <reference field="1" count="1" selected="0">
            <x v="4"/>
          </reference>
          <reference field="3" count="1" selected="0">
            <x v="1"/>
          </reference>
        </references>
      </pivotArea>
    </chartFormat>
    <chartFormat chart="0" format="10" series="1">
      <pivotArea type="data" outline="0" fieldPosition="0">
        <references count="3">
          <reference field="4294967294" count="1" selected="0">
            <x v="0"/>
          </reference>
          <reference field="1" count="1" selected="0">
            <x v="0"/>
          </reference>
          <reference field="3" count="1" selected="0">
            <x v="0"/>
          </reference>
        </references>
      </pivotArea>
    </chartFormat>
    <chartFormat chart="0" format="11" series="1">
      <pivotArea type="data" outline="0" fieldPosition="0">
        <references count="3">
          <reference field="4294967294" count="1" selected="0">
            <x v="0"/>
          </reference>
          <reference field="1" count="1" selected="0">
            <x v="1"/>
          </reference>
          <reference field="3" count="1" selected="0">
            <x v="0"/>
          </reference>
        </references>
      </pivotArea>
    </chartFormat>
    <chartFormat chart="0" format="12" series="1">
      <pivotArea type="data" outline="0" fieldPosition="0">
        <references count="3">
          <reference field="4294967294" count="1" selected="0">
            <x v="0"/>
          </reference>
          <reference field="1" count="1" selected="0">
            <x v="1"/>
          </reference>
          <reference field="3" count="1" selected="0">
            <x v="1"/>
          </reference>
        </references>
      </pivotArea>
    </chartFormat>
    <chartFormat chart="0" format="13" series="1">
      <pivotArea type="data" outline="0" fieldPosition="0">
        <references count="3">
          <reference field="4294967294" count="1" selected="0">
            <x v="0"/>
          </reference>
          <reference field="1" count="1" selected="0">
            <x v="2"/>
          </reference>
          <reference field="3" count="1" selected="0">
            <x v="0"/>
          </reference>
        </references>
      </pivotArea>
    </chartFormat>
    <chartFormat chart="0" format="14" series="1">
      <pivotArea type="data" outline="0" fieldPosition="0">
        <references count="3">
          <reference field="4294967294" count="1" selected="0">
            <x v="0"/>
          </reference>
          <reference field="1" count="1" selected="0">
            <x v="2"/>
          </reference>
          <reference field="3" count="1" selected="0">
            <x v="1"/>
          </reference>
        </references>
      </pivotArea>
    </chartFormat>
    <chartFormat chart="0" format="10" series="1">
      <pivotArea type="data" outline="0" fieldPosition="0">
        <references count="3">
          <reference field="4294967294" count="1" selected="0">
            <x v="1"/>
          </reference>
          <reference field="1" count="1" selected="0">
            <x v="2"/>
          </reference>
          <reference field="3" count="1" selected="0">
            <x v="1"/>
          </reference>
        </references>
      </pivotArea>
    </chartFormat>
    <chartFormat chart="0" format="11" series="1">
      <pivotArea type="data" outline="0" fieldPosition="0">
        <references count="3">
          <reference field="4294967294" count="1" selected="0">
            <x v="0"/>
          </reference>
          <reference field="1" count="1" selected="0">
            <x v="3"/>
          </reference>
          <reference field="3" count="1" selected="0">
            <x v="0"/>
          </reference>
        </references>
      </pivotArea>
    </chartFormat>
    <chartFormat chart="0" format="12" series="1">
      <pivotArea type="data" outline="0" fieldPosition="0">
        <references count="3">
          <reference field="4294967294" count="1" selected="0">
            <x v="1"/>
          </reference>
          <reference field="1" count="1" selected="0">
            <x v="3"/>
          </reference>
          <reference field="3" count="1" selected="0">
            <x v="0"/>
          </reference>
        </references>
      </pivotArea>
    </chartFormat>
    <chartFormat chart="0" format="13" series="1">
      <pivotArea type="data" outline="0" fieldPosition="0">
        <references count="3">
          <reference field="4294967294" count="1" selected="0">
            <x v="0"/>
          </reference>
          <reference field="1" count="1" selected="0">
            <x v="3"/>
          </reference>
          <reference field="3" count="1" selected="0">
            <x v="1"/>
          </reference>
        </references>
      </pivotArea>
    </chartFormat>
    <chartFormat chart="0" format="14" series="1">
      <pivotArea type="data" outline="0" fieldPosition="0">
        <references count="3">
          <reference field="4294967294" count="1" selected="0">
            <x v="1"/>
          </reference>
          <reference field="1" count="1" selected="0">
            <x v="3"/>
          </reference>
          <reference field="3" count="1" selected="0">
            <x v="1"/>
          </reference>
        </references>
      </pivotArea>
    </chartFormat>
    <chartFormat chart="0" format="15" series="1">
      <pivotArea type="data" outline="0" fieldPosition="0">
        <references count="3">
          <reference field="4294967294" count="1" selected="0">
            <x v="0"/>
          </reference>
          <reference field="1" count="1" selected="0">
            <x v="4"/>
          </reference>
          <reference field="3" count="1" selected="0">
            <x v="0"/>
          </reference>
        </references>
      </pivotArea>
    </chartFormat>
    <chartFormat chart="0" format="16" series="1">
      <pivotArea type="data" outline="0" fieldPosition="0">
        <references count="3">
          <reference field="4294967294" count="1" selected="0">
            <x v="1"/>
          </reference>
          <reference field="1" count="1" selected="0">
            <x v="4"/>
          </reference>
          <reference field="3" count="1" selected="0">
            <x v="0"/>
          </reference>
        </references>
      </pivotArea>
    </chartFormat>
    <chartFormat chart="0" format="17" series="1">
      <pivotArea type="data" outline="0" fieldPosition="0">
        <references count="3">
          <reference field="4294967294" count="1" selected="0">
            <x v="0"/>
          </reference>
          <reference field="1" count="1" selected="0">
            <x v="4"/>
          </reference>
          <reference field="3" count="1" selected="0">
            <x v="1"/>
          </reference>
        </references>
      </pivotArea>
    </chartFormat>
    <chartFormat chart="0" format="18" series="1">
      <pivotArea type="data" outline="0" fieldPosition="0">
        <references count="3">
          <reference field="4294967294" count="1" selected="0">
            <x v="1"/>
          </reference>
          <reference field="1" count="1" selected="0">
            <x v="4"/>
          </reference>
          <reference field="3" count="1" selected="0">
            <x v="1"/>
          </reference>
        </references>
      </pivotArea>
    </chartFormat>
    <chartFormat chart="0" format="19" series="1">
      <pivotArea type="data" outline="0" fieldPosition="0">
        <references count="3">
          <reference field="4294967294" count="1" selected="0">
            <x v="2"/>
          </reference>
          <reference field="1" count="1" selected="0">
            <x v="2"/>
          </reference>
          <reference field="3" count="1" selected="0">
            <x v="1"/>
          </reference>
        </references>
      </pivotArea>
    </chartFormat>
    <chartFormat chart="0" format="20" series="1">
      <pivotArea type="data" outline="0" fieldPosition="0">
        <references count="3">
          <reference field="4294967294" count="1" selected="0">
            <x v="1"/>
          </reference>
          <reference field="1" count="1" selected="0">
            <x v="1"/>
          </reference>
          <reference field="3" count="1" selected="0">
            <x v="0"/>
          </reference>
        </references>
      </pivotArea>
    </chartFormat>
    <chartFormat chart="0" format="21" series="1">
      <pivotArea type="data" outline="0" fieldPosition="0">
        <references count="3">
          <reference field="4294967294" count="1" selected="0">
            <x v="2"/>
          </reference>
          <reference field="1" count="1" selected="0">
            <x v="1"/>
          </reference>
          <reference field="3" count="1" selected="0">
            <x v="0"/>
          </reference>
        </references>
      </pivotArea>
    </chartFormat>
    <chartFormat chart="0" format="22" series="1">
      <pivotArea type="data" outline="0" fieldPosition="0">
        <references count="3">
          <reference field="4294967294" count="1" selected="0">
            <x v="1"/>
          </reference>
          <reference field="1" count="1" selected="0">
            <x v="1"/>
          </reference>
          <reference field="3" count="1" selected="0">
            <x v="1"/>
          </reference>
        </references>
      </pivotArea>
    </chartFormat>
    <chartFormat chart="0" format="23" series="1">
      <pivotArea type="data" outline="0" fieldPosition="0">
        <references count="3">
          <reference field="4294967294" count="1" selected="0">
            <x v="2"/>
          </reference>
          <reference field="1" count="1" selected="0">
            <x v="1"/>
          </reference>
          <reference field="3" count="1" selected="0">
            <x v="1"/>
          </reference>
        </references>
      </pivotArea>
    </chartFormat>
    <chartFormat chart="0" format="24" series="1">
      <pivotArea type="data" outline="0" fieldPosition="0">
        <references count="3">
          <reference field="4294967294" count="1" selected="0">
            <x v="1"/>
          </reference>
          <reference field="1" count="1" selected="0">
            <x v="2"/>
          </reference>
          <reference field="3" count="1" selected="0">
            <x v="0"/>
          </reference>
        </references>
      </pivotArea>
    </chartFormat>
    <chartFormat chart="0" format="25" series="1">
      <pivotArea type="data" outline="0" fieldPosition="0">
        <references count="3">
          <reference field="4294967294" count="1" selected="0">
            <x v="2"/>
          </reference>
          <reference field="1" count="1" selected="0">
            <x v="2"/>
          </reference>
          <reference field="3" count="1" selected="0">
            <x v="0"/>
          </reference>
        </references>
      </pivotArea>
    </chartFormat>
    <chartFormat chart="0" format="26" series="1">
      <pivotArea type="data" outline="0" fieldPosition="0">
        <references count="3">
          <reference field="4294967294" count="1" selected="0">
            <x v="2"/>
          </reference>
          <reference field="1" count="1" selected="0">
            <x v="3"/>
          </reference>
          <reference field="3" count="1" selected="0">
            <x v="0"/>
          </reference>
        </references>
      </pivotArea>
    </chartFormat>
    <chartFormat chart="0" format="27" series="1">
      <pivotArea type="data" outline="0" fieldPosition="0">
        <references count="3">
          <reference field="4294967294" count="1" selected="0">
            <x v="2"/>
          </reference>
          <reference field="1" count="1" selected="0">
            <x v="3"/>
          </reference>
          <reference field="3" count="1" selected="0">
            <x v="1"/>
          </reference>
        </references>
      </pivotArea>
    </chartFormat>
    <chartFormat chart="0" format="28" series="1">
      <pivotArea type="data" outline="0" fieldPosition="0">
        <references count="3">
          <reference field="4294967294" count="1" selected="0">
            <x v="2"/>
          </reference>
          <reference field="1" count="1" selected="0">
            <x v="4"/>
          </reference>
          <reference field="3" count="1" selected="0">
            <x v="0"/>
          </reference>
        </references>
      </pivotArea>
    </chartFormat>
    <chartFormat chart="0" format="29" series="1">
      <pivotArea type="data" outline="0" fieldPosition="0">
        <references count="3">
          <reference field="4294967294" count="1" selected="0">
            <x v="2"/>
          </reference>
          <reference field="1" count="1" selected="0">
            <x v="4"/>
          </reference>
          <reference field="3" count="1" selected="0">
            <x v="1"/>
          </reference>
        </references>
      </pivotArea>
    </chartFormat>
    <chartFormat chart="0" format="30" series="1">
      <pivotArea type="data" outline="0" fieldPosition="0">
        <references count="3">
          <reference field="4294967294" count="1" selected="0">
            <x v="1"/>
          </reference>
          <reference field="1" count="1" selected="0">
            <x v="0"/>
          </reference>
          <reference field="3" count="1" selected="0">
            <x v="0"/>
          </reference>
        </references>
      </pivotArea>
    </chartFormat>
    <chartFormat chart="0" format="31" series="1">
      <pivotArea type="data" outline="0" fieldPosition="0">
        <references count="3">
          <reference field="4294967294" count="1" selected="0">
            <x v="2"/>
          </reference>
          <reference field="1"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9010E971-78A8-4062-9E27-1E464166B149}" sourceName="Year">
  <pivotTables>
    <pivotTable tabId="17" name="PivotTable10"/>
  </pivotTables>
  <data>
    <tabular pivotCacheId="1168142214">
      <items count="4">
        <i x="3"/>
        <i x="2"/>
        <i x="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vent" xr10:uid="{1F023B1E-A889-4208-8482-0B903BC45003}" sourceName="Event">
  <pivotTables>
    <pivotTable tabId="17" name="PivotTable10"/>
  </pivotTables>
  <data>
    <tabular pivotCacheId="1168142214">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ge" xr10:uid="{F696BD87-298F-431E-BDC7-BEE4F84BB23C}" sourceName="Stage">
  <pivotTables>
    <pivotTable tabId="17" name="PivotTable10"/>
  </pivotTables>
  <data>
    <tabular pivotCacheId="1168142214">
      <items count="2">
        <i x="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A2941F82-F4AE-4A84-AC29-E2D9EA9BAC0D}" cache="Slicer_Year" caption="Year" rowHeight="241300"/>
  <slicer name="Event" xr10:uid="{4C3E5BA7-5028-4EC7-98B3-594652FB680F}" cache="Slicer_Event" caption="Event" rowHeight="241300"/>
  <slicer name="Stage" xr10:uid="{9249765A-015F-40E3-A91B-4B54AF125035}" cache="Slicer_Stage" caption="Stage"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1.xml"/></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6.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CBA6C-9891-4D30-BF0B-74AB056D618A}">
  <dimension ref="A1:M814"/>
  <sheetViews>
    <sheetView zoomScale="85" zoomScaleNormal="85" workbookViewId="0">
      <pane ySplit="1" topLeftCell="A791" activePane="bottomLeft" state="frozen"/>
      <selection activeCell="K55" sqref="K55"/>
      <selection pane="bottomLeft" activeCell="H774" sqref="H774:H814"/>
    </sheetView>
  </sheetViews>
  <sheetFormatPr defaultRowHeight="14.5" x14ac:dyDescent="0.35"/>
  <cols>
    <col min="1" max="1" width="12.08984375" bestFit="1" customWidth="1"/>
    <col min="2" max="2" width="7.26953125" bestFit="1" customWidth="1"/>
    <col min="3" max="3" width="11" bestFit="1" customWidth="1"/>
    <col min="4" max="4" width="8.1796875" bestFit="1" customWidth="1"/>
    <col min="5" max="5" width="32.7265625" bestFit="1" customWidth="1"/>
    <col min="6" max="6" width="10.26953125" bestFit="1" customWidth="1"/>
    <col min="7" max="7" width="6.81640625" bestFit="1" customWidth="1"/>
    <col min="8" max="8" width="7.7265625" bestFit="1" customWidth="1"/>
    <col min="9" max="9" width="8.453125" bestFit="1" customWidth="1"/>
    <col min="10" max="10" width="12.26953125" bestFit="1" customWidth="1"/>
    <col min="11" max="11" width="6.6328125" bestFit="1" customWidth="1"/>
    <col min="12" max="12" width="8.453125" bestFit="1" customWidth="1"/>
    <col min="13" max="13" width="12.7265625" bestFit="1" customWidth="1"/>
  </cols>
  <sheetData>
    <row r="1" spans="1:13" x14ac:dyDescent="0.35">
      <c r="A1" t="s">
        <v>0</v>
      </c>
      <c r="B1" t="s">
        <v>1</v>
      </c>
      <c r="C1" t="s">
        <v>2</v>
      </c>
      <c r="D1" t="s">
        <v>3</v>
      </c>
      <c r="E1" t="s">
        <v>5</v>
      </c>
      <c r="F1" t="s">
        <v>8</v>
      </c>
      <c r="G1" t="s">
        <v>7</v>
      </c>
      <c r="H1" t="s">
        <v>9</v>
      </c>
      <c r="I1" t="s">
        <v>466</v>
      </c>
      <c r="J1" t="s">
        <v>467</v>
      </c>
      <c r="K1" t="s">
        <v>1234</v>
      </c>
      <c r="L1" t="s">
        <v>468</v>
      </c>
      <c r="M1" t="s">
        <v>18</v>
      </c>
    </row>
    <row r="2" spans="1:13" x14ac:dyDescent="0.35">
      <c r="A2" s="1" t="s">
        <v>1236</v>
      </c>
      <c r="B2" s="1">
        <v>2023</v>
      </c>
      <c r="C2" s="2">
        <v>45002</v>
      </c>
      <c r="D2" s="1" t="s">
        <v>66</v>
      </c>
      <c r="E2" s="1" t="s">
        <v>92</v>
      </c>
      <c r="F2" s="1" t="s">
        <v>23</v>
      </c>
      <c r="G2" s="1"/>
      <c r="H2" s="1">
        <v>1</v>
      </c>
      <c r="I2" s="1">
        <v>4.7039999999999997</v>
      </c>
      <c r="J2" s="46">
        <f t="shared" ref="J2:J44" si="0">L2-I2</f>
        <v>4.7860420461585109</v>
      </c>
      <c r="K2" s="46">
        <f t="shared" ref="K2:K44" si="1">J2-I2</f>
        <v>8.2042046158511184E-2</v>
      </c>
      <c r="L2" s="46">
        <f t="shared" ref="L2:L33" si="2">200*3.6/M2</f>
        <v>9.4900420461585107</v>
      </c>
      <c r="M2" s="1">
        <v>75.869</v>
      </c>
    </row>
    <row r="3" spans="1:13" x14ac:dyDescent="0.35">
      <c r="A3" s="1" t="s">
        <v>1236</v>
      </c>
      <c r="B3" s="1">
        <v>2023</v>
      </c>
      <c r="C3" s="2">
        <v>45002</v>
      </c>
      <c r="D3" s="1" t="s">
        <v>66</v>
      </c>
      <c r="E3" s="1" t="s">
        <v>184</v>
      </c>
      <c r="F3" s="1" t="s">
        <v>478</v>
      </c>
      <c r="G3" s="1"/>
      <c r="H3" s="1">
        <v>2</v>
      </c>
      <c r="I3" s="1">
        <v>4.7750000000000004</v>
      </c>
      <c r="J3" s="46">
        <f t="shared" si="0"/>
        <v>4.9129667379808648</v>
      </c>
      <c r="K3" s="46">
        <f t="shared" si="1"/>
        <v>0.13796673798086445</v>
      </c>
      <c r="L3" s="46">
        <f t="shared" si="2"/>
        <v>9.6879667379808652</v>
      </c>
      <c r="M3" s="1">
        <v>74.319000000000003</v>
      </c>
    </row>
    <row r="4" spans="1:13" x14ac:dyDescent="0.35">
      <c r="A4" s="1" t="s">
        <v>1236</v>
      </c>
      <c r="B4" s="1">
        <v>2023</v>
      </c>
      <c r="C4" s="2">
        <v>45002</v>
      </c>
      <c r="D4" s="1" t="s">
        <v>66</v>
      </c>
      <c r="E4" s="1" t="s">
        <v>202</v>
      </c>
      <c r="F4" s="1" t="s">
        <v>46</v>
      </c>
      <c r="G4" s="1"/>
      <c r="H4" s="1">
        <v>3</v>
      </c>
      <c r="I4" s="1">
        <v>4.9000000000000004</v>
      </c>
      <c r="J4" s="46">
        <f t="shared" si="0"/>
        <v>4.8909895698763872</v>
      </c>
      <c r="K4" s="46">
        <f t="shared" si="1"/>
        <v>-9.0104301236131334E-3</v>
      </c>
      <c r="L4" s="46">
        <f t="shared" si="2"/>
        <v>9.7909895698763876</v>
      </c>
      <c r="M4" s="1">
        <v>73.537000000000006</v>
      </c>
    </row>
    <row r="5" spans="1:13" x14ac:dyDescent="0.35">
      <c r="A5" s="1" t="s">
        <v>1236</v>
      </c>
      <c r="B5" s="1">
        <v>2023</v>
      </c>
      <c r="C5" s="2">
        <v>45002</v>
      </c>
      <c r="D5" s="1" t="s">
        <v>66</v>
      </c>
      <c r="E5" s="1" t="s">
        <v>674</v>
      </c>
      <c r="F5" s="1" t="s">
        <v>39</v>
      </c>
      <c r="G5" s="1"/>
      <c r="H5" s="1">
        <v>4</v>
      </c>
      <c r="I5" s="1">
        <v>4.883</v>
      </c>
      <c r="J5" s="46">
        <f t="shared" si="0"/>
        <v>4.9270662179469698</v>
      </c>
      <c r="K5" s="46">
        <f t="shared" si="1"/>
        <v>4.4066217946969743E-2</v>
      </c>
      <c r="L5" s="46">
        <f t="shared" si="2"/>
        <v>9.8100662179469698</v>
      </c>
      <c r="M5" s="1">
        <v>73.394000000000005</v>
      </c>
    </row>
    <row r="6" spans="1:13" x14ac:dyDescent="0.35">
      <c r="A6" s="1" t="s">
        <v>1236</v>
      </c>
      <c r="B6" s="1">
        <v>2023</v>
      </c>
      <c r="C6" s="2">
        <v>45002</v>
      </c>
      <c r="D6" s="1" t="s">
        <v>66</v>
      </c>
      <c r="E6" s="1" t="s">
        <v>469</v>
      </c>
      <c r="F6" s="1" t="s">
        <v>31</v>
      </c>
      <c r="G6" s="1"/>
      <c r="H6" s="1">
        <v>5</v>
      </c>
      <c r="I6" s="1">
        <v>4.8659999999999997</v>
      </c>
      <c r="J6" s="46">
        <f t="shared" si="0"/>
        <v>4.9579869013507984</v>
      </c>
      <c r="K6" s="46">
        <f t="shared" si="1"/>
        <v>9.1986901350798789E-2</v>
      </c>
      <c r="L6" s="46">
        <f t="shared" si="2"/>
        <v>9.8239869013507981</v>
      </c>
      <c r="M6" s="1">
        <v>73.290000000000006</v>
      </c>
    </row>
    <row r="7" spans="1:13" x14ac:dyDescent="0.35">
      <c r="A7" s="1" t="s">
        <v>1236</v>
      </c>
      <c r="B7" s="1">
        <v>2023</v>
      </c>
      <c r="C7" s="2">
        <v>45002</v>
      </c>
      <c r="D7" s="1" t="s">
        <v>66</v>
      </c>
      <c r="E7" s="1" t="s">
        <v>128</v>
      </c>
      <c r="F7" s="1" t="s">
        <v>104</v>
      </c>
      <c r="G7" s="1"/>
      <c r="H7" s="1">
        <v>6</v>
      </c>
      <c r="I7" s="1">
        <v>4.8620000000000001</v>
      </c>
      <c r="J7" s="46">
        <f t="shared" si="0"/>
        <v>4.979981518945813</v>
      </c>
      <c r="K7" s="46">
        <f t="shared" si="1"/>
        <v>0.11798151894581288</v>
      </c>
      <c r="L7" s="46">
        <f t="shared" si="2"/>
        <v>9.8419815189458131</v>
      </c>
      <c r="M7" s="1">
        <v>73.156000000000006</v>
      </c>
    </row>
    <row r="8" spans="1:13" x14ac:dyDescent="0.35">
      <c r="A8" s="1" t="s">
        <v>1236</v>
      </c>
      <c r="B8" s="1">
        <v>2023</v>
      </c>
      <c r="C8" s="2">
        <v>45002</v>
      </c>
      <c r="D8" s="1" t="s">
        <v>66</v>
      </c>
      <c r="E8" s="1" t="s">
        <v>105</v>
      </c>
      <c r="F8" s="1" t="s">
        <v>39</v>
      </c>
      <c r="G8" s="1"/>
      <c r="H8" s="1">
        <v>7</v>
      </c>
      <c r="I8" s="1">
        <v>4.907</v>
      </c>
      <c r="J8" s="46">
        <f t="shared" si="0"/>
        <v>4.9399618019940092</v>
      </c>
      <c r="K8" s="46">
        <f t="shared" si="1"/>
        <v>3.2961801994009221E-2</v>
      </c>
      <c r="L8" s="46">
        <f t="shared" si="2"/>
        <v>9.8469618019940093</v>
      </c>
      <c r="M8" s="1">
        <v>73.119</v>
      </c>
    </row>
    <row r="9" spans="1:13" x14ac:dyDescent="0.35">
      <c r="A9" s="1" t="s">
        <v>1236</v>
      </c>
      <c r="B9" s="1">
        <v>2023</v>
      </c>
      <c r="C9" s="2">
        <v>45002</v>
      </c>
      <c r="D9" s="1" t="s">
        <v>66</v>
      </c>
      <c r="E9" s="1" t="s">
        <v>755</v>
      </c>
      <c r="F9" s="1" t="s">
        <v>109</v>
      </c>
      <c r="G9" s="1"/>
      <c r="H9" s="1">
        <v>8</v>
      </c>
      <c r="I9" s="1">
        <v>4.8970000000000002</v>
      </c>
      <c r="J9" s="46">
        <f t="shared" si="0"/>
        <v>4.9540035709887942</v>
      </c>
      <c r="K9" s="46">
        <f t="shared" si="1"/>
        <v>5.7003570988793939E-2</v>
      </c>
      <c r="L9" s="46">
        <f t="shared" si="2"/>
        <v>9.8510035709887944</v>
      </c>
      <c r="M9" s="1">
        <v>73.088999999999999</v>
      </c>
    </row>
    <row r="10" spans="1:13" x14ac:dyDescent="0.35">
      <c r="A10" s="1" t="s">
        <v>1236</v>
      </c>
      <c r="B10" s="1">
        <v>2023</v>
      </c>
      <c r="C10" s="2">
        <v>45002</v>
      </c>
      <c r="D10" s="1" t="s">
        <v>66</v>
      </c>
      <c r="E10" s="1" t="s">
        <v>100</v>
      </c>
      <c r="F10" s="1" t="s">
        <v>44</v>
      </c>
      <c r="G10" s="1"/>
      <c r="H10" s="1">
        <v>9</v>
      </c>
      <c r="I10" s="1">
        <v>4.9260000000000002</v>
      </c>
      <c r="J10" s="46">
        <f t="shared" si="0"/>
        <v>4.974037125139219</v>
      </c>
      <c r="K10" s="46">
        <f t="shared" si="1"/>
        <v>4.8037125139218873E-2</v>
      </c>
      <c r="L10" s="46">
        <f t="shared" si="2"/>
        <v>9.9000371251392192</v>
      </c>
      <c r="M10" s="1">
        <v>72.727000000000004</v>
      </c>
    </row>
    <row r="11" spans="1:13" x14ac:dyDescent="0.35">
      <c r="A11" s="1" t="s">
        <v>1236</v>
      </c>
      <c r="B11" s="1">
        <v>2023</v>
      </c>
      <c r="C11" s="2">
        <v>45002</v>
      </c>
      <c r="D11" s="1" t="s">
        <v>66</v>
      </c>
      <c r="E11" s="1" t="s">
        <v>125</v>
      </c>
      <c r="F11" s="1" t="s">
        <v>75</v>
      </c>
      <c r="G11" s="1"/>
      <c r="H11" s="1">
        <v>10</v>
      </c>
      <c r="I11" s="1">
        <v>4.9039999999999999</v>
      </c>
      <c r="J11" s="46">
        <f t="shared" si="0"/>
        <v>4.996990099009901</v>
      </c>
      <c r="K11" s="46">
        <f t="shared" si="1"/>
        <v>9.2990099009901073E-2</v>
      </c>
      <c r="L11" s="46">
        <f t="shared" si="2"/>
        <v>9.9009900990099009</v>
      </c>
      <c r="M11" s="1">
        <v>72.72</v>
      </c>
    </row>
    <row r="12" spans="1:13" x14ac:dyDescent="0.35">
      <c r="A12" s="1" t="s">
        <v>1236</v>
      </c>
      <c r="B12" s="1">
        <v>2023</v>
      </c>
      <c r="C12" s="2">
        <v>45002</v>
      </c>
      <c r="D12" s="1" t="s">
        <v>66</v>
      </c>
      <c r="E12" s="1" t="s">
        <v>754</v>
      </c>
      <c r="F12" s="1" t="s">
        <v>27</v>
      </c>
      <c r="G12" s="1"/>
      <c r="H12" s="1">
        <v>11</v>
      </c>
      <c r="I12" s="1">
        <v>4.9480000000000004</v>
      </c>
      <c r="J12" s="46">
        <f t="shared" si="0"/>
        <v>4.9649860116752933</v>
      </c>
      <c r="K12" s="46">
        <f t="shared" si="1"/>
        <v>1.69860116752929E-2</v>
      </c>
      <c r="L12" s="46">
        <f t="shared" si="2"/>
        <v>9.9129860116752937</v>
      </c>
      <c r="M12" s="1">
        <v>72.632000000000005</v>
      </c>
    </row>
    <row r="13" spans="1:13" x14ac:dyDescent="0.35">
      <c r="A13" s="1" t="s">
        <v>1236</v>
      </c>
      <c r="B13" s="1">
        <v>2023</v>
      </c>
      <c r="C13" s="2">
        <v>45002</v>
      </c>
      <c r="D13" s="1" t="s">
        <v>66</v>
      </c>
      <c r="E13" s="1" t="s">
        <v>537</v>
      </c>
      <c r="F13" s="1" t="s">
        <v>228</v>
      </c>
      <c r="G13" s="1"/>
      <c r="H13" s="1">
        <v>12</v>
      </c>
      <c r="I13" s="1">
        <v>4.9279999999999999</v>
      </c>
      <c r="J13" s="46">
        <f t="shared" si="0"/>
        <v>5.0060489527856733</v>
      </c>
      <c r="K13" s="46">
        <f t="shared" si="1"/>
        <v>7.8048952785673364E-2</v>
      </c>
      <c r="L13" s="46">
        <f t="shared" si="2"/>
        <v>9.9340489527856732</v>
      </c>
      <c r="M13" s="1">
        <v>72.477999999999994</v>
      </c>
    </row>
    <row r="14" spans="1:13" x14ac:dyDescent="0.35">
      <c r="A14" s="1" t="s">
        <v>1236</v>
      </c>
      <c r="B14" s="1">
        <v>2023</v>
      </c>
      <c r="C14" s="2">
        <v>45002</v>
      </c>
      <c r="D14" s="1" t="s">
        <v>66</v>
      </c>
      <c r="E14" s="1" t="s">
        <v>43</v>
      </c>
      <c r="F14" s="1" t="s">
        <v>44</v>
      </c>
      <c r="G14" s="1"/>
      <c r="H14" s="1">
        <v>13</v>
      </c>
      <c r="I14" s="1">
        <v>4.9859999999999998</v>
      </c>
      <c r="J14" s="46">
        <f t="shared" si="0"/>
        <v>4.9780188209244391</v>
      </c>
      <c r="K14" s="46">
        <f t="shared" si="1"/>
        <v>-7.9811790755606182E-3</v>
      </c>
      <c r="L14" s="46">
        <f t="shared" si="2"/>
        <v>9.9640188209244389</v>
      </c>
      <c r="M14" s="1">
        <v>72.260000000000005</v>
      </c>
    </row>
    <row r="15" spans="1:13" x14ac:dyDescent="0.35">
      <c r="A15" s="1" t="s">
        <v>1236</v>
      </c>
      <c r="B15" s="1">
        <v>2023</v>
      </c>
      <c r="C15" s="2">
        <v>45002</v>
      </c>
      <c r="D15" s="1" t="s">
        <v>66</v>
      </c>
      <c r="E15" s="1" t="s">
        <v>36</v>
      </c>
      <c r="F15" s="1" t="s">
        <v>37</v>
      </c>
      <c r="G15" s="1"/>
      <c r="H15" s="1">
        <v>14</v>
      </c>
      <c r="I15" s="1">
        <v>4.9480000000000004</v>
      </c>
      <c r="J15" s="46">
        <f t="shared" si="0"/>
        <v>5.0280298172446756</v>
      </c>
      <c r="K15" s="46">
        <f t="shared" si="1"/>
        <v>8.0029817244675172E-2</v>
      </c>
      <c r="L15" s="46">
        <f t="shared" si="2"/>
        <v>9.976029817244676</v>
      </c>
      <c r="M15" s="1">
        <v>72.173000000000002</v>
      </c>
    </row>
    <row r="16" spans="1:13" x14ac:dyDescent="0.35">
      <c r="A16" s="1" t="s">
        <v>1236</v>
      </c>
      <c r="B16" s="1">
        <v>2023</v>
      </c>
      <c r="C16" s="2">
        <v>45002</v>
      </c>
      <c r="D16" s="1" t="s">
        <v>66</v>
      </c>
      <c r="E16" s="1" t="s">
        <v>107</v>
      </c>
      <c r="F16" s="1" t="s">
        <v>168</v>
      </c>
      <c r="G16" s="1"/>
      <c r="H16" s="1">
        <v>15</v>
      </c>
      <c r="I16" s="1">
        <v>4.9340000000000002</v>
      </c>
      <c r="J16" s="46">
        <f t="shared" si="0"/>
        <v>5.0429974780367486</v>
      </c>
      <c r="K16" s="46">
        <f t="shared" si="1"/>
        <v>0.10899747803674842</v>
      </c>
      <c r="L16" s="46">
        <f t="shared" si="2"/>
        <v>9.9769974780367487</v>
      </c>
      <c r="M16" s="1">
        <v>72.165999999999997</v>
      </c>
    </row>
    <row r="17" spans="1:13" x14ac:dyDescent="0.35">
      <c r="A17" s="1" t="s">
        <v>1236</v>
      </c>
      <c r="B17" s="1">
        <v>2023</v>
      </c>
      <c r="C17" s="2">
        <v>45002</v>
      </c>
      <c r="D17" s="1" t="s">
        <v>66</v>
      </c>
      <c r="E17" s="1" t="s">
        <v>30</v>
      </c>
      <c r="F17" s="1" t="s">
        <v>31</v>
      </c>
      <c r="G17" s="1"/>
      <c r="H17" s="1">
        <v>16</v>
      </c>
      <c r="I17" s="1">
        <v>4.9000000000000004</v>
      </c>
      <c r="J17" s="46">
        <f t="shared" si="0"/>
        <v>5.0789333629005426</v>
      </c>
      <c r="K17" s="46">
        <f t="shared" si="1"/>
        <v>0.17893336290054229</v>
      </c>
      <c r="L17" s="46">
        <f t="shared" si="2"/>
        <v>9.978933362900543</v>
      </c>
      <c r="M17" s="1">
        <v>72.152000000000001</v>
      </c>
    </row>
    <row r="18" spans="1:13" x14ac:dyDescent="0.35">
      <c r="A18" s="1" t="s">
        <v>1236</v>
      </c>
      <c r="B18" s="1">
        <v>2023</v>
      </c>
      <c r="C18" s="2">
        <v>45002</v>
      </c>
      <c r="D18" s="1" t="s">
        <v>66</v>
      </c>
      <c r="E18" s="1" t="s">
        <v>143</v>
      </c>
      <c r="F18" s="1" t="s">
        <v>95</v>
      </c>
      <c r="G18" s="1"/>
      <c r="H18" s="1">
        <v>17</v>
      </c>
      <c r="I18" s="1">
        <v>4.9320000000000004</v>
      </c>
      <c r="J18" s="46">
        <f t="shared" si="0"/>
        <v>5.0589803649483098</v>
      </c>
      <c r="K18" s="46">
        <f t="shared" si="1"/>
        <v>0.12698036494830944</v>
      </c>
      <c r="L18" s="46">
        <f t="shared" si="2"/>
        <v>9.9909803649483102</v>
      </c>
      <c r="M18" s="1">
        <v>72.064999999999998</v>
      </c>
    </row>
    <row r="19" spans="1:13" x14ac:dyDescent="0.35">
      <c r="A19" s="1" t="s">
        <v>1236</v>
      </c>
      <c r="B19" s="1">
        <v>2023</v>
      </c>
      <c r="C19" s="2">
        <v>45002</v>
      </c>
      <c r="D19" s="1" t="s">
        <v>66</v>
      </c>
      <c r="E19" s="1" t="s">
        <v>112</v>
      </c>
      <c r="F19" s="1" t="s">
        <v>113</v>
      </c>
      <c r="G19" s="1"/>
      <c r="H19" s="1">
        <v>18</v>
      </c>
      <c r="I19" s="1">
        <v>4.9619999999999997</v>
      </c>
      <c r="J19" s="46">
        <f t="shared" si="0"/>
        <v>5.0349453778012272</v>
      </c>
      <c r="K19" s="46">
        <f t="shared" si="1"/>
        <v>7.2945377801227451E-2</v>
      </c>
      <c r="L19" s="46">
        <f t="shared" si="2"/>
        <v>9.9969453778012269</v>
      </c>
      <c r="M19" s="1">
        <v>72.022000000000006</v>
      </c>
    </row>
    <row r="20" spans="1:13" x14ac:dyDescent="0.35">
      <c r="A20" s="1" t="s">
        <v>1236</v>
      </c>
      <c r="B20" s="1">
        <v>2023</v>
      </c>
      <c r="C20" s="2">
        <v>45002</v>
      </c>
      <c r="D20" s="1" t="s">
        <v>66</v>
      </c>
      <c r="E20" s="1" t="s">
        <v>132</v>
      </c>
      <c r="F20" s="1" t="s">
        <v>113</v>
      </c>
      <c r="G20" s="1"/>
      <c r="H20" s="1">
        <v>19</v>
      </c>
      <c r="I20" s="1">
        <v>4.9580000000000002</v>
      </c>
      <c r="J20" s="46">
        <f t="shared" si="0"/>
        <v>5.0659460934454525</v>
      </c>
      <c r="K20" s="46">
        <f t="shared" si="1"/>
        <v>0.10794609344545236</v>
      </c>
      <c r="L20" s="46">
        <f t="shared" si="2"/>
        <v>10.023946093445453</v>
      </c>
      <c r="M20" s="1">
        <v>71.828000000000003</v>
      </c>
    </row>
    <row r="21" spans="1:13" x14ac:dyDescent="0.35">
      <c r="A21" s="1" t="s">
        <v>1236</v>
      </c>
      <c r="B21" s="1">
        <v>2023</v>
      </c>
      <c r="C21" s="2">
        <v>45002</v>
      </c>
      <c r="D21" s="1" t="s">
        <v>66</v>
      </c>
      <c r="E21" s="1" t="s">
        <v>98</v>
      </c>
      <c r="F21" s="1" t="s">
        <v>168</v>
      </c>
      <c r="G21" s="1"/>
      <c r="H21" s="1">
        <v>20</v>
      </c>
      <c r="I21" s="1">
        <v>4.9669999999999996</v>
      </c>
      <c r="J21" s="46">
        <f t="shared" si="0"/>
        <v>5.0609948188693439</v>
      </c>
      <c r="K21" s="46">
        <f t="shared" si="1"/>
        <v>9.3994818869344243E-2</v>
      </c>
      <c r="L21" s="46">
        <f t="shared" si="2"/>
        <v>10.027994818869344</v>
      </c>
      <c r="M21" s="1">
        <v>71.799000000000007</v>
      </c>
    </row>
    <row r="22" spans="1:13" x14ac:dyDescent="0.35">
      <c r="A22" s="1" t="s">
        <v>1236</v>
      </c>
      <c r="B22" s="1">
        <v>2023</v>
      </c>
      <c r="C22" s="2">
        <v>45002</v>
      </c>
      <c r="D22" s="1" t="s">
        <v>66</v>
      </c>
      <c r="E22" s="1" t="s">
        <v>756</v>
      </c>
      <c r="F22" s="1" t="s">
        <v>82</v>
      </c>
      <c r="G22" s="1"/>
      <c r="H22" s="1">
        <v>21</v>
      </c>
      <c r="I22" s="1">
        <v>5.0110000000000001</v>
      </c>
      <c r="J22" s="46">
        <f t="shared" si="0"/>
        <v>5.0249621978757206</v>
      </c>
      <c r="K22" s="46">
        <f t="shared" si="1"/>
        <v>1.3962197875720506E-2</v>
      </c>
      <c r="L22" s="46">
        <f t="shared" si="2"/>
        <v>10.035962197875721</v>
      </c>
      <c r="M22" s="1">
        <v>71.742000000000004</v>
      </c>
    </row>
    <row r="23" spans="1:13" x14ac:dyDescent="0.35">
      <c r="A23" s="1" t="s">
        <v>1236</v>
      </c>
      <c r="B23" s="1">
        <v>2023</v>
      </c>
      <c r="C23" s="2">
        <v>45002</v>
      </c>
      <c r="D23" s="1" t="s">
        <v>66</v>
      </c>
      <c r="E23" s="1" t="s">
        <v>93</v>
      </c>
      <c r="F23" s="1" t="s">
        <v>52</v>
      </c>
      <c r="G23" s="1"/>
      <c r="H23" s="1">
        <v>22</v>
      </c>
      <c r="I23" s="1">
        <v>5.0119999999999996</v>
      </c>
      <c r="J23" s="46">
        <f t="shared" si="0"/>
        <v>5.0410578050823789</v>
      </c>
      <c r="K23" s="46">
        <f t="shared" si="1"/>
        <v>2.9057805082379318E-2</v>
      </c>
      <c r="L23" s="46">
        <f t="shared" si="2"/>
        <v>10.053057805082378</v>
      </c>
      <c r="M23" s="1">
        <v>71.62</v>
      </c>
    </row>
    <row r="24" spans="1:13" x14ac:dyDescent="0.35">
      <c r="A24" s="1" t="s">
        <v>1236</v>
      </c>
      <c r="B24" s="1">
        <v>2023</v>
      </c>
      <c r="C24" s="2">
        <v>45002</v>
      </c>
      <c r="D24" s="1" t="s">
        <v>66</v>
      </c>
      <c r="E24" s="49" t="s">
        <v>40</v>
      </c>
      <c r="F24" s="1" t="s">
        <v>29</v>
      </c>
      <c r="G24" s="1"/>
      <c r="H24" s="1">
        <v>23</v>
      </c>
      <c r="I24" s="1">
        <v>5.0229999999999997</v>
      </c>
      <c r="J24" s="46">
        <f t="shared" si="0"/>
        <v>5.0620223411258802</v>
      </c>
      <c r="K24" s="46">
        <f t="shared" si="1"/>
        <v>3.9022341125880544E-2</v>
      </c>
      <c r="L24" s="46">
        <f t="shared" si="2"/>
        <v>10.08502234112588</v>
      </c>
      <c r="M24" s="1">
        <v>71.393000000000001</v>
      </c>
    </row>
    <row r="25" spans="1:13" x14ac:dyDescent="0.35">
      <c r="A25" s="1" t="s">
        <v>1236</v>
      </c>
      <c r="B25" s="1">
        <v>2023</v>
      </c>
      <c r="C25" s="2">
        <v>45002</v>
      </c>
      <c r="D25" s="1" t="s">
        <v>66</v>
      </c>
      <c r="E25" s="1" t="s">
        <v>57</v>
      </c>
      <c r="F25" s="1" t="s">
        <v>58</v>
      </c>
      <c r="G25" s="1"/>
      <c r="H25" s="1">
        <v>24</v>
      </c>
      <c r="I25" s="1">
        <v>5.032</v>
      </c>
      <c r="J25" s="46">
        <f t="shared" si="0"/>
        <v>5.1109879552018036</v>
      </c>
      <c r="K25" s="46">
        <f t="shared" si="1"/>
        <v>7.8987955201803572E-2</v>
      </c>
      <c r="L25" s="46">
        <f t="shared" si="2"/>
        <v>10.142987955201804</v>
      </c>
      <c r="M25" s="1">
        <v>70.984999999999999</v>
      </c>
    </row>
    <row r="26" spans="1:13" x14ac:dyDescent="0.35">
      <c r="A26" s="1" t="s">
        <v>1236</v>
      </c>
      <c r="B26" s="1">
        <v>2023</v>
      </c>
      <c r="C26" s="2">
        <v>45002</v>
      </c>
      <c r="D26" s="1" t="s">
        <v>66</v>
      </c>
      <c r="E26" s="1" t="s">
        <v>124</v>
      </c>
      <c r="F26" s="1" t="s">
        <v>35</v>
      </c>
      <c r="G26" s="1"/>
      <c r="H26" s="1">
        <v>25</v>
      </c>
      <c r="I26" s="1">
        <v>5.0019999999999998</v>
      </c>
      <c r="J26" s="46">
        <f t="shared" si="0"/>
        <v>5.1449904308243033</v>
      </c>
      <c r="K26" s="46">
        <f t="shared" si="1"/>
        <v>0.14299043082430352</v>
      </c>
      <c r="L26" s="46">
        <f t="shared" si="2"/>
        <v>10.146990430824303</v>
      </c>
      <c r="M26" s="1">
        <v>70.956999999999994</v>
      </c>
    </row>
    <row r="27" spans="1:13" x14ac:dyDescent="0.35">
      <c r="A27" s="1" t="s">
        <v>1236</v>
      </c>
      <c r="B27" s="1">
        <v>2023</v>
      </c>
      <c r="C27" s="2">
        <v>45002</v>
      </c>
      <c r="D27" s="1" t="s">
        <v>66</v>
      </c>
      <c r="E27" s="1" t="s">
        <v>103</v>
      </c>
      <c r="F27" s="1" t="s">
        <v>104</v>
      </c>
      <c r="G27" s="1"/>
      <c r="H27" s="1">
        <v>26</v>
      </c>
      <c r="I27" s="1">
        <v>5</v>
      </c>
      <c r="J27" s="46">
        <f t="shared" si="0"/>
        <v>5.1630319712047434</v>
      </c>
      <c r="K27" s="46">
        <f t="shared" si="1"/>
        <v>0.16303197120474344</v>
      </c>
      <c r="L27" s="46">
        <f t="shared" si="2"/>
        <v>10.163031971204743</v>
      </c>
      <c r="M27" s="1">
        <v>70.844999999999999</v>
      </c>
    </row>
    <row r="28" spans="1:13" x14ac:dyDescent="0.35">
      <c r="A28" s="1" t="s">
        <v>1236</v>
      </c>
      <c r="B28" s="1">
        <v>2023</v>
      </c>
      <c r="C28" s="2">
        <v>45002</v>
      </c>
      <c r="D28" s="1" t="s">
        <v>66</v>
      </c>
      <c r="E28" s="1" t="s">
        <v>115</v>
      </c>
      <c r="F28" s="1" t="s">
        <v>116</v>
      </c>
      <c r="G28" s="1"/>
      <c r="H28" s="1">
        <v>27</v>
      </c>
      <c r="I28" s="1">
        <v>5.0750000000000002</v>
      </c>
      <c r="J28" s="46">
        <f t="shared" si="0"/>
        <v>5.099952658206381</v>
      </c>
      <c r="K28" s="46">
        <f t="shared" si="1"/>
        <v>2.4952658206380818E-2</v>
      </c>
      <c r="L28" s="46">
        <f t="shared" si="2"/>
        <v>10.174952658206381</v>
      </c>
      <c r="M28" s="1">
        <v>70.762</v>
      </c>
    </row>
    <row r="29" spans="1:13" x14ac:dyDescent="0.35">
      <c r="A29" s="1" t="s">
        <v>1236</v>
      </c>
      <c r="B29" s="1">
        <v>2023</v>
      </c>
      <c r="C29" s="2">
        <v>45002</v>
      </c>
      <c r="D29" s="1" t="s">
        <v>66</v>
      </c>
      <c r="E29" s="1" t="s">
        <v>172</v>
      </c>
      <c r="F29" s="1" t="s">
        <v>42</v>
      </c>
      <c r="G29" s="1"/>
      <c r="H29" s="1">
        <v>28</v>
      </c>
      <c r="I29" s="1">
        <v>5.0579999999999998</v>
      </c>
      <c r="J29" s="46">
        <f t="shared" si="0"/>
        <v>5.1169526582063813</v>
      </c>
      <c r="K29" s="46">
        <f t="shared" si="1"/>
        <v>5.8952658206381514E-2</v>
      </c>
      <c r="L29" s="46">
        <f t="shared" si="2"/>
        <v>10.174952658206381</v>
      </c>
      <c r="M29" s="1">
        <v>70.762</v>
      </c>
    </row>
    <row r="30" spans="1:13" x14ac:dyDescent="0.35">
      <c r="A30" s="1" t="s">
        <v>1236</v>
      </c>
      <c r="B30" s="1">
        <v>2023</v>
      </c>
      <c r="C30" s="2">
        <v>45002</v>
      </c>
      <c r="D30" s="1" t="s">
        <v>66</v>
      </c>
      <c r="E30" s="1" t="s">
        <v>167</v>
      </c>
      <c r="F30" s="1" t="s">
        <v>46</v>
      </c>
      <c r="G30" s="1"/>
      <c r="H30" s="1">
        <v>29</v>
      </c>
      <c r="I30" s="1">
        <v>5.0750000000000002</v>
      </c>
      <c r="J30" s="46">
        <f t="shared" si="0"/>
        <v>5.1390698812614373</v>
      </c>
      <c r="K30" s="46">
        <f t="shared" si="1"/>
        <v>6.4069881261437089E-2</v>
      </c>
      <c r="L30" s="46">
        <f t="shared" si="2"/>
        <v>10.214069881261437</v>
      </c>
      <c r="M30" s="1">
        <v>70.491</v>
      </c>
    </row>
    <row r="31" spans="1:13" x14ac:dyDescent="0.35">
      <c r="A31" s="1" t="s">
        <v>1236</v>
      </c>
      <c r="B31" s="1">
        <v>2023</v>
      </c>
      <c r="C31" s="2">
        <v>45002</v>
      </c>
      <c r="D31" s="1" t="s">
        <v>66</v>
      </c>
      <c r="E31" s="1" t="s">
        <v>741</v>
      </c>
      <c r="F31" s="1" t="s">
        <v>42</v>
      </c>
      <c r="G31" s="1"/>
      <c r="H31" s="1">
        <v>30</v>
      </c>
      <c r="I31" s="1">
        <v>5.0419999999999998</v>
      </c>
      <c r="J31" s="46">
        <f t="shared" si="0"/>
        <v>5.1929780374429626</v>
      </c>
      <c r="K31" s="46">
        <f t="shared" si="1"/>
        <v>0.15097803744296279</v>
      </c>
      <c r="L31" s="46">
        <f t="shared" si="2"/>
        <v>10.234978037442962</v>
      </c>
      <c r="M31" s="1">
        <v>70.346999999999994</v>
      </c>
    </row>
    <row r="32" spans="1:13" x14ac:dyDescent="0.35">
      <c r="A32" s="1" t="s">
        <v>1236</v>
      </c>
      <c r="B32" s="1">
        <v>2023</v>
      </c>
      <c r="C32" s="2">
        <v>45002</v>
      </c>
      <c r="D32" s="1" t="s">
        <v>66</v>
      </c>
      <c r="E32" s="1" t="s">
        <v>232</v>
      </c>
      <c r="F32" s="1" t="s">
        <v>212</v>
      </c>
      <c r="G32" s="1"/>
      <c r="H32" s="1">
        <v>31</v>
      </c>
      <c r="I32" s="1">
        <v>5.0709999999999997</v>
      </c>
      <c r="J32" s="46">
        <f t="shared" si="0"/>
        <v>5.1880407796870998</v>
      </c>
      <c r="K32" s="46">
        <f t="shared" si="1"/>
        <v>0.11704077968710003</v>
      </c>
      <c r="L32" s="46">
        <f t="shared" si="2"/>
        <v>10.259040779687099</v>
      </c>
      <c r="M32" s="1">
        <v>70.182000000000002</v>
      </c>
    </row>
    <row r="33" spans="1:13" x14ac:dyDescent="0.35">
      <c r="A33" s="1" t="s">
        <v>1236</v>
      </c>
      <c r="B33" s="1">
        <v>2023</v>
      </c>
      <c r="C33" s="2">
        <v>45002</v>
      </c>
      <c r="D33" s="1" t="s">
        <v>66</v>
      </c>
      <c r="E33" s="1" t="s">
        <v>163</v>
      </c>
      <c r="F33" s="1" t="s">
        <v>164</v>
      </c>
      <c r="G33" s="1"/>
      <c r="H33" s="1">
        <v>32</v>
      </c>
      <c r="I33" s="1">
        <v>5.07</v>
      </c>
      <c r="J33" s="46">
        <f t="shared" si="0"/>
        <v>5.2070521988609606</v>
      </c>
      <c r="K33" s="46">
        <f t="shared" si="1"/>
        <v>0.13705219886096032</v>
      </c>
      <c r="L33" s="46">
        <f t="shared" si="2"/>
        <v>10.277052198860961</v>
      </c>
      <c r="M33" s="1">
        <v>70.058999999999997</v>
      </c>
    </row>
    <row r="34" spans="1:13" x14ac:dyDescent="0.35">
      <c r="A34" s="1" t="s">
        <v>1236</v>
      </c>
      <c r="B34" s="1">
        <v>2023</v>
      </c>
      <c r="C34" s="2">
        <v>45002</v>
      </c>
      <c r="D34" s="1" t="s">
        <v>66</v>
      </c>
      <c r="E34" s="1" t="s">
        <v>1237</v>
      </c>
      <c r="F34" s="1" t="s">
        <v>212</v>
      </c>
      <c r="G34" s="1"/>
      <c r="H34" s="1">
        <v>33</v>
      </c>
      <c r="I34" s="1">
        <v>5.0880000000000001</v>
      </c>
      <c r="J34" s="46">
        <f t="shared" si="0"/>
        <v>5.2040365367297055</v>
      </c>
      <c r="K34" s="46">
        <f t="shared" si="1"/>
        <v>0.11603653672970538</v>
      </c>
      <c r="L34" s="46">
        <f t="shared" ref="L34:L53" si="3">200*3.6/M34</f>
        <v>10.292036536729706</v>
      </c>
      <c r="M34" s="1">
        <v>69.956999999999994</v>
      </c>
    </row>
    <row r="35" spans="1:13" x14ac:dyDescent="0.35">
      <c r="A35" s="1" t="s">
        <v>1236</v>
      </c>
      <c r="B35" s="1">
        <v>2023</v>
      </c>
      <c r="C35" s="2">
        <v>45002</v>
      </c>
      <c r="D35" s="1" t="s">
        <v>66</v>
      </c>
      <c r="E35" s="1" t="s">
        <v>683</v>
      </c>
      <c r="F35" s="1" t="s">
        <v>95</v>
      </c>
      <c r="G35" s="1"/>
      <c r="H35" s="1">
        <v>34</v>
      </c>
      <c r="I35" s="1">
        <v>5.125</v>
      </c>
      <c r="J35" s="46">
        <f t="shared" si="0"/>
        <v>5.1829500064424678</v>
      </c>
      <c r="K35" s="46">
        <f t="shared" si="1"/>
        <v>5.7950006442467838E-2</v>
      </c>
      <c r="L35" s="46">
        <f t="shared" si="3"/>
        <v>10.307950006442468</v>
      </c>
      <c r="M35" s="1">
        <v>69.849000000000004</v>
      </c>
    </row>
    <row r="36" spans="1:13" x14ac:dyDescent="0.35">
      <c r="A36" s="1" t="s">
        <v>1236</v>
      </c>
      <c r="B36" s="1">
        <v>2023</v>
      </c>
      <c r="C36" s="2">
        <v>45002</v>
      </c>
      <c r="D36" s="1" t="s">
        <v>66</v>
      </c>
      <c r="E36" s="1" t="s">
        <v>51</v>
      </c>
      <c r="F36" s="1" t="s">
        <v>52</v>
      </c>
      <c r="G36" s="1"/>
      <c r="H36" s="1">
        <v>35</v>
      </c>
      <c r="I36" s="1">
        <v>5.0940000000000003</v>
      </c>
      <c r="J36" s="46">
        <f t="shared" si="0"/>
        <v>5.2250300111789487</v>
      </c>
      <c r="K36" s="46">
        <f t="shared" si="1"/>
        <v>0.13103001117894841</v>
      </c>
      <c r="L36" s="46">
        <f t="shared" si="3"/>
        <v>10.319030011178949</v>
      </c>
      <c r="M36" s="1">
        <v>69.774000000000001</v>
      </c>
    </row>
    <row r="37" spans="1:13" x14ac:dyDescent="0.35">
      <c r="A37" s="1" t="s">
        <v>1236</v>
      </c>
      <c r="B37" s="1">
        <v>2023</v>
      </c>
      <c r="C37" s="2">
        <v>45002</v>
      </c>
      <c r="D37" s="1" t="s">
        <v>66</v>
      </c>
      <c r="E37" s="1" t="s">
        <v>110</v>
      </c>
      <c r="F37" s="1" t="s">
        <v>58</v>
      </c>
      <c r="G37" s="1"/>
      <c r="H37" s="1">
        <v>36</v>
      </c>
      <c r="I37" s="49">
        <v>5.1310000000000002</v>
      </c>
      <c r="J37" s="119">
        <f t="shared" si="0"/>
        <v>5.2160575555076534</v>
      </c>
      <c r="K37" s="46">
        <f t="shared" si="1"/>
        <v>8.5057555507653149E-2</v>
      </c>
      <c r="L37" s="119">
        <f t="shared" si="3"/>
        <v>10.347057555507654</v>
      </c>
      <c r="M37" s="49">
        <v>69.584999999999994</v>
      </c>
    </row>
    <row r="38" spans="1:13" x14ac:dyDescent="0.35">
      <c r="A38" s="1" t="s">
        <v>1236</v>
      </c>
      <c r="B38" s="1">
        <v>2023</v>
      </c>
      <c r="C38" s="2">
        <v>45002</v>
      </c>
      <c r="D38" s="1" t="s">
        <v>66</v>
      </c>
      <c r="E38" s="1" t="s">
        <v>71</v>
      </c>
      <c r="F38" s="1" t="s">
        <v>61</v>
      </c>
      <c r="G38" s="1"/>
      <c r="H38" s="1">
        <v>37</v>
      </c>
      <c r="I38" s="49">
        <v>5.1159999999999997</v>
      </c>
      <c r="J38" s="119">
        <f t="shared" si="0"/>
        <v>5.2520663556246756</v>
      </c>
      <c r="K38" s="46">
        <f t="shared" si="1"/>
        <v>0.13606635562467595</v>
      </c>
      <c r="L38" s="119">
        <f t="shared" si="3"/>
        <v>10.368066355624675</v>
      </c>
      <c r="M38" s="49">
        <v>69.444000000000003</v>
      </c>
    </row>
    <row r="39" spans="1:13" x14ac:dyDescent="0.35">
      <c r="A39" s="1" t="s">
        <v>1236</v>
      </c>
      <c r="B39" s="1">
        <v>2023</v>
      </c>
      <c r="C39" s="2">
        <v>45002</v>
      </c>
      <c r="D39" s="1" t="s">
        <v>66</v>
      </c>
      <c r="E39" s="1" t="s">
        <v>165</v>
      </c>
      <c r="F39" s="1" t="s">
        <v>37</v>
      </c>
      <c r="G39" s="1"/>
      <c r="H39" s="1">
        <v>38</v>
      </c>
      <c r="I39" s="49">
        <v>5.1609999999999996</v>
      </c>
      <c r="J39" s="119">
        <f t="shared" si="0"/>
        <v>5.2400169883277474</v>
      </c>
      <c r="K39" s="46">
        <f t="shared" si="1"/>
        <v>7.9016988327747839E-2</v>
      </c>
      <c r="L39" s="119">
        <f t="shared" si="3"/>
        <v>10.401016988327747</v>
      </c>
      <c r="M39" s="49">
        <v>69.224000000000004</v>
      </c>
    </row>
    <row r="40" spans="1:13" x14ac:dyDescent="0.35">
      <c r="A40" s="1" t="s">
        <v>1236</v>
      </c>
      <c r="B40" s="1">
        <v>2023</v>
      </c>
      <c r="C40" s="2">
        <v>45002</v>
      </c>
      <c r="D40" s="1" t="s">
        <v>66</v>
      </c>
      <c r="E40" s="1" t="s">
        <v>189</v>
      </c>
      <c r="F40" s="1" t="s">
        <v>63</v>
      </c>
      <c r="G40" s="1"/>
      <c r="H40" s="1">
        <v>39</v>
      </c>
      <c r="I40" s="49">
        <v>5.1360000000000001</v>
      </c>
      <c r="J40" s="119">
        <f t="shared" si="0"/>
        <v>5.2900187089113482</v>
      </c>
      <c r="K40" s="46">
        <f t="shared" si="1"/>
        <v>0.15401870891134806</v>
      </c>
      <c r="L40" s="119">
        <f t="shared" si="3"/>
        <v>10.426018708911348</v>
      </c>
      <c r="M40" s="49">
        <v>69.058000000000007</v>
      </c>
    </row>
    <row r="41" spans="1:13" x14ac:dyDescent="0.35">
      <c r="A41" s="1" t="s">
        <v>1236</v>
      </c>
      <c r="B41" s="1">
        <v>2023</v>
      </c>
      <c r="C41" s="2">
        <v>45002</v>
      </c>
      <c r="D41" s="1" t="s">
        <v>66</v>
      </c>
      <c r="E41" s="49" t="s">
        <v>1238</v>
      </c>
      <c r="F41" s="1" t="s">
        <v>25</v>
      </c>
      <c r="G41" s="1"/>
      <c r="H41" s="1">
        <v>40</v>
      </c>
      <c r="I41" s="49">
        <v>5.1639999999999997</v>
      </c>
      <c r="J41" s="119">
        <f t="shared" si="0"/>
        <v>5.2759269205115569</v>
      </c>
      <c r="K41" s="46">
        <f t="shared" si="1"/>
        <v>0.11192692051155717</v>
      </c>
      <c r="L41" s="119">
        <f t="shared" si="3"/>
        <v>10.439926920511557</v>
      </c>
      <c r="M41" s="49">
        <v>68.965999999999994</v>
      </c>
    </row>
    <row r="42" spans="1:13" x14ac:dyDescent="0.35">
      <c r="A42" s="1" t="s">
        <v>1236</v>
      </c>
      <c r="B42" s="1">
        <v>2023</v>
      </c>
      <c r="C42" s="2">
        <v>45002</v>
      </c>
      <c r="D42" s="1" t="s">
        <v>66</v>
      </c>
      <c r="E42" s="1" t="s">
        <v>24</v>
      </c>
      <c r="F42" s="1" t="s">
        <v>25</v>
      </c>
      <c r="G42" s="1"/>
      <c r="H42" s="1">
        <v>41</v>
      </c>
      <c r="I42" s="49">
        <v>5.1879999999999997</v>
      </c>
      <c r="J42" s="119">
        <f t="shared" si="0"/>
        <v>5.2730109404739425</v>
      </c>
      <c r="K42" s="46">
        <f t="shared" si="1"/>
        <v>8.5010940473942753E-2</v>
      </c>
      <c r="L42" s="119">
        <f t="shared" si="3"/>
        <v>10.461010940473942</v>
      </c>
      <c r="M42" s="49">
        <v>68.826999999999998</v>
      </c>
    </row>
    <row r="43" spans="1:13" x14ac:dyDescent="0.35">
      <c r="A43" s="1" t="s">
        <v>1236</v>
      </c>
      <c r="B43" s="1">
        <v>2023</v>
      </c>
      <c r="C43" s="2">
        <v>45002</v>
      </c>
      <c r="D43" s="1" t="s">
        <v>66</v>
      </c>
      <c r="E43" s="1" t="s">
        <v>144</v>
      </c>
      <c r="F43" s="1" t="s">
        <v>145</v>
      </c>
      <c r="G43" s="1"/>
      <c r="H43" s="1">
        <v>42</v>
      </c>
      <c r="I43" s="49">
        <v>5.1740000000000004</v>
      </c>
      <c r="J43" s="119">
        <f t="shared" si="0"/>
        <v>5.3150520519208078</v>
      </c>
      <c r="K43" s="46">
        <f t="shared" si="1"/>
        <v>0.14105205192080739</v>
      </c>
      <c r="L43" s="119">
        <f t="shared" si="3"/>
        <v>10.489052051920808</v>
      </c>
      <c r="M43" s="49">
        <v>68.643000000000001</v>
      </c>
    </row>
    <row r="44" spans="1:13" x14ac:dyDescent="0.35">
      <c r="A44" s="1" t="s">
        <v>1236</v>
      </c>
      <c r="B44" s="1">
        <v>2023</v>
      </c>
      <c r="C44" s="2">
        <v>45002</v>
      </c>
      <c r="D44" s="1" t="s">
        <v>66</v>
      </c>
      <c r="E44" s="1" t="s">
        <v>853</v>
      </c>
      <c r="F44" s="1" t="s">
        <v>207</v>
      </c>
      <c r="G44" s="1"/>
      <c r="H44" s="1">
        <v>43</v>
      </c>
      <c r="I44" s="49">
        <v>5.2009999999999996</v>
      </c>
      <c r="J44" s="119">
        <f t="shared" si="0"/>
        <v>5.2979938464230516</v>
      </c>
      <c r="K44" s="46">
        <f t="shared" si="1"/>
        <v>9.6993846423051977E-2</v>
      </c>
      <c r="L44" s="119">
        <f t="shared" si="3"/>
        <v>10.498993846423051</v>
      </c>
      <c r="M44" s="49">
        <v>68.578000000000003</v>
      </c>
    </row>
    <row r="45" spans="1:13" x14ac:dyDescent="0.35">
      <c r="A45" s="1" t="s">
        <v>1236</v>
      </c>
      <c r="B45" s="1">
        <v>2023</v>
      </c>
      <c r="C45" s="2">
        <v>45002</v>
      </c>
      <c r="D45" s="1" t="s">
        <v>66</v>
      </c>
      <c r="E45" s="1" t="s">
        <v>803</v>
      </c>
      <c r="F45" s="1" t="s">
        <v>207</v>
      </c>
      <c r="G45" s="1"/>
      <c r="H45" s="1">
        <v>44</v>
      </c>
      <c r="I45" s="49"/>
      <c r="J45" s="119"/>
      <c r="K45" s="46"/>
      <c r="L45" s="119">
        <f t="shared" si="3"/>
        <v>10.518934081346424</v>
      </c>
      <c r="M45" s="1">
        <v>68.447999999999993</v>
      </c>
    </row>
    <row r="46" spans="1:13" x14ac:dyDescent="0.35">
      <c r="A46" s="1" t="s">
        <v>1236</v>
      </c>
      <c r="B46" s="1">
        <v>2023</v>
      </c>
      <c r="C46" s="2">
        <v>45002</v>
      </c>
      <c r="D46" s="1" t="s">
        <v>66</v>
      </c>
      <c r="E46" s="1" t="s">
        <v>62</v>
      </c>
      <c r="F46" s="1" t="s">
        <v>63</v>
      </c>
      <c r="G46" s="1"/>
      <c r="H46" s="1">
        <v>45</v>
      </c>
      <c r="I46" s="49">
        <v>5.2229999999999999</v>
      </c>
      <c r="J46" s="119">
        <f t="shared" ref="J46:J53" si="4">L46-I46</f>
        <v>5.3119408872761342</v>
      </c>
      <c r="K46" s="46">
        <f t="shared" ref="K46:K109" si="5">J46-I46</f>
        <v>8.8940887276134362E-2</v>
      </c>
      <c r="L46" s="119">
        <f t="shared" si="3"/>
        <v>10.534940887276134</v>
      </c>
      <c r="M46" s="1">
        <v>68.343999999999994</v>
      </c>
    </row>
    <row r="47" spans="1:13" x14ac:dyDescent="0.35">
      <c r="A47" s="1" t="s">
        <v>1236</v>
      </c>
      <c r="B47" s="1">
        <v>2023</v>
      </c>
      <c r="C47" s="2">
        <v>45002</v>
      </c>
      <c r="D47" s="1" t="s">
        <v>66</v>
      </c>
      <c r="E47" s="1" t="s">
        <v>151</v>
      </c>
      <c r="F47" s="1" t="s">
        <v>152</v>
      </c>
      <c r="G47" s="1"/>
      <c r="H47" s="1">
        <v>46</v>
      </c>
      <c r="I47" s="49">
        <v>5.226</v>
      </c>
      <c r="J47" s="119">
        <f t="shared" si="4"/>
        <v>5.3420317040951124</v>
      </c>
      <c r="K47" s="46">
        <f t="shared" si="5"/>
        <v>0.11603170409511243</v>
      </c>
      <c r="L47" s="119">
        <f t="shared" si="3"/>
        <v>10.568031704095112</v>
      </c>
      <c r="M47" s="1">
        <v>68.13</v>
      </c>
    </row>
    <row r="48" spans="1:13" x14ac:dyDescent="0.35">
      <c r="A48" s="1" t="s">
        <v>1236</v>
      </c>
      <c r="B48" s="1">
        <v>2023</v>
      </c>
      <c r="C48" s="2">
        <v>45002</v>
      </c>
      <c r="D48" s="1" t="s">
        <v>66</v>
      </c>
      <c r="E48" s="1" t="s">
        <v>1239</v>
      </c>
      <c r="F48" s="1" t="s">
        <v>164</v>
      </c>
      <c r="G48" s="1"/>
      <c r="H48" s="1">
        <v>47</v>
      </c>
      <c r="I48" s="49">
        <v>5.2110000000000003</v>
      </c>
      <c r="J48" s="119">
        <f t="shared" si="4"/>
        <v>5.3800388043893967</v>
      </c>
      <c r="K48" s="46">
        <f t="shared" si="5"/>
        <v>0.16903880438939645</v>
      </c>
      <c r="L48" s="119">
        <f t="shared" si="3"/>
        <v>10.591038804389397</v>
      </c>
      <c r="M48" s="1">
        <v>67.981999999999999</v>
      </c>
    </row>
    <row r="49" spans="1:13" x14ac:dyDescent="0.35">
      <c r="A49" s="1" t="s">
        <v>1236</v>
      </c>
      <c r="B49" s="1">
        <v>2023</v>
      </c>
      <c r="C49" s="2">
        <v>45002</v>
      </c>
      <c r="D49" s="1" t="s">
        <v>66</v>
      </c>
      <c r="E49" s="1" t="s">
        <v>141</v>
      </c>
      <c r="F49" s="1" t="s">
        <v>142</v>
      </c>
      <c r="G49" s="1"/>
      <c r="H49" s="1">
        <v>48</v>
      </c>
      <c r="I49" s="49">
        <v>5.2370000000000001</v>
      </c>
      <c r="J49" s="119">
        <f t="shared" si="4"/>
        <v>5.3779287178050694</v>
      </c>
      <c r="K49" s="46">
        <f t="shared" si="5"/>
        <v>0.14092871780506933</v>
      </c>
      <c r="L49" s="119">
        <f t="shared" si="3"/>
        <v>10.61492871780507</v>
      </c>
      <c r="M49" s="1">
        <v>67.828999999999994</v>
      </c>
    </row>
    <row r="50" spans="1:13" x14ac:dyDescent="0.35">
      <c r="A50" s="1" t="s">
        <v>1236</v>
      </c>
      <c r="B50" s="1">
        <v>2023</v>
      </c>
      <c r="C50" s="2">
        <v>45002</v>
      </c>
      <c r="D50" s="1" t="s">
        <v>66</v>
      </c>
      <c r="E50" s="1" t="s">
        <v>111</v>
      </c>
      <c r="F50" s="1" t="s">
        <v>61</v>
      </c>
      <c r="G50" s="1"/>
      <c r="H50" s="1">
        <v>49</v>
      </c>
      <c r="I50" s="49">
        <v>5.2439999999999998</v>
      </c>
      <c r="J50" s="119">
        <f t="shared" si="4"/>
        <v>5.4929739628381391</v>
      </c>
      <c r="K50" s="46">
        <f t="shared" si="5"/>
        <v>0.24897396283813933</v>
      </c>
      <c r="L50" s="119">
        <f t="shared" si="3"/>
        <v>10.736973962838139</v>
      </c>
      <c r="M50" s="49">
        <v>67.058000000000007</v>
      </c>
    </row>
    <row r="51" spans="1:13" x14ac:dyDescent="0.35">
      <c r="A51" s="1" t="s">
        <v>1236</v>
      </c>
      <c r="B51" s="1">
        <v>2023</v>
      </c>
      <c r="C51" s="2">
        <v>45002</v>
      </c>
      <c r="D51" s="1" t="s">
        <v>66</v>
      </c>
      <c r="E51" s="1" t="s">
        <v>130</v>
      </c>
      <c r="F51" s="1" t="s">
        <v>131</v>
      </c>
      <c r="G51" s="1"/>
      <c r="H51" s="1">
        <v>50</v>
      </c>
      <c r="I51" s="49">
        <v>5.5090000000000003</v>
      </c>
      <c r="J51" s="119">
        <f t="shared" si="4"/>
        <v>5.6399625270981719</v>
      </c>
      <c r="K51" s="46">
        <f t="shared" si="5"/>
        <v>0.13096252709817158</v>
      </c>
      <c r="L51" s="119">
        <f t="shared" si="3"/>
        <v>11.148962527098172</v>
      </c>
      <c r="M51" s="49">
        <v>64.58</v>
      </c>
    </row>
    <row r="52" spans="1:13" x14ac:dyDescent="0.35">
      <c r="A52" s="1" t="s">
        <v>1236</v>
      </c>
      <c r="B52" s="1">
        <v>2023</v>
      </c>
      <c r="C52" s="2">
        <v>45002</v>
      </c>
      <c r="D52" s="1" t="s">
        <v>66</v>
      </c>
      <c r="E52" s="1" t="s">
        <v>1240</v>
      </c>
      <c r="F52" s="1" t="s">
        <v>161</v>
      </c>
      <c r="G52" s="1"/>
      <c r="H52" s="1">
        <v>51</v>
      </c>
      <c r="I52" s="49">
        <v>5.5780000000000003</v>
      </c>
      <c r="J52" s="119">
        <f t="shared" si="4"/>
        <v>5.7390179657660196</v>
      </c>
      <c r="K52" s="46">
        <f t="shared" si="5"/>
        <v>0.16101796576601934</v>
      </c>
      <c r="L52" s="119">
        <f t="shared" si="3"/>
        <v>11.31701796576602</v>
      </c>
      <c r="M52" s="49">
        <v>63.621000000000002</v>
      </c>
    </row>
    <row r="53" spans="1:13" x14ac:dyDescent="0.35">
      <c r="A53" s="1" t="s">
        <v>1236</v>
      </c>
      <c r="B53" s="1">
        <v>2023</v>
      </c>
      <c r="C53" s="2">
        <v>45002</v>
      </c>
      <c r="D53" s="1" t="s">
        <v>66</v>
      </c>
      <c r="E53" s="1" t="s">
        <v>687</v>
      </c>
      <c r="F53" s="1" t="s">
        <v>161</v>
      </c>
      <c r="G53" s="1"/>
      <c r="H53" s="1">
        <v>52</v>
      </c>
      <c r="I53" s="49">
        <v>5.6740000000000004</v>
      </c>
      <c r="J53" s="119">
        <f t="shared" si="4"/>
        <v>5.8809421450466202</v>
      </c>
      <c r="K53" s="46">
        <f t="shared" si="5"/>
        <v>0.20694214504661979</v>
      </c>
      <c r="L53" s="119">
        <f t="shared" si="3"/>
        <v>11.554942145046621</v>
      </c>
      <c r="M53" s="49">
        <v>62.311</v>
      </c>
    </row>
    <row r="54" spans="1:13" x14ac:dyDescent="0.35">
      <c r="A54" s="4" t="s">
        <v>1171</v>
      </c>
      <c r="B54" s="4">
        <v>2023</v>
      </c>
      <c r="C54" s="5">
        <v>44983</v>
      </c>
      <c r="D54" s="4" t="s">
        <v>66</v>
      </c>
      <c r="E54" s="4" t="s">
        <v>92</v>
      </c>
      <c r="F54" s="4" t="s">
        <v>23</v>
      </c>
      <c r="G54" s="11">
        <f>(C54-VLOOKUP(E54,Riders!$A$2:$C$267,2,FALSE))/365</f>
        <v>25.972602739726028</v>
      </c>
      <c r="H54" s="4">
        <v>1</v>
      </c>
      <c r="I54" s="51">
        <v>4.6719999999999997</v>
      </c>
      <c r="J54" s="100">
        <v>4.7130204645585136</v>
      </c>
      <c r="K54" s="50">
        <f t="shared" si="5"/>
        <v>4.1020464558513936E-2</v>
      </c>
      <c r="L54" s="100">
        <v>9.3850204645585134</v>
      </c>
      <c r="M54" s="51">
        <v>76.718000000000004</v>
      </c>
    </row>
    <row r="55" spans="1:13" x14ac:dyDescent="0.35">
      <c r="A55" s="4" t="s">
        <v>1171</v>
      </c>
      <c r="B55" s="4">
        <v>2023</v>
      </c>
      <c r="C55" s="5">
        <v>44983</v>
      </c>
      <c r="D55" s="4" t="s">
        <v>66</v>
      </c>
      <c r="E55" s="4" t="s">
        <v>184</v>
      </c>
      <c r="F55" s="4" t="s">
        <v>478</v>
      </c>
      <c r="G55" s="11" t="e">
        <f>(C55-VLOOKUP(E55,Riders!$A$2:$C$267,2,FALSE))/365</f>
        <v>#N/A</v>
      </c>
      <c r="H55" s="4">
        <v>2</v>
      </c>
      <c r="I55" s="51">
        <v>4.7389999999999999</v>
      </c>
      <c r="J55" s="100">
        <v>4.7530438216023105</v>
      </c>
      <c r="K55" s="50">
        <f t="shared" si="5"/>
        <v>1.4043821602310658E-2</v>
      </c>
      <c r="L55" s="100">
        <v>9.4920438216023104</v>
      </c>
      <c r="M55" s="51">
        <v>75.852999999999994</v>
      </c>
    </row>
    <row r="56" spans="1:13" x14ac:dyDescent="0.35">
      <c r="A56" s="4" t="s">
        <v>1171</v>
      </c>
      <c r="B56" s="4">
        <v>2023</v>
      </c>
      <c r="C56" s="5">
        <v>44983</v>
      </c>
      <c r="D56" s="4" t="s">
        <v>66</v>
      </c>
      <c r="E56" s="4" t="s">
        <v>22</v>
      </c>
      <c r="F56" s="4" t="s">
        <v>23</v>
      </c>
      <c r="G56" s="11">
        <f>(C56-VLOOKUP(E56,Riders!$A$2:$C$267,2,FALSE))/365</f>
        <v>29.969863013698632</v>
      </c>
      <c r="H56" s="4">
        <v>3</v>
      </c>
      <c r="I56" s="51">
        <v>4.782</v>
      </c>
      <c r="J56" s="100">
        <v>4.7869964514971493</v>
      </c>
      <c r="K56" s="50">
        <f t="shared" si="5"/>
        <v>4.9964514971492235E-3</v>
      </c>
      <c r="L56" s="100">
        <v>9.5689964514971493</v>
      </c>
      <c r="M56" s="51">
        <v>75.242999999999995</v>
      </c>
    </row>
    <row r="57" spans="1:13" x14ac:dyDescent="0.35">
      <c r="A57" s="4" t="s">
        <v>1171</v>
      </c>
      <c r="B57" s="4">
        <v>2023</v>
      </c>
      <c r="C57" s="5">
        <v>44983</v>
      </c>
      <c r="D57" s="4" t="s">
        <v>66</v>
      </c>
      <c r="E57" s="4" t="s">
        <v>754</v>
      </c>
      <c r="F57" s="4" t="s">
        <v>27</v>
      </c>
      <c r="G57" s="11" t="e">
        <f>(C57-VLOOKUP(E57,Riders!$A$2:$C$267,2,FALSE))/365</f>
        <v>#N/A</v>
      </c>
      <c r="H57" s="4">
        <v>4</v>
      </c>
      <c r="I57" s="51">
        <v>4.7729999999999997</v>
      </c>
      <c r="J57" s="100">
        <v>4.8139617320444188</v>
      </c>
      <c r="K57" s="50">
        <f t="shared" si="5"/>
        <v>4.0961732044419108E-2</v>
      </c>
      <c r="L57" s="100">
        <v>9.5869617320444185</v>
      </c>
      <c r="M57" s="51">
        <v>75.102000000000004</v>
      </c>
    </row>
    <row r="58" spans="1:13" x14ac:dyDescent="0.35">
      <c r="A58" s="4" t="s">
        <v>1171</v>
      </c>
      <c r="B58" s="4">
        <v>2023</v>
      </c>
      <c r="C58" s="5">
        <v>44983</v>
      </c>
      <c r="D58" s="4" t="s">
        <v>66</v>
      </c>
      <c r="E58" s="4" t="s">
        <v>105</v>
      </c>
      <c r="F58" s="4" t="s">
        <v>39</v>
      </c>
      <c r="G58" s="11">
        <f>(C58-VLOOKUP(E58,Riders!$A$2:$C$267,2,FALSE))/365</f>
        <v>24.158904109589042</v>
      </c>
      <c r="H58" s="4">
        <v>5</v>
      </c>
      <c r="I58" s="51">
        <v>4.7530000000000001</v>
      </c>
      <c r="J58" s="100">
        <v>4.8459761092150178</v>
      </c>
      <c r="K58" s="50">
        <f t="shared" si="5"/>
        <v>9.2976109215017644E-2</v>
      </c>
      <c r="L58" s="100">
        <v>9.5989761092150179</v>
      </c>
      <c r="M58" s="51">
        <v>75.007999999999996</v>
      </c>
    </row>
    <row r="59" spans="1:13" x14ac:dyDescent="0.35">
      <c r="A59" s="4" t="s">
        <v>1171</v>
      </c>
      <c r="B59" s="4">
        <v>2023</v>
      </c>
      <c r="C59" s="5">
        <v>44983</v>
      </c>
      <c r="D59" s="4" t="s">
        <v>66</v>
      </c>
      <c r="E59" s="4" t="s">
        <v>469</v>
      </c>
      <c r="F59" s="4" t="s">
        <v>31</v>
      </c>
      <c r="G59" s="11" t="e">
        <f>(C59-VLOOKUP(E59,Riders!$A$2:$C$267,2,FALSE))/365</f>
        <v>#N/A</v>
      </c>
      <c r="H59" s="4">
        <v>6</v>
      </c>
      <c r="I59" s="51">
        <v>4.7610000000000001</v>
      </c>
      <c r="J59" s="100">
        <v>4.8510470990307839</v>
      </c>
      <c r="K59" s="50">
        <f t="shared" si="5"/>
        <v>9.0047099030783784E-2</v>
      </c>
      <c r="L59" s="100">
        <v>9.612047099030784</v>
      </c>
      <c r="M59" s="51">
        <v>74.906000000000006</v>
      </c>
    </row>
    <row r="60" spans="1:13" x14ac:dyDescent="0.35">
      <c r="A60" s="4" t="s">
        <v>1171</v>
      </c>
      <c r="B60" s="4">
        <v>2023</v>
      </c>
      <c r="C60" s="5">
        <v>44983</v>
      </c>
      <c r="D60" s="4" t="s">
        <v>66</v>
      </c>
      <c r="E60" s="4" t="s">
        <v>196</v>
      </c>
      <c r="F60" s="4" t="s">
        <v>52</v>
      </c>
      <c r="G60" s="11" t="e">
        <f>(C60-VLOOKUP(E60,Riders!$A$2:$C$267,2,FALSE))/365</f>
        <v>#N/A</v>
      </c>
      <c r="H60" s="4">
        <v>7</v>
      </c>
      <c r="I60" s="51">
        <v>4.7759999999999998</v>
      </c>
      <c r="J60" s="100">
        <v>4.8570091112211191</v>
      </c>
      <c r="K60" s="50">
        <f t="shared" si="5"/>
        <v>8.1009111221119312E-2</v>
      </c>
      <c r="L60" s="100">
        <v>9.6330091112211189</v>
      </c>
      <c r="M60" s="51">
        <v>74.742999999999995</v>
      </c>
    </row>
    <row r="61" spans="1:13" x14ac:dyDescent="0.35">
      <c r="A61" s="4" t="s">
        <v>1171</v>
      </c>
      <c r="B61" s="4">
        <v>2023</v>
      </c>
      <c r="C61" s="5">
        <v>44983</v>
      </c>
      <c r="D61" s="4" t="s">
        <v>66</v>
      </c>
      <c r="E61" s="4" t="s">
        <v>143</v>
      </c>
      <c r="F61" s="4" t="s">
        <v>95</v>
      </c>
      <c r="G61" s="11">
        <f>(C61-VLOOKUP(E61,Riders!$A$2:$C$267,2,FALSE))/365</f>
        <v>27.904109589041095</v>
      </c>
      <c r="H61" s="4">
        <v>8</v>
      </c>
      <c r="I61" s="51">
        <v>4.782</v>
      </c>
      <c r="J61" s="100">
        <v>4.8640437823209464</v>
      </c>
      <c r="K61" s="50">
        <f t="shared" si="5"/>
        <v>8.2043782320946335E-2</v>
      </c>
      <c r="L61" s="100">
        <v>9.6460437823209464</v>
      </c>
      <c r="M61" s="51">
        <v>74.641999999999996</v>
      </c>
    </row>
    <row r="62" spans="1:13" x14ac:dyDescent="0.35">
      <c r="A62" s="4" t="s">
        <v>1171</v>
      </c>
      <c r="B62" s="4">
        <v>2023</v>
      </c>
      <c r="C62" s="5">
        <v>44983</v>
      </c>
      <c r="D62" s="4" t="s">
        <v>66</v>
      </c>
      <c r="E62" s="4" t="s">
        <v>101</v>
      </c>
      <c r="F62" s="4" t="s">
        <v>102</v>
      </c>
      <c r="G62" s="11">
        <f>(C62-VLOOKUP(E62,Riders!$A$2:$C$267,2,FALSE))/365</f>
        <v>23.87945205479452</v>
      </c>
      <c r="H62" s="4">
        <v>9</v>
      </c>
      <c r="I62" s="51">
        <v>4.8099999999999996</v>
      </c>
      <c r="J62" s="100">
        <v>4.8440627514078853</v>
      </c>
      <c r="K62" s="50">
        <f t="shared" si="5"/>
        <v>3.4062751407885727E-2</v>
      </c>
      <c r="L62" s="100">
        <v>9.6540627514078849</v>
      </c>
      <c r="M62" s="51">
        <v>74.58</v>
      </c>
    </row>
    <row r="63" spans="1:13" x14ac:dyDescent="0.35">
      <c r="A63" s="4" t="s">
        <v>1171</v>
      </c>
      <c r="B63" s="4">
        <v>2023</v>
      </c>
      <c r="C63" s="5">
        <v>44983</v>
      </c>
      <c r="D63" s="4" t="s">
        <v>66</v>
      </c>
      <c r="E63" s="4" t="s">
        <v>202</v>
      </c>
      <c r="F63" s="4" t="s">
        <v>46</v>
      </c>
      <c r="G63" s="11">
        <f>(C63-VLOOKUP(E63,Riders!$A$2:$C$267,2,FALSE))/365</f>
        <v>27.624657534246577</v>
      </c>
      <c r="H63" s="4">
        <v>10</v>
      </c>
      <c r="I63" s="51">
        <v>4.8209999999999997</v>
      </c>
      <c r="J63" s="100">
        <v>4.8600627655569308</v>
      </c>
      <c r="K63" s="50">
        <f t="shared" si="5"/>
        <v>3.9062765556931112E-2</v>
      </c>
      <c r="L63" s="100">
        <v>9.6810627655569306</v>
      </c>
      <c r="M63" s="51">
        <v>74.372</v>
      </c>
    </row>
    <row r="64" spans="1:13" x14ac:dyDescent="0.35">
      <c r="A64" s="4" t="s">
        <v>1171</v>
      </c>
      <c r="B64" s="4">
        <v>2023</v>
      </c>
      <c r="C64" s="5">
        <v>44983</v>
      </c>
      <c r="D64" s="4" t="s">
        <v>66</v>
      </c>
      <c r="E64" s="4" t="s">
        <v>755</v>
      </c>
      <c r="F64" s="4" t="s">
        <v>109</v>
      </c>
      <c r="G64" s="11">
        <f>(C64-VLOOKUP(E64,Riders!$A$2:$C$267,2,FALSE))/365</f>
        <v>29.375342465753423</v>
      </c>
      <c r="H64" s="4">
        <v>11</v>
      </c>
      <c r="I64" s="51">
        <v>4.8140000000000001</v>
      </c>
      <c r="J64" s="100">
        <v>4.881011108866895</v>
      </c>
      <c r="K64" s="50">
        <f t="shared" si="5"/>
        <v>6.7011108866894986E-2</v>
      </c>
      <c r="L64" s="100">
        <v>9.6950111088668951</v>
      </c>
      <c r="M64" s="51">
        <v>74.265000000000001</v>
      </c>
    </row>
    <row r="65" spans="1:13" x14ac:dyDescent="0.35">
      <c r="A65" s="4" t="s">
        <v>1171</v>
      </c>
      <c r="B65" s="4">
        <v>2023</v>
      </c>
      <c r="C65" s="5">
        <v>44983</v>
      </c>
      <c r="D65" s="4" t="s">
        <v>66</v>
      </c>
      <c r="E65" s="4" t="s">
        <v>96</v>
      </c>
      <c r="F65" s="4" t="s">
        <v>27</v>
      </c>
      <c r="G65" s="11">
        <f>(C65-VLOOKUP(E65,Riders!$A$2:$C$267,2,FALSE))/365</f>
        <v>24.115068493150684</v>
      </c>
      <c r="H65" s="4">
        <v>12</v>
      </c>
      <c r="I65" s="51">
        <v>4.8129999999999997</v>
      </c>
      <c r="J65" s="100">
        <v>4.8850146008997593</v>
      </c>
      <c r="K65" s="50">
        <f t="shared" si="5"/>
        <v>7.2014600899759529E-2</v>
      </c>
      <c r="L65" s="100">
        <v>9.698014600899759</v>
      </c>
      <c r="M65" s="51">
        <v>74.242000000000004</v>
      </c>
    </row>
    <row r="66" spans="1:13" x14ac:dyDescent="0.35">
      <c r="A66" s="4" t="s">
        <v>1171</v>
      </c>
      <c r="B66" s="4">
        <v>2023</v>
      </c>
      <c r="C66" s="5">
        <v>44983</v>
      </c>
      <c r="D66" s="4" t="s">
        <v>66</v>
      </c>
      <c r="E66" s="4" t="s">
        <v>112</v>
      </c>
      <c r="F66" s="4" t="s">
        <v>113</v>
      </c>
      <c r="G66" s="11">
        <f>(C66-VLOOKUP(E66,Riders!$A$2:$C$267,2,FALSE))/365</f>
        <v>25.863013698630137</v>
      </c>
      <c r="H66" s="4">
        <v>13</v>
      </c>
      <c r="I66" s="51">
        <v>4.82</v>
      </c>
      <c r="J66" s="100">
        <v>4.8879524310330886</v>
      </c>
      <c r="K66" s="50">
        <f t="shared" si="5"/>
        <v>6.7952431033088345E-2</v>
      </c>
      <c r="L66" s="100">
        <v>9.7079524310330889</v>
      </c>
      <c r="M66" s="51">
        <v>74.165999999999997</v>
      </c>
    </row>
    <row r="67" spans="1:13" x14ac:dyDescent="0.35">
      <c r="A67" s="4" t="s">
        <v>1171</v>
      </c>
      <c r="B67" s="4">
        <v>2023</v>
      </c>
      <c r="C67" s="5">
        <v>44983</v>
      </c>
      <c r="D67" s="4" t="s">
        <v>66</v>
      </c>
      <c r="E67" s="4" t="s">
        <v>953</v>
      </c>
      <c r="F67" s="4" t="s">
        <v>29</v>
      </c>
      <c r="G67" s="11" t="e">
        <f>(C67-VLOOKUP(E67,Riders!$A$2:$C$267,2,FALSE))/365</f>
        <v>#N/A</v>
      </c>
      <c r="H67" s="4">
        <v>14</v>
      </c>
      <c r="I67" s="51">
        <v>4.8520000000000003</v>
      </c>
      <c r="J67" s="100">
        <v>4.8860202063919278</v>
      </c>
      <c r="K67" s="50">
        <f t="shared" si="5"/>
        <v>3.4020206391927488E-2</v>
      </c>
      <c r="L67" s="100">
        <v>9.7380202063919281</v>
      </c>
      <c r="M67" s="51">
        <v>73.936999999999998</v>
      </c>
    </row>
    <row r="68" spans="1:13" x14ac:dyDescent="0.35">
      <c r="A68" s="4" t="s">
        <v>1171</v>
      </c>
      <c r="B68" s="4">
        <v>2023</v>
      </c>
      <c r="C68" s="5">
        <v>44983</v>
      </c>
      <c r="D68" s="4" t="s">
        <v>66</v>
      </c>
      <c r="E68" s="4" t="s">
        <v>114</v>
      </c>
      <c r="F68" s="4" t="s">
        <v>102</v>
      </c>
      <c r="G68" s="11">
        <f>(C68-VLOOKUP(E68,Riders!$A$2:$C$267,2,FALSE))/365</f>
        <v>23.046575342465754</v>
      </c>
      <c r="H68" s="4">
        <v>15</v>
      </c>
      <c r="I68" s="51">
        <v>4.8339999999999996</v>
      </c>
      <c r="J68" s="100">
        <v>4.907973020146942</v>
      </c>
      <c r="K68" s="50">
        <f t="shared" si="5"/>
        <v>7.3973020146942403E-2</v>
      </c>
      <c r="L68" s="100">
        <v>9.7419730201469417</v>
      </c>
      <c r="M68" s="51">
        <v>73.906999999999996</v>
      </c>
    </row>
    <row r="69" spans="1:13" x14ac:dyDescent="0.35">
      <c r="A69" s="4" t="s">
        <v>1171</v>
      </c>
      <c r="B69" s="4">
        <v>2023</v>
      </c>
      <c r="C69" s="5">
        <v>44983</v>
      </c>
      <c r="D69" s="4" t="s">
        <v>66</v>
      </c>
      <c r="E69" s="4" t="s">
        <v>169</v>
      </c>
      <c r="F69" s="4" t="s">
        <v>31</v>
      </c>
      <c r="G69" s="11" t="e">
        <f>(C69-VLOOKUP(E69,Riders!$A$2:$C$267,2,FALSE))/365</f>
        <v>#N/A</v>
      </c>
      <c r="H69" s="4">
        <v>16</v>
      </c>
      <c r="I69" s="51">
        <v>4.819</v>
      </c>
      <c r="J69" s="100">
        <v>4.9380230238640506</v>
      </c>
      <c r="K69" s="50">
        <f t="shared" si="5"/>
        <v>0.11902302386405061</v>
      </c>
      <c r="L69" s="100">
        <v>9.7570230238640505</v>
      </c>
      <c r="M69" s="51">
        <v>73.793000000000006</v>
      </c>
    </row>
    <row r="70" spans="1:13" x14ac:dyDescent="0.35">
      <c r="A70" s="4" t="s">
        <v>1171</v>
      </c>
      <c r="B70" s="4">
        <v>2023</v>
      </c>
      <c r="C70" s="5">
        <v>44983</v>
      </c>
      <c r="D70" s="4" t="s">
        <v>66</v>
      </c>
      <c r="E70" s="4" t="s">
        <v>132</v>
      </c>
      <c r="F70" s="4" t="s">
        <v>113</v>
      </c>
      <c r="G70" s="11">
        <f>(C70-VLOOKUP(E70,Riders!$A$2:$C$267,2,FALSE))/365</f>
        <v>23.641095890410959</v>
      </c>
      <c r="H70" s="4">
        <v>17</v>
      </c>
      <c r="I70" s="51">
        <v>4.8330000000000002</v>
      </c>
      <c r="J70" s="100">
        <v>4.9330223804679552</v>
      </c>
      <c r="K70" s="50">
        <f t="shared" si="5"/>
        <v>0.10002238046795497</v>
      </c>
      <c r="L70" s="100">
        <v>9.7660223804679553</v>
      </c>
      <c r="M70" s="51">
        <v>73.724999999999994</v>
      </c>
    </row>
    <row r="71" spans="1:13" x14ac:dyDescent="0.35">
      <c r="A71" s="4" t="s">
        <v>1171</v>
      </c>
      <c r="B71" s="4">
        <v>2023</v>
      </c>
      <c r="C71" s="5">
        <v>44983</v>
      </c>
      <c r="D71" s="4" t="s">
        <v>66</v>
      </c>
      <c r="E71" s="4" t="s">
        <v>947</v>
      </c>
      <c r="F71" s="4" t="s">
        <v>29</v>
      </c>
      <c r="G71" s="11" t="e">
        <f>(C71-VLOOKUP(E71,Riders!$A$2:$C$267,2,FALSE))/365</f>
        <v>#N/A</v>
      </c>
      <c r="H71" s="4">
        <v>18</v>
      </c>
      <c r="I71" s="51">
        <v>4.8440000000000003</v>
      </c>
      <c r="J71" s="100">
        <v>4.9279869706840378</v>
      </c>
      <c r="K71" s="50">
        <f t="shared" si="5"/>
        <v>8.3986970684037487E-2</v>
      </c>
      <c r="L71" s="100">
        <v>9.7719869706840381</v>
      </c>
      <c r="M71" s="51">
        <v>73.680000000000007</v>
      </c>
    </row>
    <row r="72" spans="1:13" x14ac:dyDescent="0.35">
      <c r="A72" s="4" t="s">
        <v>1171</v>
      </c>
      <c r="B72" s="4">
        <v>2023</v>
      </c>
      <c r="C72" s="5">
        <v>44983</v>
      </c>
      <c r="D72" s="4" t="s">
        <v>66</v>
      </c>
      <c r="E72" s="4" t="s">
        <v>125</v>
      </c>
      <c r="F72" s="4" t="s">
        <v>75</v>
      </c>
      <c r="G72" s="11">
        <f>(C72-VLOOKUP(E72,Riders!$A$2:$C$267,2,FALSE))/365</f>
        <v>26.049315068493151</v>
      </c>
      <c r="H72" s="4">
        <v>19</v>
      </c>
      <c r="I72" s="51">
        <v>4.8170000000000002</v>
      </c>
      <c r="J72" s="100">
        <v>4.9669380350591101</v>
      </c>
      <c r="K72" s="50">
        <f t="shared" si="5"/>
        <v>0.14993803505910996</v>
      </c>
      <c r="L72" s="100">
        <v>9.7839380350591103</v>
      </c>
      <c r="M72" s="51">
        <v>73.59</v>
      </c>
    </row>
    <row r="73" spans="1:13" x14ac:dyDescent="0.35">
      <c r="A73" s="4" t="s">
        <v>1171</v>
      </c>
      <c r="B73" s="4">
        <v>2023</v>
      </c>
      <c r="C73" s="5">
        <v>44983</v>
      </c>
      <c r="D73" s="4" t="s">
        <v>66</v>
      </c>
      <c r="E73" s="4" t="s">
        <v>127</v>
      </c>
      <c r="F73" s="4" t="s">
        <v>33</v>
      </c>
      <c r="G73" s="11">
        <f>(C73-VLOOKUP(E73,Riders!$A$2:$C$267,2,FALSE))/365</f>
        <v>19.764383561643836</v>
      </c>
      <c r="H73" s="4">
        <v>20</v>
      </c>
      <c r="I73" s="51">
        <v>4.8490000000000002</v>
      </c>
      <c r="J73" s="100">
        <v>4.9599970300536764</v>
      </c>
      <c r="K73" s="50">
        <f t="shared" si="5"/>
        <v>0.11099703005367623</v>
      </c>
      <c r="L73" s="100">
        <v>9.8089970300536766</v>
      </c>
      <c r="M73" s="51">
        <v>73.402000000000001</v>
      </c>
    </row>
    <row r="74" spans="1:13" x14ac:dyDescent="0.35">
      <c r="A74" s="4" t="s">
        <v>1171</v>
      </c>
      <c r="B74" s="4">
        <v>2023</v>
      </c>
      <c r="C74" s="5">
        <v>44983</v>
      </c>
      <c r="D74" s="4" t="s">
        <v>66</v>
      </c>
      <c r="E74" s="4" t="s">
        <v>172</v>
      </c>
      <c r="F74" s="4" t="s">
        <v>42</v>
      </c>
      <c r="G74" s="11">
        <f>(C74-VLOOKUP(E74,Riders!$A$2:$C$267,2,FALSE))/365</f>
        <v>24.36986301369863</v>
      </c>
      <c r="H74" s="4">
        <v>21</v>
      </c>
      <c r="I74" s="51">
        <v>4.87</v>
      </c>
      <c r="J74" s="100">
        <v>4.9400662179469697</v>
      </c>
      <c r="K74" s="50">
        <f t="shared" si="5"/>
        <v>7.0066217946969545E-2</v>
      </c>
      <c r="L74" s="100">
        <v>9.8100662179469698</v>
      </c>
      <c r="M74" s="51">
        <v>73.394000000000005</v>
      </c>
    </row>
    <row r="75" spans="1:13" x14ac:dyDescent="0.35">
      <c r="A75" s="4" t="s">
        <v>1171</v>
      </c>
      <c r="B75" s="4">
        <v>2023</v>
      </c>
      <c r="C75" s="5">
        <v>44983</v>
      </c>
      <c r="D75" s="4" t="s">
        <v>66</v>
      </c>
      <c r="E75" s="4" t="s">
        <v>100</v>
      </c>
      <c r="F75" s="4" t="s">
        <v>44</v>
      </c>
      <c r="G75" s="11">
        <f>(C75-VLOOKUP(E75,Riders!$A$2:$C$267,2,FALSE))/365</f>
        <v>24.347945205479451</v>
      </c>
      <c r="H75" s="4">
        <v>22</v>
      </c>
      <c r="I75" s="51">
        <v>4.8979999999999997</v>
      </c>
      <c r="J75" s="100">
        <v>4.9340360507988521</v>
      </c>
      <c r="K75" s="50">
        <f t="shared" si="5"/>
        <v>3.6036050798852415E-2</v>
      </c>
      <c r="L75" s="100">
        <v>9.8320360507988518</v>
      </c>
      <c r="M75" s="51">
        <v>73.23</v>
      </c>
    </row>
    <row r="76" spans="1:13" x14ac:dyDescent="0.35">
      <c r="A76" s="4" t="s">
        <v>1171</v>
      </c>
      <c r="B76" s="4">
        <v>2023</v>
      </c>
      <c r="C76" s="5">
        <v>44983</v>
      </c>
      <c r="D76" s="4" t="s">
        <v>66</v>
      </c>
      <c r="E76" s="4" t="s">
        <v>537</v>
      </c>
      <c r="F76" s="4" t="s">
        <v>228</v>
      </c>
      <c r="G76" s="11" t="e">
        <f>(C76-VLOOKUP(E76,Riders!$A$2:$C$267,2,FALSE))/365</f>
        <v>#N/A</v>
      </c>
      <c r="H76" s="4">
        <v>23</v>
      </c>
      <c r="I76" s="51">
        <v>4.8339999999999996</v>
      </c>
      <c r="J76" s="100">
        <v>5.0020655737704924</v>
      </c>
      <c r="K76" s="50">
        <f t="shared" si="5"/>
        <v>0.1680655737704928</v>
      </c>
      <c r="L76" s="100">
        <v>9.8360655737704921</v>
      </c>
      <c r="M76" s="51">
        <v>73.2</v>
      </c>
    </row>
    <row r="77" spans="1:13" x14ac:dyDescent="0.35">
      <c r="A77" s="4" t="s">
        <v>1171</v>
      </c>
      <c r="B77" s="4">
        <v>2023</v>
      </c>
      <c r="C77" s="5">
        <v>44983</v>
      </c>
      <c r="D77" s="4" t="s">
        <v>66</v>
      </c>
      <c r="E77" s="4" t="s">
        <v>107</v>
      </c>
      <c r="F77" s="4" t="s">
        <v>168</v>
      </c>
      <c r="G77" s="11">
        <f>(C77-VLOOKUP(E77,Riders!$A$2:$C$267,2,FALSE))/365</f>
        <v>30.213698630136985</v>
      </c>
      <c r="H77" s="4">
        <v>24</v>
      </c>
      <c r="I77" s="51">
        <v>4.8689999999999998</v>
      </c>
      <c r="J77" s="100">
        <v>4.9879375042781842</v>
      </c>
      <c r="K77" s="50">
        <f t="shared" si="5"/>
        <v>0.11893750427818439</v>
      </c>
      <c r="L77" s="100">
        <v>9.8569375042781839</v>
      </c>
      <c r="M77" s="51">
        <v>73.045000000000002</v>
      </c>
    </row>
    <row r="78" spans="1:13" x14ac:dyDescent="0.35">
      <c r="A78" s="4" t="s">
        <v>1171</v>
      </c>
      <c r="B78" s="4">
        <v>2023</v>
      </c>
      <c r="C78" s="5">
        <v>44983</v>
      </c>
      <c r="D78" s="4" t="s">
        <v>66</v>
      </c>
      <c r="E78" s="4" t="s">
        <v>115</v>
      </c>
      <c r="F78" s="4" t="s">
        <v>116</v>
      </c>
      <c r="G78" s="11">
        <f>(C78-VLOOKUP(E78,Riders!$A$2:$C$267,2,FALSE))/365</f>
        <v>28.046575342465754</v>
      </c>
      <c r="H78" s="4">
        <v>25</v>
      </c>
      <c r="I78" s="51">
        <v>4.9089999999999998</v>
      </c>
      <c r="J78" s="100">
        <v>4.9549595577658136</v>
      </c>
      <c r="K78" s="50">
        <f t="shared" si="5"/>
        <v>4.5959557765813841E-2</v>
      </c>
      <c r="L78" s="100">
        <v>9.8639595577658135</v>
      </c>
      <c r="M78" s="51">
        <v>72.992999999999995</v>
      </c>
    </row>
    <row r="79" spans="1:13" x14ac:dyDescent="0.35">
      <c r="A79" s="4" t="s">
        <v>1171</v>
      </c>
      <c r="B79" s="4">
        <v>2023</v>
      </c>
      <c r="C79" s="5">
        <v>44983</v>
      </c>
      <c r="D79" s="4" t="s">
        <v>66</v>
      </c>
      <c r="E79" s="4" t="s">
        <v>98</v>
      </c>
      <c r="F79" s="4" t="s">
        <v>168</v>
      </c>
      <c r="G79" s="11">
        <f>(C79-VLOOKUP(E79,Riders!$A$2:$C$267,2,FALSE))/365</f>
        <v>29.164383561643834</v>
      </c>
      <c r="H79" s="4">
        <v>26</v>
      </c>
      <c r="I79" s="51">
        <v>4.8600000000000003</v>
      </c>
      <c r="J79" s="100">
        <v>5.0100444151998689</v>
      </c>
      <c r="K79" s="50">
        <f t="shared" si="5"/>
        <v>0.15004441519986855</v>
      </c>
      <c r="L79" s="100">
        <v>9.8700444151998692</v>
      </c>
      <c r="M79" s="51">
        <v>72.947999999999993</v>
      </c>
    </row>
    <row r="80" spans="1:13" x14ac:dyDescent="0.35">
      <c r="A80" s="4" t="s">
        <v>1171</v>
      </c>
      <c r="B80" s="4">
        <v>2023</v>
      </c>
      <c r="C80" s="5">
        <v>44983</v>
      </c>
      <c r="D80" s="4" t="s">
        <v>66</v>
      </c>
      <c r="E80" s="4" t="s">
        <v>134</v>
      </c>
      <c r="F80" s="4" t="s">
        <v>33</v>
      </c>
      <c r="G80" s="11">
        <f>(C80-VLOOKUP(E80,Riders!$A$2:$C$267,2,FALSE))/365</f>
        <v>23.367123287671234</v>
      </c>
      <c r="H80" s="4">
        <v>27</v>
      </c>
      <c r="I80" s="51">
        <v>4.9119999999999999</v>
      </c>
      <c r="J80" s="100">
        <v>4.9720002745555627</v>
      </c>
      <c r="K80" s="50">
        <f t="shared" si="5"/>
        <v>6.0000274555562783E-2</v>
      </c>
      <c r="L80" s="100">
        <v>9.8840002745555626</v>
      </c>
      <c r="M80" s="51">
        <v>72.844999999999999</v>
      </c>
    </row>
    <row r="81" spans="1:13" x14ac:dyDescent="0.35">
      <c r="A81" s="4" t="s">
        <v>1171</v>
      </c>
      <c r="B81" s="4">
        <v>2023</v>
      </c>
      <c r="C81" s="5">
        <v>44983</v>
      </c>
      <c r="D81" s="4" t="s">
        <v>66</v>
      </c>
      <c r="E81" s="4" t="s">
        <v>167</v>
      </c>
      <c r="F81" s="4" t="s">
        <v>46</v>
      </c>
      <c r="G81" s="11">
        <f>(C81-VLOOKUP(E81,Riders!$A$2:$C$267,2,FALSE))/365</f>
        <v>33.156164383561645</v>
      </c>
      <c r="H81" s="4">
        <v>28</v>
      </c>
      <c r="I81" s="51">
        <v>4.9109999999999996</v>
      </c>
      <c r="J81" s="100">
        <v>4.9780231842654654</v>
      </c>
      <c r="K81" s="50">
        <f t="shared" si="5"/>
        <v>6.7023184265465829E-2</v>
      </c>
      <c r="L81" s="100">
        <v>9.889023184265465</v>
      </c>
      <c r="M81" s="51">
        <v>72.808000000000007</v>
      </c>
    </row>
    <row r="82" spans="1:13" x14ac:dyDescent="0.35">
      <c r="A82" s="4" t="s">
        <v>1171</v>
      </c>
      <c r="B82" s="4">
        <v>2023</v>
      </c>
      <c r="C82" s="5">
        <v>44983</v>
      </c>
      <c r="D82" s="4" t="s">
        <v>66</v>
      </c>
      <c r="E82" s="4" t="s">
        <v>43</v>
      </c>
      <c r="F82" s="4" t="s">
        <v>44</v>
      </c>
      <c r="G82" s="11">
        <f>(C82-VLOOKUP(E82,Riders!$A$2:$C$267,2,FALSE))/365</f>
        <v>22.424657534246574</v>
      </c>
      <c r="H82" s="4">
        <v>29</v>
      </c>
      <c r="I82" s="51">
        <v>4.8860000000000001</v>
      </c>
      <c r="J82" s="100">
        <v>5.0170328037961633</v>
      </c>
      <c r="K82" s="50">
        <f t="shared" si="5"/>
        <v>0.13103280379616322</v>
      </c>
      <c r="L82" s="100">
        <v>9.9030328037961635</v>
      </c>
      <c r="M82" s="51">
        <v>72.704999999999998</v>
      </c>
    </row>
    <row r="83" spans="1:13" x14ac:dyDescent="0.35">
      <c r="A83" s="4" t="s">
        <v>1171</v>
      </c>
      <c r="B83" s="4">
        <v>2023</v>
      </c>
      <c r="C83" s="5">
        <v>44983</v>
      </c>
      <c r="D83" s="4" t="s">
        <v>66</v>
      </c>
      <c r="E83" s="4" t="s">
        <v>32</v>
      </c>
      <c r="F83" s="4" t="s">
        <v>1177</v>
      </c>
      <c r="G83" s="11">
        <f>(C83-VLOOKUP(E83,Riders!$A$2:$C$267,2,FALSE))/365</f>
        <v>21.295890410958904</v>
      </c>
      <c r="H83" s="4">
        <v>30</v>
      </c>
      <c r="I83" s="51">
        <v>4.9109999999999996</v>
      </c>
      <c r="J83" s="100">
        <v>5.0240084861530825</v>
      </c>
      <c r="K83" s="50">
        <f t="shared" si="5"/>
        <v>0.1130084861530829</v>
      </c>
      <c r="L83" s="100">
        <v>9.9350084861530821</v>
      </c>
      <c r="M83" s="51">
        <v>72.471000000000004</v>
      </c>
    </row>
    <row r="84" spans="1:13" x14ac:dyDescent="0.35">
      <c r="A84" s="4" t="s">
        <v>1171</v>
      </c>
      <c r="B84" s="4">
        <v>2023</v>
      </c>
      <c r="C84" s="5">
        <v>44983</v>
      </c>
      <c r="D84" s="4" t="s">
        <v>66</v>
      </c>
      <c r="E84" s="4" t="s">
        <v>36</v>
      </c>
      <c r="F84" s="4" t="s">
        <v>37</v>
      </c>
      <c r="G84" s="11">
        <f>(C84-VLOOKUP(E84,Riders!$A$2:$C$267,2,FALSE))/365</f>
        <v>24.767123287671232</v>
      </c>
      <c r="H84" s="4">
        <v>31</v>
      </c>
      <c r="I84" s="51">
        <v>4.9189999999999996</v>
      </c>
      <c r="J84" s="100">
        <v>5.0239660420090315</v>
      </c>
      <c r="K84" s="50">
        <f t="shared" si="5"/>
        <v>0.10496604200903192</v>
      </c>
      <c r="L84" s="100">
        <v>9.9429660420090311</v>
      </c>
      <c r="M84" s="51">
        <v>72.412999999999997</v>
      </c>
    </row>
    <row r="85" spans="1:13" x14ac:dyDescent="0.35">
      <c r="A85" s="4" t="s">
        <v>1171</v>
      </c>
      <c r="B85" s="4">
        <v>2023</v>
      </c>
      <c r="C85" s="5">
        <v>44983</v>
      </c>
      <c r="D85" s="4" t="s">
        <v>66</v>
      </c>
      <c r="E85" s="4" t="s">
        <v>741</v>
      </c>
      <c r="F85" s="4" t="s">
        <v>42</v>
      </c>
      <c r="G85" s="11">
        <f>(C85-VLOOKUP(E85,Riders!$A$2:$C$267,2,FALSE))/365</f>
        <v>29.594520547945205</v>
      </c>
      <c r="H85" s="4">
        <v>32</v>
      </c>
      <c r="I85" s="51">
        <v>4.95</v>
      </c>
      <c r="J85" s="100">
        <v>5.0750626566416051</v>
      </c>
      <c r="K85" s="50">
        <f t="shared" si="5"/>
        <v>0.12506265664160487</v>
      </c>
      <c r="L85" s="100">
        <v>10.025062656641605</v>
      </c>
      <c r="M85" s="51">
        <v>71.819999999999993</v>
      </c>
    </row>
    <row r="86" spans="1:13" x14ac:dyDescent="0.35">
      <c r="A86" s="4" t="s">
        <v>1171</v>
      </c>
      <c r="B86" s="4">
        <v>2023</v>
      </c>
      <c r="C86" s="5">
        <v>44983</v>
      </c>
      <c r="D86" s="4" t="s">
        <v>66</v>
      </c>
      <c r="E86" s="4" t="s">
        <v>674</v>
      </c>
      <c r="F86" s="4" t="s">
        <v>39</v>
      </c>
      <c r="G86" s="11">
        <f>(C86-VLOOKUP(E86,Riders!$A$2:$C$267,2,FALSE))/365</f>
        <v>24.967123287671232</v>
      </c>
      <c r="H86" s="4">
        <v>33</v>
      </c>
      <c r="I86" s="51">
        <v>4.9249999999999998</v>
      </c>
      <c r="J86" s="100">
        <v>5.1049505467716108</v>
      </c>
      <c r="K86" s="50">
        <f t="shared" si="5"/>
        <v>0.17995054677161093</v>
      </c>
      <c r="L86" s="100">
        <v>10.029950546771611</v>
      </c>
      <c r="M86" s="51">
        <v>71.784999999999997</v>
      </c>
    </row>
    <row r="87" spans="1:13" x14ac:dyDescent="0.35">
      <c r="A87" s="4" t="s">
        <v>1171</v>
      </c>
      <c r="B87" s="4">
        <v>2023</v>
      </c>
      <c r="C87" s="5">
        <v>44983</v>
      </c>
      <c r="D87" s="4" t="s">
        <v>66</v>
      </c>
      <c r="E87" s="4" t="s">
        <v>1178</v>
      </c>
      <c r="F87" s="4" t="s">
        <v>256</v>
      </c>
      <c r="G87" s="11" t="e">
        <f>(C87-VLOOKUP(E87,Riders!$A$2:$C$267,2,FALSE))/365</f>
        <v>#N/A</v>
      </c>
      <c r="H87" s="4">
        <v>34</v>
      </c>
      <c r="I87" s="51">
        <v>4.9800000000000004</v>
      </c>
      <c r="J87" s="100">
        <v>5.0989517890139417</v>
      </c>
      <c r="K87" s="50">
        <f t="shared" si="5"/>
        <v>0.11895178901394132</v>
      </c>
      <c r="L87" s="100">
        <v>10.078951789013942</v>
      </c>
      <c r="M87" s="51">
        <v>71.436000000000007</v>
      </c>
    </row>
    <row r="88" spans="1:13" x14ac:dyDescent="0.35">
      <c r="A88" s="4" t="s">
        <v>1171</v>
      </c>
      <c r="B88" s="4">
        <v>2023</v>
      </c>
      <c r="C88" s="5">
        <v>44983</v>
      </c>
      <c r="D88" s="4" t="s">
        <v>66</v>
      </c>
      <c r="E88" s="4" t="s">
        <v>110</v>
      </c>
      <c r="F88" s="4" t="s">
        <v>58</v>
      </c>
      <c r="G88" s="11">
        <f>(C88-VLOOKUP(E88,Riders!$A$2:$C$267,2,FALSE))/365</f>
        <v>24.884931506849316</v>
      </c>
      <c r="H88" s="4">
        <v>35</v>
      </c>
      <c r="I88" s="51">
        <v>4.9889999999999999</v>
      </c>
      <c r="J88" s="100">
        <v>5.1100265660504389</v>
      </c>
      <c r="K88" s="50">
        <f t="shared" si="5"/>
        <v>0.12102656605043904</v>
      </c>
      <c r="L88" s="100">
        <v>10.099026566050439</v>
      </c>
      <c r="M88" s="51">
        <v>71.293999999999997</v>
      </c>
    </row>
    <row r="89" spans="1:13" x14ac:dyDescent="0.35">
      <c r="A89" s="4" t="s">
        <v>1171</v>
      </c>
      <c r="B89" s="4">
        <v>2023</v>
      </c>
      <c r="C89" s="5">
        <v>44983</v>
      </c>
      <c r="D89" s="4" t="s">
        <v>66</v>
      </c>
      <c r="E89" s="4" t="s">
        <v>680</v>
      </c>
      <c r="F89" s="4" t="s">
        <v>25</v>
      </c>
      <c r="G89" s="11">
        <f>(C89-VLOOKUP(E89,Riders!$A$2:$C$267,2,FALSE))/365</f>
        <v>25.698630136986303</v>
      </c>
      <c r="H89" s="4">
        <v>36</v>
      </c>
      <c r="I89" s="51">
        <v>5.016</v>
      </c>
      <c r="J89" s="100">
        <v>5.0980641681182224</v>
      </c>
      <c r="K89" s="50">
        <f t="shared" si="5"/>
        <v>8.2064168118222369E-2</v>
      </c>
      <c r="L89" s="100">
        <v>10.114064168118222</v>
      </c>
      <c r="M89" s="51">
        <v>71.188000000000002</v>
      </c>
    </row>
    <row r="90" spans="1:13" x14ac:dyDescent="0.35">
      <c r="A90" s="4" t="s">
        <v>1171</v>
      </c>
      <c r="B90" s="4">
        <v>2023</v>
      </c>
      <c r="C90" s="5">
        <v>44983</v>
      </c>
      <c r="D90" s="4" t="s">
        <v>66</v>
      </c>
      <c r="E90" s="4" t="s">
        <v>165</v>
      </c>
      <c r="F90" s="4" t="s">
        <v>37</v>
      </c>
      <c r="G90" s="11">
        <f>(C90-VLOOKUP(E90,Riders!$A$2:$C$267,2,FALSE))/365</f>
        <v>21.695890410958903</v>
      </c>
      <c r="H90" s="4">
        <v>37</v>
      </c>
      <c r="I90" s="51">
        <v>5.0090000000000003</v>
      </c>
      <c r="J90" s="100">
        <v>5.1349882780579907</v>
      </c>
      <c r="K90" s="50">
        <f t="shared" si="5"/>
        <v>0.1259882780579904</v>
      </c>
      <c r="L90" s="100">
        <v>10.143988278057991</v>
      </c>
      <c r="M90" s="51">
        <v>70.977999999999994</v>
      </c>
    </row>
    <row r="91" spans="1:13" x14ac:dyDescent="0.35">
      <c r="A91" s="4" t="s">
        <v>1171</v>
      </c>
      <c r="B91" s="4">
        <v>2023</v>
      </c>
      <c r="C91" s="5">
        <v>44983</v>
      </c>
      <c r="D91" s="4" t="s">
        <v>66</v>
      </c>
      <c r="E91" s="4" t="s">
        <v>57</v>
      </c>
      <c r="F91" s="4" t="s">
        <v>58</v>
      </c>
      <c r="G91" s="11">
        <f>(C91-VLOOKUP(E91,Riders!$A$2:$C$267,2,FALSE))/365</f>
        <v>23.126027397260273</v>
      </c>
      <c r="H91" s="4">
        <v>38</v>
      </c>
      <c r="I91" s="51">
        <v>5.0190000000000001</v>
      </c>
      <c r="J91" s="100">
        <v>5.1269895158108341</v>
      </c>
      <c r="K91" s="50">
        <f t="shared" si="5"/>
        <v>0.10798951581083394</v>
      </c>
      <c r="L91" s="100">
        <v>10.145989515810834</v>
      </c>
      <c r="M91" s="51">
        <v>70.963999999999999</v>
      </c>
    </row>
    <row r="92" spans="1:13" x14ac:dyDescent="0.35">
      <c r="A92" s="4" t="s">
        <v>1171</v>
      </c>
      <c r="B92" s="4">
        <v>2023</v>
      </c>
      <c r="C92" s="5">
        <v>44983</v>
      </c>
      <c r="D92" s="4" t="s">
        <v>66</v>
      </c>
      <c r="E92" s="4" t="s">
        <v>803</v>
      </c>
      <c r="F92" s="4" t="s">
        <v>207</v>
      </c>
      <c r="G92" s="11">
        <f>(C92-VLOOKUP(E92,Riders!$A$2:$C$267,2,FALSE))/365</f>
        <v>22.19178082191781</v>
      </c>
      <c r="H92" s="4">
        <v>39</v>
      </c>
      <c r="I92" s="51">
        <v>5.0430000000000001</v>
      </c>
      <c r="J92" s="100">
        <v>5.1309462193898456</v>
      </c>
      <c r="K92" s="50">
        <f t="shared" si="5"/>
        <v>8.7946219389845481E-2</v>
      </c>
      <c r="L92" s="100">
        <v>10.173946219389846</v>
      </c>
      <c r="M92" s="51">
        <v>70.769000000000005</v>
      </c>
    </row>
    <row r="93" spans="1:13" x14ac:dyDescent="0.35">
      <c r="A93" s="4" t="s">
        <v>1171</v>
      </c>
      <c r="B93" s="4">
        <v>2023</v>
      </c>
      <c r="C93" s="5">
        <v>44983</v>
      </c>
      <c r="D93" s="4" t="s">
        <v>66</v>
      </c>
      <c r="E93" s="4" t="s">
        <v>211</v>
      </c>
      <c r="F93" s="4" t="s">
        <v>212</v>
      </c>
      <c r="G93" s="11" t="e">
        <f>(C93-VLOOKUP(E93,Riders!$A$2:$C$267,2,FALSE))/365</f>
        <v>#N/A</v>
      </c>
      <c r="H93" s="4">
        <v>40</v>
      </c>
      <c r="I93" s="51">
        <v>5.0380000000000003</v>
      </c>
      <c r="J93" s="100">
        <v>5.1579895774328754</v>
      </c>
      <c r="K93" s="50">
        <f t="shared" si="5"/>
        <v>0.11998957743287519</v>
      </c>
      <c r="L93" s="100">
        <v>10.195989577432876</v>
      </c>
      <c r="M93" s="51">
        <v>70.616</v>
      </c>
    </row>
    <row r="94" spans="1:13" x14ac:dyDescent="0.35">
      <c r="A94" s="4" t="s">
        <v>1171</v>
      </c>
      <c r="B94" s="4">
        <v>2023</v>
      </c>
      <c r="C94" s="5">
        <v>44983</v>
      </c>
      <c r="D94" s="4" t="s">
        <v>66</v>
      </c>
      <c r="E94" s="4" t="s">
        <v>163</v>
      </c>
      <c r="F94" s="4" t="s">
        <v>164</v>
      </c>
      <c r="G94" s="11" t="e">
        <f>(C94-VLOOKUP(E94,Riders!$A$2:$C$267,2,FALSE))/365</f>
        <v>#N/A</v>
      </c>
      <c r="H94" s="4">
        <v>41</v>
      </c>
      <c r="I94" s="51">
        <v>5.0350000000000001</v>
      </c>
      <c r="J94" s="100">
        <v>5.1970690096209857</v>
      </c>
      <c r="K94" s="50">
        <f t="shared" si="5"/>
        <v>0.16206900962098558</v>
      </c>
      <c r="L94" s="100">
        <v>10.232069009620986</v>
      </c>
      <c r="M94" s="51">
        <v>70.367000000000004</v>
      </c>
    </row>
    <row r="95" spans="1:13" x14ac:dyDescent="0.35">
      <c r="A95" s="4" t="s">
        <v>1171</v>
      </c>
      <c r="B95" s="4">
        <v>2023</v>
      </c>
      <c r="C95" s="5">
        <v>44983</v>
      </c>
      <c r="D95" s="4" t="s">
        <v>66</v>
      </c>
      <c r="E95" s="4" t="s">
        <v>151</v>
      </c>
      <c r="F95" s="4" t="s">
        <v>152</v>
      </c>
      <c r="G95" s="11" t="e">
        <f>(C95-VLOOKUP(E95,Riders!$A$2:$C$267,2,FALSE))/365</f>
        <v>#N/A</v>
      </c>
      <c r="H95" s="4">
        <v>42</v>
      </c>
      <c r="I95" s="51">
        <v>5.0679999999999996</v>
      </c>
      <c r="J95" s="100">
        <v>5.1729467186299889</v>
      </c>
      <c r="K95" s="50">
        <f t="shared" si="5"/>
        <v>0.10494671862998928</v>
      </c>
      <c r="L95" s="100">
        <v>10.240946718629989</v>
      </c>
      <c r="M95" s="51">
        <v>70.305999999999997</v>
      </c>
    </row>
    <row r="96" spans="1:13" x14ac:dyDescent="0.35">
      <c r="A96" s="4" t="s">
        <v>1171</v>
      </c>
      <c r="B96" s="4">
        <v>2023</v>
      </c>
      <c r="C96" s="5">
        <v>44983</v>
      </c>
      <c r="D96" s="4" t="s">
        <v>66</v>
      </c>
      <c r="E96" s="4" t="s">
        <v>111</v>
      </c>
      <c r="F96" s="4" t="s">
        <v>61</v>
      </c>
      <c r="G96" s="11">
        <f>(C96-VLOOKUP(E96,Riders!$A$2:$C$267,2,FALSE))/365</f>
        <v>21.980821917808218</v>
      </c>
      <c r="H96" s="4">
        <v>43</v>
      </c>
      <c r="I96" s="51">
        <v>5.0510000000000002</v>
      </c>
      <c r="J96" s="100">
        <v>5.2789856527977044</v>
      </c>
      <c r="K96" s="50">
        <f t="shared" si="5"/>
        <v>0.22798565279770422</v>
      </c>
      <c r="L96" s="100">
        <v>10.329985652797705</v>
      </c>
      <c r="M96" s="51">
        <v>69.7</v>
      </c>
    </row>
    <row r="97" spans="1:13" x14ac:dyDescent="0.35">
      <c r="A97" s="4" t="s">
        <v>1171</v>
      </c>
      <c r="B97" s="4">
        <v>2023</v>
      </c>
      <c r="C97" s="5">
        <v>44983</v>
      </c>
      <c r="D97" s="4" t="s">
        <v>66</v>
      </c>
      <c r="E97" s="4" t="s">
        <v>853</v>
      </c>
      <c r="F97" s="4" t="s">
        <v>207</v>
      </c>
      <c r="G97" s="11">
        <f>(C97-VLOOKUP(E97,Riders!$A$2:$C$267,2,FALSE))/365</f>
        <v>20.783561643835615</v>
      </c>
      <c r="H97" s="4">
        <v>44</v>
      </c>
      <c r="I97" s="51">
        <v>5.1159999999999997</v>
      </c>
      <c r="J97" s="100">
        <f>L97-I97</f>
        <v>5.2429669807927493</v>
      </c>
      <c r="K97" s="50">
        <f t="shared" si="5"/>
        <v>0.1269669807927496</v>
      </c>
      <c r="L97" s="100">
        <f>720/M97</f>
        <v>10.358966980792749</v>
      </c>
      <c r="M97" s="51">
        <v>69.504999999999995</v>
      </c>
    </row>
    <row r="98" spans="1:13" x14ac:dyDescent="0.35">
      <c r="A98" s="4" t="s">
        <v>1171</v>
      </c>
      <c r="B98" s="4">
        <v>2023</v>
      </c>
      <c r="C98" s="5">
        <v>44983</v>
      </c>
      <c r="D98" s="4" t="s">
        <v>66</v>
      </c>
      <c r="E98" s="4" t="s">
        <v>71</v>
      </c>
      <c r="F98" s="4" t="s">
        <v>61</v>
      </c>
      <c r="G98" s="11">
        <f>(C98-VLOOKUP(E98,Riders!$A$2:$C$267,2,FALSE))/365</f>
        <v>20.695890410958903</v>
      </c>
      <c r="H98" s="4">
        <v>45</v>
      </c>
      <c r="I98" s="51">
        <v>5.0759999999999996</v>
      </c>
      <c r="J98" s="100">
        <f>L98-I98</f>
        <v>5.3269706260565526</v>
      </c>
      <c r="K98" s="50">
        <f t="shared" si="5"/>
        <v>0.25097062605655296</v>
      </c>
      <c r="L98" s="100">
        <f>720/M98</f>
        <v>10.402970626056552</v>
      </c>
      <c r="M98" s="51">
        <v>69.210999999999999</v>
      </c>
    </row>
    <row r="99" spans="1:13" x14ac:dyDescent="0.35">
      <c r="A99" s="4" t="s">
        <v>1171</v>
      </c>
      <c r="B99" s="4">
        <v>2023</v>
      </c>
      <c r="C99" s="5">
        <v>44983</v>
      </c>
      <c r="D99" s="4" t="s">
        <v>66</v>
      </c>
      <c r="E99" s="4" t="s">
        <v>553</v>
      </c>
      <c r="F99" s="4" t="s">
        <v>25</v>
      </c>
      <c r="G99" s="11" t="e">
        <f>(C99-VLOOKUP(E99,Riders!$A$2:$C$267,2,FALSE))/365</f>
        <v>#N/A</v>
      </c>
      <c r="H99" s="4">
        <v>46</v>
      </c>
      <c r="I99" s="51">
        <v>5.17</v>
      </c>
      <c r="J99" s="100">
        <f>L99-I99</f>
        <v>5.3140118818801323</v>
      </c>
      <c r="K99" s="50">
        <f t="shared" si="5"/>
        <v>0.14401188188013236</v>
      </c>
      <c r="L99" s="100">
        <f>720/M99</f>
        <v>10.484011881880132</v>
      </c>
      <c r="M99" s="51">
        <v>68.676000000000002</v>
      </c>
    </row>
    <row r="100" spans="1:13" x14ac:dyDescent="0.35">
      <c r="A100" s="4" t="s">
        <v>1171</v>
      </c>
      <c r="B100" s="4">
        <v>2023</v>
      </c>
      <c r="C100" s="5">
        <v>44983</v>
      </c>
      <c r="D100" s="4" t="s">
        <v>66</v>
      </c>
      <c r="E100" s="4" t="s">
        <v>1180</v>
      </c>
      <c r="F100" s="4" t="s">
        <v>619</v>
      </c>
      <c r="G100" s="11" t="e">
        <f>(C100-VLOOKUP(E100,Riders!$A$2:$C$267,2,FALSE))/365</f>
        <v>#N/A</v>
      </c>
      <c r="H100" s="4">
        <v>47</v>
      </c>
      <c r="I100" s="51">
        <v>5.1920000000000002</v>
      </c>
      <c r="J100" s="100">
        <f>L100-I100</f>
        <v>5.3100566527611637</v>
      </c>
      <c r="K100" s="50">
        <f t="shared" si="5"/>
        <v>0.11805665276116351</v>
      </c>
      <c r="L100" s="100">
        <f>720/M100</f>
        <v>10.502056652761164</v>
      </c>
      <c r="M100" s="51">
        <v>68.558000000000007</v>
      </c>
    </row>
    <row r="101" spans="1:13" x14ac:dyDescent="0.35">
      <c r="A101" s="4" t="s">
        <v>1171</v>
      </c>
      <c r="B101" s="4">
        <v>2023</v>
      </c>
      <c r="C101" s="5">
        <v>44983</v>
      </c>
      <c r="D101" s="4" t="s">
        <v>66</v>
      </c>
      <c r="E101" s="4" t="s">
        <v>130</v>
      </c>
      <c r="F101" s="4" t="s">
        <v>131</v>
      </c>
      <c r="G101" s="11" t="e">
        <f>(C101-VLOOKUP(E101,Riders!$A$2:$C$267,2,FALSE))/365</f>
        <v>#N/A</v>
      </c>
      <c r="H101" s="4">
        <v>48</v>
      </c>
      <c r="I101" s="51">
        <v>5.2990000000000004</v>
      </c>
      <c r="J101" s="100">
        <f>L101-I101</f>
        <v>5.4299741908565293</v>
      </c>
      <c r="K101" s="50">
        <f t="shared" si="5"/>
        <v>0.13097419085652895</v>
      </c>
      <c r="L101" s="100">
        <f>720/M101</f>
        <v>10.72897419085653</v>
      </c>
      <c r="M101" s="51">
        <v>67.108000000000004</v>
      </c>
    </row>
    <row r="102" spans="1:13" x14ac:dyDescent="0.35">
      <c r="A102" s="1" t="s">
        <v>19</v>
      </c>
      <c r="B102" s="1">
        <v>2022</v>
      </c>
      <c r="C102" s="2">
        <v>44849</v>
      </c>
      <c r="D102" s="1" t="s">
        <v>20</v>
      </c>
      <c r="E102" s="1" t="s">
        <v>92</v>
      </c>
      <c r="F102" s="1" t="s">
        <v>23</v>
      </c>
      <c r="G102" s="11">
        <f>(C102-VLOOKUP(E102,Riders!$A$2:$C$267,2,FALSE))/365</f>
        <v>25.605479452054794</v>
      </c>
      <c r="H102" s="1">
        <v>1</v>
      </c>
      <c r="I102">
        <v>4.5839999999999996</v>
      </c>
      <c r="J102">
        <v>4.6399999999999997</v>
      </c>
      <c r="K102" s="50">
        <f t="shared" si="5"/>
        <v>5.600000000000005E-2</v>
      </c>
      <c r="L102">
        <v>9.2240000000000002</v>
      </c>
      <c r="M102">
        <v>78.057000000000002</v>
      </c>
    </row>
    <row r="103" spans="1:13" x14ac:dyDescent="0.35">
      <c r="A103" s="1" t="s">
        <v>19</v>
      </c>
      <c r="B103" s="1">
        <v>2022</v>
      </c>
      <c r="C103" s="2">
        <v>44849</v>
      </c>
      <c r="D103" s="1" t="s">
        <v>20</v>
      </c>
      <c r="E103" s="1" t="s">
        <v>101</v>
      </c>
      <c r="F103" s="1" t="s">
        <v>102</v>
      </c>
      <c r="G103" s="11">
        <f>(C103-VLOOKUP(E103,Riders!$A$2:$C$267,2,FALSE))/365</f>
        <v>23.512328767123286</v>
      </c>
      <c r="H103" s="1">
        <v>2</v>
      </c>
      <c r="I103">
        <v>4.6470000000000002</v>
      </c>
      <c r="J103">
        <v>4.734</v>
      </c>
      <c r="K103" s="50">
        <f t="shared" si="5"/>
        <v>8.6999999999999744E-2</v>
      </c>
      <c r="L103">
        <v>9.3810000000000002</v>
      </c>
      <c r="M103">
        <v>76.751000000000005</v>
      </c>
    </row>
    <row r="104" spans="1:13" x14ac:dyDescent="0.35">
      <c r="A104" s="1" t="s">
        <v>19</v>
      </c>
      <c r="B104" s="1">
        <v>2022</v>
      </c>
      <c r="C104" s="2">
        <v>44849</v>
      </c>
      <c r="D104" s="1" t="s">
        <v>20</v>
      </c>
      <c r="E104" s="1" t="s">
        <v>106</v>
      </c>
      <c r="F104" s="1" t="s">
        <v>102</v>
      </c>
      <c r="G104" s="11">
        <f>(C104-VLOOKUP(E104,Riders!$A$2:$C$267,2,FALSE))/365</f>
        <v>30.161643835616438</v>
      </c>
      <c r="H104" s="1">
        <v>3</v>
      </c>
      <c r="I104">
        <v>4.6459999999999999</v>
      </c>
      <c r="J104">
        <v>4.7590000000000003</v>
      </c>
      <c r="K104" s="50">
        <f t="shared" si="5"/>
        <v>0.11300000000000043</v>
      </c>
      <c r="L104">
        <v>9.4049999999999994</v>
      </c>
      <c r="M104">
        <v>76.555000000000007</v>
      </c>
    </row>
    <row r="105" spans="1:13" x14ac:dyDescent="0.35">
      <c r="A105" s="1" t="s">
        <v>19</v>
      </c>
      <c r="B105" s="1">
        <v>2022</v>
      </c>
      <c r="C105" s="2">
        <v>44849</v>
      </c>
      <c r="D105" s="1" t="s">
        <v>20</v>
      </c>
      <c r="E105" s="1" t="s">
        <v>202</v>
      </c>
      <c r="F105" s="1" t="s">
        <v>46</v>
      </c>
      <c r="G105" s="11">
        <f>(C105-VLOOKUP(E105,Riders!$A$2:$C$267,2,FALSE))/365</f>
        <v>27.257534246575343</v>
      </c>
      <c r="H105" s="1">
        <v>4</v>
      </c>
      <c r="I105">
        <v>4.6980000000000004</v>
      </c>
      <c r="J105">
        <v>4.758</v>
      </c>
      <c r="K105" s="50">
        <f t="shared" si="5"/>
        <v>5.9999999999999609E-2</v>
      </c>
      <c r="L105">
        <v>9.4559999999999995</v>
      </c>
      <c r="M105">
        <v>76.141999999999996</v>
      </c>
    </row>
    <row r="106" spans="1:13" x14ac:dyDescent="0.35">
      <c r="A106" s="1" t="s">
        <v>19</v>
      </c>
      <c r="B106" s="1">
        <v>2022</v>
      </c>
      <c r="C106" s="2">
        <v>44849</v>
      </c>
      <c r="D106" s="1" t="s">
        <v>20</v>
      </c>
      <c r="E106" s="1" t="s">
        <v>114</v>
      </c>
      <c r="F106" s="1" t="s">
        <v>102</v>
      </c>
      <c r="G106" s="11">
        <f>(C106-VLOOKUP(E106,Riders!$A$2:$C$267,2,FALSE))/365</f>
        <v>22.67945205479452</v>
      </c>
      <c r="H106" s="1">
        <v>5</v>
      </c>
      <c r="I106">
        <v>4.726</v>
      </c>
      <c r="J106">
        <v>4.8010000000000002</v>
      </c>
      <c r="K106" s="50">
        <f t="shared" si="5"/>
        <v>7.5000000000000178E-2</v>
      </c>
      <c r="L106">
        <v>9.5269999999999992</v>
      </c>
      <c r="M106">
        <v>75.575000000000003</v>
      </c>
    </row>
    <row r="107" spans="1:13" x14ac:dyDescent="0.35">
      <c r="A107" s="1" t="s">
        <v>19</v>
      </c>
      <c r="B107" s="1">
        <v>2022</v>
      </c>
      <c r="C107" s="2">
        <v>44849</v>
      </c>
      <c r="D107" s="1" t="s">
        <v>20</v>
      </c>
      <c r="E107" s="1" t="s">
        <v>469</v>
      </c>
      <c r="F107" s="1" t="s">
        <v>31</v>
      </c>
      <c r="G107" s="11" t="e">
        <f>(C107-VLOOKUP(E107,Riders!$A$2:$C$267,2,FALSE))/365</f>
        <v>#N/A</v>
      </c>
      <c r="H107" s="1">
        <v>6</v>
      </c>
      <c r="I107">
        <v>4.7080000000000002</v>
      </c>
      <c r="J107">
        <v>4.8230000000000004</v>
      </c>
      <c r="K107" s="50">
        <f t="shared" si="5"/>
        <v>0.11500000000000021</v>
      </c>
      <c r="L107">
        <v>9.5310000000000006</v>
      </c>
      <c r="M107">
        <v>75.543000000000006</v>
      </c>
    </row>
    <row r="108" spans="1:13" x14ac:dyDescent="0.35">
      <c r="A108" s="1" t="s">
        <v>19</v>
      </c>
      <c r="B108" s="1">
        <v>2022</v>
      </c>
      <c r="C108" s="2">
        <v>44849</v>
      </c>
      <c r="D108" s="1" t="s">
        <v>20</v>
      </c>
      <c r="E108" s="1" t="s">
        <v>470</v>
      </c>
      <c r="F108" s="1" t="s">
        <v>27</v>
      </c>
      <c r="G108" s="11">
        <f>(C108-VLOOKUP(E108,Riders!$A$2:$C$267,2,FALSE))/365</f>
        <v>23.726027397260275</v>
      </c>
      <c r="H108" s="1">
        <v>7</v>
      </c>
      <c r="I108">
        <v>4.7249999999999996</v>
      </c>
      <c r="J108">
        <v>4.8179999999999996</v>
      </c>
      <c r="K108" s="50">
        <f t="shared" si="5"/>
        <v>9.2999999999999972E-2</v>
      </c>
      <c r="L108">
        <v>9.5429999999999993</v>
      </c>
      <c r="M108">
        <v>75.447999999999993</v>
      </c>
    </row>
    <row r="109" spans="1:13" x14ac:dyDescent="0.35">
      <c r="A109" s="1" t="s">
        <v>19</v>
      </c>
      <c r="B109" s="1">
        <v>2022</v>
      </c>
      <c r="C109" s="2">
        <v>44849</v>
      </c>
      <c r="D109" s="1" t="s">
        <v>20</v>
      </c>
      <c r="E109" s="1" t="s">
        <v>99</v>
      </c>
      <c r="F109" s="1" t="s">
        <v>27</v>
      </c>
      <c r="G109" s="11">
        <f>(C109-VLOOKUP(E109,Riders!$A$2:$C$267,2,FALSE))/365</f>
        <v>25.509589041095889</v>
      </c>
      <c r="H109" s="1">
        <v>8</v>
      </c>
      <c r="I109">
        <v>4.7300000000000004</v>
      </c>
      <c r="J109">
        <v>4.8179999999999996</v>
      </c>
      <c r="K109" s="50">
        <f t="shared" si="5"/>
        <v>8.799999999999919E-2</v>
      </c>
      <c r="L109">
        <v>9.548</v>
      </c>
      <c r="M109">
        <v>75.408000000000001</v>
      </c>
    </row>
    <row r="110" spans="1:13" x14ac:dyDescent="0.35">
      <c r="A110" s="1" t="s">
        <v>19</v>
      </c>
      <c r="B110" s="1">
        <v>2022</v>
      </c>
      <c r="C110" s="2">
        <v>44849</v>
      </c>
      <c r="D110" s="1" t="s">
        <v>20</v>
      </c>
      <c r="E110" s="1" t="s">
        <v>132</v>
      </c>
      <c r="F110" s="1" t="s">
        <v>113</v>
      </c>
      <c r="G110" s="11">
        <f>(C110-VLOOKUP(E110,Riders!$A$2:$C$267,2,FALSE))/365</f>
        <v>23.273972602739725</v>
      </c>
      <c r="H110" s="1">
        <v>9</v>
      </c>
      <c r="I110">
        <v>4.7450000000000001</v>
      </c>
      <c r="J110">
        <v>4.8470000000000004</v>
      </c>
      <c r="K110" s="50">
        <f t="shared" ref="K110:K173" si="6">J110-I110</f>
        <v>0.10200000000000031</v>
      </c>
      <c r="L110">
        <v>9.5920000000000005</v>
      </c>
      <c r="M110">
        <v>75.063000000000002</v>
      </c>
    </row>
    <row r="111" spans="1:13" x14ac:dyDescent="0.35">
      <c r="A111" s="1" t="s">
        <v>19</v>
      </c>
      <c r="B111" s="1">
        <v>2022</v>
      </c>
      <c r="C111" s="2">
        <v>44849</v>
      </c>
      <c r="D111" s="1" t="s">
        <v>20</v>
      </c>
      <c r="E111" s="1" t="s">
        <v>112</v>
      </c>
      <c r="F111" s="1" t="s">
        <v>113</v>
      </c>
      <c r="G111" s="11">
        <f>(C111-VLOOKUP(E111,Riders!$A$2:$C$267,2,FALSE))/365</f>
        <v>25.495890410958904</v>
      </c>
      <c r="H111" s="1">
        <v>10</v>
      </c>
      <c r="I111">
        <v>4.7439999999999998</v>
      </c>
      <c r="J111">
        <v>4.8570000000000002</v>
      </c>
      <c r="K111" s="50">
        <f t="shared" si="6"/>
        <v>0.11300000000000043</v>
      </c>
      <c r="L111">
        <v>9.6010000000000009</v>
      </c>
      <c r="M111">
        <v>74.992000000000004</v>
      </c>
    </row>
    <row r="112" spans="1:13" x14ac:dyDescent="0.35">
      <c r="A112" s="1" t="s">
        <v>19</v>
      </c>
      <c r="B112" s="1">
        <v>2022</v>
      </c>
      <c r="C112" s="2">
        <v>44849</v>
      </c>
      <c r="D112" s="1" t="s">
        <v>20</v>
      </c>
      <c r="E112" s="1" t="s">
        <v>96</v>
      </c>
      <c r="F112" s="1" t="s">
        <v>27</v>
      </c>
      <c r="G112" s="11">
        <f>(C112-VLOOKUP(E112,Riders!$A$2:$C$267,2,FALSE))/365</f>
        <v>23.747945205479454</v>
      </c>
      <c r="H112" s="1">
        <v>11</v>
      </c>
      <c r="I112">
        <v>4.7309999999999999</v>
      </c>
      <c r="J112">
        <v>4.8739999999999997</v>
      </c>
      <c r="K112" s="50">
        <f t="shared" si="6"/>
        <v>0.14299999999999979</v>
      </c>
      <c r="L112">
        <v>9.6050000000000004</v>
      </c>
      <c r="M112">
        <v>74.960999999999999</v>
      </c>
    </row>
    <row r="113" spans="1:13" x14ac:dyDescent="0.35">
      <c r="A113" s="1" t="s">
        <v>19</v>
      </c>
      <c r="B113" s="1">
        <v>2022</v>
      </c>
      <c r="C113" s="2">
        <v>44849</v>
      </c>
      <c r="D113" s="1" t="s">
        <v>20</v>
      </c>
      <c r="E113" s="1" t="s">
        <v>134</v>
      </c>
      <c r="F113" s="1" t="s">
        <v>33</v>
      </c>
      <c r="G113" s="11">
        <f>(C113-VLOOKUP(E113,Riders!$A$2:$C$267,2,FALSE))/365</f>
        <v>23</v>
      </c>
      <c r="H113" s="1">
        <v>12</v>
      </c>
      <c r="I113">
        <v>4.7759999999999998</v>
      </c>
      <c r="J113">
        <v>4.8460000000000001</v>
      </c>
      <c r="K113" s="50">
        <f t="shared" si="6"/>
        <v>7.0000000000000284E-2</v>
      </c>
      <c r="L113">
        <v>9.6219999999999999</v>
      </c>
      <c r="M113">
        <v>74.828999999999994</v>
      </c>
    </row>
    <row r="114" spans="1:13" x14ac:dyDescent="0.35">
      <c r="A114" s="34" t="s">
        <v>19</v>
      </c>
      <c r="B114" s="34">
        <v>2022</v>
      </c>
      <c r="C114" s="63">
        <v>44849</v>
      </c>
      <c r="D114" s="34" t="s">
        <v>20</v>
      </c>
      <c r="E114" s="49" t="s">
        <v>97</v>
      </c>
      <c r="F114" s="49" t="s">
        <v>29</v>
      </c>
      <c r="G114" s="11" t="e">
        <f>(C114-VLOOKUP(E114,Riders!$A$2:$C$267,2,FALSE))/365</f>
        <v>#N/A</v>
      </c>
      <c r="H114" s="34">
        <v>13</v>
      </c>
      <c r="I114">
        <v>4.7690000000000001</v>
      </c>
      <c r="J114">
        <v>4.8540000000000001</v>
      </c>
      <c r="K114" s="50">
        <f t="shared" si="6"/>
        <v>8.4999999999999964E-2</v>
      </c>
      <c r="L114">
        <v>9.6229999999999993</v>
      </c>
      <c r="M114">
        <v>74.820999999999998</v>
      </c>
    </row>
    <row r="115" spans="1:13" x14ac:dyDescent="0.35">
      <c r="A115" s="34" t="s">
        <v>19</v>
      </c>
      <c r="B115" s="34">
        <v>2022</v>
      </c>
      <c r="C115" s="63">
        <v>44849</v>
      </c>
      <c r="D115" s="34" t="s">
        <v>20</v>
      </c>
      <c r="E115" s="49" t="s">
        <v>171</v>
      </c>
      <c r="F115" s="49" t="s">
        <v>82</v>
      </c>
      <c r="G115" s="11">
        <f>(C115-VLOOKUP(E115,Riders!$A$2:$C$267,2,FALSE))/365</f>
        <v>32.30684931506849</v>
      </c>
      <c r="H115" s="34">
        <v>14</v>
      </c>
      <c r="I115">
        <v>4.7629999999999999</v>
      </c>
      <c r="J115">
        <v>4.8680000000000003</v>
      </c>
      <c r="K115" s="50">
        <f t="shared" si="6"/>
        <v>0.10500000000000043</v>
      </c>
      <c r="L115">
        <v>9.6310000000000002</v>
      </c>
      <c r="M115">
        <v>74.759</v>
      </c>
    </row>
    <row r="116" spans="1:13" x14ac:dyDescent="0.35">
      <c r="A116" s="34" t="s">
        <v>19</v>
      </c>
      <c r="B116" s="34">
        <v>2022</v>
      </c>
      <c r="C116" s="63">
        <v>44849</v>
      </c>
      <c r="D116" s="34" t="s">
        <v>20</v>
      </c>
      <c r="E116" s="49" t="s">
        <v>43</v>
      </c>
      <c r="F116" s="49" t="s">
        <v>44</v>
      </c>
      <c r="G116" s="11">
        <f>(C116-VLOOKUP(E116,Riders!$A$2:$C$267,2,FALSE))/365</f>
        <v>22.057534246575344</v>
      </c>
      <c r="H116" s="34">
        <v>15</v>
      </c>
      <c r="I116">
        <v>4.7859999999999996</v>
      </c>
      <c r="J116">
        <v>4.8529999999999998</v>
      </c>
      <c r="K116" s="50">
        <f t="shared" si="6"/>
        <v>6.7000000000000171E-2</v>
      </c>
      <c r="L116">
        <v>9.6389999999999993</v>
      </c>
      <c r="M116">
        <v>74.697000000000003</v>
      </c>
    </row>
    <row r="117" spans="1:13" x14ac:dyDescent="0.35">
      <c r="A117" s="34" t="s">
        <v>19</v>
      </c>
      <c r="B117" s="34">
        <v>2022</v>
      </c>
      <c r="C117" s="63">
        <v>44849</v>
      </c>
      <c r="D117" s="34" t="s">
        <v>20</v>
      </c>
      <c r="E117" s="49" t="s">
        <v>100</v>
      </c>
      <c r="F117" s="49" t="s">
        <v>44</v>
      </c>
      <c r="G117" s="11">
        <f>(C117-VLOOKUP(E117,Riders!$A$2:$C$267,2,FALSE))/365</f>
        <v>23.980821917808218</v>
      </c>
      <c r="H117" s="34">
        <v>16</v>
      </c>
      <c r="I117">
        <v>4.8019999999999996</v>
      </c>
      <c r="J117">
        <v>4.8410000000000002</v>
      </c>
      <c r="K117" s="50">
        <f t="shared" si="6"/>
        <v>3.900000000000059E-2</v>
      </c>
      <c r="L117">
        <v>9.6430000000000007</v>
      </c>
      <c r="M117">
        <v>74.665999999999997</v>
      </c>
    </row>
    <row r="118" spans="1:13" x14ac:dyDescent="0.35">
      <c r="A118" s="34" t="s">
        <v>19</v>
      </c>
      <c r="B118" s="34">
        <v>2022</v>
      </c>
      <c r="C118" s="63">
        <v>44849</v>
      </c>
      <c r="D118" s="34" t="s">
        <v>20</v>
      </c>
      <c r="E118" s="49" t="s">
        <v>98</v>
      </c>
      <c r="F118" s="49" t="s">
        <v>31</v>
      </c>
      <c r="G118" s="11">
        <f>(C118-VLOOKUP(E118,Riders!$A$2:$C$267,2,FALSE))/365</f>
        <v>28.797260273972604</v>
      </c>
      <c r="H118" s="34">
        <v>17</v>
      </c>
      <c r="I118">
        <v>4.7670000000000003</v>
      </c>
      <c r="J118">
        <v>4.9059999999999997</v>
      </c>
      <c r="K118" s="50">
        <f t="shared" si="6"/>
        <v>0.13899999999999935</v>
      </c>
      <c r="L118">
        <v>9.673</v>
      </c>
      <c r="M118">
        <v>74.433999999999997</v>
      </c>
    </row>
    <row r="119" spans="1:13" x14ac:dyDescent="0.35">
      <c r="A119" s="34" t="s">
        <v>19</v>
      </c>
      <c r="B119" s="34">
        <v>2022</v>
      </c>
      <c r="C119" s="63">
        <v>44849</v>
      </c>
      <c r="D119" s="34" t="s">
        <v>20</v>
      </c>
      <c r="E119" s="49" t="s">
        <v>295</v>
      </c>
      <c r="F119" s="49" t="s">
        <v>23</v>
      </c>
      <c r="G119" s="11">
        <f>(C119-VLOOKUP(E119,Riders!$A$2:$C$267,2,FALSE))/365</f>
        <v>24.857534246575341</v>
      </c>
      <c r="H119" s="34">
        <v>18</v>
      </c>
      <c r="I119">
        <v>4.7930000000000001</v>
      </c>
      <c r="J119">
        <v>4.8869999999999996</v>
      </c>
      <c r="K119" s="50">
        <f t="shared" si="6"/>
        <v>9.3999999999999417E-2</v>
      </c>
      <c r="L119">
        <v>9.68</v>
      </c>
      <c r="M119">
        <v>74.38</v>
      </c>
    </row>
    <row r="120" spans="1:13" x14ac:dyDescent="0.35">
      <c r="A120" s="34" t="s">
        <v>19</v>
      </c>
      <c r="B120" s="34">
        <v>2022</v>
      </c>
      <c r="C120" s="63">
        <v>44849</v>
      </c>
      <c r="D120" s="34" t="s">
        <v>20</v>
      </c>
      <c r="E120" s="49" t="s">
        <v>471</v>
      </c>
      <c r="F120" s="49" t="s">
        <v>42</v>
      </c>
      <c r="G120" s="11">
        <f>(C120-VLOOKUP(E120,Riders!$A$2:$C$267,2,FALSE))/365</f>
        <v>24.002739726027396</v>
      </c>
      <c r="H120" s="34">
        <v>19</v>
      </c>
      <c r="I120">
        <v>4.7759999999999998</v>
      </c>
      <c r="J120">
        <v>4.9050000000000002</v>
      </c>
      <c r="K120" s="50">
        <f t="shared" si="6"/>
        <v>0.12900000000000045</v>
      </c>
      <c r="L120">
        <v>9.6809999999999992</v>
      </c>
      <c r="M120">
        <v>74.372</v>
      </c>
    </row>
    <row r="121" spans="1:13" x14ac:dyDescent="0.35">
      <c r="A121" s="34" t="s">
        <v>19</v>
      </c>
      <c r="B121" s="34">
        <v>2022</v>
      </c>
      <c r="C121" s="63">
        <v>44849</v>
      </c>
      <c r="D121" s="34" t="s">
        <v>20</v>
      </c>
      <c r="E121" s="49" t="s">
        <v>118</v>
      </c>
      <c r="F121" s="49" t="s">
        <v>23</v>
      </c>
      <c r="G121" s="11" t="e">
        <f>(C121-VLOOKUP(E121,Riders!$A$2:$C$267,2,FALSE))/365</f>
        <v>#N/A</v>
      </c>
      <c r="H121" s="34">
        <v>20</v>
      </c>
      <c r="I121">
        <v>4.7809999999999997</v>
      </c>
      <c r="J121">
        <v>4.907</v>
      </c>
      <c r="K121" s="50">
        <f t="shared" si="6"/>
        <v>0.12600000000000033</v>
      </c>
      <c r="L121">
        <v>9.6880000000000006</v>
      </c>
      <c r="M121">
        <v>74.319000000000003</v>
      </c>
    </row>
    <row r="122" spans="1:13" x14ac:dyDescent="0.35">
      <c r="A122" s="34" t="s">
        <v>19</v>
      </c>
      <c r="B122" s="34">
        <v>2022</v>
      </c>
      <c r="C122" s="63">
        <v>44849</v>
      </c>
      <c r="D122" s="34" t="s">
        <v>20</v>
      </c>
      <c r="E122" s="49" t="s">
        <v>108</v>
      </c>
      <c r="F122" s="49" t="s">
        <v>109</v>
      </c>
      <c r="G122" s="11" t="e">
        <f>(C122-VLOOKUP(E122,Riders!$A$2:$C$267,2,FALSE))/365</f>
        <v>#N/A</v>
      </c>
      <c r="H122" s="34">
        <v>21</v>
      </c>
      <c r="I122">
        <v>4.7590000000000003</v>
      </c>
      <c r="J122">
        <v>4.9390000000000001</v>
      </c>
      <c r="K122" s="50">
        <f t="shared" si="6"/>
        <v>0.17999999999999972</v>
      </c>
      <c r="L122">
        <v>9.6980000000000004</v>
      </c>
      <c r="M122">
        <v>74.242000000000004</v>
      </c>
    </row>
    <row r="123" spans="1:13" x14ac:dyDescent="0.35">
      <c r="A123" s="34" t="s">
        <v>19</v>
      </c>
      <c r="B123" s="34">
        <v>2022</v>
      </c>
      <c r="C123" s="63">
        <v>44849</v>
      </c>
      <c r="D123" s="34" t="s">
        <v>20</v>
      </c>
      <c r="E123" s="49" t="s">
        <v>107</v>
      </c>
      <c r="F123" s="49" t="s">
        <v>31</v>
      </c>
      <c r="G123" s="11">
        <f>(C123-VLOOKUP(E123,Riders!$A$2:$C$267,2,FALSE))/365</f>
        <v>29.846575342465755</v>
      </c>
      <c r="H123" s="34">
        <v>22</v>
      </c>
      <c r="I123">
        <v>4.84</v>
      </c>
      <c r="J123">
        <v>4.9009999999999998</v>
      </c>
      <c r="K123" s="50">
        <f t="shared" si="6"/>
        <v>6.0999999999999943E-2</v>
      </c>
      <c r="L123">
        <v>9.7409999999999997</v>
      </c>
      <c r="M123">
        <v>73.914000000000001</v>
      </c>
    </row>
    <row r="124" spans="1:13" x14ac:dyDescent="0.35">
      <c r="A124" s="34" t="s">
        <v>19</v>
      </c>
      <c r="B124" s="34">
        <v>2022</v>
      </c>
      <c r="C124" s="63">
        <v>44849</v>
      </c>
      <c r="D124" s="34" t="s">
        <v>20</v>
      </c>
      <c r="E124" t="s">
        <v>28</v>
      </c>
      <c r="F124" s="49" t="s">
        <v>29</v>
      </c>
      <c r="G124" s="11">
        <f>(C124-VLOOKUP(E124,Riders!$A$2:$C$1999,2,FALSE))/365</f>
        <v>26.827397260273973</v>
      </c>
      <c r="H124" s="34">
        <v>23</v>
      </c>
      <c r="I124">
        <v>4.8550000000000004</v>
      </c>
      <c r="J124">
        <v>4.9509999999999996</v>
      </c>
      <c r="K124" s="50">
        <f t="shared" si="6"/>
        <v>9.5999999999999197E-2</v>
      </c>
      <c r="L124">
        <v>9.8059999999999992</v>
      </c>
      <c r="M124">
        <v>73.424000000000007</v>
      </c>
    </row>
    <row r="125" spans="1:13" x14ac:dyDescent="0.35">
      <c r="A125" s="34" t="s">
        <v>19</v>
      </c>
      <c r="B125" s="34">
        <v>2022</v>
      </c>
      <c r="C125" s="63">
        <v>44849</v>
      </c>
      <c r="D125" s="34" t="s">
        <v>20</v>
      </c>
      <c r="E125" s="49" t="s">
        <v>47</v>
      </c>
      <c r="F125" s="49" t="s">
        <v>33</v>
      </c>
      <c r="G125" s="11">
        <f>(C125-VLOOKUP(E125,Riders!$A$2:$C$267,2,FALSE))/365</f>
        <v>25.87945205479452</v>
      </c>
      <c r="H125" s="34">
        <v>24</v>
      </c>
      <c r="I125">
        <v>4.851</v>
      </c>
      <c r="J125">
        <v>4.9660000000000002</v>
      </c>
      <c r="K125" s="50">
        <f t="shared" si="6"/>
        <v>0.11500000000000021</v>
      </c>
      <c r="L125">
        <v>9.8170000000000002</v>
      </c>
      <c r="M125">
        <v>73.341999999999999</v>
      </c>
    </row>
    <row r="126" spans="1:13" x14ac:dyDescent="0.35">
      <c r="A126" s="34" t="s">
        <v>19</v>
      </c>
      <c r="B126" s="34">
        <v>2022</v>
      </c>
      <c r="C126" s="63">
        <v>44849</v>
      </c>
      <c r="D126" s="34" t="s">
        <v>20</v>
      </c>
      <c r="E126" s="49" t="s">
        <v>49</v>
      </c>
      <c r="F126" s="49" t="s">
        <v>39</v>
      </c>
      <c r="G126" s="11">
        <f>(C126-VLOOKUP(E126,Riders!$A$2:$C$267,2,FALSE))/365</f>
        <v>21.890410958904109</v>
      </c>
      <c r="H126" s="34">
        <v>25</v>
      </c>
      <c r="I126">
        <v>4.8460000000000001</v>
      </c>
      <c r="J126">
        <v>4.9809999999999999</v>
      </c>
      <c r="K126" s="50">
        <f t="shared" si="6"/>
        <v>0.13499999999999979</v>
      </c>
      <c r="L126">
        <v>9.827</v>
      </c>
      <c r="M126">
        <v>73.268000000000001</v>
      </c>
    </row>
    <row r="127" spans="1:13" x14ac:dyDescent="0.35">
      <c r="A127" s="34" t="s">
        <v>19</v>
      </c>
      <c r="B127" s="34">
        <v>2022</v>
      </c>
      <c r="C127" s="63">
        <v>44849</v>
      </c>
      <c r="D127" s="34" t="s">
        <v>20</v>
      </c>
      <c r="E127" s="49" t="s">
        <v>167</v>
      </c>
      <c r="F127" s="49" t="s">
        <v>46</v>
      </c>
      <c r="G127" s="11">
        <f>(C127-VLOOKUP(E127,Riders!$A$2:$C$267,2,FALSE))/365</f>
        <v>32.789041095890411</v>
      </c>
      <c r="H127" s="34">
        <v>26</v>
      </c>
      <c r="I127">
        <v>4.8860000000000001</v>
      </c>
      <c r="J127">
        <v>4.95</v>
      </c>
      <c r="K127" s="50">
        <f t="shared" si="6"/>
        <v>6.4000000000000057E-2</v>
      </c>
      <c r="L127">
        <v>9.8360000000000003</v>
      </c>
      <c r="M127">
        <v>73.2</v>
      </c>
    </row>
    <row r="128" spans="1:13" x14ac:dyDescent="0.35">
      <c r="A128" s="34" t="s">
        <v>19</v>
      </c>
      <c r="B128" s="34">
        <v>2022</v>
      </c>
      <c r="C128" s="63">
        <v>44849</v>
      </c>
      <c r="D128" s="34" t="s">
        <v>20</v>
      </c>
      <c r="E128" s="49" t="s">
        <v>93</v>
      </c>
      <c r="F128" s="49" t="s">
        <v>52</v>
      </c>
      <c r="G128" s="11">
        <f>(C128-VLOOKUP(E128,Riders!$A$2:$C$267,2,FALSE))/365</f>
        <v>26.904109589041095</v>
      </c>
      <c r="H128" s="34">
        <v>27</v>
      </c>
      <c r="I128">
        <v>4.8460000000000001</v>
      </c>
      <c r="J128">
        <v>4.9939999999999998</v>
      </c>
      <c r="K128" s="50">
        <f t="shared" si="6"/>
        <v>0.14799999999999969</v>
      </c>
      <c r="L128">
        <v>9.84</v>
      </c>
      <c r="M128">
        <v>73.171000000000006</v>
      </c>
    </row>
    <row r="129" spans="1:13" x14ac:dyDescent="0.35">
      <c r="A129" s="34" t="s">
        <v>19</v>
      </c>
      <c r="B129" s="34">
        <v>2022</v>
      </c>
      <c r="C129" s="63">
        <v>44849</v>
      </c>
      <c r="D129" s="34" t="s">
        <v>20</v>
      </c>
      <c r="E129" s="49" t="s">
        <v>36</v>
      </c>
      <c r="F129" s="49" t="s">
        <v>37</v>
      </c>
      <c r="G129" s="11">
        <f>(C129-VLOOKUP(E129,Riders!$A$2:$C$267,2,FALSE))/365</f>
        <v>24.4</v>
      </c>
      <c r="H129" s="34">
        <v>28</v>
      </c>
      <c r="I129">
        <v>4.8849999999999998</v>
      </c>
      <c r="J129">
        <v>4.9619999999999997</v>
      </c>
      <c r="K129" s="50">
        <f t="shared" si="6"/>
        <v>7.6999999999999957E-2</v>
      </c>
      <c r="L129">
        <v>9.8469999999999995</v>
      </c>
      <c r="M129">
        <v>73.119</v>
      </c>
    </row>
    <row r="130" spans="1:13" x14ac:dyDescent="0.35">
      <c r="A130" s="34" t="s">
        <v>19</v>
      </c>
      <c r="B130" s="34">
        <v>2022</v>
      </c>
      <c r="C130" s="63">
        <v>44849</v>
      </c>
      <c r="D130" s="34" t="s">
        <v>20</v>
      </c>
      <c r="E130" s="49" t="s">
        <v>115</v>
      </c>
      <c r="F130" s="49" t="s">
        <v>116</v>
      </c>
      <c r="G130" s="11">
        <f>(C130-VLOOKUP(E130,Riders!$A$2:$C$267,2,FALSE))/365</f>
        <v>27.67945205479452</v>
      </c>
      <c r="H130" s="34">
        <v>29</v>
      </c>
      <c r="I130">
        <v>4.8780000000000001</v>
      </c>
      <c r="J130">
        <v>4.9889999999999999</v>
      </c>
      <c r="K130" s="50">
        <f t="shared" si="6"/>
        <v>0.11099999999999977</v>
      </c>
      <c r="L130">
        <v>9.8670000000000009</v>
      </c>
      <c r="M130">
        <v>72.971000000000004</v>
      </c>
    </row>
    <row r="131" spans="1:13" x14ac:dyDescent="0.35">
      <c r="A131" s="34" t="s">
        <v>19</v>
      </c>
      <c r="B131" s="34">
        <v>2022</v>
      </c>
      <c r="C131" s="63">
        <v>44849</v>
      </c>
      <c r="D131" s="34" t="s">
        <v>20</v>
      </c>
      <c r="E131" s="49" t="s">
        <v>94</v>
      </c>
      <c r="F131" s="49" t="s">
        <v>95</v>
      </c>
      <c r="G131" s="11">
        <f>(C131-VLOOKUP(E131,Riders!$A$2:$C$267,2,FALSE))/365</f>
        <v>27.802739726027397</v>
      </c>
      <c r="H131" s="34">
        <v>30</v>
      </c>
      <c r="I131">
        <v>4.875</v>
      </c>
      <c r="J131">
        <v>5.03</v>
      </c>
      <c r="K131" s="50">
        <f t="shared" si="6"/>
        <v>0.15500000000000025</v>
      </c>
      <c r="L131">
        <v>9.9049999999999994</v>
      </c>
      <c r="M131">
        <v>72.691000000000003</v>
      </c>
    </row>
    <row r="132" spans="1:13" x14ac:dyDescent="0.35">
      <c r="A132" s="34" t="s">
        <v>19</v>
      </c>
      <c r="B132" s="34">
        <v>2022</v>
      </c>
      <c r="C132" s="63">
        <v>44849</v>
      </c>
      <c r="D132" s="34" t="s">
        <v>20</v>
      </c>
      <c r="E132" s="49" t="s">
        <v>71</v>
      </c>
      <c r="F132" s="49" t="s">
        <v>61</v>
      </c>
      <c r="G132" s="11">
        <f>(C132-VLOOKUP(E132,Riders!$A$2:$C$267,2,FALSE))/365</f>
        <v>20.328767123287673</v>
      </c>
      <c r="H132" s="34">
        <v>31</v>
      </c>
      <c r="I132">
        <v>4.8789999999999996</v>
      </c>
      <c r="J132">
        <v>5.0309999999999997</v>
      </c>
      <c r="K132" s="50">
        <f t="shared" si="6"/>
        <v>0.15200000000000014</v>
      </c>
      <c r="L132">
        <v>9.91</v>
      </c>
      <c r="M132">
        <v>72.653999999999996</v>
      </c>
    </row>
    <row r="133" spans="1:13" x14ac:dyDescent="0.35">
      <c r="A133" s="34" t="s">
        <v>19</v>
      </c>
      <c r="B133" s="34">
        <v>2022</v>
      </c>
      <c r="C133" s="63">
        <v>44849</v>
      </c>
      <c r="D133" s="34" t="s">
        <v>20</v>
      </c>
      <c r="E133" s="49" t="s">
        <v>57</v>
      </c>
      <c r="F133" s="49" t="s">
        <v>58</v>
      </c>
      <c r="G133" s="11">
        <f>(C133-VLOOKUP(E133,Riders!$A$2:$C$267,2,FALSE))/365</f>
        <v>22.758904109589039</v>
      </c>
      <c r="H133" s="34">
        <v>32</v>
      </c>
      <c r="I133">
        <v>4.907</v>
      </c>
      <c r="J133">
        <v>5.0039999999999996</v>
      </c>
      <c r="K133" s="50">
        <f t="shared" si="6"/>
        <v>9.6999999999999531E-2</v>
      </c>
      <c r="L133">
        <v>9.9109999999999996</v>
      </c>
      <c r="M133">
        <v>72.647000000000006</v>
      </c>
    </row>
    <row r="134" spans="1:13" x14ac:dyDescent="0.35">
      <c r="A134" s="34" t="s">
        <v>19</v>
      </c>
      <c r="B134" s="34">
        <v>2022</v>
      </c>
      <c r="C134" s="63">
        <v>44849</v>
      </c>
      <c r="D134" s="34" t="s">
        <v>20</v>
      </c>
      <c r="E134" s="49" t="s">
        <v>110</v>
      </c>
      <c r="F134" s="49" t="s">
        <v>58</v>
      </c>
      <c r="G134" s="11">
        <f>(C134-VLOOKUP(E134,Riders!$A$2:$C$267,2,FALSE))/365</f>
        <v>24.517808219178082</v>
      </c>
      <c r="H134" s="34">
        <v>33</v>
      </c>
      <c r="I134">
        <v>4.9080000000000004</v>
      </c>
      <c r="J134">
        <v>5.0330000000000004</v>
      </c>
      <c r="K134" s="50">
        <f t="shared" si="6"/>
        <v>0.125</v>
      </c>
      <c r="L134">
        <v>9.9410000000000007</v>
      </c>
      <c r="M134">
        <v>72.427000000000007</v>
      </c>
    </row>
    <row r="135" spans="1:13" x14ac:dyDescent="0.35">
      <c r="A135" s="34" t="s">
        <v>19</v>
      </c>
      <c r="B135" s="34">
        <v>2022</v>
      </c>
      <c r="C135" s="63">
        <v>44849</v>
      </c>
      <c r="D135" s="34" t="s">
        <v>20</v>
      </c>
      <c r="E135" s="49" t="s">
        <v>103</v>
      </c>
      <c r="F135" s="49" t="s">
        <v>104</v>
      </c>
      <c r="G135" s="11" t="e">
        <f>(C135-VLOOKUP(E135,Riders!$A$2:$C$267,2,FALSE))/365</f>
        <v>#N/A</v>
      </c>
      <c r="H135" s="34">
        <v>34</v>
      </c>
      <c r="I135">
        <v>4.915</v>
      </c>
      <c r="J135">
        <v>5.0970000000000004</v>
      </c>
      <c r="K135" s="50">
        <f t="shared" si="6"/>
        <v>0.18200000000000038</v>
      </c>
      <c r="L135">
        <v>10.012</v>
      </c>
      <c r="M135">
        <v>71.914000000000001</v>
      </c>
    </row>
    <row r="136" spans="1:13" x14ac:dyDescent="0.35">
      <c r="A136" s="34" t="s">
        <v>19</v>
      </c>
      <c r="B136" s="34">
        <v>2022</v>
      </c>
      <c r="C136" s="63">
        <v>44849</v>
      </c>
      <c r="D136" s="34" t="s">
        <v>20</v>
      </c>
      <c r="E136" s="49" t="s">
        <v>62</v>
      </c>
      <c r="F136" s="49" t="s">
        <v>63</v>
      </c>
      <c r="G136" s="11" t="e">
        <f>(C136-VLOOKUP(E136,Riders!$A$2:$C$267,2,FALSE))/365</f>
        <v>#N/A</v>
      </c>
      <c r="H136" s="34">
        <v>35</v>
      </c>
      <c r="I136">
        <v>4.9710000000000001</v>
      </c>
      <c r="J136">
        <v>5.0730000000000004</v>
      </c>
      <c r="K136" s="50">
        <f t="shared" si="6"/>
        <v>0.10200000000000031</v>
      </c>
      <c r="L136">
        <v>10.044</v>
      </c>
      <c r="M136">
        <v>71.685000000000002</v>
      </c>
    </row>
    <row r="137" spans="1:13" x14ac:dyDescent="0.35">
      <c r="A137" s="25" t="s">
        <v>139</v>
      </c>
      <c r="B137" s="25">
        <v>2022</v>
      </c>
      <c r="C137" s="98">
        <v>44752</v>
      </c>
      <c r="D137" s="25" t="s">
        <v>66</v>
      </c>
      <c r="E137" s="51" t="s">
        <v>92</v>
      </c>
      <c r="F137" s="51" t="s">
        <v>23</v>
      </c>
      <c r="G137" s="12">
        <f>(C137-VLOOKUP(E137,Riders!$A$2:$C$267,2,FALSE))/365</f>
        <v>25.339726027397262</v>
      </c>
      <c r="H137" s="25">
        <v>1</v>
      </c>
      <c r="I137">
        <v>4.7210000000000001</v>
      </c>
      <c r="J137">
        <f t="shared" ref="J137:J173" si="7">L137-I137</f>
        <v>4.74</v>
      </c>
      <c r="K137" s="50">
        <f t="shared" si="6"/>
        <v>1.9000000000000128E-2</v>
      </c>
      <c r="L137">
        <v>9.4610000000000003</v>
      </c>
      <c r="M137">
        <f t="shared" ref="M137:M168" si="8">3.6*200/L137</f>
        <v>76.101891977592217</v>
      </c>
    </row>
    <row r="138" spans="1:13" x14ac:dyDescent="0.35">
      <c r="A138" s="25" t="s">
        <v>139</v>
      </c>
      <c r="B138" s="25">
        <v>2022</v>
      </c>
      <c r="C138" s="98">
        <v>44752</v>
      </c>
      <c r="D138" s="25" t="s">
        <v>66</v>
      </c>
      <c r="E138" s="51" t="s">
        <v>128</v>
      </c>
      <c r="F138" s="51" t="s">
        <v>104</v>
      </c>
      <c r="G138" s="12">
        <f>(C138-VLOOKUP(E138,Riders!$A$2:$C$267,2,FALSE))/365</f>
        <v>23.81095890410959</v>
      </c>
      <c r="H138" s="25">
        <v>2</v>
      </c>
      <c r="I138">
        <v>4.7290000000000001</v>
      </c>
      <c r="J138">
        <f t="shared" si="7"/>
        <v>4.774</v>
      </c>
      <c r="K138" s="50">
        <f t="shared" si="6"/>
        <v>4.4999999999999929E-2</v>
      </c>
      <c r="L138">
        <v>9.5030000000000001</v>
      </c>
      <c r="M138">
        <f t="shared" si="8"/>
        <v>75.765547721772066</v>
      </c>
    </row>
    <row r="139" spans="1:13" x14ac:dyDescent="0.35">
      <c r="A139" s="25" t="s">
        <v>139</v>
      </c>
      <c r="B139" s="25">
        <v>2022</v>
      </c>
      <c r="C139" s="98">
        <v>44752</v>
      </c>
      <c r="D139" s="25" t="s">
        <v>66</v>
      </c>
      <c r="E139" s="51" t="s">
        <v>22</v>
      </c>
      <c r="F139" s="51" t="s">
        <v>23</v>
      </c>
      <c r="G139" s="12">
        <f>(C139-VLOOKUP(E139,Riders!$A$2:$C$267,2,FALSE))/365</f>
        <v>29.336986301369862</v>
      </c>
      <c r="H139" s="25">
        <v>3</v>
      </c>
      <c r="I139">
        <v>4.8179999999999996</v>
      </c>
      <c r="J139">
        <f t="shared" si="7"/>
        <v>4.7919999999999998</v>
      </c>
      <c r="K139" s="50">
        <f t="shared" si="6"/>
        <v>-2.5999999999999801E-2</v>
      </c>
      <c r="L139">
        <v>9.61</v>
      </c>
      <c r="M139">
        <f t="shared" si="8"/>
        <v>74.921956295525504</v>
      </c>
    </row>
    <row r="140" spans="1:13" x14ac:dyDescent="0.35">
      <c r="A140" s="25" t="s">
        <v>139</v>
      </c>
      <c r="B140" s="25">
        <v>2022</v>
      </c>
      <c r="C140" s="98">
        <v>44752</v>
      </c>
      <c r="D140" s="25" t="s">
        <v>66</v>
      </c>
      <c r="E140" s="51" t="s">
        <v>43</v>
      </c>
      <c r="F140" s="51" t="s">
        <v>44</v>
      </c>
      <c r="G140" s="12">
        <f>(C140-VLOOKUP(E140,Riders!$A$2:$C$267,2,FALSE))/365</f>
        <v>21.791780821917808</v>
      </c>
      <c r="H140" s="25">
        <v>4</v>
      </c>
      <c r="I140">
        <v>4.83</v>
      </c>
      <c r="J140">
        <f t="shared" si="7"/>
        <v>4.8740000000000006</v>
      </c>
      <c r="K140" s="50">
        <f t="shared" si="6"/>
        <v>4.4000000000000483E-2</v>
      </c>
      <c r="L140">
        <v>9.7040000000000006</v>
      </c>
      <c r="M140">
        <f t="shared" si="8"/>
        <v>74.196207749381699</v>
      </c>
    </row>
    <row r="141" spans="1:13" x14ac:dyDescent="0.35">
      <c r="A141" s="25" t="s">
        <v>139</v>
      </c>
      <c r="B141" s="25">
        <v>2022</v>
      </c>
      <c r="C141" s="98">
        <v>44752</v>
      </c>
      <c r="D141" s="25" t="s">
        <v>66</v>
      </c>
      <c r="E141" t="s">
        <v>28</v>
      </c>
      <c r="F141" s="51" t="s">
        <v>29</v>
      </c>
      <c r="G141" s="11">
        <f>(C141-VLOOKUP(E141,Riders!$A$2:$C$1999,2,FALSE))/365</f>
        <v>26.561643835616437</v>
      </c>
      <c r="H141" s="25">
        <v>5</v>
      </c>
      <c r="I141">
        <v>4.8490000000000002</v>
      </c>
      <c r="J141">
        <f t="shared" si="7"/>
        <v>4.9260000000000002</v>
      </c>
      <c r="K141" s="50">
        <f t="shared" si="6"/>
        <v>7.6999999999999957E-2</v>
      </c>
      <c r="L141">
        <v>9.7750000000000004</v>
      </c>
      <c r="M141">
        <f t="shared" si="8"/>
        <v>73.657289002557548</v>
      </c>
    </row>
    <row r="142" spans="1:13" x14ac:dyDescent="0.35">
      <c r="A142" s="25" t="s">
        <v>139</v>
      </c>
      <c r="B142" s="25">
        <v>2022</v>
      </c>
      <c r="C142" s="98">
        <v>44752</v>
      </c>
      <c r="D142" s="25" t="s">
        <v>66</v>
      </c>
      <c r="E142" s="51" t="s">
        <v>108</v>
      </c>
      <c r="F142" s="51" t="s">
        <v>109</v>
      </c>
      <c r="G142" s="12" t="e">
        <f>(C142-VLOOKUP(E142,Riders!$A$2:$C$267,2,FALSE))/365</f>
        <v>#N/A</v>
      </c>
      <c r="H142" s="25">
        <v>6</v>
      </c>
      <c r="I142">
        <v>4.8550000000000004</v>
      </c>
      <c r="J142">
        <f t="shared" si="7"/>
        <v>4.9509999999999987</v>
      </c>
      <c r="K142" s="50">
        <f t="shared" si="6"/>
        <v>9.5999999999998309E-2</v>
      </c>
      <c r="L142">
        <v>9.8059999999999992</v>
      </c>
      <c r="M142">
        <f t="shared" si="8"/>
        <v>73.424434019987771</v>
      </c>
    </row>
    <row r="143" spans="1:13" x14ac:dyDescent="0.35">
      <c r="A143" s="25" t="s">
        <v>139</v>
      </c>
      <c r="B143" s="25">
        <v>2022</v>
      </c>
      <c r="C143" s="98">
        <v>44752</v>
      </c>
      <c r="D143" s="25" t="s">
        <v>66</v>
      </c>
      <c r="E143" s="51" t="s">
        <v>105</v>
      </c>
      <c r="F143" s="51" t="s">
        <v>39</v>
      </c>
      <c r="G143" s="12">
        <f>(C143-VLOOKUP(E143,Riders!$A$2:$C$267,2,FALSE))/365</f>
        <v>23.526027397260275</v>
      </c>
      <c r="H143" s="25">
        <v>7</v>
      </c>
      <c r="I143">
        <v>4.9249999999999998</v>
      </c>
      <c r="J143">
        <f t="shared" si="7"/>
        <v>4.8950000000000005</v>
      </c>
      <c r="K143" s="50">
        <f t="shared" si="6"/>
        <v>-2.9999999999999361E-2</v>
      </c>
      <c r="L143">
        <v>9.82</v>
      </c>
      <c r="M143">
        <f t="shared" si="8"/>
        <v>73.319755600814659</v>
      </c>
    </row>
    <row r="144" spans="1:13" x14ac:dyDescent="0.35">
      <c r="A144" s="25" t="s">
        <v>139</v>
      </c>
      <c r="B144" s="25">
        <v>2022</v>
      </c>
      <c r="C144" s="98">
        <v>44752</v>
      </c>
      <c r="D144" s="25" t="s">
        <v>66</v>
      </c>
      <c r="E144" s="51" t="s">
        <v>26</v>
      </c>
      <c r="F144" s="51" t="s">
        <v>27</v>
      </c>
      <c r="G144" s="12">
        <f>(C144-VLOOKUP(E144,Riders!$A$2:$C$267,2,FALSE))/365</f>
        <v>24.797260273972604</v>
      </c>
      <c r="H144" s="25">
        <v>8</v>
      </c>
      <c r="I144">
        <v>4.9109999999999996</v>
      </c>
      <c r="J144">
        <f t="shared" si="7"/>
        <v>4.9480000000000004</v>
      </c>
      <c r="K144" s="50">
        <f t="shared" si="6"/>
        <v>3.700000000000081E-2</v>
      </c>
      <c r="L144">
        <v>9.859</v>
      </c>
      <c r="M144">
        <f t="shared" si="8"/>
        <v>73.029719038442039</v>
      </c>
    </row>
    <row r="145" spans="1:13" x14ac:dyDescent="0.35">
      <c r="A145" s="25" t="s">
        <v>139</v>
      </c>
      <c r="B145" s="25">
        <v>2022</v>
      </c>
      <c r="C145" s="98">
        <v>44752</v>
      </c>
      <c r="D145" s="25" t="s">
        <v>66</v>
      </c>
      <c r="E145" s="51" t="s">
        <v>38</v>
      </c>
      <c r="F145" s="51" t="s">
        <v>39</v>
      </c>
      <c r="G145" s="12">
        <f>(C145-VLOOKUP(E145,Riders!$A$2:$C$267,2,FALSE))/365</f>
        <v>21.463013698630139</v>
      </c>
      <c r="H145" s="25">
        <v>9</v>
      </c>
      <c r="I145">
        <v>4.8979999999999997</v>
      </c>
      <c r="J145">
        <f t="shared" si="7"/>
        <v>4.9939999999999998</v>
      </c>
      <c r="K145" s="50">
        <f t="shared" si="6"/>
        <v>9.6000000000000085E-2</v>
      </c>
      <c r="L145">
        <v>9.8919999999999995</v>
      </c>
      <c r="M145">
        <f t="shared" si="8"/>
        <v>72.786089769510724</v>
      </c>
    </row>
    <row r="146" spans="1:13" x14ac:dyDescent="0.35">
      <c r="A146" s="25" t="s">
        <v>139</v>
      </c>
      <c r="B146" s="25">
        <v>2022</v>
      </c>
      <c r="C146" s="98">
        <v>44752</v>
      </c>
      <c r="D146" s="25" t="s">
        <v>66</v>
      </c>
      <c r="E146" s="51" t="s">
        <v>129</v>
      </c>
      <c r="F146" s="51" t="s">
        <v>35</v>
      </c>
      <c r="G146" s="12" t="e">
        <f>(C146-VLOOKUP(E146,Riders!$A$2:$C$267,2,FALSE))/365</f>
        <v>#N/A</v>
      </c>
      <c r="H146" s="25">
        <v>10</v>
      </c>
      <c r="I146">
        <v>4.9039999999999999</v>
      </c>
      <c r="J146">
        <f t="shared" si="7"/>
        <v>4.9890000000000008</v>
      </c>
      <c r="K146" s="50">
        <f t="shared" si="6"/>
        <v>8.5000000000000853E-2</v>
      </c>
      <c r="L146">
        <v>9.8930000000000007</v>
      </c>
      <c r="M146">
        <f t="shared" si="8"/>
        <v>72.778732437076712</v>
      </c>
    </row>
    <row r="147" spans="1:13" x14ac:dyDescent="0.35">
      <c r="A147" s="25" t="s">
        <v>139</v>
      </c>
      <c r="B147" s="25">
        <v>2022</v>
      </c>
      <c r="C147" s="98">
        <v>44752</v>
      </c>
      <c r="D147" s="25" t="s">
        <v>66</v>
      </c>
      <c r="E147" s="51" t="s">
        <v>50</v>
      </c>
      <c r="F147" s="51" t="s">
        <v>44</v>
      </c>
      <c r="G147" s="12">
        <f>(C147-VLOOKUP(E147,Riders!$A$2:$C$267,2,FALSE))/365</f>
        <v>27.991780821917807</v>
      </c>
      <c r="H147" s="25">
        <v>11</v>
      </c>
      <c r="I147">
        <v>4.9210000000000003</v>
      </c>
      <c r="J147">
        <f t="shared" si="7"/>
        <v>5.008</v>
      </c>
      <c r="K147" s="50">
        <f t="shared" si="6"/>
        <v>8.6999999999999744E-2</v>
      </c>
      <c r="L147">
        <v>9.9290000000000003</v>
      </c>
      <c r="M147">
        <f t="shared" si="8"/>
        <v>72.514855473864429</v>
      </c>
    </row>
    <row r="148" spans="1:13" x14ac:dyDescent="0.35">
      <c r="A148" s="25" t="s">
        <v>139</v>
      </c>
      <c r="B148" s="25">
        <v>2022</v>
      </c>
      <c r="C148" s="98">
        <v>44752</v>
      </c>
      <c r="D148" s="25" t="s">
        <v>66</v>
      </c>
      <c r="E148" s="51" t="s">
        <v>115</v>
      </c>
      <c r="F148" s="51" t="s">
        <v>116</v>
      </c>
      <c r="G148" s="12">
        <f>(C148-VLOOKUP(E148,Riders!$A$2:$C$267,2,FALSE))/365</f>
        <v>27.413698630136988</v>
      </c>
      <c r="H148" s="25">
        <v>12</v>
      </c>
      <c r="I148">
        <v>4.9160000000000004</v>
      </c>
      <c r="J148">
        <f t="shared" si="7"/>
        <v>5.016</v>
      </c>
      <c r="K148" s="50">
        <f t="shared" si="6"/>
        <v>9.9999999999999645E-2</v>
      </c>
      <c r="L148">
        <v>9.9320000000000004</v>
      </c>
      <c r="M148">
        <f t="shared" si="8"/>
        <v>72.492952074103897</v>
      </c>
    </row>
    <row r="149" spans="1:13" x14ac:dyDescent="0.35">
      <c r="A149" s="25" t="s">
        <v>139</v>
      </c>
      <c r="B149" s="25">
        <v>2022</v>
      </c>
      <c r="C149" s="98">
        <v>44752</v>
      </c>
      <c r="D149" s="25" t="s">
        <v>66</v>
      </c>
      <c r="E149" s="51" t="s">
        <v>57</v>
      </c>
      <c r="F149" s="51" t="s">
        <v>58</v>
      </c>
      <c r="G149" s="12">
        <f>(C149-VLOOKUP(E149,Riders!$A$2:$C$267,2,FALSE))/365</f>
        <v>22.493150684931507</v>
      </c>
      <c r="H149" s="25">
        <v>13</v>
      </c>
      <c r="I149">
        <v>4.9550000000000001</v>
      </c>
      <c r="J149">
        <f t="shared" si="7"/>
        <v>5.0079999999999991</v>
      </c>
      <c r="K149" s="50">
        <f t="shared" si="6"/>
        <v>5.2999999999999048E-2</v>
      </c>
      <c r="L149">
        <v>9.9629999999999992</v>
      </c>
      <c r="M149">
        <f t="shared" si="8"/>
        <v>72.267389340560072</v>
      </c>
    </row>
    <row r="150" spans="1:13" x14ac:dyDescent="0.35">
      <c r="A150" s="25" t="s">
        <v>139</v>
      </c>
      <c r="B150" s="25">
        <v>2022</v>
      </c>
      <c r="C150" s="98">
        <v>44752</v>
      </c>
      <c r="D150" s="25" t="s">
        <v>66</v>
      </c>
      <c r="E150" s="51" t="s">
        <v>49</v>
      </c>
      <c r="F150" s="51" t="s">
        <v>722</v>
      </c>
      <c r="G150" s="12">
        <f>(C150-VLOOKUP(E150,Riders!$A$2:$C$267,2,FALSE))/365</f>
        <v>21.624657534246577</v>
      </c>
      <c r="H150" s="25">
        <v>14</v>
      </c>
      <c r="I150">
        <v>4.9370000000000003</v>
      </c>
      <c r="J150">
        <f t="shared" si="7"/>
        <v>5.0430000000000001</v>
      </c>
      <c r="K150" s="50">
        <f t="shared" si="6"/>
        <v>0.10599999999999987</v>
      </c>
      <c r="L150">
        <v>9.98</v>
      </c>
      <c r="M150">
        <f t="shared" si="8"/>
        <v>72.144288577154299</v>
      </c>
    </row>
    <row r="151" spans="1:13" x14ac:dyDescent="0.35">
      <c r="A151" s="25" t="s">
        <v>139</v>
      </c>
      <c r="B151" s="25">
        <v>2022</v>
      </c>
      <c r="C151" s="98">
        <v>44752</v>
      </c>
      <c r="D151" s="25" t="s">
        <v>66</v>
      </c>
      <c r="E151" s="51" t="s">
        <v>136</v>
      </c>
      <c r="F151" s="51" t="s">
        <v>35</v>
      </c>
      <c r="G151" s="11" t="e">
        <f>(C151-VLOOKUP(E151,Riders!$A$2:$C$267,2,FALSE))/365</f>
        <v>#N/A</v>
      </c>
      <c r="H151" s="25">
        <v>15</v>
      </c>
      <c r="I151">
        <v>4.9800000000000004</v>
      </c>
      <c r="J151">
        <f t="shared" si="7"/>
        <v>5.0640000000000001</v>
      </c>
      <c r="K151" s="50">
        <f t="shared" si="6"/>
        <v>8.3999999999999631E-2</v>
      </c>
      <c r="L151">
        <v>10.044</v>
      </c>
      <c r="M151">
        <f t="shared" si="8"/>
        <v>71.68458781362007</v>
      </c>
    </row>
    <row r="152" spans="1:13" x14ac:dyDescent="0.35">
      <c r="A152" s="25" t="s">
        <v>139</v>
      </c>
      <c r="B152" s="25">
        <v>2022</v>
      </c>
      <c r="C152" s="98">
        <v>44752</v>
      </c>
      <c r="D152" s="25" t="s">
        <v>66</v>
      </c>
      <c r="E152" s="51" t="s">
        <v>103</v>
      </c>
      <c r="F152" s="51" t="s">
        <v>104</v>
      </c>
      <c r="G152" s="12" t="e">
        <f>(C152-VLOOKUP(E152,Riders!$A$2:$C$267,2,FALSE))/365</f>
        <v>#N/A</v>
      </c>
      <c r="H152" s="25">
        <v>16</v>
      </c>
      <c r="I152">
        <v>4.9649999999999999</v>
      </c>
      <c r="J152">
        <f t="shared" si="7"/>
        <v>5.1029999999999998</v>
      </c>
      <c r="K152" s="50">
        <f t="shared" si="6"/>
        <v>0.1379999999999999</v>
      </c>
      <c r="L152">
        <v>10.068</v>
      </c>
      <c r="M152">
        <f t="shared" si="8"/>
        <v>71.513706793802143</v>
      </c>
    </row>
    <row r="153" spans="1:13" x14ac:dyDescent="0.35">
      <c r="A153" s="25" t="s">
        <v>139</v>
      </c>
      <c r="B153" s="25">
        <v>2022</v>
      </c>
      <c r="C153" s="98">
        <v>44752</v>
      </c>
      <c r="D153" s="25" t="s">
        <v>66</v>
      </c>
      <c r="E153" s="51" t="s">
        <v>32</v>
      </c>
      <c r="F153" s="51" t="s">
        <v>33</v>
      </c>
      <c r="G153" s="40">
        <f>(C153-VLOOKUP(E153,Riders!$A$2:$C$267,2,FALSE))/365</f>
        <v>20.663013698630138</v>
      </c>
      <c r="H153" s="25">
        <v>17</v>
      </c>
      <c r="I153">
        <v>5.008</v>
      </c>
      <c r="J153">
        <f t="shared" si="7"/>
        <v>5.0669999999999993</v>
      </c>
      <c r="K153" s="50">
        <f t="shared" si="6"/>
        <v>5.8999999999999275E-2</v>
      </c>
      <c r="L153">
        <v>10.074999999999999</v>
      </c>
      <c r="M153">
        <f t="shared" si="8"/>
        <v>71.464019851116632</v>
      </c>
    </row>
    <row r="154" spans="1:13" x14ac:dyDescent="0.35">
      <c r="A154" s="4" t="s">
        <v>139</v>
      </c>
      <c r="B154" s="4">
        <v>2022</v>
      </c>
      <c r="C154" s="5">
        <v>44752</v>
      </c>
      <c r="D154" s="4" t="s">
        <v>66</v>
      </c>
      <c r="E154" s="4" t="s">
        <v>36</v>
      </c>
      <c r="F154" s="4" t="s">
        <v>37</v>
      </c>
      <c r="G154" s="12">
        <f>(C154-VLOOKUP(E154,Riders!$A$2:$C$267,2,FALSE))/365</f>
        <v>24.134246575342466</v>
      </c>
      <c r="H154" s="4">
        <v>18</v>
      </c>
      <c r="I154">
        <v>5.0110000000000001</v>
      </c>
      <c r="J154">
        <f t="shared" si="7"/>
        <v>5.0720000000000001</v>
      </c>
      <c r="K154" s="50">
        <f t="shared" si="6"/>
        <v>6.0999999999999943E-2</v>
      </c>
      <c r="L154">
        <v>10.083</v>
      </c>
      <c r="M154">
        <f t="shared" si="8"/>
        <v>71.407319250223154</v>
      </c>
    </row>
    <row r="155" spans="1:13" x14ac:dyDescent="0.35">
      <c r="A155" s="4" t="s">
        <v>139</v>
      </c>
      <c r="B155" s="4">
        <v>2022</v>
      </c>
      <c r="C155" s="5">
        <v>44752</v>
      </c>
      <c r="D155" s="4" t="s">
        <v>66</v>
      </c>
      <c r="E155" s="4" t="s">
        <v>143</v>
      </c>
      <c r="F155" s="4" t="s">
        <v>95</v>
      </c>
      <c r="G155" s="12">
        <f>(C155-VLOOKUP(E155,Riders!$A$2:$C$267,2,FALSE))/365</f>
        <v>27.271232876712329</v>
      </c>
      <c r="H155" s="4">
        <v>19</v>
      </c>
      <c r="I155">
        <v>4.9909999999999997</v>
      </c>
      <c r="J155">
        <f t="shared" si="7"/>
        <v>5.0999999999999996</v>
      </c>
      <c r="K155" s="50">
        <f t="shared" si="6"/>
        <v>0.10899999999999999</v>
      </c>
      <c r="L155">
        <v>10.090999999999999</v>
      </c>
      <c r="M155">
        <f t="shared" si="8"/>
        <v>71.350708552175206</v>
      </c>
    </row>
    <row r="156" spans="1:13" x14ac:dyDescent="0.35">
      <c r="A156" s="4" t="s">
        <v>139</v>
      </c>
      <c r="B156" s="4">
        <v>2022</v>
      </c>
      <c r="C156" s="5">
        <v>44752</v>
      </c>
      <c r="D156" s="4" t="s">
        <v>66</v>
      </c>
      <c r="E156" s="4" t="s">
        <v>144</v>
      </c>
      <c r="F156" s="4" t="s">
        <v>145</v>
      </c>
      <c r="G156" s="12" t="e">
        <f>(C156-VLOOKUP(E156,Riders!$A$2:$C$267,2,FALSE))/365</f>
        <v>#N/A</v>
      </c>
      <c r="H156" s="4">
        <v>20</v>
      </c>
      <c r="I156">
        <v>5.0049999999999999</v>
      </c>
      <c r="J156">
        <f t="shared" si="7"/>
        <v>5.096000000000001</v>
      </c>
      <c r="K156" s="50">
        <f t="shared" si="6"/>
        <v>9.100000000000108E-2</v>
      </c>
      <c r="L156">
        <v>10.101000000000001</v>
      </c>
      <c r="M156">
        <f t="shared" si="8"/>
        <v>71.280071280071269</v>
      </c>
    </row>
    <row r="157" spans="1:13" x14ac:dyDescent="0.35">
      <c r="A157" s="4" t="s">
        <v>139</v>
      </c>
      <c r="B157" s="4">
        <v>2022</v>
      </c>
      <c r="C157" s="5">
        <v>44752</v>
      </c>
      <c r="D157" s="4" t="s">
        <v>66</v>
      </c>
      <c r="E157" s="4" t="s">
        <v>110</v>
      </c>
      <c r="F157" s="4" t="s">
        <v>58</v>
      </c>
      <c r="G157" s="12">
        <f>(C157-VLOOKUP(E157,Riders!$A$2:$C$267,2,FALSE))/365</f>
        <v>24.252054794520546</v>
      </c>
      <c r="H157" s="4">
        <v>21</v>
      </c>
      <c r="I157">
        <v>5.0149999999999997</v>
      </c>
      <c r="J157">
        <f t="shared" si="7"/>
        <v>5.0949999999999998</v>
      </c>
      <c r="K157" s="50">
        <f t="shared" si="6"/>
        <v>8.0000000000000071E-2</v>
      </c>
      <c r="L157">
        <v>10.11</v>
      </c>
      <c r="M157">
        <f t="shared" si="8"/>
        <v>71.2166172106825</v>
      </c>
    </row>
    <row r="158" spans="1:13" x14ac:dyDescent="0.35">
      <c r="A158" s="4" t="s">
        <v>139</v>
      </c>
      <c r="B158" s="4">
        <v>2022</v>
      </c>
      <c r="C158" s="5">
        <v>44752</v>
      </c>
      <c r="D158" s="4" t="s">
        <v>66</v>
      </c>
      <c r="E158" s="4" t="s">
        <v>232</v>
      </c>
      <c r="F158" s="4" t="s">
        <v>212</v>
      </c>
      <c r="G158" s="12" t="e">
        <f>(C158-VLOOKUP(E158,Riders!$A$2:$C$267,2,FALSE))/365</f>
        <v>#N/A</v>
      </c>
      <c r="H158" s="4">
        <v>22</v>
      </c>
      <c r="I158">
        <v>5.0170000000000003</v>
      </c>
      <c r="J158">
        <f t="shared" si="7"/>
        <v>5.1209999999999996</v>
      </c>
      <c r="K158" s="50">
        <f t="shared" si="6"/>
        <v>0.1039999999999992</v>
      </c>
      <c r="L158">
        <v>10.138</v>
      </c>
      <c r="M158">
        <f t="shared" si="8"/>
        <v>71.019925034523581</v>
      </c>
    </row>
    <row r="159" spans="1:13" x14ac:dyDescent="0.35">
      <c r="A159" s="4" t="s">
        <v>139</v>
      </c>
      <c r="B159" s="4">
        <v>2022</v>
      </c>
      <c r="C159" s="5">
        <v>44752</v>
      </c>
      <c r="D159" s="4" t="s">
        <v>66</v>
      </c>
      <c r="E159" s="4" t="s">
        <v>158</v>
      </c>
      <c r="F159" s="4" t="s">
        <v>145</v>
      </c>
      <c r="G159" s="12" t="e">
        <f>(C159-VLOOKUP(E159,Riders!$A$2:$C$267,2,FALSE))/365</f>
        <v>#N/A</v>
      </c>
      <c r="H159" s="4">
        <v>23</v>
      </c>
      <c r="I159">
        <v>5.0609999999999999</v>
      </c>
      <c r="J159">
        <f t="shared" si="7"/>
        <v>5.1110000000000007</v>
      </c>
      <c r="K159" s="50">
        <f t="shared" si="6"/>
        <v>5.0000000000000711E-2</v>
      </c>
      <c r="L159">
        <v>10.172000000000001</v>
      </c>
      <c r="M159">
        <f t="shared" si="8"/>
        <v>70.782540306724343</v>
      </c>
    </row>
    <row r="160" spans="1:13" x14ac:dyDescent="0.35">
      <c r="A160" s="4" t="s">
        <v>139</v>
      </c>
      <c r="B160" s="4">
        <v>2022</v>
      </c>
      <c r="C160" s="5">
        <v>44752</v>
      </c>
      <c r="D160" s="4" t="s">
        <v>66</v>
      </c>
      <c r="E160" s="4" t="s">
        <v>59</v>
      </c>
      <c r="F160" s="4" t="s">
        <v>37</v>
      </c>
      <c r="G160" s="12">
        <f>(C160-VLOOKUP(E160,Riders!$A$2:$C$267,2,FALSE))/365</f>
        <v>28.660273972602738</v>
      </c>
      <c r="H160" s="4">
        <v>24</v>
      </c>
      <c r="I160">
        <v>5.05</v>
      </c>
      <c r="J160">
        <f t="shared" si="7"/>
        <v>5.1450000000000005</v>
      </c>
      <c r="K160" s="50">
        <f t="shared" si="6"/>
        <v>9.5000000000000639E-2</v>
      </c>
      <c r="L160">
        <v>10.195</v>
      </c>
      <c r="M160">
        <f t="shared" si="8"/>
        <v>70.62285434036292</v>
      </c>
    </row>
    <row r="161" spans="1:13" x14ac:dyDescent="0.35">
      <c r="A161" s="4" t="s">
        <v>139</v>
      </c>
      <c r="B161" s="4">
        <v>2022</v>
      </c>
      <c r="C161" s="5">
        <v>44752</v>
      </c>
      <c r="D161" s="4" t="s">
        <v>66</v>
      </c>
      <c r="E161" s="4" t="s">
        <v>141</v>
      </c>
      <c r="F161" s="4" t="s">
        <v>142</v>
      </c>
      <c r="G161" s="12">
        <f>(C161-VLOOKUP(E161,Riders!$A$2:$C$267,2,FALSE))/365</f>
        <v>28.512328767123286</v>
      </c>
      <c r="H161" s="4">
        <v>25</v>
      </c>
      <c r="I161">
        <v>5.0529999999999999</v>
      </c>
      <c r="J161">
        <f t="shared" si="7"/>
        <v>5.1740000000000004</v>
      </c>
      <c r="K161" s="50">
        <f t="shared" si="6"/>
        <v>0.12100000000000044</v>
      </c>
      <c r="L161">
        <v>10.227</v>
      </c>
      <c r="M161">
        <f t="shared" si="8"/>
        <v>70.401877383396894</v>
      </c>
    </row>
    <row r="162" spans="1:13" x14ac:dyDescent="0.35">
      <c r="A162" s="4" t="s">
        <v>139</v>
      </c>
      <c r="B162" s="4">
        <v>2022</v>
      </c>
      <c r="C162" s="5">
        <v>44752</v>
      </c>
      <c r="D162" s="4" t="s">
        <v>66</v>
      </c>
      <c r="E162" s="4" t="s">
        <v>55</v>
      </c>
      <c r="F162" s="4" t="s">
        <v>56</v>
      </c>
      <c r="G162" s="12" t="e">
        <f>(C162-VLOOKUP(E162,Riders!$A$2:$C$267,2,FALSE))/365</f>
        <v>#N/A</v>
      </c>
      <c r="H162" s="4">
        <v>26</v>
      </c>
      <c r="I162">
        <v>5.0650000000000004</v>
      </c>
      <c r="J162">
        <f t="shared" si="7"/>
        <v>5.2160000000000002</v>
      </c>
      <c r="K162" s="50">
        <f t="shared" si="6"/>
        <v>0.1509999999999998</v>
      </c>
      <c r="L162">
        <v>10.281000000000001</v>
      </c>
      <c r="M162">
        <f t="shared" si="8"/>
        <v>70.032098044937257</v>
      </c>
    </row>
    <row r="163" spans="1:13" x14ac:dyDescent="0.35">
      <c r="A163" s="4" t="s">
        <v>139</v>
      </c>
      <c r="B163" s="4">
        <v>2022</v>
      </c>
      <c r="C163" s="5">
        <v>44752</v>
      </c>
      <c r="D163" s="4" t="s">
        <v>66</v>
      </c>
      <c r="E163" s="4" t="s">
        <v>94</v>
      </c>
      <c r="F163" s="4" t="s">
        <v>95</v>
      </c>
      <c r="G163" s="12">
        <f>(C163-VLOOKUP(E163,Riders!$A$2:$C$267,2,FALSE))/365</f>
        <v>27.536986301369861</v>
      </c>
      <c r="H163" s="4">
        <v>27</v>
      </c>
      <c r="I163">
        <v>5.0709999999999997</v>
      </c>
      <c r="J163">
        <f t="shared" si="7"/>
        <v>5.2240000000000002</v>
      </c>
      <c r="K163" s="50">
        <f t="shared" si="6"/>
        <v>0.15300000000000047</v>
      </c>
      <c r="L163">
        <v>10.295</v>
      </c>
      <c r="M163">
        <f t="shared" si="8"/>
        <v>69.936862554638168</v>
      </c>
    </row>
    <row r="164" spans="1:13" x14ac:dyDescent="0.35">
      <c r="A164" s="4" t="s">
        <v>139</v>
      </c>
      <c r="B164" s="4">
        <v>2022</v>
      </c>
      <c r="C164" s="5">
        <v>44752</v>
      </c>
      <c r="D164" s="4" t="s">
        <v>66</v>
      </c>
      <c r="E164" s="4" t="s">
        <v>148</v>
      </c>
      <c r="F164" s="4" t="s">
        <v>56</v>
      </c>
      <c r="G164" s="12" t="e">
        <f>(C164-VLOOKUP(E164,Riders!$A$2:$C$267,2,FALSE))/365</f>
        <v>#N/A</v>
      </c>
      <c r="H164" s="4">
        <v>28</v>
      </c>
      <c r="I164">
        <v>5.0960000000000001</v>
      </c>
      <c r="J164">
        <f t="shared" si="7"/>
        <v>5.2029999999999994</v>
      </c>
      <c r="K164" s="50">
        <f t="shared" si="6"/>
        <v>0.10699999999999932</v>
      </c>
      <c r="L164">
        <v>10.298999999999999</v>
      </c>
      <c r="M164">
        <f t="shared" si="8"/>
        <v>69.90969997087096</v>
      </c>
    </row>
    <row r="165" spans="1:13" x14ac:dyDescent="0.35">
      <c r="A165" s="4" t="s">
        <v>139</v>
      </c>
      <c r="B165" s="4">
        <v>2022</v>
      </c>
      <c r="C165" s="5">
        <v>44752</v>
      </c>
      <c r="D165" s="4" t="s">
        <v>66</v>
      </c>
      <c r="E165" s="4" t="s">
        <v>157</v>
      </c>
      <c r="F165" s="4" t="s">
        <v>142</v>
      </c>
      <c r="G165" s="12">
        <f>(C165-VLOOKUP(E165,Riders!$A$2:$C$267,2,FALSE))/365</f>
        <v>32.350684931506848</v>
      </c>
      <c r="H165" s="4">
        <v>29</v>
      </c>
      <c r="I165">
        <v>5.1429999999999998</v>
      </c>
      <c r="J165">
        <f t="shared" si="7"/>
        <v>5.2240000000000011</v>
      </c>
      <c r="K165" s="50">
        <f t="shared" si="6"/>
        <v>8.1000000000001293E-2</v>
      </c>
      <c r="L165">
        <v>10.367000000000001</v>
      </c>
      <c r="M165">
        <f t="shared" si="8"/>
        <v>69.451143050062697</v>
      </c>
    </row>
    <row r="166" spans="1:13" x14ac:dyDescent="0.35">
      <c r="A166" s="4" t="s">
        <v>139</v>
      </c>
      <c r="B166" s="4">
        <v>2022</v>
      </c>
      <c r="C166" s="5">
        <v>44752</v>
      </c>
      <c r="D166" s="4" t="s">
        <v>66</v>
      </c>
      <c r="E166" s="4" t="s">
        <v>159</v>
      </c>
      <c r="F166" s="4" t="s">
        <v>156</v>
      </c>
      <c r="G166" s="12" t="e">
        <f>(C166-VLOOKUP(E166,Riders!$A$2:$C$267,2,FALSE))/365</f>
        <v>#N/A</v>
      </c>
      <c r="H166" s="4">
        <v>30</v>
      </c>
      <c r="I166">
        <v>5.2</v>
      </c>
      <c r="J166">
        <f t="shared" si="7"/>
        <v>5.3259999999999996</v>
      </c>
      <c r="K166" s="50">
        <f t="shared" si="6"/>
        <v>0.12599999999999945</v>
      </c>
      <c r="L166">
        <v>10.526</v>
      </c>
      <c r="M166">
        <f t="shared" si="8"/>
        <v>68.402052061561847</v>
      </c>
    </row>
    <row r="167" spans="1:13" x14ac:dyDescent="0.35">
      <c r="A167" s="4" t="s">
        <v>139</v>
      </c>
      <c r="B167" s="4">
        <v>2022</v>
      </c>
      <c r="C167" s="5">
        <v>44752</v>
      </c>
      <c r="D167" s="4" t="s">
        <v>66</v>
      </c>
      <c r="E167" s="4" t="s">
        <v>151</v>
      </c>
      <c r="F167" s="4" t="s">
        <v>152</v>
      </c>
      <c r="G167" s="12" t="e">
        <f>(C167-VLOOKUP(E167,Riders!$A$2:$C$267,2,FALSE))/365</f>
        <v>#N/A</v>
      </c>
      <c r="H167" s="4">
        <v>31</v>
      </c>
      <c r="I167">
        <v>5.2220000000000004</v>
      </c>
      <c r="J167">
        <f t="shared" si="7"/>
        <v>5.3090000000000002</v>
      </c>
      <c r="K167" s="50">
        <f t="shared" si="6"/>
        <v>8.6999999999999744E-2</v>
      </c>
      <c r="L167">
        <v>10.531000000000001</v>
      </c>
      <c r="M167">
        <f t="shared" si="8"/>
        <v>68.369575538885186</v>
      </c>
    </row>
    <row r="168" spans="1:13" x14ac:dyDescent="0.35">
      <c r="A168" s="4" t="s">
        <v>139</v>
      </c>
      <c r="B168" s="4">
        <v>2022</v>
      </c>
      <c r="C168" s="5">
        <v>44752</v>
      </c>
      <c r="D168" s="4" t="s">
        <v>66</v>
      </c>
      <c r="E168" s="4" t="s">
        <v>721</v>
      </c>
      <c r="F168" s="4" t="s">
        <v>154</v>
      </c>
      <c r="G168" s="12" t="e">
        <f>(C168-VLOOKUP(E168,Riders!$A$2:$C$267,2,FALSE))/365</f>
        <v>#N/A</v>
      </c>
      <c r="H168" s="4">
        <v>32</v>
      </c>
      <c r="I168">
        <v>5.2549999999999999</v>
      </c>
      <c r="J168">
        <f t="shared" si="7"/>
        <v>5.3679999999999994</v>
      </c>
      <c r="K168" s="50">
        <f t="shared" si="6"/>
        <v>0.11299999999999955</v>
      </c>
      <c r="L168">
        <v>10.622999999999999</v>
      </c>
      <c r="M168">
        <f t="shared" si="8"/>
        <v>67.777463993222256</v>
      </c>
    </row>
    <row r="169" spans="1:13" x14ac:dyDescent="0.35">
      <c r="A169" s="4" t="s">
        <v>139</v>
      </c>
      <c r="B169" s="4">
        <v>2022</v>
      </c>
      <c r="C169" s="5">
        <v>44752</v>
      </c>
      <c r="D169" s="4" t="s">
        <v>66</v>
      </c>
      <c r="E169" s="4" t="s">
        <v>146</v>
      </c>
      <c r="F169" s="4" t="s">
        <v>147</v>
      </c>
      <c r="G169" s="12" t="e">
        <f>(C169-VLOOKUP(E169,Riders!$A$2:$C$267,2,FALSE))/365</f>
        <v>#N/A</v>
      </c>
      <c r="H169" s="4">
        <v>33</v>
      </c>
      <c r="I169">
        <v>5.3170000000000002</v>
      </c>
      <c r="J169">
        <f t="shared" si="7"/>
        <v>5.4190000000000005</v>
      </c>
      <c r="K169" s="50">
        <f t="shared" si="6"/>
        <v>0.10200000000000031</v>
      </c>
      <c r="L169">
        <v>10.736000000000001</v>
      </c>
      <c r="M169">
        <f t="shared" ref="M169:M200" si="9">3.6*200/L169</f>
        <v>67.064083457526081</v>
      </c>
    </row>
    <row r="170" spans="1:13" x14ac:dyDescent="0.35">
      <c r="A170" s="4" t="s">
        <v>139</v>
      </c>
      <c r="B170" s="4">
        <v>2022</v>
      </c>
      <c r="C170" s="5">
        <v>44752</v>
      </c>
      <c r="D170" s="4" t="s">
        <v>66</v>
      </c>
      <c r="E170" s="4" t="s">
        <v>155</v>
      </c>
      <c r="F170" s="4" t="s">
        <v>156</v>
      </c>
      <c r="G170" s="12" t="e">
        <f>(C170-VLOOKUP(E170,Riders!$A$2:$C$267,2,FALSE))/365</f>
        <v>#N/A</v>
      </c>
      <c r="H170" s="4">
        <v>34</v>
      </c>
      <c r="I170">
        <v>5.3029999999999999</v>
      </c>
      <c r="J170">
        <f t="shared" si="7"/>
        <v>5.4479999999999995</v>
      </c>
      <c r="K170" s="50">
        <f t="shared" si="6"/>
        <v>0.14499999999999957</v>
      </c>
      <c r="L170">
        <v>10.750999999999999</v>
      </c>
      <c r="M170">
        <f t="shared" si="9"/>
        <v>66.970514370756206</v>
      </c>
    </row>
    <row r="171" spans="1:13" x14ac:dyDescent="0.35">
      <c r="A171" s="4" t="s">
        <v>139</v>
      </c>
      <c r="B171" s="4">
        <v>2022</v>
      </c>
      <c r="C171" s="5">
        <v>44752</v>
      </c>
      <c r="D171" s="4" t="s">
        <v>66</v>
      </c>
      <c r="E171" s="4" t="s">
        <v>149</v>
      </c>
      <c r="F171" s="4" t="s">
        <v>150</v>
      </c>
      <c r="G171" s="12" t="e">
        <f>(C171-VLOOKUP(E171,Riders!$A$2:$C$267,2,FALSE))/365</f>
        <v>#N/A</v>
      </c>
      <c r="H171" s="4">
        <v>35</v>
      </c>
      <c r="I171">
        <v>5.407</v>
      </c>
      <c r="J171">
        <f t="shared" si="7"/>
        <v>5.4260000000000002</v>
      </c>
      <c r="K171" s="50">
        <f t="shared" si="6"/>
        <v>1.9000000000000128E-2</v>
      </c>
      <c r="L171">
        <v>10.833</v>
      </c>
      <c r="M171">
        <f t="shared" si="9"/>
        <v>66.463583494876758</v>
      </c>
    </row>
    <row r="172" spans="1:13" x14ac:dyDescent="0.35">
      <c r="A172" s="4" t="s">
        <v>139</v>
      </c>
      <c r="B172" s="4">
        <v>2022</v>
      </c>
      <c r="C172" s="5">
        <v>44752</v>
      </c>
      <c r="D172" s="4" t="s">
        <v>66</v>
      </c>
      <c r="E172" s="4" t="s">
        <v>160</v>
      </c>
      <c r="F172" s="4" t="s">
        <v>161</v>
      </c>
      <c r="G172" s="12" t="e">
        <f>(C172-VLOOKUP(E172,Riders!$A$2:$C$267,2,FALSE))/365</f>
        <v>#N/A</v>
      </c>
      <c r="H172" s="4">
        <v>36</v>
      </c>
      <c r="I172">
        <v>5.383</v>
      </c>
      <c r="J172">
        <f t="shared" si="7"/>
        <v>5.5509999999999993</v>
      </c>
      <c r="K172" s="50">
        <f t="shared" si="6"/>
        <v>0.16799999999999926</v>
      </c>
      <c r="L172">
        <v>10.933999999999999</v>
      </c>
      <c r="M172">
        <f t="shared" si="9"/>
        <v>65.849643314432058</v>
      </c>
    </row>
    <row r="173" spans="1:13" x14ac:dyDescent="0.35">
      <c r="A173" s="4" t="s">
        <v>139</v>
      </c>
      <c r="B173" s="4">
        <v>2022</v>
      </c>
      <c r="C173" s="5">
        <v>44752</v>
      </c>
      <c r="D173" s="4" t="s">
        <v>66</v>
      </c>
      <c r="E173" s="4" t="s">
        <v>130</v>
      </c>
      <c r="F173" s="4" t="s">
        <v>131</v>
      </c>
      <c r="G173" s="12" t="e">
        <f>(C173-VLOOKUP(E173,Riders!$A$2:$C$267,2,FALSE))/365</f>
        <v>#N/A</v>
      </c>
      <c r="H173" s="4">
        <v>37</v>
      </c>
      <c r="I173">
        <v>5.7140000000000004</v>
      </c>
      <c r="J173">
        <f t="shared" si="7"/>
        <v>5.782</v>
      </c>
      <c r="K173" s="50">
        <f t="shared" si="6"/>
        <v>6.7999999999999616E-2</v>
      </c>
      <c r="L173">
        <v>11.496</v>
      </c>
      <c r="M173">
        <f t="shared" si="9"/>
        <v>62.630480167014611</v>
      </c>
    </row>
    <row r="174" spans="1:13" x14ac:dyDescent="0.35">
      <c r="A174" s="1" t="s">
        <v>162</v>
      </c>
      <c r="B174" s="1">
        <v>2022</v>
      </c>
      <c r="C174" s="2">
        <v>44694</v>
      </c>
      <c r="D174" s="1" t="s">
        <v>66</v>
      </c>
      <c r="E174" s="1" t="s">
        <v>101</v>
      </c>
      <c r="F174" s="1" t="s">
        <v>102</v>
      </c>
      <c r="G174" s="11">
        <f>(C174-VLOOKUP(E174,Riders!$A$2:$C$267,2,FALSE))/365</f>
        <v>23.087671232876712</v>
      </c>
      <c r="H174" s="1">
        <v>1</v>
      </c>
      <c r="I174">
        <f t="shared" ref="I174:I208" si="10">L174-J174</f>
        <v>4.7940000000000005</v>
      </c>
      <c r="J174">
        <v>4.7560000000000002</v>
      </c>
      <c r="K174" s="50">
        <f t="shared" ref="K174:K237" si="11">J174-I174</f>
        <v>-3.8000000000000256E-2</v>
      </c>
      <c r="L174">
        <v>9.5500000000000007</v>
      </c>
      <c r="M174">
        <f t="shared" si="9"/>
        <v>75.392670157068054</v>
      </c>
    </row>
    <row r="175" spans="1:13" x14ac:dyDescent="0.35">
      <c r="A175" s="1" t="s">
        <v>162</v>
      </c>
      <c r="B175" s="1">
        <v>2022</v>
      </c>
      <c r="C175" s="2">
        <v>44694</v>
      </c>
      <c r="D175" s="1" t="s">
        <v>66</v>
      </c>
      <c r="E175" s="1" t="s">
        <v>106</v>
      </c>
      <c r="F175" s="1" t="s">
        <v>102</v>
      </c>
      <c r="G175" s="11">
        <f>(C175-VLOOKUP(E175,Riders!$A$2:$C$267,2,FALSE))/365</f>
        <v>29.736986301369864</v>
      </c>
      <c r="H175" s="1">
        <v>2</v>
      </c>
      <c r="I175">
        <f t="shared" si="10"/>
        <v>4.8010000000000002</v>
      </c>
      <c r="J175">
        <v>4.7569999999999997</v>
      </c>
      <c r="K175" s="50">
        <f t="shared" si="11"/>
        <v>-4.4000000000000483E-2</v>
      </c>
      <c r="L175">
        <v>9.5579999999999998</v>
      </c>
      <c r="M175">
        <f t="shared" si="9"/>
        <v>75.329566854990588</v>
      </c>
    </row>
    <row r="176" spans="1:13" x14ac:dyDescent="0.35">
      <c r="A176" s="1" t="s">
        <v>162</v>
      </c>
      <c r="B176" s="1">
        <v>2022</v>
      </c>
      <c r="C176" s="2">
        <v>44694</v>
      </c>
      <c r="D176" s="1" t="s">
        <v>66</v>
      </c>
      <c r="E176" s="1" t="s">
        <v>202</v>
      </c>
      <c r="F176" s="1" t="s">
        <v>46</v>
      </c>
      <c r="G176" s="11">
        <f>(C176-VLOOKUP(E176,Riders!$A$2:$C$267,2,FALSE))/365</f>
        <v>26.832876712328765</v>
      </c>
      <c r="H176" s="1">
        <v>3</v>
      </c>
      <c r="I176">
        <f t="shared" si="10"/>
        <v>4.8170000000000002</v>
      </c>
      <c r="J176">
        <v>4.7699999999999996</v>
      </c>
      <c r="K176" s="50">
        <f t="shared" si="11"/>
        <v>-4.7000000000000597E-2</v>
      </c>
      <c r="L176">
        <v>9.5869999999999997</v>
      </c>
      <c r="M176">
        <f t="shared" si="9"/>
        <v>75.101700219046634</v>
      </c>
    </row>
    <row r="177" spans="1:13" x14ac:dyDescent="0.35">
      <c r="A177" s="1" t="s">
        <v>162</v>
      </c>
      <c r="B177" s="1">
        <v>2022</v>
      </c>
      <c r="C177" s="2">
        <v>44694</v>
      </c>
      <c r="D177" s="1" t="s">
        <v>66</v>
      </c>
      <c r="E177" s="1" t="s">
        <v>112</v>
      </c>
      <c r="F177" s="1" t="s">
        <v>75</v>
      </c>
      <c r="G177" s="11">
        <f>(C177-VLOOKUP(E177,Riders!$A$2:$C$267,2,FALSE))/365</f>
        <v>25.07123287671233</v>
      </c>
      <c r="H177" s="1">
        <v>4</v>
      </c>
      <c r="I177">
        <f t="shared" si="10"/>
        <v>4.8239999999999998</v>
      </c>
      <c r="J177">
        <v>4.7880000000000003</v>
      </c>
      <c r="K177" s="50">
        <f t="shared" si="11"/>
        <v>-3.5999999999999588E-2</v>
      </c>
      <c r="L177">
        <v>9.6120000000000001</v>
      </c>
      <c r="M177">
        <f t="shared" si="9"/>
        <v>74.906367041198507</v>
      </c>
    </row>
    <row r="178" spans="1:13" x14ac:dyDescent="0.35">
      <c r="A178" s="1" t="s">
        <v>162</v>
      </c>
      <c r="B178" s="1">
        <v>2022</v>
      </c>
      <c r="C178" s="2">
        <v>44694</v>
      </c>
      <c r="D178" s="1" t="s">
        <v>66</v>
      </c>
      <c r="E178" s="1" t="s">
        <v>171</v>
      </c>
      <c r="F178" s="1" t="s">
        <v>82</v>
      </c>
      <c r="G178" s="11">
        <f>(C178-VLOOKUP(E178,Riders!$A$2:$C$267,2,FALSE))/365</f>
        <v>31.882191780821916</v>
      </c>
      <c r="H178" s="1">
        <v>5</v>
      </c>
      <c r="I178">
        <f t="shared" si="10"/>
        <v>4.8629999999999995</v>
      </c>
      <c r="J178">
        <v>4.7880000000000003</v>
      </c>
      <c r="K178" s="50">
        <f t="shared" si="11"/>
        <v>-7.4999999999999289E-2</v>
      </c>
      <c r="L178">
        <v>9.6509999999999998</v>
      </c>
      <c r="M178">
        <f t="shared" si="9"/>
        <v>74.603668013677336</v>
      </c>
    </row>
    <row r="179" spans="1:13" x14ac:dyDescent="0.35">
      <c r="A179" s="1" t="s">
        <v>162</v>
      </c>
      <c r="B179" s="1">
        <v>2022</v>
      </c>
      <c r="C179" s="2">
        <v>44694</v>
      </c>
      <c r="D179" s="1" t="s">
        <v>66</v>
      </c>
      <c r="E179" s="1" t="s">
        <v>134</v>
      </c>
      <c r="F179" s="1" t="s">
        <v>33</v>
      </c>
      <c r="G179" s="11">
        <f>(C179-VLOOKUP(E179,Riders!$A$2:$C$267,2,FALSE))/365</f>
        <v>22.575342465753426</v>
      </c>
      <c r="H179" s="1">
        <v>6</v>
      </c>
      <c r="I179">
        <f t="shared" si="10"/>
        <v>4.87</v>
      </c>
      <c r="J179">
        <v>4.8029999999999999</v>
      </c>
      <c r="K179" s="50">
        <f t="shared" si="11"/>
        <v>-6.7000000000000171E-2</v>
      </c>
      <c r="L179">
        <v>9.673</v>
      </c>
      <c r="M179">
        <f t="shared" si="9"/>
        <v>74.433991522795409</v>
      </c>
    </row>
    <row r="180" spans="1:13" x14ac:dyDescent="0.35">
      <c r="A180" s="1" t="s">
        <v>162</v>
      </c>
      <c r="B180" s="1">
        <v>2022</v>
      </c>
      <c r="C180" s="2">
        <v>44694</v>
      </c>
      <c r="D180" s="1" t="s">
        <v>66</v>
      </c>
      <c r="E180" s="1" t="s">
        <v>47</v>
      </c>
      <c r="F180" s="1" t="s">
        <v>33</v>
      </c>
      <c r="G180" s="11">
        <f>(C180-VLOOKUP(E180,Riders!$A$2:$C$267,2,FALSE))/365</f>
        <v>25.454794520547946</v>
      </c>
      <c r="H180" s="1">
        <v>7</v>
      </c>
      <c r="I180">
        <f t="shared" si="10"/>
        <v>4.8740000000000006</v>
      </c>
      <c r="J180">
        <v>4.843</v>
      </c>
      <c r="K180" s="50">
        <f t="shared" si="11"/>
        <v>-3.1000000000000583E-2</v>
      </c>
      <c r="L180">
        <v>9.7170000000000005</v>
      </c>
      <c r="M180">
        <f t="shared" si="9"/>
        <v>74.096943501080574</v>
      </c>
    </row>
    <row r="181" spans="1:13" x14ac:dyDescent="0.35">
      <c r="A181" s="1" t="s">
        <v>162</v>
      </c>
      <c r="B181" s="1">
        <v>2022</v>
      </c>
      <c r="C181" s="2">
        <v>44694</v>
      </c>
      <c r="D181" s="1" t="s">
        <v>66</v>
      </c>
      <c r="E181" s="1" t="s">
        <v>125</v>
      </c>
      <c r="F181" s="1" t="s">
        <v>75</v>
      </c>
      <c r="G181" s="11">
        <f>(C181-VLOOKUP(E181,Riders!$A$2:$C$296,2,FALSE))/365</f>
        <v>25.257534246575343</v>
      </c>
      <c r="H181" s="1">
        <v>8</v>
      </c>
      <c r="I181">
        <f t="shared" si="10"/>
        <v>4.9260000000000002</v>
      </c>
      <c r="J181">
        <v>4.827</v>
      </c>
      <c r="K181" s="50">
        <f t="shared" si="11"/>
        <v>-9.9000000000000199E-2</v>
      </c>
      <c r="L181">
        <v>9.7530000000000001</v>
      </c>
      <c r="M181">
        <f t="shared" si="9"/>
        <v>73.82343894186404</v>
      </c>
    </row>
    <row r="182" spans="1:13" x14ac:dyDescent="0.35">
      <c r="A182" s="1" t="s">
        <v>162</v>
      </c>
      <c r="B182" s="1">
        <v>2022</v>
      </c>
      <c r="C182" s="2">
        <v>44694</v>
      </c>
      <c r="D182" s="1" t="s">
        <v>66</v>
      </c>
      <c r="E182" s="1" t="s">
        <v>295</v>
      </c>
      <c r="F182" s="1" t="s">
        <v>228</v>
      </c>
      <c r="G182" s="11">
        <f>(C182-VLOOKUP(E182,Riders!$A$2:$C$296,2,FALSE))/365</f>
        <v>24.432876712328767</v>
      </c>
      <c r="H182" s="1">
        <v>9</v>
      </c>
      <c r="I182">
        <f t="shared" si="10"/>
        <v>4.907</v>
      </c>
      <c r="J182">
        <v>4.8550000000000004</v>
      </c>
      <c r="K182" s="50">
        <f t="shared" si="11"/>
        <v>-5.1999999999999602E-2</v>
      </c>
      <c r="L182">
        <v>9.7620000000000005</v>
      </c>
      <c r="M182">
        <f t="shared" si="9"/>
        <v>73.755377996312234</v>
      </c>
    </row>
    <row r="183" spans="1:13" x14ac:dyDescent="0.35">
      <c r="A183" s="1" t="s">
        <v>162</v>
      </c>
      <c r="B183" s="1">
        <v>2022</v>
      </c>
      <c r="C183" s="2">
        <v>44694</v>
      </c>
      <c r="D183" s="1" t="s">
        <v>66</v>
      </c>
      <c r="E183" s="1" t="s">
        <v>22</v>
      </c>
      <c r="F183" s="1" t="s">
        <v>23</v>
      </c>
      <c r="G183" s="11">
        <f>(C183-VLOOKUP(E183,Riders!$A$2:$C$296,2,FALSE))/365</f>
        <v>29.17808219178082</v>
      </c>
      <c r="H183" s="1">
        <v>10</v>
      </c>
      <c r="I183">
        <f t="shared" si="10"/>
        <v>4.9009999999999998</v>
      </c>
      <c r="J183">
        <v>4.8620000000000001</v>
      </c>
      <c r="K183" s="50">
        <f t="shared" si="11"/>
        <v>-3.8999999999999702E-2</v>
      </c>
      <c r="L183">
        <v>9.7629999999999999</v>
      </c>
      <c r="M183">
        <f t="shared" si="9"/>
        <v>73.747823414933933</v>
      </c>
    </row>
    <row r="184" spans="1:13" x14ac:dyDescent="0.35">
      <c r="A184" s="1" t="s">
        <v>162</v>
      </c>
      <c r="B184" s="1">
        <v>2022</v>
      </c>
      <c r="C184" s="2">
        <v>44694</v>
      </c>
      <c r="D184" s="1" t="s">
        <v>66</v>
      </c>
      <c r="E184" s="1" t="s">
        <v>107</v>
      </c>
      <c r="F184" s="1" t="s">
        <v>168</v>
      </c>
      <c r="G184" s="11">
        <f>(C184-VLOOKUP(E184,Riders!$A$2:$C$296,2,FALSE))/365</f>
        <v>29.421917808219177</v>
      </c>
      <c r="H184" s="1">
        <v>11</v>
      </c>
      <c r="I184">
        <f t="shared" si="10"/>
        <v>4.9050000000000002</v>
      </c>
      <c r="J184">
        <v>4.8579999999999997</v>
      </c>
      <c r="K184" s="50">
        <f t="shared" si="11"/>
        <v>-4.7000000000000597E-2</v>
      </c>
      <c r="L184">
        <v>9.7629999999999999</v>
      </c>
      <c r="M184">
        <f t="shared" si="9"/>
        <v>73.747823414933933</v>
      </c>
    </row>
    <row r="185" spans="1:13" x14ac:dyDescent="0.35">
      <c r="A185" s="1" t="s">
        <v>162</v>
      </c>
      <c r="B185" s="1">
        <v>2022</v>
      </c>
      <c r="C185" s="2">
        <v>44694</v>
      </c>
      <c r="D185" s="1" t="s">
        <v>66</v>
      </c>
      <c r="E185" s="1" t="s">
        <v>30</v>
      </c>
      <c r="F185" s="1" t="s">
        <v>31</v>
      </c>
      <c r="G185" s="11">
        <f>(C185-VLOOKUP(E185,Riders!$A$2:$C$296,2,FALSE))/365</f>
        <v>26.219178082191782</v>
      </c>
      <c r="H185" s="1">
        <v>12</v>
      </c>
      <c r="I185">
        <f t="shared" si="10"/>
        <v>4.9160000000000004</v>
      </c>
      <c r="J185">
        <v>4.8499999999999996</v>
      </c>
      <c r="K185" s="50">
        <f t="shared" si="11"/>
        <v>-6.6000000000000725E-2</v>
      </c>
      <c r="L185">
        <v>9.766</v>
      </c>
      <c r="M185">
        <f t="shared" si="9"/>
        <v>73.725168953512181</v>
      </c>
    </row>
    <row r="186" spans="1:13" x14ac:dyDescent="0.35">
      <c r="A186" s="1" t="s">
        <v>162</v>
      </c>
      <c r="B186" s="1">
        <v>2022</v>
      </c>
      <c r="C186" s="2">
        <v>44694</v>
      </c>
      <c r="D186" s="1" t="s">
        <v>66</v>
      </c>
      <c r="E186" s="1" t="s">
        <v>674</v>
      </c>
      <c r="F186" s="1" t="s">
        <v>39</v>
      </c>
      <c r="G186" s="11">
        <f>(C186-VLOOKUP(E186,Riders!$A$2:$C$296,2,FALSE))/365</f>
        <v>24.175342465753424</v>
      </c>
      <c r="H186" s="1">
        <v>13</v>
      </c>
      <c r="I186">
        <f t="shared" si="10"/>
        <v>4.9259999999999993</v>
      </c>
      <c r="J186">
        <v>4.87</v>
      </c>
      <c r="K186" s="50">
        <f t="shared" si="11"/>
        <v>-5.5999999999999162E-2</v>
      </c>
      <c r="L186">
        <v>9.7959999999999994</v>
      </c>
      <c r="M186">
        <f t="shared" si="9"/>
        <v>73.499387505104124</v>
      </c>
    </row>
    <row r="187" spans="1:13" x14ac:dyDescent="0.35">
      <c r="A187" s="1" t="s">
        <v>162</v>
      </c>
      <c r="B187" s="1">
        <v>2022</v>
      </c>
      <c r="C187" s="2">
        <v>44694</v>
      </c>
      <c r="D187" s="1" t="s">
        <v>66</v>
      </c>
      <c r="E187" s="1" t="s">
        <v>143</v>
      </c>
      <c r="F187" s="1" t="s">
        <v>95</v>
      </c>
      <c r="G187" s="11">
        <f>(C187-VLOOKUP(E187,Riders!$A$2:$C$296,2,FALSE))/365</f>
        <v>27.112328767123287</v>
      </c>
      <c r="H187" s="1">
        <v>14</v>
      </c>
      <c r="I187">
        <f t="shared" si="10"/>
        <v>4.95</v>
      </c>
      <c r="J187">
        <v>4.8760000000000003</v>
      </c>
      <c r="K187" s="50">
        <f t="shared" si="11"/>
        <v>-7.3999999999999844E-2</v>
      </c>
      <c r="L187">
        <v>9.8260000000000005</v>
      </c>
      <c r="M187">
        <f t="shared" si="9"/>
        <v>73.274984734378179</v>
      </c>
    </row>
    <row r="188" spans="1:13" x14ac:dyDescent="0.35">
      <c r="A188" s="1" t="s">
        <v>162</v>
      </c>
      <c r="B188" s="1">
        <v>2022</v>
      </c>
      <c r="C188" s="2">
        <v>44694</v>
      </c>
      <c r="D188" s="1" t="s">
        <v>66</v>
      </c>
      <c r="E188" s="1" t="s">
        <v>100</v>
      </c>
      <c r="F188" s="1" t="s">
        <v>44</v>
      </c>
      <c r="G188" s="11">
        <f>(C188-VLOOKUP(E188,Riders!$A$2:$C$296,2,FALSE))/365</f>
        <v>23.556164383561644</v>
      </c>
      <c r="H188" s="1">
        <v>15</v>
      </c>
      <c r="I188">
        <f t="shared" si="10"/>
        <v>4.923</v>
      </c>
      <c r="J188">
        <v>4.9109999999999996</v>
      </c>
      <c r="K188" s="50">
        <f t="shared" si="11"/>
        <v>-1.2000000000000455E-2</v>
      </c>
      <c r="L188">
        <v>9.8339999999999996</v>
      </c>
      <c r="M188">
        <f t="shared" si="9"/>
        <v>73.215375228798052</v>
      </c>
    </row>
    <row r="189" spans="1:13" x14ac:dyDescent="0.35">
      <c r="A189" s="1" t="s">
        <v>162</v>
      </c>
      <c r="B189" s="1">
        <v>2022</v>
      </c>
      <c r="C189" s="2">
        <v>44694</v>
      </c>
      <c r="D189" s="1" t="s">
        <v>66</v>
      </c>
      <c r="E189" s="1" t="s">
        <v>97</v>
      </c>
      <c r="F189" s="1" t="s">
        <v>29</v>
      </c>
      <c r="G189" s="11">
        <f>(C189-VLOOKUP(E189,Riders!$A$2:$C$296,2,FALSE))/365</f>
        <v>30.298630136986301</v>
      </c>
      <c r="H189" s="1">
        <v>16</v>
      </c>
      <c r="I189">
        <f t="shared" si="10"/>
        <v>4.9430000000000005</v>
      </c>
      <c r="J189">
        <v>4.899</v>
      </c>
      <c r="K189" s="50">
        <f t="shared" si="11"/>
        <v>-4.4000000000000483E-2</v>
      </c>
      <c r="L189">
        <v>9.8420000000000005</v>
      </c>
      <c r="M189">
        <f t="shared" si="9"/>
        <v>73.155862629546831</v>
      </c>
    </row>
    <row r="190" spans="1:13" x14ac:dyDescent="0.35">
      <c r="A190" s="1" t="s">
        <v>162</v>
      </c>
      <c r="B190" s="1">
        <v>2022</v>
      </c>
      <c r="C190" s="2">
        <v>44694</v>
      </c>
      <c r="D190" s="1" t="s">
        <v>66</v>
      </c>
      <c r="E190" s="1" t="s">
        <v>172</v>
      </c>
      <c r="F190" s="1" t="s">
        <v>42</v>
      </c>
      <c r="G190" s="11">
        <f>(C190-VLOOKUP(E190,Riders!$A$2:$C$296,2,FALSE))/365</f>
        <v>23.578082191780823</v>
      </c>
      <c r="H190" s="1">
        <v>17</v>
      </c>
      <c r="I190">
        <f t="shared" si="10"/>
        <v>4.9639999999999995</v>
      </c>
      <c r="J190">
        <v>4.88</v>
      </c>
      <c r="K190" s="50">
        <f t="shared" si="11"/>
        <v>-8.3999999999999631E-2</v>
      </c>
      <c r="L190">
        <v>9.8439999999999994</v>
      </c>
      <c r="M190">
        <f t="shared" si="9"/>
        <v>73.140999593661121</v>
      </c>
    </row>
    <row r="191" spans="1:13" x14ac:dyDescent="0.35">
      <c r="A191" s="1" t="s">
        <v>162</v>
      </c>
      <c r="B191" s="1">
        <v>2022</v>
      </c>
      <c r="C191" s="2">
        <v>44694</v>
      </c>
      <c r="D191" s="1" t="s">
        <v>66</v>
      </c>
      <c r="E191" s="1" t="s">
        <v>537</v>
      </c>
      <c r="F191" s="1" t="s">
        <v>228</v>
      </c>
      <c r="G191" s="11">
        <f>(C191-VLOOKUP(E191,Riders!$A$2:$C$296,2,FALSE))/365</f>
        <v>21.161643835616438</v>
      </c>
      <c r="H191" s="1">
        <v>18</v>
      </c>
      <c r="I191">
        <f t="shared" si="10"/>
        <v>4.9899999999999993</v>
      </c>
      <c r="J191">
        <v>4.88</v>
      </c>
      <c r="K191" s="50">
        <f t="shared" si="11"/>
        <v>-0.10999999999999943</v>
      </c>
      <c r="L191">
        <v>9.8699999999999992</v>
      </c>
      <c r="M191">
        <f t="shared" si="9"/>
        <v>72.948328267477208</v>
      </c>
    </row>
    <row r="192" spans="1:13" x14ac:dyDescent="0.35">
      <c r="A192" s="1" t="s">
        <v>162</v>
      </c>
      <c r="B192" s="1">
        <v>2022</v>
      </c>
      <c r="C192" s="2">
        <v>44694</v>
      </c>
      <c r="D192" s="1" t="s">
        <v>66</v>
      </c>
      <c r="E192" s="1" t="s">
        <v>132</v>
      </c>
      <c r="F192" s="1" t="s">
        <v>113</v>
      </c>
      <c r="G192" s="11">
        <f>(C192-VLOOKUP(E192,Riders!$A$2:$C$296,2,FALSE))/365</f>
        <v>22.849315068493151</v>
      </c>
      <c r="H192" s="1">
        <v>19</v>
      </c>
      <c r="I192">
        <f t="shared" si="10"/>
        <v>4.9880000000000004</v>
      </c>
      <c r="J192">
        <v>4.8869999999999996</v>
      </c>
      <c r="K192" s="50">
        <f t="shared" si="11"/>
        <v>-0.10100000000000087</v>
      </c>
      <c r="L192">
        <v>9.875</v>
      </c>
      <c r="M192">
        <f t="shared" si="9"/>
        <v>72.911392405063296</v>
      </c>
    </row>
    <row r="193" spans="1:13" x14ac:dyDescent="0.35">
      <c r="A193" s="1" t="s">
        <v>162</v>
      </c>
      <c r="B193" s="1">
        <v>2022</v>
      </c>
      <c r="C193" s="2">
        <v>44694</v>
      </c>
      <c r="D193" s="1" t="s">
        <v>66</v>
      </c>
      <c r="E193" s="1" t="s">
        <v>105</v>
      </c>
      <c r="F193" s="1" t="s">
        <v>39</v>
      </c>
      <c r="G193" s="11">
        <f>(C193-VLOOKUP(E193,Riders!$A$2:$C$296,2,FALSE))/365</f>
        <v>23.367123287671234</v>
      </c>
      <c r="H193" s="1">
        <v>20</v>
      </c>
      <c r="I193">
        <f t="shared" si="10"/>
        <v>4.9459999999999997</v>
      </c>
      <c r="J193">
        <v>4.9390000000000001</v>
      </c>
      <c r="K193" s="50">
        <f t="shared" si="11"/>
        <v>-6.9999999999996732E-3</v>
      </c>
      <c r="L193">
        <v>9.8849999999999998</v>
      </c>
      <c r="M193">
        <f t="shared" si="9"/>
        <v>72.837632776934754</v>
      </c>
    </row>
    <row r="194" spans="1:13" x14ac:dyDescent="0.35">
      <c r="A194" s="1" t="s">
        <v>162</v>
      </c>
      <c r="B194" s="1">
        <v>2022</v>
      </c>
      <c r="C194" s="2">
        <v>44694</v>
      </c>
      <c r="D194" s="1" t="s">
        <v>66</v>
      </c>
      <c r="E194" s="1" t="s">
        <v>98</v>
      </c>
      <c r="F194" s="1" t="s">
        <v>168</v>
      </c>
      <c r="G194" s="11">
        <f>(C194-VLOOKUP(E194,Riders!$A$2:$C$296,2,FALSE))/365</f>
        <v>28.372602739726027</v>
      </c>
      <c r="H194" s="1">
        <v>21</v>
      </c>
      <c r="I194">
        <f t="shared" si="10"/>
        <v>5.0129999999999999</v>
      </c>
      <c r="J194">
        <v>4.8819999999999997</v>
      </c>
      <c r="K194" s="50">
        <f t="shared" si="11"/>
        <v>-0.13100000000000023</v>
      </c>
      <c r="L194">
        <v>9.8949999999999996</v>
      </c>
      <c r="M194">
        <f t="shared" si="9"/>
        <v>72.764022233451243</v>
      </c>
    </row>
    <row r="195" spans="1:13" x14ac:dyDescent="0.35">
      <c r="A195" s="1" t="s">
        <v>162</v>
      </c>
      <c r="B195" s="1">
        <v>2022</v>
      </c>
      <c r="C195" s="2">
        <v>44694</v>
      </c>
      <c r="D195" s="1" t="s">
        <v>66</v>
      </c>
      <c r="E195" s="1" t="s">
        <v>173</v>
      </c>
      <c r="F195" s="1" t="s">
        <v>46</v>
      </c>
      <c r="G195" s="11">
        <f>(C195-VLOOKUP(E195,Riders!$A$2:$C$296,2,FALSE))/365</f>
        <v>22.717808219178082</v>
      </c>
      <c r="H195" s="1">
        <v>22</v>
      </c>
      <c r="I195">
        <f t="shared" si="10"/>
        <v>5.0089999999999995</v>
      </c>
      <c r="J195">
        <v>4.9340000000000002</v>
      </c>
      <c r="K195" s="50">
        <f t="shared" si="11"/>
        <v>-7.4999999999999289E-2</v>
      </c>
      <c r="L195">
        <v>9.9429999999999996</v>
      </c>
      <c r="M195">
        <f t="shared" si="9"/>
        <v>72.412752690334912</v>
      </c>
    </row>
    <row r="196" spans="1:13" x14ac:dyDescent="0.35">
      <c r="A196" s="1" t="s">
        <v>162</v>
      </c>
      <c r="B196" s="1">
        <v>2022</v>
      </c>
      <c r="C196" s="2">
        <v>44694</v>
      </c>
      <c r="D196" s="1" t="s">
        <v>66</v>
      </c>
      <c r="E196" s="1" t="s">
        <v>50</v>
      </c>
      <c r="F196" s="1" t="s">
        <v>44</v>
      </c>
      <c r="G196" s="11">
        <f>(C196-VLOOKUP(E196,Riders!$A$2:$C$296,2,FALSE))/365</f>
        <v>27.832876712328765</v>
      </c>
      <c r="H196" s="1">
        <v>23</v>
      </c>
      <c r="I196">
        <f t="shared" si="10"/>
        <v>5.0199999999999996</v>
      </c>
      <c r="J196">
        <v>4.9290000000000003</v>
      </c>
      <c r="K196" s="50">
        <f t="shared" si="11"/>
        <v>-9.0999999999999304E-2</v>
      </c>
      <c r="L196">
        <v>9.9489999999999998</v>
      </c>
      <c r="M196">
        <f t="shared" si="9"/>
        <v>72.369082319831136</v>
      </c>
    </row>
    <row r="197" spans="1:13" x14ac:dyDescent="0.35">
      <c r="A197" s="1" t="s">
        <v>162</v>
      </c>
      <c r="B197" s="1">
        <v>2022</v>
      </c>
      <c r="C197" s="2">
        <v>44694</v>
      </c>
      <c r="D197" s="1" t="s">
        <v>66</v>
      </c>
      <c r="E197" s="1" t="s">
        <v>36</v>
      </c>
      <c r="F197" s="1" t="s">
        <v>37</v>
      </c>
      <c r="G197" s="11">
        <f>(C197-VLOOKUP(E197,Riders!$A$2:$C$296,2,FALSE))/365</f>
        <v>23.975342465753425</v>
      </c>
      <c r="H197" s="1">
        <v>24</v>
      </c>
      <c r="I197">
        <f t="shared" si="10"/>
        <v>5.0429999999999993</v>
      </c>
      <c r="J197">
        <v>5</v>
      </c>
      <c r="K197" s="50">
        <f t="shared" si="11"/>
        <v>-4.2999999999999261E-2</v>
      </c>
      <c r="L197">
        <v>10.042999999999999</v>
      </c>
      <c r="M197">
        <f t="shared" si="9"/>
        <v>71.691725580005979</v>
      </c>
    </row>
    <row r="198" spans="1:13" x14ac:dyDescent="0.35">
      <c r="A198" s="1" t="s">
        <v>162</v>
      </c>
      <c r="B198" s="1">
        <v>2022</v>
      </c>
      <c r="C198" s="2">
        <v>44694</v>
      </c>
      <c r="D198" s="1" t="s">
        <v>66</v>
      </c>
      <c r="E198" s="1" t="s">
        <v>741</v>
      </c>
      <c r="F198" s="1" t="s">
        <v>42</v>
      </c>
      <c r="G198" s="11">
        <f>(C198-VLOOKUP(E198,Riders!$A$2:$C$296,2,FALSE))/365</f>
        <v>28.802739726027397</v>
      </c>
      <c r="H198" s="1">
        <v>25</v>
      </c>
      <c r="I198">
        <f t="shared" si="10"/>
        <v>5.1319999999999997</v>
      </c>
      <c r="J198">
        <v>5.0060000000000002</v>
      </c>
      <c r="K198" s="50">
        <f t="shared" si="11"/>
        <v>-0.12599999999999945</v>
      </c>
      <c r="L198">
        <v>10.138</v>
      </c>
      <c r="M198">
        <f t="shared" si="9"/>
        <v>71.019925034523581</v>
      </c>
    </row>
    <row r="199" spans="1:13" x14ac:dyDescent="0.35">
      <c r="A199" s="1" t="s">
        <v>162</v>
      </c>
      <c r="B199" s="1">
        <v>2022</v>
      </c>
      <c r="C199" s="2">
        <v>44694</v>
      </c>
      <c r="D199" s="1" t="s">
        <v>66</v>
      </c>
      <c r="E199" s="1" t="s">
        <v>174</v>
      </c>
      <c r="F199" s="1" t="s">
        <v>37</v>
      </c>
      <c r="G199" s="11">
        <f>(C199-VLOOKUP(E199,Riders!$A$2:$C$296,2,FALSE))/365</f>
        <v>32.010958904109586</v>
      </c>
      <c r="H199" s="1">
        <v>26</v>
      </c>
      <c r="I199">
        <f t="shared" si="10"/>
        <v>5.0970000000000004</v>
      </c>
      <c r="J199">
        <v>5.0430000000000001</v>
      </c>
      <c r="K199" s="50">
        <f t="shared" si="11"/>
        <v>-5.400000000000027E-2</v>
      </c>
      <c r="L199">
        <v>10.14</v>
      </c>
      <c r="M199">
        <f t="shared" si="9"/>
        <v>71.005917159763314</v>
      </c>
    </row>
    <row r="200" spans="1:13" x14ac:dyDescent="0.35">
      <c r="A200" s="1" t="s">
        <v>162</v>
      </c>
      <c r="B200" s="1">
        <v>2022</v>
      </c>
      <c r="C200" s="2">
        <v>44694</v>
      </c>
      <c r="D200" s="1" t="s">
        <v>66</v>
      </c>
      <c r="E200" s="1" t="s">
        <v>103</v>
      </c>
      <c r="F200" s="1" t="s">
        <v>104</v>
      </c>
      <c r="G200" s="11" t="e">
        <f>(C200-VLOOKUP(E200,Riders!$A$2:$C$296,2,FALSE))/365</f>
        <v>#N/A</v>
      </c>
      <c r="H200" s="1">
        <v>27</v>
      </c>
      <c r="I200">
        <f t="shared" si="10"/>
        <v>5.1589999999999998</v>
      </c>
      <c r="J200">
        <v>4.9889999999999999</v>
      </c>
      <c r="K200" s="50">
        <f t="shared" si="11"/>
        <v>-0.16999999999999993</v>
      </c>
      <c r="L200">
        <v>10.148</v>
      </c>
      <c r="M200">
        <f t="shared" si="9"/>
        <v>70.949940875049279</v>
      </c>
    </row>
    <row r="201" spans="1:13" x14ac:dyDescent="0.35">
      <c r="A201" s="1" t="s">
        <v>162</v>
      </c>
      <c r="B201" s="1">
        <v>2022</v>
      </c>
      <c r="C201" s="2">
        <v>44694</v>
      </c>
      <c r="D201" s="1" t="s">
        <v>66</v>
      </c>
      <c r="E201" s="1" t="s">
        <v>62</v>
      </c>
      <c r="F201" s="1" t="s">
        <v>63</v>
      </c>
      <c r="G201" s="11" t="e">
        <f>(C201-VLOOKUP(E201,Riders!$A$2:$C$296,2,FALSE))/365</f>
        <v>#N/A</v>
      </c>
      <c r="H201" s="1">
        <v>28</v>
      </c>
      <c r="I201">
        <f t="shared" si="10"/>
        <v>5.1049999999999995</v>
      </c>
      <c r="J201">
        <v>5.0659999999999998</v>
      </c>
      <c r="K201" s="50">
        <f t="shared" si="11"/>
        <v>-3.8999999999999702E-2</v>
      </c>
      <c r="L201">
        <v>10.170999999999999</v>
      </c>
      <c r="M201">
        <f t="shared" ref="M201:M208" si="12">3.6*200/L201</f>
        <v>70.789499557565634</v>
      </c>
    </row>
    <row r="202" spans="1:13" x14ac:dyDescent="0.35">
      <c r="A202" s="1" t="s">
        <v>162</v>
      </c>
      <c r="B202" s="1">
        <v>2022</v>
      </c>
      <c r="C202" s="2">
        <v>44694</v>
      </c>
      <c r="D202" s="1" t="s">
        <v>66</v>
      </c>
      <c r="E202" s="1" t="s">
        <v>148</v>
      </c>
      <c r="F202" s="1" t="s">
        <v>56</v>
      </c>
      <c r="G202" s="11" t="e">
        <f>(C202-VLOOKUP(E202,Riders!$A$2:$C$296,2,FALSE))/365</f>
        <v>#N/A</v>
      </c>
      <c r="H202" s="1">
        <v>29</v>
      </c>
      <c r="I202">
        <f t="shared" si="10"/>
        <v>5.19</v>
      </c>
      <c r="J202">
        <v>5.0940000000000003</v>
      </c>
      <c r="K202" s="50">
        <f t="shared" si="11"/>
        <v>-9.6000000000000085E-2</v>
      </c>
      <c r="L202">
        <v>10.284000000000001</v>
      </c>
      <c r="M202">
        <f t="shared" si="12"/>
        <v>70.01166861143524</v>
      </c>
    </row>
    <row r="203" spans="1:13" x14ac:dyDescent="0.35">
      <c r="A203" s="1" t="s">
        <v>162</v>
      </c>
      <c r="B203" s="1">
        <v>2022</v>
      </c>
      <c r="C203" s="2">
        <v>44694</v>
      </c>
      <c r="D203" s="1" t="s">
        <v>66</v>
      </c>
      <c r="E203" s="1" t="s">
        <v>163</v>
      </c>
      <c r="F203" s="1" t="s">
        <v>164</v>
      </c>
      <c r="G203" s="11" t="e">
        <f>(C203-VLOOKUP(E203,Riders!$A$2:$C$296,2,FALSE))/365</f>
        <v>#N/A</v>
      </c>
      <c r="H203" s="1">
        <v>30</v>
      </c>
      <c r="I203">
        <f t="shared" si="10"/>
        <v>5.2110000000000003</v>
      </c>
      <c r="J203">
        <v>5.0730000000000004</v>
      </c>
      <c r="K203" s="50">
        <f t="shared" si="11"/>
        <v>-0.1379999999999999</v>
      </c>
      <c r="L203">
        <v>10.284000000000001</v>
      </c>
      <c r="M203">
        <f t="shared" si="12"/>
        <v>70.01166861143524</v>
      </c>
    </row>
    <row r="204" spans="1:13" x14ac:dyDescent="0.35">
      <c r="A204" s="1" t="s">
        <v>162</v>
      </c>
      <c r="B204" s="1">
        <v>2022</v>
      </c>
      <c r="C204" s="2">
        <v>44694</v>
      </c>
      <c r="D204" s="1" t="s">
        <v>66</v>
      </c>
      <c r="E204" s="1" t="s">
        <v>683</v>
      </c>
      <c r="F204" s="1" t="s">
        <v>95</v>
      </c>
      <c r="G204" s="11">
        <f>(C204-VLOOKUP(E204,Riders!$A$2:$C$296,2,FALSE))/365</f>
        <v>24.4986301369863</v>
      </c>
      <c r="H204" s="1">
        <v>31</v>
      </c>
      <c r="I204">
        <f t="shared" si="10"/>
        <v>5.2009999999999996</v>
      </c>
      <c r="J204">
        <v>5.1420000000000003</v>
      </c>
      <c r="K204" s="50">
        <f t="shared" si="11"/>
        <v>-5.8999999999999275E-2</v>
      </c>
      <c r="L204">
        <v>10.343</v>
      </c>
      <c r="M204">
        <f t="shared" si="12"/>
        <v>69.612298172677171</v>
      </c>
    </row>
    <row r="205" spans="1:13" x14ac:dyDescent="0.35">
      <c r="A205" s="1" t="s">
        <v>162</v>
      </c>
      <c r="B205" s="1">
        <v>2022</v>
      </c>
      <c r="C205" s="2">
        <v>44694</v>
      </c>
      <c r="D205" s="1" t="s">
        <v>66</v>
      </c>
      <c r="E205" s="1" t="s">
        <v>165</v>
      </c>
      <c r="F205" s="1" t="s">
        <v>166</v>
      </c>
      <c r="G205" s="11">
        <f>(C205-VLOOKUP(E205,Riders!$A$2:$C$296,2,FALSE))/365</f>
        <v>20.904109589041095</v>
      </c>
      <c r="H205" s="1">
        <v>32</v>
      </c>
      <c r="I205">
        <f t="shared" si="10"/>
        <v>5.2809999999999988</v>
      </c>
      <c r="J205">
        <v>5.1020000000000003</v>
      </c>
      <c r="K205" s="50">
        <f t="shared" si="11"/>
        <v>-0.17899999999999849</v>
      </c>
      <c r="L205">
        <v>10.382999999999999</v>
      </c>
      <c r="M205">
        <f t="shared" si="12"/>
        <v>69.344120196475018</v>
      </c>
    </row>
    <row r="206" spans="1:13" x14ac:dyDescent="0.35">
      <c r="A206" s="1" t="s">
        <v>162</v>
      </c>
      <c r="B206" s="1">
        <v>2022</v>
      </c>
      <c r="C206" s="2">
        <v>44694</v>
      </c>
      <c r="D206" s="1" t="s">
        <v>66</v>
      </c>
      <c r="E206" s="1" t="s">
        <v>175</v>
      </c>
      <c r="F206" s="1" t="s">
        <v>82</v>
      </c>
      <c r="G206" s="11">
        <f>(C206-VLOOKUP(E206,Riders!$A$2:$C$296,2,FALSE))/365</f>
        <v>20.536986301369861</v>
      </c>
      <c r="H206" s="1">
        <v>33</v>
      </c>
      <c r="I206">
        <f t="shared" si="10"/>
        <v>5.2630000000000008</v>
      </c>
      <c r="J206">
        <v>5.1269999999999998</v>
      </c>
      <c r="K206" s="50">
        <f t="shared" si="11"/>
        <v>-0.13600000000000101</v>
      </c>
      <c r="L206">
        <v>10.39</v>
      </c>
      <c r="M206">
        <f t="shared" si="12"/>
        <v>69.297401347449465</v>
      </c>
    </row>
    <row r="207" spans="1:13" x14ac:dyDescent="0.35">
      <c r="A207" s="1" t="s">
        <v>162</v>
      </c>
      <c r="B207" s="1">
        <v>2022</v>
      </c>
      <c r="C207" s="2">
        <v>44694</v>
      </c>
      <c r="D207" s="1" t="s">
        <v>66</v>
      </c>
      <c r="E207" s="1" t="s">
        <v>55</v>
      </c>
      <c r="F207" s="1" t="s">
        <v>56</v>
      </c>
      <c r="G207" s="11">
        <f>(C207-VLOOKUP(E207,Riders!$A$2:$C$296,2,FALSE))/365</f>
        <v>21.602739726027398</v>
      </c>
      <c r="H207" s="1">
        <v>34</v>
      </c>
      <c r="I207">
        <f t="shared" si="10"/>
        <v>5.3010000000000002</v>
      </c>
      <c r="J207">
        <v>5.1349999999999998</v>
      </c>
      <c r="K207" s="50">
        <f t="shared" si="11"/>
        <v>-0.16600000000000037</v>
      </c>
      <c r="L207">
        <v>10.436</v>
      </c>
      <c r="M207">
        <f t="shared" si="12"/>
        <v>68.991950939057105</v>
      </c>
    </row>
    <row r="208" spans="1:13" x14ac:dyDescent="0.35">
      <c r="A208" s="1" t="s">
        <v>162</v>
      </c>
      <c r="B208" s="1">
        <v>2022</v>
      </c>
      <c r="C208" s="2">
        <v>44694</v>
      </c>
      <c r="D208" s="1" t="s">
        <v>66</v>
      </c>
      <c r="E208" s="1" t="s">
        <v>170</v>
      </c>
      <c r="F208" s="1" t="s">
        <v>164</v>
      </c>
      <c r="G208" s="11">
        <f>(C208-VLOOKUP(E208,Riders!$A$2:$C$1999,2,FALSE))/365</f>
        <v>22.008219178082193</v>
      </c>
      <c r="H208" s="1">
        <v>35</v>
      </c>
      <c r="I208">
        <f t="shared" si="10"/>
        <v>5.306</v>
      </c>
      <c r="J208">
        <v>5.181</v>
      </c>
      <c r="K208" s="50">
        <f t="shared" si="11"/>
        <v>-0.125</v>
      </c>
      <c r="L208">
        <v>10.487</v>
      </c>
      <c r="M208">
        <f t="shared" si="12"/>
        <v>68.656431772670928</v>
      </c>
    </row>
    <row r="209" spans="1:13" x14ac:dyDescent="0.35">
      <c r="A209" s="1" t="s">
        <v>65</v>
      </c>
      <c r="B209" s="1">
        <v>2022</v>
      </c>
      <c r="C209" s="99">
        <v>44675</v>
      </c>
      <c r="D209" s="1" t="s">
        <v>66</v>
      </c>
      <c r="E209" s="3" t="s">
        <v>92</v>
      </c>
      <c r="F209" s="3" t="s">
        <v>23</v>
      </c>
      <c r="G209" s="11">
        <f>(C209-VLOOKUP(E209,Riders!$A$2:$C$1999,2,FALSE))/365</f>
        <v>25.12876712328767</v>
      </c>
      <c r="H209" s="1">
        <v>1</v>
      </c>
      <c r="I209">
        <v>4.6920000000000002</v>
      </c>
      <c r="J209" s="35">
        <f t="shared" ref="J209:J248" si="13">L209-I209</f>
        <v>4.7409734828634313</v>
      </c>
      <c r="K209" s="50">
        <f t="shared" si="11"/>
        <v>4.8973482863431173E-2</v>
      </c>
      <c r="L209" s="35">
        <f t="shared" ref="L209:L248" si="14">3.6*200/M209</f>
        <v>9.4329734828634315</v>
      </c>
      <c r="M209">
        <v>76.328000000000003</v>
      </c>
    </row>
    <row r="210" spans="1:13" x14ac:dyDescent="0.35">
      <c r="A210" s="1" t="s">
        <v>65</v>
      </c>
      <c r="B210" s="1">
        <v>2022</v>
      </c>
      <c r="C210" s="99">
        <v>44675</v>
      </c>
      <c r="D210" s="1" t="s">
        <v>66</v>
      </c>
      <c r="E210" s="3" t="s">
        <v>128</v>
      </c>
      <c r="F210" s="3" t="s">
        <v>104</v>
      </c>
      <c r="G210" s="11">
        <f>(C210-VLOOKUP(E210,Riders!$A$2:$C$1999,2,FALSE))/365</f>
        <v>23.6</v>
      </c>
      <c r="H210" s="1">
        <v>2</v>
      </c>
      <c r="I210">
        <v>4.6929999999999996</v>
      </c>
      <c r="J210" s="35">
        <f t="shared" si="13"/>
        <v>4.8599992437208943</v>
      </c>
      <c r="K210" s="50">
        <f t="shared" si="11"/>
        <v>0.1669992437208947</v>
      </c>
      <c r="L210" s="35">
        <f t="shared" si="14"/>
        <v>9.5529992437208939</v>
      </c>
      <c r="M210">
        <v>75.369</v>
      </c>
    </row>
    <row r="211" spans="1:13" x14ac:dyDescent="0.35">
      <c r="A211" s="1" t="s">
        <v>65</v>
      </c>
      <c r="B211" s="1">
        <v>2022</v>
      </c>
      <c r="C211" s="99">
        <v>44675</v>
      </c>
      <c r="D211" s="1" t="s">
        <v>66</v>
      </c>
      <c r="E211" s="3" t="s">
        <v>112</v>
      </c>
      <c r="F211" s="3" t="s">
        <v>113</v>
      </c>
      <c r="G211" s="11">
        <f>(C211-VLOOKUP(E211,Riders!$A$2:$C$1999,2,FALSE))/365</f>
        <v>25.019178082191782</v>
      </c>
      <c r="H211" s="1">
        <v>3</v>
      </c>
      <c r="I211">
        <v>4.7519999999999998</v>
      </c>
      <c r="J211" s="35">
        <f t="shared" si="13"/>
        <v>4.8569683704791133</v>
      </c>
      <c r="K211" s="50">
        <f t="shared" si="11"/>
        <v>0.10496837047911356</v>
      </c>
      <c r="L211" s="35">
        <f t="shared" si="14"/>
        <v>9.6089683704791131</v>
      </c>
      <c r="M211">
        <v>74.930000000000007</v>
      </c>
    </row>
    <row r="212" spans="1:13" x14ac:dyDescent="0.35">
      <c r="A212" s="1" t="s">
        <v>65</v>
      </c>
      <c r="B212" s="1">
        <v>2022</v>
      </c>
      <c r="C212" s="99">
        <v>44675</v>
      </c>
      <c r="D212" s="1" t="s">
        <v>66</v>
      </c>
      <c r="E212" s="3" t="s">
        <v>99</v>
      </c>
      <c r="F212" s="3" t="s">
        <v>27</v>
      </c>
      <c r="G212" s="11">
        <f>(C212-VLOOKUP(E212,Riders!$A$2:$C$1999,2,FALSE))/365</f>
        <v>25.032876712328768</v>
      </c>
      <c r="H212" s="1">
        <v>4</v>
      </c>
      <c r="I212">
        <v>4.7439999999999998</v>
      </c>
      <c r="J212" s="35">
        <f t="shared" si="13"/>
        <v>4.8699723064186617</v>
      </c>
      <c r="K212" s="50">
        <f t="shared" si="11"/>
        <v>0.12597230641866197</v>
      </c>
      <c r="L212" s="35">
        <f t="shared" si="14"/>
        <v>9.6139723064186615</v>
      </c>
      <c r="M212">
        <v>74.891000000000005</v>
      </c>
    </row>
    <row r="213" spans="1:13" x14ac:dyDescent="0.35">
      <c r="A213" s="1" t="s">
        <v>65</v>
      </c>
      <c r="B213" s="1">
        <v>2022</v>
      </c>
      <c r="C213" s="99">
        <v>44675</v>
      </c>
      <c r="D213" s="1" t="s">
        <v>66</v>
      </c>
      <c r="E213" s="3" t="s">
        <v>114</v>
      </c>
      <c r="F213" s="3" t="s">
        <v>102</v>
      </c>
      <c r="G213" s="11">
        <f>(C213-VLOOKUP(E213,Riders!$A$2:$C$1999,2,FALSE))/365</f>
        <v>22.202739726027396</v>
      </c>
      <c r="H213" s="1">
        <v>5</v>
      </c>
      <c r="I213">
        <v>4.7910000000000004</v>
      </c>
      <c r="J213" s="35">
        <f t="shared" si="13"/>
        <v>4.8409781675161518</v>
      </c>
      <c r="K213" s="50">
        <f t="shared" si="11"/>
        <v>4.9978167516151473E-2</v>
      </c>
      <c r="L213" s="35">
        <f t="shared" si="14"/>
        <v>9.6319781675161522</v>
      </c>
      <c r="M213">
        <v>74.751000000000005</v>
      </c>
    </row>
    <row r="214" spans="1:13" x14ac:dyDescent="0.35">
      <c r="A214" s="1" t="s">
        <v>65</v>
      </c>
      <c r="B214" s="1">
        <v>2022</v>
      </c>
      <c r="C214" s="99">
        <v>44675</v>
      </c>
      <c r="D214" s="1" t="s">
        <v>66</v>
      </c>
      <c r="E214" s="3" t="s">
        <v>101</v>
      </c>
      <c r="F214" s="3" t="s">
        <v>102</v>
      </c>
      <c r="G214" s="11">
        <f>(C214-VLOOKUP(E214,Riders!$A$2:$C$1999,2,FALSE))/365</f>
        <v>23.035616438356165</v>
      </c>
      <c r="H214" s="1">
        <v>6</v>
      </c>
      <c r="I214">
        <v>4.8150000000000004</v>
      </c>
      <c r="J214" s="35">
        <f t="shared" si="13"/>
        <v>4.8609887651019337</v>
      </c>
      <c r="K214" s="50">
        <f t="shared" si="11"/>
        <v>4.5988765101933282E-2</v>
      </c>
      <c r="L214" s="35">
        <f t="shared" si="14"/>
        <v>9.6759887651019341</v>
      </c>
      <c r="M214">
        <v>74.411000000000001</v>
      </c>
    </row>
    <row r="215" spans="1:13" x14ac:dyDescent="0.35">
      <c r="A215" s="1" t="s">
        <v>65</v>
      </c>
      <c r="B215" s="1">
        <v>2022</v>
      </c>
      <c r="C215" s="99">
        <v>44675</v>
      </c>
      <c r="D215" s="1" t="s">
        <v>66</v>
      </c>
      <c r="E215" s="3" t="s">
        <v>108</v>
      </c>
      <c r="F215" s="3" t="s">
        <v>109</v>
      </c>
      <c r="G215" s="11">
        <f>(C215-VLOOKUP(E215,Riders!$A$2:$C$1999,2,FALSE))/365</f>
        <v>28.531506849315068</v>
      </c>
      <c r="H215" s="1">
        <v>7</v>
      </c>
      <c r="I215">
        <v>4.8289999999999997</v>
      </c>
      <c r="J215" s="35">
        <f t="shared" si="13"/>
        <v>4.8979693735561538</v>
      </c>
      <c r="K215" s="50">
        <f t="shared" si="11"/>
        <v>6.8969373556154068E-2</v>
      </c>
      <c r="L215" s="35">
        <f t="shared" si="14"/>
        <v>9.7269693735561535</v>
      </c>
      <c r="M215">
        <v>74.021000000000001</v>
      </c>
    </row>
    <row r="216" spans="1:13" x14ac:dyDescent="0.35">
      <c r="A216" s="1" t="s">
        <v>65</v>
      </c>
      <c r="B216" s="1">
        <v>2022</v>
      </c>
      <c r="C216" s="99">
        <v>44675</v>
      </c>
      <c r="D216" s="1" t="s">
        <v>66</v>
      </c>
      <c r="E216" s="3" t="s">
        <v>172</v>
      </c>
      <c r="F216" s="3" t="s">
        <v>42</v>
      </c>
      <c r="G216" s="11">
        <f>(C216-VLOOKUP(E216,Riders!$A$2:$C$1999,2,FALSE))/365</f>
        <v>23.526027397260275</v>
      </c>
      <c r="H216" s="1">
        <v>8</v>
      </c>
      <c r="I216">
        <v>4.8129999999999997</v>
      </c>
      <c r="J216" s="35">
        <f t="shared" si="13"/>
        <v>4.9180447357751058</v>
      </c>
      <c r="K216" s="50">
        <f t="shared" si="11"/>
        <v>0.10504473577510609</v>
      </c>
      <c r="L216" s="35">
        <f t="shared" si="14"/>
        <v>9.7310447357751055</v>
      </c>
      <c r="M216">
        <v>73.989999999999995</v>
      </c>
    </row>
    <row r="217" spans="1:13" x14ac:dyDescent="0.35">
      <c r="A217" s="1" t="s">
        <v>65</v>
      </c>
      <c r="B217" s="1">
        <v>2022</v>
      </c>
      <c r="C217" s="99">
        <v>44675</v>
      </c>
      <c r="D217" s="1" t="s">
        <v>66</v>
      </c>
      <c r="E217" s="3" t="s">
        <v>134</v>
      </c>
      <c r="F217" s="3" t="s">
        <v>33</v>
      </c>
      <c r="G217" s="11">
        <f>(C217-VLOOKUP(E217,Riders!$A$2:$C$1999,2,FALSE))/365</f>
        <v>22.523287671232875</v>
      </c>
      <c r="H217" s="1">
        <v>9</v>
      </c>
      <c r="I217">
        <v>4.8159999999999998</v>
      </c>
      <c r="J217" s="35">
        <f t="shared" si="13"/>
        <v>4.9239962122236962</v>
      </c>
      <c r="K217" s="50">
        <f t="shared" si="11"/>
        <v>0.10799621222369638</v>
      </c>
      <c r="L217" s="35">
        <f t="shared" si="14"/>
        <v>9.739996212223696</v>
      </c>
      <c r="M217">
        <v>73.921999999999997</v>
      </c>
    </row>
    <row r="218" spans="1:13" x14ac:dyDescent="0.35">
      <c r="A218" s="1" t="s">
        <v>65</v>
      </c>
      <c r="B218" s="1">
        <v>2022</v>
      </c>
      <c r="C218" s="99">
        <v>44675</v>
      </c>
      <c r="D218" s="1" t="s">
        <v>66</v>
      </c>
      <c r="E218" s="3" t="s">
        <v>40</v>
      </c>
      <c r="F218" s="3" t="s">
        <v>29</v>
      </c>
      <c r="G218" s="11">
        <f>(C218-VLOOKUP(E218,Riders!$A$2:$C$1999,2,FALSE))/365</f>
        <v>26.273972602739725</v>
      </c>
      <c r="H218" s="1">
        <v>10</v>
      </c>
      <c r="I218">
        <v>4.8380000000000001</v>
      </c>
      <c r="J218" s="35">
        <f t="shared" si="13"/>
        <v>4.9280223804679553</v>
      </c>
      <c r="K218" s="50">
        <f t="shared" si="11"/>
        <v>9.0022380467955188E-2</v>
      </c>
      <c r="L218" s="35">
        <f t="shared" si="14"/>
        <v>9.7660223804679553</v>
      </c>
      <c r="M218">
        <v>73.724999999999994</v>
      </c>
    </row>
    <row r="219" spans="1:13" x14ac:dyDescent="0.35">
      <c r="A219" s="1" t="s">
        <v>65</v>
      </c>
      <c r="B219" s="1">
        <v>2022</v>
      </c>
      <c r="C219" s="99">
        <v>44675</v>
      </c>
      <c r="D219" s="1" t="s">
        <v>66</v>
      </c>
      <c r="E219" s="3" t="s">
        <v>171</v>
      </c>
      <c r="F219" s="3" t="s">
        <v>82</v>
      </c>
      <c r="G219" s="11">
        <f>(C219-VLOOKUP(E219,Riders!$A$2:$C$1999,2,FALSE))/365</f>
        <v>31.830136986301369</v>
      </c>
      <c r="H219" s="1">
        <v>11</v>
      </c>
      <c r="I219">
        <v>4.83</v>
      </c>
      <c r="J219" s="35">
        <f t="shared" si="13"/>
        <v>4.941986970684038</v>
      </c>
      <c r="K219" s="50">
        <f t="shared" si="11"/>
        <v>0.11198697068403796</v>
      </c>
      <c r="L219" s="35">
        <f t="shared" si="14"/>
        <v>9.7719869706840381</v>
      </c>
      <c r="M219">
        <v>73.680000000000007</v>
      </c>
    </row>
    <row r="220" spans="1:13" x14ac:dyDescent="0.35">
      <c r="A220" s="1" t="s">
        <v>65</v>
      </c>
      <c r="B220" s="1">
        <v>2022</v>
      </c>
      <c r="C220" s="99">
        <v>44675</v>
      </c>
      <c r="D220" s="1" t="s">
        <v>66</v>
      </c>
      <c r="E220" s="3" t="s">
        <v>132</v>
      </c>
      <c r="F220" s="3" t="s">
        <v>75</v>
      </c>
      <c r="G220" s="11">
        <f>(C220-VLOOKUP(E220,Riders!$A$2:$C$1999,2,FALSE))/365</f>
        <v>22.797260273972604</v>
      </c>
      <c r="H220" s="1">
        <v>12</v>
      </c>
      <c r="I220">
        <v>4.8499999999999996</v>
      </c>
      <c r="J220" s="35">
        <f t="shared" si="13"/>
        <v>4.9780098280098279</v>
      </c>
      <c r="K220" s="50">
        <f t="shared" si="11"/>
        <v>0.1280098280098283</v>
      </c>
      <c r="L220" s="35">
        <f t="shared" si="14"/>
        <v>9.8280098280098276</v>
      </c>
      <c r="M220">
        <v>73.260000000000005</v>
      </c>
    </row>
    <row r="221" spans="1:13" x14ac:dyDescent="0.35">
      <c r="A221" s="1" t="s">
        <v>65</v>
      </c>
      <c r="B221" s="1">
        <v>2022</v>
      </c>
      <c r="C221" s="99">
        <v>44675</v>
      </c>
      <c r="D221" s="1" t="s">
        <v>66</v>
      </c>
      <c r="E221" s="3" t="s">
        <v>67</v>
      </c>
      <c r="F221" s="3" t="s">
        <v>31</v>
      </c>
      <c r="G221" s="11">
        <f>(C221-VLOOKUP(E221,Riders!$A$2:$C$1999,2,FALSE))/365</f>
        <v>28.493150684931507</v>
      </c>
      <c r="H221" s="1">
        <v>13</v>
      </c>
      <c r="I221">
        <v>4.8739999999999997</v>
      </c>
      <c r="J221" s="35">
        <f t="shared" si="13"/>
        <v>4.9770035709887948</v>
      </c>
      <c r="K221" s="50">
        <f t="shared" si="11"/>
        <v>0.10300357098879509</v>
      </c>
      <c r="L221" s="35">
        <f t="shared" si="14"/>
        <v>9.8510035709887944</v>
      </c>
      <c r="M221">
        <v>73.088999999999999</v>
      </c>
    </row>
    <row r="222" spans="1:13" x14ac:dyDescent="0.35">
      <c r="A222" s="1" t="s">
        <v>65</v>
      </c>
      <c r="B222" s="1">
        <v>2022</v>
      </c>
      <c r="C222" s="99">
        <v>44675</v>
      </c>
      <c r="D222" s="1" t="s">
        <v>66</v>
      </c>
      <c r="E222" s="3" t="s">
        <v>125</v>
      </c>
      <c r="F222" s="3" t="s">
        <v>113</v>
      </c>
      <c r="G222" s="11">
        <f>(C222-VLOOKUP(E222,Riders!$A$2:$C$1999,2,FALSE))/365</f>
        <v>25.205479452054796</v>
      </c>
      <c r="H222" s="1">
        <v>14</v>
      </c>
      <c r="I222">
        <v>4.8819999999999997</v>
      </c>
      <c r="J222" s="35">
        <f t="shared" si="13"/>
        <v>5.0079740388181477</v>
      </c>
      <c r="K222" s="50">
        <f t="shared" si="11"/>
        <v>0.12597403881814806</v>
      </c>
      <c r="L222" s="35">
        <f t="shared" si="14"/>
        <v>9.8899740388181474</v>
      </c>
      <c r="M222">
        <v>72.801000000000002</v>
      </c>
    </row>
    <row r="223" spans="1:13" x14ac:dyDescent="0.35">
      <c r="A223" s="1" t="s">
        <v>65</v>
      </c>
      <c r="B223" s="1">
        <v>2022</v>
      </c>
      <c r="C223" s="99">
        <v>44675</v>
      </c>
      <c r="D223" s="1" t="s">
        <v>66</v>
      </c>
      <c r="E223" s="3" t="s">
        <v>100</v>
      </c>
      <c r="F223" s="3" t="s">
        <v>44</v>
      </c>
      <c r="G223" s="11">
        <f>(C223-VLOOKUP(E223,Riders!$A$2:$C$1999,2,FALSE))/365</f>
        <v>23.504109589041096</v>
      </c>
      <c r="H223" s="1">
        <v>15</v>
      </c>
      <c r="I223">
        <v>4.8920000000000003</v>
      </c>
      <c r="J223" s="35">
        <f t="shared" si="13"/>
        <v>5.0059956558796825</v>
      </c>
      <c r="K223" s="50">
        <f t="shared" si="11"/>
        <v>0.11399565587968219</v>
      </c>
      <c r="L223" s="35">
        <f t="shared" si="14"/>
        <v>9.8979956558796829</v>
      </c>
      <c r="M223">
        <v>72.742000000000004</v>
      </c>
    </row>
    <row r="224" spans="1:13" x14ac:dyDescent="0.35">
      <c r="A224" s="1" t="s">
        <v>65</v>
      </c>
      <c r="B224" s="1">
        <v>2022</v>
      </c>
      <c r="C224" s="99">
        <v>44675</v>
      </c>
      <c r="D224" s="1" t="s">
        <v>66</v>
      </c>
      <c r="E224" s="3" t="s">
        <v>93</v>
      </c>
      <c r="F224" s="3" t="s">
        <v>52</v>
      </c>
      <c r="G224" s="11">
        <f>(C224-VLOOKUP(E224,Riders!$A$2:$C$1999,2,FALSE))/365</f>
        <v>26.427397260273974</v>
      </c>
      <c r="H224" s="1">
        <v>16</v>
      </c>
      <c r="I224">
        <v>4.8979999999999997</v>
      </c>
      <c r="J224" s="35">
        <f t="shared" si="13"/>
        <v>5.0050328037961638</v>
      </c>
      <c r="K224" s="50">
        <f t="shared" si="11"/>
        <v>0.10703280379616409</v>
      </c>
      <c r="L224" s="35">
        <f t="shared" si="14"/>
        <v>9.9030328037961635</v>
      </c>
      <c r="M224">
        <v>72.704999999999998</v>
      </c>
    </row>
    <row r="225" spans="1:13" x14ac:dyDescent="0.35">
      <c r="A225" s="1" t="s">
        <v>65</v>
      </c>
      <c r="B225" s="1">
        <v>2022</v>
      </c>
      <c r="C225" s="99">
        <v>44675</v>
      </c>
      <c r="D225" s="1" t="s">
        <v>66</v>
      </c>
      <c r="E225" s="3" t="s">
        <v>26</v>
      </c>
      <c r="F225" s="3" t="s">
        <v>27</v>
      </c>
      <c r="G225" s="11">
        <f>(C225-VLOOKUP(E225,Riders!$A$2:$C$1999,2,FALSE))/365</f>
        <v>24.586301369863012</v>
      </c>
      <c r="H225" s="1">
        <v>17</v>
      </c>
      <c r="I225">
        <v>4.9050000000000002</v>
      </c>
      <c r="J225" s="35">
        <f t="shared" si="13"/>
        <v>5.0220636572957025</v>
      </c>
      <c r="K225" s="50">
        <f t="shared" si="11"/>
        <v>0.11706365729570223</v>
      </c>
      <c r="L225" s="35">
        <f t="shared" si="14"/>
        <v>9.9270636572957027</v>
      </c>
      <c r="M225">
        <v>72.528999999999996</v>
      </c>
    </row>
    <row r="226" spans="1:13" x14ac:dyDescent="0.35">
      <c r="A226" s="1" t="s">
        <v>65</v>
      </c>
      <c r="B226" s="1">
        <v>2022</v>
      </c>
      <c r="C226" s="99">
        <v>44675</v>
      </c>
      <c r="D226" s="1" t="s">
        <v>66</v>
      </c>
      <c r="E226" s="3" t="s">
        <v>167</v>
      </c>
      <c r="F226" s="3" t="s">
        <v>46</v>
      </c>
      <c r="G226" s="11">
        <f>(C226-VLOOKUP(E226,Riders!$A$2:$C$1999,2,FALSE))/365</f>
        <v>32.31232876712329</v>
      </c>
      <c r="H226" s="1">
        <v>18</v>
      </c>
      <c r="I226">
        <v>4.9160000000000004</v>
      </c>
      <c r="J226" s="35">
        <f t="shared" si="13"/>
        <v>5.0120218416480498</v>
      </c>
      <c r="K226" s="50">
        <f t="shared" si="11"/>
        <v>9.6021841648049389E-2</v>
      </c>
      <c r="L226" s="35">
        <f t="shared" si="14"/>
        <v>9.9280218416480501</v>
      </c>
      <c r="M226">
        <v>72.522000000000006</v>
      </c>
    </row>
    <row r="227" spans="1:13" x14ac:dyDescent="0.35">
      <c r="A227" s="1" t="s">
        <v>65</v>
      </c>
      <c r="B227" s="1">
        <v>2022</v>
      </c>
      <c r="C227" s="99">
        <v>44675</v>
      </c>
      <c r="D227" s="1" t="s">
        <v>66</v>
      </c>
      <c r="E227" s="3" t="s">
        <v>173</v>
      </c>
      <c r="F227" s="3" t="s">
        <v>46</v>
      </c>
      <c r="G227" s="11">
        <f>(C227-VLOOKUP(E227,Riders!$A$2:$C$1999,2,FALSE))/365</f>
        <v>22.665753424657535</v>
      </c>
      <c r="H227" s="1">
        <v>19</v>
      </c>
      <c r="I227">
        <v>4.9050000000000002</v>
      </c>
      <c r="J227" s="35">
        <f t="shared" si="13"/>
        <v>5.0230218416480499</v>
      </c>
      <c r="K227" s="50">
        <f t="shared" si="11"/>
        <v>0.11802184164804963</v>
      </c>
      <c r="L227" s="35">
        <f t="shared" si="14"/>
        <v>9.9280218416480501</v>
      </c>
      <c r="M227">
        <v>72.522000000000006</v>
      </c>
    </row>
    <row r="228" spans="1:13" x14ac:dyDescent="0.35">
      <c r="A228" s="1" t="s">
        <v>65</v>
      </c>
      <c r="B228" s="1">
        <v>2022</v>
      </c>
      <c r="C228" s="99">
        <v>44675</v>
      </c>
      <c r="D228" s="1" t="s">
        <v>66</v>
      </c>
      <c r="E228" s="3" t="s">
        <v>47</v>
      </c>
      <c r="F228" s="3" t="s">
        <v>33</v>
      </c>
      <c r="G228" s="11">
        <f>(C228-VLOOKUP(E228,Riders!$A$2:$C$1999,2,FALSE))/365</f>
        <v>25.402739726027399</v>
      </c>
      <c r="H228" s="1">
        <v>20</v>
      </c>
      <c r="I228">
        <v>4.9109999999999996</v>
      </c>
      <c r="J228" s="35">
        <f t="shared" si="13"/>
        <v>5.0450275450095425</v>
      </c>
      <c r="K228" s="50">
        <f t="shared" si="11"/>
        <v>0.13402754500954295</v>
      </c>
      <c r="L228" s="35">
        <f t="shared" si="14"/>
        <v>9.9560275450095421</v>
      </c>
      <c r="M228">
        <v>72.317999999999998</v>
      </c>
    </row>
    <row r="229" spans="1:13" x14ac:dyDescent="0.35">
      <c r="A229" s="1" t="s">
        <v>65</v>
      </c>
      <c r="B229" s="1">
        <v>2022</v>
      </c>
      <c r="C229" s="99">
        <v>44675</v>
      </c>
      <c r="D229" s="1" t="s">
        <v>66</v>
      </c>
      <c r="E229" s="3" t="s">
        <v>295</v>
      </c>
      <c r="F229" s="3" t="s">
        <v>228</v>
      </c>
      <c r="G229" s="11">
        <f>(C229-VLOOKUP(E229,Riders!$A$2:$C$1999,2,FALSE))/365</f>
        <v>24.38082191780822</v>
      </c>
      <c r="H229" s="1">
        <v>21</v>
      </c>
      <c r="I229">
        <v>4.9390000000000001</v>
      </c>
      <c r="J229" s="35">
        <f t="shared" si="13"/>
        <v>5.0330229356527525</v>
      </c>
      <c r="K229" s="50">
        <f t="shared" si="11"/>
        <v>9.4022935652752437E-2</v>
      </c>
      <c r="L229" s="35">
        <f t="shared" si="14"/>
        <v>9.9720229356527526</v>
      </c>
      <c r="M229">
        <v>72.201999999999998</v>
      </c>
    </row>
    <row r="230" spans="1:13" x14ac:dyDescent="0.35">
      <c r="A230" s="1" t="s">
        <v>65</v>
      </c>
      <c r="B230" s="1">
        <v>2022</v>
      </c>
      <c r="C230" s="99">
        <v>44675</v>
      </c>
      <c r="D230" s="1" t="s">
        <v>66</v>
      </c>
      <c r="E230" s="3" t="s">
        <v>537</v>
      </c>
      <c r="F230" s="3" t="s">
        <v>23</v>
      </c>
      <c r="G230" s="11">
        <f>(C230-VLOOKUP(E230,Riders!$A$2:$C$1999,2,FALSE))/365</f>
        <v>21.109589041095891</v>
      </c>
      <c r="H230" s="1">
        <v>22</v>
      </c>
      <c r="I230">
        <v>4.9210000000000003</v>
      </c>
      <c r="J230" s="35">
        <f t="shared" si="13"/>
        <v>5.0540623441396493</v>
      </c>
      <c r="K230" s="50">
        <f t="shared" si="11"/>
        <v>0.13306234413964901</v>
      </c>
      <c r="L230" s="35">
        <f t="shared" si="14"/>
        <v>9.9750623441396495</v>
      </c>
      <c r="M230">
        <v>72.180000000000007</v>
      </c>
    </row>
    <row r="231" spans="1:13" x14ac:dyDescent="0.35">
      <c r="A231" s="1" t="s">
        <v>65</v>
      </c>
      <c r="B231" s="1">
        <v>2022</v>
      </c>
      <c r="C231" s="99">
        <v>44675</v>
      </c>
      <c r="D231" s="1" t="s">
        <v>66</v>
      </c>
      <c r="E231" s="3" t="s">
        <v>50</v>
      </c>
      <c r="F231" s="3" t="s">
        <v>44</v>
      </c>
      <c r="G231" s="11">
        <f>(C231-VLOOKUP(E231,Riders!$A$2:$C$1999,2,FALSE))/365</f>
        <v>27.780821917808218</v>
      </c>
      <c r="H231" s="1">
        <v>23</v>
      </c>
      <c r="I231">
        <v>4.9370000000000003</v>
      </c>
      <c r="J231" s="35">
        <f t="shared" si="13"/>
        <v>5.0419333629005427</v>
      </c>
      <c r="K231" s="50">
        <f t="shared" si="11"/>
        <v>0.10493336290054245</v>
      </c>
      <c r="L231" s="35">
        <f t="shared" si="14"/>
        <v>9.978933362900543</v>
      </c>
      <c r="M231">
        <v>72.152000000000001</v>
      </c>
    </row>
    <row r="232" spans="1:13" x14ac:dyDescent="0.35">
      <c r="A232" s="1" t="s">
        <v>65</v>
      </c>
      <c r="B232" s="1">
        <v>2022</v>
      </c>
      <c r="C232" s="99">
        <v>44675</v>
      </c>
      <c r="D232" s="1" t="s">
        <v>66</v>
      </c>
      <c r="E232" s="3" t="s">
        <v>179</v>
      </c>
      <c r="F232" s="3" t="s">
        <v>142</v>
      </c>
      <c r="G232" s="11">
        <f>(C232-VLOOKUP(E232,Riders!$A$2:$C$1999,2,FALSE))/365</f>
        <v>20.515068493150686</v>
      </c>
      <c r="H232" s="1">
        <v>24</v>
      </c>
      <c r="I232">
        <v>4.9870000000000001</v>
      </c>
      <c r="J232" s="35">
        <f t="shared" si="13"/>
        <v>5.007031342392736</v>
      </c>
      <c r="K232" s="50">
        <f t="shared" si="11"/>
        <v>2.0031342392735851E-2</v>
      </c>
      <c r="L232" s="35">
        <f t="shared" si="14"/>
        <v>9.9940313423927361</v>
      </c>
      <c r="M232">
        <v>72.043000000000006</v>
      </c>
    </row>
    <row r="233" spans="1:13" x14ac:dyDescent="0.35">
      <c r="A233" s="1" t="s">
        <v>65</v>
      </c>
      <c r="B233" s="1">
        <v>2022</v>
      </c>
      <c r="C233" s="99">
        <v>44675</v>
      </c>
      <c r="D233" s="1" t="s">
        <v>66</v>
      </c>
      <c r="E233" s="3" t="s">
        <v>180</v>
      </c>
      <c r="F233" s="3" t="s">
        <v>168</v>
      </c>
      <c r="G233" s="11">
        <f>(C233-VLOOKUP(E233,Riders!$A$2:$C$1999,2,FALSE))/365</f>
        <v>29.6</v>
      </c>
      <c r="H233" s="1">
        <v>25</v>
      </c>
      <c r="I233">
        <v>4.9340000000000002</v>
      </c>
      <c r="J233" s="35">
        <f t="shared" si="13"/>
        <v>5.0829732045966773</v>
      </c>
      <c r="K233" s="50">
        <f t="shared" si="11"/>
        <v>0.14897320459667718</v>
      </c>
      <c r="L233" s="35">
        <f t="shared" si="14"/>
        <v>10.016973204596678</v>
      </c>
      <c r="M233">
        <v>71.878</v>
      </c>
    </row>
    <row r="234" spans="1:13" x14ac:dyDescent="0.35">
      <c r="A234" s="1" t="s">
        <v>65</v>
      </c>
      <c r="B234" s="1">
        <v>2022</v>
      </c>
      <c r="C234" s="99">
        <v>44675</v>
      </c>
      <c r="D234" s="1" t="s">
        <v>66</v>
      </c>
      <c r="E234" s="3" t="s">
        <v>36</v>
      </c>
      <c r="F234" s="3" t="s">
        <v>37</v>
      </c>
      <c r="G234" s="11">
        <f>(C234-VLOOKUP(E234,Riders!$A$2:$C$1999,2,FALSE))/365</f>
        <v>23.923287671232877</v>
      </c>
      <c r="H234" s="1">
        <v>26</v>
      </c>
      <c r="I234">
        <v>4.976</v>
      </c>
      <c r="J234" s="35">
        <f t="shared" si="13"/>
        <v>5.0519948188693435</v>
      </c>
      <c r="K234" s="50">
        <f t="shared" si="11"/>
        <v>7.5994818869343561E-2</v>
      </c>
      <c r="L234" s="35">
        <f t="shared" si="14"/>
        <v>10.027994818869344</v>
      </c>
      <c r="M234">
        <v>71.799000000000007</v>
      </c>
    </row>
    <row r="235" spans="1:13" x14ac:dyDescent="0.35">
      <c r="A235" s="1" t="s">
        <v>65</v>
      </c>
      <c r="B235" s="1">
        <v>2022</v>
      </c>
      <c r="C235" s="99">
        <v>44675</v>
      </c>
      <c r="D235" s="1" t="s">
        <v>66</v>
      </c>
      <c r="E235" s="3" t="s">
        <v>41</v>
      </c>
      <c r="F235" s="3" t="s">
        <v>42</v>
      </c>
      <c r="G235" s="11">
        <f>(C235-VLOOKUP(E235,Riders!$A$2:$C$1999,2,FALSE))/365</f>
        <v>29.224657534246575</v>
      </c>
      <c r="H235" s="1">
        <v>27</v>
      </c>
      <c r="I235">
        <v>4.9749999999999996</v>
      </c>
      <c r="J235" s="35">
        <f t="shared" si="13"/>
        <v>5.0849404786855015</v>
      </c>
      <c r="K235" s="50">
        <f t="shared" si="11"/>
        <v>0.10994047868550183</v>
      </c>
      <c r="L235" s="35">
        <f t="shared" si="14"/>
        <v>10.059940478685501</v>
      </c>
      <c r="M235">
        <v>71.570999999999998</v>
      </c>
    </row>
    <row r="236" spans="1:13" x14ac:dyDescent="0.35">
      <c r="A236" s="1" t="s">
        <v>65</v>
      </c>
      <c r="B236" s="1">
        <v>2022</v>
      </c>
      <c r="C236" s="99">
        <v>44675</v>
      </c>
      <c r="D236" s="1" t="s">
        <v>66</v>
      </c>
      <c r="E236" s="3" t="s">
        <v>70</v>
      </c>
      <c r="F236" s="3" t="s">
        <v>29</v>
      </c>
      <c r="G236" s="11">
        <f>(C236-VLOOKUP(E236,Riders!$A$2:$C$1999,2,FALSE))/365</f>
        <v>21.745205479452054</v>
      </c>
      <c r="H236" s="1">
        <v>28</v>
      </c>
      <c r="I236">
        <v>4.96</v>
      </c>
      <c r="J236" s="35">
        <f t="shared" si="13"/>
        <v>5.105003145313483</v>
      </c>
      <c r="K236" s="50">
        <f t="shared" si="11"/>
        <v>0.14500314531348302</v>
      </c>
      <c r="L236" s="35">
        <f t="shared" si="14"/>
        <v>10.065003145313483</v>
      </c>
      <c r="M236">
        <v>71.534999999999997</v>
      </c>
    </row>
    <row r="237" spans="1:13" x14ac:dyDescent="0.35">
      <c r="A237" s="1" t="s">
        <v>65</v>
      </c>
      <c r="B237" s="1">
        <v>2022</v>
      </c>
      <c r="C237" s="99">
        <v>44675</v>
      </c>
      <c r="D237" s="1" t="s">
        <v>66</v>
      </c>
      <c r="E237" s="3" t="s">
        <v>71</v>
      </c>
      <c r="F237" s="3" t="s">
        <v>61</v>
      </c>
      <c r="G237" s="11">
        <f>(C237-VLOOKUP(E237,Riders!$A$2:$C$1999,2,FALSE))/365</f>
        <v>19.852054794520548</v>
      </c>
      <c r="H237" s="1">
        <v>29</v>
      </c>
      <c r="I237">
        <v>4.97</v>
      </c>
      <c r="J237" s="35">
        <f t="shared" si="13"/>
        <v>5.0999300699300703</v>
      </c>
      <c r="K237" s="50">
        <f t="shared" si="11"/>
        <v>0.1299300699300705</v>
      </c>
      <c r="L237" s="35">
        <f t="shared" si="14"/>
        <v>10.06993006993007</v>
      </c>
      <c r="M237">
        <v>71.5</v>
      </c>
    </row>
    <row r="238" spans="1:13" x14ac:dyDescent="0.35">
      <c r="A238" s="1" t="s">
        <v>65</v>
      </c>
      <c r="B238" s="1">
        <v>2022</v>
      </c>
      <c r="C238" s="99">
        <v>44675</v>
      </c>
      <c r="D238" s="1" t="s">
        <v>66</v>
      </c>
      <c r="E238" s="3" t="s">
        <v>115</v>
      </c>
      <c r="F238" s="3" t="s">
        <v>116</v>
      </c>
      <c r="G238" s="11">
        <f>(C238-VLOOKUP(E238,Riders!$A$2:$C$1999,2,FALSE))/365</f>
        <v>27.202739726027396</v>
      </c>
      <c r="H238" s="1">
        <v>30</v>
      </c>
      <c r="I238">
        <v>4.9969999999999999</v>
      </c>
      <c r="J238" s="35">
        <f t="shared" si="13"/>
        <v>5.0809642512212534</v>
      </c>
      <c r="K238" s="50">
        <f t="shared" ref="K238:K301" si="15">J238-I238</f>
        <v>8.3964251221253505E-2</v>
      </c>
      <c r="L238" s="35">
        <f t="shared" si="14"/>
        <v>10.077964251221253</v>
      </c>
      <c r="M238">
        <v>71.442999999999998</v>
      </c>
    </row>
    <row r="239" spans="1:13" x14ac:dyDescent="0.35">
      <c r="A239" s="1" t="s">
        <v>65</v>
      </c>
      <c r="B239" s="1">
        <v>2022</v>
      </c>
      <c r="C239" s="99">
        <v>44675</v>
      </c>
      <c r="D239" s="1" t="s">
        <v>66</v>
      </c>
      <c r="E239" s="3" t="s">
        <v>103</v>
      </c>
      <c r="F239" s="3" t="s">
        <v>104</v>
      </c>
      <c r="G239" s="11">
        <f>(C239-VLOOKUP(E239,Riders!$A$2:$C$1999,2,FALSE))/365</f>
        <v>28.246575342465754</v>
      </c>
      <c r="H239" s="1">
        <v>31</v>
      </c>
      <c r="I239">
        <v>5.0030000000000001</v>
      </c>
      <c r="J239" s="35">
        <f t="shared" si="13"/>
        <v>5.1660606330240242</v>
      </c>
      <c r="K239" s="50">
        <f t="shared" si="15"/>
        <v>0.16306063302402407</v>
      </c>
      <c r="L239" s="35">
        <f t="shared" si="14"/>
        <v>10.169060633024024</v>
      </c>
      <c r="M239">
        <v>70.802999999999997</v>
      </c>
    </row>
    <row r="240" spans="1:13" x14ac:dyDescent="0.35">
      <c r="A240" s="1" t="s">
        <v>65</v>
      </c>
      <c r="B240" s="1">
        <v>2022</v>
      </c>
      <c r="C240" s="99">
        <v>44675</v>
      </c>
      <c r="D240" s="1" t="s">
        <v>66</v>
      </c>
      <c r="E240" s="3" t="s">
        <v>177</v>
      </c>
      <c r="F240" s="3" t="s">
        <v>178</v>
      </c>
      <c r="G240" s="11">
        <f>(C240-VLOOKUP(E240,Riders!$A$2:$C$1999,2,FALSE))/365</f>
        <v>24.063013698630137</v>
      </c>
      <c r="H240" s="1">
        <v>32</v>
      </c>
      <c r="I240">
        <v>5.0590000000000002</v>
      </c>
      <c r="J240" s="35">
        <f t="shared" si="13"/>
        <v>5.1189731697318388</v>
      </c>
      <c r="K240" s="50">
        <f t="shared" si="15"/>
        <v>5.9973169731838638E-2</v>
      </c>
      <c r="L240" s="35">
        <f t="shared" si="14"/>
        <v>10.177973169731839</v>
      </c>
      <c r="M240">
        <v>70.741</v>
      </c>
    </row>
    <row r="241" spans="1:13" x14ac:dyDescent="0.35">
      <c r="A241" s="1" t="s">
        <v>65</v>
      </c>
      <c r="B241" s="1">
        <v>2022</v>
      </c>
      <c r="C241" s="99">
        <v>44675</v>
      </c>
      <c r="D241" s="1" t="s">
        <v>66</v>
      </c>
      <c r="E241" s="3" t="s">
        <v>59</v>
      </c>
      <c r="F241" s="3" t="s">
        <v>37</v>
      </c>
      <c r="G241" s="11">
        <f>(C241-VLOOKUP(E241,Riders!$A$2:$C$1999,2,FALSE))/365</f>
        <v>28.449315068493149</v>
      </c>
      <c r="H241" s="1">
        <v>33</v>
      </c>
      <c r="I241">
        <v>5.0330000000000004</v>
      </c>
      <c r="J241" s="35">
        <f t="shared" si="13"/>
        <v>5.1729619827916133</v>
      </c>
      <c r="K241" s="50">
        <f t="shared" si="15"/>
        <v>0.13996198279161298</v>
      </c>
      <c r="L241" s="35">
        <f t="shared" si="14"/>
        <v>10.205961982791614</v>
      </c>
      <c r="M241">
        <v>70.546999999999997</v>
      </c>
    </row>
    <row r="242" spans="1:13" x14ac:dyDescent="0.35">
      <c r="A242" s="1" t="s">
        <v>65</v>
      </c>
      <c r="B242" s="1">
        <v>2022</v>
      </c>
      <c r="C242" s="99">
        <v>44675</v>
      </c>
      <c r="D242" s="1" t="s">
        <v>66</v>
      </c>
      <c r="E242" s="3" t="s">
        <v>62</v>
      </c>
      <c r="F242" s="3" t="s">
        <v>63</v>
      </c>
      <c r="G242" s="11">
        <f>(C242-VLOOKUP(E242,Riders!$A$2:$C$1999,2,FALSE))/365</f>
        <v>32.42739726027397</v>
      </c>
      <c r="H242" s="1">
        <v>34</v>
      </c>
      <c r="I242">
        <v>5.0549999999999997</v>
      </c>
      <c r="J242" s="35">
        <f t="shared" si="13"/>
        <v>5.1609539146967851</v>
      </c>
      <c r="K242" s="50">
        <f t="shared" si="15"/>
        <v>0.10595391469678539</v>
      </c>
      <c r="L242" s="35">
        <f t="shared" si="14"/>
        <v>10.215953914696785</v>
      </c>
      <c r="M242">
        <v>70.477999999999994</v>
      </c>
    </row>
    <row r="243" spans="1:13" x14ac:dyDescent="0.35">
      <c r="A243" s="1" t="s">
        <v>65</v>
      </c>
      <c r="B243" s="1">
        <v>2022</v>
      </c>
      <c r="C243" s="99">
        <v>44675</v>
      </c>
      <c r="D243" s="1" t="s">
        <v>66</v>
      </c>
      <c r="E243" s="3" t="s">
        <v>76</v>
      </c>
      <c r="F243" s="3" t="s">
        <v>52</v>
      </c>
      <c r="G243" s="11">
        <f>(C243-VLOOKUP(E243,Riders!$A$2:$C$1999,2,FALSE))/365</f>
        <v>21.147945205479452</v>
      </c>
      <c r="H243" s="1">
        <v>35</v>
      </c>
      <c r="I243">
        <v>5.0819999999999999</v>
      </c>
      <c r="J243" s="35">
        <f t="shared" si="13"/>
        <v>5.2050369047448966</v>
      </c>
      <c r="K243" s="50">
        <f t="shared" si="15"/>
        <v>0.1230369047448967</v>
      </c>
      <c r="L243" s="35">
        <f t="shared" si="14"/>
        <v>10.287036904744896</v>
      </c>
      <c r="M243">
        <v>69.991</v>
      </c>
    </row>
    <row r="244" spans="1:13" x14ac:dyDescent="0.35">
      <c r="A244" s="1" t="s">
        <v>65</v>
      </c>
      <c r="B244" s="1">
        <v>2022</v>
      </c>
      <c r="C244" s="99">
        <v>44675</v>
      </c>
      <c r="D244" s="1" t="s">
        <v>66</v>
      </c>
      <c r="E244" s="3" t="s">
        <v>111</v>
      </c>
      <c r="F244" s="3" t="s">
        <v>61</v>
      </c>
      <c r="G244" s="11">
        <f>(C244-VLOOKUP(E244,Riders!$A$2:$C$1999,2,FALSE))/365</f>
        <v>21.136986301369863</v>
      </c>
      <c r="H244" s="1">
        <v>36</v>
      </c>
      <c r="I244">
        <v>5.056</v>
      </c>
      <c r="J244" s="35">
        <f t="shared" si="13"/>
        <v>5.2460503941965113</v>
      </c>
      <c r="K244" s="50">
        <f t="shared" si="15"/>
        <v>0.19005039419651126</v>
      </c>
      <c r="L244" s="35">
        <f t="shared" si="14"/>
        <v>10.302050394196511</v>
      </c>
      <c r="M244">
        <v>69.888999999999996</v>
      </c>
    </row>
    <row r="245" spans="1:13" x14ac:dyDescent="0.35">
      <c r="A245" s="1" t="s">
        <v>65</v>
      </c>
      <c r="B245" s="1">
        <v>2022</v>
      </c>
      <c r="C245" s="99">
        <v>44675</v>
      </c>
      <c r="D245" s="1" t="s">
        <v>66</v>
      </c>
      <c r="E245" s="3" t="s">
        <v>141</v>
      </c>
      <c r="F245" s="3" t="s">
        <v>142</v>
      </c>
      <c r="G245" s="11">
        <f>(C245-VLOOKUP(E245,Riders!$A$2:$C$1999,2,FALSE))/365</f>
        <v>28.301369863013697</v>
      </c>
      <c r="H245" s="1">
        <v>37</v>
      </c>
      <c r="I245">
        <v>5.08</v>
      </c>
      <c r="J245" s="35">
        <f t="shared" si="13"/>
        <v>5.2249993559375394</v>
      </c>
      <c r="K245" s="50">
        <f t="shared" si="15"/>
        <v>0.14499935593753932</v>
      </c>
      <c r="L245" s="35">
        <f t="shared" si="14"/>
        <v>10.304999355937539</v>
      </c>
      <c r="M245">
        <v>69.869</v>
      </c>
    </row>
    <row r="246" spans="1:13" x14ac:dyDescent="0.35">
      <c r="A246" s="1" t="s">
        <v>65</v>
      </c>
      <c r="B246" s="1">
        <v>2022</v>
      </c>
      <c r="C246" s="99">
        <v>44675</v>
      </c>
      <c r="D246" s="1" t="s">
        <v>66</v>
      </c>
      <c r="E246" s="3" t="s">
        <v>24</v>
      </c>
      <c r="F246" s="3" t="s">
        <v>25</v>
      </c>
      <c r="G246" s="11">
        <f>(C246-VLOOKUP(E246,Riders!$A$2:$C$1999,2,FALSE))/365</f>
        <v>20.520547945205479</v>
      </c>
      <c r="H246" s="1">
        <v>38</v>
      </c>
      <c r="I246">
        <v>5.125</v>
      </c>
      <c r="J246" s="35">
        <f t="shared" si="13"/>
        <v>5.1980246462213433</v>
      </c>
      <c r="K246" s="50">
        <f t="shared" si="15"/>
        <v>7.3024646221343303E-2</v>
      </c>
      <c r="L246" s="35">
        <f t="shared" si="14"/>
        <v>10.323024646221343</v>
      </c>
      <c r="M246">
        <v>69.747</v>
      </c>
    </row>
    <row r="247" spans="1:13" x14ac:dyDescent="0.35">
      <c r="A247" s="1" t="s">
        <v>65</v>
      </c>
      <c r="B247" s="1">
        <v>2022</v>
      </c>
      <c r="C247" s="99">
        <v>44675</v>
      </c>
      <c r="D247" s="1" t="s">
        <v>66</v>
      </c>
      <c r="E247" s="3" t="s">
        <v>83</v>
      </c>
      <c r="F247" s="3" t="s">
        <v>82</v>
      </c>
      <c r="G247" s="11">
        <f>(C247-VLOOKUP(E247,Riders!$A$2:$C$1999,2,FALSE))/365</f>
        <v>28.723287671232878</v>
      </c>
      <c r="H247" s="1">
        <v>39</v>
      </c>
      <c r="I247">
        <v>5.0780000000000003</v>
      </c>
      <c r="J247" s="35">
        <f t="shared" si="13"/>
        <v>5.2589560535798876</v>
      </c>
      <c r="K247" s="50">
        <f t="shared" si="15"/>
        <v>0.18095605357988731</v>
      </c>
      <c r="L247" s="35">
        <f t="shared" si="14"/>
        <v>10.336956053579888</v>
      </c>
      <c r="M247">
        <v>69.653000000000006</v>
      </c>
    </row>
    <row r="248" spans="1:13" x14ac:dyDescent="0.35">
      <c r="A248" s="1" t="s">
        <v>65</v>
      </c>
      <c r="B248" s="1">
        <v>2022</v>
      </c>
      <c r="C248" s="99">
        <v>44675</v>
      </c>
      <c r="D248" s="1" t="s">
        <v>66</v>
      </c>
      <c r="E248" s="3" t="s">
        <v>130</v>
      </c>
      <c r="F248" s="3" t="s">
        <v>131</v>
      </c>
      <c r="G248" s="11">
        <f>(C248-VLOOKUP(E248,Riders!$A$2:$C$1999,2,FALSE))/365</f>
        <v>20.126027397260273</v>
      </c>
      <c r="H248" s="1">
        <v>40</v>
      </c>
      <c r="I248">
        <v>5.6719999999999997</v>
      </c>
      <c r="J248" s="35">
        <f t="shared" si="13"/>
        <v>5.8550084211200408</v>
      </c>
      <c r="K248" s="50">
        <f t="shared" si="15"/>
        <v>0.18300842112004112</v>
      </c>
      <c r="L248" s="35">
        <f t="shared" si="14"/>
        <v>11.527008421120041</v>
      </c>
      <c r="M248">
        <v>62.462000000000003</v>
      </c>
    </row>
    <row r="249" spans="1:13" x14ac:dyDescent="0.35">
      <c r="A249" s="4" t="s">
        <v>182</v>
      </c>
      <c r="B249" s="4">
        <v>2021</v>
      </c>
      <c r="C249" s="5">
        <v>44492</v>
      </c>
      <c r="D249" s="4" t="s">
        <v>20</v>
      </c>
      <c r="E249" s="4" t="s">
        <v>92</v>
      </c>
      <c r="F249" s="4" t="s">
        <v>23</v>
      </c>
      <c r="G249" s="11">
        <f>(C249-VLOOKUP(E249,Riders!$A$2:$C$1999,2,FALSE))/365</f>
        <v>24.627397260273973</v>
      </c>
      <c r="H249" s="4">
        <v>1</v>
      </c>
      <c r="I249">
        <v>4.6779999999999999</v>
      </c>
      <c r="J249" s="35">
        <v>4.7400434014833417</v>
      </c>
      <c r="K249" s="50">
        <f t="shared" si="15"/>
        <v>6.2043401483341754E-2</v>
      </c>
      <c r="L249" s="35">
        <v>9.4180434014833416</v>
      </c>
      <c r="M249">
        <v>76.448999999999998</v>
      </c>
    </row>
    <row r="250" spans="1:13" x14ac:dyDescent="0.35">
      <c r="A250" s="4" t="s">
        <v>182</v>
      </c>
      <c r="B250" s="4">
        <v>2021</v>
      </c>
      <c r="C250" s="5">
        <v>44492</v>
      </c>
      <c r="D250" s="4" t="s">
        <v>20</v>
      </c>
      <c r="E250" s="4" t="s">
        <v>128</v>
      </c>
      <c r="F250" s="4" t="s">
        <v>104</v>
      </c>
      <c r="G250" s="11">
        <f>(C250-VLOOKUP(E250,Riders!$A$2:$C$1999,2,FALSE))/365</f>
        <v>23.098630136986301</v>
      </c>
      <c r="H250" s="4">
        <v>2</v>
      </c>
      <c r="I250">
        <v>4.6619999999999999</v>
      </c>
      <c r="J250" s="35">
        <v>4.7590009813542702</v>
      </c>
      <c r="K250" s="50">
        <f t="shared" si="15"/>
        <v>9.7000981354270266E-2</v>
      </c>
      <c r="L250" s="35">
        <v>9.4210009813542701</v>
      </c>
      <c r="M250">
        <v>76.424999999999997</v>
      </c>
    </row>
    <row r="251" spans="1:13" x14ac:dyDescent="0.35">
      <c r="A251" s="4" t="s">
        <v>182</v>
      </c>
      <c r="B251" s="4">
        <v>2021</v>
      </c>
      <c r="C251" s="5">
        <v>44492</v>
      </c>
      <c r="D251" s="4" t="s">
        <v>20</v>
      </c>
      <c r="E251" s="4" t="s">
        <v>843</v>
      </c>
      <c r="F251" s="4" t="s">
        <v>185</v>
      </c>
      <c r="G251" s="11">
        <f>(C251-VLOOKUP(E251,Riders!$A$2:$C$1999,2,FALSE))/365</f>
        <v>21.156164383561645</v>
      </c>
      <c r="H251" s="4">
        <v>3</v>
      </c>
      <c r="I251">
        <v>4.6989999999999998</v>
      </c>
      <c r="J251" s="35">
        <v>4.8000566908980566</v>
      </c>
      <c r="K251" s="50">
        <f t="shared" si="15"/>
        <v>0.1010566908980568</v>
      </c>
      <c r="L251" s="35">
        <v>9.4990566908980565</v>
      </c>
      <c r="M251">
        <v>75.796999999999997</v>
      </c>
    </row>
    <row r="252" spans="1:13" x14ac:dyDescent="0.35">
      <c r="A252" s="4" t="s">
        <v>182</v>
      </c>
      <c r="B252" s="4">
        <v>2021</v>
      </c>
      <c r="C252" s="5">
        <v>44492</v>
      </c>
      <c r="D252" s="4" t="s">
        <v>20</v>
      </c>
      <c r="E252" s="4" t="s">
        <v>754</v>
      </c>
      <c r="F252" s="4" t="s">
        <v>27</v>
      </c>
      <c r="G252" s="11" t="e">
        <f>(C252-VLOOKUP(E252,Riders!$A$2:$C$1999,2,FALSE))/365</f>
        <v>#N/A</v>
      </c>
      <c r="H252" s="4">
        <v>4</v>
      </c>
      <c r="I252">
        <v>4.7480000000000002</v>
      </c>
      <c r="J252" s="35">
        <v>4.835006135785874</v>
      </c>
      <c r="K252" s="50">
        <f t="shared" si="15"/>
        <v>8.7006135785873795E-2</v>
      </c>
      <c r="L252" s="35">
        <v>9.5830061357858742</v>
      </c>
      <c r="M252">
        <v>75.132999999999996</v>
      </c>
    </row>
    <row r="253" spans="1:13" x14ac:dyDescent="0.35">
      <c r="A253" s="4" t="s">
        <v>182</v>
      </c>
      <c r="B253" s="4">
        <v>2021</v>
      </c>
      <c r="C253" s="5">
        <v>44492</v>
      </c>
      <c r="D253" s="4" t="s">
        <v>20</v>
      </c>
      <c r="E253" s="4" t="s">
        <v>202</v>
      </c>
      <c r="F253" s="4" t="s">
        <v>46</v>
      </c>
      <c r="G253" s="11">
        <f>(C253-VLOOKUP(E253,Riders!$A$2:$C$1999,2,FALSE))/365</f>
        <v>26.279452054794522</v>
      </c>
      <c r="H253" s="4">
        <v>5</v>
      </c>
      <c r="I253">
        <v>4.8029999999999999</v>
      </c>
      <c r="J253" s="35">
        <v>4.8380064139473218</v>
      </c>
      <c r="K253" s="50">
        <f t="shared" si="15"/>
        <v>3.5006413947321846E-2</v>
      </c>
      <c r="L253" s="35">
        <v>9.6410064139473217</v>
      </c>
      <c r="M253">
        <v>74.680999999999997</v>
      </c>
    </row>
    <row r="254" spans="1:13" x14ac:dyDescent="0.35">
      <c r="A254" s="4" t="s">
        <v>182</v>
      </c>
      <c r="B254" s="4">
        <v>2021</v>
      </c>
      <c r="C254" s="5">
        <v>44492</v>
      </c>
      <c r="D254" s="4" t="s">
        <v>20</v>
      </c>
      <c r="E254" s="4" t="s">
        <v>22</v>
      </c>
      <c r="F254" s="4" t="s">
        <v>23</v>
      </c>
      <c r="G254" s="11">
        <f>(C254-VLOOKUP(E254,Riders!$A$2:$C$1999,2,FALSE))/365</f>
        <v>28.624657534246577</v>
      </c>
      <c r="H254" s="4">
        <v>6</v>
      </c>
      <c r="I254">
        <v>4.8109999999999999</v>
      </c>
      <c r="J254" s="35">
        <v>4.8549864676189465</v>
      </c>
      <c r="K254" s="50">
        <f t="shared" si="15"/>
        <v>4.3986467618946534E-2</v>
      </c>
      <c r="L254" s="35">
        <v>9.6659864676189464</v>
      </c>
      <c r="M254">
        <v>74.488</v>
      </c>
    </row>
    <row r="255" spans="1:13" x14ac:dyDescent="0.35">
      <c r="A255" s="4" t="s">
        <v>182</v>
      </c>
      <c r="B255" s="4">
        <v>2021</v>
      </c>
      <c r="C255" s="5">
        <v>44492</v>
      </c>
      <c r="D255" s="4" t="s">
        <v>20</v>
      </c>
      <c r="E255" s="4" t="s">
        <v>824</v>
      </c>
      <c r="F255" s="4" t="s">
        <v>29</v>
      </c>
      <c r="G255" s="11" t="e">
        <f>(C255-VLOOKUP(E255,Riders!$A$2:$C$1999,2,FALSE))/365</f>
        <v>#N/A</v>
      </c>
      <c r="H255" s="4">
        <v>7</v>
      </c>
      <c r="I255">
        <v>4.7969999999999997</v>
      </c>
      <c r="J255" s="35">
        <v>4.8890117846476722</v>
      </c>
      <c r="K255" s="50">
        <f t="shared" si="15"/>
        <v>9.2011784647672457E-2</v>
      </c>
      <c r="L255" s="35">
        <v>9.6860117846476719</v>
      </c>
      <c r="M255">
        <v>74.334000000000003</v>
      </c>
    </row>
    <row r="256" spans="1:13" x14ac:dyDescent="0.35">
      <c r="A256" s="4" t="s">
        <v>182</v>
      </c>
      <c r="B256" s="4">
        <v>2021</v>
      </c>
      <c r="C256" s="5">
        <v>44492</v>
      </c>
      <c r="D256" s="4" t="s">
        <v>20</v>
      </c>
      <c r="E256" s="4" t="s">
        <v>755</v>
      </c>
      <c r="F256" s="4" t="s">
        <v>109</v>
      </c>
      <c r="G256" s="11">
        <f>(C256-VLOOKUP(E256,Riders!$A$2:$C$1999,2,FALSE))/365</f>
        <v>28.030136986301368</v>
      </c>
      <c r="H256" s="4">
        <v>8</v>
      </c>
      <c r="I256">
        <v>4.806</v>
      </c>
      <c r="J256" s="35">
        <v>4.9010362530840057</v>
      </c>
      <c r="K256" s="50">
        <f t="shared" si="15"/>
        <v>9.5036253084005651E-2</v>
      </c>
      <c r="L256" s="35">
        <v>9.7070362530840058</v>
      </c>
      <c r="M256">
        <v>74.173000000000002</v>
      </c>
    </row>
    <row r="257" spans="1:13" x14ac:dyDescent="0.35">
      <c r="A257" s="4" t="s">
        <v>182</v>
      </c>
      <c r="B257" s="4">
        <v>2021</v>
      </c>
      <c r="C257" s="5">
        <v>44492</v>
      </c>
      <c r="D257" s="4" t="s">
        <v>20</v>
      </c>
      <c r="E257" s="4" t="s">
        <v>96</v>
      </c>
      <c r="F257" s="4" t="s">
        <v>27</v>
      </c>
      <c r="G257" s="11">
        <f>(C257-VLOOKUP(E257,Riders!$A$2:$C$1999,2,FALSE))/365</f>
        <v>22.769863013698629</v>
      </c>
      <c r="H257" s="4">
        <v>9</v>
      </c>
      <c r="I257">
        <v>4.8220000000000001</v>
      </c>
      <c r="J257" s="35">
        <v>4.9010287234473546</v>
      </c>
      <c r="K257" s="50">
        <f t="shared" si="15"/>
        <v>7.9028723447354565E-2</v>
      </c>
      <c r="L257" s="35">
        <v>9.7230287234473547</v>
      </c>
      <c r="M257">
        <v>74.051000000000002</v>
      </c>
    </row>
    <row r="258" spans="1:13" x14ac:dyDescent="0.35">
      <c r="A258" s="4" t="s">
        <v>182</v>
      </c>
      <c r="B258" s="4">
        <v>2021</v>
      </c>
      <c r="C258" s="5">
        <v>44492</v>
      </c>
      <c r="D258" s="4" t="s">
        <v>20</v>
      </c>
      <c r="E258" s="4" t="s">
        <v>173</v>
      </c>
      <c r="F258" s="4" t="s">
        <v>46</v>
      </c>
      <c r="G258" s="11">
        <f>(C258-VLOOKUP(E258,Riders!$A$2:$C$1999,2,FALSE))/365</f>
        <v>22.164383561643834</v>
      </c>
      <c r="H258" s="4">
        <v>10</v>
      </c>
      <c r="I258">
        <v>4.8789999999999996</v>
      </c>
      <c r="J258" s="35">
        <v>4.9090612841392627</v>
      </c>
      <c r="K258" s="50">
        <f t="shared" si="15"/>
        <v>3.0061284139263122E-2</v>
      </c>
      <c r="L258" s="35">
        <v>9.7880612841392622</v>
      </c>
      <c r="M258">
        <v>73.558999999999997</v>
      </c>
    </row>
    <row r="259" spans="1:13" x14ac:dyDescent="0.35">
      <c r="A259" s="4" t="s">
        <v>182</v>
      </c>
      <c r="B259" s="4">
        <v>2021</v>
      </c>
      <c r="C259" s="5">
        <v>44492</v>
      </c>
      <c r="D259" s="4" t="s">
        <v>20</v>
      </c>
      <c r="E259" s="4" t="s">
        <v>93</v>
      </c>
      <c r="F259" s="4" t="s">
        <v>52</v>
      </c>
      <c r="G259" s="11">
        <f>(C259-VLOOKUP(E259,Riders!$A$2:$C$1999,2,FALSE))/365</f>
        <v>25.926027397260274</v>
      </c>
      <c r="H259" s="4">
        <v>11</v>
      </c>
      <c r="I259">
        <v>4.8460000000000001</v>
      </c>
      <c r="J259" s="35">
        <v>4.954051722495203</v>
      </c>
      <c r="K259" s="50">
        <f t="shared" si="15"/>
        <v>0.1080517224952029</v>
      </c>
      <c r="L259" s="35">
        <v>9.8000517224952031</v>
      </c>
      <c r="M259">
        <v>73.468999999999994</v>
      </c>
    </row>
    <row r="260" spans="1:13" x14ac:dyDescent="0.35">
      <c r="A260" s="4" t="s">
        <v>182</v>
      </c>
      <c r="B260" s="4">
        <v>2021</v>
      </c>
      <c r="C260" s="5">
        <v>44492</v>
      </c>
      <c r="D260" s="4" t="s">
        <v>20</v>
      </c>
      <c r="E260" s="4" t="s">
        <v>134</v>
      </c>
      <c r="F260" s="4" t="s">
        <v>33</v>
      </c>
      <c r="G260" s="11">
        <f>(C260-VLOOKUP(E260,Riders!$A$2:$C$1999,2,FALSE))/365</f>
        <v>22.021917808219179</v>
      </c>
      <c r="H260" s="4">
        <v>12</v>
      </c>
      <c r="I260">
        <v>4.8860000000000001</v>
      </c>
      <c r="J260" s="35">
        <v>4.9220616818101321</v>
      </c>
      <c r="K260" s="50">
        <f t="shared" si="15"/>
        <v>3.6061681810132029E-2</v>
      </c>
      <c r="L260" s="35">
        <v>9.8080616818101323</v>
      </c>
      <c r="M260">
        <v>73.409000000000006</v>
      </c>
    </row>
    <row r="261" spans="1:13" x14ac:dyDescent="0.35">
      <c r="A261" s="4" t="s">
        <v>182</v>
      </c>
      <c r="B261" s="4">
        <v>2021</v>
      </c>
      <c r="C261" s="5">
        <v>44492</v>
      </c>
      <c r="D261" s="4" t="s">
        <v>20</v>
      </c>
      <c r="E261" s="4" t="s">
        <v>801</v>
      </c>
      <c r="F261" s="4" t="s">
        <v>29</v>
      </c>
      <c r="G261" s="11" t="e">
        <f>(C261-VLOOKUP(E261,Riders!$A$2:$C$1999,2,FALSE))/365</f>
        <v>#N/A</v>
      </c>
      <c r="H261" s="4">
        <v>13</v>
      </c>
      <c r="I261">
        <v>4.8710000000000004</v>
      </c>
      <c r="J261" s="35">
        <v>4.9630503995082957</v>
      </c>
      <c r="K261" s="50">
        <f t="shared" si="15"/>
        <v>9.20503995082953E-2</v>
      </c>
      <c r="L261" s="35">
        <v>9.8340503995082962</v>
      </c>
      <c r="M261">
        <v>73.215000000000003</v>
      </c>
    </row>
    <row r="262" spans="1:13" x14ac:dyDescent="0.35">
      <c r="A262" s="4" t="s">
        <v>182</v>
      </c>
      <c r="B262" s="4">
        <v>2021</v>
      </c>
      <c r="C262" s="5">
        <v>44492</v>
      </c>
      <c r="D262" s="4" t="s">
        <v>20</v>
      </c>
      <c r="E262" s="4" t="s">
        <v>107</v>
      </c>
      <c r="F262" s="4" t="s">
        <v>31</v>
      </c>
      <c r="G262" s="11">
        <f>(C262-VLOOKUP(E262,Riders!$A$2:$C$1999,2,FALSE))/365</f>
        <v>28.86849315068493</v>
      </c>
      <c r="H262" s="4">
        <v>14</v>
      </c>
      <c r="I262">
        <v>4.8890000000000002</v>
      </c>
      <c r="J262" s="35">
        <v>4.9459907113976618</v>
      </c>
      <c r="K262" s="50">
        <f t="shared" si="15"/>
        <v>5.6990711397661542E-2</v>
      </c>
      <c r="L262" s="35">
        <v>9.834990711397662</v>
      </c>
      <c r="M262">
        <v>73.207999999999998</v>
      </c>
    </row>
    <row r="263" spans="1:13" x14ac:dyDescent="0.35">
      <c r="A263" s="4" t="s">
        <v>182</v>
      </c>
      <c r="B263" s="4">
        <v>2021</v>
      </c>
      <c r="C263" s="5">
        <v>44492</v>
      </c>
      <c r="D263" s="4" t="s">
        <v>20</v>
      </c>
      <c r="E263" s="4" t="s">
        <v>125</v>
      </c>
      <c r="F263" s="4" t="s">
        <v>113</v>
      </c>
      <c r="G263" s="11">
        <f>(C263-VLOOKUP(E263,Riders!$A$2:$C$1999,2,FALSE))/365</f>
        <v>24.704109589041096</v>
      </c>
      <c r="H263" s="4">
        <v>15</v>
      </c>
      <c r="I263">
        <v>4.891</v>
      </c>
      <c r="J263" s="35">
        <v>4.9450655737704921</v>
      </c>
      <c r="K263" s="50">
        <f t="shared" si="15"/>
        <v>5.4065573770492037E-2</v>
      </c>
      <c r="L263" s="35">
        <v>9.8360655737704921</v>
      </c>
      <c r="M263">
        <v>73.2</v>
      </c>
    </row>
    <row r="264" spans="1:13" x14ac:dyDescent="0.35">
      <c r="A264" s="4" t="s">
        <v>182</v>
      </c>
      <c r="B264" s="4">
        <v>2021</v>
      </c>
      <c r="C264" s="5">
        <v>44492</v>
      </c>
      <c r="D264" s="4" t="s">
        <v>20</v>
      </c>
      <c r="E264" s="4" t="s">
        <v>756</v>
      </c>
      <c r="F264" s="4" t="s">
        <v>82</v>
      </c>
      <c r="G264" s="11" t="e">
        <f>(C264-VLOOKUP(E264,Riders!$A$2:$C$1999,2,FALSE))/365</f>
        <v>#N/A</v>
      </c>
      <c r="H264" s="4">
        <v>16</v>
      </c>
      <c r="I264">
        <v>4.8639999999999999</v>
      </c>
      <c r="J264" s="35">
        <v>4.9940171693799043</v>
      </c>
      <c r="K264" s="50">
        <f t="shared" si="15"/>
        <v>0.13001716937990437</v>
      </c>
      <c r="L264" s="35">
        <v>9.8580171693799041</v>
      </c>
      <c r="M264">
        <v>73.037000000000006</v>
      </c>
    </row>
    <row r="265" spans="1:13" x14ac:dyDescent="0.35">
      <c r="A265" s="4" t="s">
        <v>182</v>
      </c>
      <c r="B265" s="4">
        <v>2021</v>
      </c>
      <c r="C265" s="5">
        <v>44492</v>
      </c>
      <c r="D265" s="4" t="s">
        <v>20</v>
      </c>
      <c r="E265" s="4" t="s">
        <v>132</v>
      </c>
      <c r="F265" s="4" t="s">
        <v>113</v>
      </c>
      <c r="G265" s="11">
        <f>(C265-VLOOKUP(E265,Riders!$A$2:$C$1999,2,FALSE))/365</f>
        <v>22.295890410958904</v>
      </c>
      <c r="H265" s="4">
        <v>17</v>
      </c>
      <c r="I265">
        <v>4.9169999999999998</v>
      </c>
      <c r="J265" s="35">
        <v>5.0140344827586212</v>
      </c>
      <c r="K265" s="50">
        <f t="shared" si="15"/>
        <v>9.7034482758621365E-2</v>
      </c>
      <c r="L265" s="35">
        <v>9.931034482758621</v>
      </c>
      <c r="M265">
        <v>72.5</v>
      </c>
    </row>
    <row r="266" spans="1:13" x14ac:dyDescent="0.35">
      <c r="A266" s="4" t="s">
        <v>182</v>
      </c>
      <c r="B266" s="4">
        <v>2021</v>
      </c>
      <c r="C266" s="5">
        <v>44492</v>
      </c>
      <c r="D266" s="4" t="s">
        <v>20</v>
      </c>
      <c r="E266" s="4" t="s">
        <v>239</v>
      </c>
      <c r="F266" s="4" t="s">
        <v>185</v>
      </c>
      <c r="G266" s="11">
        <f>(C266-VLOOKUP(E266,Riders!$A$2:$C$1999,2,FALSE))/365</f>
        <v>34.104109589041094</v>
      </c>
      <c r="H266" s="4">
        <v>18</v>
      </c>
      <c r="I266">
        <v>4.9409999999999998</v>
      </c>
      <c r="J266" s="35">
        <v>5.0159913291200509</v>
      </c>
      <c r="K266" s="50">
        <f t="shared" si="15"/>
        <v>7.499132912005102E-2</v>
      </c>
      <c r="L266" s="35">
        <v>9.9569913291200507</v>
      </c>
      <c r="M266">
        <v>72.311000000000007</v>
      </c>
    </row>
    <row r="267" spans="1:13" x14ac:dyDescent="0.35">
      <c r="A267" s="4" t="s">
        <v>182</v>
      </c>
      <c r="B267" s="4">
        <v>2021</v>
      </c>
      <c r="C267" s="5">
        <v>44492</v>
      </c>
      <c r="D267" s="4" t="s">
        <v>20</v>
      </c>
      <c r="E267" s="4" t="s">
        <v>98</v>
      </c>
      <c r="F267" s="4" t="s">
        <v>31</v>
      </c>
      <c r="G267" s="11">
        <f>(C267-VLOOKUP(E267,Riders!$A$2:$C$1999,2,FALSE))/365</f>
        <v>27.81917808219178</v>
      </c>
      <c r="H267" s="4">
        <v>19</v>
      </c>
      <c r="I267">
        <v>4.9539999999999997</v>
      </c>
      <c r="J267" s="35">
        <v>5.0249333629005433</v>
      </c>
      <c r="K267" s="50">
        <f t="shared" si="15"/>
        <v>7.0933362900543528E-2</v>
      </c>
      <c r="L267" s="35">
        <v>9.978933362900543</v>
      </c>
      <c r="M267">
        <v>72.152000000000001</v>
      </c>
    </row>
    <row r="268" spans="1:13" x14ac:dyDescent="0.35">
      <c r="A268" s="4" t="s">
        <v>182</v>
      </c>
      <c r="B268" s="4">
        <v>2021</v>
      </c>
      <c r="C268" s="5">
        <v>44492</v>
      </c>
      <c r="D268" s="4" t="s">
        <v>20</v>
      </c>
      <c r="E268" s="4" t="s">
        <v>100</v>
      </c>
      <c r="F268" s="4" t="s">
        <v>44</v>
      </c>
      <c r="G268" s="11">
        <f>(C268-VLOOKUP(E268,Riders!$A$2:$C$1999,2,FALSE))/365</f>
        <v>23.002739726027396</v>
      </c>
      <c r="H268" s="4">
        <v>20</v>
      </c>
      <c r="I268">
        <v>4.9359999999999999</v>
      </c>
      <c r="J268" s="35">
        <v>5.0459769859975054</v>
      </c>
      <c r="K268" s="50">
        <f t="shared" si="15"/>
        <v>0.10997698599750549</v>
      </c>
      <c r="L268" s="35">
        <v>9.9819769859975054</v>
      </c>
      <c r="M268">
        <v>72.13</v>
      </c>
    </row>
    <row r="269" spans="1:13" x14ac:dyDescent="0.35">
      <c r="A269" s="4" t="s">
        <v>182</v>
      </c>
      <c r="B269" s="4">
        <v>2021</v>
      </c>
      <c r="C269" s="5">
        <v>44492</v>
      </c>
      <c r="D269" s="4" t="s">
        <v>20</v>
      </c>
      <c r="E269" s="4" t="s">
        <v>174</v>
      </c>
      <c r="F269" s="4" t="s">
        <v>37</v>
      </c>
      <c r="G269" s="11">
        <f>(C269-VLOOKUP(E269,Riders!$A$2:$C$1999,2,FALSE))/365</f>
        <v>31.457534246575342</v>
      </c>
      <c r="H269" s="4">
        <v>21</v>
      </c>
      <c r="I269">
        <v>4.9859999999999998</v>
      </c>
      <c r="J269" s="35">
        <v>5.0180294007308488</v>
      </c>
      <c r="K269" s="50">
        <f t="shared" si="15"/>
        <v>3.2029400730849034E-2</v>
      </c>
      <c r="L269" s="35">
        <v>10.004029400730849</v>
      </c>
      <c r="M269">
        <v>71.971000000000004</v>
      </c>
    </row>
    <row r="270" spans="1:13" x14ac:dyDescent="0.35">
      <c r="A270" s="4" t="s">
        <v>182</v>
      </c>
      <c r="B270" s="4">
        <v>2021</v>
      </c>
      <c r="C270" s="5">
        <v>44492</v>
      </c>
      <c r="D270" s="4" t="s">
        <v>20</v>
      </c>
      <c r="E270" s="4" t="s">
        <v>816</v>
      </c>
      <c r="F270" s="4" t="s">
        <v>42</v>
      </c>
      <c r="G270" s="11" t="e">
        <f>(C270-VLOOKUP(E270,Riders!$A$2:$C$1999,2,FALSE))/365</f>
        <v>#N/A</v>
      </c>
      <c r="H270" s="4">
        <v>22</v>
      </c>
      <c r="I270">
        <v>4.9589999999999996</v>
      </c>
      <c r="J270" s="35">
        <v>5.0699725874749273</v>
      </c>
      <c r="K270" s="50">
        <f t="shared" si="15"/>
        <v>0.11097258747492766</v>
      </c>
      <c r="L270" s="35">
        <v>10.028972587474927</v>
      </c>
      <c r="M270">
        <v>71.792000000000002</v>
      </c>
    </row>
    <row r="271" spans="1:13" x14ac:dyDescent="0.35">
      <c r="A271" s="4" t="s">
        <v>182</v>
      </c>
      <c r="B271" s="4">
        <v>2021</v>
      </c>
      <c r="C271" s="5">
        <v>44492</v>
      </c>
      <c r="D271" s="4" t="s">
        <v>20</v>
      </c>
      <c r="E271" s="4" t="s">
        <v>115</v>
      </c>
      <c r="F271" s="4" t="s">
        <v>116</v>
      </c>
      <c r="G271" s="11">
        <f>(C271-VLOOKUP(E271,Riders!$A$2:$C$1999,2,FALSE))/365</f>
        <v>26.701369863013699</v>
      </c>
      <c r="H271" s="4">
        <v>23</v>
      </c>
      <c r="I271">
        <v>4.9969999999999999</v>
      </c>
      <c r="J271" s="35">
        <v>5.0629404786855012</v>
      </c>
      <c r="K271" s="50">
        <f t="shared" si="15"/>
        <v>6.5940478685501347E-2</v>
      </c>
      <c r="L271" s="35">
        <v>10.059940478685501</v>
      </c>
      <c r="M271">
        <v>71.570999999999998</v>
      </c>
    </row>
    <row r="272" spans="1:13" x14ac:dyDescent="0.35">
      <c r="A272" s="4" t="s">
        <v>182</v>
      </c>
      <c r="B272" s="4">
        <v>2021</v>
      </c>
      <c r="C272" s="5">
        <v>44492</v>
      </c>
      <c r="D272" s="4" t="s">
        <v>20</v>
      </c>
      <c r="E272" s="4" t="s">
        <v>143</v>
      </c>
      <c r="F272" s="4" t="s">
        <v>95</v>
      </c>
      <c r="G272" s="11">
        <f>(C272-VLOOKUP(E272,Riders!$A$2:$C$1999,2,FALSE))/365</f>
        <v>26.55890410958904</v>
      </c>
      <c r="H272" s="4">
        <v>24</v>
      </c>
      <c r="I272">
        <v>4.9749999999999996</v>
      </c>
      <c r="J272" s="35">
        <v>5.1639886358835714</v>
      </c>
      <c r="K272" s="50">
        <f t="shared" si="15"/>
        <v>0.18898863588357173</v>
      </c>
      <c r="L272" s="35">
        <v>10.138988635883571</v>
      </c>
      <c r="M272">
        <v>71.013000000000005</v>
      </c>
    </row>
    <row r="273" spans="1:13" x14ac:dyDescent="0.35">
      <c r="A273" s="4" t="s">
        <v>182</v>
      </c>
      <c r="B273" s="4">
        <v>2021</v>
      </c>
      <c r="C273" s="5">
        <v>44492</v>
      </c>
      <c r="D273" s="4" t="s">
        <v>20</v>
      </c>
      <c r="E273" s="4" t="s">
        <v>706</v>
      </c>
      <c r="F273" s="4" t="s">
        <v>44</v>
      </c>
      <c r="G273" s="11">
        <f>(C273-VLOOKUP(E273,Riders!$A$2:$C$1999,2,FALSE))/365</f>
        <v>23.835616438356166</v>
      </c>
      <c r="H273" s="4">
        <v>25</v>
      </c>
      <c r="I273">
        <v>5.01</v>
      </c>
      <c r="J273" s="35">
        <v>5.1910456071747362</v>
      </c>
      <c r="K273" s="50">
        <f t="shared" si="15"/>
        <v>0.18104560717473639</v>
      </c>
      <c r="L273" s="35">
        <v>10.201045607174736</v>
      </c>
      <c r="M273">
        <v>70.581000000000003</v>
      </c>
    </row>
    <row r="274" spans="1:13" x14ac:dyDescent="0.35">
      <c r="A274" s="4" t="s">
        <v>182</v>
      </c>
      <c r="B274" s="4">
        <v>2021</v>
      </c>
      <c r="C274" s="5">
        <v>44492</v>
      </c>
      <c r="D274" s="4" t="s">
        <v>20</v>
      </c>
      <c r="E274" s="4" t="s">
        <v>837</v>
      </c>
      <c r="F274" s="4" t="s">
        <v>56</v>
      </c>
      <c r="G274" s="11" t="e">
        <f>(C274-VLOOKUP(E274,Riders!$A$2:$C$1999,2,FALSE))/365</f>
        <v>#N/A</v>
      </c>
      <c r="H274" s="4">
        <v>26</v>
      </c>
      <c r="I274">
        <v>5.1139999999999999</v>
      </c>
      <c r="J274" s="35">
        <v>5.2079887031568086</v>
      </c>
      <c r="K274" s="50">
        <f t="shared" si="15"/>
        <v>9.3988703156808739E-2</v>
      </c>
      <c r="L274" s="35">
        <v>10.321988703156808</v>
      </c>
      <c r="M274">
        <v>69.754000000000005</v>
      </c>
    </row>
    <row r="275" spans="1:13" x14ac:dyDescent="0.35">
      <c r="A275" s="4" t="s">
        <v>182</v>
      </c>
      <c r="B275" s="4">
        <v>2021</v>
      </c>
      <c r="C275" s="5">
        <v>44492</v>
      </c>
      <c r="D275" s="4" t="s">
        <v>20</v>
      </c>
      <c r="E275" s="4" t="s">
        <v>83</v>
      </c>
      <c r="F275" s="4" t="s">
        <v>250</v>
      </c>
      <c r="G275" s="11">
        <f>(C275-VLOOKUP(E275,Riders!$A$2:$C$1999,2,FALSE))/365</f>
        <v>28.221917808219178</v>
      </c>
      <c r="H275" s="4">
        <v>27</v>
      </c>
      <c r="I275">
        <v>5.109</v>
      </c>
      <c r="J275" s="35">
        <v>5.2659387590420472</v>
      </c>
      <c r="K275" s="50">
        <f t="shared" si="15"/>
        <v>0.15693875904204724</v>
      </c>
      <c r="L275" s="35">
        <v>10.374938759042047</v>
      </c>
      <c r="M275">
        <v>69.397999999999996</v>
      </c>
    </row>
    <row r="276" spans="1:13" x14ac:dyDescent="0.35">
      <c r="A276" s="4" t="s">
        <v>182</v>
      </c>
      <c r="B276" s="4">
        <v>2021</v>
      </c>
      <c r="C276" s="5">
        <v>44492</v>
      </c>
      <c r="D276" s="4" t="s">
        <v>20</v>
      </c>
      <c r="E276" s="4" t="s">
        <v>802</v>
      </c>
      <c r="F276" s="4" t="s">
        <v>56</v>
      </c>
      <c r="G276" s="11" t="e">
        <f>(C276-VLOOKUP(E276,Riders!$A$2:$C$1999,2,FALSE))/365</f>
        <v>#N/A</v>
      </c>
      <c r="H276" s="4">
        <v>28</v>
      </c>
      <c r="I276">
        <v>5.1539999999999999</v>
      </c>
      <c r="J276" s="35">
        <v>5.2519776560535316</v>
      </c>
      <c r="K276" s="50">
        <f t="shared" si="15"/>
        <v>9.7977656053531703E-2</v>
      </c>
      <c r="L276" s="35">
        <v>10.405977656053532</v>
      </c>
      <c r="M276">
        <v>69.191000000000003</v>
      </c>
    </row>
    <row r="277" spans="1:13" x14ac:dyDescent="0.35">
      <c r="A277" s="4" t="s">
        <v>182</v>
      </c>
      <c r="B277" s="4">
        <v>2021</v>
      </c>
      <c r="C277" s="5">
        <v>44492</v>
      </c>
      <c r="D277" s="4" t="s">
        <v>20</v>
      </c>
      <c r="E277" s="4" t="s">
        <v>189</v>
      </c>
      <c r="F277" s="4" t="s">
        <v>63</v>
      </c>
      <c r="G277" s="11">
        <f>(C277-VLOOKUP(E277,Riders!$A$2:$C$1999,2,FALSE))/365</f>
        <v>24.347945205479451</v>
      </c>
      <c r="H277" s="4">
        <v>29</v>
      </c>
      <c r="I277">
        <v>5.1769999999999996</v>
      </c>
      <c r="J277" s="35">
        <v>5.3079279161205779</v>
      </c>
      <c r="K277" s="50">
        <f t="shared" si="15"/>
        <v>0.1309279161205783</v>
      </c>
      <c r="L277" s="35">
        <v>10.484927916120578</v>
      </c>
      <c r="M277">
        <v>68.67</v>
      </c>
    </row>
    <row r="278" spans="1:13" x14ac:dyDescent="0.35">
      <c r="A278" s="4" t="s">
        <v>182</v>
      </c>
      <c r="B278" s="4">
        <v>2021</v>
      </c>
      <c r="C278" s="5">
        <v>44492</v>
      </c>
      <c r="D278" s="4" t="s">
        <v>20</v>
      </c>
      <c r="E278" s="4" t="s">
        <v>804</v>
      </c>
      <c r="F278" s="4" t="s">
        <v>805</v>
      </c>
      <c r="G278" s="11">
        <f>(C278-VLOOKUP(E278,Riders!$A$2:$C$1999,2,FALSE))/365</f>
        <v>25.364383561643837</v>
      </c>
      <c r="H278" s="4">
        <v>30</v>
      </c>
      <c r="I278">
        <v>5.3049999999999997</v>
      </c>
      <c r="J278" s="35">
        <v>5.3919350309765424</v>
      </c>
      <c r="K278" s="50">
        <f t="shared" si="15"/>
        <v>8.6935030976542649E-2</v>
      </c>
      <c r="L278" s="35">
        <v>10.696935030976542</v>
      </c>
      <c r="M278">
        <v>67.308999999999997</v>
      </c>
    </row>
    <row r="279" spans="1:13" x14ac:dyDescent="0.35">
      <c r="A279" s="1" t="s">
        <v>139</v>
      </c>
      <c r="B279" s="1">
        <v>2021</v>
      </c>
      <c r="C279" s="2">
        <v>44451</v>
      </c>
      <c r="D279" s="1" t="s">
        <v>66</v>
      </c>
      <c r="E279" s="1" t="s">
        <v>128</v>
      </c>
      <c r="F279" s="1" t="s">
        <v>104</v>
      </c>
      <c r="G279" s="11">
        <f>(C279-VLOOKUP(E279,Riders!$A$2:$C$1999,2,FALSE))/365</f>
        <v>22.986301369863014</v>
      </c>
      <c r="H279" s="1">
        <v>1</v>
      </c>
      <c r="I279">
        <v>4.8019999999999996</v>
      </c>
      <c r="J279" s="35">
        <f t="shared" ref="J279:J310" si="16">L279-I279</f>
        <v>4.8580209300453472</v>
      </c>
      <c r="K279" s="50">
        <f t="shared" si="15"/>
        <v>5.6020930045347583E-2</v>
      </c>
      <c r="L279" s="35">
        <v>9.6600209300453468</v>
      </c>
      <c r="M279">
        <v>74.534000000000006</v>
      </c>
    </row>
    <row r="280" spans="1:13" x14ac:dyDescent="0.35">
      <c r="A280" s="1" t="s">
        <v>139</v>
      </c>
      <c r="B280" s="1">
        <v>2021</v>
      </c>
      <c r="C280" s="2">
        <v>44451</v>
      </c>
      <c r="D280" s="1" t="s">
        <v>66</v>
      </c>
      <c r="E280" s="1" t="s">
        <v>134</v>
      </c>
      <c r="F280" s="1" t="s">
        <v>33</v>
      </c>
      <c r="G280" s="11">
        <f>(C280-VLOOKUP(E280,Riders!$A$2:$C$1999,2,FALSE))/365</f>
        <v>21.909589041095892</v>
      </c>
      <c r="H280" s="1">
        <v>2</v>
      </c>
      <c r="I280">
        <v>4.9080000000000004</v>
      </c>
      <c r="J280" s="35">
        <f t="shared" si="16"/>
        <v>4.8840548355070785</v>
      </c>
      <c r="K280" s="50">
        <f t="shared" si="15"/>
        <v>-2.3945164492921833E-2</v>
      </c>
      <c r="L280" s="35">
        <v>9.7920548355070789</v>
      </c>
      <c r="M280">
        <v>73.528999999999996</v>
      </c>
    </row>
    <row r="281" spans="1:13" x14ac:dyDescent="0.35">
      <c r="A281" s="1" t="s">
        <v>139</v>
      </c>
      <c r="B281" s="1">
        <v>2021</v>
      </c>
      <c r="C281" s="2">
        <v>44451</v>
      </c>
      <c r="D281" s="1" t="s">
        <v>66</v>
      </c>
      <c r="E281" s="1" t="s">
        <v>100</v>
      </c>
      <c r="F281" s="1" t="s">
        <v>44</v>
      </c>
      <c r="G281" s="11">
        <f>(C281-VLOOKUP(E281,Riders!$A$2:$C$1999,2,FALSE))/365</f>
        <v>22.890410958904109</v>
      </c>
      <c r="H281" s="1">
        <v>3</v>
      </c>
      <c r="I281">
        <v>4.8819999999999997</v>
      </c>
      <c r="J281" s="35">
        <f t="shared" si="16"/>
        <v>4.9290019485739993</v>
      </c>
      <c r="K281" s="50">
        <f t="shared" si="15"/>
        <v>4.7001948573999641E-2</v>
      </c>
      <c r="L281" s="35">
        <v>9.811001948573999</v>
      </c>
      <c r="M281">
        <v>73.387</v>
      </c>
    </row>
    <row r="282" spans="1:13" x14ac:dyDescent="0.35">
      <c r="A282" s="1" t="s">
        <v>139</v>
      </c>
      <c r="B282" s="1">
        <v>2021</v>
      </c>
      <c r="C282" s="2">
        <v>44451</v>
      </c>
      <c r="D282" s="1" t="s">
        <v>66</v>
      </c>
      <c r="E282" s="1" t="s">
        <v>96</v>
      </c>
      <c r="F282" s="1" t="s">
        <v>27</v>
      </c>
      <c r="G282" s="11">
        <f>(C282-VLOOKUP(E282,Riders!$A$2:$C$1999,2,FALSE))/365</f>
        <v>22.657534246575342</v>
      </c>
      <c r="H282" s="1">
        <v>4</v>
      </c>
      <c r="I282">
        <v>4.8920000000000003</v>
      </c>
      <c r="J282" s="35">
        <f t="shared" si="16"/>
        <v>4.9660171693799038</v>
      </c>
      <c r="K282" s="50">
        <f t="shared" si="15"/>
        <v>7.4017169379903436E-2</v>
      </c>
      <c r="L282" s="35">
        <v>9.8580171693799041</v>
      </c>
      <c r="M282">
        <v>73.037000000000006</v>
      </c>
    </row>
    <row r="283" spans="1:13" x14ac:dyDescent="0.35">
      <c r="A283" s="1" t="s">
        <v>139</v>
      </c>
      <c r="B283" s="1">
        <v>2021</v>
      </c>
      <c r="C283" s="2">
        <v>44451</v>
      </c>
      <c r="D283" s="1" t="s">
        <v>66</v>
      </c>
      <c r="E283" s="1" t="s">
        <v>754</v>
      </c>
      <c r="F283" s="1" t="s">
        <v>27</v>
      </c>
      <c r="G283" s="11" t="e">
        <f>(C283-VLOOKUP(E283,Riders!$A$2:$C$1999,2,FALSE))/365</f>
        <v>#N/A</v>
      </c>
      <c r="H283" s="1">
        <v>5</v>
      </c>
      <c r="I283">
        <v>4.9160000000000004</v>
      </c>
      <c r="J283" s="35">
        <f t="shared" si="16"/>
        <v>4.9600013168001755</v>
      </c>
      <c r="K283" s="50">
        <f t="shared" si="15"/>
        <v>4.4001316800175161E-2</v>
      </c>
      <c r="L283" s="35">
        <v>9.8760013168001759</v>
      </c>
      <c r="M283">
        <v>72.903999999999996</v>
      </c>
    </row>
    <row r="284" spans="1:13" x14ac:dyDescent="0.35">
      <c r="A284" s="1" t="s">
        <v>139</v>
      </c>
      <c r="B284" s="1">
        <v>2021</v>
      </c>
      <c r="C284" s="2">
        <v>44451</v>
      </c>
      <c r="D284" s="1" t="s">
        <v>66</v>
      </c>
      <c r="E284" s="1" t="s">
        <v>50</v>
      </c>
      <c r="F284" s="1" t="s">
        <v>44</v>
      </c>
      <c r="G284" s="11">
        <f>(C284-VLOOKUP(E284,Riders!$A$2:$C$1999,2,FALSE))/365</f>
        <v>27.167123287671235</v>
      </c>
      <c r="H284" s="1">
        <v>6</v>
      </c>
      <c r="I284">
        <v>4.91</v>
      </c>
      <c r="J284" s="35">
        <f t="shared" si="16"/>
        <v>4.9689824648061247</v>
      </c>
      <c r="K284" s="50">
        <f t="shared" si="15"/>
        <v>5.8982464806124568E-2</v>
      </c>
      <c r="L284" s="35">
        <v>9.8789824648061249</v>
      </c>
      <c r="M284">
        <v>72.882000000000005</v>
      </c>
    </row>
    <row r="285" spans="1:13" x14ac:dyDescent="0.35">
      <c r="A285" s="1" t="s">
        <v>139</v>
      </c>
      <c r="B285" s="1">
        <v>2021</v>
      </c>
      <c r="C285" s="2">
        <v>44451</v>
      </c>
      <c r="D285" s="1" t="s">
        <v>66</v>
      </c>
      <c r="E285" s="1" t="s">
        <v>45</v>
      </c>
      <c r="F285" s="1" t="s">
        <v>46</v>
      </c>
      <c r="G285" s="11">
        <f>(C285-VLOOKUP(E285,Riders!$A$2:$C$1999,2,FALSE))/365</f>
        <v>25.572602739726026</v>
      </c>
      <c r="H285" s="1">
        <v>7</v>
      </c>
      <c r="I285">
        <v>4.9390000000000001</v>
      </c>
      <c r="J285" s="35">
        <f t="shared" si="16"/>
        <v>4.9909387653776154</v>
      </c>
      <c r="K285" s="50">
        <f t="shared" si="15"/>
        <v>5.1938765377615326E-2</v>
      </c>
      <c r="L285" s="35">
        <v>9.9299387653776154</v>
      </c>
      <c r="M285">
        <v>72.507999999999996</v>
      </c>
    </row>
    <row r="286" spans="1:13" x14ac:dyDescent="0.35">
      <c r="A286" s="1" t="s">
        <v>139</v>
      </c>
      <c r="B286" s="1">
        <v>2021</v>
      </c>
      <c r="C286" s="2">
        <v>44451</v>
      </c>
      <c r="D286" s="1" t="s">
        <v>66</v>
      </c>
      <c r="E286" s="1" t="s">
        <v>173</v>
      </c>
      <c r="F286" s="1" t="s">
        <v>46</v>
      </c>
      <c r="G286" s="11">
        <f>(C286-VLOOKUP(E286,Riders!$A$2:$C$1999,2,FALSE))/365</f>
        <v>22.052054794520547</v>
      </c>
      <c r="H286" s="1">
        <v>8</v>
      </c>
      <c r="I286">
        <v>4.9530000000000003</v>
      </c>
      <c r="J286" s="35">
        <f t="shared" si="16"/>
        <v>5.0280083590945006</v>
      </c>
      <c r="K286" s="50">
        <f t="shared" si="15"/>
        <v>7.5008359094500321E-2</v>
      </c>
      <c r="L286" s="35">
        <v>9.9810083590945009</v>
      </c>
      <c r="M286">
        <v>72.137</v>
      </c>
    </row>
    <row r="287" spans="1:13" x14ac:dyDescent="0.35">
      <c r="A287" s="1" t="s">
        <v>139</v>
      </c>
      <c r="B287" s="1">
        <v>2021</v>
      </c>
      <c r="C287" s="2">
        <v>44451</v>
      </c>
      <c r="D287" s="1" t="s">
        <v>66</v>
      </c>
      <c r="E287" s="1" t="s">
        <v>47</v>
      </c>
      <c r="F287" s="1" t="s">
        <v>33</v>
      </c>
      <c r="G287" s="11">
        <f>(C287-VLOOKUP(E287,Riders!$A$2:$C$1999,2,FALSE))/365</f>
        <v>24.789041095890411</v>
      </c>
      <c r="H287" s="1">
        <v>9</v>
      </c>
      <c r="I287">
        <v>4.9580000000000002</v>
      </c>
      <c r="J287" s="35">
        <f t="shared" si="16"/>
        <v>5.03298036494831</v>
      </c>
      <c r="K287" s="50">
        <f t="shared" si="15"/>
        <v>7.4980364948309841E-2</v>
      </c>
      <c r="L287" s="35">
        <v>9.9909803649483102</v>
      </c>
      <c r="M287">
        <v>72.064999999999998</v>
      </c>
    </row>
    <row r="288" spans="1:13" x14ac:dyDescent="0.35">
      <c r="A288" s="1" t="s">
        <v>139</v>
      </c>
      <c r="B288" s="1">
        <v>2021</v>
      </c>
      <c r="C288" s="2">
        <v>44451</v>
      </c>
      <c r="D288" s="1" t="s">
        <v>66</v>
      </c>
      <c r="E288" s="1" t="s">
        <v>76</v>
      </c>
      <c r="F288" s="1" t="s">
        <v>52</v>
      </c>
      <c r="G288" s="11">
        <f>(C288-VLOOKUP(E288,Riders!$A$2:$C$1999,2,FALSE))/365</f>
        <v>20.534246575342465</v>
      </c>
      <c r="H288" s="1">
        <v>10</v>
      </c>
      <c r="I288">
        <v>5.0010000000000003</v>
      </c>
      <c r="J288" s="35">
        <f t="shared" si="16"/>
        <v>5.1010021607060176</v>
      </c>
      <c r="K288" s="50">
        <f t="shared" si="15"/>
        <v>0.10000216070601731</v>
      </c>
      <c r="L288" s="35">
        <v>10.102002160706018</v>
      </c>
      <c r="M288">
        <v>71.272999999999996</v>
      </c>
    </row>
    <row r="289" spans="1:13" x14ac:dyDescent="0.35">
      <c r="A289" s="1" t="s">
        <v>139</v>
      </c>
      <c r="B289" s="1">
        <v>2021</v>
      </c>
      <c r="C289" s="2">
        <v>44451</v>
      </c>
      <c r="D289" s="1" t="s">
        <v>66</v>
      </c>
      <c r="E289" s="1" t="s">
        <v>41</v>
      </c>
      <c r="F289" s="1" t="s">
        <v>42</v>
      </c>
      <c r="G289" s="11">
        <f>(C289-VLOOKUP(E289,Riders!$A$2:$C$1999,2,FALSE))/365</f>
        <v>28.610958904109587</v>
      </c>
      <c r="H289" s="1">
        <v>11</v>
      </c>
      <c r="I289">
        <v>5.0250000000000004</v>
      </c>
      <c r="J289" s="35">
        <f t="shared" si="16"/>
        <v>5.0910536150841583</v>
      </c>
      <c r="K289" s="50">
        <f t="shared" si="15"/>
        <v>6.6053615084157968E-2</v>
      </c>
      <c r="L289" s="35">
        <v>10.116053615084159</v>
      </c>
      <c r="M289">
        <v>71.174000000000007</v>
      </c>
    </row>
    <row r="290" spans="1:13" x14ac:dyDescent="0.35">
      <c r="A290" s="1" t="s">
        <v>139</v>
      </c>
      <c r="B290" s="1">
        <v>2021</v>
      </c>
      <c r="C290" s="2">
        <v>44451</v>
      </c>
      <c r="D290" s="1" t="s">
        <v>66</v>
      </c>
      <c r="E290" s="1" t="s">
        <v>71</v>
      </c>
      <c r="F290" s="1" t="s">
        <v>61</v>
      </c>
      <c r="G290" s="11">
        <f>(C290-VLOOKUP(E290,Riders!$A$2:$C$1999,2,FALSE))/365</f>
        <v>19.238356164383561</v>
      </c>
      <c r="H290" s="1">
        <v>12</v>
      </c>
      <c r="I290">
        <v>5.0359999999999996</v>
      </c>
      <c r="J290" s="35">
        <f t="shared" si="16"/>
        <v>5.1760416991702716</v>
      </c>
      <c r="K290" s="50">
        <f t="shared" si="15"/>
        <v>0.14004169917027198</v>
      </c>
      <c r="L290" s="35">
        <v>10.212041699170271</v>
      </c>
      <c r="M290">
        <v>70.504999999999995</v>
      </c>
    </row>
    <row r="291" spans="1:13" x14ac:dyDescent="0.35">
      <c r="A291" s="1" t="s">
        <v>139</v>
      </c>
      <c r="B291" s="1">
        <v>2021</v>
      </c>
      <c r="C291" s="2">
        <v>44451</v>
      </c>
      <c r="D291" s="1" t="s">
        <v>66</v>
      </c>
      <c r="E291" s="1" t="s">
        <v>837</v>
      </c>
      <c r="F291" s="1" t="s">
        <v>56</v>
      </c>
      <c r="G291" s="11" t="e">
        <f>(C291-VLOOKUP(E291,Riders!$A$2:$C$1999,2,FALSE))/365</f>
        <v>#N/A</v>
      </c>
      <c r="H291" s="1">
        <v>13</v>
      </c>
      <c r="I291">
        <v>5.0759999999999996</v>
      </c>
      <c r="J291" s="35">
        <f t="shared" si="16"/>
        <v>5.1589780374429628</v>
      </c>
      <c r="K291" s="50">
        <f t="shared" si="15"/>
        <v>8.2978037442963171E-2</v>
      </c>
      <c r="L291" s="35">
        <v>10.234978037442962</v>
      </c>
      <c r="M291">
        <v>70.346999999999994</v>
      </c>
    </row>
    <row r="292" spans="1:13" x14ac:dyDescent="0.35">
      <c r="A292" s="1" t="s">
        <v>139</v>
      </c>
      <c r="B292" s="1">
        <v>2021</v>
      </c>
      <c r="C292" s="2">
        <v>44451</v>
      </c>
      <c r="D292" s="1" t="s">
        <v>66</v>
      </c>
      <c r="E292" s="1" t="s">
        <v>815</v>
      </c>
      <c r="F292" s="1" t="s">
        <v>42</v>
      </c>
      <c r="G292" s="11" t="e">
        <f>(C292-VLOOKUP(E292,Riders!$A$2:$C$1999,2,FALSE))/365</f>
        <v>#N/A</v>
      </c>
      <c r="H292" s="1">
        <v>14</v>
      </c>
      <c r="I292">
        <v>5.0750000000000002</v>
      </c>
      <c r="J292" s="35">
        <f t="shared" si="16"/>
        <v>5.1729432947137708</v>
      </c>
      <c r="K292" s="50">
        <f t="shared" si="15"/>
        <v>9.7943294713770612E-2</v>
      </c>
      <c r="L292" s="35">
        <v>10.247943294713771</v>
      </c>
      <c r="M292">
        <v>70.257999999999996</v>
      </c>
    </row>
    <row r="293" spans="1:13" x14ac:dyDescent="0.35">
      <c r="A293" s="1" t="s">
        <v>139</v>
      </c>
      <c r="B293" s="1">
        <v>2021</v>
      </c>
      <c r="C293" s="2">
        <v>44451</v>
      </c>
      <c r="D293" s="1" t="s">
        <v>66</v>
      </c>
      <c r="E293" s="1" t="s">
        <v>111</v>
      </c>
      <c r="F293" s="1" t="s">
        <v>61</v>
      </c>
      <c r="G293" s="11">
        <f>(C293-VLOOKUP(E293,Riders!$A$2:$C$1999,2,FALSE))/365</f>
        <v>20.523287671232875</v>
      </c>
      <c r="H293" s="1">
        <v>15</v>
      </c>
      <c r="I293">
        <v>5.0629999999999997</v>
      </c>
      <c r="J293" s="35">
        <f t="shared" si="16"/>
        <v>5.2230081716620473</v>
      </c>
      <c r="K293" s="50">
        <f t="shared" si="15"/>
        <v>0.16000817166204762</v>
      </c>
      <c r="L293" s="35">
        <v>10.286008171662047</v>
      </c>
      <c r="M293">
        <v>69.998000000000005</v>
      </c>
    </row>
    <row r="294" spans="1:13" x14ac:dyDescent="0.35">
      <c r="A294" s="1" t="s">
        <v>139</v>
      </c>
      <c r="B294" s="1">
        <v>2021</v>
      </c>
      <c r="C294" s="2">
        <v>44451</v>
      </c>
      <c r="D294" s="1" t="s">
        <v>66</v>
      </c>
      <c r="E294" s="1" t="s">
        <v>885</v>
      </c>
      <c r="F294" s="1" t="s">
        <v>52</v>
      </c>
      <c r="G294" s="11" t="e">
        <f>(C294-VLOOKUP(E294,Riders!$A$2:$C$1999,2,FALSE))/365</f>
        <v>#N/A</v>
      </c>
      <c r="H294" s="1">
        <v>16</v>
      </c>
      <c r="I294">
        <v>5.0720000000000001</v>
      </c>
      <c r="J294" s="35">
        <f t="shared" si="16"/>
        <v>5.2250410308482182</v>
      </c>
      <c r="K294" s="50">
        <f t="shared" si="15"/>
        <v>0.15304103084821818</v>
      </c>
      <c r="L294" s="35">
        <v>10.297041030848218</v>
      </c>
      <c r="M294">
        <v>69.923000000000002</v>
      </c>
    </row>
    <row r="295" spans="1:13" x14ac:dyDescent="0.35">
      <c r="A295" s="1" t="s">
        <v>139</v>
      </c>
      <c r="B295" s="1">
        <v>2021</v>
      </c>
      <c r="C295" s="2">
        <v>44451</v>
      </c>
      <c r="D295" s="1" t="s">
        <v>66</v>
      </c>
      <c r="E295" s="1" t="s">
        <v>802</v>
      </c>
      <c r="F295" s="1" t="s">
        <v>56</v>
      </c>
      <c r="G295" s="11" t="e">
        <f>(C295-VLOOKUP(E295,Riders!$A$2:$C$1999,2,FALSE))/365</f>
        <v>#N/A</v>
      </c>
      <c r="H295" s="1">
        <v>17</v>
      </c>
      <c r="I295">
        <v>5.1539999999999999</v>
      </c>
      <c r="J295" s="35">
        <f t="shared" si="16"/>
        <v>5.2350107353110928</v>
      </c>
      <c r="K295" s="50">
        <f t="shared" si="15"/>
        <v>8.101073531109293E-2</v>
      </c>
      <c r="L295" s="35">
        <v>10.389010735311093</v>
      </c>
      <c r="M295">
        <v>69.304000000000002</v>
      </c>
    </row>
    <row r="296" spans="1:13" x14ac:dyDescent="0.35">
      <c r="A296" s="1" t="s">
        <v>139</v>
      </c>
      <c r="B296" s="1">
        <v>2021</v>
      </c>
      <c r="C296" s="2">
        <v>44451</v>
      </c>
      <c r="D296" s="1" t="s">
        <v>66</v>
      </c>
      <c r="E296" s="1" t="s">
        <v>138</v>
      </c>
      <c r="F296" s="1" t="s">
        <v>104</v>
      </c>
      <c r="G296" s="11" t="e">
        <f>(C296-VLOOKUP(E296,Riders!$A$2:$C$1999,2,FALSE))/365</f>
        <v>#N/A</v>
      </c>
      <c r="H296" s="1">
        <v>18</v>
      </c>
      <c r="I296">
        <v>5.2149999999999999</v>
      </c>
      <c r="J296" s="35">
        <f t="shared" si="16"/>
        <v>5.2349274310595071</v>
      </c>
      <c r="K296" s="50">
        <f t="shared" si="15"/>
        <v>1.9927431059507228E-2</v>
      </c>
      <c r="L296" s="35">
        <v>10.449927431059507</v>
      </c>
      <c r="M296">
        <v>68.900000000000006</v>
      </c>
    </row>
    <row r="297" spans="1:13" x14ac:dyDescent="0.35">
      <c r="A297" s="1" t="s">
        <v>139</v>
      </c>
      <c r="B297" s="1">
        <v>2021</v>
      </c>
      <c r="C297" s="2">
        <v>44451</v>
      </c>
      <c r="D297" s="1" t="s">
        <v>66</v>
      </c>
      <c r="E297" s="1" t="s">
        <v>853</v>
      </c>
      <c r="F297" s="1" t="s">
        <v>207</v>
      </c>
      <c r="G297" s="11">
        <f>(C297-VLOOKUP(E297,Riders!$A$2:$C$1999,2,FALSE))/365</f>
        <v>19.326027397260273</v>
      </c>
      <c r="H297" s="1">
        <v>19</v>
      </c>
      <c r="I297">
        <v>5.2560000000000002</v>
      </c>
      <c r="J297" s="35">
        <f t="shared" si="16"/>
        <v>5.3689538847487643</v>
      </c>
      <c r="K297" s="50">
        <f t="shared" si="15"/>
        <v>0.11295388474876411</v>
      </c>
      <c r="L297" s="35">
        <v>10.624953884748765</v>
      </c>
      <c r="M297">
        <v>67.765000000000001</v>
      </c>
    </row>
    <row r="298" spans="1:13" x14ac:dyDescent="0.35">
      <c r="A298" s="1" t="s">
        <v>139</v>
      </c>
      <c r="B298" s="1">
        <v>2021</v>
      </c>
      <c r="C298" s="2">
        <v>44451</v>
      </c>
      <c r="D298" s="1" t="s">
        <v>66</v>
      </c>
      <c r="E298" s="1" t="s">
        <v>886</v>
      </c>
      <c r="F298" s="1" t="s">
        <v>887</v>
      </c>
      <c r="G298" s="11" t="e">
        <f>(C298-VLOOKUP(E298,Riders!$A$2:$C$1999,2,FALSE))/365</f>
        <v>#N/A</v>
      </c>
      <c r="H298" s="1">
        <v>20</v>
      </c>
      <c r="I298">
        <v>5.3440000000000003</v>
      </c>
      <c r="J298" s="35">
        <f t="shared" si="16"/>
        <v>5.3489634360055822</v>
      </c>
      <c r="K298" s="50">
        <f t="shared" si="15"/>
        <v>4.9634360055819116E-3</v>
      </c>
      <c r="L298" s="35">
        <v>10.692963436005583</v>
      </c>
      <c r="M298">
        <v>67.334000000000003</v>
      </c>
    </row>
    <row r="299" spans="1:13" x14ac:dyDescent="0.35">
      <c r="A299" s="1" t="s">
        <v>139</v>
      </c>
      <c r="B299" s="1">
        <v>2021</v>
      </c>
      <c r="C299" s="2">
        <v>44451</v>
      </c>
      <c r="D299" s="1" t="s">
        <v>66</v>
      </c>
      <c r="E299" s="1" t="s">
        <v>146</v>
      </c>
      <c r="F299" s="1" t="s">
        <v>147</v>
      </c>
      <c r="G299" s="11">
        <f>(C299-VLOOKUP(E299,Riders!$A$2:$C$1999,2,FALSE))/365</f>
        <v>24.827397260273973</v>
      </c>
      <c r="H299" s="1">
        <v>21</v>
      </c>
      <c r="I299">
        <v>5.3310000000000004</v>
      </c>
      <c r="J299" s="35">
        <f t="shared" si="16"/>
        <v>5.4260256823988149</v>
      </c>
      <c r="K299" s="50">
        <f t="shared" si="15"/>
        <v>9.5025682398814482E-2</v>
      </c>
      <c r="L299" s="35">
        <v>10.757025682398815</v>
      </c>
      <c r="M299">
        <v>66.933000000000007</v>
      </c>
    </row>
    <row r="300" spans="1:13" x14ac:dyDescent="0.35">
      <c r="A300" s="1" t="s">
        <v>139</v>
      </c>
      <c r="B300" s="1">
        <v>2021</v>
      </c>
      <c r="C300" s="2">
        <v>44451</v>
      </c>
      <c r="D300" s="1" t="s">
        <v>66</v>
      </c>
      <c r="E300" s="1" t="s">
        <v>882</v>
      </c>
      <c r="F300" s="1" t="s">
        <v>887</v>
      </c>
      <c r="G300" s="11" t="e">
        <f>(C300-VLOOKUP(E300,Riders!$A$2:$C$1999,2,FALSE))/365</f>
        <v>#N/A</v>
      </c>
      <c r="H300" s="1">
        <v>22</v>
      </c>
      <c r="I300">
        <v>5.4489999999999998</v>
      </c>
      <c r="J300" s="35">
        <f t="shared" si="16"/>
        <v>5.5800738641585745</v>
      </c>
      <c r="K300" s="50">
        <f t="shared" si="15"/>
        <v>0.13107386415857469</v>
      </c>
      <c r="L300" s="35">
        <v>11.029073864158574</v>
      </c>
      <c r="M300">
        <v>65.281999999999996</v>
      </c>
    </row>
    <row r="301" spans="1:13" x14ac:dyDescent="0.35">
      <c r="A301" s="1" t="s">
        <v>1269</v>
      </c>
      <c r="B301" s="1">
        <v>2021</v>
      </c>
      <c r="C301" s="99">
        <v>44412</v>
      </c>
      <c r="D301" s="1" t="s">
        <v>191</v>
      </c>
      <c r="E301" s="3" t="s">
        <v>22</v>
      </c>
      <c r="F301" s="3" t="s">
        <v>23</v>
      </c>
      <c r="G301" s="3"/>
      <c r="H301" s="1">
        <v>1</v>
      </c>
      <c r="I301">
        <v>4.585</v>
      </c>
      <c r="J301" s="35">
        <f t="shared" si="16"/>
        <v>4.6300563782268709</v>
      </c>
      <c r="K301" s="50">
        <f t="shared" si="15"/>
        <v>4.5056378226870919E-2</v>
      </c>
      <c r="L301" s="35">
        <f t="shared" ref="L301:L330" si="17">3.6*200/M301</f>
        <v>9.2150563782268708</v>
      </c>
      <c r="M301">
        <v>78.132999999999996</v>
      </c>
    </row>
    <row r="302" spans="1:13" x14ac:dyDescent="0.35">
      <c r="A302" s="1" t="s">
        <v>1269</v>
      </c>
      <c r="B302" s="1">
        <v>2021</v>
      </c>
      <c r="C302" s="99">
        <v>44412</v>
      </c>
      <c r="D302" s="1" t="s">
        <v>191</v>
      </c>
      <c r="E302" s="3" t="s">
        <v>92</v>
      </c>
      <c r="F302" s="3" t="s">
        <v>23</v>
      </c>
      <c r="G302" s="3"/>
      <c r="H302" s="1">
        <v>2</v>
      </c>
      <c r="I302">
        <v>4.5739999999999998</v>
      </c>
      <c r="J302" s="35">
        <f t="shared" si="16"/>
        <v>4.641056378226871</v>
      </c>
      <c r="K302" s="50">
        <f t="shared" ref="K302:K365" si="18">J302-I302</f>
        <v>6.7056378226871161E-2</v>
      </c>
      <c r="L302" s="35">
        <f t="shared" si="17"/>
        <v>9.2150563782268708</v>
      </c>
      <c r="M302">
        <v>78.132999999999996</v>
      </c>
    </row>
    <row r="303" spans="1:13" x14ac:dyDescent="0.35">
      <c r="A303" s="1" t="s">
        <v>1269</v>
      </c>
      <c r="B303" s="1">
        <v>2021</v>
      </c>
      <c r="C303" s="99">
        <v>44412</v>
      </c>
      <c r="D303" s="1" t="s">
        <v>191</v>
      </c>
      <c r="E303" s="3" t="s">
        <v>112</v>
      </c>
      <c r="F303" s="3" t="s">
        <v>113</v>
      </c>
      <c r="G303" s="3"/>
      <c r="H303" s="1">
        <v>3</v>
      </c>
      <c r="I303">
        <v>4.6210000000000004</v>
      </c>
      <c r="J303" s="35">
        <f t="shared" si="16"/>
        <v>4.6850528118497063</v>
      </c>
      <c r="K303" s="50">
        <f t="shared" si="18"/>
        <v>6.4052811849705904E-2</v>
      </c>
      <c r="L303" s="35">
        <f t="shared" si="17"/>
        <v>9.3060528118497068</v>
      </c>
      <c r="M303">
        <v>77.369</v>
      </c>
    </row>
    <row r="304" spans="1:13" x14ac:dyDescent="0.35">
      <c r="A304" s="1" t="s">
        <v>1269</v>
      </c>
      <c r="B304" s="1">
        <v>2021</v>
      </c>
      <c r="C304" s="99">
        <v>44412</v>
      </c>
      <c r="D304" s="1" t="s">
        <v>191</v>
      </c>
      <c r="E304" s="3" t="s">
        <v>128</v>
      </c>
      <c r="F304" s="3" t="s">
        <v>104</v>
      </c>
      <c r="G304" s="3"/>
      <c r="H304" s="1">
        <v>4</v>
      </c>
      <c r="I304">
        <v>4.59</v>
      </c>
      <c r="J304" s="35">
        <f t="shared" si="16"/>
        <v>4.72604689076935</v>
      </c>
      <c r="K304" s="50">
        <f t="shared" si="18"/>
        <v>0.13604689076935017</v>
      </c>
      <c r="L304" s="35">
        <f t="shared" si="17"/>
        <v>9.3160468907693499</v>
      </c>
      <c r="M304">
        <v>77.286000000000001</v>
      </c>
    </row>
    <row r="305" spans="1:13" x14ac:dyDescent="0.35">
      <c r="A305" s="1" t="s">
        <v>1269</v>
      </c>
      <c r="B305" s="1">
        <v>2021</v>
      </c>
      <c r="C305" s="99">
        <v>44412</v>
      </c>
      <c r="D305" s="1" t="s">
        <v>191</v>
      </c>
      <c r="E305" s="3" t="s">
        <v>197</v>
      </c>
      <c r="F305" s="3" t="s">
        <v>1270</v>
      </c>
      <c r="G305" s="3"/>
      <c r="H305" s="1">
        <v>5</v>
      </c>
      <c r="I305">
        <v>4.67</v>
      </c>
      <c r="J305" s="35">
        <f t="shared" si="16"/>
        <v>4.6610178585313999</v>
      </c>
      <c r="K305" s="50">
        <f t="shared" si="18"/>
        <v>-8.9821414685999912E-3</v>
      </c>
      <c r="L305" s="35">
        <f t="shared" si="17"/>
        <v>9.3310178585313999</v>
      </c>
      <c r="M305">
        <v>77.162000000000006</v>
      </c>
    </row>
    <row r="306" spans="1:13" x14ac:dyDescent="0.35">
      <c r="A306" s="1" t="s">
        <v>1269</v>
      </c>
      <c r="B306" s="1">
        <v>2021</v>
      </c>
      <c r="C306" s="99">
        <v>44412</v>
      </c>
      <c r="D306" s="1" t="s">
        <v>191</v>
      </c>
      <c r="E306" s="3" t="s">
        <v>755</v>
      </c>
      <c r="F306" s="3" t="s">
        <v>109</v>
      </c>
      <c r="G306" s="3"/>
      <c r="H306" s="1">
        <v>6</v>
      </c>
      <c r="I306">
        <v>4.6760000000000002</v>
      </c>
      <c r="J306" s="35">
        <f t="shared" si="16"/>
        <v>4.7959393795879706</v>
      </c>
      <c r="K306" s="50">
        <f t="shared" si="18"/>
        <v>0.11993937958797041</v>
      </c>
      <c r="L306" s="35">
        <f t="shared" si="17"/>
        <v>9.4719393795879707</v>
      </c>
      <c r="M306">
        <v>76.013999999999996</v>
      </c>
    </row>
    <row r="307" spans="1:13" x14ac:dyDescent="0.35">
      <c r="A307" s="1" t="s">
        <v>1269</v>
      </c>
      <c r="B307" s="1">
        <v>2021</v>
      </c>
      <c r="C307" s="99">
        <v>44412</v>
      </c>
      <c r="D307" s="1" t="s">
        <v>191</v>
      </c>
      <c r="E307" s="3" t="s">
        <v>202</v>
      </c>
      <c r="F307" s="3" t="s">
        <v>46</v>
      </c>
      <c r="G307" s="3"/>
      <c r="H307" s="1">
        <v>7</v>
      </c>
      <c r="I307">
        <v>4.702</v>
      </c>
      <c r="J307" s="35">
        <f t="shared" si="16"/>
        <v>4.7910450260399493</v>
      </c>
      <c r="K307" s="50">
        <f t="shared" si="18"/>
        <v>8.9045026039949349E-2</v>
      </c>
      <c r="L307" s="35">
        <f t="shared" si="17"/>
        <v>9.4930450260399493</v>
      </c>
      <c r="M307">
        <v>75.844999999999999</v>
      </c>
    </row>
    <row r="308" spans="1:13" x14ac:dyDescent="0.35">
      <c r="A308" s="1" t="s">
        <v>1269</v>
      </c>
      <c r="B308" s="1">
        <v>2021</v>
      </c>
      <c r="C308" s="99">
        <v>44412</v>
      </c>
      <c r="D308" s="1" t="s">
        <v>191</v>
      </c>
      <c r="E308" s="3" t="s">
        <v>192</v>
      </c>
      <c r="F308" s="3" t="s">
        <v>113</v>
      </c>
      <c r="G308" s="3"/>
      <c r="H308" s="1">
        <v>8</v>
      </c>
      <c r="I308">
        <v>4.7329999999999997</v>
      </c>
      <c r="J308" s="35">
        <f t="shared" si="16"/>
        <v>4.7769722625809026</v>
      </c>
      <c r="K308" s="50">
        <f t="shared" si="18"/>
        <v>4.3972262580902921E-2</v>
      </c>
      <c r="L308" s="35">
        <f t="shared" si="17"/>
        <v>9.5099722625809022</v>
      </c>
      <c r="M308">
        <v>75.709999999999994</v>
      </c>
    </row>
    <row r="309" spans="1:13" x14ac:dyDescent="0.35">
      <c r="A309" s="1" t="s">
        <v>1269</v>
      </c>
      <c r="B309" s="1">
        <v>2021</v>
      </c>
      <c r="C309" s="99">
        <v>44412</v>
      </c>
      <c r="D309" s="1" t="s">
        <v>191</v>
      </c>
      <c r="E309" s="3" t="s">
        <v>195</v>
      </c>
      <c r="F309" s="3" t="s">
        <v>31</v>
      </c>
      <c r="G309" s="3"/>
      <c r="H309" s="1">
        <v>9</v>
      </c>
      <c r="I309">
        <v>4.7350000000000003</v>
      </c>
      <c r="J309" s="35">
        <f t="shared" si="16"/>
        <v>4.7830181371123386</v>
      </c>
      <c r="K309" s="50">
        <f t="shared" si="18"/>
        <v>4.8018137112338266E-2</v>
      </c>
      <c r="L309" s="35">
        <f t="shared" si="17"/>
        <v>9.5180181371123389</v>
      </c>
      <c r="M309">
        <v>75.646000000000001</v>
      </c>
    </row>
    <row r="310" spans="1:13" x14ac:dyDescent="0.35">
      <c r="A310" s="1" t="s">
        <v>1269</v>
      </c>
      <c r="B310" s="1">
        <v>2021</v>
      </c>
      <c r="C310" s="99">
        <v>44412</v>
      </c>
      <c r="D310" s="1" t="s">
        <v>191</v>
      </c>
      <c r="E310" s="3" t="s">
        <v>754</v>
      </c>
      <c r="F310" s="3" t="s">
        <v>27</v>
      </c>
      <c r="G310" s="3"/>
      <c r="H310" s="1">
        <v>10</v>
      </c>
      <c r="I310">
        <v>4.7409999999999997</v>
      </c>
      <c r="J310" s="35">
        <f t="shared" si="16"/>
        <v>4.8099716787159252</v>
      </c>
      <c r="K310" s="50">
        <f t="shared" si="18"/>
        <v>6.8971678715925577E-2</v>
      </c>
      <c r="L310" s="35">
        <f t="shared" si="17"/>
        <v>9.5509716787159249</v>
      </c>
      <c r="M310">
        <v>75.385000000000005</v>
      </c>
    </row>
    <row r="311" spans="1:13" x14ac:dyDescent="0.35">
      <c r="A311" s="1" t="s">
        <v>1269</v>
      </c>
      <c r="B311" s="1">
        <v>2021</v>
      </c>
      <c r="C311" s="99">
        <v>44412</v>
      </c>
      <c r="D311" s="1" t="s">
        <v>191</v>
      </c>
      <c r="E311" s="3" t="s">
        <v>201</v>
      </c>
      <c r="F311" s="3" t="s">
        <v>39</v>
      </c>
      <c r="G311" s="3"/>
      <c r="H311" s="1">
        <v>11</v>
      </c>
      <c r="I311">
        <v>4.7530000000000001</v>
      </c>
      <c r="J311" s="35">
        <f t="shared" ref="J311:J330" si="19">L311-I311</f>
        <v>4.8310266222961733</v>
      </c>
      <c r="K311" s="50">
        <f t="shared" si="18"/>
        <v>7.8026622296173187E-2</v>
      </c>
      <c r="L311" s="35">
        <f t="shared" si="17"/>
        <v>9.5840266222961734</v>
      </c>
      <c r="M311">
        <v>75.125</v>
      </c>
    </row>
    <row r="312" spans="1:13" x14ac:dyDescent="0.35">
      <c r="A312" s="1" t="s">
        <v>1269</v>
      </c>
      <c r="B312" s="1">
        <v>2021</v>
      </c>
      <c r="C312" s="99">
        <v>44412</v>
      </c>
      <c r="D312" s="1" t="s">
        <v>191</v>
      </c>
      <c r="E312" s="3" t="s">
        <v>134</v>
      </c>
      <c r="F312" s="3" t="s">
        <v>33</v>
      </c>
      <c r="G312" s="3"/>
      <c r="H312" s="1">
        <v>12</v>
      </c>
      <c r="I312">
        <v>4.7530000000000001</v>
      </c>
      <c r="J312" s="35">
        <f t="shared" si="19"/>
        <v>4.8339617320444184</v>
      </c>
      <c r="K312" s="50">
        <f t="shared" si="18"/>
        <v>8.0961732044418255E-2</v>
      </c>
      <c r="L312" s="35">
        <f t="shared" si="17"/>
        <v>9.5869617320444185</v>
      </c>
      <c r="M312">
        <v>75.102000000000004</v>
      </c>
    </row>
    <row r="313" spans="1:13" x14ac:dyDescent="0.35">
      <c r="A313" s="1" t="s">
        <v>1269</v>
      </c>
      <c r="B313" s="1">
        <v>2021</v>
      </c>
      <c r="C313" s="99">
        <v>44412</v>
      </c>
      <c r="D313" s="1" t="s">
        <v>191</v>
      </c>
      <c r="E313" s="3" t="s">
        <v>824</v>
      </c>
      <c r="F313" s="3" t="s">
        <v>29</v>
      </c>
      <c r="G313" s="3"/>
      <c r="H313" s="1">
        <v>13</v>
      </c>
      <c r="I313">
        <v>4.7539999999999996</v>
      </c>
      <c r="J313" s="35">
        <f t="shared" si="19"/>
        <v>4.8389651588834859</v>
      </c>
      <c r="K313" s="50">
        <f t="shared" si="18"/>
        <v>8.4965158883486325E-2</v>
      </c>
      <c r="L313" s="35">
        <f t="shared" si="17"/>
        <v>9.5929651588834854</v>
      </c>
      <c r="M313">
        <v>75.055000000000007</v>
      </c>
    </row>
    <row r="314" spans="1:13" x14ac:dyDescent="0.35">
      <c r="A314" s="1" t="s">
        <v>1269</v>
      </c>
      <c r="B314" s="1">
        <v>2021</v>
      </c>
      <c r="C314" s="99">
        <v>44412</v>
      </c>
      <c r="D314" s="1" t="s">
        <v>191</v>
      </c>
      <c r="E314" s="3" t="s">
        <v>45</v>
      </c>
      <c r="F314" s="3" t="s">
        <v>46</v>
      </c>
      <c r="G314" s="3"/>
      <c r="H314" s="1">
        <v>14</v>
      </c>
      <c r="I314">
        <v>4.7699999999999996</v>
      </c>
      <c r="J314" s="35">
        <f t="shared" si="19"/>
        <v>4.8239877676655976</v>
      </c>
      <c r="K314" s="50">
        <f t="shared" si="18"/>
        <v>5.3987767665597985E-2</v>
      </c>
      <c r="L314" s="35">
        <f t="shared" si="17"/>
        <v>9.5939877676655971</v>
      </c>
      <c r="M314">
        <v>75.046999999999997</v>
      </c>
    </row>
    <row r="315" spans="1:13" x14ac:dyDescent="0.35">
      <c r="A315" s="1" t="s">
        <v>1269</v>
      </c>
      <c r="B315" s="1">
        <v>2021</v>
      </c>
      <c r="C315" s="99">
        <v>44412</v>
      </c>
      <c r="D315" s="1" t="s">
        <v>191</v>
      </c>
      <c r="E315" s="3" t="s">
        <v>183</v>
      </c>
      <c r="F315" s="3" t="s">
        <v>33</v>
      </c>
      <c r="G315" s="3"/>
      <c r="H315" s="1">
        <v>15</v>
      </c>
      <c r="I315">
        <v>4.758</v>
      </c>
      <c r="J315" s="35">
        <f t="shared" si="19"/>
        <v>4.8380336394290344</v>
      </c>
      <c r="K315" s="50">
        <f t="shared" si="18"/>
        <v>8.0033639429034409E-2</v>
      </c>
      <c r="L315" s="35">
        <f t="shared" si="17"/>
        <v>9.5960336394290344</v>
      </c>
      <c r="M315">
        <v>75.031000000000006</v>
      </c>
    </row>
    <row r="316" spans="1:13" x14ac:dyDescent="0.35">
      <c r="A316" s="1" t="s">
        <v>1269</v>
      </c>
      <c r="B316" s="1">
        <v>2021</v>
      </c>
      <c r="C316" s="99">
        <v>44412</v>
      </c>
      <c r="D316" s="1" t="s">
        <v>191</v>
      </c>
      <c r="E316" s="3" t="s">
        <v>100</v>
      </c>
      <c r="F316" s="3" t="s">
        <v>44</v>
      </c>
      <c r="G316" s="3"/>
      <c r="H316" s="1">
        <v>16</v>
      </c>
      <c r="I316">
        <v>4.7610000000000001</v>
      </c>
      <c r="J316" s="35">
        <f t="shared" si="19"/>
        <v>4.8650545209032456</v>
      </c>
      <c r="K316" s="50">
        <f t="shared" si="18"/>
        <v>0.10405452090324552</v>
      </c>
      <c r="L316" s="35">
        <f t="shared" si="17"/>
        <v>9.6260545209032458</v>
      </c>
      <c r="M316">
        <v>74.796999999999997</v>
      </c>
    </row>
    <row r="317" spans="1:13" x14ac:dyDescent="0.35">
      <c r="A317" s="1" t="s">
        <v>1269</v>
      </c>
      <c r="B317" s="1">
        <v>2021</v>
      </c>
      <c r="C317" s="99">
        <v>44412</v>
      </c>
      <c r="D317" s="1" t="s">
        <v>191</v>
      </c>
      <c r="E317" s="3" t="s">
        <v>196</v>
      </c>
      <c r="F317" s="3" t="s">
        <v>52</v>
      </c>
      <c r="G317" s="3"/>
      <c r="H317" s="1">
        <v>17</v>
      </c>
      <c r="I317">
        <v>4.7469999999999999</v>
      </c>
      <c r="J317" s="35">
        <f t="shared" si="19"/>
        <v>4.8790545209032459</v>
      </c>
      <c r="K317" s="50">
        <f t="shared" si="18"/>
        <v>0.13205452090324599</v>
      </c>
      <c r="L317" s="35">
        <f t="shared" si="17"/>
        <v>9.6260545209032458</v>
      </c>
      <c r="M317">
        <v>74.796999999999997</v>
      </c>
    </row>
    <row r="318" spans="1:13" x14ac:dyDescent="0.35">
      <c r="A318" s="1" t="s">
        <v>1269</v>
      </c>
      <c r="B318" s="1">
        <v>2021</v>
      </c>
      <c r="C318" s="99">
        <v>44412</v>
      </c>
      <c r="D318" s="1" t="s">
        <v>191</v>
      </c>
      <c r="E318" s="3" t="s">
        <v>129</v>
      </c>
      <c r="F318" s="3" t="s">
        <v>35</v>
      </c>
      <c r="G318" s="3"/>
      <c r="H318" s="1">
        <v>18</v>
      </c>
      <c r="I318">
        <v>4.7729999999999997</v>
      </c>
      <c r="J318" s="35">
        <f t="shared" si="19"/>
        <v>4.8579474444548492</v>
      </c>
      <c r="K318" s="50">
        <f t="shared" si="18"/>
        <v>8.4947444454849474E-2</v>
      </c>
      <c r="L318" s="35">
        <f t="shared" si="17"/>
        <v>9.6309474444548488</v>
      </c>
      <c r="M318">
        <v>74.759</v>
      </c>
    </row>
    <row r="319" spans="1:13" x14ac:dyDescent="0.35">
      <c r="A319" s="1" t="s">
        <v>1269</v>
      </c>
      <c r="B319" s="1">
        <v>2021</v>
      </c>
      <c r="C319" s="99">
        <v>44412</v>
      </c>
      <c r="D319" s="1" t="s">
        <v>191</v>
      </c>
      <c r="E319" s="3" t="s">
        <v>194</v>
      </c>
      <c r="F319" s="3" t="s">
        <v>29</v>
      </c>
      <c r="G319" s="3"/>
      <c r="H319" s="1">
        <v>19</v>
      </c>
      <c r="I319">
        <v>4.7679999999999998</v>
      </c>
      <c r="J319" s="35">
        <f t="shared" si="19"/>
        <v>4.8780437823209466</v>
      </c>
      <c r="K319" s="50">
        <f t="shared" si="18"/>
        <v>0.1100437823209468</v>
      </c>
      <c r="L319" s="35">
        <f t="shared" si="17"/>
        <v>9.6460437823209464</v>
      </c>
      <c r="M319">
        <v>74.641999999999996</v>
      </c>
    </row>
    <row r="320" spans="1:13" x14ac:dyDescent="0.35">
      <c r="A320" s="1" t="s">
        <v>1269</v>
      </c>
      <c r="B320" s="1">
        <v>2021</v>
      </c>
      <c r="C320" s="99">
        <v>44412</v>
      </c>
      <c r="D320" s="1" t="s">
        <v>191</v>
      </c>
      <c r="E320" s="3" t="s">
        <v>96</v>
      </c>
      <c r="F320" s="3" t="s">
        <v>27</v>
      </c>
      <c r="G320" s="3"/>
      <c r="H320" s="1">
        <v>20</v>
      </c>
      <c r="I320">
        <v>4.7839999999999998</v>
      </c>
      <c r="J320" s="35">
        <f t="shared" si="19"/>
        <v>4.8849720002685819</v>
      </c>
      <c r="K320" s="50">
        <f t="shared" si="18"/>
        <v>0.10097200026858211</v>
      </c>
      <c r="L320" s="35">
        <f t="shared" si="17"/>
        <v>9.6689720002685817</v>
      </c>
      <c r="M320">
        <v>74.465000000000003</v>
      </c>
    </row>
    <row r="321" spans="1:13" x14ac:dyDescent="0.35">
      <c r="A321" s="1" t="s">
        <v>1269</v>
      </c>
      <c r="B321" s="1">
        <v>2021</v>
      </c>
      <c r="C321" s="99">
        <v>44412</v>
      </c>
      <c r="D321" s="1" t="s">
        <v>191</v>
      </c>
      <c r="E321" s="3" t="s">
        <v>101</v>
      </c>
      <c r="F321" s="3" t="s">
        <v>102</v>
      </c>
      <c r="G321" s="3"/>
      <c r="H321" s="1">
        <v>21</v>
      </c>
      <c r="I321">
        <v>4.8220000000000001</v>
      </c>
      <c r="J321" s="35">
        <f t="shared" si="19"/>
        <v>4.8629694654434905</v>
      </c>
      <c r="K321" s="50">
        <f t="shared" si="18"/>
        <v>4.0969465443490449E-2</v>
      </c>
      <c r="L321" s="35">
        <f t="shared" si="17"/>
        <v>9.6849694654434906</v>
      </c>
      <c r="M321">
        <v>74.341999999999999</v>
      </c>
    </row>
    <row r="322" spans="1:13" x14ac:dyDescent="0.35">
      <c r="A322" s="1" t="s">
        <v>1269</v>
      </c>
      <c r="B322" s="1">
        <v>2021</v>
      </c>
      <c r="C322" s="99">
        <v>44412</v>
      </c>
      <c r="D322" s="1" t="s">
        <v>191</v>
      </c>
      <c r="E322" s="3" t="s">
        <v>242</v>
      </c>
      <c r="F322" s="3" t="s">
        <v>102</v>
      </c>
      <c r="G322" s="3"/>
      <c r="H322" s="1">
        <v>22</v>
      </c>
      <c r="I322">
        <v>4.8</v>
      </c>
      <c r="J322" s="35">
        <f t="shared" si="19"/>
        <v>4.8960555907187198</v>
      </c>
      <c r="K322" s="50">
        <f t="shared" si="18"/>
        <v>9.6055590718719941E-2</v>
      </c>
      <c r="L322" s="35">
        <f t="shared" si="17"/>
        <v>9.6960555907187196</v>
      </c>
      <c r="M322">
        <v>74.257000000000005</v>
      </c>
    </row>
    <row r="323" spans="1:13" x14ac:dyDescent="0.35">
      <c r="A323" s="1" t="s">
        <v>1269</v>
      </c>
      <c r="B323" s="1">
        <v>2021</v>
      </c>
      <c r="C323" s="99">
        <v>44412</v>
      </c>
      <c r="D323" s="1" t="s">
        <v>191</v>
      </c>
      <c r="E323" s="3" t="s">
        <v>93</v>
      </c>
      <c r="F323" s="3" t="s">
        <v>52</v>
      </c>
      <c r="G323" s="3"/>
      <c r="H323" s="1">
        <v>23</v>
      </c>
      <c r="I323">
        <v>4.7789999999999999</v>
      </c>
      <c r="J323" s="35">
        <f t="shared" si="19"/>
        <v>4.9209744028453262</v>
      </c>
      <c r="K323" s="50">
        <f t="shared" si="18"/>
        <v>0.14197440284532625</v>
      </c>
      <c r="L323" s="35">
        <f t="shared" si="17"/>
        <v>9.6999744028453261</v>
      </c>
      <c r="M323">
        <v>74.227000000000004</v>
      </c>
    </row>
    <row r="324" spans="1:13" x14ac:dyDescent="0.35">
      <c r="A324" s="1" t="s">
        <v>1269</v>
      </c>
      <c r="B324" s="1">
        <v>2021</v>
      </c>
      <c r="C324" s="99">
        <v>44412</v>
      </c>
      <c r="D324" s="1" t="s">
        <v>191</v>
      </c>
      <c r="E324" s="3" t="s">
        <v>955</v>
      </c>
      <c r="F324" s="3" t="s">
        <v>35</v>
      </c>
      <c r="G324" s="3"/>
      <c r="H324" s="1">
        <v>24</v>
      </c>
      <c r="I324">
        <v>4.798</v>
      </c>
      <c r="J324" s="35">
        <f t="shared" si="19"/>
        <v>4.9069427812748536</v>
      </c>
      <c r="K324" s="50">
        <f t="shared" si="18"/>
        <v>0.10894278127485357</v>
      </c>
      <c r="L324" s="35">
        <f t="shared" si="17"/>
        <v>9.7049427812748537</v>
      </c>
      <c r="M324">
        <v>74.188999999999993</v>
      </c>
    </row>
    <row r="325" spans="1:13" x14ac:dyDescent="0.35">
      <c r="A325" s="1" t="s">
        <v>1269</v>
      </c>
      <c r="B325" s="1">
        <v>2021</v>
      </c>
      <c r="C325" s="99">
        <v>44412</v>
      </c>
      <c r="D325" s="1" t="s">
        <v>191</v>
      </c>
      <c r="E325" s="3" t="s">
        <v>239</v>
      </c>
      <c r="F325" s="3" t="s">
        <v>1270</v>
      </c>
      <c r="G325" s="3"/>
      <c r="H325" s="1">
        <v>25</v>
      </c>
      <c r="I325">
        <v>4.8339999999999996</v>
      </c>
      <c r="J325" s="35">
        <f t="shared" si="19"/>
        <v>4.8890287234473533</v>
      </c>
      <c r="K325" s="50">
        <f t="shared" si="18"/>
        <v>5.5028723447353656E-2</v>
      </c>
      <c r="L325" s="35">
        <f t="shared" si="17"/>
        <v>9.7230287234473529</v>
      </c>
      <c r="M325">
        <v>74.051000000000002</v>
      </c>
    </row>
    <row r="326" spans="1:13" x14ac:dyDescent="0.35">
      <c r="A326" s="1" t="s">
        <v>1269</v>
      </c>
      <c r="B326" s="1">
        <v>2021</v>
      </c>
      <c r="C326" s="99">
        <v>44412</v>
      </c>
      <c r="D326" s="1" t="s">
        <v>191</v>
      </c>
      <c r="E326" s="3" t="s">
        <v>193</v>
      </c>
      <c r="F326" s="3" t="s">
        <v>31</v>
      </c>
      <c r="G326" s="3"/>
      <c r="H326" s="1">
        <v>26</v>
      </c>
      <c r="I326">
        <v>4.819</v>
      </c>
      <c r="J326" s="35">
        <f t="shared" si="19"/>
        <v>4.9090207531109398</v>
      </c>
      <c r="K326" s="50">
        <f t="shared" si="18"/>
        <v>9.0020753110939822E-2</v>
      </c>
      <c r="L326" s="35">
        <f t="shared" si="17"/>
        <v>9.7280207531109397</v>
      </c>
      <c r="M326">
        <v>74.013000000000005</v>
      </c>
    </row>
    <row r="327" spans="1:13" x14ac:dyDescent="0.35">
      <c r="A327" s="1" t="s">
        <v>1269</v>
      </c>
      <c r="B327" s="1">
        <v>2021</v>
      </c>
      <c r="C327" s="99">
        <v>44412</v>
      </c>
      <c r="D327" s="1" t="s">
        <v>191</v>
      </c>
      <c r="E327" s="3" t="s">
        <v>62</v>
      </c>
      <c r="F327" s="3" t="s">
        <v>63</v>
      </c>
      <c r="G327" s="3"/>
      <c r="H327" s="1">
        <v>27</v>
      </c>
      <c r="I327">
        <v>4.8659999999999997</v>
      </c>
      <c r="J327" s="35">
        <f t="shared" si="19"/>
        <v>4.9209968871912686</v>
      </c>
      <c r="K327" s="50">
        <f t="shared" si="18"/>
        <v>5.4996887191268939E-2</v>
      </c>
      <c r="L327" s="35">
        <f t="shared" si="17"/>
        <v>9.7869968871912683</v>
      </c>
      <c r="M327">
        <v>73.566999999999993</v>
      </c>
    </row>
    <row r="328" spans="1:13" x14ac:dyDescent="0.35">
      <c r="A328" s="1" t="s">
        <v>1269</v>
      </c>
      <c r="B328" s="1">
        <v>2021</v>
      </c>
      <c r="C328" s="99">
        <v>44412</v>
      </c>
      <c r="D328" s="1" t="s">
        <v>191</v>
      </c>
      <c r="E328" s="3" t="s">
        <v>949</v>
      </c>
      <c r="F328" s="3" t="s">
        <v>42</v>
      </c>
      <c r="G328" s="3"/>
      <c r="H328" s="1">
        <v>28</v>
      </c>
      <c r="I328">
        <v>4.88</v>
      </c>
      <c r="J328" s="35">
        <f t="shared" si="19"/>
        <v>4.9759929912938725</v>
      </c>
      <c r="K328" s="50">
        <f t="shared" si="18"/>
        <v>9.599299129387262E-2</v>
      </c>
      <c r="L328" s="35">
        <f t="shared" si="17"/>
        <v>9.8559929912938724</v>
      </c>
      <c r="M328">
        <v>73.052000000000007</v>
      </c>
    </row>
    <row r="329" spans="1:13" x14ac:dyDescent="0.35">
      <c r="A329" s="1" t="s">
        <v>1269</v>
      </c>
      <c r="B329" s="1">
        <v>2021</v>
      </c>
      <c r="C329" s="99">
        <v>44412</v>
      </c>
      <c r="D329" s="1" t="s">
        <v>191</v>
      </c>
      <c r="E329" s="3" t="s">
        <v>110</v>
      </c>
      <c r="F329" s="3" t="s">
        <v>58</v>
      </c>
      <c r="G329" s="3"/>
      <c r="H329" s="1">
        <v>29</v>
      </c>
      <c r="I329">
        <v>4.9139999999999997</v>
      </c>
      <c r="J329" s="35">
        <f t="shared" si="19"/>
        <v>5.0179934338487868</v>
      </c>
      <c r="K329" s="50">
        <f t="shared" si="18"/>
        <v>0.10399343384878712</v>
      </c>
      <c r="L329" s="35">
        <f t="shared" si="17"/>
        <v>9.9319934338487865</v>
      </c>
      <c r="M329">
        <v>72.492999999999995</v>
      </c>
    </row>
    <row r="330" spans="1:13" x14ac:dyDescent="0.35">
      <c r="A330" s="1" t="s">
        <v>1269</v>
      </c>
      <c r="B330" s="1">
        <v>2021</v>
      </c>
      <c r="C330" s="99">
        <v>44412</v>
      </c>
      <c r="D330" s="1" t="s">
        <v>191</v>
      </c>
      <c r="E330" s="3" t="s">
        <v>103</v>
      </c>
      <c r="F330" s="3" t="s">
        <v>104</v>
      </c>
      <c r="G330" s="3"/>
      <c r="H330" s="1">
        <v>30</v>
      </c>
      <c r="I330">
        <v>4.8959999999999999</v>
      </c>
      <c r="J330" s="35">
        <f t="shared" si="19"/>
        <v>5.0699496719541566</v>
      </c>
      <c r="K330" s="50">
        <f t="shared" si="18"/>
        <v>0.17394967195415667</v>
      </c>
      <c r="L330" s="35">
        <f t="shared" si="17"/>
        <v>9.9659496719541565</v>
      </c>
      <c r="M330">
        <v>72.245999999999995</v>
      </c>
    </row>
    <row r="331" spans="1:13" x14ac:dyDescent="0.35">
      <c r="A331" s="4" t="s">
        <v>905</v>
      </c>
      <c r="B331" s="4">
        <v>2021</v>
      </c>
      <c r="C331" s="5">
        <v>44386</v>
      </c>
      <c r="D331" s="4" t="s">
        <v>66</v>
      </c>
      <c r="E331" s="4" t="s">
        <v>843</v>
      </c>
      <c r="F331" s="4" t="s">
        <v>198</v>
      </c>
      <c r="G331" s="11">
        <f>(C331-VLOOKUP(E331,Riders!$A$2:$C$1999,2,FALSE))/365</f>
        <v>20.865753424657534</v>
      </c>
      <c r="H331" s="4">
        <v>1</v>
      </c>
      <c r="I331">
        <v>4.742</v>
      </c>
      <c r="J331" s="35">
        <v>4.8329773924144908</v>
      </c>
      <c r="K331" s="50">
        <f t="shared" si="18"/>
        <v>9.0977392414490765E-2</v>
      </c>
      <c r="L331" s="35">
        <v>9.5749773924144908</v>
      </c>
      <c r="M331">
        <v>75.195999999999998</v>
      </c>
    </row>
    <row r="332" spans="1:13" x14ac:dyDescent="0.35">
      <c r="A332" s="4" t="s">
        <v>905</v>
      </c>
      <c r="B332" s="4">
        <v>2021</v>
      </c>
      <c r="C332" s="5">
        <v>44386</v>
      </c>
      <c r="D332" s="4" t="s">
        <v>66</v>
      </c>
      <c r="E332" s="4" t="s">
        <v>911</v>
      </c>
      <c r="F332" s="4" t="s">
        <v>27</v>
      </c>
      <c r="G332" s="11" t="e">
        <f>(C332-VLOOKUP(E332,Riders!$A$2:$C$1999,2,FALSE))/365</f>
        <v>#N/A</v>
      </c>
      <c r="H332" s="4">
        <v>2</v>
      </c>
      <c r="I332">
        <v>4.7480000000000002</v>
      </c>
      <c r="J332" s="35">
        <v>4.8279961696015326</v>
      </c>
      <c r="K332" s="50">
        <f t="shared" si="18"/>
        <v>7.999616960153233E-2</v>
      </c>
      <c r="L332" s="35">
        <v>9.5759961696015328</v>
      </c>
      <c r="M332">
        <v>75.188000000000002</v>
      </c>
    </row>
    <row r="333" spans="1:13" x14ac:dyDescent="0.35">
      <c r="A333" s="4" t="s">
        <v>905</v>
      </c>
      <c r="B333" s="4">
        <v>2021</v>
      </c>
      <c r="C333" s="5">
        <v>44386</v>
      </c>
      <c r="D333" s="4" t="s">
        <v>66</v>
      </c>
      <c r="E333" s="4" t="s">
        <v>100</v>
      </c>
      <c r="F333" s="4" t="s">
        <v>44</v>
      </c>
      <c r="G333" s="11">
        <f>(C333-VLOOKUP(E333,Riders!$A$2:$C$1999,2,FALSE))/365</f>
        <v>22.712328767123289</v>
      </c>
      <c r="H333" s="4">
        <v>3</v>
      </c>
      <c r="I333">
        <v>4.7569999999999997</v>
      </c>
      <c r="J333" s="35">
        <v>4.8400569025498861</v>
      </c>
      <c r="K333" s="50">
        <f t="shared" si="18"/>
        <v>8.3056902549886402E-2</v>
      </c>
      <c r="L333" s="35">
        <v>9.5970569025498857</v>
      </c>
      <c r="M333">
        <v>75.022999999999996</v>
      </c>
    </row>
    <row r="334" spans="1:13" x14ac:dyDescent="0.35">
      <c r="A334" s="4" t="s">
        <v>905</v>
      </c>
      <c r="B334" s="4">
        <v>2021</v>
      </c>
      <c r="C334" s="5">
        <v>44386</v>
      </c>
      <c r="D334" s="4" t="s">
        <v>66</v>
      </c>
      <c r="E334" s="4" t="s">
        <v>470</v>
      </c>
      <c r="F334" s="4" t="s">
        <v>27</v>
      </c>
      <c r="G334" s="11">
        <f>(C334-VLOOKUP(E334,Riders!$A$2:$C$1999,2,FALSE))/365</f>
        <v>22.457534246575342</v>
      </c>
      <c r="H334" s="4">
        <v>4</v>
      </c>
      <c r="I334">
        <v>4.7539999999999996</v>
      </c>
      <c r="J334" s="35">
        <v>4.8570206369970901</v>
      </c>
      <c r="K334" s="50">
        <f t="shared" si="18"/>
        <v>0.10302063699709052</v>
      </c>
      <c r="L334" s="35">
        <v>9.6110206369970896</v>
      </c>
      <c r="M334">
        <v>74.914000000000001</v>
      </c>
    </row>
    <row r="335" spans="1:13" x14ac:dyDescent="0.35">
      <c r="A335" s="4" t="s">
        <v>905</v>
      </c>
      <c r="B335" s="4">
        <v>2021</v>
      </c>
      <c r="C335" s="5">
        <v>44386</v>
      </c>
      <c r="D335" s="4" t="s">
        <v>66</v>
      </c>
      <c r="E335" s="4" t="s">
        <v>757</v>
      </c>
      <c r="F335" s="4" t="s">
        <v>29</v>
      </c>
      <c r="G335" s="11" t="e">
        <f>(C335-VLOOKUP(E335,Riders!$A$2:$C$1999,2,FALSE))/365</f>
        <v>#N/A</v>
      </c>
      <c r="H335" s="4">
        <v>5</v>
      </c>
      <c r="I335">
        <v>4.7720000000000002</v>
      </c>
      <c r="J335" s="35">
        <v>4.8789570532411126</v>
      </c>
      <c r="K335" s="50">
        <f t="shared" si="18"/>
        <v>0.10695705324111238</v>
      </c>
      <c r="L335" s="35">
        <v>9.6509570532411129</v>
      </c>
      <c r="M335">
        <v>74.603999999999999</v>
      </c>
    </row>
    <row r="336" spans="1:13" x14ac:dyDescent="0.35">
      <c r="A336" s="4" t="s">
        <v>905</v>
      </c>
      <c r="B336" s="4">
        <v>2021</v>
      </c>
      <c r="C336" s="5">
        <v>44386</v>
      </c>
      <c r="D336" s="4" t="s">
        <v>66</v>
      </c>
      <c r="E336" s="4" t="s">
        <v>143</v>
      </c>
      <c r="F336" s="4" t="s">
        <v>95</v>
      </c>
      <c r="G336" s="11">
        <f>(C336-VLOOKUP(E336,Riders!$A$2:$C$1999,2,FALSE))/365</f>
        <v>26.268493150684932</v>
      </c>
      <c r="H336" s="4">
        <v>6</v>
      </c>
      <c r="I336">
        <v>4.7690000000000001</v>
      </c>
      <c r="J336" s="35">
        <v>4.9150576201428393</v>
      </c>
      <c r="K336" s="50">
        <f t="shared" si="18"/>
        <v>0.14605762014283918</v>
      </c>
      <c r="L336" s="35">
        <v>9.6840576201428394</v>
      </c>
      <c r="M336">
        <v>74.349000000000004</v>
      </c>
    </row>
    <row r="337" spans="1:13" x14ac:dyDescent="0.35">
      <c r="A337" s="4" t="s">
        <v>905</v>
      </c>
      <c r="B337" s="4">
        <v>2021</v>
      </c>
      <c r="C337" s="5">
        <v>44386</v>
      </c>
      <c r="D337" s="4" t="s">
        <v>66</v>
      </c>
      <c r="E337" s="4" t="s">
        <v>756</v>
      </c>
      <c r="F337" s="4" t="s">
        <v>82</v>
      </c>
      <c r="G337" s="11" t="e">
        <f>(C337-VLOOKUP(E337,Riders!$A$2:$C$1999,2,FALSE))/365</f>
        <v>#N/A</v>
      </c>
      <c r="H337" s="4">
        <v>7</v>
      </c>
      <c r="I337">
        <v>4.8019999999999996</v>
      </c>
      <c r="J337" s="35">
        <v>4.924049602852973</v>
      </c>
      <c r="K337" s="50">
        <f t="shared" si="18"/>
        <v>0.12204960285297339</v>
      </c>
      <c r="L337" s="35">
        <v>9.7260496028529726</v>
      </c>
      <c r="M337">
        <v>74.028000000000006</v>
      </c>
    </row>
    <row r="338" spans="1:13" x14ac:dyDescent="0.35">
      <c r="A338" s="4" t="s">
        <v>905</v>
      </c>
      <c r="B338" s="4">
        <v>2021</v>
      </c>
      <c r="C338" s="5">
        <v>44386</v>
      </c>
      <c r="D338" s="4" t="s">
        <v>66</v>
      </c>
      <c r="E338" s="4" t="s">
        <v>912</v>
      </c>
      <c r="F338" s="4" t="s">
        <v>198</v>
      </c>
      <c r="G338" s="11" t="e">
        <f>(C338-VLOOKUP(E338,Riders!$A$2:$C$1999,2,FALSE))/365</f>
        <v>#N/A</v>
      </c>
      <c r="H338" s="4">
        <v>8</v>
      </c>
      <c r="I338">
        <v>4.8259999999999996</v>
      </c>
      <c r="J338" s="35">
        <v>4.9669871331030171</v>
      </c>
      <c r="K338" s="50">
        <f t="shared" si="18"/>
        <v>0.14098713310301747</v>
      </c>
      <c r="L338" s="35">
        <v>9.7929871331030167</v>
      </c>
      <c r="M338">
        <v>73.522000000000006</v>
      </c>
    </row>
    <row r="339" spans="1:13" x14ac:dyDescent="0.35">
      <c r="A339" s="4" t="s">
        <v>905</v>
      </c>
      <c r="B339" s="4">
        <v>2021</v>
      </c>
      <c r="C339" s="5">
        <v>44386</v>
      </c>
      <c r="D339" s="4" t="s">
        <v>66</v>
      </c>
      <c r="E339" s="4" t="s">
        <v>50</v>
      </c>
      <c r="F339" s="4" t="s">
        <v>44</v>
      </c>
      <c r="G339" s="11">
        <f>(C339-VLOOKUP(E339,Riders!$A$2:$C$1999,2,FALSE))/365</f>
        <v>26.989041095890411</v>
      </c>
      <c r="H339" s="4">
        <v>9</v>
      </c>
      <c r="I339">
        <v>4.8579999999999997</v>
      </c>
      <c r="J339" s="35">
        <v>4.9880191997374395</v>
      </c>
      <c r="K339" s="50">
        <f t="shared" si="18"/>
        <v>0.13001919973743981</v>
      </c>
      <c r="L339" s="35">
        <v>9.8460191997374391</v>
      </c>
      <c r="M339">
        <v>73.126000000000005</v>
      </c>
    </row>
    <row r="340" spans="1:13" x14ac:dyDescent="0.35">
      <c r="A340" s="4" t="s">
        <v>905</v>
      </c>
      <c r="B340" s="4">
        <v>2021</v>
      </c>
      <c r="C340" s="5">
        <v>44386</v>
      </c>
      <c r="D340" s="4" t="s">
        <v>66</v>
      </c>
      <c r="E340" s="4" t="s">
        <v>906</v>
      </c>
      <c r="F340" s="4" t="s">
        <v>907</v>
      </c>
      <c r="G340" s="11" t="e">
        <f>(C340-VLOOKUP(E340,Riders!$A$2:$C$1999,2,FALSE))/365</f>
        <v>#N/A</v>
      </c>
      <c r="H340" s="4">
        <v>10</v>
      </c>
      <c r="I340">
        <v>4.8719999999999999</v>
      </c>
      <c r="J340" s="35">
        <v>4.9790035709887945</v>
      </c>
      <c r="K340" s="50">
        <f t="shared" si="18"/>
        <v>0.10700357098879465</v>
      </c>
      <c r="L340" s="35">
        <v>9.8510035709887944</v>
      </c>
      <c r="M340">
        <v>73.088999999999999</v>
      </c>
    </row>
    <row r="341" spans="1:13" x14ac:dyDescent="0.35">
      <c r="A341" s="4" t="s">
        <v>905</v>
      </c>
      <c r="B341" s="4">
        <v>2021</v>
      </c>
      <c r="C341" s="5">
        <v>44386</v>
      </c>
      <c r="D341" s="4" t="s">
        <v>66</v>
      </c>
      <c r="E341" s="4" t="s">
        <v>913</v>
      </c>
      <c r="F341" s="4" t="s">
        <v>29</v>
      </c>
      <c r="G341" s="11" t="e">
        <f>(C341-VLOOKUP(E341,Riders!$A$2:$C$1999,2,FALSE))/365</f>
        <v>#N/A</v>
      </c>
      <c r="H341" s="4">
        <v>11</v>
      </c>
      <c r="I341">
        <v>4.8970000000000002</v>
      </c>
      <c r="J341" s="35">
        <v>5.0510490770421121</v>
      </c>
      <c r="K341" s="50">
        <f t="shared" si="18"/>
        <v>0.1540490770421119</v>
      </c>
      <c r="L341" s="35">
        <v>9.9480490770421124</v>
      </c>
      <c r="M341">
        <v>72.376000000000005</v>
      </c>
    </row>
    <row r="342" spans="1:13" x14ac:dyDescent="0.35">
      <c r="A342" s="4" t="s">
        <v>905</v>
      </c>
      <c r="B342" s="4">
        <v>2021</v>
      </c>
      <c r="C342" s="5">
        <v>44386</v>
      </c>
      <c r="D342" s="4" t="s">
        <v>66</v>
      </c>
      <c r="E342" s="4" t="s">
        <v>57</v>
      </c>
      <c r="F342" s="4" t="s">
        <v>58</v>
      </c>
      <c r="G342" s="11">
        <f>(C342-VLOOKUP(E342,Riders!$A$2:$C$1999,2,FALSE))/365</f>
        <v>21.490410958904111</v>
      </c>
      <c r="H342" s="4">
        <v>12</v>
      </c>
      <c r="I342">
        <v>4.9359999999999999</v>
      </c>
      <c r="J342" s="35">
        <v>5.024986137627625</v>
      </c>
      <c r="K342" s="50">
        <f t="shared" si="18"/>
        <v>8.8986137627625084E-2</v>
      </c>
      <c r="L342" s="35">
        <v>9.960986137627625</v>
      </c>
      <c r="M342">
        <v>72.281999999999996</v>
      </c>
    </row>
    <row r="343" spans="1:13" x14ac:dyDescent="0.35">
      <c r="A343" s="4" t="s">
        <v>905</v>
      </c>
      <c r="B343" s="4">
        <v>2021</v>
      </c>
      <c r="C343" s="5">
        <v>44386</v>
      </c>
      <c r="D343" s="4" t="s">
        <v>66</v>
      </c>
      <c r="E343" s="4" t="s">
        <v>914</v>
      </c>
      <c r="F343" s="4" t="s">
        <v>82</v>
      </c>
      <c r="G343" s="11" t="e">
        <f>(C343-VLOOKUP(E343,Riders!$A$2:$C$1999,2,FALSE))/365</f>
        <v>#N/A</v>
      </c>
      <c r="H343" s="4">
        <v>13</v>
      </c>
      <c r="I343">
        <v>4.9109999999999996</v>
      </c>
      <c r="J343" s="35">
        <v>5.0719458009234231</v>
      </c>
      <c r="K343" s="50">
        <f t="shared" si="18"/>
        <v>0.16094580092342348</v>
      </c>
      <c r="L343" s="35">
        <v>9.9829458009234227</v>
      </c>
      <c r="M343">
        <v>72.123000000000005</v>
      </c>
    </row>
    <row r="344" spans="1:13" x14ac:dyDescent="0.35">
      <c r="A344" s="4" t="s">
        <v>905</v>
      </c>
      <c r="B344" s="4">
        <v>2021</v>
      </c>
      <c r="C344" s="5">
        <v>44386</v>
      </c>
      <c r="D344" s="4" t="s">
        <v>66</v>
      </c>
      <c r="E344" s="4" t="s">
        <v>187</v>
      </c>
      <c r="F344" s="4" t="s">
        <v>188</v>
      </c>
      <c r="G344" s="11">
        <f>(C344-VLOOKUP(E344,Riders!$A$2:$C$1999,2,FALSE))/365</f>
        <v>26.175342465753424</v>
      </c>
      <c r="H344" s="4">
        <v>14</v>
      </c>
      <c r="I344">
        <v>4.95</v>
      </c>
      <c r="J344" s="35">
        <v>5.0619587284812413</v>
      </c>
      <c r="K344" s="50">
        <f t="shared" si="18"/>
        <v>0.11195872848124111</v>
      </c>
      <c r="L344" s="35">
        <v>10.011958728481241</v>
      </c>
      <c r="M344">
        <v>71.914000000000001</v>
      </c>
    </row>
    <row r="345" spans="1:13" x14ac:dyDescent="0.35">
      <c r="A345" s="4" t="s">
        <v>905</v>
      </c>
      <c r="B345" s="4">
        <v>2021</v>
      </c>
      <c r="C345" s="5">
        <v>44386</v>
      </c>
      <c r="D345" s="4" t="s">
        <v>66</v>
      </c>
      <c r="E345" s="4" t="s">
        <v>206</v>
      </c>
      <c r="F345" s="4" t="s">
        <v>207</v>
      </c>
      <c r="G345" s="11">
        <f>(C345-VLOOKUP(E345,Riders!$A$2:$C$1999,2,FALSE))/365</f>
        <v>121.60547945205479</v>
      </c>
      <c r="H345" s="4">
        <v>15</v>
      </c>
      <c r="I345">
        <v>4.944</v>
      </c>
      <c r="J345" s="35">
        <v>5.0830172408990899</v>
      </c>
      <c r="K345" s="50">
        <f t="shared" si="18"/>
        <v>0.13901724089908996</v>
      </c>
      <c r="L345" s="35">
        <v>10.02701724089909</v>
      </c>
      <c r="M345">
        <v>71.805999999999997</v>
      </c>
    </row>
    <row r="346" spans="1:13" x14ac:dyDescent="0.35">
      <c r="A346" s="4" t="s">
        <v>905</v>
      </c>
      <c r="B346" s="4">
        <v>2021</v>
      </c>
      <c r="C346" s="5">
        <v>44386</v>
      </c>
      <c r="D346" s="4" t="s">
        <v>66</v>
      </c>
      <c r="E346" s="4" t="s">
        <v>915</v>
      </c>
      <c r="F346" s="4" t="s">
        <v>95</v>
      </c>
      <c r="G346" s="11" t="e">
        <f>(C346-VLOOKUP(E346,Riders!$A$2:$C$1999,2,FALSE))/365</f>
        <v>#N/A</v>
      </c>
      <c r="H346" s="4">
        <v>16</v>
      </c>
      <c r="I346">
        <v>4.9749999999999996</v>
      </c>
      <c r="J346" s="35">
        <v>5.1530067520045009</v>
      </c>
      <c r="K346" s="50">
        <f t="shared" si="18"/>
        <v>0.17800675200450122</v>
      </c>
      <c r="L346" s="35">
        <v>10.128006752004501</v>
      </c>
      <c r="M346">
        <v>71.09</v>
      </c>
    </row>
    <row r="347" spans="1:13" x14ac:dyDescent="0.35">
      <c r="A347" s="4" t="s">
        <v>905</v>
      </c>
      <c r="B347" s="4">
        <v>2021</v>
      </c>
      <c r="C347" s="5">
        <v>44386</v>
      </c>
      <c r="D347" s="4" t="s">
        <v>66</v>
      </c>
      <c r="E347" s="4" t="s">
        <v>24</v>
      </c>
      <c r="F347" s="4" t="s">
        <v>25</v>
      </c>
      <c r="G347" s="11">
        <f>(C347-VLOOKUP(E347,Riders!$A$2:$C$1999,2,FALSE))/365</f>
        <v>19.728767123287671</v>
      </c>
      <c r="H347" s="4">
        <v>17</v>
      </c>
      <c r="I347">
        <v>5.0119999999999996</v>
      </c>
      <c r="J347" s="35">
        <v>5.1269886358835715</v>
      </c>
      <c r="K347" s="50">
        <f t="shared" si="18"/>
        <v>0.11498863588357189</v>
      </c>
      <c r="L347" s="35">
        <v>10.138988635883571</v>
      </c>
      <c r="M347">
        <v>71.013000000000005</v>
      </c>
    </row>
    <row r="348" spans="1:13" x14ac:dyDescent="0.35">
      <c r="A348" s="4" t="s">
        <v>905</v>
      </c>
      <c r="B348" s="4">
        <v>2021</v>
      </c>
      <c r="C348" s="5">
        <v>44386</v>
      </c>
      <c r="D348" s="4" t="s">
        <v>66</v>
      </c>
      <c r="E348" s="4" t="s">
        <v>908</v>
      </c>
      <c r="F348" s="4" t="s">
        <v>907</v>
      </c>
      <c r="G348" s="11" t="e">
        <f>(C348-VLOOKUP(E348,Riders!$A$2:$C$1999,2,FALSE))/365</f>
        <v>#N/A</v>
      </c>
      <c r="H348" s="4">
        <v>18</v>
      </c>
      <c r="I348">
        <v>5.0259999999999998</v>
      </c>
      <c r="J348" s="35">
        <v>5.1330168329265025</v>
      </c>
      <c r="K348" s="50">
        <f t="shared" si="18"/>
        <v>0.10701683292650266</v>
      </c>
      <c r="L348" s="35">
        <v>10.159016832926502</v>
      </c>
      <c r="M348">
        <v>70.873000000000005</v>
      </c>
    </row>
    <row r="349" spans="1:13" x14ac:dyDescent="0.35">
      <c r="A349" s="4" t="s">
        <v>905</v>
      </c>
      <c r="B349" s="4">
        <v>2021</v>
      </c>
      <c r="C349" s="5">
        <v>44386</v>
      </c>
      <c r="D349" s="4" t="s">
        <v>66</v>
      </c>
      <c r="E349" s="4" t="s">
        <v>71</v>
      </c>
      <c r="F349" s="4" t="s">
        <v>61</v>
      </c>
      <c r="G349" s="11">
        <f>(C349-VLOOKUP(E349,Riders!$A$2:$C$1999,2,FALSE))/365</f>
        <v>19.06027397260274</v>
      </c>
      <c r="H349" s="4">
        <v>19</v>
      </c>
      <c r="I349">
        <v>5.0119999999999996</v>
      </c>
      <c r="J349" s="35">
        <v>5.1560553594125134</v>
      </c>
      <c r="K349" s="50">
        <f t="shared" si="18"/>
        <v>0.14405535941251379</v>
      </c>
      <c r="L349" s="35">
        <v>10.168055359412513</v>
      </c>
      <c r="M349">
        <v>70.81</v>
      </c>
    </row>
    <row r="350" spans="1:13" x14ac:dyDescent="0.35">
      <c r="A350" s="4" t="s">
        <v>905</v>
      </c>
      <c r="B350" s="4">
        <v>2021</v>
      </c>
      <c r="C350" s="5">
        <v>44386</v>
      </c>
      <c r="D350" s="4" t="s">
        <v>66</v>
      </c>
      <c r="E350" s="4" t="s">
        <v>863</v>
      </c>
      <c r="F350" s="4" t="s">
        <v>188</v>
      </c>
      <c r="G350" s="11">
        <f>(C350-VLOOKUP(E350,Riders!$A$2:$C$1999,2,FALSE))/365</f>
        <v>21.057534246575344</v>
      </c>
      <c r="H350" s="4">
        <v>20</v>
      </c>
      <c r="I350">
        <v>5.0049999999999999</v>
      </c>
      <c r="J350" s="35">
        <v>5.197057414912007</v>
      </c>
      <c r="K350" s="50">
        <f t="shared" si="18"/>
        <v>0.19205741491200712</v>
      </c>
      <c r="L350" s="35">
        <v>10.202057414912007</v>
      </c>
      <c r="M350">
        <v>70.573999999999998</v>
      </c>
    </row>
    <row r="351" spans="1:13" x14ac:dyDescent="0.35">
      <c r="A351" s="4" t="s">
        <v>905</v>
      </c>
      <c r="B351" s="4">
        <v>2021</v>
      </c>
      <c r="C351" s="5">
        <v>44386</v>
      </c>
      <c r="D351" s="4" t="s">
        <v>66</v>
      </c>
      <c r="E351" s="4" t="s">
        <v>853</v>
      </c>
      <c r="F351" s="4" t="s">
        <v>207</v>
      </c>
      <c r="G351" s="11">
        <f>(C351-VLOOKUP(E351,Riders!$A$2:$C$1999,2,FALSE))/365</f>
        <v>19.147945205479452</v>
      </c>
      <c r="H351" s="4">
        <v>21</v>
      </c>
      <c r="I351">
        <v>5.0860000000000003</v>
      </c>
      <c r="J351" s="35">
        <v>5.1929595408731384</v>
      </c>
      <c r="K351" s="50">
        <f t="shared" si="18"/>
        <v>0.10695954087313808</v>
      </c>
      <c r="L351" s="35">
        <v>10.278959540873139</v>
      </c>
      <c r="M351">
        <v>70.046000000000006</v>
      </c>
    </row>
    <row r="352" spans="1:13" x14ac:dyDescent="0.35">
      <c r="A352" s="4" t="s">
        <v>905</v>
      </c>
      <c r="B352" s="4">
        <v>2021</v>
      </c>
      <c r="C352" s="5">
        <v>44386</v>
      </c>
      <c r="D352" s="4" t="s">
        <v>66</v>
      </c>
      <c r="E352" s="4" t="s">
        <v>111</v>
      </c>
      <c r="F352" s="4" t="s">
        <v>61</v>
      </c>
      <c r="G352" s="11">
        <f>(C352-VLOOKUP(E352,Riders!$A$2:$C$1999,2,FALSE))/365</f>
        <v>20.345205479452055</v>
      </c>
      <c r="H352" s="4">
        <v>22</v>
      </c>
      <c r="I352">
        <v>5.0339999999999998</v>
      </c>
      <c r="J352" s="35">
        <v>5.2860653604139509</v>
      </c>
      <c r="K352" s="50">
        <f t="shared" si="18"/>
        <v>0.25206536041395111</v>
      </c>
      <c r="L352" s="35">
        <v>10.320065360413951</v>
      </c>
      <c r="M352">
        <v>69.766999999999996</v>
      </c>
    </row>
    <row r="353" spans="1:13" x14ac:dyDescent="0.35">
      <c r="A353" s="1" t="s">
        <v>226</v>
      </c>
      <c r="B353" s="1">
        <v>2021</v>
      </c>
      <c r="C353" s="2">
        <v>44332</v>
      </c>
      <c r="D353" s="1" t="s">
        <v>66</v>
      </c>
      <c r="E353" s="1" t="s">
        <v>195</v>
      </c>
      <c r="F353" s="1" t="s">
        <v>31</v>
      </c>
      <c r="G353" s="11">
        <f>(C353-VLOOKUP(E353,Riders!$A$2:$C$1999,2,FALSE))/365</f>
        <v>121.45753424657535</v>
      </c>
      <c r="H353" s="1">
        <v>1</v>
      </c>
      <c r="I353">
        <v>4.8579999999999997</v>
      </c>
      <c r="J353" s="35">
        <v>4.8880609670258268</v>
      </c>
      <c r="K353" s="50">
        <f t="shared" si="18"/>
        <v>3.0060967025827168E-2</v>
      </c>
      <c r="L353" s="35">
        <v>9.7460609670258265</v>
      </c>
      <c r="M353">
        <v>73.876000000000005</v>
      </c>
    </row>
    <row r="354" spans="1:13" x14ac:dyDescent="0.35">
      <c r="A354" s="1" t="s">
        <v>226</v>
      </c>
      <c r="B354" s="1">
        <v>2021</v>
      </c>
      <c r="C354" s="2">
        <v>44332</v>
      </c>
      <c r="D354" s="1" t="s">
        <v>66</v>
      </c>
      <c r="E354" s="1" t="s">
        <v>193</v>
      </c>
      <c r="F354" s="1" t="s">
        <v>31</v>
      </c>
      <c r="G354" s="11">
        <f>(C354-VLOOKUP(E354,Riders!$A$2:$C$1999,2,FALSE))/365</f>
        <v>121.45753424657535</v>
      </c>
      <c r="H354" s="1">
        <v>2</v>
      </c>
      <c r="I354">
        <v>4.8479999999999999</v>
      </c>
      <c r="J354" s="35">
        <v>4.9330139651143847</v>
      </c>
      <c r="K354" s="50">
        <f t="shared" si="18"/>
        <v>8.501396511438486E-2</v>
      </c>
      <c r="L354" s="35">
        <v>9.7810139651143846</v>
      </c>
      <c r="M354">
        <v>73.611999999999995</v>
      </c>
    </row>
    <row r="355" spans="1:13" x14ac:dyDescent="0.35">
      <c r="A355" s="1" t="s">
        <v>226</v>
      </c>
      <c r="B355" s="1">
        <v>2021</v>
      </c>
      <c r="C355" s="2">
        <v>44332</v>
      </c>
      <c r="D355" s="1" t="s">
        <v>66</v>
      </c>
      <c r="E355" s="1" t="s">
        <v>257</v>
      </c>
      <c r="F355" s="1" t="s">
        <v>944</v>
      </c>
      <c r="G355" s="11">
        <f>(C355-VLOOKUP(E355,Riders!$A$2:$C$1999,2,FALSE))/365</f>
        <v>121.45753424657535</v>
      </c>
      <c r="H355" s="1">
        <v>3</v>
      </c>
      <c r="I355">
        <v>4.8620000000000001</v>
      </c>
      <c r="J355" s="35">
        <v>4.9539509202453988</v>
      </c>
      <c r="K355" s="50">
        <f t="shared" si="18"/>
        <v>9.1950920245398748E-2</v>
      </c>
      <c r="L355" s="35">
        <v>9.8159509202453989</v>
      </c>
      <c r="M355">
        <v>73.349999999999994</v>
      </c>
    </row>
    <row r="356" spans="1:13" x14ac:dyDescent="0.35">
      <c r="A356" s="1" t="s">
        <v>226</v>
      </c>
      <c r="B356" s="1">
        <v>2021</v>
      </c>
      <c r="C356" s="2">
        <v>44332</v>
      </c>
      <c r="D356" s="1" t="s">
        <v>66</v>
      </c>
      <c r="E356" s="1" t="s">
        <v>107</v>
      </c>
      <c r="F356" s="1" t="s">
        <v>168</v>
      </c>
      <c r="G356" s="11">
        <f>(C356-VLOOKUP(E356,Riders!$A$2:$C$1999,2,FALSE))/365</f>
        <v>28.43013698630137</v>
      </c>
      <c r="H356" s="1">
        <v>4</v>
      </c>
      <c r="I356">
        <v>4.8780000000000001</v>
      </c>
      <c r="J356" s="35">
        <v>4.9390216247170784</v>
      </c>
      <c r="K356" s="50">
        <f t="shared" si="18"/>
        <v>6.1021624717078282E-2</v>
      </c>
      <c r="L356" s="35">
        <v>9.8170216247170785</v>
      </c>
      <c r="M356">
        <v>73.341999999999999</v>
      </c>
    </row>
    <row r="357" spans="1:13" x14ac:dyDescent="0.35">
      <c r="A357" s="1" t="s">
        <v>226</v>
      </c>
      <c r="B357" s="1">
        <v>2021</v>
      </c>
      <c r="C357" s="2">
        <v>44332</v>
      </c>
      <c r="D357" s="1" t="s">
        <v>66</v>
      </c>
      <c r="E357" s="1" t="s">
        <v>174</v>
      </c>
      <c r="F357" s="1" t="s">
        <v>37</v>
      </c>
      <c r="G357" s="11">
        <f>(C357-VLOOKUP(E357,Riders!$A$2:$C$1999,2,FALSE))/365</f>
        <v>31.019178082191782</v>
      </c>
      <c r="H357" s="1">
        <v>5</v>
      </c>
      <c r="I357">
        <v>4.907</v>
      </c>
      <c r="J357" s="35">
        <v>4.9369999453111113</v>
      </c>
      <c r="K357" s="50">
        <f t="shared" si="18"/>
        <v>2.9999945311111276E-2</v>
      </c>
      <c r="L357" s="35">
        <v>9.8439999453111113</v>
      </c>
      <c r="M357">
        <v>73.141000000000005</v>
      </c>
    </row>
    <row r="358" spans="1:13" x14ac:dyDescent="0.35">
      <c r="A358" s="1" t="s">
        <v>226</v>
      </c>
      <c r="B358" s="1">
        <v>2021</v>
      </c>
      <c r="C358" s="2">
        <v>44332</v>
      </c>
      <c r="D358" s="1" t="s">
        <v>66</v>
      </c>
      <c r="E358" s="1" t="s">
        <v>67</v>
      </c>
      <c r="F358" s="1" t="s">
        <v>759</v>
      </c>
      <c r="G358" s="11">
        <f>(C358-VLOOKUP(E358,Riders!$A$2:$C$1999,2,FALSE))/365</f>
        <v>27.553424657534247</v>
      </c>
      <c r="H358" s="1">
        <v>6</v>
      </c>
      <c r="I358">
        <v>4.8970000000000002</v>
      </c>
      <c r="J358" s="35">
        <v>4.9810337225095704</v>
      </c>
      <c r="K358" s="50">
        <f t="shared" si="18"/>
        <v>8.4033722509570197E-2</v>
      </c>
      <c r="L358" s="35">
        <v>9.8780337225095707</v>
      </c>
      <c r="M358">
        <v>72.888999999999996</v>
      </c>
    </row>
    <row r="359" spans="1:13" x14ac:dyDescent="0.35">
      <c r="A359" s="1" t="s">
        <v>226</v>
      </c>
      <c r="B359" s="1">
        <v>2021</v>
      </c>
      <c r="C359" s="2">
        <v>44332</v>
      </c>
      <c r="D359" s="1" t="s">
        <v>66</v>
      </c>
      <c r="E359" s="1" t="s">
        <v>169</v>
      </c>
      <c r="F359" s="1" t="s">
        <v>944</v>
      </c>
      <c r="G359" s="11">
        <f>(C359-VLOOKUP(E359,Riders!$A$2:$C$1999,2,FALSE))/365</f>
        <v>21.953424657534246</v>
      </c>
      <c r="H359" s="1">
        <v>7</v>
      </c>
      <c r="I359">
        <v>4.9379999999999997</v>
      </c>
      <c r="J359" s="35">
        <v>4.9870110277900315</v>
      </c>
      <c r="K359" s="50">
        <f t="shared" si="18"/>
        <v>4.9011027790031747E-2</v>
      </c>
      <c r="L359" s="35">
        <v>9.9250110277900312</v>
      </c>
      <c r="M359">
        <v>72.543999999999997</v>
      </c>
    </row>
    <row r="360" spans="1:13" x14ac:dyDescent="0.35">
      <c r="A360" s="1" t="s">
        <v>226</v>
      </c>
      <c r="B360" s="1">
        <v>2021</v>
      </c>
      <c r="C360" s="2">
        <v>44332</v>
      </c>
      <c r="D360" s="1" t="s">
        <v>66</v>
      </c>
      <c r="E360" s="1" t="s">
        <v>143</v>
      </c>
      <c r="F360" s="1" t="s">
        <v>95</v>
      </c>
      <c r="G360" s="11">
        <f>(C360-VLOOKUP(E360,Riders!$A$2:$C$1999,2,FALSE))/365</f>
        <v>26.12054794520548</v>
      </c>
      <c r="H360" s="1">
        <v>8</v>
      </c>
      <c r="I360">
        <v>4.9169999999999998</v>
      </c>
      <c r="J360" s="35">
        <v>5.0170489527856734</v>
      </c>
      <c r="K360" s="50">
        <f t="shared" si="18"/>
        <v>0.10004895278567361</v>
      </c>
      <c r="L360" s="35">
        <v>9.9340489527856732</v>
      </c>
      <c r="M360">
        <v>72.477999999999994</v>
      </c>
    </row>
    <row r="361" spans="1:13" x14ac:dyDescent="0.35">
      <c r="A361" s="1" t="s">
        <v>226</v>
      </c>
      <c r="B361" s="1">
        <v>2021</v>
      </c>
      <c r="C361" s="2">
        <v>44332</v>
      </c>
      <c r="D361" s="1" t="s">
        <v>66</v>
      </c>
      <c r="E361" s="1" t="s">
        <v>51</v>
      </c>
      <c r="F361" s="1" t="s">
        <v>941</v>
      </c>
      <c r="G361" s="11">
        <f>(C361-VLOOKUP(E361,Riders!$A$2:$C$1999,2,FALSE))/365</f>
        <v>23.465753424657535</v>
      </c>
      <c r="H361" s="1">
        <v>9</v>
      </c>
      <c r="I361">
        <v>4.9379999999999997</v>
      </c>
      <c r="J361" s="35">
        <v>5.0589453778012272</v>
      </c>
      <c r="K361" s="50">
        <f t="shared" si="18"/>
        <v>0.12094537780122749</v>
      </c>
      <c r="L361" s="35">
        <v>9.9969453778012269</v>
      </c>
      <c r="M361">
        <v>72.022000000000006</v>
      </c>
    </row>
    <row r="362" spans="1:13" x14ac:dyDescent="0.35">
      <c r="A362" s="1" t="s">
        <v>226</v>
      </c>
      <c r="B362" s="1">
        <v>2021</v>
      </c>
      <c r="C362" s="2">
        <v>44332</v>
      </c>
      <c r="D362" s="1" t="s">
        <v>66</v>
      </c>
      <c r="E362" s="1" t="s">
        <v>36</v>
      </c>
      <c r="F362" s="1" t="s">
        <v>37</v>
      </c>
      <c r="G362" s="11">
        <f>(C362-VLOOKUP(E362,Riders!$A$2:$C$1999,2,FALSE))/365</f>
        <v>22.983561643835618</v>
      </c>
      <c r="H362" s="1">
        <v>10</v>
      </c>
      <c r="I362">
        <v>4.9569999999999999</v>
      </c>
      <c r="J362" s="35">
        <v>5.0599732045966777</v>
      </c>
      <c r="K362" s="50">
        <f t="shared" si="18"/>
        <v>0.1029732045966778</v>
      </c>
      <c r="L362" s="35">
        <v>10.016973204596678</v>
      </c>
      <c r="M362">
        <v>71.878</v>
      </c>
    </row>
    <row r="363" spans="1:13" x14ac:dyDescent="0.35">
      <c r="A363" s="1" t="s">
        <v>226</v>
      </c>
      <c r="B363" s="1">
        <v>2021</v>
      </c>
      <c r="C363" s="2">
        <v>44332</v>
      </c>
      <c r="D363" s="1" t="s">
        <v>66</v>
      </c>
      <c r="E363" s="1" t="s">
        <v>115</v>
      </c>
      <c r="F363" s="1" t="s">
        <v>116</v>
      </c>
      <c r="G363" s="11">
        <f>(C363-VLOOKUP(E363,Riders!$A$2:$C$1999,2,FALSE))/365</f>
        <v>26.263013698630136</v>
      </c>
      <c r="H363" s="1">
        <v>11</v>
      </c>
      <c r="I363">
        <v>5.0209999999999999</v>
      </c>
      <c r="J363" s="35">
        <v>5.0019693046565061</v>
      </c>
      <c r="K363" s="50">
        <f t="shared" si="18"/>
        <v>-1.9030695343493775E-2</v>
      </c>
      <c r="L363" s="35">
        <v>10.022969304656506</v>
      </c>
      <c r="M363">
        <v>71.834999999999994</v>
      </c>
    </row>
    <row r="364" spans="1:13" x14ac:dyDescent="0.35">
      <c r="A364" s="1" t="s">
        <v>226</v>
      </c>
      <c r="B364" s="1">
        <v>2021</v>
      </c>
      <c r="C364" s="2">
        <v>44332</v>
      </c>
      <c r="D364" s="1" t="s">
        <v>66</v>
      </c>
      <c r="E364" s="1" t="s">
        <v>180</v>
      </c>
      <c r="F364" s="1" t="s">
        <v>168</v>
      </c>
      <c r="G364" s="11">
        <f>(C364-VLOOKUP(E364,Riders!$A$2:$C$1999,2,FALSE))/365</f>
        <v>28.660273972602738</v>
      </c>
      <c r="H364" s="1">
        <v>12</v>
      </c>
      <c r="I364">
        <v>4.9749999999999996</v>
      </c>
      <c r="J364" s="35">
        <v>5.1139791914804178</v>
      </c>
      <c r="K364" s="50">
        <f t="shared" si="18"/>
        <v>0.13897919148041815</v>
      </c>
      <c r="L364" s="35">
        <v>10.088979191480417</v>
      </c>
      <c r="M364">
        <v>71.364999999999995</v>
      </c>
    </row>
    <row r="365" spans="1:13" x14ac:dyDescent="0.35">
      <c r="A365" s="1" t="s">
        <v>226</v>
      </c>
      <c r="B365" s="1">
        <v>2021</v>
      </c>
      <c r="C365" s="2">
        <v>44332</v>
      </c>
      <c r="D365" s="1" t="s">
        <v>66</v>
      </c>
      <c r="E365" s="1" t="s">
        <v>229</v>
      </c>
      <c r="F365" s="1" t="s">
        <v>152</v>
      </c>
      <c r="G365" s="11" t="e">
        <f>(C365-VLOOKUP(E365,Riders!$A$2:$C$1999,2,FALSE))/365</f>
        <v>#N/A</v>
      </c>
      <c r="H365" s="1">
        <v>13</v>
      </c>
      <c r="I365">
        <v>4.9850000000000003</v>
      </c>
      <c r="J365" s="35">
        <v>5.1089296228795744</v>
      </c>
      <c r="K365" s="50">
        <f t="shared" si="18"/>
        <v>0.1239296228795741</v>
      </c>
      <c r="L365" s="35">
        <v>10.093929622879575</v>
      </c>
      <c r="M365">
        <v>71.33</v>
      </c>
    </row>
    <row r="366" spans="1:13" x14ac:dyDescent="0.35">
      <c r="A366" s="1" t="s">
        <v>226</v>
      </c>
      <c r="B366" s="1">
        <v>2021</v>
      </c>
      <c r="C366" s="2">
        <v>44332</v>
      </c>
      <c r="D366" s="1" t="s">
        <v>66</v>
      </c>
      <c r="E366" s="1" t="s">
        <v>915</v>
      </c>
      <c r="F366" s="1" t="s">
        <v>95</v>
      </c>
      <c r="G366" s="11" t="e">
        <f>(C366-VLOOKUP(E366,Riders!$A$2:$C$1999,2,FALSE))/365</f>
        <v>#N/A</v>
      </c>
      <c r="H366" s="1">
        <v>14</v>
      </c>
      <c r="I366">
        <v>5.0910000000000002</v>
      </c>
      <c r="J366" s="35">
        <v>5.2029494452705007</v>
      </c>
      <c r="K366" s="50">
        <f t="shared" ref="K366:K429" si="20">J366-I366</f>
        <v>0.11194944527050055</v>
      </c>
      <c r="L366" s="35">
        <v>10.293949445270501</v>
      </c>
      <c r="M366">
        <v>69.944000000000003</v>
      </c>
    </row>
    <row r="367" spans="1:13" x14ac:dyDescent="0.35">
      <c r="A367" s="1" t="s">
        <v>226</v>
      </c>
      <c r="B367" s="1">
        <v>2021</v>
      </c>
      <c r="C367" s="2">
        <v>44332</v>
      </c>
      <c r="D367" s="1" t="s">
        <v>66</v>
      </c>
      <c r="E367" s="1" t="s">
        <v>83</v>
      </c>
      <c r="F367" s="1" t="s">
        <v>250</v>
      </c>
      <c r="G367" s="11">
        <f>(C367-VLOOKUP(E367,Riders!$A$2:$C$1999,2,FALSE))/365</f>
        <v>27.783561643835615</v>
      </c>
      <c r="H367" s="1">
        <v>15</v>
      </c>
      <c r="I367">
        <v>5.1310000000000002</v>
      </c>
      <c r="J367" s="35">
        <v>5.2539648786257231</v>
      </c>
      <c r="K367" s="50">
        <f t="shared" si="20"/>
        <v>0.12296487862572292</v>
      </c>
      <c r="L367" s="35">
        <v>10.384964878625723</v>
      </c>
      <c r="M367">
        <v>69.331000000000003</v>
      </c>
    </row>
    <row r="368" spans="1:13" x14ac:dyDescent="0.35">
      <c r="A368" s="1" t="s">
        <v>226</v>
      </c>
      <c r="B368" s="1">
        <v>2021</v>
      </c>
      <c r="C368" s="2">
        <v>44332</v>
      </c>
      <c r="D368" s="1" t="s">
        <v>66</v>
      </c>
      <c r="E368" s="1" t="s">
        <v>803</v>
      </c>
      <c r="F368" s="1" t="s">
        <v>207</v>
      </c>
      <c r="G368" s="11">
        <f>(C368-VLOOKUP(E368,Riders!$A$2:$C$1999,2,FALSE))/365</f>
        <v>20.408219178082192</v>
      </c>
      <c r="H368" s="1">
        <v>16</v>
      </c>
      <c r="I368">
        <v>5.1760000000000002</v>
      </c>
      <c r="J368" s="35">
        <v>5.2260688559168997</v>
      </c>
      <c r="K368" s="50">
        <f t="shared" si="20"/>
        <v>5.0068855916899579E-2</v>
      </c>
      <c r="L368" s="35">
        <v>10.4020688559169</v>
      </c>
      <c r="M368">
        <v>69.216999999999999</v>
      </c>
    </row>
    <row r="369" spans="1:13" x14ac:dyDescent="0.35">
      <c r="A369" s="1" t="s">
        <v>226</v>
      </c>
      <c r="B369" s="1">
        <v>2021</v>
      </c>
      <c r="C369" s="2">
        <v>44332</v>
      </c>
      <c r="D369" s="1" t="s">
        <v>66</v>
      </c>
      <c r="E369" s="1" t="s">
        <v>151</v>
      </c>
      <c r="F369" s="1" t="s">
        <v>152</v>
      </c>
      <c r="G369" s="11">
        <f>(C369-VLOOKUP(E369,Riders!$A$2:$C$1999,2,FALSE))/365</f>
        <v>21.846575342465755</v>
      </c>
      <c r="H369" s="1">
        <v>17</v>
      </c>
      <c r="I369">
        <v>5.1459999999999999</v>
      </c>
      <c r="J369" s="35">
        <v>5.2619331579403861</v>
      </c>
      <c r="K369" s="50">
        <f t="shared" si="20"/>
        <v>0.11593315794038617</v>
      </c>
      <c r="L369" s="35">
        <v>10.407933157940386</v>
      </c>
      <c r="M369">
        <v>69.177999999999997</v>
      </c>
    </row>
    <row r="370" spans="1:13" x14ac:dyDescent="0.35">
      <c r="A370" s="1" t="s">
        <v>226</v>
      </c>
      <c r="B370" s="1">
        <v>2021</v>
      </c>
      <c r="C370" s="2">
        <v>44332</v>
      </c>
      <c r="D370" s="1" t="s">
        <v>66</v>
      </c>
      <c r="E370" s="1" t="s">
        <v>76</v>
      </c>
      <c r="F370" s="1" t="s">
        <v>52</v>
      </c>
      <c r="G370" s="11">
        <f>(C370-VLOOKUP(E370,Riders!$A$2:$C$1999,2,FALSE))/365</f>
        <v>20.208219178082192</v>
      </c>
      <c r="H370" s="1">
        <v>18</v>
      </c>
      <c r="I370">
        <v>5.15</v>
      </c>
      <c r="J370" s="35">
        <v>5.2710389196856333</v>
      </c>
      <c r="K370" s="50">
        <f t="shared" si="20"/>
        <v>0.12103891968563296</v>
      </c>
      <c r="L370" s="35">
        <v>10.421038919685634</v>
      </c>
      <c r="M370">
        <v>69.090999999999994</v>
      </c>
    </row>
    <row r="371" spans="1:13" x14ac:dyDescent="0.35">
      <c r="A371" s="1" t="s">
        <v>226</v>
      </c>
      <c r="B371" s="1">
        <v>2021</v>
      </c>
      <c r="C371" s="2">
        <v>44332</v>
      </c>
      <c r="D371" s="1" t="s">
        <v>66</v>
      </c>
      <c r="E371" s="1" t="s">
        <v>853</v>
      </c>
      <c r="F371" s="1" t="s">
        <v>207</v>
      </c>
      <c r="G371" s="11">
        <f>(C371-VLOOKUP(E371,Riders!$A$2:$C$1999,2,FALSE))/365</f>
        <v>19</v>
      </c>
      <c r="H371" s="1">
        <v>19</v>
      </c>
      <c r="I371">
        <v>5.2460000000000004</v>
      </c>
      <c r="J371" s="35">
        <v>5.3310360794452922</v>
      </c>
      <c r="K371" s="50">
        <f t="shared" si="20"/>
        <v>8.503607944529179E-2</v>
      </c>
      <c r="L371" s="35">
        <v>10.577036079445293</v>
      </c>
      <c r="M371">
        <v>68.072000000000003</v>
      </c>
    </row>
    <row r="372" spans="1:13" x14ac:dyDescent="0.35">
      <c r="A372" s="1" t="s">
        <v>226</v>
      </c>
      <c r="B372" s="1">
        <v>2021</v>
      </c>
      <c r="C372" s="2">
        <v>44332</v>
      </c>
      <c r="D372" s="1" t="s">
        <v>66</v>
      </c>
      <c r="E372" s="1" t="s">
        <v>885</v>
      </c>
      <c r="F372" s="1" t="s">
        <v>52</v>
      </c>
      <c r="G372" s="11" t="e">
        <f>(C372-VLOOKUP(E372,Riders!$A$2:$C$1999,2,FALSE))/365</f>
        <v>#N/A</v>
      </c>
      <c r="H372" s="1">
        <v>20</v>
      </c>
      <c r="I372">
        <v>5.1879999999999997</v>
      </c>
      <c r="J372" s="35">
        <v>5.4139554717870171</v>
      </c>
      <c r="K372" s="50">
        <f t="shared" si="20"/>
        <v>0.22595547178701736</v>
      </c>
      <c r="L372" s="35">
        <v>10.601955471787017</v>
      </c>
      <c r="M372">
        <v>67.912000000000006</v>
      </c>
    </row>
    <row r="373" spans="1:13" x14ac:dyDescent="0.35">
      <c r="A373" s="1" t="s">
        <v>226</v>
      </c>
      <c r="B373" s="1">
        <v>2021</v>
      </c>
      <c r="C373" s="2">
        <v>44332</v>
      </c>
      <c r="D373" s="1" t="s">
        <v>66</v>
      </c>
      <c r="E373" s="1" t="s">
        <v>804</v>
      </c>
      <c r="F373" s="1" t="s">
        <v>805</v>
      </c>
      <c r="G373" s="11">
        <f>(C373-VLOOKUP(E373,Riders!$A$2:$C$1999,2,FALSE))/365</f>
        <v>24.926027397260274</v>
      </c>
      <c r="H373" s="1">
        <v>21</v>
      </c>
      <c r="I373">
        <v>5.2889999999999997</v>
      </c>
      <c r="J373" s="35">
        <v>5.4519783241090209</v>
      </c>
      <c r="K373" s="50">
        <f t="shared" si="20"/>
        <v>0.16297832410902124</v>
      </c>
      <c r="L373" s="35">
        <v>10.740978324109021</v>
      </c>
      <c r="M373">
        <v>67.033000000000001</v>
      </c>
    </row>
    <row r="374" spans="1:13" x14ac:dyDescent="0.35">
      <c r="A374" s="4" t="s">
        <v>217</v>
      </c>
      <c r="B374" s="4">
        <v>2020</v>
      </c>
      <c r="C374" s="5">
        <v>43890</v>
      </c>
      <c r="D374" s="4" t="s">
        <v>20</v>
      </c>
      <c r="E374" s="4" t="s">
        <v>92</v>
      </c>
      <c r="F374" s="4" t="s">
        <v>23</v>
      </c>
      <c r="G374" s="11">
        <f>(C374-VLOOKUP(E374,Riders!$A$2:$C$1999,2,FALSE))/365</f>
        <v>22.978082191780821</v>
      </c>
      <c r="H374" s="4">
        <v>1</v>
      </c>
      <c r="I374">
        <v>4.5960000000000001</v>
      </c>
      <c r="J374" s="35">
        <f t="shared" ref="J374:J407" si="21">L374-I374</f>
        <v>4.6569525914692917</v>
      </c>
      <c r="K374" s="50">
        <f t="shared" si="20"/>
        <v>6.0952591469291661E-2</v>
      </c>
      <c r="L374" s="35">
        <v>9.2529525914692918</v>
      </c>
      <c r="M374">
        <v>77.813000000000002</v>
      </c>
    </row>
    <row r="375" spans="1:13" x14ac:dyDescent="0.35">
      <c r="A375" s="4" t="s">
        <v>217</v>
      </c>
      <c r="B375" s="4">
        <v>2020</v>
      </c>
      <c r="C375" s="5">
        <v>43890</v>
      </c>
      <c r="D375" s="4" t="s">
        <v>20</v>
      </c>
      <c r="E375" s="4" t="s">
        <v>22</v>
      </c>
      <c r="F375" s="4" t="s">
        <v>23</v>
      </c>
      <c r="G375" s="11">
        <f>(C375-VLOOKUP(E375,Riders!$A$2:$C$1999,2,FALSE))/365</f>
        <v>26.975342465753425</v>
      </c>
      <c r="H375" s="4">
        <v>2</v>
      </c>
      <c r="I375">
        <v>4.641</v>
      </c>
      <c r="J375" s="35">
        <f t="shared" si="21"/>
        <v>4.6809570931030464</v>
      </c>
      <c r="K375" s="50">
        <f t="shared" si="20"/>
        <v>3.9957093103046404E-2</v>
      </c>
      <c r="L375" s="35">
        <v>9.3219570931030464</v>
      </c>
      <c r="M375">
        <v>77.236999999999995</v>
      </c>
    </row>
    <row r="376" spans="1:13" x14ac:dyDescent="0.35">
      <c r="A376" s="4" t="s">
        <v>217</v>
      </c>
      <c r="B376" s="4">
        <v>2020</v>
      </c>
      <c r="C376" s="5">
        <v>43890</v>
      </c>
      <c r="D376" s="4" t="s">
        <v>20</v>
      </c>
      <c r="E376" s="4" t="s">
        <v>202</v>
      </c>
      <c r="F376" s="4" t="s">
        <v>46</v>
      </c>
      <c r="G376" s="11">
        <f>(C376-VLOOKUP(E376,Riders!$A$2:$C$1999,2,FALSE))/365</f>
        <v>24.63013698630137</v>
      </c>
      <c r="H376" s="4">
        <v>3</v>
      </c>
      <c r="I376">
        <v>4.6870000000000003</v>
      </c>
      <c r="J376" s="35">
        <f t="shared" si="21"/>
        <v>4.7469622641509437</v>
      </c>
      <c r="K376" s="50">
        <f t="shared" si="20"/>
        <v>5.9962264150943412E-2</v>
      </c>
      <c r="L376" s="35">
        <v>9.433962264150944</v>
      </c>
      <c r="M376">
        <v>76.319999999999993</v>
      </c>
    </row>
    <row r="377" spans="1:13" x14ac:dyDescent="0.35">
      <c r="A377" s="4" t="s">
        <v>217</v>
      </c>
      <c r="B377" s="4">
        <v>2020</v>
      </c>
      <c r="C377" s="5">
        <v>43890</v>
      </c>
      <c r="D377" s="4" t="s">
        <v>20</v>
      </c>
      <c r="E377" s="4" t="s">
        <v>197</v>
      </c>
      <c r="F377" s="4" t="s">
        <v>198</v>
      </c>
      <c r="G377" s="11">
        <f>(C377-VLOOKUP(E377,Riders!$A$2:$C$1999,2,FALSE))/365</f>
        <v>33.961643835616435</v>
      </c>
      <c r="H377" s="4">
        <v>4</v>
      </c>
      <c r="I377">
        <v>4.7370000000000001</v>
      </c>
      <c r="J377" s="35">
        <f t="shared" si="21"/>
        <v>4.7850461819239811</v>
      </c>
      <c r="K377" s="50">
        <f t="shared" si="20"/>
        <v>4.8046181923981024E-2</v>
      </c>
      <c r="L377" s="35">
        <v>9.5220461819239812</v>
      </c>
      <c r="M377">
        <v>75.614000000000004</v>
      </c>
    </row>
    <row r="378" spans="1:13" x14ac:dyDescent="0.35">
      <c r="A378" s="4" t="s">
        <v>217</v>
      </c>
      <c r="B378" s="4">
        <v>2020</v>
      </c>
      <c r="C378" s="5">
        <v>43890</v>
      </c>
      <c r="D378" s="4" t="s">
        <v>20</v>
      </c>
      <c r="E378" s="4" t="s">
        <v>196</v>
      </c>
      <c r="F378" s="4" t="s">
        <v>52</v>
      </c>
      <c r="G378" s="11">
        <f>(C378-VLOOKUP(E378,Riders!$A$2:$C$1999,2,FALSE))/365</f>
        <v>120.24657534246575</v>
      </c>
      <c r="H378" s="4">
        <v>5</v>
      </c>
      <c r="I378">
        <v>4.72</v>
      </c>
      <c r="J378" s="35">
        <f t="shared" si="21"/>
        <v>4.828058561425844</v>
      </c>
      <c r="K378" s="50">
        <f t="shared" si="20"/>
        <v>0.10805856142584425</v>
      </c>
      <c r="L378" s="35">
        <v>9.5480585614258437</v>
      </c>
      <c r="M378">
        <v>75.408000000000001</v>
      </c>
    </row>
    <row r="379" spans="1:13" x14ac:dyDescent="0.35">
      <c r="A379" s="4" t="s">
        <v>217</v>
      </c>
      <c r="B379" s="4">
        <v>2020</v>
      </c>
      <c r="C379" s="5">
        <v>43890</v>
      </c>
      <c r="D379" s="4" t="s">
        <v>20</v>
      </c>
      <c r="E379" s="4" t="s">
        <v>128</v>
      </c>
      <c r="F379" s="4" t="s">
        <v>104</v>
      </c>
      <c r="G379" s="11">
        <f>(C379-VLOOKUP(E379,Riders!$A$2:$C$1999,2,FALSE))/365</f>
        <v>21.449315068493149</v>
      </c>
      <c r="H379" s="4">
        <v>6</v>
      </c>
      <c r="I379">
        <v>4.702</v>
      </c>
      <c r="J379" s="35">
        <f t="shared" si="21"/>
        <v>4.8540422058530766</v>
      </c>
      <c r="K379" s="50">
        <f t="shared" si="20"/>
        <v>0.1520422058530766</v>
      </c>
      <c r="L379" s="35">
        <v>9.5560422058530765</v>
      </c>
      <c r="M379">
        <v>75.344999999999999</v>
      </c>
    </row>
    <row r="380" spans="1:13" x14ac:dyDescent="0.35">
      <c r="A380" s="4" t="s">
        <v>217</v>
      </c>
      <c r="B380" s="4">
        <v>2020</v>
      </c>
      <c r="C380" s="5">
        <v>43890</v>
      </c>
      <c r="D380" s="4" t="s">
        <v>20</v>
      </c>
      <c r="E380" s="4" t="s">
        <v>192</v>
      </c>
      <c r="F380" s="4" t="s">
        <v>113</v>
      </c>
      <c r="G380" s="11" t="e">
        <f>(C380-VLOOKUP(E380,Riders!$A$2:$C$1999,2,FALSE))/365</f>
        <v>#N/A</v>
      </c>
      <c r="H380" s="4">
        <v>7</v>
      </c>
      <c r="I380">
        <v>4.7610000000000001</v>
      </c>
      <c r="J380" s="35">
        <f t="shared" si="21"/>
        <v>4.7999911560831814</v>
      </c>
      <c r="K380" s="50">
        <f t="shared" si="20"/>
        <v>3.8991156083181266E-2</v>
      </c>
      <c r="L380" s="35">
        <v>9.5609911560831815</v>
      </c>
      <c r="M380">
        <v>75.305999999999997</v>
      </c>
    </row>
    <row r="381" spans="1:13" x14ac:dyDescent="0.35">
      <c r="A381" s="4" t="s">
        <v>217</v>
      </c>
      <c r="B381" s="4">
        <v>2020</v>
      </c>
      <c r="C381" s="5">
        <v>43890</v>
      </c>
      <c r="D381" s="4" t="s">
        <v>20</v>
      </c>
      <c r="E381" s="4" t="s">
        <v>193</v>
      </c>
      <c r="F381" s="4" t="s">
        <v>31</v>
      </c>
      <c r="G381" s="11">
        <f>(C381-VLOOKUP(E381,Riders!$A$2:$C$1999,2,FALSE))/365</f>
        <v>120.24657534246575</v>
      </c>
      <c r="H381" s="4">
        <v>8</v>
      </c>
      <c r="I381">
        <v>4.7370000000000001</v>
      </c>
      <c r="J381" s="35">
        <f t="shared" si="21"/>
        <v>4.825006959016175</v>
      </c>
      <c r="K381" s="50">
        <f t="shared" si="20"/>
        <v>8.8006959016174946E-2</v>
      </c>
      <c r="L381" s="35">
        <v>9.5620069590161751</v>
      </c>
      <c r="M381">
        <v>75.298000000000002</v>
      </c>
    </row>
    <row r="382" spans="1:13" x14ac:dyDescent="0.35">
      <c r="A382" s="4" t="s">
        <v>217</v>
      </c>
      <c r="B382" s="4">
        <v>2020</v>
      </c>
      <c r="C382" s="5">
        <v>43890</v>
      </c>
      <c r="D382" s="4" t="s">
        <v>20</v>
      </c>
      <c r="E382" s="4" t="s">
        <v>911</v>
      </c>
      <c r="F382" s="4" t="s">
        <v>27</v>
      </c>
      <c r="G382" s="11" t="e">
        <f>(C382-VLOOKUP(E382,Riders!$A$2:$C$1999,2,FALSE))/365</f>
        <v>#N/A</v>
      </c>
      <c r="H382" s="4">
        <v>9</v>
      </c>
      <c r="I382">
        <v>4.7489999999999997</v>
      </c>
      <c r="J382" s="35">
        <f t="shared" si="21"/>
        <v>4.8150392125607722</v>
      </c>
      <c r="K382" s="50">
        <f t="shared" si="20"/>
        <v>6.6039212560772498E-2</v>
      </c>
      <c r="L382" s="35">
        <v>9.5640392125607718</v>
      </c>
      <c r="M382">
        <v>75.281999999999996</v>
      </c>
    </row>
    <row r="383" spans="1:13" x14ac:dyDescent="0.35">
      <c r="A383" s="4" t="s">
        <v>217</v>
      </c>
      <c r="B383" s="4">
        <v>2020</v>
      </c>
      <c r="C383" s="5">
        <v>43890</v>
      </c>
      <c r="D383" s="4" t="s">
        <v>20</v>
      </c>
      <c r="E383" s="4" t="s">
        <v>953</v>
      </c>
      <c r="F383" s="4" t="s">
        <v>29</v>
      </c>
      <c r="G383" s="11" t="e">
        <f>(C383-VLOOKUP(E383,Riders!$A$2:$C$1999,2,FALSE))/365</f>
        <v>#N/A</v>
      </c>
      <c r="H383" s="4">
        <v>10</v>
      </c>
      <c r="I383">
        <v>4.7279999999999998</v>
      </c>
      <c r="J383" s="35">
        <f t="shared" si="21"/>
        <v>4.8399791630675999</v>
      </c>
      <c r="K383" s="50">
        <f t="shared" si="20"/>
        <v>0.11197916306760014</v>
      </c>
      <c r="L383" s="35">
        <v>9.5679791630675997</v>
      </c>
      <c r="M383">
        <v>75.251000000000005</v>
      </c>
    </row>
    <row r="384" spans="1:13" x14ac:dyDescent="0.35">
      <c r="A384" s="4" t="s">
        <v>217</v>
      </c>
      <c r="B384" s="4">
        <v>2020</v>
      </c>
      <c r="C384" s="5">
        <v>43890</v>
      </c>
      <c r="D384" s="4" t="s">
        <v>20</v>
      </c>
      <c r="E384" s="4" t="s">
        <v>954</v>
      </c>
      <c r="F384" s="4" t="s">
        <v>23</v>
      </c>
      <c r="G384" s="11" t="e">
        <f>(C384-VLOOKUP(E384,Riders!$A$2:$C$1999,2,FALSE))/365</f>
        <v>#N/A</v>
      </c>
      <c r="H384" s="4">
        <v>11</v>
      </c>
      <c r="I384">
        <v>4.7290000000000001</v>
      </c>
      <c r="J384" s="35">
        <f t="shared" si="21"/>
        <v>4.8459773924144907</v>
      </c>
      <c r="K384" s="50">
        <f t="shared" si="20"/>
        <v>0.11697739241449057</v>
      </c>
      <c r="L384" s="35">
        <v>9.5749773924144908</v>
      </c>
      <c r="M384">
        <v>75.195999999999998</v>
      </c>
    </row>
    <row r="385" spans="1:13" x14ac:dyDescent="0.35">
      <c r="A385" s="4" t="s">
        <v>217</v>
      </c>
      <c r="B385" s="4">
        <v>2020</v>
      </c>
      <c r="C385" s="5">
        <v>43890</v>
      </c>
      <c r="D385" s="4" t="s">
        <v>20</v>
      </c>
      <c r="E385" s="4" t="s">
        <v>754</v>
      </c>
      <c r="F385" s="4" t="s">
        <v>27</v>
      </c>
      <c r="G385" s="11" t="e">
        <f>(C385-VLOOKUP(E385,Riders!$A$2:$C$1999,2,FALSE))/365</f>
        <v>#N/A</v>
      </c>
      <c r="H385" s="4">
        <v>12</v>
      </c>
      <c r="I385">
        <v>4.7460000000000004</v>
      </c>
      <c r="J385" s="35">
        <f t="shared" si="21"/>
        <v>4.8490105944908635</v>
      </c>
      <c r="K385" s="50">
        <f t="shared" si="20"/>
        <v>0.10301059449086303</v>
      </c>
      <c r="L385" s="35">
        <v>9.5950105944908639</v>
      </c>
      <c r="M385">
        <v>75.039000000000001</v>
      </c>
    </row>
    <row r="386" spans="1:13" x14ac:dyDescent="0.35">
      <c r="A386" s="4" t="s">
        <v>217</v>
      </c>
      <c r="B386" s="4">
        <v>2020</v>
      </c>
      <c r="C386" s="5">
        <v>43890</v>
      </c>
      <c r="D386" s="4" t="s">
        <v>20</v>
      </c>
      <c r="E386" s="4" t="s">
        <v>257</v>
      </c>
      <c r="F386" s="4" t="s">
        <v>31</v>
      </c>
      <c r="G386" s="11">
        <f>(C386-VLOOKUP(E386,Riders!$A$2:$C$1999,2,FALSE))/365</f>
        <v>120.24657534246575</v>
      </c>
      <c r="H386" s="4">
        <v>13</v>
      </c>
      <c r="I386">
        <v>4.7130000000000001</v>
      </c>
      <c r="J386" s="35">
        <f t="shared" si="21"/>
        <v>4.8940451664554017</v>
      </c>
      <c r="K386" s="50">
        <f t="shared" si="20"/>
        <v>0.18104516645540158</v>
      </c>
      <c r="L386" s="35">
        <v>9.6070451664554017</v>
      </c>
      <c r="M386">
        <v>74.944999999999993</v>
      </c>
    </row>
    <row r="387" spans="1:13" x14ac:dyDescent="0.35">
      <c r="A387" s="4" t="s">
        <v>217</v>
      </c>
      <c r="B387" s="4">
        <v>2020</v>
      </c>
      <c r="C387" s="5">
        <v>43890</v>
      </c>
      <c r="D387" s="4" t="s">
        <v>20</v>
      </c>
      <c r="E387" s="4" t="s">
        <v>93</v>
      </c>
      <c r="F387" s="4" t="s">
        <v>52</v>
      </c>
      <c r="G387" s="11">
        <f>(C387-VLOOKUP(E387,Riders!$A$2:$C$1999,2,FALSE))/365</f>
        <v>24.276712328767122</v>
      </c>
      <c r="H387" s="4">
        <v>14</v>
      </c>
      <c r="I387">
        <v>4.7380000000000004</v>
      </c>
      <c r="J387" s="35">
        <f t="shared" si="21"/>
        <v>4.8709683704791127</v>
      </c>
      <c r="K387" s="50">
        <f t="shared" si="20"/>
        <v>0.13296837047911225</v>
      </c>
      <c r="L387" s="35">
        <v>9.6089683704791131</v>
      </c>
      <c r="M387">
        <v>74.930000000000007</v>
      </c>
    </row>
    <row r="388" spans="1:13" x14ac:dyDescent="0.35">
      <c r="A388" s="4" t="s">
        <v>217</v>
      </c>
      <c r="B388" s="4">
        <v>2020</v>
      </c>
      <c r="C388" s="5">
        <v>43890</v>
      </c>
      <c r="D388" s="4" t="s">
        <v>20</v>
      </c>
      <c r="E388" s="4" t="s">
        <v>129</v>
      </c>
      <c r="F388" s="4" t="s">
        <v>35</v>
      </c>
      <c r="G388" s="11">
        <f>(C388-VLOOKUP(E388,Riders!$A$2:$C$1999,2,FALSE))/365</f>
        <v>28.643835616438356</v>
      </c>
      <c r="H388" s="4">
        <v>15</v>
      </c>
      <c r="I388">
        <v>4.7699999999999996</v>
      </c>
      <c r="J388" s="35">
        <f t="shared" si="21"/>
        <v>4.8449993990625391</v>
      </c>
      <c r="K388" s="50">
        <f t="shared" si="20"/>
        <v>7.4999399062539496E-2</v>
      </c>
      <c r="L388" s="35">
        <v>9.6149993990625386</v>
      </c>
      <c r="M388">
        <v>74.882999999999996</v>
      </c>
    </row>
    <row r="389" spans="1:13" x14ac:dyDescent="0.35">
      <c r="A389" s="4" t="s">
        <v>217</v>
      </c>
      <c r="B389" s="4">
        <v>2020</v>
      </c>
      <c r="C389" s="5">
        <v>43890</v>
      </c>
      <c r="D389" s="4" t="s">
        <v>20</v>
      </c>
      <c r="E389" s="4" t="s">
        <v>242</v>
      </c>
      <c r="F389" s="4" t="s">
        <v>102</v>
      </c>
      <c r="G389" s="11">
        <f>(C389-VLOOKUP(E389,Riders!$A$2:$C$1999,2,FALSE))/365</f>
        <v>120.24657534246575</v>
      </c>
      <c r="H389" s="4">
        <v>16</v>
      </c>
      <c r="I389">
        <v>4.74</v>
      </c>
      <c r="J389" s="35">
        <f t="shared" si="21"/>
        <v>4.8839958296018064</v>
      </c>
      <c r="K389" s="50">
        <f t="shared" si="20"/>
        <v>0.14399582960180624</v>
      </c>
      <c r="L389" s="35">
        <v>9.6239958296018067</v>
      </c>
      <c r="M389">
        <v>74.813000000000002</v>
      </c>
    </row>
    <row r="390" spans="1:13" x14ac:dyDescent="0.35">
      <c r="A390" s="4" t="s">
        <v>217</v>
      </c>
      <c r="B390" s="4">
        <v>2020</v>
      </c>
      <c r="C390" s="5">
        <v>43890</v>
      </c>
      <c r="D390" s="4" t="s">
        <v>20</v>
      </c>
      <c r="E390" s="4" t="s">
        <v>101</v>
      </c>
      <c r="F390" s="4" t="s">
        <v>102</v>
      </c>
      <c r="G390" s="11">
        <f>(C390-VLOOKUP(E390,Riders!$A$2:$C$1999,2,FALSE))/365</f>
        <v>20.884931506849316</v>
      </c>
      <c r="H390" s="4">
        <v>17</v>
      </c>
      <c r="I390">
        <v>4.7759999999999998</v>
      </c>
      <c r="J390" s="35">
        <f t="shared" si="21"/>
        <v>4.8519853440667546</v>
      </c>
      <c r="K390" s="50">
        <f t="shared" si="20"/>
        <v>7.5985344066754834E-2</v>
      </c>
      <c r="L390" s="35">
        <v>9.6279853440667544</v>
      </c>
      <c r="M390">
        <v>74.781999999999996</v>
      </c>
    </row>
    <row r="391" spans="1:13" x14ac:dyDescent="0.35">
      <c r="A391" s="4" t="s">
        <v>217</v>
      </c>
      <c r="B391" s="4">
        <v>2020</v>
      </c>
      <c r="C391" s="5">
        <v>43890</v>
      </c>
      <c r="D391" s="4" t="s">
        <v>20</v>
      </c>
      <c r="E391" s="4" t="s">
        <v>756</v>
      </c>
      <c r="F391" s="4" t="s">
        <v>82</v>
      </c>
      <c r="G391" s="11" t="e">
        <f>(C391-VLOOKUP(E391,Riders!$A$2:$C$1999,2,FALSE))/365</f>
        <v>#N/A</v>
      </c>
      <c r="H391" s="4">
        <v>18</v>
      </c>
      <c r="I391">
        <v>4.7450000000000001</v>
      </c>
      <c r="J391" s="35">
        <f t="shared" si="21"/>
        <v>4.9050516009703662</v>
      </c>
      <c r="K391" s="50">
        <f t="shared" si="20"/>
        <v>0.16005160097036608</v>
      </c>
      <c r="L391" s="35">
        <v>9.6500516009703663</v>
      </c>
      <c r="M391">
        <v>74.611000000000004</v>
      </c>
    </row>
    <row r="392" spans="1:13" x14ac:dyDescent="0.35">
      <c r="A392" s="4" t="s">
        <v>217</v>
      </c>
      <c r="B392" s="4">
        <v>2020</v>
      </c>
      <c r="C392" s="5">
        <v>43890</v>
      </c>
      <c r="D392" s="4" t="s">
        <v>20</v>
      </c>
      <c r="E392" s="4" t="s">
        <v>112</v>
      </c>
      <c r="F392" s="4" t="s">
        <v>113</v>
      </c>
      <c r="G392" s="11">
        <f>(C392-VLOOKUP(E392,Riders!$A$2:$C$1999,2,FALSE))/365</f>
        <v>22.86849315068493</v>
      </c>
      <c r="H392" s="4">
        <v>19</v>
      </c>
      <c r="I392">
        <v>4.7859999999999996</v>
      </c>
      <c r="J392" s="35">
        <f t="shared" si="21"/>
        <v>4.872984196828634</v>
      </c>
      <c r="K392" s="50">
        <f t="shared" si="20"/>
        <v>8.6984196828634452E-2</v>
      </c>
      <c r="L392" s="35">
        <v>9.6589841968286336</v>
      </c>
      <c r="M392">
        <v>74.542000000000002</v>
      </c>
    </row>
    <row r="393" spans="1:13" x14ac:dyDescent="0.35">
      <c r="A393" s="4" t="s">
        <v>217</v>
      </c>
      <c r="B393" s="4">
        <v>2020</v>
      </c>
      <c r="C393" s="5">
        <v>43890</v>
      </c>
      <c r="D393" s="4" t="s">
        <v>20</v>
      </c>
      <c r="E393" s="4" t="s">
        <v>174</v>
      </c>
      <c r="F393" s="4" t="s">
        <v>37</v>
      </c>
      <c r="G393" s="11">
        <f>(C393-VLOOKUP(E393,Riders!$A$2:$C$1999,2,FALSE))/365</f>
        <v>29.80821917808219</v>
      </c>
      <c r="H393" s="4">
        <v>20</v>
      </c>
      <c r="I393">
        <v>4.8109999999999999</v>
      </c>
      <c r="J393" s="35">
        <f t="shared" si="21"/>
        <v>4.8570631646793441</v>
      </c>
      <c r="K393" s="50">
        <f t="shared" si="20"/>
        <v>4.6063164679344126E-2</v>
      </c>
      <c r="L393" s="35">
        <v>9.668063164679344</v>
      </c>
      <c r="M393">
        <v>74.471999999999994</v>
      </c>
    </row>
    <row r="394" spans="1:13" x14ac:dyDescent="0.35">
      <c r="A394" s="4" t="s">
        <v>217</v>
      </c>
      <c r="B394" s="4">
        <v>2020</v>
      </c>
      <c r="C394" s="5">
        <v>43890</v>
      </c>
      <c r="D394" s="4" t="s">
        <v>20</v>
      </c>
      <c r="E394" s="4" t="s">
        <v>755</v>
      </c>
      <c r="F394" s="4" t="s">
        <v>109</v>
      </c>
      <c r="G394" s="11">
        <f>(C394-VLOOKUP(E394,Riders!$A$2:$C$1999,2,FALSE))/365</f>
        <v>26.38082191780822</v>
      </c>
      <c r="H394" s="4">
        <v>21</v>
      </c>
      <c r="I394">
        <v>4.7519999999999998</v>
      </c>
      <c r="J394" s="35">
        <f t="shared" si="21"/>
        <v>4.9160631646793442</v>
      </c>
      <c r="K394" s="50">
        <f t="shared" si="20"/>
        <v>0.16406316467934445</v>
      </c>
      <c r="L394" s="35">
        <v>9.668063164679344</v>
      </c>
      <c r="M394">
        <v>74.471999999999994</v>
      </c>
    </row>
    <row r="395" spans="1:13" x14ac:dyDescent="0.35">
      <c r="A395" s="4" t="s">
        <v>217</v>
      </c>
      <c r="B395" s="4">
        <v>2020</v>
      </c>
      <c r="C395" s="5">
        <v>43890</v>
      </c>
      <c r="D395" s="4" t="s">
        <v>20</v>
      </c>
      <c r="E395" s="4" t="s">
        <v>105</v>
      </c>
      <c r="F395" s="4" t="s">
        <v>39</v>
      </c>
      <c r="G395" s="11">
        <f>(C395-VLOOKUP(E395,Riders!$A$2:$C$1999,2,FALSE))/365</f>
        <v>21.164383561643834</v>
      </c>
      <c r="H395" s="4">
        <v>22</v>
      </c>
      <c r="I395">
        <v>4.7850000000000001</v>
      </c>
      <c r="J395" s="35">
        <f t="shared" si="21"/>
        <v>4.8890386424099095</v>
      </c>
      <c r="K395" s="50">
        <f t="shared" si="20"/>
        <v>0.10403864240990934</v>
      </c>
      <c r="L395" s="35">
        <v>9.6740386424099096</v>
      </c>
      <c r="M395">
        <v>74.426000000000002</v>
      </c>
    </row>
    <row r="396" spans="1:13" x14ac:dyDescent="0.35">
      <c r="A396" s="4" t="s">
        <v>217</v>
      </c>
      <c r="B396" s="4">
        <v>2020</v>
      </c>
      <c r="C396" s="5">
        <v>43890</v>
      </c>
      <c r="D396" s="4" t="s">
        <v>20</v>
      </c>
      <c r="E396" s="4" t="s">
        <v>100</v>
      </c>
      <c r="F396" s="4" t="s">
        <v>44</v>
      </c>
      <c r="G396" s="11">
        <f>(C396-VLOOKUP(E396,Riders!$A$2:$C$1999,2,FALSE))/365</f>
        <v>21.353424657534248</v>
      </c>
      <c r="H396" s="4">
        <v>23</v>
      </c>
      <c r="I396">
        <v>4.7969999999999997</v>
      </c>
      <c r="J396" s="35">
        <f t="shared" si="21"/>
        <v>4.8849740469306804</v>
      </c>
      <c r="K396" s="50">
        <f t="shared" si="20"/>
        <v>8.7974046930680672E-2</v>
      </c>
      <c r="L396" s="35">
        <v>9.6819740469306801</v>
      </c>
      <c r="M396">
        <v>74.364999999999995</v>
      </c>
    </row>
    <row r="397" spans="1:13" x14ac:dyDescent="0.35">
      <c r="A397" s="4" t="s">
        <v>217</v>
      </c>
      <c r="B397" s="4">
        <v>2020</v>
      </c>
      <c r="C397" s="5">
        <v>43890</v>
      </c>
      <c r="D397" s="4" t="s">
        <v>20</v>
      </c>
      <c r="E397" s="4" t="s">
        <v>201</v>
      </c>
      <c r="F397" s="4" t="s">
        <v>39</v>
      </c>
      <c r="G397" s="11" t="e">
        <f>(C397-VLOOKUP(E397,Riders!$A$2:$C$1999,2,FALSE))/365</f>
        <v>#N/A</v>
      </c>
      <c r="H397" s="4">
        <v>24</v>
      </c>
      <c r="I397">
        <v>4.8019999999999996</v>
      </c>
      <c r="J397" s="35">
        <f t="shared" si="21"/>
        <v>4.8910533117932147</v>
      </c>
      <c r="K397" s="50">
        <f t="shared" si="20"/>
        <v>8.9053311793215073E-2</v>
      </c>
      <c r="L397" s="35">
        <v>9.6930533117932143</v>
      </c>
      <c r="M397">
        <v>74.28</v>
      </c>
    </row>
    <row r="398" spans="1:13" x14ac:dyDescent="0.35">
      <c r="A398" s="4" t="s">
        <v>217</v>
      </c>
      <c r="B398" s="4">
        <v>2020</v>
      </c>
      <c r="C398" s="5">
        <v>43890</v>
      </c>
      <c r="D398" s="4" t="s">
        <v>20</v>
      </c>
      <c r="E398" s="4" t="s">
        <v>295</v>
      </c>
      <c r="F398" s="4" t="s">
        <v>23</v>
      </c>
      <c r="G398" s="11">
        <f>(C398-VLOOKUP(E398,Riders!$A$2:$C$1999,2,FALSE))/365</f>
        <v>22.230136986301371</v>
      </c>
      <c r="H398" s="4">
        <v>25</v>
      </c>
      <c r="I398">
        <v>4.827</v>
      </c>
      <c r="J398" s="35">
        <f t="shared" si="21"/>
        <v>4.8770271712760795</v>
      </c>
      <c r="K398" s="50">
        <f t="shared" si="20"/>
        <v>5.0027171276079585E-2</v>
      </c>
      <c r="L398" s="35">
        <v>9.7040271712760795</v>
      </c>
      <c r="M398">
        <v>74.195999999999998</v>
      </c>
    </row>
    <row r="399" spans="1:13" x14ac:dyDescent="0.35">
      <c r="A399" s="4" t="s">
        <v>217</v>
      </c>
      <c r="B399" s="4">
        <v>2020</v>
      </c>
      <c r="C399" s="5">
        <v>43890</v>
      </c>
      <c r="D399" s="4" t="s">
        <v>20</v>
      </c>
      <c r="E399" s="51" t="s">
        <v>955</v>
      </c>
      <c r="F399" s="4" t="s">
        <v>35</v>
      </c>
      <c r="G399" s="11">
        <f>(C399-VLOOKUP(E399,Riders!$A$2:$C$1999,2,FALSE))/365</f>
        <v>120.24657534246575</v>
      </c>
      <c r="H399" s="4">
        <v>26</v>
      </c>
      <c r="I399">
        <v>4.8380000000000001</v>
      </c>
      <c r="J399" s="35">
        <f t="shared" si="21"/>
        <v>4.9150579900573002</v>
      </c>
      <c r="K399" s="50">
        <f t="shared" si="20"/>
        <v>7.7057990057300074E-2</v>
      </c>
      <c r="L399" s="35">
        <v>9.7530579900573002</v>
      </c>
      <c r="M399">
        <v>73.822999999999993</v>
      </c>
    </row>
    <row r="400" spans="1:13" x14ac:dyDescent="0.35">
      <c r="A400" s="4" t="s">
        <v>217</v>
      </c>
      <c r="B400" s="4">
        <v>2020</v>
      </c>
      <c r="C400" s="5">
        <v>43890</v>
      </c>
      <c r="D400" s="4" t="s">
        <v>20</v>
      </c>
      <c r="E400" s="4" t="s">
        <v>232</v>
      </c>
      <c r="F400" s="4" t="s">
        <v>212</v>
      </c>
      <c r="G400" s="11">
        <f>(C400-VLOOKUP(E400,Riders!$A$2:$C$1999,2,FALSE))/365</f>
        <v>21.197260273972603</v>
      </c>
      <c r="H400" s="4">
        <v>27</v>
      </c>
      <c r="I400">
        <v>4.83</v>
      </c>
      <c r="J400" s="35">
        <f t="shared" si="21"/>
        <v>4.9340358014646064</v>
      </c>
      <c r="K400" s="50">
        <f t="shared" si="20"/>
        <v>0.10403580146460634</v>
      </c>
      <c r="L400" s="35">
        <v>9.7640358014646065</v>
      </c>
      <c r="M400">
        <v>73.739999999999995</v>
      </c>
    </row>
    <row r="401" spans="1:13" x14ac:dyDescent="0.35">
      <c r="A401" s="4" t="s">
        <v>217</v>
      </c>
      <c r="B401" s="4">
        <v>2020</v>
      </c>
      <c r="C401" s="5">
        <v>43890</v>
      </c>
      <c r="D401" s="4" t="s">
        <v>20</v>
      </c>
      <c r="E401" s="4" t="s">
        <v>143</v>
      </c>
      <c r="F401" s="4" t="s">
        <v>95</v>
      </c>
      <c r="G401" s="11">
        <f>(C401-VLOOKUP(E401,Riders!$A$2:$C$1999,2,FALSE))/365</f>
        <v>24.909589041095892</v>
      </c>
      <c r="H401" s="4">
        <v>28</v>
      </c>
      <c r="I401">
        <v>4.8129999999999997</v>
      </c>
      <c r="J401" s="35">
        <f t="shared" si="21"/>
        <v>4.9519627710794358</v>
      </c>
      <c r="K401" s="50">
        <f t="shared" si="20"/>
        <v>0.13896277107943611</v>
      </c>
      <c r="L401" s="35">
        <v>9.7649627710794356</v>
      </c>
      <c r="M401">
        <v>73.733000000000004</v>
      </c>
    </row>
    <row r="402" spans="1:13" x14ac:dyDescent="0.35">
      <c r="A402" s="4" t="s">
        <v>217</v>
      </c>
      <c r="B402" s="4">
        <v>2020</v>
      </c>
      <c r="C402" s="5">
        <v>43890</v>
      </c>
      <c r="D402" s="4" t="s">
        <v>20</v>
      </c>
      <c r="E402" s="4" t="s">
        <v>213</v>
      </c>
      <c r="F402" s="4" t="s">
        <v>42</v>
      </c>
      <c r="G402" s="11">
        <f>(C402-VLOOKUP(E402,Riders!$A$2:$C$1999,2,FALSE))/365</f>
        <v>120.24657534246575</v>
      </c>
      <c r="H402" s="4">
        <v>29</v>
      </c>
      <c r="I402">
        <v>4.851</v>
      </c>
      <c r="J402" s="35">
        <f t="shared" si="21"/>
        <v>4.9329380350591103</v>
      </c>
      <c r="K402" s="50">
        <f t="shared" si="20"/>
        <v>8.1938035059110348E-2</v>
      </c>
      <c r="L402" s="35">
        <v>9.7839380350591103</v>
      </c>
      <c r="M402">
        <v>73.59</v>
      </c>
    </row>
    <row r="403" spans="1:13" x14ac:dyDescent="0.35">
      <c r="A403" s="4" t="s">
        <v>217</v>
      </c>
      <c r="B403" s="4">
        <v>2020</v>
      </c>
      <c r="C403" s="5">
        <v>43890</v>
      </c>
      <c r="D403" s="4" t="s">
        <v>20</v>
      </c>
      <c r="E403" s="4" t="s">
        <v>229</v>
      </c>
      <c r="F403" s="4" t="s">
        <v>152</v>
      </c>
      <c r="G403" s="11" t="e">
        <f>(C403-VLOOKUP(E403,Riders!$A$2:$C$1999,2,FALSE))/365</f>
        <v>#N/A</v>
      </c>
      <c r="H403" s="4">
        <v>30</v>
      </c>
      <c r="I403">
        <v>4.843</v>
      </c>
      <c r="J403" s="35">
        <f t="shared" si="21"/>
        <v>4.9639929307925961</v>
      </c>
      <c r="K403" s="50">
        <f t="shared" si="20"/>
        <v>0.1209929307925961</v>
      </c>
      <c r="L403" s="35">
        <v>9.806992930792596</v>
      </c>
      <c r="M403">
        <v>73.417000000000002</v>
      </c>
    </row>
    <row r="404" spans="1:13" x14ac:dyDescent="0.35">
      <c r="A404" s="4" t="s">
        <v>217</v>
      </c>
      <c r="B404" s="4">
        <v>2020</v>
      </c>
      <c r="C404" s="5">
        <v>43890</v>
      </c>
      <c r="D404" s="4" t="s">
        <v>20</v>
      </c>
      <c r="E404" s="4" t="s">
        <v>816</v>
      </c>
      <c r="F404" s="4" t="s">
        <v>42</v>
      </c>
      <c r="G404" s="11" t="e">
        <f>(C404-VLOOKUP(E404,Riders!$A$2:$C$1999,2,FALSE))/365</f>
        <v>#N/A</v>
      </c>
      <c r="H404" s="4">
        <v>31</v>
      </c>
      <c r="I404">
        <v>4.8529999999999998</v>
      </c>
      <c r="J404" s="35">
        <f t="shared" si="21"/>
        <v>4.9819907113976623</v>
      </c>
      <c r="K404" s="50">
        <f t="shared" si="20"/>
        <v>0.12899071139766249</v>
      </c>
      <c r="L404" s="35">
        <v>9.834990711397662</v>
      </c>
      <c r="M404">
        <v>73.207999999999998</v>
      </c>
    </row>
    <row r="405" spans="1:13" x14ac:dyDescent="0.35">
      <c r="A405" s="4" t="s">
        <v>217</v>
      </c>
      <c r="B405" s="4">
        <v>2020</v>
      </c>
      <c r="C405" s="5">
        <v>43890</v>
      </c>
      <c r="D405" s="4" t="s">
        <v>20</v>
      </c>
      <c r="E405" s="4" t="s">
        <v>50</v>
      </c>
      <c r="F405" s="4" t="s">
        <v>44</v>
      </c>
      <c r="G405" s="11">
        <f>(C405-VLOOKUP(E405,Riders!$A$2:$C$1999,2,FALSE))/365</f>
        <v>25.63013698630137</v>
      </c>
      <c r="H405" s="4">
        <v>32</v>
      </c>
      <c r="I405">
        <v>4.899</v>
      </c>
      <c r="J405" s="35">
        <f t="shared" si="21"/>
        <v>5.0369682049017444</v>
      </c>
      <c r="K405" s="50">
        <f t="shared" si="20"/>
        <v>0.13796820490174433</v>
      </c>
      <c r="L405" s="35">
        <v>9.9359682049017444</v>
      </c>
      <c r="M405">
        <v>72.463999999999999</v>
      </c>
    </row>
    <row r="406" spans="1:13" x14ac:dyDescent="0.35">
      <c r="A406" s="4" t="s">
        <v>217</v>
      </c>
      <c r="B406" s="4">
        <v>2020</v>
      </c>
      <c r="C406" s="5">
        <v>43890</v>
      </c>
      <c r="D406" s="4" t="s">
        <v>20</v>
      </c>
      <c r="E406" s="4" t="s">
        <v>51</v>
      </c>
      <c r="F406" s="4" t="s">
        <v>52</v>
      </c>
      <c r="G406" s="11">
        <f>(C406-VLOOKUP(E406,Riders!$A$2:$C$1999,2,FALSE))/365</f>
        <v>22.254794520547946</v>
      </c>
      <c r="H406" s="4">
        <v>33</v>
      </c>
      <c r="I406">
        <v>4.9509999999999996</v>
      </c>
      <c r="J406" s="35">
        <f t="shared" si="21"/>
        <v>4.9940261056935276</v>
      </c>
      <c r="K406" s="50">
        <f t="shared" si="20"/>
        <v>4.3026105693527938E-2</v>
      </c>
      <c r="L406" s="35">
        <v>9.9450261056935272</v>
      </c>
      <c r="M406">
        <v>72.397999999999996</v>
      </c>
    </row>
    <row r="407" spans="1:13" x14ac:dyDescent="0.35">
      <c r="A407" s="4" t="s">
        <v>217</v>
      </c>
      <c r="B407" s="4">
        <v>2020</v>
      </c>
      <c r="C407" s="5">
        <v>43890</v>
      </c>
      <c r="D407" s="4" t="s">
        <v>20</v>
      </c>
      <c r="E407" s="4" t="s">
        <v>62</v>
      </c>
      <c r="F407" s="4" t="s">
        <v>63</v>
      </c>
      <c r="G407" s="11">
        <f>(C407-VLOOKUP(E407,Riders!$A$2:$C$1999,2,FALSE))/365</f>
        <v>30.276712328767122</v>
      </c>
      <c r="H407" s="4">
        <v>34</v>
      </c>
      <c r="I407">
        <v>5.0460000000000003</v>
      </c>
      <c r="J407" s="35">
        <f t="shared" si="21"/>
        <v>5.1380195759487401</v>
      </c>
      <c r="K407" s="50">
        <f t="shared" si="20"/>
        <v>9.2019575948739885E-2</v>
      </c>
      <c r="L407" s="35">
        <v>10.18401957594874</v>
      </c>
      <c r="M407">
        <v>70.698999999999998</v>
      </c>
    </row>
    <row r="408" spans="1:13" x14ac:dyDescent="0.35">
      <c r="A408" s="1" t="s">
        <v>162</v>
      </c>
      <c r="B408" s="1">
        <v>2020</v>
      </c>
      <c r="C408" s="2">
        <v>43856</v>
      </c>
      <c r="D408" s="1" t="s">
        <v>66</v>
      </c>
      <c r="E408" s="1" t="s">
        <v>202</v>
      </c>
      <c r="F408" s="1" t="s">
        <v>46</v>
      </c>
      <c r="G408" s="11">
        <f>(C408-VLOOKUP(E408,Riders!$A$2:$C$1999,2,FALSE))/365</f>
        <v>24.536986301369861</v>
      </c>
      <c r="H408" s="1">
        <v>1</v>
      </c>
      <c r="I408">
        <v>4.7699999999999996</v>
      </c>
      <c r="J408" s="35">
        <v>4.8870409217109056</v>
      </c>
      <c r="K408" s="50">
        <f t="shared" si="20"/>
        <v>0.11704092171090608</v>
      </c>
      <c r="L408" s="35">
        <f t="shared" ref="L408:L438" si="22">3.6*200/M408</f>
        <v>9.6570409217109052</v>
      </c>
      <c r="M408">
        <v>74.557000000000002</v>
      </c>
    </row>
    <row r="409" spans="1:13" x14ac:dyDescent="0.35">
      <c r="A409" s="1" t="s">
        <v>162</v>
      </c>
      <c r="B409" s="1">
        <v>2020</v>
      </c>
      <c r="C409" s="2">
        <v>43856</v>
      </c>
      <c r="D409" s="1" t="s">
        <v>66</v>
      </c>
      <c r="E409" s="1" t="s">
        <v>911</v>
      </c>
      <c r="F409" s="1" t="s">
        <v>27</v>
      </c>
      <c r="G409" s="11" t="e">
        <f>(C409-VLOOKUP(E409,Riders!$A$2:$C$1999,2,FALSE))/365</f>
        <v>#N/A</v>
      </c>
      <c r="H409" s="1">
        <v>2</v>
      </c>
      <c r="I409">
        <v>4.798</v>
      </c>
      <c r="J409" s="35">
        <v>4.8669484536082486</v>
      </c>
      <c r="K409" s="50">
        <f t="shared" si="20"/>
        <v>6.8948453608248528E-2</v>
      </c>
      <c r="L409" s="35">
        <f t="shared" si="22"/>
        <v>9.6649484536082486</v>
      </c>
      <c r="M409">
        <v>74.495999999999995</v>
      </c>
    </row>
    <row r="410" spans="1:13" x14ac:dyDescent="0.35">
      <c r="A410" s="1" t="s">
        <v>162</v>
      </c>
      <c r="B410" s="1">
        <v>2020</v>
      </c>
      <c r="C410" s="2">
        <v>43856</v>
      </c>
      <c r="D410" s="1" t="s">
        <v>66</v>
      </c>
      <c r="E410" s="1" t="s">
        <v>134</v>
      </c>
      <c r="F410" s="1" t="s">
        <v>216</v>
      </c>
      <c r="G410" s="11">
        <f>(C410-VLOOKUP(E410,Riders!$A$2:$C$1999,2,FALSE))/365</f>
        <v>20.279452054794522</v>
      </c>
      <c r="H410" s="1">
        <v>3</v>
      </c>
      <c r="I410">
        <v>4.8550000000000004</v>
      </c>
      <c r="J410" s="35">
        <v>4.90004010405376</v>
      </c>
      <c r="K410" s="50">
        <f t="shared" si="20"/>
        <v>4.5040104053759578E-2</v>
      </c>
      <c r="L410" s="35">
        <f t="shared" si="22"/>
        <v>9.7550401040537604</v>
      </c>
      <c r="M410">
        <v>73.808000000000007</v>
      </c>
    </row>
    <row r="411" spans="1:13" x14ac:dyDescent="0.35">
      <c r="A411" s="1" t="s">
        <v>162</v>
      </c>
      <c r="B411" s="1">
        <v>2020</v>
      </c>
      <c r="C411" s="2">
        <v>43856</v>
      </c>
      <c r="D411" s="1" t="s">
        <v>66</v>
      </c>
      <c r="E411" s="1" t="s">
        <v>30</v>
      </c>
      <c r="F411" s="1" t="s">
        <v>31</v>
      </c>
      <c r="G411" s="11">
        <f>(C411-VLOOKUP(E411,Riders!$A$2:$C$1999,2,FALSE))/365</f>
        <v>23.923287671232877</v>
      </c>
      <c r="H411" s="1">
        <v>4</v>
      </c>
      <c r="I411">
        <v>4.835</v>
      </c>
      <c r="J411" s="35">
        <v>4.9420294125634827</v>
      </c>
      <c r="K411" s="50">
        <f t="shared" si="20"/>
        <v>0.10702941256348275</v>
      </c>
      <c r="L411" s="35">
        <f t="shared" si="22"/>
        <v>9.7770294125634827</v>
      </c>
      <c r="M411">
        <v>73.641999999999996</v>
      </c>
    </row>
    <row r="412" spans="1:13" x14ac:dyDescent="0.35">
      <c r="A412" s="1" t="s">
        <v>162</v>
      </c>
      <c r="B412" s="1">
        <v>2020</v>
      </c>
      <c r="C412" s="2">
        <v>43856</v>
      </c>
      <c r="D412" s="1" t="s">
        <v>66</v>
      </c>
      <c r="E412" s="1" t="s">
        <v>96</v>
      </c>
      <c r="F412" s="1" t="s">
        <v>27</v>
      </c>
      <c r="G412" s="11">
        <f>(C412-VLOOKUP(E412,Riders!$A$2:$C$1999,2,FALSE))/365</f>
        <v>21.027397260273972</v>
      </c>
      <c r="H412" s="1">
        <v>5</v>
      </c>
      <c r="I412">
        <v>4.891</v>
      </c>
      <c r="J412" s="35">
        <v>4.9139896502887019</v>
      </c>
      <c r="K412" s="50">
        <f t="shared" si="20"/>
        <v>2.2989650288701924E-2</v>
      </c>
      <c r="L412" s="35">
        <f t="shared" si="22"/>
        <v>9.804989650288702</v>
      </c>
      <c r="M412">
        <v>73.432000000000002</v>
      </c>
    </row>
    <row r="413" spans="1:13" x14ac:dyDescent="0.35">
      <c r="A413" s="1" t="s">
        <v>162</v>
      </c>
      <c r="B413" s="1">
        <v>2020</v>
      </c>
      <c r="C413" s="2">
        <v>43856</v>
      </c>
      <c r="D413" s="1" t="s">
        <v>66</v>
      </c>
      <c r="E413" s="1" t="s">
        <v>755</v>
      </c>
      <c r="F413" s="1" t="s">
        <v>109</v>
      </c>
      <c r="G413" s="11">
        <f>(C413-VLOOKUP(E413,Riders!$A$2:$C$1999,2,FALSE))/365</f>
        <v>26.287671232876711</v>
      </c>
      <c r="H413" s="1">
        <v>6</v>
      </c>
      <c r="I413">
        <v>4.8449999999999998</v>
      </c>
      <c r="J413" s="35">
        <v>4.9630616818101325</v>
      </c>
      <c r="K413" s="50">
        <f t="shared" si="20"/>
        <v>0.11806168181013277</v>
      </c>
      <c r="L413" s="35">
        <f t="shared" si="22"/>
        <v>9.8080616818101323</v>
      </c>
      <c r="M413">
        <v>73.409000000000006</v>
      </c>
    </row>
    <row r="414" spans="1:13" x14ac:dyDescent="0.35">
      <c r="A414" s="1" t="s">
        <v>162</v>
      </c>
      <c r="B414" s="1">
        <v>2020</v>
      </c>
      <c r="C414" s="2">
        <v>43856</v>
      </c>
      <c r="D414" s="1" t="s">
        <v>66</v>
      </c>
      <c r="E414" s="1" t="s">
        <v>205</v>
      </c>
      <c r="F414" s="1" t="s">
        <v>102</v>
      </c>
      <c r="G414" s="11" t="e">
        <f>(C414-VLOOKUP(E414,Riders!$A$2:$C$1999,2,FALSE))/365</f>
        <v>#N/A</v>
      </c>
      <c r="H414" s="1">
        <v>7</v>
      </c>
      <c r="I414">
        <v>4.88</v>
      </c>
      <c r="J414" s="35">
        <v>4.9319378577269015</v>
      </c>
      <c r="K414" s="50">
        <f t="shared" si="20"/>
        <v>5.1937857726901626E-2</v>
      </c>
      <c r="L414" s="35">
        <f t="shared" si="22"/>
        <v>9.8119378577269014</v>
      </c>
      <c r="M414">
        <v>73.38</v>
      </c>
    </row>
    <row r="415" spans="1:13" x14ac:dyDescent="0.35">
      <c r="A415" s="1" t="s">
        <v>162</v>
      </c>
      <c r="B415" s="1">
        <v>2020</v>
      </c>
      <c r="C415" s="2">
        <v>43856</v>
      </c>
      <c r="D415" s="1" t="s">
        <v>66</v>
      </c>
      <c r="E415" s="1" t="s">
        <v>756</v>
      </c>
      <c r="F415" s="1" t="s">
        <v>82</v>
      </c>
      <c r="G415" s="11" t="e">
        <f>(C415-VLOOKUP(E415,Riders!$A$2:$C$1999,2,FALSE))/365</f>
        <v>#N/A</v>
      </c>
      <c r="H415" s="1">
        <v>8</v>
      </c>
      <c r="I415">
        <v>4.859</v>
      </c>
      <c r="J415" s="35">
        <v>4.966997952917092</v>
      </c>
      <c r="K415" s="50">
        <f t="shared" si="20"/>
        <v>0.10799795291709202</v>
      </c>
      <c r="L415" s="35">
        <f t="shared" si="22"/>
        <v>9.825997952917092</v>
      </c>
      <c r="M415">
        <v>73.275000000000006</v>
      </c>
    </row>
    <row r="416" spans="1:13" x14ac:dyDescent="0.35">
      <c r="A416" s="21" t="s">
        <v>162</v>
      </c>
      <c r="B416" s="21">
        <v>2020</v>
      </c>
      <c r="C416" s="22">
        <v>43856</v>
      </c>
      <c r="D416" s="21" t="s">
        <v>66</v>
      </c>
      <c r="E416" s="21" t="s">
        <v>201</v>
      </c>
      <c r="F416" s="21" t="s">
        <v>39</v>
      </c>
      <c r="G416" s="11" t="e">
        <f>(C416-VLOOKUP(E416,Riders!$A$2:$C$1999,2,FALSE))/365</f>
        <v>#N/A</v>
      </c>
      <c r="H416" s="21">
        <v>9</v>
      </c>
      <c r="I416">
        <v>4.8860000000000001</v>
      </c>
      <c r="J416" s="35">
        <v>4.9530226570827294</v>
      </c>
      <c r="K416" s="50">
        <f t="shared" si="20"/>
        <v>6.7022657082729253E-2</v>
      </c>
      <c r="L416" s="35">
        <f t="shared" si="22"/>
        <v>9.8390226570827295</v>
      </c>
      <c r="M416">
        <v>73.177999999999997</v>
      </c>
    </row>
    <row r="417" spans="1:13" x14ac:dyDescent="0.35">
      <c r="A417" s="1" t="s">
        <v>162</v>
      </c>
      <c r="B417" s="1">
        <v>2020</v>
      </c>
      <c r="C417" s="2">
        <v>43856</v>
      </c>
      <c r="D417" s="1" t="s">
        <v>66</v>
      </c>
      <c r="E417" s="1" t="s">
        <v>174</v>
      </c>
      <c r="F417" s="1" t="s">
        <v>37</v>
      </c>
      <c r="G417" s="11">
        <f>(C417-VLOOKUP(E417,Riders!$A$2:$C$1999,2,FALSE))/365</f>
        <v>29.715068493150685</v>
      </c>
      <c r="H417" s="1">
        <v>10</v>
      </c>
      <c r="I417" s="3">
        <v>4.923</v>
      </c>
      <c r="J417" s="23">
        <v>4.9509697472538026</v>
      </c>
      <c r="K417" s="50">
        <f t="shared" si="20"/>
        <v>2.7969747253802524E-2</v>
      </c>
      <c r="L417" s="23">
        <f t="shared" si="22"/>
        <v>9.8739697472538026</v>
      </c>
      <c r="M417" s="3">
        <v>72.918999999999997</v>
      </c>
    </row>
    <row r="418" spans="1:13" x14ac:dyDescent="0.35">
      <c r="A418" s="1" t="s">
        <v>162</v>
      </c>
      <c r="B418" s="1">
        <v>2020</v>
      </c>
      <c r="C418" s="2">
        <v>43856</v>
      </c>
      <c r="D418" s="1" t="s">
        <v>66</v>
      </c>
      <c r="E418" s="1" t="s">
        <v>143</v>
      </c>
      <c r="F418" s="1" t="s">
        <v>95</v>
      </c>
      <c r="G418" s="11">
        <f>(C418-VLOOKUP(E418,Riders!$A$2:$C$1999,2,FALSE))/365</f>
        <v>24.816438356164383</v>
      </c>
      <c r="H418" s="1">
        <v>11</v>
      </c>
      <c r="I418" s="3">
        <v>4.8710000000000004</v>
      </c>
      <c r="J418" s="23">
        <v>5.0120505682754075</v>
      </c>
      <c r="K418" s="50">
        <f t="shared" si="20"/>
        <v>0.14105056827540707</v>
      </c>
      <c r="L418" s="23">
        <f t="shared" si="22"/>
        <v>9.883050568275408</v>
      </c>
      <c r="M418" s="3">
        <v>72.852000000000004</v>
      </c>
    </row>
    <row r="419" spans="1:13" x14ac:dyDescent="0.35">
      <c r="A419" s="1" t="s">
        <v>162</v>
      </c>
      <c r="B419" s="1">
        <v>2020</v>
      </c>
      <c r="C419" s="2">
        <v>43856</v>
      </c>
      <c r="D419" s="1" t="s">
        <v>66</v>
      </c>
      <c r="E419" s="1" t="s">
        <v>183</v>
      </c>
      <c r="F419" s="1" t="s">
        <v>33</v>
      </c>
      <c r="G419" s="11">
        <f>(C419-VLOOKUP(E419,Riders!$A$2:$C$1999,2,FALSE))/365</f>
        <v>28.583561643835615</v>
      </c>
      <c r="H419" s="1">
        <v>12</v>
      </c>
      <c r="I419" s="3">
        <v>4.8789999999999996</v>
      </c>
      <c r="J419" s="23">
        <v>5.0050002745555631</v>
      </c>
      <c r="K419" s="50">
        <f t="shared" si="20"/>
        <v>0.12600027455556351</v>
      </c>
      <c r="L419" s="23">
        <f t="shared" si="22"/>
        <v>9.8840002745555626</v>
      </c>
      <c r="M419" s="3">
        <v>72.844999999999999</v>
      </c>
    </row>
    <row r="420" spans="1:13" x14ac:dyDescent="0.35">
      <c r="A420" s="1" t="s">
        <v>162</v>
      </c>
      <c r="B420" s="1">
        <v>2020</v>
      </c>
      <c r="C420" s="2">
        <v>43856</v>
      </c>
      <c r="D420" s="1" t="s">
        <v>66</v>
      </c>
      <c r="E420" s="1" t="s">
        <v>254</v>
      </c>
      <c r="F420" s="1" t="s">
        <v>31</v>
      </c>
      <c r="G420" s="11">
        <f>(C420-VLOOKUP(E420,Riders!$A$2:$C$1999,2,FALSE))/365</f>
        <v>120.15342465753425</v>
      </c>
      <c r="H420" s="1">
        <v>13</v>
      </c>
      <c r="I420" s="3">
        <v>4.9080000000000004</v>
      </c>
      <c r="J420" s="23">
        <v>4.9929900990099005</v>
      </c>
      <c r="K420" s="50">
        <f t="shared" si="20"/>
        <v>8.4990099009900177E-2</v>
      </c>
      <c r="L420" s="23">
        <f t="shared" si="22"/>
        <v>9.9009900990099009</v>
      </c>
      <c r="M420" s="3">
        <v>72.72</v>
      </c>
    </row>
    <row r="421" spans="1:13" x14ac:dyDescent="0.35">
      <c r="A421" s="1" t="s">
        <v>162</v>
      </c>
      <c r="B421" s="1">
        <v>2020</v>
      </c>
      <c r="C421" s="2">
        <v>43856</v>
      </c>
      <c r="D421" s="1" t="s">
        <v>66</v>
      </c>
      <c r="E421" s="1" t="s">
        <v>229</v>
      </c>
      <c r="F421" s="1" t="s">
        <v>152</v>
      </c>
      <c r="G421" s="11" t="e">
        <f>(C421-VLOOKUP(E421,Riders!$A$2:$C$1999,2,FALSE))/365</f>
        <v>#N/A</v>
      </c>
      <c r="H421" s="1">
        <v>14</v>
      </c>
      <c r="I421" s="3">
        <v>4.8920000000000003</v>
      </c>
      <c r="J421" s="23">
        <v>5.0300020395226399</v>
      </c>
      <c r="K421" s="50">
        <f t="shared" si="20"/>
        <v>0.13800203952263956</v>
      </c>
      <c r="L421" s="23">
        <f t="shared" si="22"/>
        <v>9.9220020395226403</v>
      </c>
      <c r="M421" s="3">
        <v>72.566000000000003</v>
      </c>
    </row>
    <row r="422" spans="1:13" x14ac:dyDescent="0.35">
      <c r="A422" s="1" t="s">
        <v>162</v>
      </c>
      <c r="B422" s="1">
        <v>2020</v>
      </c>
      <c r="C422" s="2">
        <v>43856</v>
      </c>
      <c r="D422" s="1" t="s">
        <v>66</v>
      </c>
      <c r="E422" s="1" t="s">
        <v>105</v>
      </c>
      <c r="F422" s="1" t="s">
        <v>39</v>
      </c>
      <c r="G422" s="11">
        <f>(C422-VLOOKUP(E422,Riders!$A$2:$C$1999,2,FALSE))/365</f>
        <v>21.07123287671233</v>
      </c>
      <c r="H422" s="1">
        <v>15</v>
      </c>
      <c r="I422" s="3">
        <v>4.9210000000000003</v>
      </c>
      <c r="J422" s="23">
        <v>5.0040110277900309</v>
      </c>
      <c r="K422" s="50">
        <f t="shared" si="20"/>
        <v>8.3011027790030667E-2</v>
      </c>
      <c r="L422" s="23">
        <f t="shared" si="22"/>
        <v>9.9250110277900312</v>
      </c>
      <c r="M422" s="3">
        <v>72.543999999999997</v>
      </c>
    </row>
    <row r="423" spans="1:13" x14ac:dyDescent="0.35">
      <c r="A423" s="1" t="s">
        <v>162</v>
      </c>
      <c r="B423" s="1">
        <v>2020</v>
      </c>
      <c r="C423" s="2">
        <v>43856</v>
      </c>
      <c r="D423" s="1" t="s">
        <v>66</v>
      </c>
      <c r="E423" s="1" t="s">
        <v>128</v>
      </c>
      <c r="F423" s="1" t="s">
        <v>104</v>
      </c>
      <c r="G423" s="11">
        <f>(C423-VLOOKUP(E423,Riders!$A$2:$C$1999,2,FALSE))/365</f>
        <v>21.356164383561644</v>
      </c>
      <c r="H423" s="1">
        <v>16</v>
      </c>
      <c r="I423" s="3">
        <v>4.8860000000000001</v>
      </c>
      <c r="J423" s="23">
        <v>5.0429802109908293</v>
      </c>
      <c r="K423" s="50">
        <f t="shared" si="20"/>
        <v>0.15698021099082915</v>
      </c>
      <c r="L423" s="23">
        <f t="shared" si="22"/>
        <v>9.9289802109908294</v>
      </c>
      <c r="M423" s="3">
        <v>72.515000000000001</v>
      </c>
    </row>
    <row r="424" spans="1:13" x14ac:dyDescent="0.35">
      <c r="A424" s="1" t="s">
        <v>162</v>
      </c>
      <c r="B424" s="1">
        <v>2020</v>
      </c>
      <c r="C424" s="2">
        <v>43856</v>
      </c>
      <c r="D424" s="1" t="s">
        <v>66</v>
      </c>
      <c r="E424" s="1" t="s">
        <v>59</v>
      </c>
      <c r="F424" s="1" t="s">
        <v>37</v>
      </c>
      <c r="G424" s="11">
        <f>(C424-VLOOKUP(E424,Riders!$A$2:$C$1999,2,FALSE))/365</f>
        <v>26.205479452054796</v>
      </c>
      <c r="H424" s="1">
        <v>17</v>
      </c>
      <c r="I424" s="3">
        <v>4.9210000000000003</v>
      </c>
      <c r="J424" s="23">
        <v>5.0140084861530818</v>
      </c>
      <c r="K424" s="50">
        <f t="shared" si="20"/>
        <v>9.3008486153081549E-2</v>
      </c>
      <c r="L424" s="23">
        <f t="shared" si="22"/>
        <v>9.9350084861530821</v>
      </c>
      <c r="M424" s="3">
        <v>72.471000000000004</v>
      </c>
    </row>
    <row r="425" spans="1:13" x14ac:dyDescent="0.35">
      <c r="A425" s="1" t="s">
        <v>162</v>
      </c>
      <c r="B425" s="1">
        <v>2020</v>
      </c>
      <c r="C425" s="2">
        <v>43856</v>
      </c>
      <c r="D425" s="1" t="s">
        <v>66</v>
      </c>
      <c r="E425" s="1" t="s">
        <v>816</v>
      </c>
      <c r="F425" s="1" t="s">
        <v>42</v>
      </c>
      <c r="G425" s="11" t="e">
        <f>(C425-VLOOKUP(E425,Riders!$A$2:$C$1999,2,FALSE))/365</f>
        <v>#N/A</v>
      </c>
      <c r="H425" s="1">
        <v>18</v>
      </c>
      <c r="I425" s="3">
        <v>4.9480000000000004</v>
      </c>
      <c r="J425" s="23">
        <v>5.0240229356527522</v>
      </c>
      <c r="K425" s="50">
        <f t="shared" si="20"/>
        <v>7.6022935652751755E-2</v>
      </c>
      <c r="L425" s="23">
        <f t="shared" si="22"/>
        <v>9.9720229356527526</v>
      </c>
      <c r="M425" s="3">
        <v>72.201999999999998</v>
      </c>
    </row>
    <row r="426" spans="1:13" x14ac:dyDescent="0.35">
      <c r="A426" s="1" t="s">
        <v>162</v>
      </c>
      <c r="B426" s="1">
        <v>2020</v>
      </c>
      <c r="C426" s="2">
        <v>43856</v>
      </c>
      <c r="D426" s="1" t="s">
        <v>66</v>
      </c>
      <c r="E426" s="1" t="s">
        <v>327</v>
      </c>
      <c r="F426" s="1" t="s">
        <v>198</v>
      </c>
      <c r="G426" s="11">
        <f>(C426-VLOOKUP(E426,Riders!$A$2:$C$1999,2,FALSE))/365</f>
        <v>120.15342465753425</v>
      </c>
      <c r="H426" s="1">
        <v>19</v>
      </c>
      <c r="I426" s="3">
        <v>4.952</v>
      </c>
      <c r="J426" s="23">
        <v>5.0280399201596797</v>
      </c>
      <c r="K426" s="50">
        <f t="shared" si="20"/>
        <v>7.6039920159679752E-2</v>
      </c>
      <c r="L426" s="23">
        <f t="shared" si="22"/>
        <v>9.9800399201596797</v>
      </c>
      <c r="M426" s="3">
        <v>72.144000000000005</v>
      </c>
    </row>
    <row r="427" spans="1:13" x14ac:dyDescent="0.35">
      <c r="A427" s="1" t="s">
        <v>162</v>
      </c>
      <c r="B427" s="1">
        <v>2020</v>
      </c>
      <c r="C427" s="2">
        <v>43856</v>
      </c>
      <c r="D427" s="1" t="s">
        <v>66</v>
      </c>
      <c r="E427" s="1" t="s">
        <v>213</v>
      </c>
      <c r="F427" s="1" t="s">
        <v>42</v>
      </c>
      <c r="G427" s="11">
        <f>(C427-VLOOKUP(E427,Riders!$A$2:$C$1999,2,FALSE))/365</f>
        <v>120.15342465753425</v>
      </c>
      <c r="H427" s="1">
        <v>20</v>
      </c>
      <c r="I427" s="3">
        <v>4.944</v>
      </c>
      <c r="J427" s="23">
        <v>5.037008359094501</v>
      </c>
      <c r="K427" s="50">
        <f t="shared" si="20"/>
        <v>9.3008359094501003E-2</v>
      </c>
      <c r="L427" s="23">
        <f t="shared" si="22"/>
        <v>9.9810083590945009</v>
      </c>
      <c r="M427" s="3">
        <v>72.137</v>
      </c>
    </row>
    <row r="428" spans="1:13" x14ac:dyDescent="0.35">
      <c r="A428" s="1" t="s">
        <v>162</v>
      </c>
      <c r="B428" s="1">
        <v>2020</v>
      </c>
      <c r="C428" s="2">
        <v>43856</v>
      </c>
      <c r="D428" s="1" t="s">
        <v>66</v>
      </c>
      <c r="E428" s="1" t="s">
        <v>100</v>
      </c>
      <c r="F428" s="1" t="s">
        <v>44</v>
      </c>
      <c r="G428" s="11">
        <f>(C428-VLOOKUP(E428,Riders!$A$2:$C$1999,2,FALSE))/365</f>
        <v>21.260273972602739</v>
      </c>
      <c r="H428" s="1">
        <v>21</v>
      </c>
      <c r="I428" s="3">
        <v>4.9509999999999996</v>
      </c>
      <c r="J428" s="23">
        <v>5.0609587284812418</v>
      </c>
      <c r="K428" s="50">
        <f t="shared" si="20"/>
        <v>0.10995872848124222</v>
      </c>
      <c r="L428" s="23">
        <f t="shared" si="22"/>
        <v>10.011958728481241</v>
      </c>
      <c r="M428" s="3">
        <v>71.914000000000001</v>
      </c>
    </row>
    <row r="429" spans="1:13" x14ac:dyDescent="0.35">
      <c r="A429" s="1" t="s">
        <v>162</v>
      </c>
      <c r="B429" s="1">
        <v>2020</v>
      </c>
      <c r="C429" s="2">
        <v>43856</v>
      </c>
      <c r="D429" s="1" t="s">
        <v>66</v>
      </c>
      <c r="E429" s="1" t="s">
        <v>800</v>
      </c>
      <c r="F429" s="1" t="s">
        <v>198</v>
      </c>
      <c r="G429" s="11">
        <f>(C429-VLOOKUP(E429,Riders!$A$2:$C$1999,2,FALSE))/365</f>
        <v>25.909589041095892</v>
      </c>
      <c r="H429" s="1">
        <v>22</v>
      </c>
      <c r="I429" s="3">
        <v>4.9800000000000004</v>
      </c>
      <c r="J429" s="23">
        <v>5.0639422473320774</v>
      </c>
      <c r="K429" s="50">
        <f t="shared" si="20"/>
        <v>8.3942247332077002E-2</v>
      </c>
      <c r="L429" s="23">
        <f t="shared" si="22"/>
        <v>10.043942247332078</v>
      </c>
      <c r="M429" s="3">
        <v>71.685000000000002</v>
      </c>
    </row>
    <row r="430" spans="1:13" x14ac:dyDescent="0.35">
      <c r="A430" s="1" t="s">
        <v>162</v>
      </c>
      <c r="B430" s="1">
        <v>2020</v>
      </c>
      <c r="C430" s="2">
        <v>43856</v>
      </c>
      <c r="D430" s="1" t="s">
        <v>66</v>
      </c>
      <c r="E430" s="1" t="s">
        <v>50</v>
      </c>
      <c r="F430" s="1" t="s">
        <v>44</v>
      </c>
      <c r="G430" s="11">
        <f>(C430-VLOOKUP(E430,Riders!$A$2:$C$1999,2,FALSE))/365</f>
        <v>25.536986301369861</v>
      </c>
      <c r="H430" s="1">
        <v>23</v>
      </c>
      <c r="I430" s="3">
        <v>4.9729999999999999</v>
      </c>
      <c r="J430" s="23">
        <v>5.0750071452495247</v>
      </c>
      <c r="K430" s="50">
        <f t="shared" ref="K430:K493" si="23">J430-I430</f>
        <v>0.10200714524952481</v>
      </c>
      <c r="L430" s="23">
        <f t="shared" si="22"/>
        <v>10.048007145249525</v>
      </c>
      <c r="M430" s="3">
        <v>71.656000000000006</v>
      </c>
    </row>
    <row r="431" spans="1:13" x14ac:dyDescent="0.35">
      <c r="A431" s="1" t="s">
        <v>162</v>
      </c>
      <c r="B431" s="1">
        <v>2020</v>
      </c>
      <c r="C431" s="2">
        <v>43856</v>
      </c>
      <c r="D431" s="1" t="s">
        <v>66</v>
      </c>
      <c r="E431" s="1" t="s">
        <v>913</v>
      </c>
      <c r="F431" s="1" t="s">
        <v>29</v>
      </c>
      <c r="G431" s="11" t="e">
        <f>(C431-VLOOKUP(E431,Riders!$A$2:$C$1999,2,FALSE))/365</f>
        <v>#N/A</v>
      </c>
      <c r="H431" s="1">
        <v>24</v>
      </c>
      <c r="I431" s="3">
        <v>5.048</v>
      </c>
      <c r="J431" s="23">
        <v>5.0449391479877193</v>
      </c>
      <c r="K431" s="50">
        <f t="shared" si="23"/>
        <v>-3.0608520122807903E-3</v>
      </c>
      <c r="L431" s="23">
        <f t="shared" si="22"/>
        <v>10.092939147987719</v>
      </c>
      <c r="M431" s="3">
        <v>71.337000000000003</v>
      </c>
    </row>
    <row r="432" spans="1:13" x14ac:dyDescent="0.35">
      <c r="A432" s="1" t="s">
        <v>162</v>
      </c>
      <c r="B432" s="1">
        <v>2020</v>
      </c>
      <c r="C432" s="2">
        <v>43856</v>
      </c>
      <c r="D432" s="1" t="s">
        <v>66</v>
      </c>
      <c r="E432" s="1" t="s">
        <v>998</v>
      </c>
      <c r="F432" s="1" t="s">
        <v>29</v>
      </c>
      <c r="G432" s="11" t="e">
        <f>(C432-VLOOKUP(E432,Riders!$A$2:$C$1999,2,FALSE))/365</f>
        <v>#N/A</v>
      </c>
      <c r="H432" s="1">
        <v>25</v>
      </c>
      <c r="I432" s="3">
        <v>5.0010000000000003</v>
      </c>
      <c r="J432" s="23">
        <v>5.0950527238308903</v>
      </c>
      <c r="K432" s="50">
        <f t="shared" si="23"/>
        <v>9.4052723830889917E-2</v>
      </c>
      <c r="L432" s="23">
        <f t="shared" si="22"/>
        <v>10.096052723830891</v>
      </c>
      <c r="M432" s="3">
        <v>71.314999999999998</v>
      </c>
    </row>
    <row r="433" spans="1:13" x14ac:dyDescent="0.35">
      <c r="A433" s="1" t="s">
        <v>162</v>
      </c>
      <c r="B433" s="1">
        <v>2020</v>
      </c>
      <c r="C433" s="2">
        <v>43856</v>
      </c>
      <c r="D433" s="1" t="s">
        <v>66</v>
      </c>
      <c r="E433" s="1" t="s">
        <v>214</v>
      </c>
      <c r="F433" s="1" t="s">
        <v>164</v>
      </c>
      <c r="G433" s="11" t="e">
        <f>(C433-VLOOKUP(E433,Riders!$A$2:$C$1999,2,FALSE))/365</f>
        <v>#N/A</v>
      </c>
      <c r="H433" s="1">
        <v>26</v>
      </c>
      <c r="I433" s="3">
        <v>5.03</v>
      </c>
      <c r="J433" s="23">
        <v>5.1649789728558675</v>
      </c>
      <c r="K433" s="50">
        <f t="shared" si="23"/>
        <v>0.13497897285586724</v>
      </c>
      <c r="L433" s="23">
        <f t="shared" si="22"/>
        <v>10.194978972855868</v>
      </c>
      <c r="M433" s="3">
        <v>70.623000000000005</v>
      </c>
    </row>
    <row r="434" spans="1:13" x14ac:dyDescent="0.35">
      <c r="A434" s="1" t="s">
        <v>162</v>
      </c>
      <c r="B434" s="1">
        <v>2020</v>
      </c>
      <c r="C434" s="2">
        <v>43856</v>
      </c>
      <c r="D434" s="1" t="s">
        <v>66</v>
      </c>
      <c r="E434" s="1" t="s">
        <v>138</v>
      </c>
      <c r="F434" s="1" t="s">
        <v>104</v>
      </c>
      <c r="G434" s="11" t="e">
        <f>(C434-VLOOKUP(E434,Riders!$A$2:$C$1999,2,FALSE))/365</f>
        <v>#N/A</v>
      </c>
      <c r="H434" s="1">
        <v>27</v>
      </c>
      <c r="I434" s="3">
        <v>5.056</v>
      </c>
      <c r="J434" s="23">
        <v>5.1440340001133338</v>
      </c>
      <c r="K434" s="50">
        <f t="shared" si="23"/>
        <v>8.8034000113333732E-2</v>
      </c>
      <c r="L434" s="23">
        <f t="shared" si="22"/>
        <v>10.200034000113334</v>
      </c>
      <c r="M434" s="3">
        <v>70.587999999999994</v>
      </c>
    </row>
    <row r="435" spans="1:13" x14ac:dyDescent="0.35">
      <c r="A435" s="1" t="s">
        <v>162</v>
      </c>
      <c r="B435" s="1">
        <v>2020</v>
      </c>
      <c r="C435" s="2">
        <v>43856</v>
      </c>
      <c r="D435" s="1" t="s">
        <v>66</v>
      </c>
      <c r="E435" s="1" t="s">
        <v>57</v>
      </c>
      <c r="F435" s="1" t="s">
        <v>58</v>
      </c>
      <c r="G435" s="11">
        <f>(C435-VLOOKUP(E435,Riders!$A$2:$C$1999,2,FALSE))/365</f>
        <v>20.038356164383561</v>
      </c>
      <c r="H435" s="1">
        <v>28</v>
      </c>
      <c r="I435" s="3">
        <v>5.07</v>
      </c>
      <c r="J435" s="23">
        <v>5.1849494374020804</v>
      </c>
      <c r="K435" s="50">
        <f t="shared" si="23"/>
        <v>0.11494943740208008</v>
      </c>
      <c r="L435" s="23">
        <f t="shared" si="22"/>
        <v>10.254949437402081</v>
      </c>
      <c r="M435" s="3">
        <v>70.209999999999994</v>
      </c>
    </row>
    <row r="436" spans="1:13" x14ac:dyDescent="0.35">
      <c r="A436" s="1" t="s">
        <v>162</v>
      </c>
      <c r="B436" s="1">
        <v>2020</v>
      </c>
      <c r="C436" s="2">
        <v>43856</v>
      </c>
      <c r="D436" s="1" t="s">
        <v>66</v>
      </c>
      <c r="E436" s="1" t="s">
        <v>208</v>
      </c>
      <c r="F436" s="1" t="s">
        <v>58</v>
      </c>
      <c r="G436" s="11">
        <f>(C436-VLOOKUP(E436,Riders!$A$2:$C$1999,2,FALSE))/365</f>
        <v>120.15342465753425</v>
      </c>
      <c r="H436" s="1">
        <v>29</v>
      </c>
      <c r="I436" s="3">
        <v>5.069</v>
      </c>
      <c r="J436" s="23">
        <v>5.2130421278114953</v>
      </c>
      <c r="K436" s="50">
        <f t="shared" si="23"/>
        <v>0.14404212781149539</v>
      </c>
      <c r="L436" s="23">
        <f t="shared" si="22"/>
        <v>10.282042127811495</v>
      </c>
      <c r="M436" s="3">
        <v>70.025000000000006</v>
      </c>
    </row>
    <row r="437" spans="1:13" x14ac:dyDescent="0.35">
      <c r="A437" s="1" t="s">
        <v>162</v>
      </c>
      <c r="B437" s="1">
        <v>2020</v>
      </c>
      <c r="C437" s="2">
        <v>43856</v>
      </c>
      <c r="D437" s="1" t="s">
        <v>66</v>
      </c>
      <c r="E437" s="1" t="s">
        <v>24</v>
      </c>
      <c r="F437" s="1" t="s">
        <v>25</v>
      </c>
      <c r="G437" s="11">
        <f>(C437-VLOOKUP(E437,Riders!$A$2:$C$1999,2,FALSE))/365</f>
        <v>18.276712328767122</v>
      </c>
      <c r="H437" s="1">
        <v>30</v>
      </c>
      <c r="I437" s="3">
        <v>5.0869999999999997</v>
      </c>
      <c r="J437" s="23">
        <v>5.2440232017562742</v>
      </c>
      <c r="K437" s="50">
        <f t="shared" si="23"/>
        <v>0.15702320175627449</v>
      </c>
      <c r="L437" s="23">
        <f t="shared" si="22"/>
        <v>10.331023201756274</v>
      </c>
      <c r="M437" s="3">
        <v>69.692999999999998</v>
      </c>
    </row>
    <row r="438" spans="1:13" x14ac:dyDescent="0.35">
      <c r="A438" s="1" t="s">
        <v>162</v>
      </c>
      <c r="B438" s="1">
        <v>2020</v>
      </c>
      <c r="C438" s="2">
        <v>43856</v>
      </c>
      <c r="D438" s="1" t="s">
        <v>66</v>
      </c>
      <c r="E438" s="1" t="s">
        <v>211</v>
      </c>
      <c r="F438" s="1" t="s">
        <v>212</v>
      </c>
      <c r="G438" s="11">
        <f>(C438-VLOOKUP(E438,Riders!$A$2:$C$1999,2,FALSE))/365</f>
        <v>120.15342465753425</v>
      </c>
      <c r="H438" s="1">
        <v>31</v>
      </c>
      <c r="I438" s="3">
        <v>5.1230000000000002</v>
      </c>
      <c r="J438" s="23">
        <v>5.2580718456680655</v>
      </c>
      <c r="K438" s="50">
        <f t="shared" si="23"/>
        <v>0.13507184566806529</v>
      </c>
      <c r="L438" s="23">
        <f t="shared" si="22"/>
        <v>10.381071845668066</v>
      </c>
      <c r="M438" s="3">
        <v>69.356999999999999</v>
      </c>
    </row>
    <row r="439" spans="1:13" x14ac:dyDescent="0.35">
      <c r="A439" s="4" t="s">
        <v>222</v>
      </c>
      <c r="B439" s="4">
        <v>2019</v>
      </c>
      <c r="C439" s="5">
        <v>43814</v>
      </c>
      <c r="D439" s="4" t="s">
        <v>66</v>
      </c>
      <c r="E439" s="4" t="s">
        <v>202</v>
      </c>
      <c r="F439" s="4" t="s">
        <v>46</v>
      </c>
      <c r="G439" s="11">
        <f>(C439-VLOOKUP(E439,Riders!$A$2:$C$1999,2,FALSE))/365</f>
        <v>24.421917808219177</v>
      </c>
      <c r="H439" s="4">
        <v>1</v>
      </c>
      <c r="I439" s="3">
        <v>4.6849999999999996</v>
      </c>
      <c r="J439" s="23">
        <v>4.7430326838466383</v>
      </c>
      <c r="K439" s="50">
        <f t="shared" si="23"/>
        <v>5.8032683846638733E-2</v>
      </c>
      <c r="L439" s="23">
        <v>9.428032683846638</v>
      </c>
      <c r="M439" s="3">
        <v>76.367999999999995</v>
      </c>
    </row>
    <row r="440" spans="1:13" x14ac:dyDescent="0.35">
      <c r="A440" s="4" t="s">
        <v>222</v>
      </c>
      <c r="B440" s="4">
        <v>2019</v>
      </c>
      <c r="C440" s="5">
        <v>43814</v>
      </c>
      <c r="D440" s="4" t="s">
        <v>66</v>
      </c>
      <c r="E440" s="4" t="s">
        <v>756</v>
      </c>
      <c r="F440" s="4" t="s">
        <v>82</v>
      </c>
      <c r="G440" s="11" t="e">
        <f>(C440-VLOOKUP(E440,Riders!$A$2:$C$1999,2,FALSE))/365</f>
        <v>#N/A</v>
      </c>
      <c r="H440" s="4">
        <v>2</v>
      </c>
      <c r="I440" s="3">
        <v>4.7460000000000004</v>
      </c>
      <c r="J440" s="23">
        <v>4.8149911560831811</v>
      </c>
      <c r="K440" s="50">
        <f t="shared" si="23"/>
        <v>6.8991156083180627E-2</v>
      </c>
      <c r="L440" s="23">
        <v>9.5609911560831815</v>
      </c>
      <c r="M440" s="3">
        <v>75.305999999999997</v>
      </c>
    </row>
    <row r="441" spans="1:13" x14ac:dyDescent="0.35">
      <c r="A441" s="4" t="s">
        <v>222</v>
      </c>
      <c r="B441" s="4">
        <v>2019</v>
      </c>
      <c r="C441" s="5">
        <v>43814</v>
      </c>
      <c r="D441" s="4" t="s">
        <v>66</v>
      </c>
      <c r="E441" s="4" t="s">
        <v>106</v>
      </c>
      <c r="F441" s="4" t="s">
        <v>102</v>
      </c>
      <c r="G441" s="11">
        <f>(C441-VLOOKUP(E441,Riders!$A$2:$C$1999,2,FALSE))/365</f>
        <v>27.326027397260273</v>
      </c>
      <c r="H441" s="4">
        <v>3</v>
      </c>
      <c r="I441" s="3">
        <v>4.7830000000000004</v>
      </c>
      <c r="J441" s="23">
        <v>4.8209696407848588</v>
      </c>
      <c r="K441" s="50">
        <f t="shared" si="23"/>
        <v>3.7969640784858427E-2</v>
      </c>
      <c r="L441" s="23">
        <v>9.6039696407848592</v>
      </c>
      <c r="M441" s="3">
        <v>74.968999999999994</v>
      </c>
    </row>
    <row r="442" spans="1:13" x14ac:dyDescent="0.35">
      <c r="A442" s="4" t="s">
        <v>222</v>
      </c>
      <c r="B442" s="4">
        <v>2019</v>
      </c>
      <c r="C442" s="5">
        <v>43814</v>
      </c>
      <c r="D442" s="4" t="s">
        <v>66</v>
      </c>
      <c r="E442" s="51" t="s">
        <v>128</v>
      </c>
      <c r="F442" s="4" t="s">
        <v>104</v>
      </c>
      <c r="G442" s="11">
        <f>(C442-VLOOKUP(E442,Riders!$A$2:$C$1999,2,FALSE))/365</f>
        <v>21.241095890410961</v>
      </c>
      <c r="H442" s="4">
        <v>4</v>
      </c>
      <c r="I442" s="3">
        <v>4.75</v>
      </c>
      <c r="J442" s="23">
        <v>4.8729668141297235</v>
      </c>
      <c r="K442" s="50">
        <f t="shared" si="23"/>
        <v>0.12296681412972355</v>
      </c>
      <c r="L442" s="23">
        <v>9.6229668141297235</v>
      </c>
      <c r="M442" s="3">
        <v>74.820999999999998</v>
      </c>
    </row>
    <row r="443" spans="1:13" x14ac:dyDescent="0.35">
      <c r="A443" s="4" t="s">
        <v>222</v>
      </c>
      <c r="B443" s="4">
        <v>2019</v>
      </c>
      <c r="C443" s="5">
        <v>43814</v>
      </c>
      <c r="D443" s="4" t="s">
        <v>66</v>
      </c>
      <c r="E443" s="4" t="s">
        <v>755</v>
      </c>
      <c r="F443" s="4" t="s">
        <v>109</v>
      </c>
      <c r="G443" s="11">
        <f>(C443-VLOOKUP(E443,Riders!$A$2:$C$1999,2,FALSE))/365</f>
        <v>26.172602739726027</v>
      </c>
      <c r="H443" s="4">
        <v>5</v>
      </c>
      <c r="I443" s="3">
        <v>4.782</v>
      </c>
      <c r="J443" s="23">
        <v>4.8560381237952459</v>
      </c>
      <c r="K443" s="50">
        <f t="shared" si="23"/>
        <v>7.403812379524588E-2</v>
      </c>
      <c r="L443" s="23">
        <v>9.6380381237952459</v>
      </c>
      <c r="M443" s="3">
        <v>74.703999999999994</v>
      </c>
    </row>
    <row r="444" spans="1:13" x14ac:dyDescent="0.35">
      <c r="A444" s="4" t="s">
        <v>222</v>
      </c>
      <c r="B444" s="4">
        <v>2019</v>
      </c>
      <c r="C444" s="5">
        <v>43814</v>
      </c>
      <c r="D444" s="4" t="s">
        <v>66</v>
      </c>
      <c r="E444" s="4" t="s">
        <v>242</v>
      </c>
      <c r="F444" s="4" t="s">
        <v>102</v>
      </c>
      <c r="G444" s="11">
        <f>(C444-VLOOKUP(E444,Riders!$A$2:$C$1999,2,FALSE))/365</f>
        <v>120.03835616438356</v>
      </c>
      <c r="H444" s="4">
        <v>6</v>
      </c>
      <c r="I444" s="3">
        <v>4.7679999999999998</v>
      </c>
      <c r="J444" s="23">
        <v>4.8719737578492159</v>
      </c>
      <c r="K444" s="50">
        <f t="shared" si="23"/>
        <v>0.10397375784921614</v>
      </c>
      <c r="L444" s="23">
        <v>9.6399737578492157</v>
      </c>
      <c r="M444" s="3">
        <v>74.688999999999993</v>
      </c>
    </row>
    <row r="445" spans="1:13" x14ac:dyDescent="0.35">
      <c r="A445" s="4" t="s">
        <v>222</v>
      </c>
      <c r="B445" s="4">
        <v>2019</v>
      </c>
      <c r="C445" s="5">
        <v>43814</v>
      </c>
      <c r="D445" s="4" t="s">
        <v>66</v>
      </c>
      <c r="E445" s="4" t="s">
        <v>129</v>
      </c>
      <c r="F445" s="4" t="s">
        <v>35</v>
      </c>
      <c r="G445" s="11">
        <f>(C445-VLOOKUP(E445,Riders!$A$2:$C$1999,2,FALSE))/365</f>
        <v>28.435616438356163</v>
      </c>
      <c r="H445" s="4">
        <v>7</v>
      </c>
      <c r="I445" s="3">
        <v>4.7770000000000001</v>
      </c>
      <c r="J445" s="23">
        <v>4.8699484826153947</v>
      </c>
      <c r="K445" s="50">
        <f t="shared" si="23"/>
        <v>9.2948482615394568E-2</v>
      </c>
      <c r="L445" s="23">
        <v>9.6469484826153948</v>
      </c>
      <c r="M445" s="3">
        <v>74.635000000000005</v>
      </c>
    </row>
    <row r="446" spans="1:13" x14ac:dyDescent="0.35">
      <c r="A446" s="4" t="s">
        <v>222</v>
      </c>
      <c r="B446" s="4">
        <v>2019</v>
      </c>
      <c r="C446" s="5">
        <v>43814</v>
      </c>
      <c r="D446" s="4" t="s">
        <v>66</v>
      </c>
      <c r="E446" s="4" t="s">
        <v>105</v>
      </c>
      <c r="F446" s="4" t="s">
        <v>39</v>
      </c>
      <c r="G446" s="11">
        <f>(C446-VLOOKUP(E446,Riders!$A$2:$C$1999,2,FALSE))/365</f>
        <v>20.956164383561642</v>
      </c>
      <c r="H446" s="4">
        <v>8</v>
      </c>
      <c r="I446" s="3">
        <v>4.7969999999999997</v>
      </c>
      <c r="J446" s="23">
        <v>4.8930528915387006</v>
      </c>
      <c r="K446" s="50">
        <f t="shared" si="23"/>
        <v>9.6052891538700891E-2</v>
      </c>
      <c r="L446" s="23">
        <v>9.6900528915387003</v>
      </c>
      <c r="M446" s="3">
        <v>74.302999999999997</v>
      </c>
    </row>
    <row r="447" spans="1:13" x14ac:dyDescent="0.35">
      <c r="A447" s="4" t="s">
        <v>222</v>
      </c>
      <c r="B447" s="4">
        <v>2019</v>
      </c>
      <c r="C447" s="5">
        <v>43814</v>
      </c>
      <c r="D447" s="4" t="s">
        <v>66</v>
      </c>
      <c r="E447" s="4" t="s">
        <v>125</v>
      </c>
      <c r="F447" s="4" t="s">
        <v>113</v>
      </c>
      <c r="G447" s="11">
        <f>(C447-VLOOKUP(E447,Riders!$A$2:$C$1999,2,FALSE))/365</f>
        <v>22.846575342465755</v>
      </c>
      <c r="H447" s="4">
        <v>9</v>
      </c>
      <c r="I447" s="3">
        <v>4.8120000000000003</v>
      </c>
      <c r="J447" s="23">
        <v>4.8929427812748534</v>
      </c>
      <c r="K447" s="50">
        <f t="shared" si="23"/>
        <v>8.0942781274853104E-2</v>
      </c>
      <c r="L447" s="23">
        <v>9.7049427812748537</v>
      </c>
      <c r="M447" s="3">
        <v>74.188999999999993</v>
      </c>
    </row>
    <row r="448" spans="1:13" x14ac:dyDescent="0.35">
      <c r="A448" s="4" t="s">
        <v>222</v>
      </c>
      <c r="B448" s="4">
        <v>2019</v>
      </c>
      <c r="C448" s="5">
        <v>43814</v>
      </c>
      <c r="D448" s="4" t="s">
        <v>66</v>
      </c>
      <c r="E448" s="4" t="s">
        <v>816</v>
      </c>
      <c r="F448" s="4" t="s">
        <v>42</v>
      </c>
      <c r="G448" s="11" t="e">
        <f>(C448-VLOOKUP(E448,Riders!$A$2:$C$1999,2,FALSE))/365</f>
        <v>#N/A</v>
      </c>
      <c r="H448" s="4">
        <v>10</v>
      </c>
      <c r="I448" s="3">
        <v>4.8330000000000002</v>
      </c>
      <c r="J448" s="23">
        <v>4.8850418145743628</v>
      </c>
      <c r="K448" s="50">
        <f t="shared" si="23"/>
        <v>5.2041814574362633E-2</v>
      </c>
      <c r="L448" s="23">
        <v>9.718041814574363</v>
      </c>
      <c r="M448" s="3">
        <v>74.088999999999999</v>
      </c>
    </row>
    <row r="449" spans="1:13" x14ac:dyDescent="0.35">
      <c r="A449" s="4" t="s">
        <v>222</v>
      </c>
      <c r="B449" s="4">
        <v>2019</v>
      </c>
      <c r="C449" s="5">
        <v>43814</v>
      </c>
      <c r="D449" s="4" t="s">
        <v>66</v>
      </c>
      <c r="E449" s="4" t="s">
        <v>195</v>
      </c>
      <c r="F449" s="4" t="s">
        <v>31</v>
      </c>
      <c r="G449" s="11">
        <f>(C449-VLOOKUP(E449,Riders!$A$2:$C$1999,2,FALSE))/365</f>
        <v>120.03835616438356</v>
      </c>
      <c r="H449" s="4">
        <v>11</v>
      </c>
      <c r="I449" s="3">
        <v>4.8209999999999997</v>
      </c>
      <c r="J449" s="23">
        <v>4.8970418145743633</v>
      </c>
      <c r="K449" s="50">
        <f t="shared" si="23"/>
        <v>7.6041814574363542E-2</v>
      </c>
      <c r="L449" s="23">
        <v>9.718041814574363</v>
      </c>
      <c r="M449" s="3">
        <v>74.088999999999999</v>
      </c>
    </row>
    <row r="450" spans="1:13" x14ac:dyDescent="0.35">
      <c r="A450" s="4" t="s">
        <v>222</v>
      </c>
      <c r="B450" s="4">
        <v>2019</v>
      </c>
      <c r="C450" s="5">
        <v>43814</v>
      </c>
      <c r="D450" s="4" t="s">
        <v>66</v>
      </c>
      <c r="E450" s="4" t="s">
        <v>221</v>
      </c>
      <c r="F450" s="4" t="s">
        <v>227</v>
      </c>
      <c r="G450" s="11" t="e">
        <f>(C450-VLOOKUP(E450,Riders!$A$2:$C$1999,2,FALSE))/365</f>
        <v>#N/A</v>
      </c>
      <c r="H450" s="4">
        <v>12</v>
      </c>
      <c r="I450" s="3">
        <v>4.827</v>
      </c>
      <c r="J450" s="23">
        <v>4.9140504099358715</v>
      </c>
      <c r="K450" s="50">
        <f t="shared" si="23"/>
        <v>8.7050409935871542E-2</v>
      </c>
      <c r="L450" s="23">
        <v>9.7410504099358715</v>
      </c>
      <c r="M450" s="3">
        <v>73.914000000000001</v>
      </c>
    </row>
    <row r="451" spans="1:13" x14ac:dyDescent="0.35">
      <c r="A451" s="4" t="s">
        <v>222</v>
      </c>
      <c r="B451" s="4">
        <v>2019</v>
      </c>
      <c r="C451" s="5">
        <v>43814</v>
      </c>
      <c r="D451" s="4" t="s">
        <v>66</v>
      </c>
      <c r="E451" s="4" t="s">
        <v>955</v>
      </c>
      <c r="F451" s="4" t="s">
        <v>35</v>
      </c>
      <c r="G451" s="11">
        <f>(C451-VLOOKUP(E451,Riders!$A$2:$C$1999,2,FALSE))/365</f>
        <v>120.03835616438356</v>
      </c>
      <c r="H451" s="4">
        <v>13</v>
      </c>
      <c r="I451" s="3">
        <v>4.8259999999999996</v>
      </c>
      <c r="J451" s="23">
        <v>4.929965366322949</v>
      </c>
      <c r="K451" s="50">
        <f t="shared" si="23"/>
        <v>0.10396536632294939</v>
      </c>
      <c r="L451" s="23">
        <v>9.7559653663229486</v>
      </c>
      <c r="M451" s="3">
        <v>73.801000000000002</v>
      </c>
    </row>
    <row r="452" spans="1:13" x14ac:dyDescent="0.35">
      <c r="A452" s="4" t="s">
        <v>222</v>
      </c>
      <c r="B452" s="4">
        <v>2019</v>
      </c>
      <c r="C452" s="5">
        <v>43814</v>
      </c>
      <c r="D452" s="4" t="s">
        <v>66</v>
      </c>
      <c r="E452" s="4" t="s">
        <v>1009</v>
      </c>
      <c r="F452" s="4" t="s">
        <v>37</v>
      </c>
      <c r="G452" s="11" t="e">
        <f>(C452-VLOOKUP(E452,Riders!$A$2:$C$1999,2,FALSE))/365</f>
        <v>#N/A</v>
      </c>
      <c r="H452" s="4">
        <v>14</v>
      </c>
      <c r="I452" s="3">
        <v>4.8650000000000002</v>
      </c>
      <c r="J452" s="23">
        <v>4.8959912828925063</v>
      </c>
      <c r="K452" s="50">
        <f t="shared" si="23"/>
        <v>3.0991282892506078E-2</v>
      </c>
      <c r="L452" s="23">
        <v>9.7609912828925065</v>
      </c>
      <c r="M452" s="3">
        <v>73.763000000000005</v>
      </c>
    </row>
    <row r="453" spans="1:13" x14ac:dyDescent="0.35">
      <c r="A453" s="4" t="s">
        <v>222</v>
      </c>
      <c r="B453" s="4">
        <v>2019</v>
      </c>
      <c r="C453" s="5">
        <v>43814</v>
      </c>
      <c r="D453" s="4" t="s">
        <v>66</v>
      </c>
      <c r="E453" s="4" t="s">
        <v>239</v>
      </c>
      <c r="F453" s="4" t="s">
        <v>198</v>
      </c>
      <c r="G453" s="11">
        <f>(C453-VLOOKUP(E453,Riders!$A$2:$C$1999,2,FALSE))/365</f>
        <v>32.246575342465754</v>
      </c>
      <c r="H453" s="4">
        <v>15</v>
      </c>
      <c r="I453" s="3">
        <v>4.835</v>
      </c>
      <c r="J453" s="23">
        <v>4.9299627710794356</v>
      </c>
      <c r="K453" s="50">
        <f t="shared" si="23"/>
        <v>9.4962771079435626E-2</v>
      </c>
      <c r="L453" s="23">
        <v>9.7649627710794356</v>
      </c>
      <c r="M453" s="3">
        <v>73.733000000000004</v>
      </c>
    </row>
    <row r="454" spans="1:13" x14ac:dyDescent="0.35">
      <c r="A454" s="4" t="s">
        <v>222</v>
      </c>
      <c r="B454" s="4">
        <v>2019</v>
      </c>
      <c r="C454" s="5">
        <v>43814</v>
      </c>
      <c r="D454" s="4" t="s">
        <v>66</v>
      </c>
      <c r="E454" s="4" t="s">
        <v>112</v>
      </c>
      <c r="F454" s="4" t="s">
        <v>113</v>
      </c>
      <c r="G454" s="11">
        <f>(C454-VLOOKUP(E454,Riders!$A$2:$C$1999,2,FALSE))/365</f>
        <v>22.660273972602738</v>
      </c>
      <c r="H454" s="4">
        <v>16</v>
      </c>
      <c r="I454" s="3">
        <v>4.8490000000000002</v>
      </c>
      <c r="J454" s="23">
        <v>4.9349380350591101</v>
      </c>
      <c r="K454" s="50">
        <f t="shared" si="23"/>
        <v>8.5938035059109907E-2</v>
      </c>
      <c r="L454" s="23">
        <v>9.7839380350591103</v>
      </c>
      <c r="M454" s="3">
        <v>73.59</v>
      </c>
    </row>
    <row r="455" spans="1:13" x14ac:dyDescent="0.35">
      <c r="A455" s="4" t="s">
        <v>222</v>
      </c>
      <c r="B455" s="4">
        <v>2019</v>
      </c>
      <c r="C455" s="5">
        <v>43814</v>
      </c>
      <c r="D455" s="4" t="s">
        <v>66</v>
      </c>
      <c r="E455" s="4" t="s">
        <v>213</v>
      </c>
      <c r="F455" s="4" t="s">
        <v>42</v>
      </c>
      <c r="G455" s="11">
        <f>(C455-VLOOKUP(E455,Riders!$A$2:$C$1999,2,FALSE))/365</f>
        <v>120.03835616438356</v>
      </c>
      <c r="H455" s="4">
        <v>17</v>
      </c>
      <c r="I455" s="3">
        <v>4.8449999999999998</v>
      </c>
      <c r="J455" s="23">
        <v>4.9680076868560219</v>
      </c>
      <c r="K455" s="50">
        <f t="shared" si="23"/>
        <v>0.12300768685602215</v>
      </c>
      <c r="L455" s="23">
        <v>9.8130076868560216</v>
      </c>
      <c r="M455" s="3">
        <v>73.372</v>
      </c>
    </row>
    <row r="456" spans="1:13" x14ac:dyDescent="0.35">
      <c r="A456" s="4" t="s">
        <v>222</v>
      </c>
      <c r="B456" s="4">
        <v>2019</v>
      </c>
      <c r="C456" s="5">
        <v>43814</v>
      </c>
      <c r="D456" s="4" t="s">
        <v>66</v>
      </c>
      <c r="E456" s="4" t="s">
        <v>93</v>
      </c>
      <c r="F456" s="4" t="s">
        <v>941</v>
      </c>
      <c r="G456" s="11">
        <f>(C456-VLOOKUP(E456,Riders!$A$2:$C$1999,2,FALSE))/365</f>
        <v>24.068493150684933</v>
      </c>
      <c r="H456" s="4">
        <v>18</v>
      </c>
      <c r="I456" s="3">
        <v>4.8360000000000003</v>
      </c>
      <c r="J456" s="23">
        <v>4.9879869013507978</v>
      </c>
      <c r="K456" s="50">
        <f t="shared" si="23"/>
        <v>0.15198690135079751</v>
      </c>
      <c r="L456" s="23">
        <v>9.8239869013507981</v>
      </c>
      <c r="M456" s="3">
        <v>73.290000000000006</v>
      </c>
    </row>
    <row r="457" spans="1:13" x14ac:dyDescent="0.35">
      <c r="A457" s="4" t="s">
        <v>222</v>
      </c>
      <c r="B457" s="4">
        <v>2019</v>
      </c>
      <c r="C457" s="5">
        <v>43814</v>
      </c>
      <c r="D457" s="4" t="s">
        <v>66</v>
      </c>
      <c r="E457" s="4" t="s">
        <v>183</v>
      </c>
      <c r="F457" s="4" t="s">
        <v>33</v>
      </c>
      <c r="G457" s="11">
        <f>(C457-VLOOKUP(E457,Riders!$A$2:$C$1999,2,FALSE))/365</f>
        <v>28.468493150684932</v>
      </c>
      <c r="H457" s="4">
        <v>19</v>
      </c>
      <c r="I457" s="3">
        <v>4.8739999999999997</v>
      </c>
      <c r="J457" s="23">
        <v>4.9699999453111117</v>
      </c>
      <c r="K457" s="50">
        <f t="shared" si="23"/>
        <v>9.5999945311112E-2</v>
      </c>
      <c r="L457" s="23">
        <v>9.8439999453111113</v>
      </c>
      <c r="M457" s="3">
        <v>73.141000000000005</v>
      </c>
    </row>
    <row r="458" spans="1:13" x14ac:dyDescent="0.35">
      <c r="A458" s="4" t="s">
        <v>222</v>
      </c>
      <c r="B458" s="4">
        <v>2019</v>
      </c>
      <c r="C458" s="5">
        <v>43814</v>
      </c>
      <c r="D458" s="4" t="s">
        <v>66</v>
      </c>
      <c r="E458" s="4" t="s">
        <v>100</v>
      </c>
      <c r="F458" s="4" t="s">
        <v>44</v>
      </c>
      <c r="G458" s="11">
        <f>(C458-VLOOKUP(E458,Riders!$A$2:$C$1999,2,FALSE))/365</f>
        <v>21.145205479452056</v>
      </c>
      <c r="H458" s="4">
        <v>20</v>
      </c>
      <c r="I458" s="3">
        <v>4.9160000000000004</v>
      </c>
      <c r="J458" s="23">
        <v>4.939992991293872</v>
      </c>
      <c r="K458" s="50">
        <f t="shared" si="23"/>
        <v>2.3992991293871668E-2</v>
      </c>
      <c r="L458" s="23">
        <v>9.8559929912938724</v>
      </c>
      <c r="M458" s="3">
        <v>73.052000000000007</v>
      </c>
    </row>
    <row r="459" spans="1:13" x14ac:dyDescent="0.35">
      <c r="A459" s="4" t="s">
        <v>222</v>
      </c>
      <c r="B459" s="4">
        <v>2019</v>
      </c>
      <c r="C459" s="5">
        <v>43814</v>
      </c>
      <c r="D459" s="4" t="s">
        <v>66</v>
      </c>
      <c r="E459" s="4" t="s">
        <v>50</v>
      </c>
      <c r="F459" s="4" t="s">
        <v>44</v>
      </c>
      <c r="G459" s="11">
        <f>(C459-VLOOKUP(E459,Riders!$A$2:$C$1999,2,FALSE))/365</f>
        <v>25.421917808219177</v>
      </c>
      <c r="H459" s="4">
        <v>21</v>
      </c>
      <c r="I459" s="3">
        <v>4.8840000000000003</v>
      </c>
      <c r="J459" s="23">
        <v>4.9799595577658131</v>
      </c>
      <c r="K459" s="50">
        <f t="shared" si="23"/>
        <v>9.5959557765812775E-2</v>
      </c>
      <c r="L459" s="23">
        <v>9.8639595577658135</v>
      </c>
      <c r="M459" s="3">
        <v>72.992999999999995</v>
      </c>
    </row>
    <row r="460" spans="1:13" x14ac:dyDescent="0.35">
      <c r="A460" s="4" t="s">
        <v>222</v>
      </c>
      <c r="B460" s="4">
        <v>2019</v>
      </c>
      <c r="C460" s="5">
        <v>43814</v>
      </c>
      <c r="D460" s="4" t="s">
        <v>66</v>
      </c>
      <c r="E460" s="4" t="s">
        <v>229</v>
      </c>
      <c r="F460" s="4" t="s">
        <v>152</v>
      </c>
      <c r="G460" s="11" t="e">
        <f>(C460-VLOOKUP(E460,Riders!$A$2:$C$1999,2,FALSE))/365</f>
        <v>#N/A</v>
      </c>
      <c r="H460" s="4">
        <v>22</v>
      </c>
      <c r="I460" s="3">
        <v>4.8760000000000003</v>
      </c>
      <c r="J460" s="23">
        <v>4.9899870097837704</v>
      </c>
      <c r="K460" s="50">
        <f t="shared" si="23"/>
        <v>0.11398700978377008</v>
      </c>
      <c r="L460" s="23">
        <v>9.8659870097837707</v>
      </c>
      <c r="M460" s="3">
        <v>72.977999999999994</v>
      </c>
    </row>
    <row r="461" spans="1:13" x14ac:dyDescent="0.35">
      <c r="A461" s="4" t="s">
        <v>222</v>
      </c>
      <c r="B461" s="4">
        <v>2019</v>
      </c>
      <c r="C461" s="5">
        <v>43814</v>
      </c>
      <c r="D461" s="4" t="s">
        <v>66</v>
      </c>
      <c r="E461" s="4" t="s">
        <v>215</v>
      </c>
      <c r="F461" s="4" t="s">
        <v>216</v>
      </c>
      <c r="G461" s="11">
        <f>(C461-VLOOKUP(E461,Riders!$A$2:$C$1999,2,FALSE))/365</f>
        <v>120.03835616438356</v>
      </c>
      <c r="H461" s="4">
        <v>23</v>
      </c>
      <c r="I461" s="3">
        <v>4.9169999999999998</v>
      </c>
      <c r="J461" s="23">
        <v>4.9679501633762602</v>
      </c>
      <c r="K461" s="50">
        <f t="shared" si="23"/>
        <v>5.0950163376260349E-2</v>
      </c>
      <c r="L461" s="23">
        <v>9.88495016337626</v>
      </c>
      <c r="M461" s="3">
        <v>72.837999999999994</v>
      </c>
    </row>
    <row r="462" spans="1:13" x14ac:dyDescent="0.35">
      <c r="A462" s="4" t="s">
        <v>222</v>
      </c>
      <c r="B462" s="4">
        <v>2019</v>
      </c>
      <c r="C462" s="5">
        <v>43814</v>
      </c>
      <c r="D462" s="4" t="s">
        <v>66</v>
      </c>
      <c r="E462" s="4" t="s">
        <v>59</v>
      </c>
      <c r="F462" s="4" t="s">
        <v>37</v>
      </c>
      <c r="G462" s="11">
        <f>(C462-VLOOKUP(E462,Riders!$A$2:$C$1999,2,FALSE))/365</f>
        <v>26.090410958904108</v>
      </c>
      <c r="H462" s="4">
        <v>24</v>
      </c>
      <c r="I462" s="3">
        <v>4.899</v>
      </c>
      <c r="J462" s="23">
        <v>5.0130307272952548</v>
      </c>
      <c r="K462" s="50">
        <f t="shared" si="23"/>
        <v>0.11403072729525476</v>
      </c>
      <c r="L462" s="23">
        <v>9.9120307272952548</v>
      </c>
      <c r="M462" s="3">
        <v>72.638999999999996</v>
      </c>
    </row>
    <row r="463" spans="1:13" x14ac:dyDescent="0.35">
      <c r="A463" s="4" t="s">
        <v>222</v>
      </c>
      <c r="B463" s="4">
        <v>2019</v>
      </c>
      <c r="C463" s="5">
        <v>43814</v>
      </c>
      <c r="D463" s="4" t="s">
        <v>66</v>
      </c>
      <c r="E463" s="4" t="s">
        <v>57</v>
      </c>
      <c r="F463" s="4" t="s">
        <v>58</v>
      </c>
      <c r="G463" s="11">
        <f>(C463-VLOOKUP(E463,Riders!$A$2:$C$1999,2,FALSE))/365</f>
        <v>19.923287671232877</v>
      </c>
      <c r="H463" s="4">
        <v>25</v>
      </c>
      <c r="I463" s="3">
        <v>4.9139999999999997</v>
      </c>
      <c r="J463" s="23">
        <v>5.0019895331221598</v>
      </c>
      <c r="K463" s="50">
        <f t="shared" si="23"/>
        <v>8.7989533122160069E-2</v>
      </c>
      <c r="L463" s="23">
        <v>9.9159895331221595</v>
      </c>
      <c r="M463" s="3">
        <v>72.61</v>
      </c>
    </row>
    <row r="464" spans="1:13" x14ac:dyDescent="0.35">
      <c r="A464" s="4" t="s">
        <v>222</v>
      </c>
      <c r="B464" s="4">
        <v>2019</v>
      </c>
      <c r="C464" s="5">
        <v>43814</v>
      </c>
      <c r="D464" s="4" t="s">
        <v>66</v>
      </c>
      <c r="E464" s="4" t="s">
        <v>1010</v>
      </c>
      <c r="F464" s="4" t="s">
        <v>154</v>
      </c>
      <c r="G464" s="11" t="e">
        <f>(C464-VLOOKUP(E464,Riders!$A$2:$C$1999,2,FALSE))/365</f>
        <v>#N/A</v>
      </c>
      <c r="H464" s="4">
        <v>26</v>
      </c>
      <c r="I464" s="3">
        <v>4.9329999999999998</v>
      </c>
      <c r="J464" s="23">
        <v>5.0120261056935274</v>
      </c>
      <c r="K464" s="50">
        <f t="shared" si="23"/>
        <v>7.9026105693527526E-2</v>
      </c>
      <c r="L464" s="23">
        <v>9.9450261056935272</v>
      </c>
      <c r="M464" s="3">
        <v>72.397999999999996</v>
      </c>
    </row>
    <row r="465" spans="1:13" x14ac:dyDescent="0.35">
      <c r="A465" s="4" t="s">
        <v>222</v>
      </c>
      <c r="B465" s="4">
        <v>2019</v>
      </c>
      <c r="C465" s="5">
        <v>43814</v>
      </c>
      <c r="D465" s="4" t="s">
        <v>66</v>
      </c>
      <c r="E465" s="4" t="s">
        <v>1011</v>
      </c>
      <c r="F465" s="4" t="s">
        <v>1012</v>
      </c>
      <c r="G465" s="11" t="e">
        <f>(C465-VLOOKUP(E465,Riders!$A$2:$C$1999,2,FALSE))/365</f>
        <v>#N/A</v>
      </c>
      <c r="H465" s="4">
        <v>27</v>
      </c>
      <c r="I465" s="3">
        <v>4.9260000000000002</v>
      </c>
      <c r="J465" s="23">
        <v>5.0490623441396494</v>
      </c>
      <c r="K465" s="50">
        <f t="shared" si="23"/>
        <v>0.12306234413964923</v>
      </c>
      <c r="L465" s="23">
        <v>9.9750623441396495</v>
      </c>
      <c r="M465" s="3">
        <v>72.180000000000007</v>
      </c>
    </row>
    <row r="466" spans="1:13" x14ac:dyDescent="0.35">
      <c r="A466" s="4" t="s">
        <v>222</v>
      </c>
      <c r="B466" s="4">
        <v>2019</v>
      </c>
      <c r="C466" s="5">
        <v>43814</v>
      </c>
      <c r="D466" s="4" t="s">
        <v>66</v>
      </c>
      <c r="E466" s="4" t="s">
        <v>327</v>
      </c>
      <c r="F466" s="4" t="s">
        <v>198</v>
      </c>
      <c r="G466" s="11">
        <f>(C466-VLOOKUP(E466,Riders!$A$2:$C$1999,2,FALSE))/365</f>
        <v>120.03835616438356</v>
      </c>
      <c r="H466" s="4">
        <v>28</v>
      </c>
      <c r="I466" s="3">
        <v>4.9880000000000004</v>
      </c>
      <c r="J466" s="23">
        <v>5.1120182361440358</v>
      </c>
      <c r="K466" s="50">
        <f t="shared" si="23"/>
        <v>0.1240182361440354</v>
      </c>
      <c r="L466" s="23">
        <v>10.100018236144036</v>
      </c>
      <c r="M466" s="3">
        <v>71.287000000000006</v>
      </c>
    </row>
    <row r="467" spans="1:13" x14ac:dyDescent="0.35">
      <c r="A467" s="4" t="s">
        <v>222</v>
      </c>
      <c r="B467" s="4">
        <v>2019</v>
      </c>
      <c r="C467" s="5">
        <v>43814</v>
      </c>
      <c r="D467" s="4" t="s">
        <v>66</v>
      </c>
      <c r="E467" s="4" t="s">
        <v>211</v>
      </c>
      <c r="F467" s="4" t="s">
        <v>212</v>
      </c>
      <c r="G467" s="11">
        <f>(C467-VLOOKUP(E467,Riders!$A$2:$C$1999,2,FALSE))/365</f>
        <v>120.03835616438356</v>
      </c>
      <c r="H467" s="4">
        <v>29</v>
      </c>
      <c r="I467" s="3">
        <v>5.0179999999999998</v>
      </c>
      <c r="J467" s="23">
        <v>5.1209886358835695</v>
      </c>
      <c r="K467" s="50">
        <f t="shared" si="23"/>
        <v>0.10298863588356966</v>
      </c>
      <c r="L467" s="23">
        <v>10.138988635883569</v>
      </c>
      <c r="M467" s="3">
        <v>71.013000000000005</v>
      </c>
    </row>
    <row r="468" spans="1:13" x14ac:dyDescent="0.35">
      <c r="A468" s="4" t="s">
        <v>222</v>
      </c>
      <c r="B468" s="4">
        <v>2019</v>
      </c>
      <c r="C468" s="5">
        <v>43814</v>
      </c>
      <c r="D468" s="4" t="s">
        <v>66</v>
      </c>
      <c r="E468" s="4" t="s">
        <v>110</v>
      </c>
      <c r="F468" s="4" t="s">
        <v>58</v>
      </c>
      <c r="G468" s="11">
        <f>(C468-VLOOKUP(E468,Riders!$A$2:$C$1999,2,FALSE))/365</f>
        <v>21.682191780821917</v>
      </c>
      <c r="H468" s="4">
        <v>30</v>
      </c>
      <c r="I468" s="3">
        <v>5.0460000000000003</v>
      </c>
      <c r="J468" s="23">
        <v>5.1289526582063809</v>
      </c>
      <c r="K468" s="50">
        <f t="shared" si="23"/>
        <v>8.2952658206380647E-2</v>
      </c>
      <c r="L468" s="23">
        <v>10.174952658206381</v>
      </c>
      <c r="M468" s="3">
        <v>70.762</v>
      </c>
    </row>
    <row r="469" spans="1:13" x14ac:dyDescent="0.35">
      <c r="A469" s="1" t="s">
        <v>225</v>
      </c>
      <c r="B469" s="1">
        <v>2019</v>
      </c>
      <c r="C469" s="2">
        <v>43807</v>
      </c>
      <c r="D469" s="1" t="s">
        <v>66</v>
      </c>
      <c r="E469" s="1" t="s">
        <v>202</v>
      </c>
      <c r="F469" s="1" t="s">
        <v>46</v>
      </c>
      <c r="G469" s="11">
        <f>(C469-VLOOKUP(E469,Riders!$A$2:$C$1999,2,FALSE))/365</f>
        <v>24.402739726027399</v>
      </c>
      <c r="H469" s="1">
        <v>1</v>
      </c>
      <c r="I469" s="3">
        <v>4.7380000000000004</v>
      </c>
      <c r="J469" s="23">
        <v>4.7889599735362216</v>
      </c>
      <c r="K469" s="50">
        <f t="shared" si="23"/>
        <v>5.095997353622117E-2</v>
      </c>
      <c r="L469" s="23">
        <v>9.526959973536222</v>
      </c>
      <c r="M469" s="3">
        <v>75.575000000000003</v>
      </c>
    </row>
    <row r="470" spans="1:13" x14ac:dyDescent="0.35">
      <c r="A470" s="1" t="s">
        <v>225</v>
      </c>
      <c r="B470" s="1">
        <v>2019</v>
      </c>
      <c r="C470" s="2">
        <v>43807</v>
      </c>
      <c r="D470" s="1" t="s">
        <v>66</v>
      </c>
      <c r="E470" s="1" t="s">
        <v>257</v>
      </c>
      <c r="F470" s="1" t="s">
        <v>31</v>
      </c>
      <c r="G470" s="11">
        <f>(C470-VLOOKUP(E470,Riders!$A$2:$C$1999,2,FALSE))/365</f>
        <v>120.01917808219179</v>
      </c>
      <c r="H470" s="1">
        <v>2</v>
      </c>
      <c r="I470" s="3">
        <v>4.742</v>
      </c>
      <c r="J470" s="23">
        <v>4.8669683704791131</v>
      </c>
      <c r="K470" s="50">
        <f t="shared" si="23"/>
        <v>0.12496837047911313</v>
      </c>
      <c r="L470" s="23">
        <v>9.6089683704791131</v>
      </c>
      <c r="M470" s="3">
        <v>74.930000000000007</v>
      </c>
    </row>
    <row r="471" spans="1:13" x14ac:dyDescent="0.35">
      <c r="A471" s="1" t="s">
        <v>225</v>
      </c>
      <c r="B471" s="1">
        <v>2019</v>
      </c>
      <c r="C471" s="2">
        <v>43807</v>
      </c>
      <c r="D471" s="1" t="s">
        <v>66</v>
      </c>
      <c r="E471" s="1" t="s">
        <v>242</v>
      </c>
      <c r="F471" s="1" t="s">
        <v>102</v>
      </c>
      <c r="G471" s="11">
        <f>(C471-VLOOKUP(E471,Riders!$A$2:$C$1999,2,FALSE))/365</f>
        <v>120.01917808219179</v>
      </c>
      <c r="H471" s="1">
        <v>3</v>
      </c>
      <c r="I471" s="3">
        <v>4.7590000000000003</v>
      </c>
      <c r="J471" s="23">
        <v>4.8539454331833536</v>
      </c>
      <c r="K471" s="50">
        <f t="shared" si="23"/>
        <v>9.4945433183353245E-2</v>
      </c>
      <c r="L471" s="23">
        <v>9.6129454331833539</v>
      </c>
      <c r="M471" s="3">
        <v>74.899000000000001</v>
      </c>
    </row>
    <row r="472" spans="1:13" x14ac:dyDescent="0.35">
      <c r="A472" s="1" t="s">
        <v>225</v>
      </c>
      <c r="B472" s="1">
        <v>2019</v>
      </c>
      <c r="C472" s="2">
        <v>43807</v>
      </c>
      <c r="D472" s="1" t="s">
        <v>66</v>
      </c>
      <c r="E472" s="1" t="s">
        <v>193</v>
      </c>
      <c r="F472" s="1" t="s">
        <v>31</v>
      </c>
      <c r="G472" s="11">
        <f>(C472-VLOOKUP(E472,Riders!$A$2:$C$1999,2,FALSE))/365</f>
        <v>120.01917808219179</v>
      </c>
      <c r="H472" s="1">
        <v>4</v>
      </c>
      <c r="I472" s="3">
        <v>4.7889999999999997</v>
      </c>
      <c r="J472" s="23">
        <v>4.8610516009703666</v>
      </c>
      <c r="K472" s="50">
        <f t="shared" si="23"/>
        <v>7.2051600970366891E-2</v>
      </c>
      <c r="L472" s="23">
        <v>9.6500516009703663</v>
      </c>
      <c r="M472" s="3">
        <v>74.611000000000004</v>
      </c>
    </row>
    <row r="473" spans="1:13" x14ac:dyDescent="0.35">
      <c r="A473" s="1" t="s">
        <v>225</v>
      </c>
      <c r="B473" s="1">
        <v>2019</v>
      </c>
      <c r="C473" s="2">
        <v>43807</v>
      </c>
      <c r="D473" s="1" t="s">
        <v>66</v>
      </c>
      <c r="E473" s="1" t="s">
        <v>756</v>
      </c>
      <c r="F473" s="1" t="s">
        <v>82</v>
      </c>
      <c r="G473" s="11" t="e">
        <f>(C473-VLOOKUP(E473,Riders!$A$2:$C$1999,2,FALSE))/365</f>
        <v>#N/A</v>
      </c>
      <c r="H473" s="1">
        <v>5</v>
      </c>
      <c r="I473" s="3">
        <v>4.7779999999999996</v>
      </c>
      <c r="J473" s="23">
        <v>4.8780048280024149</v>
      </c>
      <c r="K473" s="50">
        <f t="shared" si="23"/>
        <v>0.10000482800241528</v>
      </c>
      <c r="L473" s="23">
        <v>9.6560048280024144</v>
      </c>
      <c r="M473" s="3">
        <v>74.564999999999998</v>
      </c>
    </row>
    <row r="474" spans="1:13" x14ac:dyDescent="0.35">
      <c r="A474" s="1" t="s">
        <v>225</v>
      </c>
      <c r="B474" s="1">
        <v>2019</v>
      </c>
      <c r="C474" s="2">
        <v>43807</v>
      </c>
      <c r="D474" s="1" t="s">
        <v>66</v>
      </c>
      <c r="E474" s="1" t="s">
        <v>129</v>
      </c>
      <c r="F474" s="1" t="s">
        <v>35</v>
      </c>
      <c r="G474" s="11">
        <f>(C474-VLOOKUP(E474,Riders!$A$2:$C$1999,2,FALSE))/365</f>
        <v>28.416438356164385</v>
      </c>
      <c r="H474" s="1">
        <v>6</v>
      </c>
      <c r="I474" s="3">
        <v>4.7889999999999997</v>
      </c>
      <c r="J474" s="23">
        <v>4.8689476861167016</v>
      </c>
      <c r="K474" s="50">
        <f t="shared" si="23"/>
        <v>7.9947686116701888E-2</v>
      </c>
      <c r="L474" s="23">
        <v>9.6579476861167013</v>
      </c>
      <c r="M474" s="3">
        <v>74.55</v>
      </c>
    </row>
    <row r="475" spans="1:13" x14ac:dyDescent="0.35">
      <c r="A475" s="1" t="s">
        <v>225</v>
      </c>
      <c r="B475" s="1">
        <v>2019</v>
      </c>
      <c r="C475" s="2">
        <v>43807</v>
      </c>
      <c r="D475" s="1" t="s">
        <v>66</v>
      </c>
      <c r="E475" s="49" t="s">
        <v>196</v>
      </c>
      <c r="F475" s="1" t="s">
        <v>52</v>
      </c>
      <c r="G475" s="11">
        <f>(C475-VLOOKUP(E475,Riders!$A$2:$C$1999,2,FALSE))/365</f>
        <v>120.01917808219179</v>
      </c>
      <c r="H475" s="1">
        <v>7</v>
      </c>
      <c r="I475" s="3">
        <v>4.8310000000000004</v>
      </c>
      <c r="J475" s="23">
        <v>4.9290650671004483</v>
      </c>
      <c r="K475" s="50">
        <f t="shared" si="23"/>
        <v>9.8065067100447934E-2</v>
      </c>
      <c r="L475" s="23">
        <v>9.7600650671004487</v>
      </c>
      <c r="M475" s="3">
        <v>73.77</v>
      </c>
    </row>
    <row r="476" spans="1:13" x14ac:dyDescent="0.35">
      <c r="A476" s="1" t="s">
        <v>225</v>
      </c>
      <c r="B476" s="1">
        <v>2019</v>
      </c>
      <c r="C476" s="2">
        <v>43807</v>
      </c>
      <c r="D476" s="1" t="s">
        <v>66</v>
      </c>
      <c r="E476" s="1" t="s">
        <v>755</v>
      </c>
      <c r="F476" s="1" t="s">
        <v>109</v>
      </c>
      <c r="G476" s="11">
        <f>(C476-VLOOKUP(E476,Riders!$A$2:$C$1999,2,FALSE))/365</f>
        <v>26.153424657534245</v>
      </c>
      <c r="H476" s="1">
        <v>8</v>
      </c>
      <c r="I476" s="3">
        <v>4.827</v>
      </c>
      <c r="J476" s="23">
        <v>4.9379627710794356</v>
      </c>
      <c r="K476" s="50">
        <f t="shared" si="23"/>
        <v>0.11096277107943564</v>
      </c>
      <c r="L476" s="23">
        <v>9.7649627710794356</v>
      </c>
      <c r="M476" s="3">
        <v>73.733000000000004</v>
      </c>
    </row>
    <row r="477" spans="1:13" x14ac:dyDescent="0.35">
      <c r="A477" s="1" t="s">
        <v>225</v>
      </c>
      <c r="B477" s="1">
        <v>2019</v>
      </c>
      <c r="C477" s="2">
        <v>43807</v>
      </c>
      <c r="D477" s="1" t="s">
        <v>66</v>
      </c>
      <c r="E477" s="1" t="s">
        <v>128</v>
      </c>
      <c r="F477" s="1" t="s">
        <v>104</v>
      </c>
      <c r="G477" s="11">
        <f>(C477-VLOOKUP(E477,Riders!$A$2:$C$1999,2,FALSE))/365</f>
        <v>21.221917808219178</v>
      </c>
      <c r="H477" s="1">
        <v>9</v>
      </c>
      <c r="I477" s="3">
        <v>4.7859999999999996</v>
      </c>
      <c r="J477" s="23">
        <v>4.9859869706840385</v>
      </c>
      <c r="K477" s="50">
        <f t="shared" si="23"/>
        <v>0.19998697068403892</v>
      </c>
      <c r="L477" s="23">
        <v>9.7719869706840381</v>
      </c>
      <c r="M477" s="3">
        <v>73.680000000000007</v>
      </c>
    </row>
    <row r="478" spans="1:13" x14ac:dyDescent="0.35">
      <c r="A478" s="1" t="s">
        <v>225</v>
      </c>
      <c r="B478" s="1">
        <v>2019</v>
      </c>
      <c r="C478" s="2">
        <v>43807</v>
      </c>
      <c r="D478" s="1" t="s">
        <v>66</v>
      </c>
      <c r="E478" s="1" t="s">
        <v>239</v>
      </c>
      <c r="F478" s="1" t="s">
        <v>198</v>
      </c>
      <c r="G478" s="11">
        <f>(C478-VLOOKUP(E478,Riders!$A$2:$C$1999,2,FALSE))/365</f>
        <v>32.227397260273975</v>
      </c>
      <c r="H478" s="1">
        <v>10</v>
      </c>
      <c r="I478" s="3">
        <v>4.8330000000000002</v>
      </c>
      <c r="J478" s="23">
        <v>4.9409767868051304</v>
      </c>
      <c r="K478" s="50">
        <f t="shared" si="23"/>
        <v>0.10797678680513023</v>
      </c>
      <c r="L478" s="23">
        <v>9.7739767868051306</v>
      </c>
      <c r="M478" s="3">
        <v>73.665000000000006</v>
      </c>
    </row>
    <row r="479" spans="1:13" x14ac:dyDescent="0.35">
      <c r="A479" s="1" t="s">
        <v>225</v>
      </c>
      <c r="B479" s="1">
        <v>2019</v>
      </c>
      <c r="C479" s="2">
        <v>43807</v>
      </c>
      <c r="D479" s="1" t="s">
        <v>66</v>
      </c>
      <c r="E479" s="1" t="s">
        <v>955</v>
      </c>
      <c r="F479" s="1" t="s">
        <v>35</v>
      </c>
      <c r="G479" s="11">
        <f>(C479-VLOOKUP(E479,Riders!$A$2:$C$1999,2,FALSE))/365</f>
        <v>120.01917808219179</v>
      </c>
      <c r="H479" s="1">
        <v>11</v>
      </c>
      <c r="I479" s="3">
        <v>4.8419999999999996</v>
      </c>
      <c r="J479" s="23">
        <v>4.9480576525617321</v>
      </c>
      <c r="K479" s="50">
        <f t="shared" si="23"/>
        <v>0.1060576525617325</v>
      </c>
      <c r="L479" s="23">
        <v>9.7900576525617318</v>
      </c>
      <c r="M479" s="3">
        <v>73.543999999999997</v>
      </c>
    </row>
    <row r="480" spans="1:13" x14ac:dyDescent="0.35">
      <c r="A480" s="1" t="s">
        <v>225</v>
      </c>
      <c r="B480" s="1">
        <v>2019</v>
      </c>
      <c r="C480" s="2">
        <v>43807</v>
      </c>
      <c r="D480" s="1" t="s">
        <v>66</v>
      </c>
      <c r="E480" s="1" t="s">
        <v>106</v>
      </c>
      <c r="F480" s="1" t="s">
        <v>102</v>
      </c>
      <c r="G480" s="11">
        <f>(C480-VLOOKUP(E480,Riders!$A$2:$C$1999,2,FALSE))/365</f>
        <v>27.306849315068494</v>
      </c>
      <c r="H480" s="1">
        <v>12</v>
      </c>
      <c r="I480" s="3">
        <v>4.8680000000000003</v>
      </c>
      <c r="J480" s="23">
        <v>4.9389929307925957</v>
      </c>
      <c r="K480" s="50">
        <f t="shared" si="23"/>
        <v>7.0992930792595388E-2</v>
      </c>
      <c r="L480" s="23">
        <v>9.806992930792596</v>
      </c>
      <c r="M480" s="3">
        <v>73.417000000000002</v>
      </c>
    </row>
    <row r="481" spans="1:13" x14ac:dyDescent="0.35">
      <c r="A481" s="1" t="s">
        <v>225</v>
      </c>
      <c r="B481" s="1">
        <v>2019</v>
      </c>
      <c r="C481" s="2">
        <v>43807</v>
      </c>
      <c r="D481" s="1" t="s">
        <v>66</v>
      </c>
      <c r="E481" s="1" t="s">
        <v>100</v>
      </c>
      <c r="F481" s="1" t="s">
        <v>44</v>
      </c>
      <c r="G481" s="11">
        <f>(C481-VLOOKUP(E481,Riders!$A$2:$C$1999,2,FALSE))/365</f>
        <v>21.126027397260273</v>
      </c>
      <c r="H481" s="1">
        <v>13</v>
      </c>
      <c r="I481" s="3">
        <v>4.8860000000000001</v>
      </c>
      <c r="J481" s="23">
        <v>4.9330298253030938</v>
      </c>
      <c r="K481" s="50">
        <f t="shared" si="23"/>
        <v>4.7029825303093631E-2</v>
      </c>
      <c r="L481" s="23">
        <v>9.8190298253030939</v>
      </c>
      <c r="M481" s="3">
        <v>73.326999999999998</v>
      </c>
    </row>
    <row r="482" spans="1:13" x14ac:dyDescent="0.35">
      <c r="A482" s="1" t="s">
        <v>225</v>
      </c>
      <c r="B482" s="1">
        <v>2019</v>
      </c>
      <c r="C482" s="2">
        <v>43807</v>
      </c>
      <c r="D482" s="1" t="s">
        <v>66</v>
      </c>
      <c r="E482" s="1" t="s">
        <v>1009</v>
      </c>
      <c r="F482" s="1" t="s">
        <v>37</v>
      </c>
      <c r="G482" s="11" t="e">
        <f>(C482-VLOOKUP(E482,Riders!$A$2:$C$1999,2,FALSE))/365</f>
        <v>#N/A</v>
      </c>
      <c r="H482" s="1">
        <v>14</v>
      </c>
      <c r="I482" s="3">
        <v>4.883</v>
      </c>
      <c r="J482" s="23">
        <v>4.9420593597336326</v>
      </c>
      <c r="K482" s="50">
        <f t="shared" si="23"/>
        <v>5.9059359733632633E-2</v>
      </c>
      <c r="L482" s="23">
        <v>9.8250593597336326</v>
      </c>
      <c r="M482" s="3">
        <v>73.281999999999996</v>
      </c>
    </row>
    <row r="483" spans="1:13" x14ac:dyDescent="0.35">
      <c r="A483" s="1" t="s">
        <v>225</v>
      </c>
      <c r="B483" s="1">
        <v>2019</v>
      </c>
      <c r="C483" s="2">
        <v>43807</v>
      </c>
      <c r="D483" s="1" t="s">
        <v>66</v>
      </c>
      <c r="E483" s="1" t="s">
        <v>800</v>
      </c>
      <c r="F483" s="1" t="s">
        <v>198</v>
      </c>
      <c r="G483" s="11">
        <f>(C483-VLOOKUP(E483,Riders!$A$2:$C$1999,2,FALSE))/365</f>
        <v>25.775342465753425</v>
      </c>
      <c r="H483" s="1">
        <v>15</v>
      </c>
      <c r="I483" s="3">
        <v>4.883</v>
      </c>
      <c r="J483" s="23">
        <v>4.9759620703820344</v>
      </c>
      <c r="K483" s="50">
        <f t="shared" si="23"/>
        <v>9.2962070382034412E-2</v>
      </c>
      <c r="L483" s="23">
        <v>9.8589620703820344</v>
      </c>
      <c r="M483" s="3">
        <v>73.03</v>
      </c>
    </row>
    <row r="484" spans="1:13" x14ac:dyDescent="0.35">
      <c r="A484" s="1" t="s">
        <v>225</v>
      </c>
      <c r="B484" s="1">
        <v>2019</v>
      </c>
      <c r="C484" s="2">
        <v>43807</v>
      </c>
      <c r="D484" s="1" t="s">
        <v>66</v>
      </c>
      <c r="E484" s="1" t="s">
        <v>816</v>
      </c>
      <c r="F484" s="1" t="s">
        <v>42</v>
      </c>
      <c r="G484" s="11" t="e">
        <f>(C484-VLOOKUP(E484,Riders!$A$2:$C$1999,2,FALSE))/365</f>
        <v>#N/A</v>
      </c>
      <c r="H484" s="1">
        <v>16</v>
      </c>
      <c r="I484" s="3">
        <v>4.9000000000000004</v>
      </c>
      <c r="J484" s="23">
        <v>4.9739697472538023</v>
      </c>
      <c r="K484" s="50">
        <f t="shared" si="23"/>
        <v>7.3969747253801899E-2</v>
      </c>
      <c r="L484" s="23">
        <v>9.8739697472538026</v>
      </c>
      <c r="M484" s="3">
        <v>72.918999999999997</v>
      </c>
    </row>
    <row r="485" spans="1:13" x14ac:dyDescent="0.35">
      <c r="A485" s="1" t="s">
        <v>225</v>
      </c>
      <c r="B485" s="1">
        <v>2019</v>
      </c>
      <c r="C485" s="2">
        <v>43807</v>
      </c>
      <c r="D485" s="1" t="s">
        <v>66</v>
      </c>
      <c r="E485" s="1" t="s">
        <v>183</v>
      </c>
      <c r="F485" s="1" t="s">
        <v>33</v>
      </c>
      <c r="G485" s="11">
        <f>(C485-VLOOKUP(E485,Riders!$A$2:$C$1999,2,FALSE))/365</f>
        <v>28.449315068493149</v>
      </c>
      <c r="H485" s="1">
        <v>17</v>
      </c>
      <c r="I485" s="3">
        <v>4.859</v>
      </c>
      <c r="J485" s="23">
        <v>5.0190337225095707</v>
      </c>
      <c r="K485" s="50">
        <f t="shared" si="23"/>
        <v>0.16003372250957071</v>
      </c>
      <c r="L485" s="23">
        <v>9.8780337225095707</v>
      </c>
      <c r="M485" s="3">
        <v>72.888999999999996</v>
      </c>
    </row>
    <row r="486" spans="1:13" x14ac:dyDescent="0.35">
      <c r="A486" s="1" t="s">
        <v>225</v>
      </c>
      <c r="B486" s="1">
        <v>2019</v>
      </c>
      <c r="C486" s="2">
        <v>43807</v>
      </c>
      <c r="D486" s="1" t="s">
        <v>66</v>
      </c>
      <c r="E486" s="1" t="s">
        <v>93</v>
      </c>
      <c r="F486" s="1" t="s">
        <v>941</v>
      </c>
      <c r="G486" s="11">
        <f>(C486-VLOOKUP(E486,Riders!$A$2:$C$1999,2,FALSE))/365</f>
        <v>24.049315068493151</v>
      </c>
      <c r="H486" s="1">
        <v>18</v>
      </c>
      <c r="I486" s="3">
        <v>4.8630000000000004</v>
      </c>
      <c r="J486" s="23">
        <v>5.0379900990099005</v>
      </c>
      <c r="K486" s="50">
        <f t="shared" si="23"/>
        <v>0.17499009900990004</v>
      </c>
      <c r="L486" s="23">
        <v>9.9009900990099009</v>
      </c>
      <c r="M486" s="3">
        <v>72.72</v>
      </c>
    </row>
    <row r="487" spans="1:13" x14ac:dyDescent="0.35">
      <c r="A487" s="1" t="s">
        <v>225</v>
      </c>
      <c r="B487" s="1">
        <v>2019</v>
      </c>
      <c r="C487" s="2">
        <v>43807</v>
      </c>
      <c r="D487" s="1" t="s">
        <v>66</v>
      </c>
      <c r="E487" s="1" t="s">
        <v>50</v>
      </c>
      <c r="F487" s="1" t="s">
        <v>44</v>
      </c>
      <c r="G487" s="11">
        <f>(C487-VLOOKUP(E487,Riders!$A$2:$C$1999,2,FALSE))/365</f>
        <v>25.402739726027399</v>
      </c>
      <c r="H487" s="1">
        <v>19</v>
      </c>
      <c r="I487" s="3">
        <v>4.9020000000000001</v>
      </c>
      <c r="J487" s="23">
        <v>5.0119414802065405</v>
      </c>
      <c r="K487" s="50">
        <f t="shared" si="23"/>
        <v>0.10994148020654038</v>
      </c>
      <c r="L487" s="23">
        <v>9.9139414802065406</v>
      </c>
      <c r="M487" s="3">
        <v>72.625</v>
      </c>
    </row>
    <row r="488" spans="1:13" x14ac:dyDescent="0.35">
      <c r="A488" s="1" t="s">
        <v>225</v>
      </c>
      <c r="B488" s="1">
        <v>2019</v>
      </c>
      <c r="C488" s="2">
        <v>43807</v>
      </c>
      <c r="D488" s="1" t="s">
        <v>66</v>
      </c>
      <c r="E488" s="1" t="s">
        <v>215</v>
      </c>
      <c r="F488" s="1" t="s">
        <v>216</v>
      </c>
      <c r="G488" s="11">
        <f>(C488-VLOOKUP(E488,Riders!$A$2:$C$1999,2,FALSE))/365</f>
        <v>120.01917808219179</v>
      </c>
      <c r="H488" s="1">
        <v>20</v>
      </c>
      <c r="I488" s="3">
        <v>4.891</v>
      </c>
      <c r="J488" s="23">
        <v>5.0270384323989266</v>
      </c>
      <c r="K488" s="50">
        <f t="shared" si="23"/>
        <v>0.13603843239892655</v>
      </c>
      <c r="L488" s="23">
        <v>9.9180384323989266</v>
      </c>
      <c r="M488" s="3">
        <v>72.594999999999999</v>
      </c>
    </row>
    <row r="489" spans="1:13" x14ac:dyDescent="0.35">
      <c r="A489" s="1" t="s">
        <v>225</v>
      </c>
      <c r="B489" s="1">
        <v>2019</v>
      </c>
      <c r="C489" s="2">
        <v>43807</v>
      </c>
      <c r="D489" s="1" t="s">
        <v>66</v>
      </c>
      <c r="E489" s="1" t="s">
        <v>96</v>
      </c>
      <c r="F489" s="1" t="s">
        <v>27</v>
      </c>
      <c r="G489" s="11">
        <f>(C489-VLOOKUP(E489,Riders!$A$2:$C$1999,2,FALSE))/365</f>
        <v>20.893150684931506</v>
      </c>
      <c r="H489" s="1">
        <v>21</v>
      </c>
      <c r="I489" s="3">
        <v>4.9409999999999998</v>
      </c>
      <c r="J489" s="23">
        <v>4.9840110277900314</v>
      </c>
      <c r="K489" s="50">
        <f t="shared" si="23"/>
        <v>4.301102779003152E-2</v>
      </c>
      <c r="L489" s="23">
        <v>9.9250110277900312</v>
      </c>
      <c r="M489" s="3">
        <v>72.543999999999997</v>
      </c>
    </row>
    <row r="490" spans="1:13" x14ac:dyDescent="0.35">
      <c r="A490" s="1" t="s">
        <v>225</v>
      </c>
      <c r="B490" s="1">
        <v>2019</v>
      </c>
      <c r="C490" s="2">
        <v>43807</v>
      </c>
      <c r="D490" s="1" t="s">
        <v>66</v>
      </c>
      <c r="E490" s="1" t="s">
        <v>213</v>
      </c>
      <c r="F490" s="1" t="s">
        <v>42</v>
      </c>
      <c r="G490" s="11">
        <f>(C490-VLOOKUP(E490,Riders!$A$2:$C$1999,2,FALSE))/365</f>
        <v>120.01917808219179</v>
      </c>
      <c r="H490" s="1">
        <v>22</v>
      </c>
      <c r="I490" s="3">
        <v>4.915</v>
      </c>
      <c r="J490" s="23">
        <v>5.0100110277900312</v>
      </c>
      <c r="K490" s="50">
        <f t="shared" si="23"/>
        <v>9.5011027790031122E-2</v>
      </c>
      <c r="L490" s="23">
        <v>9.9250110277900312</v>
      </c>
      <c r="M490" s="3">
        <v>72.543999999999997</v>
      </c>
    </row>
    <row r="491" spans="1:13" x14ac:dyDescent="0.35">
      <c r="A491" s="1" t="s">
        <v>225</v>
      </c>
      <c r="B491" s="1">
        <v>2019</v>
      </c>
      <c r="C491" s="2">
        <v>43807</v>
      </c>
      <c r="D491" s="1" t="s">
        <v>66</v>
      </c>
      <c r="E491" s="1" t="s">
        <v>105</v>
      </c>
      <c r="F491" s="1" t="s">
        <v>39</v>
      </c>
      <c r="G491" s="11">
        <f>(C491-VLOOKUP(E491,Riders!$A$2:$C$1999,2,FALSE))/365</f>
        <v>20.936986301369863</v>
      </c>
      <c r="H491" s="1">
        <v>23</v>
      </c>
      <c r="I491" s="3">
        <v>4.8970000000000002</v>
      </c>
      <c r="J491" s="23">
        <v>5.0329387653776134</v>
      </c>
      <c r="K491" s="50">
        <f t="shared" si="23"/>
        <v>0.13593876537761318</v>
      </c>
      <c r="L491" s="23">
        <v>9.9299387653776137</v>
      </c>
      <c r="M491" s="3">
        <v>72.507999999999996</v>
      </c>
    </row>
    <row r="492" spans="1:13" x14ac:dyDescent="0.35">
      <c r="A492" s="1" t="s">
        <v>225</v>
      </c>
      <c r="B492" s="1">
        <v>2019</v>
      </c>
      <c r="C492" s="2">
        <v>43807</v>
      </c>
      <c r="D492" s="1" t="s">
        <v>66</v>
      </c>
      <c r="E492" s="1" t="s">
        <v>232</v>
      </c>
      <c r="F492" s="1" t="s">
        <v>212</v>
      </c>
      <c r="G492" s="11">
        <f>(C492-VLOOKUP(E492,Riders!$A$2:$C$1999,2,FALSE))/365</f>
        <v>20.969863013698632</v>
      </c>
      <c r="H492" s="1">
        <v>24</v>
      </c>
      <c r="I492" s="3">
        <v>4.915</v>
      </c>
      <c r="J492" s="23">
        <v>5.0209682049017443</v>
      </c>
      <c r="K492" s="50">
        <f t="shared" si="23"/>
        <v>0.1059682049017443</v>
      </c>
      <c r="L492" s="23">
        <v>9.9359682049017444</v>
      </c>
      <c r="M492" s="3">
        <v>72.463999999999999</v>
      </c>
    </row>
    <row r="493" spans="1:13" x14ac:dyDescent="0.35">
      <c r="A493" s="1" t="s">
        <v>225</v>
      </c>
      <c r="B493" s="1">
        <v>2019</v>
      </c>
      <c r="C493" s="2">
        <v>43807</v>
      </c>
      <c r="D493" s="1" t="s">
        <v>66</v>
      </c>
      <c r="E493" s="1" t="s">
        <v>59</v>
      </c>
      <c r="F493" s="1" t="s">
        <v>37</v>
      </c>
      <c r="G493" s="11">
        <f>(C493-VLOOKUP(E493,Riders!$A$2:$C$1999,2,FALSE))/365</f>
        <v>26.07123287671233</v>
      </c>
      <c r="H493" s="1">
        <v>25</v>
      </c>
      <c r="I493" s="3">
        <v>4.91</v>
      </c>
      <c r="J493" s="23">
        <v>5.032966042009031</v>
      </c>
      <c r="K493" s="50">
        <f t="shared" si="23"/>
        <v>0.12296604200903083</v>
      </c>
      <c r="L493" s="23">
        <v>9.9429660420090311</v>
      </c>
      <c r="M493" s="3">
        <v>72.412999999999997</v>
      </c>
    </row>
    <row r="494" spans="1:13" x14ac:dyDescent="0.35">
      <c r="A494" s="1" t="s">
        <v>225</v>
      </c>
      <c r="B494" s="1">
        <v>2019</v>
      </c>
      <c r="C494" s="2">
        <v>43807</v>
      </c>
      <c r="D494" s="1" t="s">
        <v>66</v>
      </c>
      <c r="E494" s="1" t="s">
        <v>57</v>
      </c>
      <c r="F494" s="1" t="s">
        <v>58</v>
      </c>
      <c r="G494" s="11">
        <f>(C494-VLOOKUP(E494,Riders!$A$2:$C$1999,2,FALSE))/365</f>
        <v>19.904109589041095</v>
      </c>
      <c r="H494" s="1">
        <v>26</v>
      </c>
      <c r="I494" s="3">
        <v>4.9249999999999998</v>
      </c>
      <c r="J494" s="23">
        <v>5.0190646364201372</v>
      </c>
      <c r="K494" s="50">
        <f t="shared" ref="K494:K557" si="24">J494-I494</f>
        <v>9.4064636420137404E-2</v>
      </c>
      <c r="L494" s="23">
        <v>9.944064636420137</v>
      </c>
      <c r="M494" s="3">
        <v>72.405000000000001</v>
      </c>
    </row>
    <row r="495" spans="1:13" x14ac:dyDescent="0.35">
      <c r="A495" s="1" t="s">
        <v>225</v>
      </c>
      <c r="B495" s="1">
        <v>2019</v>
      </c>
      <c r="C495" s="2">
        <v>43807</v>
      </c>
      <c r="D495" s="1" t="s">
        <v>66</v>
      </c>
      <c r="E495" s="1" t="s">
        <v>195</v>
      </c>
      <c r="F495" s="1" t="s">
        <v>759</v>
      </c>
      <c r="G495" s="11">
        <f>(C495-VLOOKUP(E495,Riders!$A$2:$C$1999,2,FALSE))/365</f>
        <v>120.01917808219179</v>
      </c>
      <c r="H495" s="1">
        <v>27</v>
      </c>
      <c r="I495" s="3">
        <v>4.9139999999999997</v>
      </c>
      <c r="J495" s="23">
        <v>5.0500188209244392</v>
      </c>
      <c r="K495" s="50">
        <f t="shared" si="24"/>
        <v>0.13601882092443951</v>
      </c>
      <c r="L495" s="23">
        <v>9.9640188209244389</v>
      </c>
      <c r="M495" s="3">
        <v>72.260000000000005</v>
      </c>
    </row>
    <row r="496" spans="1:13" x14ac:dyDescent="0.35">
      <c r="A496" s="1" t="s">
        <v>225</v>
      </c>
      <c r="B496" s="1">
        <v>2019</v>
      </c>
      <c r="C496" s="2">
        <v>43807</v>
      </c>
      <c r="D496" s="1" t="s">
        <v>66</v>
      </c>
      <c r="E496" s="1" t="s">
        <v>208</v>
      </c>
      <c r="F496" s="1" t="s">
        <v>58</v>
      </c>
      <c r="G496" s="11">
        <f>(C496-VLOOKUP(E496,Riders!$A$2:$C$1999,2,FALSE))/365</f>
        <v>120.01917808219179</v>
      </c>
      <c r="H496" s="1">
        <v>28</v>
      </c>
      <c r="I496" s="3">
        <v>4.9960000000000004</v>
      </c>
      <c r="J496" s="23">
        <v>5.1000527238308901</v>
      </c>
      <c r="K496" s="50">
        <f t="shared" si="24"/>
        <v>0.1040527238308897</v>
      </c>
      <c r="L496" s="23">
        <v>10.096052723830891</v>
      </c>
      <c r="M496" s="3">
        <v>71.314999999999998</v>
      </c>
    </row>
    <row r="497" spans="1:13" x14ac:dyDescent="0.35">
      <c r="A497" s="1" t="s">
        <v>225</v>
      </c>
      <c r="B497" s="1">
        <v>2019</v>
      </c>
      <c r="C497" s="2">
        <v>43807</v>
      </c>
      <c r="D497" s="1" t="s">
        <v>66</v>
      </c>
      <c r="E497" s="1" t="s">
        <v>62</v>
      </c>
      <c r="F497" s="1" t="s">
        <v>63</v>
      </c>
      <c r="G497" s="11">
        <f>(C497-VLOOKUP(E497,Riders!$A$2:$C$1999,2,FALSE))/365</f>
        <v>30.049315068493151</v>
      </c>
      <c r="H497" s="1">
        <v>29</v>
      </c>
      <c r="I497" s="3">
        <v>5.0460000000000003</v>
      </c>
      <c r="J497" s="23">
        <v>5.1250717766884675</v>
      </c>
      <c r="K497" s="50">
        <f t="shared" si="24"/>
        <v>7.907177668846721E-2</v>
      </c>
      <c r="L497" s="23">
        <v>10.171071776688468</v>
      </c>
      <c r="M497" s="3">
        <v>70.789000000000001</v>
      </c>
    </row>
    <row r="498" spans="1:13" x14ac:dyDescent="0.35">
      <c r="A498" s="1" t="s">
        <v>225</v>
      </c>
      <c r="B498" s="1">
        <v>2019</v>
      </c>
      <c r="C498" s="2">
        <v>43807</v>
      </c>
      <c r="D498" s="1" t="s">
        <v>66</v>
      </c>
      <c r="E498" s="1" t="s">
        <v>83</v>
      </c>
      <c r="F498" s="1" t="s">
        <v>250</v>
      </c>
      <c r="G498" s="11">
        <f>(C498-VLOOKUP(E498,Riders!$A$2:$C$1999,2,FALSE))/365</f>
        <v>26.345205479452055</v>
      </c>
      <c r="H498" s="1">
        <v>30</v>
      </c>
      <c r="I498" s="3">
        <v>5.0460000000000003</v>
      </c>
      <c r="J498" s="23">
        <v>5.1349954751131213</v>
      </c>
      <c r="K498" s="50">
        <f t="shared" si="24"/>
        <v>8.8995475113121003E-2</v>
      </c>
      <c r="L498" s="23">
        <v>10.180995475113122</v>
      </c>
      <c r="M498" s="3">
        <v>70.72</v>
      </c>
    </row>
    <row r="499" spans="1:13" x14ac:dyDescent="0.35">
      <c r="A499" s="1" t="s">
        <v>225</v>
      </c>
      <c r="B499" s="1">
        <v>2019</v>
      </c>
      <c r="C499" s="2">
        <v>43807</v>
      </c>
      <c r="D499" s="1" t="s">
        <v>66</v>
      </c>
      <c r="E499" s="1" t="s">
        <v>552</v>
      </c>
      <c r="F499" s="1" t="s">
        <v>39</v>
      </c>
      <c r="G499" s="11">
        <f>(C499-VLOOKUP(E499,Riders!$A$2:$C$1999,2,FALSE))/365</f>
        <v>24.621917808219177</v>
      </c>
      <c r="H499" s="1">
        <v>31</v>
      </c>
      <c r="I499" s="3">
        <v>5.0090000000000003</v>
      </c>
      <c r="J499" s="23">
        <v>5.1790545060916067</v>
      </c>
      <c r="K499" s="50">
        <f t="shared" si="24"/>
        <v>0.17005450609160633</v>
      </c>
      <c r="L499" s="23">
        <v>10.188054506091607</v>
      </c>
      <c r="M499" s="3">
        <v>70.671000000000006</v>
      </c>
    </row>
    <row r="500" spans="1:13" x14ac:dyDescent="0.35">
      <c r="A500" s="1" t="s">
        <v>225</v>
      </c>
      <c r="B500" s="1">
        <v>2019</v>
      </c>
      <c r="C500" s="2">
        <v>43807</v>
      </c>
      <c r="D500" s="1" t="s">
        <v>66</v>
      </c>
      <c r="E500" s="1" t="s">
        <v>211</v>
      </c>
      <c r="F500" s="1" t="s">
        <v>212</v>
      </c>
      <c r="G500" s="11">
        <f>(C500-VLOOKUP(E500,Riders!$A$2:$C$1999,2,FALSE))/365</f>
        <v>120.01917808219179</v>
      </c>
      <c r="H500" s="1">
        <v>32</v>
      </c>
      <c r="I500" s="3">
        <v>5.117</v>
      </c>
      <c r="J500" s="23">
        <v>5.2879249978323086</v>
      </c>
      <c r="K500" s="50">
        <f t="shared" si="24"/>
        <v>0.17092499783230863</v>
      </c>
      <c r="L500" s="23">
        <v>10.404924997832309</v>
      </c>
      <c r="M500" s="3">
        <v>69.197999999999993</v>
      </c>
    </row>
    <row r="501" spans="1:13" x14ac:dyDescent="0.35">
      <c r="A501" s="4" t="s">
        <v>226</v>
      </c>
      <c r="B501" s="4">
        <v>2019</v>
      </c>
      <c r="C501" s="5">
        <v>43800</v>
      </c>
      <c r="D501" s="4" t="s">
        <v>66</v>
      </c>
      <c r="E501" s="4" t="s">
        <v>22</v>
      </c>
      <c r="F501" s="4" t="s">
        <v>23</v>
      </c>
      <c r="G501" s="11">
        <f>(C501-VLOOKUP(E501,Riders!$A$2:$C$1999,2,FALSE))/365</f>
        <v>26.728767123287671</v>
      </c>
      <c r="H501" s="4">
        <v>1</v>
      </c>
      <c r="I501" s="3">
        <v>4.7149999999999999</v>
      </c>
      <c r="J501" s="23">
        <v>4.7979878709404638</v>
      </c>
      <c r="K501" s="50">
        <f t="shared" si="24"/>
        <v>8.2987870940463893E-2</v>
      </c>
      <c r="L501" s="23">
        <v>9.5129878709404636</v>
      </c>
      <c r="M501" s="3">
        <v>75.686000000000007</v>
      </c>
    </row>
    <row r="502" spans="1:13" x14ac:dyDescent="0.35">
      <c r="A502" s="4" t="s">
        <v>226</v>
      </c>
      <c r="B502" s="4">
        <v>2019</v>
      </c>
      <c r="C502" s="5">
        <v>43800</v>
      </c>
      <c r="D502" s="4" t="s">
        <v>66</v>
      </c>
      <c r="E502" s="4" t="s">
        <v>92</v>
      </c>
      <c r="F502" s="4" t="s">
        <v>23</v>
      </c>
      <c r="G502" s="11">
        <f>(C502-VLOOKUP(E502,Riders!$A$2:$C$1999,2,FALSE))/365</f>
        <v>22.731506849315068</v>
      </c>
      <c r="H502" s="4">
        <v>2</v>
      </c>
      <c r="I502" s="3">
        <v>4.7750000000000004</v>
      </c>
      <c r="J502" s="23">
        <v>4.7970496151238393</v>
      </c>
      <c r="K502" s="50">
        <f t="shared" si="24"/>
        <v>2.2049615123838961E-2</v>
      </c>
      <c r="L502" s="23">
        <v>9.5720496151238397</v>
      </c>
      <c r="M502" s="3">
        <v>75.218999999999994</v>
      </c>
    </row>
    <row r="503" spans="1:13" x14ac:dyDescent="0.35">
      <c r="A503" s="4" t="s">
        <v>226</v>
      </c>
      <c r="B503" s="4">
        <v>2019</v>
      </c>
      <c r="C503" s="5">
        <v>43800</v>
      </c>
      <c r="D503" s="4" t="s">
        <v>66</v>
      </c>
      <c r="E503" s="51" t="s">
        <v>202</v>
      </c>
      <c r="F503" s="4" t="s">
        <v>46</v>
      </c>
      <c r="G503" s="11">
        <f>(C503-VLOOKUP(E503,Riders!$A$2:$C$1999,2,FALSE))/365</f>
        <v>24.383561643835616</v>
      </c>
      <c r="H503" s="4">
        <v>3</v>
      </c>
      <c r="I503" s="3">
        <v>4.7880000000000003</v>
      </c>
      <c r="J503" s="23">
        <v>4.8490061034371976</v>
      </c>
      <c r="K503" s="50">
        <f t="shared" si="24"/>
        <v>6.1006103437197368E-2</v>
      </c>
      <c r="L503" s="23">
        <v>9.6370061034371979</v>
      </c>
      <c r="M503" s="3">
        <v>74.712000000000003</v>
      </c>
    </row>
    <row r="504" spans="1:13" x14ac:dyDescent="0.35">
      <c r="A504" s="4" t="s">
        <v>226</v>
      </c>
      <c r="B504" s="4">
        <v>2019</v>
      </c>
      <c r="C504" s="5">
        <v>43800</v>
      </c>
      <c r="D504" s="4" t="s">
        <v>66</v>
      </c>
      <c r="E504" s="4" t="s">
        <v>257</v>
      </c>
      <c r="F504" s="4" t="s">
        <v>31</v>
      </c>
      <c r="G504" s="11">
        <f>(C504-VLOOKUP(E504,Riders!$A$2:$C$1999,2,FALSE))/365</f>
        <v>120</v>
      </c>
      <c r="H504" s="4">
        <v>4</v>
      </c>
      <c r="I504" s="3">
        <v>4.8040000000000003</v>
      </c>
      <c r="J504" s="23">
        <v>4.9220496028529741</v>
      </c>
      <c r="K504" s="50">
        <f t="shared" si="24"/>
        <v>0.11804960285297383</v>
      </c>
      <c r="L504" s="23">
        <v>9.7260496028529744</v>
      </c>
      <c r="M504" s="3">
        <v>74.028000000000006</v>
      </c>
    </row>
    <row r="505" spans="1:13" x14ac:dyDescent="0.35">
      <c r="A505" s="4" t="s">
        <v>226</v>
      </c>
      <c r="B505" s="4">
        <v>2019</v>
      </c>
      <c r="C505" s="5">
        <v>43800</v>
      </c>
      <c r="D505" s="4" t="s">
        <v>66</v>
      </c>
      <c r="E505" s="4" t="s">
        <v>128</v>
      </c>
      <c r="F505" s="4" t="s">
        <v>104</v>
      </c>
      <c r="G505" s="11">
        <f>(C505-VLOOKUP(E505,Riders!$A$2:$C$1999,2,FALSE))/365</f>
        <v>21.202739726027396</v>
      </c>
      <c r="H505" s="4">
        <v>5</v>
      </c>
      <c r="I505" s="3">
        <v>4.7889999999999997</v>
      </c>
      <c r="J505" s="23">
        <v>4.9770223804679556</v>
      </c>
      <c r="K505" s="50">
        <f t="shared" si="24"/>
        <v>0.18802238046795594</v>
      </c>
      <c r="L505" s="23">
        <v>9.7660223804679553</v>
      </c>
      <c r="M505" s="3">
        <v>73.724999999999994</v>
      </c>
    </row>
    <row r="506" spans="1:13" x14ac:dyDescent="0.35">
      <c r="A506" s="4" t="s">
        <v>226</v>
      </c>
      <c r="B506" s="4">
        <v>2019</v>
      </c>
      <c r="C506" s="5">
        <v>43800</v>
      </c>
      <c r="D506" s="4" t="s">
        <v>66</v>
      </c>
      <c r="E506" s="4" t="s">
        <v>192</v>
      </c>
      <c r="F506" s="4" t="s">
        <v>113</v>
      </c>
      <c r="G506" s="11" t="e">
        <f>(C506-VLOOKUP(E506,Riders!$A$2:$C$1999,2,FALSE))/365</f>
        <v>#N/A</v>
      </c>
      <c r="H506" s="4">
        <v>6</v>
      </c>
      <c r="I506" s="3">
        <v>4.867</v>
      </c>
      <c r="J506" s="23">
        <v>4.9029979645837587</v>
      </c>
      <c r="K506" s="50">
        <f t="shared" si="24"/>
        <v>3.5997964583758701E-2</v>
      </c>
      <c r="L506" s="23">
        <v>9.7699979645837587</v>
      </c>
      <c r="M506" s="3">
        <v>73.694999999999993</v>
      </c>
    </row>
    <row r="507" spans="1:13" x14ac:dyDescent="0.35">
      <c r="A507" s="4" t="s">
        <v>226</v>
      </c>
      <c r="B507" s="4">
        <v>2019</v>
      </c>
      <c r="C507" s="5">
        <v>43800</v>
      </c>
      <c r="D507" s="4" t="s">
        <v>66</v>
      </c>
      <c r="E507" s="4" t="s">
        <v>193</v>
      </c>
      <c r="F507" s="4" t="s">
        <v>31</v>
      </c>
      <c r="G507" s="11">
        <f>(C507-VLOOKUP(E507,Riders!$A$2:$C$1999,2,FALSE))/365</f>
        <v>120</v>
      </c>
      <c r="H507" s="4">
        <v>7</v>
      </c>
      <c r="I507" s="3">
        <v>4.875</v>
      </c>
      <c r="J507" s="23">
        <v>4.8989767868051306</v>
      </c>
      <c r="K507" s="50">
        <f t="shared" si="24"/>
        <v>2.3976786805130601E-2</v>
      </c>
      <c r="L507" s="23">
        <v>9.7739767868051306</v>
      </c>
      <c r="M507" s="3">
        <v>73.665000000000006</v>
      </c>
    </row>
    <row r="508" spans="1:13" x14ac:dyDescent="0.35">
      <c r="A508" s="4" t="s">
        <v>226</v>
      </c>
      <c r="B508" s="4">
        <v>2019</v>
      </c>
      <c r="C508" s="5">
        <v>43800</v>
      </c>
      <c r="D508" s="4" t="s">
        <v>66</v>
      </c>
      <c r="E508" s="4" t="s">
        <v>755</v>
      </c>
      <c r="F508" s="4" t="s">
        <v>109</v>
      </c>
      <c r="G508" s="11">
        <f>(C508-VLOOKUP(E508,Riders!$A$2:$C$1999,2,FALSE))/365</f>
        <v>26.134246575342466</v>
      </c>
      <c r="H508" s="4">
        <v>8</v>
      </c>
      <c r="I508" s="3">
        <v>4.8250000000000002</v>
      </c>
      <c r="J508" s="23">
        <v>4.9509674134419539</v>
      </c>
      <c r="K508" s="50">
        <f t="shared" si="24"/>
        <v>0.12596741344195372</v>
      </c>
      <c r="L508" s="23">
        <v>9.7759674134419541</v>
      </c>
      <c r="M508" s="3">
        <v>73.650000000000006</v>
      </c>
    </row>
    <row r="509" spans="1:13" x14ac:dyDescent="0.35">
      <c r="A509" s="4" t="s">
        <v>226</v>
      </c>
      <c r="B509" s="4">
        <v>2019</v>
      </c>
      <c r="C509" s="5">
        <v>43800</v>
      </c>
      <c r="D509" s="4" t="s">
        <v>66</v>
      </c>
      <c r="E509" s="4" t="s">
        <v>954</v>
      </c>
      <c r="F509" s="4" t="s">
        <v>228</v>
      </c>
      <c r="G509" s="11" t="e">
        <f>(C509-VLOOKUP(E509,Riders!$A$2:$C$1999,2,FALSE))/365</f>
        <v>#N/A</v>
      </c>
      <c r="H509" s="4">
        <v>9</v>
      </c>
      <c r="I509" s="3">
        <v>4.8319999999999999</v>
      </c>
      <c r="J509" s="23">
        <v>4.9490139651143847</v>
      </c>
      <c r="K509" s="50">
        <f t="shared" si="24"/>
        <v>0.11701396511438489</v>
      </c>
      <c r="L509" s="23">
        <v>9.7810139651143846</v>
      </c>
      <c r="M509" s="3">
        <v>73.611999999999995</v>
      </c>
    </row>
    <row r="510" spans="1:13" x14ac:dyDescent="0.35">
      <c r="A510" s="4" t="s">
        <v>226</v>
      </c>
      <c r="B510" s="4">
        <v>2019</v>
      </c>
      <c r="C510" s="5">
        <v>43800</v>
      </c>
      <c r="D510" s="4" t="s">
        <v>66</v>
      </c>
      <c r="E510" s="4" t="s">
        <v>953</v>
      </c>
      <c r="F510" s="4" t="s">
        <v>29</v>
      </c>
      <c r="G510" s="11" t="e">
        <f>(C510-VLOOKUP(E510,Riders!$A$2:$C$1999,2,FALSE))/365</f>
        <v>#N/A</v>
      </c>
      <c r="H510" s="4">
        <v>10</v>
      </c>
      <c r="I510" s="3">
        <v>4.8579999999999997</v>
      </c>
      <c r="J510" s="23">
        <v>4.9369855115839298</v>
      </c>
      <c r="K510" s="50">
        <f t="shared" si="24"/>
        <v>7.898551158393019E-2</v>
      </c>
      <c r="L510" s="23">
        <v>9.7949855115839295</v>
      </c>
      <c r="M510" s="3">
        <v>73.507000000000005</v>
      </c>
    </row>
    <row r="511" spans="1:13" x14ac:dyDescent="0.35">
      <c r="A511" s="4" t="s">
        <v>226</v>
      </c>
      <c r="B511" s="4">
        <v>2019</v>
      </c>
      <c r="C511" s="5">
        <v>43800</v>
      </c>
      <c r="D511" s="4" t="s">
        <v>66</v>
      </c>
      <c r="E511" s="4" t="s">
        <v>960</v>
      </c>
      <c r="F511" s="4" t="s">
        <v>27</v>
      </c>
      <c r="G511" s="11" t="e">
        <f>(C511-VLOOKUP(E511,Riders!$A$2:$C$1999,2,FALSE))/365</f>
        <v>#N/A</v>
      </c>
      <c r="H511" s="4">
        <v>11</v>
      </c>
      <c r="I511" s="3">
        <v>4.8470000000000004</v>
      </c>
      <c r="J511" s="23">
        <v>4.9490516469611832</v>
      </c>
      <c r="K511" s="50">
        <f t="shared" si="24"/>
        <v>0.10205164696118274</v>
      </c>
      <c r="L511" s="23">
        <v>9.7960516469611836</v>
      </c>
      <c r="M511" s="3">
        <v>73.498999999999995</v>
      </c>
    </row>
    <row r="512" spans="1:13" x14ac:dyDescent="0.35">
      <c r="A512" s="4" t="s">
        <v>226</v>
      </c>
      <c r="B512" s="4">
        <v>2019</v>
      </c>
      <c r="C512" s="5">
        <v>43800</v>
      </c>
      <c r="D512" s="4" t="s">
        <v>66</v>
      </c>
      <c r="E512" s="4" t="s">
        <v>221</v>
      </c>
      <c r="F512" s="4" t="s">
        <v>227</v>
      </c>
      <c r="G512" s="11" t="e">
        <f>(C512-VLOOKUP(E512,Riders!$A$2:$C$1999,2,FALSE))/365</f>
        <v>#N/A</v>
      </c>
      <c r="H512" s="4">
        <v>12</v>
      </c>
      <c r="I512" s="3">
        <v>4.8860000000000001</v>
      </c>
      <c r="J512" s="23">
        <v>4.9429489850245032</v>
      </c>
      <c r="K512" s="50">
        <f t="shared" si="24"/>
        <v>5.6948985024503074E-2</v>
      </c>
      <c r="L512" s="23">
        <v>9.8289489850245033</v>
      </c>
      <c r="M512" s="3">
        <v>73.253</v>
      </c>
    </row>
    <row r="513" spans="1:13" x14ac:dyDescent="0.35">
      <c r="A513" s="4" t="s">
        <v>226</v>
      </c>
      <c r="B513" s="4">
        <v>2019</v>
      </c>
      <c r="C513" s="5">
        <v>43800</v>
      </c>
      <c r="D513" s="4" t="s">
        <v>66</v>
      </c>
      <c r="E513" s="4" t="s">
        <v>196</v>
      </c>
      <c r="F513" s="4" t="s">
        <v>52</v>
      </c>
      <c r="G513" s="11">
        <f>(C513-VLOOKUP(E513,Riders!$A$2:$C$1999,2,FALSE))/365</f>
        <v>120</v>
      </c>
      <c r="H513" s="4">
        <v>13</v>
      </c>
      <c r="I513" s="3">
        <v>4.8479999999999999</v>
      </c>
      <c r="J513" s="23">
        <v>4.9930398698795839</v>
      </c>
      <c r="K513" s="50">
        <f t="shared" si="24"/>
        <v>0.14503986987958406</v>
      </c>
      <c r="L513" s="23">
        <v>9.8410398698795838</v>
      </c>
      <c r="M513" s="3">
        <v>73.162999999999997</v>
      </c>
    </row>
    <row r="514" spans="1:13" x14ac:dyDescent="0.35">
      <c r="A514" s="4" t="s">
        <v>226</v>
      </c>
      <c r="B514" s="4">
        <v>2019</v>
      </c>
      <c r="C514" s="5">
        <v>43800</v>
      </c>
      <c r="D514" s="4" t="s">
        <v>66</v>
      </c>
      <c r="E514" s="4" t="s">
        <v>143</v>
      </c>
      <c r="F514" s="4" t="s">
        <v>95</v>
      </c>
      <c r="G514" s="11">
        <f>(C514-VLOOKUP(E514,Riders!$A$2:$C$1999,2,FALSE))/365</f>
        <v>24.663013698630138</v>
      </c>
      <c r="H514" s="4">
        <v>14</v>
      </c>
      <c r="I514" s="3">
        <v>4.8849999999999998</v>
      </c>
      <c r="J514" s="23">
        <v>4.959942160964804</v>
      </c>
      <c r="K514" s="50">
        <f t="shared" si="24"/>
        <v>7.4942160964804216E-2</v>
      </c>
      <c r="L514" s="23">
        <v>9.8449421609648038</v>
      </c>
      <c r="M514" s="3">
        <v>73.134</v>
      </c>
    </row>
    <row r="515" spans="1:13" x14ac:dyDescent="0.35">
      <c r="A515" s="4" t="s">
        <v>226</v>
      </c>
      <c r="B515" s="4">
        <v>2019</v>
      </c>
      <c r="C515" s="5">
        <v>43800</v>
      </c>
      <c r="D515" s="4" t="s">
        <v>66</v>
      </c>
      <c r="E515" s="4" t="s">
        <v>756</v>
      </c>
      <c r="F515" s="4" t="s">
        <v>82</v>
      </c>
      <c r="G515" s="11" t="e">
        <f>(C515-VLOOKUP(E515,Riders!$A$2:$C$1999,2,FALSE))/365</f>
        <v>#N/A</v>
      </c>
      <c r="H515" s="4">
        <v>15</v>
      </c>
      <c r="I515" s="3">
        <v>4.8529999999999998</v>
      </c>
      <c r="J515" s="23">
        <v>5.0009696442990688</v>
      </c>
      <c r="K515" s="50">
        <f t="shared" si="24"/>
        <v>0.147969644299069</v>
      </c>
      <c r="L515" s="23">
        <v>9.8539696442990685</v>
      </c>
      <c r="M515" s="3">
        <v>73.066999999999993</v>
      </c>
    </row>
    <row r="516" spans="1:13" x14ac:dyDescent="0.35">
      <c r="A516" s="4" t="s">
        <v>226</v>
      </c>
      <c r="B516" s="4">
        <v>2019</v>
      </c>
      <c r="C516" s="5">
        <v>43800</v>
      </c>
      <c r="D516" s="4" t="s">
        <v>66</v>
      </c>
      <c r="E516" s="4" t="s">
        <v>194</v>
      </c>
      <c r="F516" s="4" t="s">
        <v>230</v>
      </c>
      <c r="G516" s="11" t="e">
        <f>(C516-VLOOKUP(E516,Riders!$A$2:$C$1999,2,FALSE))/365</f>
        <v>#N/A</v>
      </c>
      <c r="H516" s="4">
        <v>16</v>
      </c>
      <c r="I516" s="3">
        <v>4.915</v>
      </c>
      <c r="J516" s="23">
        <v>4.9550444151998692</v>
      </c>
      <c r="K516" s="50">
        <f t="shared" si="24"/>
        <v>4.0044415199869121E-2</v>
      </c>
      <c r="L516" s="23">
        <v>9.8700444151998692</v>
      </c>
      <c r="M516" s="3">
        <v>72.947999999999993</v>
      </c>
    </row>
    <row r="517" spans="1:13" x14ac:dyDescent="0.35">
      <c r="A517" s="4" t="s">
        <v>226</v>
      </c>
      <c r="B517" s="4">
        <v>2019</v>
      </c>
      <c r="C517" s="5">
        <v>43800</v>
      </c>
      <c r="D517" s="4" t="s">
        <v>66</v>
      </c>
      <c r="E517" s="4" t="s">
        <v>1009</v>
      </c>
      <c r="F517" s="4" t="s">
        <v>37</v>
      </c>
      <c r="G517" s="11" t="e">
        <f>(C517-VLOOKUP(E517,Riders!$A$2:$C$1999,2,FALSE))/365</f>
        <v>#N/A</v>
      </c>
      <c r="H517" s="4">
        <v>17</v>
      </c>
      <c r="I517" s="3">
        <v>4.9340000000000002</v>
      </c>
      <c r="J517" s="23">
        <v>4.9559740388181472</v>
      </c>
      <c r="K517" s="50">
        <f t="shared" si="24"/>
        <v>2.1974038818147079E-2</v>
      </c>
      <c r="L517" s="23">
        <v>9.8899740388181474</v>
      </c>
      <c r="M517" s="3">
        <v>72.801000000000002</v>
      </c>
    </row>
    <row r="518" spans="1:13" x14ac:dyDescent="0.35">
      <c r="A518" s="4" t="s">
        <v>226</v>
      </c>
      <c r="B518" s="4">
        <v>2019</v>
      </c>
      <c r="C518" s="5">
        <v>43800</v>
      </c>
      <c r="D518" s="4" t="s">
        <v>66</v>
      </c>
      <c r="E518" s="4" t="s">
        <v>232</v>
      </c>
      <c r="F518" s="4" t="s">
        <v>212</v>
      </c>
      <c r="G518" s="11">
        <f>(C518-VLOOKUP(E518,Riders!$A$2:$C$1999,2,FALSE))/365</f>
        <v>20.950684931506849</v>
      </c>
      <c r="H518" s="4">
        <v>18</v>
      </c>
      <c r="I518" s="3">
        <v>4.9390000000000001</v>
      </c>
      <c r="J518" s="23">
        <v>5.0170275450095421</v>
      </c>
      <c r="K518" s="50">
        <f t="shared" si="24"/>
        <v>7.802754500954201E-2</v>
      </c>
      <c r="L518" s="23">
        <v>9.9560275450095421</v>
      </c>
      <c r="M518" s="3">
        <v>72.317999999999998</v>
      </c>
    </row>
    <row r="519" spans="1:13" x14ac:dyDescent="0.35">
      <c r="A519" s="4" t="s">
        <v>226</v>
      </c>
      <c r="B519" s="4">
        <v>2019</v>
      </c>
      <c r="C519" s="5">
        <v>43800</v>
      </c>
      <c r="D519" s="4" t="s">
        <v>66</v>
      </c>
      <c r="E519" s="4" t="s">
        <v>183</v>
      </c>
      <c r="F519" s="4" t="s">
        <v>33</v>
      </c>
      <c r="G519" s="11">
        <f>(C519-VLOOKUP(E519,Riders!$A$2:$C$1999,2,FALSE))/365</f>
        <v>28.43013698630137</v>
      </c>
      <c r="H519" s="4">
        <v>19</v>
      </c>
      <c r="I519" s="3">
        <v>4.923</v>
      </c>
      <c r="J519" s="23">
        <v>5.0419841529071459</v>
      </c>
      <c r="K519" s="50">
        <f t="shared" si="24"/>
        <v>0.11898415290714581</v>
      </c>
      <c r="L519" s="23">
        <v>9.9649841529071459</v>
      </c>
      <c r="M519" s="3">
        <v>72.253</v>
      </c>
    </row>
    <row r="520" spans="1:13" x14ac:dyDescent="0.35">
      <c r="A520" s="4" t="s">
        <v>226</v>
      </c>
      <c r="B520" s="4">
        <v>2019</v>
      </c>
      <c r="C520" s="5">
        <v>43800</v>
      </c>
      <c r="D520" s="4" t="s">
        <v>66</v>
      </c>
      <c r="E520" s="4" t="s">
        <v>214</v>
      </c>
      <c r="F520" s="4" t="s">
        <v>164</v>
      </c>
      <c r="G520" s="11" t="e">
        <f>(C520-VLOOKUP(E520,Riders!$A$2:$C$1999,2,FALSE))/365</f>
        <v>#N/A</v>
      </c>
      <c r="H520" s="4">
        <v>20</v>
      </c>
      <c r="I520" s="3">
        <v>4.9359999999999999</v>
      </c>
      <c r="J520" s="23">
        <v>5.0440399201596797</v>
      </c>
      <c r="K520" s="50">
        <f t="shared" si="24"/>
        <v>0.10803992015967978</v>
      </c>
      <c r="L520" s="23">
        <v>9.9800399201596797</v>
      </c>
      <c r="M520" s="3">
        <v>72.144000000000005</v>
      </c>
    </row>
    <row r="521" spans="1:13" x14ac:dyDescent="0.35">
      <c r="A521" s="4" t="s">
        <v>226</v>
      </c>
      <c r="B521" s="4">
        <v>2019</v>
      </c>
      <c r="C521" s="5">
        <v>43800</v>
      </c>
      <c r="D521" s="4" t="s">
        <v>66</v>
      </c>
      <c r="E521" s="4" t="s">
        <v>213</v>
      </c>
      <c r="F521" s="4" t="s">
        <v>42</v>
      </c>
      <c r="G521" s="11">
        <f>(C521-VLOOKUP(E521,Riders!$A$2:$C$1999,2,FALSE))/365</f>
        <v>120</v>
      </c>
      <c r="H521" s="4">
        <v>21</v>
      </c>
      <c r="I521" s="3">
        <v>4.9450000000000003</v>
      </c>
      <c r="J521" s="23">
        <v>5.0490313423927358</v>
      </c>
      <c r="K521" s="50">
        <f t="shared" si="24"/>
        <v>0.10403134239273548</v>
      </c>
      <c r="L521" s="23">
        <v>9.9940313423927361</v>
      </c>
      <c r="M521" s="3">
        <v>72.043000000000006</v>
      </c>
    </row>
    <row r="522" spans="1:13" x14ac:dyDescent="0.35">
      <c r="A522" s="4" t="s">
        <v>226</v>
      </c>
      <c r="B522" s="4">
        <v>2019</v>
      </c>
      <c r="C522" s="5">
        <v>43800</v>
      </c>
      <c r="D522" s="4" t="s">
        <v>66</v>
      </c>
      <c r="E522" s="4" t="s">
        <v>229</v>
      </c>
      <c r="F522" s="4" t="s">
        <v>152</v>
      </c>
      <c r="G522" s="11" t="e">
        <f>(C522-VLOOKUP(E522,Riders!$A$2:$C$1999,2,FALSE))/365</f>
        <v>#N/A</v>
      </c>
      <c r="H522" s="4">
        <v>22</v>
      </c>
      <c r="I522" s="3">
        <v>4.9400000000000004</v>
      </c>
      <c r="J522" s="23">
        <v>5.0590278722901934</v>
      </c>
      <c r="K522" s="50">
        <f t="shared" si="24"/>
        <v>0.11902787229019296</v>
      </c>
      <c r="L522" s="23">
        <v>9.9990278722901937</v>
      </c>
      <c r="M522" s="3">
        <v>72.007000000000005</v>
      </c>
    </row>
    <row r="523" spans="1:13" x14ac:dyDescent="0.35">
      <c r="A523" s="4" t="s">
        <v>226</v>
      </c>
      <c r="B523" s="4">
        <v>2019</v>
      </c>
      <c r="C523" s="5">
        <v>43800</v>
      </c>
      <c r="D523" s="4" t="s">
        <v>66</v>
      </c>
      <c r="E523" s="4" t="s">
        <v>59</v>
      </c>
      <c r="F523" s="4" t="s">
        <v>37</v>
      </c>
      <c r="G523" s="11">
        <f>(C523-VLOOKUP(E523,Riders!$A$2:$C$1999,2,FALSE))/365</f>
        <v>26.052054794520547</v>
      </c>
      <c r="H523" s="4">
        <v>23</v>
      </c>
      <c r="I523" s="3">
        <v>4.9470000000000001</v>
      </c>
      <c r="J523" s="23">
        <v>5.0670474832751493</v>
      </c>
      <c r="K523" s="50">
        <f t="shared" si="24"/>
        <v>0.12004748327514925</v>
      </c>
      <c r="L523" s="23">
        <v>10.014047483275149</v>
      </c>
      <c r="M523" s="3">
        <v>71.899000000000001</v>
      </c>
    </row>
    <row r="524" spans="1:13" x14ac:dyDescent="0.35">
      <c r="A524" s="4" t="s">
        <v>226</v>
      </c>
      <c r="B524" s="4">
        <v>2019</v>
      </c>
      <c r="C524" s="5">
        <v>43800</v>
      </c>
      <c r="D524" s="4" t="s">
        <v>66</v>
      </c>
      <c r="E524" s="3" t="s">
        <v>28</v>
      </c>
      <c r="F524" s="4" t="s">
        <v>230</v>
      </c>
      <c r="G524" s="11">
        <f>(C524-VLOOKUP(E524,Riders!$A$2:$C$1999,2,FALSE))/365</f>
        <v>23.953424657534246</v>
      </c>
      <c r="H524" s="4">
        <v>24</v>
      </c>
      <c r="I524" s="3">
        <v>5.0030000000000001</v>
      </c>
      <c r="J524" s="23">
        <v>5.0230398535084166</v>
      </c>
      <c r="K524" s="50">
        <f t="shared" si="24"/>
        <v>2.0039853508416527E-2</v>
      </c>
      <c r="L524" s="23">
        <v>10.026039853508417</v>
      </c>
      <c r="M524" s="3">
        <v>71.813000000000002</v>
      </c>
    </row>
    <row r="525" spans="1:13" x14ac:dyDescent="0.35">
      <c r="A525" s="4" t="s">
        <v>226</v>
      </c>
      <c r="B525" s="4">
        <v>2019</v>
      </c>
      <c r="C525" s="5">
        <v>43800</v>
      </c>
      <c r="D525" s="4" t="s">
        <v>66</v>
      </c>
      <c r="E525" s="4" t="s">
        <v>816</v>
      </c>
      <c r="F525" s="4" t="s">
        <v>42</v>
      </c>
      <c r="G525" s="11" t="e">
        <f>(C525-VLOOKUP(E525,Riders!$A$2:$C$1999,2,FALSE))/365</f>
        <v>#N/A</v>
      </c>
      <c r="H525" s="4">
        <v>25</v>
      </c>
      <c r="I525" s="3">
        <v>4.9770000000000003</v>
      </c>
      <c r="J525" s="23">
        <v>5.0610609812204608</v>
      </c>
      <c r="K525" s="50">
        <f t="shared" si="24"/>
        <v>8.4060981220460462E-2</v>
      </c>
      <c r="L525" s="23">
        <v>10.038060981220461</v>
      </c>
      <c r="M525" s="3">
        <v>71.727000000000004</v>
      </c>
    </row>
    <row r="526" spans="1:13" x14ac:dyDescent="0.35">
      <c r="A526" s="4" t="s">
        <v>226</v>
      </c>
      <c r="B526" s="4">
        <v>2019</v>
      </c>
      <c r="C526" s="5">
        <v>43800</v>
      </c>
      <c r="D526" s="4" t="s">
        <v>66</v>
      </c>
      <c r="E526" s="4" t="s">
        <v>339</v>
      </c>
      <c r="F526" s="4" t="s">
        <v>27</v>
      </c>
      <c r="G526" s="11" t="e">
        <f>(C526-VLOOKUP(E526,Riders!$A$2:$C$1999,2,FALSE))/365</f>
        <v>#N/A</v>
      </c>
      <c r="H526" s="4">
        <v>26</v>
      </c>
      <c r="I526" s="3">
        <v>4.968</v>
      </c>
      <c r="J526" s="23">
        <v>5.0730007530750569</v>
      </c>
      <c r="K526" s="50">
        <f t="shared" si="24"/>
        <v>0.10500075307505696</v>
      </c>
      <c r="L526" s="23">
        <v>10.041000753075057</v>
      </c>
      <c r="M526" s="3">
        <v>71.706000000000003</v>
      </c>
    </row>
    <row r="527" spans="1:13" x14ac:dyDescent="0.35">
      <c r="A527" s="4" t="s">
        <v>226</v>
      </c>
      <c r="B527" s="4">
        <v>2019</v>
      </c>
      <c r="C527" s="5">
        <v>43800</v>
      </c>
      <c r="D527" s="4" t="s">
        <v>66</v>
      </c>
      <c r="E527" s="4" t="s">
        <v>134</v>
      </c>
      <c r="F527" s="4" t="s">
        <v>216</v>
      </c>
      <c r="G527" s="11">
        <f>(C527-VLOOKUP(E527,Riders!$A$2:$C$1999,2,FALSE))/365</f>
        <v>20.126027397260273</v>
      </c>
      <c r="H527" s="4">
        <v>27</v>
      </c>
      <c r="I527" s="3">
        <v>4.9729999999999999</v>
      </c>
      <c r="J527" s="23">
        <v>5.0720632699471233</v>
      </c>
      <c r="K527" s="50">
        <f t="shared" si="24"/>
        <v>9.9063269947123445E-2</v>
      </c>
      <c r="L527" s="23">
        <v>10.045063269947123</v>
      </c>
      <c r="M527" s="3">
        <v>71.677000000000007</v>
      </c>
    </row>
    <row r="528" spans="1:13" x14ac:dyDescent="0.35">
      <c r="A528" s="4" t="s">
        <v>226</v>
      </c>
      <c r="B528" s="4">
        <v>2019</v>
      </c>
      <c r="C528" s="5">
        <v>43800</v>
      </c>
      <c r="D528" s="4" t="s">
        <v>66</v>
      </c>
      <c r="E528" s="4" t="s">
        <v>124</v>
      </c>
      <c r="F528" s="4" t="s">
        <v>35</v>
      </c>
      <c r="G528" s="11">
        <f>(C528-VLOOKUP(E528,Riders!$A$2:$C$1999,2,FALSE))/365</f>
        <v>120</v>
      </c>
      <c r="H528" s="4">
        <v>28</v>
      </c>
      <c r="I528" s="3">
        <v>4.9930000000000003</v>
      </c>
      <c r="J528" s="23">
        <v>5.0569706875854941</v>
      </c>
      <c r="K528" s="50">
        <f t="shared" si="24"/>
        <v>6.3970687585493735E-2</v>
      </c>
      <c r="L528" s="23">
        <v>10.049970687585494</v>
      </c>
      <c r="M528" s="3">
        <v>71.641999999999996</v>
      </c>
    </row>
    <row r="529" spans="1:13" x14ac:dyDescent="0.35">
      <c r="A529" s="4" t="s">
        <v>226</v>
      </c>
      <c r="B529" s="4">
        <v>2019</v>
      </c>
      <c r="C529" s="5">
        <v>43800</v>
      </c>
      <c r="D529" s="4" t="s">
        <v>66</v>
      </c>
      <c r="E529" s="4" t="s">
        <v>105</v>
      </c>
      <c r="F529" s="4" t="s">
        <v>39</v>
      </c>
      <c r="G529" s="11">
        <f>(C529-VLOOKUP(E529,Riders!$A$2:$C$1999,2,FALSE))/365</f>
        <v>20.917808219178081</v>
      </c>
      <c r="H529" s="4">
        <v>29</v>
      </c>
      <c r="I529" s="3">
        <v>4.9729999999999999</v>
      </c>
      <c r="J529" s="23">
        <v>5.0769706875854945</v>
      </c>
      <c r="K529" s="50">
        <f t="shared" si="24"/>
        <v>0.10397068758549466</v>
      </c>
      <c r="L529" s="23">
        <v>10.049970687585494</v>
      </c>
      <c r="M529" s="3">
        <v>71.641999999999996</v>
      </c>
    </row>
    <row r="530" spans="1:13" x14ac:dyDescent="0.35">
      <c r="A530" s="4" t="s">
        <v>226</v>
      </c>
      <c r="B530" s="4">
        <v>2019</v>
      </c>
      <c r="C530" s="5">
        <v>43800</v>
      </c>
      <c r="D530" s="4" t="s">
        <v>66</v>
      </c>
      <c r="E530" s="4" t="s">
        <v>57</v>
      </c>
      <c r="F530" s="4" t="s">
        <v>58</v>
      </c>
      <c r="G530" s="11">
        <f>(C530-VLOOKUP(E530,Riders!$A$2:$C$1999,2,FALSE))/365</f>
        <v>19.884931506849316</v>
      </c>
      <c r="H530" s="4">
        <v>30</v>
      </c>
      <c r="I530" s="3">
        <v>4.9640000000000004</v>
      </c>
      <c r="J530" s="23">
        <v>5.0970650755278566</v>
      </c>
      <c r="K530" s="50">
        <f t="shared" si="24"/>
        <v>0.13306507552785618</v>
      </c>
      <c r="L530" s="23">
        <v>10.061065075527857</v>
      </c>
      <c r="M530" s="3">
        <v>71.563000000000002</v>
      </c>
    </row>
    <row r="531" spans="1:13" x14ac:dyDescent="0.35">
      <c r="A531" s="4" t="s">
        <v>226</v>
      </c>
      <c r="B531" s="4">
        <v>2019</v>
      </c>
      <c r="C531" s="5">
        <v>43800</v>
      </c>
      <c r="D531" s="4" t="s">
        <v>66</v>
      </c>
      <c r="E531" s="4" t="s">
        <v>1010</v>
      </c>
      <c r="F531" s="4" t="s">
        <v>154</v>
      </c>
      <c r="G531" s="11" t="e">
        <f>(C531-VLOOKUP(E531,Riders!$A$2:$C$1999,2,FALSE))/365</f>
        <v>#N/A</v>
      </c>
      <c r="H531" s="4">
        <v>31</v>
      </c>
      <c r="I531" s="3">
        <v>5.0129999999999999</v>
      </c>
      <c r="J531" s="23">
        <v>5.0979394747928666</v>
      </c>
      <c r="K531" s="50">
        <f t="shared" si="24"/>
        <v>8.4939474792866676E-2</v>
      </c>
      <c r="L531" s="23">
        <v>10.110939474792866</v>
      </c>
      <c r="M531" s="3">
        <v>71.209999999999994</v>
      </c>
    </row>
    <row r="532" spans="1:13" x14ac:dyDescent="0.35">
      <c r="A532" s="4" t="s">
        <v>226</v>
      </c>
      <c r="B532" s="4">
        <v>2019</v>
      </c>
      <c r="C532" s="5">
        <v>43800</v>
      </c>
      <c r="D532" s="4" t="s">
        <v>66</v>
      </c>
      <c r="E532" s="4" t="s">
        <v>1013</v>
      </c>
      <c r="F532" s="4" t="s">
        <v>104</v>
      </c>
      <c r="G532" s="11">
        <f>(C532-VLOOKUP(E532,Riders!$A$2:$C$1999,2,FALSE))/365</f>
        <v>120</v>
      </c>
      <c r="H532" s="4">
        <v>32</v>
      </c>
      <c r="I532" s="3">
        <v>4.9790000000000001</v>
      </c>
      <c r="J532" s="23">
        <v>5.1639879552018035</v>
      </c>
      <c r="K532" s="50">
        <f t="shared" si="24"/>
        <v>0.18498795520180344</v>
      </c>
      <c r="L532" s="23">
        <v>10.142987955201804</v>
      </c>
      <c r="M532" s="3">
        <v>70.984999999999999</v>
      </c>
    </row>
    <row r="533" spans="1:13" x14ac:dyDescent="0.35">
      <c r="A533" s="4" t="s">
        <v>226</v>
      </c>
      <c r="B533" s="4">
        <v>2019</v>
      </c>
      <c r="C533" s="5">
        <v>43800</v>
      </c>
      <c r="D533" s="4" t="s">
        <v>66</v>
      </c>
      <c r="E533" s="4" t="s">
        <v>83</v>
      </c>
      <c r="F533" s="4" t="s">
        <v>250</v>
      </c>
      <c r="G533" s="11">
        <f>(C533-VLOOKUP(E533,Riders!$A$2:$C$1999,2,FALSE))/365</f>
        <v>26.326027397260273</v>
      </c>
      <c r="H533" s="4">
        <v>33</v>
      </c>
      <c r="I533" s="3">
        <v>5.016</v>
      </c>
      <c r="J533" s="23">
        <v>5.132992853417532</v>
      </c>
      <c r="K533" s="50">
        <f t="shared" si="24"/>
        <v>0.11699285341753196</v>
      </c>
      <c r="L533" s="23">
        <v>10.148992853417532</v>
      </c>
      <c r="M533" s="3">
        <v>70.942999999999998</v>
      </c>
    </row>
    <row r="534" spans="1:13" x14ac:dyDescent="0.35">
      <c r="A534" s="4" t="s">
        <v>226</v>
      </c>
      <c r="B534" s="4">
        <v>2019</v>
      </c>
      <c r="C534" s="5">
        <v>43800</v>
      </c>
      <c r="D534" s="4" t="s">
        <v>66</v>
      </c>
      <c r="E534" s="4" t="s">
        <v>208</v>
      </c>
      <c r="F534" s="4" t="s">
        <v>58</v>
      </c>
      <c r="G534" s="11">
        <f>(C534-VLOOKUP(E534,Riders!$A$2:$C$1999,2,FALSE))/365</f>
        <v>120</v>
      </c>
      <c r="H534" s="4">
        <v>34</v>
      </c>
      <c r="I534" s="3">
        <v>5.0250000000000004</v>
      </c>
      <c r="J534" s="23">
        <v>5.1350203200406401</v>
      </c>
      <c r="K534" s="50">
        <f t="shared" si="24"/>
        <v>0.11002032004063977</v>
      </c>
      <c r="L534" s="23">
        <v>10.16002032004064</v>
      </c>
      <c r="M534" s="3">
        <v>70.866</v>
      </c>
    </row>
    <row r="535" spans="1:13" x14ac:dyDescent="0.35">
      <c r="A535" s="4" t="s">
        <v>226</v>
      </c>
      <c r="B535" s="4">
        <v>2019</v>
      </c>
      <c r="C535" s="5">
        <v>43800</v>
      </c>
      <c r="D535" s="4" t="s">
        <v>66</v>
      </c>
      <c r="E535" s="4" t="s">
        <v>62</v>
      </c>
      <c r="F535" s="4" t="s">
        <v>63</v>
      </c>
      <c r="G535" s="11">
        <f>(C535-VLOOKUP(E535,Riders!$A$2:$C$1999,2,FALSE))/365</f>
        <v>30.030136986301368</v>
      </c>
      <c r="H535" s="4">
        <v>35</v>
      </c>
      <c r="I535" s="3">
        <v>5.0949999999999998</v>
      </c>
      <c r="J535" s="23">
        <v>5.1789726027397274</v>
      </c>
      <c r="K535" s="50">
        <f t="shared" si="24"/>
        <v>8.397260273972762E-2</v>
      </c>
      <c r="L535" s="23">
        <v>10.273972602739727</v>
      </c>
      <c r="M535" s="3">
        <v>70.08</v>
      </c>
    </row>
    <row r="536" spans="1:13" x14ac:dyDescent="0.35">
      <c r="A536" s="4" t="s">
        <v>226</v>
      </c>
      <c r="B536" s="4">
        <v>2019</v>
      </c>
      <c r="C536" s="5">
        <v>43800</v>
      </c>
      <c r="D536" s="4" t="s">
        <v>66</v>
      </c>
      <c r="E536" s="4" t="s">
        <v>906</v>
      </c>
      <c r="F536" s="4" t="s">
        <v>907</v>
      </c>
      <c r="G536" s="11" t="e">
        <f>(C536-VLOOKUP(E536,Riders!$A$2:$C$1999,2,FALSE))/365</f>
        <v>#N/A</v>
      </c>
      <c r="H536" s="4">
        <v>36</v>
      </c>
      <c r="I536" s="3">
        <v>5.0860000000000003</v>
      </c>
      <c r="J536" s="23">
        <v>5.1879726027397268</v>
      </c>
      <c r="K536" s="50">
        <f t="shared" si="24"/>
        <v>0.10197260273972653</v>
      </c>
      <c r="L536" s="23">
        <v>10.273972602739727</v>
      </c>
      <c r="M536" s="3">
        <v>70.08</v>
      </c>
    </row>
    <row r="537" spans="1:13" x14ac:dyDescent="0.35">
      <c r="A537" s="4" t="s">
        <v>226</v>
      </c>
      <c r="B537" s="4">
        <v>2019</v>
      </c>
      <c r="C537" s="5">
        <v>43800</v>
      </c>
      <c r="D537" s="4" t="s">
        <v>66</v>
      </c>
      <c r="E537" s="4" t="s">
        <v>1011</v>
      </c>
      <c r="F537" s="4" t="s">
        <v>1012</v>
      </c>
      <c r="G537" s="11" t="e">
        <f>(C537-VLOOKUP(E537,Riders!$A$2:$C$1999,2,FALSE))/365</f>
        <v>#N/A</v>
      </c>
      <c r="H537" s="4">
        <v>37</v>
      </c>
      <c r="I537" s="3">
        <v>5.0410000000000004</v>
      </c>
      <c r="J537" s="23">
        <v>5.2410421278114949</v>
      </c>
      <c r="K537" s="50">
        <f t="shared" si="24"/>
        <v>0.20004212781149455</v>
      </c>
      <c r="L537" s="23">
        <v>10.282042127811495</v>
      </c>
      <c r="M537" s="3">
        <v>70.025000000000006</v>
      </c>
    </row>
    <row r="538" spans="1:13" x14ac:dyDescent="0.35">
      <c r="A538" s="4" t="s">
        <v>226</v>
      </c>
      <c r="B538" s="4">
        <v>2019</v>
      </c>
      <c r="C538" s="5">
        <v>43800</v>
      </c>
      <c r="D538" s="4" t="s">
        <v>66</v>
      </c>
      <c r="E538" s="4" t="s">
        <v>908</v>
      </c>
      <c r="F538" s="4" t="s">
        <v>198</v>
      </c>
      <c r="G538" s="11" t="e">
        <f>(C538-VLOOKUP(E538,Riders!$A$2:$C$1999,2,FALSE))/365</f>
        <v>#N/A</v>
      </c>
      <c r="H538" s="4">
        <v>38</v>
      </c>
      <c r="I538" s="3">
        <v>5.0780000000000003</v>
      </c>
      <c r="J538" s="23">
        <v>5.2090369047448961</v>
      </c>
      <c r="K538" s="50">
        <f t="shared" si="24"/>
        <v>0.13103690474489582</v>
      </c>
      <c r="L538" s="23">
        <v>10.287036904744896</v>
      </c>
      <c r="M538" s="3">
        <v>69.991</v>
      </c>
    </row>
    <row r="539" spans="1:13" x14ac:dyDescent="0.35">
      <c r="A539" s="4" t="s">
        <v>226</v>
      </c>
      <c r="B539" s="4">
        <v>2019</v>
      </c>
      <c r="C539" s="5">
        <v>43800</v>
      </c>
      <c r="D539" s="4" t="s">
        <v>66</v>
      </c>
      <c r="E539" s="4" t="s">
        <v>377</v>
      </c>
      <c r="F539" s="4" t="s">
        <v>198</v>
      </c>
      <c r="G539" s="11" t="e">
        <f>(C539-VLOOKUP(E539,Riders!$A$2:$C$1999,2,FALSE))/365</f>
        <v>#N/A</v>
      </c>
      <c r="H539" s="4">
        <v>39</v>
      </c>
      <c r="I539" s="3">
        <v>5.05</v>
      </c>
      <c r="J539" s="23">
        <v>5.2460102960102946</v>
      </c>
      <c r="K539" s="50">
        <f t="shared" si="24"/>
        <v>0.19601029601029474</v>
      </c>
      <c r="L539" s="23">
        <v>10.296010296010294</v>
      </c>
      <c r="M539" s="3">
        <v>69.930000000000007</v>
      </c>
    </row>
    <row r="540" spans="1:13" x14ac:dyDescent="0.35">
      <c r="A540" s="4" t="s">
        <v>226</v>
      </c>
      <c r="B540" s="4">
        <v>2019</v>
      </c>
      <c r="C540" s="5">
        <v>43800</v>
      </c>
      <c r="D540" s="4" t="s">
        <v>66</v>
      </c>
      <c r="E540" s="4" t="s">
        <v>211</v>
      </c>
      <c r="F540" s="4" t="s">
        <v>212</v>
      </c>
      <c r="G540" s="11">
        <f>(C540-VLOOKUP(E540,Riders!$A$2:$C$1999,2,FALSE))/365</f>
        <v>120</v>
      </c>
      <c r="H540" s="4">
        <v>40</v>
      </c>
      <c r="I540" s="3">
        <v>5.0789999999999997</v>
      </c>
      <c r="J540" s="23">
        <v>5.2469856296699993</v>
      </c>
      <c r="K540" s="50">
        <f t="shared" si="24"/>
        <v>0.16798562966999953</v>
      </c>
      <c r="L540" s="23">
        <v>10.325985629669999</v>
      </c>
      <c r="M540" s="3">
        <v>69.727000000000004</v>
      </c>
    </row>
    <row r="541" spans="1:13" x14ac:dyDescent="0.35">
      <c r="A541" s="4" t="s">
        <v>226</v>
      </c>
      <c r="B541" s="4">
        <v>2019</v>
      </c>
      <c r="C541" s="5">
        <v>43800</v>
      </c>
      <c r="D541" s="4" t="s">
        <v>66</v>
      </c>
      <c r="E541" s="4" t="s">
        <v>24</v>
      </c>
      <c r="F541" s="4" t="s">
        <v>25</v>
      </c>
      <c r="G541" s="11">
        <f>(C541-VLOOKUP(E541,Riders!$A$2:$C$1999,2,FALSE))/365</f>
        <v>18.123287671232877</v>
      </c>
      <c r="H541" s="4">
        <v>41</v>
      </c>
      <c r="I541" s="3">
        <v>5.19</v>
      </c>
      <c r="J541" s="23">
        <v>5.3140484353344517</v>
      </c>
      <c r="K541" s="50">
        <f t="shared" si="24"/>
        <v>0.12404843533445131</v>
      </c>
      <c r="L541" s="23">
        <v>10.504048435334452</v>
      </c>
      <c r="M541" s="3">
        <v>68.545000000000002</v>
      </c>
    </row>
    <row r="542" spans="1:13" x14ac:dyDescent="0.35">
      <c r="A542" s="1" t="s">
        <v>65</v>
      </c>
      <c r="B542" s="1">
        <v>2019</v>
      </c>
      <c r="C542" s="2">
        <v>43778</v>
      </c>
      <c r="D542" s="1" t="s">
        <v>66</v>
      </c>
      <c r="E542" s="1" t="s">
        <v>92</v>
      </c>
      <c r="F542" s="1" t="s">
        <v>23</v>
      </c>
      <c r="G542" s="11">
        <f>(C542-VLOOKUP(E542,Riders!$A$2:$C$1999,2,FALSE))/365</f>
        <v>22.671232876712327</v>
      </c>
      <c r="H542" s="1">
        <v>1</v>
      </c>
      <c r="I542" s="1">
        <v>4.7320000000000002</v>
      </c>
      <c r="J542" s="46">
        <v>4.8030346307160547</v>
      </c>
      <c r="K542" s="50">
        <f t="shared" si="24"/>
        <v>7.1034630716054536E-2</v>
      </c>
      <c r="L542" s="46">
        <v>9.5350346307160549</v>
      </c>
      <c r="M542" s="1">
        <v>75.510999999999996</v>
      </c>
    </row>
    <row r="543" spans="1:13" x14ac:dyDescent="0.35">
      <c r="A543" s="1" t="s">
        <v>65</v>
      </c>
      <c r="B543" s="1">
        <v>2019</v>
      </c>
      <c r="C543" s="2">
        <v>43778</v>
      </c>
      <c r="D543" s="1" t="s">
        <v>66</v>
      </c>
      <c r="E543" s="1" t="s">
        <v>202</v>
      </c>
      <c r="F543" s="1" t="s">
        <v>46</v>
      </c>
      <c r="G543" s="11">
        <f>(C543-VLOOKUP(E543,Riders!$A$2:$C$1999,2,FALSE))/365</f>
        <v>24.323287671232876</v>
      </c>
      <c r="H543" s="1">
        <v>2</v>
      </c>
      <c r="I543" s="1">
        <v>4.7480000000000002</v>
      </c>
      <c r="J543" s="46">
        <v>4.8099450418160101</v>
      </c>
      <c r="K543" s="50">
        <f t="shared" si="24"/>
        <v>6.1945041816009905E-2</v>
      </c>
      <c r="L543" s="46">
        <v>9.5579450418160103</v>
      </c>
      <c r="M543" s="1">
        <v>75.33</v>
      </c>
    </row>
    <row r="544" spans="1:13" x14ac:dyDescent="0.35">
      <c r="A544" s="1" t="s">
        <v>65</v>
      </c>
      <c r="B544" s="1">
        <v>2019</v>
      </c>
      <c r="C544" s="2">
        <v>43778</v>
      </c>
      <c r="D544" s="1" t="s">
        <v>66</v>
      </c>
      <c r="E544" s="1" t="s">
        <v>22</v>
      </c>
      <c r="F544" s="1" t="s">
        <v>23</v>
      </c>
      <c r="G544" s="11">
        <f>(C544-VLOOKUP(E544,Riders!$A$2:$C$1999,2,FALSE))/365</f>
        <v>26.668493150684931</v>
      </c>
      <c r="H544" s="1">
        <v>3</v>
      </c>
      <c r="I544" s="1">
        <v>4.7619999999999996</v>
      </c>
      <c r="J544" s="46">
        <v>4.827004608049438</v>
      </c>
      <c r="K544" s="50">
        <f t="shared" si="24"/>
        <v>6.5004608049438417E-2</v>
      </c>
      <c r="L544" s="46">
        <v>9.5890046080494376</v>
      </c>
      <c r="M544" s="1">
        <v>75.085999999999999</v>
      </c>
    </row>
    <row r="545" spans="1:13" x14ac:dyDescent="0.35">
      <c r="A545" s="1" t="s">
        <v>65</v>
      </c>
      <c r="B545" s="1">
        <v>2019</v>
      </c>
      <c r="C545" s="2">
        <v>43778</v>
      </c>
      <c r="D545" s="1" t="s">
        <v>66</v>
      </c>
      <c r="E545" s="1" t="s">
        <v>257</v>
      </c>
      <c r="F545" s="1" t="s">
        <v>31</v>
      </c>
      <c r="G545" s="11">
        <f>(C545-VLOOKUP(E545,Riders!$A$2:$C$1999,2,FALSE))/365</f>
        <v>119.93972602739726</v>
      </c>
      <c r="H545" s="1">
        <v>4</v>
      </c>
      <c r="I545" s="1">
        <v>4.7809999999999997</v>
      </c>
      <c r="J545" s="46">
        <v>4.9129668520189034</v>
      </c>
      <c r="K545" s="50">
        <f t="shared" si="24"/>
        <v>0.13196685201890368</v>
      </c>
      <c r="L545" s="46">
        <v>9.6939668520189031</v>
      </c>
      <c r="M545" s="1">
        <v>74.272999999999996</v>
      </c>
    </row>
    <row r="546" spans="1:13" x14ac:dyDescent="0.35">
      <c r="A546" s="1" t="s">
        <v>65</v>
      </c>
      <c r="B546" s="1">
        <v>2019</v>
      </c>
      <c r="C546" s="2">
        <v>43778</v>
      </c>
      <c r="D546" s="1" t="s">
        <v>66</v>
      </c>
      <c r="E546" s="1" t="s">
        <v>953</v>
      </c>
      <c r="F546" s="1" t="s">
        <v>29</v>
      </c>
      <c r="G546" s="11" t="e">
        <f>(C546-VLOOKUP(E546,Riders!$A$2:$C$1999,2,FALSE))/365</f>
        <v>#N/A</v>
      </c>
      <c r="H546" s="1">
        <v>5</v>
      </c>
      <c r="I546" s="1">
        <v>4.7939999999999996</v>
      </c>
      <c r="J546" s="46">
        <v>4.9079349970355191</v>
      </c>
      <c r="K546" s="50">
        <f t="shared" si="24"/>
        <v>0.11393499703551946</v>
      </c>
      <c r="L546" s="46">
        <v>9.7019349970355186</v>
      </c>
      <c r="M546" s="1">
        <v>74.212000000000003</v>
      </c>
    </row>
    <row r="547" spans="1:13" x14ac:dyDescent="0.35">
      <c r="A547" s="1" t="s">
        <v>65</v>
      </c>
      <c r="B547" s="1">
        <v>2019</v>
      </c>
      <c r="C547" s="2">
        <v>43778</v>
      </c>
      <c r="D547" s="1" t="s">
        <v>66</v>
      </c>
      <c r="E547" s="1" t="s">
        <v>197</v>
      </c>
      <c r="F547" s="1" t="s">
        <v>198</v>
      </c>
      <c r="G547" s="11">
        <f>(C547-VLOOKUP(E547,Riders!$A$2:$C$1999,2,FALSE))/365</f>
        <v>33.654794520547945</v>
      </c>
      <c r="H547" s="1">
        <v>6</v>
      </c>
      <c r="I547" s="1">
        <v>4.8330000000000002</v>
      </c>
      <c r="J547" s="46">
        <v>4.8740362530840056</v>
      </c>
      <c r="K547" s="50">
        <f t="shared" si="24"/>
        <v>4.1036253084005381E-2</v>
      </c>
      <c r="L547" s="46">
        <v>9.7070362530840058</v>
      </c>
      <c r="M547" s="1">
        <v>74.173000000000002</v>
      </c>
    </row>
    <row r="548" spans="1:13" x14ac:dyDescent="0.35">
      <c r="A548" s="1" t="s">
        <v>65</v>
      </c>
      <c r="B548" s="1">
        <v>2019</v>
      </c>
      <c r="C548" s="2">
        <v>43778</v>
      </c>
      <c r="D548" s="1" t="s">
        <v>66</v>
      </c>
      <c r="E548" s="1" t="s">
        <v>143</v>
      </c>
      <c r="F548" s="1" t="s">
        <v>95</v>
      </c>
      <c r="G548" s="11">
        <f>(C548-VLOOKUP(E548,Riders!$A$2:$C$1999,2,FALSE))/365</f>
        <v>24.602739726027398</v>
      </c>
      <c r="H548" s="1">
        <v>7</v>
      </c>
      <c r="I548" s="1">
        <v>4.8150000000000004</v>
      </c>
      <c r="J548" s="46">
        <v>4.9319845266620641</v>
      </c>
      <c r="K548" s="50">
        <f t="shared" si="24"/>
        <v>0.11698452666206371</v>
      </c>
      <c r="L548" s="46">
        <v>9.7469845266620645</v>
      </c>
      <c r="M548" s="1">
        <v>73.869</v>
      </c>
    </row>
    <row r="549" spans="1:13" x14ac:dyDescent="0.35">
      <c r="A549" s="1" t="s">
        <v>65</v>
      </c>
      <c r="B549" s="1">
        <v>2019</v>
      </c>
      <c r="C549" s="2">
        <v>43778</v>
      </c>
      <c r="D549" s="1" t="s">
        <v>66</v>
      </c>
      <c r="E549" s="1" t="s">
        <v>194</v>
      </c>
      <c r="F549" s="1" t="s">
        <v>230</v>
      </c>
      <c r="G549" s="11" t="e">
        <f>(C549-VLOOKUP(E549,Riders!$A$2:$C$1999,2,FALSE))/365</f>
        <v>#N/A</v>
      </c>
      <c r="H549" s="1">
        <v>8</v>
      </c>
      <c r="I549" s="1">
        <v>4.8410000000000002</v>
      </c>
      <c r="J549" s="46">
        <v>4.9110011919112564</v>
      </c>
      <c r="K549" s="50">
        <f t="shared" si="24"/>
        <v>7.00011919112562E-2</v>
      </c>
      <c r="L549" s="46">
        <v>9.7520011919112566</v>
      </c>
      <c r="M549" s="1">
        <v>73.831000000000003</v>
      </c>
    </row>
    <row r="550" spans="1:13" x14ac:dyDescent="0.35">
      <c r="A550" s="1" t="s">
        <v>65</v>
      </c>
      <c r="B550" s="1">
        <v>2019</v>
      </c>
      <c r="C550" s="2">
        <v>43778</v>
      </c>
      <c r="D550" s="1" t="s">
        <v>66</v>
      </c>
      <c r="E550" s="1" t="s">
        <v>192</v>
      </c>
      <c r="F550" s="1" t="s">
        <v>113</v>
      </c>
      <c r="G550" s="11" t="e">
        <f>(C550-VLOOKUP(E550,Riders!$A$2:$C$1999,2,FALSE))/365</f>
        <v>#N/A</v>
      </c>
      <c r="H550" s="1">
        <v>9</v>
      </c>
      <c r="I550" s="1">
        <v>4.8639999999999999</v>
      </c>
      <c r="J550" s="46">
        <v>4.9000358014646066</v>
      </c>
      <c r="K550" s="50">
        <f t="shared" si="24"/>
        <v>3.603580146460672E-2</v>
      </c>
      <c r="L550" s="46">
        <v>9.7640358014646065</v>
      </c>
      <c r="M550" s="1">
        <v>73.739999999999995</v>
      </c>
    </row>
    <row r="551" spans="1:13" x14ac:dyDescent="0.35">
      <c r="A551" s="1" t="s">
        <v>65</v>
      </c>
      <c r="B551" s="1">
        <v>2019</v>
      </c>
      <c r="C551" s="2">
        <v>43778</v>
      </c>
      <c r="D551" s="1" t="s">
        <v>66</v>
      </c>
      <c r="E551" s="1" t="s">
        <v>954</v>
      </c>
      <c r="F551" s="1" t="s">
        <v>228</v>
      </c>
      <c r="G551" s="11" t="e">
        <f>(C551-VLOOKUP(E551,Riders!$A$2:$C$1999,2,FALSE))/365</f>
        <v>#N/A</v>
      </c>
      <c r="H551" s="1">
        <v>10</v>
      </c>
      <c r="I551" s="1">
        <v>4.8410000000000002</v>
      </c>
      <c r="J551" s="46">
        <v>4.9270097680097686</v>
      </c>
      <c r="K551" s="50">
        <f t="shared" si="24"/>
        <v>8.600976800976845E-2</v>
      </c>
      <c r="L551" s="46">
        <v>9.7680097680097688</v>
      </c>
      <c r="M551" s="1">
        <v>73.709999999999994</v>
      </c>
    </row>
    <row r="552" spans="1:13" x14ac:dyDescent="0.35">
      <c r="A552" s="1" t="s">
        <v>65</v>
      </c>
      <c r="B552" s="1">
        <v>2019</v>
      </c>
      <c r="C552" s="2">
        <v>43778</v>
      </c>
      <c r="D552" s="1" t="s">
        <v>66</v>
      </c>
      <c r="E552" s="1" t="s">
        <v>101</v>
      </c>
      <c r="F552" s="1" t="s">
        <v>102</v>
      </c>
      <c r="G552" s="11">
        <f>(C552-VLOOKUP(E552,Riders!$A$2:$C$1999,2,FALSE))/365</f>
        <v>20.578082191780823</v>
      </c>
      <c r="H552" s="1">
        <v>11</v>
      </c>
      <c r="I552" s="1">
        <v>4.891</v>
      </c>
      <c r="J552" s="46">
        <v>4.9019871331030167</v>
      </c>
      <c r="K552" s="50">
        <f t="shared" si="24"/>
        <v>1.0987133103016689E-2</v>
      </c>
      <c r="L552" s="46">
        <v>9.7929871331030167</v>
      </c>
      <c r="M552" s="1">
        <v>73.522000000000006</v>
      </c>
    </row>
    <row r="553" spans="1:13" x14ac:dyDescent="0.35">
      <c r="A553" s="1" t="s">
        <v>65</v>
      </c>
      <c r="B553" s="1">
        <v>2019</v>
      </c>
      <c r="C553" s="2">
        <v>43778</v>
      </c>
      <c r="D553" s="1" t="s">
        <v>66</v>
      </c>
      <c r="E553" s="1" t="s">
        <v>755</v>
      </c>
      <c r="F553" s="1" t="s">
        <v>109</v>
      </c>
      <c r="G553" s="11">
        <f>(C553-VLOOKUP(E553,Riders!$A$2:$C$1999,2,FALSE))/365</f>
        <v>26.073972602739726</v>
      </c>
      <c r="H553" s="1">
        <v>12</v>
      </c>
      <c r="I553" s="1">
        <v>4.8440000000000003</v>
      </c>
      <c r="J553" s="46">
        <v>4.9670019485739969</v>
      </c>
      <c r="K553" s="50">
        <f t="shared" si="24"/>
        <v>0.1230019485739966</v>
      </c>
      <c r="L553" s="46">
        <v>9.8110019485739972</v>
      </c>
      <c r="M553" s="1">
        <v>73.387</v>
      </c>
    </row>
    <row r="554" spans="1:13" x14ac:dyDescent="0.35">
      <c r="A554" s="1" t="s">
        <v>65</v>
      </c>
      <c r="B554" s="1">
        <v>2019</v>
      </c>
      <c r="C554" s="2">
        <v>43778</v>
      </c>
      <c r="D554" s="1" t="s">
        <v>66</v>
      </c>
      <c r="E554" s="1" t="s">
        <v>239</v>
      </c>
      <c r="F554" s="1" t="s">
        <v>198</v>
      </c>
      <c r="G554" s="11">
        <f>(C554-VLOOKUP(E554,Riders!$A$2:$C$1999,2,FALSE))/365</f>
        <v>32.147945205479452</v>
      </c>
      <c r="H554" s="1">
        <v>13</v>
      </c>
      <c r="I554" s="1">
        <v>4.8540000000000001</v>
      </c>
      <c r="J554" s="46">
        <v>4.9639586827572115</v>
      </c>
      <c r="K554" s="50">
        <f t="shared" si="24"/>
        <v>0.10995868275721143</v>
      </c>
      <c r="L554" s="46">
        <v>9.8179586827572116</v>
      </c>
      <c r="M554" s="1">
        <v>73.334999999999994</v>
      </c>
    </row>
    <row r="555" spans="1:13" x14ac:dyDescent="0.35">
      <c r="A555" s="1" t="s">
        <v>65</v>
      </c>
      <c r="B555" s="1">
        <v>2019</v>
      </c>
      <c r="C555" s="2">
        <v>43778</v>
      </c>
      <c r="D555" s="1" t="s">
        <v>66</v>
      </c>
      <c r="E555" s="1" t="s">
        <v>1009</v>
      </c>
      <c r="F555" s="1" t="s">
        <v>37</v>
      </c>
      <c r="G555" s="11" t="e">
        <f>(C555-VLOOKUP(E555,Riders!$A$2:$C$1999,2,FALSE))/365</f>
        <v>#N/A</v>
      </c>
      <c r="H555" s="1">
        <v>14</v>
      </c>
      <c r="I555" s="1">
        <v>4.8869999999999996</v>
      </c>
      <c r="J555" s="46">
        <v>4.9369869013507985</v>
      </c>
      <c r="K555" s="50">
        <f t="shared" si="24"/>
        <v>4.9986901350798973E-2</v>
      </c>
      <c r="L555" s="46">
        <v>9.8239869013507981</v>
      </c>
      <c r="M555" s="1">
        <v>73.290000000000006</v>
      </c>
    </row>
    <row r="556" spans="1:13" x14ac:dyDescent="0.35">
      <c r="A556" s="1" t="s">
        <v>65</v>
      </c>
      <c r="B556" s="1">
        <v>2019</v>
      </c>
      <c r="C556" s="2">
        <v>43778</v>
      </c>
      <c r="D556" s="1" t="s">
        <v>66</v>
      </c>
      <c r="E556" s="1" t="s">
        <v>213</v>
      </c>
      <c r="F556" s="1" t="s">
        <v>42</v>
      </c>
      <c r="G556" s="11">
        <f>(C556-VLOOKUP(E556,Riders!$A$2:$C$1999,2,FALSE))/365</f>
        <v>119.93972602739726</v>
      </c>
      <c r="H556" s="1">
        <v>15</v>
      </c>
      <c r="I556" s="1">
        <v>4.8680000000000003</v>
      </c>
      <c r="J556" s="46">
        <v>4.9570593597336323</v>
      </c>
      <c r="K556" s="50">
        <f t="shared" si="24"/>
        <v>8.9059359733631993E-2</v>
      </c>
      <c r="L556" s="46">
        <v>9.8250593597336326</v>
      </c>
      <c r="M556" s="1">
        <v>73.281999999999996</v>
      </c>
    </row>
    <row r="557" spans="1:13" x14ac:dyDescent="0.35">
      <c r="A557" s="1" t="s">
        <v>65</v>
      </c>
      <c r="B557" s="1">
        <v>2019</v>
      </c>
      <c r="C557" s="2">
        <v>43778</v>
      </c>
      <c r="D557" s="1" t="s">
        <v>66</v>
      </c>
      <c r="E557" s="1" t="s">
        <v>26</v>
      </c>
      <c r="F557" s="1" t="s">
        <v>27</v>
      </c>
      <c r="G557" s="11">
        <f>(C557-VLOOKUP(E557,Riders!$A$2:$C$1999,2,FALSE))/365</f>
        <v>22.12876712328767</v>
      </c>
      <c r="H557" s="1">
        <v>16</v>
      </c>
      <c r="I557" s="1">
        <v>4.87</v>
      </c>
      <c r="J557" s="46">
        <v>4.9919329388560163</v>
      </c>
      <c r="K557" s="50">
        <f t="shared" si="24"/>
        <v>0.12193293885601619</v>
      </c>
      <c r="L557" s="46">
        <v>9.8619329388560164</v>
      </c>
      <c r="M557" s="1">
        <v>73.007999999999996</v>
      </c>
    </row>
    <row r="558" spans="1:13" x14ac:dyDescent="0.35">
      <c r="A558" s="1" t="s">
        <v>65</v>
      </c>
      <c r="B558" s="1">
        <v>2019</v>
      </c>
      <c r="C558" s="2">
        <v>43778</v>
      </c>
      <c r="D558" s="1" t="s">
        <v>66</v>
      </c>
      <c r="E558" s="1" t="s">
        <v>756</v>
      </c>
      <c r="F558" s="1" t="s">
        <v>82</v>
      </c>
      <c r="G558" s="11" t="e">
        <f>(C558-VLOOKUP(E558,Riders!$A$2:$C$1999,2,FALSE))/365</f>
        <v>#N/A</v>
      </c>
      <c r="H558" s="1">
        <v>17</v>
      </c>
      <c r="I558" s="1">
        <v>4.8609999999999998</v>
      </c>
      <c r="J558" s="46">
        <v>5.0040407618003711</v>
      </c>
      <c r="K558" s="50">
        <f t="shared" ref="K558:K621" si="25">J558-I558</f>
        <v>0.14304076180037129</v>
      </c>
      <c r="L558" s="46">
        <v>9.8650407618003708</v>
      </c>
      <c r="M558" s="1">
        <v>72.984999999999999</v>
      </c>
    </row>
    <row r="559" spans="1:13" x14ac:dyDescent="0.35">
      <c r="A559" s="1" t="s">
        <v>65</v>
      </c>
      <c r="B559" s="1">
        <v>2019</v>
      </c>
      <c r="C559" s="2">
        <v>43778</v>
      </c>
      <c r="D559" s="1" t="s">
        <v>66</v>
      </c>
      <c r="E559" s="1" t="s">
        <v>911</v>
      </c>
      <c r="F559" s="1" t="s">
        <v>27</v>
      </c>
      <c r="G559" s="11" t="e">
        <f>(C559-VLOOKUP(E559,Riders!$A$2:$C$1999,2,FALSE))/365</f>
        <v>#N/A</v>
      </c>
      <c r="H559" s="1">
        <v>18</v>
      </c>
      <c r="I559" s="1">
        <v>4.9059999999999997</v>
      </c>
      <c r="J559" s="46">
        <v>4.972033722509571</v>
      </c>
      <c r="K559" s="50">
        <f t="shared" si="25"/>
        <v>6.6033722509571291E-2</v>
      </c>
      <c r="L559" s="46">
        <v>9.8780337225095707</v>
      </c>
      <c r="M559" s="1">
        <v>72.888999999999996</v>
      </c>
    </row>
    <row r="560" spans="1:13" x14ac:dyDescent="0.35">
      <c r="A560" s="1" t="s">
        <v>65</v>
      </c>
      <c r="B560" s="1">
        <v>2019</v>
      </c>
      <c r="C560" s="2">
        <v>43778</v>
      </c>
      <c r="D560" s="1" t="s">
        <v>66</v>
      </c>
      <c r="E560" s="1" t="s">
        <v>311</v>
      </c>
      <c r="F560" s="1" t="s">
        <v>113</v>
      </c>
      <c r="G560" s="11">
        <f>(C560-VLOOKUP(E560,Riders!$A$2:$C$1999,2,FALSE))/365</f>
        <v>24.12876712328767</v>
      </c>
      <c r="H560" s="1">
        <v>19</v>
      </c>
      <c r="I560" s="1">
        <v>4.9039999999999999</v>
      </c>
      <c r="J560" s="46">
        <v>4.9960371251392193</v>
      </c>
      <c r="K560" s="50">
        <f t="shared" si="25"/>
        <v>9.2037125139219356E-2</v>
      </c>
      <c r="L560" s="46">
        <v>9.9000371251392192</v>
      </c>
      <c r="M560" s="1">
        <v>72.727000000000004</v>
      </c>
    </row>
    <row r="561" spans="1:13" x14ac:dyDescent="0.35">
      <c r="A561" s="1" t="s">
        <v>65</v>
      </c>
      <c r="B561" s="1">
        <v>2019</v>
      </c>
      <c r="C561" s="2">
        <v>43778</v>
      </c>
      <c r="D561" s="1" t="s">
        <v>66</v>
      </c>
      <c r="E561" s="1" t="s">
        <v>816</v>
      </c>
      <c r="F561" s="1" t="s">
        <v>42</v>
      </c>
      <c r="G561" s="11" t="e">
        <f>(C561-VLOOKUP(E561,Riders!$A$2:$C$1999,2,FALSE))/365</f>
        <v>#N/A</v>
      </c>
      <c r="H561" s="1">
        <v>20</v>
      </c>
      <c r="I561" s="1">
        <v>4.8920000000000003</v>
      </c>
      <c r="J561" s="46">
        <v>5.0119863545076901</v>
      </c>
      <c r="K561" s="50">
        <f t="shared" si="25"/>
        <v>0.1199863545076898</v>
      </c>
      <c r="L561" s="46">
        <v>9.9039863545076905</v>
      </c>
      <c r="M561" s="1">
        <v>72.697999999999993</v>
      </c>
    </row>
    <row r="562" spans="1:13" x14ac:dyDescent="0.35">
      <c r="A562" s="1" t="s">
        <v>65</v>
      </c>
      <c r="B562" s="1">
        <v>2019</v>
      </c>
      <c r="C562" s="2">
        <v>43778</v>
      </c>
      <c r="D562" s="1" t="s">
        <v>66</v>
      </c>
      <c r="E562" s="1" t="s">
        <v>231</v>
      </c>
      <c r="F562" s="1" t="s">
        <v>102</v>
      </c>
      <c r="G562" s="11" t="e">
        <f>(C562-VLOOKUP(E562,Riders!$A$2:$C$1999,2,FALSE))/365</f>
        <v>#N/A</v>
      </c>
      <c r="H562" s="1">
        <v>21</v>
      </c>
      <c r="I562" s="1">
        <v>4.8979999999999997</v>
      </c>
      <c r="J562" s="46">
        <v>5.0089844240189336</v>
      </c>
      <c r="K562" s="50">
        <f t="shared" si="25"/>
        <v>0.11098442401893394</v>
      </c>
      <c r="L562" s="46">
        <v>9.9069844240189333</v>
      </c>
      <c r="M562" s="1">
        <v>72.676000000000002</v>
      </c>
    </row>
    <row r="563" spans="1:13" x14ac:dyDescent="0.35">
      <c r="A563" s="1" t="s">
        <v>65</v>
      </c>
      <c r="B563" s="1">
        <v>2019</v>
      </c>
      <c r="C563" s="2">
        <v>43778</v>
      </c>
      <c r="D563" s="1" t="s">
        <v>66</v>
      </c>
      <c r="E563" s="1" t="s">
        <v>100</v>
      </c>
      <c r="F563" s="1" t="s">
        <v>44</v>
      </c>
      <c r="G563" s="11">
        <f>(C563-VLOOKUP(E563,Riders!$A$2:$C$1999,2,FALSE))/365</f>
        <v>21.046575342465754</v>
      </c>
      <c r="H563" s="1">
        <v>22</v>
      </c>
      <c r="I563" s="1">
        <v>4.9240000000000004</v>
      </c>
      <c r="J563" s="46">
        <v>4.9899414802065403</v>
      </c>
      <c r="K563" s="50">
        <f t="shared" si="25"/>
        <v>6.5941480206539893E-2</v>
      </c>
      <c r="L563" s="46">
        <v>9.9139414802065406</v>
      </c>
      <c r="M563" s="1">
        <v>72.625</v>
      </c>
    </row>
    <row r="564" spans="1:13" x14ac:dyDescent="0.35">
      <c r="A564" s="1" t="s">
        <v>65</v>
      </c>
      <c r="B564" s="1">
        <v>2019</v>
      </c>
      <c r="C564" s="2">
        <v>43778</v>
      </c>
      <c r="D564" s="1" t="s">
        <v>66</v>
      </c>
      <c r="E564" s="1" t="s">
        <v>232</v>
      </c>
      <c r="F564" s="1" t="s">
        <v>212</v>
      </c>
      <c r="G564" s="11">
        <f>(C564-VLOOKUP(E564,Riders!$A$2:$C$1999,2,FALSE))/365</f>
        <v>20.890410958904109</v>
      </c>
      <c r="H564" s="1">
        <v>23</v>
      </c>
      <c r="I564" s="1">
        <v>4.9109999999999996</v>
      </c>
      <c r="J564" s="46">
        <v>5.0100450167417652</v>
      </c>
      <c r="K564" s="50">
        <f t="shared" si="25"/>
        <v>9.9045016741765579E-2</v>
      </c>
      <c r="L564" s="46">
        <v>9.9210450167417648</v>
      </c>
      <c r="M564" s="1">
        <v>72.572999999999993</v>
      </c>
    </row>
    <row r="565" spans="1:13" x14ac:dyDescent="0.35">
      <c r="A565" s="1" t="s">
        <v>65</v>
      </c>
      <c r="B565" s="1">
        <v>2019</v>
      </c>
      <c r="C565" s="2">
        <v>43778</v>
      </c>
      <c r="D565" s="1" t="s">
        <v>66</v>
      </c>
      <c r="E565" s="1" t="s">
        <v>30</v>
      </c>
      <c r="F565" s="1" t="s">
        <v>31</v>
      </c>
      <c r="G565" s="11">
        <f>(C565-VLOOKUP(E565,Riders!$A$2:$C$1999,2,FALSE))/365</f>
        <v>23.709589041095889</v>
      </c>
      <c r="H565" s="1">
        <v>24</v>
      </c>
      <c r="I565" s="1">
        <v>4.923</v>
      </c>
      <c r="J565" s="46">
        <v>5.021064636420137</v>
      </c>
      <c r="K565" s="50">
        <f t="shared" si="25"/>
        <v>9.8064636420136964E-2</v>
      </c>
      <c r="L565" s="46">
        <v>9.944064636420137</v>
      </c>
      <c r="M565" s="1">
        <v>72.405000000000001</v>
      </c>
    </row>
    <row r="566" spans="1:13" x14ac:dyDescent="0.35">
      <c r="A566" s="1" t="s">
        <v>65</v>
      </c>
      <c r="B566" s="1">
        <v>2019</v>
      </c>
      <c r="C566" s="2">
        <v>43778</v>
      </c>
      <c r="D566" s="1" t="s">
        <v>66</v>
      </c>
      <c r="E566" s="1" t="s">
        <v>93</v>
      </c>
      <c r="F566" s="1" t="s">
        <v>941</v>
      </c>
      <c r="G566" s="11">
        <f>(C566-VLOOKUP(E566,Riders!$A$2:$C$1999,2,FALSE))/365</f>
        <v>23.969863013698632</v>
      </c>
      <c r="H566" s="1">
        <v>25</v>
      </c>
      <c r="I566" s="1">
        <v>4.8789999999999996</v>
      </c>
      <c r="J566" s="46">
        <v>5.0650646364201375</v>
      </c>
      <c r="K566" s="50">
        <f t="shared" si="25"/>
        <v>0.18606463642013793</v>
      </c>
      <c r="L566" s="46">
        <v>9.944064636420137</v>
      </c>
      <c r="M566" s="1">
        <v>72.405000000000001</v>
      </c>
    </row>
    <row r="567" spans="1:13" x14ac:dyDescent="0.35">
      <c r="A567" s="1" t="s">
        <v>65</v>
      </c>
      <c r="B567" s="1">
        <v>2019</v>
      </c>
      <c r="C567" s="2">
        <v>43778</v>
      </c>
      <c r="D567" s="1" t="s">
        <v>66</v>
      </c>
      <c r="E567" s="3" t="s">
        <v>28</v>
      </c>
      <c r="F567" s="1" t="s">
        <v>230</v>
      </c>
      <c r="G567" s="11">
        <f>(C567-VLOOKUP(E567,Riders!$A$2:$C$1999,2,FALSE))/365</f>
        <v>23.893150684931506</v>
      </c>
      <c r="H567" s="1">
        <v>26</v>
      </c>
      <c r="I567" s="1">
        <v>4.97</v>
      </c>
      <c r="J567" s="46">
        <v>5.029027872290194</v>
      </c>
      <c r="K567" s="50">
        <f t="shared" si="25"/>
        <v>5.9027872290194239E-2</v>
      </c>
      <c r="L567" s="46">
        <v>9.9990278722901937</v>
      </c>
      <c r="M567" s="1">
        <v>72.007000000000005</v>
      </c>
    </row>
    <row r="568" spans="1:13" x14ac:dyDescent="0.35">
      <c r="A568" s="1" t="s">
        <v>65</v>
      </c>
      <c r="B568" s="1">
        <v>2019</v>
      </c>
      <c r="C568" s="2">
        <v>43778</v>
      </c>
      <c r="D568" s="1" t="s">
        <v>66</v>
      </c>
      <c r="E568" s="1" t="s">
        <v>105</v>
      </c>
      <c r="F568" s="1" t="s">
        <v>39</v>
      </c>
      <c r="G568" s="11">
        <f>(C568-VLOOKUP(E568,Riders!$A$2:$C$1999,2,FALSE))/365</f>
        <v>20.857534246575341</v>
      </c>
      <c r="H568" s="1">
        <v>27</v>
      </c>
      <c r="I568" s="1">
        <v>4.9509999999999996</v>
      </c>
      <c r="J568" s="46">
        <v>5.0630474832751498</v>
      </c>
      <c r="K568" s="50">
        <f t="shared" si="25"/>
        <v>0.11204748327515013</v>
      </c>
      <c r="L568" s="46">
        <v>10.014047483275149</v>
      </c>
      <c r="M568" s="1">
        <v>71.899000000000001</v>
      </c>
    </row>
    <row r="569" spans="1:13" x14ac:dyDescent="0.35">
      <c r="A569" s="1" t="s">
        <v>65</v>
      </c>
      <c r="B569" s="1">
        <v>2019</v>
      </c>
      <c r="C569" s="2">
        <v>43778</v>
      </c>
      <c r="D569" s="1" t="s">
        <v>66</v>
      </c>
      <c r="E569" s="1" t="s">
        <v>208</v>
      </c>
      <c r="F569" s="1" t="s">
        <v>58</v>
      </c>
      <c r="G569" s="11">
        <f>(C569-VLOOKUP(E569,Riders!$A$2:$C$1999,2,FALSE))/365</f>
        <v>119.93972602739726</v>
      </c>
      <c r="H569" s="1">
        <v>28</v>
      </c>
      <c r="I569" s="1">
        <v>4.9729999999999999</v>
      </c>
      <c r="J569" s="46">
        <v>5.0900337251394143</v>
      </c>
      <c r="K569" s="50">
        <f t="shared" si="25"/>
        <v>0.11703372513941446</v>
      </c>
      <c r="L569" s="46">
        <v>10.063033725139414</v>
      </c>
      <c r="M569" s="1">
        <v>71.549000000000007</v>
      </c>
    </row>
    <row r="570" spans="1:13" x14ac:dyDescent="0.35">
      <c r="A570" s="1" t="s">
        <v>65</v>
      </c>
      <c r="B570" s="1">
        <v>2019</v>
      </c>
      <c r="C570" s="2">
        <v>43778</v>
      </c>
      <c r="D570" s="1" t="s">
        <v>66</v>
      </c>
      <c r="E570" s="1" t="s">
        <v>50</v>
      </c>
      <c r="F570" s="1" t="s">
        <v>44</v>
      </c>
      <c r="G570" s="11">
        <f>(C570-VLOOKUP(E570,Riders!$A$2:$C$1999,2,FALSE))/365</f>
        <v>25.323287671232876</v>
      </c>
      <c r="H570" s="1">
        <v>29</v>
      </c>
      <c r="I570" s="1">
        <v>4.9850000000000003</v>
      </c>
      <c r="J570" s="46">
        <v>5.0809881445028511</v>
      </c>
      <c r="K570" s="50">
        <f t="shared" si="25"/>
        <v>9.5988144502850758E-2</v>
      </c>
      <c r="L570" s="46">
        <v>10.065988144502851</v>
      </c>
      <c r="M570" s="1">
        <v>71.528000000000006</v>
      </c>
    </row>
    <row r="571" spans="1:13" x14ac:dyDescent="0.35">
      <c r="A571" s="1" t="s">
        <v>65</v>
      </c>
      <c r="B571" s="1">
        <v>2019</v>
      </c>
      <c r="C571" s="2">
        <v>43778</v>
      </c>
      <c r="D571" s="1" t="s">
        <v>66</v>
      </c>
      <c r="E571" s="1" t="s">
        <v>59</v>
      </c>
      <c r="F571" s="1" t="s">
        <v>37</v>
      </c>
      <c r="G571" s="11">
        <f>(C571-VLOOKUP(E571,Riders!$A$2:$C$1999,2,FALSE))/365</f>
        <v>25.991780821917807</v>
      </c>
      <c r="H571" s="1">
        <v>30</v>
      </c>
      <c r="I571" s="1">
        <v>4.9630000000000001</v>
      </c>
      <c r="J571" s="46">
        <v>5.1029881445028513</v>
      </c>
      <c r="K571" s="50">
        <f t="shared" si="25"/>
        <v>0.13998814450285124</v>
      </c>
      <c r="L571" s="46">
        <v>10.065988144502851</v>
      </c>
      <c r="M571" s="1">
        <v>71.528000000000006</v>
      </c>
    </row>
    <row r="572" spans="1:13" x14ac:dyDescent="0.35">
      <c r="A572" s="1" t="s">
        <v>65</v>
      </c>
      <c r="B572" s="1">
        <v>2019</v>
      </c>
      <c r="C572" s="2">
        <v>43778</v>
      </c>
      <c r="D572" s="1" t="s">
        <v>66</v>
      </c>
      <c r="E572" s="1" t="s">
        <v>229</v>
      </c>
      <c r="F572" s="1" t="s">
        <v>152</v>
      </c>
      <c r="G572" s="11" t="e">
        <f>(C572-VLOOKUP(E572,Riders!$A$2:$C$1999,2,FALSE))/365</f>
        <v>#N/A</v>
      </c>
      <c r="H572" s="1">
        <v>31</v>
      </c>
      <c r="I572" s="1">
        <v>4.9950000000000001</v>
      </c>
      <c r="J572" s="46">
        <v>5.1280228471001754</v>
      </c>
      <c r="K572" s="50">
        <f t="shared" si="25"/>
        <v>0.13302284710017531</v>
      </c>
      <c r="L572" s="46">
        <v>10.123022847100176</v>
      </c>
      <c r="M572" s="1">
        <v>71.125</v>
      </c>
    </row>
    <row r="573" spans="1:13" x14ac:dyDescent="0.35">
      <c r="A573" s="1" t="s">
        <v>65</v>
      </c>
      <c r="B573" s="1">
        <v>2019</v>
      </c>
      <c r="C573" s="2">
        <v>43778</v>
      </c>
      <c r="D573" s="1" t="s">
        <v>66</v>
      </c>
      <c r="E573" s="1" t="s">
        <v>1046</v>
      </c>
      <c r="F573" s="1" t="s">
        <v>907</v>
      </c>
      <c r="G573" s="11" t="e">
        <f>(C573-VLOOKUP(E573,Riders!$A$2:$C$1999,2,FALSE))/365</f>
        <v>#N/A</v>
      </c>
      <c r="H573" s="1">
        <v>32</v>
      </c>
      <c r="I573" s="1">
        <v>5.0350000000000001</v>
      </c>
      <c r="J573" s="46">
        <v>5.1620003823875145</v>
      </c>
      <c r="K573" s="50">
        <f t="shared" si="25"/>
        <v>0.12700038238751432</v>
      </c>
      <c r="L573" s="46">
        <v>10.197000382387515</v>
      </c>
      <c r="M573" s="1">
        <v>70.608999999999995</v>
      </c>
    </row>
    <row r="574" spans="1:13" x14ac:dyDescent="0.35">
      <c r="A574" s="1" t="s">
        <v>65</v>
      </c>
      <c r="B574" s="1">
        <v>2019</v>
      </c>
      <c r="C574" s="2">
        <v>43778</v>
      </c>
      <c r="D574" s="1" t="s">
        <v>66</v>
      </c>
      <c r="E574" s="1" t="s">
        <v>51</v>
      </c>
      <c r="F574" s="1" t="s">
        <v>52</v>
      </c>
      <c r="G574" s="11">
        <f>(C574-VLOOKUP(E574,Riders!$A$2:$C$1999,2,FALSE))/365</f>
        <v>21.947945205479453</v>
      </c>
      <c r="H574" s="1">
        <v>33</v>
      </c>
      <c r="I574" s="1">
        <v>5.0330000000000004</v>
      </c>
      <c r="J574" s="46">
        <v>5.1680456071747338</v>
      </c>
      <c r="K574" s="50">
        <f t="shared" si="25"/>
        <v>0.13504560717473346</v>
      </c>
      <c r="L574" s="46">
        <v>10.201045607174734</v>
      </c>
      <c r="M574" s="1">
        <v>70.581000000000003</v>
      </c>
    </row>
    <row r="575" spans="1:13" x14ac:dyDescent="0.35">
      <c r="A575" s="1" t="s">
        <v>65</v>
      </c>
      <c r="B575" s="1">
        <v>2019</v>
      </c>
      <c r="C575" s="2">
        <v>43778</v>
      </c>
      <c r="D575" s="1" t="s">
        <v>66</v>
      </c>
      <c r="E575" s="1" t="s">
        <v>552</v>
      </c>
      <c r="F575" s="1" t="s">
        <v>39</v>
      </c>
      <c r="G575" s="11">
        <f>(C575-VLOOKUP(E575,Riders!$A$2:$C$1999,2,FALSE))/365</f>
        <v>24.542465753424658</v>
      </c>
      <c r="H575" s="1">
        <v>34</v>
      </c>
      <c r="I575" s="1">
        <v>5.1029999999999998</v>
      </c>
      <c r="J575" s="46">
        <v>5.2139599358055833</v>
      </c>
      <c r="K575" s="50">
        <f t="shared" si="25"/>
        <v>0.1109599358055835</v>
      </c>
      <c r="L575" s="46">
        <v>10.316959935805583</v>
      </c>
      <c r="M575" s="1">
        <v>69.787999999999997</v>
      </c>
    </row>
    <row r="576" spans="1:13" x14ac:dyDescent="0.35">
      <c r="A576" s="1" t="s">
        <v>65</v>
      </c>
      <c r="B576" s="1">
        <v>2019</v>
      </c>
      <c r="C576" s="2">
        <v>43778</v>
      </c>
      <c r="D576" s="1" t="s">
        <v>66</v>
      </c>
      <c r="E576" s="1" t="s">
        <v>62</v>
      </c>
      <c r="F576" s="1" t="s">
        <v>63</v>
      </c>
      <c r="G576" s="11">
        <f>(C576-VLOOKUP(E576,Riders!$A$2:$C$1999,2,FALSE))/365</f>
        <v>29.969863013698632</v>
      </c>
      <c r="H576" s="1">
        <v>35</v>
      </c>
      <c r="I576" s="1">
        <v>5.1529999999999996</v>
      </c>
      <c r="J576" s="46">
        <v>5.2199956346976704</v>
      </c>
      <c r="K576" s="50">
        <f t="shared" si="25"/>
        <v>6.6995634697670781E-2</v>
      </c>
      <c r="L576" s="46">
        <v>10.37299563469767</v>
      </c>
      <c r="M576" s="1">
        <v>69.411000000000001</v>
      </c>
    </row>
    <row r="577" spans="1:13" x14ac:dyDescent="0.35">
      <c r="A577" s="4" t="s">
        <v>233</v>
      </c>
      <c r="B577" s="4">
        <v>2019</v>
      </c>
      <c r="C577" s="5">
        <v>43772</v>
      </c>
      <c r="D577" s="4" t="s">
        <v>66</v>
      </c>
      <c r="E577" s="4" t="s">
        <v>92</v>
      </c>
      <c r="F577" s="4" t="s">
        <v>23</v>
      </c>
      <c r="G577" s="11">
        <f>(C577-VLOOKUP(E577,Riders!$A$2:$C$1999,2,FALSE))/365</f>
        <v>22.654794520547945</v>
      </c>
      <c r="H577" s="4">
        <v>1</v>
      </c>
      <c r="I577" s="4">
        <v>4.7130000000000001</v>
      </c>
      <c r="J577" s="50">
        <v>4.7519664782437241</v>
      </c>
      <c r="K577" s="50">
        <f t="shared" si="25"/>
        <v>3.8966478243724012E-2</v>
      </c>
      <c r="L577" s="50">
        <v>9.4649664782437242</v>
      </c>
      <c r="M577" s="4">
        <v>76.069999999999993</v>
      </c>
    </row>
    <row r="578" spans="1:13" x14ac:dyDescent="0.35">
      <c r="A578" s="4" t="s">
        <v>233</v>
      </c>
      <c r="B578" s="4">
        <v>2019</v>
      </c>
      <c r="C578" s="5">
        <v>43772</v>
      </c>
      <c r="D578" s="4" t="s">
        <v>66</v>
      </c>
      <c r="E578" s="4" t="s">
        <v>22</v>
      </c>
      <c r="F578" s="4" t="s">
        <v>23</v>
      </c>
      <c r="G578" s="11">
        <f>(C578-VLOOKUP(E578,Riders!$A$2:$C$1999,2,FALSE))/365</f>
        <v>26.652054794520549</v>
      </c>
      <c r="H578" s="4">
        <v>2</v>
      </c>
      <c r="I578" s="4">
        <v>4.7110000000000003</v>
      </c>
      <c r="J578" s="50">
        <v>4.7909399794124621</v>
      </c>
      <c r="K578" s="50">
        <f t="shared" si="25"/>
        <v>7.9939979412461781E-2</v>
      </c>
      <c r="L578" s="50">
        <v>9.5019399794124624</v>
      </c>
      <c r="M578" s="4">
        <v>75.774000000000001</v>
      </c>
    </row>
    <row r="579" spans="1:13" x14ac:dyDescent="0.35">
      <c r="A579" s="4" t="s">
        <v>233</v>
      </c>
      <c r="B579" s="4">
        <v>2019</v>
      </c>
      <c r="C579" s="5">
        <v>43772</v>
      </c>
      <c r="D579" s="4" t="s">
        <v>66</v>
      </c>
      <c r="E579" s="4" t="s">
        <v>754</v>
      </c>
      <c r="F579" s="4" t="s">
        <v>27</v>
      </c>
      <c r="G579" s="11" t="e">
        <f>(C579-VLOOKUP(E579,Riders!$A$2:$C$1999,2,FALSE))/365</f>
        <v>#N/A</v>
      </c>
      <c r="H579" s="4">
        <v>3</v>
      </c>
      <c r="I579" s="4">
        <v>4.7629999999999999</v>
      </c>
      <c r="J579" s="50">
        <v>4.8239617320444186</v>
      </c>
      <c r="K579" s="50">
        <f t="shared" si="25"/>
        <v>6.0961732044418682E-2</v>
      </c>
      <c r="L579" s="50">
        <v>9.5869617320444185</v>
      </c>
      <c r="M579" s="4">
        <v>75.102000000000004</v>
      </c>
    </row>
    <row r="580" spans="1:13" x14ac:dyDescent="0.35">
      <c r="A580" s="4" t="s">
        <v>233</v>
      </c>
      <c r="B580" s="4">
        <v>2019</v>
      </c>
      <c r="C580" s="5">
        <v>43772</v>
      </c>
      <c r="D580" s="4" t="s">
        <v>66</v>
      </c>
      <c r="E580" s="4" t="s">
        <v>202</v>
      </c>
      <c r="F580" s="4" t="s">
        <v>46</v>
      </c>
      <c r="G580" s="11">
        <f>(C580-VLOOKUP(E580,Riders!$A$2:$C$1999,2,FALSE))/365</f>
        <v>24.306849315068494</v>
      </c>
      <c r="H580" s="4">
        <v>4</v>
      </c>
      <c r="I580" s="4">
        <v>4.774</v>
      </c>
      <c r="J580" s="50">
        <v>4.8150046080494375</v>
      </c>
      <c r="K580" s="50">
        <f t="shared" si="25"/>
        <v>4.1004608049437508E-2</v>
      </c>
      <c r="L580" s="50">
        <v>9.5890046080494376</v>
      </c>
      <c r="M580" s="4">
        <v>75.085999999999999</v>
      </c>
    </row>
    <row r="581" spans="1:13" x14ac:dyDescent="0.35">
      <c r="A581" s="4" t="s">
        <v>233</v>
      </c>
      <c r="B581" s="4">
        <v>2019</v>
      </c>
      <c r="C581" s="5">
        <v>43772</v>
      </c>
      <c r="D581" s="4" t="s">
        <v>66</v>
      </c>
      <c r="E581" s="4" t="s">
        <v>954</v>
      </c>
      <c r="F581" s="4" t="s">
        <v>228</v>
      </c>
      <c r="G581" s="11" t="e">
        <f>(C581-VLOOKUP(E581,Riders!$A$2:$C$1999,2,FALSE))/365</f>
        <v>#N/A</v>
      </c>
      <c r="H581" s="4">
        <v>5</v>
      </c>
      <c r="I581" s="4">
        <v>4.7990000000000004</v>
      </c>
      <c r="J581" s="50">
        <v>4.8650403742131187</v>
      </c>
      <c r="K581" s="50">
        <f t="shared" si="25"/>
        <v>6.6040374213118369E-2</v>
      </c>
      <c r="L581" s="50">
        <v>9.6640403742131191</v>
      </c>
      <c r="M581" s="4">
        <v>74.503</v>
      </c>
    </row>
    <row r="582" spans="1:13" x14ac:dyDescent="0.35">
      <c r="A582" s="4" t="s">
        <v>233</v>
      </c>
      <c r="B582" s="4">
        <v>2019</v>
      </c>
      <c r="C582" s="5">
        <v>43772</v>
      </c>
      <c r="D582" s="4" t="s">
        <v>66</v>
      </c>
      <c r="E582" s="4" t="s">
        <v>197</v>
      </c>
      <c r="F582" s="4" t="s">
        <v>198</v>
      </c>
      <c r="G582" s="11">
        <f>(C582-VLOOKUP(E582,Riders!$A$2:$C$1999,2,FALSE))/365</f>
        <v>33.638356164383559</v>
      </c>
      <c r="H582" s="4">
        <v>6</v>
      </c>
      <c r="I582" s="4">
        <v>4.8280000000000003</v>
      </c>
      <c r="J582" s="50">
        <v>4.8829639480463429</v>
      </c>
      <c r="K582" s="50">
        <f t="shared" si="25"/>
        <v>5.4963948046342637E-2</v>
      </c>
      <c r="L582" s="50">
        <v>9.7109639480463432</v>
      </c>
      <c r="M582" s="4">
        <v>74.143000000000001</v>
      </c>
    </row>
    <row r="583" spans="1:13" x14ac:dyDescent="0.35">
      <c r="A583" s="4" t="s">
        <v>233</v>
      </c>
      <c r="B583" s="4">
        <v>2019</v>
      </c>
      <c r="C583" s="5">
        <v>43772</v>
      </c>
      <c r="D583" s="4" t="s">
        <v>66</v>
      </c>
      <c r="E583" s="4" t="s">
        <v>112</v>
      </c>
      <c r="F583" s="4" t="s">
        <v>113</v>
      </c>
      <c r="G583" s="11">
        <f>(C583-VLOOKUP(E583,Riders!$A$2:$C$1999,2,FALSE))/365</f>
        <v>22.545205479452054</v>
      </c>
      <c r="H583" s="4">
        <v>7</v>
      </c>
      <c r="I583" s="4">
        <v>4.8109999999999999</v>
      </c>
      <c r="J583" s="50">
        <v>4.9079600712723739</v>
      </c>
      <c r="K583" s="50">
        <f t="shared" si="25"/>
        <v>9.6960071272373938E-2</v>
      </c>
      <c r="L583" s="50">
        <v>9.7189600712723738</v>
      </c>
      <c r="M583" s="4">
        <v>74.081999999999994</v>
      </c>
    </row>
    <row r="584" spans="1:13" x14ac:dyDescent="0.35">
      <c r="A584" s="4" t="s">
        <v>233</v>
      </c>
      <c r="B584" s="4">
        <v>2019</v>
      </c>
      <c r="C584" s="5">
        <v>43772</v>
      </c>
      <c r="D584" s="4" t="s">
        <v>66</v>
      </c>
      <c r="E584" s="4" t="s">
        <v>192</v>
      </c>
      <c r="F584" s="4" t="s">
        <v>113</v>
      </c>
      <c r="G584" s="11" t="e">
        <f>(C584-VLOOKUP(E584,Riders!$A$2:$C$1999,2,FALSE))/365</f>
        <v>#N/A</v>
      </c>
      <c r="H584" s="4">
        <v>8</v>
      </c>
      <c r="I584" s="4">
        <v>4.8499999999999996</v>
      </c>
      <c r="J584" s="50">
        <v>4.923048105114562</v>
      </c>
      <c r="K584" s="50">
        <f t="shared" si="25"/>
        <v>7.3048105114562389E-2</v>
      </c>
      <c r="L584" s="50">
        <v>9.7730481051145617</v>
      </c>
      <c r="M584" s="4">
        <v>73.671999999999997</v>
      </c>
    </row>
    <row r="585" spans="1:13" x14ac:dyDescent="0.35">
      <c r="A585" s="4" t="s">
        <v>233</v>
      </c>
      <c r="B585" s="4">
        <v>2019</v>
      </c>
      <c r="C585" s="5">
        <v>43772</v>
      </c>
      <c r="D585" s="4" t="s">
        <v>66</v>
      </c>
      <c r="E585" s="4" t="s">
        <v>143</v>
      </c>
      <c r="F585" s="4" t="s">
        <v>95</v>
      </c>
      <c r="G585" s="11">
        <f>(C585-VLOOKUP(E585,Riders!$A$2:$C$1999,2,FALSE))/365</f>
        <v>24.586301369863012</v>
      </c>
      <c r="H585" s="4">
        <v>9</v>
      </c>
      <c r="I585" s="4">
        <v>4.8360000000000003</v>
      </c>
      <c r="J585" s="50">
        <v>4.9439511002444974</v>
      </c>
      <c r="K585" s="50">
        <f t="shared" si="25"/>
        <v>0.10795110024449706</v>
      </c>
      <c r="L585" s="50">
        <v>9.7799511002444977</v>
      </c>
      <c r="M585" s="4">
        <v>73.62</v>
      </c>
    </row>
    <row r="586" spans="1:13" x14ac:dyDescent="0.35">
      <c r="A586" s="4" t="s">
        <v>233</v>
      </c>
      <c r="B586" s="4">
        <v>2019</v>
      </c>
      <c r="C586" s="5">
        <v>43772</v>
      </c>
      <c r="D586" s="4" t="s">
        <v>66</v>
      </c>
      <c r="E586" s="4" t="s">
        <v>953</v>
      </c>
      <c r="F586" s="4" t="s">
        <v>29</v>
      </c>
      <c r="G586" s="11" t="e">
        <f>(C586-VLOOKUP(E586,Riders!$A$2:$C$1999,2,FALSE))/365</f>
        <v>#N/A</v>
      </c>
      <c r="H586" s="4">
        <v>10</v>
      </c>
      <c r="I586" s="4">
        <v>4.8570000000000002</v>
      </c>
      <c r="J586" s="50">
        <v>4.931061284139262</v>
      </c>
      <c r="K586" s="50">
        <f t="shared" si="25"/>
        <v>7.4061284139261829E-2</v>
      </c>
      <c r="L586" s="50">
        <v>9.7880612841392622</v>
      </c>
      <c r="M586" s="4">
        <v>73.558999999999997</v>
      </c>
    </row>
    <row r="587" spans="1:13" x14ac:dyDescent="0.35">
      <c r="A587" s="4" t="s">
        <v>233</v>
      </c>
      <c r="B587" s="4">
        <v>2019</v>
      </c>
      <c r="C587" s="5">
        <v>43772</v>
      </c>
      <c r="D587" s="4" t="s">
        <v>66</v>
      </c>
      <c r="E587" s="4" t="s">
        <v>239</v>
      </c>
      <c r="F587" s="4" t="s">
        <v>198</v>
      </c>
      <c r="G587" s="11">
        <f>(C587-VLOOKUP(E587,Riders!$A$2:$C$1999,2,FALSE))/365</f>
        <v>32.131506849315066</v>
      </c>
      <c r="H587" s="4">
        <v>11</v>
      </c>
      <c r="I587" s="4">
        <v>4.8570000000000002</v>
      </c>
      <c r="J587" s="50">
        <v>4.9439855435463231</v>
      </c>
      <c r="K587" s="50">
        <f t="shared" si="25"/>
        <v>8.698554354632293E-2</v>
      </c>
      <c r="L587" s="50">
        <v>9.8009855435463233</v>
      </c>
      <c r="M587" s="4">
        <v>73.462000000000003</v>
      </c>
    </row>
    <row r="588" spans="1:13" x14ac:dyDescent="0.35">
      <c r="A588" s="4" t="s">
        <v>233</v>
      </c>
      <c r="B588" s="4">
        <v>2019</v>
      </c>
      <c r="C588" s="5">
        <v>43772</v>
      </c>
      <c r="D588" s="4" t="s">
        <v>66</v>
      </c>
      <c r="E588" s="4" t="s">
        <v>26</v>
      </c>
      <c r="F588" s="4" t="s">
        <v>27</v>
      </c>
      <c r="G588" s="11">
        <f>(C588-VLOOKUP(E588,Riders!$A$2:$C$1999,2,FALSE))/365</f>
        <v>22.112328767123287</v>
      </c>
      <c r="H588" s="4">
        <v>12</v>
      </c>
      <c r="I588" s="4">
        <v>4.9059999999999997</v>
      </c>
      <c r="J588" s="50">
        <v>4.9459471278837475</v>
      </c>
      <c r="K588" s="50">
        <f t="shared" si="25"/>
        <v>3.9947127883747768E-2</v>
      </c>
      <c r="L588" s="50">
        <v>9.8519471278837472</v>
      </c>
      <c r="M588" s="4">
        <v>73.081999999999994</v>
      </c>
    </row>
    <row r="589" spans="1:13" x14ac:dyDescent="0.35">
      <c r="A589" s="4" t="s">
        <v>233</v>
      </c>
      <c r="B589" s="4">
        <v>2019</v>
      </c>
      <c r="C589" s="5">
        <v>43772</v>
      </c>
      <c r="D589" s="4" t="s">
        <v>66</v>
      </c>
      <c r="E589" s="51" t="s">
        <v>1009</v>
      </c>
      <c r="F589" s="4" t="s">
        <v>37</v>
      </c>
      <c r="G589" s="11" t="e">
        <f>(C589-VLOOKUP(E589,Riders!$A$2:$C$1999,2,FALSE))/365</f>
        <v>#N/A</v>
      </c>
      <c r="H589" s="4">
        <v>13</v>
      </c>
      <c r="I589" s="4">
        <v>4.9109999999999996</v>
      </c>
      <c r="J589" s="50">
        <v>4.9499874683284268</v>
      </c>
      <c r="K589" s="50">
        <f t="shared" si="25"/>
        <v>3.8987468328427255E-2</v>
      </c>
      <c r="L589" s="50">
        <v>9.8609874683284264</v>
      </c>
      <c r="M589" s="4">
        <v>73.015000000000001</v>
      </c>
    </row>
    <row r="590" spans="1:13" x14ac:dyDescent="0.35">
      <c r="A590" s="4" t="s">
        <v>233</v>
      </c>
      <c r="B590" s="4">
        <v>2019</v>
      </c>
      <c r="C590" s="5">
        <v>43772</v>
      </c>
      <c r="D590" s="4" t="s">
        <v>66</v>
      </c>
      <c r="E590" s="4" t="s">
        <v>213</v>
      </c>
      <c r="F590" s="4" t="s">
        <v>42</v>
      </c>
      <c r="G590" s="11">
        <f>(C590-VLOOKUP(E590,Riders!$A$2:$C$1999,2,FALSE))/365</f>
        <v>119.92328767123287</v>
      </c>
      <c r="H590" s="4">
        <v>14</v>
      </c>
      <c r="I590" s="4">
        <v>4.9000000000000004</v>
      </c>
      <c r="J590" s="50">
        <v>4.9819654131210545</v>
      </c>
      <c r="K590" s="50">
        <f t="shared" si="25"/>
        <v>8.1965413121054098E-2</v>
      </c>
      <c r="L590" s="50">
        <v>9.8819654131210548</v>
      </c>
      <c r="M590" s="4">
        <v>72.86</v>
      </c>
    </row>
    <row r="591" spans="1:13" x14ac:dyDescent="0.35">
      <c r="A591" s="4" t="s">
        <v>233</v>
      </c>
      <c r="B591" s="4">
        <v>2019</v>
      </c>
      <c r="C591" s="5">
        <v>43772</v>
      </c>
      <c r="D591" s="4" t="s">
        <v>66</v>
      </c>
      <c r="E591" s="4" t="s">
        <v>816</v>
      </c>
      <c r="F591" s="4" t="s">
        <v>42</v>
      </c>
      <c r="G591" s="11" t="e">
        <f>(C591-VLOOKUP(E591,Riders!$A$2:$C$1999,2,FALSE))/365</f>
        <v>#N/A</v>
      </c>
      <c r="H591" s="4">
        <v>15</v>
      </c>
      <c r="I591" s="4">
        <v>4.9000000000000004</v>
      </c>
      <c r="J591" s="50">
        <v>4.9869862543427228</v>
      </c>
      <c r="K591" s="50">
        <f t="shared" si="25"/>
        <v>8.6986254342722447E-2</v>
      </c>
      <c r="L591" s="50">
        <v>9.8869862543427232</v>
      </c>
      <c r="M591" s="4">
        <v>72.822999999999993</v>
      </c>
    </row>
    <row r="592" spans="1:13" x14ac:dyDescent="0.35">
      <c r="A592" s="4" t="s">
        <v>233</v>
      </c>
      <c r="B592" s="4">
        <v>2019</v>
      </c>
      <c r="C592" s="5">
        <v>43772</v>
      </c>
      <c r="D592" s="4" t="s">
        <v>66</v>
      </c>
      <c r="E592" s="4" t="s">
        <v>30</v>
      </c>
      <c r="F592" s="4" t="s">
        <v>31</v>
      </c>
      <c r="G592" s="11">
        <f>(C592-VLOOKUP(E592,Riders!$A$2:$C$1999,2,FALSE))/365</f>
        <v>23.693150684931506</v>
      </c>
      <c r="H592" s="4">
        <v>16</v>
      </c>
      <c r="I592" s="4">
        <v>4.9130000000000003</v>
      </c>
      <c r="J592" s="50">
        <v>4.9810512017149691</v>
      </c>
      <c r="K592" s="50">
        <f t="shared" si="25"/>
        <v>6.8051201714968812E-2</v>
      </c>
      <c r="L592" s="50">
        <v>9.8940512017149693</v>
      </c>
      <c r="M592" s="4">
        <v>72.771000000000001</v>
      </c>
    </row>
    <row r="593" spans="1:13" x14ac:dyDescent="0.35">
      <c r="A593" s="4" t="s">
        <v>233</v>
      </c>
      <c r="B593" s="4">
        <v>2019</v>
      </c>
      <c r="C593" s="5">
        <v>43772</v>
      </c>
      <c r="D593" s="4" t="s">
        <v>66</v>
      </c>
      <c r="E593" s="4" t="s">
        <v>100</v>
      </c>
      <c r="F593" s="4" t="s">
        <v>44</v>
      </c>
      <c r="G593" s="11">
        <f>(C593-VLOOKUP(E593,Riders!$A$2:$C$1999,2,FALSE))/365</f>
        <v>21.030136986301368</v>
      </c>
      <c r="H593" s="4">
        <v>17</v>
      </c>
      <c r="I593" s="4">
        <v>4.9580000000000002</v>
      </c>
      <c r="J593" s="50">
        <v>4.9609948751859818</v>
      </c>
      <c r="K593" s="50">
        <f t="shared" si="25"/>
        <v>2.9948751859816269E-3</v>
      </c>
      <c r="L593" s="50">
        <v>9.918994875185982</v>
      </c>
      <c r="M593" s="4">
        <v>72.587999999999994</v>
      </c>
    </row>
    <row r="594" spans="1:13" x14ac:dyDescent="0.35">
      <c r="A594" s="4" t="s">
        <v>233</v>
      </c>
      <c r="B594" s="4">
        <v>2019</v>
      </c>
      <c r="C594" s="5">
        <v>43772</v>
      </c>
      <c r="D594" s="4" t="s">
        <v>66</v>
      </c>
      <c r="E594" s="4" t="s">
        <v>93</v>
      </c>
      <c r="F594" s="4" t="s">
        <v>941</v>
      </c>
      <c r="G594" s="11">
        <f>(C594-VLOOKUP(E594,Riders!$A$2:$C$1999,2,FALSE))/365</f>
        <v>23.953424657534246</v>
      </c>
      <c r="H594" s="4">
        <v>18</v>
      </c>
      <c r="I594" s="4">
        <v>4.891</v>
      </c>
      <c r="J594" s="50">
        <v>5.0330534244876013</v>
      </c>
      <c r="K594" s="50">
        <f t="shared" si="25"/>
        <v>0.14205342448760128</v>
      </c>
      <c r="L594" s="50">
        <v>9.9240534244876013</v>
      </c>
      <c r="M594" s="4">
        <v>72.551000000000002</v>
      </c>
    </row>
    <row r="595" spans="1:13" x14ac:dyDescent="0.35">
      <c r="A595" s="4" t="s">
        <v>233</v>
      </c>
      <c r="B595" s="4">
        <v>2019</v>
      </c>
      <c r="C595" s="5">
        <v>43772</v>
      </c>
      <c r="D595" s="4" t="s">
        <v>66</v>
      </c>
      <c r="E595" s="4" t="s">
        <v>756</v>
      </c>
      <c r="F595" s="4" t="s">
        <v>82</v>
      </c>
      <c r="G595" s="11" t="e">
        <f>(C595-VLOOKUP(E595,Riders!$A$2:$C$1999,2,FALSE))/365</f>
        <v>#N/A</v>
      </c>
      <c r="H595" s="4">
        <v>19</v>
      </c>
      <c r="I595" s="4">
        <v>4.9059999999999997</v>
      </c>
      <c r="J595" s="50">
        <v>5.0709974780367491</v>
      </c>
      <c r="K595" s="50">
        <f t="shared" si="25"/>
        <v>0.16499747803674936</v>
      </c>
      <c r="L595" s="50">
        <v>9.9769974780367487</v>
      </c>
      <c r="M595" s="4">
        <v>72.165999999999997</v>
      </c>
    </row>
    <row r="596" spans="1:13" x14ac:dyDescent="0.35">
      <c r="A596" s="4" t="s">
        <v>233</v>
      </c>
      <c r="B596" s="4">
        <v>2019</v>
      </c>
      <c r="C596" s="5">
        <v>43772</v>
      </c>
      <c r="D596" s="4" t="s">
        <v>66</v>
      </c>
      <c r="E596" s="4" t="s">
        <v>59</v>
      </c>
      <c r="F596" s="4" t="s">
        <v>37</v>
      </c>
      <c r="G596" s="11">
        <f>(C596-VLOOKUP(E596,Riders!$A$2:$C$1999,2,FALSE))/365</f>
        <v>25.975342465753425</v>
      </c>
      <c r="H596" s="4">
        <v>20</v>
      </c>
      <c r="I596" s="4">
        <v>4.9290000000000003</v>
      </c>
      <c r="J596" s="50">
        <v>5.0629509284187719</v>
      </c>
      <c r="K596" s="50">
        <f t="shared" si="25"/>
        <v>0.13395092841877165</v>
      </c>
      <c r="L596" s="50">
        <v>9.9919509284187722</v>
      </c>
      <c r="M596" s="4">
        <v>72.058000000000007</v>
      </c>
    </row>
    <row r="597" spans="1:13" x14ac:dyDescent="0.35">
      <c r="A597" s="4" t="s">
        <v>233</v>
      </c>
      <c r="B597" s="4">
        <v>2019</v>
      </c>
      <c r="C597" s="5">
        <v>43772</v>
      </c>
      <c r="D597" s="4" t="s">
        <v>66</v>
      </c>
      <c r="E597" s="4" t="s">
        <v>105</v>
      </c>
      <c r="F597" s="4" t="s">
        <v>39</v>
      </c>
      <c r="G597" s="11">
        <f>(C597-VLOOKUP(E597,Riders!$A$2:$C$1999,2,FALSE))/365</f>
        <v>20.841095890410958</v>
      </c>
      <c r="H597" s="4">
        <v>21</v>
      </c>
      <c r="I597" s="4">
        <v>4.944</v>
      </c>
      <c r="J597" s="50">
        <v>5.0719977742227167</v>
      </c>
      <c r="K597" s="50">
        <f t="shared" si="25"/>
        <v>0.12799777422271674</v>
      </c>
      <c r="L597" s="50">
        <v>10.015997774222717</v>
      </c>
      <c r="M597" s="4">
        <v>71.885000000000005</v>
      </c>
    </row>
    <row r="598" spans="1:13" x14ac:dyDescent="0.35">
      <c r="A598" s="4" t="s">
        <v>233</v>
      </c>
      <c r="B598" s="4">
        <v>2019</v>
      </c>
      <c r="C598" s="5">
        <v>43772</v>
      </c>
      <c r="D598" s="4" t="s">
        <v>66</v>
      </c>
      <c r="E598" s="4" t="s">
        <v>229</v>
      </c>
      <c r="F598" s="4" t="s">
        <v>152</v>
      </c>
      <c r="G598" s="11" t="e">
        <f>(C598-VLOOKUP(E598,Riders!$A$2:$C$1999,2,FALSE))/365</f>
        <v>#N/A</v>
      </c>
      <c r="H598" s="4">
        <v>22</v>
      </c>
      <c r="I598" s="4">
        <v>4.9400000000000004</v>
      </c>
      <c r="J598" s="50">
        <v>5.0839460934454523</v>
      </c>
      <c r="K598" s="50">
        <f t="shared" si="25"/>
        <v>0.14394609344545195</v>
      </c>
      <c r="L598" s="50">
        <v>10.023946093445453</v>
      </c>
      <c r="M598" s="4">
        <v>71.828000000000003</v>
      </c>
    </row>
    <row r="599" spans="1:13" x14ac:dyDescent="0.35">
      <c r="A599" s="4" t="s">
        <v>233</v>
      </c>
      <c r="B599" s="4">
        <v>2019</v>
      </c>
      <c r="C599" s="5">
        <v>43772</v>
      </c>
      <c r="D599" s="4" t="s">
        <v>66</v>
      </c>
      <c r="E599" s="4" t="s">
        <v>57</v>
      </c>
      <c r="F599" s="4" t="s">
        <v>58</v>
      </c>
      <c r="G599" s="11">
        <f>(C599-VLOOKUP(E599,Riders!$A$2:$C$1999,2,FALSE))/365</f>
        <v>19.80821917808219</v>
      </c>
      <c r="H599" s="4">
        <v>23</v>
      </c>
      <c r="I599" s="4">
        <v>4.9870000000000001</v>
      </c>
      <c r="J599" s="50">
        <v>5.0489621978757206</v>
      </c>
      <c r="K599" s="50">
        <f t="shared" si="25"/>
        <v>6.1962197875720548E-2</v>
      </c>
      <c r="L599" s="50">
        <v>10.035962197875721</v>
      </c>
      <c r="M599" s="4">
        <v>71.742000000000004</v>
      </c>
    </row>
    <row r="600" spans="1:13" x14ac:dyDescent="0.35">
      <c r="A600" s="4" t="s">
        <v>233</v>
      </c>
      <c r="B600" s="4">
        <v>2019</v>
      </c>
      <c r="C600" s="5">
        <v>43772</v>
      </c>
      <c r="D600" s="4" t="s">
        <v>66</v>
      </c>
      <c r="E600" s="3" t="s">
        <v>28</v>
      </c>
      <c r="F600" s="4" t="s">
        <v>230</v>
      </c>
      <c r="G600" s="11">
        <f>(C600-VLOOKUP(E600,Riders!$A$2:$C$1999,2,FALSE))/365</f>
        <v>23.876712328767123</v>
      </c>
      <c r="H600" s="4">
        <v>24</v>
      </c>
      <c r="I600" s="4">
        <v>4.9800000000000004</v>
      </c>
      <c r="J600" s="50">
        <v>5.0760063688040322</v>
      </c>
      <c r="K600" s="50">
        <f t="shared" si="25"/>
        <v>9.6006368804031794E-2</v>
      </c>
      <c r="L600" s="50">
        <v>10.056006368804033</v>
      </c>
      <c r="M600" s="4">
        <v>71.599000000000004</v>
      </c>
    </row>
    <row r="601" spans="1:13" x14ac:dyDescent="0.35">
      <c r="A601" s="4" t="s">
        <v>233</v>
      </c>
      <c r="B601" s="4">
        <v>2019</v>
      </c>
      <c r="C601" s="5">
        <v>43772</v>
      </c>
      <c r="D601" s="4" t="s">
        <v>66</v>
      </c>
      <c r="E601" s="4" t="s">
        <v>906</v>
      </c>
      <c r="F601" s="4" t="s">
        <v>907</v>
      </c>
      <c r="G601" s="11" t="e">
        <f>(C601-VLOOKUP(E601,Riders!$A$2:$C$1999,2,FALSE))/365</f>
        <v>#N/A</v>
      </c>
      <c r="H601" s="4">
        <v>25</v>
      </c>
      <c r="I601" s="4">
        <v>5.0199999999999996</v>
      </c>
      <c r="J601" s="50">
        <v>5.1209879012380473</v>
      </c>
      <c r="K601" s="50">
        <f t="shared" si="25"/>
        <v>0.10098790123804768</v>
      </c>
      <c r="L601" s="50">
        <v>10.140987901238047</v>
      </c>
      <c r="M601" s="4">
        <v>70.998999999999995</v>
      </c>
    </row>
    <row r="602" spans="1:13" x14ac:dyDescent="0.35">
      <c r="A602" s="4" t="s">
        <v>233</v>
      </c>
      <c r="B602" s="4">
        <v>2019</v>
      </c>
      <c r="C602" s="5">
        <v>43772</v>
      </c>
      <c r="D602" s="4" t="s">
        <v>66</v>
      </c>
      <c r="E602" s="4" t="s">
        <v>50</v>
      </c>
      <c r="F602" s="4" t="s">
        <v>44</v>
      </c>
      <c r="G602" s="11">
        <f>(C602-VLOOKUP(E602,Riders!$A$2:$C$1999,2,FALSE))/365</f>
        <v>25.306849315068494</v>
      </c>
      <c r="H602" s="4">
        <v>26</v>
      </c>
      <c r="I602" s="4">
        <v>4.9909999999999997</v>
      </c>
      <c r="J602" s="50">
        <v>5.1559904308243034</v>
      </c>
      <c r="K602" s="50">
        <f t="shared" si="25"/>
        <v>0.16499043082430376</v>
      </c>
      <c r="L602" s="50">
        <v>10.146990430824303</v>
      </c>
      <c r="M602" s="4">
        <v>70.956999999999994</v>
      </c>
    </row>
    <row r="603" spans="1:13" x14ac:dyDescent="0.35">
      <c r="A603" s="4" t="s">
        <v>233</v>
      </c>
      <c r="B603" s="4">
        <v>2019</v>
      </c>
      <c r="C603" s="5">
        <v>43772</v>
      </c>
      <c r="D603" s="4" t="s">
        <v>66</v>
      </c>
      <c r="E603" s="4" t="s">
        <v>552</v>
      </c>
      <c r="F603" s="4" t="s">
        <v>39</v>
      </c>
      <c r="G603" s="11">
        <f>(C603-VLOOKUP(E603,Riders!$A$2:$C$1999,2,FALSE))/365</f>
        <v>24.526027397260275</v>
      </c>
      <c r="H603" s="4">
        <v>27</v>
      </c>
      <c r="I603" s="4">
        <v>5.04</v>
      </c>
      <c r="J603" s="50">
        <v>5.1679877504146985</v>
      </c>
      <c r="K603" s="50">
        <f t="shared" si="25"/>
        <v>0.12798775041469845</v>
      </c>
      <c r="L603" s="50">
        <v>10.207987750414699</v>
      </c>
      <c r="M603" s="4">
        <v>70.533000000000001</v>
      </c>
    </row>
    <row r="604" spans="1:13" x14ac:dyDescent="0.35">
      <c r="A604" s="4" t="s">
        <v>233</v>
      </c>
      <c r="B604" s="4">
        <v>2019</v>
      </c>
      <c r="C604" s="5">
        <v>43772</v>
      </c>
      <c r="D604" s="4" t="s">
        <v>66</v>
      </c>
      <c r="E604" s="4" t="s">
        <v>187</v>
      </c>
      <c r="F604" s="4" t="s">
        <v>1066</v>
      </c>
      <c r="G604" s="11">
        <f>(C604-VLOOKUP(E604,Riders!$A$2:$C$1999,2,FALSE))/365</f>
        <v>24.493150684931507</v>
      </c>
      <c r="H604" s="4">
        <v>28</v>
      </c>
      <c r="I604" s="4">
        <v>5.0490000000000004</v>
      </c>
      <c r="J604" s="50">
        <v>5.1640556895231056</v>
      </c>
      <c r="K604" s="50">
        <f t="shared" si="25"/>
        <v>0.11505568952310519</v>
      </c>
      <c r="L604" s="50">
        <v>10.213055689523106</v>
      </c>
      <c r="M604" s="4">
        <v>70.498000000000005</v>
      </c>
    </row>
    <row r="605" spans="1:13" x14ac:dyDescent="0.35">
      <c r="A605" s="4" t="s">
        <v>233</v>
      </c>
      <c r="B605" s="4">
        <v>2019</v>
      </c>
      <c r="C605" s="5">
        <v>43772</v>
      </c>
      <c r="D605" s="4" t="s">
        <v>66</v>
      </c>
      <c r="E605" s="4" t="s">
        <v>51</v>
      </c>
      <c r="F605" s="4" t="s">
        <v>52</v>
      </c>
      <c r="G605" s="11">
        <f>(C605-VLOOKUP(E605,Riders!$A$2:$C$1999,2,FALSE))/365</f>
        <v>21.931506849315067</v>
      </c>
      <c r="H605" s="4">
        <v>29</v>
      </c>
      <c r="I605" s="4">
        <v>5.0759999999999996</v>
      </c>
      <c r="J605" s="50">
        <v>5.145029768749203</v>
      </c>
      <c r="K605" s="50">
        <f t="shared" si="25"/>
        <v>6.9029768749203413E-2</v>
      </c>
      <c r="L605" s="50">
        <v>10.221029768749203</v>
      </c>
      <c r="M605" s="4">
        <v>70.442999999999998</v>
      </c>
    </row>
    <row r="606" spans="1:13" x14ac:dyDescent="0.35">
      <c r="A606" s="4" t="s">
        <v>233</v>
      </c>
      <c r="B606" s="4">
        <v>2019</v>
      </c>
      <c r="C606" s="5">
        <v>43772</v>
      </c>
      <c r="D606" s="4" t="s">
        <v>66</v>
      </c>
      <c r="E606" s="4" t="s">
        <v>961</v>
      </c>
      <c r="F606" s="4" t="s">
        <v>58</v>
      </c>
      <c r="G606" s="11" t="e">
        <f>(C606-VLOOKUP(E606,Riders!$A$2:$C$1999,2,FALSE))/365</f>
        <v>#N/A</v>
      </c>
      <c r="H606" s="4">
        <v>30</v>
      </c>
      <c r="I606" s="4">
        <v>5.0739999999999998</v>
      </c>
      <c r="J606" s="50">
        <v>5.2240719720807824</v>
      </c>
      <c r="K606" s="50">
        <f t="shared" si="25"/>
        <v>0.1500719720807826</v>
      </c>
      <c r="L606" s="50">
        <v>10.298071972080782</v>
      </c>
      <c r="M606" s="4">
        <v>69.915999999999997</v>
      </c>
    </row>
    <row r="607" spans="1:13" x14ac:dyDescent="0.35">
      <c r="A607" s="1" t="s">
        <v>281</v>
      </c>
      <c r="B607" s="1">
        <v>2019</v>
      </c>
      <c r="C607" s="2">
        <v>43526</v>
      </c>
      <c r="D607" s="1" t="s">
        <v>20</v>
      </c>
      <c r="E607" s="1" t="s">
        <v>22</v>
      </c>
      <c r="F607" s="1" t="s">
        <v>23</v>
      </c>
      <c r="G607" s="11">
        <f>(C607-VLOOKUP(E607,Riders!$A$2:$C$1999,2,FALSE))/365</f>
        <v>25.978082191780821</v>
      </c>
      <c r="H607" s="1">
        <v>1</v>
      </c>
      <c r="I607" s="1">
        <v>4.742</v>
      </c>
      <c r="J607" s="46">
        <f t="shared" ref="J607:J624" si="26">L607-I607</f>
        <v>4.8300496151238397</v>
      </c>
      <c r="K607" s="50">
        <f t="shared" si="25"/>
        <v>8.8049615123839686E-2</v>
      </c>
      <c r="L607" s="46">
        <f t="shared" ref="L607:L638" si="27">720/M607</f>
        <v>9.5720496151238397</v>
      </c>
      <c r="M607" s="1">
        <v>75.218999999999994</v>
      </c>
    </row>
    <row r="608" spans="1:13" x14ac:dyDescent="0.35">
      <c r="A608" s="1" t="s">
        <v>281</v>
      </c>
      <c r="B608" s="1">
        <v>2019</v>
      </c>
      <c r="C608" s="2">
        <v>43526</v>
      </c>
      <c r="D608" s="1" t="s">
        <v>20</v>
      </c>
      <c r="E608" s="1" t="s">
        <v>92</v>
      </c>
      <c r="F608" s="1" t="s">
        <v>23</v>
      </c>
      <c r="G608" s="11">
        <f>(C608-VLOOKUP(E608,Riders!$A$2:$C$1999,2,FALSE))/365</f>
        <v>21.980821917808218</v>
      </c>
      <c r="H608" s="1">
        <v>2</v>
      </c>
      <c r="I608" s="1">
        <v>4.7530000000000001</v>
      </c>
      <c r="J608" s="46">
        <f t="shared" si="26"/>
        <v>4.8310266222961733</v>
      </c>
      <c r="K608" s="50">
        <f t="shared" si="25"/>
        <v>7.8026622296173187E-2</v>
      </c>
      <c r="L608" s="46">
        <f t="shared" si="27"/>
        <v>9.5840266222961734</v>
      </c>
      <c r="M608" s="1">
        <v>75.125</v>
      </c>
    </row>
    <row r="609" spans="1:13" x14ac:dyDescent="0.35">
      <c r="A609" s="1" t="s">
        <v>281</v>
      </c>
      <c r="B609" s="1">
        <v>2019</v>
      </c>
      <c r="C609" s="2">
        <v>43526</v>
      </c>
      <c r="D609" s="1" t="s">
        <v>20</v>
      </c>
      <c r="E609" s="1" t="s">
        <v>202</v>
      </c>
      <c r="F609" s="1" t="s">
        <v>46</v>
      </c>
      <c r="G609" s="11">
        <f>(C609-VLOOKUP(E609,Riders!$A$2:$C$1999,2,FALSE))/365</f>
        <v>23.632876712328766</v>
      </c>
      <c r="H609" s="1">
        <v>3</v>
      </c>
      <c r="I609" s="1">
        <v>4.75</v>
      </c>
      <c r="J609" s="46">
        <f t="shared" si="26"/>
        <v>4.8340266222961734</v>
      </c>
      <c r="K609" s="50">
        <f t="shared" si="25"/>
        <v>8.4026622296173414E-2</v>
      </c>
      <c r="L609" s="46">
        <f t="shared" si="27"/>
        <v>9.5840266222961734</v>
      </c>
      <c r="M609" s="1">
        <v>75.125</v>
      </c>
    </row>
    <row r="610" spans="1:13" x14ac:dyDescent="0.35">
      <c r="A610" s="1" t="s">
        <v>281</v>
      </c>
      <c r="B610" s="1">
        <v>2019</v>
      </c>
      <c r="C610" s="2">
        <v>43526</v>
      </c>
      <c r="D610" s="1" t="s">
        <v>20</v>
      </c>
      <c r="E610" s="1" t="s">
        <v>754</v>
      </c>
      <c r="F610" s="1" t="s">
        <v>27</v>
      </c>
      <c r="G610" s="11" t="e">
        <f>(C610-VLOOKUP(E610,Riders!$A$2:$C$1999,2,FALSE))/365</f>
        <v>#N/A</v>
      </c>
      <c r="H610" s="1">
        <v>4</v>
      </c>
      <c r="I610" s="1">
        <v>4.7990000000000004</v>
      </c>
      <c r="J610" s="46">
        <f t="shared" si="26"/>
        <v>4.8739988983529026</v>
      </c>
      <c r="K610" s="50">
        <f t="shared" si="25"/>
        <v>7.4998898352902188E-2</v>
      </c>
      <c r="L610" s="46">
        <f t="shared" si="27"/>
        <v>9.6729988983529029</v>
      </c>
      <c r="M610" s="1">
        <v>74.433999999999997</v>
      </c>
    </row>
    <row r="611" spans="1:13" x14ac:dyDescent="0.35">
      <c r="A611" s="1" t="s">
        <v>281</v>
      </c>
      <c r="B611" s="1">
        <v>2019</v>
      </c>
      <c r="C611" s="2">
        <v>43526</v>
      </c>
      <c r="D611" s="1" t="s">
        <v>20</v>
      </c>
      <c r="E611" s="1" t="s">
        <v>106</v>
      </c>
      <c r="F611" s="1" t="s">
        <v>102</v>
      </c>
      <c r="G611" s="11">
        <f>(C611-VLOOKUP(E611,Riders!$A$2:$C$1999,2,FALSE))/365</f>
        <v>26.536986301369861</v>
      </c>
      <c r="H611" s="1">
        <v>5</v>
      </c>
      <c r="I611" s="1">
        <v>4.8179999999999996</v>
      </c>
      <c r="J611" s="46">
        <f t="shared" si="26"/>
        <v>4.8879894042949008</v>
      </c>
      <c r="K611" s="50">
        <f t="shared" si="25"/>
        <v>6.9989404294901192E-2</v>
      </c>
      <c r="L611" s="46">
        <f t="shared" si="27"/>
        <v>9.7059894042949004</v>
      </c>
      <c r="M611" s="1">
        <v>74.180999999999997</v>
      </c>
    </row>
    <row r="612" spans="1:13" x14ac:dyDescent="0.35">
      <c r="A612" s="1" t="s">
        <v>281</v>
      </c>
      <c r="B612" s="1">
        <v>2019</v>
      </c>
      <c r="C612" s="2">
        <v>43526</v>
      </c>
      <c r="D612" s="1" t="s">
        <v>20</v>
      </c>
      <c r="E612" s="1" t="s">
        <v>197</v>
      </c>
      <c r="F612" s="1" t="s">
        <v>198</v>
      </c>
      <c r="G612" s="11">
        <f>(C612-VLOOKUP(E612,Riders!$A$2:$C$1999,2,FALSE))/365</f>
        <v>32.964383561643835</v>
      </c>
      <c r="H612" s="1">
        <v>6</v>
      </c>
      <c r="I612" s="1">
        <v>4.827</v>
      </c>
      <c r="J612" s="46">
        <f t="shared" si="26"/>
        <v>4.9029927025054718</v>
      </c>
      <c r="K612" s="50">
        <f t="shared" si="25"/>
        <v>7.5992702505471854E-2</v>
      </c>
      <c r="L612" s="46">
        <f t="shared" si="27"/>
        <v>9.7299927025054718</v>
      </c>
      <c r="M612" s="1">
        <v>73.998000000000005</v>
      </c>
    </row>
    <row r="613" spans="1:13" x14ac:dyDescent="0.35">
      <c r="A613" s="1" t="s">
        <v>281</v>
      </c>
      <c r="B613" s="1">
        <v>2019</v>
      </c>
      <c r="C613" s="2">
        <v>43526</v>
      </c>
      <c r="D613" s="1" t="s">
        <v>20</v>
      </c>
      <c r="E613" s="1" t="s">
        <v>242</v>
      </c>
      <c r="F613" s="1" t="s">
        <v>102</v>
      </c>
      <c r="G613" s="11">
        <f>(C613-VLOOKUP(E613,Riders!$A$2:$C$1999,2,FALSE))/365</f>
        <v>119.24931506849315</v>
      </c>
      <c r="H613" s="1">
        <v>7</v>
      </c>
      <c r="I613" s="1">
        <v>4.7919999999999998</v>
      </c>
      <c r="J613" s="46">
        <f t="shared" si="26"/>
        <v>4.9410179114565747</v>
      </c>
      <c r="K613" s="50">
        <f t="shared" si="25"/>
        <v>0.14901791145657484</v>
      </c>
      <c r="L613" s="46">
        <f t="shared" si="27"/>
        <v>9.7330179114565745</v>
      </c>
      <c r="M613" s="1">
        <v>73.974999999999994</v>
      </c>
    </row>
    <row r="614" spans="1:13" x14ac:dyDescent="0.35">
      <c r="A614" s="1" t="s">
        <v>281</v>
      </c>
      <c r="B614" s="1">
        <v>2019</v>
      </c>
      <c r="C614" s="2">
        <v>43526</v>
      </c>
      <c r="D614" s="1" t="s">
        <v>20</v>
      </c>
      <c r="E614" s="1" t="s">
        <v>128</v>
      </c>
      <c r="F614" s="1" t="s">
        <v>104</v>
      </c>
      <c r="G614" s="11">
        <f>(C614-VLOOKUP(E614,Riders!$A$2:$C$1999,2,FALSE))/365</f>
        <v>20.452054794520549</v>
      </c>
      <c r="H614" s="1">
        <v>8</v>
      </c>
      <c r="I614" s="1">
        <v>4.7949999999999999</v>
      </c>
      <c r="J614" s="46">
        <f t="shared" si="26"/>
        <v>4.955944622760331</v>
      </c>
      <c r="K614" s="50">
        <f t="shared" si="25"/>
        <v>0.16094462276033106</v>
      </c>
      <c r="L614" s="46">
        <f t="shared" si="27"/>
        <v>9.7509446227603309</v>
      </c>
      <c r="M614" s="1">
        <v>73.838999999999999</v>
      </c>
    </row>
    <row r="615" spans="1:13" x14ac:dyDescent="0.35">
      <c r="A615" s="1" t="s">
        <v>281</v>
      </c>
      <c r="B615" s="1">
        <v>2019</v>
      </c>
      <c r="C615" s="2">
        <v>43526</v>
      </c>
      <c r="D615" s="1" t="s">
        <v>20</v>
      </c>
      <c r="E615" s="1" t="s">
        <v>953</v>
      </c>
      <c r="F615" s="1" t="s">
        <v>29</v>
      </c>
      <c r="G615" s="11" t="e">
        <f>(C615-VLOOKUP(E615,Riders!$A$2:$C$1999,2,FALSE))/365</f>
        <v>#N/A</v>
      </c>
      <c r="H615" s="1">
        <v>9</v>
      </c>
      <c r="I615" s="1">
        <v>4.84</v>
      </c>
      <c r="J615" s="46">
        <f t="shared" si="26"/>
        <v>4.9179486623478716</v>
      </c>
      <c r="K615" s="50">
        <f t="shared" si="25"/>
        <v>7.7948662347871789E-2</v>
      </c>
      <c r="L615" s="46">
        <f t="shared" si="27"/>
        <v>9.7579486623478715</v>
      </c>
      <c r="M615" s="1">
        <v>73.786000000000001</v>
      </c>
    </row>
    <row r="616" spans="1:13" x14ac:dyDescent="0.35">
      <c r="A616" s="1" t="s">
        <v>281</v>
      </c>
      <c r="B616" s="1">
        <v>2019</v>
      </c>
      <c r="C616" s="2">
        <v>43526</v>
      </c>
      <c r="D616" s="1" t="s">
        <v>20</v>
      </c>
      <c r="E616" s="1" t="s">
        <v>125</v>
      </c>
      <c r="F616" s="1" t="s">
        <v>113</v>
      </c>
      <c r="G616" s="11">
        <f>(C616-VLOOKUP(E616,Riders!$A$2:$C$1999,2,FALSE))/365</f>
        <v>22.057534246575344</v>
      </c>
      <c r="H616" s="1">
        <v>10</v>
      </c>
      <c r="I616" s="1">
        <v>4.8479999999999999</v>
      </c>
      <c r="J616" s="46">
        <f t="shared" si="26"/>
        <v>4.9189497273393199</v>
      </c>
      <c r="K616" s="50">
        <f t="shared" si="25"/>
        <v>7.0949727339320035E-2</v>
      </c>
      <c r="L616" s="46">
        <f t="shared" si="27"/>
        <v>9.7669497273393198</v>
      </c>
      <c r="M616" s="1">
        <v>73.718000000000004</v>
      </c>
    </row>
    <row r="617" spans="1:13" x14ac:dyDescent="0.35">
      <c r="A617" s="1" t="s">
        <v>281</v>
      </c>
      <c r="B617" s="1">
        <v>2019</v>
      </c>
      <c r="C617" s="2">
        <v>43526</v>
      </c>
      <c r="D617" s="1" t="s">
        <v>20</v>
      </c>
      <c r="E617" s="1" t="s">
        <v>112</v>
      </c>
      <c r="F617" s="1" t="s">
        <v>113</v>
      </c>
      <c r="G617" s="11">
        <f>(C617-VLOOKUP(E617,Riders!$A$2:$C$1999,2,FALSE))/365</f>
        <v>21.87123287671233</v>
      </c>
      <c r="H617" s="1">
        <v>11</v>
      </c>
      <c r="I617" s="1">
        <v>4.8600000000000003</v>
      </c>
      <c r="J617" s="46">
        <f t="shared" si="26"/>
        <v>4.9230074595431885</v>
      </c>
      <c r="K617" s="50">
        <f t="shared" si="25"/>
        <v>6.3007459543188205E-2</v>
      </c>
      <c r="L617" s="46">
        <f t="shared" si="27"/>
        <v>9.7830074595431888</v>
      </c>
      <c r="M617" s="1">
        <v>73.596999999999994</v>
      </c>
    </row>
    <row r="618" spans="1:13" x14ac:dyDescent="0.35">
      <c r="A618" s="1" t="s">
        <v>281</v>
      </c>
      <c r="B618" s="1">
        <v>2019</v>
      </c>
      <c r="C618" s="2">
        <v>43526</v>
      </c>
      <c r="D618" s="1" t="s">
        <v>20</v>
      </c>
      <c r="E618" s="1" t="s">
        <v>755</v>
      </c>
      <c r="F618" s="1" t="s">
        <v>109</v>
      </c>
      <c r="G618" s="11">
        <f>(C618-VLOOKUP(E618,Riders!$A$2:$C$1999,2,FALSE))/365</f>
        <v>25.383561643835616</v>
      </c>
      <c r="H618" s="1">
        <v>12</v>
      </c>
      <c r="I618" s="1">
        <v>4.8470000000000004</v>
      </c>
      <c r="J618" s="46">
        <f t="shared" si="26"/>
        <v>4.9579896502887015</v>
      </c>
      <c r="K618" s="50">
        <f t="shared" si="25"/>
        <v>0.11098965028870111</v>
      </c>
      <c r="L618" s="46">
        <f t="shared" si="27"/>
        <v>9.804989650288702</v>
      </c>
      <c r="M618" s="1">
        <v>73.432000000000002</v>
      </c>
    </row>
    <row r="619" spans="1:13" x14ac:dyDescent="0.35">
      <c r="A619" s="1" t="s">
        <v>281</v>
      </c>
      <c r="B619" s="1">
        <v>2019</v>
      </c>
      <c r="C619" s="2">
        <v>43526</v>
      </c>
      <c r="D619" s="1" t="s">
        <v>20</v>
      </c>
      <c r="E619" s="1" t="s">
        <v>312</v>
      </c>
      <c r="F619" s="1" t="s">
        <v>104</v>
      </c>
      <c r="G619" s="11">
        <f>(C619-VLOOKUP(E619,Riders!$A$2:$C$1999,2,FALSE))/365</f>
        <v>119.24931506849315</v>
      </c>
      <c r="H619" s="1">
        <v>13</v>
      </c>
      <c r="I619" s="1">
        <v>4.8070000000000004</v>
      </c>
      <c r="J619" s="46">
        <f t="shared" si="26"/>
        <v>5.0210098280098272</v>
      </c>
      <c r="K619" s="50">
        <f t="shared" si="25"/>
        <v>0.21400982800982682</v>
      </c>
      <c r="L619" s="46">
        <f t="shared" si="27"/>
        <v>9.8280098280098276</v>
      </c>
      <c r="M619" s="1">
        <v>73.260000000000005</v>
      </c>
    </row>
    <row r="620" spans="1:13" x14ac:dyDescent="0.35">
      <c r="A620" s="1" t="s">
        <v>281</v>
      </c>
      <c r="B620" s="1">
        <v>2019</v>
      </c>
      <c r="C620" s="2">
        <v>43526</v>
      </c>
      <c r="D620" s="1" t="s">
        <v>20</v>
      </c>
      <c r="E620" s="1" t="s">
        <v>911</v>
      </c>
      <c r="F620" s="1" t="s">
        <v>27</v>
      </c>
      <c r="G620" s="11" t="e">
        <f>(C620-VLOOKUP(E620,Riders!$A$2:$C$1999,2,FALSE))/365</f>
        <v>#N/A</v>
      </c>
      <c r="H620" s="1">
        <v>14</v>
      </c>
      <c r="I620" s="1">
        <v>4.8609999999999998</v>
      </c>
      <c r="J620" s="46">
        <f t="shared" si="26"/>
        <v>4.9780226570827297</v>
      </c>
      <c r="K620" s="50">
        <f t="shared" si="25"/>
        <v>0.11702265708272996</v>
      </c>
      <c r="L620" s="46">
        <f t="shared" si="27"/>
        <v>9.8390226570827295</v>
      </c>
      <c r="M620" s="1">
        <v>73.177999999999997</v>
      </c>
    </row>
    <row r="621" spans="1:13" x14ac:dyDescent="0.35">
      <c r="A621" s="1" t="s">
        <v>281</v>
      </c>
      <c r="B621" s="1">
        <v>2019</v>
      </c>
      <c r="C621" s="2">
        <v>43526</v>
      </c>
      <c r="D621" s="1" t="s">
        <v>20</v>
      </c>
      <c r="E621" s="1" t="s">
        <v>954</v>
      </c>
      <c r="F621" s="1" t="s">
        <v>23</v>
      </c>
      <c r="G621" s="11" t="e">
        <f>(C621-VLOOKUP(E621,Riders!$A$2:$C$1999,2,FALSE))/365</f>
        <v>#N/A</v>
      </c>
      <c r="H621" s="1">
        <v>15</v>
      </c>
      <c r="I621" s="1">
        <v>4.8680000000000003</v>
      </c>
      <c r="J621" s="46">
        <f t="shared" si="26"/>
        <v>4.9839471278837468</v>
      </c>
      <c r="K621" s="50">
        <f t="shared" si="25"/>
        <v>0.1159471278837465</v>
      </c>
      <c r="L621" s="46">
        <f t="shared" si="27"/>
        <v>9.8519471278837472</v>
      </c>
      <c r="M621" s="1">
        <v>73.081999999999994</v>
      </c>
    </row>
    <row r="622" spans="1:13" x14ac:dyDescent="0.35">
      <c r="A622" s="1" t="s">
        <v>281</v>
      </c>
      <c r="B622" s="1">
        <v>2019</v>
      </c>
      <c r="C622" s="2">
        <v>43526</v>
      </c>
      <c r="D622" s="1" t="s">
        <v>20</v>
      </c>
      <c r="E622" s="1" t="s">
        <v>756</v>
      </c>
      <c r="F622" s="1" t="s">
        <v>82</v>
      </c>
      <c r="G622" s="11" t="e">
        <f>(C622-VLOOKUP(E622,Riders!$A$2:$C$1999,2,FALSE))/365</f>
        <v>#N/A</v>
      </c>
      <c r="H622" s="1">
        <v>16</v>
      </c>
      <c r="I622" s="1">
        <v>4.8730000000000002</v>
      </c>
      <c r="J622" s="46">
        <f t="shared" si="26"/>
        <v>4.9809696442990683</v>
      </c>
      <c r="K622" s="50">
        <f t="shared" ref="K622:K685" si="28">J622-I622</f>
        <v>0.10796964429906808</v>
      </c>
      <c r="L622" s="46">
        <f t="shared" si="27"/>
        <v>9.8539696442990685</v>
      </c>
      <c r="M622" s="1">
        <v>73.066999999999993</v>
      </c>
    </row>
    <row r="623" spans="1:13" x14ac:dyDescent="0.35">
      <c r="A623" s="1" t="s">
        <v>281</v>
      </c>
      <c r="B623" s="1">
        <v>2019</v>
      </c>
      <c r="C623" s="2">
        <v>43526</v>
      </c>
      <c r="D623" s="1" t="s">
        <v>20</v>
      </c>
      <c r="E623" s="1" t="s">
        <v>213</v>
      </c>
      <c r="F623" s="1" t="s">
        <v>42</v>
      </c>
      <c r="G623" s="11">
        <f>(C623-VLOOKUP(E623,Riders!$A$2:$C$1999,2,FALSE))/365</f>
        <v>119.24931506849315</v>
      </c>
      <c r="H623" s="1">
        <v>17</v>
      </c>
      <c r="I623" s="1">
        <v>4.9080000000000004</v>
      </c>
      <c r="J623" s="46">
        <f t="shared" si="26"/>
        <v>4.9700337225095703</v>
      </c>
      <c r="K623" s="50">
        <f t="shared" si="28"/>
        <v>6.2033722509569955E-2</v>
      </c>
      <c r="L623" s="46">
        <f t="shared" si="27"/>
        <v>9.8780337225095707</v>
      </c>
      <c r="M623" s="1">
        <v>72.888999999999996</v>
      </c>
    </row>
    <row r="624" spans="1:13" x14ac:dyDescent="0.35">
      <c r="A624" s="1" t="s">
        <v>281</v>
      </c>
      <c r="B624" s="1">
        <v>2019</v>
      </c>
      <c r="C624" s="2">
        <v>43526</v>
      </c>
      <c r="D624" s="1" t="s">
        <v>20</v>
      </c>
      <c r="E624" s="1" t="s">
        <v>129</v>
      </c>
      <c r="F624" s="1" t="s">
        <v>35</v>
      </c>
      <c r="G624" s="11">
        <f>(C624-VLOOKUP(E624,Riders!$A$2:$C$1999,2,FALSE))/365</f>
        <v>27.646575342465752</v>
      </c>
      <c r="H624" s="1">
        <v>18</v>
      </c>
      <c r="I624" s="1">
        <v>4.9109999999999996</v>
      </c>
      <c r="J624" s="46">
        <f t="shared" si="26"/>
        <v>4.9690669648983192</v>
      </c>
      <c r="K624" s="50">
        <f t="shared" si="28"/>
        <v>5.806696489831964E-2</v>
      </c>
      <c r="L624" s="46">
        <f t="shared" si="27"/>
        <v>9.8800669648983188</v>
      </c>
      <c r="M624" s="1">
        <v>72.873999999999995</v>
      </c>
    </row>
    <row r="625" spans="1:13" x14ac:dyDescent="0.35">
      <c r="A625" s="1" t="s">
        <v>281</v>
      </c>
      <c r="B625" s="1">
        <v>2019</v>
      </c>
      <c r="C625" s="2">
        <v>43526</v>
      </c>
      <c r="D625" s="1" t="s">
        <v>20</v>
      </c>
      <c r="E625" s="1" t="s">
        <v>183</v>
      </c>
      <c r="F625" s="1" t="s">
        <v>33</v>
      </c>
      <c r="G625" s="11">
        <f>(C625-VLOOKUP(E625,Riders!$A$2:$C$1999,2,FALSE))/365</f>
        <v>27.67945205479452</v>
      </c>
      <c r="H625" s="1">
        <v>19</v>
      </c>
      <c r="I625" s="1"/>
      <c r="J625" s="46"/>
      <c r="K625" s="50">
        <f t="shared" si="28"/>
        <v>0</v>
      </c>
      <c r="L625" s="46">
        <f t="shared" si="27"/>
        <v>9.8840002745555626</v>
      </c>
      <c r="M625" s="1">
        <v>72.844999999999999</v>
      </c>
    </row>
    <row r="626" spans="1:13" x14ac:dyDescent="0.35">
      <c r="A626" s="1" t="s">
        <v>281</v>
      </c>
      <c r="B626" s="1">
        <v>2019</v>
      </c>
      <c r="C626" s="2">
        <v>43526</v>
      </c>
      <c r="D626" s="1" t="s">
        <v>20</v>
      </c>
      <c r="E626" s="1" t="s">
        <v>955</v>
      </c>
      <c r="F626" s="1" t="s">
        <v>35</v>
      </c>
      <c r="G626" s="11">
        <f>(C626-VLOOKUP(E626,Riders!$A$2:$C$1999,2,FALSE))/365</f>
        <v>119.24931506849315</v>
      </c>
      <c r="H626" s="1">
        <v>20</v>
      </c>
      <c r="I626" s="1">
        <v>4.8959999999999999</v>
      </c>
      <c r="J626" s="46">
        <f t="shared" ref="J626:J643" si="29">L626-I626</f>
        <v>5.0059432563640618</v>
      </c>
      <c r="K626" s="50">
        <f t="shared" si="28"/>
        <v>0.10994325636406188</v>
      </c>
      <c r="L626" s="46">
        <f t="shared" si="27"/>
        <v>9.9019432563640617</v>
      </c>
      <c r="M626" s="1">
        <v>72.712999999999994</v>
      </c>
    </row>
    <row r="627" spans="1:13" x14ac:dyDescent="0.35">
      <c r="A627" s="1" t="s">
        <v>281</v>
      </c>
      <c r="B627" s="1">
        <v>2019</v>
      </c>
      <c r="C627" s="2">
        <v>43526</v>
      </c>
      <c r="D627" s="1" t="s">
        <v>20</v>
      </c>
      <c r="E627" s="1" t="s">
        <v>257</v>
      </c>
      <c r="F627" s="1" t="s">
        <v>31</v>
      </c>
      <c r="G627" s="11">
        <f>(C627-VLOOKUP(E627,Riders!$A$2:$C$1999,2,FALSE))/365</f>
        <v>119.24931506849315</v>
      </c>
      <c r="H627" s="1">
        <v>21</v>
      </c>
      <c r="I627" s="1">
        <v>4.8819999999999997</v>
      </c>
      <c r="J627" s="46">
        <f t="shared" si="29"/>
        <v>5.0339895331221598</v>
      </c>
      <c r="K627" s="50">
        <f t="shared" si="28"/>
        <v>0.15198953312216013</v>
      </c>
      <c r="L627" s="46">
        <f t="shared" si="27"/>
        <v>9.9159895331221595</v>
      </c>
      <c r="M627" s="1">
        <v>72.61</v>
      </c>
    </row>
    <row r="628" spans="1:13" x14ac:dyDescent="0.35">
      <c r="A628" s="1" t="s">
        <v>281</v>
      </c>
      <c r="B628" s="1">
        <v>2019</v>
      </c>
      <c r="C628" s="2">
        <v>43526</v>
      </c>
      <c r="D628" s="1" t="s">
        <v>20</v>
      </c>
      <c r="E628" s="3" t="s">
        <v>28</v>
      </c>
      <c r="F628" s="1" t="s">
        <v>29</v>
      </c>
      <c r="G628" s="11">
        <f>(C628-VLOOKUP(E628,Riders!$A$2:$C$1999,2,FALSE))/365</f>
        <v>23.202739726027396</v>
      </c>
      <c r="H628" s="1">
        <v>22</v>
      </c>
      <c r="I628" s="1">
        <v>4.9189999999999996</v>
      </c>
      <c r="J628" s="46">
        <f t="shared" si="29"/>
        <v>4.9979455807611268</v>
      </c>
      <c r="K628" s="50">
        <f t="shared" si="28"/>
        <v>7.8945580761127232E-2</v>
      </c>
      <c r="L628" s="46">
        <f t="shared" si="27"/>
        <v>9.9169455807611264</v>
      </c>
      <c r="M628" s="1">
        <v>72.602999999999994</v>
      </c>
    </row>
    <row r="629" spans="1:13" x14ac:dyDescent="0.35">
      <c r="A629" s="1" t="s">
        <v>281</v>
      </c>
      <c r="B629" s="1">
        <v>2019</v>
      </c>
      <c r="C629" s="2">
        <v>43526</v>
      </c>
      <c r="D629" s="1" t="s">
        <v>20</v>
      </c>
      <c r="E629" s="1" t="s">
        <v>239</v>
      </c>
      <c r="F629" s="1" t="s">
        <v>198</v>
      </c>
      <c r="G629" s="11">
        <f>(C629-VLOOKUP(E629,Riders!$A$2:$C$1999,2,FALSE))/365</f>
        <v>31.457534246575342</v>
      </c>
      <c r="H629" s="1">
        <v>23</v>
      </c>
      <c r="I629" s="1">
        <v>4.883</v>
      </c>
      <c r="J629" s="46">
        <f t="shared" si="29"/>
        <v>5.0369515024593214</v>
      </c>
      <c r="K629" s="50">
        <f t="shared" si="28"/>
        <v>0.15395150245932143</v>
      </c>
      <c r="L629" s="46">
        <f t="shared" si="27"/>
        <v>9.9199515024593214</v>
      </c>
      <c r="M629" s="1">
        <v>72.581000000000003</v>
      </c>
    </row>
    <row r="630" spans="1:13" x14ac:dyDescent="0.35">
      <c r="A630" s="1" t="s">
        <v>281</v>
      </c>
      <c r="B630" s="1">
        <v>2019</v>
      </c>
      <c r="C630" s="2">
        <v>43526</v>
      </c>
      <c r="D630" s="1" t="s">
        <v>20</v>
      </c>
      <c r="E630" s="1" t="s">
        <v>201</v>
      </c>
      <c r="F630" s="1" t="s">
        <v>39</v>
      </c>
      <c r="G630" s="11" t="e">
        <f>(C630-VLOOKUP(E630,Riders!$A$2:$C$1999,2,FALSE))/365</f>
        <v>#N/A</v>
      </c>
      <c r="H630" s="1">
        <v>24</v>
      </c>
      <c r="I630" s="1">
        <v>4.9059999999999997</v>
      </c>
      <c r="J630" s="46">
        <f t="shared" si="29"/>
        <v>5.0420490770421127</v>
      </c>
      <c r="K630" s="50">
        <f t="shared" si="28"/>
        <v>0.136049077042113</v>
      </c>
      <c r="L630" s="46">
        <f t="shared" si="27"/>
        <v>9.9480490770421124</v>
      </c>
      <c r="M630" s="1">
        <v>72.376000000000005</v>
      </c>
    </row>
    <row r="631" spans="1:13" x14ac:dyDescent="0.35">
      <c r="A631" s="1" t="s">
        <v>281</v>
      </c>
      <c r="B631" s="1">
        <v>2019</v>
      </c>
      <c r="C631" s="2">
        <v>43526</v>
      </c>
      <c r="D631" s="1" t="s">
        <v>20</v>
      </c>
      <c r="E631" s="1" t="s">
        <v>195</v>
      </c>
      <c r="F631" s="1" t="s">
        <v>31</v>
      </c>
      <c r="G631" s="11">
        <f>(C631-VLOOKUP(E631,Riders!$A$2:$C$1999,2,FALSE))/365</f>
        <v>119.24931506849315</v>
      </c>
      <c r="H631" s="1">
        <v>25</v>
      </c>
      <c r="I631" s="1">
        <v>4.9459999999999997</v>
      </c>
      <c r="J631" s="46">
        <f t="shared" si="29"/>
        <v>5.0060367119576501</v>
      </c>
      <c r="K631" s="50">
        <f t="shared" si="28"/>
        <v>6.0036711957650368E-2</v>
      </c>
      <c r="L631" s="46">
        <f t="shared" si="27"/>
        <v>9.9520367119576498</v>
      </c>
      <c r="M631" s="1">
        <v>72.346999999999994</v>
      </c>
    </row>
    <row r="632" spans="1:13" x14ac:dyDescent="0.35">
      <c r="A632" s="1" t="s">
        <v>281</v>
      </c>
      <c r="B632" s="1">
        <v>2019</v>
      </c>
      <c r="C632" s="2">
        <v>43526</v>
      </c>
      <c r="D632" s="1" t="s">
        <v>20</v>
      </c>
      <c r="E632" s="1" t="s">
        <v>1009</v>
      </c>
      <c r="F632" s="1" t="s">
        <v>37</v>
      </c>
      <c r="G632" s="11" t="e">
        <f>(C632-VLOOKUP(E632,Riders!$A$2:$C$1999,2,FALSE))/365</f>
        <v>#N/A</v>
      </c>
      <c r="H632" s="1">
        <v>26</v>
      </c>
      <c r="I632" s="1">
        <v>4.9619999999999997</v>
      </c>
      <c r="J632" s="46">
        <f t="shared" si="29"/>
        <v>5.0079516734286944</v>
      </c>
      <c r="K632" s="50">
        <f t="shared" si="28"/>
        <v>4.5951673428694662E-2</v>
      </c>
      <c r="L632" s="46">
        <f t="shared" si="27"/>
        <v>9.9699516734286941</v>
      </c>
      <c r="M632" s="1">
        <v>72.216999999999999</v>
      </c>
    </row>
    <row r="633" spans="1:13" x14ac:dyDescent="0.35">
      <c r="A633" s="1" t="s">
        <v>281</v>
      </c>
      <c r="B633" s="1">
        <v>2019</v>
      </c>
      <c r="C633" s="2">
        <v>43526</v>
      </c>
      <c r="D633" s="1" t="s">
        <v>20</v>
      </c>
      <c r="E633" s="1" t="s">
        <v>143</v>
      </c>
      <c r="F633" s="1" t="s">
        <v>95</v>
      </c>
      <c r="G633" s="11">
        <f>(C633-VLOOKUP(E633,Riders!$A$2:$C$1999,2,FALSE))/365</f>
        <v>23.912328767123288</v>
      </c>
      <c r="H633" s="1">
        <v>27</v>
      </c>
      <c r="I633" s="1">
        <v>4.9029999999999996</v>
      </c>
      <c r="J633" s="46">
        <f t="shared" si="29"/>
        <v>5.0739974780367492</v>
      </c>
      <c r="K633" s="50">
        <f t="shared" si="28"/>
        <v>0.17099747803674958</v>
      </c>
      <c r="L633" s="46">
        <f t="shared" si="27"/>
        <v>9.9769974780367487</v>
      </c>
      <c r="M633" s="1">
        <v>72.165999999999997</v>
      </c>
    </row>
    <row r="634" spans="1:13" x14ac:dyDescent="0.35">
      <c r="A634" s="1" t="s">
        <v>281</v>
      </c>
      <c r="B634" s="1">
        <v>2019</v>
      </c>
      <c r="C634" s="2">
        <v>43526</v>
      </c>
      <c r="D634" s="1" t="s">
        <v>20</v>
      </c>
      <c r="E634" s="1" t="s">
        <v>100</v>
      </c>
      <c r="F634" s="1" t="s">
        <v>44</v>
      </c>
      <c r="G634" s="11">
        <f>(C634-VLOOKUP(E634,Riders!$A$2:$C$1999,2,FALSE))/365</f>
        <v>20.356164383561644</v>
      </c>
      <c r="H634" s="1">
        <v>28</v>
      </c>
      <c r="I634" s="1">
        <v>4.95</v>
      </c>
      <c r="J634" s="46">
        <f t="shared" si="29"/>
        <v>5.0400099900099891</v>
      </c>
      <c r="K634" s="50">
        <f t="shared" si="28"/>
        <v>9.0009990009988883E-2</v>
      </c>
      <c r="L634" s="46">
        <f t="shared" si="27"/>
        <v>9.9900099900099892</v>
      </c>
      <c r="M634" s="1">
        <v>72.072000000000003</v>
      </c>
    </row>
    <row r="635" spans="1:13" x14ac:dyDescent="0.35">
      <c r="A635" s="1" t="s">
        <v>281</v>
      </c>
      <c r="B635" s="1">
        <v>2019</v>
      </c>
      <c r="C635" s="2">
        <v>43526</v>
      </c>
      <c r="D635" s="1" t="s">
        <v>20</v>
      </c>
      <c r="E635" s="1" t="s">
        <v>215</v>
      </c>
      <c r="F635" s="1" t="s">
        <v>33</v>
      </c>
      <c r="G635" s="11">
        <f>(C635-VLOOKUP(E635,Riders!$A$2:$C$1999,2,FALSE))/365</f>
        <v>119.24931506849315</v>
      </c>
      <c r="H635" s="1">
        <v>29</v>
      </c>
      <c r="I635" s="1">
        <v>4.9450000000000003</v>
      </c>
      <c r="J635" s="46">
        <f t="shared" si="29"/>
        <v>5.0750400801603206</v>
      </c>
      <c r="K635" s="50">
        <f t="shared" si="28"/>
        <v>0.13004008016032031</v>
      </c>
      <c r="L635" s="46">
        <f t="shared" si="27"/>
        <v>10.020040080160321</v>
      </c>
      <c r="M635" s="1">
        <v>71.855999999999995</v>
      </c>
    </row>
    <row r="636" spans="1:13" x14ac:dyDescent="0.35">
      <c r="A636" s="1" t="s">
        <v>281</v>
      </c>
      <c r="B636" s="1">
        <v>2019</v>
      </c>
      <c r="C636" s="2">
        <v>43526</v>
      </c>
      <c r="D636" s="1" t="s">
        <v>20</v>
      </c>
      <c r="E636" s="1" t="s">
        <v>196</v>
      </c>
      <c r="F636" s="1" t="s">
        <v>52</v>
      </c>
      <c r="G636" s="11">
        <f>(C636-VLOOKUP(E636,Riders!$A$2:$C$1999,2,FALSE))/365</f>
        <v>119.24931506849315</v>
      </c>
      <c r="H636" s="1">
        <v>30</v>
      </c>
      <c r="I636" s="1">
        <v>4.9480000000000004</v>
      </c>
      <c r="J636" s="46">
        <f t="shared" si="29"/>
        <v>5.0739927062164192</v>
      </c>
      <c r="K636" s="50">
        <f t="shared" si="28"/>
        <v>0.12599270621641878</v>
      </c>
      <c r="L636" s="46">
        <f t="shared" si="27"/>
        <v>10.02199270621642</v>
      </c>
      <c r="M636" s="1">
        <v>71.841999999999999</v>
      </c>
    </row>
    <row r="637" spans="1:13" x14ac:dyDescent="0.35">
      <c r="A637" s="1" t="s">
        <v>281</v>
      </c>
      <c r="B637" s="1">
        <v>2019</v>
      </c>
      <c r="C637" s="2">
        <v>43526</v>
      </c>
      <c r="D637" s="1" t="s">
        <v>20</v>
      </c>
      <c r="E637" s="1" t="s">
        <v>93</v>
      </c>
      <c r="F637" s="1" t="s">
        <v>52</v>
      </c>
      <c r="G637" s="11">
        <f>(C637-VLOOKUP(E637,Riders!$A$2:$C$1999,2,FALSE))/365</f>
        <v>23.279452054794522</v>
      </c>
      <c r="H637" s="1">
        <v>31</v>
      </c>
      <c r="I637" s="1">
        <v>4.9690000000000003</v>
      </c>
      <c r="J637" s="46">
        <f t="shared" si="29"/>
        <v>5.1209688892625911</v>
      </c>
      <c r="K637" s="50">
        <f t="shared" si="28"/>
        <v>0.15196888926259078</v>
      </c>
      <c r="L637" s="46">
        <f t="shared" si="27"/>
        <v>10.089968889262591</v>
      </c>
      <c r="M637" s="1">
        <v>71.358000000000004</v>
      </c>
    </row>
    <row r="638" spans="1:13" x14ac:dyDescent="0.35">
      <c r="A638" s="1" t="s">
        <v>281</v>
      </c>
      <c r="B638" s="1">
        <v>2019</v>
      </c>
      <c r="C638" s="2">
        <v>43526</v>
      </c>
      <c r="D638" s="1" t="s">
        <v>20</v>
      </c>
      <c r="E638" s="1" t="s">
        <v>62</v>
      </c>
      <c r="F638" s="1" t="s">
        <v>63</v>
      </c>
      <c r="G638" s="11">
        <f>(C638-VLOOKUP(E638,Riders!$A$2:$C$1999,2,FALSE))/365</f>
        <v>29.279452054794522</v>
      </c>
      <c r="H638" s="1">
        <v>32</v>
      </c>
      <c r="I638" s="1">
        <v>5.0510000000000002</v>
      </c>
      <c r="J638" s="46">
        <f t="shared" si="29"/>
        <v>5.1320113427431888</v>
      </c>
      <c r="K638" s="50">
        <f t="shared" si="28"/>
        <v>8.1011342743188663E-2</v>
      </c>
      <c r="L638" s="46">
        <f t="shared" si="27"/>
        <v>10.183011342743189</v>
      </c>
      <c r="M638" s="1">
        <v>70.706000000000003</v>
      </c>
    </row>
    <row r="639" spans="1:13" x14ac:dyDescent="0.35">
      <c r="A639" s="1" t="s">
        <v>281</v>
      </c>
      <c r="B639" s="1">
        <v>2019</v>
      </c>
      <c r="C639" s="2">
        <v>43526</v>
      </c>
      <c r="D639" s="1" t="s">
        <v>20</v>
      </c>
      <c r="E639" s="1" t="s">
        <v>961</v>
      </c>
      <c r="F639" s="1" t="s">
        <v>58</v>
      </c>
      <c r="G639" s="11" t="e">
        <f>(C639-VLOOKUP(E639,Riders!$A$2:$C$1999,2,FALSE))/365</f>
        <v>#N/A</v>
      </c>
      <c r="H639" s="1">
        <v>33</v>
      </c>
      <c r="I639" s="1">
        <v>5.032</v>
      </c>
      <c r="J639" s="46">
        <f t="shared" si="29"/>
        <v>5.1550454738391025</v>
      </c>
      <c r="K639" s="50">
        <f t="shared" si="28"/>
        <v>0.12304547383910247</v>
      </c>
      <c r="L639" s="46">
        <f t="shared" ref="L639:L670" si="30">720/M639</f>
        <v>10.187045473839103</v>
      </c>
      <c r="M639" s="1">
        <v>70.677999999999997</v>
      </c>
    </row>
    <row r="640" spans="1:13" x14ac:dyDescent="0.35">
      <c r="A640" s="1" t="s">
        <v>281</v>
      </c>
      <c r="B640" s="1">
        <v>2019</v>
      </c>
      <c r="C640" s="2">
        <v>43526</v>
      </c>
      <c r="D640" s="1" t="s">
        <v>20</v>
      </c>
      <c r="E640" s="1" t="s">
        <v>51</v>
      </c>
      <c r="F640" s="1" t="s">
        <v>52</v>
      </c>
      <c r="G640" s="11">
        <f>(C640-VLOOKUP(E640,Riders!$A$2:$C$1999,2,FALSE))/365</f>
        <v>21.257534246575343</v>
      </c>
      <c r="H640" s="1">
        <v>34</v>
      </c>
      <c r="I640" s="1">
        <v>5.0590000000000002</v>
      </c>
      <c r="J640" s="46">
        <f t="shared" si="29"/>
        <v>5.1829664575598509</v>
      </c>
      <c r="K640" s="50">
        <f t="shared" si="28"/>
        <v>0.1239664575598507</v>
      </c>
      <c r="L640" s="46">
        <f t="shared" si="30"/>
        <v>10.241966457559851</v>
      </c>
      <c r="M640" s="1">
        <v>70.299000000000007</v>
      </c>
    </row>
    <row r="641" spans="1:13" x14ac:dyDescent="0.35">
      <c r="A641" s="4" t="s">
        <v>226</v>
      </c>
      <c r="B641" s="4">
        <v>2019</v>
      </c>
      <c r="C641" s="5">
        <v>43492</v>
      </c>
      <c r="D641" s="4" t="s">
        <v>66</v>
      </c>
      <c r="E641" s="4" t="s">
        <v>312</v>
      </c>
      <c r="F641" s="4" t="s">
        <v>104</v>
      </c>
      <c r="G641" s="11">
        <f>(C641-VLOOKUP(E641,Riders!$A$2:$C$1999,2,FALSE))/365</f>
        <v>119.15616438356165</v>
      </c>
      <c r="H641" s="4">
        <v>1</v>
      </c>
      <c r="I641" s="4">
        <v>4.883</v>
      </c>
      <c r="J641" s="50">
        <f t="shared" si="29"/>
        <v>4.9439367254463074</v>
      </c>
      <c r="K641" s="50">
        <f t="shared" si="28"/>
        <v>6.0936725446307349E-2</v>
      </c>
      <c r="L641" s="50">
        <f t="shared" si="30"/>
        <v>9.8269367254463074</v>
      </c>
      <c r="M641" s="4">
        <v>73.268000000000001</v>
      </c>
    </row>
    <row r="642" spans="1:13" x14ac:dyDescent="0.35">
      <c r="A642" s="4" t="s">
        <v>226</v>
      </c>
      <c r="B642" s="4">
        <v>2019</v>
      </c>
      <c r="C642" s="5">
        <v>43492</v>
      </c>
      <c r="D642" s="4" t="s">
        <v>66</v>
      </c>
      <c r="E642" s="4" t="s">
        <v>128</v>
      </c>
      <c r="F642" s="4" t="s">
        <v>104</v>
      </c>
      <c r="G642" s="11">
        <f>(C642-VLOOKUP(E642,Riders!$A$2:$C$1999,2,FALSE))/365</f>
        <v>20.358904109589041</v>
      </c>
      <c r="H642" s="4">
        <v>2</v>
      </c>
      <c r="I642" s="4">
        <v>4.8369999999999997</v>
      </c>
      <c r="J642" s="50">
        <f t="shared" si="29"/>
        <v>4.9899367254463076</v>
      </c>
      <c r="K642" s="50">
        <f t="shared" si="28"/>
        <v>0.15293672544630788</v>
      </c>
      <c r="L642" s="50">
        <f t="shared" si="30"/>
        <v>9.8269367254463074</v>
      </c>
      <c r="M642" s="4">
        <v>73.268000000000001</v>
      </c>
    </row>
    <row r="643" spans="1:13" x14ac:dyDescent="0.35">
      <c r="A643" s="4" t="s">
        <v>226</v>
      </c>
      <c r="B643" s="4">
        <v>2019</v>
      </c>
      <c r="C643" s="5">
        <v>43492</v>
      </c>
      <c r="D643" s="4" t="s">
        <v>66</v>
      </c>
      <c r="E643" s="4" t="s">
        <v>911</v>
      </c>
      <c r="F643" s="4" t="s">
        <v>27</v>
      </c>
      <c r="G643" s="11" t="e">
        <f>(C643-VLOOKUP(E643,Riders!$A$2:$C$1999,2,FALSE))/365</f>
        <v>#N/A</v>
      </c>
      <c r="H643" s="4">
        <v>3</v>
      </c>
      <c r="I643" s="4">
        <v>4.8609999999999998</v>
      </c>
      <c r="J643" s="50">
        <f t="shared" si="29"/>
        <v>4.9909471278837474</v>
      </c>
      <c r="K643" s="50">
        <f t="shared" si="28"/>
        <v>0.12994712788374763</v>
      </c>
      <c r="L643" s="50">
        <f t="shared" si="30"/>
        <v>9.8519471278837472</v>
      </c>
      <c r="M643" s="4">
        <v>73.081999999999994</v>
      </c>
    </row>
    <row r="644" spans="1:13" x14ac:dyDescent="0.35">
      <c r="A644" s="4" t="s">
        <v>226</v>
      </c>
      <c r="B644" s="4">
        <v>2019</v>
      </c>
      <c r="C644" s="5">
        <v>43492</v>
      </c>
      <c r="D644" s="4" t="s">
        <v>66</v>
      </c>
      <c r="E644" s="4" t="s">
        <v>756</v>
      </c>
      <c r="F644" s="4" t="s">
        <v>82</v>
      </c>
      <c r="G644" s="11" t="e">
        <f>(C644-VLOOKUP(E644,Riders!$A$2:$C$1999,2,FALSE))/365</f>
        <v>#N/A</v>
      </c>
      <c r="H644" s="4">
        <v>4</v>
      </c>
      <c r="I644" s="4"/>
      <c r="J644" s="50"/>
      <c r="K644" s="50">
        <f t="shared" si="28"/>
        <v>0</v>
      </c>
      <c r="L644" s="50">
        <f t="shared" si="30"/>
        <v>9.9229592469576477</v>
      </c>
      <c r="M644" s="4">
        <v>72.558999999999997</v>
      </c>
    </row>
    <row r="645" spans="1:13" x14ac:dyDescent="0.35">
      <c r="A645" s="4" t="s">
        <v>226</v>
      </c>
      <c r="B645" s="4">
        <v>2019</v>
      </c>
      <c r="C645" s="5">
        <v>43492</v>
      </c>
      <c r="D645" s="4" t="s">
        <v>66</v>
      </c>
      <c r="E645" s="4" t="s">
        <v>205</v>
      </c>
      <c r="F645" s="4" t="s">
        <v>102</v>
      </c>
      <c r="G645" s="11" t="e">
        <f>(C645-VLOOKUP(E645,Riders!$A$2:$C$1999,2,FALSE))/365</f>
        <v>#N/A</v>
      </c>
      <c r="H645" s="4">
        <v>5</v>
      </c>
      <c r="I645" s="4">
        <v>4.9359999999999999</v>
      </c>
      <c r="J645" s="50">
        <f t="shared" ref="J645:J676" si="31">L645-I645</f>
        <v>4.9890110277900312</v>
      </c>
      <c r="K645" s="50">
        <f t="shared" si="28"/>
        <v>5.3011027790031306E-2</v>
      </c>
      <c r="L645" s="50">
        <f t="shared" si="30"/>
        <v>9.9250110277900312</v>
      </c>
      <c r="M645" s="4">
        <v>72.543999999999997</v>
      </c>
    </row>
    <row r="646" spans="1:13" x14ac:dyDescent="0.35">
      <c r="A646" s="4" t="s">
        <v>226</v>
      </c>
      <c r="B646" s="4">
        <v>2019</v>
      </c>
      <c r="C646" s="5">
        <v>43492</v>
      </c>
      <c r="D646" s="4" t="s">
        <v>66</v>
      </c>
      <c r="E646" s="4" t="s">
        <v>96</v>
      </c>
      <c r="F646" s="4" t="s">
        <v>27</v>
      </c>
      <c r="G646" s="11">
        <f>(C646-VLOOKUP(E646,Riders!$A$2:$C$1999,2,FALSE))/365</f>
        <v>20.030136986301368</v>
      </c>
      <c r="H646" s="4">
        <v>6</v>
      </c>
      <c r="I646" s="4">
        <v>4.9359999999999999</v>
      </c>
      <c r="J646" s="50">
        <f t="shared" si="31"/>
        <v>4.9980489527856733</v>
      </c>
      <c r="K646" s="50">
        <f t="shared" si="28"/>
        <v>6.204895278567335E-2</v>
      </c>
      <c r="L646" s="50">
        <f t="shared" si="30"/>
        <v>9.9340489527856732</v>
      </c>
      <c r="M646" s="4">
        <v>72.477999999999994</v>
      </c>
    </row>
    <row r="647" spans="1:13" x14ac:dyDescent="0.35">
      <c r="A647" s="4" t="s">
        <v>226</v>
      </c>
      <c r="B647" s="4">
        <v>2019</v>
      </c>
      <c r="C647" s="5">
        <v>43492</v>
      </c>
      <c r="D647" s="4" t="s">
        <v>66</v>
      </c>
      <c r="E647" s="4" t="s">
        <v>231</v>
      </c>
      <c r="F647" s="4" t="s">
        <v>102</v>
      </c>
      <c r="G647" s="11" t="e">
        <f>(C647-VLOOKUP(E647,Riders!$A$2:$C$1999,2,FALSE))/365</f>
        <v>#N/A</v>
      </c>
      <c r="H647" s="4">
        <v>7</v>
      </c>
      <c r="I647" s="4">
        <v>4.9459999999999997</v>
      </c>
      <c r="J647" s="50">
        <f t="shared" si="31"/>
        <v>5.0329333629005433</v>
      </c>
      <c r="K647" s="50">
        <f t="shared" si="28"/>
        <v>8.6933362900543543E-2</v>
      </c>
      <c r="L647" s="50">
        <f t="shared" si="30"/>
        <v>9.978933362900543</v>
      </c>
      <c r="M647" s="4">
        <v>72.152000000000001</v>
      </c>
    </row>
    <row r="648" spans="1:13" x14ac:dyDescent="0.35">
      <c r="A648" s="4" t="s">
        <v>226</v>
      </c>
      <c r="B648" s="4">
        <v>2019</v>
      </c>
      <c r="C648" s="5">
        <v>43492</v>
      </c>
      <c r="D648" s="4" t="s">
        <v>66</v>
      </c>
      <c r="E648" s="4" t="s">
        <v>201</v>
      </c>
      <c r="F648" s="4" t="s">
        <v>39</v>
      </c>
      <c r="G648" s="11" t="e">
        <f>(C648-VLOOKUP(E648,Riders!$A$2:$C$1999,2,FALSE))/365</f>
        <v>#N/A</v>
      </c>
      <c r="H648" s="4">
        <v>8</v>
      </c>
      <c r="I648" s="4">
        <v>4.9269999999999996</v>
      </c>
      <c r="J648" s="50">
        <f t="shared" si="31"/>
        <v>5.0549769859975058</v>
      </c>
      <c r="K648" s="50">
        <f t="shared" si="28"/>
        <v>0.12797698599750618</v>
      </c>
      <c r="L648" s="50">
        <f t="shared" si="30"/>
        <v>9.9819769859975054</v>
      </c>
      <c r="M648" s="4">
        <v>72.13</v>
      </c>
    </row>
    <row r="649" spans="1:13" x14ac:dyDescent="0.35">
      <c r="A649" s="4" t="s">
        <v>226</v>
      </c>
      <c r="B649" s="4">
        <v>2019</v>
      </c>
      <c r="C649" s="5">
        <v>43492</v>
      </c>
      <c r="D649" s="4" t="s">
        <v>66</v>
      </c>
      <c r="E649" s="4" t="s">
        <v>183</v>
      </c>
      <c r="F649" s="4" t="s">
        <v>33</v>
      </c>
      <c r="G649" s="11">
        <f>(C649-VLOOKUP(E649,Riders!$A$2:$C$1999,2,FALSE))/365</f>
        <v>27.586301369863012</v>
      </c>
      <c r="H649" s="4">
        <v>9</v>
      </c>
      <c r="I649" s="4">
        <v>4.9450000000000003</v>
      </c>
      <c r="J649" s="50">
        <f t="shared" si="31"/>
        <v>5.0669587284812412</v>
      </c>
      <c r="K649" s="50">
        <f t="shared" si="28"/>
        <v>0.1219587284812409</v>
      </c>
      <c r="L649" s="50">
        <f t="shared" si="30"/>
        <v>10.011958728481241</v>
      </c>
      <c r="M649" s="4">
        <v>71.914000000000001</v>
      </c>
    </row>
    <row r="650" spans="1:13" x14ac:dyDescent="0.35">
      <c r="A650" s="4" t="s">
        <v>226</v>
      </c>
      <c r="B650" s="4">
        <v>2019</v>
      </c>
      <c r="C650" s="5">
        <v>43492</v>
      </c>
      <c r="D650" s="4" t="s">
        <v>66</v>
      </c>
      <c r="E650" s="4" t="s">
        <v>257</v>
      </c>
      <c r="F650" s="4" t="s">
        <v>31</v>
      </c>
      <c r="G650" s="11">
        <f>(C650-VLOOKUP(E650,Riders!$A$2:$C$1999,2,FALSE))/365</f>
        <v>119.15616438356165</v>
      </c>
      <c r="H650" s="4">
        <v>10</v>
      </c>
      <c r="I650" s="4">
        <v>4.944</v>
      </c>
      <c r="J650" s="50">
        <f t="shared" si="31"/>
        <v>5.0689333722725189</v>
      </c>
      <c r="K650" s="50">
        <f t="shared" si="28"/>
        <v>0.12493337227251899</v>
      </c>
      <c r="L650" s="50">
        <f t="shared" si="30"/>
        <v>10.012933372272519</v>
      </c>
      <c r="M650" s="4">
        <v>71.906999999999996</v>
      </c>
    </row>
    <row r="651" spans="1:13" x14ac:dyDescent="0.35">
      <c r="A651" s="4" t="s">
        <v>226</v>
      </c>
      <c r="B651" s="4">
        <v>2019</v>
      </c>
      <c r="C651" s="5">
        <v>43492</v>
      </c>
      <c r="D651" s="4" t="s">
        <v>66</v>
      </c>
      <c r="E651" s="4" t="s">
        <v>239</v>
      </c>
      <c r="F651" s="4" t="s">
        <v>198</v>
      </c>
      <c r="G651" s="11">
        <f>(C651-VLOOKUP(E651,Riders!$A$2:$C$1999,2,FALSE))/365</f>
        <v>31.364383561643837</v>
      </c>
      <c r="H651" s="4">
        <v>11</v>
      </c>
      <c r="I651" s="4">
        <v>4.9409999999999998</v>
      </c>
      <c r="J651" s="50">
        <f t="shared" si="31"/>
        <v>5.0719333722725191</v>
      </c>
      <c r="K651" s="50">
        <f t="shared" si="28"/>
        <v>0.13093337227251922</v>
      </c>
      <c r="L651" s="50">
        <f t="shared" si="30"/>
        <v>10.012933372272519</v>
      </c>
      <c r="M651" s="4">
        <v>71.906999999999996</v>
      </c>
    </row>
    <row r="652" spans="1:13" x14ac:dyDescent="0.35">
      <c r="A652" s="4" t="s">
        <v>226</v>
      </c>
      <c r="B652" s="4">
        <v>2019</v>
      </c>
      <c r="C652" s="5">
        <v>43492</v>
      </c>
      <c r="D652" s="4" t="s">
        <v>66</v>
      </c>
      <c r="E652" s="4" t="s">
        <v>40</v>
      </c>
      <c r="F652" s="4" t="s">
        <v>29</v>
      </c>
      <c r="G652" s="11">
        <f>(C652-VLOOKUP(E652,Riders!$A$2:$C$1999,2,FALSE))/365</f>
        <v>23.032876712328768</v>
      </c>
      <c r="H652" s="4">
        <v>12</v>
      </c>
      <c r="I652" s="4">
        <v>4.9930000000000003</v>
      </c>
      <c r="J652" s="50">
        <f t="shared" si="31"/>
        <v>5.0239732045966772</v>
      </c>
      <c r="K652" s="50">
        <f t="shared" si="28"/>
        <v>3.0973204596676851E-2</v>
      </c>
      <c r="L652" s="50">
        <f t="shared" si="30"/>
        <v>10.016973204596678</v>
      </c>
      <c r="M652" s="4">
        <v>71.878</v>
      </c>
    </row>
    <row r="653" spans="1:13" x14ac:dyDescent="0.35">
      <c r="A653" s="4" t="s">
        <v>226</v>
      </c>
      <c r="B653" s="4">
        <v>2019</v>
      </c>
      <c r="C653" s="5">
        <v>43492</v>
      </c>
      <c r="D653" s="4" t="s">
        <v>66</v>
      </c>
      <c r="E653" s="4" t="s">
        <v>143</v>
      </c>
      <c r="F653" s="4" t="s">
        <v>95</v>
      </c>
      <c r="G653" s="11">
        <f>(C653-VLOOKUP(E653,Riders!$A$2:$C$1999,2,FALSE))/365</f>
        <v>23.81917808219178</v>
      </c>
      <c r="H653" s="4">
        <v>13</v>
      </c>
      <c r="I653" s="4">
        <v>4.9649999999999999</v>
      </c>
      <c r="J653" s="50">
        <f t="shared" si="31"/>
        <v>5.0929730390444927</v>
      </c>
      <c r="K653" s="50">
        <f t="shared" si="28"/>
        <v>0.12797303904449286</v>
      </c>
      <c r="L653" s="50">
        <f t="shared" si="30"/>
        <v>10.057973039044493</v>
      </c>
      <c r="M653" s="4">
        <v>71.584999999999994</v>
      </c>
    </row>
    <row r="654" spans="1:13" x14ac:dyDescent="0.35">
      <c r="A654" s="4" t="s">
        <v>226</v>
      </c>
      <c r="B654" s="4">
        <v>2019</v>
      </c>
      <c r="C654" s="5">
        <v>43492</v>
      </c>
      <c r="D654" s="4" t="s">
        <v>66</v>
      </c>
      <c r="E654" s="4" t="s">
        <v>1009</v>
      </c>
      <c r="F654" s="4" t="s">
        <v>37</v>
      </c>
      <c r="G654" s="11" t="e">
        <f>(C654-VLOOKUP(E654,Riders!$A$2:$C$1999,2,FALSE))/365</f>
        <v>#N/A</v>
      </c>
      <c r="H654" s="4">
        <v>14</v>
      </c>
      <c r="I654" s="4">
        <v>5.0199999999999996</v>
      </c>
      <c r="J654" s="50">
        <f t="shared" si="31"/>
        <v>5.0589517890139426</v>
      </c>
      <c r="K654" s="50">
        <f t="shared" si="28"/>
        <v>3.8951789013943028E-2</v>
      </c>
      <c r="L654" s="50">
        <f t="shared" si="30"/>
        <v>10.078951789013942</v>
      </c>
      <c r="M654" s="4">
        <v>71.436000000000007</v>
      </c>
    </row>
    <row r="655" spans="1:13" x14ac:dyDescent="0.35">
      <c r="A655" s="4" t="s">
        <v>226</v>
      </c>
      <c r="B655" s="4">
        <v>2019</v>
      </c>
      <c r="C655" s="5">
        <v>43492</v>
      </c>
      <c r="D655" s="4" t="s">
        <v>66</v>
      </c>
      <c r="E655" s="4" t="s">
        <v>781</v>
      </c>
      <c r="F655" s="4" t="s">
        <v>46</v>
      </c>
      <c r="G655" s="11">
        <f>(C655-VLOOKUP(E655,Riders!$A$2:$C$1999,2,FALSE))/365</f>
        <v>31.715068493150685</v>
      </c>
      <c r="H655" s="4">
        <v>15</v>
      </c>
      <c r="I655" s="4">
        <v>5.01</v>
      </c>
      <c r="J655" s="50">
        <f t="shared" si="31"/>
        <v>5.0860527238308908</v>
      </c>
      <c r="K655" s="50">
        <f t="shared" si="28"/>
        <v>7.6052723830891011E-2</v>
      </c>
      <c r="L655" s="50">
        <f t="shared" si="30"/>
        <v>10.096052723830891</v>
      </c>
      <c r="M655" s="4">
        <v>71.314999999999998</v>
      </c>
    </row>
    <row r="656" spans="1:13" x14ac:dyDescent="0.35">
      <c r="A656" s="4" t="s">
        <v>226</v>
      </c>
      <c r="B656" s="4">
        <v>2019</v>
      </c>
      <c r="C656" s="5">
        <v>43492</v>
      </c>
      <c r="D656" s="4" t="s">
        <v>66</v>
      </c>
      <c r="E656" s="4" t="s">
        <v>41</v>
      </c>
      <c r="F656" s="4" t="s">
        <v>42</v>
      </c>
      <c r="G656" s="11">
        <f>(C656-VLOOKUP(E656,Riders!$A$2:$C$1999,2,FALSE))/365</f>
        <v>25.983561643835618</v>
      </c>
      <c r="H656" s="4">
        <v>16</v>
      </c>
      <c r="I656" s="4">
        <v>4.9969999999999999</v>
      </c>
      <c r="J656" s="50">
        <f t="shared" si="31"/>
        <v>5.1020265660504389</v>
      </c>
      <c r="K656" s="50">
        <f t="shared" si="28"/>
        <v>0.10502656605043903</v>
      </c>
      <c r="L656" s="50">
        <f t="shared" si="30"/>
        <v>10.099026566050439</v>
      </c>
      <c r="M656" s="4">
        <v>71.293999999999997</v>
      </c>
    </row>
    <row r="657" spans="1:13" x14ac:dyDescent="0.35">
      <c r="A657" s="4" t="s">
        <v>226</v>
      </c>
      <c r="B657" s="4">
        <v>2019</v>
      </c>
      <c r="C657" s="5">
        <v>43492</v>
      </c>
      <c r="D657" s="4" t="s">
        <v>66</v>
      </c>
      <c r="E657" s="4" t="s">
        <v>193</v>
      </c>
      <c r="F657" s="4" t="s">
        <v>31</v>
      </c>
      <c r="G657" s="11">
        <f>(C657-VLOOKUP(E657,Riders!$A$2:$C$1999,2,FALSE))/365</f>
        <v>119.15616438356165</v>
      </c>
      <c r="H657" s="4">
        <v>17</v>
      </c>
      <c r="I657" s="4">
        <v>5.01</v>
      </c>
      <c r="J657" s="50">
        <f t="shared" si="31"/>
        <v>5.1080438448566614</v>
      </c>
      <c r="K657" s="50">
        <f t="shared" si="28"/>
        <v>9.8043844856661622E-2</v>
      </c>
      <c r="L657" s="50">
        <f t="shared" si="30"/>
        <v>10.118043844856661</v>
      </c>
      <c r="M657" s="4">
        <v>71.16</v>
      </c>
    </row>
    <row r="658" spans="1:13" x14ac:dyDescent="0.35">
      <c r="A658" s="4" t="s">
        <v>226</v>
      </c>
      <c r="B658" s="4">
        <v>2019</v>
      </c>
      <c r="C658" s="5">
        <v>43492</v>
      </c>
      <c r="D658" s="4" t="s">
        <v>66</v>
      </c>
      <c r="E658" s="4" t="s">
        <v>258</v>
      </c>
      <c r="F658" s="4" t="s">
        <v>256</v>
      </c>
      <c r="G658" s="11">
        <f>(C658-VLOOKUP(E658,Riders!$A$2:$C$1999,2,FALSE))/365</f>
        <v>119.15616438356165</v>
      </c>
      <c r="H658" s="4">
        <v>18</v>
      </c>
      <c r="I658" s="4">
        <v>5.0369999999999999</v>
      </c>
      <c r="J658" s="50">
        <f t="shared" si="31"/>
        <v>5.0890126012601256</v>
      </c>
      <c r="K658" s="50">
        <f t="shared" si="28"/>
        <v>5.2012601260125635E-2</v>
      </c>
      <c r="L658" s="50">
        <f t="shared" si="30"/>
        <v>10.126012601260125</v>
      </c>
      <c r="M658" s="4">
        <v>71.103999999999999</v>
      </c>
    </row>
    <row r="659" spans="1:13" x14ac:dyDescent="0.35">
      <c r="A659" s="4" t="s">
        <v>226</v>
      </c>
      <c r="B659" s="4">
        <v>2019</v>
      </c>
      <c r="C659" s="5">
        <v>43492</v>
      </c>
      <c r="D659" s="4" t="s">
        <v>66</v>
      </c>
      <c r="E659" s="4" t="s">
        <v>221</v>
      </c>
      <c r="F659" s="4" t="s">
        <v>227</v>
      </c>
      <c r="G659" s="11" t="e">
        <f>(C659-VLOOKUP(E659,Riders!$A$2:$C$1999,2,FALSE))/365</f>
        <v>#N/A</v>
      </c>
      <c r="H659" s="4">
        <v>19</v>
      </c>
      <c r="I659" s="4">
        <v>5.0199999999999996</v>
      </c>
      <c r="J659" s="50">
        <f t="shared" si="31"/>
        <v>5.1209879012380473</v>
      </c>
      <c r="K659" s="50">
        <f t="shared" si="28"/>
        <v>0.10098790123804768</v>
      </c>
      <c r="L659" s="50">
        <f t="shared" si="30"/>
        <v>10.140987901238047</v>
      </c>
      <c r="M659" s="4">
        <v>70.998999999999995</v>
      </c>
    </row>
    <row r="660" spans="1:13" x14ac:dyDescent="0.35">
      <c r="A660" s="4" t="s">
        <v>226</v>
      </c>
      <c r="B660" s="4">
        <v>2019</v>
      </c>
      <c r="C660" s="5">
        <v>43492</v>
      </c>
      <c r="D660" s="4" t="s">
        <v>66</v>
      </c>
      <c r="E660" s="4" t="s">
        <v>219</v>
      </c>
      <c r="F660" s="4" t="s">
        <v>228</v>
      </c>
      <c r="G660" s="11" t="e">
        <f>(C660-VLOOKUP(E660,Riders!$A$2:$C$1999,2,FALSE))/365</f>
        <v>#N/A</v>
      </c>
      <c r="H660" s="4">
        <v>20</v>
      </c>
      <c r="I660" s="4">
        <v>5.0060000000000002</v>
      </c>
      <c r="J660" s="50">
        <f t="shared" si="31"/>
        <v>5.1369879552018034</v>
      </c>
      <c r="K660" s="50">
        <f t="shared" si="28"/>
        <v>0.13098795520180317</v>
      </c>
      <c r="L660" s="50">
        <f t="shared" si="30"/>
        <v>10.142987955201804</v>
      </c>
      <c r="M660" s="4">
        <v>70.984999999999999</v>
      </c>
    </row>
    <row r="661" spans="1:13" x14ac:dyDescent="0.35">
      <c r="A661" s="4" t="s">
        <v>226</v>
      </c>
      <c r="B661" s="4">
        <v>2019</v>
      </c>
      <c r="C661" s="5">
        <v>43492</v>
      </c>
      <c r="D661" s="4" t="s">
        <v>66</v>
      </c>
      <c r="E661" s="4" t="s">
        <v>59</v>
      </c>
      <c r="F661" s="4" t="s">
        <v>37</v>
      </c>
      <c r="G661" s="11">
        <f>(C661-VLOOKUP(E661,Riders!$A$2:$C$1999,2,FALSE))/365</f>
        <v>25.208219178082192</v>
      </c>
      <c r="H661" s="4">
        <v>21</v>
      </c>
      <c r="I661" s="4">
        <v>5.0209999999999999</v>
      </c>
      <c r="J661" s="50">
        <f t="shared" si="31"/>
        <v>5.1249895158108343</v>
      </c>
      <c r="K661" s="50">
        <f t="shared" si="28"/>
        <v>0.10398951581083438</v>
      </c>
      <c r="L661" s="50">
        <f t="shared" si="30"/>
        <v>10.145989515810834</v>
      </c>
      <c r="M661" s="4">
        <v>70.963999999999999</v>
      </c>
    </row>
    <row r="662" spans="1:13" x14ac:dyDescent="0.35">
      <c r="A662" s="4" t="s">
        <v>226</v>
      </c>
      <c r="B662" s="4">
        <v>2019</v>
      </c>
      <c r="C662" s="5">
        <v>43492</v>
      </c>
      <c r="D662" s="4" t="s">
        <v>66</v>
      </c>
      <c r="E662" s="4" t="s">
        <v>949</v>
      </c>
      <c r="F662" s="4" t="s">
        <v>42</v>
      </c>
      <c r="G662" s="11" t="e">
        <f>(C662-VLOOKUP(E662,Riders!$A$2:$C$1999,2,FALSE))/365</f>
        <v>#N/A</v>
      </c>
      <c r="H662" s="4">
        <v>22</v>
      </c>
      <c r="I662" s="4">
        <v>5.0279999999999996</v>
      </c>
      <c r="J662" s="50">
        <f t="shared" si="31"/>
        <v>5.1270048659398322</v>
      </c>
      <c r="K662" s="50">
        <f t="shared" si="28"/>
        <v>9.9004865939832598E-2</v>
      </c>
      <c r="L662" s="50">
        <f t="shared" si="30"/>
        <v>10.155004865939832</v>
      </c>
      <c r="M662" s="4">
        <v>70.900999999999996</v>
      </c>
    </row>
    <row r="663" spans="1:13" x14ac:dyDescent="0.35">
      <c r="A663" s="4" t="s">
        <v>226</v>
      </c>
      <c r="B663" s="4">
        <v>2019</v>
      </c>
      <c r="C663" s="5">
        <v>43492</v>
      </c>
      <c r="D663" s="4" t="s">
        <v>66</v>
      </c>
      <c r="E663" s="4" t="s">
        <v>961</v>
      </c>
      <c r="F663" s="4" t="s">
        <v>58</v>
      </c>
      <c r="G663" s="11" t="e">
        <f>(C663-VLOOKUP(E663,Riders!$A$2:$C$1999,2,FALSE))/365</f>
        <v>#N/A</v>
      </c>
      <c r="H663" s="4">
        <v>23</v>
      </c>
      <c r="I663" s="4">
        <v>5.0289999999999999</v>
      </c>
      <c r="J663" s="50">
        <f t="shared" si="31"/>
        <v>5.132024005419213</v>
      </c>
      <c r="K663" s="50">
        <f t="shared" si="28"/>
        <v>0.10302400541921308</v>
      </c>
      <c r="L663" s="50">
        <f t="shared" si="30"/>
        <v>10.161024005419213</v>
      </c>
      <c r="M663" s="4">
        <v>70.858999999999995</v>
      </c>
    </row>
    <row r="664" spans="1:13" x14ac:dyDescent="0.35">
      <c r="A664" s="4" t="s">
        <v>226</v>
      </c>
      <c r="B664" s="4">
        <v>2019</v>
      </c>
      <c r="C664" s="5">
        <v>43492</v>
      </c>
      <c r="D664" s="4" t="s">
        <v>66</v>
      </c>
      <c r="E664" s="4" t="s">
        <v>248</v>
      </c>
      <c r="F664" s="4" t="s">
        <v>35</v>
      </c>
      <c r="G664" s="11" t="e">
        <f>(C664-VLOOKUP(E664,Riders!$A$2:$C$1999,2,FALSE))/365</f>
        <v>#N/A</v>
      </c>
      <c r="H664" s="4">
        <v>24</v>
      </c>
      <c r="I664" s="4">
        <v>5.0369999999999999</v>
      </c>
      <c r="J664" s="50">
        <f t="shared" si="31"/>
        <v>5.1290454083361583</v>
      </c>
      <c r="K664" s="50">
        <f t="shared" si="28"/>
        <v>9.2045408336158374E-2</v>
      </c>
      <c r="L664" s="50">
        <f t="shared" si="30"/>
        <v>10.166045408336158</v>
      </c>
      <c r="M664" s="4">
        <v>70.823999999999998</v>
      </c>
    </row>
    <row r="665" spans="1:13" x14ac:dyDescent="0.35">
      <c r="A665" s="4" t="s">
        <v>226</v>
      </c>
      <c r="B665" s="4">
        <v>2019</v>
      </c>
      <c r="C665" s="5">
        <v>43492</v>
      </c>
      <c r="D665" s="4" t="s">
        <v>66</v>
      </c>
      <c r="E665" s="4" t="s">
        <v>241</v>
      </c>
      <c r="F665" s="4" t="s">
        <v>35</v>
      </c>
      <c r="G665" s="11">
        <f>(C665-VLOOKUP(E665,Riders!$A$2:$C$1999,2,FALSE))/365</f>
        <v>119.15616438356165</v>
      </c>
      <c r="H665" s="4">
        <v>25</v>
      </c>
      <c r="I665" s="4">
        <v>5.0629999999999997</v>
      </c>
      <c r="J665" s="50">
        <f t="shared" si="31"/>
        <v>5.1309685685969137</v>
      </c>
      <c r="K665" s="50">
        <f t="shared" si="28"/>
        <v>6.7968568596914025E-2</v>
      </c>
      <c r="L665" s="50">
        <f t="shared" si="30"/>
        <v>10.193968568596913</v>
      </c>
      <c r="M665" s="4">
        <v>70.63</v>
      </c>
    </row>
    <row r="666" spans="1:13" x14ac:dyDescent="0.35">
      <c r="A666" s="4" t="s">
        <v>226</v>
      </c>
      <c r="B666" s="4">
        <v>2019</v>
      </c>
      <c r="C666" s="5">
        <v>43492</v>
      </c>
      <c r="D666" s="4" t="s">
        <v>66</v>
      </c>
      <c r="E666" s="4" t="s">
        <v>800</v>
      </c>
      <c r="F666" s="4" t="s">
        <v>198</v>
      </c>
      <c r="G666" s="11">
        <f>(C666-VLOOKUP(E666,Riders!$A$2:$C$1999,2,FALSE))/365</f>
        <v>24.912328767123288</v>
      </c>
      <c r="H666" s="4">
        <v>26</v>
      </c>
      <c r="I666" s="4">
        <v>5.0830000000000002</v>
      </c>
      <c r="J666" s="50">
        <f t="shared" si="31"/>
        <v>5.1200694233848694</v>
      </c>
      <c r="K666" s="50">
        <f t="shared" si="28"/>
        <v>3.7069423384869182E-2</v>
      </c>
      <c r="L666" s="50">
        <f t="shared" si="30"/>
        <v>10.20306942338487</v>
      </c>
      <c r="M666" s="4">
        <v>70.566999999999993</v>
      </c>
    </row>
    <row r="667" spans="1:13" x14ac:dyDescent="0.35">
      <c r="A667" s="4" t="s">
        <v>226</v>
      </c>
      <c r="B667" s="4">
        <v>2019</v>
      </c>
      <c r="C667" s="5">
        <v>43492</v>
      </c>
      <c r="D667" s="4" t="s">
        <v>66</v>
      </c>
      <c r="E667" s="4" t="s">
        <v>208</v>
      </c>
      <c r="F667" s="4" t="s">
        <v>58</v>
      </c>
      <c r="G667" s="11">
        <f>(C667-VLOOKUP(E667,Riders!$A$2:$C$1999,2,FALSE))/365</f>
        <v>119.15616438356165</v>
      </c>
      <c r="H667" s="4">
        <v>27</v>
      </c>
      <c r="I667" s="4">
        <v>5.1180000000000003</v>
      </c>
      <c r="J667" s="50">
        <f t="shared" si="31"/>
        <v>5.0889747660901605</v>
      </c>
      <c r="K667" s="50">
        <f t="shared" si="28"/>
        <v>-2.9025233909839798E-2</v>
      </c>
      <c r="L667" s="50">
        <f t="shared" si="30"/>
        <v>10.206974766090161</v>
      </c>
      <c r="M667" s="4">
        <v>70.540000000000006</v>
      </c>
    </row>
    <row r="668" spans="1:13" x14ac:dyDescent="0.35">
      <c r="A668" s="4" t="s">
        <v>226</v>
      </c>
      <c r="B668" s="4">
        <v>2019</v>
      </c>
      <c r="C668" s="5">
        <v>43492</v>
      </c>
      <c r="D668" s="4" t="s">
        <v>66</v>
      </c>
      <c r="E668" s="4" t="s">
        <v>45</v>
      </c>
      <c r="F668" s="4" t="s">
        <v>46</v>
      </c>
      <c r="G668" s="11">
        <f>(C668-VLOOKUP(E668,Riders!$A$2:$C$1999,2,FALSE))/365</f>
        <v>22.945205479452056</v>
      </c>
      <c r="H668" s="4">
        <v>28</v>
      </c>
      <c r="I668" s="4">
        <v>5.0830000000000002</v>
      </c>
      <c r="J668" s="50">
        <f t="shared" si="31"/>
        <v>5.1669857639086612</v>
      </c>
      <c r="K668" s="50">
        <f t="shared" si="28"/>
        <v>8.3985763908660971E-2</v>
      </c>
      <c r="L668" s="50">
        <f t="shared" si="30"/>
        <v>10.249985763908661</v>
      </c>
      <c r="M668" s="4">
        <v>70.244</v>
      </c>
    </row>
    <row r="669" spans="1:13" x14ac:dyDescent="0.35">
      <c r="A669" s="4" t="s">
        <v>226</v>
      </c>
      <c r="B669" s="4">
        <v>2019</v>
      </c>
      <c r="C669" s="5">
        <v>43492</v>
      </c>
      <c r="D669" s="4" t="s">
        <v>66</v>
      </c>
      <c r="E669" s="4" t="s">
        <v>229</v>
      </c>
      <c r="F669" s="4" t="s">
        <v>152</v>
      </c>
      <c r="G669" s="11" t="e">
        <f>(C669-VLOOKUP(E669,Riders!$A$2:$C$1999,2,FALSE))/365</f>
        <v>#N/A</v>
      </c>
      <c r="H669" s="4">
        <v>29</v>
      </c>
      <c r="I669" s="4">
        <v>5.0460000000000003</v>
      </c>
      <c r="J669" s="50">
        <f t="shared" si="31"/>
        <v>5.236042127811495</v>
      </c>
      <c r="K669" s="50">
        <f t="shared" si="28"/>
        <v>0.19004212781149477</v>
      </c>
      <c r="L669" s="50">
        <f t="shared" si="30"/>
        <v>10.282042127811495</v>
      </c>
      <c r="M669" s="4">
        <v>70.025000000000006</v>
      </c>
    </row>
    <row r="670" spans="1:13" x14ac:dyDescent="0.35">
      <c r="A670" s="4" t="s">
        <v>226</v>
      </c>
      <c r="B670" s="4">
        <v>2019</v>
      </c>
      <c r="C670" s="5">
        <v>43492</v>
      </c>
      <c r="D670" s="4" t="s">
        <v>66</v>
      </c>
      <c r="E670" s="4" t="s">
        <v>62</v>
      </c>
      <c r="F670" s="4" t="s">
        <v>63</v>
      </c>
      <c r="G670" s="11">
        <f>(C670-VLOOKUP(E670,Riders!$A$2:$C$1999,2,FALSE))/365</f>
        <v>29.186301369863013</v>
      </c>
      <c r="H670" s="4">
        <v>30</v>
      </c>
      <c r="I670" s="4">
        <v>5.101</v>
      </c>
      <c r="J670" s="50">
        <f t="shared" si="31"/>
        <v>5.2109360659963899</v>
      </c>
      <c r="K670" s="50">
        <f t="shared" si="28"/>
        <v>0.10993606599638994</v>
      </c>
      <c r="L670" s="50">
        <f t="shared" si="30"/>
        <v>10.31193606599639</v>
      </c>
      <c r="M670" s="4">
        <v>69.822000000000003</v>
      </c>
    </row>
    <row r="671" spans="1:13" x14ac:dyDescent="0.35">
      <c r="A671" s="4" t="s">
        <v>226</v>
      </c>
      <c r="B671" s="4">
        <v>2019</v>
      </c>
      <c r="C671" s="5">
        <v>43492</v>
      </c>
      <c r="D671" s="4" t="s">
        <v>66</v>
      </c>
      <c r="E671" s="4" t="s">
        <v>998</v>
      </c>
      <c r="F671" s="4" t="s">
        <v>29</v>
      </c>
      <c r="G671" s="11" t="e">
        <f>(C671-VLOOKUP(E671,Riders!$A$2:$C$1999,2,FALSE))/365</f>
        <v>#N/A</v>
      </c>
      <c r="H671" s="4">
        <v>31</v>
      </c>
      <c r="I671" s="4">
        <v>5.0999999999999996</v>
      </c>
      <c r="J671" s="50">
        <f t="shared" si="31"/>
        <v>5.2600103600103605</v>
      </c>
      <c r="K671" s="50">
        <f t="shared" si="28"/>
        <v>0.16001036001036084</v>
      </c>
      <c r="L671" s="50">
        <f t="shared" ref="L671:L702" si="32">720/M671</f>
        <v>10.36001036001036</v>
      </c>
      <c r="M671" s="4">
        <v>69.498000000000005</v>
      </c>
    </row>
    <row r="672" spans="1:13" x14ac:dyDescent="0.35">
      <c r="A672" s="4" t="s">
        <v>226</v>
      </c>
      <c r="B672" s="4">
        <v>2019</v>
      </c>
      <c r="C672" s="5">
        <v>43492</v>
      </c>
      <c r="D672" s="4" t="s">
        <v>66</v>
      </c>
      <c r="E672" s="4" t="s">
        <v>915</v>
      </c>
      <c r="F672" s="4" t="s">
        <v>95</v>
      </c>
      <c r="G672" s="11" t="e">
        <f>(C672-VLOOKUP(E672,Riders!$A$2:$C$1999,2,FALSE))/365</f>
        <v>#N/A</v>
      </c>
      <c r="H672" s="4">
        <v>32</v>
      </c>
      <c r="I672" s="4">
        <v>5.2539999999999996</v>
      </c>
      <c r="J672" s="50">
        <f t="shared" si="31"/>
        <v>5.4180422138558697</v>
      </c>
      <c r="K672" s="50">
        <f t="shared" si="28"/>
        <v>0.16404221385587014</v>
      </c>
      <c r="L672" s="50">
        <f t="shared" si="32"/>
        <v>10.672042213855869</v>
      </c>
      <c r="M672" s="4">
        <v>67.465999999999994</v>
      </c>
    </row>
    <row r="673" spans="1:13" x14ac:dyDescent="0.35">
      <c r="A673" s="1" t="s">
        <v>225</v>
      </c>
      <c r="B673" s="1">
        <v>2019</v>
      </c>
      <c r="C673" s="2">
        <v>43485</v>
      </c>
      <c r="D673" s="1" t="s">
        <v>66</v>
      </c>
      <c r="E673" s="1" t="s">
        <v>202</v>
      </c>
      <c r="F673" s="1" t="s">
        <v>46</v>
      </c>
      <c r="G673" s="11">
        <f>(C673-VLOOKUP(E673,Riders!$A$2:$C$1999,2,FALSE))/365</f>
        <v>23.520547945205479</v>
      </c>
      <c r="H673" s="1">
        <v>1</v>
      </c>
      <c r="I673" s="1">
        <v>4.8109999999999999</v>
      </c>
      <c r="J673" s="46">
        <f t="shared" si="31"/>
        <v>4.827038123795246</v>
      </c>
      <c r="K673" s="50">
        <f t="shared" si="28"/>
        <v>1.6038123795246051E-2</v>
      </c>
      <c r="L673" s="46">
        <f t="shared" si="32"/>
        <v>9.6380381237952459</v>
      </c>
      <c r="M673" s="1">
        <v>74.703999999999994</v>
      </c>
    </row>
    <row r="674" spans="1:13" x14ac:dyDescent="0.35">
      <c r="A674" s="1" t="s">
        <v>225</v>
      </c>
      <c r="B674" s="1">
        <v>2019</v>
      </c>
      <c r="C674" s="2">
        <v>43485</v>
      </c>
      <c r="D674" s="1" t="s">
        <v>66</v>
      </c>
      <c r="E674" s="1" t="s">
        <v>242</v>
      </c>
      <c r="F674" s="1" t="s">
        <v>102</v>
      </c>
      <c r="G674" s="11">
        <f>(C674-VLOOKUP(E674,Riders!$A$2:$C$1999,2,FALSE))/365</f>
        <v>119.13698630136986</v>
      </c>
      <c r="H674" s="1">
        <v>2</v>
      </c>
      <c r="I674" s="1">
        <v>4.7880000000000003</v>
      </c>
      <c r="J674" s="46">
        <f t="shared" si="31"/>
        <v>4.862051600970366</v>
      </c>
      <c r="K674" s="50">
        <f t="shared" si="28"/>
        <v>7.4051600970365783E-2</v>
      </c>
      <c r="L674" s="46">
        <f t="shared" si="32"/>
        <v>9.6500516009703663</v>
      </c>
      <c r="M674" s="1">
        <v>74.611000000000004</v>
      </c>
    </row>
    <row r="675" spans="1:13" x14ac:dyDescent="0.35">
      <c r="A675" s="1" t="s">
        <v>225</v>
      </c>
      <c r="B675" s="1">
        <v>2019</v>
      </c>
      <c r="C675" s="2">
        <v>43485</v>
      </c>
      <c r="D675" s="1" t="s">
        <v>66</v>
      </c>
      <c r="E675" s="1" t="s">
        <v>286</v>
      </c>
      <c r="F675" s="1" t="s">
        <v>102</v>
      </c>
      <c r="G675" s="11" t="e">
        <f>(C675-VLOOKUP(E675,Riders!$A$2:$C$1999,2,FALSE))/365</f>
        <v>#N/A</v>
      </c>
      <c r="H675" s="1">
        <v>3</v>
      </c>
      <c r="I675" s="1">
        <v>4.7939999999999996</v>
      </c>
      <c r="J675" s="46">
        <f t="shared" si="31"/>
        <v>4.8690027781132992</v>
      </c>
      <c r="K675" s="50">
        <f t="shared" si="28"/>
        <v>7.5002778113299584E-2</v>
      </c>
      <c r="L675" s="46">
        <f t="shared" si="32"/>
        <v>9.6630027781132988</v>
      </c>
      <c r="M675" s="1">
        <v>74.510999999999996</v>
      </c>
    </row>
    <row r="676" spans="1:13" x14ac:dyDescent="0.35">
      <c r="A676" s="1" t="s">
        <v>225</v>
      </c>
      <c r="B676" s="1">
        <v>2019</v>
      </c>
      <c r="C676" s="2">
        <v>43485</v>
      </c>
      <c r="D676" s="1" t="s">
        <v>66</v>
      </c>
      <c r="E676" s="1" t="s">
        <v>129</v>
      </c>
      <c r="F676" s="1" t="s">
        <v>35</v>
      </c>
      <c r="G676" s="11">
        <f>(C676-VLOOKUP(E676,Riders!$A$2:$C$1999,2,FALSE))/365</f>
        <v>27.534246575342465</v>
      </c>
      <c r="H676" s="1">
        <v>4</v>
      </c>
      <c r="I676" s="1">
        <v>4.8159999999999998</v>
      </c>
      <c r="J676" s="46">
        <f t="shared" si="31"/>
        <v>4.8760094766314888</v>
      </c>
      <c r="K676" s="50">
        <f t="shared" si="28"/>
        <v>6.0009476631488923E-2</v>
      </c>
      <c r="L676" s="46">
        <f t="shared" si="32"/>
        <v>9.6920094766314886</v>
      </c>
      <c r="M676" s="1">
        <v>74.287999999999997</v>
      </c>
    </row>
    <row r="677" spans="1:13" x14ac:dyDescent="0.35">
      <c r="A677" s="1" t="s">
        <v>225</v>
      </c>
      <c r="B677" s="1">
        <v>2019</v>
      </c>
      <c r="C677" s="2">
        <v>43485</v>
      </c>
      <c r="D677" s="1" t="s">
        <v>66</v>
      </c>
      <c r="E677" s="1" t="s">
        <v>955</v>
      </c>
      <c r="F677" s="1" t="s">
        <v>35</v>
      </c>
      <c r="G677" s="11">
        <f>(C677-VLOOKUP(E677,Riders!$A$2:$C$1999,2,FALSE))/365</f>
        <v>119.13698630136986</v>
      </c>
      <c r="H677" s="1">
        <v>5</v>
      </c>
      <c r="I677" s="1">
        <v>4.8079999999999998</v>
      </c>
      <c r="J677" s="46">
        <f t="shared" ref="J677:J708" si="33">L677-I677</f>
        <v>4.8840094766314888</v>
      </c>
      <c r="K677" s="50">
        <f t="shared" si="28"/>
        <v>7.6009476631488937E-2</v>
      </c>
      <c r="L677" s="46">
        <f t="shared" si="32"/>
        <v>9.6920094766314886</v>
      </c>
      <c r="M677" s="1">
        <v>74.287999999999997</v>
      </c>
    </row>
    <row r="678" spans="1:13" x14ac:dyDescent="0.35">
      <c r="A678" s="1" t="s">
        <v>225</v>
      </c>
      <c r="B678" s="1">
        <v>2019</v>
      </c>
      <c r="C678" s="2">
        <v>43485</v>
      </c>
      <c r="D678" s="1" t="s">
        <v>66</v>
      </c>
      <c r="E678" s="1" t="s">
        <v>754</v>
      </c>
      <c r="F678" s="1" t="s">
        <v>27</v>
      </c>
      <c r="G678" s="11" t="e">
        <f>(C678-VLOOKUP(E678,Riders!$A$2:$C$1999,2,FALSE))/365</f>
        <v>#N/A</v>
      </c>
      <c r="H678" s="1">
        <v>6</v>
      </c>
      <c r="I678" s="1">
        <v>4.8600000000000003</v>
      </c>
      <c r="J678" s="46">
        <f t="shared" si="33"/>
        <v>4.8950401040537601</v>
      </c>
      <c r="K678" s="50">
        <f t="shared" si="28"/>
        <v>3.5040104053759791E-2</v>
      </c>
      <c r="L678" s="46">
        <f t="shared" si="32"/>
        <v>9.7550401040537604</v>
      </c>
      <c r="M678" s="1">
        <v>73.808000000000007</v>
      </c>
    </row>
    <row r="679" spans="1:13" x14ac:dyDescent="0.35">
      <c r="A679" s="1" t="s">
        <v>225</v>
      </c>
      <c r="B679" s="1">
        <v>2019</v>
      </c>
      <c r="C679" s="2">
        <v>43485</v>
      </c>
      <c r="D679" s="1" t="s">
        <v>66</v>
      </c>
      <c r="E679" s="1" t="s">
        <v>960</v>
      </c>
      <c r="F679" s="1" t="s">
        <v>27</v>
      </c>
      <c r="G679" s="11" t="e">
        <f>(C679-VLOOKUP(E679,Riders!$A$2:$C$1999,2,FALSE))/365</f>
        <v>#N/A</v>
      </c>
      <c r="H679" s="1">
        <v>7</v>
      </c>
      <c r="I679" s="1">
        <v>4.8520000000000003</v>
      </c>
      <c r="J679" s="46">
        <f t="shared" si="33"/>
        <v>4.9310074595431885</v>
      </c>
      <c r="K679" s="50">
        <f t="shared" si="28"/>
        <v>7.9007459543188219E-2</v>
      </c>
      <c r="L679" s="46">
        <f t="shared" si="32"/>
        <v>9.7830074595431888</v>
      </c>
      <c r="M679" s="1">
        <v>73.596999999999994</v>
      </c>
    </row>
    <row r="680" spans="1:13" x14ac:dyDescent="0.35">
      <c r="A680" s="1" t="s">
        <v>225</v>
      </c>
      <c r="B680" s="1">
        <v>2019</v>
      </c>
      <c r="C680" s="2">
        <v>43485</v>
      </c>
      <c r="D680" s="1" t="s">
        <v>66</v>
      </c>
      <c r="E680" s="1" t="s">
        <v>756</v>
      </c>
      <c r="F680" s="1" t="s">
        <v>82</v>
      </c>
      <c r="G680" s="11" t="e">
        <f>(C680-VLOOKUP(E680,Riders!$A$2:$C$1999,2,FALSE))/365</f>
        <v>#N/A</v>
      </c>
      <c r="H680" s="1">
        <v>8</v>
      </c>
      <c r="I680" s="1">
        <v>4.859</v>
      </c>
      <c r="J680" s="46">
        <f t="shared" si="33"/>
        <v>4.9310576525617318</v>
      </c>
      <c r="K680" s="50">
        <f t="shared" si="28"/>
        <v>7.20576525617318E-2</v>
      </c>
      <c r="L680" s="46">
        <f t="shared" si="32"/>
        <v>9.7900576525617318</v>
      </c>
      <c r="M680" s="1">
        <v>73.543999999999997</v>
      </c>
    </row>
    <row r="681" spans="1:13" x14ac:dyDescent="0.35">
      <c r="A681" s="1" t="s">
        <v>225</v>
      </c>
      <c r="B681" s="1">
        <v>2019</v>
      </c>
      <c r="C681" s="2">
        <v>43485</v>
      </c>
      <c r="D681" s="1" t="s">
        <v>66</v>
      </c>
      <c r="E681" s="1" t="s">
        <v>201</v>
      </c>
      <c r="F681" s="1" t="s">
        <v>39</v>
      </c>
      <c r="G681" s="11" t="e">
        <f>(C681-VLOOKUP(E681,Riders!$A$2:$C$1999,2,FALSE))/365</f>
        <v>#N/A</v>
      </c>
      <c r="H681" s="1">
        <v>9</v>
      </c>
      <c r="I681" s="1">
        <v>4.8600000000000003</v>
      </c>
      <c r="J681" s="46">
        <f t="shared" si="33"/>
        <v>4.9489970300536763</v>
      </c>
      <c r="K681" s="50">
        <f t="shared" si="28"/>
        <v>8.8997030053675985E-2</v>
      </c>
      <c r="L681" s="46">
        <f t="shared" si="32"/>
        <v>9.8089970300536766</v>
      </c>
      <c r="M681" s="1">
        <v>73.402000000000001</v>
      </c>
    </row>
    <row r="682" spans="1:13" x14ac:dyDescent="0.35">
      <c r="A682" s="1" t="s">
        <v>225</v>
      </c>
      <c r="B682" s="1">
        <v>2019</v>
      </c>
      <c r="C682" s="2">
        <v>43485</v>
      </c>
      <c r="D682" s="1" t="s">
        <v>66</v>
      </c>
      <c r="E682" s="1" t="s">
        <v>257</v>
      </c>
      <c r="F682" s="1" t="s">
        <v>31</v>
      </c>
      <c r="G682" s="11">
        <f>(C682-VLOOKUP(E682,Riders!$A$2:$C$1999,2,FALSE))/365</f>
        <v>119.13698630136986</v>
      </c>
      <c r="H682" s="1">
        <v>10</v>
      </c>
      <c r="I682" s="1">
        <v>4.883</v>
      </c>
      <c r="J682" s="46">
        <f t="shared" si="33"/>
        <v>4.9900219674738766</v>
      </c>
      <c r="K682" s="50">
        <f t="shared" si="28"/>
        <v>0.1070219674738766</v>
      </c>
      <c r="L682" s="46">
        <f t="shared" si="32"/>
        <v>9.8730219674738766</v>
      </c>
      <c r="M682" s="1">
        <v>72.926000000000002</v>
      </c>
    </row>
    <row r="683" spans="1:13" x14ac:dyDescent="0.35">
      <c r="A683" s="1" t="s">
        <v>225</v>
      </c>
      <c r="B683" s="1">
        <v>2019</v>
      </c>
      <c r="C683" s="2">
        <v>43485</v>
      </c>
      <c r="D683" s="1" t="s">
        <v>66</v>
      </c>
      <c r="E683" s="1" t="s">
        <v>213</v>
      </c>
      <c r="F683" s="1" t="s">
        <v>42</v>
      </c>
      <c r="G683" s="11">
        <f>(C683-VLOOKUP(E683,Riders!$A$2:$C$1999,2,FALSE))/365</f>
        <v>119.13698630136986</v>
      </c>
      <c r="H683" s="1">
        <v>11</v>
      </c>
      <c r="I683" s="1">
        <v>4.8680000000000003</v>
      </c>
      <c r="J683" s="46">
        <f t="shared" si="33"/>
        <v>5.0050219674738763</v>
      </c>
      <c r="K683" s="50">
        <f t="shared" si="28"/>
        <v>0.13702196747387596</v>
      </c>
      <c r="L683" s="46">
        <f t="shared" si="32"/>
        <v>9.8730219674738766</v>
      </c>
      <c r="M683" s="1">
        <v>72.926000000000002</v>
      </c>
    </row>
    <row r="684" spans="1:13" x14ac:dyDescent="0.35">
      <c r="A684" s="1" t="s">
        <v>225</v>
      </c>
      <c r="B684" s="1">
        <v>2019</v>
      </c>
      <c r="C684" s="2">
        <v>43485</v>
      </c>
      <c r="D684" s="1" t="s">
        <v>66</v>
      </c>
      <c r="E684" s="1" t="s">
        <v>183</v>
      </c>
      <c r="F684" s="1" t="s">
        <v>33</v>
      </c>
      <c r="G684" s="11">
        <f>(C684-VLOOKUP(E684,Riders!$A$2:$C$1999,2,FALSE))/365</f>
        <v>27.567123287671233</v>
      </c>
      <c r="H684" s="1">
        <v>12</v>
      </c>
      <c r="I684" s="1">
        <v>4.931</v>
      </c>
      <c r="J684" s="46">
        <f t="shared" si="33"/>
        <v>4.9879948751859819</v>
      </c>
      <c r="K684" s="50">
        <f t="shared" si="28"/>
        <v>5.6994875185981897E-2</v>
      </c>
      <c r="L684" s="46">
        <f t="shared" si="32"/>
        <v>9.918994875185982</v>
      </c>
      <c r="M684" s="1">
        <v>72.587999999999994</v>
      </c>
    </row>
    <row r="685" spans="1:13" x14ac:dyDescent="0.35">
      <c r="A685" s="1" t="s">
        <v>225</v>
      </c>
      <c r="B685" s="1">
        <v>2019</v>
      </c>
      <c r="C685" s="2">
        <v>43485</v>
      </c>
      <c r="D685" s="1" t="s">
        <v>66</v>
      </c>
      <c r="E685" s="1" t="s">
        <v>1009</v>
      </c>
      <c r="F685" s="1" t="s">
        <v>37</v>
      </c>
      <c r="G685" s="11" t="e">
        <f>(C685-VLOOKUP(E685,Riders!$A$2:$C$1999,2,FALSE))/365</f>
        <v>#N/A</v>
      </c>
      <c r="H685" s="1">
        <v>13</v>
      </c>
      <c r="I685" s="1">
        <v>4.9459999999999997</v>
      </c>
      <c r="J685" s="46">
        <f t="shared" si="33"/>
        <v>4.9799688159146367</v>
      </c>
      <c r="K685" s="50">
        <f t="shared" si="28"/>
        <v>3.3968815914636963E-2</v>
      </c>
      <c r="L685" s="46">
        <f t="shared" si="32"/>
        <v>9.9259688159146364</v>
      </c>
      <c r="M685" s="1">
        <v>72.537000000000006</v>
      </c>
    </row>
    <row r="686" spans="1:13" x14ac:dyDescent="0.35">
      <c r="A686" s="1" t="s">
        <v>225</v>
      </c>
      <c r="B686" s="1">
        <v>2019</v>
      </c>
      <c r="C686" s="2">
        <v>43485</v>
      </c>
      <c r="D686" s="1" t="s">
        <v>66</v>
      </c>
      <c r="E686" s="1" t="s">
        <v>193</v>
      </c>
      <c r="F686" s="1" t="s">
        <v>31</v>
      </c>
      <c r="G686" s="11">
        <f>(C686-VLOOKUP(E686,Riders!$A$2:$C$1999,2,FALSE))/365</f>
        <v>119.13698630136986</v>
      </c>
      <c r="H686" s="1">
        <v>14</v>
      </c>
      <c r="I686" s="1">
        <v>4.9560000000000004</v>
      </c>
      <c r="J686" s="46">
        <f t="shared" si="33"/>
        <v>5.0030572092508558</v>
      </c>
      <c r="K686" s="50">
        <f t="shared" ref="K686:K749" si="34">J686-I686</f>
        <v>4.7057209250855436E-2</v>
      </c>
      <c r="L686" s="46">
        <f t="shared" si="32"/>
        <v>9.9590572092508562</v>
      </c>
      <c r="M686" s="1">
        <v>72.296000000000006</v>
      </c>
    </row>
    <row r="687" spans="1:13" x14ac:dyDescent="0.35">
      <c r="A687" s="1" t="s">
        <v>225</v>
      </c>
      <c r="B687" s="1">
        <v>2019</v>
      </c>
      <c r="C687" s="2">
        <v>43485</v>
      </c>
      <c r="D687" s="1" t="s">
        <v>66</v>
      </c>
      <c r="E687" s="1" t="s">
        <v>41</v>
      </c>
      <c r="F687" s="1" t="s">
        <v>42</v>
      </c>
      <c r="G687" s="11">
        <f>(C687-VLOOKUP(E687,Riders!$A$2:$C$1999,2,FALSE))/365</f>
        <v>25.964383561643835</v>
      </c>
      <c r="H687" s="1">
        <v>15</v>
      </c>
      <c r="I687" s="1">
        <v>4.9359999999999999</v>
      </c>
      <c r="J687" s="46">
        <f t="shared" si="33"/>
        <v>5.0580313423927361</v>
      </c>
      <c r="K687" s="50">
        <f t="shared" si="34"/>
        <v>0.12203134239273616</v>
      </c>
      <c r="L687" s="46">
        <f t="shared" si="32"/>
        <v>9.9940313423927361</v>
      </c>
      <c r="M687" s="1">
        <v>72.043000000000006</v>
      </c>
    </row>
    <row r="688" spans="1:13" x14ac:dyDescent="0.35">
      <c r="A688" s="1" t="s">
        <v>225</v>
      </c>
      <c r="B688" s="1">
        <v>2019</v>
      </c>
      <c r="C688" s="2">
        <v>43485</v>
      </c>
      <c r="D688" s="1" t="s">
        <v>66</v>
      </c>
      <c r="E688" s="1" t="s">
        <v>59</v>
      </c>
      <c r="F688" s="1" t="s">
        <v>37</v>
      </c>
      <c r="G688" s="11">
        <f>(C688-VLOOKUP(E688,Riders!$A$2:$C$1999,2,FALSE))/365</f>
        <v>25.18904109589041</v>
      </c>
      <c r="H688" s="1">
        <v>16</v>
      </c>
      <c r="I688" s="1">
        <v>4.9580000000000002</v>
      </c>
      <c r="J688" s="46">
        <f t="shared" si="33"/>
        <v>5.0789415208754445</v>
      </c>
      <c r="K688" s="50">
        <f t="shared" si="34"/>
        <v>0.1209415208754443</v>
      </c>
      <c r="L688" s="46">
        <f t="shared" si="32"/>
        <v>10.036941520875445</v>
      </c>
      <c r="M688" s="1">
        <v>71.734999999999999</v>
      </c>
    </row>
    <row r="689" spans="1:13" x14ac:dyDescent="0.35">
      <c r="A689" s="1" t="s">
        <v>225</v>
      </c>
      <c r="B689" s="1">
        <v>2019</v>
      </c>
      <c r="C689" s="2">
        <v>43485</v>
      </c>
      <c r="D689" s="1" t="s">
        <v>66</v>
      </c>
      <c r="E689" s="1" t="s">
        <v>93</v>
      </c>
      <c r="F689" s="1" t="s">
        <v>52</v>
      </c>
      <c r="G689" s="11">
        <f>(C689-VLOOKUP(E689,Riders!$A$2:$C$1999,2,FALSE))/365</f>
        <v>23.167123287671235</v>
      </c>
      <c r="H689" s="1">
        <v>17</v>
      </c>
      <c r="I689" s="1">
        <v>4.9480000000000004</v>
      </c>
      <c r="J689" s="46">
        <f t="shared" si="33"/>
        <v>5.1209442991595218</v>
      </c>
      <c r="K689" s="50">
        <f t="shared" si="34"/>
        <v>0.17294429915952136</v>
      </c>
      <c r="L689" s="46">
        <f t="shared" si="32"/>
        <v>10.068944299159522</v>
      </c>
      <c r="M689" s="1">
        <v>71.507000000000005</v>
      </c>
    </row>
    <row r="690" spans="1:13" x14ac:dyDescent="0.35">
      <c r="A690" s="1" t="s">
        <v>225</v>
      </c>
      <c r="B690" s="1">
        <v>2019</v>
      </c>
      <c r="C690" s="2">
        <v>43485</v>
      </c>
      <c r="D690" s="1" t="s">
        <v>66</v>
      </c>
      <c r="E690" s="1" t="s">
        <v>781</v>
      </c>
      <c r="F690" s="1" t="s">
        <v>46</v>
      </c>
      <c r="G690" s="11">
        <f>(C690-VLOOKUP(E690,Riders!$A$2:$C$1999,2,FALSE))/365</f>
        <v>31.695890410958903</v>
      </c>
      <c r="H690" s="1">
        <v>18</v>
      </c>
      <c r="I690" s="1">
        <v>5.0019999999999998</v>
      </c>
      <c r="J690" s="46">
        <f t="shared" si="33"/>
        <v>5.0800567395748741</v>
      </c>
      <c r="K690" s="50">
        <f t="shared" si="34"/>
        <v>7.8056739574874356E-2</v>
      </c>
      <c r="L690" s="46">
        <f t="shared" si="32"/>
        <v>10.082056739574874</v>
      </c>
      <c r="M690" s="1">
        <v>71.414000000000001</v>
      </c>
    </row>
    <row r="691" spans="1:13" x14ac:dyDescent="0.35">
      <c r="A691" s="1" t="s">
        <v>225</v>
      </c>
      <c r="B691" s="1">
        <v>2019</v>
      </c>
      <c r="C691" s="2">
        <v>43485</v>
      </c>
      <c r="D691" s="1" t="s">
        <v>66</v>
      </c>
      <c r="E691" s="1" t="s">
        <v>287</v>
      </c>
      <c r="F691" s="1" t="s">
        <v>227</v>
      </c>
      <c r="G691" s="11" t="e">
        <f>(C691-VLOOKUP(E691,Riders!$A$2:$C$1999,2,FALSE))/365</f>
        <v>#N/A</v>
      </c>
      <c r="H691" s="1">
        <v>19</v>
      </c>
      <c r="I691" s="1">
        <v>4.9820000000000002</v>
      </c>
      <c r="J691" s="46">
        <f t="shared" si="33"/>
        <v>5.1160350906719403</v>
      </c>
      <c r="K691" s="50">
        <f t="shared" si="34"/>
        <v>0.13403509067194008</v>
      </c>
      <c r="L691" s="46">
        <f t="shared" si="32"/>
        <v>10.09803509067194</v>
      </c>
      <c r="M691" s="1">
        <v>71.301000000000002</v>
      </c>
    </row>
    <row r="692" spans="1:13" x14ac:dyDescent="0.35">
      <c r="A692" s="1" t="s">
        <v>225</v>
      </c>
      <c r="B692" s="1">
        <v>2019</v>
      </c>
      <c r="C692" s="2">
        <v>43485</v>
      </c>
      <c r="D692" s="1" t="s">
        <v>66</v>
      </c>
      <c r="E692" s="1" t="s">
        <v>961</v>
      </c>
      <c r="F692" s="1" t="s">
        <v>58</v>
      </c>
      <c r="G692" s="11" t="e">
        <f>(C692-VLOOKUP(E692,Riders!$A$2:$C$1999,2,FALSE))/365</f>
        <v>#N/A</v>
      </c>
      <c r="H692" s="1">
        <v>20</v>
      </c>
      <c r="I692" s="1">
        <v>5.0039999999999996</v>
      </c>
      <c r="J692" s="46">
        <f t="shared" si="33"/>
        <v>5.0989944152891979</v>
      </c>
      <c r="K692" s="50">
        <f t="shared" si="34"/>
        <v>9.4994415289198386E-2</v>
      </c>
      <c r="L692" s="46">
        <f t="shared" si="32"/>
        <v>10.102994415289198</v>
      </c>
      <c r="M692" s="1">
        <v>71.266000000000005</v>
      </c>
    </row>
    <row r="693" spans="1:13" x14ac:dyDescent="0.35">
      <c r="A693" s="1" t="s">
        <v>225</v>
      </c>
      <c r="B693" s="1">
        <v>2019</v>
      </c>
      <c r="C693" s="2">
        <v>43485</v>
      </c>
      <c r="D693" s="1" t="s">
        <v>66</v>
      </c>
      <c r="E693" s="1" t="s">
        <v>248</v>
      </c>
      <c r="F693" s="1" t="s">
        <v>1125</v>
      </c>
      <c r="G693" s="11" t="e">
        <f>(C693-VLOOKUP(E693,Riders!$A$2:$C$1999,2,FALSE))/365</f>
        <v>#N/A</v>
      </c>
      <c r="H693" s="1">
        <v>21</v>
      </c>
      <c r="I693" s="1">
        <v>5.0149999999999997</v>
      </c>
      <c r="J693" s="46">
        <f t="shared" si="33"/>
        <v>5.1179955668144386</v>
      </c>
      <c r="K693" s="50">
        <f t="shared" si="34"/>
        <v>0.10299556681443889</v>
      </c>
      <c r="L693" s="46">
        <f t="shared" si="32"/>
        <v>10.132995566814438</v>
      </c>
      <c r="M693" s="1">
        <v>71.055000000000007</v>
      </c>
    </row>
    <row r="694" spans="1:13" x14ac:dyDescent="0.35">
      <c r="A694" s="1" t="s">
        <v>225</v>
      </c>
      <c r="B694" s="1">
        <v>2019</v>
      </c>
      <c r="C694" s="2">
        <v>43485</v>
      </c>
      <c r="D694" s="1" t="s">
        <v>66</v>
      </c>
      <c r="E694" s="1" t="s">
        <v>208</v>
      </c>
      <c r="F694" s="1" t="s">
        <v>58</v>
      </c>
      <c r="G694" s="11">
        <f>(C694-VLOOKUP(E694,Riders!$A$2:$C$1999,2,FALSE))/365</f>
        <v>119.13698630136986</v>
      </c>
      <c r="H694" s="1">
        <v>22</v>
      </c>
      <c r="I694" s="1">
        <v>5.0140000000000002</v>
      </c>
      <c r="J694" s="46">
        <f t="shared" si="33"/>
        <v>5.1470240054192127</v>
      </c>
      <c r="K694" s="50">
        <f t="shared" si="34"/>
        <v>0.13302400541921244</v>
      </c>
      <c r="L694" s="46">
        <f t="shared" si="32"/>
        <v>10.161024005419213</v>
      </c>
      <c r="M694" s="1">
        <v>70.858999999999995</v>
      </c>
    </row>
    <row r="695" spans="1:13" x14ac:dyDescent="0.35">
      <c r="A695" s="1" t="s">
        <v>225</v>
      </c>
      <c r="B695" s="1">
        <v>2019</v>
      </c>
      <c r="C695" s="2">
        <v>43485</v>
      </c>
      <c r="D695" s="1" t="s">
        <v>66</v>
      </c>
      <c r="E695" s="1" t="s">
        <v>209</v>
      </c>
      <c r="F695" s="1" t="s">
        <v>198</v>
      </c>
      <c r="G695" s="11" t="e">
        <f>(C695-VLOOKUP(E695,Riders!$A$2:$C$1999,2,FALSE))/365</f>
        <v>#N/A</v>
      </c>
      <c r="H695" s="1">
        <v>23</v>
      </c>
      <c r="I695" s="1">
        <v>5.04</v>
      </c>
      <c r="J695" s="46">
        <f t="shared" si="33"/>
        <v>5.1290606330240243</v>
      </c>
      <c r="K695" s="50">
        <f t="shared" si="34"/>
        <v>8.9060633024024227E-2</v>
      </c>
      <c r="L695" s="46">
        <f t="shared" si="32"/>
        <v>10.169060633024024</v>
      </c>
      <c r="M695" s="1">
        <v>70.802999999999997</v>
      </c>
    </row>
    <row r="696" spans="1:13" x14ac:dyDescent="0.35">
      <c r="A696" s="1" t="s">
        <v>225</v>
      </c>
      <c r="B696" s="1">
        <v>2019</v>
      </c>
      <c r="C696" s="2">
        <v>43485</v>
      </c>
      <c r="D696" s="1" t="s">
        <v>66</v>
      </c>
      <c r="E696" s="1" t="s">
        <v>134</v>
      </c>
      <c r="F696" s="1" t="s">
        <v>216</v>
      </c>
      <c r="G696" s="11">
        <f>(C696-VLOOKUP(E696,Riders!$A$2:$C$1999,2,FALSE))/365</f>
        <v>19.263013698630136</v>
      </c>
      <c r="H696" s="1">
        <v>24</v>
      </c>
      <c r="I696" s="1">
        <v>5.0510000000000002</v>
      </c>
      <c r="J696" s="46">
        <f t="shared" si="33"/>
        <v>5.1510574149120067</v>
      </c>
      <c r="K696" s="50">
        <f t="shared" si="34"/>
        <v>0.10005741491200659</v>
      </c>
      <c r="L696" s="46">
        <f t="shared" si="32"/>
        <v>10.202057414912007</v>
      </c>
      <c r="M696" s="1">
        <v>70.573999999999998</v>
      </c>
    </row>
    <row r="697" spans="1:13" x14ac:dyDescent="0.35">
      <c r="A697" s="1" t="s">
        <v>225</v>
      </c>
      <c r="B697" s="1">
        <v>2019</v>
      </c>
      <c r="C697" s="2">
        <v>43485</v>
      </c>
      <c r="D697" s="1" t="s">
        <v>66</v>
      </c>
      <c r="E697" s="1" t="s">
        <v>1047</v>
      </c>
      <c r="F697" s="1" t="s">
        <v>198</v>
      </c>
      <c r="G697" s="11" t="e">
        <f>(C697-VLOOKUP(E697,Riders!$A$2:$C$1999,2,FALSE))/365</f>
        <v>#N/A</v>
      </c>
      <c r="H697" s="1">
        <v>25</v>
      </c>
      <c r="I697" s="1">
        <v>5.0430000000000001</v>
      </c>
      <c r="J697" s="46">
        <f t="shared" si="33"/>
        <v>5.1969271827400325</v>
      </c>
      <c r="K697" s="50">
        <f t="shared" si="34"/>
        <v>0.15392718274003236</v>
      </c>
      <c r="L697" s="46">
        <f t="shared" si="32"/>
        <v>10.239927182740033</v>
      </c>
      <c r="M697" s="1">
        <v>70.313000000000002</v>
      </c>
    </row>
    <row r="698" spans="1:13" x14ac:dyDescent="0.35">
      <c r="A698" s="1" t="s">
        <v>225</v>
      </c>
      <c r="B698" s="1">
        <v>2019</v>
      </c>
      <c r="C698" s="2">
        <v>43485</v>
      </c>
      <c r="D698" s="1" t="s">
        <v>66</v>
      </c>
      <c r="E698" s="1" t="s">
        <v>915</v>
      </c>
      <c r="F698" s="1" t="s">
        <v>95</v>
      </c>
      <c r="G698" s="11" t="e">
        <f>(C698-VLOOKUP(E698,Riders!$A$2:$C$1999,2,FALSE))/365</f>
        <v>#N/A</v>
      </c>
      <c r="H698" s="1">
        <v>26</v>
      </c>
      <c r="I698" s="1">
        <v>5.1239999999999997</v>
      </c>
      <c r="J698" s="46">
        <f t="shared" si="33"/>
        <v>5.2729617767252455</v>
      </c>
      <c r="K698" s="50">
        <f t="shared" si="34"/>
        <v>0.1489617767252458</v>
      </c>
      <c r="L698" s="46">
        <f t="shared" si="32"/>
        <v>10.396961776725245</v>
      </c>
      <c r="M698" s="1">
        <v>69.251000000000005</v>
      </c>
    </row>
    <row r="699" spans="1:13" x14ac:dyDescent="0.35">
      <c r="A699" s="4" t="s">
        <v>288</v>
      </c>
      <c r="B699" s="4">
        <v>2018</v>
      </c>
      <c r="C699" s="5">
        <v>43450</v>
      </c>
      <c r="D699" s="4" t="s">
        <v>66</v>
      </c>
      <c r="E699" s="4" t="s">
        <v>92</v>
      </c>
      <c r="F699" s="4" t="s">
        <v>23</v>
      </c>
      <c r="G699" s="11">
        <f>(C699-VLOOKUP(E699,Riders!$A$2:$C$1999,2,FALSE))/365</f>
        <v>21.772602739726029</v>
      </c>
      <c r="H699" s="4">
        <v>1</v>
      </c>
      <c r="I699" s="4">
        <v>4.7850000000000001</v>
      </c>
      <c r="J699" s="50">
        <f t="shared" si="33"/>
        <v>4.8619484826153947</v>
      </c>
      <c r="K699" s="50">
        <f t="shared" si="34"/>
        <v>7.6948482615394553E-2</v>
      </c>
      <c r="L699" s="50">
        <f t="shared" si="32"/>
        <v>9.6469484826153948</v>
      </c>
      <c r="M699" s="4">
        <v>74.635000000000005</v>
      </c>
    </row>
    <row r="700" spans="1:13" x14ac:dyDescent="0.35">
      <c r="A700" s="4" t="s">
        <v>288</v>
      </c>
      <c r="B700" s="4">
        <v>2018</v>
      </c>
      <c r="C700" s="5">
        <v>43450</v>
      </c>
      <c r="D700" s="4" t="s">
        <v>66</v>
      </c>
      <c r="E700" s="4" t="s">
        <v>22</v>
      </c>
      <c r="F700" s="4" t="s">
        <v>23</v>
      </c>
      <c r="G700" s="11">
        <f>(C700-VLOOKUP(E700,Riders!$A$2:$C$1999,2,FALSE))/365</f>
        <v>25.769863013698629</v>
      </c>
      <c r="H700" s="4">
        <v>2</v>
      </c>
      <c r="I700" s="4">
        <v>4.8</v>
      </c>
      <c r="J700" s="50">
        <f t="shared" si="33"/>
        <v>4.8890097024666597</v>
      </c>
      <c r="K700" s="50">
        <f t="shared" si="34"/>
        <v>8.9009702466659846E-2</v>
      </c>
      <c r="L700" s="50">
        <f t="shared" si="32"/>
        <v>9.6890097024666595</v>
      </c>
      <c r="M700" s="4">
        <v>74.311000000000007</v>
      </c>
    </row>
    <row r="701" spans="1:13" x14ac:dyDescent="0.35">
      <c r="A701" s="4" t="s">
        <v>288</v>
      </c>
      <c r="B701" s="4">
        <v>2018</v>
      </c>
      <c r="C701" s="5">
        <v>43450</v>
      </c>
      <c r="D701" s="4" t="s">
        <v>66</v>
      </c>
      <c r="E701" s="4" t="s">
        <v>106</v>
      </c>
      <c r="F701" s="4" t="s">
        <v>102</v>
      </c>
      <c r="G701" s="11">
        <f>(C701-VLOOKUP(E701,Riders!$A$2:$C$1999,2,FALSE))/365</f>
        <v>26.328767123287673</v>
      </c>
      <c r="H701" s="4">
        <v>3</v>
      </c>
      <c r="I701" s="4">
        <v>4.8419999999999996</v>
      </c>
      <c r="J701" s="50">
        <f t="shared" si="33"/>
        <v>4.8659524310330893</v>
      </c>
      <c r="K701" s="50">
        <f t="shared" si="34"/>
        <v>2.3952431033089638E-2</v>
      </c>
      <c r="L701" s="50">
        <f t="shared" si="32"/>
        <v>9.7079524310330889</v>
      </c>
      <c r="M701" s="4">
        <v>74.165999999999997</v>
      </c>
    </row>
    <row r="702" spans="1:13" x14ac:dyDescent="0.35">
      <c r="A702" s="4" t="s">
        <v>288</v>
      </c>
      <c r="B702" s="4">
        <v>2018</v>
      </c>
      <c r="C702" s="5">
        <v>43450</v>
      </c>
      <c r="D702" s="4" t="s">
        <v>66</v>
      </c>
      <c r="E702" s="4" t="s">
        <v>128</v>
      </c>
      <c r="F702" s="4" t="s">
        <v>104</v>
      </c>
      <c r="G702" s="11">
        <f>(C702-VLOOKUP(E702,Riders!$A$2:$C$1999,2,FALSE))/365</f>
        <v>20.243835616438357</v>
      </c>
      <c r="H702" s="4">
        <v>4</v>
      </c>
      <c r="I702" s="4">
        <v>4.7990000000000004</v>
      </c>
      <c r="J702" s="50">
        <f t="shared" si="33"/>
        <v>4.9659627710794352</v>
      </c>
      <c r="K702" s="50">
        <f t="shared" si="34"/>
        <v>0.1669627710794348</v>
      </c>
      <c r="L702" s="50">
        <f t="shared" si="32"/>
        <v>9.7649627710794356</v>
      </c>
      <c r="M702" s="4">
        <v>73.733000000000004</v>
      </c>
    </row>
    <row r="703" spans="1:13" x14ac:dyDescent="0.35">
      <c r="A703" s="4" t="s">
        <v>288</v>
      </c>
      <c r="B703" s="4">
        <v>2018</v>
      </c>
      <c r="C703" s="5">
        <v>43450</v>
      </c>
      <c r="D703" s="4" t="s">
        <v>66</v>
      </c>
      <c r="E703" s="4" t="s">
        <v>112</v>
      </c>
      <c r="F703" s="4" t="s">
        <v>75</v>
      </c>
      <c r="G703" s="11">
        <f>(C703-VLOOKUP(E703,Riders!$A$2:$C$1999,2,FALSE))/365</f>
        <v>21.663013698630138</v>
      </c>
      <c r="H703" s="4">
        <v>5</v>
      </c>
      <c r="I703" s="4">
        <v>4.8719999999999999</v>
      </c>
      <c r="J703" s="50">
        <f t="shared" si="33"/>
        <v>4.9360616818101324</v>
      </c>
      <c r="K703" s="50">
        <f t="shared" si="34"/>
        <v>6.4061681810132498E-2</v>
      </c>
      <c r="L703" s="50">
        <f t="shared" ref="L703:L733" si="35">720/M703</f>
        <v>9.8080616818101323</v>
      </c>
      <c r="M703" s="4">
        <v>73.409000000000006</v>
      </c>
    </row>
    <row r="704" spans="1:13" x14ac:dyDescent="0.35">
      <c r="A704" s="4" t="s">
        <v>288</v>
      </c>
      <c r="B704" s="4">
        <v>2018</v>
      </c>
      <c r="C704" s="5">
        <v>43450</v>
      </c>
      <c r="D704" s="4" t="s">
        <v>66</v>
      </c>
      <c r="E704" s="4" t="s">
        <v>755</v>
      </c>
      <c r="F704" s="4" t="s">
        <v>109</v>
      </c>
      <c r="G704" s="11">
        <f>(C704-VLOOKUP(E704,Riders!$A$2:$C$1999,2,FALSE))/365</f>
        <v>25.175342465753424</v>
      </c>
      <c r="H704" s="4">
        <v>6</v>
      </c>
      <c r="I704" s="4">
        <v>4.8819999999999997</v>
      </c>
      <c r="J704" s="50">
        <f t="shared" si="33"/>
        <v>4.926997030053677</v>
      </c>
      <c r="K704" s="50">
        <f t="shared" si="34"/>
        <v>4.4997030053677278E-2</v>
      </c>
      <c r="L704" s="50">
        <f t="shared" si="35"/>
        <v>9.8089970300536766</v>
      </c>
      <c r="M704" s="4">
        <v>73.402000000000001</v>
      </c>
    </row>
    <row r="705" spans="1:13" x14ac:dyDescent="0.35">
      <c r="A705" s="4" t="s">
        <v>288</v>
      </c>
      <c r="B705" s="4">
        <v>2018</v>
      </c>
      <c r="C705" s="5">
        <v>43450</v>
      </c>
      <c r="D705" s="4" t="s">
        <v>66</v>
      </c>
      <c r="E705" s="4" t="s">
        <v>311</v>
      </c>
      <c r="F705" s="4" t="s">
        <v>113</v>
      </c>
      <c r="G705" s="11">
        <f>(C705-VLOOKUP(E705,Riders!$A$2:$C$1999,2,FALSE))/365</f>
        <v>23.230136986301371</v>
      </c>
      <c r="H705" s="4">
        <v>7</v>
      </c>
      <c r="I705" s="4">
        <v>4.8579999999999997</v>
      </c>
      <c r="J705" s="50">
        <f t="shared" si="33"/>
        <v>4.9530019485739976</v>
      </c>
      <c r="K705" s="50">
        <f t="shared" si="34"/>
        <v>9.5001948573997907E-2</v>
      </c>
      <c r="L705" s="50">
        <f t="shared" si="35"/>
        <v>9.8110019485739972</v>
      </c>
      <c r="M705" s="4">
        <v>73.387</v>
      </c>
    </row>
    <row r="706" spans="1:13" x14ac:dyDescent="0.35">
      <c r="A706" s="4" t="s">
        <v>288</v>
      </c>
      <c r="B706" s="4">
        <v>2018</v>
      </c>
      <c r="C706" s="5">
        <v>43450</v>
      </c>
      <c r="D706" s="4" t="s">
        <v>66</v>
      </c>
      <c r="E706" s="4" t="s">
        <v>202</v>
      </c>
      <c r="F706" s="4" t="s">
        <v>46</v>
      </c>
      <c r="G706" s="11">
        <f>(C706-VLOOKUP(E706,Riders!$A$2:$C$1999,2,FALSE))/365</f>
        <v>23.424657534246574</v>
      </c>
      <c r="H706" s="4">
        <v>8</v>
      </c>
      <c r="I706" s="4">
        <v>4.8810000000000002</v>
      </c>
      <c r="J706" s="50">
        <f t="shared" si="33"/>
        <v>4.9309378577269012</v>
      </c>
      <c r="K706" s="50">
        <f t="shared" si="34"/>
        <v>4.9937857726900958E-2</v>
      </c>
      <c r="L706" s="50">
        <f t="shared" si="35"/>
        <v>9.8119378577269014</v>
      </c>
      <c r="M706" s="4">
        <v>73.38</v>
      </c>
    </row>
    <row r="707" spans="1:13" x14ac:dyDescent="0.35">
      <c r="A707" s="4" t="s">
        <v>288</v>
      </c>
      <c r="B707" s="4">
        <v>2018</v>
      </c>
      <c r="C707" s="5">
        <v>43450</v>
      </c>
      <c r="D707" s="4" t="s">
        <v>66</v>
      </c>
      <c r="E707" s="4" t="s">
        <v>192</v>
      </c>
      <c r="F707" s="4" t="s">
        <v>113</v>
      </c>
      <c r="G707" s="11" t="e">
        <f>(C707-VLOOKUP(E707,Riders!$A$2:$C$1999,2,FALSE))/365</f>
        <v>#N/A</v>
      </c>
      <c r="H707" s="4">
        <v>9</v>
      </c>
      <c r="I707" s="4">
        <v>4.8890000000000002</v>
      </c>
      <c r="J707" s="50">
        <f t="shared" si="33"/>
        <v>4.957961801994009</v>
      </c>
      <c r="K707" s="50">
        <f t="shared" si="34"/>
        <v>6.8961801994008809E-2</v>
      </c>
      <c r="L707" s="50">
        <f t="shared" si="35"/>
        <v>9.8469618019940093</v>
      </c>
      <c r="M707" s="4">
        <v>73.119</v>
      </c>
    </row>
    <row r="708" spans="1:13" x14ac:dyDescent="0.35">
      <c r="A708" s="4" t="s">
        <v>288</v>
      </c>
      <c r="B708" s="4">
        <v>2018</v>
      </c>
      <c r="C708" s="5">
        <v>43450</v>
      </c>
      <c r="D708" s="4" t="s">
        <v>66</v>
      </c>
      <c r="E708" s="4" t="s">
        <v>219</v>
      </c>
      <c r="F708" s="4" t="s">
        <v>228</v>
      </c>
      <c r="G708" s="11" t="e">
        <f>(C708-VLOOKUP(E708,Riders!$A$2:$C$1999,2,FALSE))/365</f>
        <v>#N/A</v>
      </c>
      <c r="H708" s="4">
        <v>10</v>
      </c>
      <c r="I708" s="4">
        <v>4.9009999999999998</v>
      </c>
      <c r="J708" s="50">
        <f t="shared" si="33"/>
        <v>4.9759496687106459</v>
      </c>
      <c r="K708" s="50">
        <f t="shared" si="34"/>
        <v>7.4949668710646122E-2</v>
      </c>
      <c r="L708" s="50">
        <f t="shared" si="35"/>
        <v>9.8769496687106457</v>
      </c>
      <c r="M708" s="4">
        <v>72.897000000000006</v>
      </c>
    </row>
    <row r="709" spans="1:13" x14ac:dyDescent="0.35">
      <c r="A709" s="4" t="s">
        <v>288</v>
      </c>
      <c r="B709" s="4">
        <v>2018</v>
      </c>
      <c r="C709" s="5">
        <v>43450</v>
      </c>
      <c r="D709" s="4" t="s">
        <v>66</v>
      </c>
      <c r="E709" s="4" t="s">
        <v>143</v>
      </c>
      <c r="F709" s="4" t="s">
        <v>95</v>
      </c>
      <c r="G709" s="11">
        <f>(C709-VLOOKUP(E709,Riders!$A$2:$C$1999,2,FALSE))/365</f>
        <v>23.704109589041096</v>
      </c>
      <c r="H709" s="4">
        <v>11</v>
      </c>
      <c r="I709" s="4">
        <v>4.8769999999999998</v>
      </c>
      <c r="J709" s="50">
        <f t="shared" ref="J709:J733" si="36">L709-I709</f>
        <v>5.003066964898319</v>
      </c>
      <c r="K709" s="50">
        <f t="shared" si="34"/>
        <v>0.12606696489831926</v>
      </c>
      <c r="L709" s="50">
        <f t="shared" si="35"/>
        <v>9.8800669648983188</v>
      </c>
      <c r="M709" s="4">
        <v>72.873999999999995</v>
      </c>
    </row>
    <row r="710" spans="1:13" x14ac:dyDescent="0.35">
      <c r="A710" s="4" t="s">
        <v>288</v>
      </c>
      <c r="B710" s="4">
        <v>2018</v>
      </c>
      <c r="C710" s="5">
        <v>43450</v>
      </c>
      <c r="D710" s="4" t="s">
        <v>66</v>
      </c>
      <c r="E710" s="4" t="s">
        <v>312</v>
      </c>
      <c r="F710" s="4" t="s">
        <v>104</v>
      </c>
      <c r="G710" s="11">
        <f>(C710-VLOOKUP(E710,Riders!$A$2:$C$1999,2,FALSE))/365</f>
        <v>119.04109589041096</v>
      </c>
      <c r="H710" s="4">
        <v>12</v>
      </c>
      <c r="I710" s="4">
        <v>4.8819999999999997</v>
      </c>
      <c r="J710" s="50">
        <f t="shared" si="36"/>
        <v>4.9999654131210551</v>
      </c>
      <c r="K710" s="50">
        <f t="shared" si="34"/>
        <v>0.11796541312105546</v>
      </c>
      <c r="L710" s="50">
        <f t="shared" si="35"/>
        <v>9.8819654131210548</v>
      </c>
      <c r="M710" s="4">
        <v>72.86</v>
      </c>
    </row>
    <row r="711" spans="1:13" x14ac:dyDescent="0.35">
      <c r="A711" s="4" t="s">
        <v>288</v>
      </c>
      <c r="B711" s="4">
        <v>2018</v>
      </c>
      <c r="C711" s="5">
        <v>43450</v>
      </c>
      <c r="D711" s="4" t="s">
        <v>66</v>
      </c>
      <c r="E711" s="4" t="s">
        <v>48</v>
      </c>
      <c r="F711" s="4" t="s">
        <v>27</v>
      </c>
      <c r="G711" s="11">
        <f>(C711-VLOOKUP(E711,Riders!$A$2:$C$1999,2,FALSE))/365</f>
        <v>28.098630136986301</v>
      </c>
      <c r="H711" s="4">
        <v>13</v>
      </c>
      <c r="I711" s="4">
        <v>4.9340000000000002</v>
      </c>
      <c r="J711" s="50">
        <f t="shared" si="36"/>
        <v>4.9520359741864626</v>
      </c>
      <c r="K711" s="50">
        <f t="shared" si="34"/>
        <v>1.8035974186462411E-2</v>
      </c>
      <c r="L711" s="50">
        <f t="shared" si="35"/>
        <v>9.8860359741864627</v>
      </c>
      <c r="M711" s="4">
        <v>72.83</v>
      </c>
    </row>
    <row r="712" spans="1:13" x14ac:dyDescent="0.35">
      <c r="A712" s="4" t="s">
        <v>288</v>
      </c>
      <c r="B712" s="4">
        <v>2018</v>
      </c>
      <c r="C712" s="5">
        <v>43450</v>
      </c>
      <c r="D712" s="4" t="s">
        <v>66</v>
      </c>
      <c r="E712" s="4" t="s">
        <v>183</v>
      </c>
      <c r="F712" s="4" t="s">
        <v>33</v>
      </c>
      <c r="G712" s="11">
        <f>(C712-VLOOKUP(E712,Riders!$A$2:$C$1999,2,FALSE))/365</f>
        <v>27.471232876712328</v>
      </c>
      <c r="H712" s="4">
        <v>14</v>
      </c>
      <c r="I712" s="4">
        <v>4.8929999999999998</v>
      </c>
      <c r="J712" s="50">
        <f t="shared" si="36"/>
        <v>4.999963629618434</v>
      </c>
      <c r="K712" s="50">
        <f t="shared" si="34"/>
        <v>0.1069636296184342</v>
      </c>
      <c r="L712" s="50">
        <f t="shared" si="35"/>
        <v>9.8929636296184338</v>
      </c>
      <c r="M712" s="4">
        <v>72.778999999999996</v>
      </c>
    </row>
    <row r="713" spans="1:13" x14ac:dyDescent="0.35">
      <c r="A713" s="4" t="s">
        <v>288</v>
      </c>
      <c r="B713" s="4">
        <v>2018</v>
      </c>
      <c r="C713" s="5">
        <v>43450</v>
      </c>
      <c r="D713" s="4" t="s">
        <v>66</v>
      </c>
      <c r="E713" s="4" t="s">
        <v>953</v>
      </c>
      <c r="F713" s="4" t="s">
        <v>29</v>
      </c>
      <c r="G713" s="11" t="e">
        <f>(C713-VLOOKUP(E713,Riders!$A$2:$C$1999,2,FALSE))/365</f>
        <v>#N/A</v>
      </c>
      <c r="H713" s="4">
        <v>15</v>
      </c>
      <c r="I713" s="4">
        <v>4.9109999999999996</v>
      </c>
      <c r="J713" s="50">
        <f t="shared" si="36"/>
        <v>4.9989843091915116</v>
      </c>
      <c r="K713" s="50">
        <f t="shared" si="34"/>
        <v>8.7984309191512011E-2</v>
      </c>
      <c r="L713" s="50">
        <f t="shared" si="35"/>
        <v>9.9099843091915112</v>
      </c>
      <c r="M713" s="4">
        <v>72.653999999999996</v>
      </c>
    </row>
    <row r="714" spans="1:13" x14ac:dyDescent="0.35">
      <c r="A714" s="4" t="s">
        <v>288</v>
      </c>
      <c r="B714" s="4">
        <v>2018</v>
      </c>
      <c r="C714" s="5">
        <v>43450</v>
      </c>
      <c r="D714" s="4" t="s">
        <v>66</v>
      </c>
      <c r="E714" s="3" t="s">
        <v>28</v>
      </c>
      <c r="F714" s="4" t="s">
        <v>29</v>
      </c>
      <c r="G714" s="11">
        <f>(C714-VLOOKUP(E714,Riders!$A$2:$C$1999,2,FALSE))/365</f>
        <v>22.994520547945207</v>
      </c>
      <c r="H714" s="4">
        <v>16</v>
      </c>
      <c r="I714" s="4">
        <v>4.9290000000000003</v>
      </c>
      <c r="J714" s="50">
        <f t="shared" si="36"/>
        <v>4.9879455807611262</v>
      </c>
      <c r="K714" s="50">
        <f t="shared" si="34"/>
        <v>5.8945580761125882E-2</v>
      </c>
      <c r="L714" s="50">
        <f t="shared" si="35"/>
        <v>9.9169455807611264</v>
      </c>
      <c r="M714" s="4">
        <v>72.602999999999994</v>
      </c>
    </row>
    <row r="715" spans="1:13" x14ac:dyDescent="0.35">
      <c r="A715" s="4" t="s">
        <v>288</v>
      </c>
      <c r="B715" s="4">
        <v>2018</v>
      </c>
      <c r="C715" s="5">
        <v>43450</v>
      </c>
      <c r="D715" s="4" t="s">
        <v>66</v>
      </c>
      <c r="E715" s="4" t="s">
        <v>1009</v>
      </c>
      <c r="F715" s="4" t="s">
        <v>37</v>
      </c>
      <c r="G715" s="11" t="e">
        <f>(C715-VLOOKUP(E715,Riders!$A$2:$C$1999,2,FALSE))/365</f>
        <v>#N/A</v>
      </c>
      <c r="H715" s="4">
        <v>17</v>
      </c>
      <c r="I715" s="4">
        <v>4.9409999999999998</v>
      </c>
      <c r="J715" s="50">
        <f t="shared" si="36"/>
        <v>5.0030646364201372</v>
      </c>
      <c r="K715" s="50">
        <f t="shared" si="34"/>
        <v>6.2064636420137376E-2</v>
      </c>
      <c r="L715" s="50">
        <f t="shared" si="35"/>
        <v>9.944064636420137</v>
      </c>
      <c r="M715" s="4">
        <v>72.405000000000001</v>
      </c>
    </row>
    <row r="716" spans="1:13" x14ac:dyDescent="0.35">
      <c r="A716" s="4" t="s">
        <v>288</v>
      </c>
      <c r="B716" s="4">
        <v>2018</v>
      </c>
      <c r="C716" s="5">
        <v>43450</v>
      </c>
      <c r="D716" s="4" t="s">
        <v>66</v>
      </c>
      <c r="E716" s="4" t="s">
        <v>213</v>
      </c>
      <c r="F716" s="4" t="s">
        <v>42</v>
      </c>
      <c r="G716" s="11">
        <f>(C716-VLOOKUP(E716,Riders!$A$2:$C$1999,2,FALSE))/365</f>
        <v>119.04109589041096</v>
      </c>
      <c r="H716" s="4">
        <v>18</v>
      </c>
      <c r="I716" s="4">
        <v>4.9119999999999999</v>
      </c>
      <c r="J716" s="50">
        <f t="shared" si="36"/>
        <v>5.0409997235277855</v>
      </c>
      <c r="K716" s="50">
        <f t="shared" si="34"/>
        <v>0.12899972352778555</v>
      </c>
      <c r="L716" s="50">
        <f t="shared" si="35"/>
        <v>9.9529997235277854</v>
      </c>
      <c r="M716" s="4">
        <v>72.34</v>
      </c>
    </row>
    <row r="717" spans="1:13" x14ac:dyDescent="0.35">
      <c r="A717" s="4" t="s">
        <v>288</v>
      </c>
      <c r="B717" s="4">
        <v>2018</v>
      </c>
      <c r="C717" s="5">
        <v>43450</v>
      </c>
      <c r="D717" s="4" t="s">
        <v>66</v>
      </c>
      <c r="E717" s="4" t="s">
        <v>26</v>
      </c>
      <c r="F717" s="4" t="s">
        <v>27</v>
      </c>
      <c r="G717" s="11">
        <f>(C717-VLOOKUP(E717,Riders!$A$2:$C$1999,2,FALSE))/365</f>
        <v>21.230136986301371</v>
      </c>
      <c r="H717" s="4">
        <v>19</v>
      </c>
      <c r="I717" s="4">
        <v>4.9400000000000004</v>
      </c>
      <c r="J717" s="50">
        <f t="shared" si="36"/>
        <v>5.0540313423927357</v>
      </c>
      <c r="K717" s="50">
        <f t="shared" si="34"/>
        <v>0.11403134239273527</v>
      </c>
      <c r="L717" s="50">
        <f t="shared" si="35"/>
        <v>9.9940313423927361</v>
      </c>
      <c r="M717" s="4">
        <v>72.043000000000006</v>
      </c>
    </row>
    <row r="718" spans="1:13" x14ac:dyDescent="0.35">
      <c r="A718" s="4" t="s">
        <v>288</v>
      </c>
      <c r="B718" s="4">
        <v>2018</v>
      </c>
      <c r="C718" s="5">
        <v>43450</v>
      </c>
      <c r="D718" s="4" t="s">
        <v>66</v>
      </c>
      <c r="E718" s="4" t="s">
        <v>100</v>
      </c>
      <c r="F718" s="4" t="s">
        <v>44</v>
      </c>
      <c r="G718" s="11">
        <f>(C718-VLOOKUP(E718,Riders!$A$2:$C$1999,2,FALSE))/365</f>
        <v>20.147945205479452</v>
      </c>
      <c r="H718" s="4">
        <v>20</v>
      </c>
      <c r="I718" s="4">
        <v>5.0270000000000001</v>
      </c>
      <c r="J718" s="50">
        <f t="shared" si="36"/>
        <v>5.0149810597079467</v>
      </c>
      <c r="K718" s="50">
        <f t="shared" si="34"/>
        <v>-1.2018940292053415E-2</v>
      </c>
      <c r="L718" s="50">
        <f t="shared" si="35"/>
        <v>10.041981059707947</v>
      </c>
      <c r="M718" s="4">
        <v>71.698999999999998</v>
      </c>
    </row>
    <row r="719" spans="1:13" x14ac:dyDescent="0.35">
      <c r="A719" s="4" t="s">
        <v>288</v>
      </c>
      <c r="B719" s="4">
        <v>2018</v>
      </c>
      <c r="C719" s="5">
        <v>43450</v>
      </c>
      <c r="D719" s="4" t="s">
        <v>66</v>
      </c>
      <c r="E719" s="4" t="s">
        <v>196</v>
      </c>
      <c r="F719" s="4" t="s">
        <v>52</v>
      </c>
      <c r="G719" s="11">
        <f>(C719-VLOOKUP(E719,Riders!$A$2:$C$1999,2,FALSE))/365</f>
        <v>119.04109589041096</v>
      </c>
      <c r="H719" s="4">
        <v>21</v>
      </c>
      <c r="I719" s="4">
        <v>4.9580000000000002</v>
      </c>
      <c r="J719" s="50">
        <f t="shared" si="36"/>
        <v>5.087063269947123</v>
      </c>
      <c r="K719" s="50">
        <f t="shared" si="34"/>
        <v>0.12906326994712281</v>
      </c>
      <c r="L719" s="50">
        <f t="shared" si="35"/>
        <v>10.045063269947123</v>
      </c>
      <c r="M719" s="4">
        <v>71.677000000000007</v>
      </c>
    </row>
    <row r="720" spans="1:13" x14ac:dyDescent="0.35">
      <c r="A720" s="4" t="s">
        <v>288</v>
      </c>
      <c r="B720" s="4">
        <v>2018</v>
      </c>
      <c r="C720" s="5">
        <v>43450</v>
      </c>
      <c r="D720" s="4" t="s">
        <v>66</v>
      </c>
      <c r="E720" s="4" t="s">
        <v>756</v>
      </c>
      <c r="F720" s="4" t="s">
        <v>82</v>
      </c>
      <c r="G720" s="11" t="e">
        <f>(C720-VLOOKUP(E720,Riders!$A$2:$C$1999,2,FALSE))/365</f>
        <v>#N/A</v>
      </c>
      <c r="H720" s="4">
        <v>22</v>
      </c>
      <c r="I720" s="4">
        <v>4.9790000000000001</v>
      </c>
      <c r="J720" s="50">
        <f t="shared" si="36"/>
        <v>5.1050336134453778</v>
      </c>
      <c r="K720" s="50">
        <f t="shared" si="34"/>
        <v>0.12603361344537767</v>
      </c>
      <c r="L720" s="50">
        <f t="shared" si="35"/>
        <v>10.084033613445378</v>
      </c>
      <c r="M720" s="4">
        <v>71.400000000000006</v>
      </c>
    </row>
    <row r="721" spans="1:13" x14ac:dyDescent="0.35">
      <c r="A721" s="4" t="s">
        <v>288</v>
      </c>
      <c r="B721" s="4">
        <v>2018</v>
      </c>
      <c r="C721" s="5">
        <v>43450</v>
      </c>
      <c r="D721" s="4" t="s">
        <v>66</v>
      </c>
      <c r="E721" s="4" t="s">
        <v>258</v>
      </c>
      <c r="F721" s="4" t="s">
        <v>256</v>
      </c>
      <c r="G721" s="11">
        <f>(C721-VLOOKUP(E721,Riders!$A$2:$C$1999,2,FALSE))/365</f>
        <v>119.04109589041096</v>
      </c>
      <c r="H721" s="4">
        <v>23</v>
      </c>
      <c r="I721" s="4">
        <v>5.0119999999999996</v>
      </c>
      <c r="J721" s="50">
        <f t="shared" si="36"/>
        <v>5.0819296228795752</v>
      </c>
      <c r="K721" s="50">
        <f t="shared" si="34"/>
        <v>6.9929622879575604E-2</v>
      </c>
      <c r="L721" s="50">
        <f t="shared" si="35"/>
        <v>10.093929622879575</v>
      </c>
      <c r="M721" s="4">
        <v>71.33</v>
      </c>
    </row>
    <row r="722" spans="1:13" x14ac:dyDescent="0.35">
      <c r="A722" s="4" t="s">
        <v>288</v>
      </c>
      <c r="B722" s="4">
        <v>2018</v>
      </c>
      <c r="C722" s="5">
        <v>43450</v>
      </c>
      <c r="D722" s="4" t="s">
        <v>66</v>
      </c>
      <c r="E722" s="4" t="s">
        <v>93</v>
      </c>
      <c r="F722" s="4" t="s">
        <v>52</v>
      </c>
      <c r="G722" s="11">
        <f>(C722-VLOOKUP(E722,Riders!$A$2:$C$1999,2,FALSE))/365</f>
        <v>23.07123287671233</v>
      </c>
      <c r="H722" s="4">
        <v>24</v>
      </c>
      <c r="I722" s="4">
        <v>4.9770000000000003</v>
      </c>
      <c r="J722" s="50">
        <f t="shared" si="36"/>
        <v>5.1299653836435599</v>
      </c>
      <c r="K722" s="50">
        <f t="shared" si="34"/>
        <v>0.1529653836435596</v>
      </c>
      <c r="L722" s="50">
        <f t="shared" si="35"/>
        <v>10.10696538364356</v>
      </c>
      <c r="M722" s="4">
        <v>71.238</v>
      </c>
    </row>
    <row r="723" spans="1:13" x14ac:dyDescent="0.35">
      <c r="A723" s="4" t="s">
        <v>288</v>
      </c>
      <c r="B723" s="4">
        <v>2018</v>
      </c>
      <c r="C723" s="5">
        <v>43450</v>
      </c>
      <c r="D723" s="4" t="s">
        <v>66</v>
      </c>
      <c r="E723" s="4" t="s">
        <v>289</v>
      </c>
      <c r="F723" s="4" t="s">
        <v>207</v>
      </c>
      <c r="G723" s="11" t="e">
        <f>(C723-VLOOKUP(E723,Riders!$A$2:$C$1999,2,FALSE))/365</f>
        <v>#N/A</v>
      </c>
      <c r="H723" s="4">
        <v>25</v>
      </c>
      <c r="I723" s="4">
        <v>5.0110000000000001</v>
      </c>
      <c r="J723" s="50">
        <f t="shared" si="36"/>
        <v>5.0969586135250102</v>
      </c>
      <c r="K723" s="50">
        <f t="shared" si="34"/>
        <v>8.5958613525010108E-2</v>
      </c>
      <c r="L723" s="50">
        <f t="shared" si="35"/>
        <v>10.10795861352501</v>
      </c>
      <c r="M723" s="4">
        <v>71.230999999999995</v>
      </c>
    </row>
    <row r="724" spans="1:13" x14ac:dyDescent="0.35">
      <c r="A724" s="4" t="s">
        <v>288</v>
      </c>
      <c r="B724" s="4">
        <v>2018</v>
      </c>
      <c r="C724" s="5">
        <v>43450</v>
      </c>
      <c r="D724" s="4" t="s">
        <v>66</v>
      </c>
      <c r="E724" s="4" t="s">
        <v>377</v>
      </c>
      <c r="F724" s="4" t="s">
        <v>198</v>
      </c>
      <c r="G724" s="11" t="e">
        <f>(C724-VLOOKUP(E724,Riders!$A$2:$C$1999,2,FALSE))/365</f>
        <v>#N/A</v>
      </c>
      <c r="H724" s="4">
        <v>26</v>
      </c>
      <c r="I724" s="4">
        <v>4.9969999999999999</v>
      </c>
      <c r="J724" s="50">
        <f t="shared" si="36"/>
        <v>5.1369939196036487</v>
      </c>
      <c r="K724" s="50">
        <f t="shared" si="34"/>
        <v>0.13999391960364882</v>
      </c>
      <c r="L724" s="50">
        <f t="shared" si="35"/>
        <v>10.133993919603649</v>
      </c>
      <c r="M724" s="4">
        <v>71.048000000000002</v>
      </c>
    </row>
    <row r="725" spans="1:13" x14ac:dyDescent="0.35">
      <c r="A725" s="4" t="s">
        <v>288</v>
      </c>
      <c r="B725" s="4">
        <v>2018</v>
      </c>
      <c r="C725" s="5">
        <v>43450</v>
      </c>
      <c r="D725" s="4" t="s">
        <v>66</v>
      </c>
      <c r="E725" s="4" t="s">
        <v>215</v>
      </c>
      <c r="F725" s="4" t="s">
        <v>216</v>
      </c>
      <c r="G725" s="11">
        <f>(C725-VLOOKUP(E725,Riders!$A$2:$C$1999,2,FALSE))/365</f>
        <v>119.04109589041096</v>
      </c>
      <c r="H725" s="4">
        <v>27</v>
      </c>
      <c r="I725" s="4">
        <v>5</v>
      </c>
      <c r="J725" s="50">
        <f t="shared" si="36"/>
        <v>5.1379892987890745</v>
      </c>
      <c r="K725" s="50">
        <f t="shared" si="34"/>
        <v>0.13798929878907451</v>
      </c>
      <c r="L725" s="50">
        <f t="shared" si="35"/>
        <v>10.137989298789075</v>
      </c>
      <c r="M725" s="4">
        <v>71.02</v>
      </c>
    </row>
    <row r="726" spans="1:13" x14ac:dyDescent="0.35">
      <c r="A726" s="4" t="s">
        <v>288</v>
      </c>
      <c r="B726" s="4">
        <v>2018</v>
      </c>
      <c r="C726" s="5">
        <v>43450</v>
      </c>
      <c r="D726" s="4" t="s">
        <v>66</v>
      </c>
      <c r="E726" s="4" t="s">
        <v>59</v>
      </c>
      <c r="F726" s="4" t="s">
        <v>37</v>
      </c>
      <c r="G726" s="11">
        <f>(C726-VLOOKUP(E726,Riders!$A$2:$C$1999,2,FALSE))/365</f>
        <v>25.093150684931508</v>
      </c>
      <c r="H726" s="4">
        <v>28</v>
      </c>
      <c r="I726" s="4">
        <v>5.0220000000000002</v>
      </c>
      <c r="J726" s="50">
        <f t="shared" si="36"/>
        <v>5.1249904308243028</v>
      </c>
      <c r="K726" s="50">
        <f t="shared" si="34"/>
        <v>0.10299043082430259</v>
      </c>
      <c r="L726" s="50">
        <f t="shared" si="35"/>
        <v>10.146990430824303</v>
      </c>
      <c r="M726" s="4">
        <v>70.956999999999994</v>
      </c>
    </row>
    <row r="727" spans="1:13" x14ac:dyDescent="0.35">
      <c r="A727" s="4" t="s">
        <v>288</v>
      </c>
      <c r="B727" s="4">
        <v>2018</v>
      </c>
      <c r="C727" s="5">
        <v>43450</v>
      </c>
      <c r="D727" s="4" t="s">
        <v>66</v>
      </c>
      <c r="E727" s="4" t="s">
        <v>313</v>
      </c>
      <c r="F727" s="4" t="s">
        <v>42</v>
      </c>
      <c r="G727" s="11" t="e">
        <f>(C727-VLOOKUP(E727,Riders!$A$2:$C$1999,2,FALSE))/365</f>
        <v>#N/A</v>
      </c>
      <c r="H727" s="4">
        <v>29</v>
      </c>
      <c r="I727" s="4">
        <v>5.0570000000000004</v>
      </c>
      <c r="J727" s="50">
        <f t="shared" si="36"/>
        <v>5.1080407307534834</v>
      </c>
      <c r="K727" s="50">
        <f t="shared" si="34"/>
        <v>5.1040730753483032E-2</v>
      </c>
      <c r="L727" s="50">
        <f t="shared" si="35"/>
        <v>10.165040730753484</v>
      </c>
      <c r="M727" s="4">
        <v>70.831000000000003</v>
      </c>
    </row>
    <row r="728" spans="1:13" x14ac:dyDescent="0.35">
      <c r="A728" s="4" t="s">
        <v>288</v>
      </c>
      <c r="B728" s="4">
        <v>2018</v>
      </c>
      <c r="C728" s="5">
        <v>43450</v>
      </c>
      <c r="D728" s="4" t="s">
        <v>66</v>
      </c>
      <c r="E728" s="4" t="s">
        <v>1129</v>
      </c>
      <c r="F728" s="4" t="s">
        <v>154</v>
      </c>
      <c r="G728" s="11" t="e">
        <f>(C728-VLOOKUP(E728,Riders!$A$2:$C$1999,2,FALSE))/365</f>
        <v>#N/A</v>
      </c>
      <c r="H728" s="4">
        <v>30</v>
      </c>
      <c r="I728" s="4">
        <v>5.03</v>
      </c>
      <c r="J728" s="50">
        <f t="shared" si="36"/>
        <v>5.1350407307534836</v>
      </c>
      <c r="K728" s="50">
        <f t="shared" si="34"/>
        <v>0.1050407307534833</v>
      </c>
      <c r="L728" s="50">
        <f t="shared" si="35"/>
        <v>10.165040730753484</v>
      </c>
      <c r="M728" s="4">
        <v>70.831000000000003</v>
      </c>
    </row>
    <row r="729" spans="1:13" x14ac:dyDescent="0.35">
      <c r="A729" s="4" t="s">
        <v>288</v>
      </c>
      <c r="B729" s="4">
        <v>2018</v>
      </c>
      <c r="C729" s="5">
        <v>43450</v>
      </c>
      <c r="D729" s="4" t="s">
        <v>66</v>
      </c>
      <c r="E729" s="4" t="s">
        <v>800</v>
      </c>
      <c r="F729" s="4" t="s">
        <v>198</v>
      </c>
      <c r="G729" s="11">
        <f>(C729-VLOOKUP(E729,Riders!$A$2:$C$1999,2,FALSE))/365</f>
        <v>24.797260273972604</v>
      </c>
      <c r="H729" s="4">
        <v>31</v>
      </c>
      <c r="I729" s="4">
        <v>5.0250000000000004</v>
      </c>
      <c r="J729" s="50">
        <f t="shared" si="36"/>
        <v>5.1410454083361579</v>
      </c>
      <c r="K729" s="50">
        <f t="shared" si="34"/>
        <v>0.11604540833615751</v>
      </c>
      <c r="L729" s="50">
        <f t="shared" si="35"/>
        <v>10.166045408336158</v>
      </c>
      <c r="M729" s="4">
        <v>70.823999999999998</v>
      </c>
    </row>
    <row r="730" spans="1:13" x14ac:dyDescent="0.35">
      <c r="A730" s="4" t="s">
        <v>288</v>
      </c>
      <c r="B730" s="4">
        <v>2018</v>
      </c>
      <c r="C730" s="5">
        <v>43450</v>
      </c>
      <c r="D730" s="4" t="s">
        <v>66</v>
      </c>
      <c r="E730" s="4" t="s">
        <v>167</v>
      </c>
      <c r="F730" s="4" t="s">
        <v>46</v>
      </c>
      <c r="G730" s="11">
        <f>(C730-VLOOKUP(E730,Riders!$A$2:$C$1999,2,FALSE))/365</f>
        <v>28.956164383561642</v>
      </c>
      <c r="H730" s="4">
        <v>32</v>
      </c>
      <c r="I730" s="4">
        <v>5.0519999999999996</v>
      </c>
      <c r="J730" s="50">
        <f t="shared" si="36"/>
        <v>5.1199339389401413</v>
      </c>
      <c r="K730" s="50">
        <f t="shared" si="34"/>
        <v>6.7933938940141658E-2</v>
      </c>
      <c r="L730" s="50">
        <f t="shared" si="35"/>
        <v>10.171933938940141</v>
      </c>
      <c r="M730" s="4">
        <v>70.783000000000001</v>
      </c>
    </row>
    <row r="731" spans="1:13" x14ac:dyDescent="0.35">
      <c r="A731" s="4" t="s">
        <v>288</v>
      </c>
      <c r="B731" s="4">
        <v>2018</v>
      </c>
      <c r="C731" s="5">
        <v>43450</v>
      </c>
      <c r="D731" s="4" t="s">
        <v>66</v>
      </c>
      <c r="E731" s="4" t="s">
        <v>229</v>
      </c>
      <c r="F731" s="4" t="s">
        <v>152</v>
      </c>
      <c r="G731" s="11" t="e">
        <f>(C731-VLOOKUP(E731,Riders!$A$2:$C$1999,2,FALSE))/365</f>
        <v>#N/A</v>
      </c>
      <c r="H731" s="4">
        <v>33</v>
      </c>
      <c r="I731" s="4">
        <v>5.0750000000000002</v>
      </c>
      <c r="J731" s="50">
        <f t="shared" si="36"/>
        <v>5.172943294713769</v>
      </c>
      <c r="K731" s="50">
        <f t="shared" si="34"/>
        <v>9.7943294713768836E-2</v>
      </c>
      <c r="L731" s="50">
        <f t="shared" si="35"/>
        <v>10.247943294713769</v>
      </c>
      <c r="M731" s="4">
        <v>70.257999999999996</v>
      </c>
    </row>
    <row r="732" spans="1:13" x14ac:dyDescent="0.35">
      <c r="A732" s="4" t="s">
        <v>288</v>
      </c>
      <c r="B732" s="4">
        <v>2018</v>
      </c>
      <c r="C732" s="5">
        <v>43450</v>
      </c>
      <c r="D732" s="4" t="s">
        <v>66</v>
      </c>
      <c r="E732" s="4" t="s">
        <v>915</v>
      </c>
      <c r="F732" s="4" t="s">
        <v>95</v>
      </c>
      <c r="G732" s="11" t="e">
        <f>(C732-VLOOKUP(E732,Riders!$A$2:$C$1999,2,FALSE))/365</f>
        <v>#N/A</v>
      </c>
      <c r="H732" s="4">
        <v>34</v>
      </c>
      <c r="I732" s="4">
        <v>5.0679999999999996</v>
      </c>
      <c r="J732" s="50">
        <f t="shared" si="36"/>
        <v>5.2030413694721833</v>
      </c>
      <c r="K732" s="50">
        <f t="shared" si="34"/>
        <v>0.1350413694721837</v>
      </c>
      <c r="L732" s="50">
        <f t="shared" si="35"/>
        <v>10.271041369472183</v>
      </c>
      <c r="M732" s="4">
        <v>70.099999999999994</v>
      </c>
    </row>
    <row r="733" spans="1:13" x14ac:dyDescent="0.35">
      <c r="A733" s="4" t="s">
        <v>288</v>
      </c>
      <c r="B733" s="4">
        <v>2018</v>
      </c>
      <c r="C733" s="5">
        <v>43450</v>
      </c>
      <c r="D733" s="4" t="s">
        <v>66</v>
      </c>
      <c r="E733" s="4" t="s">
        <v>1130</v>
      </c>
      <c r="F733" s="4" t="s">
        <v>224</v>
      </c>
      <c r="G733" s="11" t="e">
        <f>(C733-VLOOKUP(E733,Riders!$A$2:$C$1999,2,FALSE))/365</f>
        <v>#N/A</v>
      </c>
      <c r="H733" s="4">
        <v>35</v>
      </c>
      <c r="I733" s="4">
        <v>5.0869999999999997</v>
      </c>
      <c r="J733" s="50">
        <f t="shared" si="36"/>
        <v>5.2119558003146906</v>
      </c>
      <c r="K733" s="50">
        <f t="shared" si="34"/>
        <v>0.12495580031469089</v>
      </c>
      <c r="L733" s="50">
        <f t="shared" si="35"/>
        <v>10.29895580031469</v>
      </c>
      <c r="M733" s="4">
        <v>69.91</v>
      </c>
    </row>
    <row r="734" spans="1:13" x14ac:dyDescent="0.35">
      <c r="A734" s="1" t="s">
        <v>217</v>
      </c>
      <c r="B734" s="1">
        <v>2018</v>
      </c>
      <c r="C734" s="2">
        <v>43436</v>
      </c>
      <c r="D734" s="1" t="s">
        <v>66</v>
      </c>
      <c r="E734" s="1" t="s">
        <v>202</v>
      </c>
      <c r="F734" s="1" t="s">
        <v>46</v>
      </c>
      <c r="G734" s="11">
        <f>(C734-VLOOKUP(E734,Riders!$A$2:$C$1999,2,FALSE))/365</f>
        <v>23.386301369863013</v>
      </c>
      <c r="H734" s="1">
        <v>1</v>
      </c>
      <c r="I734" s="1">
        <v>4.7770000000000001</v>
      </c>
      <c r="J734" s="46">
        <v>4.8070266222961733</v>
      </c>
      <c r="K734" s="50">
        <f t="shared" si="34"/>
        <v>3.0026622296173144E-2</v>
      </c>
      <c r="L734" s="46">
        <v>9.5840266222961734</v>
      </c>
      <c r="M734" s="1">
        <v>75.125</v>
      </c>
    </row>
    <row r="735" spans="1:13" x14ac:dyDescent="0.35">
      <c r="A735" s="1" t="s">
        <v>217</v>
      </c>
      <c r="B735" s="1">
        <v>2018</v>
      </c>
      <c r="C735" s="2">
        <v>43436</v>
      </c>
      <c r="D735" s="1" t="s">
        <v>66</v>
      </c>
      <c r="E735" s="1" t="s">
        <v>22</v>
      </c>
      <c r="F735" s="1" t="s">
        <v>23</v>
      </c>
      <c r="G735" s="11">
        <f>(C735-VLOOKUP(E735,Riders!$A$2:$C$1999,2,FALSE))/365</f>
        <v>25.731506849315068</v>
      </c>
      <c r="H735" s="1">
        <v>2</v>
      </c>
      <c r="I735" s="1">
        <v>4.7699999999999996</v>
      </c>
      <c r="J735" s="46">
        <v>4.8200263725725243</v>
      </c>
      <c r="K735" s="50">
        <f t="shared" si="34"/>
        <v>5.0026372572524735E-2</v>
      </c>
      <c r="L735" s="46">
        <v>9.5900263725725239</v>
      </c>
      <c r="M735" s="1">
        <v>75.078000000000003</v>
      </c>
    </row>
    <row r="736" spans="1:13" x14ac:dyDescent="0.35">
      <c r="A736" s="1" t="s">
        <v>217</v>
      </c>
      <c r="B736" s="1">
        <v>2018</v>
      </c>
      <c r="C736" s="2">
        <v>43436</v>
      </c>
      <c r="D736" s="1" t="s">
        <v>66</v>
      </c>
      <c r="E736" s="1" t="s">
        <v>106</v>
      </c>
      <c r="F736" s="1" t="s">
        <v>102</v>
      </c>
      <c r="G736" s="11">
        <f>(C736-VLOOKUP(E736,Riders!$A$2:$C$1999,2,FALSE))/365</f>
        <v>26.290410958904111</v>
      </c>
      <c r="H736" s="1">
        <v>3</v>
      </c>
      <c r="I736" s="1">
        <v>4.7949999999999999</v>
      </c>
      <c r="J736" s="46">
        <v>4.8639841968286337</v>
      </c>
      <c r="K736" s="50">
        <f t="shared" si="34"/>
        <v>6.898419682863377E-2</v>
      </c>
      <c r="L736" s="46">
        <v>9.6589841968286336</v>
      </c>
      <c r="M736" s="1">
        <v>74.542000000000002</v>
      </c>
    </row>
    <row r="737" spans="1:13" x14ac:dyDescent="0.35">
      <c r="A737" s="1" t="s">
        <v>217</v>
      </c>
      <c r="B737" s="1">
        <v>2018</v>
      </c>
      <c r="C737" s="2">
        <v>43436</v>
      </c>
      <c r="D737" s="1" t="s">
        <v>66</v>
      </c>
      <c r="E737" s="1" t="s">
        <v>911</v>
      </c>
      <c r="F737" s="1" t="s">
        <v>27</v>
      </c>
      <c r="G737" s="11" t="e">
        <f>(C737-VLOOKUP(E737,Riders!$A$2:$C$1999,2,FALSE))/365</f>
        <v>#N/A</v>
      </c>
      <c r="H737" s="1">
        <v>4</v>
      </c>
      <c r="I737" s="1">
        <v>4.8010000000000002</v>
      </c>
      <c r="J737" s="46">
        <v>4.9030271712760793</v>
      </c>
      <c r="K737" s="50">
        <f t="shared" si="34"/>
        <v>0.10202717127607919</v>
      </c>
      <c r="L737" s="46">
        <v>9.7040271712760795</v>
      </c>
      <c r="M737" s="1">
        <v>74.195999999999998</v>
      </c>
    </row>
    <row r="738" spans="1:13" x14ac:dyDescent="0.35">
      <c r="A738" s="1" t="s">
        <v>217</v>
      </c>
      <c r="B738" s="1">
        <v>2018</v>
      </c>
      <c r="C738" s="2">
        <v>43436</v>
      </c>
      <c r="D738" s="1" t="s">
        <v>66</v>
      </c>
      <c r="E738" s="1" t="s">
        <v>954</v>
      </c>
      <c r="F738" s="1" t="s">
        <v>228</v>
      </c>
      <c r="G738" s="11" t="e">
        <f>(C738-VLOOKUP(E738,Riders!$A$2:$C$1999,2,FALSE))/365</f>
        <v>#N/A</v>
      </c>
      <c r="H738" s="1">
        <v>5</v>
      </c>
      <c r="I738" s="1">
        <v>4.8259999999999996</v>
      </c>
      <c r="J738" s="46">
        <v>4.9310230238640509</v>
      </c>
      <c r="K738" s="50">
        <f t="shared" si="34"/>
        <v>0.10502302386405127</v>
      </c>
      <c r="L738" s="46">
        <v>9.7570230238640505</v>
      </c>
      <c r="M738" s="1">
        <v>73.793000000000006</v>
      </c>
    </row>
    <row r="739" spans="1:13" x14ac:dyDescent="0.35">
      <c r="A739" s="1" t="s">
        <v>217</v>
      </c>
      <c r="B739" s="1">
        <v>2018</v>
      </c>
      <c r="C739" s="2">
        <v>43436</v>
      </c>
      <c r="D739" s="1" t="s">
        <v>66</v>
      </c>
      <c r="E739" s="1" t="s">
        <v>128</v>
      </c>
      <c r="F739" s="1" t="s">
        <v>104</v>
      </c>
      <c r="G739" s="11">
        <f>(C739-VLOOKUP(E739,Riders!$A$2:$C$1999,2,FALSE))/365</f>
        <v>20.205479452054796</v>
      </c>
      <c r="H739" s="1">
        <v>6</v>
      </c>
      <c r="I739" s="1">
        <v>4.8019999999999996</v>
      </c>
      <c r="J739" s="46">
        <v>4.962962771079436</v>
      </c>
      <c r="K739" s="50">
        <f t="shared" si="34"/>
        <v>0.16096277107943635</v>
      </c>
      <c r="L739" s="46">
        <v>9.7649627710794356</v>
      </c>
      <c r="M739" s="1">
        <v>73.733000000000004</v>
      </c>
    </row>
    <row r="740" spans="1:13" x14ac:dyDescent="0.35">
      <c r="A740" s="1" t="s">
        <v>217</v>
      </c>
      <c r="B740" s="1">
        <v>2018</v>
      </c>
      <c r="C740" s="2">
        <v>43436</v>
      </c>
      <c r="D740" s="1" t="s">
        <v>66</v>
      </c>
      <c r="E740" s="1" t="s">
        <v>96</v>
      </c>
      <c r="F740" s="1" t="s">
        <v>27</v>
      </c>
      <c r="G740" s="11">
        <f>(C740-VLOOKUP(E740,Riders!$A$2:$C$1999,2,FALSE))/365</f>
        <v>19.876712328767123</v>
      </c>
      <c r="H740" s="1">
        <v>7</v>
      </c>
      <c r="I740" s="1">
        <v>4.8559999999999999</v>
      </c>
      <c r="J740" s="46">
        <v>4.912009768009769</v>
      </c>
      <c r="K740" s="50">
        <f t="shared" si="34"/>
        <v>5.600976800976909E-2</v>
      </c>
      <c r="L740" s="46">
        <v>9.7680097680097688</v>
      </c>
      <c r="M740" s="1">
        <v>73.709999999999994</v>
      </c>
    </row>
    <row r="741" spans="1:13" x14ac:dyDescent="0.35">
      <c r="A741" s="1" t="s">
        <v>217</v>
      </c>
      <c r="B741" s="1">
        <v>2018</v>
      </c>
      <c r="C741" s="2">
        <v>43436</v>
      </c>
      <c r="D741" s="1" t="s">
        <v>66</v>
      </c>
      <c r="E741" s="1" t="s">
        <v>201</v>
      </c>
      <c r="F741" s="1" t="s">
        <v>39</v>
      </c>
      <c r="G741" s="11" t="e">
        <f>(C741-VLOOKUP(E741,Riders!$A$2:$C$1999,2,FALSE))/365</f>
        <v>#N/A</v>
      </c>
      <c r="H741" s="1">
        <v>8</v>
      </c>
      <c r="I741" s="1">
        <v>4.8449999999999998</v>
      </c>
      <c r="J741" s="46">
        <v>4.9289767868051308</v>
      </c>
      <c r="K741" s="50">
        <f t="shared" si="34"/>
        <v>8.3976786805131098E-2</v>
      </c>
      <c r="L741" s="46">
        <v>9.7739767868051306</v>
      </c>
      <c r="M741" s="1">
        <v>73.665000000000006</v>
      </c>
    </row>
    <row r="742" spans="1:13" x14ac:dyDescent="0.35">
      <c r="A742" s="1" t="s">
        <v>217</v>
      </c>
      <c r="B742" s="1">
        <v>2018</v>
      </c>
      <c r="C742" s="2">
        <v>43436</v>
      </c>
      <c r="D742" s="1" t="s">
        <v>66</v>
      </c>
      <c r="E742" s="1" t="s">
        <v>194</v>
      </c>
      <c r="F742" s="1" t="s">
        <v>29</v>
      </c>
      <c r="G742" s="11" t="e">
        <f>(C742-VLOOKUP(E742,Riders!$A$2:$C$1999,2,FALSE))/365</f>
        <v>#N/A</v>
      </c>
      <c r="H742" s="1">
        <v>9</v>
      </c>
      <c r="I742" s="1">
        <v>4.8310000000000004</v>
      </c>
      <c r="J742" s="46">
        <v>4.9460294125634823</v>
      </c>
      <c r="K742" s="50">
        <f t="shared" si="34"/>
        <v>0.11502941256348187</v>
      </c>
      <c r="L742" s="46">
        <v>9.7770294125634827</v>
      </c>
      <c r="M742" s="1">
        <v>73.641999999999996</v>
      </c>
    </row>
    <row r="743" spans="1:13" x14ac:dyDescent="0.35">
      <c r="A743" s="1" t="s">
        <v>217</v>
      </c>
      <c r="B743" s="1">
        <v>2018</v>
      </c>
      <c r="C743" s="2">
        <v>43436</v>
      </c>
      <c r="D743" s="1" t="s">
        <v>66</v>
      </c>
      <c r="E743" s="1" t="s">
        <v>192</v>
      </c>
      <c r="F743" s="1" t="s">
        <v>113</v>
      </c>
      <c r="G743" s="11" t="e">
        <f>(C743-VLOOKUP(E743,Riders!$A$2:$C$1999,2,FALSE))/365</f>
        <v>#N/A</v>
      </c>
      <c r="H743" s="1">
        <v>10</v>
      </c>
      <c r="I743" s="1">
        <v>4.899</v>
      </c>
      <c r="J743" s="46">
        <v>4.8930548355070789</v>
      </c>
      <c r="K743" s="50">
        <f t="shared" si="34"/>
        <v>-5.9451644929211511E-3</v>
      </c>
      <c r="L743" s="46">
        <v>9.7920548355070789</v>
      </c>
      <c r="M743" s="1">
        <v>73.528999999999996</v>
      </c>
    </row>
    <row r="744" spans="1:13" x14ac:dyDescent="0.35">
      <c r="A744" s="34" t="s">
        <v>217</v>
      </c>
      <c r="B744" s="34">
        <v>2018</v>
      </c>
      <c r="C744" s="63">
        <v>43436</v>
      </c>
      <c r="D744" s="34" t="s">
        <v>66</v>
      </c>
      <c r="E744" s="49" t="s">
        <v>197</v>
      </c>
      <c r="F744" s="49" t="s">
        <v>198</v>
      </c>
      <c r="G744" s="141">
        <f>(C744-VLOOKUP(E744,Riders!$A$2:$C$1999,2,FALSE))/365</f>
        <v>32.717808219178082</v>
      </c>
      <c r="H744" s="1">
        <v>11</v>
      </c>
      <c r="I744" s="49"/>
      <c r="J744" s="119"/>
      <c r="K744" s="50">
        <f t="shared" si="34"/>
        <v>0</v>
      </c>
      <c r="L744" s="119"/>
      <c r="M744" s="49">
        <v>73.522000000000006</v>
      </c>
    </row>
    <row r="745" spans="1:13" x14ac:dyDescent="0.35">
      <c r="A745" s="34" t="s">
        <v>217</v>
      </c>
      <c r="B745" s="34">
        <v>2018</v>
      </c>
      <c r="C745" s="63">
        <v>43436</v>
      </c>
      <c r="D745" s="34" t="s">
        <v>66</v>
      </c>
      <c r="E745" s="49" t="s">
        <v>261</v>
      </c>
      <c r="F745" s="49" t="s">
        <v>113</v>
      </c>
      <c r="G745" s="141" t="e">
        <f>(C745-VLOOKUP(E745,Riders!$A$2:$C$1999,2,FALSE))/365</f>
        <v>#N/A</v>
      </c>
      <c r="H745" s="1">
        <v>12</v>
      </c>
      <c r="I745" s="49">
        <v>4.8369999999999997</v>
      </c>
      <c r="J745" s="119">
        <v>4.9579855115839297</v>
      </c>
      <c r="K745" s="50">
        <f t="shared" si="34"/>
        <v>0.12098551158393001</v>
      </c>
      <c r="L745" s="119">
        <v>9.7949855115839295</v>
      </c>
      <c r="M745" s="49">
        <v>73.507000000000005</v>
      </c>
    </row>
    <row r="746" spans="1:13" x14ac:dyDescent="0.35">
      <c r="A746" s="34" t="s">
        <v>217</v>
      </c>
      <c r="B746" s="34">
        <v>2018</v>
      </c>
      <c r="C746" s="63">
        <v>43436</v>
      </c>
      <c r="D746" s="34" t="s">
        <v>66</v>
      </c>
      <c r="E746" s="49" t="s">
        <v>213</v>
      </c>
      <c r="F746" s="49" t="s">
        <v>42</v>
      </c>
      <c r="G746" s="141">
        <f>(C746-VLOOKUP(E746,Riders!$A$2:$C$1999,2,FALSE))/365</f>
        <v>119.0027397260274</v>
      </c>
      <c r="H746" s="1">
        <v>13</v>
      </c>
      <c r="I746" s="49">
        <v>4.8630000000000004</v>
      </c>
      <c r="J746" s="119">
        <v>4.9359847163057813</v>
      </c>
      <c r="K746" s="50">
        <f t="shared" si="34"/>
        <v>7.298471630578085E-2</v>
      </c>
      <c r="L746" s="119">
        <v>9.7989847163057817</v>
      </c>
      <c r="M746" s="49">
        <v>73.477000000000004</v>
      </c>
    </row>
    <row r="747" spans="1:13" x14ac:dyDescent="0.35">
      <c r="A747" s="34" t="s">
        <v>217</v>
      </c>
      <c r="B747" s="34">
        <v>2018</v>
      </c>
      <c r="C747" s="63">
        <v>43436</v>
      </c>
      <c r="D747" s="34" t="s">
        <v>66</v>
      </c>
      <c r="E747" s="49" t="s">
        <v>143</v>
      </c>
      <c r="F747" s="49" t="s">
        <v>95</v>
      </c>
      <c r="G747" s="141">
        <f>(C747-VLOOKUP(E747,Riders!$A$2:$C$1999,2,FALSE))/365</f>
        <v>23.665753424657535</v>
      </c>
      <c r="H747" s="1">
        <v>14</v>
      </c>
      <c r="I747" s="49">
        <v>4.8390000000000004</v>
      </c>
      <c r="J747" s="119">
        <v>4.9659896502887015</v>
      </c>
      <c r="K747" s="50">
        <f t="shared" si="34"/>
        <v>0.12698965028870113</v>
      </c>
      <c r="L747" s="119">
        <v>9.804989650288702</v>
      </c>
      <c r="M747" s="49">
        <v>73.432000000000002</v>
      </c>
    </row>
    <row r="748" spans="1:13" x14ac:dyDescent="0.35">
      <c r="A748" s="34" t="s">
        <v>217</v>
      </c>
      <c r="B748" s="34">
        <v>2018</v>
      </c>
      <c r="C748" s="63">
        <v>43436</v>
      </c>
      <c r="D748" s="34" t="s">
        <v>66</v>
      </c>
      <c r="E748" s="49" t="s">
        <v>125</v>
      </c>
      <c r="F748" s="49" t="s">
        <v>75</v>
      </c>
      <c r="G748" s="141">
        <f>(C748-VLOOKUP(E748,Riders!$A$2:$C$1999,2,FALSE))/365</f>
        <v>21.81095890410959</v>
      </c>
      <c r="H748" s="1">
        <v>15</v>
      </c>
      <c r="I748" s="49">
        <v>4.8559999999999999</v>
      </c>
      <c r="J748" s="119">
        <v>4.9599509202453991</v>
      </c>
      <c r="K748" s="50">
        <f t="shared" si="34"/>
        <v>0.1039509202453992</v>
      </c>
      <c r="L748" s="119">
        <v>9.8159509202453989</v>
      </c>
      <c r="M748" s="49">
        <v>73.349999999999994</v>
      </c>
    </row>
    <row r="749" spans="1:13" x14ac:dyDescent="0.35">
      <c r="A749" s="34" t="s">
        <v>217</v>
      </c>
      <c r="B749" s="34">
        <v>2018</v>
      </c>
      <c r="C749" s="63">
        <v>43436</v>
      </c>
      <c r="D749" s="34" t="s">
        <v>66</v>
      </c>
      <c r="E749" s="49" t="s">
        <v>183</v>
      </c>
      <c r="F749" s="49" t="s">
        <v>33</v>
      </c>
      <c r="G749" s="141">
        <f>(C749-VLOOKUP(E749,Riders!$A$2:$C$1999,2,FALSE))/365</f>
        <v>27.432876712328767</v>
      </c>
      <c r="H749" s="1">
        <v>16</v>
      </c>
      <c r="I749" s="49">
        <v>4.867</v>
      </c>
      <c r="J749" s="119">
        <v>4.9599367254463074</v>
      </c>
      <c r="K749" s="50">
        <f t="shared" si="34"/>
        <v>9.2936725446307378E-2</v>
      </c>
      <c r="L749" s="119">
        <v>9.8269367254463074</v>
      </c>
      <c r="M749" s="49">
        <v>73.268000000000001</v>
      </c>
    </row>
    <row r="750" spans="1:13" x14ac:dyDescent="0.35">
      <c r="A750" s="34" t="s">
        <v>217</v>
      </c>
      <c r="B750" s="34">
        <v>2018</v>
      </c>
      <c r="C750" s="63">
        <v>43436</v>
      </c>
      <c r="D750" s="34" t="s">
        <v>66</v>
      </c>
      <c r="E750" s="49" t="s">
        <v>1009</v>
      </c>
      <c r="F750" s="49" t="s">
        <v>37</v>
      </c>
      <c r="G750" s="141" t="e">
        <f>(C750-VLOOKUP(E750,Riders!$A$2:$C$1999,2,FALSE))/365</f>
        <v>#N/A</v>
      </c>
      <c r="H750" s="1">
        <v>17</v>
      </c>
      <c r="I750" s="49">
        <v>4.9039999999999999</v>
      </c>
      <c r="J750" s="119">
        <v>4.96793901335454</v>
      </c>
      <c r="K750" s="50">
        <f t="shared" ref="K750:K813" si="37">J750-I750</f>
        <v>6.3939013354540108E-2</v>
      </c>
      <c r="L750" s="119">
        <v>9.8719390133545399</v>
      </c>
      <c r="M750" s="49">
        <v>72.933999999999997</v>
      </c>
    </row>
    <row r="751" spans="1:13" x14ac:dyDescent="0.35">
      <c r="A751" s="34" t="s">
        <v>217</v>
      </c>
      <c r="B751" s="34">
        <v>2018</v>
      </c>
      <c r="C751" s="63">
        <v>43436</v>
      </c>
      <c r="D751" s="34" t="s">
        <v>66</v>
      </c>
      <c r="E751" s="49" t="s">
        <v>312</v>
      </c>
      <c r="F751" s="49" t="s">
        <v>104</v>
      </c>
      <c r="G751" s="141">
        <f>(C751-VLOOKUP(E751,Riders!$A$2:$C$1999,2,FALSE))/365</f>
        <v>119.0027397260274</v>
      </c>
      <c r="H751" s="1">
        <v>18</v>
      </c>
      <c r="I751" s="49">
        <v>4.8760000000000003</v>
      </c>
      <c r="J751" s="119">
        <v>4.9979697472538023</v>
      </c>
      <c r="K751" s="50">
        <f t="shared" si="37"/>
        <v>0.12196974725380194</v>
      </c>
      <c r="L751" s="119">
        <v>9.8739697472538026</v>
      </c>
      <c r="M751" s="49">
        <v>72.918999999999997</v>
      </c>
    </row>
    <row r="752" spans="1:13" x14ac:dyDescent="0.35">
      <c r="A752" s="34" t="s">
        <v>217</v>
      </c>
      <c r="B752" s="34">
        <v>2018</v>
      </c>
      <c r="C752" s="63">
        <v>43436</v>
      </c>
      <c r="D752" s="34" t="s">
        <v>66</v>
      </c>
      <c r="E752" s="49" t="s">
        <v>295</v>
      </c>
      <c r="F752" s="49" t="s">
        <v>23</v>
      </c>
      <c r="G752" s="141">
        <f>(C752-VLOOKUP(E752,Riders!$A$2:$C$1999,2,FALSE))/365</f>
        <v>20.986301369863014</v>
      </c>
      <c r="H752" s="1">
        <v>19</v>
      </c>
      <c r="I752" s="49">
        <v>4.9000000000000004</v>
      </c>
      <c r="J752" s="119">
        <v>4.9840002745555623</v>
      </c>
      <c r="K752" s="50">
        <f t="shared" si="37"/>
        <v>8.4000274555561916E-2</v>
      </c>
      <c r="L752" s="119">
        <v>9.8840002745555626</v>
      </c>
      <c r="M752" s="49">
        <v>72.844999999999999</v>
      </c>
    </row>
    <row r="753" spans="1:13" x14ac:dyDescent="0.35">
      <c r="A753" s="34" t="s">
        <v>217</v>
      </c>
      <c r="B753" s="34">
        <v>2018</v>
      </c>
      <c r="C753" s="63">
        <v>43436</v>
      </c>
      <c r="D753" s="34" t="s">
        <v>66</v>
      </c>
      <c r="E753" s="49" t="s">
        <v>41</v>
      </c>
      <c r="F753" s="49" t="s">
        <v>42</v>
      </c>
      <c r="G753" s="141">
        <f>(C753-VLOOKUP(E753,Riders!$A$2:$C$1999,2,FALSE))/365</f>
        <v>25.830136986301369</v>
      </c>
      <c r="H753" s="1">
        <v>20</v>
      </c>
      <c r="I753" s="49">
        <v>4.9020000000000001</v>
      </c>
      <c r="J753" s="119">
        <v>4.9840359741864626</v>
      </c>
      <c r="K753" s="50">
        <f t="shared" si="37"/>
        <v>8.2035974186462468E-2</v>
      </c>
      <c r="L753" s="119">
        <v>9.8860359741864627</v>
      </c>
      <c r="M753" s="49">
        <v>72.83</v>
      </c>
    </row>
    <row r="754" spans="1:13" x14ac:dyDescent="0.35">
      <c r="A754" s="34" t="s">
        <v>217</v>
      </c>
      <c r="B754" s="34">
        <v>2018</v>
      </c>
      <c r="C754" s="63">
        <v>43436</v>
      </c>
      <c r="D754" s="34" t="s">
        <v>66</v>
      </c>
      <c r="E754" s="49" t="s">
        <v>289</v>
      </c>
      <c r="F754" s="49" t="s">
        <v>207</v>
      </c>
      <c r="G754" s="141" t="e">
        <f>(C754-VLOOKUP(E754,Riders!$A$2:$C$1999,2,FALSE))/365</f>
        <v>#N/A</v>
      </c>
      <c r="H754" s="1">
        <v>21</v>
      </c>
      <c r="I754" s="49">
        <v>4.907</v>
      </c>
      <c r="J754" s="119">
        <v>4.9850122001483808</v>
      </c>
      <c r="K754" s="50">
        <f t="shared" si="37"/>
        <v>7.8012200148380728E-2</v>
      </c>
      <c r="L754" s="119">
        <v>9.8920122001483808</v>
      </c>
      <c r="M754" s="49">
        <v>72.786000000000001</v>
      </c>
    </row>
    <row r="755" spans="1:13" x14ac:dyDescent="0.35">
      <c r="A755" s="34" t="s">
        <v>217</v>
      </c>
      <c r="B755" s="34">
        <v>2018</v>
      </c>
      <c r="C755" s="63">
        <v>43436</v>
      </c>
      <c r="D755" s="34" t="s">
        <v>66</v>
      </c>
      <c r="E755" s="49" t="s">
        <v>100</v>
      </c>
      <c r="F755" s="49" t="s">
        <v>44</v>
      </c>
      <c r="G755" s="141">
        <f>(C755-VLOOKUP(E755,Riders!$A$2:$C$1999,2,FALSE))/365</f>
        <v>20.109589041095891</v>
      </c>
      <c r="H755" s="1">
        <v>22</v>
      </c>
      <c r="I755" s="49">
        <v>4.923</v>
      </c>
      <c r="J755" s="119">
        <v>4.9770371251392191</v>
      </c>
      <c r="K755" s="50">
        <f t="shared" si="37"/>
        <v>5.40371251392191E-2</v>
      </c>
      <c r="L755" s="119">
        <v>9.9000371251392192</v>
      </c>
      <c r="M755" s="49">
        <v>72.727000000000004</v>
      </c>
    </row>
    <row r="756" spans="1:13" x14ac:dyDescent="0.35">
      <c r="A756" s="34" t="s">
        <v>217</v>
      </c>
      <c r="B756" s="34">
        <v>2018</v>
      </c>
      <c r="C756" s="63">
        <v>43436</v>
      </c>
      <c r="D756" s="34" t="s">
        <v>66</v>
      </c>
      <c r="E756" s="49" t="s">
        <v>953</v>
      </c>
      <c r="F756" s="49" t="s">
        <v>29</v>
      </c>
      <c r="G756" s="141" t="e">
        <f>(C756-VLOOKUP(E756,Riders!$A$2:$C$1999,2,FALSE))/365</f>
        <v>#N/A</v>
      </c>
      <c r="H756" s="1">
        <v>23</v>
      </c>
      <c r="I756" s="49">
        <v>4.9119999999999999</v>
      </c>
      <c r="J756" s="119">
        <v>4.9919863545076906</v>
      </c>
      <c r="K756" s="50">
        <f t="shared" si="37"/>
        <v>7.9986354507690649E-2</v>
      </c>
      <c r="L756" s="119">
        <v>9.9039863545076905</v>
      </c>
      <c r="M756" s="49">
        <v>72.697999999999993</v>
      </c>
    </row>
    <row r="757" spans="1:13" x14ac:dyDescent="0.35">
      <c r="A757" s="34" t="s">
        <v>217</v>
      </c>
      <c r="B757" s="34">
        <v>2018</v>
      </c>
      <c r="C757" s="63">
        <v>43436</v>
      </c>
      <c r="D757" s="34" t="s">
        <v>66</v>
      </c>
      <c r="E757" s="49" t="s">
        <v>257</v>
      </c>
      <c r="F757" s="49" t="s">
        <v>31</v>
      </c>
      <c r="G757" s="141">
        <f>(C757-VLOOKUP(E757,Riders!$A$2:$C$1999,2,FALSE))/365</f>
        <v>119.0027397260274</v>
      </c>
      <c r="H757" s="1">
        <v>24</v>
      </c>
      <c r="I757" s="49">
        <v>4.8979999999999997</v>
      </c>
      <c r="J757" s="119">
        <v>5.0279688159146367</v>
      </c>
      <c r="K757" s="50">
        <f t="shared" si="37"/>
        <v>0.12996881591463705</v>
      </c>
      <c r="L757" s="119">
        <v>9.9259688159146364</v>
      </c>
      <c r="M757" s="49">
        <v>72.537000000000006</v>
      </c>
    </row>
    <row r="758" spans="1:13" x14ac:dyDescent="0.35">
      <c r="A758" s="34" t="s">
        <v>217</v>
      </c>
      <c r="B758" s="34">
        <v>2018</v>
      </c>
      <c r="C758" s="63">
        <v>43436</v>
      </c>
      <c r="D758" s="34" t="s">
        <v>66</v>
      </c>
      <c r="E758" s="49" t="s">
        <v>755</v>
      </c>
      <c r="F758" s="49" t="s">
        <v>109</v>
      </c>
      <c r="G758" s="141">
        <f>(C758-VLOOKUP(E758,Riders!$A$2:$C$1999,2,FALSE))/365</f>
        <v>25.136986301369863</v>
      </c>
      <c r="H758" s="1">
        <v>25</v>
      </c>
      <c r="I758" s="49">
        <v>4.9119999999999999</v>
      </c>
      <c r="J758" s="119">
        <v>5.026025369570319</v>
      </c>
      <c r="K758" s="50">
        <f t="shared" si="37"/>
        <v>0.11402536957031906</v>
      </c>
      <c r="L758" s="119">
        <v>9.9380253695703189</v>
      </c>
      <c r="M758" s="49">
        <v>72.448999999999998</v>
      </c>
    </row>
    <row r="759" spans="1:13" x14ac:dyDescent="0.35">
      <c r="A759" s="34" t="s">
        <v>217</v>
      </c>
      <c r="B759" s="34">
        <v>2018</v>
      </c>
      <c r="C759" s="63">
        <v>43436</v>
      </c>
      <c r="D759" s="34" t="s">
        <v>66</v>
      </c>
      <c r="E759" s="49" t="s">
        <v>258</v>
      </c>
      <c r="F759" s="49" t="s">
        <v>256</v>
      </c>
      <c r="G759" s="141">
        <f>(C759-VLOOKUP(E759,Riders!$A$2:$C$1999,2,FALSE))/365</f>
        <v>119.0027397260274</v>
      </c>
      <c r="H759" s="1">
        <v>26</v>
      </c>
      <c r="I759" s="49">
        <v>4.9379999999999997</v>
      </c>
      <c r="J759" s="119">
        <v>5.0040049710024848</v>
      </c>
      <c r="K759" s="50">
        <f t="shared" si="37"/>
        <v>6.6004971002485036E-2</v>
      </c>
      <c r="L759" s="119">
        <v>9.9420049710024845</v>
      </c>
      <c r="M759" s="49">
        <v>72.42</v>
      </c>
    </row>
    <row r="760" spans="1:13" x14ac:dyDescent="0.35">
      <c r="A760" s="34" t="s">
        <v>217</v>
      </c>
      <c r="B760" s="34">
        <v>2018</v>
      </c>
      <c r="C760" s="63">
        <v>43436</v>
      </c>
      <c r="D760" s="34" t="s">
        <v>66</v>
      </c>
      <c r="E760" s="49" t="s">
        <v>167</v>
      </c>
      <c r="F760" s="49" t="s">
        <v>46</v>
      </c>
      <c r="G760" s="141">
        <f>(C760-VLOOKUP(E760,Riders!$A$2:$C$1999,2,FALSE))/365</f>
        <v>28.917808219178081</v>
      </c>
      <c r="H760" s="1">
        <v>27</v>
      </c>
      <c r="I760" s="49">
        <v>4.95</v>
      </c>
      <c r="J760" s="119">
        <v>4.9929660420090309</v>
      </c>
      <c r="K760" s="50">
        <f t="shared" si="37"/>
        <v>4.2966042009030758E-2</v>
      </c>
      <c r="L760" s="119">
        <v>9.9429660420090311</v>
      </c>
      <c r="M760" s="49">
        <v>72.412999999999997</v>
      </c>
    </row>
    <row r="761" spans="1:13" x14ac:dyDescent="0.35">
      <c r="A761" s="34" t="s">
        <v>217</v>
      </c>
      <c r="B761" s="34">
        <v>2018</v>
      </c>
      <c r="C761" s="63">
        <v>43436</v>
      </c>
      <c r="D761" s="34" t="s">
        <v>66</v>
      </c>
      <c r="E761" s="49" t="s">
        <v>239</v>
      </c>
      <c r="F761" s="49" t="s">
        <v>198</v>
      </c>
      <c r="G761" s="141">
        <f>(C761-VLOOKUP(E761,Riders!$A$2:$C$1999,2,FALSE))/365</f>
        <v>31.210958904109589</v>
      </c>
      <c r="H761" s="1">
        <v>28</v>
      </c>
      <c r="I761" s="49">
        <v>4.8920000000000003</v>
      </c>
      <c r="J761" s="119">
        <v>5.0579737431248448</v>
      </c>
      <c r="K761" s="50">
        <f t="shared" si="37"/>
        <v>0.16597374312484448</v>
      </c>
      <c r="L761" s="119">
        <v>9.9499737431248452</v>
      </c>
      <c r="M761" s="49">
        <v>72.361999999999995</v>
      </c>
    </row>
    <row r="762" spans="1:13" x14ac:dyDescent="0.35">
      <c r="A762" s="34" t="s">
        <v>217</v>
      </c>
      <c r="B762" s="34">
        <v>2018</v>
      </c>
      <c r="C762" s="63">
        <v>43436</v>
      </c>
      <c r="D762" s="34" t="s">
        <v>66</v>
      </c>
      <c r="E762" s="49" t="s">
        <v>193</v>
      </c>
      <c r="F762" s="49" t="s">
        <v>31</v>
      </c>
      <c r="G762" s="141">
        <f>(C762-VLOOKUP(E762,Riders!$A$2:$C$1999,2,FALSE))/365</f>
        <v>119.0027397260274</v>
      </c>
      <c r="H762" s="1">
        <v>29</v>
      </c>
      <c r="I762" s="49">
        <v>4.9459999999999997</v>
      </c>
      <c r="J762" s="119">
        <v>5.0079629214881187</v>
      </c>
      <c r="K762" s="50">
        <f t="shared" si="37"/>
        <v>6.1962921488118994E-2</v>
      </c>
      <c r="L762" s="119">
        <v>9.9539629214881185</v>
      </c>
      <c r="M762" s="49">
        <v>72.332999999999998</v>
      </c>
    </row>
    <row r="763" spans="1:13" x14ac:dyDescent="0.35">
      <c r="A763" s="34" t="s">
        <v>217</v>
      </c>
      <c r="B763" s="34">
        <v>2018</v>
      </c>
      <c r="C763" s="63">
        <v>43436</v>
      </c>
      <c r="D763" s="34" t="s">
        <v>66</v>
      </c>
      <c r="E763" s="49" t="s">
        <v>756</v>
      </c>
      <c r="F763" s="49" t="s">
        <v>82</v>
      </c>
      <c r="G763" s="141" t="e">
        <f>(C763-VLOOKUP(E763,Riders!$A$2:$C$1999,2,FALSE))/365</f>
        <v>#N/A</v>
      </c>
      <c r="H763" s="1">
        <v>30</v>
      </c>
      <c r="I763" s="49">
        <v>4.9340000000000002</v>
      </c>
      <c r="J763" s="119">
        <v>5.0340192715039249</v>
      </c>
      <c r="K763" s="50">
        <f t="shared" si="37"/>
        <v>0.10001927150392476</v>
      </c>
      <c r="L763" s="119">
        <v>9.9680192715039251</v>
      </c>
      <c r="M763" s="49">
        <v>72.230999999999995</v>
      </c>
    </row>
    <row r="764" spans="1:13" x14ac:dyDescent="0.35">
      <c r="A764" s="34" t="s">
        <v>217</v>
      </c>
      <c r="B764" s="34">
        <v>2018</v>
      </c>
      <c r="C764" s="63">
        <v>43436</v>
      </c>
      <c r="D764" s="34" t="s">
        <v>66</v>
      </c>
      <c r="E764" s="49" t="s">
        <v>287</v>
      </c>
      <c r="F764" s="49" t="s">
        <v>227</v>
      </c>
      <c r="G764" s="141" t="e">
        <f>(C764-VLOOKUP(E764,Riders!$A$2:$C$1999,2,FALSE))/365</f>
        <v>#N/A</v>
      </c>
      <c r="H764" s="1">
        <v>31</v>
      </c>
      <c r="I764" s="49">
        <v>4.9269999999999996</v>
      </c>
      <c r="J764" s="119">
        <v>5.0849587284812419</v>
      </c>
      <c r="K764" s="50">
        <f t="shared" si="37"/>
        <v>0.15795872848124226</v>
      </c>
      <c r="L764" s="119">
        <v>10.011958728481241</v>
      </c>
      <c r="M764" s="49">
        <v>71.914000000000001</v>
      </c>
    </row>
    <row r="765" spans="1:13" x14ac:dyDescent="0.35">
      <c r="A765" s="34" t="s">
        <v>217</v>
      </c>
      <c r="B765" s="34">
        <v>2018</v>
      </c>
      <c r="C765" s="63">
        <v>43436</v>
      </c>
      <c r="D765" s="34" t="s">
        <v>66</v>
      </c>
      <c r="E765" s="49" t="s">
        <v>196</v>
      </c>
      <c r="F765" s="49" t="s">
        <v>52</v>
      </c>
      <c r="G765" s="141">
        <f>(C765-VLOOKUP(E765,Riders!$A$2:$C$1999,2,FALSE))/365</f>
        <v>119.0027397260274</v>
      </c>
      <c r="H765" s="1">
        <v>32</v>
      </c>
      <c r="I765" s="49">
        <v>4.9450000000000003</v>
      </c>
      <c r="J765" s="119">
        <v>5.0719732045966772</v>
      </c>
      <c r="K765" s="50">
        <f t="shared" si="37"/>
        <v>0.12697320459667694</v>
      </c>
      <c r="L765" s="119">
        <v>10.016973204596678</v>
      </c>
      <c r="M765" s="49">
        <v>71.878</v>
      </c>
    </row>
    <row r="766" spans="1:13" x14ac:dyDescent="0.35">
      <c r="A766" s="34" t="s">
        <v>217</v>
      </c>
      <c r="B766" s="34">
        <v>2018</v>
      </c>
      <c r="C766" s="63">
        <v>43436</v>
      </c>
      <c r="D766" s="34" t="s">
        <v>66</v>
      </c>
      <c r="E766" s="49" t="s">
        <v>1129</v>
      </c>
      <c r="F766" s="49" t="s">
        <v>154</v>
      </c>
      <c r="G766" s="141" t="e">
        <f>(C766-VLOOKUP(E766,Riders!$A$2:$C$1999,2,FALSE))/365</f>
        <v>#N/A</v>
      </c>
      <c r="H766" s="1">
        <v>33</v>
      </c>
      <c r="I766" s="49">
        <v>5.0090000000000003</v>
      </c>
      <c r="J766" s="119">
        <v>5.0290609812204607</v>
      </c>
      <c r="K766" s="50">
        <f t="shared" si="37"/>
        <v>2.0060981220460405E-2</v>
      </c>
      <c r="L766" s="119">
        <v>10.038060981220461</v>
      </c>
      <c r="M766" s="49">
        <v>71.727000000000004</v>
      </c>
    </row>
    <row r="767" spans="1:13" x14ac:dyDescent="0.35">
      <c r="A767" s="34" t="s">
        <v>217</v>
      </c>
      <c r="B767" s="34">
        <v>2018</v>
      </c>
      <c r="C767" s="63">
        <v>43436</v>
      </c>
      <c r="D767" s="34" t="s">
        <v>66</v>
      </c>
      <c r="E767" s="49" t="s">
        <v>208</v>
      </c>
      <c r="F767" s="49" t="s">
        <v>58</v>
      </c>
      <c r="G767" s="141">
        <f>(C767-VLOOKUP(E767,Riders!$A$2:$C$1999,2,FALSE))/365</f>
        <v>119.0027397260274</v>
      </c>
      <c r="H767" s="1">
        <v>34</v>
      </c>
      <c r="I767" s="49">
        <v>4.976</v>
      </c>
      <c r="J767" s="119">
        <v>5.0749527465624338</v>
      </c>
      <c r="K767" s="50">
        <f t="shared" si="37"/>
        <v>9.8952746562433802E-2</v>
      </c>
      <c r="L767" s="119">
        <v>10.050952746562434</v>
      </c>
      <c r="M767" s="49">
        <v>71.635000000000005</v>
      </c>
    </row>
    <row r="768" spans="1:13" x14ac:dyDescent="0.35">
      <c r="A768" s="34" t="s">
        <v>217</v>
      </c>
      <c r="B768" s="34">
        <v>2018</v>
      </c>
      <c r="C768" s="63">
        <v>43436</v>
      </c>
      <c r="D768" s="34" t="s">
        <v>66</v>
      </c>
      <c r="E768" s="49" t="s">
        <v>215</v>
      </c>
      <c r="F768" s="49" t="s">
        <v>216</v>
      </c>
      <c r="G768" s="141">
        <f>(C768-VLOOKUP(E768,Riders!$A$2:$C$1999,2,FALSE))/365</f>
        <v>119.0027397260274</v>
      </c>
      <c r="H768" s="1">
        <v>35</v>
      </c>
      <c r="I768" s="49">
        <v>5.0030000000000001</v>
      </c>
      <c r="J768" s="119">
        <v>5.1670661054296847</v>
      </c>
      <c r="K768" s="50">
        <f t="shared" si="37"/>
        <v>0.16406610542968458</v>
      </c>
      <c r="L768" s="119">
        <v>10.170066105429685</v>
      </c>
      <c r="M768" s="49">
        <v>70.796000000000006</v>
      </c>
    </row>
    <row r="769" spans="1:13" x14ac:dyDescent="0.35">
      <c r="A769" s="34" t="s">
        <v>217</v>
      </c>
      <c r="B769" s="34">
        <v>2018</v>
      </c>
      <c r="C769" s="63">
        <v>43436</v>
      </c>
      <c r="D769" s="34" t="s">
        <v>66</v>
      </c>
      <c r="E769" s="49" t="s">
        <v>93</v>
      </c>
      <c r="F769" s="49" t="s">
        <v>52</v>
      </c>
      <c r="G769" s="141">
        <f>(C769-VLOOKUP(E769,Riders!$A$2:$C$1999,2,FALSE))/365</f>
        <v>23.032876712328768</v>
      </c>
      <c r="H769" s="1">
        <v>36</v>
      </c>
      <c r="I769" s="49">
        <v>4.9850000000000003</v>
      </c>
      <c r="J769" s="119">
        <v>5.1929731697318386</v>
      </c>
      <c r="K769" s="50">
        <f t="shared" si="37"/>
        <v>0.20797316973183833</v>
      </c>
      <c r="L769" s="119">
        <v>10.177973169731839</v>
      </c>
      <c r="M769" s="49">
        <v>70.741</v>
      </c>
    </row>
    <row r="770" spans="1:13" x14ac:dyDescent="0.35">
      <c r="A770" s="34" t="s">
        <v>217</v>
      </c>
      <c r="B770" s="34">
        <v>2018</v>
      </c>
      <c r="C770" s="63">
        <v>43436</v>
      </c>
      <c r="D770" s="34" t="s">
        <v>66</v>
      </c>
      <c r="E770" s="49" t="s">
        <v>915</v>
      </c>
      <c r="F770" s="49" t="s">
        <v>95</v>
      </c>
      <c r="G770" s="141" t="e">
        <f>(C770-VLOOKUP(E770,Riders!$A$2:$C$1999,2,FALSE))/365</f>
        <v>#N/A</v>
      </c>
      <c r="H770" s="1">
        <v>37</v>
      </c>
      <c r="I770" s="49">
        <v>5.0289999999999999</v>
      </c>
      <c r="J770" s="119">
        <v>5.1659789728558678</v>
      </c>
      <c r="K770" s="50">
        <f t="shared" si="37"/>
        <v>0.13697897285586791</v>
      </c>
      <c r="L770" s="119">
        <v>10.194978972855868</v>
      </c>
      <c r="M770" s="49">
        <v>70.623000000000005</v>
      </c>
    </row>
    <row r="771" spans="1:13" x14ac:dyDescent="0.35">
      <c r="A771" s="34" t="s">
        <v>217</v>
      </c>
      <c r="B771" s="34">
        <v>2018</v>
      </c>
      <c r="C771" s="63">
        <v>43436</v>
      </c>
      <c r="D771" s="34" t="s">
        <v>66</v>
      </c>
      <c r="E771" s="49" t="s">
        <v>59</v>
      </c>
      <c r="F771" s="49" t="s">
        <v>37</v>
      </c>
      <c r="G771" s="141">
        <f>(C771-VLOOKUP(E771,Riders!$A$2:$C$1999,2,FALSE))/365</f>
        <v>25.054794520547944</v>
      </c>
      <c r="H771" s="1">
        <v>38</v>
      </c>
      <c r="I771" s="49">
        <v>5.0609999999999999</v>
      </c>
      <c r="J771" s="119">
        <v>5.1400456071747342</v>
      </c>
      <c r="K771" s="50">
        <f t="shared" si="37"/>
        <v>7.90456071747343E-2</v>
      </c>
      <c r="L771" s="119">
        <v>10.201045607174734</v>
      </c>
      <c r="M771" s="49">
        <v>70.581000000000003</v>
      </c>
    </row>
    <row r="772" spans="1:13" x14ac:dyDescent="0.35">
      <c r="A772" s="34" t="s">
        <v>217</v>
      </c>
      <c r="B772" s="34">
        <v>2018</v>
      </c>
      <c r="C772" s="63">
        <v>43436</v>
      </c>
      <c r="D772" s="34" t="s">
        <v>66</v>
      </c>
      <c r="E772" s="49" t="s">
        <v>57</v>
      </c>
      <c r="F772" s="49" t="s">
        <v>58</v>
      </c>
      <c r="G772" s="141">
        <f>(C772-VLOOKUP(E772,Riders!$A$2:$C$1999,2,FALSE))/365</f>
        <v>18.887671232876713</v>
      </c>
      <c r="H772" s="1">
        <v>39</v>
      </c>
      <c r="I772" s="49">
        <v>5.0460000000000003</v>
      </c>
      <c r="J772" s="119">
        <v>5.158949400459222</v>
      </c>
      <c r="K772" s="50">
        <f t="shared" si="37"/>
        <v>0.11294940045922175</v>
      </c>
      <c r="L772" s="119">
        <v>10.204949400459222</v>
      </c>
      <c r="M772" s="49">
        <v>70.554000000000002</v>
      </c>
    </row>
    <row r="773" spans="1:13" x14ac:dyDescent="0.35">
      <c r="A773" s="34" t="s">
        <v>217</v>
      </c>
      <c r="B773" s="34">
        <v>2018</v>
      </c>
      <c r="C773" s="63">
        <v>43436</v>
      </c>
      <c r="D773" s="34" t="s">
        <v>66</v>
      </c>
      <c r="E773" s="49" t="s">
        <v>1130</v>
      </c>
      <c r="F773" s="49" t="s">
        <v>224</v>
      </c>
      <c r="G773" s="141" t="e">
        <f>(C773-VLOOKUP(E773,Riders!$A$2:$C$1999,2,FALSE))/365</f>
        <v>#N/A</v>
      </c>
      <c r="H773" s="1">
        <v>40</v>
      </c>
      <c r="I773" s="49">
        <v>5.0590000000000002</v>
      </c>
      <c r="J773" s="119">
        <v>5.1839863995902808</v>
      </c>
      <c r="K773" s="50">
        <f t="shared" si="37"/>
        <v>0.12498639959028068</v>
      </c>
      <c r="L773" s="119">
        <v>10.242986399590281</v>
      </c>
      <c r="M773" s="49">
        <v>70.292000000000002</v>
      </c>
    </row>
    <row r="774" spans="1:13" x14ac:dyDescent="0.35">
      <c r="A774" s="34" t="s">
        <v>162</v>
      </c>
      <c r="B774" s="34">
        <v>2018</v>
      </c>
      <c r="C774" s="10">
        <v>43392</v>
      </c>
      <c r="D774" s="34" t="s">
        <v>66</v>
      </c>
      <c r="E774" t="s">
        <v>92</v>
      </c>
      <c r="F774" t="s">
        <v>23</v>
      </c>
      <c r="H774" s="34">
        <v>1</v>
      </c>
      <c r="I774">
        <v>4.7030000000000003</v>
      </c>
      <c r="J774" s="35">
        <f t="shared" ref="J774:J814" si="38">L774-I774</f>
        <v>4.7890438216023101</v>
      </c>
      <c r="K774" s="50">
        <f t="shared" si="37"/>
        <v>8.6043821602309833E-2</v>
      </c>
      <c r="L774" s="35">
        <f t="shared" ref="L774:L814" si="39">3.6*200/M774</f>
        <v>9.4920438216023104</v>
      </c>
      <c r="M774">
        <v>75.852999999999994</v>
      </c>
    </row>
    <row r="775" spans="1:13" x14ac:dyDescent="0.35">
      <c r="A775" s="34" t="s">
        <v>162</v>
      </c>
      <c r="B775" s="34">
        <v>2018</v>
      </c>
      <c r="C775" s="10">
        <v>43392</v>
      </c>
      <c r="D775" s="34" t="s">
        <v>66</v>
      </c>
      <c r="E775" t="s">
        <v>106</v>
      </c>
      <c r="F775" t="s">
        <v>102</v>
      </c>
      <c r="H775" s="34">
        <v>2</v>
      </c>
      <c r="I775">
        <v>4.7380000000000004</v>
      </c>
      <c r="J775" s="35">
        <f t="shared" si="38"/>
        <v>4.7639399794124619</v>
      </c>
      <c r="K775" s="50">
        <f t="shared" si="37"/>
        <v>2.5939979412461511E-2</v>
      </c>
      <c r="L775" s="35">
        <f t="shared" si="39"/>
        <v>9.5019399794124624</v>
      </c>
      <c r="M775">
        <v>75.774000000000001</v>
      </c>
    </row>
    <row r="776" spans="1:13" x14ac:dyDescent="0.35">
      <c r="A776" s="34" t="s">
        <v>162</v>
      </c>
      <c r="B776" s="34">
        <v>2018</v>
      </c>
      <c r="C776" s="10">
        <v>43392</v>
      </c>
      <c r="D776" s="34" t="s">
        <v>66</v>
      </c>
      <c r="E776" t="s">
        <v>22</v>
      </c>
      <c r="F776" t="s">
        <v>23</v>
      </c>
      <c r="H776" s="34">
        <v>3</v>
      </c>
      <c r="I776">
        <v>4.7190000000000003</v>
      </c>
      <c r="J776" s="35">
        <f t="shared" si="38"/>
        <v>4.8360276697676268</v>
      </c>
      <c r="K776" s="50">
        <f t="shared" si="37"/>
        <v>0.11702766976762646</v>
      </c>
      <c r="L776" s="35">
        <f t="shared" si="39"/>
        <v>9.5550276697676271</v>
      </c>
      <c r="M776">
        <v>75.352999999999994</v>
      </c>
    </row>
    <row r="777" spans="1:13" x14ac:dyDescent="0.35">
      <c r="A777" s="34" t="s">
        <v>162</v>
      </c>
      <c r="B777" s="34">
        <v>2018</v>
      </c>
      <c r="C777" s="10">
        <v>43392</v>
      </c>
      <c r="D777" s="34" t="s">
        <v>66</v>
      </c>
      <c r="E777" t="s">
        <v>202</v>
      </c>
      <c r="F777" t="s">
        <v>46</v>
      </c>
      <c r="H777" s="34">
        <v>4</v>
      </c>
      <c r="I777">
        <v>4.7930000000000001</v>
      </c>
      <c r="J777" s="35">
        <f t="shared" si="38"/>
        <v>4.8180206369970895</v>
      </c>
      <c r="K777" s="50">
        <f t="shared" si="37"/>
        <v>2.5020636997089341E-2</v>
      </c>
      <c r="L777" s="35">
        <f t="shared" si="39"/>
        <v>9.6110206369970896</v>
      </c>
      <c r="M777">
        <v>74.914000000000001</v>
      </c>
    </row>
    <row r="778" spans="1:13" x14ac:dyDescent="0.35">
      <c r="A778" s="34" t="s">
        <v>162</v>
      </c>
      <c r="B778" s="34">
        <v>2018</v>
      </c>
      <c r="C778" s="10">
        <v>43392</v>
      </c>
      <c r="D778" s="34" t="s">
        <v>66</v>
      </c>
      <c r="E778" t="s">
        <v>754</v>
      </c>
      <c r="F778" t="s">
        <v>27</v>
      </c>
      <c r="H778" s="34">
        <v>5</v>
      </c>
      <c r="I778">
        <v>4.7729999999999997</v>
      </c>
      <c r="J778" s="35">
        <f t="shared" si="38"/>
        <v>4.83802063699709</v>
      </c>
      <c r="K778" s="50">
        <f t="shared" si="37"/>
        <v>6.5020636997090264E-2</v>
      </c>
      <c r="L778" s="35">
        <f t="shared" si="39"/>
        <v>9.6110206369970896</v>
      </c>
      <c r="M778">
        <v>74.914000000000001</v>
      </c>
    </row>
    <row r="779" spans="1:13" x14ac:dyDescent="0.35">
      <c r="A779" s="34" t="s">
        <v>162</v>
      </c>
      <c r="B779" s="34">
        <v>2018</v>
      </c>
      <c r="C779" s="10">
        <v>43392</v>
      </c>
      <c r="D779" s="34" t="s">
        <v>66</v>
      </c>
      <c r="E779" t="s">
        <v>960</v>
      </c>
      <c r="F779" t="s">
        <v>27</v>
      </c>
      <c r="H779" s="34">
        <v>6</v>
      </c>
      <c r="I779">
        <v>4.7549999999999999</v>
      </c>
      <c r="J779" s="35">
        <f t="shared" si="38"/>
        <v>4.8969920639176356</v>
      </c>
      <c r="K779" s="50">
        <f t="shared" si="37"/>
        <v>0.14199206391763575</v>
      </c>
      <c r="L779" s="35">
        <f t="shared" si="39"/>
        <v>9.6519920639176355</v>
      </c>
      <c r="M779">
        <v>74.596000000000004</v>
      </c>
    </row>
    <row r="780" spans="1:13" x14ac:dyDescent="0.35">
      <c r="A780" s="34" t="s">
        <v>162</v>
      </c>
      <c r="B780" s="34">
        <v>2018</v>
      </c>
      <c r="C780" s="10">
        <v>43392</v>
      </c>
      <c r="D780" s="34" t="s">
        <v>66</v>
      </c>
      <c r="E780" t="s">
        <v>286</v>
      </c>
      <c r="F780" t="s">
        <v>102</v>
      </c>
      <c r="H780" s="34">
        <v>7</v>
      </c>
      <c r="I780">
        <v>4.7880000000000003</v>
      </c>
      <c r="J780" s="35">
        <f t="shared" si="38"/>
        <v>4.8790247046186881</v>
      </c>
      <c r="K780" s="50">
        <f t="shared" si="37"/>
        <v>9.1024704618687835E-2</v>
      </c>
      <c r="L780" s="35">
        <f t="shared" si="39"/>
        <v>9.6670247046186883</v>
      </c>
      <c r="M780">
        <v>74.48</v>
      </c>
    </row>
    <row r="781" spans="1:13" x14ac:dyDescent="0.35">
      <c r="A781" s="34" t="s">
        <v>162</v>
      </c>
      <c r="B781" s="34">
        <v>2018</v>
      </c>
      <c r="C781" s="10">
        <v>43392</v>
      </c>
      <c r="D781" s="34" t="s">
        <v>66</v>
      </c>
      <c r="E781" t="s">
        <v>955</v>
      </c>
      <c r="F781" t="s">
        <v>35</v>
      </c>
      <c r="H781" s="34">
        <v>8</v>
      </c>
      <c r="I781">
        <v>4.774</v>
      </c>
      <c r="J781" s="35">
        <f t="shared" si="38"/>
        <v>4.9049804807226964</v>
      </c>
      <c r="K781" s="50">
        <f t="shared" si="37"/>
        <v>0.13098048072269641</v>
      </c>
      <c r="L781" s="35">
        <f t="shared" si="39"/>
        <v>9.6789804807226965</v>
      </c>
      <c r="M781">
        <v>74.388000000000005</v>
      </c>
    </row>
    <row r="782" spans="1:13" x14ac:dyDescent="0.35">
      <c r="A782" s="34" t="s">
        <v>162</v>
      </c>
      <c r="B782" s="34">
        <v>2018</v>
      </c>
      <c r="C782" s="10">
        <v>43392</v>
      </c>
      <c r="D782" s="34" t="s">
        <v>66</v>
      </c>
      <c r="E782" t="s">
        <v>194</v>
      </c>
      <c r="F782" t="s">
        <v>29</v>
      </c>
      <c r="H782" s="34">
        <v>9</v>
      </c>
      <c r="I782">
        <v>4.7930000000000001</v>
      </c>
      <c r="J782" s="35">
        <f t="shared" si="38"/>
        <v>4.9030555907187194</v>
      </c>
      <c r="K782" s="50">
        <f t="shared" si="37"/>
        <v>0.11005559071871929</v>
      </c>
      <c r="L782" s="35">
        <f t="shared" si="39"/>
        <v>9.6960555907187196</v>
      </c>
      <c r="M782">
        <v>74.257000000000005</v>
      </c>
    </row>
    <row r="783" spans="1:13" x14ac:dyDescent="0.35">
      <c r="A783" s="34" t="s">
        <v>162</v>
      </c>
      <c r="B783" s="34">
        <v>2018</v>
      </c>
      <c r="C783" s="10">
        <v>43392</v>
      </c>
      <c r="D783" s="34" t="s">
        <v>66</v>
      </c>
      <c r="E783" t="s">
        <v>112</v>
      </c>
      <c r="F783" t="s">
        <v>113</v>
      </c>
      <c r="H783" s="34">
        <v>10</v>
      </c>
      <c r="I783">
        <v>4.7949999999999999</v>
      </c>
      <c r="J783" s="35">
        <f t="shared" si="38"/>
        <v>4.9159639480463433</v>
      </c>
      <c r="K783" s="50">
        <f t="shared" si="37"/>
        <v>0.12096394804634336</v>
      </c>
      <c r="L783" s="35">
        <f t="shared" si="39"/>
        <v>9.7109639480463432</v>
      </c>
      <c r="M783">
        <v>74.143000000000001</v>
      </c>
    </row>
    <row r="784" spans="1:13" x14ac:dyDescent="0.35">
      <c r="A784" s="34" t="s">
        <v>162</v>
      </c>
      <c r="B784" s="34">
        <v>2018</v>
      </c>
      <c r="C784" s="10">
        <v>43392</v>
      </c>
      <c r="D784" s="34" t="s">
        <v>66</v>
      </c>
      <c r="E784" t="s">
        <v>129</v>
      </c>
      <c r="F784" t="s">
        <v>35</v>
      </c>
      <c r="H784" s="34">
        <v>11</v>
      </c>
      <c r="I784">
        <v>4.8109999999999999</v>
      </c>
      <c r="J784" s="35">
        <f t="shared" si="38"/>
        <v>4.9049435935496923</v>
      </c>
      <c r="K784" s="50">
        <f t="shared" si="37"/>
        <v>9.3943593549692395E-2</v>
      </c>
      <c r="L784" s="35">
        <f t="shared" si="39"/>
        <v>9.7159435935496923</v>
      </c>
      <c r="M784">
        <v>74.105000000000004</v>
      </c>
    </row>
    <row r="785" spans="1:13" x14ac:dyDescent="0.35">
      <c r="A785" s="34" t="s">
        <v>162</v>
      </c>
      <c r="B785" s="34">
        <v>2018</v>
      </c>
      <c r="C785" s="10">
        <v>43392</v>
      </c>
      <c r="D785" s="34" t="s">
        <v>66</v>
      </c>
      <c r="E785" t="s">
        <v>125</v>
      </c>
      <c r="F785" t="s">
        <v>113</v>
      </c>
      <c r="H785" s="34">
        <v>12</v>
      </c>
      <c r="I785">
        <v>4.8070000000000004</v>
      </c>
      <c r="J785" s="35">
        <f t="shared" si="38"/>
        <v>4.9249654515226453</v>
      </c>
      <c r="K785" s="50">
        <f t="shared" si="37"/>
        <v>0.11796545152264493</v>
      </c>
      <c r="L785" s="35">
        <f t="shared" si="39"/>
        <v>9.7319654515226457</v>
      </c>
      <c r="M785">
        <v>73.983000000000004</v>
      </c>
    </row>
    <row r="786" spans="1:13" x14ac:dyDescent="0.35">
      <c r="A786" s="34" t="s">
        <v>162</v>
      </c>
      <c r="B786" s="34">
        <v>2018</v>
      </c>
      <c r="C786" s="10">
        <v>43392</v>
      </c>
      <c r="D786" s="34" t="s">
        <v>66</v>
      </c>
      <c r="E786" t="s">
        <v>954</v>
      </c>
      <c r="F786" t="s">
        <v>228</v>
      </c>
      <c r="H786" s="34">
        <v>13</v>
      </c>
      <c r="I786">
        <v>4.8170000000000002</v>
      </c>
      <c r="J786" s="35">
        <f t="shared" si="38"/>
        <v>4.9240504099358713</v>
      </c>
      <c r="K786" s="50">
        <f t="shared" si="37"/>
        <v>0.10705040993587112</v>
      </c>
      <c r="L786" s="35">
        <f t="shared" si="39"/>
        <v>9.7410504099358715</v>
      </c>
      <c r="M786">
        <v>73.914000000000001</v>
      </c>
    </row>
    <row r="787" spans="1:13" x14ac:dyDescent="0.35">
      <c r="A787" s="34" t="s">
        <v>162</v>
      </c>
      <c r="B787" s="34">
        <v>2018</v>
      </c>
      <c r="C787" s="10">
        <v>43392</v>
      </c>
      <c r="D787" s="34" t="s">
        <v>66</v>
      </c>
      <c r="E787" t="s">
        <v>143</v>
      </c>
      <c r="F787" t="s">
        <v>95</v>
      </c>
      <c r="H787" s="34">
        <v>14</v>
      </c>
      <c r="I787">
        <v>4.7919999999999998</v>
      </c>
      <c r="J787" s="35">
        <f t="shared" si="38"/>
        <v>4.9530056845866497</v>
      </c>
      <c r="K787" s="50">
        <f t="shared" si="37"/>
        <v>0.16100568458664988</v>
      </c>
      <c r="L787" s="35">
        <f t="shared" si="39"/>
        <v>9.7450056845866495</v>
      </c>
      <c r="M787">
        <v>73.884</v>
      </c>
    </row>
    <row r="788" spans="1:13" x14ac:dyDescent="0.35">
      <c r="A788" s="34" t="s">
        <v>162</v>
      </c>
      <c r="B788" s="34">
        <v>2018</v>
      </c>
      <c r="C788" s="10">
        <v>43392</v>
      </c>
      <c r="D788" s="34" t="s">
        <v>66</v>
      </c>
      <c r="E788" t="s">
        <v>197</v>
      </c>
      <c r="F788" t="s">
        <v>198</v>
      </c>
      <c r="H788" s="34">
        <v>15</v>
      </c>
      <c r="I788">
        <v>4.8390000000000004</v>
      </c>
      <c r="J788" s="35">
        <f t="shared" si="38"/>
        <v>4.9189486623478711</v>
      </c>
      <c r="K788" s="50">
        <f t="shared" si="37"/>
        <v>7.994866234787068E-2</v>
      </c>
      <c r="L788" s="35">
        <f t="shared" si="39"/>
        <v>9.7579486623478715</v>
      </c>
      <c r="M788">
        <v>73.786000000000001</v>
      </c>
    </row>
    <row r="789" spans="1:13" x14ac:dyDescent="0.35">
      <c r="A789" s="34" t="s">
        <v>162</v>
      </c>
      <c r="B789" s="34">
        <v>2018</v>
      </c>
      <c r="C789" s="10">
        <v>43392</v>
      </c>
      <c r="D789" s="34" t="s">
        <v>66</v>
      </c>
      <c r="E789" t="s">
        <v>239</v>
      </c>
      <c r="F789" t="s">
        <v>198</v>
      </c>
      <c r="H789" s="34">
        <v>16</v>
      </c>
      <c r="I789">
        <v>4.8630000000000004</v>
      </c>
      <c r="J789" s="35">
        <f t="shared" si="38"/>
        <v>4.9470662179469693</v>
      </c>
      <c r="K789" s="50">
        <f t="shared" si="37"/>
        <v>8.4066217946968891E-2</v>
      </c>
      <c r="L789" s="35">
        <f t="shared" si="39"/>
        <v>9.8100662179469698</v>
      </c>
      <c r="M789">
        <v>73.394000000000005</v>
      </c>
    </row>
    <row r="790" spans="1:13" x14ac:dyDescent="0.35">
      <c r="A790" s="34" t="s">
        <v>162</v>
      </c>
      <c r="B790" s="34">
        <v>2018</v>
      </c>
      <c r="C790" s="10">
        <v>43392</v>
      </c>
      <c r="D790" s="34" t="s">
        <v>66</v>
      </c>
      <c r="E790" t="s">
        <v>213</v>
      </c>
      <c r="F790" t="s">
        <v>42</v>
      </c>
      <c r="H790" s="34">
        <v>17</v>
      </c>
      <c r="I790">
        <v>4.8550000000000004</v>
      </c>
      <c r="J790" s="35">
        <f t="shared" si="38"/>
        <v>5.000992991293872</v>
      </c>
      <c r="K790" s="50">
        <f t="shared" si="37"/>
        <v>0.14599299129387155</v>
      </c>
      <c r="L790" s="35">
        <f t="shared" si="39"/>
        <v>9.8559929912938724</v>
      </c>
      <c r="M790">
        <v>73.052000000000007</v>
      </c>
    </row>
    <row r="791" spans="1:13" x14ac:dyDescent="0.35">
      <c r="A791" s="34" t="s">
        <v>162</v>
      </c>
      <c r="B791" s="34">
        <v>2018</v>
      </c>
      <c r="C791" s="10">
        <v>43392</v>
      </c>
      <c r="D791" s="34" t="s">
        <v>66</v>
      </c>
      <c r="E791" t="s">
        <v>257</v>
      </c>
      <c r="F791" t="s">
        <v>31</v>
      </c>
      <c r="H791" s="34">
        <v>18</v>
      </c>
      <c r="I791">
        <v>4.8479999999999999</v>
      </c>
      <c r="J791" s="35">
        <f t="shared" si="38"/>
        <v>5.0120421790693213</v>
      </c>
      <c r="K791" s="50">
        <f t="shared" si="37"/>
        <v>0.16404217906932139</v>
      </c>
      <c r="L791" s="35">
        <f t="shared" si="39"/>
        <v>9.8600421790693211</v>
      </c>
      <c r="M791">
        <v>73.022000000000006</v>
      </c>
    </row>
    <row r="792" spans="1:13" x14ac:dyDescent="0.35">
      <c r="A792" s="34" t="s">
        <v>162</v>
      </c>
      <c r="B792" s="34">
        <v>2018</v>
      </c>
      <c r="C792" s="10">
        <v>43392</v>
      </c>
      <c r="D792" s="34" t="s">
        <v>66</v>
      </c>
      <c r="E792" t="s">
        <v>756</v>
      </c>
      <c r="F792" t="s">
        <v>82</v>
      </c>
      <c r="H792" s="34">
        <v>19</v>
      </c>
      <c r="I792">
        <v>4.8849999999999998</v>
      </c>
      <c r="J792" s="35">
        <f t="shared" si="38"/>
        <v>4.9930337225095709</v>
      </c>
      <c r="K792" s="50">
        <f t="shared" si="37"/>
        <v>0.10803372250957111</v>
      </c>
      <c r="L792" s="35">
        <f t="shared" si="39"/>
        <v>9.8780337225095707</v>
      </c>
      <c r="M792">
        <v>72.888999999999996</v>
      </c>
    </row>
    <row r="793" spans="1:13" x14ac:dyDescent="0.35">
      <c r="A793" s="34" t="s">
        <v>162</v>
      </c>
      <c r="B793" s="34">
        <v>2018</v>
      </c>
      <c r="C793" s="10">
        <v>43392</v>
      </c>
      <c r="D793" s="34" t="s">
        <v>66</v>
      </c>
      <c r="E793" t="s">
        <v>221</v>
      </c>
      <c r="F793" t="s">
        <v>31</v>
      </c>
      <c r="H793" s="34">
        <v>20</v>
      </c>
      <c r="I793">
        <v>4.9020000000000001</v>
      </c>
      <c r="J793" s="35">
        <f t="shared" si="38"/>
        <v>5.0139895331221593</v>
      </c>
      <c r="K793" s="50">
        <f t="shared" si="37"/>
        <v>0.1119895331221592</v>
      </c>
      <c r="L793" s="35">
        <f t="shared" si="39"/>
        <v>9.9159895331221595</v>
      </c>
      <c r="M793">
        <v>72.61</v>
      </c>
    </row>
    <row r="794" spans="1:13" x14ac:dyDescent="0.35">
      <c r="A794" s="34" t="s">
        <v>162</v>
      </c>
      <c r="B794" s="34">
        <v>2018</v>
      </c>
      <c r="C794" s="10">
        <v>43392</v>
      </c>
      <c r="D794" s="34" t="s">
        <v>66</v>
      </c>
      <c r="E794" t="s">
        <v>100</v>
      </c>
      <c r="F794" t="s">
        <v>44</v>
      </c>
      <c r="H794" s="34">
        <v>21</v>
      </c>
      <c r="I794">
        <v>4.9409999999999998</v>
      </c>
      <c r="J794" s="35">
        <f t="shared" si="38"/>
        <v>5.000044085769118</v>
      </c>
      <c r="K794" s="50">
        <f t="shared" si="37"/>
        <v>5.9044085769118126E-2</v>
      </c>
      <c r="L794" s="35">
        <f t="shared" si="39"/>
        <v>9.9410440857691178</v>
      </c>
      <c r="M794">
        <v>72.427000000000007</v>
      </c>
    </row>
    <row r="795" spans="1:13" x14ac:dyDescent="0.35">
      <c r="A795" s="34" t="s">
        <v>162</v>
      </c>
      <c r="B795" s="34">
        <v>2018</v>
      </c>
      <c r="C795" s="10">
        <v>43392</v>
      </c>
      <c r="D795" s="34" t="s">
        <v>66</v>
      </c>
      <c r="E795" t="s">
        <v>196</v>
      </c>
      <c r="F795" t="s">
        <v>52</v>
      </c>
      <c r="H795" s="34">
        <v>22</v>
      </c>
      <c r="I795">
        <v>4.8970000000000002</v>
      </c>
      <c r="J795" s="35">
        <f t="shared" si="38"/>
        <v>5.0489877609095046</v>
      </c>
      <c r="K795" s="50">
        <f t="shared" si="37"/>
        <v>0.15198776090950439</v>
      </c>
      <c r="L795" s="35">
        <f t="shared" si="39"/>
        <v>9.9459877609095049</v>
      </c>
      <c r="M795">
        <v>72.391000000000005</v>
      </c>
    </row>
    <row r="796" spans="1:13" x14ac:dyDescent="0.35">
      <c r="A796" s="34" t="s">
        <v>162</v>
      </c>
      <c r="B796" s="34">
        <v>2018</v>
      </c>
      <c r="C796" s="10">
        <v>43392</v>
      </c>
      <c r="D796" s="34" t="s">
        <v>66</v>
      </c>
      <c r="E796" t="s">
        <v>167</v>
      </c>
      <c r="F796" t="s">
        <v>46</v>
      </c>
      <c r="H796" s="34">
        <v>23</v>
      </c>
      <c r="I796">
        <v>4.9320000000000004</v>
      </c>
      <c r="J796" s="35">
        <f t="shared" si="38"/>
        <v>5.016049077042112</v>
      </c>
      <c r="K796" s="50">
        <f t="shared" si="37"/>
        <v>8.404907704211162E-2</v>
      </c>
      <c r="L796" s="35">
        <f t="shared" si="39"/>
        <v>9.9480490770421124</v>
      </c>
      <c r="M796">
        <v>72.376000000000005</v>
      </c>
    </row>
    <row r="797" spans="1:13" x14ac:dyDescent="0.35">
      <c r="A797" s="34" t="s">
        <v>162</v>
      </c>
      <c r="B797" s="34">
        <v>2018</v>
      </c>
      <c r="C797" s="10">
        <v>43392</v>
      </c>
      <c r="D797" s="34" t="s">
        <v>66</v>
      </c>
      <c r="E797" t="s">
        <v>195</v>
      </c>
      <c r="F797" t="s">
        <v>227</v>
      </c>
      <c r="H797" s="34">
        <v>24</v>
      </c>
      <c r="I797">
        <v>4.9349999999999996</v>
      </c>
      <c r="J797" s="35">
        <f t="shared" si="38"/>
        <v>5.0159363554695604</v>
      </c>
      <c r="K797" s="50">
        <f t="shared" si="37"/>
        <v>8.0936355469560795E-2</v>
      </c>
      <c r="L797" s="35">
        <f t="shared" si="39"/>
        <v>9.95093635546956</v>
      </c>
      <c r="M797">
        <v>72.355000000000004</v>
      </c>
    </row>
    <row r="798" spans="1:13" x14ac:dyDescent="0.35">
      <c r="A798" s="34" t="s">
        <v>162</v>
      </c>
      <c r="B798" s="34">
        <v>2018</v>
      </c>
      <c r="C798" s="10">
        <v>43392</v>
      </c>
      <c r="D798" s="34" t="s">
        <v>66</v>
      </c>
      <c r="E798" t="s">
        <v>354</v>
      </c>
      <c r="F798" t="s">
        <v>29</v>
      </c>
      <c r="H798" s="34">
        <v>25</v>
      </c>
      <c r="I798">
        <v>4.915</v>
      </c>
      <c r="J798" s="35">
        <f t="shared" si="38"/>
        <v>5.0400639474593847</v>
      </c>
      <c r="K798" s="50">
        <f t="shared" si="37"/>
        <v>0.12506394745938465</v>
      </c>
      <c r="L798" s="35">
        <f t="shared" si="39"/>
        <v>9.9550639474593847</v>
      </c>
      <c r="M798">
        <v>72.325000000000003</v>
      </c>
    </row>
    <row r="799" spans="1:13" x14ac:dyDescent="0.35">
      <c r="A799" s="34" t="s">
        <v>162</v>
      </c>
      <c r="B799" s="34">
        <v>2018</v>
      </c>
      <c r="C799" s="10">
        <v>43392</v>
      </c>
      <c r="D799" s="34" t="s">
        <v>66</v>
      </c>
      <c r="E799" t="s">
        <v>816</v>
      </c>
      <c r="F799" t="s">
        <v>42</v>
      </c>
      <c r="H799" s="34">
        <v>26</v>
      </c>
      <c r="I799">
        <v>4.9370000000000003</v>
      </c>
      <c r="J799" s="35">
        <f t="shared" si="38"/>
        <v>5.0470532482839916</v>
      </c>
      <c r="K799" s="50">
        <f t="shared" si="37"/>
        <v>0.11005324828399132</v>
      </c>
      <c r="L799" s="35">
        <f t="shared" si="39"/>
        <v>9.9840532482839919</v>
      </c>
      <c r="M799">
        <v>72.114999999999995</v>
      </c>
    </row>
    <row r="800" spans="1:13" x14ac:dyDescent="0.35">
      <c r="A800" s="34" t="s">
        <v>162</v>
      </c>
      <c r="B800" s="34">
        <v>2018</v>
      </c>
      <c r="C800" s="10">
        <v>43392</v>
      </c>
      <c r="D800" s="34" t="s">
        <v>66</v>
      </c>
      <c r="E800" t="s">
        <v>1009</v>
      </c>
      <c r="F800" t="s">
        <v>37</v>
      </c>
      <c r="H800" s="34">
        <v>27</v>
      </c>
      <c r="I800">
        <v>4.9580000000000002</v>
      </c>
      <c r="J800" s="35">
        <f t="shared" si="38"/>
        <v>5.0360313423927359</v>
      </c>
      <c r="K800" s="50">
        <f t="shared" si="37"/>
        <v>7.8031342392735681E-2</v>
      </c>
      <c r="L800" s="35">
        <f t="shared" si="39"/>
        <v>9.9940313423927361</v>
      </c>
      <c r="M800">
        <v>72.043000000000006</v>
      </c>
    </row>
    <row r="801" spans="1:13" x14ac:dyDescent="0.35">
      <c r="A801" s="34" t="s">
        <v>162</v>
      </c>
      <c r="B801" s="34">
        <v>2018</v>
      </c>
      <c r="C801" s="10">
        <v>43392</v>
      </c>
      <c r="D801" s="34" t="s">
        <v>66</v>
      </c>
      <c r="E801" t="s">
        <v>755</v>
      </c>
      <c r="F801" t="s">
        <v>109</v>
      </c>
      <c r="H801" s="34">
        <v>28</v>
      </c>
      <c r="I801">
        <v>4.9820000000000002</v>
      </c>
      <c r="J801" s="35">
        <f t="shared" si="38"/>
        <v>5.0930027986118889</v>
      </c>
      <c r="K801" s="50">
        <f t="shared" si="37"/>
        <v>0.11100279861188866</v>
      </c>
      <c r="L801" s="35">
        <f t="shared" si="39"/>
        <v>10.075002798611889</v>
      </c>
      <c r="M801">
        <v>71.463999999999999</v>
      </c>
    </row>
    <row r="802" spans="1:13" x14ac:dyDescent="0.35">
      <c r="A802" s="34" t="s">
        <v>162</v>
      </c>
      <c r="B802" s="34">
        <v>2018</v>
      </c>
      <c r="C802" s="10">
        <v>43392</v>
      </c>
      <c r="D802" s="34" t="s">
        <v>66</v>
      </c>
      <c r="E802" t="s">
        <v>289</v>
      </c>
      <c r="F802" t="s">
        <v>207</v>
      </c>
      <c r="H802" s="34">
        <v>29</v>
      </c>
      <c r="I802">
        <v>4.9889999999999999</v>
      </c>
      <c r="J802" s="35">
        <f t="shared" si="38"/>
        <v>5.1070527238308907</v>
      </c>
      <c r="K802" s="50">
        <f t="shared" si="37"/>
        <v>0.11805272383089083</v>
      </c>
      <c r="L802" s="35">
        <f t="shared" si="39"/>
        <v>10.096052723830891</v>
      </c>
      <c r="M802">
        <v>71.314999999999998</v>
      </c>
    </row>
    <row r="803" spans="1:13" x14ac:dyDescent="0.35">
      <c r="A803" s="34" t="s">
        <v>162</v>
      </c>
      <c r="B803" s="34">
        <v>2018</v>
      </c>
      <c r="C803" s="10">
        <v>43392</v>
      </c>
      <c r="D803" s="34" t="s">
        <v>66</v>
      </c>
      <c r="E803" t="s">
        <v>915</v>
      </c>
      <c r="F803" t="s">
        <v>95</v>
      </c>
      <c r="H803" s="34">
        <v>30</v>
      </c>
      <c r="I803">
        <v>4.99</v>
      </c>
      <c r="J803" s="35">
        <f t="shared" si="38"/>
        <v>5.1179586135250101</v>
      </c>
      <c r="K803" s="50">
        <f t="shared" si="37"/>
        <v>0.12795861352500992</v>
      </c>
      <c r="L803" s="35">
        <f t="shared" si="39"/>
        <v>10.10795861352501</v>
      </c>
      <c r="M803">
        <v>71.230999999999995</v>
      </c>
    </row>
    <row r="804" spans="1:13" x14ac:dyDescent="0.35">
      <c r="A804" s="34" t="s">
        <v>162</v>
      </c>
      <c r="B804" s="34">
        <v>2018</v>
      </c>
      <c r="C804" s="10">
        <v>43392</v>
      </c>
      <c r="D804" s="34" t="s">
        <v>66</v>
      </c>
      <c r="E804" t="s">
        <v>59</v>
      </c>
      <c r="F804" t="s">
        <v>37</v>
      </c>
      <c r="H804" s="34">
        <v>31</v>
      </c>
      <c r="I804">
        <v>4.9800000000000004</v>
      </c>
      <c r="J804" s="35">
        <f t="shared" si="38"/>
        <v>5.1360536150841583</v>
      </c>
      <c r="K804" s="50">
        <f t="shared" si="37"/>
        <v>0.15605361508415783</v>
      </c>
      <c r="L804" s="35">
        <f t="shared" si="39"/>
        <v>10.116053615084159</v>
      </c>
      <c r="M804">
        <v>71.174000000000007</v>
      </c>
    </row>
    <row r="805" spans="1:13" x14ac:dyDescent="0.35">
      <c r="A805" s="34" t="s">
        <v>162</v>
      </c>
      <c r="B805" s="34">
        <v>2018</v>
      </c>
      <c r="C805" s="10">
        <v>43392</v>
      </c>
      <c r="D805" s="34" t="s">
        <v>66</v>
      </c>
      <c r="E805" t="s">
        <v>93</v>
      </c>
      <c r="F805" t="s">
        <v>52</v>
      </c>
      <c r="H805" s="34">
        <v>32</v>
      </c>
      <c r="I805">
        <v>4.9569999999999999</v>
      </c>
      <c r="J805" s="35">
        <f t="shared" si="38"/>
        <v>5.1600486320907164</v>
      </c>
      <c r="K805" s="50">
        <f t="shared" si="37"/>
        <v>0.20304863209071655</v>
      </c>
      <c r="L805" s="35">
        <f t="shared" si="39"/>
        <v>10.117048632090716</v>
      </c>
      <c r="M805">
        <v>71.167000000000002</v>
      </c>
    </row>
    <row r="806" spans="1:13" x14ac:dyDescent="0.35">
      <c r="A806" s="34" t="s">
        <v>162</v>
      </c>
      <c r="B806" s="34">
        <v>2018</v>
      </c>
      <c r="C806" s="10">
        <v>43392</v>
      </c>
      <c r="D806" s="34" t="s">
        <v>66</v>
      </c>
      <c r="E806" t="s">
        <v>208</v>
      </c>
      <c r="F806" t="s">
        <v>58</v>
      </c>
      <c r="H806" s="34">
        <v>33</v>
      </c>
      <c r="I806">
        <v>5.03</v>
      </c>
      <c r="J806" s="35">
        <f t="shared" si="38"/>
        <v>5.1670003823875144</v>
      </c>
      <c r="K806" s="50">
        <f t="shared" si="37"/>
        <v>0.13700038238751411</v>
      </c>
      <c r="L806" s="35">
        <f t="shared" si="39"/>
        <v>10.197000382387515</v>
      </c>
      <c r="M806">
        <v>70.608999999999995</v>
      </c>
    </row>
    <row r="807" spans="1:13" x14ac:dyDescent="0.35">
      <c r="A807" s="34" t="s">
        <v>162</v>
      </c>
      <c r="B807" s="34">
        <v>2018</v>
      </c>
      <c r="C807" s="10">
        <v>43392</v>
      </c>
      <c r="D807" s="34" t="s">
        <v>66</v>
      </c>
      <c r="E807" t="s">
        <v>50</v>
      </c>
      <c r="F807" t="s">
        <v>44</v>
      </c>
      <c r="H807" s="34">
        <v>34</v>
      </c>
      <c r="I807">
        <v>5.0199999999999996</v>
      </c>
      <c r="J807" s="35">
        <f t="shared" si="38"/>
        <v>5.1820574149120073</v>
      </c>
      <c r="K807" s="50">
        <f t="shared" si="37"/>
        <v>0.16205741491200776</v>
      </c>
      <c r="L807" s="35">
        <f t="shared" si="39"/>
        <v>10.202057414912007</v>
      </c>
      <c r="M807">
        <v>70.573999999999998</v>
      </c>
    </row>
    <row r="808" spans="1:13" x14ac:dyDescent="0.35">
      <c r="A808" s="34" t="s">
        <v>162</v>
      </c>
      <c r="B808" s="34">
        <v>2018</v>
      </c>
      <c r="C808" s="10">
        <v>43392</v>
      </c>
      <c r="D808" s="34" t="s">
        <v>66</v>
      </c>
      <c r="E808" t="s">
        <v>293</v>
      </c>
      <c r="F808" t="s">
        <v>1003</v>
      </c>
      <c r="H808" s="34">
        <v>35</v>
      </c>
      <c r="I808">
        <v>5.0039999999999996</v>
      </c>
      <c r="J808" s="35">
        <f t="shared" si="38"/>
        <v>5.1980574149120073</v>
      </c>
      <c r="K808" s="50">
        <f t="shared" si="37"/>
        <v>0.19405741491200779</v>
      </c>
      <c r="L808" s="35">
        <f t="shared" si="39"/>
        <v>10.202057414912007</v>
      </c>
      <c r="M808">
        <v>70.573999999999998</v>
      </c>
    </row>
    <row r="809" spans="1:13" x14ac:dyDescent="0.35">
      <c r="A809" s="34" t="s">
        <v>162</v>
      </c>
      <c r="B809" s="34">
        <v>2018</v>
      </c>
      <c r="C809" s="10">
        <v>43392</v>
      </c>
      <c r="D809" s="34" t="s">
        <v>66</v>
      </c>
      <c r="E809" t="s">
        <v>1129</v>
      </c>
      <c r="F809" t="s">
        <v>154</v>
      </c>
      <c r="H809" s="34">
        <v>36</v>
      </c>
      <c r="I809">
        <v>5.0890000000000004</v>
      </c>
      <c r="J809" s="35">
        <f t="shared" si="38"/>
        <v>5.1299988219765247</v>
      </c>
      <c r="K809" s="50">
        <f t="shared" si="37"/>
        <v>4.0998821976524269E-2</v>
      </c>
      <c r="L809" s="35">
        <f t="shared" si="39"/>
        <v>10.218998821976525</v>
      </c>
      <c r="M809">
        <v>70.456999999999994</v>
      </c>
    </row>
    <row r="810" spans="1:13" x14ac:dyDescent="0.35">
      <c r="A810" s="34" t="s">
        <v>162</v>
      </c>
      <c r="B810" s="34">
        <v>2018</v>
      </c>
      <c r="C810" s="10">
        <v>43392</v>
      </c>
      <c r="D810" s="34" t="s">
        <v>66</v>
      </c>
      <c r="E810" t="s">
        <v>62</v>
      </c>
      <c r="F810" t="s">
        <v>63</v>
      </c>
      <c r="H810" s="34">
        <v>37</v>
      </c>
      <c r="I810">
        <v>5.0590000000000002</v>
      </c>
      <c r="J810" s="35">
        <f t="shared" si="38"/>
        <v>5.1959494374020805</v>
      </c>
      <c r="K810" s="50">
        <f t="shared" si="37"/>
        <v>0.13694943740208032</v>
      </c>
      <c r="L810" s="35">
        <f t="shared" si="39"/>
        <v>10.254949437402081</v>
      </c>
      <c r="M810">
        <v>70.209999999999994</v>
      </c>
    </row>
    <row r="811" spans="1:13" x14ac:dyDescent="0.35">
      <c r="A811" s="34" t="s">
        <v>162</v>
      </c>
      <c r="B811" s="34">
        <v>2018</v>
      </c>
      <c r="C811" s="10">
        <v>43392</v>
      </c>
      <c r="D811" s="34" t="s">
        <v>66</v>
      </c>
      <c r="E811" t="s">
        <v>110</v>
      </c>
      <c r="F811" t="s">
        <v>58</v>
      </c>
      <c r="H811" s="34">
        <v>38</v>
      </c>
      <c r="I811">
        <v>5.0880000000000001</v>
      </c>
      <c r="J811" s="35">
        <f t="shared" si="38"/>
        <v>5.2040365367297055</v>
      </c>
      <c r="K811" s="50">
        <f t="shared" si="37"/>
        <v>0.11603653672970538</v>
      </c>
      <c r="L811" s="35">
        <f t="shared" si="39"/>
        <v>10.292036536729706</v>
      </c>
      <c r="M811">
        <v>69.956999999999994</v>
      </c>
    </row>
    <row r="812" spans="1:13" x14ac:dyDescent="0.35">
      <c r="A812" s="34" t="s">
        <v>162</v>
      </c>
      <c r="B812" s="34">
        <v>2018</v>
      </c>
      <c r="C812" s="10">
        <v>43392</v>
      </c>
      <c r="D812" s="34" t="s">
        <v>66</v>
      </c>
      <c r="E812" t="s">
        <v>1130</v>
      </c>
      <c r="F812" t="s">
        <v>224</v>
      </c>
      <c r="H812" s="34">
        <v>39</v>
      </c>
      <c r="I812">
        <v>5.0979999999999999</v>
      </c>
      <c r="J812" s="35">
        <f t="shared" si="38"/>
        <v>5.2009558003146905</v>
      </c>
      <c r="K812" s="50">
        <f t="shared" si="37"/>
        <v>0.10295580031469065</v>
      </c>
      <c r="L812" s="35">
        <f t="shared" si="39"/>
        <v>10.29895580031469</v>
      </c>
      <c r="M812">
        <v>69.91</v>
      </c>
    </row>
    <row r="813" spans="1:13" x14ac:dyDescent="0.35">
      <c r="A813" s="34" t="s">
        <v>162</v>
      </c>
      <c r="B813" s="34">
        <v>2018</v>
      </c>
      <c r="C813" s="10">
        <v>43392</v>
      </c>
      <c r="D813" s="34" t="s">
        <v>66</v>
      </c>
      <c r="E813" t="s">
        <v>229</v>
      </c>
      <c r="F813" t="s">
        <v>152</v>
      </c>
      <c r="H813" s="34">
        <v>40</v>
      </c>
      <c r="I813">
        <v>5.0620000000000003</v>
      </c>
      <c r="J813" s="35">
        <f t="shared" si="38"/>
        <v>5.2429993559375392</v>
      </c>
      <c r="K813" s="50">
        <f t="shared" si="37"/>
        <v>0.18099935593753891</v>
      </c>
      <c r="L813" s="35">
        <f t="shared" si="39"/>
        <v>10.304999355937539</v>
      </c>
      <c r="M813">
        <v>69.869</v>
      </c>
    </row>
    <row r="814" spans="1:13" x14ac:dyDescent="0.35">
      <c r="A814" s="34" t="s">
        <v>162</v>
      </c>
      <c r="B814" s="34">
        <v>2018</v>
      </c>
      <c r="C814" s="10">
        <v>43392</v>
      </c>
      <c r="D814" s="34" t="s">
        <v>66</v>
      </c>
      <c r="E814" t="s">
        <v>319</v>
      </c>
      <c r="F814" t="s">
        <v>1290</v>
      </c>
      <c r="H814" s="34">
        <v>41</v>
      </c>
      <c r="I814">
        <v>5.2480000000000002</v>
      </c>
      <c r="J814" s="35">
        <f t="shared" si="38"/>
        <v>5.418982725414085</v>
      </c>
      <c r="K814" s="50">
        <f t="shared" ref="K814" si="40">J814-I814</f>
        <v>0.17098272541408477</v>
      </c>
      <c r="L814" s="35">
        <f t="shared" si="39"/>
        <v>10.666982725414085</v>
      </c>
      <c r="M814">
        <v>67.498000000000005</v>
      </c>
    </row>
  </sheetData>
  <autoFilter ref="A1:M608" xr:uid="{C3ECBA6C-9891-4D30-BF0B-74AB056D618A}">
    <sortState xmlns:xlrd2="http://schemas.microsoft.com/office/spreadsheetml/2017/richdata2" ref="A2:M814">
      <sortCondition descending="1" ref="C1:C608"/>
    </sortState>
  </autoFilter>
  <conditionalFormatting sqref="I2:I36">
    <cfRule type="colorScale" priority="20">
      <colorScale>
        <cfvo type="min"/>
        <cfvo type="percentile" val="50"/>
        <cfvo type="max"/>
        <color rgb="FF63BE7B"/>
        <color rgb="FFFFEB84"/>
        <color rgb="FFF8696B"/>
      </colorScale>
    </cfRule>
  </conditionalFormatting>
  <conditionalFormatting sqref="J2:K2 J3:J36 K3:K814">
    <cfRule type="colorScale" priority="19">
      <colorScale>
        <cfvo type="min"/>
        <cfvo type="percentile" val="50"/>
        <cfvo type="max"/>
        <color rgb="FF63BE7B"/>
        <color rgb="FFFFEB84"/>
        <color rgb="FFF8696B"/>
      </colorScale>
    </cfRule>
  </conditionalFormatting>
  <conditionalFormatting sqref="L2:L36">
    <cfRule type="colorScale" priority="18">
      <colorScale>
        <cfvo type="min"/>
        <cfvo type="percentile" val="50"/>
        <cfvo type="max"/>
        <color rgb="FF63BE7B"/>
        <color rgb="FFFFEB84"/>
        <color rgb="FFF8696B"/>
      </colorScale>
    </cfRule>
  </conditionalFormatting>
  <conditionalFormatting sqref="M2:M36">
    <cfRule type="colorScale" priority="17">
      <colorScale>
        <cfvo type="min"/>
        <cfvo type="percentile" val="50"/>
        <cfvo type="max"/>
        <color rgb="FFF8696B"/>
        <color rgb="FFFFEB84"/>
        <color rgb="FF63BE7B"/>
      </colorScale>
    </cfRule>
  </conditionalFormatting>
  <conditionalFormatting sqref="A482:D515 A516:B548 A550:B550 A552:B552 A554:B554 A556:B556 A558:B558 A560:B560 A562:B562 A564:B564 A566:B566 A568:B568 A570:B570 A572:B572 A574:B608 D516:D608">
    <cfRule type="expression" dxfId="288" priority="15">
      <formula>$E482="F"</formula>
    </cfRule>
    <cfRule type="expression" dxfId="287" priority="16">
      <formula>$E482="Q"</formula>
    </cfRule>
  </conditionalFormatting>
  <conditionalFormatting sqref="A549:B549 A551:B551 A553:B553 A555:B555 A557:B557 A559:B559 A561:B561 A563:B563 A565:B565 A567:B567 A569:B569 A571:B571 A573:B573">
    <cfRule type="expression" dxfId="286" priority="13">
      <formula>$E549="F"</formula>
    </cfRule>
    <cfRule type="expression" dxfId="285" priority="14">
      <formula>$E549="Q"</formula>
    </cfRule>
  </conditionalFormatting>
  <conditionalFormatting sqref="D609:D648">
    <cfRule type="expression" dxfId="284" priority="11">
      <formula>#REF!="F"</formula>
    </cfRule>
    <cfRule type="expression" dxfId="283" priority="12">
      <formula>#REF!="Q"</formula>
    </cfRule>
  </conditionalFormatting>
  <conditionalFormatting sqref="A609:B609 A611:B611 A613:B613 A615:B615 A617:B617 A619:B619 A621:B621 A623:B623 A625:B625 A627:B627 A629:B629 A631:B631 A633:B633 A635:B635 A637:B637 A639:B639 A641:B641 A643:B643 A645:B645 A647:B647">
    <cfRule type="expression" dxfId="282" priority="9">
      <formula>#REF!="F"</formula>
    </cfRule>
    <cfRule type="expression" dxfId="281" priority="10">
      <formula>#REF!="Q"</formula>
    </cfRule>
  </conditionalFormatting>
  <conditionalFormatting sqref="A610:B610 A612:B612 A614:B614 A616:B616 A618:B618 A620:B620 A622:B622 A624:B624 A626:B626 A628:B628 A630:B630 A632:B632 A634:B634 A636:B636 A638:B638 A640:B640 A642:B642 A644:B644 A646:B646 A648:B648">
    <cfRule type="expression" dxfId="280" priority="7">
      <formula>#REF!="F"</formula>
    </cfRule>
    <cfRule type="expression" dxfId="279" priority="8">
      <formula>#REF!="Q"</formula>
    </cfRule>
  </conditionalFormatting>
  <conditionalFormatting sqref="A744:D773">
    <cfRule type="expression" dxfId="278" priority="4">
      <formula>$E744="R1"</formula>
    </cfRule>
    <cfRule type="expression" dxfId="277" priority="5">
      <formula>$E744="F"</formula>
    </cfRule>
    <cfRule type="expression" dxfId="276" priority="6">
      <formula>$E744="Q"</formula>
    </cfRule>
  </conditionalFormatting>
  <conditionalFormatting sqref="A774:D814">
    <cfRule type="expression" dxfId="275" priority="1">
      <formula>$E774="R1"</formula>
    </cfRule>
    <cfRule type="expression" dxfId="274" priority="2">
      <formula>$E774="F"</formula>
    </cfRule>
    <cfRule type="expression" dxfId="273" priority="3">
      <formula>$E774="Q"</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E37D4-BBF6-44D2-B247-34646AA6BF41}">
  <dimension ref="A1:S1347"/>
  <sheetViews>
    <sheetView tabSelected="1" zoomScale="85" zoomScaleNormal="85" workbookViewId="0">
      <pane ySplit="1" topLeftCell="A2" activePane="bottomLeft" state="frozen"/>
      <selection pane="bottomLeft" activeCell="G15" sqref="G15"/>
    </sheetView>
  </sheetViews>
  <sheetFormatPr defaultRowHeight="14.5" x14ac:dyDescent="0.35"/>
  <cols>
    <col min="1" max="1" width="11.81640625" bestFit="1" customWidth="1"/>
    <col min="2" max="2" width="6.81640625" bestFit="1" customWidth="1"/>
    <col min="3" max="3" width="10.453125" bestFit="1" customWidth="1"/>
    <col min="4" max="4" width="7.7265625" bestFit="1" customWidth="1"/>
    <col min="5" max="5" width="8.54296875" bestFit="1" customWidth="1"/>
    <col min="6" max="6" width="7" bestFit="1" customWidth="1"/>
    <col min="7" max="7" width="32.453125" bestFit="1" customWidth="1"/>
    <col min="8" max="8" width="9.7265625" bestFit="1" customWidth="1"/>
    <col min="9" max="9" width="6.1796875" bestFit="1" customWidth="1"/>
    <col min="10" max="10" width="12.08984375" bestFit="1" customWidth="1"/>
    <col min="11" max="11" width="9.7265625" bestFit="1" customWidth="1"/>
    <col min="12" max="12" width="10.26953125" bestFit="1" customWidth="1"/>
    <col min="13" max="13" width="14.1796875" bestFit="1" customWidth="1"/>
    <col min="14" max="14" width="9.7265625" bestFit="1" customWidth="1"/>
    <col min="15" max="15" width="10.26953125" bestFit="1" customWidth="1"/>
    <col min="16" max="16" width="14.1796875" bestFit="1" customWidth="1"/>
    <col min="17" max="17" width="9.7265625" bestFit="1" customWidth="1"/>
    <col min="18" max="18" width="10.26953125" bestFit="1" customWidth="1"/>
    <col min="19" max="19" width="14.1796875" bestFit="1" customWidth="1"/>
    <col min="21" max="21" width="30.08984375" bestFit="1" customWidth="1"/>
  </cols>
  <sheetData>
    <row r="1" spans="1:19" x14ac:dyDescent="0.35">
      <c r="A1" t="s">
        <v>0</v>
      </c>
      <c r="B1" t="s">
        <v>1</v>
      </c>
      <c r="C1" t="s">
        <v>2</v>
      </c>
      <c r="D1" t="s">
        <v>3</v>
      </c>
      <c r="E1" t="s">
        <v>4</v>
      </c>
      <c r="F1" t="s">
        <v>89</v>
      </c>
      <c r="G1" t="s">
        <v>5</v>
      </c>
      <c r="H1" t="s">
        <v>8</v>
      </c>
      <c r="I1" t="s">
        <v>7</v>
      </c>
      <c r="J1" t="s">
        <v>1199</v>
      </c>
      <c r="K1" t="s">
        <v>526</v>
      </c>
      <c r="L1" t="s">
        <v>527</v>
      </c>
      <c r="M1" t="s">
        <v>528</v>
      </c>
      <c r="N1" t="s">
        <v>529</v>
      </c>
      <c r="O1" t="s">
        <v>530</v>
      </c>
      <c r="P1" t="s">
        <v>531</v>
      </c>
      <c r="Q1" t="s">
        <v>532</v>
      </c>
      <c r="R1" t="s">
        <v>533</v>
      </c>
      <c r="S1" t="s">
        <v>534</v>
      </c>
    </row>
    <row r="2" spans="1:19" x14ac:dyDescent="0.35">
      <c r="A2" s="1" t="s">
        <v>162</v>
      </c>
      <c r="B2" s="1">
        <v>2018</v>
      </c>
      <c r="C2" s="99">
        <v>43401</v>
      </c>
      <c r="D2" s="1" t="s">
        <v>66</v>
      </c>
      <c r="E2" s="3" t="s">
        <v>535</v>
      </c>
      <c r="F2" s="3">
        <v>1</v>
      </c>
      <c r="G2" s="3" t="s">
        <v>183</v>
      </c>
      <c r="H2" s="3" t="s">
        <v>33</v>
      </c>
      <c r="I2" s="3"/>
      <c r="J2" s="3">
        <v>16</v>
      </c>
      <c r="K2" s="3">
        <v>1</v>
      </c>
      <c r="L2" s="3">
        <v>10.178000000000001</v>
      </c>
      <c r="M2" s="3"/>
      <c r="N2" s="3"/>
      <c r="O2" s="3"/>
      <c r="P2" s="3"/>
      <c r="Q2" s="3"/>
      <c r="R2" s="3"/>
      <c r="S2" s="3"/>
    </row>
    <row r="3" spans="1:19" x14ac:dyDescent="0.35">
      <c r="A3" s="1" t="s">
        <v>162</v>
      </c>
      <c r="B3" s="1">
        <v>2018</v>
      </c>
      <c r="C3" s="99">
        <v>43401</v>
      </c>
      <c r="D3" s="1" t="s">
        <v>66</v>
      </c>
      <c r="E3" s="3" t="s">
        <v>535</v>
      </c>
      <c r="F3" s="3">
        <v>1</v>
      </c>
      <c r="G3" s="3" t="s">
        <v>955</v>
      </c>
      <c r="H3" s="3" t="s">
        <v>35</v>
      </c>
      <c r="I3" s="3"/>
      <c r="J3" s="3">
        <v>17</v>
      </c>
      <c r="K3" s="3">
        <v>2</v>
      </c>
      <c r="L3" s="3">
        <v>10.225000000000001</v>
      </c>
      <c r="M3" s="3"/>
      <c r="N3" s="3"/>
      <c r="O3" s="3"/>
      <c r="P3" s="3"/>
      <c r="Q3" s="3"/>
      <c r="R3" s="3"/>
      <c r="S3" s="3"/>
    </row>
    <row r="4" spans="1:19" x14ac:dyDescent="0.35">
      <c r="A4" s="1" t="s">
        <v>162</v>
      </c>
      <c r="B4" s="1">
        <v>2018</v>
      </c>
      <c r="C4" s="99">
        <v>43401</v>
      </c>
      <c r="D4" s="1" t="s">
        <v>66</v>
      </c>
      <c r="E4" s="3" t="s">
        <v>535</v>
      </c>
      <c r="F4" s="3">
        <v>2</v>
      </c>
      <c r="G4" s="3" t="s">
        <v>960</v>
      </c>
      <c r="H4" s="3" t="s">
        <v>27</v>
      </c>
      <c r="I4" s="3"/>
      <c r="J4" s="3">
        <v>5</v>
      </c>
      <c r="K4" s="3">
        <v>1</v>
      </c>
      <c r="L4" s="3">
        <v>10.595000000000001</v>
      </c>
      <c r="M4" s="3"/>
      <c r="N4" s="3"/>
      <c r="O4" s="3"/>
      <c r="P4" s="3"/>
      <c r="Q4" s="3"/>
      <c r="R4" s="3"/>
      <c r="S4" s="3"/>
    </row>
    <row r="5" spans="1:19" x14ac:dyDescent="0.35">
      <c r="A5" s="1" t="s">
        <v>162</v>
      </c>
      <c r="B5" s="1">
        <v>2018</v>
      </c>
      <c r="C5" s="99">
        <v>43401</v>
      </c>
      <c r="D5" s="1" t="s">
        <v>66</v>
      </c>
      <c r="E5" s="3" t="s">
        <v>535</v>
      </c>
      <c r="F5" s="3">
        <v>2</v>
      </c>
      <c r="G5" s="3" t="s">
        <v>59</v>
      </c>
      <c r="H5" s="3" t="s">
        <v>37</v>
      </c>
      <c r="I5" s="3"/>
      <c r="J5" s="3">
        <v>28</v>
      </c>
      <c r="K5" s="3">
        <v>2</v>
      </c>
      <c r="L5" s="3">
        <v>10.676</v>
      </c>
      <c r="M5" s="3"/>
      <c r="N5" s="3"/>
      <c r="O5" s="3"/>
      <c r="P5" s="3"/>
      <c r="Q5" s="3"/>
      <c r="R5" s="3"/>
      <c r="S5" s="3"/>
    </row>
    <row r="6" spans="1:19" x14ac:dyDescent="0.35">
      <c r="A6" s="1" t="s">
        <v>162</v>
      </c>
      <c r="B6" s="1">
        <v>2018</v>
      </c>
      <c r="C6" s="99">
        <v>43401</v>
      </c>
      <c r="D6" s="1" t="s">
        <v>66</v>
      </c>
      <c r="E6" s="3" t="s">
        <v>535</v>
      </c>
      <c r="F6" s="3">
        <v>3</v>
      </c>
      <c r="G6" s="3" t="s">
        <v>202</v>
      </c>
      <c r="H6" s="3" t="s">
        <v>46</v>
      </c>
      <c r="I6" s="3"/>
      <c r="J6" s="3">
        <v>9</v>
      </c>
      <c r="K6" s="3">
        <v>1</v>
      </c>
      <c r="L6" s="3">
        <v>10.204000000000001</v>
      </c>
      <c r="M6" s="3"/>
      <c r="N6" s="3"/>
      <c r="O6" s="3"/>
      <c r="P6" s="3"/>
      <c r="Q6" s="3"/>
      <c r="R6" s="3"/>
      <c r="S6" s="3"/>
    </row>
    <row r="7" spans="1:19" x14ac:dyDescent="0.35">
      <c r="A7" s="1" t="s">
        <v>162</v>
      </c>
      <c r="B7" s="1">
        <v>2018</v>
      </c>
      <c r="C7" s="99">
        <v>43401</v>
      </c>
      <c r="D7" s="1" t="s">
        <v>66</v>
      </c>
      <c r="E7" s="3" t="s">
        <v>535</v>
      </c>
      <c r="F7" s="3">
        <v>3</v>
      </c>
      <c r="G7" s="3" t="s">
        <v>1009</v>
      </c>
      <c r="H7" s="3" t="s">
        <v>37</v>
      </c>
      <c r="I7" s="3"/>
      <c r="J7" s="3">
        <v>27</v>
      </c>
      <c r="K7" s="3">
        <v>2</v>
      </c>
      <c r="L7" s="3">
        <v>10.293000000000001</v>
      </c>
      <c r="M7" s="3"/>
      <c r="N7" s="3"/>
      <c r="O7" s="3"/>
      <c r="P7" s="3"/>
      <c r="Q7" s="3"/>
      <c r="R7" s="3"/>
      <c r="S7" s="3"/>
    </row>
    <row r="8" spans="1:19" x14ac:dyDescent="0.35">
      <c r="A8" s="1" t="s">
        <v>162</v>
      </c>
      <c r="B8" s="1">
        <v>2018</v>
      </c>
      <c r="C8" s="99">
        <v>43401</v>
      </c>
      <c r="D8" s="1" t="s">
        <v>66</v>
      </c>
      <c r="E8" s="3" t="s">
        <v>535</v>
      </c>
      <c r="F8" s="3">
        <v>4</v>
      </c>
      <c r="G8" s="3" t="s">
        <v>339</v>
      </c>
      <c r="H8" s="3" t="s">
        <v>27</v>
      </c>
      <c r="I8" s="3"/>
      <c r="J8" s="3">
        <v>10</v>
      </c>
      <c r="K8" s="3">
        <v>1</v>
      </c>
      <c r="L8" s="3">
        <v>10.128</v>
      </c>
      <c r="M8" s="3"/>
      <c r="N8" s="3"/>
      <c r="O8" s="3"/>
      <c r="P8" s="3"/>
      <c r="Q8" s="3"/>
      <c r="R8" s="3"/>
      <c r="S8" s="3"/>
    </row>
    <row r="9" spans="1:19" x14ac:dyDescent="0.35">
      <c r="A9" s="1" t="s">
        <v>162</v>
      </c>
      <c r="B9" s="1">
        <v>2018</v>
      </c>
      <c r="C9" s="99">
        <v>43401</v>
      </c>
      <c r="D9" s="1" t="s">
        <v>66</v>
      </c>
      <c r="E9" s="3" t="s">
        <v>535</v>
      </c>
      <c r="F9" s="3">
        <v>4</v>
      </c>
      <c r="G9" s="3" t="s">
        <v>947</v>
      </c>
      <c r="H9" s="3" t="s">
        <v>29</v>
      </c>
      <c r="I9" s="3"/>
      <c r="J9" s="3">
        <v>26</v>
      </c>
      <c r="K9" s="3">
        <v>2</v>
      </c>
      <c r="L9" s="3">
        <v>10.835000000000001</v>
      </c>
      <c r="M9" s="3"/>
      <c r="N9" s="3"/>
      <c r="O9" s="3"/>
      <c r="P9" s="3"/>
      <c r="Q9" s="3"/>
      <c r="R9" s="3"/>
      <c r="S9" s="3"/>
    </row>
    <row r="10" spans="1:19" x14ac:dyDescent="0.35">
      <c r="A10" s="1" t="s">
        <v>162</v>
      </c>
      <c r="B10" s="1">
        <v>2018</v>
      </c>
      <c r="C10" s="99">
        <v>43401</v>
      </c>
      <c r="D10" s="1" t="s">
        <v>66</v>
      </c>
      <c r="E10" s="3" t="s">
        <v>535</v>
      </c>
      <c r="F10" s="3">
        <v>5</v>
      </c>
      <c r="G10" s="3" t="s">
        <v>257</v>
      </c>
      <c r="H10" s="3" t="s">
        <v>31</v>
      </c>
      <c r="I10" s="3"/>
      <c r="J10" s="3">
        <v>6</v>
      </c>
      <c r="K10" s="3">
        <v>1</v>
      </c>
      <c r="L10" s="3">
        <v>10.388999999999999</v>
      </c>
      <c r="M10" s="3"/>
      <c r="N10" s="3"/>
      <c r="O10" s="3"/>
      <c r="P10" s="3"/>
      <c r="Q10" s="3"/>
      <c r="R10" s="3"/>
      <c r="S10" s="3"/>
    </row>
    <row r="11" spans="1:19" x14ac:dyDescent="0.35">
      <c r="A11" s="1" t="s">
        <v>162</v>
      </c>
      <c r="B11" s="1">
        <v>2018</v>
      </c>
      <c r="C11" s="99">
        <v>43401</v>
      </c>
      <c r="D11" s="1" t="s">
        <v>66</v>
      </c>
      <c r="E11" s="3" t="s">
        <v>535</v>
      </c>
      <c r="F11" s="3">
        <v>5</v>
      </c>
      <c r="G11" s="3" t="s">
        <v>167</v>
      </c>
      <c r="H11" s="3" t="s">
        <v>46</v>
      </c>
      <c r="I11" s="3"/>
      <c r="J11" s="3">
        <v>25</v>
      </c>
      <c r="K11" s="3">
        <v>2</v>
      </c>
      <c r="L11" s="3" t="s">
        <v>536</v>
      </c>
      <c r="M11" s="3"/>
      <c r="N11" s="3"/>
      <c r="O11" s="3"/>
      <c r="P11" s="3"/>
      <c r="Q11" s="3"/>
      <c r="R11" s="3"/>
      <c r="S11" s="3"/>
    </row>
    <row r="12" spans="1:19" x14ac:dyDescent="0.35">
      <c r="A12" s="1" t="s">
        <v>162</v>
      </c>
      <c r="B12" s="1">
        <v>2018</v>
      </c>
      <c r="C12" s="99">
        <v>43401</v>
      </c>
      <c r="D12" s="1" t="s">
        <v>66</v>
      </c>
      <c r="E12" s="3" t="s">
        <v>535</v>
      </c>
      <c r="F12" s="3">
        <v>6</v>
      </c>
      <c r="G12" s="3" t="s">
        <v>197</v>
      </c>
      <c r="H12" s="3" t="s">
        <v>198</v>
      </c>
      <c r="I12" s="3"/>
      <c r="J12" s="3">
        <v>7</v>
      </c>
      <c r="K12" s="3">
        <v>1</v>
      </c>
      <c r="L12" s="3">
        <v>10.236000000000001</v>
      </c>
      <c r="M12" s="3"/>
      <c r="N12" s="3"/>
      <c r="O12" s="3"/>
      <c r="P12" s="3"/>
      <c r="Q12" s="3"/>
      <c r="R12" s="3"/>
      <c r="S12" s="3"/>
    </row>
    <row r="13" spans="1:19" x14ac:dyDescent="0.35">
      <c r="A13" s="1" t="s">
        <v>162</v>
      </c>
      <c r="B13" s="1">
        <v>2018</v>
      </c>
      <c r="C13" s="99">
        <v>43401</v>
      </c>
      <c r="D13" s="1" t="s">
        <v>66</v>
      </c>
      <c r="E13" s="3" t="s">
        <v>535</v>
      </c>
      <c r="F13" s="3">
        <v>6</v>
      </c>
      <c r="G13" s="3" t="s">
        <v>289</v>
      </c>
      <c r="H13" s="3" t="s">
        <v>207</v>
      </c>
      <c r="I13" s="3"/>
      <c r="J13" s="3">
        <v>24</v>
      </c>
      <c r="K13" s="3">
        <v>2</v>
      </c>
      <c r="L13" s="3">
        <v>10.372</v>
      </c>
      <c r="M13" s="3"/>
      <c r="N13" s="3"/>
      <c r="O13" s="3"/>
      <c r="P13" s="3"/>
      <c r="Q13" s="3"/>
      <c r="R13" s="3"/>
      <c r="S13" s="3"/>
    </row>
    <row r="14" spans="1:19" x14ac:dyDescent="0.35">
      <c r="A14" s="1" t="s">
        <v>162</v>
      </c>
      <c r="B14" s="1">
        <v>2018</v>
      </c>
      <c r="C14" s="99">
        <v>43401</v>
      </c>
      <c r="D14" s="1" t="s">
        <v>66</v>
      </c>
      <c r="E14" s="3" t="s">
        <v>535</v>
      </c>
      <c r="F14" s="3">
        <v>7</v>
      </c>
      <c r="G14" s="3" t="s">
        <v>755</v>
      </c>
      <c r="H14" s="3" t="s">
        <v>109</v>
      </c>
      <c r="I14" s="3"/>
      <c r="J14" s="3">
        <v>15</v>
      </c>
      <c r="K14" s="3">
        <v>1</v>
      </c>
      <c r="L14" s="3">
        <v>10.204000000000001</v>
      </c>
      <c r="M14" s="3"/>
      <c r="N14" s="3"/>
      <c r="O14" s="3"/>
      <c r="P14" s="3"/>
      <c r="Q14" s="3"/>
      <c r="R14" s="3"/>
      <c r="S14" s="3"/>
    </row>
    <row r="15" spans="1:19" x14ac:dyDescent="0.35">
      <c r="A15" s="1" t="s">
        <v>162</v>
      </c>
      <c r="B15" s="1">
        <v>2018</v>
      </c>
      <c r="C15" s="99">
        <v>43401</v>
      </c>
      <c r="D15" s="1" t="s">
        <v>66</v>
      </c>
      <c r="E15" s="3" t="s">
        <v>535</v>
      </c>
      <c r="F15" s="3">
        <v>7</v>
      </c>
      <c r="G15" s="3" t="s">
        <v>213</v>
      </c>
      <c r="H15" s="3" t="s">
        <v>42</v>
      </c>
      <c r="I15" s="3"/>
      <c r="J15" s="3">
        <v>18</v>
      </c>
      <c r="K15" s="3">
        <v>2</v>
      </c>
      <c r="L15" s="3">
        <v>10.224</v>
      </c>
      <c r="M15" s="3"/>
      <c r="N15" s="3"/>
      <c r="O15" s="3"/>
      <c r="P15" s="3"/>
      <c r="Q15" s="3"/>
      <c r="R15" s="3"/>
      <c r="S15" s="3"/>
    </row>
    <row r="16" spans="1:19" x14ac:dyDescent="0.35">
      <c r="A16" s="1" t="s">
        <v>162</v>
      </c>
      <c r="B16" s="1">
        <v>2018</v>
      </c>
      <c r="C16" s="99">
        <v>43401</v>
      </c>
      <c r="D16" s="1" t="s">
        <v>66</v>
      </c>
      <c r="E16" s="3" t="s">
        <v>535</v>
      </c>
      <c r="F16" s="3">
        <v>8</v>
      </c>
      <c r="G16" s="3" t="s">
        <v>219</v>
      </c>
      <c r="H16" s="3" t="s">
        <v>228</v>
      </c>
      <c r="I16" s="3"/>
      <c r="J16" s="3">
        <v>8</v>
      </c>
      <c r="K16" s="3">
        <v>1</v>
      </c>
      <c r="L16" s="3">
        <v>10.179</v>
      </c>
      <c r="M16" s="3"/>
      <c r="N16" s="3"/>
      <c r="O16" s="3"/>
      <c r="P16" s="3"/>
      <c r="Q16" s="3"/>
      <c r="R16" s="3"/>
      <c r="S16" s="3"/>
    </row>
    <row r="17" spans="1:19" x14ac:dyDescent="0.35">
      <c r="A17" s="1" t="s">
        <v>162</v>
      </c>
      <c r="B17" s="1">
        <v>2018</v>
      </c>
      <c r="C17" s="99">
        <v>43401</v>
      </c>
      <c r="D17" s="1" t="s">
        <v>66</v>
      </c>
      <c r="E17" s="3" t="s">
        <v>535</v>
      </c>
      <c r="F17" s="3">
        <v>8</v>
      </c>
      <c r="G17" s="3" t="s">
        <v>196</v>
      </c>
      <c r="H17" s="3" t="s">
        <v>52</v>
      </c>
      <c r="I17" s="3"/>
      <c r="J17" s="3">
        <v>23</v>
      </c>
      <c r="K17" s="3">
        <v>2</v>
      </c>
      <c r="L17" s="3">
        <v>10.179</v>
      </c>
      <c r="M17" s="3"/>
      <c r="N17" s="3"/>
      <c r="O17" s="3"/>
      <c r="P17" s="3"/>
      <c r="Q17" s="3"/>
      <c r="R17" s="3"/>
      <c r="S17" s="3"/>
    </row>
    <row r="18" spans="1:19" x14ac:dyDescent="0.35">
      <c r="A18" s="1" t="s">
        <v>162</v>
      </c>
      <c r="B18" s="1">
        <v>2018</v>
      </c>
      <c r="C18" s="99">
        <v>43401</v>
      </c>
      <c r="D18" s="1" t="s">
        <v>66</v>
      </c>
      <c r="E18" s="3" t="s">
        <v>535</v>
      </c>
      <c r="F18" s="3">
        <v>9</v>
      </c>
      <c r="G18" s="3" t="s">
        <v>195</v>
      </c>
      <c r="H18" s="3" t="s">
        <v>227</v>
      </c>
      <c r="I18" s="3"/>
      <c r="J18" s="3">
        <v>14</v>
      </c>
      <c r="K18" s="3">
        <v>1</v>
      </c>
      <c r="L18" s="3">
        <v>10.371</v>
      </c>
      <c r="M18" s="3"/>
      <c r="N18" s="3"/>
      <c r="O18" s="3"/>
      <c r="P18" s="3"/>
      <c r="Q18" s="3"/>
      <c r="R18" s="3"/>
      <c r="S18" s="3"/>
    </row>
    <row r="19" spans="1:19" x14ac:dyDescent="0.35">
      <c r="A19" s="1" t="s">
        <v>162</v>
      </c>
      <c r="B19" s="1">
        <v>2018</v>
      </c>
      <c r="C19" s="99">
        <v>43401</v>
      </c>
      <c r="D19" s="1" t="s">
        <v>66</v>
      </c>
      <c r="E19" s="3" t="s">
        <v>535</v>
      </c>
      <c r="F19" s="3">
        <v>9</v>
      </c>
      <c r="G19" s="3" t="s">
        <v>311</v>
      </c>
      <c r="H19" s="3" t="s">
        <v>113</v>
      </c>
      <c r="I19" s="3"/>
      <c r="J19" s="3">
        <v>19</v>
      </c>
      <c r="K19" s="3">
        <v>2</v>
      </c>
      <c r="L19" s="3">
        <v>10.388</v>
      </c>
      <c r="M19" s="3"/>
      <c r="N19" s="3"/>
      <c r="O19" s="3"/>
      <c r="P19" s="3"/>
      <c r="Q19" s="3"/>
      <c r="R19" s="3"/>
      <c r="S19" s="3"/>
    </row>
    <row r="20" spans="1:19" x14ac:dyDescent="0.35">
      <c r="A20" s="1" t="s">
        <v>162</v>
      </c>
      <c r="B20" s="1">
        <v>2018</v>
      </c>
      <c r="C20" s="99">
        <v>43401</v>
      </c>
      <c r="D20" s="1" t="s">
        <v>66</v>
      </c>
      <c r="E20" s="3" t="s">
        <v>535</v>
      </c>
      <c r="F20" s="3">
        <v>10</v>
      </c>
      <c r="G20" s="3" t="s">
        <v>129</v>
      </c>
      <c r="H20" s="3" t="s">
        <v>35</v>
      </c>
      <c r="I20" s="3"/>
      <c r="J20" s="3">
        <v>11</v>
      </c>
      <c r="K20" s="3">
        <v>1</v>
      </c>
      <c r="L20" s="3">
        <v>10.237</v>
      </c>
      <c r="M20" s="3"/>
      <c r="N20" s="3"/>
      <c r="O20" s="3"/>
      <c r="P20" s="3"/>
      <c r="Q20" s="3"/>
      <c r="R20" s="3"/>
      <c r="S20" s="3"/>
    </row>
    <row r="21" spans="1:19" x14ac:dyDescent="0.35">
      <c r="A21" s="1" t="s">
        <v>162</v>
      </c>
      <c r="B21" s="1">
        <v>2018</v>
      </c>
      <c r="C21" s="99">
        <v>43401</v>
      </c>
      <c r="D21" s="1" t="s">
        <v>66</v>
      </c>
      <c r="E21" s="3" t="s">
        <v>535</v>
      </c>
      <c r="F21" s="3">
        <v>10</v>
      </c>
      <c r="G21" s="3" t="s">
        <v>239</v>
      </c>
      <c r="H21" s="3" t="s">
        <v>198</v>
      </c>
      <c r="I21" s="3"/>
      <c r="J21" s="3">
        <v>22</v>
      </c>
      <c r="K21" s="3">
        <v>2</v>
      </c>
      <c r="L21" s="3">
        <v>10.46</v>
      </c>
      <c r="M21" s="3"/>
      <c r="N21" s="3"/>
      <c r="O21" s="3"/>
      <c r="P21" s="3"/>
      <c r="Q21" s="3"/>
      <c r="R21" s="3"/>
      <c r="S21" s="3"/>
    </row>
    <row r="22" spans="1:19" x14ac:dyDescent="0.35">
      <c r="A22" s="1" t="s">
        <v>162</v>
      </c>
      <c r="B22" s="1">
        <v>2018</v>
      </c>
      <c r="C22" s="99">
        <v>43401</v>
      </c>
      <c r="D22" s="1" t="s">
        <v>66</v>
      </c>
      <c r="E22" s="3" t="s">
        <v>535</v>
      </c>
      <c r="F22" s="3">
        <v>11</v>
      </c>
      <c r="G22" s="3" t="s">
        <v>261</v>
      </c>
      <c r="H22" s="3" t="s">
        <v>113</v>
      </c>
      <c r="I22" s="3"/>
      <c r="J22" s="3">
        <v>12</v>
      </c>
      <c r="K22" s="3">
        <v>1</v>
      </c>
      <c r="L22" s="3">
        <v>10.255000000000001</v>
      </c>
      <c r="M22" s="3"/>
      <c r="N22" s="3"/>
      <c r="O22" s="3"/>
      <c r="P22" s="3"/>
      <c r="Q22" s="3"/>
      <c r="R22" s="3"/>
      <c r="S22" s="3"/>
    </row>
    <row r="23" spans="1:19" x14ac:dyDescent="0.35">
      <c r="A23" s="1" t="s">
        <v>162</v>
      </c>
      <c r="B23" s="1">
        <v>2018</v>
      </c>
      <c r="C23" s="99">
        <v>43401</v>
      </c>
      <c r="D23" s="1" t="s">
        <v>66</v>
      </c>
      <c r="E23" s="3" t="s">
        <v>535</v>
      </c>
      <c r="F23" s="3">
        <v>11</v>
      </c>
      <c r="G23" s="3" t="s">
        <v>354</v>
      </c>
      <c r="H23" s="3" t="s">
        <v>29</v>
      </c>
      <c r="I23" s="3"/>
      <c r="J23" s="3">
        <v>21</v>
      </c>
      <c r="K23" s="3">
        <v>2</v>
      </c>
      <c r="L23" s="3">
        <v>10.381</v>
      </c>
      <c r="M23" s="3"/>
      <c r="N23" s="3"/>
      <c r="O23" s="3"/>
      <c r="P23" s="3"/>
      <c r="Q23" s="3"/>
      <c r="R23" s="3"/>
      <c r="S23" s="3"/>
    </row>
    <row r="24" spans="1:19" x14ac:dyDescent="0.35">
      <c r="A24" s="1" t="s">
        <v>162</v>
      </c>
      <c r="B24" s="1">
        <v>2018</v>
      </c>
      <c r="C24" s="99">
        <v>43401</v>
      </c>
      <c r="D24" s="1" t="s">
        <v>66</v>
      </c>
      <c r="E24" s="3" t="s">
        <v>535</v>
      </c>
      <c r="F24" s="3">
        <v>12</v>
      </c>
      <c r="G24" s="3" t="s">
        <v>143</v>
      </c>
      <c r="H24" s="3" t="s">
        <v>95</v>
      </c>
      <c r="I24" s="3"/>
      <c r="J24" s="3">
        <v>13</v>
      </c>
      <c r="K24" s="3">
        <v>1</v>
      </c>
      <c r="L24" s="3">
        <v>10.249000000000001</v>
      </c>
      <c r="M24" s="3"/>
      <c r="N24" s="3"/>
      <c r="O24" s="3"/>
      <c r="P24" s="3"/>
      <c r="Q24" s="3"/>
      <c r="R24" s="3"/>
      <c r="S24" s="3"/>
    </row>
    <row r="25" spans="1:19" x14ac:dyDescent="0.35">
      <c r="A25" s="21" t="s">
        <v>162</v>
      </c>
      <c r="B25" s="21">
        <v>2018</v>
      </c>
      <c r="C25" s="108">
        <v>43401</v>
      </c>
      <c r="D25" s="21" t="s">
        <v>66</v>
      </c>
      <c r="E25" s="9" t="s">
        <v>535</v>
      </c>
      <c r="F25" s="9">
        <v>12</v>
      </c>
      <c r="G25" s="3" t="s">
        <v>221</v>
      </c>
      <c r="H25" s="3" t="s">
        <v>31</v>
      </c>
      <c r="I25" s="3"/>
      <c r="J25" s="3">
        <v>20</v>
      </c>
      <c r="K25" s="3">
        <v>2</v>
      </c>
      <c r="L25" s="3">
        <v>10.274000000000001</v>
      </c>
      <c r="M25" s="3"/>
      <c r="N25" s="3"/>
      <c r="O25" s="3"/>
      <c r="P25" s="3"/>
      <c r="Q25" s="3"/>
      <c r="R25" s="3"/>
      <c r="S25" s="3"/>
    </row>
    <row r="26" spans="1:19" x14ac:dyDescent="0.35">
      <c r="A26" s="1" t="s">
        <v>162</v>
      </c>
      <c r="B26" s="1">
        <v>2018</v>
      </c>
      <c r="C26" s="99">
        <v>43401</v>
      </c>
      <c r="D26" s="1" t="s">
        <v>66</v>
      </c>
      <c r="E26" s="3" t="s">
        <v>538</v>
      </c>
      <c r="F26" s="3">
        <v>1</v>
      </c>
      <c r="G26" s="3" t="s">
        <v>106</v>
      </c>
      <c r="H26" s="3" t="s">
        <v>102</v>
      </c>
      <c r="I26" s="3"/>
      <c r="J26" s="3">
        <v>1</v>
      </c>
      <c r="K26" s="3">
        <v>1</v>
      </c>
      <c r="L26" s="3">
        <v>10.182</v>
      </c>
      <c r="M26" s="3"/>
      <c r="N26" s="3"/>
      <c r="O26" s="3"/>
      <c r="P26" s="3"/>
      <c r="Q26" s="3"/>
      <c r="R26" s="3"/>
      <c r="S26" s="3"/>
    </row>
    <row r="27" spans="1:19" x14ac:dyDescent="0.35">
      <c r="A27" s="1" t="s">
        <v>162</v>
      </c>
      <c r="B27" s="1">
        <v>2018</v>
      </c>
      <c r="C27" s="99">
        <v>43401</v>
      </c>
      <c r="D27" s="1" t="s">
        <v>66</v>
      </c>
      <c r="E27" s="3" t="s">
        <v>538</v>
      </c>
      <c r="F27" s="3">
        <v>1</v>
      </c>
      <c r="G27" s="3" t="s">
        <v>143</v>
      </c>
      <c r="H27" s="3" t="s">
        <v>95</v>
      </c>
      <c r="I27" s="3"/>
      <c r="J27" s="3">
        <v>13</v>
      </c>
      <c r="K27" s="3">
        <v>2</v>
      </c>
      <c r="L27" s="3">
        <v>10.279</v>
      </c>
      <c r="M27" s="3"/>
      <c r="N27" s="3"/>
      <c r="O27" s="3"/>
      <c r="P27" s="3"/>
      <c r="Q27" s="3"/>
      <c r="R27" s="3"/>
      <c r="S27" s="3"/>
    </row>
    <row r="28" spans="1:19" x14ac:dyDescent="0.35">
      <c r="A28" s="1" t="s">
        <v>162</v>
      </c>
      <c r="B28" s="1">
        <v>2018</v>
      </c>
      <c r="C28" s="99">
        <v>43401</v>
      </c>
      <c r="D28" s="1" t="s">
        <v>66</v>
      </c>
      <c r="E28" s="3" t="s">
        <v>538</v>
      </c>
      <c r="F28" s="3">
        <v>2</v>
      </c>
      <c r="G28" s="3" t="s">
        <v>92</v>
      </c>
      <c r="H28" s="3" t="s">
        <v>23</v>
      </c>
      <c r="I28" s="3"/>
      <c r="J28" s="3">
        <v>2</v>
      </c>
      <c r="K28" s="3">
        <v>1</v>
      </c>
      <c r="L28" s="3">
        <v>10.262</v>
      </c>
      <c r="M28" s="3"/>
      <c r="N28" s="3"/>
      <c r="O28" s="3"/>
      <c r="P28" s="3"/>
      <c r="Q28" s="3"/>
      <c r="R28" s="3"/>
      <c r="S28" s="3"/>
    </row>
    <row r="29" spans="1:19" x14ac:dyDescent="0.35">
      <c r="A29" s="1" t="s">
        <v>162</v>
      </c>
      <c r="B29" s="1">
        <v>2018</v>
      </c>
      <c r="C29" s="99">
        <v>43401</v>
      </c>
      <c r="D29" s="1" t="s">
        <v>66</v>
      </c>
      <c r="E29" s="3" t="s">
        <v>538</v>
      </c>
      <c r="F29" s="3">
        <v>2</v>
      </c>
      <c r="G29" s="3" t="s">
        <v>261</v>
      </c>
      <c r="H29" s="3" t="s">
        <v>113</v>
      </c>
      <c r="I29" s="3"/>
      <c r="J29" s="3">
        <v>12</v>
      </c>
      <c r="K29" s="3">
        <v>2</v>
      </c>
      <c r="L29" s="3">
        <v>10.332000000000001</v>
      </c>
      <c r="M29" s="3"/>
      <c r="N29" s="3"/>
      <c r="O29" s="3"/>
      <c r="P29" s="3"/>
      <c r="Q29" s="3"/>
      <c r="R29" s="3"/>
      <c r="S29" s="3"/>
    </row>
    <row r="30" spans="1:19" x14ac:dyDescent="0.35">
      <c r="A30" s="1" t="s">
        <v>162</v>
      </c>
      <c r="B30" s="1">
        <v>2018</v>
      </c>
      <c r="C30" s="99">
        <v>43401</v>
      </c>
      <c r="D30" s="1" t="s">
        <v>66</v>
      </c>
      <c r="E30" s="3" t="s">
        <v>538</v>
      </c>
      <c r="F30" s="3">
        <v>3</v>
      </c>
      <c r="G30" s="3" t="s">
        <v>22</v>
      </c>
      <c r="H30" s="3" t="s">
        <v>23</v>
      </c>
      <c r="I30" s="3"/>
      <c r="J30" s="3">
        <v>3</v>
      </c>
      <c r="K30" s="3">
        <v>1</v>
      </c>
      <c r="L30" s="3">
        <v>10.159000000000001</v>
      </c>
      <c r="M30" s="3"/>
      <c r="N30" s="3"/>
      <c r="O30" s="3"/>
      <c r="P30" s="3"/>
      <c r="Q30" s="3"/>
      <c r="R30" s="3"/>
      <c r="S30" s="3"/>
    </row>
    <row r="31" spans="1:19" x14ac:dyDescent="0.35">
      <c r="A31" s="1" t="s">
        <v>162</v>
      </c>
      <c r="B31" s="1">
        <v>2018</v>
      </c>
      <c r="C31" s="99">
        <v>43401</v>
      </c>
      <c r="D31" s="1" t="s">
        <v>66</v>
      </c>
      <c r="E31" s="3" t="s">
        <v>538</v>
      </c>
      <c r="F31" s="3">
        <v>3</v>
      </c>
      <c r="G31" s="3" t="s">
        <v>129</v>
      </c>
      <c r="H31" s="3" t="s">
        <v>35</v>
      </c>
      <c r="I31" s="3"/>
      <c r="J31" s="3">
        <v>11</v>
      </c>
      <c r="K31" s="3">
        <v>2</v>
      </c>
      <c r="L31" s="3" t="s">
        <v>536</v>
      </c>
      <c r="M31" s="3"/>
      <c r="N31" s="3"/>
      <c r="O31" s="3"/>
      <c r="P31" s="3"/>
      <c r="Q31" s="3"/>
      <c r="R31" s="3"/>
      <c r="S31" s="3"/>
    </row>
    <row r="32" spans="1:19" x14ac:dyDescent="0.35">
      <c r="A32" s="1" t="s">
        <v>162</v>
      </c>
      <c r="B32" s="1">
        <v>2018</v>
      </c>
      <c r="C32" s="99">
        <v>43401</v>
      </c>
      <c r="D32" s="1" t="s">
        <v>66</v>
      </c>
      <c r="E32" s="3" t="s">
        <v>538</v>
      </c>
      <c r="F32" s="3">
        <v>4</v>
      </c>
      <c r="G32" s="3" t="s">
        <v>242</v>
      </c>
      <c r="H32" s="3" t="s">
        <v>102</v>
      </c>
      <c r="I32" s="3"/>
      <c r="J32" s="3">
        <v>4</v>
      </c>
      <c r="K32" s="3">
        <v>1</v>
      </c>
      <c r="L32" s="3">
        <v>10.196</v>
      </c>
      <c r="M32" s="3"/>
      <c r="N32" s="3"/>
      <c r="O32" s="3"/>
      <c r="P32" s="3"/>
      <c r="Q32" s="3"/>
      <c r="R32" s="3"/>
      <c r="S32" s="3"/>
    </row>
    <row r="33" spans="1:19" x14ac:dyDescent="0.35">
      <c r="A33" s="1" t="s">
        <v>162</v>
      </c>
      <c r="B33" s="1">
        <v>2018</v>
      </c>
      <c r="C33" s="99">
        <v>43401</v>
      </c>
      <c r="D33" s="1" t="s">
        <v>66</v>
      </c>
      <c r="E33" s="3" t="s">
        <v>538</v>
      </c>
      <c r="F33" s="3">
        <v>4</v>
      </c>
      <c r="G33" s="3" t="s">
        <v>195</v>
      </c>
      <c r="H33" s="3" t="s">
        <v>227</v>
      </c>
      <c r="I33" s="3"/>
      <c r="J33" s="3">
        <v>14</v>
      </c>
      <c r="K33" s="3">
        <v>2</v>
      </c>
      <c r="L33" s="3">
        <v>10.241</v>
      </c>
      <c r="M33" s="3"/>
      <c r="N33" s="3"/>
      <c r="O33" s="3"/>
      <c r="P33" s="3"/>
      <c r="Q33" s="3"/>
      <c r="R33" s="3"/>
      <c r="S33" s="3"/>
    </row>
    <row r="34" spans="1:19" x14ac:dyDescent="0.35">
      <c r="A34" s="1" t="s">
        <v>162</v>
      </c>
      <c r="B34" s="1">
        <v>2018</v>
      </c>
      <c r="C34" s="99">
        <v>43401</v>
      </c>
      <c r="D34" s="1" t="s">
        <v>66</v>
      </c>
      <c r="E34" s="3" t="s">
        <v>538</v>
      </c>
      <c r="F34" s="3">
        <v>5</v>
      </c>
      <c r="G34" s="3" t="s">
        <v>219</v>
      </c>
      <c r="H34" s="3" t="s">
        <v>228</v>
      </c>
      <c r="I34" s="3"/>
      <c r="J34" s="3">
        <v>8</v>
      </c>
      <c r="K34" s="3">
        <v>1</v>
      </c>
      <c r="L34" s="3">
        <v>10.728</v>
      </c>
      <c r="M34" s="3"/>
      <c r="N34" s="3"/>
      <c r="O34" s="3"/>
      <c r="P34" s="3"/>
      <c r="Q34" s="3"/>
      <c r="R34" s="3"/>
      <c r="S34" s="3"/>
    </row>
    <row r="35" spans="1:19" x14ac:dyDescent="0.35">
      <c r="A35" s="1" t="s">
        <v>162</v>
      </c>
      <c r="B35" s="1">
        <v>2018</v>
      </c>
      <c r="C35" s="99">
        <v>43401</v>
      </c>
      <c r="D35" s="1" t="s">
        <v>66</v>
      </c>
      <c r="E35" s="3" t="s">
        <v>538</v>
      </c>
      <c r="F35" s="3">
        <v>5</v>
      </c>
      <c r="G35" s="3" t="s">
        <v>183</v>
      </c>
      <c r="H35" s="3" t="s">
        <v>33</v>
      </c>
      <c r="I35" s="3"/>
      <c r="J35" s="3">
        <v>16</v>
      </c>
      <c r="K35" s="3">
        <v>2</v>
      </c>
      <c r="L35" s="3">
        <v>10.792</v>
      </c>
      <c r="M35" s="3"/>
      <c r="N35" s="3"/>
      <c r="O35" s="3"/>
      <c r="P35" s="3"/>
      <c r="Q35" s="3"/>
      <c r="R35" s="3"/>
      <c r="S35" s="3"/>
    </row>
    <row r="36" spans="1:19" x14ac:dyDescent="0.35">
      <c r="A36" s="1" t="s">
        <v>162</v>
      </c>
      <c r="B36" s="1">
        <v>2018</v>
      </c>
      <c r="C36" s="99">
        <v>43401</v>
      </c>
      <c r="D36" s="1" t="s">
        <v>66</v>
      </c>
      <c r="E36" s="3" t="s">
        <v>538</v>
      </c>
      <c r="F36" s="3">
        <v>6</v>
      </c>
      <c r="G36" s="3" t="s">
        <v>960</v>
      </c>
      <c r="H36" s="3" t="s">
        <v>27</v>
      </c>
      <c r="I36" s="3"/>
      <c r="J36" s="3">
        <v>5</v>
      </c>
      <c r="K36" s="3">
        <v>1</v>
      </c>
      <c r="L36" s="3">
        <v>10.154999999999999</v>
      </c>
      <c r="M36" s="3"/>
      <c r="N36" s="3"/>
      <c r="O36" s="3"/>
      <c r="P36" s="3"/>
      <c r="Q36" s="3"/>
      <c r="R36" s="3"/>
      <c r="S36" s="3"/>
    </row>
    <row r="37" spans="1:19" x14ac:dyDescent="0.35">
      <c r="A37" s="1" t="s">
        <v>162</v>
      </c>
      <c r="B37" s="1">
        <v>2018</v>
      </c>
      <c r="C37" s="99">
        <v>43401</v>
      </c>
      <c r="D37" s="1" t="s">
        <v>66</v>
      </c>
      <c r="E37" s="3" t="s">
        <v>538</v>
      </c>
      <c r="F37" s="3">
        <v>6</v>
      </c>
      <c r="G37" s="3" t="s">
        <v>755</v>
      </c>
      <c r="H37" s="3" t="s">
        <v>109</v>
      </c>
      <c r="I37" s="3"/>
      <c r="J37" s="3">
        <v>15</v>
      </c>
      <c r="K37" s="3">
        <v>2</v>
      </c>
      <c r="L37" s="3">
        <v>10.173</v>
      </c>
      <c r="M37" s="3"/>
      <c r="N37" s="3"/>
      <c r="O37" s="3"/>
      <c r="P37" s="3"/>
      <c r="Q37" s="3"/>
      <c r="R37" s="3"/>
      <c r="S37" s="3"/>
    </row>
    <row r="38" spans="1:19" x14ac:dyDescent="0.35">
      <c r="A38" s="1" t="s">
        <v>162</v>
      </c>
      <c r="B38" s="1">
        <v>2018</v>
      </c>
      <c r="C38" s="99">
        <v>43401</v>
      </c>
      <c r="D38" s="1" t="s">
        <v>66</v>
      </c>
      <c r="E38" s="3" t="s">
        <v>538</v>
      </c>
      <c r="F38" s="3">
        <v>7</v>
      </c>
      <c r="G38" s="3" t="s">
        <v>197</v>
      </c>
      <c r="H38" s="3" t="s">
        <v>198</v>
      </c>
      <c r="I38" s="3"/>
      <c r="J38" s="3">
        <v>7</v>
      </c>
      <c r="K38" s="3">
        <v>1</v>
      </c>
      <c r="L38" s="3">
        <v>10.212999999999999</v>
      </c>
      <c r="M38" s="3"/>
      <c r="N38" s="3"/>
      <c r="O38" s="3"/>
      <c r="P38" s="3"/>
      <c r="Q38" s="3"/>
      <c r="R38" s="3"/>
      <c r="S38" s="3"/>
    </row>
    <row r="39" spans="1:19" x14ac:dyDescent="0.35">
      <c r="A39" s="1" t="s">
        <v>162</v>
      </c>
      <c r="B39" s="1">
        <v>2018</v>
      </c>
      <c r="C39" s="99">
        <v>43401</v>
      </c>
      <c r="D39" s="1" t="s">
        <v>66</v>
      </c>
      <c r="E39" s="3" t="s">
        <v>538</v>
      </c>
      <c r="F39" s="3">
        <v>7</v>
      </c>
      <c r="G39" s="3" t="s">
        <v>202</v>
      </c>
      <c r="H39" s="3" t="s">
        <v>46</v>
      </c>
      <c r="I39" s="3"/>
      <c r="J39" s="3">
        <v>9</v>
      </c>
      <c r="K39" s="3">
        <v>2</v>
      </c>
      <c r="L39" s="3">
        <v>10.226999999999999</v>
      </c>
      <c r="M39" s="3"/>
      <c r="N39" s="3"/>
      <c r="O39" s="3"/>
      <c r="P39" s="3"/>
      <c r="Q39" s="3"/>
      <c r="R39" s="3"/>
      <c r="S39" s="3"/>
    </row>
    <row r="40" spans="1:19" x14ac:dyDescent="0.35">
      <c r="A40" s="1" t="s">
        <v>162</v>
      </c>
      <c r="B40" s="1">
        <v>2018</v>
      </c>
      <c r="C40" s="99">
        <v>43401</v>
      </c>
      <c r="D40" s="1" t="s">
        <v>66</v>
      </c>
      <c r="E40" s="3" t="s">
        <v>538</v>
      </c>
      <c r="F40" s="3">
        <v>8</v>
      </c>
      <c r="G40" s="3" t="s">
        <v>257</v>
      </c>
      <c r="H40" s="3" t="s">
        <v>31</v>
      </c>
      <c r="I40" s="3"/>
      <c r="J40" s="3">
        <v>6</v>
      </c>
      <c r="K40" s="3">
        <v>1</v>
      </c>
      <c r="L40" s="3">
        <v>10.382</v>
      </c>
      <c r="M40" s="3"/>
      <c r="N40" s="3"/>
      <c r="O40" s="3"/>
      <c r="P40" s="3"/>
      <c r="Q40" s="3"/>
      <c r="R40" s="3"/>
      <c r="S40" s="3"/>
    </row>
    <row r="41" spans="1:19" x14ac:dyDescent="0.35">
      <c r="A41" s="21" t="s">
        <v>162</v>
      </c>
      <c r="B41" s="21">
        <v>2018</v>
      </c>
      <c r="C41" s="108">
        <v>43401</v>
      </c>
      <c r="D41" s="21" t="s">
        <v>66</v>
      </c>
      <c r="E41" s="9" t="s">
        <v>538</v>
      </c>
      <c r="F41" s="9">
        <v>8</v>
      </c>
      <c r="G41" s="3" t="s">
        <v>339</v>
      </c>
      <c r="H41" s="3" t="s">
        <v>27</v>
      </c>
      <c r="I41" s="3"/>
      <c r="J41" s="3">
        <v>10</v>
      </c>
      <c r="K41" s="3">
        <v>2</v>
      </c>
      <c r="L41" s="3">
        <v>10.401</v>
      </c>
      <c r="M41" s="3"/>
      <c r="N41" s="3"/>
      <c r="O41" s="3"/>
      <c r="P41" s="3"/>
      <c r="Q41" s="3"/>
      <c r="R41" s="3"/>
      <c r="S41" s="3"/>
    </row>
    <row r="42" spans="1:19" x14ac:dyDescent="0.35">
      <c r="A42" s="1" t="s">
        <v>162</v>
      </c>
      <c r="B42" s="1">
        <v>2018</v>
      </c>
      <c r="C42" s="99">
        <v>43401</v>
      </c>
      <c r="D42" s="1" t="s">
        <v>66</v>
      </c>
      <c r="E42" s="3" t="s">
        <v>539</v>
      </c>
      <c r="F42" s="3">
        <v>1</v>
      </c>
      <c r="G42" s="3" t="s">
        <v>106</v>
      </c>
      <c r="H42" s="3" t="s">
        <v>102</v>
      </c>
      <c r="I42" s="3"/>
      <c r="J42" s="3">
        <v>1</v>
      </c>
      <c r="K42" s="3">
        <v>1</v>
      </c>
      <c r="L42" s="3">
        <v>10.49</v>
      </c>
      <c r="M42" s="3"/>
      <c r="N42" s="3">
        <v>1</v>
      </c>
      <c r="O42" s="3">
        <v>10.212999999999999</v>
      </c>
      <c r="P42" s="3"/>
      <c r="Q42" s="3"/>
      <c r="R42" s="3"/>
      <c r="S42" s="3"/>
    </row>
    <row r="43" spans="1:19" x14ac:dyDescent="0.35">
      <c r="A43" s="1" t="s">
        <v>162</v>
      </c>
      <c r="B43" s="1">
        <v>2018</v>
      </c>
      <c r="C43" s="99">
        <v>43401</v>
      </c>
      <c r="D43" s="1" t="s">
        <v>66</v>
      </c>
      <c r="E43" s="3" t="s">
        <v>539</v>
      </c>
      <c r="F43" s="3">
        <v>1</v>
      </c>
      <c r="G43" s="3" t="s">
        <v>257</v>
      </c>
      <c r="H43" s="3" t="s">
        <v>31</v>
      </c>
      <c r="I43" s="3"/>
      <c r="J43" s="3">
        <v>6</v>
      </c>
      <c r="K43" s="3">
        <v>2</v>
      </c>
      <c r="L43" s="3">
        <v>10.568</v>
      </c>
      <c r="M43" s="3"/>
      <c r="N43" s="3">
        <v>2</v>
      </c>
      <c r="O43" s="3">
        <v>10.254</v>
      </c>
      <c r="P43" s="3"/>
      <c r="Q43" s="3"/>
      <c r="R43" s="3"/>
      <c r="S43" s="3"/>
    </row>
    <row r="44" spans="1:19" x14ac:dyDescent="0.35">
      <c r="A44" s="1" t="s">
        <v>162</v>
      </c>
      <c r="B44" s="1">
        <v>2018</v>
      </c>
      <c r="C44" s="99">
        <v>43401</v>
      </c>
      <c r="D44" s="1" t="s">
        <v>66</v>
      </c>
      <c r="E44" s="3" t="s">
        <v>539</v>
      </c>
      <c r="F44" s="3">
        <v>2</v>
      </c>
      <c r="G44" s="3" t="s">
        <v>92</v>
      </c>
      <c r="H44" s="3" t="s">
        <v>23</v>
      </c>
      <c r="I44" s="3"/>
      <c r="J44" s="3">
        <v>2</v>
      </c>
      <c r="K44" s="3">
        <v>1</v>
      </c>
      <c r="L44" s="3">
        <v>10.221</v>
      </c>
      <c r="M44" s="3"/>
      <c r="N44" s="3">
        <v>1</v>
      </c>
      <c r="O44" s="3">
        <v>10.164999999999999</v>
      </c>
      <c r="P44" s="3"/>
      <c r="Q44" s="3"/>
      <c r="R44" s="3"/>
      <c r="S44" s="3"/>
    </row>
    <row r="45" spans="1:19" x14ac:dyDescent="0.35">
      <c r="A45" s="1" t="s">
        <v>162</v>
      </c>
      <c r="B45" s="1">
        <v>2018</v>
      </c>
      <c r="C45" s="99">
        <v>43401</v>
      </c>
      <c r="D45" s="1" t="s">
        <v>66</v>
      </c>
      <c r="E45" s="3" t="s">
        <v>539</v>
      </c>
      <c r="F45" s="3">
        <v>2</v>
      </c>
      <c r="G45" s="3" t="s">
        <v>197</v>
      </c>
      <c r="H45" s="3" t="s">
        <v>198</v>
      </c>
      <c r="I45" s="3"/>
      <c r="J45" s="3">
        <v>7</v>
      </c>
      <c r="K45" s="3">
        <v>2</v>
      </c>
      <c r="L45" s="3">
        <v>10.268000000000001</v>
      </c>
      <c r="M45" s="3"/>
      <c r="N45" s="3">
        <v>2</v>
      </c>
      <c r="O45" s="3">
        <v>10.257</v>
      </c>
      <c r="P45" s="3"/>
      <c r="Q45" s="3"/>
      <c r="R45" s="3"/>
      <c r="S45" s="3"/>
    </row>
    <row r="46" spans="1:19" x14ac:dyDescent="0.35">
      <c r="A46" s="1" t="s">
        <v>162</v>
      </c>
      <c r="B46" s="1">
        <v>2018</v>
      </c>
      <c r="C46" s="99">
        <v>43401</v>
      </c>
      <c r="D46" s="1" t="s">
        <v>66</v>
      </c>
      <c r="E46" s="3" t="s">
        <v>539</v>
      </c>
      <c r="F46" s="3">
        <v>3</v>
      </c>
      <c r="G46" s="3" t="s">
        <v>22</v>
      </c>
      <c r="H46" s="3" t="s">
        <v>23</v>
      </c>
      <c r="I46" s="3"/>
      <c r="J46" s="3">
        <v>3</v>
      </c>
      <c r="K46" s="3">
        <v>1</v>
      </c>
      <c r="L46" s="3">
        <v>10.209</v>
      </c>
      <c r="M46" s="3"/>
      <c r="N46" s="3">
        <v>1</v>
      </c>
      <c r="O46" s="3">
        <v>10.045</v>
      </c>
      <c r="P46" s="3"/>
      <c r="Q46" s="3"/>
      <c r="R46" s="3"/>
      <c r="S46" s="3"/>
    </row>
    <row r="47" spans="1:19" x14ac:dyDescent="0.35">
      <c r="A47" s="1" t="s">
        <v>162</v>
      </c>
      <c r="B47" s="1">
        <v>2018</v>
      </c>
      <c r="C47" s="99">
        <v>43401</v>
      </c>
      <c r="D47" s="1" t="s">
        <v>66</v>
      </c>
      <c r="E47" s="3" t="s">
        <v>539</v>
      </c>
      <c r="F47" s="3">
        <v>3</v>
      </c>
      <c r="G47" s="3" t="s">
        <v>960</v>
      </c>
      <c r="H47" s="3" t="s">
        <v>27</v>
      </c>
      <c r="I47" s="3"/>
      <c r="J47" s="3">
        <v>5</v>
      </c>
      <c r="K47" s="3">
        <v>2</v>
      </c>
      <c r="L47" s="3">
        <v>10.442</v>
      </c>
      <c r="M47" s="3"/>
      <c r="N47" s="3">
        <v>2</v>
      </c>
      <c r="O47" s="3">
        <v>10.526999999999999</v>
      </c>
      <c r="P47" s="3"/>
      <c r="Q47" s="3"/>
      <c r="R47" s="3"/>
      <c r="S47" s="3"/>
    </row>
    <row r="48" spans="1:19" x14ac:dyDescent="0.35">
      <c r="A48" s="1" t="s">
        <v>162</v>
      </c>
      <c r="B48" s="1">
        <v>2018</v>
      </c>
      <c r="C48" s="99">
        <v>43401</v>
      </c>
      <c r="D48" s="1" t="s">
        <v>66</v>
      </c>
      <c r="E48" s="3" t="s">
        <v>539</v>
      </c>
      <c r="F48" s="3">
        <v>4</v>
      </c>
      <c r="G48" s="3" t="s">
        <v>242</v>
      </c>
      <c r="H48" s="3" t="s">
        <v>102</v>
      </c>
      <c r="I48" s="3"/>
      <c r="J48" s="3">
        <v>4</v>
      </c>
      <c r="K48" s="3">
        <v>1</v>
      </c>
      <c r="L48" s="3">
        <v>10.384</v>
      </c>
      <c r="M48" s="3"/>
      <c r="N48" s="3">
        <v>1</v>
      </c>
      <c r="O48" s="3">
        <v>10.784000000000001</v>
      </c>
      <c r="P48" s="3"/>
      <c r="Q48" s="3"/>
      <c r="R48" s="3"/>
      <c r="S48" s="3"/>
    </row>
    <row r="49" spans="1:19" x14ac:dyDescent="0.35">
      <c r="A49" s="1" t="s">
        <v>162</v>
      </c>
      <c r="B49" s="1">
        <v>2018</v>
      </c>
      <c r="C49" s="99">
        <v>43401</v>
      </c>
      <c r="D49" s="1" t="s">
        <v>66</v>
      </c>
      <c r="E49" s="3" t="s">
        <v>539</v>
      </c>
      <c r="F49" s="3">
        <v>4</v>
      </c>
      <c r="G49" s="3" t="s">
        <v>219</v>
      </c>
      <c r="H49" s="3" t="s">
        <v>228</v>
      </c>
      <c r="I49" s="3"/>
      <c r="J49" s="3">
        <v>8</v>
      </c>
      <c r="K49" s="3">
        <v>2</v>
      </c>
      <c r="L49" s="3">
        <v>11.157</v>
      </c>
      <c r="M49" s="3"/>
      <c r="N49" s="3">
        <v>2</v>
      </c>
      <c r="O49" s="3">
        <v>10.88</v>
      </c>
      <c r="P49" s="3"/>
      <c r="Q49" s="3"/>
      <c r="R49" s="3"/>
      <c r="S49" s="3"/>
    </row>
    <row r="50" spans="1:19" x14ac:dyDescent="0.35">
      <c r="A50" s="1" t="s">
        <v>162</v>
      </c>
      <c r="B50" s="1">
        <v>2018</v>
      </c>
      <c r="C50" s="99">
        <v>43401</v>
      </c>
      <c r="D50" s="1" t="s">
        <v>66</v>
      </c>
      <c r="E50" s="3" t="s">
        <v>540</v>
      </c>
      <c r="F50" s="3">
        <v>1</v>
      </c>
      <c r="G50" s="3" t="s">
        <v>106</v>
      </c>
      <c r="H50" s="3" t="s">
        <v>102</v>
      </c>
      <c r="I50" s="3"/>
      <c r="J50" s="3">
        <v>1</v>
      </c>
      <c r="K50" s="3">
        <v>1</v>
      </c>
      <c r="L50" s="3">
        <v>10.218</v>
      </c>
      <c r="M50" s="3"/>
      <c r="N50" s="3"/>
      <c r="O50" s="3"/>
      <c r="P50" s="3"/>
      <c r="Q50" s="3"/>
      <c r="R50" s="3"/>
      <c r="S50" s="3"/>
    </row>
    <row r="51" spans="1:19" x14ac:dyDescent="0.35">
      <c r="A51" s="1" t="s">
        <v>162</v>
      </c>
      <c r="B51" s="1">
        <v>2018</v>
      </c>
      <c r="C51" s="99">
        <v>43401</v>
      </c>
      <c r="D51" s="1" t="s">
        <v>66</v>
      </c>
      <c r="E51" s="3" t="s">
        <v>540</v>
      </c>
      <c r="F51" s="3">
        <v>1</v>
      </c>
      <c r="G51" s="3" t="s">
        <v>242</v>
      </c>
      <c r="H51" s="3" t="s">
        <v>102</v>
      </c>
      <c r="I51" s="3"/>
      <c r="J51" s="3">
        <v>4</v>
      </c>
      <c r="K51" s="3">
        <v>2</v>
      </c>
      <c r="L51" s="3">
        <v>10.246</v>
      </c>
      <c r="M51" s="3"/>
      <c r="N51" s="3"/>
      <c r="O51" s="3"/>
      <c r="P51" s="3"/>
      <c r="Q51" s="3"/>
      <c r="R51" s="3"/>
      <c r="S51" s="3"/>
    </row>
    <row r="52" spans="1:19" x14ac:dyDescent="0.35">
      <c r="A52" s="1" t="s">
        <v>162</v>
      </c>
      <c r="B52" s="1">
        <v>2018</v>
      </c>
      <c r="C52" s="99">
        <v>43401</v>
      </c>
      <c r="D52" s="1" t="s">
        <v>66</v>
      </c>
      <c r="E52" s="3" t="s">
        <v>540</v>
      </c>
      <c r="F52" s="3">
        <v>2</v>
      </c>
      <c r="G52" s="3" t="s">
        <v>92</v>
      </c>
      <c r="H52" s="3" t="s">
        <v>23</v>
      </c>
      <c r="I52" s="3"/>
      <c r="J52" s="3">
        <v>2</v>
      </c>
      <c r="K52" s="3">
        <v>1</v>
      </c>
      <c r="L52" s="3">
        <v>10.194000000000001</v>
      </c>
      <c r="M52" s="3"/>
      <c r="N52" s="3">
        <v>1</v>
      </c>
      <c r="O52" s="3">
        <v>10.208</v>
      </c>
      <c r="P52" s="3"/>
      <c r="Q52" s="3"/>
      <c r="R52" s="3"/>
      <c r="S52" s="3"/>
    </row>
    <row r="53" spans="1:19" x14ac:dyDescent="0.35">
      <c r="A53" s="1" t="s">
        <v>162</v>
      </c>
      <c r="B53" s="1">
        <v>2018</v>
      </c>
      <c r="C53" s="99">
        <v>43401</v>
      </c>
      <c r="D53" s="1" t="s">
        <v>66</v>
      </c>
      <c r="E53" s="3" t="s">
        <v>540</v>
      </c>
      <c r="F53" s="3">
        <v>2</v>
      </c>
      <c r="G53" s="3" t="s">
        <v>22</v>
      </c>
      <c r="H53" s="3" t="s">
        <v>23</v>
      </c>
      <c r="I53" s="3"/>
      <c r="J53" s="3">
        <v>3</v>
      </c>
      <c r="K53" s="3">
        <v>2</v>
      </c>
      <c r="L53" s="3">
        <v>10.458</v>
      </c>
      <c r="M53" s="3"/>
      <c r="N53" s="3">
        <v>2</v>
      </c>
      <c r="O53" s="3">
        <v>10.465</v>
      </c>
      <c r="P53" s="3"/>
      <c r="Q53" s="3"/>
      <c r="R53" s="3"/>
      <c r="S53" s="3"/>
    </row>
    <row r="54" spans="1:19" x14ac:dyDescent="0.35">
      <c r="A54" s="1" t="s">
        <v>162</v>
      </c>
      <c r="B54" s="1">
        <v>2018</v>
      </c>
      <c r="C54" s="99">
        <v>43401</v>
      </c>
      <c r="D54" s="1" t="s">
        <v>66</v>
      </c>
      <c r="E54" s="3" t="s">
        <v>64</v>
      </c>
      <c r="F54" s="3" t="s">
        <v>541</v>
      </c>
      <c r="G54" s="3" t="s">
        <v>106</v>
      </c>
      <c r="H54" s="3" t="s">
        <v>102</v>
      </c>
      <c r="I54" s="3"/>
      <c r="J54" s="3">
        <v>1</v>
      </c>
      <c r="K54" s="3">
        <v>2</v>
      </c>
      <c r="L54" s="3">
        <v>10.013000000000002</v>
      </c>
      <c r="M54" s="3"/>
      <c r="N54" s="3">
        <v>1</v>
      </c>
      <c r="O54" s="3">
        <v>10.085000000000001</v>
      </c>
      <c r="P54" s="3"/>
      <c r="Q54" s="3">
        <v>1</v>
      </c>
      <c r="R54" s="3">
        <v>10.271000000000001</v>
      </c>
      <c r="S54" s="3"/>
    </row>
    <row r="55" spans="1:19" x14ac:dyDescent="0.35">
      <c r="A55" s="1" t="s">
        <v>162</v>
      </c>
      <c r="B55" s="1">
        <v>2018</v>
      </c>
      <c r="C55" s="99">
        <v>43401</v>
      </c>
      <c r="D55" s="1" t="s">
        <v>66</v>
      </c>
      <c r="E55" s="3" t="s">
        <v>64</v>
      </c>
      <c r="F55" s="3" t="s">
        <v>541</v>
      </c>
      <c r="G55" s="3" t="s">
        <v>92</v>
      </c>
      <c r="H55" s="3" t="s">
        <v>23</v>
      </c>
      <c r="I55" s="3"/>
      <c r="J55" s="3">
        <v>2</v>
      </c>
      <c r="K55" s="3">
        <v>1</v>
      </c>
      <c r="L55" s="3">
        <v>9.9120000000000008</v>
      </c>
      <c r="M55" s="3"/>
      <c r="N55" s="3">
        <v>2</v>
      </c>
      <c r="O55" s="3">
        <v>10.125</v>
      </c>
      <c r="P55" s="3"/>
      <c r="Q55" s="3">
        <v>2</v>
      </c>
      <c r="R55" s="3">
        <v>10.364000000000001</v>
      </c>
      <c r="S55" s="3"/>
    </row>
    <row r="56" spans="1:19" x14ac:dyDescent="0.35">
      <c r="A56" s="1" t="s">
        <v>162</v>
      </c>
      <c r="B56" s="1">
        <v>2018</v>
      </c>
      <c r="C56" s="99">
        <v>43401</v>
      </c>
      <c r="D56" s="1" t="s">
        <v>66</v>
      </c>
      <c r="E56" s="3" t="s">
        <v>64</v>
      </c>
      <c r="F56" s="3" t="s">
        <v>542</v>
      </c>
      <c r="G56" s="3" t="s">
        <v>22</v>
      </c>
      <c r="H56" s="3" t="s">
        <v>23</v>
      </c>
      <c r="I56" s="3"/>
      <c r="J56" s="3">
        <v>3</v>
      </c>
      <c r="K56" s="3">
        <v>1</v>
      </c>
      <c r="L56" s="3">
        <v>10</v>
      </c>
      <c r="M56" s="3"/>
      <c r="N56" s="3">
        <v>1</v>
      </c>
      <c r="O56" s="3">
        <v>9.9559999999999995</v>
      </c>
      <c r="P56" s="3"/>
      <c r="Q56" s="3"/>
      <c r="R56" s="3"/>
      <c r="S56" s="3"/>
    </row>
    <row r="57" spans="1:19" x14ac:dyDescent="0.35">
      <c r="A57" s="1" t="s">
        <v>162</v>
      </c>
      <c r="B57" s="1">
        <v>2018</v>
      </c>
      <c r="C57" s="99">
        <v>43401</v>
      </c>
      <c r="D57" s="1" t="s">
        <v>66</v>
      </c>
      <c r="E57" s="3" t="s">
        <v>64</v>
      </c>
      <c r="F57" s="3" t="s">
        <v>542</v>
      </c>
      <c r="G57" s="3" t="s">
        <v>242</v>
      </c>
      <c r="H57" s="3" t="s">
        <v>102</v>
      </c>
      <c r="I57" s="3"/>
      <c r="J57" s="3">
        <v>4</v>
      </c>
      <c r="K57" s="3">
        <v>2</v>
      </c>
      <c r="L57" s="3">
        <v>10.044</v>
      </c>
      <c r="M57" s="3"/>
      <c r="N57" s="3">
        <v>2</v>
      </c>
      <c r="O57" s="3">
        <v>10.700999999999999</v>
      </c>
      <c r="P57" s="3"/>
      <c r="Q57" s="3"/>
      <c r="R57" s="3"/>
      <c r="S57" s="3"/>
    </row>
    <row r="58" spans="1:19" x14ac:dyDescent="0.35">
      <c r="A58" s="1" t="s">
        <v>217</v>
      </c>
      <c r="B58" s="1">
        <v>2018</v>
      </c>
      <c r="C58" s="2">
        <v>43436</v>
      </c>
      <c r="D58" s="1" t="s">
        <v>66</v>
      </c>
      <c r="E58" s="3" t="s">
        <v>535</v>
      </c>
      <c r="F58" s="3">
        <v>1</v>
      </c>
      <c r="G58" s="3" t="s">
        <v>954</v>
      </c>
      <c r="H58" s="3" t="s">
        <v>228</v>
      </c>
      <c r="I58" s="3"/>
      <c r="J58" s="3">
        <v>2</v>
      </c>
      <c r="K58" s="3">
        <v>1</v>
      </c>
      <c r="L58" s="3">
        <v>10.468</v>
      </c>
      <c r="M58" s="3"/>
    </row>
    <row r="59" spans="1:19" x14ac:dyDescent="0.35">
      <c r="A59" s="1" t="s">
        <v>217</v>
      </c>
      <c r="B59" s="1">
        <v>2018</v>
      </c>
      <c r="C59" s="2">
        <v>43436</v>
      </c>
      <c r="D59" s="1" t="s">
        <v>66</v>
      </c>
      <c r="E59" s="3" t="s">
        <v>535</v>
      </c>
      <c r="F59" s="3">
        <v>1</v>
      </c>
      <c r="G59" s="3" t="s">
        <v>239</v>
      </c>
      <c r="H59" s="3" t="s">
        <v>198</v>
      </c>
      <c r="I59" s="3"/>
      <c r="J59" s="3"/>
      <c r="K59" s="3">
        <v>2</v>
      </c>
      <c r="L59" s="3">
        <v>10.541</v>
      </c>
      <c r="M59" s="3"/>
    </row>
    <row r="60" spans="1:19" x14ac:dyDescent="0.35">
      <c r="A60" s="1" t="s">
        <v>217</v>
      </c>
      <c r="B60" s="1">
        <v>2018</v>
      </c>
      <c r="C60" s="2">
        <v>43436</v>
      </c>
      <c r="D60" s="1" t="s">
        <v>66</v>
      </c>
      <c r="E60" s="3" t="s">
        <v>535</v>
      </c>
      <c r="F60" s="3">
        <v>2</v>
      </c>
      <c r="G60" s="3" t="s">
        <v>128</v>
      </c>
      <c r="H60" s="3" t="s">
        <v>104</v>
      </c>
      <c r="I60" s="3"/>
      <c r="J60" s="3"/>
      <c r="K60" s="3">
        <v>1</v>
      </c>
      <c r="L60" s="3">
        <v>10.256</v>
      </c>
      <c r="M60" s="3"/>
    </row>
    <row r="61" spans="1:19" x14ac:dyDescent="0.35">
      <c r="A61" s="1" t="s">
        <v>217</v>
      </c>
      <c r="B61" s="1">
        <v>2018</v>
      </c>
      <c r="C61" s="2">
        <v>43436</v>
      </c>
      <c r="D61" s="1" t="s">
        <v>66</v>
      </c>
      <c r="E61" s="3" t="s">
        <v>535</v>
      </c>
      <c r="F61" s="3">
        <v>2</v>
      </c>
      <c r="G61" s="3" t="s">
        <v>167</v>
      </c>
      <c r="H61" s="3" t="s">
        <v>46</v>
      </c>
      <c r="I61" s="3"/>
      <c r="J61" s="3"/>
      <c r="K61" s="3">
        <v>2</v>
      </c>
      <c r="L61" s="3">
        <v>10.584</v>
      </c>
      <c r="M61" s="3"/>
    </row>
    <row r="62" spans="1:19" x14ac:dyDescent="0.35">
      <c r="A62" s="1" t="s">
        <v>217</v>
      </c>
      <c r="B62" s="1">
        <v>2018</v>
      </c>
      <c r="C62" s="2">
        <v>43436</v>
      </c>
      <c r="D62" s="1" t="s">
        <v>66</v>
      </c>
      <c r="E62" s="3" t="s">
        <v>535</v>
      </c>
      <c r="F62" s="3">
        <v>3</v>
      </c>
      <c r="G62" s="3" t="s">
        <v>96</v>
      </c>
      <c r="H62" s="3" t="s">
        <v>27</v>
      </c>
      <c r="I62" s="3"/>
      <c r="J62" s="3">
        <v>3</v>
      </c>
      <c r="K62" s="3">
        <v>1</v>
      </c>
      <c r="L62" s="3">
        <v>10.282</v>
      </c>
      <c r="M62" s="3"/>
    </row>
    <row r="63" spans="1:19" x14ac:dyDescent="0.35">
      <c r="A63" s="1" t="s">
        <v>217</v>
      </c>
      <c r="B63" s="1">
        <v>2018</v>
      </c>
      <c r="C63" s="2">
        <v>43436</v>
      </c>
      <c r="D63" s="1" t="s">
        <v>66</v>
      </c>
      <c r="E63" s="3" t="s">
        <v>535</v>
      </c>
      <c r="F63" s="3">
        <v>3</v>
      </c>
      <c r="G63" s="3" t="s">
        <v>258</v>
      </c>
      <c r="H63" s="3" t="s">
        <v>256</v>
      </c>
      <c r="I63" s="3"/>
      <c r="J63" s="3"/>
      <c r="K63" s="3">
        <v>2</v>
      </c>
      <c r="L63" s="3">
        <v>10.510999999999999</v>
      </c>
      <c r="M63" s="3"/>
    </row>
    <row r="64" spans="1:19" x14ac:dyDescent="0.35">
      <c r="A64" s="1" t="s">
        <v>217</v>
      </c>
      <c r="B64" s="1">
        <v>2018</v>
      </c>
      <c r="C64" s="2">
        <v>43436</v>
      </c>
      <c r="D64" s="1" t="s">
        <v>66</v>
      </c>
      <c r="E64" s="3" t="s">
        <v>535</v>
      </c>
      <c r="F64" s="3">
        <v>4</v>
      </c>
      <c r="G64" s="3" t="s">
        <v>201</v>
      </c>
      <c r="H64" s="3" t="s">
        <v>39</v>
      </c>
      <c r="I64" s="3"/>
      <c r="J64" s="3"/>
      <c r="K64" s="3">
        <v>1</v>
      </c>
      <c r="L64" s="3">
        <v>10.298999999999999</v>
      </c>
      <c r="M64" s="3"/>
    </row>
    <row r="65" spans="1:13" x14ac:dyDescent="0.35">
      <c r="A65" s="1" t="s">
        <v>217</v>
      </c>
      <c r="B65" s="1">
        <v>2018</v>
      </c>
      <c r="C65" s="2">
        <v>43436</v>
      </c>
      <c r="D65" s="1" t="s">
        <v>66</v>
      </c>
      <c r="E65" s="3" t="s">
        <v>535</v>
      </c>
      <c r="F65" s="3">
        <v>4</v>
      </c>
      <c r="G65" s="3" t="s">
        <v>755</v>
      </c>
      <c r="H65" s="3" t="s">
        <v>109</v>
      </c>
      <c r="I65" s="3"/>
      <c r="J65" s="3"/>
      <c r="K65" s="3">
        <v>2</v>
      </c>
      <c r="L65" s="3">
        <v>10.322999999999999</v>
      </c>
      <c r="M65" s="3"/>
    </row>
    <row r="66" spans="1:13" x14ac:dyDescent="0.35">
      <c r="A66" s="1" t="s">
        <v>217</v>
      </c>
      <c r="B66" s="1">
        <v>2018</v>
      </c>
      <c r="C66" s="2">
        <v>43436</v>
      </c>
      <c r="D66" s="1" t="s">
        <v>66</v>
      </c>
      <c r="E66" s="3" t="s">
        <v>535</v>
      </c>
      <c r="F66" s="3">
        <v>5</v>
      </c>
      <c r="G66" s="3" t="s">
        <v>194</v>
      </c>
      <c r="H66" s="3" t="s">
        <v>29</v>
      </c>
      <c r="I66" s="3"/>
      <c r="J66" s="3"/>
      <c r="K66" s="3">
        <v>1</v>
      </c>
      <c r="L66" s="3">
        <v>10.38</v>
      </c>
      <c r="M66" s="3"/>
    </row>
    <row r="67" spans="1:13" x14ac:dyDescent="0.35">
      <c r="A67" s="1" t="s">
        <v>217</v>
      </c>
      <c r="B67" s="1">
        <v>2018</v>
      </c>
      <c r="C67" s="2">
        <v>43436</v>
      </c>
      <c r="D67" s="1" t="s">
        <v>66</v>
      </c>
      <c r="E67" s="3" t="s">
        <v>535</v>
      </c>
      <c r="F67" s="3">
        <v>5</v>
      </c>
      <c r="G67" s="3" t="s">
        <v>257</v>
      </c>
      <c r="H67" s="3" t="s">
        <v>31</v>
      </c>
      <c r="I67" s="3"/>
      <c r="J67" s="3"/>
      <c r="K67" s="3">
        <v>2</v>
      </c>
      <c r="L67" s="3">
        <v>10.39</v>
      </c>
      <c r="M67" s="3"/>
    </row>
    <row r="68" spans="1:13" x14ac:dyDescent="0.35">
      <c r="A68" s="1" t="s">
        <v>217</v>
      </c>
      <c r="B68" s="1">
        <v>2018</v>
      </c>
      <c r="C68" s="2">
        <v>43436</v>
      </c>
      <c r="D68" s="1" t="s">
        <v>66</v>
      </c>
      <c r="E68" s="3" t="s">
        <v>535</v>
      </c>
      <c r="F68" s="3">
        <v>6</v>
      </c>
      <c r="G68" s="3" t="s">
        <v>192</v>
      </c>
      <c r="H68" s="3" t="s">
        <v>113</v>
      </c>
      <c r="I68" s="3"/>
      <c r="J68" s="3"/>
      <c r="K68" s="3">
        <v>1</v>
      </c>
      <c r="L68" s="3">
        <v>10.340999999999999</v>
      </c>
      <c r="M68" s="3"/>
    </row>
    <row r="69" spans="1:13" x14ac:dyDescent="0.35">
      <c r="A69" s="1" t="s">
        <v>217</v>
      </c>
      <c r="B69" s="1">
        <v>2018</v>
      </c>
      <c r="C69" s="2">
        <v>43436</v>
      </c>
      <c r="D69" s="1" t="s">
        <v>66</v>
      </c>
      <c r="E69" s="3" t="s">
        <v>535</v>
      </c>
      <c r="F69" s="3">
        <v>6</v>
      </c>
      <c r="G69" s="3" t="s">
        <v>953</v>
      </c>
      <c r="H69" s="3" t="s">
        <v>29</v>
      </c>
      <c r="I69" s="3"/>
      <c r="J69" s="3"/>
      <c r="K69" s="3">
        <v>2</v>
      </c>
      <c r="L69" s="3">
        <v>10.58</v>
      </c>
      <c r="M69" s="3"/>
    </row>
    <row r="70" spans="1:13" x14ac:dyDescent="0.35">
      <c r="A70" s="1" t="s">
        <v>217</v>
      </c>
      <c r="B70" s="1">
        <v>2018</v>
      </c>
      <c r="C70" s="2">
        <v>43436</v>
      </c>
      <c r="D70" s="1" t="s">
        <v>66</v>
      </c>
      <c r="E70" s="3" t="s">
        <v>535</v>
      </c>
      <c r="F70" s="3">
        <v>7</v>
      </c>
      <c r="G70" s="3" t="s">
        <v>197</v>
      </c>
      <c r="H70" s="3" t="s">
        <v>198</v>
      </c>
      <c r="I70" s="3"/>
      <c r="J70" s="3"/>
      <c r="K70" s="3">
        <v>1</v>
      </c>
      <c r="L70" s="3">
        <v>10.539</v>
      </c>
      <c r="M70" s="3"/>
    </row>
    <row r="71" spans="1:13" x14ac:dyDescent="0.35">
      <c r="A71" s="1" t="s">
        <v>217</v>
      </c>
      <c r="B71" s="1">
        <v>2018</v>
      </c>
      <c r="C71" s="2">
        <v>43436</v>
      </c>
      <c r="D71" s="1" t="s">
        <v>66</v>
      </c>
      <c r="E71" s="3" t="s">
        <v>535</v>
      </c>
      <c r="F71" s="3">
        <v>7</v>
      </c>
      <c r="G71" s="3" t="s">
        <v>100</v>
      </c>
      <c r="H71" s="3" t="s">
        <v>44</v>
      </c>
      <c r="I71" s="3"/>
      <c r="J71" s="3"/>
      <c r="K71" s="3">
        <v>2</v>
      </c>
      <c r="L71" s="3">
        <v>10.568999999999999</v>
      </c>
      <c r="M71" s="3"/>
    </row>
    <row r="72" spans="1:13" x14ac:dyDescent="0.35">
      <c r="A72" s="1" t="s">
        <v>217</v>
      </c>
      <c r="B72" s="1">
        <v>2018</v>
      </c>
      <c r="C72" s="2">
        <v>43436</v>
      </c>
      <c r="D72" s="1" t="s">
        <v>66</v>
      </c>
      <c r="E72" s="3" t="s">
        <v>535</v>
      </c>
      <c r="F72" s="3">
        <v>8</v>
      </c>
      <c r="G72" s="3" t="s">
        <v>261</v>
      </c>
      <c r="H72" s="3" t="s">
        <v>113</v>
      </c>
      <c r="I72" s="3"/>
      <c r="J72" s="3"/>
      <c r="K72" s="3">
        <v>1</v>
      </c>
      <c r="L72" s="3">
        <v>10.332000000000001</v>
      </c>
      <c r="M72" s="3"/>
    </row>
    <row r="73" spans="1:13" x14ac:dyDescent="0.35">
      <c r="A73" s="1" t="s">
        <v>217</v>
      </c>
      <c r="B73" s="1">
        <v>2018</v>
      </c>
      <c r="C73" s="2">
        <v>43436</v>
      </c>
      <c r="D73" s="1" t="s">
        <v>66</v>
      </c>
      <c r="E73" s="3" t="s">
        <v>535</v>
      </c>
      <c r="F73" s="3">
        <v>8</v>
      </c>
      <c r="G73" s="3" t="s">
        <v>289</v>
      </c>
      <c r="H73" s="3" t="s">
        <v>207</v>
      </c>
      <c r="I73" s="3"/>
      <c r="J73" s="3"/>
      <c r="K73" s="3">
        <v>2</v>
      </c>
      <c r="L73" s="3">
        <v>10.440000000000001</v>
      </c>
      <c r="M73" s="3"/>
    </row>
    <row r="74" spans="1:13" x14ac:dyDescent="0.35">
      <c r="A74" s="1" t="s">
        <v>217</v>
      </c>
      <c r="B74" s="1">
        <v>2018</v>
      </c>
      <c r="C74" s="2">
        <v>43436</v>
      </c>
      <c r="D74" s="1" t="s">
        <v>66</v>
      </c>
      <c r="E74" s="3" t="s">
        <v>535</v>
      </c>
      <c r="F74" s="3">
        <v>9</v>
      </c>
      <c r="G74" s="3" t="s">
        <v>213</v>
      </c>
      <c r="H74" s="3" t="s">
        <v>42</v>
      </c>
      <c r="I74" s="3"/>
      <c r="J74" s="3"/>
      <c r="K74" s="3">
        <v>1</v>
      </c>
      <c r="L74" s="3">
        <v>10.382</v>
      </c>
      <c r="M74" s="3"/>
    </row>
    <row r="75" spans="1:13" x14ac:dyDescent="0.35">
      <c r="A75" s="1" t="s">
        <v>217</v>
      </c>
      <c r="B75" s="1">
        <v>2018</v>
      </c>
      <c r="C75" s="2">
        <v>43436</v>
      </c>
      <c r="D75" s="1" t="s">
        <v>66</v>
      </c>
      <c r="E75" s="3" t="s">
        <v>535</v>
      </c>
      <c r="F75" s="3">
        <v>9</v>
      </c>
      <c r="G75" s="3" t="s">
        <v>41</v>
      </c>
      <c r="H75" s="3" t="s">
        <v>42</v>
      </c>
      <c r="I75" s="3"/>
      <c r="J75" s="3"/>
      <c r="K75" s="3">
        <v>2</v>
      </c>
      <c r="L75" s="3">
        <v>10.433</v>
      </c>
      <c r="M75" s="3"/>
    </row>
    <row r="76" spans="1:13" x14ac:dyDescent="0.35">
      <c r="A76" s="1" t="s">
        <v>217</v>
      </c>
      <c r="B76" s="1">
        <v>2018</v>
      </c>
      <c r="C76" s="2">
        <v>43436</v>
      </c>
      <c r="D76" s="1" t="s">
        <v>66</v>
      </c>
      <c r="E76" s="3" t="s">
        <v>535</v>
      </c>
      <c r="F76" s="3">
        <v>10</v>
      </c>
      <c r="G76" s="3" t="s">
        <v>143</v>
      </c>
      <c r="H76" s="3" t="s">
        <v>95</v>
      </c>
      <c r="I76" s="3"/>
      <c r="J76" s="3"/>
      <c r="K76" s="3">
        <v>1</v>
      </c>
      <c r="L76" s="3">
        <v>10.148</v>
      </c>
      <c r="M76" s="3"/>
    </row>
    <row r="77" spans="1:13" x14ac:dyDescent="0.35">
      <c r="A77" s="1" t="s">
        <v>217</v>
      </c>
      <c r="B77" s="1">
        <v>2018</v>
      </c>
      <c r="C77" s="2">
        <v>43436</v>
      </c>
      <c r="D77" s="1" t="s">
        <v>66</v>
      </c>
      <c r="E77" s="3" t="s">
        <v>535</v>
      </c>
      <c r="F77" s="3">
        <v>10</v>
      </c>
      <c r="G77" s="3" t="s">
        <v>295</v>
      </c>
      <c r="H77" s="3" t="s">
        <v>23</v>
      </c>
      <c r="I77" s="3"/>
      <c r="J77" s="3"/>
      <c r="K77" s="3">
        <v>2</v>
      </c>
      <c r="L77" s="3">
        <v>10.19</v>
      </c>
      <c r="M77" s="3"/>
    </row>
    <row r="78" spans="1:13" x14ac:dyDescent="0.35">
      <c r="A78" s="1" t="s">
        <v>217</v>
      </c>
      <c r="B78" s="1">
        <v>2018</v>
      </c>
      <c r="C78" s="2">
        <v>43436</v>
      </c>
      <c r="D78" s="1" t="s">
        <v>66</v>
      </c>
      <c r="E78" s="3" t="s">
        <v>535</v>
      </c>
      <c r="F78" s="3">
        <v>11</v>
      </c>
      <c r="G78" s="3" t="s">
        <v>125</v>
      </c>
      <c r="H78" s="3" t="s">
        <v>75</v>
      </c>
      <c r="I78" s="3"/>
      <c r="J78" s="3"/>
      <c r="K78" s="3">
        <v>1</v>
      </c>
      <c r="L78" s="3">
        <v>10.257999999999999</v>
      </c>
      <c r="M78" s="3"/>
    </row>
    <row r="79" spans="1:13" x14ac:dyDescent="0.35">
      <c r="A79" s="1" t="s">
        <v>217</v>
      </c>
      <c r="B79" s="1">
        <v>2018</v>
      </c>
      <c r="C79" s="2">
        <v>43436</v>
      </c>
      <c r="D79" s="1" t="s">
        <v>66</v>
      </c>
      <c r="E79" s="3" t="s">
        <v>535</v>
      </c>
      <c r="F79" s="3">
        <v>11</v>
      </c>
      <c r="G79" s="3" t="s">
        <v>312</v>
      </c>
      <c r="H79" s="3" t="s">
        <v>104</v>
      </c>
      <c r="I79" s="3"/>
      <c r="J79" s="3"/>
      <c r="K79" s="3">
        <v>2</v>
      </c>
      <c r="L79" s="3">
        <v>12.484999999999999</v>
      </c>
      <c r="M79" s="3"/>
    </row>
    <row r="80" spans="1:13" x14ac:dyDescent="0.35">
      <c r="A80" s="1" t="s">
        <v>217</v>
      </c>
      <c r="B80" s="1">
        <v>2018</v>
      </c>
      <c r="C80" s="2">
        <v>43436</v>
      </c>
      <c r="D80" s="1" t="s">
        <v>66</v>
      </c>
      <c r="E80" s="3" t="s">
        <v>535</v>
      </c>
      <c r="F80" s="3">
        <v>12</v>
      </c>
      <c r="G80" s="3" t="s">
        <v>1009</v>
      </c>
      <c r="H80" s="3" t="s">
        <v>37</v>
      </c>
      <c r="I80" s="3"/>
      <c r="J80" s="3"/>
      <c r="K80" s="3">
        <v>1</v>
      </c>
      <c r="L80" s="3">
        <v>10.429</v>
      </c>
      <c r="M80" s="3"/>
    </row>
    <row r="81" spans="1:13" x14ac:dyDescent="0.35">
      <c r="A81" s="1" t="s">
        <v>217</v>
      </c>
      <c r="B81" s="1">
        <v>2018</v>
      </c>
      <c r="C81" s="2">
        <v>43436</v>
      </c>
      <c r="D81" s="1" t="s">
        <v>66</v>
      </c>
      <c r="E81" s="3" t="s">
        <v>535</v>
      </c>
      <c r="F81" s="3">
        <v>12</v>
      </c>
      <c r="G81" s="3" t="s">
        <v>183</v>
      </c>
      <c r="H81" s="3" t="s">
        <v>33</v>
      </c>
      <c r="I81" s="3"/>
      <c r="J81" s="3"/>
      <c r="K81" s="3">
        <v>2</v>
      </c>
      <c r="L81" s="3" t="s">
        <v>536</v>
      </c>
      <c r="M81" s="3"/>
    </row>
    <row r="82" spans="1:13" x14ac:dyDescent="0.35">
      <c r="A82" s="1" t="s">
        <v>217</v>
      </c>
      <c r="B82" s="1">
        <v>2018</v>
      </c>
      <c r="C82" s="2">
        <v>43436</v>
      </c>
      <c r="D82" s="1" t="s">
        <v>66</v>
      </c>
      <c r="E82" s="3" t="s">
        <v>538</v>
      </c>
      <c r="F82" s="3">
        <v>1</v>
      </c>
      <c r="G82" s="3" t="s">
        <v>202</v>
      </c>
      <c r="H82" s="3" t="s">
        <v>46</v>
      </c>
      <c r="I82" s="3"/>
      <c r="J82" s="3">
        <v>4</v>
      </c>
      <c r="K82" s="3">
        <v>1</v>
      </c>
      <c r="L82" s="3">
        <v>10.305</v>
      </c>
      <c r="M82" s="3"/>
    </row>
    <row r="83" spans="1:13" x14ac:dyDescent="0.35">
      <c r="A83" s="1" t="s">
        <v>217</v>
      </c>
      <c r="B83" s="1">
        <v>2018</v>
      </c>
      <c r="C83" s="2">
        <v>43436</v>
      </c>
      <c r="D83" s="1" t="s">
        <v>66</v>
      </c>
      <c r="E83" s="3" t="s">
        <v>538</v>
      </c>
      <c r="F83" s="3">
        <v>1</v>
      </c>
      <c r="G83" s="3" t="s">
        <v>1009</v>
      </c>
      <c r="H83" s="3" t="s">
        <v>37</v>
      </c>
      <c r="I83" s="3"/>
      <c r="J83" s="3"/>
      <c r="K83" s="3">
        <v>2</v>
      </c>
      <c r="L83" s="3">
        <v>10.484</v>
      </c>
      <c r="M83" s="3"/>
    </row>
    <row r="84" spans="1:13" x14ac:dyDescent="0.35">
      <c r="A84" s="1" t="s">
        <v>217</v>
      </c>
      <c r="B84" s="1">
        <v>2018</v>
      </c>
      <c r="C84" s="2">
        <v>43436</v>
      </c>
      <c r="D84" s="1" t="s">
        <v>66</v>
      </c>
      <c r="E84" s="3" t="s">
        <v>538</v>
      </c>
      <c r="F84" s="3">
        <v>2</v>
      </c>
      <c r="G84" s="3" t="s">
        <v>125</v>
      </c>
      <c r="H84" s="3" t="s">
        <v>75</v>
      </c>
      <c r="I84" s="3"/>
      <c r="J84" s="3"/>
      <c r="K84" s="3">
        <v>1</v>
      </c>
      <c r="L84" s="3">
        <v>10.114000000000001</v>
      </c>
      <c r="M84" s="3"/>
    </row>
    <row r="85" spans="1:13" x14ac:dyDescent="0.35">
      <c r="A85" s="1" t="s">
        <v>217</v>
      </c>
      <c r="B85" s="1">
        <v>2018</v>
      </c>
      <c r="C85" s="2">
        <v>43436</v>
      </c>
      <c r="D85" s="1" t="s">
        <v>66</v>
      </c>
      <c r="E85" s="3" t="s">
        <v>538</v>
      </c>
      <c r="F85" s="3">
        <v>2</v>
      </c>
      <c r="G85" s="3" t="s">
        <v>22</v>
      </c>
      <c r="H85" s="3" t="s">
        <v>23</v>
      </c>
      <c r="I85" s="3"/>
      <c r="J85" s="3"/>
      <c r="K85" s="3">
        <v>2</v>
      </c>
      <c r="L85" s="3">
        <v>10.151000000000002</v>
      </c>
      <c r="M85" s="3"/>
    </row>
    <row r="86" spans="1:13" x14ac:dyDescent="0.35">
      <c r="A86" s="1" t="s">
        <v>217</v>
      </c>
      <c r="B86" s="1">
        <v>2018</v>
      </c>
      <c r="C86" s="2">
        <v>43436</v>
      </c>
      <c r="D86" s="1" t="s">
        <v>66</v>
      </c>
      <c r="E86" s="3" t="s">
        <v>538</v>
      </c>
      <c r="F86" s="3">
        <v>3</v>
      </c>
      <c r="G86" s="3" t="s">
        <v>106</v>
      </c>
      <c r="H86" s="3" t="s">
        <v>102</v>
      </c>
      <c r="I86" s="3"/>
      <c r="J86" s="3">
        <v>1</v>
      </c>
      <c r="K86" s="3">
        <v>1</v>
      </c>
      <c r="L86" s="3">
        <v>10.292999999999999</v>
      </c>
      <c r="M86" s="3"/>
    </row>
    <row r="87" spans="1:13" x14ac:dyDescent="0.35">
      <c r="A87" s="1" t="s">
        <v>217</v>
      </c>
      <c r="B87" s="1">
        <v>2018</v>
      </c>
      <c r="C87" s="2">
        <v>43436</v>
      </c>
      <c r="D87" s="1" t="s">
        <v>66</v>
      </c>
      <c r="E87" s="3" t="s">
        <v>538</v>
      </c>
      <c r="F87" s="3">
        <v>3</v>
      </c>
      <c r="G87" s="3" t="s">
        <v>143</v>
      </c>
      <c r="H87" s="3" t="s">
        <v>95</v>
      </c>
      <c r="I87" s="3"/>
      <c r="J87" s="3"/>
      <c r="K87" s="3">
        <v>2</v>
      </c>
      <c r="L87" s="3">
        <v>10.372</v>
      </c>
      <c r="M87" s="3"/>
    </row>
    <row r="88" spans="1:13" x14ac:dyDescent="0.35">
      <c r="A88" s="1" t="s">
        <v>217</v>
      </c>
      <c r="B88" s="1">
        <v>2018</v>
      </c>
      <c r="C88" s="2">
        <v>43436</v>
      </c>
      <c r="D88" s="1" t="s">
        <v>66</v>
      </c>
      <c r="E88" s="3" t="s">
        <v>538</v>
      </c>
      <c r="F88" s="3">
        <v>4</v>
      </c>
      <c r="G88" s="3" t="s">
        <v>213</v>
      </c>
      <c r="H88" s="3" t="s">
        <v>42</v>
      </c>
      <c r="I88" s="3"/>
      <c r="J88" s="3"/>
      <c r="K88" s="3">
        <v>1</v>
      </c>
      <c r="L88" s="3">
        <v>10.247999999999999</v>
      </c>
      <c r="M88" s="3"/>
    </row>
    <row r="89" spans="1:13" x14ac:dyDescent="0.35">
      <c r="A89" s="1" t="s">
        <v>217</v>
      </c>
      <c r="B89" s="1">
        <v>2018</v>
      </c>
      <c r="C89" s="2">
        <v>43436</v>
      </c>
      <c r="D89" s="1" t="s">
        <v>66</v>
      </c>
      <c r="E89" s="3" t="s">
        <v>538</v>
      </c>
      <c r="F89" s="3">
        <v>4</v>
      </c>
      <c r="G89" s="3" t="s">
        <v>911</v>
      </c>
      <c r="H89" s="3" t="s">
        <v>27</v>
      </c>
      <c r="I89" s="3"/>
      <c r="J89" s="3"/>
      <c r="K89" s="3">
        <v>2</v>
      </c>
      <c r="L89" s="3">
        <v>10.337</v>
      </c>
      <c r="M89" s="3"/>
    </row>
    <row r="90" spans="1:13" x14ac:dyDescent="0.35">
      <c r="A90" s="1" t="s">
        <v>217</v>
      </c>
      <c r="B90" s="1">
        <v>2018</v>
      </c>
      <c r="C90" s="2">
        <v>43436</v>
      </c>
      <c r="D90" s="1" t="s">
        <v>66</v>
      </c>
      <c r="E90" s="3" t="s">
        <v>538</v>
      </c>
      <c r="F90" s="3">
        <v>5</v>
      </c>
      <c r="G90" s="3" t="s">
        <v>954</v>
      </c>
      <c r="H90" s="3" t="s">
        <v>228</v>
      </c>
      <c r="I90" s="3"/>
      <c r="J90" s="3">
        <v>2</v>
      </c>
      <c r="K90" s="3">
        <v>1</v>
      </c>
      <c r="L90" s="3">
        <v>10.122</v>
      </c>
      <c r="M90" s="3"/>
    </row>
    <row r="91" spans="1:13" x14ac:dyDescent="0.35">
      <c r="A91" s="1" t="s">
        <v>217</v>
      </c>
      <c r="B91" s="1">
        <v>2018</v>
      </c>
      <c r="C91" s="2">
        <v>43436</v>
      </c>
      <c r="D91" s="1" t="s">
        <v>66</v>
      </c>
      <c r="E91" s="3" t="s">
        <v>538</v>
      </c>
      <c r="F91" s="3">
        <v>5</v>
      </c>
      <c r="G91" s="3" t="s">
        <v>261</v>
      </c>
      <c r="H91" s="3" t="s">
        <v>113</v>
      </c>
      <c r="I91" s="3"/>
      <c r="J91" s="3"/>
      <c r="K91" s="3">
        <v>2</v>
      </c>
      <c r="L91" s="3">
        <v>10.946</v>
      </c>
      <c r="M91" s="3"/>
    </row>
    <row r="92" spans="1:13" x14ac:dyDescent="0.35">
      <c r="A92" s="1" t="s">
        <v>217</v>
      </c>
      <c r="B92" s="1">
        <v>2018</v>
      </c>
      <c r="C92" s="2">
        <v>43436</v>
      </c>
      <c r="D92" s="1" t="s">
        <v>66</v>
      </c>
      <c r="E92" s="3" t="s">
        <v>538</v>
      </c>
      <c r="F92" s="3">
        <v>6</v>
      </c>
      <c r="G92" s="3" t="s">
        <v>197</v>
      </c>
      <c r="H92" s="3" t="s">
        <v>198</v>
      </c>
      <c r="I92" s="3"/>
      <c r="J92" s="3"/>
      <c r="K92" s="3">
        <v>1</v>
      </c>
      <c r="L92" s="3">
        <v>10.41</v>
      </c>
      <c r="M92" s="3"/>
    </row>
    <row r="93" spans="1:13" x14ac:dyDescent="0.35">
      <c r="A93" s="1" t="s">
        <v>217</v>
      </c>
      <c r="B93" s="1">
        <v>2018</v>
      </c>
      <c r="C93" s="2">
        <v>43436</v>
      </c>
      <c r="D93" s="1" t="s">
        <v>66</v>
      </c>
      <c r="E93" s="3" t="s">
        <v>538</v>
      </c>
      <c r="F93" s="3">
        <v>6</v>
      </c>
      <c r="G93" s="3" t="s">
        <v>128</v>
      </c>
      <c r="H93" s="3" t="s">
        <v>104</v>
      </c>
      <c r="I93" s="3"/>
      <c r="J93" s="3"/>
      <c r="K93" s="3">
        <v>2</v>
      </c>
      <c r="L93" s="3">
        <v>10.473000000000001</v>
      </c>
      <c r="M93" s="3"/>
    </row>
    <row r="94" spans="1:13" x14ac:dyDescent="0.35">
      <c r="A94" s="1" t="s">
        <v>217</v>
      </c>
      <c r="B94" s="1">
        <v>2018</v>
      </c>
      <c r="C94" s="2">
        <v>43436</v>
      </c>
      <c r="D94" s="1" t="s">
        <v>66</v>
      </c>
      <c r="E94" s="3" t="s">
        <v>538</v>
      </c>
      <c r="F94" s="3">
        <v>7</v>
      </c>
      <c r="G94" s="3" t="s">
        <v>96</v>
      </c>
      <c r="H94" s="3" t="s">
        <v>27</v>
      </c>
      <c r="I94" s="3"/>
      <c r="J94" s="3">
        <v>3</v>
      </c>
      <c r="K94" s="3">
        <v>1</v>
      </c>
      <c r="L94" s="3">
        <v>10.279</v>
      </c>
      <c r="M94" s="3"/>
    </row>
    <row r="95" spans="1:13" x14ac:dyDescent="0.35">
      <c r="A95" s="1" t="s">
        <v>217</v>
      </c>
      <c r="B95" s="1">
        <v>2018</v>
      </c>
      <c r="C95" s="2">
        <v>43436</v>
      </c>
      <c r="D95" s="1" t="s">
        <v>66</v>
      </c>
      <c r="E95" s="3" t="s">
        <v>538</v>
      </c>
      <c r="F95" s="3">
        <v>7</v>
      </c>
      <c r="G95" s="3" t="s">
        <v>192</v>
      </c>
      <c r="H95" s="3" t="s">
        <v>113</v>
      </c>
      <c r="I95" s="3"/>
      <c r="J95" s="3"/>
      <c r="K95" s="3">
        <v>2</v>
      </c>
      <c r="L95" s="3">
        <v>10.427999999999999</v>
      </c>
      <c r="M95" s="3"/>
    </row>
    <row r="96" spans="1:13" x14ac:dyDescent="0.35">
      <c r="A96" s="1" t="s">
        <v>217</v>
      </c>
      <c r="B96" s="1">
        <v>2018</v>
      </c>
      <c r="C96" s="2">
        <v>43436</v>
      </c>
      <c r="D96" s="1" t="s">
        <v>66</v>
      </c>
      <c r="E96" s="3" t="s">
        <v>538</v>
      </c>
      <c r="F96" s="3">
        <v>8</v>
      </c>
      <c r="G96" s="3" t="s">
        <v>194</v>
      </c>
      <c r="H96" s="3" t="s">
        <v>29</v>
      </c>
      <c r="I96" s="3"/>
      <c r="J96" s="3"/>
      <c r="K96" s="3">
        <v>1</v>
      </c>
      <c r="L96" s="3">
        <v>10.208</v>
      </c>
      <c r="M96" s="3"/>
    </row>
    <row r="97" spans="1:18" x14ac:dyDescent="0.35">
      <c r="A97" s="1" t="s">
        <v>217</v>
      </c>
      <c r="B97" s="1">
        <v>2018</v>
      </c>
      <c r="C97" s="2">
        <v>43436</v>
      </c>
      <c r="D97" s="1" t="s">
        <v>66</v>
      </c>
      <c r="E97" s="3" t="s">
        <v>538</v>
      </c>
      <c r="F97" s="3">
        <v>8</v>
      </c>
      <c r="G97" s="3" t="s">
        <v>201</v>
      </c>
      <c r="H97" s="3" t="s">
        <v>39</v>
      </c>
      <c r="I97" s="3"/>
      <c r="J97" s="3"/>
      <c r="K97" s="3">
        <v>2</v>
      </c>
      <c r="L97" s="3">
        <v>10.287000000000001</v>
      </c>
      <c r="M97" s="3"/>
    </row>
    <row r="98" spans="1:18" x14ac:dyDescent="0.35">
      <c r="A98" s="1" t="s">
        <v>217</v>
      </c>
      <c r="B98" s="1">
        <v>2018</v>
      </c>
      <c r="C98" s="2">
        <v>43436</v>
      </c>
      <c r="D98" s="1" t="s">
        <v>66</v>
      </c>
      <c r="E98" s="3" t="s">
        <v>539</v>
      </c>
      <c r="F98" s="3">
        <v>1</v>
      </c>
      <c r="G98" s="3" t="s">
        <v>202</v>
      </c>
      <c r="H98" s="3" t="s">
        <v>46</v>
      </c>
      <c r="I98" s="3"/>
      <c r="J98" s="3">
        <v>4</v>
      </c>
      <c r="K98" s="3">
        <v>1</v>
      </c>
      <c r="L98" s="3">
        <v>10.048999999999999</v>
      </c>
      <c r="M98" s="3"/>
      <c r="N98" s="3">
        <v>1</v>
      </c>
      <c r="O98" s="3">
        <v>10.09</v>
      </c>
      <c r="P98" s="3"/>
    </row>
    <row r="99" spans="1:18" x14ac:dyDescent="0.35">
      <c r="A99" s="1" t="s">
        <v>217</v>
      </c>
      <c r="B99" s="1">
        <v>2018</v>
      </c>
      <c r="C99" s="2">
        <v>43436</v>
      </c>
      <c r="D99" s="1" t="s">
        <v>66</v>
      </c>
      <c r="E99" s="3" t="s">
        <v>539</v>
      </c>
      <c r="F99" s="3">
        <v>1</v>
      </c>
      <c r="G99" s="3" t="s">
        <v>194</v>
      </c>
      <c r="H99" s="3" t="s">
        <v>29</v>
      </c>
      <c r="I99" s="3"/>
      <c r="J99" s="3"/>
      <c r="K99" s="3">
        <v>2</v>
      </c>
      <c r="L99" s="3">
        <v>15.032999999999999</v>
      </c>
      <c r="M99" s="3"/>
      <c r="N99" s="3">
        <v>2</v>
      </c>
      <c r="O99" s="3">
        <v>10.180999999999999</v>
      </c>
      <c r="P99" s="3"/>
    </row>
    <row r="100" spans="1:18" x14ac:dyDescent="0.35">
      <c r="A100" s="1" t="s">
        <v>217</v>
      </c>
      <c r="B100" s="1">
        <v>2018</v>
      </c>
      <c r="C100" s="2">
        <v>43436</v>
      </c>
      <c r="D100" s="1" t="s">
        <v>66</v>
      </c>
      <c r="E100" s="3" t="s">
        <v>539</v>
      </c>
      <c r="F100" s="3">
        <v>2</v>
      </c>
      <c r="G100" s="3" t="s">
        <v>96</v>
      </c>
      <c r="H100" s="3" t="s">
        <v>27</v>
      </c>
      <c r="I100" s="3"/>
      <c r="J100" s="3">
        <v>3</v>
      </c>
      <c r="K100" s="3">
        <v>1</v>
      </c>
      <c r="L100" s="3">
        <v>10.25</v>
      </c>
      <c r="M100" s="3"/>
      <c r="N100" s="3">
        <v>1</v>
      </c>
      <c r="O100" s="3">
        <v>10.295</v>
      </c>
      <c r="P100" s="3"/>
    </row>
    <row r="101" spans="1:18" x14ac:dyDescent="0.35">
      <c r="A101" s="1" t="s">
        <v>217</v>
      </c>
      <c r="B101" s="1">
        <v>2018</v>
      </c>
      <c r="C101" s="2">
        <v>43436</v>
      </c>
      <c r="D101" s="1" t="s">
        <v>66</v>
      </c>
      <c r="E101" s="3" t="s">
        <v>539</v>
      </c>
      <c r="F101" s="3">
        <v>2</v>
      </c>
      <c r="G101" s="3" t="s">
        <v>125</v>
      </c>
      <c r="H101" s="3" t="s">
        <v>75</v>
      </c>
      <c r="I101" s="3"/>
      <c r="J101" s="3"/>
      <c r="K101" s="3">
        <v>2</v>
      </c>
      <c r="L101" s="3">
        <v>10.289</v>
      </c>
      <c r="M101" s="3"/>
      <c r="N101" s="3">
        <v>2</v>
      </c>
      <c r="O101" s="3">
        <v>10.343</v>
      </c>
      <c r="P101" s="3"/>
    </row>
    <row r="102" spans="1:18" x14ac:dyDescent="0.35">
      <c r="A102" s="1" t="s">
        <v>217</v>
      </c>
      <c r="B102" s="1">
        <v>2018</v>
      </c>
      <c r="C102" s="2">
        <v>43436</v>
      </c>
      <c r="D102" s="1" t="s">
        <v>66</v>
      </c>
      <c r="E102" s="3" t="s">
        <v>539</v>
      </c>
      <c r="F102" s="3">
        <v>3</v>
      </c>
      <c r="G102" s="3" t="s">
        <v>106</v>
      </c>
      <c r="H102" s="3" t="s">
        <v>102</v>
      </c>
      <c r="I102" s="3"/>
      <c r="J102" s="3">
        <v>1</v>
      </c>
      <c r="K102" s="3">
        <v>1</v>
      </c>
      <c r="L102" s="3">
        <v>10.220000000000001</v>
      </c>
      <c r="M102" s="3"/>
      <c r="N102" s="3">
        <v>1</v>
      </c>
      <c r="O102" s="3">
        <v>10.16</v>
      </c>
      <c r="P102" s="3"/>
    </row>
    <row r="103" spans="1:18" x14ac:dyDescent="0.35">
      <c r="A103" s="1" t="s">
        <v>217</v>
      </c>
      <c r="B103" s="1">
        <v>2018</v>
      </c>
      <c r="C103" s="2">
        <v>43436</v>
      </c>
      <c r="D103" s="1" t="s">
        <v>66</v>
      </c>
      <c r="E103" s="3" t="s">
        <v>539</v>
      </c>
      <c r="F103" s="3">
        <v>3</v>
      </c>
      <c r="G103" s="3" t="s">
        <v>197</v>
      </c>
      <c r="H103" s="3" t="s">
        <v>198</v>
      </c>
      <c r="I103" s="3"/>
      <c r="J103" s="3"/>
      <c r="K103" s="3">
        <v>2</v>
      </c>
      <c r="L103" s="3">
        <v>10.269</v>
      </c>
      <c r="M103" s="3"/>
      <c r="N103" s="3">
        <v>2</v>
      </c>
      <c r="O103" s="3">
        <v>10.608000000000001</v>
      </c>
      <c r="P103" s="3"/>
    </row>
    <row r="104" spans="1:18" x14ac:dyDescent="0.35">
      <c r="A104" s="1" t="s">
        <v>217</v>
      </c>
      <c r="B104" s="1">
        <v>2018</v>
      </c>
      <c r="C104" s="2">
        <v>43436</v>
      </c>
      <c r="D104" s="1" t="s">
        <v>66</v>
      </c>
      <c r="E104" s="3" t="s">
        <v>539</v>
      </c>
      <c r="F104" s="3">
        <v>4</v>
      </c>
      <c r="G104" s="3" t="s">
        <v>954</v>
      </c>
      <c r="H104" s="3" t="s">
        <v>228</v>
      </c>
      <c r="I104" s="3"/>
      <c r="J104" s="3">
        <v>2</v>
      </c>
      <c r="K104" s="3">
        <v>1</v>
      </c>
      <c r="L104" s="3">
        <v>10.271000000000001</v>
      </c>
      <c r="M104" s="3"/>
      <c r="N104" s="3">
        <v>1</v>
      </c>
      <c r="O104" s="3">
        <v>10.178000000000001</v>
      </c>
      <c r="P104" s="3"/>
    </row>
    <row r="105" spans="1:18" x14ac:dyDescent="0.35">
      <c r="A105" s="1" t="s">
        <v>217</v>
      </c>
      <c r="B105" s="1">
        <v>2018</v>
      </c>
      <c r="C105" s="2">
        <v>43436</v>
      </c>
      <c r="D105" s="1" t="s">
        <v>66</v>
      </c>
      <c r="E105" s="3" t="s">
        <v>539</v>
      </c>
      <c r="F105" s="3">
        <v>4</v>
      </c>
      <c r="G105" s="3" t="s">
        <v>213</v>
      </c>
      <c r="H105" s="3" t="s">
        <v>42</v>
      </c>
      <c r="I105" s="3"/>
      <c r="J105" s="3"/>
      <c r="K105" s="3">
        <v>2</v>
      </c>
      <c r="L105" s="3">
        <v>10.307</v>
      </c>
      <c r="M105" s="3"/>
      <c r="N105" s="3">
        <v>2</v>
      </c>
      <c r="O105" s="3">
        <v>10.222000000000001</v>
      </c>
      <c r="P105" s="3"/>
    </row>
    <row r="106" spans="1:18" x14ac:dyDescent="0.35">
      <c r="A106" s="1" t="s">
        <v>217</v>
      </c>
      <c r="B106" s="1">
        <v>2018</v>
      </c>
      <c r="C106" s="2">
        <v>43436</v>
      </c>
      <c r="D106" s="1" t="s">
        <v>66</v>
      </c>
      <c r="E106" s="3" t="s">
        <v>540</v>
      </c>
      <c r="F106" s="3">
        <v>1</v>
      </c>
      <c r="G106" s="3" t="s">
        <v>954</v>
      </c>
      <c r="H106" s="3" t="s">
        <v>228</v>
      </c>
      <c r="I106" s="3"/>
      <c r="J106" s="3">
        <v>2</v>
      </c>
      <c r="K106" s="3">
        <v>1</v>
      </c>
      <c r="L106" s="3">
        <v>10.295999999999999</v>
      </c>
      <c r="M106" s="3"/>
      <c r="N106" s="3">
        <v>1</v>
      </c>
      <c r="O106" s="3">
        <v>10.446</v>
      </c>
      <c r="P106" s="3"/>
    </row>
    <row r="107" spans="1:18" x14ac:dyDescent="0.35">
      <c r="A107" s="1" t="s">
        <v>217</v>
      </c>
      <c r="B107" s="1">
        <v>2018</v>
      </c>
      <c r="C107" s="2">
        <v>43436</v>
      </c>
      <c r="D107" s="1" t="s">
        <v>66</v>
      </c>
      <c r="E107" s="3" t="s">
        <v>540</v>
      </c>
      <c r="F107" s="3">
        <v>1</v>
      </c>
      <c r="G107" s="3" t="s">
        <v>202</v>
      </c>
      <c r="H107" s="3" t="s">
        <v>46</v>
      </c>
      <c r="I107" s="3"/>
      <c r="J107" s="3">
        <v>4</v>
      </c>
      <c r="K107" s="3">
        <v>2</v>
      </c>
      <c r="L107" s="3">
        <v>10.439</v>
      </c>
      <c r="M107" s="3"/>
      <c r="N107" s="3">
        <v>2</v>
      </c>
      <c r="O107" s="3">
        <v>10.664</v>
      </c>
      <c r="P107" s="3"/>
    </row>
    <row r="108" spans="1:18" x14ac:dyDescent="0.35">
      <c r="A108" s="1" t="s">
        <v>217</v>
      </c>
      <c r="B108" s="1">
        <v>2018</v>
      </c>
      <c r="C108" s="2">
        <v>43436</v>
      </c>
      <c r="D108" s="1" t="s">
        <v>66</v>
      </c>
      <c r="E108" s="3" t="s">
        <v>540</v>
      </c>
      <c r="F108" s="3">
        <v>2</v>
      </c>
      <c r="G108" s="3" t="s">
        <v>106</v>
      </c>
      <c r="H108" s="3" t="s">
        <v>102</v>
      </c>
      <c r="I108" s="3"/>
      <c r="J108" s="3">
        <v>1</v>
      </c>
      <c r="K108" s="3">
        <v>1</v>
      </c>
      <c r="L108" s="3">
        <v>10.220000000000001</v>
      </c>
      <c r="M108" s="3"/>
      <c r="N108" s="3">
        <v>2</v>
      </c>
      <c r="O108" s="3">
        <v>10.321000000000002</v>
      </c>
      <c r="P108" s="3"/>
      <c r="Q108">
        <v>1</v>
      </c>
      <c r="R108">
        <v>10.163</v>
      </c>
    </row>
    <row r="109" spans="1:18" x14ac:dyDescent="0.35">
      <c r="A109" s="1" t="s">
        <v>217</v>
      </c>
      <c r="B109" s="1">
        <v>2018</v>
      </c>
      <c r="C109" s="2">
        <v>43436</v>
      </c>
      <c r="D109" s="1" t="s">
        <v>66</v>
      </c>
      <c r="E109" s="3" t="s">
        <v>540</v>
      </c>
      <c r="F109" s="3">
        <v>2</v>
      </c>
      <c r="G109" s="3" t="s">
        <v>96</v>
      </c>
      <c r="H109" s="3" t="s">
        <v>27</v>
      </c>
      <c r="I109" s="3"/>
      <c r="J109" s="3">
        <v>3</v>
      </c>
      <c r="K109" s="3">
        <v>2</v>
      </c>
      <c r="L109" s="3">
        <v>10.306000000000001</v>
      </c>
      <c r="M109" s="3"/>
      <c r="N109" s="3">
        <v>1</v>
      </c>
      <c r="O109" s="3">
        <v>10.316000000000001</v>
      </c>
      <c r="P109" s="3"/>
      <c r="Q109">
        <v>2</v>
      </c>
      <c r="R109">
        <v>10.198</v>
      </c>
    </row>
    <row r="110" spans="1:18" x14ac:dyDescent="0.35">
      <c r="A110" s="1" t="s">
        <v>217</v>
      </c>
      <c r="B110" s="1">
        <v>2018</v>
      </c>
      <c r="C110" s="2">
        <v>43436</v>
      </c>
      <c r="D110" s="1" t="s">
        <v>66</v>
      </c>
      <c r="E110" s="3" t="s">
        <v>64</v>
      </c>
      <c r="F110" s="3" t="s">
        <v>541</v>
      </c>
      <c r="G110" s="3" t="s">
        <v>106</v>
      </c>
      <c r="H110" s="3" t="s">
        <v>102</v>
      </c>
      <c r="I110" s="3"/>
      <c r="J110" s="3">
        <v>1</v>
      </c>
      <c r="K110" s="3">
        <v>1</v>
      </c>
      <c r="L110" s="3">
        <v>10.223000000000001</v>
      </c>
      <c r="M110" s="3"/>
      <c r="N110" s="3">
        <v>1</v>
      </c>
      <c r="O110" s="3">
        <v>10.433</v>
      </c>
      <c r="P110" s="3"/>
    </row>
    <row r="111" spans="1:18" x14ac:dyDescent="0.35">
      <c r="A111" s="1" t="s">
        <v>217</v>
      </c>
      <c r="B111" s="1">
        <v>2018</v>
      </c>
      <c r="C111" s="2">
        <v>43436</v>
      </c>
      <c r="D111" s="1" t="s">
        <v>66</v>
      </c>
      <c r="E111" s="3" t="s">
        <v>64</v>
      </c>
      <c r="F111" s="3" t="s">
        <v>541</v>
      </c>
      <c r="G111" s="3" t="s">
        <v>954</v>
      </c>
      <c r="H111" s="3" t="s">
        <v>228</v>
      </c>
      <c r="I111" s="3"/>
      <c r="J111" s="3">
        <v>2</v>
      </c>
      <c r="K111" s="3">
        <v>2</v>
      </c>
      <c r="L111" s="3">
        <v>10.255000000000001</v>
      </c>
      <c r="M111" s="3"/>
      <c r="N111" s="3">
        <v>2</v>
      </c>
      <c r="O111" s="3">
        <v>10.465</v>
      </c>
      <c r="P111" s="3"/>
    </row>
    <row r="112" spans="1:18" x14ac:dyDescent="0.35">
      <c r="A112" s="1" t="s">
        <v>217</v>
      </c>
      <c r="B112" s="1">
        <v>2018</v>
      </c>
      <c r="C112" s="2">
        <v>43436</v>
      </c>
      <c r="D112" s="1" t="s">
        <v>66</v>
      </c>
      <c r="E112" s="3" t="s">
        <v>64</v>
      </c>
      <c r="F112" s="3" t="s">
        <v>542</v>
      </c>
      <c r="G112" s="3" t="s">
        <v>96</v>
      </c>
      <c r="H112" s="3" t="s">
        <v>27</v>
      </c>
      <c r="I112" s="3"/>
      <c r="J112" s="3">
        <v>3</v>
      </c>
      <c r="K112" s="3">
        <v>1</v>
      </c>
      <c r="L112" s="3">
        <v>10.419</v>
      </c>
      <c r="M112" s="3"/>
      <c r="N112" s="3">
        <v>1</v>
      </c>
      <c r="O112" s="3">
        <v>10.381</v>
      </c>
      <c r="P112" s="3"/>
    </row>
    <row r="113" spans="1:16" x14ac:dyDescent="0.35">
      <c r="A113" s="1" t="s">
        <v>217</v>
      </c>
      <c r="B113" s="1">
        <v>2018</v>
      </c>
      <c r="C113" s="2">
        <v>43436</v>
      </c>
      <c r="D113" s="1" t="s">
        <v>66</v>
      </c>
      <c r="E113" s="3" t="s">
        <v>64</v>
      </c>
      <c r="F113" s="3" t="s">
        <v>542</v>
      </c>
      <c r="G113" s="3" t="s">
        <v>202</v>
      </c>
      <c r="H113" s="3" t="s">
        <v>46</v>
      </c>
      <c r="I113" s="3"/>
      <c r="J113" s="3">
        <v>4</v>
      </c>
      <c r="K113" s="3">
        <v>2</v>
      </c>
      <c r="L113" s="3">
        <v>10.459</v>
      </c>
      <c r="M113" s="3"/>
      <c r="N113" s="3">
        <v>2</v>
      </c>
      <c r="O113" s="3">
        <v>10.614000000000001</v>
      </c>
      <c r="P113" s="3"/>
    </row>
    <row r="114" spans="1:16" x14ac:dyDescent="0.35">
      <c r="A114" s="25" t="s">
        <v>288</v>
      </c>
      <c r="B114" s="25">
        <v>2018</v>
      </c>
      <c r="C114" s="144">
        <v>43450</v>
      </c>
      <c r="D114" s="25" t="s">
        <v>66</v>
      </c>
      <c r="E114" s="26" t="s">
        <v>535</v>
      </c>
      <c r="F114" s="30">
        <v>1</v>
      </c>
      <c r="G114" t="s">
        <v>112</v>
      </c>
      <c r="H114" t="s">
        <v>75</v>
      </c>
      <c r="I114" s="3"/>
      <c r="J114">
        <v>4</v>
      </c>
      <c r="K114" s="30">
        <v>1</v>
      </c>
      <c r="L114">
        <v>10.236000000000001</v>
      </c>
      <c r="M114" s="3"/>
      <c r="P114" s="3"/>
    </row>
    <row r="115" spans="1:16" x14ac:dyDescent="0.35">
      <c r="A115" s="25" t="s">
        <v>288</v>
      </c>
      <c r="B115" s="25">
        <v>2018</v>
      </c>
      <c r="C115" s="144">
        <v>43450</v>
      </c>
      <c r="D115" s="25" t="s">
        <v>66</v>
      </c>
      <c r="E115" s="26" t="s">
        <v>535</v>
      </c>
      <c r="F115" s="30">
        <v>1</v>
      </c>
      <c r="G115" t="s">
        <v>59</v>
      </c>
      <c r="H115" t="s">
        <v>37</v>
      </c>
      <c r="I115" s="3"/>
      <c r="J115">
        <v>28</v>
      </c>
      <c r="K115" s="30">
        <v>2</v>
      </c>
      <c r="L115">
        <v>10.559000000000001</v>
      </c>
      <c r="M115" s="3"/>
      <c r="P115" s="3"/>
    </row>
    <row r="116" spans="1:16" x14ac:dyDescent="0.35">
      <c r="A116" s="25" t="s">
        <v>288</v>
      </c>
      <c r="B116" s="25">
        <v>2018</v>
      </c>
      <c r="C116" s="144">
        <v>43450</v>
      </c>
      <c r="D116" s="25" t="s">
        <v>66</v>
      </c>
      <c r="E116" s="26" t="s">
        <v>535</v>
      </c>
      <c r="F116" s="30">
        <v>2</v>
      </c>
      <c r="G116" t="s">
        <v>755</v>
      </c>
      <c r="H116" t="s">
        <v>109</v>
      </c>
      <c r="I116" s="3"/>
      <c r="J116">
        <v>6</v>
      </c>
      <c r="K116" s="30">
        <v>1</v>
      </c>
      <c r="L116">
        <v>10.444000000000001</v>
      </c>
      <c r="M116" s="3"/>
      <c r="P116" s="3"/>
    </row>
    <row r="117" spans="1:16" x14ac:dyDescent="0.35">
      <c r="A117" s="25" t="s">
        <v>288</v>
      </c>
      <c r="B117" s="25">
        <v>2018</v>
      </c>
      <c r="C117" s="144">
        <v>43450</v>
      </c>
      <c r="D117" s="25" t="s">
        <v>66</v>
      </c>
      <c r="E117" s="26" t="s">
        <v>535</v>
      </c>
      <c r="F117" s="30">
        <v>2</v>
      </c>
      <c r="G117" t="s">
        <v>215</v>
      </c>
      <c r="H117" t="s">
        <v>216</v>
      </c>
      <c r="I117" s="3"/>
      <c r="J117">
        <v>27</v>
      </c>
      <c r="K117" s="30">
        <v>2</v>
      </c>
      <c r="L117">
        <v>11.048</v>
      </c>
      <c r="M117" s="3"/>
      <c r="P117" s="3"/>
    </row>
    <row r="118" spans="1:16" x14ac:dyDescent="0.35">
      <c r="A118" s="25" t="s">
        <v>288</v>
      </c>
      <c r="B118" s="25">
        <v>2018</v>
      </c>
      <c r="C118" s="144">
        <v>43450</v>
      </c>
      <c r="D118" s="25" t="s">
        <v>66</v>
      </c>
      <c r="E118" s="26" t="s">
        <v>535</v>
      </c>
      <c r="F118" s="30">
        <v>3</v>
      </c>
      <c r="G118" t="s">
        <v>311</v>
      </c>
      <c r="H118" t="s">
        <v>113</v>
      </c>
      <c r="I118" s="3"/>
      <c r="J118">
        <v>7</v>
      </c>
      <c r="K118" s="30">
        <v>1</v>
      </c>
      <c r="L118">
        <v>10.259</v>
      </c>
      <c r="M118" s="3"/>
      <c r="P118" s="3"/>
    </row>
    <row r="119" spans="1:16" x14ac:dyDescent="0.35">
      <c r="A119" s="25" t="s">
        <v>288</v>
      </c>
      <c r="B119" s="25">
        <v>2018</v>
      </c>
      <c r="C119" s="144">
        <v>43450</v>
      </c>
      <c r="D119" s="25" t="s">
        <v>66</v>
      </c>
      <c r="E119" s="26" t="s">
        <v>535</v>
      </c>
      <c r="F119" s="30">
        <v>3</v>
      </c>
      <c r="G119" t="s">
        <v>377</v>
      </c>
      <c r="H119" t="s">
        <v>198</v>
      </c>
      <c r="I119" s="3"/>
      <c r="J119">
        <v>26</v>
      </c>
      <c r="K119" s="30">
        <v>2</v>
      </c>
      <c r="L119">
        <v>10.738</v>
      </c>
      <c r="M119" s="3"/>
      <c r="P119" s="3"/>
    </row>
    <row r="120" spans="1:16" x14ac:dyDescent="0.35">
      <c r="A120" s="25" t="s">
        <v>288</v>
      </c>
      <c r="B120" s="25">
        <v>2018</v>
      </c>
      <c r="C120" s="144">
        <v>43450</v>
      </c>
      <c r="D120" s="25" t="s">
        <v>66</v>
      </c>
      <c r="E120" s="26" t="s">
        <v>535</v>
      </c>
      <c r="F120" s="30">
        <v>4</v>
      </c>
      <c r="G120" t="s">
        <v>202</v>
      </c>
      <c r="H120" t="s">
        <v>46</v>
      </c>
      <c r="I120" s="3"/>
      <c r="J120">
        <v>8</v>
      </c>
      <c r="K120" s="30">
        <v>1</v>
      </c>
      <c r="L120">
        <v>10.599</v>
      </c>
      <c r="M120" s="3"/>
      <c r="P120" s="3"/>
    </row>
    <row r="121" spans="1:16" x14ac:dyDescent="0.35">
      <c r="A121" s="25" t="s">
        <v>288</v>
      </c>
      <c r="B121" s="25">
        <v>2018</v>
      </c>
      <c r="C121" s="144">
        <v>43450</v>
      </c>
      <c r="D121" s="25" t="s">
        <v>66</v>
      </c>
      <c r="E121" s="26" t="s">
        <v>535</v>
      </c>
      <c r="F121" s="30">
        <v>4</v>
      </c>
      <c r="G121" t="s">
        <v>289</v>
      </c>
      <c r="H121" t="s">
        <v>207</v>
      </c>
      <c r="I121" s="3"/>
      <c r="J121">
        <v>25</v>
      </c>
      <c r="K121" s="30">
        <v>2</v>
      </c>
      <c r="L121">
        <v>10.673</v>
      </c>
      <c r="M121" s="3"/>
      <c r="P121" s="3"/>
    </row>
    <row r="122" spans="1:16" x14ac:dyDescent="0.35">
      <c r="A122" s="25" t="s">
        <v>288</v>
      </c>
      <c r="B122" s="25">
        <v>2018</v>
      </c>
      <c r="C122" s="144">
        <v>43450</v>
      </c>
      <c r="D122" s="25" t="s">
        <v>66</v>
      </c>
      <c r="E122" s="26" t="s">
        <v>535</v>
      </c>
      <c r="F122" s="30">
        <v>5</v>
      </c>
      <c r="G122" t="s">
        <v>192</v>
      </c>
      <c r="H122" t="s">
        <v>113</v>
      </c>
      <c r="I122" s="3"/>
      <c r="J122">
        <v>9</v>
      </c>
      <c r="K122" s="30">
        <v>1</v>
      </c>
      <c r="L122">
        <v>10.609</v>
      </c>
      <c r="M122" s="3"/>
      <c r="P122" s="3"/>
    </row>
    <row r="123" spans="1:16" x14ac:dyDescent="0.35">
      <c r="A123" s="25" t="s">
        <v>288</v>
      </c>
      <c r="B123" s="25">
        <v>2018</v>
      </c>
      <c r="C123" s="144">
        <v>43450</v>
      </c>
      <c r="D123" s="25" t="s">
        <v>66</v>
      </c>
      <c r="E123" s="26" t="s">
        <v>535</v>
      </c>
      <c r="F123" s="30">
        <v>5</v>
      </c>
      <c r="G123" t="s">
        <v>93</v>
      </c>
      <c r="H123" t="s">
        <v>52</v>
      </c>
      <c r="I123" s="3"/>
      <c r="J123">
        <v>24</v>
      </c>
      <c r="K123" s="30">
        <v>2</v>
      </c>
      <c r="L123">
        <v>12.157</v>
      </c>
      <c r="M123" s="3"/>
      <c r="P123" s="3"/>
    </row>
    <row r="124" spans="1:16" x14ac:dyDescent="0.35">
      <c r="A124" s="25" t="s">
        <v>288</v>
      </c>
      <c r="B124" s="25">
        <v>2018</v>
      </c>
      <c r="C124" s="144">
        <v>43450</v>
      </c>
      <c r="D124" s="25" t="s">
        <v>66</v>
      </c>
      <c r="E124" s="26" t="s">
        <v>535</v>
      </c>
      <c r="F124" s="30">
        <v>6</v>
      </c>
      <c r="G124" t="s">
        <v>258</v>
      </c>
      <c r="H124" t="s">
        <v>256</v>
      </c>
      <c r="I124" s="3"/>
      <c r="J124">
        <v>16</v>
      </c>
      <c r="K124" s="30">
        <v>1</v>
      </c>
      <c r="L124">
        <v>10.426</v>
      </c>
      <c r="M124" s="3"/>
      <c r="P124" s="3"/>
    </row>
    <row r="125" spans="1:16" x14ac:dyDescent="0.35">
      <c r="A125" s="25" t="s">
        <v>288</v>
      </c>
      <c r="B125" s="25">
        <v>2018</v>
      </c>
      <c r="C125" s="144">
        <v>43450</v>
      </c>
      <c r="D125" s="25" t="s">
        <v>66</v>
      </c>
      <c r="E125" s="26" t="s">
        <v>535</v>
      </c>
      <c r="F125" s="30">
        <v>6</v>
      </c>
      <c r="G125" t="s">
        <v>219</v>
      </c>
      <c r="H125" t="s">
        <v>228</v>
      </c>
      <c r="I125" s="3"/>
      <c r="J125">
        <v>17</v>
      </c>
      <c r="K125" s="30">
        <v>2</v>
      </c>
      <c r="L125">
        <v>10.429</v>
      </c>
      <c r="M125" s="3"/>
      <c r="P125" s="3"/>
    </row>
    <row r="126" spans="1:16" x14ac:dyDescent="0.35">
      <c r="A126" s="25" t="s">
        <v>288</v>
      </c>
      <c r="B126" s="25">
        <v>2018</v>
      </c>
      <c r="C126" s="144">
        <v>43450</v>
      </c>
      <c r="D126" s="25" t="s">
        <v>66</v>
      </c>
      <c r="E126" s="26" t="s">
        <v>535</v>
      </c>
      <c r="F126" s="30">
        <v>7</v>
      </c>
      <c r="G126" t="s">
        <v>143</v>
      </c>
      <c r="H126" t="s">
        <v>95</v>
      </c>
      <c r="I126" s="3"/>
      <c r="J126">
        <v>10</v>
      </c>
      <c r="K126" s="30">
        <v>1</v>
      </c>
      <c r="L126">
        <v>10.239000000000001</v>
      </c>
      <c r="M126" s="3"/>
      <c r="P126" s="3"/>
    </row>
    <row r="127" spans="1:16" x14ac:dyDescent="0.35">
      <c r="A127" s="25" t="s">
        <v>288</v>
      </c>
      <c r="B127" s="25">
        <v>2018</v>
      </c>
      <c r="C127" s="144">
        <v>43450</v>
      </c>
      <c r="D127" s="25" t="s">
        <v>66</v>
      </c>
      <c r="E127" s="26" t="s">
        <v>535</v>
      </c>
      <c r="F127" s="30">
        <v>7</v>
      </c>
      <c r="G127" t="s">
        <v>756</v>
      </c>
      <c r="H127" t="s">
        <v>82</v>
      </c>
      <c r="I127" s="3"/>
      <c r="J127">
        <v>23</v>
      </c>
      <c r="K127" s="30">
        <v>2</v>
      </c>
      <c r="L127">
        <v>10.520000000000001</v>
      </c>
      <c r="M127" s="3"/>
      <c r="P127" s="3"/>
    </row>
    <row r="128" spans="1:16" x14ac:dyDescent="0.35">
      <c r="A128" s="25" t="s">
        <v>288</v>
      </c>
      <c r="B128" s="25">
        <v>2018</v>
      </c>
      <c r="C128" s="98">
        <v>43450</v>
      </c>
      <c r="D128" s="25" t="s">
        <v>66</v>
      </c>
      <c r="E128" s="26" t="s">
        <v>535</v>
      </c>
      <c r="F128" s="30">
        <v>8</v>
      </c>
      <c r="G128" t="s">
        <v>196</v>
      </c>
      <c r="H128" t="s">
        <v>52</v>
      </c>
      <c r="I128" s="3"/>
      <c r="J128">
        <v>15</v>
      </c>
      <c r="K128" s="30">
        <v>1</v>
      </c>
      <c r="L128">
        <v>10.215999999999999</v>
      </c>
      <c r="M128" s="3"/>
      <c r="P128" s="3"/>
    </row>
    <row r="129" spans="1:16" x14ac:dyDescent="0.35">
      <c r="A129" s="25" t="s">
        <v>288</v>
      </c>
      <c r="B129" s="25">
        <v>2018</v>
      </c>
      <c r="C129" s="98">
        <v>43450</v>
      </c>
      <c r="D129" s="25" t="s">
        <v>66</v>
      </c>
      <c r="E129" s="26" t="s">
        <v>535</v>
      </c>
      <c r="F129" s="30">
        <v>8</v>
      </c>
      <c r="G129" t="s">
        <v>312</v>
      </c>
      <c r="H129" t="s">
        <v>104</v>
      </c>
      <c r="I129" s="3"/>
      <c r="J129">
        <v>18</v>
      </c>
      <c r="K129" s="30">
        <v>2</v>
      </c>
      <c r="L129">
        <v>10.28</v>
      </c>
      <c r="M129" s="3"/>
      <c r="P129" s="3"/>
    </row>
    <row r="130" spans="1:16" x14ac:dyDescent="0.35">
      <c r="A130" s="25" t="s">
        <v>288</v>
      </c>
      <c r="B130" s="25">
        <v>2018</v>
      </c>
      <c r="C130" s="98">
        <v>43450</v>
      </c>
      <c r="D130" s="25" t="s">
        <v>66</v>
      </c>
      <c r="E130" s="26" t="s">
        <v>535</v>
      </c>
      <c r="F130" s="30">
        <v>9</v>
      </c>
      <c r="G130" t="s">
        <v>100</v>
      </c>
      <c r="H130" t="s">
        <v>44</v>
      </c>
      <c r="I130" s="3"/>
      <c r="J130">
        <v>14</v>
      </c>
      <c r="K130" s="30">
        <v>1</v>
      </c>
      <c r="L130">
        <v>10.365</v>
      </c>
      <c r="M130" s="3"/>
      <c r="P130" s="3"/>
    </row>
    <row r="131" spans="1:16" x14ac:dyDescent="0.35">
      <c r="A131" s="25" t="s">
        <v>288</v>
      </c>
      <c r="B131" s="25">
        <v>2018</v>
      </c>
      <c r="C131" s="98">
        <v>43450</v>
      </c>
      <c r="D131" s="25" t="s">
        <v>66</v>
      </c>
      <c r="E131" s="26" t="s">
        <v>535</v>
      </c>
      <c r="F131" s="30">
        <v>9</v>
      </c>
      <c r="G131" t="s">
        <v>48</v>
      </c>
      <c r="H131" t="s">
        <v>27</v>
      </c>
      <c r="I131" s="3"/>
      <c r="J131">
        <v>19</v>
      </c>
      <c r="K131" s="30">
        <v>2</v>
      </c>
      <c r="L131">
        <v>10.369</v>
      </c>
      <c r="M131" s="3"/>
      <c r="P131" s="3"/>
    </row>
    <row r="132" spans="1:16" x14ac:dyDescent="0.35">
      <c r="A132" s="25" t="s">
        <v>288</v>
      </c>
      <c r="B132" s="25">
        <v>2018</v>
      </c>
      <c r="C132" s="98">
        <v>43450</v>
      </c>
      <c r="D132" s="25" t="s">
        <v>66</v>
      </c>
      <c r="E132" s="26" t="s">
        <v>535</v>
      </c>
      <c r="F132" s="30">
        <v>10</v>
      </c>
      <c r="G132" t="s">
        <v>26</v>
      </c>
      <c r="H132" t="s">
        <v>27</v>
      </c>
      <c r="I132" s="3"/>
      <c r="J132">
        <v>13</v>
      </c>
      <c r="K132" s="30">
        <v>1</v>
      </c>
      <c r="L132">
        <v>10.378</v>
      </c>
      <c r="M132" s="3"/>
      <c r="P132" s="3"/>
    </row>
    <row r="133" spans="1:16" x14ac:dyDescent="0.35">
      <c r="A133" s="25" t="s">
        <v>288</v>
      </c>
      <c r="B133" s="25">
        <v>2018</v>
      </c>
      <c r="C133" s="98">
        <v>43450</v>
      </c>
      <c r="D133" s="25" t="s">
        <v>66</v>
      </c>
      <c r="E133" s="26" t="s">
        <v>535</v>
      </c>
      <c r="F133" s="30">
        <v>10</v>
      </c>
      <c r="G133" t="s">
        <v>183</v>
      </c>
      <c r="H133" t="s">
        <v>33</v>
      </c>
      <c r="I133" s="3"/>
      <c r="J133">
        <v>20</v>
      </c>
      <c r="K133" s="30">
        <v>2</v>
      </c>
      <c r="L133">
        <v>10.382</v>
      </c>
      <c r="M133" s="3"/>
      <c r="P133" s="3"/>
    </row>
    <row r="134" spans="1:16" x14ac:dyDescent="0.35">
      <c r="A134" s="25" t="s">
        <v>288</v>
      </c>
      <c r="B134" s="25">
        <v>2018</v>
      </c>
      <c r="C134" s="98">
        <v>43450</v>
      </c>
      <c r="D134" s="25" t="s">
        <v>66</v>
      </c>
      <c r="E134" s="26" t="s">
        <v>535</v>
      </c>
      <c r="F134" s="30">
        <v>11</v>
      </c>
      <c r="G134" t="s">
        <v>953</v>
      </c>
      <c r="H134" t="s">
        <v>29</v>
      </c>
      <c r="I134" s="3"/>
      <c r="J134">
        <v>11</v>
      </c>
      <c r="K134" s="30">
        <v>1</v>
      </c>
      <c r="L134">
        <v>10.356999999999999</v>
      </c>
      <c r="M134" s="3"/>
      <c r="P134" s="3"/>
    </row>
    <row r="135" spans="1:16" x14ac:dyDescent="0.35">
      <c r="A135" s="25" t="s">
        <v>288</v>
      </c>
      <c r="B135" s="25">
        <v>2018</v>
      </c>
      <c r="C135" s="98">
        <v>43450</v>
      </c>
      <c r="D135" s="25" t="s">
        <v>66</v>
      </c>
      <c r="E135" s="26" t="s">
        <v>535</v>
      </c>
      <c r="F135" s="30">
        <v>11</v>
      </c>
      <c r="G135" t="s">
        <v>213</v>
      </c>
      <c r="H135" t="s">
        <v>42</v>
      </c>
      <c r="I135" s="3"/>
      <c r="J135">
        <v>22</v>
      </c>
      <c r="K135" s="30">
        <v>2</v>
      </c>
      <c r="L135">
        <v>10.420999999999999</v>
      </c>
      <c r="M135" s="3"/>
      <c r="P135" s="3"/>
    </row>
    <row r="136" spans="1:16" x14ac:dyDescent="0.35">
      <c r="A136" s="25" t="s">
        <v>288</v>
      </c>
      <c r="B136" s="25">
        <v>2018</v>
      </c>
      <c r="C136" s="98">
        <v>43450</v>
      </c>
      <c r="D136" s="25" t="s">
        <v>66</v>
      </c>
      <c r="E136" s="26" t="s">
        <v>535</v>
      </c>
      <c r="F136" s="30">
        <v>12</v>
      </c>
      <c r="G136" t="s">
        <v>947</v>
      </c>
      <c r="H136" t="s">
        <v>29</v>
      </c>
      <c r="I136" s="3"/>
      <c r="J136">
        <v>12</v>
      </c>
      <c r="K136" s="30">
        <v>1</v>
      </c>
      <c r="L136">
        <v>10.528</v>
      </c>
      <c r="M136" s="3"/>
      <c r="P136" s="3"/>
    </row>
    <row r="137" spans="1:16" x14ac:dyDescent="0.35">
      <c r="A137" s="25" t="s">
        <v>288</v>
      </c>
      <c r="B137" s="25">
        <v>2018</v>
      </c>
      <c r="C137" s="98">
        <v>43450</v>
      </c>
      <c r="D137" s="25" t="s">
        <v>66</v>
      </c>
      <c r="E137" s="26" t="s">
        <v>535</v>
      </c>
      <c r="F137" s="30">
        <v>12</v>
      </c>
      <c r="G137" t="s">
        <v>1009</v>
      </c>
      <c r="H137" t="s">
        <v>37</v>
      </c>
      <c r="I137" s="3"/>
      <c r="J137">
        <v>21</v>
      </c>
      <c r="K137" s="30">
        <v>2</v>
      </c>
      <c r="L137">
        <v>10.577</v>
      </c>
      <c r="M137" s="3"/>
      <c r="P137" s="3"/>
    </row>
    <row r="138" spans="1:16" x14ac:dyDescent="0.35">
      <c r="A138" s="25" t="s">
        <v>288</v>
      </c>
      <c r="B138" s="25">
        <v>2018</v>
      </c>
      <c r="C138" s="98">
        <v>43450</v>
      </c>
      <c r="D138" s="25" t="s">
        <v>66</v>
      </c>
      <c r="E138" s="26" t="s">
        <v>538</v>
      </c>
      <c r="F138" s="30">
        <v>1</v>
      </c>
      <c r="G138" t="s">
        <v>92</v>
      </c>
      <c r="H138" t="s">
        <v>23</v>
      </c>
      <c r="I138" s="3"/>
      <c r="J138">
        <v>1</v>
      </c>
      <c r="K138" s="30">
        <v>1</v>
      </c>
      <c r="L138">
        <v>10.074999999999999</v>
      </c>
      <c r="M138" s="3"/>
      <c r="P138" s="3"/>
    </row>
    <row r="139" spans="1:16" x14ac:dyDescent="0.35">
      <c r="A139" s="25" t="s">
        <v>288</v>
      </c>
      <c r="B139" s="25">
        <v>2018</v>
      </c>
      <c r="C139" s="98">
        <v>43450</v>
      </c>
      <c r="D139" s="25" t="s">
        <v>66</v>
      </c>
      <c r="E139" s="26" t="s">
        <v>538</v>
      </c>
      <c r="F139" s="30">
        <v>1</v>
      </c>
      <c r="G139" t="s">
        <v>947</v>
      </c>
      <c r="H139" t="s">
        <v>29</v>
      </c>
      <c r="I139" s="3"/>
      <c r="J139">
        <v>12</v>
      </c>
      <c r="K139" s="30">
        <v>2</v>
      </c>
      <c r="L139">
        <v>10.154999999999999</v>
      </c>
      <c r="M139" s="3"/>
      <c r="P139" s="3"/>
    </row>
    <row r="140" spans="1:16" x14ac:dyDescent="0.35">
      <c r="A140" s="25" t="s">
        <v>288</v>
      </c>
      <c r="B140" s="25">
        <v>2018</v>
      </c>
      <c r="C140" s="98">
        <v>43450</v>
      </c>
      <c r="D140" s="25" t="s">
        <v>66</v>
      </c>
      <c r="E140" s="26" t="s">
        <v>538</v>
      </c>
      <c r="F140" s="30">
        <v>2</v>
      </c>
      <c r="G140" t="s">
        <v>22</v>
      </c>
      <c r="H140" t="s">
        <v>23</v>
      </c>
      <c r="I140" s="3"/>
      <c r="J140">
        <v>3</v>
      </c>
      <c r="K140" s="30">
        <v>1</v>
      </c>
      <c r="L140">
        <v>10.106999999999999</v>
      </c>
      <c r="M140" s="3"/>
      <c r="P140" s="3"/>
    </row>
    <row r="141" spans="1:16" x14ac:dyDescent="0.35">
      <c r="A141" s="25" t="s">
        <v>288</v>
      </c>
      <c r="B141" s="25">
        <v>2018</v>
      </c>
      <c r="C141" s="98">
        <v>43450</v>
      </c>
      <c r="D141" s="25" t="s">
        <v>66</v>
      </c>
      <c r="E141" s="26" t="s">
        <v>538</v>
      </c>
      <c r="F141" s="30">
        <v>2</v>
      </c>
      <c r="G141" t="s">
        <v>953</v>
      </c>
      <c r="H141" t="s">
        <v>29</v>
      </c>
      <c r="I141" s="3"/>
      <c r="J141">
        <v>11</v>
      </c>
      <c r="K141" s="30">
        <v>2</v>
      </c>
      <c r="L141">
        <v>10.148999999999999</v>
      </c>
      <c r="M141" s="3"/>
      <c r="P141" s="3"/>
    </row>
    <row r="142" spans="1:16" x14ac:dyDescent="0.35">
      <c r="A142" s="25" t="s">
        <v>288</v>
      </c>
      <c r="B142" s="25">
        <v>2018</v>
      </c>
      <c r="C142" s="98">
        <v>43450</v>
      </c>
      <c r="D142" s="25" t="s">
        <v>66</v>
      </c>
      <c r="E142" s="26" t="s">
        <v>538</v>
      </c>
      <c r="F142" s="30">
        <v>3</v>
      </c>
      <c r="G142" t="s">
        <v>106</v>
      </c>
      <c r="H142" t="s">
        <v>102</v>
      </c>
      <c r="I142" s="3"/>
      <c r="J142">
        <v>2</v>
      </c>
      <c r="K142" s="30">
        <v>1</v>
      </c>
      <c r="L142">
        <v>10.179</v>
      </c>
      <c r="M142" s="3"/>
      <c r="P142" s="3"/>
    </row>
    <row r="143" spans="1:16" x14ac:dyDescent="0.35">
      <c r="A143" s="25" t="s">
        <v>288</v>
      </c>
      <c r="B143" s="25">
        <v>2018</v>
      </c>
      <c r="C143" s="98">
        <v>43450</v>
      </c>
      <c r="D143" s="25" t="s">
        <v>66</v>
      </c>
      <c r="E143" s="26" t="s">
        <v>538</v>
      </c>
      <c r="F143" s="30">
        <v>3</v>
      </c>
      <c r="G143" t="s">
        <v>26</v>
      </c>
      <c r="H143" t="s">
        <v>27</v>
      </c>
      <c r="I143" s="3"/>
      <c r="J143">
        <v>13</v>
      </c>
      <c r="K143" s="30">
        <v>2</v>
      </c>
      <c r="L143">
        <v>10.333</v>
      </c>
      <c r="M143" s="3"/>
      <c r="P143" s="3"/>
    </row>
    <row r="144" spans="1:16" x14ac:dyDescent="0.35">
      <c r="A144" s="25" t="s">
        <v>288</v>
      </c>
      <c r="B144" s="25">
        <v>2018</v>
      </c>
      <c r="C144" s="98">
        <v>43450</v>
      </c>
      <c r="D144" s="25" t="s">
        <v>66</v>
      </c>
      <c r="E144" s="26" t="s">
        <v>538</v>
      </c>
      <c r="F144" s="30">
        <v>4</v>
      </c>
      <c r="G144" t="s">
        <v>128</v>
      </c>
      <c r="H144" t="s">
        <v>104</v>
      </c>
      <c r="I144" s="3"/>
      <c r="J144">
        <v>5</v>
      </c>
      <c r="K144" s="30">
        <v>1</v>
      </c>
      <c r="L144">
        <v>10.173999999999999</v>
      </c>
      <c r="M144" s="3"/>
      <c r="P144" s="3"/>
    </row>
    <row r="145" spans="1:19" x14ac:dyDescent="0.35">
      <c r="A145" s="25" t="s">
        <v>288</v>
      </c>
      <c r="B145" s="25">
        <v>2018</v>
      </c>
      <c r="C145" s="98">
        <v>43450</v>
      </c>
      <c r="D145" s="25" t="s">
        <v>66</v>
      </c>
      <c r="E145" s="26" t="s">
        <v>538</v>
      </c>
      <c r="F145" s="30">
        <v>4</v>
      </c>
      <c r="G145" t="s">
        <v>100</v>
      </c>
      <c r="H145" t="s">
        <v>44</v>
      </c>
      <c r="I145" s="3"/>
      <c r="J145">
        <v>14</v>
      </c>
      <c r="K145" s="30">
        <v>2</v>
      </c>
      <c r="L145">
        <v>10.253</v>
      </c>
      <c r="M145" s="3"/>
      <c r="P145" s="3"/>
    </row>
    <row r="146" spans="1:19" x14ac:dyDescent="0.35">
      <c r="A146" s="25" t="s">
        <v>288</v>
      </c>
      <c r="B146" s="25">
        <v>2018</v>
      </c>
      <c r="C146" s="98">
        <v>43450</v>
      </c>
      <c r="D146" s="25" t="s">
        <v>66</v>
      </c>
      <c r="E146" s="26" t="s">
        <v>538</v>
      </c>
      <c r="F146" s="30">
        <v>5</v>
      </c>
      <c r="G146" t="s">
        <v>112</v>
      </c>
      <c r="H146" t="s">
        <v>75</v>
      </c>
      <c r="I146" s="3"/>
      <c r="J146">
        <v>4</v>
      </c>
      <c r="K146" s="30">
        <v>1</v>
      </c>
      <c r="L146">
        <v>10.262</v>
      </c>
      <c r="M146" s="3"/>
      <c r="P146" s="3"/>
    </row>
    <row r="147" spans="1:19" x14ac:dyDescent="0.35">
      <c r="A147" s="25" t="s">
        <v>288</v>
      </c>
      <c r="B147" s="25">
        <v>2018</v>
      </c>
      <c r="C147" s="98">
        <v>43450</v>
      </c>
      <c r="D147" s="25" t="s">
        <v>66</v>
      </c>
      <c r="E147" s="26" t="s">
        <v>538</v>
      </c>
      <c r="F147" s="30">
        <v>5</v>
      </c>
      <c r="G147" t="s">
        <v>196</v>
      </c>
      <c r="H147" t="s">
        <v>52</v>
      </c>
      <c r="I147" s="3"/>
      <c r="J147">
        <v>15</v>
      </c>
      <c r="K147" s="30">
        <v>2</v>
      </c>
      <c r="L147">
        <v>10.275</v>
      </c>
      <c r="M147" s="3"/>
      <c r="P147" s="3"/>
    </row>
    <row r="148" spans="1:19" x14ac:dyDescent="0.35">
      <c r="A148" s="25" t="s">
        <v>288</v>
      </c>
      <c r="B148" s="25">
        <v>2018</v>
      </c>
      <c r="C148" s="98">
        <v>43450</v>
      </c>
      <c r="D148" s="25" t="s">
        <v>66</v>
      </c>
      <c r="E148" s="26" t="s">
        <v>538</v>
      </c>
      <c r="F148" s="30">
        <v>6</v>
      </c>
      <c r="G148" t="s">
        <v>755</v>
      </c>
      <c r="H148" t="s">
        <v>109</v>
      </c>
      <c r="I148" s="3"/>
      <c r="J148">
        <v>6</v>
      </c>
      <c r="K148" s="30">
        <v>1</v>
      </c>
      <c r="L148">
        <v>10.27</v>
      </c>
      <c r="M148" s="3"/>
      <c r="P148" s="3"/>
    </row>
    <row r="149" spans="1:19" x14ac:dyDescent="0.35">
      <c r="A149" s="25" t="s">
        <v>288</v>
      </c>
      <c r="B149" s="25">
        <v>2018</v>
      </c>
      <c r="C149" s="98">
        <v>43450</v>
      </c>
      <c r="D149" s="25" t="s">
        <v>66</v>
      </c>
      <c r="E149" s="26" t="s">
        <v>538</v>
      </c>
      <c r="F149" s="30">
        <v>6</v>
      </c>
      <c r="G149" t="s">
        <v>143</v>
      </c>
      <c r="H149" t="s">
        <v>95</v>
      </c>
      <c r="I149" s="3"/>
      <c r="J149">
        <v>10</v>
      </c>
      <c r="K149" s="30">
        <v>2</v>
      </c>
      <c r="L149">
        <v>10.272</v>
      </c>
      <c r="M149" s="3"/>
      <c r="P149" s="3"/>
    </row>
    <row r="150" spans="1:19" x14ac:dyDescent="0.35">
      <c r="A150" s="25" t="s">
        <v>288</v>
      </c>
      <c r="B150" s="25">
        <v>2018</v>
      </c>
      <c r="C150" s="98">
        <v>43450</v>
      </c>
      <c r="D150" s="25" t="s">
        <v>66</v>
      </c>
      <c r="E150" s="26" t="s">
        <v>538</v>
      </c>
      <c r="F150" s="30">
        <v>7</v>
      </c>
      <c r="G150" t="s">
        <v>311</v>
      </c>
      <c r="H150" t="s">
        <v>113</v>
      </c>
      <c r="I150" s="3"/>
      <c r="J150">
        <v>7</v>
      </c>
      <c r="K150" s="30">
        <v>1</v>
      </c>
      <c r="L150">
        <v>10.343999999999999</v>
      </c>
      <c r="M150" s="3"/>
      <c r="P150" s="3"/>
    </row>
    <row r="151" spans="1:19" x14ac:dyDescent="0.35">
      <c r="A151" s="25" t="s">
        <v>288</v>
      </c>
      <c r="B151" s="25">
        <v>2018</v>
      </c>
      <c r="C151" s="98">
        <v>43450</v>
      </c>
      <c r="D151" s="25" t="s">
        <v>66</v>
      </c>
      <c r="E151" s="26" t="s">
        <v>538</v>
      </c>
      <c r="F151" s="30">
        <v>7</v>
      </c>
      <c r="G151" t="s">
        <v>258</v>
      </c>
      <c r="H151" t="s">
        <v>256</v>
      </c>
      <c r="I151" s="3"/>
      <c r="J151">
        <v>16</v>
      </c>
      <c r="K151" s="30">
        <v>2</v>
      </c>
      <c r="L151">
        <v>10.376999999999999</v>
      </c>
      <c r="M151" s="3"/>
      <c r="P151" s="3"/>
    </row>
    <row r="152" spans="1:19" x14ac:dyDescent="0.35">
      <c r="A152" s="25" t="s">
        <v>288</v>
      </c>
      <c r="B152" s="25">
        <v>2018</v>
      </c>
      <c r="C152" s="98">
        <v>43450</v>
      </c>
      <c r="D152" s="25" t="s">
        <v>66</v>
      </c>
      <c r="E152" s="26" t="s">
        <v>538</v>
      </c>
      <c r="F152" s="30">
        <v>8</v>
      </c>
      <c r="G152" t="s">
        <v>202</v>
      </c>
      <c r="H152" t="s">
        <v>46</v>
      </c>
      <c r="I152" s="3"/>
      <c r="J152">
        <v>8</v>
      </c>
      <c r="K152" s="30">
        <v>1</v>
      </c>
      <c r="L152">
        <v>10.271000000000001</v>
      </c>
      <c r="M152" s="3"/>
      <c r="P152" s="3"/>
    </row>
    <row r="153" spans="1:19" x14ac:dyDescent="0.35">
      <c r="A153" s="25" t="s">
        <v>288</v>
      </c>
      <c r="B153" s="25">
        <v>2018</v>
      </c>
      <c r="C153" s="98">
        <v>43450</v>
      </c>
      <c r="D153" s="25" t="s">
        <v>66</v>
      </c>
      <c r="E153" s="26" t="s">
        <v>538</v>
      </c>
      <c r="F153" s="30">
        <v>8</v>
      </c>
      <c r="G153" t="s">
        <v>192</v>
      </c>
      <c r="H153" t="s">
        <v>113</v>
      </c>
      <c r="I153" s="3"/>
      <c r="J153">
        <v>9</v>
      </c>
      <c r="K153" s="30">
        <v>2</v>
      </c>
      <c r="L153">
        <v>10.346</v>
      </c>
      <c r="M153" s="3"/>
      <c r="P153" s="3"/>
    </row>
    <row r="154" spans="1:19" x14ac:dyDescent="0.35">
      <c r="A154" s="25" t="s">
        <v>288</v>
      </c>
      <c r="B154" s="25">
        <v>2018</v>
      </c>
      <c r="C154" s="98">
        <v>43450</v>
      </c>
      <c r="D154" s="25" t="s">
        <v>66</v>
      </c>
      <c r="E154" s="26" t="s">
        <v>539</v>
      </c>
      <c r="F154" s="30">
        <v>1</v>
      </c>
      <c r="G154" t="s">
        <v>92</v>
      </c>
      <c r="H154" t="s">
        <v>23</v>
      </c>
      <c r="I154" s="3"/>
      <c r="J154">
        <v>1</v>
      </c>
      <c r="K154" s="30">
        <v>1</v>
      </c>
      <c r="L154">
        <v>10.33</v>
      </c>
      <c r="M154" s="3"/>
      <c r="N154">
        <v>1</v>
      </c>
      <c r="O154">
        <v>10.105</v>
      </c>
      <c r="P154" s="3"/>
    </row>
    <row r="155" spans="1:19" x14ac:dyDescent="0.35">
      <c r="A155" s="25" t="s">
        <v>288</v>
      </c>
      <c r="B155" s="25">
        <v>2018</v>
      </c>
      <c r="C155" s="98">
        <v>43450</v>
      </c>
      <c r="D155" s="25" t="s">
        <v>66</v>
      </c>
      <c r="E155" s="26" t="s">
        <v>539</v>
      </c>
      <c r="F155" s="30">
        <v>1</v>
      </c>
      <c r="G155" t="s">
        <v>202</v>
      </c>
      <c r="H155" t="s">
        <v>46</v>
      </c>
      <c r="I155" s="3"/>
      <c r="J155">
        <v>8</v>
      </c>
      <c r="K155" s="30">
        <v>2</v>
      </c>
      <c r="L155">
        <v>10.411</v>
      </c>
      <c r="M155" s="3"/>
      <c r="N155">
        <v>2</v>
      </c>
      <c r="O155">
        <v>10.163</v>
      </c>
      <c r="P155" s="3"/>
    </row>
    <row r="156" spans="1:19" x14ac:dyDescent="0.35">
      <c r="A156" s="25" t="s">
        <v>288</v>
      </c>
      <c r="B156" s="25">
        <v>2018</v>
      </c>
      <c r="C156" s="98">
        <v>43450</v>
      </c>
      <c r="D156" s="25" t="s">
        <v>66</v>
      </c>
      <c r="E156" s="26" t="s">
        <v>539</v>
      </c>
      <c r="F156" s="30">
        <v>2</v>
      </c>
      <c r="G156" t="s">
        <v>22</v>
      </c>
      <c r="H156" t="s">
        <v>23</v>
      </c>
      <c r="I156" s="3"/>
      <c r="J156">
        <v>3</v>
      </c>
      <c r="K156" s="30">
        <v>1</v>
      </c>
      <c r="L156">
        <v>9.8889999999999993</v>
      </c>
      <c r="M156" s="3"/>
      <c r="N156">
        <v>1</v>
      </c>
      <c r="O156">
        <v>10.092000000000001</v>
      </c>
      <c r="P156" s="3"/>
      <c r="S156" s="3"/>
    </row>
    <row r="157" spans="1:19" x14ac:dyDescent="0.35">
      <c r="A157" s="25" t="s">
        <v>288</v>
      </c>
      <c r="B157" s="25">
        <v>2018</v>
      </c>
      <c r="C157" s="98">
        <v>43450</v>
      </c>
      <c r="D157" s="25" t="s">
        <v>66</v>
      </c>
      <c r="E157" s="26" t="s">
        <v>539</v>
      </c>
      <c r="F157" s="30">
        <v>2</v>
      </c>
      <c r="G157" t="s">
        <v>311</v>
      </c>
      <c r="H157" t="s">
        <v>113</v>
      </c>
      <c r="I157" s="3"/>
      <c r="J157">
        <v>7</v>
      </c>
      <c r="K157" s="30">
        <v>2</v>
      </c>
      <c r="L157">
        <v>9.9179999999999993</v>
      </c>
      <c r="M157" s="3"/>
      <c r="N157">
        <v>2</v>
      </c>
      <c r="O157">
        <v>11.021000000000001</v>
      </c>
      <c r="P157" s="3"/>
      <c r="S157" s="3"/>
    </row>
    <row r="158" spans="1:19" x14ac:dyDescent="0.35">
      <c r="A158" s="25" t="s">
        <v>288</v>
      </c>
      <c r="B158" s="25">
        <v>2018</v>
      </c>
      <c r="C158" s="98">
        <v>43450</v>
      </c>
      <c r="D158" s="25" t="s">
        <v>66</v>
      </c>
      <c r="E158" s="26" t="s">
        <v>539</v>
      </c>
      <c r="F158" s="30">
        <v>3</v>
      </c>
      <c r="G158" t="s">
        <v>106</v>
      </c>
      <c r="H158" t="s">
        <v>102</v>
      </c>
      <c r="I158" s="3"/>
      <c r="J158">
        <v>2</v>
      </c>
      <c r="K158" s="30">
        <v>1</v>
      </c>
      <c r="L158">
        <v>10.266</v>
      </c>
      <c r="M158" s="3"/>
      <c r="N158">
        <v>1</v>
      </c>
      <c r="O158">
        <v>10.233000000000001</v>
      </c>
      <c r="P158" s="3"/>
      <c r="S158" s="3"/>
    </row>
    <row r="159" spans="1:19" x14ac:dyDescent="0.35">
      <c r="A159" s="25" t="s">
        <v>288</v>
      </c>
      <c r="B159" s="25">
        <v>2018</v>
      </c>
      <c r="C159" s="98">
        <v>43450</v>
      </c>
      <c r="D159" s="25" t="s">
        <v>66</v>
      </c>
      <c r="E159" s="26" t="s">
        <v>539</v>
      </c>
      <c r="F159" s="30">
        <v>3</v>
      </c>
      <c r="G159" t="s">
        <v>755</v>
      </c>
      <c r="H159" t="s">
        <v>109</v>
      </c>
      <c r="I159" s="3"/>
      <c r="J159">
        <v>6</v>
      </c>
      <c r="K159" s="30">
        <v>2</v>
      </c>
      <c r="L159">
        <v>10.42</v>
      </c>
      <c r="M159" s="3"/>
      <c r="N159">
        <v>2</v>
      </c>
      <c r="O159">
        <v>10.373000000000001</v>
      </c>
      <c r="P159" s="3"/>
      <c r="S159" s="3"/>
    </row>
    <row r="160" spans="1:19" x14ac:dyDescent="0.35">
      <c r="A160" s="25" t="s">
        <v>288</v>
      </c>
      <c r="B160" s="25">
        <v>2018</v>
      </c>
      <c r="C160" s="98">
        <v>43450</v>
      </c>
      <c r="D160" s="25" t="s">
        <v>66</v>
      </c>
      <c r="E160" s="26" t="s">
        <v>539</v>
      </c>
      <c r="F160" s="30">
        <v>4</v>
      </c>
      <c r="G160" t="s">
        <v>112</v>
      </c>
      <c r="H160" t="s">
        <v>75</v>
      </c>
      <c r="I160" s="3"/>
      <c r="J160">
        <v>4</v>
      </c>
      <c r="K160" s="30">
        <v>1</v>
      </c>
      <c r="L160">
        <v>10.669</v>
      </c>
      <c r="M160" s="3"/>
      <c r="N160">
        <v>1</v>
      </c>
      <c r="O160">
        <v>10.199999999999999</v>
      </c>
      <c r="P160" s="3"/>
      <c r="S160" s="3"/>
    </row>
    <row r="161" spans="1:19" x14ac:dyDescent="0.35">
      <c r="A161" s="25" t="s">
        <v>288</v>
      </c>
      <c r="B161" s="25">
        <v>2018</v>
      </c>
      <c r="C161" s="98">
        <v>43450</v>
      </c>
      <c r="D161" s="25" t="s">
        <v>66</v>
      </c>
      <c r="E161" s="26" t="s">
        <v>539</v>
      </c>
      <c r="F161" s="30">
        <v>4</v>
      </c>
      <c r="G161" t="s">
        <v>128</v>
      </c>
      <c r="H161" t="s">
        <v>104</v>
      </c>
      <c r="I161" s="3"/>
      <c r="J161">
        <v>5</v>
      </c>
      <c r="K161" s="30">
        <v>2</v>
      </c>
      <c r="L161" t="s">
        <v>536</v>
      </c>
      <c r="M161" s="3"/>
      <c r="N161">
        <v>2</v>
      </c>
      <c r="O161">
        <v>10.362</v>
      </c>
      <c r="P161" s="3"/>
      <c r="S161" s="3"/>
    </row>
    <row r="162" spans="1:19" x14ac:dyDescent="0.35">
      <c r="A162" s="25" t="s">
        <v>288</v>
      </c>
      <c r="B162" s="25">
        <v>2018</v>
      </c>
      <c r="C162" s="98">
        <v>43450</v>
      </c>
      <c r="D162" s="25" t="s">
        <v>66</v>
      </c>
      <c r="E162" s="26" t="s">
        <v>540</v>
      </c>
      <c r="F162" s="30">
        <v>1</v>
      </c>
      <c r="G162" t="s">
        <v>92</v>
      </c>
      <c r="H162" t="s">
        <v>23</v>
      </c>
      <c r="I162" s="3"/>
      <c r="J162">
        <v>1</v>
      </c>
      <c r="K162" s="30">
        <v>2</v>
      </c>
      <c r="L162">
        <v>15.459999999999999</v>
      </c>
      <c r="M162" s="3"/>
      <c r="N162">
        <v>1</v>
      </c>
      <c r="O162">
        <v>10.182</v>
      </c>
      <c r="P162" s="3"/>
      <c r="Q162">
        <v>1</v>
      </c>
      <c r="R162">
        <v>10.26</v>
      </c>
      <c r="S162" s="3"/>
    </row>
    <row r="163" spans="1:19" x14ac:dyDescent="0.35">
      <c r="A163" s="25" t="s">
        <v>288</v>
      </c>
      <c r="B163" s="25">
        <v>2018</v>
      </c>
      <c r="C163" s="98">
        <v>43450</v>
      </c>
      <c r="D163" s="25" t="s">
        <v>66</v>
      </c>
      <c r="E163" s="26" t="s">
        <v>540</v>
      </c>
      <c r="F163" s="30">
        <v>1</v>
      </c>
      <c r="G163" t="s">
        <v>112</v>
      </c>
      <c r="H163" t="s">
        <v>75</v>
      </c>
      <c r="I163" s="3"/>
      <c r="J163">
        <v>4</v>
      </c>
      <c r="K163" s="30">
        <v>1</v>
      </c>
      <c r="L163">
        <v>11.013999999999999</v>
      </c>
      <c r="M163" s="3"/>
      <c r="N163">
        <v>2</v>
      </c>
      <c r="O163">
        <v>10.231</v>
      </c>
      <c r="P163" s="3"/>
      <c r="Q163">
        <v>2</v>
      </c>
      <c r="R163">
        <v>10.353</v>
      </c>
      <c r="S163" s="3"/>
    </row>
    <row r="164" spans="1:19" x14ac:dyDescent="0.35">
      <c r="A164" s="25" t="s">
        <v>288</v>
      </c>
      <c r="B164" s="25">
        <v>2018</v>
      </c>
      <c r="C164" s="98">
        <v>43450</v>
      </c>
      <c r="D164" s="25" t="s">
        <v>66</v>
      </c>
      <c r="E164" s="26" t="s">
        <v>540</v>
      </c>
      <c r="F164" s="30">
        <v>2</v>
      </c>
      <c r="G164" t="s">
        <v>106</v>
      </c>
      <c r="H164" t="s">
        <v>102</v>
      </c>
      <c r="I164" s="3"/>
      <c r="J164">
        <v>2</v>
      </c>
      <c r="K164" s="30">
        <v>1</v>
      </c>
      <c r="L164">
        <v>10.536</v>
      </c>
      <c r="M164" s="3"/>
      <c r="N164">
        <v>2</v>
      </c>
      <c r="O164">
        <v>10.144</v>
      </c>
      <c r="P164" s="3"/>
      <c r="Q164">
        <v>1</v>
      </c>
      <c r="R164">
        <v>10.412000000000001</v>
      </c>
      <c r="S164" s="3"/>
    </row>
    <row r="165" spans="1:19" x14ac:dyDescent="0.35">
      <c r="A165" s="25" t="s">
        <v>288</v>
      </c>
      <c r="B165" s="25">
        <v>2018</v>
      </c>
      <c r="C165" s="98">
        <v>43450</v>
      </c>
      <c r="D165" s="25" t="s">
        <v>66</v>
      </c>
      <c r="E165" s="26" t="s">
        <v>540</v>
      </c>
      <c r="F165" s="30">
        <v>2</v>
      </c>
      <c r="G165" t="s">
        <v>22</v>
      </c>
      <c r="H165" t="s">
        <v>23</v>
      </c>
      <c r="I165" s="3"/>
      <c r="J165">
        <v>3</v>
      </c>
      <c r="K165" s="30">
        <v>2</v>
      </c>
      <c r="L165">
        <v>10.629999999999999</v>
      </c>
      <c r="M165" s="3"/>
      <c r="N165">
        <v>1</v>
      </c>
      <c r="O165">
        <v>9.9860000000000007</v>
      </c>
      <c r="P165" s="3"/>
      <c r="Q165">
        <v>2</v>
      </c>
      <c r="R165">
        <v>10.724</v>
      </c>
      <c r="S165" s="3"/>
    </row>
    <row r="166" spans="1:19" x14ac:dyDescent="0.35">
      <c r="A166" s="25" t="s">
        <v>288</v>
      </c>
      <c r="B166" s="25">
        <v>2018</v>
      </c>
      <c r="C166" s="98">
        <v>43450</v>
      </c>
      <c r="D166" s="25" t="s">
        <v>66</v>
      </c>
      <c r="E166" s="26" t="s">
        <v>64</v>
      </c>
      <c r="F166" t="s">
        <v>541</v>
      </c>
      <c r="G166" t="s">
        <v>92</v>
      </c>
      <c r="H166" t="s">
        <v>23</v>
      </c>
      <c r="I166" s="3"/>
      <c r="J166">
        <v>1</v>
      </c>
      <c r="K166" s="30">
        <v>1</v>
      </c>
      <c r="L166">
        <v>10.108000000000001</v>
      </c>
      <c r="M166" s="3"/>
      <c r="N166">
        <v>1</v>
      </c>
      <c r="O166">
        <v>10.282</v>
      </c>
      <c r="P166" s="3"/>
      <c r="S166" s="3"/>
    </row>
    <row r="167" spans="1:19" x14ac:dyDescent="0.35">
      <c r="A167" s="25" t="s">
        <v>288</v>
      </c>
      <c r="B167" s="25">
        <v>2018</v>
      </c>
      <c r="C167" s="98">
        <v>43450</v>
      </c>
      <c r="D167" s="25" t="s">
        <v>66</v>
      </c>
      <c r="E167" s="26" t="s">
        <v>64</v>
      </c>
      <c r="F167" t="s">
        <v>541</v>
      </c>
      <c r="G167" t="s">
        <v>106</v>
      </c>
      <c r="H167" t="s">
        <v>102</v>
      </c>
      <c r="I167" s="3"/>
      <c r="J167">
        <v>2</v>
      </c>
      <c r="K167" s="30">
        <v>2</v>
      </c>
      <c r="L167">
        <v>10.200000000000001</v>
      </c>
      <c r="M167" s="3"/>
      <c r="N167">
        <v>2</v>
      </c>
      <c r="O167">
        <v>10.693</v>
      </c>
      <c r="P167" s="3"/>
      <c r="S167" s="3"/>
    </row>
    <row r="168" spans="1:19" x14ac:dyDescent="0.35">
      <c r="A168" s="25" t="s">
        <v>288</v>
      </c>
      <c r="B168" s="25">
        <v>2018</v>
      </c>
      <c r="C168" s="98">
        <v>43450</v>
      </c>
      <c r="D168" s="25" t="s">
        <v>66</v>
      </c>
      <c r="E168" s="26" t="s">
        <v>64</v>
      </c>
      <c r="F168" t="s">
        <v>542</v>
      </c>
      <c r="G168" t="s">
        <v>22</v>
      </c>
      <c r="H168" t="s">
        <v>23</v>
      </c>
      <c r="I168" s="3"/>
      <c r="J168">
        <v>3</v>
      </c>
      <c r="K168" s="30">
        <v>2</v>
      </c>
      <c r="L168">
        <v>10.472000000000001</v>
      </c>
      <c r="M168" s="3"/>
      <c r="N168">
        <v>1</v>
      </c>
      <c r="O168">
        <v>10.595000000000001</v>
      </c>
      <c r="P168" s="3"/>
      <c r="Q168">
        <v>1</v>
      </c>
      <c r="R168">
        <v>10.294</v>
      </c>
      <c r="S168" s="3"/>
    </row>
    <row r="169" spans="1:19" x14ac:dyDescent="0.35">
      <c r="A169" s="25" t="s">
        <v>288</v>
      </c>
      <c r="B169" s="25">
        <v>2018</v>
      </c>
      <c r="C169" s="98">
        <v>43450</v>
      </c>
      <c r="D169" s="25" t="s">
        <v>66</v>
      </c>
      <c r="E169" s="26" t="s">
        <v>64</v>
      </c>
      <c r="F169" t="s">
        <v>542</v>
      </c>
      <c r="G169" t="s">
        <v>112</v>
      </c>
      <c r="H169" t="s">
        <v>75</v>
      </c>
      <c r="I169" s="3"/>
      <c r="J169">
        <v>4</v>
      </c>
      <c r="K169" s="30">
        <v>1</v>
      </c>
      <c r="L169">
        <v>10.451000000000001</v>
      </c>
      <c r="M169" s="3"/>
      <c r="N169">
        <v>2</v>
      </c>
      <c r="O169">
        <v>10.716000000000001</v>
      </c>
      <c r="P169" s="3"/>
      <c r="Q169">
        <v>2</v>
      </c>
      <c r="R169">
        <v>11.473000000000001</v>
      </c>
      <c r="S169" s="3"/>
    </row>
    <row r="170" spans="1:19" x14ac:dyDescent="0.35">
      <c r="A170" s="34" t="s">
        <v>225</v>
      </c>
      <c r="B170" s="34">
        <v>2019</v>
      </c>
      <c r="C170" s="143">
        <v>43485</v>
      </c>
      <c r="D170" s="34" t="s">
        <v>66</v>
      </c>
      <c r="E170" s="26" t="s">
        <v>535</v>
      </c>
      <c r="F170" s="49">
        <v>1</v>
      </c>
      <c r="G170" t="s">
        <v>960</v>
      </c>
      <c r="H170" t="s">
        <v>27</v>
      </c>
      <c r="I170" s="3"/>
      <c r="J170">
        <v>9</v>
      </c>
      <c r="K170" s="30">
        <v>1</v>
      </c>
      <c r="L170">
        <v>10.625999999999999</v>
      </c>
      <c r="M170" s="3"/>
      <c r="P170" s="3"/>
    </row>
    <row r="171" spans="1:19" x14ac:dyDescent="0.35">
      <c r="A171" s="34" t="s">
        <v>225</v>
      </c>
      <c r="B171" s="34">
        <v>2019</v>
      </c>
      <c r="C171" s="143">
        <v>43485</v>
      </c>
      <c r="D171" s="34" t="s">
        <v>66</v>
      </c>
      <c r="E171" s="26" t="s">
        <v>535</v>
      </c>
      <c r="F171" s="49">
        <v>1</v>
      </c>
      <c r="G171" t="s">
        <v>915</v>
      </c>
      <c r="H171" t="s">
        <v>95</v>
      </c>
      <c r="I171" s="3"/>
      <c r="J171">
        <v>26</v>
      </c>
      <c r="K171" s="30">
        <v>2</v>
      </c>
      <c r="L171">
        <v>10.702</v>
      </c>
      <c r="M171" s="3"/>
      <c r="P171" s="3"/>
    </row>
    <row r="172" spans="1:19" x14ac:dyDescent="0.35">
      <c r="A172" s="34" t="s">
        <v>225</v>
      </c>
      <c r="B172" s="34">
        <v>2019</v>
      </c>
      <c r="C172" s="143">
        <v>43485</v>
      </c>
      <c r="D172" s="34" t="s">
        <v>66</v>
      </c>
      <c r="E172" s="26" t="s">
        <v>535</v>
      </c>
      <c r="F172" s="49">
        <v>2</v>
      </c>
      <c r="G172" t="s">
        <v>756</v>
      </c>
      <c r="H172" t="s">
        <v>82</v>
      </c>
      <c r="I172" s="3"/>
      <c r="J172">
        <v>10</v>
      </c>
      <c r="K172" s="30">
        <v>1</v>
      </c>
      <c r="L172">
        <v>10.659000000000001</v>
      </c>
      <c r="M172" s="3"/>
      <c r="P172" s="3"/>
    </row>
    <row r="173" spans="1:19" x14ac:dyDescent="0.35">
      <c r="A173" s="34" t="s">
        <v>225</v>
      </c>
      <c r="B173" s="34">
        <v>2019</v>
      </c>
      <c r="C173" s="143">
        <v>43485</v>
      </c>
      <c r="D173" s="34" t="s">
        <v>66</v>
      </c>
      <c r="E173" s="26" t="s">
        <v>535</v>
      </c>
      <c r="F173" s="49">
        <v>2</v>
      </c>
      <c r="G173" t="s">
        <v>1047</v>
      </c>
      <c r="H173" t="s">
        <v>198</v>
      </c>
      <c r="I173" s="3"/>
      <c r="J173">
        <v>25</v>
      </c>
      <c r="K173" s="30">
        <v>2</v>
      </c>
      <c r="L173">
        <v>10.815000000000001</v>
      </c>
      <c r="M173" s="3"/>
      <c r="P173" s="3"/>
    </row>
    <row r="174" spans="1:19" x14ac:dyDescent="0.35">
      <c r="A174" s="34" t="s">
        <v>225</v>
      </c>
      <c r="B174" s="34">
        <v>2019</v>
      </c>
      <c r="C174" s="143">
        <v>43485</v>
      </c>
      <c r="D174" s="34" t="s">
        <v>66</v>
      </c>
      <c r="E174" s="26" t="s">
        <v>535</v>
      </c>
      <c r="F174">
        <v>3</v>
      </c>
      <c r="G174" t="s">
        <v>201</v>
      </c>
      <c r="H174" t="s">
        <v>39</v>
      </c>
      <c r="I174" s="3"/>
      <c r="J174">
        <v>7</v>
      </c>
      <c r="K174" s="30">
        <v>1</v>
      </c>
      <c r="L174">
        <v>10.23</v>
      </c>
      <c r="M174" s="3"/>
      <c r="P174" s="3"/>
    </row>
    <row r="175" spans="1:19" x14ac:dyDescent="0.35">
      <c r="A175" s="34" t="s">
        <v>225</v>
      </c>
      <c r="B175" s="34">
        <v>2019</v>
      </c>
      <c r="C175" s="143">
        <v>43485</v>
      </c>
      <c r="D175" s="34" t="s">
        <v>66</v>
      </c>
      <c r="E175" s="26" t="s">
        <v>535</v>
      </c>
      <c r="F175">
        <v>3</v>
      </c>
      <c r="G175" t="s">
        <v>134</v>
      </c>
      <c r="H175" t="s">
        <v>216</v>
      </c>
      <c r="I175" s="3"/>
      <c r="J175">
        <v>24</v>
      </c>
      <c r="K175" s="30">
        <v>2</v>
      </c>
      <c r="L175">
        <v>10.445</v>
      </c>
      <c r="M175" s="3"/>
      <c r="P175" s="3"/>
    </row>
    <row r="176" spans="1:19" x14ac:dyDescent="0.35">
      <c r="A176" s="34" t="s">
        <v>225</v>
      </c>
      <c r="B176" s="34">
        <v>2019</v>
      </c>
      <c r="C176" s="143">
        <v>43485</v>
      </c>
      <c r="D176" s="34" t="s">
        <v>66</v>
      </c>
      <c r="E176" s="26" t="s">
        <v>535</v>
      </c>
      <c r="F176">
        <v>4</v>
      </c>
      <c r="G176" t="s">
        <v>257</v>
      </c>
      <c r="H176" t="s">
        <v>31</v>
      </c>
      <c r="I176" s="3"/>
      <c r="J176">
        <v>8</v>
      </c>
      <c r="K176" s="30">
        <v>1</v>
      </c>
      <c r="L176">
        <v>10.500999999999999</v>
      </c>
      <c r="M176" s="3"/>
      <c r="P176" s="3"/>
    </row>
    <row r="177" spans="1:16" x14ac:dyDescent="0.35">
      <c r="A177" s="34" t="s">
        <v>225</v>
      </c>
      <c r="B177" s="34">
        <v>2019</v>
      </c>
      <c r="C177" s="143">
        <v>43485</v>
      </c>
      <c r="D177" s="34" t="s">
        <v>66</v>
      </c>
      <c r="E177" s="26" t="s">
        <v>535</v>
      </c>
      <c r="F177">
        <v>4</v>
      </c>
      <c r="G177" t="s">
        <v>209</v>
      </c>
      <c r="H177" t="s">
        <v>198</v>
      </c>
      <c r="I177" s="3"/>
      <c r="J177">
        <v>23</v>
      </c>
      <c r="K177" s="30">
        <v>2</v>
      </c>
      <c r="L177">
        <v>10.548</v>
      </c>
      <c r="M177" s="3"/>
      <c r="P177" s="3"/>
    </row>
    <row r="178" spans="1:16" x14ac:dyDescent="0.35">
      <c r="A178" s="34" t="s">
        <v>225</v>
      </c>
      <c r="B178" s="34">
        <v>2019</v>
      </c>
      <c r="C178" s="143">
        <v>43485</v>
      </c>
      <c r="D178" s="34" t="s">
        <v>66</v>
      </c>
      <c r="E178" s="26" t="s">
        <v>535</v>
      </c>
      <c r="F178">
        <v>5</v>
      </c>
      <c r="G178" t="s">
        <v>213</v>
      </c>
      <c r="H178" t="s">
        <v>42</v>
      </c>
      <c r="I178" s="3"/>
      <c r="J178">
        <v>11</v>
      </c>
      <c r="K178" s="30">
        <v>1</v>
      </c>
      <c r="L178">
        <v>10.464</v>
      </c>
      <c r="M178" s="3"/>
      <c r="P178" s="3"/>
    </row>
    <row r="179" spans="1:16" x14ac:dyDescent="0.35">
      <c r="A179" s="34" t="s">
        <v>225</v>
      </c>
      <c r="B179" s="34">
        <v>2019</v>
      </c>
      <c r="C179" s="143">
        <v>43485</v>
      </c>
      <c r="D179" s="34" t="s">
        <v>66</v>
      </c>
      <c r="E179" s="26" t="s">
        <v>535</v>
      </c>
      <c r="F179">
        <v>5</v>
      </c>
      <c r="G179" t="s">
        <v>208</v>
      </c>
      <c r="H179" t="s">
        <v>58</v>
      </c>
      <c r="I179" s="3"/>
      <c r="J179">
        <v>22</v>
      </c>
      <c r="K179" s="30">
        <v>2</v>
      </c>
      <c r="L179">
        <v>10.513</v>
      </c>
      <c r="M179" s="3"/>
      <c r="P179" s="3"/>
    </row>
    <row r="180" spans="1:16" x14ac:dyDescent="0.35">
      <c r="A180" s="34" t="s">
        <v>225</v>
      </c>
      <c r="B180" s="34">
        <v>2019</v>
      </c>
      <c r="C180" s="143">
        <v>43485</v>
      </c>
      <c r="D180" s="34" t="s">
        <v>66</v>
      </c>
      <c r="E180" s="26" t="s">
        <v>535</v>
      </c>
      <c r="F180">
        <v>6</v>
      </c>
      <c r="G180" t="s">
        <v>183</v>
      </c>
      <c r="H180" t="s">
        <v>33</v>
      </c>
      <c r="I180" s="3"/>
      <c r="J180">
        <v>12</v>
      </c>
      <c r="K180" s="30">
        <v>1</v>
      </c>
      <c r="L180">
        <v>10.462999999999999</v>
      </c>
      <c r="M180" s="3"/>
      <c r="P180" s="3"/>
    </row>
    <row r="181" spans="1:16" x14ac:dyDescent="0.35">
      <c r="A181" s="34" t="s">
        <v>225</v>
      </c>
      <c r="B181" s="34">
        <v>2019</v>
      </c>
      <c r="C181" s="143">
        <v>43485</v>
      </c>
      <c r="D181" s="34" t="s">
        <v>66</v>
      </c>
      <c r="E181" s="26" t="s">
        <v>535</v>
      </c>
      <c r="F181">
        <v>6</v>
      </c>
      <c r="G181" t="s">
        <v>248</v>
      </c>
      <c r="H181" t="s">
        <v>1125</v>
      </c>
      <c r="I181" s="3"/>
      <c r="J181">
        <v>21</v>
      </c>
      <c r="K181" s="30">
        <v>2</v>
      </c>
      <c r="L181">
        <v>10.665999999999999</v>
      </c>
      <c r="M181" s="3"/>
      <c r="P181" s="3"/>
    </row>
    <row r="182" spans="1:16" x14ac:dyDescent="0.35">
      <c r="A182" s="34" t="s">
        <v>225</v>
      </c>
      <c r="B182" s="34">
        <v>2019</v>
      </c>
      <c r="C182" s="143">
        <v>43485</v>
      </c>
      <c r="D182" s="34" t="s">
        <v>66</v>
      </c>
      <c r="E182" s="26" t="s">
        <v>535</v>
      </c>
      <c r="F182">
        <v>7</v>
      </c>
      <c r="G182" t="s">
        <v>1009</v>
      </c>
      <c r="H182" t="s">
        <v>37</v>
      </c>
      <c r="I182" s="3"/>
      <c r="J182">
        <v>13</v>
      </c>
      <c r="K182" s="30">
        <v>1</v>
      </c>
      <c r="L182">
        <v>10.420999999999999</v>
      </c>
      <c r="M182" s="3"/>
      <c r="P182" s="3"/>
    </row>
    <row r="183" spans="1:16" x14ac:dyDescent="0.35">
      <c r="A183" s="34" t="s">
        <v>225</v>
      </c>
      <c r="B183" s="34">
        <v>2019</v>
      </c>
      <c r="C183" s="143">
        <v>43485</v>
      </c>
      <c r="D183" s="34" t="s">
        <v>66</v>
      </c>
      <c r="E183" s="26" t="s">
        <v>535</v>
      </c>
      <c r="F183">
        <v>7</v>
      </c>
      <c r="G183" t="s">
        <v>961</v>
      </c>
      <c r="H183" t="s">
        <v>58</v>
      </c>
      <c r="I183" s="3"/>
      <c r="J183">
        <v>20</v>
      </c>
      <c r="K183" s="30">
        <v>2</v>
      </c>
      <c r="L183">
        <v>10.786</v>
      </c>
      <c r="M183" s="3"/>
      <c r="P183" s="3"/>
    </row>
    <row r="184" spans="1:16" x14ac:dyDescent="0.35">
      <c r="A184" s="34" t="s">
        <v>225</v>
      </c>
      <c r="B184" s="34">
        <v>2019</v>
      </c>
      <c r="C184" s="143">
        <v>43485</v>
      </c>
      <c r="D184" s="34" t="s">
        <v>66</v>
      </c>
      <c r="E184" s="26" t="s">
        <v>535</v>
      </c>
      <c r="F184">
        <v>8</v>
      </c>
      <c r="G184" t="s">
        <v>193</v>
      </c>
      <c r="H184" t="s">
        <v>31</v>
      </c>
      <c r="I184" s="3"/>
      <c r="J184">
        <v>14</v>
      </c>
      <c r="K184" s="30">
        <v>1</v>
      </c>
      <c r="L184">
        <v>10.555999999999999</v>
      </c>
      <c r="M184" s="3"/>
      <c r="P184" s="3"/>
    </row>
    <row r="185" spans="1:16" x14ac:dyDescent="0.35">
      <c r="A185" s="34" t="s">
        <v>225</v>
      </c>
      <c r="B185" s="34">
        <v>2019</v>
      </c>
      <c r="C185" s="143">
        <v>43485</v>
      </c>
      <c r="D185" s="34" t="s">
        <v>66</v>
      </c>
      <c r="E185" s="26" t="s">
        <v>535</v>
      </c>
      <c r="F185">
        <v>8</v>
      </c>
      <c r="G185" t="s">
        <v>287</v>
      </c>
      <c r="H185" t="s">
        <v>227</v>
      </c>
      <c r="I185" s="3"/>
      <c r="J185">
        <v>19</v>
      </c>
      <c r="K185" s="30">
        <v>2</v>
      </c>
      <c r="L185">
        <v>10.607999999999999</v>
      </c>
      <c r="M185" s="3"/>
      <c r="P185" s="3"/>
    </row>
    <row r="186" spans="1:16" x14ac:dyDescent="0.35">
      <c r="A186" s="34" t="s">
        <v>225</v>
      </c>
      <c r="B186" s="34">
        <v>2019</v>
      </c>
      <c r="C186" s="143">
        <v>43485</v>
      </c>
      <c r="D186" s="34" t="s">
        <v>66</v>
      </c>
      <c r="E186" s="26" t="s">
        <v>535</v>
      </c>
      <c r="F186">
        <v>9</v>
      </c>
      <c r="G186" t="s">
        <v>781</v>
      </c>
      <c r="H186" t="s">
        <v>46</v>
      </c>
      <c r="I186" s="3"/>
      <c r="J186">
        <v>16</v>
      </c>
      <c r="K186" s="30">
        <v>1</v>
      </c>
      <c r="L186">
        <v>10.609</v>
      </c>
      <c r="M186" s="3"/>
      <c r="P186" s="3"/>
    </row>
    <row r="187" spans="1:16" x14ac:dyDescent="0.35">
      <c r="A187" s="34" t="s">
        <v>225</v>
      </c>
      <c r="B187" s="34">
        <v>2019</v>
      </c>
      <c r="C187" s="143">
        <v>43485</v>
      </c>
      <c r="D187" s="34" t="s">
        <v>66</v>
      </c>
      <c r="E187" s="26" t="s">
        <v>535</v>
      </c>
      <c r="F187">
        <v>9</v>
      </c>
      <c r="G187" t="s">
        <v>41</v>
      </c>
      <c r="H187" t="s">
        <v>42</v>
      </c>
      <c r="I187" s="3"/>
      <c r="J187">
        <v>17</v>
      </c>
      <c r="K187" s="30">
        <v>2</v>
      </c>
      <c r="L187">
        <v>10.667</v>
      </c>
      <c r="M187" s="3"/>
      <c r="P187" s="3"/>
    </row>
    <row r="188" spans="1:16" x14ac:dyDescent="0.35">
      <c r="A188" s="34" t="s">
        <v>225</v>
      </c>
      <c r="B188" s="34">
        <v>2019</v>
      </c>
      <c r="C188" s="143">
        <v>43485</v>
      </c>
      <c r="D188" s="34" t="s">
        <v>66</v>
      </c>
      <c r="E188" s="26" t="s">
        <v>535</v>
      </c>
      <c r="F188">
        <v>10</v>
      </c>
      <c r="G188" t="s">
        <v>59</v>
      </c>
      <c r="H188" t="s">
        <v>37</v>
      </c>
      <c r="I188" s="3"/>
      <c r="J188">
        <v>15</v>
      </c>
      <c r="K188" s="30">
        <v>1</v>
      </c>
      <c r="L188">
        <v>10.279</v>
      </c>
      <c r="M188" s="3"/>
      <c r="P188" s="3"/>
    </row>
    <row r="189" spans="1:16" x14ac:dyDescent="0.35">
      <c r="A189" s="34" t="s">
        <v>225</v>
      </c>
      <c r="B189" s="34">
        <v>2019</v>
      </c>
      <c r="C189" s="143">
        <v>43485</v>
      </c>
      <c r="D189" s="34" t="s">
        <v>66</v>
      </c>
      <c r="E189" s="26" t="s">
        <v>535</v>
      </c>
      <c r="F189">
        <v>10</v>
      </c>
      <c r="G189" t="s">
        <v>93</v>
      </c>
      <c r="H189" t="s">
        <v>52</v>
      </c>
      <c r="I189" s="3"/>
      <c r="J189">
        <v>18</v>
      </c>
      <c r="K189" s="30">
        <v>2</v>
      </c>
      <c r="L189">
        <v>10.315</v>
      </c>
      <c r="M189" s="3"/>
      <c r="P189" s="3"/>
    </row>
    <row r="190" spans="1:16" x14ac:dyDescent="0.35">
      <c r="A190" s="34" t="s">
        <v>225</v>
      </c>
      <c r="B190" s="34">
        <v>2019</v>
      </c>
      <c r="C190" s="143">
        <v>43485</v>
      </c>
      <c r="D190" s="34" t="s">
        <v>66</v>
      </c>
      <c r="E190" s="26" t="s">
        <v>538</v>
      </c>
      <c r="F190">
        <v>1</v>
      </c>
      <c r="G190" t="s">
        <v>202</v>
      </c>
      <c r="H190" t="s">
        <v>46</v>
      </c>
      <c r="I190" s="3"/>
      <c r="J190">
        <v>2</v>
      </c>
      <c r="K190" s="30">
        <v>1</v>
      </c>
      <c r="L190">
        <v>10.193</v>
      </c>
      <c r="M190" s="3"/>
      <c r="P190" s="3"/>
    </row>
    <row r="191" spans="1:16" x14ac:dyDescent="0.35">
      <c r="A191" s="34" t="s">
        <v>225</v>
      </c>
      <c r="B191" s="34">
        <v>2019</v>
      </c>
      <c r="C191" s="143">
        <v>43485</v>
      </c>
      <c r="D191" s="34" t="s">
        <v>66</v>
      </c>
      <c r="E191" s="26" t="s">
        <v>538</v>
      </c>
      <c r="F191">
        <v>1</v>
      </c>
      <c r="G191" t="s">
        <v>59</v>
      </c>
      <c r="H191" t="s">
        <v>37</v>
      </c>
      <c r="I191" s="3"/>
      <c r="J191">
        <v>15</v>
      </c>
      <c r="K191" s="30">
        <v>2</v>
      </c>
      <c r="L191">
        <v>10.260999999999999</v>
      </c>
      <c r="M191" s="3"/>
      <c r="P191" s="3"/>
    </row>
    <row r="192" spans="1:16" x14ac:dyDescent="0.35">
      <c r="A192" s="34" t="s">
        <v>225</v>
      </c>
      <c r="B192" s="34">
        <v>2019</v>
      </c>
      <c r="C192" s="143">
        <v>43485</v>
      </c>
      <c r="D192" s="34" t="s">
        <v>66</v>
      </c>
      <c r="E192" s="26" t="s">
        <v>538</v>
      </c>
      <c r="F192">
        <v>2</v>
      </c>
      <c r="G192" t="s">
        <v>242</v>
      </c>
      <c r="H192" t="s">
        <v>102</v>
      </c>
      <c r="I192" s="3"/>
      <c r="J192">
        <v>1</v>
      </c>
      <c r="K192" s="30">
        <v>1</v>
      </c>
      <c r="L192">
        <v>10.363</v>
      </c>
      <c r="M192" s="3"/>
      <c r="P192" s="3"/>
    </row>
    <row r="193" spans="1:16" x14ac:dyDescent="0.35">
      <c r="A193" s="34" t="s">
        <v>225</v>
      </c>
      <c r="B193" s="34">
        <v>2019</v>
      </c>
      <c r="C193" s="143">
        <v>43485</v>
      </c>
      <c r="D193" s="34" t="s">
        <v>66</v>
      </c>
      <c r="E193" s="26" t="s">
        <v>538</v>
      </c>
      <c r="F193">
        <v>2</v>
      </c>
      <c r="G193" t="s">
        <v>781</v>
      </c>
      <c r="H193" t="s">
        <v>46</v>
      </c>
      <c r="I193" s="3"/>
      <c r="J193">
        <v>16</v>
      </c>
      <c r="K193" s="30">
        <v>2</v>
      </c>
      <c r="L193">
        <v>10.865</v>
      </c>
      <c r="M193" s="3"/>
      <c r="P193" s="3"/>
    </row>
    <row r="194" spans="1:16" x14ac:dyDescent="0.35">
      <c r="A194" s="34" t="s">
        <v>225</v>
      </c>
      <c r="B194" s="34">
        <v>2019</v>
      </c>
      <c r="C194" s="143">
        <v>43485</v>
      </c>
      <c r="D194" s="34" t="s">
        <v>66</v>
      </c>
      <c r="E194" s="26" t="s">
        <v>538</v>
      </c>
      <c r="F194">
        <v>3</v>
      </c>
      <c r="G194" t="s">
        <v>286</v>
      </c>
      <c r="H194" t="s">
        <v>102</v>
      </c>
      <c r="I194" s="3"/>
      <c r="J194">
        <v>5</v>
      </c>
      <c r="K194" s="30">
        <v>1</v>
      </c>
      <c r="L194">
        <v>10.605</v>
      </c>
      <c r="M194" s="3"/>
      <c r="P194" s="3"/>
    </row>
    <row r="195" spans="1:16" x14ac:dyDescent="0.35">
      <c r="A195" s="34" t="s">
        <v>225</v>
      </c>
      <c r="B195" s="34">
        <v>2019</v>
      </c>
      <c r="C195" s="143">
        <v>43485</v>
      </c>
      <c r="D195" s="34" t="s">
        <v>66</v>
      </c>
      <c r="E195" s="26" t="s">
        <v>538</v>
      </c>
      <c r="F195">
        <v>3</v>
      </c>
      <c r="G195" t="s">
        <v>193</v>
      </c>
      <c r="H195" t="s">
        <v>31</v>
      </c>
      <c r="I195" s="3"/>
      <c r="J195">
        <v>14</v>
      </c>
      <c r="K195" s="30">
        <v>2</v>
      </c>
      <c r="L195">
        <v>11.217000000000001</v>
      </c>
      <c r="M195" s="3"/>
      <c r="P195" s="3"/>
    </row>
    <row r="196" spans="1:16" x14ac:dyDescent="0.35">
      <c r="A196" s="34" t="s">
        <v>225</v>
      </c>
      <c r="B196" s="34">
        <v>2019</v>
      </c>
      <c r="C196" s="143">
        <v>43485</v>
      </c>
      <c r="D196" s="34" t="s">
        <v>66</v>
      </c>
      <c r="E196" s="26" t="s">
        <v>538</v>
      </c>
      <c r="F196">
        <v>4</v>
      </c>
      <c r="G196" t="s">
        <v>129</v>
      </c>
      <c r="H196" t="s">
        <v>35</v>
      </c>
      <c r="I196" s="3"/>
      <c r="J196">
        <v>6</v>
      </c>
      <c r="K196" s="30">
        <v>1</v>
      </c>
      <c r="L196">
        <v>10.4</v>
      </c>
      <c r="M196" s="3"/>
      <c r="P196" s="3"/>
    </row>
    <row r="197" spans="1:16" x14ac:dyDescent="0.35">
      <c r="A197" s="34" t="s">
        <v>225</v>
      </c>
      <c r="B197" s="34">
        <v>2019</v>
      </c>
      <c r="C197" s="143">
        <v>43485</v>
      </c>
      <c r="D197" s="34" t="s">
        <v>66</v>
      </c>
      <c r="E197" s="26" t="s">
        <v>538</v>
      </c>
      <c r="F197">
        <v>4</v>
      </c>
      <c r="G197" t="s">
        <v>1009</v>
      </c>
      <c r="H197" t="s">
        <v>37</v>
      </c>
      <c r="I197" s="3"/>
      <c r="J197">
        <v>13</v>
      </c>
      <c r="K197" s="30">
        <v>2</v>
      </c>
      <c r="L197">
        <v>10.852</v>
      </c>
      <c r="M197" s="3"/>
      <c r="P197" s="3"/>
    </row>
    <row r="198" spans="1:16" x14ac:dyDescent="0.35">
      <c r="A198" s="34" t="s">
        <v>225</v>
      </c>
      <c r="B198" s="34">
        <v>2019</v>
      </c>
      <c r="C198" s="143">
        <v>43485</v>
      </c>
      <c r="D198" s="34" t="s">
        <v>66</v>
      </c>
      <c r="E198" s="26" t="s">
        <v>538</v>
      </c>
      <c r="F198">
        <v>5</v>
      </c>
      <c r="G198" t="s">
        <v>955</v>
      </c>
      <c r="H198" t="s">
        <v>35</v>
      </c>
      <c r="I198" s="3"/>
      <c r="J198">
        <v>4</v>
      </c>
      <c r="K198" s="30">
        <v>1</v>
      </c>
      <c r="L198">
        <v>10.039</v>
      </c>
      <c r="M198" s="3"/>
      <c r="P198" s="3"/>
    </row>
    <row r="199" spans="1:16" x14ac:dyDescent="0.35">
      <c r="A199" s="34" t="s">
        <v>225</v>
      </c>
      <c r="B199" s="34">
        <v>2019</v>
      </c>
      <c r="C199" s="143">
        <v>43485</v>
      </c>
      <c r="D199" s="34" t="s">
        <v>66</v>
      </c>
      <c r="E199" s="26" t="s">
        <v>538</v>
      </c>
      <c r="F199">
        <v>5</v>
      </c>
      <c r="G199" t="s">
        <v>183</v>
      </c>
      <c r="H199" t="s">
        <v>33</v>
      </c>
      <c r="I199" s="3"/>
      <c r="J199">
        <v>12</v>
      </c>
      <c r="K199" s="30">
        <v>2</v>
      </c>
      <c r="L199">
        <v>10.125</v>
      </c>
      <c r="M199" s="3"/>
      <c r="P199" s="3"/>
    </row>
    <row r="200" spans="1:16" x14ac:dyDescent="0.35">
      <c r="A200" s="34" t="s">
        <v>225</v>
      </c>
      <c r="B200" s="34">
        <v>2019</v>
      </c>
      <c r="C200" s="143">
        <v>43485</v>
      </c>
      <c r="D200" s="34" t="s">
        <v>66</v>
      </c>
      <c r="E200" s="26" t="s">
        <v>538</v>
      </c>
      <c r="F200">
        <v>6</v>
      </c>
      <c r="G200" t="s">
        <v>754</v>
      </c>
      <c r="H200" t="s">
        <v>27</v>
      </c>
      <c r="I200" s="3"/>
      <c r="J200">
        <v>3</v>
      </c>
      <c r="K200" s="30">
        <v>1</v>
      </c>
      <c r="L200">
        <v>10.243</v>
      </c>
      <c r="M200" s="3"/>
      <c r="P200" s="3"/>
    </row>
    <row r="201" spans="1:16" x14ac:dyDescent="0.35">
      <c r="A201" s="34" t="s">
        <v>225</v>
      </c>
      <c r="B201" s="34">
        <v>2019</v>
      </c>
      <c r="C201" s="143">
        <v>43485</v>
      </c>
      <c r="D201" s="34" t="s">
        <v>66</v>
      </c>
      <c r="E201" s="26" t="s">
        <v>538</v>
      </c>
      <c r="F201">
        <v>6</v>
      </c>
      <c r="G201" t="s">
        <v>213</v>
      </c>
      <c r="H201" t="s">
        <v>42</v>
      </c>
      <c r="I201" s="3"/>
      <c r="J201">
        <v>11</v>
      </c>
      <c r="K201" s="30">
        <v>2</v>
      </c>
      <c r="L201">
        <v>10.328000000000001</v>
      </c>
      <c r="M201" s="3"/>
      <c r="P201" s="3"/>
    </row>
    <row r="202" spans="1:16" x14ac:dyDescent="0.35">
      <c r="A202" s="34" t="s">
        <v>225</v>
      </c>
      <c r="B202" s="34">
        <v>2019</v>
      </c>
      <c r="C202" s="143">
        <v>43485</v>
      </c>
      <c r="D202" s="34" t="s">
        <v>66</v>
      </c>
      <c r="E202" s="26" t="s">
        <v>538</v>
      </c>
      <c r="F202">
        <v>7</v>
      </c>
      <c r="G202" t="s">
        <v>257</v>
      </c>
      <c r="H202" t="s">
        <v>31</v>
      </c>
      <c r="I202" s="3"/>
      <c r="J202">
        <v>8</v>
      </c>
      <c r="K202" s="30">
        <v>1</v>
      </c>
      <c r="L202">
        <v>10.284000000000001</v>
      </c>
      <c r="M202" s="3"/>
      <c r="P202" s="3"/>
    </row>
    <row r="203" spans="1:16" x14ac:dyDescent="0.35">
      <c r="A203" s="34" t="s">
        <v>225</v>
      </c>
      <c r="B203" s="34">
        <v>2019</v>
      </c>
      <c r="C203" s="143">
        <v>43485</v>
      </c>
      <c r="D203" s="34" t="s">
        <v>66</v>
      </c>
      <c r="E203" s="26" t="s">
        <v>538</v>
      </c>
      <c r="F203">
        <v>7</v>
      </c>
      <c r="G203" t="s">
        <v>960</v>
      </c>
      <c r="H203" t="s">
        <v>27</v>
      </c>
      <c r="I203" s="3"/>
      <c r="J203">
        <v>9</v>
      </c>
      <c r="K203" s="30">
        <v>2</v>
      </c>
      <c r="L203">
        <v>10.375</v>
      </c>
      <c r="M203" s="3"/>
      <c r="P203" s="3"/>
    </row>
    <row r="204" spans="1:16" x14ac:dyDescent="0.35">
      <c r="A204" s="34" t="s">
        <v>225</v>
      </c>
      <c r="B204" s="34">
        <v>2019</v>
      </c>
      <c r="C204" s="143">
        <v>43485</v>
      </c>
      <c r="D204" s="34" t="s">
        <v>66</v>
      </c>
      <c r="E204" s="26" t="s">
        <v>538</v>
      </c>
      <c r="F204">
        <v>8</v>
      </c>
      <c r="G204" t="s">
        <v>201</v>
      </c>
      <c r="H204" t="s">
        <v>39</v>
      </c>
      <c r="I204" s="3"/>
      <c r="J204">
        <v>7</v>
      </c>
      <c r="K204" s="30">
        <v>1</v>
      </c>
      <c r="L204">
        <v>10.346</v>
      </c>
      <c r="M204" s="3"/>
      <c r="P204" s="3"/>
    </row>
    <row r="205" spans="1:16" x14ac:dyDescent="0.35">
      <c r="A205" s="34" t="s">
        <v>225</v>
      </c>
      <c r="B205" s="34">
        <v>2019</v>
      </c>
      <c r="C205" s="143">
        <v>43485</v>
      </c>
      <c r="D205" s="34" t="s">
        <v>66</v>
      </c>
      <c r="E205" s="26" t="s">
        <v>538</v>
      </c>
      <c r="F205">
        <v>8</v>
      </c>
      <c r="G205" t="s">
        <v>756</v>
      </c>
      <c r="H205" t="s">
        <v>82</v>
      </c>
      <c r="I205" s="3"/>
      <c r="J205">
        <v>10</v>
      </c>
      <c r="K205" s="30">
        <v>2</v>
      </c>
      <c r="L205">
        <v>10.37</v>
      </c>
      <c r="M205" s="3"/>
      <c r="P205" s="3"/>
    </row>
    <row r="206" spans="1:16" x14ac:dyDescent="0.35">
      <c r="A206" s="34" t="s">
        <v>225</v>
      </c>
      <c r="B206" s="34">
        <v>2019</v>
      </c>
      <c r="C206" s="143">
        <v>43485</v>
      </c>
      <c r="D206" s="34" t="s">
        <v>66</v>
      </c>
      <c r="E206" s="26" t="s">
        <v>539</v>
      </c>
      <c r="F206">
        <v>1</v>
      </c>
      <c r="G206" t="s">
        <v>202</v>
      </c>
      <c r="H206" t="s">
        <v>46</v>
      </c>
      <c r="I206" s="3"/>
      <c r="J206">
        <v>2</v>
      </c>
      <c r="K206" s="30">
        <v>1</v>
      </c>
      <c r="L206">
        <v>10.205</v>
      </c>
      <c r="M206" s="3"/>
      <c r="N206">
        <v>1</v>
      </c>
      <c r="O206">
        <v>10.236000000000001</v>
      </c>
      <c r="P206" s="3"/>
    </row>
    <row r="207" spans="1:16" x14ac:dyDescent="0.35">
      <c r="A207" s="34" t="s">
        <v>225</v>
      </c>
      <c r="B207" s="34">
        <v>2019</v>
      </c>
      <c r="C207" s="143">
        <v>43485</v>
      </c>
      <c r="D207" s="34" t="s">
        <v>66</v>
      </c>
      <c r="E207" s="26" t="s">
        <v>539</v>
      </c>
      <c r="F207">
        <v>1</v>
      </c>
      <c r="G207" t="s">
        <v>201</v>
      </c>
      <c r="H207" t="s">
        <v>39</v>
      </c>
      <c r="I207" s="3"/>
      <c r="J207">
        <v>7</v>
      </c>
      <c r="K207" s="30">
        <v>2</v>
      </c>
      <c r="L207">
        <v>10.427</v>
      </c>
      <c r="M207" s="3"/>
      <c r="N207">
        <v>2</v>
      </c>
      <c r="O207">
        <v>10.302000000000001</v>
      </c>
      <c r="P207" s="3"/>
    </row>
    <row r="208" spans="1:16" x14ac:dyDescent="0.35">
      <c r="A208" s="34" t="s">
        <v>225</v>
      </c>
      <c r="B208" s="34">
        <v>2019</v>
      </c>
      <c r="C208" s="143">
        <v>43485</v>
      </c>
      <c r="D208" s="34" t="s">
        <v>66</v>
      </c>
      <c r="E208" s="26" t="s">
        <v>539</v>
      </c>
      <c r="F208">
        <v>2</v>
      </c>
      <c r="G208" t="s">
        <v>242</v>
      </c>
      <c r="H208" t="s">
        <v>102</v>
      </c>
      <c r="I208" s="3"/>
      <c r="J208">
        <v>1</v>
      </c>
      <c r="K208" s="30">
        <v>1</v>
      </c>
      <c r="L208">
        <v>10.4</v>
      </c>
      <c r="M208" s="3"/>
      <c r="N208">
        <v>1</v>
      </c>
      <c r="O208">
        <v>10.148</v>
      </c>
      <c r="P208" s="3"/>
    </row>
    <row r="209" spans="1:19" x14ac:dyDescent="0.35">
      <c r="A209" s="34" t="s">
        <v>225</v>
      </c>
      <c r="B209" s="34">
        <v>2019</v>
      </c>
      <c r="C209" s="143">
        <v>43485</v>
      </c>
      <c r="D209" s="34" t="s">
        <v>66</v>
      </c>
      <c r="E209" s="26" t="s">
        <v>539</v>
      </c>
      <c r="F209">
        <v>2</v>
      </c>
      <c r="G209" t="s">
        <v>257</v>
      </c>
      <c r="H209" t="s">
        <v>31</v>
      </c>
      <c r="I209" s="3"/>
      <c r="J209">
        <v>8</v>
      </c>
      <c r="K209" s="30">
        <v>2</v>
      </c>
      <c r="L209">
        <v>10.776</v>
      </c>
      <c r="M209" s="3"/>
      <c r="N209">
        <v>2</v>
      </c>
      <c r="O209">
        <v>10.815</v>
      </c>
      <c r="P209" s="3"/>
    </row>
    <row r="210" spans="1:19" x14ac:dyDescent="0.35">
      <c r="A210" s="34" t="s">
        <v>225</v>
      </c>
      <c r="B210" s="34">
        <v>2019</v>
      </c>
      <c r="C210" s="143">
        <v>43485</v>
      </c>
      <c r="D210" s="34" t="s">
        <v>66</v>
      </c>
      <c r="E210" s="26" t="s">
        <v>539</v>
      </c>
      <c r="F210">
        <v>3</v>
      </c>
      <c r="G210" t="s">
        <v>754</v>
      </c>
      <c r="H210" t="s">
        <v>27</v>
      </c>
      <c r="I210" s="3"/>
      <c r="J210">
        <v>3</v>
      </c>
      <c r="K210" s="30">
        <v>1</v>
      </c>
      <c r="L210">
        <v>10.179</v>
      </c>
      <c r="M210" s="3"/>
      <c r="N210">
        <v>2</v>
      </c>
      <c r="O210">
        <v>10.407999999999999</v>
      </c>
      <c r="P210" s="3"/>
      <c r="Q210">
        <v>1</v>
      </c>
      <c r="R210">
        <v>10.420999999999999</v>
      </c>
    </row>
    <row r="211" spans="1:19" x14ac:dyDescent="0.35">
      <c r="A211" s="34" t="s">
        <v>225</v>
      </c>
      <c r="B211" s="34">
        <v>2019</v>
      </c>
      <c r="C211" s="143">
        <v>43485</v>
      </c>
      <c r="D211" s="34" t="s">
        <v>66</v>
      </c>
      <c r="E211" s="26" t="s">
        <v>539</v>
      </c>
      <c r="F211">
        <v>3</v>
      </c>
      <c r="G211" t="s">
        <v>286</v>
      </c>
      <c r="H211" t="s">
        <v>102</v>
      </c>
      <c r="I211" s="3"/>
      <c r="J211">
        <v>5</v>
      </c>
      <c r="K211" s="30">
        <v>2</v>
      </c>
      <c r="L211">
        <v>10.319000000000001</v>
      </c>
      <c r="M211" s="3"/>
      <c r="N211">
        <v>1</v>
      </c>
      <c r="O211">
        <v>10.314</v>
      </c>
      <c r="P211" s="3"/>
      <c r="Q211">
        <v>2</v>
      </c>
      <c r="R211">
        <v>10.433</v>
      </c>
    </row>
    <row r="212" spans="1:19" x14ac:dyDescent="0.35">
      <c r="A212" s="34" t="s">
        <v>225</v>
      </c>
      <c r="B212" s="34">
        <v>2019</v>
      </c>
      <c r="C212" s="143">
        <v>43485</v>
      </c>
      <c r="D212" s="34" t="s">
        <v>66</v>
      </c>
      <c r="E212" s="26" t="s">
        <v>539</v>
      </c>
      <c r="F212">
        <v>4</v>
      </c>
      <c r="G212" t="s">
        <v>955</v>
      </c>
      <c r="H212" t="s">
        <v>35</v>
      </c>
      <c r="I212" s="3"/>
      <c r="J212">
        <v>4</v>
      </c>
      <c r="K212" s="30">
        <v>2</v>
      </c>
      <c r="L212">
        <v>10.256</v>
      </c>
      <c r="M212" s="3"/>
      <c r="N212">
        <v>1</v>
      </c>
      <c r="O212">
        <v>10.048</v>
      </c>
      <c r="P212" s="3"/>
      <c r="Q212">
        <v>1</v>
      </c>
      <c r="R212">
        <v>10.555</v>
      </c>
    </row>
    <row r="213" spans="1:19" x14ac:dyDescent="0.35">
      <c r="A213" s="34" t="s">
        <v>225</v>
      </c>
      <c r="B213" s="34">
        <v>2019</v>
      </c>
      <c r="C213" s="143">
        <v>43485</v>
      </c>
      <c r="D213" s="34" t="s">
        <v>66</v>
      </c>
      <c r="E213" s="26" t="s">
        <v>539</v>
      </c>
      <c r="F213">
        <v>4</v>
      </c>
      <c r="G213" t="s">
        <v>129</v>
      </c>
      <c r="H213" t="s">
        <v>35</v>
      </c>
      <c r="I213" s="3"/>
      <c r="J213">
        <v>6</v>
      </c>
      <c r="K213" s="30">
        <v>1</v>
      </c>
      <c r="L213">
        <v>10.052</v>
      </c>
      <c r="M213" s="3"/>
      <c r="N213">
        <v>2</v>
      </c>
      <c r="O213">
        <v>10.083</v>
      </c>
      <c r="P213" s="3"/>
      <c r="Q213">
        <v>2</v>
      </c>
      <c r="R213">
        <v>10.935</v>
      </c>
    </row>
    <row r="214" spans="1:19" x14ac:dyDescent="0.35">
      <c r="A214" s="34" t="s">
        <v>225</v>
      </c>
      <c r="B214" s="34">
        <v>2019</v>
      </c>
      <c r="C214" s="143">
        <v>43485</v>
      </c>
      <c r="D214" s="34" t="s">
        <v>66</v>
      </c>
      <c r="E214" s="26" t="s">
        <v>540</v>
      </c>
      <c r="F214">
        <v>1</v>
      </c>
      <c r="G214" t="s">
        <v>202</v>
      </c>
      <c r="H214" t="s">
        <v>46</v>
      </c>
      <c r="I214" s="3"/>
      <c r="J214">
        <v>2</v>
      </c>
      <c r="K214" s="30">
        <v>1</v>
      </c>
      <c r="L214">
        <v>10.132</v>
      </c>
      <c r="M214" s="3"/>
      <c r="N214">
        <v>1</v>
      </c>
      <c r="O214">
        <v>10.355</v>
      </c>
      <c r="P214" s="3"/>
      <c r="S214" s="3"/>
    </row>
    <row r="215" spans="1:19" x14ac:dyDescent="0.35">
      <c r="A215" s="34" t="s">
        <v>225</v>
      </c>
      <c r="B215" s="34">
        <v>2019</v>
      </c>
      <c r="C215" s="143">
        <v>43485</v>
      </c>
      <c r="D215" s="34" t="s">
        <v>66</v>
      </c>
      <c r="E215" s="26" t="s">
        <v>540</v>
      </c>
      <c r="F215">
        <v>1</v>
      </c>
      <c r="G215" t="s">
        <v>955</v>
      </c>
      <c r="H215" t="s">
        <v>35</v>
      </c>
      <c r="I215" s="3"/>
      <c r="J215">
        <v>4</v>
      </c>
      <c r="K215" s="30">
        <v>2</v>
      </c>
      <c r="L215">
        <v>10.148</v>
      </c>
      <c r="M215" s="3"/>
      <c r="N215">
        <v>2</v>
      </c>
      <c r="O215">
        <v>10.369</v>
      </c>
      <c r="P215" s="3"/>
      <c r="S215" s="3"/>
    </row>
    <row r="216" spans="1:19" x14ac:dyDescent="0.35">
      <c r="A216" s="34" t="s">
        <v>225</v>
      </c>
      <c r="B216" s="34">
        <v>2019</v>
      </c>
      <c r="C216" s="143">
        <v>43485</v>
      </c>
      <c r="D216" s="34" t="s">
        <v>66</v>
      </c>
      <c r="E216" s="26" t="s">
        <v>540</v>
      </c>
      <c r="F216">
        <v>2</v>
      </c>
      <c r="G216" t="s">
        <v>242</v>
      </c>
      <c r="H216" t="s">
        <v>102</v>
      </c>
      <c r="I216" s="3"/>
      <c r="J216">
        <v>1</v>
      </c>
      <c r="K216" s="30">
        <v>1</v>
      </c>
      <c r="L216">
        <v>10.361000000000001</v>
      </c>
      <c r="M216" s="3"/>
      <c r="N216">
        <v>1</v>
      </c>
      <c r="O216">
        <v>10.077999999999999</v>
      </c>
      <c r="P216" s="3"/>
    </row>
    <row r="217" spans="1:19" x14ac:dyDescent="0.35">
      <c r="A217" s="34" t="s">
        <v>225</v>
      </c>
      <c r="B217" s="34">
        <v>2019</v>
      </c>
      <c r="C217" s="143">
        <v>43485</v>
      </c>
      <c r="D217" s="34" t="s">
        <v>66</v>
      </c>
      <c r="E217" s="26" t="s">
        <v>540</v>
      </c>
      <c r="F217">
        <v>2</v>
      </c>
      <c r="G217" t="s">
        <v>754</v>
      </c>
      <c r="H217" t="s">
        <v>27</v>
      </c>
      <c r="I217" s="3"/>
      <c r="J217">
        <v>3</v>
      </c>
      <c r="K217" s="30">
        <v>2</v>
      </c>
      <c r="L217">
        <v>10.408000000000001</v>
      </c>
      <c r="M217" s="3"/>
      <c r="N217">
        <v>2</v>
      </c>
      <c r="O217">
        <v>10.975</v>
      </c>
      <c r="P217" s="3"/>
    </row>
    <row r="218" spans="1:19" x14ac:dyDescent="0.35">
      <c r="A218" s="34" t="s">
        <v>225</v>
      </c>
      <c r="B218" s="34">
        <v>2019</v>
      </c>
      <c r="C218" s="143">
        <v>43485</v>
      </c>
      <c r="D218" s="34" t="s">
        <v>66</v>
      </c>
      <c r="E218" s="26" t="s">
        <v>64</v>
      </c>
      <c r="F218" t="s">
        <v>541</v>
      </c>
      <c r="G218" t="s">
        <v>242</v>
      </c>
      <c r="H218" t="s">
        <v>102</v>
      </c>
      <c r="I218" s="3"/>
      <c r="J218">
        <v>1</v>
      </c>
      <c r="K218" s="30">
        <v>1</v>
      </c>
      <c r="L218">
        <v>10.391</v>
      </c>
      <c r="M218" s="3"/>
      <c r="N218">
        <v>1</v>
      </c>
      <c r="O218">
        <v>10.115</v>
      </c>
      <c r="P218" s="3"/>
    </row>
    <row r="219" spans="1:19" x14ac:dyDescent="0.35">
      <c r="A219" s="34" t="s">
        <v>225</v>
      </c>
      <c r="B219" s="34">
        <v>2019</v>
      </c>
      <c r="C219" s="143">
        <v>43485</v>
      </c>
      <c r="D219" s="34" t="s">
        <v>66</v>
      </c>
      <c r="E219" s="26" t="s">
        <v>64</v>
      </c>
      <c r="F219" t="s">
        <v>541</v>
      </c>
      <c r="G219" t="s">
        <v>202</v>
      </c>
      <c r="H219" t="s">
        <v>46</v>
      </c>
      <c r="I219" s="3"/>
      <c r="J219">
        <v>2</v>
      </c>
      <c r="K219" s="30">
        <v>2</v>
      </c>
      <c r="L219">
        <v>10.736000000000001</v>
      </c>
      <c r="M219" s="3"/>
      <c r="N219">
        <v>2</v>
      </c>
      <c r="O219">
        <v>10.222</v>
      </c>
      <c r="P219" s="3"/>
    </row>
    <row r="220" spans="1:19" x14ac:dyDescent="0.35">
      <c r="A220" s="34" t="s">
        <v>225</v>
      </c>
      <c r="B220" s="34">
        <v>2019</v>
      </c>
      <c r="C220" s="143">
        <v>43485</v>
      </c>
      <c r="D220" s="34" t="s">
        <v>66</v>
      </c>
      <c r="E220" s="26" t="s">
        <v>64</v>
      </c>
      <c r="F220" t="s">
        <v>542</v>
      </c>
      <c r="G220" t="s">
        <v>754</v>
      </c>
      <c r="H220" t="s">
        <v>27</v>
      </c>
      <c r="I220" s="3"/>
      <c r="J220">
        <v>3</v>
      </c>
      <c r="K220">
        <v>1</v>
      </c>
      <c r="L220">
        <v>10.298</v>
      </c>
      <c r="M220" s="3"/>
      <c r="N220">
        <v>2</v>
      </c>
      <c r="O220">
        <v>10.282</v>
      </c>
      <c r="P220" s="3"/>
      <c r="Q220">
        <v>1</v>
      </c>
      <c r="R220">
        <v>10.342000000000001</v>
      </c>
    </row>
    <row r="221" spans="1:19" x14ac:dyDescent="0.35">
      <c r="A221" s="34" t="s">
        <v>225</v>
      </c>
      <c r="B221" s="34">
        <v>2019</v>
      </c>
      <c r="C221" s="143">
        <v>43485</v>
      </c>
      <c r="D221" s="34" t="s">
        <v>66</v>
      </c>
      <c r="E221" s="26" t="s">
        <v>64</v>
      </c>
      <c r="F221" t="s">
        <v>542</v>
      </c>
      <c r="G221" t="s">
        <v>955</v>
      </c>
      <c r="H221" t="s">
        <v>35</v>
      </c>
      <c r="I221" s="3"/>
      <c r="J221">
        <v>4</v>
      </c>
      <c r="K221">
        <v>2</v>
      </c>
      <c r="L221">
        <v>10.385999999999999</v>
      </c>
      <c r="M221" s="3"/>
      <c r="N221">
        <v>1</v>
      </c>
      <c r="O221">
        <v>10.259</v>
      </c>
      <c r="P221" s="3"/>
      <c r="Q221">
        <v>2</v>
      </c>
      <c r="R221">
        <v>10.476000000000001</v>
      </c>
    </row>
    <row r="222" spans="1:19" x14ac:dyDescent="0.35">
      <c r="A222" s="25" t="s">
        <v>226</v>
      </c>
      <c r="B222" s="25">
        <v>2019</v>
      </c>
      <c r="C222" s="144">
        <v>43492</v>
      </c>
      <c r="D222" s="25" t="s">
        <v>66</v>
      </c>
      <c r="E222" s="26" t="s">
        <v>535</v>
      </c>
      <c r="F222">
        <v>1</v>
      </c>
      <c r="G222" t="s">
        <v>205</v>
      </c>
      <c r="H222" t="s">
        <v>102</v>
      </c>
      <c r="I222" s="3"/>
      <c r="J222">
        <v>2</v>
      </c>
      <c r="K222">
        <v>1</v>
      </c>
      <c r="L222">
        <v>10.88</v>
      </c>
      <c r="M222" s="3"/>
      <c r="P222" s="3"/>
    </row>
    <row r="223" spans="1:19" x14ac:dyDescent="0.35">
      <c r="A223" s="25" t="s">
        <v>226</v>
      </c>
      <c r="B223" s="25">
        <v>2019</v>
      </c>
      <c r="C223" s="144">
        <v>43492</v>
      </c>
      <c r="D223" s="25" t="s">
        <v>66</v>
      </c>
      <c r="E223" s="26" t="s">
        <v>535</v>
      </c>
      <c r="F223">
        <v>1</v>
      </c>
      <c r="G223" t="s">
        <v>45</v>
      </c>
      <c r="H223" t="s">
        <v>46</v>
      </c>
      <c r="I223" s="3"/>
      <c r="J223">
        <v>28</v>
      </c>
      <c r="K223">
        <v>2</v>
      </c>
      <c r="L223">
        <v>11.025</v>
      </c>
      <c r="M223" s="3"/>
      <c r="P223" s="3"/>
    </row>
    <row r="224" spans="1:19" x14ac:dyDescent="0.35">
      <c r="A224" s="25" t="s">
        <v>226</v>
      </c>
      <c r="B224" s="25">
        <v>2019</v>
      </c>
      <c r="C224" s="144">
        <v>43492</v>
      </c>
      <c r="D224" s="25" t="s">
        <v>66</v>
      </c>
      <c r="E224" s="26" t="s">
        <v>535</v>
      </c>
      <c r="F224">
        <v>2</v>
      </c>
      <c r="G224" t="s">
        <v>96</v>
      </c>
      <c r="H224" t="s">
        <v>27</v>
      </c>
      <c r="I224" s="3"/>
      <c r="J224">
        <v>7</v>
      </c>
      <c r="K224">
        <v>1</v>
      </c>
      <c r="L224">
        <v>10.49</v>
      </c>
    </row>
    <row r="225" spans="1:12" x14ac:dyDescent="0.35">
      <c r="A225" s="25" t="s">
        <v>226</v>
      </c>
      <c r="B225" s="25">
        <v>2019</v>
      </c>
      <c r="C225" s="144">
        <v>43492</v>
      </c>
      <c r="D225" s="25" t="s">
        <v>66</v>
      </c>
      <c r="E225" s="26" t="s">
        <v>535</v>
      </c>
      <c r="F225">
        <v>2</v>
      </c>
      <c r="G225" t="s">
        <v>208</v>
      </c>
      <c r="H225" t="s">
        <v>58</v>
      </c>
      <c r="I225" s="3"/>
      <c r="J225">
        <v>27</v>
      </c>
      <c r="K225">
        <v>2</v>
      </c>
      <c r="L225">
        <v>10.532999999999999</v>
      </c>
    </row>
    <row r="226" spans="1:12" x14ac:dyDescent="0.35">
      <c r="A226" s="4" t="s">
        <v>226</v>
      </c>
      <c r="B226" s="4">
        <v>2019</v>
      </c>
      <c r="C226" s="5">
        <v>43492</v>
      </c>
      <c r="D226" s="4" t="s">
        <v>66</v>
      </c>
      <c r="E226" s="26" t="s">
        <v>535</v>
      </c>
      <c r="F226">
        <v>3</v>
      </c>
      <c r="G226" t="s">
        <v>231</v>
      </c>
      <c r="H226" t="s">
        <v>102</v>
      </c>
      <c r="J226">
        <v>1</v>
      </c>
      <c r="K226">
        <v>1</v>
      </c>
      <c r="L226">
        <v>10.32</v>
      </c>
    </row>
    <row r="227" spans="1:12" x14ac:dyDescent="0.35">
      <c r="A227" s="4" t="s">
        <v>226</v>
      </c>
      <c r="B227" s="4">
        <v>2019</v>
      </c>
      <c r="C227" s="5">
        <v>43492</v>
      </c>
      <c r="D227" s="4" t="s">
        <v>66</v>
      </c>
      <c r="E227" s="26" t="s">
        <v>535</v>
      </c>
      <c r="F227">
        <v>3</v>
      </c>
      <c r="G227" t="s">
        <v>800</v>
      </c>
      <c r="H227" t="s">
        <v>198</v>
      </c>
      <c r="J227">
        <v>26</v>
      </c>
      <c r="K227">
        <v>2</v>
      </c>
      <c r="L227">
        <v>10.374000000000001</v>
      </c>
    </row>
    <row r="228" spans="1:12" x14ac:dyDescent="0.35">
      <c r="A228" s="4" t="s">
        <v>226</v>
      </c>
      <c r="B228" s="4">
        <v>2019</v>
      </c>
      <c r="C228" s="5">
        <v>43492</v>
      </c>
      <c r="D228" s="4" t="s">
        <v>66</v>
      </c>
      <c r="E228" s="26" t="s">
        <v>535</v>
      </c>
      <c r="F228">
        <v>4</v>
      </c>
      <c r="G228" t="s">
        <v>201</v>
      </c>
      <c r="H228" t="s">
        <v>39</v>
      </c>
      <c r="J228">
        <v>3</v>
      </c>
      <c r="K228">
        <v>1</v>
      </c>
      <c r="L228">
        <v>10.226000000000001</v>
      </c>
    </row>
    <row r="229" spans="1:12" x14ac:dyDescent="0.35">
      <c r="A229" s="4" t="s">
        <v>226</v>
      </c>
      <c r="B229" s="4">
        <v>2019</v>
      </c>
      <c r="C229" s="5">
        <v>43492</v>
      </c>
      <c r="D229" s="4" t="s">
        <v>66</v>
      </c>
      <c r="E229" s="26" t="s">
        <v>535</v>
      </c>
      <c r="F229">
        <v>4</v>
      </c>
      <c r="G229" t="s">
        <v>241</v>
      </c>
      <c r="H229" t="s">
        <v>35</v>
      </c>
      <c r="J229">
        <v>25</v>
      </c>
      <c r="K229">
        <v>2</v>
      </c>
      <c r="L229">
        <v>10.326000000000001</v>
      </c>
    </row>
    <row r="230" spans="1:12" x14ac:dyDescent="0.35">
      <c r="A230" s="4" t="s">
        <v>226</v>
      </c>
      <c r="B230" s="4">
        <v>2019</v>
      </c>
      <c r="C230" s="5">
        <v>43492</v>
      </c>
      <c r="D230" s="4" t="s">
        <v>66</v>
      </c>
      <c r="E230" s="26" t="s">
        <v>535</v>
      </c>
      <c r="F230">
        <v>5</v>
      </c>
      <c r="G230" t="s">
        <v>183</v>
      </c>
      <c r="H230" t="s">
        <v>33</v>
      </c>
      <c r="J230">
        <v>10</v>
      </c>
      <c r="K230">
        <v>1</v>
      </c>
      <c r="L230">
        <v>10.403</v>
      </c>
    </row>
    <row r="231" spans="1:12" x14ac:dyDescent="0.35">
      <c r="A231" s="4" t="s">
        <v>226</v>
      </c>
      <c r="B231" s="4">
        <v>2019</v>
      </c>
      <c r="C231" s="5">
        <v>43492</v>
      </c>
      <c r="D231" s="4" t="s">
        <v>66</v>
      </c>
      <c r="E231" s="26" t="s">
        <v>535</v>
      </c>
      <c r="F231">
        <v>5</v>
      </c>
      <c r="G231" t="s">
        <v>248</v>
      </c>
      <c r="H231" t="s">
        <v>35</v>
      </c>
      <c r="J231">
        <v>24</v>
      </c>
      <c r="K231">
        <v>2</v>
      </c>
      <c r="L231">
        <v>10.498000000000001</v>
      </c>
    </row>
    <row r="232" spans="1:12" x14ac:dyDescent="0.35">
      <c r="A232" s="4" t="s">
        <v>226</v>
      </c>
      <c r="B232" s="4">
        <v>2019</v>
      </c>
      <c r="C232" s="5">
        <v>43492</v>
      </c>
      <c r="D232" s="4" t="s">
        <v>66</v>
      </c>
      <c r="E232" s="26" t="s">
        <v>535</v>
      </c>
      <c r="F232">
        <v>6</v>
      </c>
      <c r="G232" t="s">
        <v>257</v>
      </c>
      <c r="H232" t="s">
        <v>31</v>
      </c>
      <c r="J232">
        <v>11</v>
      </c>
      <c r="K232">
        <v>1</v>
      </c>
      <c r="L232">
        <v>10.689</v>
      </c>
    </row>
    <row r="233" spans="1:12" x14ac:dyDescent="0.35">
      <c r="A233" s="4" t="s">
        <v>226</v>
      </c>
      <c r="B233" s="4">
        <v>2019</v>
      </c>
      <c r="C233" s="5">
        <v>43492</v>
      </c>
      <c r="D233" s="4" t="s">
        <v>66</v>
      </c>
      <c r="E233" s="26" t="s">
        <v>535</v>
      </c>
      <c r="F233">
        <v>6</v>
      </c>
      <c r="G233" t="s">
        <v>961</v>
      </c>
      <c r="H233" t="s">
        <v>58</v>
      </c>
      <c r="J233">
        <v>23</v>
      </c>
      <c r="K233">
        <v>2</v>
      </c>
      <c r="L233">
        <v>10.692</v>
      </c>
    </row>
    <row r="234" spans="1:12" x14ac:dyDescent="0.35">
      <c r="A234" s="4" t="s">
        <v>226</v>
      </c>
      <c r="B234" s="4">
        <v>2019</v>
      </c>
      <c r="C234" s="5">
        <v>43492</v>
      </c>
      <c r="D234" s="4" t="s">
        <v>66</v>
      </c>
      <c r="E234" s="26" t="s">
        <v>535</v>
      </c>
      <c r="F234">
        <v>7</v>
      </c>
      <c r="G234" t="s">
        <v>239</v>
      </c>
      <c r="H234" t="s">
        <v>198</v>
      </c>
      <c r="J234">
        <v>12</v>
      </c>
      <c r="K234">
        <v>1</v>
      </c>
      <c r="L234">
        <v>10.563000000000001</v>
      </c>
    </row>
    <row r="235" spans="1:12" x14ac:dyDescent="0.35">
      <c r="A235" s="4" t="s">
        <v>226</v>
      </c>
      <c r="B235" s="4">
        <v>2019</v>
      </c>
      <c r="C235" s="5">
        <v>43492</v>
      </c>
      <c r="D235" s="4" t="s">
        <v>66</v>
      </c>
      <c r="E235" s="26" t="s">
        <v>535</v>
      </c>
      <c r="F235">
        <v>7</v>
      </c>
      <c r="G235" t="s">
        <v>949</v>
      </c>
      <c r="H235" t="s">
        <v>42</v>
      </c>
      <c r="J235">
        <v>22</v>
      </c>
      <c r="K235">
        <v>2</v>
      </c>
      <c r="L235">
        <v>10.66</v>
      </c>
    </row>
    <row r="236" spans="1:12" x14ac:dyDescent="0.35">
      <c r="A236" s="4" t="s">
        <v>226</v>
      </c>
      <c r="B236" s="4">
        <v>2019</v>
      </c>
      <c r="C236" s="5">
        <v>43492</v>
      </c>
      <c r="D236" s="4" t="s">
        <v>66</v>
      </c>
      <c r="E236" s="26" t="s">
        <v>535</v>
      </c>
      <c r="F236">
        <v>8</v>
      </c>
      <c r="G236" t="s">
        <v>40</v>
      </c>
      <c r="H236" t="s">
        <v>29</v>
      </c>
      <c r="J236">
        <v>13</v>
      </c>
      <c r="K236">
        <v>1</v>
      </c>
      <c r="L236">
        <v>10.55</v>
      </c>
    </row>
    <row r="237" spans="1:12" x14ac:dyDescent="0.35">
      <c r="A237" s="4" t="s">
        <v>226</v>
      </c>
      <c r="B237" s="4">
        <v>2019</v>
      </c>
      <c r="C237" s="5">
        <v>43492</v>
      </c>
      <c r="D237" s="4" t="s">
        <v>66</v>
      </c>
      <c r="E237" s="26" t="s">
        <v>535</v>
      </c>
      <c r="F237">
        <v>8</v>
      </c>
      <c r="G237" t="s">
        <v>59</v>
      </c>
      <c r="H237" t="s">
        <v>37</v>
      </c>
      <c r="J237">
        <v>21</v>
      </c>
      <c r="K237">
        <v>2</v>
      </c>
      <c r="L237">
        <v>10.582000000000001</v>
      </c>
    </row>
    <row r="238" spans="1:12" x14ac:dyDescent="0.35">
      <c r="A238" s="4" t="s">
        <v>226</v>
      </c>
      <c r="B238" s="4">
        <v>2019</v>
      </c>
      <c r="C238" s="5">
        <v>43492</v>
      </c>
      <c r="D238" s="4" t="s">
        <v>66</v>
      </c>
      <c r="E238" s="26" t="s">
        <v>535</v>
      </c>
      <c r="F238">
        <v>9</v>
      </c>
      <c r="G238" t="s">
        <v>219</v>
      </c>
      <c r="H238" t="s">
        <v>228</v>
      </c>
      <c r="J238">
        <v>8</v>
      </c>
      <c r="K238">
        <v>1</v>
      </c>
      <c r="L238">
        <v>10.473000000000001</v>
      </c>
    </row>
    <row r="239" spans="1:12" x14ac:dyDescent="0.35">
      <c r="A239" s="4" t="s">
        <v>226</v>
      </c>
      <c r="B239" s="4">
        <v>2019</v>
      </c>
      <c r="C239" s="5">
        <v>43492</v>
      </c>
      <c r="D239" s="4" t="s">
        <v>66</v>
      </c>
      <c r="E239" s="26" t="s">
        <v>535</v>
      </c>
      <c r="F239">
        <v>9</v>
      </c>
      <c r="G239" t="s">
        <v>143</v>
      </c>
      <c r="H239" t="s">
        <v>95</v>
      </c>
      <c r="J239">
        <v>17</v>
      </c>
      <c r="K239">
        <v>2</v>
      </c>
      <c r="L239">
        <v>10.566000000000001</v>
      </c>
    </row>
    <row r="240" spans="1:12" x14ac:dyDescent="0.35">
      <c r="A240" s="4" t="s">
        <v>226</v>
      </c>
      <c r="B240" s="4">
        <v>2019</v>
      </c>
      <c r="C240" s="5">
        <v>43492</v>
      </c>
      <c r="D240" s="4" t="s">
        <v>66</v>
      </c>
      <c r="E240" s="26" t="s">
        <v>535</v>
      </c>
      <c r="F240">
        <v>10</v>
      </c>
      <c r="G240" t="s">
        <v>1009</v>
      </c>
      <c r="H240" t="s">
        <v>37</v>
      </c>
      <c r="J240">
        <v>14</v>
      </c>
      <c r="K240">
        <v>1</v>
      </c>
      <c r="L240">
        <v>10.704000000000001</v>
      </c>
    </row>
    <row r="241" spans="1:12" x14ac:dyDescent="0.35">
      <c r="A241" s="4" t="s">
        <v>226</v>
      </c>
      <c r="B241" s="4">
        <v>2019</v>
      </c>
      <c r="C241" s="5">
        <v>43492</v>
      </c>
      <c r="D241" s="4" t="s">
        <v>66</v>
      </c>
      <c r="E241" s="26" t="s">
        <v>535</v>
      </c>
      <c r="F241">
        <v>10</v>
      </c>
      <c r="G241" t="s">
        <v>221</v>
      </c>
      <c r="H241" t="s">
        <v>227</v>
      </c>
      <c r="J241">
        <v>20</v>
      </c>
      <c r="K241">
        <v>2</v>
      </c>
      <c r="L241">
        <v>10.713000000000001</v>
      </c>
    </row>
    <row r="242" spans="1:12" x14ac:dyDescent="0.35">
      <c r="A242" s="4" t="s">
        <v>226</v>
      </c>
      <c r="B242" s="4">
        <v>2019</v>
      </c>
      <c r="C242" s="5">
        <v>43492</v>
      </c>
      <c r="D242" s="4" t="s">
        <v>66</v>
      </c>
      <c r="E242" s="26" t="s">
        <v>535</v>
      </c>
      <c r="F242">
        <v>11</v>
      </c>
      <c r="G242" t="s">
        <v>258</v>
      </c>
      <c r="H242" t="s">
        <v>256</v>
      </c>
      <c r="J242">
        <v>16</v>
      </c>
      <c r="K242">
        <v>1</v>
      </c>
      <c r="L242">
        <v>10.566000000000001</v>
      </c>
    </row>
    <row r="243" spans="1:12" x14ac:dyDescent="0.35">
      <c r="A243" s="4" t="s">
        <v>226</v>
      </c>
      <c r="B243" s="4">
        <v>2019</v>
      </c>
      <c r="C243" s="5">
        <v>43492</v>
      </c>
      <c r="D243" s="4" t="s">
        <v>66</v>
      </c>
      <c r="E243" s="26" t="s">
        <v>535</v>
      </c>
      <c r="F243">
        <v>11</v>
      </c>
      <c r="G243" t="s">
        <v>781</v>
      </c>
      <c r="H243" t="s">
        <v>46</v>
      </c>
      <c r="J243">
        <v>18</v>
      </c>
      <c r="K243">
        <v>2</v>
      </c>
      <c r="L243">
        <v>11.066000000000001</v>
      </c>
    </row>
    <row r="244" spans="1:12" x14ac:dyDescent="0.35">
      <c r="A244" s="4" t="s">
        <v>226</v>
      </c>
      <c r="B244" s="4">
        <v>2019</v>
      </c>
      <c r="C244" s="5">
        <v>43492</v>
      </c>
      <c r="D244" s="4" t="s">
        <v>66</v>
      </c>
      <c r="E244" s="26" t="s">
        <v>535</v>
      </c>
      <c r="F244">
        <v>12</v>
      </c>
      <c r="G244" t="s">
        <v>193</v>
      </c>
      <c r="H244" t="s">
        <v>31</v>
      </c>
      <c r="J244">
        <v>15</v>
      </c>
      <c r="K244">
        <v>1</v>
      </c>
      <c r="L244">
        <v>10.701000000000001</v>
      </c>
    </row>
    <row r="245" spans="1:12" x14ac:dyDescent="0.35">
      <c r="A245" s="4" t="s">
        <v>226</v>
      </c>
      <c r="B245" s="4">
        <v>2019</v>
      </c>
      <c r="C245" s="5">
        <v>43492</v>
      </c>
      <c r="D245" s="4" t="s">
        <v>66</v>
      </c>
      <c r="E245" s="26" t="s">
        <v>535</v>
      </c>
      <c r="F245">
        <v>12</v>
      </c>
      <c r="G245" t="s">
        <v>41</v>
      </c>
      <c r="H245" t="s">
        <v>42</v>
      </c>
      <c r="J245">
        <v>19</v>
      </c>
      <c r="K245">
        <v>2</v>
      </c>
      <c r="L245">
        <v>10.853</v>
      </c>
    </row>
    <row r="246" spans="1:12" x14ac:dyDescent="0.35">
      <c r="A246" s="4" t="s">
        <v>226</v>
      </c>
      <c r="B246" s="4">
        <v>2019</v>
      </c>
      <c r="C246" s="5">
        <v>43492</v>
      </c>
      <c r="D246" s="4" t="s">
        <v>66</v>
      </c>
      <c r="E246" s="26" t="s">
        <v>538</v>
      </c>
      <c r="F246">
        <v>1</v>
      </c>
      <c r="G246" t="s">
        <v>312</v>
      </c>
      <c r="H246" t="s">
        <v>104</v>
      </c>
      <c r="J246">
        <v>5</v>
      </c>
      <c r="K246">
        <v>1</v>
      </c>
      <c r="L246">
        <v>10.849</v>
      </c>
    </row>
    <row r="247" spans="1:12" x14ac:dyDescent="0.35">
      <c r="A247" s="4" t="s">
        <v>226</v>
      </c>
      <c r="B247" s="4">
        <v>2019</v>
      </c>
      <c r="C247" s="5">
        <v>43492</v>
      </c>
      <c r="D247" s="4" t="s">
        <v>66</v>
      </c>
      <c r="E247" s="26" t="s">
        <v>538</v>
      </c>
      <c r="F247">
        <v>1</v>
      </c>
      <c r="G247" t="s">
        <v>193</v>
      </c>
      <c r="H247" t="s">
        <v>31</v>
      </c>
      <c r="J247">
        <v>15</v>
      </c>
      <c r="K247">
        <v>2</v>
      </c>
      <c r="L247">
        <v>10.870000000000001</v>
      </c>
    </row>
    <row r="248" spans="1:12" x14ac:dyDescent="0.35">
      <c r="A248" s="4" t="s">
        <v>226</v>
      </c>
      <c r="B248" s="4">
        <v>2019</v>
      </c>
      <c r="C248" s="5">
        <v>43492</v>
      </c>
      <c r="D248" s="4" t="s">
        <v>66</v>
      </c>
      <c r="E248" s="26" t="s">
        <v>538</v>
      </c>
      <c r="F248">
        <v>2</v>
      </c>
      <c r="G248" t="s">
        <v>128</v>
      </c>
      <c r="H248" t="s">
        <v>104</v>
      </c>
      <c r="J248">
        <v>6</v>
      </c>
      <c r="K248">
        <v>1</v>
      </c>
      <c r="L248">
        <v>10.147</v>
      </c>
    </row>
    <row r="249" spans="1:12" x14ac:dyDescent="0.35">
      <c r="A249" s="4" t="s">
        <v>226</v>
      </c>
      <c r="B249" s="4">
        <v>2019</v>
      </c>
      <c r="C249" s="5">
        <v>43492</v>
      </c>
      <c r="D249" s="4" t="s">
        <v>66</v>
      </c>
      <c r="E249" s="26" t="s">
        <v>538</v>
      </c>
      <c r="F249">
        <v>2</v>
      </c>
      <c r="G249" t="s">
        <v>258</v>
      </c>
      <c r="H249" t="s">
        <v>256</v>
      </c>
      <c r="J249">
        <v>16</v>
      </c>
      <c r="K249">
        <v>2</v>
      </c>
      <c r="L249">
        <v>10.668000000000001</v>
      </c>
    </row>
    <row r="250" spans="1:12" x14ac:dyDescent="0.35">
      <c r="A250" s="4" t="s">
        <v>226</v>
      </c>
      <c r="B250" s="4">
        <v>2019</v>
      </c>
      <c r="C250" s="5">
        <v>43492</v>
      </c>
      <c r="D250" s="4" t="s">
        <v>66</v>
      </c>
      <c r="E250" s="26" t="s">
        <v>538</v>
      </c>
      <c r="F250">
        <v>3</v>
      </c>
      <c r="G250" t="s">
        <v>911</v>
      </c>
      <c r="H250" t="s">
        <v>27</v>
      </c>
      <c r="J250">
        <v>4</v>
      </c>
      <c r="K250">
        <v>1</v>
      </c>
      <c r="L250">
        <v>10.294</v>
      </c>
    </row>
    <row r="251" spans="1:12" x14ac:dyDescent="0.35">
      <c r="A251" s="4" t="s">
        <v>226</v>
      </c>
      <c r="B251" s="4">
        <v>2019</v>
      </c>
      <c r="C251" s="5">
        <v>43492</v>
      </c>
      <c r="D251" s="4" t="s">
        <v>66</v>
      </c>
      <c r="E251" s="26" t="s">
        <v>538</v>
      </c>
      <c r="F251">
        <v>3</v>
      </c>
      <c r="G251" t="s">
        <v>1009</v>
      </c>
      <c r="H251" t="s">
        <v>37</v>
      </c>
      <c r="J251">
        <v>14</v>
      </c>
      <c r="K251">
        <v>2</v>
      </c>
      <c r="L251">
        <v>10.373000000000001</v>
      </c>
    </row>
    <row r="252" spans="1:12" x14ac:dyDescent="0.35">
      <c r="A252" s="4" t="s">
        <v>226</v>
      </c>
      <c r="B252" s="4">
        <v>2019</v>
      </c>
      <c r="C252" s="5">
        <v>43492</v>
      </c>
      <c r="D252" s="4" t="s">
        <v>66</v>
      </c>
      <c r="E252" s="26" t="s">
        <v>538</v>
      </c>
      <c r="F252">
        <v>4</v>
      </c>
      <c r="G252" t="s">
        <v>219</v>
      </c>
      <c r="H252" t="s">
        <v>228</v>
      </c>
      <c r="J252">
        <v>8</v>
      </c>
      <c r="K252">
        <v>1</v>
      </c>
      <c r="L252">
        <v>10.561999999999999</v>
      </c>
    </row>
    <row r="253" spans="1:12" x14ac:dyDescent="0.35">
      <c r="A253" s="4" t="s">
        <v>226</v>
      </c>
      <c r="B253" s="4">
        <v>2019</v>
      </c>
      <c r="C253" s="5">
        <v>43492</v>
      </c>
      <c r="D253" s="4" t="s">
        <v>66</v>
      </c>
      <c r="E253" s="26" t="s">
        <v>538</v>
      </c>
      <c r="F253">
        <v>4</v>
      </c>
      <c r="G253" t="s">
        <v>756</v>
      </c>
      <c r="H253" t="s">
        <v>82</v>
      </c>
      <c r="J253">
        <v>9</v>
      </c>
      <c r="K253">
        <v>2</v>
      </c>
      <c r="L253">
        <v>10.607999999999999</v>
      </c>
    </row>
    <row r="254" spans="1:12" x14ac:dyDescent="0.35">
      <c r="A254" s="4" t="s">
        <v>226</v>
      </c>
      <c r="B254" s="4">
        <v>2019</v>
      </c>
      <c r="C254" s="5">
        <v>43492</v>
      </c>
      <c r="D254" s="4" t="s">
        <v>66</v>
      </c>
      <c r="E254" s="26" t="s">
        <v>538</v>
      </c>
      <c r="F254">
        <v>5</v>
      </c>
      <c r="G254" t="s">
        <v>205</v>
      </c>
      <c r="H254" t="s">
        <v>102</v>
      </c>
      <c r="J254">
        <v>2</v>
      </c>
      <c r="K254">
        <v>1</v>
      </c>
      <c r="L254">
        <v>10.622</v>
      </c>
    </row>
    <row r="255" spans="1:12" x14ac:dyDescent="0.35">
      <c r="A255" s="4" t="s">
        <v>226</v>
      </c>
      <c r="B255" s="4">
        <v>2019</v>
      </c>
      <c r="C255" s="5">
        <v>43492</v>
      </c>
      <c r="D255" s="4" t="s">
        <v>66</v>
      </c>
      <c r="E255" s="26" t="s">
        <v>538</v>
      </c>
      <c r="F255">
        <v>5</v>
      </c>
      <c r="G255" t="s">
        <v>40</v>
      </c>
      <c r="H255" t="s">
        <v>29</v>
      </c>
      <c r="J255">
        <v>13</v>
      </c>
      <c r="K255">
        <v>2</v>
      </c>
      <c r="L255">
        <v>10.675000000000001</v>
      </c>
    </row>
    <row r="256" spans="1:12" x14ac:dyDescent="0.35">
      <c r="A256" s="4" t="s">
        <v>226</v>
      </c>
      <c r="B256" s="4">
        <v>2019</v>
      </c>
      <c r="C256" s="5">
        <v>43492</v>
      </c>
      <c r="D256" s="4" t="s">
        <v>66</v>
      </c>
      <c r="E256" s="26" t="s">
        <v>538</v>
      </c>
      <c r="F256">
        <v>6</v>
      </c>
      <c r="G256" t="s">
        <v>96</v>
      </c>
      <c r="H256" t="s">
        <v>27</v>
      </c>
      <c r="J256">
        <v>7</v>
      </c>
      <c r="K256">
        <v>1</v>
      </c>
      <c r="L256">
        <v>10.343999999999999</v>
      </c>
    </row>
    <row r="257" spans="1:18" x14ac:dyDescent="0.35">
      <c r="A257" s="4" t="s">
        <v>226</v>
      </c>
      <c r="B257" s="4">
        <v>2019</v>
      </c>
      <c r="C257" s="5">
        <v>43492</v>
      </c>
      <c r="D257" s="4" t="s">
        <v>66</v>
      </c>
      <c r="E257" s="26" t="s">
        <v>538</v>
      </c>
      <c r="F257">
        <v>6</v>
      </c>
      <c r="G257" t="s">
        <v>239</v>
      </c>
      <c r="H257" t="s">
        <v>198</v>
      </c>
      <c r="J257">
        <v>12</v>
      </c>
      <c r="K257">
        <v>2</v>
      </c>
      <c r="L257">
        <v>10.370999999999999</v>
      </c>
    </row>
    <row r="258" spans="1:18" x14ac:dyDescent="0.35">
      <c r="A258" s="4" t="s">
        <v>226</v>
      </c>
      <c r="B258" s="4">
        <v>2019</v>
      </c>
      <c r="C258" s="5">
        <v>43492</v>
      </c>
      <c r="D258" s="4" t="s">
        <v>66</v>
      </c>
      <c r="E258" s="26" t="s">
        <v>538</v>
      </c>
      <c r="F258">
        <v>7</v>
      </c>
      <c r="G258" t="s">
        <v>231</v>
      </c>
      <c r="H258" t="s">
        <v>102</v>
      </c>
      <c r="J258">
        <v>1</v>
      </c>
      <c r="K258">
        <v>1</v>
      </c>
      <c r="L258">
        <v>10.118</v>
      </c>
    </row>
    <row r="259" spans="1:18" x14ac:dyDescent="0.35">
      <c r="A259" s="4" t="s">
        <v>226</v>
      </c>
      <c r="B259" s="4">
        <v>2019</v>
      </c>
      <c r="C259" s="5">
        <v>43492</v>
      </c>
      <c r="D259" s="4" t="s">
        <v>66</v>
      </c>
      <c r="E259" s="26" t="s">
        <v>538</v>
      </c>
      <c r="F259">
        <v>7</v>
      </c>
      <c r="G259" t="s">
        <v>257</v>
      </c>
      <c r="H259" t="s">
        <v>31</v>
      </c>
      <c r="J259">
        <v>11</v>
      </c>
      <c r="K259">
        <v>2</v>
      </c>
      <c r="L259">
        <v>10.119</v>
      </c>
    </row>
    <row r="260" spans="1:18" x14ac:dyDescent="0.35">
      <c r="A260" s="4" t="s">
        <v>226</v>
      </c>
      <c r="B260" s="4">
        <v>2019</v>
      </c>
      <c r="C260" s="5">
        <v>43492</v>
      </c>
      <c r="D260" s="4" t="s">
        <v>66</v>
      </c>
      <c r="E260" s="26" t="s">
        <v>538</v>
      </c>
      <c r="F260">
        <v>8</v>
      </c>
      <c r="G260" t="s">
        <v>201</v>
      </c>
      <c r="H260" t="s">
        <v>39</v>
      </c>
      <c r="J260">
        <v>3</v>
      </c>
      <c r="K260">
        <v>1</v>
      </c>
      <c r="L260">
        <v>10.368</v>
      </c>
    </row>
    <row r="261" spans="1:18" x14ac:dyDescent="0.35">
      <c r="A261" s="4" t="s">
        <v>226</v>
      </c>
      <c r="B261" s="4">
        <v>2019</v>
      </c>
      <c r="C261" s="5">
        <v>43492</v>
      </c>
      <c r="D261" s="4" t="s">
        <v>66</v>
      </c>
      <c r="E261" s="26" t="s">
        <v>538</v>
      </c>
      <c r="F261">
        <v>8</v>
      </c>
      <c r="G261" t="s">
        <v>183</v>
      </c>
      <c r="H261" t="s">
        <v>33</v>
      </c>
      <c r="J261">
        <v>10</v>
      </c>
      <c r="K261">
        <v>2</v>
      </c>
      <c r="L261">
        <v>10.397</v>
      </c>
    </row>
    <row r="262" spans="1:18" x14ac:dyDescent="0.35">
      <c r="A262" s="4" t="s">
        <v>226</v>
      </c>
      <c r="B262" s="4">
        <v>2019</v>
      </c>
      <c r="C262" s="5">
        <v>43492</v>
      </c>
      <c r="D262" s="4" t="s">
        <v>66</v>
      </c>
      <c r="E262" s="26" t="s">
        <v>539</v>
      </c>
      <c r="F262">
        <v>1</v>
      </c>
      <c r="G262" t="s">
        <v>201</v>
      </c>
      <c r="H262" t="s">
        <v>39</v>
      </c>
      <c r="J262">
        <v>3</v>
      </c>
      <c r="K262">
        <v>1</v>
      </c>
      <c r="L262">
        <v>10.348000000000001</v>
      </c>
      <c r="N262">
        <v>1</v>
      </c>
      <c r="O262">
        <v>10.372999999999999</v>
      </c>
    </row>
    <row r="263" spans="1:18" x14ac:dyDescent="0.35">
      <c r="A263" s="4" t="s">
        <v>226</v>
      </c>
      <c r="B263" s="4">
        <v>2019</v>
      </c>
      <c r="C263" s="5">
        <v>43492</v>
      </c>
      <c r="D263" s="4" t="s">
        <v>66</v>
      </c>
      <c r="E263" s="26" t="s">
        <v>539</v>
      </c>
      <c r="F263">
        <v>1</v>
      </c>
      <c r="G263" t="s">
        <v>312</v>
      </c>
      <c r="H263" t="s">
        <v>104</v>
      </c>
      <c r="J263">
        <v>5</v>
      </c>
      <c r="K263">
        <v>2</v>
      </c>
      <c r="L263">
        <v>10.474</v>
      </c>
      <c r="N263">
        <v>2</v>
      </c>
      <c r="O263" t="s">
        <v>536</v>
      </c>
    </row>
    <row r="264" spans="1:18" x14ac:dyDescent="0.35">
      <c r="A264" s="4" t="s">
        <v>226</v>
      </c>
      <c r="B264" s="4">
        <v>2019</v>
      </c>
      <c r="C264" s="5">
        <v>43492</v>
      </c>
      <c r="D264" s="4" t="s">
        <v>66</v>
      </c>
      <c r="E264" s="26" t="s">
        <v>539</v>
      </c>
      <c r="F264">
        <v>2</v>
      </c>
      <c r="G264" t="s">
        <v>231</v>
      </c>
      <c r="H264" t="s">
        <v>102</v>
      </c>
      <c r="J264">
        <v>1</v>
      </c>
      <c r="K264">
        <v>1</v>
      </c>
      <c r="L264">
        <v>11.051</v>
      </c>
      <c r="N264">
        <v>1</v>
      </c>
      <c r="O264">
        <v>10.201000000000001</v>
      </c>
    </row>
    <row r="265" spans="1:18" x14ac:dyDescent="0.35">
      <c r="A265" s="4" t="s">
        <v>226</v>
      </c>
      <c r="B265" s="4">
        <v>2019</v>
      </c>
      <c r="C265" s="5">
        <v>43492</v>
      </c>
      <c r="D265" s="4" t="s">
        <v>66</v>
      </c>
      <c r="E265" s="26" t="s">
        <v>539</v>
      </c>
      <c r="F265">
        <v>2</v>
      </c>
      <c r="G265" t="s">
        <v>128</v>
      </c>
      <c r="H265" t="s">
        <v>104</v>
      </c>
      <c r="J265">
        <v>6</v>
      </c>
      <c r="K265">
        <v>2</v>
      </c>
      <c r="L265">
        <v>11.309000000000001</v>
      </c>
      <c r="N265">
        <v>2</v>
      </c>
      <c r="O265">
        <v>10.205</v>
      </c>
    </row>
    <row r="266" spans="1:18" x14ac:dyDescent="0.35">
      <c r="A266" s="4" t="s">
        <v>226</v>
      </c>
      <c r="B266" s="4">
        <v>2019</v>
      </c>
      <c r="C266" s="5">
        <v>43492</v>
      </c>
      <c r="D266" s="4" t="s">
        <v>66</v>
      </c>
      <c r="E266" s="26" t="s">
        <v>539</v>
      </c>
      <c r="F266">
        <v>3</v>
      </c>
      <c r="G266" t="s">
        <v>911</v>
      </c>
      <c r="H266" t="s">
        <v>27</v>
      </c>
      <c r="J266">
        <v>4</v>
      </c>
      <c r="K266">
        <v>1</v>
      </c>
      <c r="L266">
        <v>10.239000000000001</v>
      </c>
      <c r="N266">
        <v>2</v>
      </c>
      <c r="O266">
        <v>10.290000000000001</v>
      </c>
      <c r="Q266">
        <v>1</v>
      </c>
      <c r="R266">
        <v>10.391999999999999</v>
      </c>
    </row>
    <row r="267" spans="1:18" x14ac:dyDescent="0.35">
      <c r="A267" s="4" t="s">
        <v>226</v>
      </c>
      <c r="B267" s="4">
        <v>2019</v>
      </c>
      <c r="C267" s="5">
        <v>43492</v>
      </c>
      <c r="D267" s="4" t="s">
        <v>66</v>
      </c>
      <c r="E267" s="26" t="s">
        <v>539</v>
      </c>
      <c r="F267">
        <v>3</v>
      </c>
      <c r="G267" t="s">
        <v>96</v>
      </c>
      <c r="H267" t="s">
        <v>27</v>
      </c>
      <c r="J267">
        <v>7</v>
      </c>
      <c r="K267">
        <v>2</v>
      </c>
      <c r="L267">
        <v>10.301</v>
      </c>
      <c r="N267">
        <v>1</v>
      </c>
      <c r="O267">
        <v>10.288</v>
      </c>
      <c r="Q267">
        <v>2</v>
      </c>
      <c r="R267">
        <v>11.943999999999999</v>
      </c>
    </row>
    <row r="268" spans="1:18" x14ac:dyDescent="0.35">
      <c r="A268" s="4" t="s">
        <v>226</v>
      </c>
      <c r="B268" s="4">
        <v>2019</v>
      </c>
      <c r="C268" s="5">
        <v>43492</v>
      </c>
      <c r="D268" s="4" t="s">
        <v>66</v>
      </c>
      <c r="E268" s="26" t="s">
        <v>539</v>
      </c>
      <c r="F268">
        <v>4</v>
      </c>
      <c r="G268" t="s">
        <v>205</v>
      </c>
      <c r="H268" t="s">
        <v>102</v>
      </c>
      <c r="J268">
        <v>2</v>
      </c>
      <c r="K268">
        <v>1</v>
      </c>
      <c r="L268">
        <v>10.551</v>
      </c>
      <c r="N268">
        <v>1</v>
      </c>
      <c r="O268">
        <v>10.656000000000001</v>
      </c>
    </row>
    <row r="269" spans="1:18" x14ac:dyDescent="0.35">
      <c r="A269" s="4" t="s">
        <v>226</v>
      </c>
      <c r="B269" s="4">
        <v>2019</v>
      </c>
      <c r="C269" s="5">
        <v>43492</v>
      </c>
      <c r="D269" s="4" t="s">
        <v>66</v>
      </c>
      <c r="E269" s="26" t="s">
        <v>539</v>
      </c>
      <c r="F269">
        <v>4</v>
      </c>
      <c r="G269" t="s">
        <v>219</v>
      </c>
      <c r="H269" t="s">
        <v>228</v>
      </c>
      <c r="J269">
        <v>8</v>
      </c>
      <c r="K269">
        <v>2</v>
      </c>
      <c r="L269">
        <v>10.964</v>
      </c>
      <c r="N269">
        <v>2</v>
      </c>
      <c r="O269">
        <v>10.705</v>
      </c>
    </row>
    <row r="270" spans="1:18" x14ac:dyDescent="0.35">
      <c r="A270" s="4" t="s">
        <v>226</v>
      </c>
      <c r="B270" s="4">
        <v>2019</v>
      </c>
      <c r="C270" s="5">
        <v>43492</v>
      </c>
      <c r="D270" s="4" t="s">
        <v>66</v>
      </c>
      <c r="E270" s="26" t="s">
        <v>540</v>
      </c>
      <c r="F270">
        <v>1</v>
      </c>
      <c r="G270" t="s">
        <v>205</v>
      </c>
      <c r="H270" t="s">
        <v>102</v>
      </c>
      <c r="J270">
        <v>2</v>
      </c>
      <c r="K270">
        <v>1</v>
      </c>
      <c r="L270">
        <v>10.473000000000001</v>
      </c>
      <c r="N270">
        <v>1</v>
      </c>
      <c r="O270">
        <v>10.429</v>
      </c>
    </row>
    <row r="271" spans="1:18" x14ac:dyDescent="0.35">
      <c r="A271" s="4" t="s">
        <v>226</v>
      </c>
      <c r="B271" s="4">
        <v>2019</v>
      </c>
      <c r="C271" s="5">
        <v>43492</v>
      </c>
      <c r="D271" s="4" t="s">
        <v>66</v>
      </c>
      <c r="E271" s="26" t="s">
        <v>540</v>
      </c>
      <c r="F271">
        <v>1</v>
      </c>
      <c r="G271" t="s">
        <v>201</v>
      </c>
      <c r="H271" t="s">
        <v>39</v>
      </c>
      <c r="J271">
        <v>3</v>
      </c>
      <c r="K271">
        <v>2</v>
      </c>
      <c r="L271">
        <v>10.590000000000002</v>
      </c>
      <c r="N271">
        <v>2</v>
      </c>
      <c r="O271">
        <v>10.481</v>
      </c>
    </row>
    <row r="272" spans="1:18" x14ac:dyDescent="0.35">
      <c r="A272" s="4" t="s">
        <v>226</v>
      </c>
      <c r="B272" s="4">
        <v>2019</v>
      </c>
      <c r="C272" s="5">
        <v>43492</v>
      </c>
      <c r="D272" s="4" t="s">
        <v>66</v>
      </c>
      <c r="E272" s="26" t="s">
        <v>540</v>
      </c>
      <c r="F272">
        <v>2</v>
      </c>
      <c r="G272" t="s">
        <v>231</v>
      </c>
      <c r="H272" t="s">
        <v>102</v>
      </c>
      <c r="J272">
        <v>1</v>
      </c>
      <c r="K272">
        <v>1</v>
      </c>
      <c r="L272">
        <v>10.487</v>
      </c>
      <c r="N272">
        <v>1</v>
      </c>
      <c r="O272">
        <v>11.627000000000001</v>
      </c>
    </row>
    <row r="273" spans="1:15" x14ac:dyDescent="0.35">
      <c r="A273" s="4" t="s">
        <v>226</v>
      </c>
      <c r="B273" s="4">
        <v>2019</v>
      </c>
      <c r="C273" s="5">
        <v>43492</v>
      </c>
      <c r="D273" s="4" t="s">
        <v>66</v>
      </c>
      <c r="E273" s="26" t="s">
        <v>540</v>
      </c>
      <c r="F273">
        <v>2</v>
      </c>
      <c r="G273" t="s">
        <v>911</v>
      </c>
      <c r="H273" t="s">
        <v>27</v>
      </c>
      <c r="J273">
        <v>4</v>
      </c>
      <c r="K273">
        <v>2</v>
      </c>
      <c r="L273">
        <v>10.502000000000001</v>
      </c>
      <c r="N273">
        <v>2</v>
      </c>
      <c r="O273">
        <v>12.177000000000001</v>
      </c>
    </row>
    <row r="274" spans="1:15" x14ac:dyDescent="0.35">
      <c r="A274" s="4" t="s">
        <v>226</v>
      </c>
      <c r="B274" s="4">
        <v>2019</v>
      </c>
      <c r="C274" s="5">
        <v>43492</v>
      </c>
      <c r="D274" s="4" t="s">
        <v>66</v>
      </c>
      <c r="E274" s="26" t="s">
        <v>64</v>
      </c>
      <c r="F274" t="s">
        <v>541</v>
      </c>
      <c r="G274" t="s">
        <v>231</v>
      </c>
      <c r="H274" t="s">
        <v>102</v>
      </c>
      <c r="J274">
        <v>1</v>
      </c>
      <c r="K274">
        <v>1</v>
      </c>
      <c r="L274">
        <v>10.823</v>
      </c>
      <c r="N274">
        <v>1</v>
      </c>
      <c r="O274">
        <v>10.417999999999999</v>
      </c>
    </row>
    <row r="275" spans="1:15" x14ac:dyDescent="0.35">
      <c r="A275" s="4" t="s">
        <v>226</v>
      </c>
      <c r="B275" s="4">
        <v>2019</v>
      </c>
      <c r="C275" s="5">
        <v>43492</v>
      </c>
      <c r="D275" s="4" t="s">
        <v>66</v>
      </c>
      <c r="E275" s="26" t="s">
        <v>64</v>
      </c>
      <c r="F275" t="s">
        <v>541</v>
      </c>
      <c r="G275" t="s">
        <v>205</v>
      </c>
      <c r="H275" t="s">
        <v>102</v>
      </c>
      <c r="J275">
        <v>2</v>
      </c>
      <c r="K275">
        <v>2</v>
      </c>
      <c r="L275">
        <v>10.838000000000001</v>
      </c>
      <c r="N275">
        <v>2</v>
      </c>
      <c r="O275">
        <v>10.494999999999999</v>
      </c>
    </row>
    <row r="276" spans="1:15" x14ac:dyDescent="0.35">
      <c r="A276" s="4" t="s">
        <v>226</v>
      </c>
      <c r="B276" s="4">
        <v>2019</v>
      </c>
      <c r="C276" s="5">
        <v>43492</v>
      </c>
      <c r="D276" s="4" t="s">
        <v>66</v>
      </c>
      <c r="E276" s="26" t="s">
        <v>64</v>
      </c>
      <c r="F276" t="s">
        <v>542</v>
      </c>
      <c r="G276" t="s">
        <v>201</v>
      </c>
      <c r="H276" t="s">
        <v>39</v>
      </c>
      <c r="J276">
        <v>3</v>
      </c>
      <c r="K276">
        <v>1</v>
      </c>
      <c r="L276">
        <v>10.257999999999999</v>
      </c>
      <c r="N276">
        <v>1</v>
      </c>
      <c r="O276">
        <v>10.319000000000001</v>
      </c>
    </row>
    <row r="277" spans="1:15" x14ac:dyDescent="0.35">
      <c r="A277" s="4" t="s">
        <v>226</v>
      </c>
      <c r="B277" s="4">
        <v>2019</v>
      </c>
      <c r="C277" s="5">
        <v>43492</v>
      </c>
      <c r="D277" s="4" t="s">
        <v>66</v>
      </c>
      <c r="E277" s="26" t="s">
        <v>64</v>
      </c>
      <c r="F277" t="s">
        <v>542</v>
      </c>
      <c r="G277" t="s">
        <v>911</v>
      </c>
      <c r="H277" t="s">
        <v>27</v>
      </c>
      <c r="J277">
        <v>4</v>
      </c>
      <c r="K277">
        <v>2</v>
      </c>
      <c r="L277">
        <v>10.28</v>
      </c>
      <c r="N277">
        <v>2</v>
      </c>
      <c r="O277">
        <v>10.49</v>
      </c>
    </row>
    <row r="278" spans="1:15" x14ac:dyDescent="0.35">
      <c r="A278" s="1" t="s">
        <v>281</v>
      </c>
      <c r="B278" s="1">
        <v>2019</v>
      </c>
      <c r="C278" s="2">
        <v>43526</v>
      </c>
      <c r="D278" s="1" t="s">
        <v>20</v>
      </c>
      <c r="E278" s="26" t="s">
        <v>535</v>
      </c>
      <c r="F278" s="30">
        <v>1</v>
      </c>
      <c r="G278" t="s">
        <v>106</v>
      </c>
      <c r="H278" t="s">
        <v>102</v>
      </c>
      <c r="J278">
        <v>4</v>
      </c>
      <c r="K278">
        <v>1</v>
      </c>
      <c r="L278">
        <v>10.3</v>
      </c>
    </row>
    <row r="279" spans="1:15" x14ac:dyDescent="0.35">
      <c r="A279" s="1" t="s">
        <v>281</v>
      </c>
      <c r="B279" s="1">
        <v>2019</v>
      </c>
      <c r="C279" s="2">
        <v>43526</v>
      </c>
      <c r="D279" s="1" t="s">
        <v>20</v>
      </c>
      <c r="E279" s="26" t="s">
        <v>535</v>
      </c>
      <c r="F279" s="30">
        <v>1</v>
      </c>
      <c r="G279" t="s">
        <v>100</v>
      </c>
      <c r="H279" t="s">
        <v>44</v>
      </c>
      <c r="J279">
        <v>28</v>
      </c>
      <c r="K279">
        <v>2</v>
      </c>
      <c r="L279">
        <v>10.391</v>
      </c>
    </row>
    <row r="280" spans="1:15" x14ac:dyDescent="0.35">
      <c r="A280" s="1" t="s">
        <v>281</v>
      </c>
      <c r="B280" s="1">
        <v>2019</v>
      </c>
      <c r="C280" s="2">
        <v>43526</v>
      </c>
      <c r="D280" s="1" t="s">
        <v>20</v>
      </c>
      <c r="E280" s="26" t="s">
        <v>535</v>
      </c>
      <c r="F280" s="30">
        <v>2</v>
      </c>
      <c r="G280" t="s">
        <v>197</v>
      </c>
      <c r="H280" t="s">
        <v>198</v>
      </c>
      <c r="J280">
        <v>5</v>
      </c>
      <c r="K280">
        <v>1</v>
      </c>
      <c r="L280">
        <v>10.035</v>
      </c>
    </row>
    <row r="281" spans="1:15" x14ac:dyDescent="0.35">
      <c r="A281" s="1" t="s">
        <v>281</v>
      </c>
      <c r="B281" s="1">
        <v>2019</v>
      </c>
      <c r="C281" s="2">
        <v>43526</v>
      </c>
      <c r="D281" s="1" t="s">
        <v>20</v>
      </c>
      <c r="E281" s="26" t="s">
        <v>535</v>
      </c>
      <c r="F281" s="31">
        <v>2</v>
      </c>
      <c r="G281" t="s">
        <v>143</v>
      </c>
      <c r="H281" t="s">
        <v>95</v>
      </c>
      <c r="J281">
        <v>27</v>
      </c>
      <c r="K281">
        <v>2</v>
      </c>
      <c r="L281">
        <v>10.173999999999999</v>
      </c>
    </row>
    <row r="282" spans="1:15" x14ac:dyDescent="0.35">
      <c r="A282" s="1" t="s">
        <v>281</v>
      </c>
      <c r="B282" s="1">
        <v>2019</v>
      </c>
      <c r="C282" s="2">
        <v>43526</v>
      </c>
      <c r="D282" s="1" t="s">
        <v>20</v>
      </c>
      <c r="E282" s="26" t="s">
        <v>535</v>
      </c>
      <c r="F282">
        <v>3</v>
      </c>
      <c r="G282" t="s">
        <v>242</v>
      </c>
      <c r="H282" t="s">
        <v>102</v>
      </c>
      <c r="J282">
        <v>6</v>
      </c>
      <c r="K282">
        <v>1</v>
      </c>
      <c r="L282">
        <v>10.108000000000001</v>
      </c>
    </row>
    <row r="283" spans="1:15" x14ac:dyDescent="0.35">
      <c r="A283" s="1" t="s">
        <v>281</v>
      </c>
      <c r="B283" s="1">
        <v>2019</v>
      </c>
      <c r="C283" s="2">
        <v>43526</v>
      </c>
      <c r="D283" s="1" t="s">
        <v>20</v>
      </c>
      <c r="E283" s="26" t="s">
        <v>535</v>
      </c>
      <c r="F283">
        <v>3</v>
      </c>
      <c r="G283" t="s">
        <v>1009</v>
      </c>
      <c r="H283" t="s">
        <v>37</v>
      </c>
      <c r="J283">
        <v>26</v>
      </c>
      <c r="K283">
        <v>2</v>
      </c>
      <c r="L283">
        <v>10.345000000000001</v>
      </c>
    </row>
    <row r="284" spans="1:15" x14ac:dyDescent="0.35">
      <c r="A284" s="1" t="s">
        <v>281</v>
      </c>
      <c r="B284" s="1">
        <v>2019</v>
      </c>
      <c r="C284" s="2">
        <v>43526</v>
      </c>
      <c r="D284" s="1" t="s">
        <v>20</v>
      </c>
      <c r="E284" s="26" t="s">
        <v>535</v>
      </c>
      <c r="F284">
        <v>4</v>
      </c>
      <c r="G284" t="s">
        <v>128</v>
      </c>
      <c r="H284" t="s">
        <v>104</v>
      </c>
      <c r="J284">
        <v>7</v>
      </c>
      <c r="K284">
        <v>1</v>
      </c>
      <c r="L284">
        <v>10.374000000000001</v>
      </c>
    </row>
    <row r="285" spans="1:15" x14ac:dyDescent="0.35">
      <c r="A285" s="1" t="s">
        <v>281</v>
      </c>
      <c r="B285" s="1">
        <v>2019</v>
      </c>
      <c r="C285" s="2">
        <v>43526</v>
      </c>
      <c r="D285" s="1" t="s">
        <v>20</v>
      </c>
      <c r="E285" s="26" t="s">
        <v>535</v>
      </c>
      <c r="F285">
        <v>4</v>
      </c>
      <c r="G285" t="s">
        <v>195</v>
      </c>
      <c r="H285" t="s">
        <v>31</v>
      </c>
      <c r="J285">
        <v>25</v>
      </c>
      <c r="K285">
        <v>2</v>
      </c>
      <c r="L285">
        <v>10.472000000000001</v>
      </c>
    </row>
    <row r="286" spans="1:15" x14ac:dyDescent="0.35">
      <c r="A286" s="1" t="s">
        <v>281</v>
      </c>
      <c r="B286" s="1">
        <v>2019</v>
      </c>
      <c r="C286" s="2">
        <v>43526</v>
      </c>
      <c r="D286" s="1" t="s">
        <v>20</v>
      </c>
      <c r="E286" s="26" t="s">
        <v>535</v>
      </c>
      <c r="F286">
        <v>5</v>
      </c>
      <c r="G286" t="s">
        <v>953</v>
      </c>
      <c r="H286" t="s">
        <v>29</v>
      </c>
      <c r="J286">
        <v>10</v>
      </c>
      <c r="K286">
        <v>1</v>
      </c>
      <c r="L286">
        <v>10.159000000000001</v>
      </c>
    </row>
    <row r="287" spans="1:15" x14ac:dyDescent="0.35">
      <c r="A287" s="1" t="s">
        <v>281</v>
      </c>
      <c r="B287" s="1">
        <v>2019</v>
      </c>
      <c r="C287" s="2">
        <v>43526</v>
      </c>
      <c r="D287" s="1" t="s">
        <v>20</v>
      </c>
      <c r="E287" s="26" t="s">
        <v>535</v>
      </c>
      <c r="F287">
        <v>5</v>
      </c>
      <c r="G287" t="s">
        <v>201</v>
      </c>
      <c r="H287" t="s">
        <v>39</v>
      </c>
      <c r="J287">
        <v>24</v>
      </c>
      <c r="K287">
        <v>2</v>
      </c>
      <c r="L287">
        <v>10.197000000000001</v>
      </c>
    </row>
    <row r="288" spans="1:15" x14ac:dyDescent="0.35">
      <c r="A288" s="1" t="s">
        <v>281</v>
      </c>
      <c r="B288" s="1">
        <v>2019</v>
      </c>
      <c r="C288" s="2">
        <v>43526</v>
      </c>
      <c r="D288" s="1" t="s">
        <v>20</v>
      </c>
      <c r="E288" s="26" t="s">
        <v>535</v>
      </c>
      <c r="F288">
        <v>6</v>
      </c>
      <c r="G288" t="s">
        <v>125</v>
      </c>
      <c r="H288" t="s">
        <v>113</v>
      </c>
      <c r="J288">
        <v>11</v>
      </c>
      <c r="K288">
        <v>1</v>
      </c>
      <c r="L288">
        <v>10.144</v>
      </c>
    </row>
    <row r="289" spans="1:12" x14ac:dyDescent="0.35">
      <c r="A289" s="1" t="s">
        <v>281</v>
      </c>
      <c r="B289" s="1">
        <v>2019</v>
      </c>
      <c r="C289" s="2">
        <v>43526</v>
      </c>
      <c r="D289" s="1" t="s">
        <v>20</v>
      </c>
      <c r="E289" s="26" t="s">
        <v>535</v>
      </c>
      <c r="F289">
        <v>6</v>
      </c>
      <c r="G289" t="s">
        <v>239</v>
      </c>
      <c r="H289" t="s">
        <v>198</v>
      </c>
      <c r="J289">
        <v>23</v>
      </c>
      <c r="K289">
        <v>2</v>
      </c>
      <c r="L289">
        <v>10.278</v>
      </c>
    </row>
    <row r="290" spans="1:12" x14ac:dyDescent="0.35">
      <c r="A290" s="1" t="s">
        <v>281</v>
      </c>
      <c r="B290" s="1">
        <v>2019</v>
      </c>
      <c r="C290" s="2">
        <v>43526</v>
      </c>
      <c r="D290" s="1" t="s">
        <v>20</v>
      </c>
      <c r="E290" s="26" t="s">
        <v>535</v>
      </c>
      <c r="F290">
        <v>7</v>
      </c>
      <c r="G290" t="s">
        <v>112</v>
      </c>
      <c r="H290" t="s">
        <v>113</v>
      </c>
      <c r="J290">
        <v>12</v>
      </c>
      <c r="K290">
        <v>1</v>
      </c>
      <c r="L290">
        <v>10.173</v>
      </c>
    </row>
    <row r="291" spans="1:12" x14ac:dyDescent="0.35">
      <c r="A291" s="1" t="s">
        <v>281</v>
      </c>
      <c r="B291" s="1">
        <v>2019</v>
      </c>
      <c r="C291" s="2">
        <v>43526</v>
      </c>
      <c r="D291" s="1" t="s">
        <v>20</v>
      </c>
      <c r="E291" s="26" t="s">
        <v>535</v>
      </c>
      <c r="F291">
        <v>7</v>
      </c>
      <c r="G291" t="s">
        <v>947</v>
      </c>
      <c r="H291" t="s">
        <v>29</v>
      </c>
      <c r="J291">
        <v>22</v>
      </c>
      <c r="K291">
        <v>2</v>
      </c>
      <c r="L291">
        <v>10.231</v>
      </c>
    </row>
    <row r="292" spans="1:12" x14ac:dyDescent="0.35">
      <c r="A292" s="1" t="s">
        <v>281</v>
      </c>
      <c r="B292" s="1">
        <v>2019</v>
      </c>
      <c r="C292" s="2">
        <v>43526</v>
      </c>
      <c r="D292" s="1" t="s">
        <v>20</v>
      </c>
      <c r="E292" s="26" t="s">
        <v>535</v>
      </c>
      <c r="F292">
        <v>8</v>
      </c>
      <c r="G292" t="s">
        <v>257</v>
      </c>
      <c r="H292" t="s">
        <v>31</v>
      </c>
      <c r="J292">
        <v>16</v>
      </c>
      <c r="K292">
        <v>1</v>
      </c>
      <c r="L292">
        <v>10.335000000000001</v>
      </c>
    </row>
    <row r="293" spans="1:12" x14ac:dyDescent="0.35">
      <c r="A293" s="1" t="s">
        <v>281</v>
      </c>
      <c r="B293" s="1">
        <v>2019</v>
      </c>
      <c r="C293" s="2">
        <v>43526</v>
      </c>
      <c r="D293" s="1" t="s">
        <v>20</v>
      </c>
      <c r="E293" s="26" t="s">
        <v>535</v>
      </c>
      <c r="F293">
        <v>8</v>
      </c>
      <c r="G293" t="s">
        <v>755</v>
      </c>
      <c r="H293" t="s">
        <v>109</v>
      </c>
      <c r="J293">
        <v>17</v>
      </c>
      <c r="K293">
        <v>2</v>
      </c>
      <c r="L293">
        <v>10.369000000000002</v>
      </c>
    </row>
    <row r="294" spans="1:12" x14ac:dyDescent="0.35">
      <c r="A294" s="1" t="s">
        <v>281</v>
      </c>
      <c r="B294" s="1">
        <v>2019</v>
      </c>
      <c r="C294" s="2">
        <v>43526</v>
      </c>
      <c r="D294" s="1" t="s">
        <v>20</v>
      </c>
      <c r="E294" s="26" t="s">
        <v>535</v>
      </c>
      <c r="F294">
        <v>9</v>
      </c>
      <c r="G294" t="s">
        <v>955</v>
      </c>
      <c r="H294" t="s">
        <v>35</v>
      </c>
      <c r="J294">
        <v>8</v>
      </c>
      <c r="K294">
        <v>1</v>
      </c>
      <c r="L294">
        <v>10.151</v>
      </c>
    </row>
    <row r="295" spans="1:12" x14ac:dyDescent="0.35">
      <c r="A295" s="1" t="s">
        <v>281</v>
      </c>
      <c r="B295" s="1">
        <v>2019</v>
      </c>
      <c r="C295" s="2">
        <v>43526</v>
      </c>
      <c r="D295" s="1" t="s">
        <v>20</v>
      </c>
      <c r="E295" s="26" t="s">
        <v>535</v>
      </c>
      <c r="F295">
        <v>9</v>
      </c>
      <c r="G295" t="s">
        <v>312</v>
      </c>
      <c r="H295" t="s">
        <v>104</v>
      </c>
      <c r="J295">
        <v>18</v>
      </c>
      <c r="K295">
        <v>2</v>
      </c>
      <c r="L295" t="s">
        <v>536</v>
      </c>
    </row>
    <row r="296" spans="1:12" x14ac:dyDescent="0.35">
      <c r="A296" s="1" t="s">
        <v>281</v>
      </c>
      <c r="B296" s="1">
        <v>2019</v>
      </c>
      <c r="C296" s="2">
        <v>43526</v>
      </c>
      <c r="D296" s="1" t="s">
        <v>20</v>
      </c>
      <c r="E296" s="26" t="s">
        <v>535</v>
      </c>
      <c r="F296">
        <v>10</v>
      </c>
      <c r="G296" t="s">
        <v>183</v>
      </c>
      <c r="H296" t="s">
        <v>33</v>
      </c>
      <c r="J296">
        <v>15</v>
      </c>
      <c r="K296">
        <v>1</v>
      </c>
      <c r="L296">
        <v>10.362</v>
      </c>
    </row>
    <row r="297" spans="1:12" x14ac:dyDescent="0.35">
      <c r="A297" s="1" t="s">
        <v>281</v>
      </c>
      <c r="B297" s="1">
        <v>2019</v>
      </c>
      <c r="C297" s="2">
        <v>43526</v>
      </c>
      <c r="D297" s="1" t="s">
        <v>20</v>
      </c>
      <c r="E297" s="26" t="s">
        <v>535</v>
      </c>
      <c r="F297">
        <v>10</v>
      </c>
      <c r="G297" t="s">
        <v>911</v>
      </c>
      <c r="H297" t="s">
        <v>27</v>
      </c>
      <c r="J297">
        <v>19</v>
      </c>
      <c r="K297">
        <v>2</v>
      </c>
      <c r="L297">
        <v>10.481</v>
      </c>
    </row>
    <row r="298" spans="1:12" x14ac:dyDescent="0.35">
      <c r="A298" s="1" t="s">
        <v>281</v>
      </c>
      <c r="B298" s="1">
        <v>2019</v>
      </c>
      <c r="C298" s="2">
        <v>43526</v>
      </c>
      <c r="D298" s="1" t="s">
        <v>20</v>
      </c>
      <c r="E298" s="26" t="s">
        <v>535</v>
      </c>
      <c r="F298">
        <v>11</v>
      </c>
      <c r="G298" t="s">
        <v>129</v>
      </c>
      <c r="H298" t="s">
        <v>35</v>
      </c>
      <c r="J298">
        <v>14</v>
      </c>
      <c r="K298">
        <v>1</v>
      </c>
      <c r="L298">
        <v>10.266</v>
      </c>
    </row>
    <row r="299" spans="1:12" x14ac:dyDescent="0.35">
      <c r="A299" s="1" t="s">
        <v>281</v>
      </c>
      <c r="B299" s="1">
        <v>2019</v>
      </c>
      <c r="C299" s="2">
        <v>43526</v>
      </c>
      <c r="D299" s="1" t="s">
        <v>20</v>
      </c>
      <c r="E299" s="26" t="s">
        <v>535</v>
      </c>
      <c r="F299">
        <v>11</v>
      </c>
      <c r="G299" t="s">
        <v>954</v>
      </c>
      <c r="H299" t="s">
        <v>23</v>
      </c>
      <c r="J299">
        <v>20</v>
      </c>
      <c r="K299">
        <v>2</v>
      </c>
      <c r="L299">
        <v>10.319000000000001</v>
      </c>
    </row>
    <row r="300" spans="1:12" x14ac:dyDescent="0.35">
      <c r="A300" s="1" t="s">
        <v>281</v>
      </c>
      <c r="B300" s="1">
        <v>2019</v>
      </c>
      <c r="C300" s="2">
        <v>43526</v>
      </c>
      <c r="D300" s="1" t="s">
        <v>20</v>
      </c>
      <c r="E300" s="26" t="s">
        <v>535</v>
      </c>
      <c r="F300">
        <v>12</v>
      </c>
      <c r="G300" t="s">
        <v>213</v>
      </c>
      <c r="H300" t="s">
        <v>42</v>
      </c>
      <c r="J300">
        <v>13</v>
      </c>
      <c r="K300">
        <v>1</v>
      </c>
      <c r="L300">
        <v>10.55</v>
      </c>
    </row>
    <row r="301" spans="1:12" x14ac:dyDescent="0.35">
      <c r="A301" s="1" t="s">
        <v>281</v>
      </c>
      <c r="B301" s="1">
        <v>2019</v>
      </c>
      <c r="C301" s="2">
        <v>43526</v>
      </c>
      <c r="D301" s="1" t="s">
        <v>20</v>
      </c>
      <c r="E301" s="26" t="s">
        <v>535</v>
      </c>
      <c r="F301">
        <v>12</v>
      </c>
      <c r="G301" t="s">
        <v>756</v>
      </c>
      <c r="H301" t="s">
        <v>82</v>
      </c>
      <c r="J301">
        <v>21</v>
      </c>
      <c r="K301">
        <v>2</v>
      </c>
      <c r="L301">
        <v>10.587000000000002</v>
      </c>
    </row>
    <row r="302" spans="1:12" x14ac:dyDescent="0.35">
      <c r="A302" s="1" t="s">
        <v>281</v>
      </c>
      <c r="B302" s="1">
        <v>2019</v>
      </c>
      <c r="C302" s="2">
        <v>43526</v>
      </c>
      <c r="D302" s="1" t="s">
        <v>20</v>
      </c>
      <c r="E302" s="26" t="s">
        <v>538</v>
      </c>
      <c r="F302">
        <v>1</v>
      </c>
      <c r="G302" t="s">
        <v>22</v>
      </c>
      <c r="H302" t="s">
        <v>23</v>
      </c>
      <c r="J302">
        <v>2</v>
      </c>
      <c r="K302">
        <v>1</v>
      </c>
      <c r="L302">
        <v>10.071999999999999</v>
      </c>
    </row>
    <row r="303" spans="1:12" x14ac:dyDescent="0.35">
      <c r="A303" s="1" t="s">
        <v>281</v>
      </c>
      <c r="B303" s="1">
        <v>2019</v>
      </c>
      <c r="C303" s="2">
        <v>43526</v>
      </c>
      <c r="D303" s="1" t="s">
        <v>20</v>
      </c>
      <c r="E303" s="26" t="s">
        <v>538</v>
      </c>
      <c r="F303">
        <v>1</v>
      </c>
      <c r="G303" t="s">
        <v>213</v>
      </c>
      <c r="H303" t="s">
        <v>42</v>
      </c>
      <c r="J303">
        <v>13</v>
      </c>
      <c r="K303">
        <v>2</v>
      </c>
      <c r="L303">
        <v>10.145</v>
      </c>
    </row>
    <row r="304" spans="1:12" x14ac:dyDescent="0.35">
      <c r="A304" s="1" t="s">
        <v>281</v>
      </c>
      <c r="B304" s="1">
        <v>2019</v>
      </c>
      <c r="C304" s="2">
        <v>43526</v>
      </c>
      <c r="D304" s="1" t="s">
        <v>20</v>
      </c>
      <c r="E304" s="26" t="s">
        <v>538</v>
      </c>
      <c r="F304">
        <v>2</v>
      </c>
      <c r="G304" t="s">
        <v>92</v>
      </c>
      <c r="H304" t="s">
        <v>23</v>
      </c>
      <c r="J304">
        <v>1</v>
      </c>
      <c r="K304">
        <v>1</v>
      </c>
      <c r="L304">
        <v>10.023</v>
      </c>
    </row>
    <row r="305" spans="1:15" x14ac:dyDescent="0.35">
      <c r="A305" s="1" t="s">
        <v>281</v>
      </c>
      <c r="B305" s="1">
        <v>2019</v>
      </c>
      <c r="C305" s="2">
        <v>43526</v>
      </c>
      <c r="D305" s="1" t="s">
        <v>20</v>
      </c>
      <c r="E305" s="26" t="s">
        <v>538</v>
      </c>
      <c r="F305">
        <v>2</v>
      </c>
      <c r="G305" t="s">
        <v>129</v>
      </c>
      <c r="H305" t="s">
        <v>35</v>
      </c>
      <c r="J305">
        <v>14</v>
      </c>
      <c r="K305">
        <v>2</v>
      </c>
      <c r="L305">
        <v>11.468</v>
      </c>
    </row>
    <row r="306" spans="1:15" x14ac:dyDescent="0.35">
      <c r="A306" s="1" t="s">
        <v>281</v>
      </c>
      <c r="B306" s="1">
        <v>2019</v>
      </c>
      <c r="C306" s="2">
        <v>43526</v>
      </c>
      <c r="D306" s="1" t="s">
        <v>20</v>
      </c>
      <c r="E306" s="26" t="s">
        <v>538</v>
      </c>
      <c r="F306">
        <v>3</v>
      </c>
      <c r="G306" t="s">
        <v>202</v>
      </c>
      <c r="H306" t="s">
        <v>46</v>
      </c>
      <c r="J306">
        <v>3</v>
      </c>
      <c r="K306">
        <v>1</v>
      </c>
      <c r="L306">
        <v>10.26</v>
      </c>
    </row>
    <row r="307" spans="1:15" x14ac:dyDescent="0.35">
      <c r="A307" s="1" t="s">
        <v>281</v>
      </c>
      <c r="B307" s="1">
        <v>2019</v>
      </c>
      <c r="C307" s="2">
        <v>43526</v>
      </c>
      <c r="D307" s="1" t="s">
        <v>20</v>
      </c>
      <c r="E307" s="26" t="s">
        <v>538</v>
      </c>
      <c r="F307">
        <v>3</v>
      </c>
      <c r="G307" t="s">
        <v>183</v>
      </c>
      <c r="H307" t="s">
        <v>33</v>
      </c>
      <c r="J307">
        <v>15</v>
      </c>
      <c r="K307">
        <v>2</v>
      </c>
      <c r="L307">
        <v>10.359</v>
      </c>
    </row>
    <row r="308" spans="1:15" x14ac:dyDescent="0.35">
      <c r="A308" s="1" t="s">
        <v>281</v>
      </c>
      <c r="B308" s="1">
        <v>2019</v>
      </c>
      <c r="C308" s="2">
        <v>43526</v>
      </c>
      <c r="D308" s="1" t="s">
        <v>20</v>
      </c>
      <c r="E308" s="26" t="s">
        <v>538</v>
      </c>
      <c r="F308">
        <v>4</v>
      </c>
      <c r="G308" t="s">
        <v>955</v>
      </c>
      <c r="H308" t="s">
        <v>35</v>
      </c>
      <c r="J308">
        <v>8</v>
      </c>
      <c r="K308">
        <v>1</v>
      </c>
      <c r="L308">
        <v>10.286</v>
      </c>
    </row>
    <row r="309" spans="1:15" x14ac:dyDescent="0.35">
      <c r="A309" s="1" t="s">
        <v>281</v>
      </c>
      <c r="B309" s="1">
        <v>2019</v>
      </c>
      <c r="C309" s="2">
        <v>43526</v>
      </c>
      <c r="D309" s="1" t="s">
        <v>20</v>
      </c>
      <c r="E309" s="26" t="s">
        <v>538</v>
      </c>
      <c r="F309">
        <v>4</v>
      </c>
      <c r="G309" t="s">
        <v>754</v>
      </c>
      <c r="H309" t="s">
        <v>27</v>
      </c>
      <c r="J309">
        <v>9</v>
      </c>
      <c r="K309">
        <v>2</v>
      </c>
      <c r="L309">
        <v>10.292999999999999</v>
      </c>
    </row>
    <row r="310" spans="1:15" x14ac:dyDescent="0.35">
      <c r="A310" s="1" t="s">
        <v>281</v>
      </c>
      <c r="B310" s="1">
        <v>2019</v>
      </c>
      <c r="C310" s="2">
        <v>43526</v>
      </c>
      <c r="D310" s="1" t="s">
        <v>20</v>
      </c>
      <c r="E310" s="26" t="s">
        <v>538</v>
      </c>
      <c r="F310">
        <v>5</v>
      </c>
      <c r="G310" t="s">
        <v>106</v>
      </c>
      <c r="H310" t="s">
        <v>102</v>
      </c>
      <c r="J310">
        <v>4</v>
      </c>
      <c r="K310">
        <v>1</v>
      </c>
      <c r="L310">
        <v>10.25</v>
      </c>
    </row>
    <row r="311" spans="1:15" x14ac:dyDescent="0.35">
      <c r="A311" s="1" t="s">
        <v>281</v>
      </c>
      <c r="B311" s="1">
        <v>2019</v>
      </c>
      <c r="C311" s="2">
        <v>43526</v>
      </c>
      <c r="D311" s="1" t="s">
        <v>20</v>
      </c>
      <c r="E311" s="26" t="s">
        <v>538</v>
      </c>
      <c r="F311">
        <v>5</v>
      </c>
      <c r="G311" t="s">
        <v>257</v>
      </c>
      <c r="H311" t="s">
        <v>31</v>
      </c>
      <c r="J311">
        <v>16</v>
      </c>
      <c r="K311">
        <v>2</v>
      </c>
      <c r="L311">
        <v>10.34</v>
      </c>
    </row>
    <row r="312" spans="1:15" x14ac:dyDescent="0.35">
      <c r="A312" s="1" t="s">
        <v>281</v>
      </c>
      <c r="B312" s="1">
        <v>2019</v>
      </c>
      <c r="C312" s="2">
        <v>43526</v>
      </c>
      <c r="D312" s="1" t="s">
        <v>20</v>
      </c>
      <c r="E312" s="26" t="s">
        <v>538</v>
      </c>
      <c r="F312">
        <v>6</v>
      </c>
      <c r="G312" t="s">
        <v>197</v>
      </c>
      <c r="H312" t="s">
        <v>198</v>
      </c>
      <c r="J312">
        <v>5</v>
      </c>
      <c r="K312">
        <v>1</v>
      </c>
      <c r="L312">
        <v>10.17</v>
      </c>
    </row>
    <row r="313" spans="1:15" x14ac:dyDescent="0.35">
      <c r="A313" s="1" t="s">
        <v>281</v>
      </c>
      <c r="B313" s="1">
        <v>2019</v>
      </c>
      <c r="C313" s="2">
        <v>43526</v>
      </c>
      <c r="D313" s="1" t="s">
        <v>20</v>
      </c>
      <c r="E313" s="26" t="s">
        <v>538</v>
      </c>
      <c r="F313">
        <v>6</v>
      </c>
      <c r="G313" t="s">
        <v>112</v>
      </c>
      <c r="H313" t="s">
        <v>113</v>
      </c>
      <c r="J313">
        <v>12</v>
      </c>
      <c r="K313">
        <v>2</v>
      </c>
      <c r="L313">
        <v>10.188000000000001</v>
      </c>
    </row>
    <row r="314" spans="1:15" x14ac:dyDescent="0.35">
      <c r="A314" s="1" t="s">
        <v>281</v>
      </c>
      <c r="B314" s="1">
        <v>2019</v>
      </c>
      <c r="C314" s="2">
        <v>43526</v>
      </c>
      <c r="D314" s="1" t="s">
        <v>20</v>
      </c>
      <c r="E314" s="26" t="s">
        <v>538</v>
      </c>
      <c r="F314">
        <v>7</v>
      </c>
      <c r="G314" t="s">
        <v>242</v>
      </c>
      <c r="H314" t="s">
        <v>102</v>
      </c>
      <c r="J314">
        <v>6</v>
      </c>
      <c r="K314">
        <v>1</v>
      </c>
      <c r="L314">
        <v>10.183999999999999</v>
      </c>
    </row>
    <row r="315" spans="1:15" x14ac:dyDescent="0.35">
      <c r="A315" s="1" t="s">
        <v>281</v>
      </c>
      <c r="B315" s="1">
        <v>2019</v>
      </c>
      <c r="C315" s="2">
        <v>43526</v>
      </c>
      <c r="D315" s="1" t="s">
        <v>20</v>
      </c>
      <c r="E315" s="26" t="s">
        <v>538</v>
      </c>
      <c r="F315">
        <v>7</v>
      </c>
      <c r="G315" t="s">
        <v>125</v>
      </c>
      <c r="H315" t="s">
        <v>113</v>
      </c>
      <c r="J315">
        <v>11</v>
      </c>
      <c r="K315">
        <v>2</v>
      </c>
      <c r="L315" t="s">
        <v>536</v>
      </c>
    </row>
    <row r="316" spans="1:15" x14ac:dyDescent="0.35">
      <c r="A316" s="1" t="s">
        <v>281</v>
      </c>
      <c r="B316" s="1">
        <v>2019</v>
      </c>
      <c r="C316" s="2">
        <v>43526</v>
      </c>
      <c r="D316" s="1" t="s">
        <v>20</v>
      </c>
      <c r="E316" s="26" t="s">
        <v>538</v>
      </c>
      <c r="F316">
        <v>8</v>
      </c>
      <c r="G316" t="s">
        <v>128</v>
      </c>
      <c r="H316" t="s">
        <v>104</v>
      </c>
      <c r="J316">
        <v>7</v>
      </c>
      <c r="K316">
        <v>1</v>
      </c>
      <c r="L316">
        <v>10.206</v>
      </c>
    </row>
    <row r="317" spans="1:15" x14ac:dyDescent="0.35">
      <c r="A317" s="1" t="s">
        <v>281</v>
      </c>
      <c r="B317" s="1">
        <v>2019</v>
      </c>
      <c r="C317" s="2">
        <v>43526</v>
      </c>
      <c r="D317" s="1" t="s">
        <v>20</v>
      </c>
      <c r="E317" s="26" t="s">
        <v>538</v>
      </c>
      <c r="F317">
        <v>8</v>
      </c>
      <c r="G317" t="s">
        <v>953</v>
      </c>
      <c r="H317" t="s">
        <v>29</v>
      </c>
      <c r="J317">
        <v>10</v>
      </c>
      <c r="K317">
        <v>2</v>
      </c>
      <c r="L317">
        <v>10.209999999999999</v>
      </c>
    </row>
    <row r="318" spans="1:15" x14ac:dyDescent="0.35">
      <c r="A318" s="1" t="s">
        <v>281</v>
      </c>
      <c r="B318" s="1">
        <v>2019</v>
      </c>
      <c r="C318" s="2">
        <v>43526</v>
      </c>
      <c r="D318" s="1" t="s">
        <v>20</v>
      </c>
      <c r="E318" s="26" t="s">
        <v>539</v>
      </c>
      <c r="F318">
        <v>1</v>
      </c>
      <c r="G318" t="s">
        <v>22</v>
      </c>
      <c r="H318" t="s">
        <v>23</v>
      </c>
      <c r="J318">
        <v>2</v>
      </c>
      <c r="K318">
        <v>1</v>
      </c>
      <c r="L318">
        <v>9.9830000000000005</v>
      </c>
      <c r="N318">
        <v>1</v>
      </c>
      <c r="O318">
        <v>9.9909999999999997</v>
      </c>
    </row>
    <row r="319" spans="1:15" x14ac:dyDescent="0.35">
      <c r="A319" s="1" t="s">
        <v>281</v>
      </c>
      <c r="B319" s="1">
        <v>2019</v>
      </c>
      <c r="C319" s="2">
        <v>43526</v>
      </c>
      <c r="D319" s="1" t="s">
        <v>20</v>
      </c>
      <c r="E319" s="26" t="s">
        <v>539</v>
      </c>
      <c r="F319">
        <v>1</v>
      </c>
      <c r="G319" t="s">
        <v>128</v>
      </c>
      <c r="H319" t="s">
        <v>104</v>
      </c>
      <c r="J319">
        <v>7</v>
      </c>
      <c r="K319">
        <v>2</v>
      </c>
      <c r="L319">
        <v>10.226000000000001</v>
      </c>
      <c r="N319">
        <v>2</v>
      </c>
      <c r="O319">
        <v>11.170999999999999</v>
      </c>
    </row>
    <row r="320" spans="1:15" x14ac:dyDescent="0.35">
      <c r="A320" s="1" t="s">
        <v>281</v>
      </c>
      <c r="B320" s="1">
        <v>2019</v>
      </c>
      <c r="C320" s="2">
        <v>43526</v>
      </c>
      <c r="D320" s="1" t="s">
        <v>20</v>
      </c>
      <c r="E320" s="26" t="s">
        <v>539</v>
      </c>
      <c r="F320">
        <v>2</v>
      </c>
      <c r="G320" t="s">
        <v>92</v>
      </c>
      <c r="H320" t="s">
        <v>23</v>
      </c>
      <c r="J320">
        <v>1</v>
      </c>
      <c r="K320">
        <v>1</v>
      </c>
      <c r="L320">
        <v>13.709</v>
      </c>
      <c r="N320">
        <v>1</v>
      </c>
      <c r="O320">
        <v>10.042</v>
      </c>
    </row>
    <row r="321" spans="1:18" x14ac:dyDescent="0.35">
      <c r="A321" s="1" t="s">
        <v>281</v>
      </c>
      <c r="B321" s="1">
        <v>2019</v>
      </c>
      <c r="C321" s="2">
        <v>43526</v>
      </c>
      <c r="D321" s="1" t="s">
        <v>20</v>
      </c>
      <c r="E321" s="26" t="s">
        <v>539</v>
      </c>
      <c r="F321">
        <v>2</v>
      </c>
      <c r="G321" t="s">
        <v>242</v>
      </c>
      <c r="H321" t="s">
        <v>102</v>
      </c>
      <c r="J321">
        <v>6</v>
      </c>
      <c r="K321">
        <v>2</v>
      </c>
      <c r="L321">
        <v>13.850999999999999</v>
      </c>
      <c r="N321">
        <v>2</v>
      </c>
      <c r="O321">
        <v>10.196</v>
      </c>
    </row>
    <row r="322" spans="1:18" x14ac:dyDescent="0.35">
      <c r="A322" s="1" t="s">
        <v>281</v>
      </c>
      <c r="B322" s="1">
        <v>2019</v>
      </c>
      <c r="C322" s="2">
        <v>43526</v>
      </c>
      <c r="D322" s="1" t="s">
        <v>20</v>
      </c>
      <c r="E322" s="26" t="s">
        <v>539</v>
      </c>
      <c r="F322">
        <v>3</v>
      </c>
      <c r="G322" t="s">
        <v>202</v>
      </c>
      <c r="H322" t="s">
        <v>46</v>
      </c>
      <c r="J322">
        <v>3</v>
      </c>
      <c r="K322">
        <v>1</v>
      </c>
      <c r="L322">
        <v>10.239000000000001</v>
      </c>
      <c r="N322">
        <v>1</v>
      </c>
      <c r="O322">
        <v>9.9329999999999998</v>
      </c>
    </row>
    <row r="323" spans="1:18" x14ac:dyDescent="0.35">
      <c r="A323" s="1" t="s">
        <v>281</v>
      </c>
      <c r="B323" s="1">
        <v>2019</v>
      </c>
      <c r="C323" s="2">
        <v>43526</v>
      </c>
      <c r="D323" s="1" t="s">
        <v>20</v>
      </c>
      <c r="E323" s="26" t="s">
        <v>539</v>
      </c>
      <c r="F323">
        <v>3</v>
      </c>
      <c r="G323" t="s">
        <v>197</v>
      </c>
      <c r="H323" t="s">
        <v>198</v>
      </c>
      <c r="J323">
        <v>5</v>
      </c>
      <c r="K323">
        <v>2</v>
      </c>
      <c r="L323">
        <v>10.499000000000001</v>
      </c>
      <c r="N323">
        <v>2</v>
      </c>
      <c r="O323">
        <v>11.100999999999999</v>
      </c>
    </row>
    <row r="324" spans="1:18" x14ac:dyDescent="0.35">
      <c r="A324" s="1" t="s">
        <v>281</v>
      </c>
      <c r="B324" s="1">
        <v>2019</v>
      </c>
      <c r="C324" s="2">
        <v>43526</v>
      </c>
      <c r="D324" s="1" t="s">
        <v>20</v>
      </c>
      <c r="E324" s="26" t="s">
        <v>539</v>
      </c>
      <c r="F324">
        <v>4</v>
      </c>
      <c r="G324" t="s">
        <v>106</v>
      </c>
      <c r="H324" t="s">
        <v>102</v>
      </c>
      <c r="J324">
        <v>4</v>
      </c>
      <c r="K324">
        <v>1</v>
      </c>
      <c r="L324">
        <v>10.775</v>
      </c>
      <c r="N324">
        <v>1</v>
      </c>
      <c r="O324">
        <v>10.183</v>
      </c>
    </row>
    <row r="325" spans="1:18" x14ac:dyDescent="0.35">
      <c r="A325" s="1" t="s">
        <v>281</v>
      </c>
      <c r="B325" s="1">
        <v>2019</v>
      </c>
      <c r="C325" s="2">
        <v>43526</v>
      </c>
      <c r="D325" s="1" t="s">
        <v>20</v>
      </c>
      <c r="E325" s="26" t="s">
        <v>539</v>
      </c>
      <c r="F325">
        <v>4</v>
      </c>
      <c r="G325" t="s">
        <v>955</v>
      </c>
      <c r="H325" t="s">
        <v>35</v>
      </c>
      <c r="J325">
        <v>8</v>
      </c>
      <c r="K325">
        <v>2</v>
      </c>
      <c r="L325">
        <v>10.798999999999999</v>
      </c>
      <c r="N325">
        <v>2</v>
      </c>
      <c r="O325">
        <v>10.250999999999999</v>
      </c>
    </row>
    <row r="326" spans="1:18" x14ac:dyDescent="0.35">
      <c r="A326" s="1" t="s">
        <v>281</v>
      </c>
      <c r="B326" s="1">
        <v>2019</v>
      </c>
      <c r="C326" s="2">
        <v>43526</v>
      </c>
      <c r="D326" s="1" t="s">
        <v>20</v>
      </c>
      <c r="E326" s="26" t="s">
        <v>540</v>
      </c>
      <c r="F326">
        <v>1</v>
      </c>
      <c r="G326" t="s">
        <v>22</v>
      </c>
      <c r="H326" t="s">
        <v>23</v>
      </c>
      <c r="J326">
        <v>2</v>
      </c>
      <c r="K326">
        <v>1</v>
      </c>
      <c r="L326">
        <v>10.012</v>
      </c>
      <c r="N326">
        <v>1</v>
      </c>
      <c r="O326">
        <v>10.004</v>
      </c>
    </row>
    <row r="327" spans="1:18" x14ac:dyDescent="0.35">
      <c r="A327" s="1" t="s">
        <v>281</v>
      </c>
      <c r="B327" s="1">
        <v>2019</v>
      </c>
      <c r="C327" s="2">
        <v>43526</v>
      </c>
      <c r="D327" s="1" t="s">
        <v>20</v>
      </c>
      <c r="E327" s="26" t="s">
        <v>540</v>
      </c>
      <c r="F327">
        <v>1</v>
      </c>
      <c r="G327" t="s">
        <v>106</v>
      </c>
      <c r="H327" t="s">
        <v>102</v>
      </c>
      <c r="J327">
        <v>4</v>
      </c>
      <c r="K327">
        <v>2</v>
      </c>
      <c r="L327">
        <v>10.028</v>
      </c>
      <c r="N327">
        <v>2</v>
      </c>
      <c r="O327">
        <v>10.129999999999999</v>
      </c>
    </row>
    <row r="328" spans="1:18" x14ac:dyDescent="0.35">
      <c r="A328" s="1" t="s">
        <v>281</v>
      </c>
      <c r="B328" s="1">
        <v>2019</v>
      </c>
      <c r="C328" s="2">
        <v>43526</v>
      </c>
      <c r="D328" s="1" t="s">
        <v>20</v>
      </c>
      <c r="E328" s="26" t="s">
        <v>540</v>
      </c>
      <c r="F328">
        <v>2</v>
      </c>
      <c r="G328" t="s">
        <v>92</v>
      </c>
      <c r="H328" t="s">
        <v>23</v>
      </c>
      <c r="J328">
        <v>1</v>
      </c>
      <c r="K328">
        <v>2</v>
      </c>
      <c r="L328">
        <v>10.081</v>
      </c>
      <c r="N328">
        <v>1</v>
      </c>
      <c r="O328">
        <v>10.17</v>
      </c>
      <c r="Q328">
        <v>1</v>
      </c>
      <c r="R328">
        <v>9.952</v>
      </c>
    </row>
    <row r="329" spans="1:18" x14ac:dyDescent="0.35">
      <c r="A329" s="1" t="s">
        <v>281</v>
      </c>
      <c r="B329" s="1">
        <v>2019</v>
      </c>
      <c r="C329" s="2">
        <v>43526</v>
      </c>
      <c r="D329" s="1" t="s">
        <v>20</v>
      </c>
      <c r="E329" s="26" t="s">
        <v>540</v>
      </c>
      <c r="F329">
        <v>2</v>
      </c>
      <c r="G329" t="s">
        <v>202</v>
      </c>
      <c r="H329" t="s">
        <v>46</v>
      </c>
      <c r="J329">
        <v>3</v>
      </c>
      <c r="K329">
        <v>1</v>
      </c>
      <c r="L329">
        <v>10.074999999999999</v>
      </c>
      <c r="N329">
        <v>2</v>
      </c>
      <c r="O329">
        <v>10.209999999999999</v>
      </c>
      <c r="Q329">
        <v>2</v>
      </c>
      <c r="R329">
        <v>10.505000000000001</v>
      </c>
    </row>
    <row r="330" spans="1:18" x14ac:dyDescent="0.35">
      <c r="A330" s="1" t="s">
        <v>281</v>
      </c>
      <c r="B330" s="1">
        <v>2019</v>
      </c>
      <c r="C330" s="2">
        <v>43526</v>
      </c>
      <c r="D330" s="1" t="s">
        <v>20</v>
      </c>
      <c r="E330" s="26" t="s">
        <v>64</v>
      </c>
      <c r="F330" t="s">
        <v>541</v>
      </c>
      <c r="G330" t="s">
        <v>92</v>
      </c>
      <c r="H330" t="s">
        <v>23</v>
      </c>
      <c r="J330">
        <v>1</v>
      </c>
      <c r="K330">
        <v>1</v>
      </c>
      <c r="L330">
        <v>9.99</v>
      </c>
      <c r="N330">
        <v>1</v>
      </c>
      <c r="O330">
        <v>9.9320000000000004</v>
      </c>
    </row>
    <row r="331" spans="1:18" x14ac:dyDescent="0.35">
      <c r="A331" s="1" t="s">
        <v>281</v>
      </c>
      <c r="B331" s="1">
        <v>2019</v>
      </c>
      <c r="C331" s="2">
        <v>43526</v>
      </c>
      <c r="D331" s="1" t="s">
        <v>20</v>
      </c>
      <c r="E331" s="26" t="s">
        <v>64</v>
      </c>
      <c r="F331" t="s">
        <v>541</v>
      </c>
      <c r="G331" t="s">
        <v>22</v>
      </c>
      <c r="H331" t="s">
        <v>23</v>
      </c>
      <c r="J331">
        <v>2</v>
      </c>
      <c r="K331">
        <v>2</v>
      </c>
      <c r="L331">
        <v>10.156000000000001</v>
      </c>
      <c r="N331">
        <v>2</v>
      </c>
      <c r="O331">
        <v>9.9640000000000004</v>
      </c>
    </row>
    <row r="332" spans="1:18" x14ac:dyDescent="0.35">
      <c r="A332" s="1" t="s">
        <v>281</v>
      </c>
      <c r="B332" s="1">
        <v>2019</v>
      </c>
      <c r="C332" s="2">
        <v>43526</v>
      </c>
      <c r="D332" s="1" t="s">
        <v>20</v>
      </c>
      <c r="E332" s="26" t="s">
        <v>64</v>
      </c>
      <c r="F332" t="s">
        <v>542</v>
      </c>
      <c r="G332" t="s">
        <v>202</v>
      </c>
      <c r="H332" t="s">
        <v>46</v>
      </c>
      <c r="J332">
        <v>3</v>
      </c>
      <c r="K332">
        <v>1</v>
      </c>
      <c r="L332">
        <v>10.412000000000001</v>
      </c>
      <c r="N332">
        <v>1</v>
      </c>
      <c r="O332">
        <v>10.121</v>
      </c>
    </row>
    <row r="333" spans="1:18" x14ac:dyDescent="0.35">
      <c r="A333" s="1" t="s">
        <v>281</v>
      </c>
      <c r="B333" s="1">
        <v>2019</v>
      </c>
      <c r="C333" s="2">
        <v>43526</v>
      </c>
      <c r="D333" s="1" t="s">
        <v>20</v>
      </c>
      <c r="E333" s="26" t="s">
        <v>64</v>
      </c>
      <c r="F333" t="s">
        <v>542</v>
      </c>
      <c r="G333" t="s">
        <v>106</v>
      </c>
      <c r="H333" t="s">
        <v>102</v>
      </c>
      <c r="J333">
        <v>4</v>
      </c>
      <c r="K333">
        <v>2</v>
      </c>
      <c r="L333" t="s">
        <v>536</v>
      </c>
      <c r="N333">
        <v>2</v>
      </c>
      <c r="O333">
        <v>10.162000000000001</v>
      </c>
    </row>
    <row r="334" spans="1:18" x14ac:dyDescent="0.35">
      <c r="A334" s="1" t="s">
        <v>233</v>
      </c>
      <c r="B334" s="1">
        <v>2019</v>
      </c>
      <c r="C334" s="99">
        <v>43772</v>
      </c>
      <c r="D334" s="1" t="s">
        <v>66</v>
      </c>
      <c r="E334" s="26" t="s">
        <v>535</v>
      </c>
      <c r="F334">
        <v>1</v>
      </c>
      <c r="G334" t="s">
        <v>954</v>
      </c>
      <c r="H334" t="s">
        <v>228</v>
      </c>
      <c r="J334">
        <v>3</v>
      </c>
      <c r="K334">
        <v>1</v>
      </c>
      <c r="L334">
        <v>10.904</v>
      </c>
    </row>
    <row r="335" spans="1:18" x14ac:dyDescent="0.35">
      <c r="A335" s="1" t="s">
        <v>233</v>
      </c>
      <c r="B335" s="1">
        <v>2019</v>
      </c>
      <c r="C335" s="99">
        <v>43772</v>
      </c>
      <c r="D335" s="1" t="s">
        <v>66</v>
      </c>
      <c r="E335" s="26" t="s">
        <v>535</v>
      </c>
      <c r="F335">
        <v>1</v>
      </c>
      <c r="G335" t="s">
        <v>187</v>
      </c>
      <c r="H335" t="s">
        <v>1066</v>
      </c>
      <c r="J335">
        <v>28</v>
      </c>
      <c r="K335">
        <v>2</v>
      </c>
      <c r="L335">
        <v>11.404</v>
      </c>
    </row>
    <row r="336" spans="1:18" x14ac:dyDescent="0.35">
      <c r="A336" s="1" t="s">
        <v>233</v>
      </c>
      <c r="B336" s="1">
        <v>2019</v>
      </c>
      <c r="C336" s="99">
        <v>43772</v>
      </c>
      <c r="D336" s="1" t="s">
        <v>66</v>
      </c>
      <c r="E336" s="26" t="s">
        <v>535</v>
      </c>
      <c r="F336">
        <v>2</v>
      </c>
      <c r="G336" t="s">
        <v>197</v>
      </c>
      <c r="H336" t="s">
        <v>198</v>
      </c>
      <c r="J336">
        <v>6</v>
      </c>
      <c r="K336">
        <v>1</v>
      </c>
      <c r="L336">
        <v>10.865</v>
      </c>
    </row>
    <row r="337" spans="1:12" x14ac:dyDescent="0.35">
      <c r="A337" s="1" t="s">
        <v>233</v>
      </c>
      <c r="B337" s="1">
        <v>2019</v>
      </c>
      <c r="C337" s="99">
        <v>43772</v>
      </c>
      <c r="D337" s="1" t="s">
        <v>66</v>
      </c>
      <c r="E337" s="26" t="s">
        <v>535</v>
      </c>
      <c r="F337">
        <v>2</v>
      </c>
      <c r="G337" t="s">
        <v>552</v>
      </c>
      <c r="H337" t="s">
        <v>39</v>
      </c>
      <c r="J337">
        <v>27</v>
      </c>
      <c r="K337">
        <v>2</v>
      </c>
      <c r="L337">
        <v>10.963000000000001</v>
      </c>
    </row>
    <row r="338" spans="1:12" x14ac:dyDescent="0.35">
      <c r="A338" s="1" t="s">
        <v>233</v>
      </c>
      <c r="B338" s="1">
        <v>2019</v>
      </c>
      <c r="C338" s="99">
        <v>43772</v>
      </c>
      <c r="D338" s="1" t="s">
        <v>66</v>
      </c>
      <c r="E338" s="26" t="s">
        <v>535</v>
      </c>
      <c r="F338">
        <v>3</v>
      </c>
      <c r="G338" t="s">
        <v>112</v>
      </c>
      <c r="H338" t="s">
        <v>113</v>
      </c>
      <c r="J338">
        <v>7</v>
      </c>
      <c r="K338">
        <v>1</v>
      </c>
      <c r="L338">
        <v>10.301</v>
      </c>
    </row>
    <row r="339" spans="1:12" x14ac:dyDescent="0.35">
      <c r="A339" s="1" t="s">
        <v>233</v>
      </c>
      <c r="B339" s="1">
        <v>2019</v>
      </c>
      <c r="C339" s="99">
        <v>43772</v>
      </c>
      <c r="D339" s="1" t="s">
        <v>66</v>
      </c>
      <c r="E339" s="26" t="s">
        <v>535</v>
      </c>
      <c r="F339">
        <v>3</v>
      </c>
      <c r="G339" t="s">
        <v>50</v>
      </c>
      <c r="H339" t="s">
        <v>44</v>
      </c>
      <c r="J339">
        <v>26</v>
      </c>
      <c r="K339">
        <v>2</v>
      </c>
      <c r="L339">
        <v>10.44</v>
      </c>
    </row>
    <row r="340" spans="1:12" x14ac:dyDescent="0.35">
      <c r="A340" s="1" t="s">
        <v>233</v>
      </c>
      <c r="B340" s="1">
        <v>2019</v>
      </c>
      <c r="C340" s="99">
        <v>43772</v>
      </c>
      <c r="D340" s="1" t="s">
        <v>66</v>
      </c>
      <c r="E340" s="26" t="s">
        <v>535</v>
      </c>
      <c r="F340">
        <v>4</v>
      </c>
      <c r="G340" t="s">
        <v>192</v>
      </c>
      <c r="H340" t="s">
        <v>113</v>
      </c>
      <c r="J340">
        <v>8</v>
      </c>
      <c r="K340">
        <v>1</v>
      </c>
      <c r="L340">
        <v>10.279</v>
      </c>
    </row>
    <row r="341" spans="1:12" x14ac:dyDescent="0.35">
      <c r="A341" s="1" t="s">
        <v>233</v>
      </c>
      <c r="B341" s="1">
        <v>2019</v>
      </c>
      <c r="C341" s="99">
        <v>43772</v>
      </c>
      <c r="D341" s="1" t="s">
        <v>66</v>
      </c>
      <c r="E341" s="26" t="s">
        <v>535</v>
      </c>
      <c r="F341">
        <v>4</v>
      </c>
      <c r="G341" t="s">
        <v>906</v>
      </c>
      <c r="H341" t="s">
        <v>907</v>
      </c>
      <c r="J341">
        <v>25</v>
      </c>
      <c r="K341">
        <v>2</v>
      </c>
      <c r="L341">
        <v>10.452999999999999</v>
      </c>
    </row>
    <row r="342" spans="1:12" x14ac:dyDescent="0.35">
      <c r="A342" s="1" t="s">
        <v>233</v>
      </c>
      <c r="B342" s="1">
        <v>2019</v>
      </c>
      <c r="C342" s="99">
        <v>43772</v>
      </c>
      <c r="D342" s="1" t="s">
        <v>66</v>
      </c>
      <c r="E342" s="26" t="s">
        <v>535</v>
      </c>
      <c r="F342">
        <v>5</v>
      </c>
      <c r="G342" t="s">
        <v>143</v>
      </c>
      <c r="H342" t="s">
        <v>95</v>
      </c>
      <c r="J342">
        <v>9</v>
      </c>
      <c r="K342">
        <v>1</v>
      </c>
      <c r="L342">
        <v>10.180999999999999</v>
      </c>
    </row>
    <row r="343" spans="1:12" x14ac:dyDescent="0.35">
      <c r="A343" s="1" t="s">
        <v>233</v>
      </c>
      <c r="B343" s="1">
        <v>2019</v>
      </c>
      <c r="C343" s="99">
        <v>43772</v>
      </c>
      <c r="D343" s="1" t="s">
        <v>66</v>
      </c>
      <c r="E343" s="26" t="s">
        <v>535</v>
      </c>
      <c r="F343">
        <v>5</v>
      </c>
      <c r="G343" t="s">
        <v>947</v>
      </c>
      <c r="H343" t="s">
        <v>230</v>
      </c>
      <c r="J343">
        <v>24</v>
      </c>
      <c r="K343">
        <v>2</v>
      </c>
      <c r="L343">
        <v>10.614999999999998</v>
      </c>
    </row>
    <row r="344" spans="1:12" x14ac:dyDescent="0.35">
      <c r="A344" s="1" t="s">
        <v>233</v>
      </c>
      <c r="B344" s="1">
        <v>2019</v>
      </c>
      <c r="C344" s="99">
        <v>43772</v>
      </c>
      <c r="D344" s="1" t="s">
        <v>66</v>
      </c>
      <c r="E344" s="26" t="s">
        <v>535</v>
      </c>
      <c r="F344">
        <v>6</v>
      </c>
      <c r="G344" t="s">
        <v>953</v>
      </c>
      <c r="H344" t="s">
        <v>29</v>
      </c>
      <c r="J344">
        <v>10</v>
      </c>
      <c r="K344">
        <v>1</v>
      </c>
      <c r="L344">
        <v>10.339</v>
      </c>
    </row>
    <row r="345" spans="1:12" x14ac:dyDescent="0.35">
      <c r="A345" s="1" t="s">
        <v>233</v>
      </c>
      <c r="B345" s="1">
        <v>2019</v>
      </c>
      <c r="C345" s="99">
        <v>43772</v>
      </c>
      <c r="D345" s="1" t="s">
        <v>66</v>
      </c>
      <c r="E345" s="26" t="s">
        <v>535</v>
      </c>
      <c r="F345">
        <v>6</v>
      </c>
      <c r="G345" t="s">
        <v>57</v>
      </c>
      <c r="H345" t="s">
        <v>58</v>
      </c>
      <c r="J345">
        <v>23</v>
      </c>
      <c r="K345">
        <v>2</v>
      </c>
      <c r="L345">
        <v>10.419</v>
      </c>
    </row>
    <row r="346" spans="1:12" x14ac:dyDescent="0.35">
      <c r="A346" s="1" t="s">
        <v>233</v>
      </c>
      <c r="B346" s="1">
        <v>2019</v>
      </c>
      <c r="C346" s="99">
        <v>43772</v>
      </c>
      <c r="D346" s="1" t="s">
        <v>66</v>
      </c>
      <c r="E346" s="26" t="s">
        <v>535</v>
      </c>
      <c r="F346">
        <v>7</v>
      </c>
      <c r="G346" t="s">
        <v>239</v>
      </c>
      <c r="H346" t="s">
        <v>198</v>
      </c>
      <c r="J346">
        <v>11</v>
      </c>
      <c r="K346">
        <v>1</v>
      </c>
      <c r="L346">
        <v>10.477</v>
      </c>
    </row>
    <row r="347" spans="1:12" x14ac:dyDescent="0.35">
      <c r="A347" s="1" t="s">
        <v>233</v>
      </c>
      <c r="B347" s="1">
        <v>2019</v>
      </c>
      <c r="C347" s="99">
        <v>43772</v>
      </c>
      <c r="D347" s="1" t="s">
        <v>66</v>
      </c>
      <c r="E347" s="26" t="s">
        <v>535</v>
      </c>
      <c r="F347">
        <v>7</v>
      </c>
      <c r="G347" t="s">
        <v>229</v>
      </c>
      <c r="H347" t="s">
        <v>152</v>
      </c>
      <c r="J347">
        <v>22</v>
      </c>
      <c r="K347">
        <v>2</v>
      </c>
      <c r="L347">
        <v>11.120000000000001</v>
      </c>
    </row>
    <row r="348" spans="1:12" x14ac:dyDescent="0.35">
      <c r="A348" s="1" t="s">
        <v>233</v>
      </c>
      <c r="B348" s="1">
        <v>2019</v>
      </c>
      <c r="C348" s="99">
        <v>43772</v>
      </c>
      <c r="D348" s="1" t="s">
        <v>66</v>
      </c>
      <c r="E348" s="26" t="s">
        <v>535</v>
      </c>
      <c r="F348">
        <v>8</v>
      </c>
      <c r="G348" t="s">
        <v>26</v>
      </c>
      <c r="H348" t="s">
        <v>27</v>
      </c>
      <c r="J348">
        <v>12</v>
      </c>
      <c r="K348">
        <v>1</v>
      </c>
      <c r="L348">
        <v>10.327</v>
      </c>
    </row>
    <row r="349" spans="1:12" x14ac:dyDescent="0.35">
      <c r="A349" s="1" t="s">
        <v>233</v>
      </c>
      <c r="B349" s="1">
        <v>2019</v>
      </c>
      <c r="C349" s="99">
        <v>43772</v>
      </c>
      <c r="D349" s="1" t="s">
        <v>66</v>
      </c>
      <c r="E349" s="26" t="s">
        <v>535</v>
      </c>
      <c r="F349">
        <v>8</v>
      </c>
      <c r="G349" t="s">
        <v>105</v>
      </c>
      <c r="H349" t="s">
        <v>39</v>
      </c>
      <c r="J349">
        <v>21</v>
      </c>
      <c r="K349">
        <v>2</v>
      </c>
      <c r="L349">
        <v>10.397</v>
      </c>
    </row>
    <row r="350" spans="1:12" x14ac:dyDescent="0.35">
      <c r="A350" s="1" t="s">
        <v>233</v>
      </c>
      <c r="B350" s="1">
        <v>2019</v>
      </c>
      <c r="C350" s="99">
        <v>43772</v>
      </c>
      <c r="D350" s="1" t="s">
        <v>66</v>
      </c>
      <c r="E350" s="26" t="s">
        <v>535</v>
      </c>
      <c r="F350">
        <v>9</v>
      </c>
      <c r="G350" t="s">
        <v>1009</v>
      </c>
      <c r="H350" t="s">
        <v>37</v>
      </c>
      <c r="J350">
        <v>13</v>
      </c>
      <c r="K350">
        <v>1</v>
      </c>
      <c r="L350">
        <v>10.135999999999999</v>
      </c>
    </row>
    <row r="351" spans="1:12" x14ac:dyDescent="0.35">
      <c r="A351" s="1" t="s">
        <v>233</v>
      </c>
      <c r="B351" s="1">
        <v>2019</v>
      </c>
      <c r="C351" s="99">
        <v>43772</v>
      </c>
      <c r="D351" s="1" t="s">
        <v>66</v>
      </c>
      <c r="E351" s="26" t="s">
        <v>535</v>
      </c>
      <c r="F351">
        <v>9</v>
      </c>
      <c r="G351" t="s">
        <v>59</v>
      </c>
      <c r="H351" t="s">
        <v>37</v>
      </c>
      <c r="J351">
        <v>20</v>
      </c>
      <c r="K351">
        <v>2</v>
      </c>
      <c r="L351">
        <v>11.042999999999999</v>
      </c>
    </row>
    <row r="352" spans="1:12" x14ac:dyDescent="0.35">
      <c r="A352" s="1" t="s">
        <v>233</v>
      </c>
      <c r="B352" s="1">
        <v>2019</v>
      </c>
      <c r="C352" s="99">
        <v>43772</v>
      </c>
      <c r="D352" s="1" t="s">
        <v>66</v>
      </c>
      <c r="E352" s="26" t="s">
        <v>535</v>
      </c>
      <c r="F352">
        <v>10</v>
      </c>
      <c r="G352" t="s">
        <v>213</v>
      </c>
      <c r="H352" t="s">
        <v>42</v>
      </c>
      <c r="J352">
        <v>14</v>
      </c>
      <c r="K352">
        <v>1</v>
      </c>
      <c r="L352">
        <v>10.343</v>
      </c>
    </row>
    <row r="353" spans="1:12" x14ac:dyDescent="0.35">
      <c r="A353" s="1" t="s">
        <v>233</v>
      </c>
      <c r="B353" s="1">
        <v>2019</v>
      </c>
      <c r="C353" s="99">
        <v>43772</v>
      </c>
      <c r="D353" s="1" t="s">
        <v>66</v>
      </c>
      <c r="E353" s="26" t="s">
        <v>535</v>
      </c>
      <c r="F353">
        <v>10</v>
      </c>
      <c r="G353" t="s">
        <v>756</v>
      </c>
      <c r="H353" t="s">
        <v>82</v>
      </c>
      <c r="J353">
        <v>19</v>
      </c>
      <c r="K353">
        <v>2</v>
      </c>
      <c r="L353">
        <v>10.430999999999999</v>
      </c>
    </row>
    <row r="354" spans="1:12" x14ac:dyDescent="0.35">
      <c r="A354" s="1" t="s">
        <v>233</v>
      </c>
      <c r="B354" s="1">
        <v>2019</v>
      </c>
      <c r="C354" s="99">
        <v>43772</v>
      </c>
      <c r="D354" s="1" t="s">
        <v>66</v>
      </c>
      <c r="E354" s="26" t="s">
        <v>535</v>
      </c>
      <c r="F354">
        <v>11</v>
      </c>
      <c r="G354" t="s">
        <v>93</v>
      </c>
      <c r="H354" t="s">
        <v>941</v>
      </c>
      <c r="J354">
        <v>16</v>
      </c>
      <c r="K354">
        <v>1</v>
      </c>
      <c r="L354">
        <v>10.172000000000001</v>
      </c>
    </row>
    <row r="355" spans="1:12" x14ac:dyDescent="0.35">
      <c r="A355" s="1" t="s">
        <v>233</v>
      </c>
      <c r="B355" s="1">
        <v>2019</v>
      </c>
      <c r="C355" s="99">
        <v>43772</v>
      </c>
      <c r="D355" s="1" t="s">
        <v>66</v>
      </c>
      <c r="E355" s="26" t="s">
        <v>535</v>
      </c>
      <c r="F355">
        <v>11</v>
      </c>
      <c r="G355" t="s">
        <v>816</v>
      </c>
      <c r="H355" t="s">
        <v>42</v>
      </c>
      <c r="J355">
        <v>17</v>
      </c>
      <c r="K355">
        <v>2</v>
      </c>
      <c r="L355">
        <v>10.213000000000001</v>
      </c>
    </row>
    <row r="356" spans="1:12" x14ac:dyDescent="0.35">
      <c r="A356" s="1" t="s">
        <v>233</v>
      </c>
      <c r="B356" s="1">
        <v>2019</v>
      </c>
      <c r="C356" s="99">
        <v>43772</v>
      </c>
      <c r="D356" s="1" t="s">
        <v>66</v>
      </c>
      <c r="E356" s="26" t="s">
        <v>535</v>
      </c>
      <c r="F356">
        <v>12</v>
      </c>
      <c r="G356" t="s">
        <v>30</v>
      </c>
      <c r="H356" t="s">
        <v>31</v>
      </c>
      <c r="J356">
        <v>15</v>
      </c>
      <c r="K356">
        <v>1</v>
      </c>
      <c r="L356">
        <v>10.211</v>
      </c>
    </row>
    <row r="357" spans="1:12" x14ac:dyDescent="0.35">
      <c r="A357" s="1" t="s">
        <v>233</v>
      </c>
      <c r="B357" s="1">
        <v>2019</v>
      </c>
      <c r="C357" s="99">
        <v>43772</v>
      </c>
      <c r="D357" s="1" t="s">
        <v>66</v>
      </c>
      <c r="E357" s="26" t="s">
        <v>535</v>
      </c>
      <c r="F357">
        <v>12</v>
      </c>
      <c r="G357" t="s">
        <v>100</v>
      </c>
      <c r="H357" t="s">
        <v>44</v>
      </c>
      <c r="J357">
        <v>18</v>
      </c>
      <c r="K357">
        <v>2</v>
      </c>
      <c r="L357">
        <v>10.269</v>
      </c>
    </row>
    <row r="358" spans="1:12" x14ac:dyDescent="0.35">
      <c r="A358" s="1" t="s">
        <v>233</v>
      </c>
      <c r="B358" s="1">
        <v>2019</v>
      </c>
      <c r="C358" s="99">
        <v>43772</v>
      </c>
      <c r="D358" s="1" t="s">
        <v>66</v>
      </c>
      <c r="E358" s="26" t="s">
        <v>538</v>
      </c>
      <c r="F358">
        <v>1</v>
      </c>
      <c r="G358" t="s">
        <v>92</v>
      </c>
      <c r="H358" t="s">
        <v>23</v>
      </c>
      <c r="J358">
        <v>1</v>
      </c>
      <c r="K358">
        <v>1</v>
      </c>
      <c r="L358">
        <v>10.157</v>
      </c>
    </row>
    <row r="359" spans="1:12" x14ac:dyDescent="0.35">
      <c r="A359" s="1" t="s">
        <v>233</v>
      </c>
      <c r="B359" s="1">
        <v>2019</v>
      </c>
      <c r="C359" s="99">
        <v>43772</v>
      </c>
      <c r="D359" s="1" t="s">
        <v>66</v>
      </c>
      <c r="E359" s="26" t="s">
        <v>538</v>
      </c>
      <c r="F359">
        <v>1</v>
      </c>
      <c r="G359" t="s">
        <v>30</v>
      </c>
      <c r="H359" t="s">
        <v>31</v>
      </c>
      <c r="J359">
        <v>15</v>
      </c>
      <c r="K359">
        <v>2</v>
      </c>
      <c r="L359">
        <v>10.336</v>
      </c>
    </row>
    <row r="360" spans="1:12" x14ac:dyDescent="0.35">
      <c r="A360" s="1" t="s">
        <v>233</v>
      </c>
      <c r="B360" s="1">
        <v>2019</v>
      </c>
      <c r="C360" s="99">
        <v>43772</v>
      </c>
      <c r="D360" s="1" t="s">
        <v>66</v>
      </c>
      <c r="E360" s="26" t="s">
        <v>538</v>
      </c>
      <c r="F360">
        <v>2</v>
      </c>
      <c r="G360" t="s">
        <v>22</v>
      </c>
      <c r="H360" t="s">
        <v>23</v>
      </c>
      <c r="J360">
        <v>2</v>
      </c>
      <c r="K360">
        <v>1</v>
      </c>
      <c r="L360">
        <v>9.8889999999999993</v>
      </c>
    </row>
    <row r="361" spans="1:12" x14ac:dyDescent="0.35">
      <c r="A361" s="1" t="s">
        <v>233</v>
      </c>
      <c r="B361" s="1">
        <v>2019</v>
      </c>
      <c r="C361" s="99">
        <v>43772</v>
      </c>
      <c r="D361" s="1" t="s">
        <v>66</v>
      </c>
      <c r="E361" s="26" t="s">
        <v>538</v>
      </c>
      <c r="F361">
        <v>2</v>
      </c>
      <c r="G361" t="s">
        <v>93</v>
      </c>
      <c r="H361" t="s">
        <v>941</v>
      </c>
      <c r="J361">
        <v>16</v>
      </c>
      <c r="K361">
        <v>2</v>
      </c>
      <c r="L361">
        <v>9.8969999999999985</v>
      </c>
    </row>
    <row r="362" spans="1:12" x14ac:dyDescent="0.35">
      <c r="A362" s="1" t="s">
        <v>233</v>
      </c>
      <c r="B362" s="1">
        <v>2019</v>
      </c>
      <c r="C362" s="99">
        <v>43772</v>
      </c>
      <c r="D362" s="1" t="s">
        <v>66</v>
      </c>
      <c r="E362" s="26" t="s">
        <v>538</v>
      </c>
      <c r="F362">
        <v>3</v>
      </c>
      <c r="G362" t="s">
        <v>754</v>
      </c>
      <c r="H362" t="s">
        <v>27</v>
      </c>
      <c r="J362">
        <v>4</v>
      </c>
      <c r="K362">
        <v>1</v>
      </c>
      <c r="L362">
        <v>10.016999999999999</v>
      </c>
    </row>
    <row r="363" spans="1:12" x14ac:dyDescent="0.35">
      <c r="A363" s="1" t="s">
        <v>233</v>
      </c>
      <c r="B363" s="1">
        <v>2019</v>
      </c>
      <c r="C363" s="99">
        <v>43772</v>
      </c>
      <c r="D363" s="1" t="s">
        <v>66</v>
      </c>
      <c r="E363" s="26" t="s">
        <v>538</v>
      </c>
      <c r="F363">
        <v>3</v>
      </c>
      <c r="G363" t="s">
        <v>213</v>
      </c>
      <c r="H363" t="s">
        <v>42</v>
      </c>
      <c r="J363">
        <v>14</v>
      </c>
      <c r="K363">
        <v>2</v>
      </c>
      <c r="L363">
        <v>10.065</v>
      </c>
    </row>
    <row r="364" spans="1:12" x14ac:dyDescent="0.35">
      <c r="A364" s="1" t="s">
        <v>233</v>
      </c>
      <c r="B364" s="1">
        <v>2019</v>
      </c>
      <c r="C364" s="99">
        <v>43772</v>
      </c>
      <c r="D364" s="1" t="s">
        <v>66</v>
      </c>
      <c r="E364" s="26" t="s">
        <v>538</v>
      </c>
      <c r="F364">
        <v>4</v>
      </c>
      <c r="G364" t="s">
        <v>202</v>
      </c>
      <c r="H364" t="s">
        <v>46</v>
      </c>
      <c r="J364">
        <v>5</v>
      </c>
      <c r="K364">
        <v>1</v>
      </c>
      <c r="L364">
        <v>10.069000000000001</v>
      </c>
    </row>
    <row r="365" spans="1:12" x14ac:dyDescent="0.35">
      <c r="A365" s="1" t="s">
        <v>233</v>
      </c>
      <c r="B365" s="1">
        <v>2019</v>
      </c>
      <c r="C365" s="99">
        <v>43772</v>
      </c>
      <c r="D365" s="1" t="s">
        <v>66</v>
      </c>
      <c r="E365" s="26" t="s">
        <v>538</v>
      </c>
      <c r="F365">
        <v>4</v>
      </c>
      <c r="G365" t="s">
        <v>1009</v>
      </c>
      <c r="H365" t="s">
        <v>37</v>
      </c>
      <c r="J365">
        <v>13</v>
      </c>
      <c r="K365">
        <v>2</v>
      </c>
      <c r="L365">
        <v>10.31</v>
      </c>
    </row>
    <row r="366" spans="1:12" x14ac:dyDescent="0.35">
      <c r="A366" s="1" t="s">
        <v>233</v>
      </c>
      <c r="B366" s="1">
        <v>2019</v>
      </c>
      <c r="C366" s="99">
        <v>43772</v>
      </c>
      <c r="D366" s="1" t="s">
        <v>66</v>
      </c>
      <c r="E366" s="26" t="s">
        <v>538</v>
      </c>
      <c r="F366">
        <v>5</v>
      </c>
      <c r="G366" t="s">
        <v>954</v>
      </c>
      <c r="H366" t="s">
        <v>228</v>
      </c>
      <c r="J366">
        <v>3</v>
      </c>
      <c r="K366">
        <v>1</v>
      </c>
      <c r="L366">
        <v>10.247999999999999</v>
      </c>
    </row>
    <row r="367" spans="1:12" x14ac:dyDescent="0.35">
      <c r="A367" s="1" t="s">
        <v>233</v>
      </c>
      <c r="B367" s="1">
        <v>2019</v>
      </c>
      <c r="C367" s="99">
        <v>43772</v>
      </c>
      <c r="D367" s="1" t="s">
        <v>66</v>
      </c>
      <c r="E367" s="26" t="s">
        <v>538</v>
      </c>
      <c r="F367">
        <v>5</v>
      </c>
      <c r="G367" t="s">
        <v>26</v>
      </c>
      <c r="H367" t="s">
        <v>27</v>
      </c>
      <c r="J367">
        <v>12</v>
      </c>
      <c r="K367">
        <v>2</v>
      </c>
      <c r="L367">
        <v>10.250999999999999</v>
      </c>
    </row>
    <row r="368" spans="1:12" x14ac:dyDescent="0.35">
      <c r="A368" s="1" t="s">
        <v>233</v>
      </c>
      <c r="B368" s="1">
        <v>2019</v>
      </c>
      <c r="C368" s="99">
        <v>43772</v>
      </c>
      <c r="D368" s="1" t="s">
        <v>66</v>
      </c>
      <c r="E368" s="26" t="s">
        <v>538</v>
      </c>
      <c r="F368">
        <v>6</v>
      </c>
      <c r="G368" t="s">
        <v>197</v>
      </c>
      <c r="H368" t="s">
        <v>198</v>
      </c>
      <c r="J368">
        <v>6</v>
      </c>
      <c r="K368">
        <v>1</v>
      </c>
      <c r="L368">
        <v>10.246</v>
      </c>
    </row>
    <row r="369" spans="1:15" x14ac:dyDescent="0.35">
      <c r="A369" s="1" t="s">
        <v>233</v>
      </c>
      <c r="B369" s="1">
        <v>2019</v>
      </c>
      <c r="C369" s="99">
        <v>43772</v>
      </c>
      <c r="D369" s="1" t="s">
        <v>66</v>
      </c>
      <c r="E369" s="26" t="s">
        <v>538</v>
      </c>
      <c r="F369">
        <v>6</v>
      </c>
      <c r="G369" t="s">
        <v>239</v>
      </c>
      <c r="H369" t="s">
        <v>198</v>
      </c>
      <c r="J369">
        <v>11</v>
      </c>
      <c r="K369">
        <v>2</v>
      </c>
      <c r="L369">
        <v>10.435</v>
      </c>
    </row>
    <row r="370" spans="1:15" x14ac:dyDescent="0.35">
      <c r="A370" s="1" t="s">
        <v>233</v>
      </c>
      <c r="B370" s="1">
        <v>2019</v>
      </c>
      <c r="C370" s="99">
        <v>43772</v>
      </c>
      <c r="D370" s="1" t="s">
        <v>66</v>
      </c>
      <c r="E370" s="26" t="s">
        <v>538</v>
      </c>
      <c r="F370">
        <v>7</v>
      </c>
      <c r="G370" t="s">
        <v>112</v>
      </c>
      <c r="H370" t="s">
        <v>113</v>
      </c>
      <c r="J370">
        <v>7</v>
      </c>
      <c r="K370">
        <v>1</v>
      </c>
      <c r="L370">
        <v>10.172000000000001</v>
      </c>
    </row>
    <row r="371" spans="1:15" x14ac:dyDescent="0.35">
      <c r="A371" s="1" t="s">
        <v>233</v>
      </c>
      <c r="B371" s="1">
        <v>2019</v>
      </c>
      <c r="C371" s="99">
        <v>43772</v>
      </c>
      <c r="D371" s="1" t="s">
        <v>66</v>
      </c>
      <c r="E371" s="26" t="s">
        <v>538</v>
      </c>
      <c r="F371">
        <v>7</v>
      </c>
      <c r="G371" t="s">
        <v>953</v>
      </c>
      <c r="H371" t="s">
        <v>29</v>
      </c>
      <c r="J371">
        <v>10</v>
      </c>
      <c r="K371">
        <v>2</v>
      </c>
      <c r="L371">
        <v>10.200000000000001</v>
      </c>
    </row>
    <row r="372" spans="1:15" x14ac:dyDescent="0.35">
      <c r="A372" s="1" t="s">
        <v>233</v>
      </c>
      <c r="B372" s="1">
        <v>2019</v>
      </c>
      <c r="C372" s="99">
        <v>43772</v>
      </c>
      <c r="D372" s="34" t="s">
        <v>66</v>
      </c>
      <c r="E372" s="26" t="s">
        <v>538</v>
      </c>
      <c r="F372">
        <v>8</v>
      </c>
      <c r="G372" t="s">
        <v>192</v>
      </c>
      <c r="H372" t="s">
        <v>113</v>
      </c>
      <c r="J372">
        <v>8</v>
      </c>
      <c r="K372">
        <v>1</v>
      </c>
      <c r="L372">
        <v>10.246</v>
      </c>
    </row>
    <row r="373" spans="1:15" x14ac:dyDescent="0.35">
      <c r="A373" s="1" t="s">
        <v>233</v>
      </c>
      <c r="B373" s="1">
        <v>2019</v>
      </c>
      <c r="C373" s="99">
        <v>43772</v>
      </c>
      <c r="D373" s="34" t="s">
        <v>66</v>
      </c>
      <c r="E373" s="26" t="s">
        <v>538</v>
      </c>
      <c r="F373">
        <v>8</v>
      </c>
      <c r="G373" t="s">
        <v>143</v>
      </c>
      <c r="H373" t="s">
        <v>95</v>
      </c>
      <c r="J373">
        <v>9</v>
      </c>
      <c r="K373">
        <v>2</v>
      </c>
      <c r="L373">
        <v>10.286</v>
      </c>
    </row>
    <row r="374" spans="1:15" x14ac:dyDescent="0.35">
      <c r="A374" s="1" t="s">
        <v>233</v>
      </c>
      <c r="B374" s="1">
        <v>2019</v>
      </c>
      <c r="C374" s="99">
        <v>43772</v>
      </c>
      <c r="D374" s="34" t="s">
        <v>66</v>
      </c>
      <c r="E374" s="26" t="s">
        <v>539</v>
      </c>
      <c r="F374">
        <v>1</v>
      </c>
      <c r="G374" t="s">
        <v>92</v>
      </c>
      <c r="H374" t="s">
        <v>23</v>
      </c>
      <c r="J374">
        <v>1</v>
      </c>
      <c r="K374">
        <v>1</v>
      </c>
      <c r="L374">
        <v>10.074999999999999</v>
      </c>
      <c r="N374">
        <v>1</v>
      </c>
      <c r="O374">
        <v>10.081</v>
      </c>
    </row>
    <row r="375" spans="1:15" x14ac:dyDescent="0.35">
      <c r="A375" s="1" t="s">
        <v>233</v>
      </c>
      <c r="B375" s="1">
        <v>2019</v>
      </c>
      <c r="C375" s="99">
        <v>43772</v>
      </c>
      <c r="D375" s="34" t="s">
        <v>66</v>
      </c>
      <c r="E375" s="26" t="s">
        <v>539</v>
      </c>
      <c r="F375">
        <v>1</v>
      </c>
      <c r="G375" t="s">
        <v>192</v>
      </c>
      <c r="H375" t="s">
        <v>113</v>
      </c>
      <c r="J375">
        <v>8</v>
      </c>
      <c r="K375">
        <v>2</v>
      </c>
      <c r="L375">
        <v>10.222999999999999</v>
      </c>
      <c r="N375">
        <v>2</v>
      </c>
      <c r="O375">
        <v>10.731999999999999</v>
      </c>
    </row>
    <row r="376" spans="1:15" x14ac:dyDescent="0.35">
      <c r="A376" s="1" t="s">
        <v>233</v>
      </c>
      <c r="B376" s="1">
        <v>2019</v>
      </c>
      <c r="C376" s="99">
        <v>43772</v>
      </c>
      <c r="D376" s="34" t="s">
        <v>66</v>
      </c>
      <c r="E376" s="26" t="s">
        <v>539</v>
      </c>
      <c r="F376">
        <v>2</v>
      </c>
      <c r="G376" t="s">
        <v>22</v>
      </c>
      <c r="H376" t="s">
        <v>23</v>
      </c>
      <c r="J376">
        <v>2</v>
      </c>
      <c r="K376">
        <v>1</v>
      </c>
      <c r="L376">
        <v>9.7260000000000009</v>
      </c>
      <c r="N376">
        <v>1</v>
      </c>
      <c r="O376">
        <v>9.8030000000000008</v>
      </c>
    </row>
    <row r="377" spans="1:15" x14ac:dyDescent="0.35">
      <c r="A377" s="1" t="s">
        <v>233</v>
      </c>
      <c r="B377" s="1">
        <v>2019</v>
      </c>
      <c r="C377" s="99">
        <v>43772</v>
      </c>
      <c r="D377" s="34" t="s">
        <v>66</v>
      </c>
      <c r="E377" s="26" t="s">
        <v>539</v>
      </c>
      <c r="F377">
        <v>2</v>
      </c>
      <c r="G377" t="s">
        <v>112</v>
      </c>
      <c r="H377" t="s">
        <v>113</v>
      </c>
      <c r="J377">
        <v>7</v>
      </c>
      <c r="K377">
        <v>2</v>
      </c>
      <c r="L377">
        <v>9.7780000000000005</v>
      </c>
      <c r="N377">
        <v>2</v>
      </c>
      <c r="O377">
        <v>10.041</v>
      </c>
    </row>
    <row r="378" spans="1:15" x14ac:dyDescent="0.35">
      <c r="A378" s="1" t="s">
        <v>233</v>
      </c>
      <c r="B378" s="1">
        <v>2019</v>
      </c>
      <c r="C378" s="99">
        <v>43772</v>
      </c>
      <c r="D378" s="34" t="s">
        <v>66</v>
      </c>
      <c r="E378" s="26" t="s">
        <v>539</v>
      </c>
      <c r="F378">
        <v>3</v>
      </c>
      <c r="G378" t="s">
        <v>754</v>
      </c>
      <c r="H378" t="s">
        <v>27</v>
      </c>
      <c r="J378">
        <v>4</v>
      </c>
      <c r="K378">
        <v>1</v>
      </c>
      <c r="L378">
        <v>10.053000000000001</v>
      </c>
      <c r="N378">
        <v>1</v>
      </c>
      <c r="O378">
        <v>9.9819999999999993</v>
      </c>
    </row>
    <row r="379" spans="1:15" x14ac:dyDescent="0.35">
      <c r="A379" s="1" t="s">
        <v>233</v>
      </c>
      <c r="B379" s="1">
        <v>2019</v>
      </c>
      <c r="C379" s="99">
        <v>43772</v>
      </c>
      <c r="D379" s="34" t="s">
        <v>66</v>
      </c>
      <c r="E379" s="26" t="s">
        <v>539</v>
      </c>
      <c r="F379">
        <v>3</v>
      </c>
      <c r="G379" t="s">
        <v>197</v>
      </c>
      <c r="H379" t="s">
        <v>198</v>
      </c>
      <c r="J379">
        <v>6</v>
      </c>
      <c r="K379">
        <v>2</v>
      </c>
      <c r="L379">
        <v>10.065000000000001</v>
      </c>
      <c r="N379">
        <v>2</v>
      </c>
      <c r="O379">
        <v>9.9909999999999997</v>
      </c>
    </row>
    <row r="380" spans="1:15" x14ac:dyDescent="0.35">
      <c r="A380" s="1" t="s">
        <v>233</v>
      </c>
      <c r="B380" s="1">
        <v>2019</v>
      </c>
      <c r="C380" s="99">
        <v>43772</v>
      </c>
      <c r="D380" s="34" t="s">
        <v>66</v>
      </c>
      <c r="E380" s="26" t="s">
        <v>539</v>
      </c>
      <c r="F380">
        <v>4</v>
      </c>
      <c r="G380" t="s">
        <v>954</v>
      </c>
      <c r="H380" t="s">
        <v>228</v>
      </c>
      <c r="J380">
        <v>3</v>
      </c>
      <c r="K380">
        <v>1</v>
      </c>
      <c r="L380">
        <v>10.191000000000001</v>
      </c>
      <c r="N380">
        <v>1</v>
      </c>
      <c r="O380">
        <v>9.9969999999999999</v>
      </c>
    </row>
    <row r="381" spans="1:15" x14ac:dyDescent="0.35">
      <c r="A381" s="1" t="s">
        <v>233</v>
      </c>
      <c r="B381" s="1">
        <v>2019</v>
      </c>
      <c r="C381" s="99">
        <v>43772</v>
      </c>
      <c r="D381" s="34" t="s">
        <v>66</v>
      </c>
      <c r="E381" s="26" t="s">
        <v>539</v>
      </c>
      <c r="F381">
        <v>4</v>
      </c>
      <c r="G381" t="s">
        <v>202</v>
      </c>
      <c r="H381" t="s">
        <v>46</v>
      </c>
      <c r="J381">
        <v>5</v>
      </c>
      <c r="K381">
        <v>2</v>
      </c>
      <c r="L381">
        <v>10.256</v>
      </c>
      <c r="N381">
        <v>2</v>
      </c>
      <c r="O381">
        <v>10.089</v>
      </c>
    </row>
    <row r="382" spans="1:15" x14ac:dyDescent="0.35">
      <c r="A382" s="1" t="s">
        <v>233</v>
      </c>
      <c r="B382" s="1">
        <v>2019</v>
      </c>
      <c r="C382" s="99">
        <v>43772</v>
      </c>
      <c r="D382" s="34" t="s">
        <v>66</v>
      </c>
      <c r="E382" s="26" t="s">
        <v>540</v>
      </c>
      <c r="F382">
        <v>1</v>
      </c>
      <c r="G382" t="s">
        <v>92</v>
      </c>
      <c r="H382" t="s">
        <v>23</v>
      </c>
      <c r="J382">
        <v>1</v>
      </c>
      <c r="K382">
        <v>1</v>
      </c>
      <c r="L382">
        <v>10.069000000000001</v>
      </c>
      <c r="N382">
        <v>1</v>
      </c>
      <c r="O382">
        <v>10.050000000000001</v>
      </c>
    </row>
    <row r="383" spans="1:15" x14ac:dyDescent="0.35">
      <c r="A383" s="1" t="s">
        <v>233</v>
      </c>
      <c r="B383" s="1">
        <v>2019</v>
      </c>
      <c r="C383" s="99">
        <v>43772</v>
      </c>
      <c r="D383" s="34" t="s">
        <v>66</v>
      </c>
      <c r="E383" s="26" t="s">
        <v>540</v>
      </c>
      <c r="F383">
        <v>1</v>
      </c>
      <c r="G383" t="s">
        <v>954</v>
      </c>
      <c r="H383" t="s">
        <v>228</v>
      </c>
      <c r="J383">
        <v>3</v>
      </c>
      <c r="K383">
        <v>2</v>
      </c>
      <c r="L383">
        <v>10.162000000000001</v>
      </c>
      <c r="N383">
        <v>2</v>
      </c>
      <c r="O383">
        <v>10.129000000000001</v>
      </c>
    </row>
    <row r="384" spans="1:15" x14ac:dyDescent="0.35">
      <c r="A384" s="1" t="s">
        <v>233</v>
      </c>
      <c r="B384" s="1">
        <v>2019</v>
      </c>
      <c r="C384" s="99">
        <v>43772</v>
      </c>
      <c r="D384" s="34" t="s">
        <v>66</v>
      </c>
      <c r="E384" s="26" t="s">
        <v>540</v>
      </c>
      <c r="F384">
        <v>2</v>
      </c>
      <c r="G384" t="s">
        <v>22</v>
      </c>
      <c r="H384" t="s">
        <v>23</v>
      </c>
      <c r="J384">
        <v>2</v>
      </c>
      <c r="K384">
        <v>1</v>
      </c>
      <c r="L384">
        <v>9.7899999999999991</v>
      </c>
      <c r="N384">
        <v>1</v>
      </c>
      <c r="O384">
        <v>9.9570000000000007</v>
      </c>
    </row>
    <row r="385" spans="1:18" x14ac:dyDescent="0.35">
      <c r="A385" s="1" t="s">
        <v>233</v>
      </c>
      <c r="B385" s="1">
        <v>2019</v>
      </c>
      <c r="C385" s="99">
        <v>43772</v>
      </c>
      <c r="D385" s="34" t="s">
        <v>66</v>
      </c>
      <c r="E385" s="26" t="s">
        <v>540</v>
      </c>
      <c r="F385">
        <v>2</v>
      </c>
      <c r="G385" t="s">
        <v>754</v>
      </c>
      <c r="H385" t="s">
        <v>27</v>
      </c>
      <c r="J385">
        <v>4</v>
      </c>
      <c r="K385">
        <v>2</v>
      </c>
      <c r="L385">
        <v>9.8869999999999987</v>
      </c>
      <c r="N385">
        <v>2</v>
      </c>
      <c r="O385">
        <v>16.312000000000001</v>
      </c>
    </row>
    <row r="386" spans="1:18" x14ac:dyDescent="0.35">
      <c r="A386" s="1" t="s">
        <v>233</v>
      </c>
      <c r="B386" s="1">
        <v>2019</v>
      </c>
      <c r="C386" s="99">
        <v>43772</v>
      </c>
      <c r="D386" s="34" t="s">
        <v>66</v>
      </c>
      <c r="E386" s="26" t="s">
        <v>64</v>
      </c>
      <c r="F386" t="s">
        <v>541</v>
      </c>
      <c r="G386" t="s">
        <v>92</v>
      </c>
      <c r="H386" t="s">
        <v>23</v>
      </c>
      <c r="J386">
        <v>1</v>
      </c>
      <c r="K386">
        <v>2</v>
      </c>
      <c r="L386">
        <v>9.8819999999999997</v>
      </c>
      <c r="N386">
        <v>1</v>
      </c>
      <c r="O386">
        <v>9.9700000000000006</v>
      </c>
      <c r="Q386">
        <v>1</v>
      </c>
      <c r="R386">
        <v>9.8569999999999993</v>
      </c>
    </row>
    <row r="387" spans="1:18" x14ac:dyDescent="0.35">
      <c r="A387" s="1" t="s">
        <v>233</v>
      </c>
      <c r="B387" s="1">
        <v>2019</v>
      </c>
      <c r="C387" s="99">
        <v>43772</v>
      </c>
      <c r="D387" s="34" t="s">
        <v>66</v>
      </c>
      <c r="E387" s="26" t="s">
        <v>64</v>
      </c>
      <c r="F387" t="s">
        <v>541</v>
      </c>
      <c r="G387" t="s">
        <v>22</v>
      </c>
      <c r="H387" t="s">
        <v>23</v>
      </c>
      <c r="J387">
        <v>2</v>
      </c>
      <c r="K387">
        <v>1</v>
      </c>
      <c r="L387">
        <v>9.8740000000000006</v>
      </c>
      <c r="N387">
        <v>2</v>
      </c>
      <c r="O387">
        <v>10.112</v>
      </c>
      <c r="Q387">
        <v>2</v>
      </c>
      <c r="R387">
        <v>9.9420000000000002</v>
      </c>
    </row>
    <row r="388" spans="1:18" x14ac:dyDescent="0.35">
      <c r="A388" s="1" t="s">
        <v>233</v>
      </c>
      <c r="B388" s="1">
        <v>2019</v>
      </c>
      <c r="C388" s="99">
        <v>43772</v>
      </c>
      <c r="D388" s="34" t="s">
        <v>66</v>
      </c>
      <c r="E388" s="26" t="s">
        <v>64</v>
      </c>
      <c r="F388" t="s">
        <v>542</v>
      </c>
      <c r="G388" t="s">
        <v>954</v>
      </c>
      <c r="H388" t="s">
        <v>228</v>
      </c>
      <c r="J388">
        <v>3</v>
      </c>
      <c r="K388">
        <v>1</v>
      </c>
      <c r="L388">
        <v>10.239000000000001</v>
      </c>
      <c r="N388">
        <v>2</v>
      </c>
      <c r="O388" t="s">
        <v>536</v>
      </c>
      <c r="Q388">
        <v>1</v>
      </c>
      <c r="R388">
        <v>10.210000000000001</v>
      </c>
    </row>
    <row r="389" spans="1:18" x14ac:dyDescent="0.35">
      <c r="A389" s="1" t="s">
        <v>233</v>
      </c>
      <c r="B389" s="1">
        <v>2019</v>
      </c>
      <c r="C389" s="99">
        <v>43772</v>
      </c>
      <c r="D389" s="34" t="s">
        <v>66</v>
      </c>
      <c r="E389" s="26" t="s">
        <v>64</v>
      </c>
      <c r="F389" t="s">
        <v>542</v>
      </c>
      <c r="G389" t="s">
        <v>754</v>
      </c>
      <c r="H389" t="s">
        <v>27</v>
      </c>
      <c r="J389">
        <v>4</v>
      </c>
      <c r="K389">
        <v>2</v>
      </c>
      <c r="L389">
        <v>10.263</v>
      </c>
      <c r="N389">
        <v>1</v>
      </c>
      <c r="Q389">
        <v>2</v>
      </c>
      <c r="R389">
        <v>10.25</v>
      </c>
    </row>
    <row r="390" spans="1:18" x14ac:dyDescent="0.35">
      <c r="A390" s="1" t="s">
        <v>65</v>
      </c>
      <c r="B390" s="1">
        <v>2019</v>
      </c>
      <c r="C390" s="2">
        <v>43778</v>
      </c>
      <c r="D390" s="34" t="s">
        <v>66</v>
      </c>
      <c r="E390" s="26" t="s">
        <v>535</v>
      </c>
      <c r="F390">
        <v>1</v>
      </c>
      <c r="G390" t="s">
        <v>953</v>
      </c>
      <c r="H390" t="s">
        <v>29</v>
      </c>
      <c r="J390">
        <v>9</v>
      </c>
      <c r="K390">
        <v>1</v>
      </c>
      <c r="L390">
        <v>10.263</v>
      </c>
    </row>
    <row r="391" spans="1:18" x14ac:dyDescent="0.35">
      <c r="A391" s="1" t="s">
        <v>65</v>
      </c>
      <c r="B391" s="1">
        <v>2019</v>
      </c>
      <c r="C391" s="2">
        <v>43778</v>
      </c>
      <c r="D391" s="34" t="s">
        <v>66</v>
      </c>
      <c r="E391" s="26" t="s">
        <v>535</v>
      </c>
      <c r="F391">
        <v>1</v>
      </c>
      <c r="G391" t="s">
        <v>208</v>
      </c>
      <c r="H391" t="s">
        <v>58</v>
      </c>
      <c r="J391">
        <v>28</v>
      </c>
      <c r="K391">
        <v>2</v>
      </c>
      <c r="L391">
        <v>10.326000000000001</v>
      </c>
    </row>
    <row r="392" spans="1:18" x14ac:dyDescent="0.35">
      <c r="A392" s="1" t="s">
        <v>65</v>
      </c>
      <c r="B392" s="1">
        <v>2019</v>
      </c>
      <c r="C392" s="2">
        <v>43778</v>
      </c>
      <c r="D392" s="34" t="s">
        <v>66</v>
      </c>
      <c r="E392" s="26" t="s">
        <v>535</v>
      </c>
      <c r="F392">
        <v>2</v>
      </c>
      <c r="G392" t="s">
        <v>197</v>
      </c>
      <c r="H392" t="s">
        <v>198</v>
      </c>
      <c r="J392">
        <v>5</v>
      </c>
      <c r="K392">
        <v>1</v>
      </c>
      <c r="L392">
        <v>10.413</v>
      </c>
    </row>
    <row r="393" spans="1:18" x14ac:dyDescent="0.35">
      <c r="A393" s="1" t="s">
        <v>65</v>
      </c>
      <c r="B393" s="1">
        <v>2019</v>
      </c>
      <c r="C393" s="2">
        <v>43778</v>
      </c>
      <c r="D393" s="34" t="s">
        <v>66</v>
      </c>
      <c r="E393" s="26" t="s">
        <v>535</v>
      </c>
      <c r="F393">
        <v>2</v>
      </c>
      <c r="G393" t="s">
        <v>105</v>
      </c>
      <c r="H393" t="s">
        <v>39</v>
      </c>
      <c r="J393">
        <v>27</v>
      </c>
      <c r="K393">
        <v>2</v>
      </c>
      <c r="L393">
        <v>10.444000000000001</v>
      </c>
    </row>
    <row r="394" spans="1:18" x14ac:dyDescent="0.35">
      <c r="A394" s="1" t="s">
        <v>65</v>
      </c>
      <c r="B394" s="1">
        <v>2019</v>
      </c>
      <c r="C394" s="2">
        <v>43778</v>
      </c>
      <c r="D394" s="34" t="s">
        <v>66</v>
      </c>
      <c r="E394" s="26" t="s">
        <v>535</v>
      </c>
      <c r="F394">
        <v>3</v>
      </c>
      <c r="G394" t="s">
        <v>143</v>
      </c>
      <c r="H394" t="s">
        <v>95</v>
      </c>
      <c r="J394">
        <v>6</v>
      </c>
      <c r="K394">
        <v>1</v>
      </c>
      <c r="L394">
        <v>11.305</v>
      </c>
    </row>
    <row r="395" spans="1:18" x14ac:dyDescent="0.35">
      <c r="A395" s="1" t="s">
        <v>65</v>
      </c>
      <c r="B395" s="1">
        <v>2019</v>
      </c>
      <c r="C395" s="2">
        <v>43778</v>
      </c>
      <c r="D395" s="34" t="s">
        <v>66</v>
      </c>
      <c r="E395" s="26" t="s">
        <v>535</v>
      </c>
      <c r="F395">
        <v>3</v>
      </c>
      <c r="G395" t="s">
        <v>947</v>
      </c>
      <c r="H395" t="s">
        <v>230</v>
      </c>
      <c r="J395">
        <v>26</v>
      </c>
      <c r="K395">
        <v>2</v>
      </c>
      <c r="L395">
        <v>13.731</v>
      </c>
    </row>
    <row r="396" spans="1:18" x14ac:dyDescent="0.35">
      <c r="A396" s="1" t="s">
        <v>65</v>
      </c>
      <c r="B396" s="1">
        <v>2019</v>
      </c>
      <c r="C396" s="2">
        <v>43778</v>
      </c>
      <c r="D396" s="34" t="s">
        <v>66</v>
      </c>
      <c r="E396" s="26" t="s">
        <v>535</v>
      </c>
      <c r="F396">
        <v>4</v>
      </c>
      <c r="G396" t="s">
        <v>93</v>
      </c>
      <c r="H396" t="s">
        <v>941</v>
      </c>
      <c r="J396">
        <v>16</v>
      </c>
      <c r="K396">
        <v>1</v>
      </c>
      <c r="L396">
        <v>10.175000000000001</v>
      </c>
    </row>
    <row r="397" spans="1:18" x14ac:dyDescent="0.35">
      <c r="A397" s="1" t="s">
        <v>65</v>
      </c>
      <c r="B397" s="1">
        <v>2019</v>
      </c>
      <c r="C397" s="2">
        <v>43778</v>
      </c>
      <c r="D397" s="34" t="s">
        <v>66</v>
      </c>
      <c r="E397" s="26" t="s">
        <v>535</v>
      </c>
      <c r="F397">
        <v>4</v>
      </c>
      <c r="G397" t="s">
        <v>194</v>
      </c>
      <c r="H397" t="s">
        <v>230</v>
      </c>
      <c r="J397">
        <v>17</v>
      </c>
      <c r="K397">
        <v>2</v>
      </c>
      <c r="L397">
        <v>10.179</v>
      </c>
    </row>
    <row r="398" spans="1:18" x14ac:dyDescent="0.35">
      <c r="A398" s="1" t="s">
        <v>65</v>
      </c>
      <c r="B398" s="1">
        <v>2019</v>
      </c>
      <c r="C398" s="2">
        <v>43778</v>
      </c>
      <c r="D398" s="34" t="s">
        <v>66</v>
      </c>
      <c r="E398" s="26" t="s">
        <v>535</v>
      </c>
      <c r="F398">
        <v>5</v>
      </c>
      <c r="G398" t="s">
        <v>192</v>
      </c>
      <c r="H398" t="s">
        <v>113</v>
      </c>
      <c r="J398">
        <v>7</v>
      </c>
      <c r="K398">
        <v>1</v>
      </c>
      <c r="L398">
        <v>10.039999999999999</v>
      </c>
    </row>
    <row r="399" spans="1:18" x14ac:dyDescent="0.35">
      <c r="A399" s="1" t="s">
        <v>65</v>
      </c>
      <c r="B399" s="1">
        <v>2019</v>
      </c>
      <c r="C399" s="2">
        <v>43778</v>
      </c>
      <c r="D399" s="34" t="s">
        <v>66</v>
      </c>
      <c r="E399" s="26" t="s">
        <v>535</v>
      </c>
      <c r="F399">
        <v>5</v>
      </c>
      <c r="G399" t="s">
        <v>30</v>
      </c>
      <c r="H399" t="s">
        <v>31</v>
      </c>
      <c r="J399">
        <v>25</v>
      </c>
      <c r="K399">
        <v>2</v>
      </c>
      <c r="L399">
        <v>13.315</v>
      </c>
    </row>
    <row r="400" spans="1:18" x14ac:dyDescent="0.35">
      <c r="A400" s="1" t="s">
        <v>65</v>
      </c>
      <c r="B400" s="1">
        <v>2019</v>
      </c>
      <c r="C400" s="2">
        <v>43778</v>
      </c>
      <c r="D400" s="34" t="s">
        <v>66</v>
      </c>
      <c r="E400" s="26" t="s">
        <v>535</v>
      </c>
      <c r="F400">
        <v>6</v>
      </c>
      <c r="G400" t="s">
        <v>954</v>
      </c>
      <c r="H400" t="s">
        <v>228</v>
      </c>
      <c r="J400">
        <v>10</v>
      </c>
      <c r="K400">
        <v>1</v>
      </c>
      <c r="L400">
        <v>10.396000000000001</v>
      </c>
    </row>
    <row r="401" spans="1:12" x14ac:dyDescent="0.35">
      <c r="A401" s="1" t="s">
        <v>65</v>
      </c>
      <c r="B401" s="1">
        <v>2019</v>
      </c>
      <c r="C401" s="2">
        <v>43778</v>
      </c>
      <c r="D401" s="34" t="s">
        <v>66</v>
      </c>
      <c r="E401" s="26" t="s">
        <v>535</v>
      </c>
      <c r="F401">
        <v>6</v>
      </c>
      <c r="G401" t="s">
        <v>232</v>
      </c>
      <c r="H401" t="s">
        <v>212</v>
      </c>
      <c r="J401">
        <v>24</v>
      </c>
      <c r="K401">
        <v>2</v>
      </c>
      <c r="L401">
        <v>10.448</v>
      </c>
    </row>
    <row r="402" spans="1:12" x14ac:dyDescent="0.35">
      <c r="A402" s="1" t="s">
        <v>65</v>
      </c>
      <c r="B402" s="1">
        <v>2019</v>
      </c>
      <c r="C402" s="2">
        <v>43778</v>
      </c>
      <c r="D402" s="34" t="s">
        <v>66</v>
      </c>
      <c r="E402" s="26" t="s">
        <v>535</v>
      </c>
      <c r="F402">
        <v>7</v>
      </c>
      <c r="G402" t="s">
        <v>101</v>
      </c>
      <c r="H402" t="s">
        <v>102</v>
      </c>
      <c r="J402">
        <v>11</v>
      </c>
      <c r="K402">
        <v>1</v>
      </c>
      <c r="L402">
        <v>10.452</v>
      </c>
    </row>
    <row r="403" spans="1:12" x14ac:dyDescent="0.35">
      <c r="A403" s="1" t="s">
        <v>65</v>
      </c>
      <c r="B403" s="1">
        <v>2019</v>
      </c>
      <c r="C403" s="2">
        <v>43778</v>
      </c>
      <c r="D403" s="34" t="s">
        <v>66</v>
      </c>
      <c r="E403" s="26" t="s">
        <v>535</v>
      </c>
      <c r="F403">
        <v>7</v>
      </c>
      <c r="G403" t="s">
        <v>100</v>
      </c>
      <c r="H403" t="s">
        <v>44</v>
      </c>
      <c r="J403">
        <v>23</v>
      </c>
      <c r="K403">
        <v>2</v>
      </c>
      <c r="L403">
        <v>10.459</v>
      </c>
    </row>
    <row r="404" spans="1:12" x14ac:dyDescent="0.35">
      <c r="A404" s="1" t="s">
        <v>65</v>
      </c>
      <c r="B404" s="1">
        <v>2019</v>
      </c>
      <c r="C404" s="2">
        <v>43778</v>
      </c>
      <c r="D404" s="34" t="s">
        <v>66</v>
      </c>
      <c r="E404" s="26" t="s">
        <v>535</v>
      </c>
      <c r="F404">
        <v>8</v>
      </c>
      <c r="G404" t="s">
        <v>755</v>
      </c>
      <c r="H404" t="s">
        <v>109</v>
      </c>
      <c r="J404">
        <v>8</v>
      </c>
      <c r="K404">
        <v>1</v>
      </c>
      <c r="L404">
        <v>10.404</v>
      </c>
    </row>
    <row r="405" spans="1:12" x14ac:dyDescent="0.35">
      <c r="A405" s="1" t="s">
        <v>65</v>
      </c>
      <c r="B405" s="1">
        <v>2019</v>
      </c>
      <c r="C405" s="2">
        <v>43778</v>
      </c>
      <c r="D405" s="34" t="s">
        <v>66</v>
      </c>
      <c r="E405" s="26" t="s">
        <v>535</v>
      </c>
      <c r="F405">
        <v>8</v>
      </c>
      <c r="G405" t="s">
        <v>231</v>
      </c>
      <c r="H405" t="s">
        <v>102</v>
      </c>
      <c r="J405">
        <v>22</v>
      </c>
      <c r="K405">
        <v>2</v>
      </c>
      <c r="L405">
        <v>10.419</v>
      </c>
    </row>
    <row r="406" spans="1:12" x14ac:dyDescent="0.35">
      <c r="A406" s="1" t="s">
        <v>65</v>
      </c>
      <c r="B406" s="1">
        <v>2019</v>
      </c>
      <c r="C406" s="2">
        <v>43778</v>
      </c>
      <c r="D406" s="34" t="s">
        <v>66</v>
      </c>
      <c r="E406" s="26" t="s">
        <v>535</v>
      </c>
      <c r="F406">
        <v>9</v>
      </c>
      <c r="G406" t="s">
        <v>239</v>
      </c>
      <c r="H406" t="s">
        <v>198</v>
      </c>
      <c r="J406">
        <v>12</v>
      </c>
      <c r="K406">
        <v>1</v>
      </c>
      <c r="L406">
        <v>10.259</v>
      </c>
    </row>
    <row r="407" spans="1:12" x14ac:dyDescent="0.35">
      <c r="A407" s="1" t="s">
        <v>65</v>
      </c>
      <c r="B407" s="1">
        <v>2019</v>
      </c>
      <c r="C407" s="2">
        <v>43778</v>
      </c>
      <c r="D407" s="34" t="s">
        <v>66</v>
      </c>
      <c r="E407" s="26" t="s">
        <v>535</v>
      </c>
      <c r="F407">
        <v>9</v>
      </c>
      <c r="G407" t="s">
        <v>816</v>
      </c>
      <c r="H407" t="s">
        <v>42</v>
      </c>
      <c r="J407">
        <v>21</v>
      </c>
      <c r="K407">
        <v>2</v>
      </c>
      <c r="L407">
        <v>10.32</v>
      </c>
    </row>
    <row r="408" spans="1:12" x14ac:dyDescent="0.35">
      <c r="A408" s="1" t="s">
        <v>65</v>
      </c>
      <c r="B408" s="1">
        <v>2019</v>
      </c>
      <c r="C408" s="2">
        <v>43778</v>
      </c>
      <c r="D408" s="34" t="s">
        <v>66</v>
      </c>
      <c r="E408" s="26" t="s">
        <v>535</v>
      </c>
      <c r="F408">
        <v>10</v>
      </c>
      <c r="G408" t="s">
        <v>1009</v>
      </c>
      <c r="H408" t="s">
        <v>37</v>
      </c>
      <c r="J408">
        <v>13</v>
      </c>
      <c r="K408">
        <v>1</v>
      </c>
      <c r="L408">
        <v>10.337999999999999</v>
      </c>
    </row>
    <row r="409" spans="1:12" x14ac:dyDescent="0.35">
      <c r="A409" s="1" t="s">
        <v>65</v>
      </c>
      <c r="B409" s="1">
        <v>2019</v>
      </c>
      <c r="C409" s="2">
        <v>43778</v>
      </c>
      <c r="D409" s="34" t="s">
        <v>66</v>
      </c>
      <c r="E409" s="26" t="s">
        <v>535</v>
      </c>
      <c r="F409">
        <v>10</v>
      </c>
      <c r="G409" t="s">
        <v>311</v>
      </c>
      <c r="H409" t="s">
        <v>113</v>
      </c>
      <c r="J409">
        <v>20</v>
      </c>
      <c r="K409">
        <v>2</v>
      </c>
      <c r="L409">
        <v>10.439</v>
      </c>
    </row>
    <row r="410" spans="1:12" x14ac:dyDescent="0.35">
      <c r="A410" s="1" t="s">
        <v>65</v>
      </c>
      <c r="B410" s="1">
        <v>2019</v>
      </c>
      <c r="C410" s="2">
        <v>43778</v>
      </c>
      <c r="D410" s="34" t="s">
        <v>66</v>
      </c>
      <c r="E410" s="26" t="s">
        <v>535</v>
      </c>
      <c r="F410">
        <v>11</v>
      </c>
      <c r="G410" t="s">
        <v>213</v>
      </c>
      <c r="H410" t="s">
        <v>42</v>
      </c>
      <c r="J410">
        <v>14</v>
      </c>
      <c r="K410">
        <v>1</v>
      </c>
      <c r="L410">
        <v>10.414999999999999</v>
      </c>
    </row>
    <row r="411" spans="1:12" x14ac:dyDescent="0.35">
      <c r="A411" s="1" t="s">
        <v>65</v>
      </c>
      <c r="B411" s="1">
        <v>2019</v>
      </c>
      <c r="C411" s="2">
        <v>43778</v>
      </c>
      <c r="D411" s="34" t="s">
        <v>66</v>
      </c>
      <c r="E411" s="26" t="s">
        <v>535</v>
      </c>
      <c r="F411">
        <v>11</v>
      </c>
      <c r="G411" t="s">
        <v>911</v>
      </c>
      <c r="H411" t="s">
        <v>27</v>
      </c>
      <c r="J411">
        <v>19</v>
      </c>
      <c r="K411">
        <v>2</v>
      </c>
      <c r="L411">
        <v>10.513999999999999</v>
      </c>
    </row>
    <row r="412" spans="1:12" x14ac:dyDescent="0.35">
      <c r="A412" s="1" t="s">
        <v>65</v>
      </c>
      <c r="B412" s="1">
        <v>2019</v>
      </c>
      <c r="C412" s="2">
        <v>43778</v>
      </c>
      <c r="D412" s="34" t="s">
        <v>66</v>
      </c>
      <c r="E412" s="26" t="s">
        <v>535</v>
      </c>
      <c r="F412">
        <v>12</v>
      </c>
      <c r="G412" t="s">
        <v>26</v>
      </c>
      <c r="H412" t="s">
        <v>27</v>
      </c>
      <c r="J412">
        <v>15</v>
      </c>
      <c r="K412">
        <v>1</v>
      </c>
      <c r="L412">
        <v>10.177</v>
      </c>
    </row>
    <row r="413" spans="1:12" x14ac:dyDescent="0.35">
      <c r="A413" s="1" t="s">
        <v>65</v>
      </c>
      <c r="B413" s="1">
        <v>2019</v>
      </c>
      <c r="C413" s="2">
        <v>43778</v>
      </c>
      <c r="D413" s="34" t="s">
        <v>66</v>
      </c>
      <c r="E413" s="26" t="s">
        <v>535</v>
      </c>
      <c r="F413">
        <v>12</v>
      </c>
      <c r="G413" t="s">
        <v>756</v>
      </c>
      <c r="H413" t="s">
        <v>82</v>
      </c>
      <c r="J413">
        <v>18</v>
      </c>
      <c r="K413">
        <v>2</v>
      </c>
      <c r="L413">
        <v>10.323</v>
      </c>
    </row>
    <row r="414" spans="1:12" x14ac:dyDescent="0.35">
      <c r="A414" s="34" t="s">
        <v>65</v>
      </c>
      <c r="B414" s="34">
        <v>2019</v>
      </c>
      <c r="C414" s="143">
        <v>43778</v>
      </c>
      <c r="D414" s="34" t="s">
        <v>66</v>
      </c>
      <c r="E414" s="26" t="s">
        <v>538</v>
      </c>
      <c r="F414">
        <v>1</v>
      </c>
      <c r="G414" t="s">
        <v>92</v>
      </c>
      <c r="H414" t="s">
        <v>23</v>
      </c>
      <c r="J414">
        <v>1</v>
      </c>
      <c r="K414">
        <v>1</v>
      </c>
      <c r="L414">
        <v>9.9239999999999995</v>
      </c>
    </row>
    <row r="415" spans="1:12" x14ac:dyDescent="0.35">
      <c r="A415" s="34" t="s">
        <v>65</v>
      </c>
      <c r="B415" s="34">
        <v>2019</v>
      </c>
      <c r="C415" s="143">
        <v>43778</v>
      </c>
      <c r="D415" s="34" t="s">
        <v>66</v>
      </c>
      <c r="E415" s="26" t="s">
        <v>538</v>
      </c>
      <c r="F415">
        <v>1</v>
      </c>
      <c r="G415" t="s">
        <v>26</v>
      </c>
      <c r="H415" t="s">
        <v>27</v>
      </c>
      <c r="J415">
        <v>15</v>
      </c>
      <c r="K415">
        <v>2</v>
      </c>
      <c r="L415">
        <v>9.9479999999999986</v>
      </c>
    </row>
    <row r="416" spans="1:12" x14ac:dyDescent="0.35">
      <c r="A416" s="34" t="s">
        <v>65</v>
      </c>
      <c r="B416" s="34">
        <v>2019</v>
      </c>
      <c r="C416" s="143">
        <v>43778</v>
      </c>
      <c r="D416" s="34" t="s">
        <v>66</v>
      </c>
      <c r="E416" s="26" t="s">
        <v>538</v>
      </c>
      <c r="F416">
        <v>2</v>
      </c>
      <c r="G416" t="s">
        <v>202</v>
      </c>
      <c r="H416" t="s">
        <v>46</v>
      </c>
      <c r="J416">
        <v>4</v>
      </c>
      <c r="K416">
        <v>1</v>
      </c>
      <c r="L416">
        <v>10.115</v>
      </c>
    </row>
    <row r="417" spans="1:15" x14ac:dyDescent="0.35">
      <c r="A417" s="34" t="s">
        <v>65</v>
      </c>
      <c r="B417" s="34">
        <v>2019</v>
      </c>
      <c r="C417" s="143">
        <v>43778</v>
      </c>
      <c r="D417" s="34" t="s">
        <v>66</v>
      </c>
      <c r="E417" s="26" t="s">
        <v>538</v>
      </c>
      <c r="F417">
        <v>2</v>
      </c>
      <c r="G417" t="s">
        <v>213</v>
      </c>
      <c r="H417" t="s">
        <v>42</v>
      </c>
      <c r="J417">
        <v>14</v>
      </c>
      <c r="K417">
        <v>2</v>
      </c>
      <c r="L417">
        <v>10.141</v>
      </c>
    </row>
    <row r="418" spans="1:15" x14ac:dyDescent="0.35">
      <c r="A418" s="34" t="s">
        <v>65</v>
      </c>
      <c r="B418" s="34">
        <v>2019</v>
      </c>
      <c r="C418" s="143">
        <v>43778</v>
      </c>
      <c r="D418" s="34" t="s">
        <v>66</v>
      </c>
      <c r="E418" s="26" t="s">
        <v>538</v>
      </c>
      <c r="F418">
        <v>3</v>
      </c>
      <c r="G418" t="s">
        <v>22</v>
      </c>
      <c r="H418" t="s">
        <v>23</v>
      </c>
      <c r="J418">
        <v>2</v>
      </c>
      <c r="K418">
        <v>1</v>
      </c>
      <c r="L418">
        <v>10.016999999999999</v>
      </c>
    </row>
    <row r="419" spans="1:15" x14ac:dyDescent="0.35">
      <c r="A419" s="34" t="s">
        <v>65</v>
      </c>
      <c r="B419" s="34">
        <v>2019</v>
      </c>
      <c r="C419" s="143">
        <v>43778</v>
      </c>
      <c r="D419" s="34" t="s">
        <v>66</v>
      </c>
      <c r="E419" s="26" t="s">
        <v>538</v>
      </c>
      <c r="F419">
        <v>3</v>
      </c>
      <c r="G419" t="s">
        <v>1009</v>
      </c>
      <c r="H419" t="s">
        <v>37</v>
      </c>
      <c r="J419">
        <v>13</v>
      </c>
      <c r="K419">
        <v>2</v>
      </c>
      <c r="L419">
        <v>13.920999999999999</v>
      </c>
    </row>
    <row r="420" spans="1:15" x14ac:dyDescent="0.35">
      <c r="A420" s="34" t="s">
        <v>65</v>
      </c>
      <c r="B420" s="34">
        <v>2019</v>
      </c>
      <c r="C420" s="143">
        <v>43778</v>
      </c>
      <c r="D420" s="34" t="s">
        <v>66</v>
      </c>
      <c r="E420" s="26" t="s">
        <v>538</v>
      </c>
      <c r="F420">
        <v>4</v>
      </c>
      <c r="G420" t="s">
        <v>257</v>
      </c>
      <c r="H420" t="s">
        <v>31</v>
      </c>
      <c r="J420">
        <v>3</v>
      </c>
      <c r="K420">
        <v>1</v>
      </c>
      <c r="L420">
        <v>10.257999999999999</v>
      </c>
    </row>
    <row r="421" spans="1:15" x14ac:dyDescent="0.35">
      <c r="A421" s="34" t="s">
        <v>65</v>
      </c>
      <c r="B421" s="34">
        <v>2019</v>
      </c>
      <c r="C421" s="143">
        <v>43778</v>
      </c>
      <c r="D421" s="34" t="s">
        <v>66</v>
      </c>
      <c r="E421" s="26" t="s">
        <v>538</v>
      </c>
      <c r="F421">
        <v>4</v>
      </c>
      <c r="G421" t="s">
        <v>239</v>
      </c>
      <c r="H421" t="s">
        <v>198</v>
      </c>
      <c r="J421">
        <v>12</v>
      </c>
      <c r="K421">
        <v>2</v>
      </c>
      <c r="L421">
        <v>10.329999999999998</v>
      </c>
    </row>
    <row r="422" spans="1:15" x14ac:dyDescent="0.35">
      <c r="A422" s="34" t="s">
        <v>65</v>
      </c>
      <c r="B422" s="34">
        <v>2019</v>
      </c>
      <c r="C422" s="143">
        <v>43778</v>
      </c>
      <c r="D422" s="34" t="s">
        <v>66</v>
      </c>
      <c r="E422" s="26" t="s">
        <v>538</v>
      </c>
      <c r="F422">
        <v>5</v>
      </c>
      <c r="G422" t="s">
        <v>755</v>
      </c>
      <c r="H422" t="s">
        <v>109</v>
      </c>
      <c r="J422">
        <v>8</v>
      </c>
      <c r="K422">
        <v>1</v>
      </c>
      <c r="L422">
        <v>10.169</v>
      </c>
    </row>
    <row r="423" spans="1:15" x14ac:dyDescent="0.35">
      <c r="A423" s="34" t="s">
        <v>65</v>
      </c>
      <c r="B423" s="34">
        <v>2019</v>
      </c>
      <c r="C423" s="143">
        <v>43778</v>
      </c>
      <c r="D423" s="34" t="s">
        <v>66</v>
      </c>
      <c r="E423" s="26" t="s">
        <v>538</v>
      </c>
      <c r="F423">
        <v>5</v>
      </c>
      <c r="G423" t="s">
        <v>953</v>
      </c>
      <c r="H423" t="s">
        <v>29</v>
      </c>
      <c r="J423">
        <v>9</v>
      </c>
      <c r="K423">
        <v>2</v>
      </c>
      <c r="L423">
        <v>10.183</v>
      </c>
    </row>
    <row r="424" spans="1:15" x14ac:dyDescent="0.35">
      <c r="A424" s="34" t="s">
        <v>65</v>
      </c>
      <c r="B424" s="34">
        <v>2019</v>
      </c>
      <c r="C424" s="143">
        <v>43778</v>
      </c>
      <c r="D424" s="34" t="s">
        <v>66</v>
      </c>
      <c r="E424" s="26" t="s">
        <v>538</v>
      </c>
      <c r="F424">
        <v>6</v>
      </c>
      <c r="G424" t="s">
        <v>197</v>
      </c>
      <c r="H424" t="s">
        <v>198</v>
      </c>
      <c r="J424">
        <v>5</v>
      </c>
      <c r="K424">
        <v>1</v>
      </c>
      <c r="L424">
        <v>10.358000000000001</v>
      </c>
    </row>
    <row r="425" spans="1:15" x14ac:dyDescent="0.35">
      <c r="A425" s="34" t="s">
        <v>65</v>
      </c>
      <c r="B425" s="34">
        <v>2019</v>
      </c>
      <c r="C425" s="143">
        <v>43778</v>
      </c>
      <c r="D425" s="34" t="s">
        <v>66</v>
      </c>
      <c r="E425" s="26" t="s">
        <v>538</v>
      </c>
      <c r="F425">
        <v>6</v>
      </c>
      <c r="G425" t="s">
        <v>101</v>
      </c>
      <c r="H425" t="s">
        <v>102</v>
      </c>
      <c r="J425">
        <v>11</v>
      </c>
      <c r="K425">
        <v>2</v>
      </c>
      <c r="L425">
        <v>10.358000000000001</v>
      </c>
    </row>
    <row r="426" spans="1:15" x14ac:dyDescent="0.35">
      <c r="A426" s="34" t="s">
        <v>65</v>
      </c>
      <c r="B426" s="34">
        <v>2019</v>
      </c>
      <c r="C426" s="143">
        <v>43778</v>
      </c>
      <c r="D426" s="34" t="s">
        <v>66</v>
      </c>
      <c r="E426" s="26" t="s">
        <v>538</v>
      </c>
      <c r="F426">
        <v>7</v>
      </c>
      <c r="G426" t="s">
        <v>143</v>
      </c>
      <c r="H426" t="s">
        <v>95</v>
      </c>
      <c r="J426">
        <v>6</v>
      </c>
      <c r="K426">
        <v>1</v>
      </c>
      <c r="L426">
        <v>10.268000000000001</v>
      </c>
    </row>
    <row r="427" spans="1:15" x14ac:dyDescent="0.35">
      <c r="A427" s="34" t="s">
        <v>65</v>
      </c>
      <c r="B427" s="34">
        <v>2019</v>
      </c>
      <c r="C427" s="143">
        <v>43778</v>
      </c>
      <c r="D427" s="34" t="s">
        <v>66</v>
      </c>
      <c r="E427" s="26" t="s">
        <v>538</v>
      </c>
      <c r="F427">
        <v>7</v>
      </c>
      <c r="G427" t="s">
        <v>954</v>
      </c>
      <c r="H427" t="s">
        <v>228</v>
      </c>
      <c r="J427">
        <v>10</v>
      </c>
      <c r="K427">
        <v>2</v>
      </c>
      <c r="L427">
        <v>10.348000000000001</v>
      </c>
    </row>
    <row r="428" spans="1:15" x14ac:dyDescent="0.35">
      <c r="A428" s="34" t="s">
        <v>65</v>
      </c>
      <c r="B428" s="34">
        <v>2019</v>
      </c>
      <c r="C428" s="143">
        <v>43778</v>
      </c>
      <c r="D428" s="34" t="s">
        <v>66</v>
      </c>
      <c r="E428" s="26" t="s">
        <v>538</v>
      </c>
      <c r="F428">
        <v>8</v>
      </c>
      <c r="G428" t="s">
        <v>192</v>
      </c>
      <c r="H428" t="s">
        <v>113</v>
      </c>
      <c r="J428">
        <v>7</v>
      </c>
      <c r="K428">
        <v>1</v>
      </c>
      <c r="L428">
        <v>10.234999999999999</v>
      </c>
    </row>
    <row r="429" spans="1:15" x14ac:dyDescent="0.35">
      <c r="A429" s="34" t="s">
        <v>65</v>
      </c>
      <c r="B429" s="34">
        <v>2019</v>
      </c>
      <c r="C429" s="143">
        <v>43778</v>
      </c>
      <c r="D429" s="34" t="s">
        <v>66</v>
      </c>
      <c r="E429" s="26" t="s">
        <v>538</v>
      </c>
      <c r="F429">
        <v>8</v>
      </c>
      <c r="G429" t="s">
        <v>93</v>
      </c>
      <c r="H429" t="s">
        <v>941</v>
      </c>
      <c r="J429">
        <v>16</v>
      </c>
      <c r="K429">
        <v>2</v>
      </c>
      <c r="L429">
        <v>10.247</v>
      </c>
    </row>
    <row r="430" spans="1:15" x14ac:dyDescent="0.35">
      <c r="A430" s="34" t="s">
        <v>65</v>
      </c>
      <c r="B430" s="34">
        <v>2019</v>
      </c>
      <c r="C430" s="143">
        <v>43778</v>
      </c>
      <c r="D430" s="34" t="s">
        <v>66</v>
      </c>
      <c r="E430" s="26" t="s">
        <v>539</v>
      </c>
      <c r="F430">
        <v>1</v>
      </c>
      <c r="G430" t="s">
        <v>92</v>
      </c>
      <c r="H430" t="s">
        <v>23</v>
      </c>
      <c r="J430">
        <v>1</v>
      </c>
      <c r="K430">
        <v>1</v>
      </c>
      <c r="L430">
        <v>10.497</v>
      </c>
      <c r="N430">
        <v>1</v>
      </c>
      <c r="O430">
        <v>10.077</v>
      </c>
    </row>
    <row r="431" spans="1:15" x14ac:dyDescent="0.35">
      <c r="A431" s="34" t="s">
        <v>65</v>
      </c>
      <c r="B431" s="34">
        <v>2019</v>
      </c>
      <c r="C431" s="143">
        <v>43778</v>
      </c>
      <c r="D431" s="34" t="s">
        <v>66</v>
      </c>
      <c r="E431" s="26" t="s">
        <v>539</v>
      </c>
      <c r="F431">
        <v>1</v>
      </c>
      <c r="G431" t="s">
        <v>192</v>
      </c>
      <c r="H431" t="s">
        <v>113</v>
      </c>
      <c r="J431">
        <v>7</v>
      </c>
      <c r="K431">
        <v>2</v>
      </c>
      <c r="L431">
        <v>10.583</v>
      </c>
      <c r="N431">
        <v>2</v>
      </c>
      <c r="O431">
        <v>10.220000000000001</v>
      </c>
    </row>
    <row r="432" spans="1:15" x14ac:dyDescent="0.35">
      <c r="A432" s="34" t="s">
        <v>65</v>
      </c>
      <c r="B432" s="34">
        <v>2019</v>
      </c>
      <c r="C432" s="143">
        <v>43778</v>
      </c>
      <c r="D432" s="34" t="s">
        <v>66</v>
      </c>
      <c r="E432" s="26" t="s">
        <v>539</v>
      </c>
      <c r="F432">
        <v>2</v>
      </c>
      <c r="G432" t="s">
        <v>202</v>
      </c>
      <c r="H432" t="s">
        <v>46</v>
      </c>
      <c r="J432">
        <v>4</v>
      </c>
      <c r="K432">
        <v>1</v>
      </c>
      <c r="L432">
        <v>10.071999999999999</v>
      </c>
      <c r="N432">
        <v>1</v>
      </c>
      <c r="O432">
        <v>10.16</v>
      </c>
    </row>
    <row r="433" spans="1:15" x14ac:dyDescent="0.35">
      <c r="A433" s="34" t="s">
        <v>65</v>
      </c>
      <c r="B433" s="34">
        <v>2019</v>
      </c>
      <c r="C433" s="143">
        <v>43778</v>
      </c>
      <c r="D433" s="34" t="s">
        <v>66</v>
      </c>
      <c r="E433" s="26" t="s">
        <v>539</v>
      </c>
      <c r="F433">
        <v>2</v>
      </c>
      <c r="G433" t="s">
        <v>143</v>
      </c>
      <c r="H433" t="s">
        <v>95</v>
      </c>
      <c r="J433">
        <v>6</v>
      </c>
      <c r="K433">
        <v>2</v>
      </c>
      <c r="L433">
        <v>10.095999999999998</v>
      </c>
      <c r="N433">
        <v>2</v>
      </c>
      <c r="O433">
        <v>10.313000000000001</v>
      </c>
    </row>
    <row r="434" spans="1:15" x14ac:dyDescent="0.35">
      <c r="A434" s="34" t="s">
        <v>65</v>
      </c>
      <c r="B434" s="34">
        <v>2019</v>
      </c>
      <c r="C434" s="143">
        <v>43778</v>
      </c>
      <c r="D434" s="34" t="s">
        <v>66</v>
      </c>
      <c r="E434" s="26" t="s">
        <v>539</v>
      </c>
      <c r="F434">
        <v>3</v>
      </c>
      <c r="G434" t="s">
        <v>22</v>
      </c>
      <c r="H434" t="s">
        <v>23</v>
      </c>
      <c r="J434">
        <v>2</v>
      </c>
      <c r="K434">
        <v>1</v>
      </c>
      <c r="L434">
        <v>9.8379999999999992</v>
      </c>
      <c r="N434">
        <v>1</v>
      </c>
      <c r="O434">
        <v>10.089</v>
      </c>
    </row>
    <row r="435" spans="1:15" x14ac:dyDescent="0.35">
      <c r="A435" s="34" t="s">
        <v>65</v>
      </c>
      <c r="B435" s="34">
        <v>2019</v>
      </c>
      <c r="C435" s="143">
        <v>43778</v>
      </c>
      <c r="D435" s="34" t="s">
        <v>66</v>
      </c>
      <c r="E435" s="26" t="s">
        <v>539</v>
      </c>
      <c r="F435">
        <v>3</v>
      </c>
      <c r="G435" t="s">
        <v>197</v>
      </c>
      <c r="H435" t="s">
        <v>198</v>
      </c>
      <c r="J435">
        <v>5</v>
      </c>
      <c r="K435">
        <v>2</v>
      </c>
      <c r="L435">
        <v>12.488999999999999</v>
      </c>
      <c r="N435">
        <v>2</v>
      </c>
      <c r="O435">
        <v>10.103</v>
      </c>
    </row>
    <row r="436" spans="1:15" x14ac:dyDescent="0.35">
      <c r="A436" s="34" t="s">
        <v>65</v>
      </c>
      <c r="B436" s="34">
        <v>2019</v>
      </c>
      <c r="C436" s="143">
        <v>43778</v>
      </c>
      <c r="D436" s="34" t="s">
        <v>66</v>
      </c>
      <c r="E436" s="26" t="s">
        <v>539</v>
      </c>
      <c r="F436">
        <v>4</v>
      </c>
      <c r="G436" t="s">
        <v>257</v>
      </c>
      <c r="H436" t="s">
        <v>31</v>
      </c>
      <c r="J436">
        <v>3</v>
      </c>
      <c r="K436">
        <v>1</v>
      </c>
      <c r="L436">
        <v>10.114000000000001</v>
      </c>
      <c r="N436">
        <v>1</v>
      </c>
      <c r="O436">
        <v>10.005000000000001</v>
      </c>
    </row>
    <row r="437" spans="1:15" x14ac:dyDescent="0.35">
      <c r="A437" s="34" t="s">
        <v>65</v>
      </c>
      <c r="B437" s="34">
        <v>2019</v>
      </c>
      <c r="C437" s="143">
        <v>43778</v>
      </c>
      <c r="D437" s="34" t="s">
        <v>66</v>
      </c>
      <c r="E437" s="26" t="s">
        <v>539</v>
      </c>
      <c r="F437">
        <v>4</v>
      </c>
      <c r="G437" t="s">
        <v>755</v>
      </c>
      <c r="H437" t="s">
        <v>109</v>
      </c>
      <c r="J437">
        <v>8</v>
      </c>
      <c r="K437">
        <v>2</v>
      </c>
      <c r="L437">
        <v>10.42</v>
      </c>
      <c r="N437">
        <v>2</v>
      </c>
      <c r="O437">
        <v>10.567</v>
      </c>
    </row>
    <row r="438" spans="1:15" x14ac:dyDescent="0.35">
      <c r="A438" s="34" t="s">
        <v>65</v>
      </c>
      <c r="B438" s="34">
        <v>2019</v>
      </c>
      <c r="C438" s="143">
        <v>43778</v>
      </c>
      <c r="D438" s="34" t="s">
        <v>66</v>
      </c>
      <c r="E438" s="26" t="s">
        <v>540</v>
      </c>
      <c r="F438">
        <v>1</v>
      </c>
      <c r="G438" t="s">
        <v>92</v>
      </c>
      <c r="H438" t="s">
        <v>23</v>
      </c>
      <c r="J438">
        <v>1</v>
      </c>
      <c r="K438">
        <v>1</v>
      </c>
      <c r="L438">
        <v>9.9949999999999992</v>
      </c>
      <c r="N438">
        <v>1</v>
      </c>
      <c r="O438">
        <v>9.9700000000000006</v>
      </c>
    </row>
    <row r="439" spans="1:15" x14ac:dyDescent="0.35">
      <c r="A439" s="34" t="s">
        <v>65</v>
      </c>
      <c r="B439" s="34">
        <v>2019</v>
      </c>
      <c r="C439" s="143">
        <v>43778</v>
      </c>
      <c r="D439" s="34" t="s">
        <v>66</v>
      </c>
      <c r="E439" s="26" t="s">
        <v>540</v>
      </c>
      <c r="F439">
        <v>1</v>
      </c>
      <c r="G439" t="s">
        <v>257</v>
      </c>
      <c r="H439" t="s">
        <v>31</v>
      </c>
      <c r="J439">
        <v>3</v>
      </c>
      <c r="K439">
        <v>2</v>
      </c>
      <c r="L439">
        <v>10.267999999999999</v>
      </c>
      <c r="N439">
        <v>2</v>
      </c>
      <c r="O439">
        <v>9.995000000000001</v>
      </c>
    </row>
    <row r="440" spans="1:15" x14ac:dyDescent="0.35">
      <c r="A440" s="34" t="s">
        <v>65</v>
      </c>
      <c r="B440" s="34">
        <v>2019</v>
      </c>
      <c r="C440" s="143">
        <v>43778</v>
      </c>
      <c r="D440" s="34" t="s">
        <v>66</v>
      </c>
      <c r="E440" s="26" t="s">
        <v>540</v>
      </c>
      <c r="F440">
        <v>2</v>
      </c>
      <c r="G440" t="s">
        <v>22</v>
      </c>
      <c r="H440" t="s">
        <v>23</v>
      </c>
      <c r="J440">
        <v>2</v>
      </c>
      <c r="K440">
        <v>1</v>
      </c>
      <c r="L440">
        <v>9.8559999999999999</v>
      </c>
      <c r="N440">
        <v>1</v>
      </c>
      <c r="O440">
        <v>10.055</v>
      </c>
    </row>
    <row r="441" spans="1:15" x14ac:dyDescent="0.35">
      <c r="A441" s="34" t="s">
        <v>65</v>
      </c>
      <c r="B441" s="34">
        <v>2019</v>
      </c>
      <c r="C441" s="143">
        <v>43778</v>
      </c>
      <c r="D441" s="34" t="s">
        <v>66</v>
      </c>
      <c r="E441" s="26" t="s">
        <v>540</v>
      </c>
      <c r="F441">
        <v>2</v>
      </c>
      <c r="G441" t="s">
        <v>202</v>
      </c>
      <c r="H441" t="s">
        <v>46</v>
      </c>
      <c r="J441">
        <v>4</v>
      </c>
      <c r="K441">
        <v>2</v>
      </c>
      <c r="L441">
        <v>10.061</v>
      </c>
      <c r="N441">
        <v>2</v>
      </c>
      <c r="O441">
        <v>11.224</v>
      </c>
    </row>
    <row r="442" spans="1:15" x14ac:dyDescent="0.35">
      <c r="A442" s="34" t="s">
        <v>65</v>
      </c>
      <c r="B442" s="34">
        <v>2019</v>
      </c>
      <c r="C442" s="143">
        <v>43778</v>
      </c>
      <c r="D442" s="34" t="s">
        <v>66</v>
      </c>
      <c r="E442" s="26" t="s">
        <v>64</v>
      </c>
      <c r="F442" t="s">
        <v>541</v>
      </c>
      <c r="G442" t="s">
        <v>92</v>
      </c>
      <c r="H442" t="s">
        <v>23</v>
      </c>
      <c r="J442">
        <v>1</v>
      </c>
      <c r="K442">
        <v>1</v>
      </c>
      <c r="L442">
        <v>9.9169999999999998</v>
      </c>
      <c r="N442">
        <v>1</v>
      </c>
      <c r="O442">
        <v>9.9060000000000006</v>
      </c>
    </row>
    <row r="443" spans="1:15" x14ac:dyDescent="0.35">
      <c r="A443" s="34" t="s">
        <v>65</v>
      </c>
      <c r="B443" s="34">
        <v>2019</v>
      </c>
      <c r="C443" s="143">
        <v>43778</v>
      </c>
      <c r="D443" s="34" t="s">
        <v>66</v>
      </c>
      <c r="E443" s="26" t="s">
        <v>64</v>
      </c>
      <c r="F443" t="s">
        <v>541</v>
      </c>
      <c r="G443" t="s">
        <v>22</v>
      </c>
      <c r="H443" t="s">
        <v>23</v>
      </c>
      <c r="J443">
        <v>2</v>
      </c>
      <c r="K443">
        <v>2</v>
      </c>
      <c r="L443">
        <v>10.074999999999999</v>
      </c>
      <c r="N443">
        <v>2</v>
      </c>
      <c r="O443">
        <v>9.952</v>
      </c>
    </row>
    <row r="444" spans="1:15" x14ac:dyDescent="0.35">
      <c r="A444" s="34" t="s">
        <v>65</v>
      </c>
      <c r="B444" s="34">
        <v>2019</v>
      </c>
      <c r="C444" s="143">
        <v>43778</v>
      </c>
      <c r="D444" s="34" t="s">
        <v>66</v>
      </c>
      <c r="E444" s="26" t="s">
        <v>64</v>
      </c>
      <c r="F444" t="s">
        <v>542</v>
      </c>
      <c r="G444" t="s">
        <v>257</v>
      </c>
      <c r="H444" t="s">
        <v>31</v>
      </c>
      <c r="J444">
        <v>3</v>
      </c>
      <c r="K444">
        <v>1</v>
      </c>
      <c r="L444">
        <v>10.145</v>
      </c>
      <c r="N444">
        <v>1</v>
      </c>
      <c r="O444">
        <v>10.141</v>
      </c>
    </row>
    <row r="445" spans="1:15" x14ac:dyDescent="0.35">
      <c r="A445" s="34" t="s">
        <v>65</v>
      </c>
      <c r="B445" s="34">
        <v>2019</v>
      </c>
      <c r="C445" s="143">
        <v>43778</v>
      </c>
      <c r="D445" s="34" t="s">
        <v>66</v>
      </c>
      <c r="E445" s="26" t="s">
        <v>64</v>
      </c>
      <c r="F445" t="s">
        <v>542</v>
      </c>
      <c r="G445" t="s">
        <v>202</v>
      </c>
      <c r="H445" t="s">
        <v>46</v>
      </c>
      <c r="J445">
        <v>4</v>
      </c>
      <c r="K445">
        <v>2</v>
      </c>
      <c r="L445">
        <v>10.148</v>
      </c>
      <c r="N445">
        <v>2</v>
      </c>
      <c r="O445">
        <v>10.33</v>
      </c>
    </row>
    <row r="446" spans="1:15" x14ac:dyDescent="0.35">
      <c r="A446" s="25" t="s">
        <v>226</v>
      </c>
      <c r="B446" s="25">
        <v>2019</v>
      </c>
      <c r="C446" s="144">
        <v>43800</v>
      </c>
      <c r="D446" s="25" t="s">
        <v>66</v>
      </c>
      <c r="E446" s="26" t="s">
        <v>535</v>
      </c>
      <c r="F446">
        <v>1</v>
      </c>
      <c r="G446" t="s">
        <v>128</v>
      </c>
      <c r="H446" t="s">
        <v>104</v>
      </c>
      <c r="J446">
        <v>9</v>
      </c>
      <c r="K446">
        <v>1</v>
      </c>
      <c r="L446">
        <v>10.670999999999999</v>
      </c>
    </row>
    <row r="447" spans="1:15" x14ac:dyDescent="0.35">
      <c r="A447" s="25" t="s">
        <v>226</v>
      </c>
      <c r="B447" s="25">
        <v>2019</v>
      </c>
      <c r="C447" s="144">
        <v>43800</v>
      </c>
      <c r="D447" s="25" t="s">
        <v>66</v>
      </c>
      <c r="E447" s="26" t="s">
        <v>535</v>
      </c>
      <c r="F447">
        <v>1</v>
      </c>
      <c r="G447" t="s">
        <v>124</v>
      </c>
      <c r="H447" t="s">
        <v>35</v>
      </c>
      <c r="J447">
        <v>28</v>
      </c>
      <c r="K447">
        <v>2</v>
      </c>
      <c r="L447">
        <v>10.756</v>
      </c>
    </row>
    <row r="448" spans="1:15" x14ac:dyDescent="0.35">
      <c r="A448" s="25" t="s">
        <v>226</v>
      </c>
      <c r="B448" s="25">
        <v>2019</v>
      </c>
      <c r="C448" s="144">
        <v>43800</v>
      </c>
      <c r="D448" s="25" t="s">
        <v>66</v>
      </c>
      <c r="E448" s="26" t="s">
        <v>535</v>
      </c>
      <c r="F448">
        <v>2</v>
      </c>
      <c r="G448" t="s">
        <v>192</v>
      </c>
      <c r="H448" t="s">
        <v>113</v>
      </c>
      <c r="J448">
        <v>10</v>
      </c>
      <c r="K448">
        <v>1</v>
      </c>
      <c r="L448">
        <v>10.494</v>
      </c>
    </row>
    <row r="449" spans="1:12" x14ac:dyDescent="0.35">
      <c r="A449" s="25" t="s">
        <v>226</v>
      </c>
      <c r="B449" s="25">
        <v>2019</v>
      </c>
      <c r="C449" s="144">
        <v>43800</v>
      </c>
      <c r="D449" s="25" t="s">
        <v>66</v>
      </c>
      <c r="E449" s="26" t="s">
        <v>535</v>
      </c>
      <c r="F449">
        <v>2</v>
      </c>
      <c r="G449" t="s">
        <v>134</v>
      </c>
      <c r="H449" t="s">
        <v>216</v>
      </c>
      <c r="J449">
        <v>27</v>
      </c>
      <c r="K449">
        <v>2</v>
      </c>
      <c r="L449">
        <v>10.506</v>
      </c>
    </row>
    <row r="450" spans="1:12" x14ac:dyDescent="0.35">
      <c r="A450" s="25" t="s">
        <v>226</v>
      </c>
      <c r="B450" s="25">
        <v>2019</v>
      </c>
      <c r="C450" s="144">
        <v>43800</v>
      </c>
      <c r="D450" s="25" t="s">
        <v>66</v>
      </c>
      <c r="E450" s="26" t="s">
        <v>535</v>
      </c>
      <c r="F450">
        <v>3</v>
      </c>
      <c r="G450" t="s">
        <v>193</v>
      </c>
      <c r="H450" t="s">
        <v>31</v>
      </c>
      <c r="J450">
        <v>5</v>
      </c>
      <c r="K450">
        <v>1</v>
      </c>
      <c r="L450">
        <v>10.378</v>
      </c>
    </row>
    <row r="451" spans="1:12" x14ac:dyDescent="0.35">
      <c r="A451" s="25" t="s">
        <v>226</v>
      </c>
      <c r="B451" s="25">
        <v>2019</v>
      </c>
      <c r="C451" s="144">
        <v>43800</v>
      </c>
      <c r="D451" s="25" t="s">
        <v>66</v>
      </c>
      <c r="E451" s="26" t="s">
        <v>535</v>
      </c>
      <c r="F451">
        <v>3</v>
      </c>
      <c r="G451" t="s">
        <v>339</v>
      </c>
      <c r="H451" t="s">
        <v>27</v>
      </c>
      <c r="J451">
        <v>26</v>
      </c>
      <c r="K451">
        <v>2</v>
      </c>
      <c r="L451">
        <v>10.513999999999999</v>
      </c>
    </row>
    <row r="452" spans="1:12" x14ac:dyDescent="0.35">
      <c r="A452" s="25" t="s">
        <v>226</v>
      </c>
      <c r="B452" s="25">
        <v>2019</v>
      </c>
      <c r="C452" s="144">
        <v>43800</v>
      </c>
      <c r="D452" s="25" t="s">
        <v>66</v>
      </c>
      <c r="E452" s="26" t="s">
        <v>535</v>
      </c>
      <c r="F452">
        <v>4</v>
      </c>
      <c r="G452" t="s">
        <v>755</v>
      </c>
      <c r="H452" t="s">
        <v>109</v>
      </c>
      <c r="J452">
        <v>6</v>
      </c>
      <c r="K452">
        <v>1</v>
      </c>
      <c r="L452">
        <v>10.486000000000001</v>
      </c>
    </row>
    <row r="453" spans="1:12" x14ac:dyDescent="0.35">
      <c r="A453" s="25" t="s">
        <v>226</v>
      </c>
      <c r="B453" s="25">
        <v>2019</v>
      </c>
      <c r="C453" s="144">
        <v>43800</v>
      </c>
      <c r="D453" s="25" t="s">
        <v>66</v>
      </c>
      <c r="E453" s="26" t="s">
        <v>535</v>
      </c>
      <c r="F453">
        <v>4</v>
      </c>
      <c r="G453" t="s">
        <v>816</v>
      </c>
      <c r="H453" t="s">
        <v>42</v>
      </c>
      <c r="J453">
        <v>25</v>
      </c>
      <c r="K453">
        <v>2</v>
      </c>
      <c r="L453">
        <v>10.598000000000001</v>
      </c>
    </row>
    <row r="454" spans="1:12" x14ac:dyDescent="0.35">
      <c r="A454" s="25" t="s">
        <v>226</v>
      </c>
      <c r="B454" s="25">
        <v>2019</v>
      </c>
      <c r="C454" s="144">
        <v>43800</v>
      </c>
      <c r="D454" s="25" t="s">
        <v>66</v>
      </c>
      <c r="E454" s="26" t="s">
        <v>535</v>
      </c>
      <c r="F454">
        <v>5</v>
      </c>
      <c r="G454" t="s">
        <v>954</v>
      </c>
      <c r="H454" t="s">
        <v>228</v>
      </c>
      <c r="J454">
        <v>11</v>
      </c>
      <c r="K454">
        <v>1</v>
      </c>
      <c r="L454">
        <v>10.349</v>
      </c>
    </row>
    <row r="455" spans="1:12" x14ac:dyDescent="0.35">
      <c r="A455" s="25" t="s">
        <v>226</v>
      </c>
      <c r="B455" s="25">
        <v>2019</v>
      </c>
      <c r="C455" s="144">
        <v>43800</v>
      </c>
      <c r="D455" s="25" t="s">
        <v>66</v>
      </c>
      <c r="E455" s="26" t="s">
        <v>535</v>
      </c>
      <c r="F455">
        <v>5</v>
      </c>
      <c r="G455" t="s">
        <v>947</v>
      </c>
      <c r="H455" t="s">
        <v>230</v>
      </c>
      <c r="J455">
        <v>24</v>
      </c>
      <c r="K455">
        <v>2</v>
      </c>
      <c r="L455">
        <v>10.436999999999999</v>
      </c>
    </row>
    <row r="456" spans="1:12" x14ac:dyDescent="0.35">
      <c r="A456" s="25" t="s">
        <v>226</v>
      </c>
      <c r="B456" s="25">
        <v>2019</v>
      </c>
      <c r="C456" s="144">
        <v>43800</v>
      </c>
      <c r="D456" s="25" t="s">
        <v>66</v>
      </c>
      <c r="E456" s="26" t="s">
        <v>535</v>
      </c>
      <c r="F456">
        <v>6</v>
      </c>
      <c r="G456" t="s">
        <v>953</v>
      </c>
      <c r="H456" t="s">
        <v>29</v>
      </c>
      <c r="J456">
        <v>12</v>
      </c>
      <c r="K456">
        <v>1</v>
      </c>
      <c r="L456">
        <v>10.342000000000001</v>
      </c>
    </row>
    <row r="457" spans="1:12" x14ac:dyDescent="0.35">
      <c r="A457" s="25" t="s">
        <v>226</v>
      </c>
      <c r="B457" s="25">
        <v>2019</v>
      </c>
      <c r="C457" s="144">
        <v>43800</v>
      </c>
      <c r="D457" s="25" t="s">
        <v>66</v>
      </c>
      <c r="E457" s="26" t="s">
        <v>535</v>
      </c>
      <c r="F457">
        <v>6</v>
      </c>
      <c r="G457" t="s">
        <v>59</v>
      </c>
      <c r="H457" t="s">
        <v>37</v>
      </c>
      <c r="J457">
        <v>23</v>
      </c>
      <c r="K457">
        <v>2</v>
      </c>
      <c r="L457">
        <v>10.809000000000001</v>
      </c>
    </row>
    <row r="458" spans="1:12" x14ac:dyDescent="0.35">
      <c r="A458" s="25" t="s">
        <v>226</v>
      </c>
      <c r="B458" s="25">
        <v>2019</v>
      </c>
      <c r="C458" s="144">
        <v>43800</v>
      </c>
      <c r="D458" s="25" t="s">
        <v>66</v>
      </c>
      <c r="E458" s="26" t="s">
        <v>535</v>
      </c>
      <c r="F458">
        <v>7</v>
      </c>
      <c r="G458" t="s">
        <v>960</v>
      </c>
      <c r="H458" t="s">
        <v>27</v>
      </c>
      <c r="J458">
        <v>7</v>
      </c>
      <c r="K458">
        <v>1</v>
      </c>
      <c r="L458">
        <v>10.353999999999999</v>
      </c>
    </row>
    <row r="459" spans="1:12" x14ac:dyDescent="0.35">
      <c r="A459" s="25" t="s">
        <v>226</v>
      </c>
      <c r="B459" s="25">
        <v>2019</v>
      </c>
      <c r="C459" s="144">
        <v>43800</v>
      </c>
      <c r="D459" s="25" t="s">
        <v>66</v>
      </c>
      <c r="E459" s="26" t="s">
        <v>535</v>
      </c>
      <c r="F459">
        <v>7</v>
      </c>
      <c r="G459" t="s">
        <v>229</v>
      </c>
      <c r="H459" t="s">
        <v>152</v>
      </c>
      <c r="J459">
        <v>22</v>
      </c>
      <c r="K459">
        <v>2</v>
      </c>
      <c r="L459">
        <v>10.457999999999998</v>
      </c>
    </row>
    <row r="460" spans="1:12" x14ac:dyDescent="0.35">
      <c r="A460" s="25" t="s">
        <v>226</v>
      </c>
      <c r="B460" s="25">
        <v>2019</v>
      </c>
      <c r="C460" s="144">
        <v>43800</v>
      </c>
      <c r="D460" s="25" t="s">
        <v>66</v>
      </c>
      <c r="E460" s="26" t="s">
        <v>535</v>
      </c>
      <c r="F460">
        <v>8</v>
      </c>
      <c r="G460" t="s">
        <v>221</v>
      </c>
      <c r="H460" t="s">
        <v>227</v>
      </c>
      <c r="J460">
        <v>8</v>
      </c>
      <c r="K460">
        <v>1</v>
      </c>
      <c r="L460">
        <v>10.255000000000001</v>
      </c>
    </row>
    <row r="461" spans="1:12" x14ac:dyDescent="0.35">
      <c r="A461" s="25" t="s">
        <v>226</v>
      </c>
      <c r="B461" s="25">
        <v>2019</v>
      </c>
      <c r="C461" s="144">
        <v>43800</v>
      </c>
      <c r="D461" s="25" t="s">
        <v>66</v>
      </c>
      <c r="E461" s="26" t="s">
        <v>535</v>
      </c>
      <c r="F461">
        <v>8</v>
      </c>
      <c r="G461" t="s">
        <v>213</v>
      </c>
      <c r="H461" t="s">
        <v>42</v>
      </c>
      <c r="J461">
        <v>21</v>
      </c>
      <c r="K461">
        <v>2</v>
      </c>
      <c r="L461">
        <v>10.345000000000001</v>
      </c>
    </row>
    <row r="462" spans="1:12" x14ac:dyDescent="0.35">
      <c r="A462" s="25" t="s">
        <v>226</v>
      </c>
      <c r="B462" s="25">
        <v>2019</v>
      </c>
      <c r="C462" s="144">
        <v>43800</v>
      </c>
      <c r="D462" s="25" t="s">
        <v>66</v>
      </c>
      <c r="E462" s="26" t="s">
        <v>535</v>
      </c>
      <c r="F462">
        <v>9</v>
      </c>
      <c r="G462" t="s">
        <v>196</v>
      </c>
      <c r="H462" t="s">
        <v>52</v>
      </c>
      <c r="J462">
        <v>13</v>
      </c>
      <c r="K462">
        <v>1</v>
      </c>
      <c r="L462">
        <v>10.225</v>
      </c>
    </row>
    <row r="463" spans="1:12" x14ac:dyDescent="0.35">
      <c r="A463" s="25" t="s">
        <v>226</v>
      </c>
      <c r="B463" s="25">
        <v>2019</v>
      </c>
      <c r="C463" s="144">
        <v>43800</v>
      </c>
      <c r="D463" s="25" t="s">
        <v>66</v>
      </c>
      <c r="E463" s="26" t="s">
        <v>535</v>
      </c>
      <c r="F463">
        <v>9</v>
      </c>
      <c r="G463" t="s">
        <v>214</v>
      </c>
      <c r="H463" t="s">
        <v>164</v>
      </c>
      <c r="J463">
        <v>20</v>
      </c>
      <c r="K463">
        <v>2</v>
      </c>
      <c r="L463">
        <v>10.321</v>
      </c>
    </row>
    <row r="464" spans="1:12" x14ac:dyDescent="0.35">
      <c r="A464" s="25" t="s">
        <v>226</v>
      </c>
      <c r="B464" s="25">
        <v>2019</v>
      </c>
      <c r="C464" s="144">
        <v>43800</v>
      </c>
      <c r="D464" s="25" t="s">
        <v>66</v>
      </c>
      <c r="E464" s="26" t="s">
        <v>535</v>
      </c>
      <c r="F464">
        <v>10</v>
      </c>
      <c r="G464" t="s">
        <v>143</v>
      </c>
      <c r="H464" t="s">
        <v>95</v>
      </c>
      <c r="J464">
        <v>14</v>
      </c>
      <c r="K464">
        <v>1</v>
      </c>
      <c r="L464">
        <v>10.452</v>
      </c>
    </row>
    <row r="465" spans="1:12" x14ac:dyDescent="0.35">
      <c r="A465" s="25" t="s">
        <v>226</v>
      </c>
      <c r="B465" s="25">
        <v>2019</v>
      </c>
      <c r="C465" s="144">
        <v>43800</v>
      </c>
      <c r="D465" s="25" t="s">
        <v>66</v>
      </c>
      <c r="E465" s="26" t="s">
        <v>535</v>
      </c>
      <c r="F465">
        <v>10</v>
      </c>
      <c r="G465" t="s">
        <v>183</v>
      </c>
      <c r="H465" t="s">
        <v>33</v>
      </c>
      <c r="J465">
        <v>19</v>
      </c>
      <c r="K465">
        <v>2</v>
      </c>
      <c r="L465">
        <v>12.04</v>
      </c>
    </row>
    <row r="466" spans="1:12" x14ac:dyDescent="0.35">
      <c r="A466" s="25" t="s">
        <v>226</v>
      </c>
      <c r="B466" s="25">
        <v>2019</v>
      </c>
      <c r="C466" s="144">
        <v>43800</v>
      </c>
      <c r="D466" s="25" t="s">
        <v>66</v>
      </c>
      <c r="E466" s="26" t="s">
        <v>535</v>
      </c>
      <c r="F466">
        <v>11</v>
      </c>
      <c r="G466" t="s">
        <v>756</v>
      </c>
      <c r="H466" t="s">
        <v>82</v>
      </c>
      <c r="J466">
        <v>15</v>
      </c>
      <c r="K466">
        <v>1</v>
      </c>
      <c r="L466">
        <v>10.323</v>
      </c>
    </row>
    <row r="467" spans="1:12" x14ac:dyDescent="0.35">
      <c r="A467" s="25" t="s">
        <v>226</v>
      </c>
      <c r="B467" s="25">
        <v>2019</v>
      </c>
      <c r="C467" s="144">
        <v>43800</v>
      </c>
      <c r="D467" s="25" t="s">
        <v>66</v>
      </c>
      <c r="E467" s="26" t="s">
        <v>535</v>
      </c>
      <c r="F467">
        <v>11</v>
      </c>
      <c r="G467" t="s">
        <v>232</v>
      </c>
      <c r="H467" t="s">
        <v>212</v>
      </c>
      <c r="J467">
        <v>18</v>
      </c>
      <c r="K467">
        <v>2</v>
      </c>
      <c r="L467">
        <v>10.463000000000001</v>
      </c>
    </row>
    <row r="468" spans="1:12" x14ac:dyDescent="0.35">
      <c r="A468" s="25" t="s">
        <v>226</v>
      </c>
      <c r="B468" s="25">
        <v>2019</v>
      </c>
      <c r="C468" s="144">
        <v>43800</v>
      </c>
      <c r="D468" s="25" t="s">
        <v>66</v>
      </c>
      <c r="E468" s="26" t="s">
        <v>535</v>
      </c>
      <c r="F468">
        <v>12</v>
      </c>
      <c r="G468" t="s">
        <v>194</v>
      </c>
      <c r="H468" t="s">
        <v>230</v>
      </c>
      <c r="J468">
        <v>16</v>
      </c>
      <c r="K468">
        <v>1</v>
      </c>
      <c r="L468">
        <v>10.26</v>
      </c>
    </row>
    <row r="469" spans="1:12" x14ac:dyDescent="0.35">
      <c r="A469" s="25" t="s">
        <v>226</v>
      </c>
      <c r="B469" s="25">
        <v>2019</v>
      </c>
      <c r="C469" s="144">
        <v>43800</v>
      </c>
      <c r="D469" s="25" t="s">
        <v>66</v>
      </c>
      <c r="E469" s="26" t="s">
        <v>535</v>
      </c>
      <c r="F469">
        <v>12</v>
      </c>
      <c r="G469" t="s">
        <v>1009</v>
      </c>
      <c r="H469" t="s">
        <v>37</v>
      </c>
      <c r="J469">
        <v>17</v>
      </c>
      <c r="K469">
        <v>2</v>
      </c>
      <c r="L469">
        <v>10.331999999999999</v>
      </c>
    </row>
    <row r="470" spans="1:12" x14ac:dyDescent="0.35">
      <c r="A470" s="25" t="s">
        <v>226</v>
      </c>
      <c r="B470" s="25">
        <v>2019</v>
      </c>
      <c r="C470" s="144">
        <v>43800</v>
      </c>
      <c r="D470" s="25" t="s">
        <v>66</v>
      </c>
      <c r="E470" s="26" t="s">
        <v>538</v>
      </c>
      <c r="F470">
        <v>1</v>
      </c>
      <c r="G470" t="s">
        <v>22</v>
      </c>
      <c r="H470" t="s">
        <v>23</v>
      </c>
      <c r="J470">
        <v>2</v>
      </c>
      <c r="K470">
        <v>1</v>
      </c>
      <c r="L470">
        <v>9.9610000000000003</v>
      </c>
    </row>
    <row r="471" spans="1:12" x14ac:dyDescent="0.35">
      <c r="A471" s="25" t="s">
        <v>226</v>
      </c>
      <c r="B471" s="25">
        <v>2019</v>
      </c>
      <c r="C471" s="144">
        <v>43800</v>
      </c>
      <c r="D471" s="25" t="s">
        <v>66</v>
      </c>
      <c r="E471" s="26" t="s">
        <v>538</v>
      </c>
      <c r="F471">
        <v>1</v>
      </c>
      <c r="G471" t="s">
        <v>194</v>
      </c>
      <c r="H471" t="s">
        <v>230</v>
      </c>
      <c r="J471">
        <v>16</v>
      </c>
      <c r="K471">
        <v>2</v>
      </c>
      <c r="L471">
        <v>10.111000000000001</v>
      </c>
    </row>
    <row r="472" spans="1:12" x14ac:dyDescent="0.35">
      <c r="A472" s="25" t="s">
        <v>226</v>
      </c>
      <c r="B472" s="25">
        <v>2019</v>
      </c>
      <c r="C472" s="144">
        <v>43800</v>
      </c>
      <c r="D472" s="25" t="s">
        <v>66</v>
      </c>
      <c r="E472" s="26" t="s">
        <v>538</v>
      </c>
      <c r="F472">
        <v>2</v>
      </c>
      <c r="G472" t="s">
        <v>92</v>
      </c>
      <c r="H472" t="s">
        <v>23</v>
      </c>
      <c r="J472">
        <v>1</v>
      </c>
      <c r="K472">
        <v>1</v>
      </c>
      <c r="L472">
        <v>10.243</v>
      </c>
    </row>
    <row r="473" spans="1:12" x14ac:dyDescent="0.35">
      <c r="A473" s="25" t="s">
        <v>226</v>
      </c>
      <c r="B473" s="25">
        <v>2019</v>
      </c>
      <c r="C473" s="144">
        <v>43800</v>
      </c>
      <c r="D473" s="25" t="s">
        <v>66</v>
      </c>
      <c r="E473" s="26" t="s">
        <v>538</v>
      </c>
      <c r="F473">
        <v>2</v>
      </c>
      <c r="G473" t="s">
        <v>756</v>
      </c>
      <c r="H473" t="s">
        <v>82</v>
      </c>
      <c r="J473">
        <v>15</v>
      </c>
      <c r="K473">
        <v>2</v>
      </c>
      <c r="L473">
        <v>10.361000000000001</v>
      </c>
    </row>
    <row r="474" spans="1:12" x14ac:dyDescent="0.35">
      <c r="A474" s="25" t="s">
        <v>226</v>
      </c>
      <c r="B474" s="25">
        <v>2019</v>
      </c>
      <c r="C474" s="144">
        <v>43800</v>
      </c>
      <c r="D474" s="25" t="s">
        <v>66</v>
      </c>
      <c r="E474" s="26" t="s">
        <v>538</v>
      </c>
      <c r="F474">
        <v>3</v>
      </c>
      <c r="G474" t="s">
        <v>202</v>
      </c>
      <c r="H474" t="s">
        <v>46</v>
      </c>
      <c r="J474">
        <v>4</v>
      </c>
      <c r="K474">
        <v>1</v>
      </c>
      <c r="L474">
        <v>11.22</v>
      </c>
    </row>
    <row r="475" spans="1:12" x14ac:dyDescent="0.35">
      <c r="A475" s="25" t="s">
        <v>226</v>
      </c>
      <c r="B475" s="25">
        <v>2019</v>
      </c>
      <c r="C475" s="144">
        <v>43800</v>
      </c>
      <c r="D475" s="25" t="s">
        <v>66</v>
      </c>
      <c r="E475" s="26" t="s">
        <v>538</v>
      </c>
      <c r="F475">
        <v>3</v>
      </c>
      <c r="G475" t="s">
        <v>143</v>
      </c>
      <c r="H475" t="s">
        <v>95</v>
      </c>
      <c r="J475">
        <v>14</v>
      </c>
      <c r="K475">
        <v>2</v>
      </c>
      <c r="L475" t="s">
        <v>536</v>
      </c>
    </row>
    <row r="476" spans="1:12" x14ac:dyDescent="0.35">
      <c r="A476" s="25" t="s">
        <v>226</v>
      </c>
      <c r="B476" s="25">
        <v>2019</v>
      </c>
      <c r="C476" s="144">
        <v>43800</v>
      </c>
      <c r="D476" s="25" t="s">
        <v>66</v>
      </c>
      <c r="E476" s="26" t="s">
        <v>538</v>
      </c>
      <c r="F476">
        <v>4</v>
      </c>
      <c r="G476" t="s">
        <v>257</v>
      </c>
      <c r="H476" t="s">
        <v>31</v>
      </c>
      <c r="J476">
        <v>3</v>
      </c>
      <c r="K476">
        <v>1</v>
      </c>
      <c r="L476">
        <v>9.9390000000000001</v>
      </c>
    </row>
    <row r="477" spans="1:12" x14ac:dyDescent="0.35">
      <c r="A477" s="25" t="s">
        <v>226</v>
      </c>
      <c r="B477" s="25">
        <v>2019</v>
      </c>
      <c r="C477" s="144">
        <v>43800</v>
      </c>
      <c r="D477" s="25" t="s">
        <v>66</v>
      </c>
      <c r="E477" s="26" t="s">
        <v>538</v>
      </c>
      <c r="F477">
        <v>4</v>
      </c>
      <c r="G477" t="s">
        <v>196</v>
      </c>
      <c r="H477" t="s">
        <v>52</v>
      </c>
      <c r="J477">
        <v>13</v>
      </c>
      <c r="K477">
        <v>2</v>
      </c>
      <c r="L477">
        <v>10.855</v>
      </c>
    </row>
    <row r="478" spans="1:12" x14ac:dyDescent="0.35">
      <c r="A478" s="25" t="s">
        <v>226</v>
      </c>
      <c r="B478" s="25">
        <v>2019</v>
      </c>
      <c r="C478" s="144">
        <v>43800</v>
      </c>
      <c r="D478" s="25" t="s">
        <v>66</v>
      </c>
      <c r="E478" s="26" t="s">
        <v>538</v>
      </c>
      <c r="F478">
        <v>5</v>
      </c>
      <c r="G478" t="s">
        <v>221</v>
      </c>
      <c r="H478" t="s">
        <v>227</v>
      </c>
      <c r="J478">
        <v>8</v>
      </c>
      <c r="K478">
        <v>1</v>
      </c>
      <c r="L478">
        <v>10.124000000000001</v>
      </c>
    </row>
    <row r="479" spans="1:12" x14ac:dyDescent="0.35">
      <c r="A479" s="25" t="s">
        <v>226</v>
      </c>
      <c r="B479" s="25">
        <v>2019</v>
      </c>
      <c r="C479" s="144">
        <v>43800</v>
      </c>
      <c r="D479" s="25" t="s">
        <v>66</v>
      </c>
      <c r="E479" s="26" t="s">
        <v>538</v>
      </c>
      <c r="F479">
        <v>5</v>
      </c>
      <c r="G479" t="s">
        <v>128</v>
      </c>
      <c r="H479" t="s">
        <v>104</v>
      </c>
      <c r="J479">
        <v>9</v>
      </c>
      <c r="K479">
        <v>2</v>
      </c>
      <c r="L479">
        <v>10.257000000000001</v>
      </c>
    </row>
    <row r="480" spans="1:12" x14ac:dyDescent="0.35">
      <c r="A480" s="25" t="s">
        <v>226</v>
      </c>
      <c r="B480" s="25">
        <v>2019</v>
      </c>
      <c r="C480" s="144">
        <v>43800</v>
      </c>
      <c r="D480" s="25" t="s">
        <v>66</v>
      </c>
      <c r="E480" s="26" t="s">
        <v>538</v>
      </c>
      <c r="F480">
        <v>6</v>
      </c>
      <c r="G480" t="s">
        <v>960</v>
      </c>
      <c r="H480" t="s">
        <v>27</v>
      </c>
      <c r="J480">
        <v>7</v>
      </c>
      <c r="K480">
        <v>1</v>
      </c>
      <c r="L480">
        <v>10.042</v>
      </c>
    </row>
    <row r="481" spans="1:15" x14ac:dyDescent="0.35">
      <c r="A481" s="25" t="s">
        <v>226</v>
      </c>
      <c r="B481" s="25">
        <v>2019</v>
      </c>
      <c r="C481" s="144">
        <v>43800</v>
      </c>
      <c r="D481" s="25" t="s">
        <v>66</v>
      </c>
      <c r="E481" s="26" t="s">
        <v>538</v>
      </c>
      <c r="F481">
        <v>6</v>
      </c>
      <c r="G481" t="s">
        <v>192</v>
      </c>
      <c r="H481" t="s">
        <v>113</v>
      </c>
      <c r="J481">
        <v>10</v>
      </c>
      <c r="K481">
        <v>2</v>
      </c>
      <c r="L481">
        <v>10.218999999999999</v>
      </c>
    </row>
    <row r="482" spans="1:15" x14ac:dyDescent="0.35">
      <c r="A482" s="25" t="s">
        <v>226</v>
      </c>
      <c r="B482" s="25">
        <v>2019</v>
      </c>
      <c r="C482" s="144">
        <v>43800</v>
      </c>
      <c r="D482" s="25" t="s">
        <v>66</v>
      </c>
      <c r="E482" s="26" t="s">
        <v>538</v>
      </c>
      <c r="F482">
        <v>7</v>
      </c>
      <c r="G482" t="s">
        <v>193</v>
      </c>
      <c r="H482" t="s">
        <v>31</v>
      </c>
      <c r="J482">
        <v>5</v>
      </c>
      <c r="K482">
        <v>1</v>
      </c>
      <c r="L482">
        <v>10.208</v>
      </c>
    </row>
    <row r="483" spans="1:15" x14ac:dyDescent="0.35">
      <c r="A483" s="25" t="s">
        <v>226</v>
      </c>
      <c r="B483" s="25">
        <v>2019</v>
      </c>
      <c r="C483" s="144">
        <v>43800</v>
      </c>
      <c r="D483" s="25" t="s">
        <v>66</v>
      </c>
      <c r="E483" s="26" t="s">
        <v>538</v>
      </c>
      <c r="F483">
        <v>7</v>
      </c>
      <c r="G483" t="s">
        <v>953</v>
      </c>
      <c r="H483" t="s">
        <v>29</v>
      </c>
      <c r="J483">
        <v>12</v>
      </c>
      <c r="K483">
        <v>2</v>
      </c>
      <c r="L483">
        <v>10.234</v>
      </c>
    </row>
    <row r="484" spans="1:15" x14ac:dyDescent="0.35">
      <c r="A484" s="25" t="s">
        <v>226</v>
      </c>
      <c r="B484" s="25">
        <v>2019</v>
      </c>
      <c r="C484" s="144">
        <v>43800</v>
      </c>
      <c r="D484" s="25" t="s">
        <v>66</v>
      </c>
      <c r="E484" s="26" t="s">
        <v>538</v>
      </c>
      <c r="F484">
        <v>8</v>
      </c>
      <c r="G484" t="s">
        <v>755</v>
      </c>
      <c r="H484" t="s">
        <v>109</v>
      </c>
      <c r="J484">
        <v>6</v>
      </c>
      <c r="K484">
        <v>1</v>
      </c>
      <c r="L484">
        <v>10.236000000000001</v>
      </c>
    </row>
    <row r="485" spans="1:15" x14ac:dyDescent="0.35">
      <c r="A485" s="25" t="s">
        <v>226</v>
      </c>
      <c r="B485" s="25">
        <v>2019</v>
      </c>
      <c r="C485" s="144">
        <v>43800</v>
      </c>
      <c r="D485" s="25" t="s">
        <v>66</v>
      </c>
      <c r="E485" s="26" t="s">
        <v>538</v>
      </c>
      <c r="F485">
        <v>8</v>
      </c>
      <c r="G485" t="s">
        <v>954</v>
      </c>
      <c r="H485" t="s">
        <v>228</v>
      </c>
      <c r="J485">
        <v>11</v>
      </c>
      <c r="K485">
        <v>2</v>
      </c>
      <c r="L485">
        <v>10.265000000000001</v>
      </c>
    </row>
    <row r="486" spans="1:15" x14ac:dyDescent="0.35">
      <c r="A486" s="25" t="s">
        <v>226</v>
      </c>
      <c r="B486" s="25">
        <v>2019</v>
      </c>
      <c r="C486" s="144">
        <v>43800</v>
      </c>
      <c r="D486" s="25" t="s">
        <v>66</v>
      </c>
      <c r="E486" s="26" t="s">
        <v>539</v>
      </c>
      <c r="F486">
        <v>1</v>
      </c>
      <c r="G486" t="s">
        <v>22</v>
      </c>
      <c r="H486" t="s">
        <v>23</v>
      </c>
      <c r="J486">
        <v>2</v>
      </c>
      <c r="K486">
        <v>1</v>
      </c>
      <c r="L486">
        <v>10.148999999999999</v>
      </c>
      <c r="N486">
        <v>1</v>
      </c>
      <c r="O486">
        <v>10.151</v>
      </c>
    </row>
    <row r="487" spans="1:15" x14ac:dyDescent="0.35">
      <c r="A487" s="25" t="s">
        <v>226</v>
      </c>
      <c r="B487" s="25">
        <v>2019</v>
      </c>
      <c r="C487" s="144">
        <v>43800</v>
      </c>
      <c r="D487" s="25" t="s">
        <v>66</v>
      </c>
      <c r="E487" s="26" t="s">
        <v>539</v>
      </c>
      <c r="F487">
        <v>1</v>
      </c>
      <c r="G487" t="s">
        <v>755</v>
      </c>
      <c r="H487" t="s">
        <v>109</v>
      </c>
      <c r="J487">
        <v>6</v>
      </c>
      <c r="K487">
        <v>2</v>
      </c>
      <c r="L487">
        <v>10.234999999999999</v>
      </c>
      <c r="N487">
        <v>2</v>
      </c>
      <c r="O487">
        <v>12.762</v>
      </c>
    </row>
    <row r="488" spans="1:15" x14ac:dyDescent="0.35">
      <c r="A488" s="25" t="s">
        <v>226</v>
      </c>
      <c r="B488" s="25">
        <v>2019</v>
      </c>
      <c r="C488" s="144">
        <v>43800</v>
      </c>
      <c r="D488" s="25" t="s">
        <v>66</v>
      </c>
      <c r="E488" s="26" t="s">
        <v>539</v>
      </c>
      <c r="F488">
        <v>2</v>
      </c>
      <c r="G488" t="s">
        <v>92</v>
      </c>
      <c r="H488" t="s">
        <v>23</v>
      </c>
      <c r="J488">
        <v>1</v>
      </c>
      <c r="K488">
        <v>1</v>
      </c>
      <c r="L488">
        <v>10.106999999999999</v>
      </c>
      <c r="N488">
        <v>1</v>
      </c>
      <c r="O488">
        <v>10.298</v>
      </c>
    </row>
    <row r="489" spans="1:15" x14ac:dyDescent="0.35">
      <c r="A489" s="25" t="s">
        <v>226</v>
      </c>
      <c r="B489" s="25">
        <v>2019</v>
      </c>
      <c r="C489" s="144">
        <v>43800</v>
      </c>
      <c r="D489" s="25" t="s">
        <v>66</v>
      </c>
      <c r="E489" s="26" t="s">
        <v>539</v>
      </c>
      <c r="F489">
        <v>2</v>
      </c>
      <c r="G489" t="s">
        <v>193</v>
      </c>
      <c r="H489" t="s">
        <v>31</v>
      </c>
      <c r="J489">
        <v>5</v>
      </c>
      <c r="K489">
        <v>2</v>
      </c>
      <c r="L489">
        <v>10.144</v>
      </c>
      <c r="N489">
        <v>2</v>
      </c>
      <c r="O489">
        <v>10.497999999999999</v>
      </c>
    </row>
    <row r="490" spans="1:15" x14ac:dyDescent="0.35">
      <c r="A490" s="25" t="s">
        <v>226</v>
      </c>
      <c r="B490" s="25">
        <v>2019</v>
      </c>
      <c r="C490" s="144">
        <v>43800</v>
      </c>
      <c r="D490" s="25" t="s">
        <v>66</v>
      </c>
      <c r="E490" s="26" t="s">
        <v>539</v>
      </c>
      <c r="F490">
        <v>3</v>
      </c>
      <c r="G490" t="s">
        <v>202</v>
      </c>
      <c r="H490" t="s">
        <v>46</v>
      </c>
      <c r="J490">
        <v>4</v>
      </c>
      <c r="K490">
        <v>1</v>
      </c>
      <c r="L490">
        <v>10.115</v>
      </c>
      <c r="N490">
        <v>1</v>
      </c>
      <c r="O490">
        <v>10.555999999999999</v>
      </c>
    </row>
    <row r="491" spans="1:15" x14ac:dyDescent="0.35">
      <c r="A491" s="25" t="s">
        <v>226</v>
      </c>
      <c r="B491" s="25">
        <v>2019</v>
      </c>
      <c r="C491" s="144">
        <v>43800</v>
      </c>
      <c r="D491" s="25" t="s">
        <v>66</v>
      </c>
      <c r="E491" s="26" t="s">
        <v>539</v>
      </c>
      <c r="F491">
        <v>3</v>
      </c>
      <c r="G491" t="s">
        <v>960</v>
      </c>
      <c r="H491" t="s">
        <v>27</v>
      </c>
      <c r="J491">
        <v>7</v>
      </c>
      <c r="K491">
        <v>2</v>
      </c>
      <c r="L491">
        <v>10.125999999999999</v>
      </c>
      <c r="N491">
        <v>2</v>
      </c>
      <c r="O491">
        <v>11.087999999999999</v>
      </c>
    </row>
    <row r="492" spans="1:15" x14ac:dyDescent="0.35">
      <c r="A492" s="25" t="s">
        <v>226</v>
      </c>
      <c r="B492" s="25">
        <v>2019</v>
      </c>
      <c r="C492" s="144">
        <v>43800</v>
      </c>
      <c r="D492" s="25" t="s">
        <v>66</v>
      </c>
      <c r="E492" s="26" t="s">
        <v>539</v>
      </c>
      <c r="F492">
        <v>4</v>
      </c>
      <c r="G492" t="s">
        <v>257</v>
      </c>
      <c r="H492" t="s">
        <v>31</v>
      </c>
      <c r="J492">
        <v>3</v>
      </c>
      <c r="K492">
        <v>1</v>
      </c>
      <c r="L492">
        <v>10.121</v>
      </c>
      <c r="N492">
        <v>1</v>
      </c>
      <c r="O492">
        <v>10.231</v>
      </c>
    </row>
    <row r="493" spans="1:15" x14ac:dyDescent="0.35">
      <c r="A493" s="25" t="s">
        <v>226</v>
      </c>
      <c r="B493" s="25">
        <v>2019</v>
      </c>
      <c r="C493" s="144">
        <v>43800</v>
      </c>
      <c r="D493" s="25" t="s">
        <v>66</v>
      </c>
      <c r="E493" s="26" t="s">
        <v>539</v>
      </c>
      <c r="F493">
        <v>4</v>
      </c>
      <c r="G493" t="s">
        <v>221</v>
      </c>
      <c r="H493" t="s">
        <v>227</v>
      </c>
      <c r="J493">
        <v>8</v>
      </c>
      <c r="K493">
        <v>2</v>
      </c>
      <c r="L493">
        <v>11.049000000000001</v>
      </c>
      <c r="N493">
        <v>2</v>
      </c>
      <c r="O493">
        <v>10.262</v>
      </c>
    </row>
    <row r="494" spans="1:15" x14ac:dyDescent="0.35">
      <c r="A494" s="25" t="s">
        <v>226</v>
      </c>
      <c r="B494" s="25">
        <v>2019</v>
      </c>
      <c r="C494" s="144">
        <v>43800</v>
      </c>
      <c r="D494" s="25" t="s">
        <v>66</v>
      </c>
      <c r="E494" s="26" t="s">
        <v>540</v>
      </c>
      <c r="F494">
        <v>1</v>
      </c>
      <c r="G494" t="s">
        <v>22</v>
      </c>
      <c r="H494" t="s">
        <v>23</v>
      </c>
      <c r="J494">
        <v>2</v>
      </c>
      <c r="K494">
        <v>1</v>
      </c>
      <c r="L494">
        <v>9.8979999999999997</v>
      </c>
      <c r="N494">
        <v>1</v>
      </c>
      <c r="O494">
        <v>10.257999999999999</v>
      </c>
    </row>
    <row r="495" spans="1:15" x14ac:dyDescent="0.35">
      <c r="A495" s="25" t="s">
        <v>226</v>
      </c>
      <c r="B495" s="25">
        <v>2019</v>
      </c>
      <c r="C495" s="144">
        <v>43800</v>
      </c>
      <c r="D495" s="25" t="s">
        <v>66</v>
      </c>
      <c r="E495" s="26" t="s">
        <v>540</v>
      </c>
      <c r="F495">
        <v>1</v>
      </c>
      <c r="G495" t="s">
        <v>257</v>
      </c>
      <c r="H495" t="s">
        <v>31</v>
      </c>
      <c r="J495">
        <v>3</v>
      </c>
      <c r="K495">
        <v>2</v>
      </c>
      <c r="L495">
        <v>10.003</v>
      </c>
      <c r="N495">
        <v>2</v>
      </c>
      <c r="O495">
        <v>10.518999999999998</v>
      </c>
    </row>
    <row r="496" spans="1:15" x14ac:dyDescent="0.35">
      <c r="A496" s="25" t="s">
        <v>226</v>
      </c>
      <c r="B496" s="25">
        <v>2019</v>
      </c>
      <c r="C496" s="144">
        <v>43800</v>
      </c>
      <c r="D496" s="25" t="s">
        <v>66</v>
      </c>
      <c r="E496" s="26" t="s">
        <v>540</v>
      </c>
      <c r="F496">
        <v>2</v>
      </c>
      <c r="G496" t="s">
        <v>92</v>
      </c>
      <c r="H496" t="s">
        <v>23</v>
      </c>
      <c r="J496">
        <v>1</v>
      </c>
      <c r="K496">
        <v>1</v>
      </c>
      <c r="L496">
        <v>10.114000000000001</v>
      </c>
      <c r="N496">
        <v>1</v>
      </c>
      <c r="O496">
        <v>10.234</v>
      </c>
    </row>
    <row r="497" spans="1:15" x14ac:dyDescent="0.35">
      <c r="A497" s="25" t="s">
        <v>226</v>
      </c>
      <c r="B497" s="25">
        <v>2019</v>
      </c>
      <c r="C497" s="144">
        <v>43800</v>
      </c>
      <c r="D497" s="25" t="s">
        <v>66</v>
      </c>
      <c r="E497" s="26" t="s">
        <v>540</v>
      </c>
      <c r="F497">
        <v>2</v>
      </c>
      <c r="G497" t="s">
        <v>202</v>
      </c>
      <c r="H497" t="s">
        <v>46</v>
      </c>
      <c r="J497">
        <v>4</v>
      </c>
      <c r="K497">
        <v>2</v>
      </c>
      <c r="L497">
        <v>10.204000000000001</v>
      </c>
      <c r="N497">
        <v>2</v>
      </c>
      <c r="O497">
        <v>10.32</v>
      </c>
    </row>
    <row r="498" spans="1:15" x14ac:dyDescent="0.35">
      <c r="A498" s="25" t="s">
        <v>226</v>
      </c>
      <c r="B498" s="25">
        <v>2019</v>
      </c>
      <c r="C498" s="144">
        <v>43800</v>
      </c>
      <c r="D498" s="25" t="s">
        <v>66</v>
      </c>
      <c r="E498" s="26" t="s">
        <v>64</v>
      </c>
      <c r="F498" t="s">
        <v>541</v>
      </c>
      <c r="G498" t="s">
        <v>92</v>
      </c>
      <c r="H498" t="s">
        <v>23</v>
      </c>
      <c r="J498">
        <v>1</v>
      </c>
      <c r="K498">
        <v>1</v>
      </c>
      <c r="L498">
        <v>9.9260000000000002</v>
      </c>
      <c r="N498">
        <v>1</v>
      </c>
      <c r="O498">
        <v>10.156000000000001</v>
      </c>
    </row>
    <row r="499" spans="1:15" x14ac:dyDescent="0.35">
      <c r="A499" s="25" t="s">
        <v>226</v>
      </c>
      <c r="B499" s="25">
        <v>2019</v>
      </c>
      <c r="C499" s="144">
        <v>43800</v>
      </c>
      <c r="D499" s="25" t="s">
        <v>66</v>
      </c>
      <c r="E499" s="26" t="s">
        <v>64</v>
      </c>
      <c r="F499" t="s">
        <v>541</v>
      </c>
      <c r="G499" t="s">
        <v>22</v>
      </c>
      <c r="H499" t="s">
        <v>23</v>
      </c>
      <c r="J499">
        <v>2</v>
      </c>
      <c r="K499">
        <v>2</v>
      </c>
      <c r="L499">
        <v>9.9390000000000001</v>
      </c>
      <c r="N499">
        <v>2</v>
      </c>
      <c r="O499">
        <v>10.273000000000001</v>
      </c>
    </row>
    <row r="500" spans="1:15" x14ac:dyDescent="0.35">
      <c r="A500" s="25" t="s">
        <v>226</v>
      </c>
      <c r="B500" s="25">
        <v>2019</v>
      </c>
      <c r="C500" s="144">
        <v>43800</v>
      </c>
      <c r="D500" s="25" t="s">
        <v>66</v>
      </c>
      <c r="E500" s="26" t="s">
        <v>64</v>
      </c>
      <c r="F500" t="s">
        <v>542</v>
      </c>
      <c r="G500" t="s">
        <v>257</v>
      </c>
      <c r="H500" t="s">
        <v>31</v>
      </c>
      <c r="J500">
        <v>3</v>
      </c>
      <c r="K500">
        <v>1</v>
      </c>
      <c r="L500">
        <v>10.144</v>
      </c>
      <c r="N500">
        <v>1</v>
      </c>
      <c r="O500">
        <v>9.9480000000000004</v>
      </c>
    </row>
    <row r="501" spans="1:15" x14ac:dyDescent="0.35">
      <c r="A501" s="25" t="s">
        <v>226</v>
      </c>
      <c r="B501" s="25">
        <v>2019</v>
      </c>
      <c r="C501" s="144">
        <v>43800</v>
      </c>
      <c r="D501" s="25" t="s">
        <v>66</v>
      </c>
      <c r="E501" s="26" t="s">
        <v>64</v>
      </c>
      <c r="F501" t="s">
        <v>542</v>
      </c>
      <c r="G501" t="s">
        <v>202</v>
      </c>
      <c r="H501" t="s">
        <v>46</v>
      </c>
      <c r="J501">
        <v>4</v>
      </c>
      <c r="K501">
        <v>2</v>
      </c>
      <c r="L501">
        <v>10.147</v>
      </c>
      <c r="N501">
        <v>2</v>
      </c>
      <c r="O501">
        <v>10.043000000000001</v>
      </c>
    </row>
    <row r="502" spans="1:15" x14ac:dyDescent="0.35">
      <c r="A502" s="34" t="s">
        <v>225</v>
      </c>
      <c r="B502" s="34">
        <v>2019</v>
      </c>
      <c r="C502" s="63">
        <v>43807</v>
      </c>
      <c r="D502" s="34" t="s">
        <v>66</v>
      </c>
      <c r="E502" s="26" t="s">
        <v>535</v>
      </c>
      <c r="F502">
        <v>1</v>
      </c>
      <c r="G502" t="s">
        <v>756</v>
      </c>
      <c r="H502" t="s">
        <v>82</v>
      </c>
      <c r="J502">
        <v>5</v>
      </c>
      <c r="K502">
        <v>1</v>
      </c>
      <c r="L502">
        <v>10.451000000000001</v>
      </c>
    </row>
    <row r="503" spans="1:15" x14ac:dyDescent="0.35">
      <c r="A503" s="34" t="s">
        <v>225</v>
      </c>
      <c r="B503" s="34">
        <v>2019</v>
      </c>
      <c r="C503" s="63">
        <v>43807</v>
      </c>
      <c r="D503" s="34" t="s">
        <v>66</v>
      </c>
      <c r="E503" s="26" t="s">
        <v>535</v>
      </c>
      <c r="F503">
        <v>1</v>
      </c>
      <c r="G503" t="s">
        <v>208</v>
      </c>
      <c r="H503" t="s">
        <v>58</v>
      </c>
      <c r="J503">
        <v>28</v>
      </c>
      <c r="K503">
        <v>2</v>
      </c>
      <c r="L503">
        <v>10.527000000000001</v>
      </c>
    </row>
    <row r="504" spans="1:15" x14ac:dyDescent="0.35">
      <c r="A504" s="34" t="s">
        <v>225</v>
      </c>
      <c r="B504" s="34">
        <v>2019</v>
      </c>
      <c r="C504" s="63">
        <v>43807</v>
      </c>
      <c r="D504" s="34" t="s">
        <v>66</v>
      </c>
      <c r="E504" s="26" t="s">
        <v>535</v>
      </c>
      <c r="F504">
        <v>2</v>
      </c>
      <c r="G504" t="s">
        <v>129</v>
      </c>
      <c r="H504" t="s">
        <v>35</v>
      </c>
      <c r="J504">
        <v>6</v>
      </c>
      <c r="K504">
        <v>1</v>
      </c>
      <c r="L504">
        <v>10.071999999999999</v>
      </c>
    </row>
    <row r="505" spans="1:15" x14ac:dyDescent="0.35">
      <c r="A505" s="34" t="s">
        <v>225</v>
      </c>
      <c r="B505" s="34">
        <v>2019</v>
      </c>
      <c r="C505" s="63">
        <v>43807</v>
      </c>
      <c r="D505" s="34" t="s">
        <v>66</v>
      </c>
      <c r="E505" s="26" t="s">
        <v>535</v>
      </c>
      <c r="F505">
        <v>2</v>
      </c>
      <c r="G505" t="s">
        <v>195</v>
      </c>
      <c r="H505" t="s">
        <v>759</v>
      </c>
      <c r="J505">
        <v>27</v>
      </c>
      <c r="K505">
        <v>2</v>
      </c>
      <c r="L505">
        <v>10.132999999999999</v>
      </c>
    </row>
    <row r="506" spans="1:15" x14ac:dyDescent="0.35">
      <c r="A506" s="34" t="s">
        <v>225</v>
      </c>
      <c r="B506" s="34">
        <v>2019</v>
      </c>
      <c r="C506" s="63">
        <v>43807</v>
      </c>
      <c r="D506" s="34" t="s">
        <v>66</v>
      </c>
      <c r="E506" s="26" t="s">
        <v>535</v>
      </c>
      <c r="F506">
        <v>3</v>
      </c>
      <c r="G506" t="s">
        <v>196</v>
      </c>
      <c r="H506" t="s">
        <v>52</v>
      </c>
      <c r="J506">
        <v>7</v>
      </c>
      <c r="K506">
        <v>1</v>
      </c>
      <c r="L506">
        <v>10.497</v>
      </c>
    </row>
    <row r="507" spans="1:15" x14ac:dyDescent="0.35">
      <c r="A507" s="34" t="s">
        <v>225</v>
      </c>
      <c r="B507" s="34">
        <v>2019</v>
      </c>
      <c r="C507" s="63">
        <v>43807</v>
      </c>
      <c r="D507" s="34" t="s">
        <v>66</v>
      </c>
      <c r="E507" s="26" t="s">
        <v>535</v>
      </c>
      <c r="F507">
        <v>3</v>
      </c>
      <c r="G507" t="s">
        <v>57</v>
      </c>
      <c r="H507" t="s">
        <v>58</v>
      </c>
      <c r="J507">
        <v>26</v>
      </c>
      <c r="K507">
        <v>2</v>
      </c>
      <c r="L507">
        <v>10.52</v>
      </c>
    </row>
    <row r="508" spans="1:15" x14ac:dyDescent="0.35">
      <c r="A508" s="34" t="s">
        <v>225</v>
      </c>
      <c r="B508" s="34">
        <v>2019</v>
      </c>
      <c r="C508" s="63">
        <v>43807</v>
      </c>
      <c r="D508" s="34" t="s">
        <v>66</v>
      </c>
      <c r="E508" s="26" t="s">
        <v>535</v>
      </c>
      <c r="F508">
        <v>4</v>
      </c>
      <c r="G508" t="s">
        <v>755</v>
      </c>
      <c r="H508" t="s">
        <v>109</v>
      </c>
      <c r="J508">
        <v>9</v>
      </c>
      <c r="K508">
        <v>1</v>
      </c>
      <c r="L508">
        <v>10.927</v>
      </c>
    </row>
    <row r="509" spans="1:15" x14ac:dyDescent="0.35">
      <c r="A509" s="34" t="s">
        <v>225</v>
      </c>
      <c r="B509" s="34">
        <v>2019</v>
      </c>
      <c r="C509" s="63">
        <v>43807</v>
      </c>
      <c r="D509" s="34" t="s">
        <v>66</v>
      </c>
      <c r="E509" s="26" t="s">
        <v>535</v>
      </c>
      <c r="F509">
        <v>4</v>
      </c>
      <c r="G509" t="s">
        <v>59</v>
      </c>
      <c r="H509" t="s">
        <v>37</v>
      </c>
      <c r="J509">
        <v>25</v>
      </c>
      <c r="K509">
        <v>2</v>
      </c>
      <c r="L509">
        <v>10.929</v>
      </c>
    </row>
    <row r="510" spans="1:15" x14ac:dyDescent="0.35">
      <c r="A510" s="34" t="s">
        <v>225</v>
      </c>
      <c r="B510" s="34">
        <v>2019</v>
      </c>
      <c r="C510" s="63">
        <v>43807</v>
      </c>
      <c r="D510" s="34" t="s">
        <v>66</v>
      </c>
      <c r="E510" s="26" t="s">
        <v>535</v>
      </c>
      <c r="F510">
        <v>5</v>
      </c>
      <c r="G510" t="s">
        <v>128</v>
      </c>
      <c r="H510" t="s">
        <v>104</v>
      </c>
      <c r="J510">
        <v>8</v>
      </c>
      <c r="K510">
        <v>1</v>
      </c>
      <c r="L510">
        <v>10.433</v>
      </c>
    </row>
    <row r="511" spans="1:15" x14ac:dyDescent="0.35">
      <c r="A511" s="34" t="s">
        <v>225</v>
      </c>
      <c r="B511" s="34">
        <v>2019</v>
      </c>
      <c r="C511" s="63">
        <v>43807</v>
      </c>
      <c r="D511" s="34" t="s">
        <v>66</v>
      </c>
      <c r="E511" s="26" t="s">
        <v>535</v>
      </c>
      <c r="F511">
        <v>5</v>
      </c>
      <c r="G511" t="s">
        <v>232</v>
      </c>
      <c r="H511" t="s">
        <v>212</v>
      </c>
      <c r="J511">
        <v>24</v>
      </c>
      <c r="K511">
        <v>2</v>
      </c>
      <c r="L511">
        <v>10.456999999999999</v>
      </c>
    </row>
    <row r="512" spans="1:15" x14ac:dyDescent="0.35">
      <c r="A512" s="34" t="s">
        <v>225</v>
      </c>
      <c r="B512" s="34">
        <v>2019</v>
      </c>
      <c r="C512" s="63">
        <v>43807</v>
      </c>
      <c r="D512" s="34" t="s">
        <v>66</v>
      </c>
      <c r="E512" s="26" t="s">
        <v>535</v>
      </c>
      <c r="F512">
        <v>6</v>
      </c>
      <c r="G512" t="s">
        <v>239</v>
      </c>
      <c r="H512" t="s">
        <v>198</v>
      </c>
      <c r="J512">
        <v>10</v>
      </c>
      <c r="K512">
        <v>1</v>
      </c>
      <c r="L512">
        <v>10.622999999999999</v>
      </c>
    </row>
    <row r="513" spans="1:12" x14ac:dyDescent="0.35">
      <c r="A513" s="34" t="s">
        <v>225</v>
      </c>
      <c r="B513" s="34">
        <v>2019</v>
      </c>
      <c r="C513" s="63">
        <v>43807</v>
      </c>
      <c r="D513" s="34" t="s">
        <v>66</v>
      </c>
      <c r="E513" s="26" t="s">
        <v>535</v>
      </c>
      <c r="F513">
        <v>6</v>
      </c>
      <c r="G513" t="s">
        <v>105</v>
      </c>
      <c r="H513" t="s">
        <v>39</v>
      </c>
      <c r="J513">
        <v>23</v>
      </c>
      <c r="K513">
        <v>2</v>
      </c>
      <c r="L513">
        <v>10.706999999999999</v>
      </c>
    </row>
    <row r="514" spans="1:12" x14ac:dyDescent="0.35">
      <c r="A514" s="34" t="s">
        <v>225</v>
      </c>
      <c r="B514" s="34">
        <v>2019</v>
      </c>
      <c r="C514" s="63">
        <v>43807</v>
      </c>
      <c r="D514" s="34" t="s">
        <v>66</v>
      </c>
      <c r="E514" s="26" t="s">
        <v>535</v>
      </c>
      <c r="F514">
        <v>7</v>
      </c>
      <c r="G514" t="s">
        <v>955</v>
      </c>
      <c r="H514" t="s">
        <v>35</v>
      </c>
      <c r="J514">
        <v>11</v>
      </c>
      <c r="K514">
        <v>1</v>
      </c>
      <c r="L514">
        <v>10.212999999999999</v>
      </c>
    </row>
    <row r="515" spans="1:12" x14ac:dyDescent="0.35">
      <c r="A515" s="34" t="s">
        <v>225</v>
      </c>
      <c r="B515" s="34">
        <v>2019</v>
      </c>
      <c r="C515" s="63">
        <v>43807</v>
      </c>
      <c r="D515" s="34" t="s">
        <v>66</v>
      </c>
      <c r="E515" s="26" t="s">
        <v>535</v>
      </c>
      <c r="F515">
        <v>7</v>
      </c>
      <c r="G515" t="s">
        <v>213</v>
      </c>
      <c r="H515" t="s">
        <v>42</v>
      </c>
      <c r="J515">
        <v>22</v>
      </c>
      <c r="K515">
        <v>2</v>
      </c>
      <c r="L515">
        <v>10.286999999999999</v>
      </c>
    </row>
    <row r="516" spans="1:12" x14ac:dyDescent="0.35">
      <c r="A516" s="34" t="s">
        <v>225</v>
      </c>
      <c r="B516" s="34">
        <v>2019</v>
      </c>
      <c r="C516" s="143">
        <v>43807</v>
      </c>
      <c r="D516" s="34" t="s">
        <v>66</v>
      </c>
      <c r="E516" s="26" t="s">
        <v>535</v>
      </c>
      <c r="F516">
        <v>8</v>
      </c>
      <c r="G516" t="s">
        <v>106</v>
      </c>
      <c r="H516" t="s">
        <v>102</v>
      </c>
      <c r="J516">
        <v>12</v>
      </c>
      <c r="K516">
        <v>1</v>
      </c>
      <c r="L516">
        <v>10.278</v>
      </c>
    </row>
    <row r="517" spans="1:12" x14ac:dyDescent="0.35">
      <c r="A517" s="34" t="s">
        <v>225</v>
      </c>
      <c r="B517" s="34">
        <v>2019</v>
      </c>
      <c r="C517" s="143">
        <v>43807</v>
      </c>
      <c r="D517" s="34" t="s">
        <v>66</v>
      </c>
      <c r="E517" s="26" t="s">
        <v>535</v>
      </c>
      <c r="F517">
        <v>8</v>
      </c>
      <c r="G517" t="s">
        <v>96</v>
      </c>
      <c r="H517" t="s">
        <v>27</v>
      </c>
      <c r="J517">
        <v>21</v>
      </c>
      <c r="K517">
        <v>2</v>
      </c>
      <c r="L517">
        <v>10.278</v>
      </c>
    </row>
    <row r="518" spans="1:12" x14ac:dyDescent="0.35">
      <c r="A518" s="34" t="s">
        <v>225</v>
      </c>
      <c r="B518" s="34">
        <v>2019</v>
      </c>
      <c r="C518" s="143">
        <v>43807</v>
      </c>
      <c r="D518" s="34" t="s">
        <v>66</v>
      </c>
      <c r="E518" s="26" t="s">
        <v>535</v>
      </c>
      <c r="F518">
        <v>9</v>
      </c>
      <c r="G518" t="s">
        <v>100</v>
      </c>
      <c r="H518" t="s">
        <v>44</v>
      </c>
      <c r="J518">
        <v>13</v>
      </c>
      <c r="K518">
        <v>1</v>
      </c>
      <c r="L518">
        <v>10.327999999999999</v>
      </c>
    </row>
    <row r="519" spans="1:12" x14ac:dyDescent="0.35">
      <c r="A519" s="34" t="s">
        <v>225</v>
      </c>
      <c r="B519" s="34">
        <v>2019</v>
      </c>
      <c r="C519" s="143">
        <v>43807</v>
      </c>
      <c r="D519" s="34" t="s">
        <v>66</v>
      </c>
      <c r="E519" s="26" t="s">
        <v>535</v>
      </c>
      <c r="F519">
        <v>9</v>
      </c>
      <c r="G519" t="s">
        <v>215</v>
      </c>
      <c r="H519" t="s">
        <v>216</v>
      </c>
      <c r="J519">
        <v>20</v>
      </c>
      <c r="K519">
        <v>2</v>
      </c>
      <c r="L519">
        <v>10.427</v>
      </c>
    </row>
    <row r="520" spans="1:12" x14ac:dyDescent="0.35">
      <c r="A520" s="34" t="s">
        <v>225</v>
      </c>
      <c r="B520" s="34">
        <v>2019</v>
      </c>
      <c r="C520" s="143">
        <v>43807</v>
      </c>
      <c r="D520" s="34" t="s">
        <v>66</v>
      </c>
      <c r="E520" s="26" t="s">
        <v>535</v>
      </c>
      <c r="F520">
        <v>10</v>
      </c>
      <c r="G520" t="s">
        <v>1009</v>
      </c>
      <c r="H520" t="s">
        <v>37</v>
      </c>
      <c r="J520">
        <v>14</v>
      </c>
      <c r="K520">
        <v>1</v>
      </c>
      <c r="L520">
        <v>10.343999999999999</v>
      </c>
    </row>
    <row r="521" spans="1:12" x14ac:dyDescent="0.35">
      <c r="A521" s="34" t="s">
        <v>225</v>
      </c>
      <c r="B521" s="34">
        <v>2019</v>
      </c>
      <c r="C521" s="143">
        <v>43807</v>
      </c>
      <c r="D521" s="34" t="s">
        <v>66</v>
      </c>
      <c r="E521" s="26" t="s">
        <v>535</v>
      </c>
      <c r="F521">
        <v>10</v>
      </c>
      <c r="G521" t="s">
        <v>50</v>
      </c>
      <c r="H521" t="s">
        <v>44</v>
      </c>
      <c r="J521">
        <v>19</v>
      </c>
      <c r="K521">
        <v>2</v>
      </c>
      <c r="L521">
        <v>10.363</v>
      </c>
    </row>
    <row r="522" spans="1:12" x14ac:dyDescent="0.35">
      <c r="A522" s="34" t="s">
        <v>225</v>
      </c>
      <c r="B522" s="34">
        <v>2019</v>
      </c>
      <c r="C522" s="143">
        <v>43807</v>
      </c>
      <c r="D522" s="34" t="s">
        <v>66</v>
      </c>
      <c r="E522" s="26" t="s">
        <v>535</v>
      </c>
      <c r="F522">
        <v>11</v>
      </c>
      <c r="G522" t="s">
        <v>800</v>
      </c>
      <c r="H522" t="s">
        <v>198</v>
      </c>
      <c r="J522">
        <v>15</v>
      </c>
      <c r="K522">
        <v>1</v>
      </c>
      <c r="L522">
        <v>10.098000000000001</v>
      </c>
    </row>
    <row r="523" spans="1:12" x14ac:dyDescent="0.35">
      <c r="A523" s="34" t="s">
        <v>225</v>
      </c>
      <c r="B523" s="34">
        <v>2019</v>
      </c>
      <c r="C523" s="143">
        <v>43807</v>
      </c>
      <c r="D523" s="34" t="s">
        <v>66</v>
      </c>
      <c r="E523" s="26" t="s">
        <v>535</v>
      </c>
      <c r="F523">
        <v>11</v>
      </c>
      <c r="G523" t="s">
        <v>93</v>
      </c>
      <c r="H523" t="s">
        <v>941</v>
      </c>
      <c r="J523">
        <v>18</v>
      </c>
      <c r="K523">
        <v>2</v>
      </c>
      <c r="L523">
        <v>10.272</v>
      </c>
    </row>
    <row r="524" spans="1:12" x14ac:dyDescent="0.35">
      <c r="A524" s="34" t="s">
        <v>225</v>
      </c>
      <c r="B524" s="34">
        <v>2019</v>
      </c>
      <c r="C524" s="143">
        <v>43807</v>
      </c>
      <c r="D524" s="34" t="s">
        <v>66</v>
      </c>
      <c r="E524" s="26" t="s">
        <v>535</v>
      </c>
      <c r="F524">
        <v>12</v>
      </c>
      <c r="G524" t="s">
        <v>183</v>
      </c>
      <c r="H524" t="s">
        <v>33</v>
      </c>
      <c r="J524">
        <v>16</v>
      </c>
      <c r="K524">
        <v>1</v>
      </c>
      <c r="L524">
        <v>10.512</v>
      </c>
    </row>
    <row r="525" spans="1:12" x14ac:dyDescent="0.35">
      <c r="A525" s="34" t="s">
        <v>225</v>
      </c>
      <c r="B525" s="34">
        <v>2019</v>
      </c>
      <c r="C525" s="143">
        <v>43807</v>
      </c>
      <c r="D525" s="34" t="s">
        <v>66</v>
      </c>
      <c r="E525" s="26" t="s">
        <v>535</v>
      </c>
      <c r="F525">
        <v>12</v>
      </c>
      <c r="G525" t="s">
        <v>816</v>
      </c>
      <c r="H525" t="s">
        <v>42</v>
      </c>
      <c r="J525">
        <v>17</v>
      </c>
      <c r="K525">
        <v>2</v>
      </c>
      <c r="L525">
        <v>10.528</v>
      </c>
    </row>
    <row r="526" spans="1:12" x14ac:dyDescent="0.35">
      <c r="A526" s="1" t="s">
        <v>225</v>
      </c>
      <c r="B526" s="1">
        <v>2019</v>
      </c>
      <c r="C526" s="2">
        <v>43807</v>
      </c>
      <c r="D526" s="1" t="s">
        <v>66</v>
      </c>
      <c r="E526" s="26" t="s">
        <v>538</v>
      </c>
      <c r="F526">
        <v>1</v>
      </c>
      <c r="G526" t="s">
        <v>202</v>
      </c>
      <c r="H526" t="s">
        <v>46</v>
      </c>
      <c r="J526">
        <v>1</v>
      </c>
      <c r="K526">
        <v>1</v>
      </c>
      <c r="L526">
        <v>10.317</v>
      </c>
    </row>
    <row r="527" spans="1:12" x14ac:dyDescent="0.35">
      <c r="A527" s="1" t="s">
        <v>225</v>
      </c>
      <c r="B527" s="1">
        <v>2019</v>
      </c>
      <c r="C527" s="2">
        <v>43807</v>
      </c>
      <c r="D527" s="1" t="s">
        <v>66</v>
      </c>
      <c r="E527" s="26" t="s">
        <v>538</v>
      </c>
      <c r="F527">
        <v>1</v>
      </c>
      <c r="G527" t="s">
        <v>183</v>
      </c>
      <c r="H527" t="s">
        <v>33</v>
      </c>
      <c r="J527">
        <v>16</v>
      </c>
      <c r="K527">
        <v>2</v>
      </c>
      <c r="L527">
        <v>10.418000000000001</v>
      </c>
    </row>
    <row r="528" spans="1:12" x14ac:dyDescent="0.35">
      <c r="A528" s="1" t="s">
        <v>225</v>
      </c>
      <c r="B528" s="1">
        <v>2019</v>
      </c>
      <c r="C528" s="2">
        <v>43807</v>
      </c>
      <c r="D528" s="1" t="s">
        <v>66</v>
      </c>
      <c r="E528" s="26" t="s">
        <v>538</v>
      </c>
      <c r="F528">
        <v>2</v>
      </c>
      <c r="G528" t="s">
        <v>257</v>
      </c>
      <c r="H528" t="s">
        <v>31</v>
      </c>
      <c r="J528">
        <v>2</v>
      </c>
      <c r="K528">
        <v>1</v>
      </c>
      <c r="L528">
        <v>10.125</v>
      </c>
    </row>
    <row r="529" spans="1:15" x14ac:dyDescent="0.35">
      <c r="A529" s="1" t="s">
        <v>225</v>
      </c>
      <c r="B529" s="1">
        <v>2019</v>
      </c>
      <c r="C529" s="2">
        <v>43807</v>
      </c>
      <c r="D529" s="1" t="s">
        <v>66</v>
      </c>
      <c r="E529" s="26" t="s">
        <v>538</v>
      </c>
      <c r="F529">
        <v>2</v>
      </c>
      <c r="G529" t="s">
        <v>800</v>
      </c>
      <c r="H529" t="s">
        <v>198</v>
      </c>
      <c r="J529">
        <v>15</v>
      </c>
      <c r="K529">
        <v>2</v>
      </c>
      <c r="L529">
        <v>10.207000000000001</v>
      </c>
    </row>
    <row r="530" spans="1:15" x14ac:dyDescent="0.35">
      <c r="A530" s="1" t="s">
        <v>225</v>
      </c>
      <c r="B530" s="1">
        <v>2019</v>
      </c>
      <c r="C530" s="2">
        <v>43807</v>
      </c>
      <c r="D530" s="1" t="s">
        <v>66</v>
      </c>
      <c r="E530" s="26" t="s">
        <v>538</v>
      </c>
      <c r="F530">
        <v>3</v>
      </c>
      <c r="G530" t="s">
        <v>242</v>
      </c>
      <c r="H530" t="s">
        <v>102</v>
      </c>
      <c r="J530">
        <v>4</v>
      </c>
      <c r="K530">
        <v>1</v>
      </c>
      <c r="L530">
        <v>10.180999999999999</v>
      </c>
    </row>
    <row r="531" spans="1:15" x14ac:dyDescent="0.35">
      <c r="A531" s="1" t="s">
        <v>225</v>
      </c>
      <c r="B531" s="1">
        <v>2019</v>
      </c>
      <c r="C531" s="2">
        <v>43807</v>
      </c>
      <c r="D531" s="1" t="s">
        <v>66</v>
      </c>
      <c r="E531" s="26" t="s">
        <v>538</v>
      </c>
      <c r="F531">
        <v>3</v>
      </c>
      <c r="G531" t="s">
        <v>1009</v>
      </c>
      <c r="H531" t="s">
        <v>37</v>
      </c>
      <c r="J531">
        <v>14</v>
      </c>
      <c r="K531">
        <v>2</v>
      </c>
      <c r="L531">
        <v>10.507</v>
      </c>
    </row>
    <row r="532" spans="1:15" x14ac:dyDescent="0.35">
      <c r="A532" s="1" t="s">
        <v>225</v>
      </c>
      <c r="B532" s="1">
        <v>2019</v>
      </c>
      <c r="C532" s="2">
        <v>43807</v>
      </c>
      <c r="D532" s="1" t="s">
        <v>66</v>
      </c>
      <c r="E532" s="26" t="s">
        <v>538</v>
      </c>
      <c r="F532">
        <v>4</v>
      </c>
      <c r="G532" t="s">
        <v>193</v>
      </c>
      <c r="H532" t="s">
        <v>31</v>
      </c>
      <c r="J532">
        <v>3</v>
      </c>
      <c r="K532">
        <v>1</v>
      </c>
      <c r="L532">
        <v>10.199</v>
      </c>
    </row>
    <row r="533" spans="1:15" x14ac:dyDescent="0.35">
      <c r="A533" s="1" t="s">
        <v>225</v>
      </c>
      <c r="B533" s="1">
        <v>2019</v>
      </c>
      <c r="C533" s="2">
        <v>43807</v>
      </c>
      <c r="D533" s="1" t="s">
        <v>66</v>
      </c>
      <c r="E533" s="26" t="s">
        <v>538</v>
      </c>
      <c r="F533">
        <v>4</v>
      </c>
      <c r="G533" t="s">
        <v>100</v>
      </c>
      <c r="H533" t="s">
        <v>44</v>
      </c>
      <c r="J533">
        <v>13</v>
      </c>
      <c r="K533">
        <v>2</v>
      </c>
      <c r="L533">
        <v>10.304</v>
      </c>
    </row>
    <row r="534" spans="1:15" x14ac:dyDescent="0.35">
      <c r="A534" s="1" t="s">
        <v>225</v>
      </c>
      <c r="B534" s="1">
        <v>2019</v>
      </c>
      <c r="C534" s="2">
        <v>43807</v>
      </c>
      <c r="D534" s="1" t="s">
        <v>66</v>
      </c>
      <c r="E534" s="26" t="s">
        <v>538</v>
      </c>
      <c r="F534">
        <v>5</v>
      </c>
      <c r="G534" t="s">
        <v>756</v>
      </c>
      <c r="H534" t="s">
        <v>82</v>
      </c>
      <c r="J534">
        <v>5</v>
      </c>
      <c r="K534">
        <v>1</v>
      </c>
      <c r="L534">
        <v>10.523999999999999</v>
      </c>
    </row>
    <row r="535" spans="1:15" x14ac:dyDescent="0.35">
      <c r="A535" s="1" t="s">
        <v>225</v>
      </c>
      <c r="B535" s="1">
        <v>2019</v>
      </c>
      <c r="C535" s="2">
        <v>43807</v>
      </c>
      <c r="D535" s="1" t="s">
        <v>66</v>
      </c>
      <c r="E535" s="26" t="s">
        <v>538</v>
      </c>
      <c r="F535">
        <v>5</v>
      </c>
      <c r="G535" t="s">
        <v>106</v>
      </c>
      <c r="H535" t="s">
        <v>102</v>
      </c>
      <c r="J535">
        <v>12</v>
      </c>
      <c r="K535">
        <v>2</v>
      </c>
      <c r="L535">
        <v>10.54</v>
      </c>
    </row>
    <row r="536" spans="1:15" x14ac:dyDescent="0.35">
      <c r="A536" s="1" t="s">
        <v>225</v>
      </c>
      <c r="B536" s="1">
        <v>2019</v>
      </c>
      <c r="C536" s="2">
        <v>43807</v>
      </c>
      <c r="D536" s="1" t="s">
        <v>66</v>
      </c>
      <c r="E536" s="26" t="s">
        <v>538</v>
      </c>
      <c r="F536">
        <v>6</v>
      </c>
      <c r="G536" t="s">
        <v>129</v>
      </c>
      <c r="H536" t="s">
        <v>35</v>
      </c>
      <c r="J536">
        <v>6</v>
      </c>
      <c r="K536">
        <v>1</v>
      </c>
      <c r="L536">
        <v>10.109</v>
      </c>
    </row>
    <row r="537" spans="1:15" x14ac:dyDescent="0.35">
      <c r="A537" s="1" t="s">
        <v>225</v>
      </c>
      <c r="B537" s="1">
        <v>2019</v>
      </c>
      <c r="C537" s="2">
        <v>43807</v>
      </c>
      <c r="D537" s="1" t="s">
        <v>66</v>
      </c>
      <c r="E537" s="26" t="s">
        <v>538</v>
      </c>
      <c r="F537">
        <v>6</v>
      </c>
      <c r="G537" t="s">
        <v>955</v>
      </c>
      <c r="H537" t="s">
        <v>35</v>
      </c>
      <c r="J537">
        <v>11</v>
      </c>
      <c r="K537">
        <v>2</v>
      </c>
      <c r="L537">
        <v>10.6</v>
      </c>
    </row>
    <row r="538" spans="1:15" x14ac:dyDescent="0.35">
      <c r="A538" s="1" t="s">
        <v>225</v>
      </c>
      <c r="B538" s="1">
        <v>2019</v>
      </c>
      <c r="C538" s="2">
        <v>43807</v>
      </c>
      <c r="D538" s="1" t="s">
        <v>66</v>
      </c>
      <c r="E538" s="26" t="s">
        <v>538</v>
      </c>
      <c r="F538">
        <v>7</v>
      </c>
      <c r="G538" t="s">
        <v>196</v>
      </c>
      <c r="H538" t="s">
        <v>52</v>
      </c>
      <c r="J538">
        <v>7</v>
      </c>
      <c r="K538">
        <v>1</v>
      </c>
      <c r="L538">
        <v>10.201000000000001</v>
      </c>
    </row>
    <row r="539" spans="1:15" x14ac:dyDescent="0.35">
      <c r="A539" s="1" t="s">
        <v>225</v>
      </c>
      <c r="B539" s="1">
        <v>2019</v>
      </c>
      <c r="C539" s="2">
        <v>43807</v>
      </c>
      <c r="D539" s="1" t="s">
        <v>66</v>
      </c>
      <c r="E539" s="26" t="s">
        <v>538</v>
      </c>
      <c r="F539">
        <v>7</v>
      </c>
      <c r="G539" t="s">
        <v>239</v>
      </c>
      <c r="H539" t="s">
        <v>198</v>
      </c>
      <c r="J539">
        <v>10</v>
      </c>
      <c r="K539">
        <v>2</v>
      </c>
      <c r="L539">
        <v>10.280000000000001</v>
      </c>
    </row>
    <row r="540" spans="1:15" x14ac:dyDescent="0.35">
      <c r="A540" s="1" t="s">
        <v>225</v>
      </c>
      <c r="B540" s="1">
        <v>2019</v>
      </c>
      <c r="C540" s="2">
        <v>43807</v>
      </c>
      <c r="D540" s="1" t="s">
        <v>66</v>
      </c>
      <c r="E540" s="26" t="s">
        <v>538</v>
      </c>
      <c r="F540">
        <v>8</v>
      </c>
      <c r="G540" t="s">
        <v>128</v>
      </c>
      <c r="H540" t="s">
        <v>104</v>
      </c>
      <c r="J540">
        <v>8</v>
      </c>
      <c r="K540">
        <v>1</v>
      </c>
      <c r="L540">
        <v>11.066000000000001</v>
      </c>
    </row>
    <row r="541" spans="1:15" x14ac:dyDescent="0.35">
      <c r="A541" s="1" t="s">
        <v>225</v>
      </c>
      <c r="B541" s="1">
        <v>2019</v>
      </c>
      <c r="C541" s="2">
        <v>43807</v>
      </c>
      <c r="D541" s="1" t="s">
        <v>66</v>
      </c>
      <c r="E541" s="26" t="s">
        <v>538</v>
      </c>
      <c r="F541">
        <v>8</v>
      </c>
      <c r="G541" t="s">
        <v>755</v>
      </c>
      <c r="H541" t="s">
        <v>109</v>
      </c>
      <c r="J541">
        <v>9</v>
      </c>
      <c r="K541">
        <v>2</v>
      </c>
      <c r="L541">
        <v>11.163</v>
      </c>
    </row>
    <row r="542" spans="1:15" x14ac:dyDescent="0.35">
      <c r="A542" s="1" t="s">
        <v>225</v>
      </c>
      <c r="B542" s="1">
        <v>2019</v>
      </c>
      <c r="C542" s="2">
        <v>43807</v>
      </c>
      <c r="D542" s="1" t="s">
        <v>66</v>
      </c>
      <c r="E542" s="26" t="s">
        <v>539</v>
      </c>
      <c r="F542">
        <v>1</v>
      </c>
      <c r="G542" t="s">
        <v>202</v>
      </c>
      <c r="H542" t="s">
        <v>46</v>
      </c>
      <c r="J542">
        <v>1</v>
      </c>
      <c r="K542">
        <v>1</v>
      </c>
      <c r="L542">
        <v>10.369</v>
      </c>
      <c r="N542">
        <v>1</v>
      </c>
      <c r="O542">
        <v>10.222</v>
      </c>
    </row>
    <row r="543" spans="1:15" x14ac:dyDescent="0.35">
      <c r="A543" s="1" t="s">
        <v>225</v>
      </c>
      <c r="B543" s="1">
        <v>2019</v>
      </c>
      <c r="C543" s="2">
        <v>43807</v>
      </c>
      <c r="D543" s="1" t="s">
        <v>66</v>
      </c>
      <c r="E543" s="26" t="s">
        <v>539</v>
      </c>
      <c r="F543">
        <v>1</v>
      </c>
      <c r="G543" t="s">
        <v>128</v>
      </c>
      <c r="H543" t="s">
        <v>104</v>
      </c>
      <c r="J543">
        <v>8</v>
      </c>
      <c r="K543">
        <v>2</v>
      </c>
      <c r="L543">
        <v>11.437999999999999</v>
      </c>
      <c r="N543">
        <v>2</v>
      </c>
      <c r="O543">
        <v>10.363</v>
      </c>
    </row>
    <row r="544" spans="1:15" x14ac:dyDescent="0.35">
      <c r="A544" s="1" t="s">
        <v>225</v>
      </c>
      <c r="B544" s="1">
        <v>2019</v>
      </c>
      <c r="C544" s="2">
        <v>43807</v>
      </c>
      <c r="D544" s="1" t="s">
        <v>66</v>
      </c>
      <c r="E544" s="26" t="s">
        <v>539</v>
      </c>
      <c r="F544">
        <v>2</v>
      </c>
      <c r="G544" t="s">
        <v>257</v>
      </c>
      <c r="H544" t="s">
        <v>31</v>
      </c>
      <c r="J544">
        <v>2</v>
      </c>
      <c r="K544">
        <v>1</v>
      </c>
      <c r="L544">
        <v>10.202</v>
      </c>
      <c r="N544">
        <v>1</v>
      </c>
      <c r="O544">
        <v>10.295</v>
      </c>
    </row>
    <row r="545" spans="1:15" x14ac:dyDescent="0.35">
      <c r="A545" s="1" t="s">
        <v>225</v>
      </c>
      <c r="B545" s="1">
        <v>2019</v>
      </c>
      <c r="C545" s="2">
        <v>43807</v>
      </c>
      <c r="D545" s="1" t="s">
        <v>66</v>
      </c>
      <c r="E545" s="26" t="s">
        <v>539</v>
      </c>
      <c r="F545">
        <v>2</v>
      </c>
      <c r="G545" t="s">
        <v>196</v>
      </c>
      <c r="H545" t="s">
        <v>52</v>
      </c>
      <c r="J545">
        <v>7</v>
      </c>
      <c r="K545">
        <v>2</v>
      </c>
      <c r="L545">
        <v>10.231</v>
      </c>
      <c r="N545">
        <v>2</v>
      </c>
      <c r="O545">
        <v>10.823</v>
      </c>
    </row>
    <row r="546" spans="1:15" x14ac:dyDescent="0.35">
      <c r="A546" s="1" t="s">
        <v>225</v>
      </c>
      <c r="B546" s="1">
        <v>2019</v>
      </c>
      <c r="C546" s="2">
        <v>43807</v>
      </c>
      <c r="D546" s="1" t="s">
        <v>66</v>
      </c>
      <c r="E546" s="26" t="s">
        <v>539</v>
      </c>
      <c r="F546">
        <v>3</v>
      </c>
      <c r="G546" t="s">
        <v>242</v>
      </c>
      <c r="H546" t="s">
        <v>102</v>
      </c>
      <c r="J546">
        <v>4</v>
      </c>
      <c r="K546">
        <v>1</v>
      </c>
      <c r="L546">
        <v>10.045</v>
      </c>
      <c r="N546">
        <v>1</v>
      </c>
      <c r="O546">
        <v>10.273</v>
      </c>
    </row>
    <row r="547" spans="1:15" x14ac:dyDescent="0.35">
      <c r="A547" s="1" t="s">
        <v>225</v>
      </c>
      <c r="B547" s="1">
        <v>2019</v>
      </c>
      <c r="C547" s="2">
        <v>43807</v>
      </c>
      <c r="D547" s="1" t="s">
        <v>66</v>
      </c>
      <c r="E547" s="26" t="s">
        <v>539</v>
      </c>
      <c r="F547">
        <v>3</v>
      </c>
      <c r="G547" t="s">
        <v>129</v>
      </c>
      <c r="H547" t="s">
        <v>35</v>
      </c>
      <c r="J547">
        <v>6</v>
      </c>
      <c r="K547">
        <v>2</v>
      </c>
      <c r="L547">
        <v>11.157999999999999</v>
      </c>
      <c r="N547">
        <v>2</v>
      </c>
      <c r="O547">
        <v>10.974</v>
      </c>
    </row>
    <row r="548" spans="1:15" x14ac:dyDescent="0.35">
      <c r="A548" s="1" t="s">
        <v>225</v>
      </c>
      <c r="B548" s="1">
        <v>2019</v>
      </c>
      <c r="C548" s="2">
        <v>43807</v>
      </c>
      <c r="D548" s="1" t="s">
        <v>66</v>
      </c>
      <c r="E548" s="26" t="s">
        <v>539</v>
      </c>
      <c r="F548">
        <v>4</v>
      </c>
      <c r="G548" t="s">
        <v>193</v>
      </c>
      <c r="H548" t="s">
        <v>31</v>
      </c>
      <c r="J548">
        <v>3</v>
      </c>
      <c r="K548">
        <v>1</v>
      </c>
      <c r="L548">
        <v>10.154</v>
      </c>
      <c r="N548">
        <v>1</v>
      </c>
      <c r="O548">
        <v>10.238</v>
      </c>
    </row>
    <row r="549" spans="1:15" x14ac:dyDescent="0.35">
      <c r="A549" s="1" t="s">
        <v>225</v>
      </c>
      <c r="B549" s="1">
        <v>2019</v>
      </c>
      <c r="C549" s="2">
        <v>43807</v>
      </c>
      <c r="D549" s="1" t="s">
        <v>66</v>
      </c>
      <c r="E549" s="26" t="s">
        <v>539</v>
      </c>
      <c r="F549">
        <v>4</v>
      </c>
      <c r="G549" t="s">
        <v>756</v>
      </c>
      <c r="H549" t="s">
        <v>82</v>
      </c>
      <c r="J549">
        <v>5</v>
      </c>
      <c r="K549">
        <v>2</v>
      </c>
      <c r="L549">
        <v>10.241</v>
      </c>
      <c r="N549">
        <v>2</v>
      </c>
      <c r="O549">
        <v>10.337999999999999</v>
      </c>
    </row>
    <row r="550" spans="1:15" x14ac:dyDescent="0.35">
      <c r="A550" s="1" t="s">
        <v>225</v>
      </c>
      <c r="B550" s="1">
        <v>2019</v>
      </c>
      <c r="C550" s="2">
        <v>43807</v>
      </c>
      <c r="D550" s="1" t="s">
        <v>66</v>
      </c>
      <c r="E550" s="26" t="s">
        <v>540</v>
      </c>
      <c r="F550">
        <v>1</v>
      </c>
      <c r="G550" t="s">
        <v>202</v>
      </c>
      <c r="H550" t="s">
        <v>46</v>
      </c>
      <c r="J550">
        <v>1</v>
      </c>
      <c r="K550">
        <v>1</v>
      </c>
      <c r="L550">
        <v>10.159000000000001</v>
      </c>
      <c r="N550">
        <v>1</v>
      </c>
      <c r="O550">
        <v>9.7479999999999993</v>
      </c>
    </row>
    <row r="551" spans="1:15" x14ac:dyDescent="0.35">
      <c r="A551" s="1" t="s">
        <v>225</v>
      </c>
      <c r="B551" s="1">
        <v>2019</v>
      </c>
      <c r="C551" s="2">
        <v>43807</v>
      </c>
      <c r="D551" s="1" t="s">
        <v>66</v>
      </c>
      <c r="E551" s="26" t="s">
        <v>540</v>
      </c>
      <c r="F551">
        <v>1</v>
      </c>
      <c r="G551" t="s">
        <v>193</v>
      </c>
      <c r="H551" t="s">
        <v>31</v>
      </c>
      <c r="J551">
        <v>3</v>
      </c>
      <c r="K551">
        <v>2</v>
      </c>
      <c r="L551">
        <v>10.166</v>
      </c>
      <c r="N551">
        <v>2</v>
      </c>
      <c r="O551">
        <v>10.239999999999998</v>
      </c>
    </row>
    <row r="552" spans="1:15" x14ac:dyDescent="0.35">
      <c r="A552" s="1" t="s">
        <v>225</v>
      </c>
      <c r="B552" s="1">
        <v>2019</v>
      </c>
      <c r="C552" s="2">
        <v>43807</v>
      </c>
      <c r="D552" s="1" t="s">
        <v>66</v>
      </c>
      <c r="E552" s="26" t="s">
        <v>540</v>
      </c>
      <c r="F552">
        <v>2</v>
      </c>
      <c r="G552" t="s">
        <v>257</v>
      </c>
      <c r="H552" t="s">
        <v>31</v>
      </c>
      <c r="J552">
        <v>2</v>
      </c>
      <c r="K552">
        <v>1</v>
      </c>
      <c r="L552">
        <v>10.287000000000001</v>
      </c>
      <c r="N552">
        <v>1</v>
      </c>
      <c r="O552">
        <v>10.009</v>
      </c>
    </row>
    <row r="553" spans="1:15" x14ac:dyDescent="0.35">
      <c r="A553" s="1" t="s">
        <v>225</v>
      </c>
      <c r="B553" s="1">
        <v>2019</v>
      </c>
      <c r="C553" s="2">
        <v>43807</v>
      </c>
      <c r="D553" s="1" t="s">
        <v>66</v>
      </c>
      <c r="E553" s="26" t="s">
        <v>540</v>
      </c>
      <c r="F553">
        <v>2</v>
      </c>
      <c r="G553" t="s">
        <v>242</v>
      </c>
      <c r="H553" t="s">
        <v>102</v>
      </c>
      <c r="J553">
        <v>4</v>
      </c>
      <c r="K553">
        <v>2</v>
      </c>
      <c r="L553">
        <v>10.294</v>
      </c>
      <c r="N553">
        <v>2</v>
      </c>
      <c r="O553">
        <v>10.534000000000001</v>
      </c>
    </row>
    <row r="554" spans="1:15" x14ac:dyDescent="0.35">
      <c r="A554" s="1" t="s">
        <v>225</v>
      </c>
      <c r="B554" s="1">
        <v>2019</v>
      </c>
      <c r="C554" s="2">
        <v>43807</v>
      </c>
      <c r="D554" s="1" t="s">
        <v>66</v>
      </c>
      <c r="E554" s="26" t="s">
        <v>64</v>
      </c>
      <c r="F554" t="s">
        <v>541</v>
      </c>
      <c r="G554" t="s">
        <v>202</v>
      </c>
      <c r="H554" t="s">
        <v>46</v>
      </c>
      <c r="J554">
        <v>1</v>
      </c>
      <c r="K554">
        <v>1</v>
      </c>
      <c r="L554">
        <v>10.039</v>
      </c>
      <c r="N554">
        <v>1</v>
      </c>
      <c r="O554">
        <v>10.119999999999999</v>
      </c>
    </row>
    <row r="555" spans="1:15" x14ac:dyDescent="0.35">
      <c r="A555" s="1" t="s">
        <v>225</v>
      </c>
      <c r="B555" s="1">
        <v>2019</v>
      </c>
      <c r="C555" s="2">
        <v>43807</v>
      </c>
      <c r="D555" s="1" t="s">
        <v>66</v>
      </c>
      <c r="E555" s="26" t="s">
        <v>64</v>
      </c>
      <c r="F555" t="s">
        <v>541</v>
      </c>
      <c r="G555" t="s">
        <v>257</v>
      </c>
      <c r="H555" t="s">
        <v>31</v>
      </c>
      <c r="J555">
        <v>2</v>
      </c>
      <c r="K555">
        <v>2</v>
      </c>
      <c r="L555">
        <v>10.134</v>
      </c>
      <c r="N555">
        <v>2</v>
      </c>
      <c r="O555">
        <v>10.187999999999999</v>
      </c>
    </row>
    <row r="556" spans="1:15" x14ac:dyDescent="0.35">
      <c r="A556" s="1" t="s">
        <v>225</v>
      </c>
      <c r="B556" s="1">
        <v>2019</v>
      </c>
      <c r="C556" s="2">
        <v>43807</v>
      </c>
      <c r="D556" s="1" t="s">
        <v>66</v>
      </c>
      <c r="E556" s="26" t="s">
        <v>64</v>
      </c>
      <c r="F556" t="s">
        <v>542</v>
      </c>
      <c r="G556" t="s">
        <v>193</v>
      </c>
      <c r="H556" t="s">
        <v>31</v>
      </c>
      <c r="J556">
        <v>3</v>
      </c>
      <c r="K556">
        <v>1</v>
      </c>
      <c r="L556">
        <v>10.068</v>
      </c>
      <c r="N556">
        <v>1</v>
      </c>
      <c r="O556">
        <v>10.37</v>
      </c>
    </row>
    <row r="557" spans="1:15" x14ac:dyDescent="0.35">
      <c r="A557" s="1" t="s">
        <v>225</v>
      </c>
      <c r="B557" s="1">
        <v>2019</v>
      </c>
      <c r="C557" s="2">
        <v>43807</v>
      </c>
      <c r="D557" s="1" t="s">
        <v>66</v>
      </c>
      <c r="E557" s="26" t="s">
        <v>64</v>
      </c>
      <c r="F557" t="s">
        <v>542</v>
      </c>
      <c r="G557" t="s">
        <v>242</v>
      </c>
      <c r="H557" t="s">
        <v>102</v>
      </c>
      <c r="J557">
        <v>4</v>
      </c>
      <c r="K557">
        <v>2</v>
      </c>
      <c r="L557">
        <v>10.089</v>
      </c>
      <c r="N557">
        <v>2</v>
      </c>
      <c r="O557">
        <v>10.553999999999998</v>
      </c>
    </row>
    <row r="558" spans="1:15" x14ac:dyDescent="0.35">
      <c r="A558" s="4" t="s">
        <v>222</v>
      </c>
      <c r="B558" s="4">
        <v>2019</v>
      </c>
      <c r="C558" s="5">
        <v>43814</v>
      </c>
      <c r="D558" s="4" t="s">
        <v>66</v>
      </c>
      <c r="E558" s="26" t="s">
        <v>535</v>
      </c>
      <c r="F558">
        <v>1</v>
      </c>
      <c r="G558" t="s">
        <v>755</v>
      </c>
      <c r="H558" t="s">
        <v>109</v>
      </c>
      <c r="J558">
        <v>4</v>
      </c>
      <c r="K558">
        <v>1</v>
      </c>
      <c r="L558">
        <v>10.303000000000001</v>
      </c>
    </row>
    <row r="559" spans="1:15" x14ac:dyDescent="0.35">
      <c r="A559" s="4" t="s">
        <v>222</v>
      </c>
      <c r="B559" s="4">
        <v>2019</v>
      </c>
      <c r="C559" s="5">
        <v>43814</v>
      </c>
      <c r="D559" s="4" t="s">
        <v>66</v>
      </c>
      <c r="E559" s="26" t="s">
        <v>535</v>
      </c>
      <c r="F559">
        <v>1</v>
      </c>
      <c r="G559" t="s">
        <v>327</v>
      </c>
      <c r="H559" t="s">
        <v>198</v>
      </c>
      <c r="J559">
        <v>28</v>
      </c>
      <c r="K559">
        <v>2</v>
      </c>
      <c r="L559">
        <v>10.326000000000001</v>
      </c>
    </row>
    <row r="560" spans="1:15" x14ac:dyDescent="0.35">
      <c r="A560" s="4" t="s">
        <v>222</v>
      </c>
      <c r="B560" s="4">
        <v>2019</v>
      </c>
      <c r="C560" s="5">
        <v>43814</v>
      </c>
      <c r="D560" s="4" t="s">
        <v>66</v>
      </c>
      <c r="E560" s="26" t="s">
        <v>535</v>
      </c>
      <c r="F560">
        <v>2</v>
      </c>
      <c r="G560" t="s">
        <v>242</v>
      </c>
      <c r="H560" t="s">
        <v>102</v>
      </c>
      <c r="J560">
        <v>11</v>
      </c>
      <c r="K560">
        <v>1</v>
      </c>
      <c r="L560">
        <v>10.167999999999999</v>
      </c>
    </row>
    <row r="561" spans="1:12" x14ac:dyDescent="0.35">
      <c r="A561" s="4" t="s">
        <v>222</v>
      </c>
      <c r="B561" s="4">
        <v>2019</v>
      </c>
      <c r="C561" s="5">
        <v>43814</v>
      </c>
      <c r="D561" s="4" t="s">
        <v>66</v>
      </c>
      <c r="E561" s="26" t="s">
        <v>535</v>
      </c>
      <c r="F561">
        <v>2</v>
      </c>
      <c r="G561" t="s">
        <v>1011</v>
      </c>
      <c r="H561" t="s">
        <v>1012</v>
      </c>
      <c r="J561">
        <v>27</v>
      </c>
      <c r="K561">
        <v>2</v>
      </c>
      <c r="L561">
        <v>10.354999999999999</v>
      </c>
    </row>
    <row r="562" spans="1:12" x14ac:dyDescent="0.35">
      <c r="A562" s="4" t="s">
        <v>222</v>
      </c>
      <c r="B562" s="4">
        <v>2019</v>
      </c>
      <c r="C562" s="5">
        <v>43814</v>
      </c>
      <c r="D562" s="4" t="s">
        <v>66</v>
      </c>
      <c r="E562" s="26" t="s">
        <v>535</v>
      </c>
      <c r="F562">
        <v>3</v>
      </c>
      <c r="G562" t="s">
        <v>129</v>
      </c>
      <c r="H562" t="s">
        <v>35</v>
      </c>
      <c r="J562">
        <v>2</v>
      </c>
      <c r="K562">
        <v>1</v>
      </c>
      <c r="L562">
        <v>10.319000000000001</v>
      </c>
    </row>
    <row r="563" spans="1:12" x14ac:dyDescent="0.35">
      <c r="A563" s="4" t="s">
        <v>222</v>
      </c>
      <c r="B563" s="4">
        <v>2019</v>
      </c>
      <c r="C563" s="5">
        <v>43814</v>
      </c>
      <c r="D563" s="4" t="s">
        <v>66</v>
      </c>
      <c r="E563" s="26" t="s">
        <v>535</v>
      </c>
      <c r="F563">
        <v>3</v>
      </c>
      <c r="G563" t="s">
        <v>1010</v>
      </c>
      <c r="H563" t="s">
        <v>154</v>
      </c>
      <c r="J563">
        <v>26</v>
      </c>
      <c r="K563">
        <v>2</v>
      </c>
      <c r="L563">
        <v>10.4</v>
      </c>
    </row>
    <row r="564" spans="1:12" x14ac:dyDescent="0.35">
      <c r="A564" s="4" t="s">
        <v>222</v>
      </c>
      <c r="B564" s="4">
        <v>2019</v>
      </c>
      <c r="C564" s="5">
        <v>43814</v>
      </c>
      <c r="D564" s="4" t="s">
        <v>66</v>
      </c>
      <c r="E564" s="26" t="s">
        <v>535</v>
      </c>
      <c r="F564">
        <v>4</v>
      </c>
      <c r="G564" t="s">
        <v>57</v>
      </c>
      <c r="H564" t="s">
        <v>58</v>
      </c>
      <c r="J564">
        <v>16</v>
      </c>
      <c r="K564">
        <v>1</v>
      </c>
      <c r="L564">
        <v>10.210000000000001</v>
      </c>
    </row>
    <row r="565" spans="1:12" x14ac:dyDescent="0.35">
      <c r="A565" s="4" t="s">
        <v>222</v>
      </c>
      <c r="B565" s="4">
        <v>2019</v>
      </c>
      <c r="C565" s="5">
        <v>43814</v>
      </c>
      <c r="D565" s="4" t="s">
        <v>66</v>
      </c>
      <c r="E565" s="26" t="s">
        <v>535</v>
      </c>
      <c r="F565">
        <v>4</v>
      </c>
      <c r="G565" t="s">
        <v>105</v>
      </c>
      <c r="H565" t="s">
        <v>39</v>
      </c>
      <c r="J565">
        <v>17</v>
      </c>
      <c r="K565">
        <v>2</v>
      </c>
      <c r="L565">
        <v>10.236000000000001</v>
      </c>
    </row>
    <row r="566" spans="1:12" x14ac:dyDescent="0.35">
      <c r="A566" s="4" t="s">
        <v>222</v>
      </c>
      <c r="B566" s="4">
        <v>2019</v>
      </c>
      <c r="C566" s="5">
        <v>43814</v>
      </c>
      <c r="D566" s="4" t="s">
        <v>66</v>
      </c>
      <c r="E566" s="26" t="s">
        <v>535</v>
      </c>
      <c r="F566">
        <v>5</v>
      </c>
      <c r="G566" t="s">
        <v>125</v>
      </c>
      <c r="H566" t="s">
        <v>113</v>
      </c>
      <c r="J566">
        <v>5</v>
      </c>
      <c r="K566">
        <v>1</v>
      </c>
      <c r="L566">
        <v>10.106999999999999</v>
      </c>
    </row>
    <row r="567" spans="1:12" x14ac:dyDescent="0.35">
      <c r="A567" s="4" t="s">
        <v>222</v>
      </c>
      <c r="B567" s="4">
        <v>2019</v>
      </c>
      <c r="C567" s="5">
        <v>43814</v>
      </c>
      <c r="D567" s="4" t="s">
        <v>66</v>
      </c>
      <c r="E567" s="26" t="s">
        <v>535</v>
      </c>
      <c r="F567">
        <v>5</v>
      </c>
      <c r="G567" t="s">
        <v>59</v>
      </c>
      <c r="H567" t="s">
        <v>37</v>
      </c>
      <c r="J567">
        <v>25</v>
      </c>
      <c r="K567">
        <v>2</v>
      </c>
      <c r="L567">
        <v>10.232999999999999</v>
      </c>
    </row>
    <row r="568" spans="1:12" x14ac:dyDescent="0.35">
      <c r="A568" s="4" t="s">
        <v>222</v>
      </c>
      <c r="B568" s="4">
        <v>2019</v>
      </c>
      <c r="C568" s="5">
        <v>43814</v>
      </c>
      <c r="D568" s="4" t="s">
        <v>66</v>
      </c>
      <c r="E568" s="26" t="s">
        <v>535</v>
      </c>
      <c r="F568">
        <v>6</v>
      </c>
      <c r="G568" t="s">
        <v>816</v>
      </c>
      <c r="H568" t="s">
        <v>42</v>
      </c>
      <c r="J568">
        <v>12</v>
      </c>
      <c r="K568">
        <v>1</v>
      </c>
      <c r="L568">
        <v>10.474</v>
      </c>
    </row>
    <row r="569" spans="1:12" x14ac:dyDescent="0.35">
      <c r="A569" s="4" t="s">
        <v>222</v>
      </c>
      <c r="B569" s="4">
        <v>2019</v>
      </c>
      <c r="C569" s="5">
        <v>43814</v>
      </c>
      <c r="D569" s="4" t="s">
        <v>66</v>
      </c>
      <c r="E569" s="26" t="s">
        <v>535</v>
      </c>
      <c r="F569">
        <v>6</v>
      </c>
      <c r="G569" t="s">
        <v>215</v>
      </c>
      <c r="H569" t="s">
        <v>216</v>
      </c>
      <c r="J569">
        <v>24</v>
      </c>
      <c r="K569">
        <v>2</v>
      </c>
      <c r="L569">
        <v>10.556000000000001</v>
      </c>
    </row>
    <row r="570" spans="1:12" x14ac:dyDescent="0.35">
      <c r="A570" s="4" t="s">
        <v>222</v>
      </c>
      <c r="B570" s="4">
        <v>2019</v>
      </c>
      <c r="C570" s="5">
        <v>43814</v>
      </c>
      <c r="D570" s="4" t="s">
        <v>66</v>
      </c>
      <c r="E570" s="26" t="s">
        <v>535</v>
      </c>
      <c r="F570">
        <v>7</v>
      </c>
      <c r="G570" t="s">
        <v>195</v>
      </c>
      <c r="H570" t="s">
        <v>31</v>
      </c>
      <c r="J570">
        <v>6</v>
      </c>
      <c r="K570">
        <v>1</v>
      </c>
      <c r="L570">
        <v>10.374000000000001</v>
      </c>
    </row>
    <row r="571" spans="1:12" x14ac:dyDescent="0.35">
      <c r="A571" s="4" t="s">
        <v>222</v>
      </c>
      <c r="B571" s="4">
        <v>2019</v>
      </c>
      <c r="C571" s="5">
        <v>43814</v>
      </c>
      <c r="D571" s="4" t="s">
        <v>66</v>
      </c>
      <c r="E571" s="26" t="s">
        <v>535</v>
      </c>
      <c r="F571">
        <v>7</v>
      </c>
      <c r="G571" t="s">
        <v>229</v>
      </c>
      <c r="H571" t="s">
        <v>152</v>
      </c>
      <c r="J571">
        <v>23</v>
      </c>
      <c r="K571">
        <v>2</v>
      </c>
      <c r="L571">
        <v>10.471</v>
      </c>
    </row>
    <row r="572" spans="1:12" x14ac:dyDescent="0.35">
      <c r="A572" s="4" t="s">
        <v>222</v>
      </c>
      <c r="B572" s="4">
        <v>2019</v>
      </c>
      <c r="C572" s="5">
        <v>43814</v>
      </c>
      <c r="D572" s="4" t="s">
        <v>66</v>
      </c>
      <c r="E572" s="26" t="s">
        <v>535</v>
      </c>
      <c r="F572">
        <v>8</v>
      </c>
      <c r="G572" t="s">
        <v>221</v>
      </c>
      <c r="H572" t="s">
        <v>227</v>
      </c>
      <c r="J572">
        <v>13</v>
      </c>
      <c r="K572">
        <v>1</v>
      </c>
      <c r="L572">
        <v>10.16</v>
      </c>
    </row>
    <row r="573" spans="1:12" x14ac:dyDescent="0.35">
      <c r="A573" s="4" t="s">
        <v>222</v>
      </c>
      <c r="B573" s="4">
        <v>2019</v>
      </c>
      <c r="C573" s="5">
        <v>43814</v>
      </c>
      <c r="D573" s="4" t="s">
        <v>66</v>
      </c>
      <c r="E573" s="26" t="s">
        <v>535</v>
      </c>
      <c r="F573">
        <v>8</v>
      </c>
      <c r="G573" t="s">
        <v>50</v>
      </c>
      <c r="H573" t="s">
        <v>44</v>
      </c>
      <c r="J573">
        <v>22</v>
      </c>
      <c r="K573">
        <v>2</v>
      </c>
      <c r="L573">
        <v>10.355</v>
      </c>
    </row>
    <row r="574" spans="1:12" x14ac:dyDescent="0.35">
      <c r="A574" s="4" t="s">
        <v>222</v>
      </c>
      <c r="B574" s="4">
        <v>2019</v>
      </c>
      <c r="C574" s="5">
        <v>43814</v>
      </c>
      <c r="D574" s="4" t="s">
        <v>66</v>
      </c>
      <c r="E574" s="26" t="s">
        <v>535</v>
      </c>
      <c r="F574">
        <v>9</v>
      </c>
      <c r="G574" t="s">
        <v>955</v>
      </c>
      <c r="H574" t="s">
        <v>35</v>
      </c>
      <c r="J574">
        <v>7</v>
      </c>
      <c r="K574">
        <v>1</v>
      </c>
      <c r="L574">
        <v>10.234</v>
      </c>
    </row>
    <row r="575" spans="1:12" x14ac:dyDescent="0.35">
      <c r="A575" s="4" t="s">
        <v>222</v>
      </c>
      <c r="B575" s="4">
        <v>2019</v>
      </c>
      <c r="C575" s="5">
        <v>43814</v>
      </c>
      <c r="D575" s="4" t="s">
        <v>66</v>
      </c>
      <c r="E575" s="26" t="s">
        <v>535</v>
      </c>
      <c r="F575">
        <v>9</v>
      </c>
      <c r="G575" t="s">
        <v>100</v>
      </c>
      <c r="H575" t="s">
        <v>44</v>
      </c>
      <c r="J575">
        <v>21</v>
      </c>
      <c r="K575">
        <v>2</v>
      </c>
      <c r="L575">
        <v>10.257</v>
      </c>
    </row>
    <row r="576" spans="1:12" x14ac:dyDescent="0.35">
      <c r="A576" s="4" t="s">
        <v>222</v>
      </c>
      <c r="B576" s="4">
        <v>2019</v>
      </c>
      <c r="C576" s="5">
        <v>43814</v>
      </c>
      <c r="D576" s="4" t="s">
        <v>66</v>
      </c>
      <c r="E576" s="26" t="s">
        <v>535</v>
      </c>
      <c r="F576">
        <v>10</v>
      </c>
      <c r="G576" t="s">
        <v>1009</v>
      </c>
      <c r="H576" t="s">
        <v>37</v>
      </c>
      <c r="J576">
        <v>14</v>
      </c>
      <c r="K576">
        <v>1</v>
      </c>
      <c r="L576">
        <v>10.513</v>
      </c>
    </row>
    <row r="577" spans="1:12" x14ac:dyDescent="0.35">
      <c r="A577" s="4" t="s">
        <v>222</v>
      </c>
      <c r="B577" s="4">
        <v>2019</v>
      </c>
      <c r="C577" s="5">
        <v>43814</v>
      </c>
      <c r="D577" s="4" t="s">
        <v>66</v>
      </c>
      <c r="E577" s="26" t="s">
        <v>535</v>
      </c>
      <c r="F577">
        <v>10</v>
      </c>
      <c r="G577" t="s">
        <v>183</v>
      </c>
      <c r="H577" t="s">
        <v>33</v>
      </c>
      <c r="J577">
        <v>20</v>
      </c>
      <c r="K577">
        <v>2</v>
      </c>
      <c r="L577">
        <v>10.600999999999999</v>
      </c>
    </row>
    <row r="578" spans="1:12" x14ac:dyDescent="0.35">
      <c r="A578" s="4" t="s">
        <v>222</v>
      </c>
      <c r="B578" s="4">
        <v>2019</v>
      </c>
      <c r="C578" s="5">
        <v>43814</v>
      </c>
      <c r="D578" s="4" t="s">
        <v>66</v>
      </c>
      <c r="E578" s="26" t="s">
        <v>535</v>
      </c>
      <c r="F578">
        <v>11</v>
      </c>
      <c r="G578" t="s">
        <v>239</v>
      </c>
      <c r="H578" t="s">
        <v>198</v>
      </c>
      <c r="J578">
        <v>8</v>
      </c>
      <c r="K578">
        <v>1</v>
      </c>
      <c r="L578">
        <v>10.260999999999999</v>
      </c>
    </row>
    <row r="579" spans="1:12" x14ac:dyDescent="0.35">
      <c r="A579" s="4" t="s">
        <v>222</v>
      </c>
      <c r="B579" s="4">
        <v>2019</v>
      </c>
      <c r="C579" s="5">
        <v>43814</v>
      </c>
      <c r="D579" s="4" t="s">
        <v>66</v>
      </c>
      <c r="E579" s="26" t="s">
        <v>535</v>
      </c>
      <c r="F579">
        <v>11</v>
      </c>
      <c r="G579" t="s">
        <v>93</v>
      </c>
      <c r="H579" t="s">
        <v>941</v>
      </c>
      <c r="J579">
        <v>19</v>
      </c>
      <c r="K579">
        <v>2</v>
      </c>
      <c r="L579">
        <v>10.266</v>
      </c>
    </row>
    <row r="580" spans="1:12" x14ac:dyDescent="0.35">
      <c r="A580" s="4" t="s">
        <v>222</v>
      </c>
      <c r="B580" s="4">
        <v>2019</v>
      </c>
      <c r="C580" s="5">
        <v>43814</v>
      </c>
      <c r="D580" s="4" t="s">
        <v>66</v>
      </c>
      <c r="E580" s="26" t="s">
        <v>535</v>
      </c>
      <c r="F580">
        <v>12</v>
      </c>
      <c r="G580" t="s">
        <v>112</v>
      </c>
      <c r="H580" t="s">
        <v>113</v>
      </c>
      <c r="J580">
        <v>15</v>
      </c>
      <c r="K580">
        <v>1</v>
      </c>
      <c r="L580">
        <v>10.422000000000001</v>
      </c>
    </row>
    <row r="581" spans="1:12" x14ac:dyDescent="0.35">
      <c r="A581" s="4" t="s">
        <v>222</v>
      </c>
      <c r="B581" s="4">
        <v>2019</v>
      </c>
      <c r="C581" s="5">
        <v>43814</v>
      </c>
      <c r="D581" s="4" t="s">
        <v>66</v>
      </c>
      <c r="E581" s="26" t="s">
        <v>535</v>
      </c>
      <c r="F581">
        <v>12</v>
      </c>
      <c r="G581" t="s">
        <v>213</v>
      </c>
      <c r="H581" t="s">
        <v>42</v>
      </c>
      <c r="J581">
        <v>18</v>
      </c>
      <c r="K581">
        <v>2</v>
      </c>
      <c r="L581">
        <v>10.436</v>
      </c>
    </row>
    <row r="582" spans="1:12" x14ac:dyDescent="0.35">
      <c r="A582" s="4" t="s">
        <v>222</v>
      </c>
      <c r="B582" s="4">
        <v>2019</v>
      </c>
      <c r="C582" s="5">
        <v>43814</v>
      </c>
      <c r="D582" s="4" t="s">
        <v>66</v>
      </c>
      <c r="E582" s="26" t="s">
        <v>538</v>
      </c>
      <c r="F582">
        <v>1</v>
      </c>
      <c r="G582" t="s">
        <v>202</v>
      </c>
      <c r="H582" t="s">
        <v>46</v>
      </c>
      <c r="J582">
        <v>1</v>
      </c>
      <c r="K582">
        <v>1</v>
      </c>
      <c r="L582">
        <v>10.191000000000001</v>
      </c>
    </row>
    <row r="583" spans="1:12" x14ac:dyDescent="0.35">
      <c r="A583" s="4" t="s">
        <v>222</v>
      </c>
      <c r="B583" s="4">
        <v>2019</v>
      </c>
      <c r="C583" s="5">
        <v>43814</v>
      </c>
      <c r="D583" s="4" t="s">
        <v>66</v>
      </c>
      <c r="E583" s="26" t="s">
        <v>538</v>
      </c>
      <c r="F583">
        <v>1</v>
      </c>
      <c r="G583" t="s">
        <v>112</v>
      </c>
      <c r="H583" t="s">
        <v>113</v>
      </c>
      <c r="J583">
        <v>15</v>
      </c>
      <c r="K583">
        <v>2</v>
      </c>
      <c r="L583">
        <v>10.270000000000001</v>
      </c>
    </row>
    <row r="584" spans="1:12" x14ac:dyDescent="0.35">
      <c r="A584" s="4" t="s">
        <v>222</v>
      </c>
      <c r="B584" s="4">
        <v>2019</v>
      </c>
      <c r="C584" s="5">
        <v>43814</v>
      </c>
      <c r="D584" s="4" t="s">
        <v>66</v>
      </c>
      <c r="E584" s="26" t="s">
        <v>538</v>
      </c>
      <c r="F584">
        <v>2</v>
      </c>
      <c r="G584" t="s">
        <v>239</v>
      </c>
      <c r="H584" t="s">
        <v>198</v>
      </c>
      <c r="J584">
        <v>8</v>
      </c>
      <c r="K584">
        <v>1</v>
      </c>
      <c r="L584">
        <v>10.342000000000001</v>
      </c>
    </row>
    <row r="585" spans="1:12" x14ac:dyDescent="0.35">
      <c r="A585" s="4" t="s">
        <v>222</v>
      </c>
      <c r="B585" s="4">
        <v>2019</v>
      </c>
      <c r="C585" s="5">
        <v>43814</v>
      </c>
      <c r="D585" s="4" t="s">
        <v>66</v>
      </c>
      <c r="E585" s="26" t="s">
        <v>538</v>
      </c>
      <c r="F585">
        <v>2</v>
      </c>
      <c r="G585" t="s">
        <v>756</v>
      </c>
      <c r="H585" t="s">
        <v>82</v>
      </c>
      <c r="J585">
        <v>9</v>
      </c>
      <c r="K585">
        <v>2</v>
      </c>
      <c r="L585">
        <v>10.370000000000001</v>
      </c>
    </row>
    <row r="586" spans="1:12" x14ac:dyDescent="0.35">
      <c r="A586" s="4" t="s">
        <v>222</v>
      </c>
      <c r="B586" s="4">
        <v>2019</v>
      </c>
      <c r="C586" s="5">
        <v>43814</v>
      </c>
      <c r="D586" s="4" t="s">
        <v>66</v>
      </c>
      <c r="E586" s="26" t="s">
        <v>538</v>
      </c>
      <c r="F586">
        <v>3</v>
      </c>
      <c r="G586" t="s">
        <v>106</v>
      </c>
      <c r="H586" t="s">
        <v>102</v>
      </c>
      <c r="J586">
        <v>3</v>
      </c>
      <c r="K586">
        <v>1</v>
      </c>
      <c r="L586">
        <v>10.204000000000001</v>
      </c>
    </row>
    <row r="587" spans="1:12" x14ac:dyDescent="0.35">
      <c r="A587" s="4" t="s">
        <v>222</v>
      </c>
      <c r="B587" s="4">
        <v>2019</v>
      </c>
      <c r="C587" s="5">
        <v>43814</v>
      </c>
      <c r="D587" s="4" t="s">
        <v>66</v>
      </c>
      <c r="E587" s="26" t="s">
        <v>538</v>
      </c>
      <c r="F587">
        <v>3</v>
      </c>
      <c r="G587" t="s">
        <v>1009</v>
      </c>
      <c r="H587" t="s">
        <v>37</v>
      </c>
      <c r="J587">
        <v>14</v>
      </c>
      <c r="K587">
        <v>2</v>
      </c>
      <c r="L587">
        <v>10.276</v>
      </c>
    </row>
    <row r="588" spans="1:12" x14ac:dyDescent="0.35">
      <c r="A588" s="4" t="s">
        <v>222</v>
      </c>
      <c r="B588" s="4">
        <v>2019</v>
      </c>
      <c r="C588" s="5">
        <v>43814</v>
      </c>
      <c r="D588" s="4" t="s">
        <v>66</v>
      </c>
      <c r="E588" s="26" t="s">
        <v>538</v>
      </c>
      <c r="F588">
        <v>4</v>
      </c>
      <c r="G588" t="s">
        <v>955</v>
      </c>
      <c r="H588" t="s">
        <v>35</v>
      </c>
      <c r="J588">
        <v>7</v>
      </c>
      <c r="K588">
        <v>1</v>
      </c>
      <c r="L588">
        <v>10.164999999999999</v>
      </c>
    </row>
    <row r="589" spans="1:12" x14ac:dyDescent="0.35">
      <c r="A589" s="4" t="s">
        <v>222</v>
      </c>
      <c r="B589" s="4">
        <v>2019</v>
      </c>
      <c r="C589" s="5">
        <v>43814</v>
      </c>
      <c r="D589" s="4" t="s">
        <v>66</v>
      </c>
      <c r="E589" s="26" t="s">
        <v>538</v>
      </c>
      <c r="F589">
        <v>4</v>
      </c>
      <c r="G589" t="s">
        <v>128</v>
      </c>
      <c r="H589" t="s">
        <v>104</v>
      </c>
      <c r="J589">
        <v>10</v>
      </c>
      <c r="K589">
        <v>2</v>
      </c>
      <c r="L589">
        <v>11.69</v>
      </c>
    </row>
    <row r="590" spans="1:12" x14ac:dyDescent="0.35">
      <c r="A590" s="4" t="s">
        <v>222</v>
      </c>
      <c r="B590" s="4">
        <v>2019</v>
      </c>
      <c r="C590" s="5">
        <v>43814</v>
      </c>
      <c r="D590" s="4" t="s">
        <v>66</v>
      </c>
      <c r="E590" s="26" t="s">
        <v>538</v>
      </c>
      <c r="F590">
        <v>5</v>
      </c>
      <c r="G590" t="s">
        <v>755</v>
      </c>
      <c r="H590" t="s">
        <v>109</v>
      </c>
      <c r="J590">
        <v>4</v>
      </c>
      <c r="K590">
        <v>1</v>
      </c>
      <c r="L590">
        <v>9.9879999999999995</v>
      </c>
    </row>
    <row r="591" spans="1:12" x14ac:dyDescent="0.35">
      <c r="A591" s="4" t="s">
        <v>222</v>
      </c>
      <c r="B591" s="4">
        <v>2019</v>
      </c>
      <c r="C591" s="5">
        <v>43814</v>
      </c>
      <c r="D591" s="4" t="s">
        <v>66</v>
      </c>
      <c r="E591" s="26" t="s">
        <v>538</v>
      </c>
      <c r="F591">
        <v>5</v>
      </c>
      <c r="G591" t="s">
        <v>221</v>
      </c>
      <c r="H591" t="s">
        <v>227</v>
      </c>
      <c r="J591">
        <v>13</v>
      </c>
      <c r="K591">
        <v>2</v>
      </c>
      <c r="L591">
        <v>10.061999999999999</v>
      </c>
    </row>
    <row r="592" spans="1:12" x14ac:dyDescent="0.35">
      <c r="A592" s="4" t="s">
        <v>222</v>
      </c>
      <c r="B592" s="4">
        <v>2019</v>
      </c>
      <c r="C592" s="5">
        <v>43814</v>
      </c>
      <c r="D592" s="4" t="s">
        <v>66</v>
      </c>
      <c r="E592" s="26" t="s">
        <v>538</v>
      </c>
      <c r="F592">
        <v>6</v>
      </c>
      <c r="G592" t="s">
        <v>195</v>
      </c>
      <c r="H592" t="s">
        <v>31</v>
      </c>
      <c r="J592">
        <v>6</v>
      </c>
      <c r="K592">
        <v>1</v>
      </c>
      <c r="L592">
        <v>10.164999999999999</v>
      </c>
    </row>
    <row r="593" spans="1:15" x14ac:dyDescent="0.35">
      <c r="A593" s="4" t="s">
        <v>222</v>
      </c>
      <c r="B593" s="4">
        <v>2019</v>
      </c>
      <c r="C593" s="5">
        <v>43814</v>
      </c>
      <c r="D593" s="4" t="s">
        <v>66</v>
      </c>
      <c r="E593" s="26" t="s">
        <v>538</v>
      </c>
      <c r="F593">
        <v>6</v>
      </c>
      <c r="G593" t="s">
        <v>242</v>
      </c>
      <c r="H593" t="s">
        <v>102</v>
      </c>
      <c r="J593">
        <v>11</v>
      </c>
      <c r="K593">
        <v>2</v>
      </c>
      <c r="L593">
        <v>10.177999999999999</v>
      </c>
    </row>
    <row r="594" spans="1:15" x14ac:dyDescent="0.35">
      <c r="A594" s="4" t="s">
        <v>222</v>
      </c>
      <c r="B594" s="4">
        <v>2019</v>
      </c>
      <c r="C594" s="5">
        <v>43814</v>
      </c>
      <c r="D594" s="4" t="s">
        <v>66</v>
      </c>
      <c r="E594" s="26" t="s">
        <v>538</v>
      </c>
      <c r="F594">
        <v>7</v>
      </c>
      <c r="G594" t="s">
        <v>129</v>
      </c>
      <c r="H594" t="s">
        <v>35</v>
      </c>
      <c r="J594">
        <v>2</v>
      </c>
      <c r="K594">
        <v>1</v>
      </c>
      <c r="L594">
        <v>10.148</v>
      </c>
    </row>
    <row r="595" spans="1:15" x14ac:dyDescent="0.35">
      <c r="A595" s="4" t="s">
        <v>222</v>
      </c>
      <c r="B595" s="4">
        <v>2019</v>
      </c>
      <c r="C595" s="5">
        <v>43814</v>
      </c>
      <c r="D595" s="4" t="s">
        <v>66</v>
      </c>
      <c r="E595" s="26" t="s">
        <v>538</v>
      </c>
      <c r="F595">
        <v>7</v>
      </c>
      <c r="G595" t="s">
        <v>816</v>
      </c>
      <c r="H595" t="s">
        <v>42</v>
      </c>
      <c r="J595">
        <v>12</v>
      </c>
      <c r="K595">
        <v>2</v>
      </c>
      <c r="L595">
        <v>10.231</v>
      </c>
    </row>
    <row r="596" spans="1:15" x14ac:dyDescent="0.35">
      <c r="A596" s="4" t="s">
        <v>222</v>
      </c>
      <c r="B596" s="4">
        <v>2019</v>
      </c>
      <c r="C596" s="5">
        <v>43814</v>
      </c>
      <c r="D596" s="4" t="s">
        <v>66</v>
      </c>
      <c r="E596" s="26" t="s">
        <v>538</v>
      </c>
      <c r="F596">
        <v>8</v>
      </c>
      <c r="G596" t="s">
        <v>125</v>
      </c>
      <c r="H596" t="s">
        <v>113</v>
      </c>
      <c r="J596">
        <v>5</v>
      </c>
      <c r="K596">
        <v>1</v>
      </c>
      <c r="L596">
        <v>10.198</v>
      </c>
    </row>
    <row r="597" spans="1:15" x14ac:dyDescent="0.35">
      <c r="A597" s="4" t="s">
        <v>222</v>
      </c>
      <c r="B597" s="4">
        <v>2019</v>
      </c>
      <c r="C597" s="5">
        <v>43814</v>
      </c>
      <c r="D597" s="4" t="s">
        <v>66</v>
      </c>
      <c r="E597" s="26" t="s">
        <v>538</v>
      </c>
      <c r="F597">
        <v>8</v>
      </c>
      <c r="G597" t="s">
        <v>57</v>
      </c>
      <c r="H597" t="s">
        <v>58</v>
      </c>
      <c r="J597">
        <v>16</v>
      </c>
      <c r="K597">
        <v>2</v>
      </c>
      <c r="L597">
        <v>10.23</v>
      </c>
    </row>
    <row r="598" spans="1:15" x14ac:dyDescent="0.35">
      <c r="A598" s="4" t="s">
        <v>222</v>
      </c>
      <c r="B598" s="4">
        <v>2019</v>
      </c>
      <c r="C598" s="5">
        <v>43814</v>
      </c>
      <c r="D598" s="4" t="s">
        <v>66</v>
      </c>
      <c r="E598" s="26" t="s">
        <v>539</v>
      </c>
      <c r="F598">
        <v>1</v>
      </c>
      <c r="G598" t="s">
        <v>202</v>
      </c>
      <c r="H598" t="s">
        <v>46</v>
      </c>
      <c r="J598">
        <v>1</v>
      </c>
      <c r="K598">
        <v>1</v>
      </c>
      <c r="L598">
        <v>10.224</v>
      </c>
      <c r="N598">
        <v>1</v>
      </c>
      <c r="O598">
        <v>10.199</v>
      </c>
    </row>
    <row r="599" spans="1:15" x14ac:dyDescent="0.35">
      <c r="A599" s="4" t="s">
        <v>222</v>
      </c>
      <c r="B599" s="4">
        <v>2019</v>
      </c>
      <c r="C599" s="5">
        <v>43814</v>
      </c>
      <c r="D599" s="4" t="s">
        <v>66</v>
      </c>
      <c r="E599" s="26" t="s">
        <v>539</v>
      </c>
      <c r="F599">
        <v>1</v>
      </c>
      <c r="G599" t="s">
        <v>125</v>
      </c>
      <c r="H599" t="s">
        <v>113</v>
      </c>
      <c r="J599">
        <v>5</v>
      </c>
      <c r="K599">
        <v>2</v>
      </c>
      <c r="L599">
        <v>10.416</v>
      </c>
      <c r="N599">
        <v>2</v>
      </c>
      <c r="O599">
        <v>10.561</v>
      </c>
    </row>
    <row r="600" spans="1:15" x14ac:dyDescent="0.35">
      <c r="A600" s="4" t="s">
        <v>222</v>
      </c>
      <c r="B600" s="4">
        <v>2019</v>
      </c>
      <c r="C600" s="5">
        <v>43814</v>
      </c>
      <c r="D600" s="4" t="s">
        <v>66</v>
      </c>
      <c r="E600" s="26" t="s">
        <v>539</v>
      </c>
      <c r="F600">
        <v>2</v>
      </c>
      <c r="G600" t="s">
        <v>129</v>
      </c>
      <c r="H600" t="s">
        <v>35</v>
      </c>
      <c r="J600">
        <v>2</v>
      </c>
      <c r="K600">
        <v>1</v>
      </c>
      <c r="L600">
        <v>10.436999999999999</v>
      </c>
      <c r="N600">
        <v>1</v>
      </c>
      <c r="O600">
        <v>10.16</v>
      </c>
    </row>
    <row r="601" spans="1:15" x14ac:dyDescent="0.35">
      <c r="A601" s="4" t="s">
        <v>222</v>
      </c>
      <c r="B601" s="4">
        <v>2019</v>
      </c>
      <c r="C601" s="5">
        <v>43814</v>
      </c>
      <c r="D601" s="4" t="s">
        <v>66</v>
      </c>
      <c r="E601" s="26" t="s">
        <v>539</v>
      </c>
      <c r="F601">
        <v>2</v>
      </c>
      <c r="G601" t="s">
        <v>239</v>
      </c>
      <c r="H601" t="s">
        <v>198</v>
      </c>
      <c r="J601">
        <v>8</v>
      </c>
      <c r="K601">
        <v>2</v>
      </c>
      <c r="L601">
        <v>10.57</v>
      </c>
      <c r="N601">
        <v>2</v>
      </c>
      <c r="O601">
        <v>10.186</v>
      </c>
    </row>
    <row r="602" spans="1:15" x14ac:dyDescent="0.35">
      <c r="A602" s="4" t="s">
        <v>222</v>
      </c>
      <c r="B602" s="4">
        <v>2019</v>
      </c>
      <c r="C602" s="5">
        <v>43814</v>
      </c>
      <c r="D602" s="4" t="s">
        <v>66</v>
      </c>
      <c r="E602" s="26" t="s">
        <v>539</v>
      </c>
      <c r="F602">
        <v>3</v>
      </c>
      <c r="G602" t="s">
        <v>106</v>
      </c>
      <c r="H602" t="s">
        <v>102</v>
      </c>
      <c r="J602">
        <v>3</v>
      </c>
      <c r="K602">
        <v>1</v>
      </c>
      <c r="L602">
        <v>10.004</v>
      </c>
      <c r="N602">
        <v>1</v>
      </c>
      <c r="O602">
        <v>9.9489999999999998</v>
      </c>
    </row>
    <row r="603" spans="1:15" x14ac:dyDescent="0.35">
      <c r="A603" s="4" t="s">
        <v>222</v>
      </c>
      <c r="B603" s="4">
        <v>2019</v>
      </c>
      <c r="C603" s="5">
        <v>43814</v>
      </c>
      <c r="D603" s="4" t="s">
        <v>66</v>
      </c>
      <c r="E603" s="26" t="s">
        <v>539</v>
      </c>
      <c r="F603">
        <v>3</v>
      </c>
      <c r="G603" t="s">
        <v>195</v>
      </c>
      <c r="H603" t="s">
        <v>31</v>
      </c>
      <c r="J603">
        <v>6</v>
      </c>
      <c r="K603">
        <v>2</v>
      </c>
      <c r="L603">
        <v>10.052999999999999</v>
      </c>
      <c r="N603">
        <v>2</v>
      </c>
      <c r="O603">
        <v>10.491999999999999</v>
      </c>
    </row>
    <row r="604" spans="1:15" x14ac:dyDescent="0.35">
      <c r="A604" s="4" t="s">
        <v>222</v>
      </c>
      <c r="B604" s="4">
        <v>2019</v>
      </c>
      <c r="C604" s="5">
        <v>43814</v>
      </c>
      <c r="D604" s="4" t="s">
        <v>66</v>
      </c>
      <c r="E604" s="26" t="s">
        <v>539</v>
      </c>
      <c r="F604">
        <v>4</v>
      </c>
      <c r="G604" t="s">
        <v>755</v>
      </c>
      <c r="H604" t="s">
        <v>109</v>
      </c>
      <c r="J604">
        <v>4</v>
      </c>
      <c r="K604">
        <v>1</v>
      </c>
      <c r="L604">
        <v>10.295999999999999</v>
      </c>
      <c r="N604">
        <v>1</v>
      </c>
      <c r="O604">
        <v>10.311</v>
      </c>
    </row>
    <row r="605" spans="1:15" x14ac:dyDescent="0.35">
      <c r="A605" s="4" t="s">
        <v>222</v>
      </c>
      <c r="B605" s="4">
        <v>2019</v>
      </c>
      <c r="C605" s="5">
        <v>43814</v>
      </c>
      <c r="D605" s="4" t="s">
        <v>66</v>
      </c>
      <c r="E605" s="26" t="s">
        <v>539</v>
      </c>
      <c r="F605">
        <v>4</v>
      </c>
      <c r="G605" t="s">
        <v>955</v>
      </c>
      <c r="H605" t="s">
        <v>35</v>
      </c>
      <c r="J605">
        <v>7</v>
      </c>
      <c r="K605">
        <v>2</v>
      </c>
      <c r="L605">
        <v>10.798999999999999</v>
      </c>
      <c r="N605">
        <v>2</v>
      </c>
      <c r="O605">
        <v>10.353999999999999</v>
      </c>
    </row>
    <row r="606" spans="1:15" x14ac:dyDescent="0.35">
      <c r="A606" s="4" t="s">
        <v>222</v>
      </c>
      <c r="B606" s="4">
        <v>2019</v>
      </c>
      <c r="C606" s="5">
        <v>43814</v>
      </c>
      <c r="D606" s="4" t="s">
        <v>66</v>
      </c>
      <c r="E606" s="26" t="s">
        <v>540</v>
      </c>
      <c r="F606">
        <v>1</v>
      </c>
      <c r="G606" t="s">
        <v>202</v>
      </c>
      <c r="H606" t="s">
        <v>46</v>
      </c>
      <c r="J606">
        <v>1</v>
      </c>
      <c r="K606">
        <v>1</v>
      </c>
      <c r="L606">
        <v>10.151</v>
      </c>
      <c r="N606">
        <v>1</v>
      </c>
      <c r="O606">
        <v>10.353</v>
      </c>
    </row>
    <row r="607" spans="1:15" x14ac:dyDescent="0.35">
      <c r="A607" s="4" t="s">
        <v>222</v>
      </c>
      <c r="B607" s="4">
        <v>2019</v>
      </c>
      <c r="C607" s="5">
        <v>43814</v>
      </c>
      <c r="D607" s="4" t="s">
        <v>66</v>
      </c>
      <c r="E607" s="26" t="s">
        <v>540</v>
      </c>
      <c r="F607">
        <v>1</v>
      </c>
      <c r="G607" t="s">
        <v>755</v>
      </c>
      <c r="H607" t="s">
        <v>109</v>
      </c>
      <c r="J607">
        <v>4</v>
      </c>
      <c r="K607">
        <v>2</v>
      </c>
      <c r="L607">
        <v>10.215999999999999</v>
      </c>
      <c r="N607">
        <v>2</v>
      </c>
      <c r="O607">
        <v>10.426</v>
      </c>
    </row>
    <row r="608" spans="1:15" x14ac:dyDescent="0.35">
      <c r="A608" s="4" t="s">
        <v>222</v>
      </c>
      <c r="B608" s="4">
        <v>2019</v>
      </c>
      <c r="C608" s="5">
        <v>43814</v>
      </c>
      <c r="D608" s="4" t="s">
        <v>66</v>
      </c>
      <c r="E608" s="26" t="s">
        <v>540</v>
      </c>
      <c r="F608">
        <v>2</v>
      </c>
      <c r="G608" t="s">
        <v>129</v>
      </c>
      <c r="H608" t="s">
        <v>35</v>
      </c>
      <c r="J608">
        <v>2</v>
      </c>
      <c r="K608">
        <v>1</v>
      </c>
      <c r="L608">
        <v>10.324</v>
      </c>
      <c r="N608">
        <v>1</v>
      </c>
      <c r="O608">
        <v>9.8309999999999995</v>
      </c>
    </row>
    <row r="609" spans="1:15" x14ac:dyDescent="0.35">
      <c r="A609" s="4" t="s">
        <v>222</v>
      </c>
      <c r="B609" s="4">
        <v>2019</v>
      </c>
      <c r="C609" s="5">
        <v>43814</v>
      </c>
      <c r="D609" s="4" t="s">
        <v>66</v>
      </c>
      <c r="E609" s="26" t="s">
        <v>540</v>
      </c>
      <c r="F609">
        <v>2</v>
      </c>
      <c r="G609" t="s">
        <v>106</v>
      </c>
      <c r="H609" t="s">
        <v>102</v>
      </c>
      <c r="J609">
        <v>3</v>
      </c>
      <c r="K609">
        <v>2</v>
      </c>
      <c r="L609">
        <v>10.358000000000001</v>
      </c>
      <c r="N609">
        <v>2</v>
      </c>
      <c r="O609">
        <v>9.8569999999999993</v>
      </c>
    </row>
    <row r="610" spans="1:15" x14ac:dyDescent="0.35">
      <c r="A610" s="4" t="s">
        <v>222</v>
      </c>
      <c r="B610" s="4">
        <v>2019</v>
      </c>
      <c r="C610" s="5">
        <v>43814</v>
      </c>
      <c r="D610" s="4" t="s">
        <v>66</v>
      </c>
      <c r="E610" s="26" t="s">
        <v>64</v>
      </c>
      <c r="F610" t="s">
        <v>541</v>
      </c>
      <c r="G610" t="s">
        <v>202</v>
      </c>
      <c r="H610" t="s">
        <v>46</v>
      </c>
      <c r="J610">
        <v>1</v>
      </c>
      <c r="K610">
        <v>1</v>
      </c>
      <c r="L610">
        <v>10.163</v>
      </c>
      <c r="N610">
        <v>1</v>
      </c>
      <c r="O610">
        <v>10.17</v>
      </c>
    </row>
    <row r="611" spans="1:15" x14ac:dyDescent="0.35">
      <c r="A611" s="4" t="s">
        <v>222</v>
      </c>
      <c r="B611" s="4">
        <v>2019</v>
      </c>
      <c r="C611" s="5">
        <v>43814</v>
      </c>
      <c r="D611" s="4" t="s">
        <v>66</v>
      </c>
      <c r="E611" s="26" t="s">
        <v>64</v>
      </c>
      <c r="F611" t="s">
        <v>541</v>
      </c>
      <c r="G611" t="s">
        <v>129</v>
      </c>
      <c r="H611" t="s">
        <v>35</v>
      </c>
      <c r="J611">
        <v>2</v>
      </c>
      <c r="K611">
        <v>2</v>
      </c>
      <c r="L611">
        <v>10.195</v>
      </c>
      <c r="N611">
        <v>2</v>
      </c>
      <c r="O611">
        <v>10.749000000000001</v>
      </c>
    </row>
    <row r="612" spans="1:15" x14ac:dyDescent="0.35">
      <c r="A612" s="4" t="s">
        <v>222</v>
      </c>
      <c r="B612" s="4">
        <v>2019</v>
      </c>
      <c r="C612" s="5">
        <v>43814</v>
      </c>
      <c r="D612" s="4" t="s">
        <v>66</v>
      </c>
      <c r="E612" s="26" t="s">
        <v>64</v>
      </c>
      <c r="F612" t="s">
        <v>542</v>
      </c>
      <c r="G612" t="s">
        <v>106</v>
      </c>
      <c r="H612" t="s">
        <v>102</v>
      </c>
      <c r="J612">
        <v>3</v>
      </c>
      <c r="K612">
        <v>1</v>
      </c>
      <c r="L612">
        <v>10.407</v>
      </c>
      <c r="N612">
        <v>1</v>
      </c>
      <c r="O612">
        <v>10.16</v>
      </c>
    </row>
    <row r="613" spans="1:15" x14ac:dyDescent="0.35">
      <c r="A613" s="4" t="s">
        <v>222</v>
      </c>
      <c r="B613" s="4">
        <v>2019</v>
      </c>
      <c r="C613" s="5">
        <v>43814</v>
      </c>
      <c r="D613" s="4" t="s">
        <v>66</v>
      </c>
      <c r="E613" s="26" t="s">
        <v>64</v>
      </c>
      <c r="F613" t="s">
        <v>542</v>
      </c>
      <c r="G613" t="s">
        <v>755</v>
      </c>
      <c r="H613" t="s">
        <v>109</v>
      </c>
      <c r="J613">
        <v>4</v>
      </c>
      <c r="K613">
        <v>2</v>
      </c>
      <c r="L613">
        <v>10.409000000000001</v>
      </c>
      <c r="N613">
        <v>2</v>
      </c>
      <c r="O613">
        <v>10.605</v>
      </c>
    </row>
    <row r="614" spans="1:15" x14ac:dyDescent="0.35">
      <c r="A614" s="4" t="s">
        <v>162</v>
      </c>
      <c r="B614" s="4">
        <v>2020</v>
      </c>
      <c r="C614" s="99">
        <v>43856</v>
      </c>
      <c r="D614" s="4" t="s">
        <v>66</v>
      </c>
      <c r="E614" s="26" t="s">
        <v>535</v>
      </c>
      <c r="F614">
        <v>1</v>
      </c>
      <c r="G614" t="s">
        <v>96</v>
      </c>
      <c r="H614" t="s">
        <v>27</v>
      </c>
      <c r="J614">
        <v>3</v>
      </c>
      <c r="K614">
        <v>1</v>
      </c>
      <c r="L614">
        <v>10.465</v>
      </c>
    </row>
    <row r="615" spans="1:15" x14ac:dyDescent="0.35">
      <c r="A615" s="4" t="s">
        <v>162</v>
      </c>
      <c r="B615" s="4">
        <v>2020</v>
      </c>
      <c r="C615" s="99">
        <v>43856</v>
      </c>
      <c r="D615" s="4" t="s">
        <v>66</v>
      </c>
      <c r="E615" s="26" t="s">
        <v>535</v>
      </c>
      <c r="F615">
        <v>1</v>
      </c>
      <c r="G615" t="s">
        <v>57</v>
      </c>
      <c r="H615" t="s">
        <v>58</v>
      </c>
      <c r="J615">
        <v>28</v>
      </c>
      <c r="K615">
        <v>2</v>
      </c>
      <c r="L615">
        <v>10.789</v>
      </c>
    </row>
    <row r="616" spans="1:15" x14ac:dyDescent="0.35">
      <c r="A616" s="4" t="s">
        <v>162</v>
      </c>
      <c r="B616" s="4">
        <v>2020</v>
      </c>
      <c r="C616" s="99">
        <v>43856</v>
      </c>
      <c r="D616" s="4" t="s">
        <v>66</v>
      </c>
      <c r="E616" s="26" t="s">
        <v>535</v>
      </c>
      <c r="F616">
        <v>2</v>
      </c>
      <c r="G616" t="s">
        <v>138</v>
      </c>
      <c r="H616" t="s">
        <v>104</v>
      </c>
      <c r="J616">
        <v>16</v>
      </c>
      <c r="K616">
        <v>1</v>
      </c>
      <c r="L616">
        <v>10.510999999999999</v>
      </c>
    </row>
    <row r="617" spans="1:15" x14ac:dyDescent="0.35">
      <c r="A617" s="4" t="s">
        <v>162</v>
      </c>
      <c r="B617" s="4">
        <v>2020</v>
      </c>
      <c r="C617" s="99">
        <v>43856</v>
      </c>
      <c r="D617" s="4" t="s">
        <v>66</v>
      </c>
      <c r="E617" s="26" t="s">
        <v>535</v>
      </c>
      <c r="F617">
        <v>2</v>
      </c>
      <c r="G617" t="s">
        <v>755</v>
      </c>
      <c r="H617" t="s">
        <v>109</v>
      </c>
      <c r="J617">
        <v>17</v>
      </c>
      <c r="K617">
        <v>2</v>
      </c>
      <c r="L617">
        <v>10.555</v>
      </c>
    </row>
    <row r="618" spans="1:15" x14ac:dyDescent="0.35">
      <c r="A618" s="4" t="s">
        <v>162</v>
      </c>
      <c r="B618" s="4">
        <v>2020</v>
      </c>
      <c r="C618" s="99">
        <v>43856</v>
      </c>
      <c r="D618" s="4" t="s">
        <v>66</v>
      </c>
      <c r="E618" s="26" t="s">
        <v>535</v>
      </c>
      <c r="F618">
        <v>3</v>
      </c>
      <c r="G618" t="s">
        <v>205</v>
      </c>
      <c r="H618" t="s">
        <v>102</v>
      </c>
      <c r="J618">
        <v>5</v>
      </c>
      <c r="K618">
        <v>1</v>
      </c>
      <c r="L618">
        <v>10.489000000000001</v>
      </c>
    </row>
    <row r="619" spans="1:15" x14ac:dyDescent="0.35">
      <c r="A619" s="4" t="s">
        <v>162</v>
      </c>
      <c r="B619" s="4">
        <v>2020</v>
      </c>
      <c r="C619" s="99">
        <v>43856</v>
      </c>
      <c r="D619" s="4" t="s">
        <v>66</v>
      </c>
      <c r="E619" s="26" t="s">
        <v>535</v>
      </c>
      <c r="F619">
        <v>3</v>
      </c>
      <c r="G619" t="s">
        <v>214</v>
      </c>
      <c r="H619" t="s">
        <v>164</v>
      </c>
      <c r="J619">
        <v>27</v>
      </c>
      <c r="K619">
        <v>2</v>
      </c>
      <c r="L619">
        <v>10.542000000000002</v>
      </c>
    </row>
    <row r="620" spans="1:15" x14ac:dyDescent="0.35">
      <c r="A620" s="4" t="s">
        <v>162</v>
      </c>
      <c r="B620" s="4">
        <v>2020</v>
      </c>
      <c r="C620" s="99">
        <v>43856</v>
      </c>
      <c r="D620" s="4" t="s">
        <v>66</v>
      </c>
      <c r="E620" s="26" t="s">
        <v>535</v>
      </c>
      <c r="F620">
        <v>4</v>
      </c>
      <c r="G620" t="s">
        <v>756</v>
      </c>
      <c r="H620" t="s">
        <v>82</v>
      </c>
      <c r="J620">
        <v>11</v>
      </c>
      <c r="K620">
        <v>1</v>
      </c>
      <c r="L620">
        <v>10.48</v>
      </c>
    </row>
    <row r="621" spans="1:15" x14ac:dyDescent="0.35">
      <c r="A621" s="4" t="s">
        <v>162</v>
      </c>
      <c r="B621" s="4">
        <v>2020</v>
      </c>
      <c r="C621" s="99">
        <v>43856</v>
      </c>
      <c r="D621" s="4" t="s">
        <v>66</v>
      </c>
      <c r="E621" s="26" t="s">
        <v>535</v>
      </c>
      <c r="F621">
        <v>4</v>
      </c>
      <c r="G621" t="s">
        <v>998</v>
      </c>
      <c r="H621" t="s">
        <v>29</v>
      </c>
      <c r="J621">
        <v>26</v>
      </c>
      <c r="K621">
        <v>2</v>
      </c>
      <c r="L621">
        <v>10.689</v>
      </c>
    </row>
    <row r="622" spans="1:15" x14ac:dyDescent="0.35">
      <c r="A622" s="4" t="s">
        <v>162</v>
      </c>
      <c r="B622" s="4">
        <v>2020</v>
      </c>
      <c r="C622" s="99">
        <v>43856</v>
      </c>
      <c r="D622" s="4" t="s">
        <v>66</v>
      </c>
      <c r="E622" s="26" t="s">
        <v>535</v>
      </c>
      <c r="F622">
        <v>5</v>
      </c>
      <c r="G622" t="s">
        <v>201</v>
      </c>
      <c r="H622" t="s">
        <v>39</v>
      </c>
      <c r="J622">
        <v>6</v>
      </c>
      <c r="K622">
        <v>1</v>
      </c>
      <c r="L622">
        <v>10.391999999999999</v>
      </c>
    </row>
    <row r="623" spans="1:15" x14ac:dyDescent="0.35">
      <c r="A623" s="4" t="s">
        <v>162</v>
      </c>
      <c r="B623" s="4">
        <v>2020</v>
      </c>
      <c r="C623" s="99">
        <v>43856</v>
      </c>
      <c r="D623" s="4" t="s">
        <v>66</v>
      </c>
      <c r="E623" s="26" t="s">
        <v>535</v>
      </c>
      <c r="F623">
        <v>5</v>
      </c>
      <c r="G623" t="s">
        <v>913</v>
      </c>
      <c r="H623" t="s">
        <v>29</v>
      </c>
      <c r="J623">
        <v>25</v>
      </c>
      <c r="K623">
        <v>2</v>
      </c>
      <c r="L623">
        <v>12.516</v>
      </c>
    </row>
    <row r="624" spans="1:15" x14ac:dyDescent="0.35">
      <c r="A624" s="4" t="s">
        <v>162</v>
      </c>
      <c r="B624" s="4">
        <v>2020</v>
      </c>
      <c r="C624" s="99">
        <v>43856</v>
      </c>
      <c r="D624" s="4" t="s">
        <v>66</v>
      </c>
      <c r="E624" s="26" t="s">
        <v>535</v>
      </c>
      <c r="F624">
        <v>6</v>
      </c>
      <c r="G624" t="s">
        <v>174</v>
      </c>
      <c r="H624" t="s">
        <v>37</v>
      </c>
      <c r="J624">
        <v>12</v>
      </c>
      <c r="K624">
        <v>1</v>
      </c>
      <c r="L624">
        <v>10.308</v>
      </c>
    </row>
    <row r="625" spans="1:12" x14ac:dyDescent="0.35">
      <c r="A625" s="4" t="s">
        <v>162</v>
      </c>
      <c r="B625" s="4">
        <v>2020</v>
      </c>
      <c r="C625" s="99">
        <v>43856</v>
      </c>
      <c r="D625" s="4" t="s">
        <v>66</v>
      </c>
      <c r="E625" s="26" t="s">
        <v>535</v>
      </c>
      <c r="F625">
        <v>6</v>
      </c>
      <c r="G625" t="s">
        <v>50</v>
      </c>
      <c r="H625" t="s">
        <v>44</v>
      </c>
      <c r="J625">
        <v>24</v>
      </c>
      <c r="K625">
        <v>2</v>
      </c>
      <c r="L625">
        <v>10.516</v>
      </c>
    </row>
    <row r="626" spans="1:12" x14ac:dyDescent="0.35">
      <c r="A626" s="4" t="s">
        <v>162</v>
      </c>
      <c r="B626" s="4">
        <v>2020</v>
      </c>
      <c r="C626" s="99">
        <v>43856</v>
      </c>
      <c r="D626" s="4" t="s">
        <v>66</v>
      </c>
      <c r="E626" s="26" t="s">
        <v>535</v>
      </c>
      <c r="F626">
        <v>7</v>
      </c>
      <c r="G626" t="s">
        <v>143</v>
      </c>
      <c r="H626" t="s">
        <v>95</v>
      </c>
      <c r="J626">
        <v>7</v>
      </c>
      <c r="K626">
        <v>1</v>
      </c>
      <c r="L626">
        <v>10.461</v>
      </c>
    </row>
    <row r="627" spans="1:12" x14ac:dyDescent="0.35">
      <c r="A627" s="4" t="s">
        <v>162</v>
      </c>
      <c r="B627" s="4">
        <v>2020</v>
      </c>
      <c r="C627" s="99">
        <v>43856</v>
      </c>
      <c r="D627" s="4" t="s">
        <v>66</v>
      </c>
      <c r="E627" s="26" t="s">
        <v>535</v>
      </c>
      <c r="F627">
        <v>7</v>
      </c>
      <c r="G627" t="s">
        <v>800</v>
      </c>
      <c r="H627" t="s">
        <v>198</v>
      </c>
      <c r="J627">
        <v>23</v>
      </c>
      <c r="K627">
        <v>2</v>
      </c>
      <c r="L627">
        <v>10.486000000000001</v>
      </c>
    </row>
    <row r="628" spans="1:12" x14ac:dyDescent="0.35">
      <c r="A628" s="4" t="s">
        <v>162</v>
      </c>
      <c r="B628" s="4">
        <v>2020</v>
      </c>
      <c r="C628" s="99">
        <v>43856</v>
      </c>
      <c r="D628" s="4" t="s">
        <v>66</v>
      </c>
      <c r="E628" s="26" t="s">
        <v>535</v>
      </c>
      <c r="F628">
        <v>8</v>
      </c>
      <c r="G628" t="s">
        <v>100</v>
      </c>
      <c r="H628" t="s">
        <v>44</v>
      </c>
      <c r="J628">
        <v>15</v>
      </c>
      <c r="K628">
        <v>1</v>
      </c>
      <c r="L628">
        <v>10.378</v>
      </c>
    </row>
    <row r="629" spans="1:12" x14ac:dyDescent="0.35">
      <c r="A629" s="4" t="s">
        <v>162</v>
      </c>
      <c r="B629" s="4">
        <v>2020</v>
      </c>
      <c r="C629" s="99">
        <v>43856</v>
      </c>
      <c r="D629" s="4" t="s">
        <v>66</v>
      </c>
      <c r="E629" s="26" t="s">
        <v>535</v>
      </c>
      <c r="F629">
        <v>8</v>
      </c>
      <c r="G629" t="s">
        <v>183</v>
      </c>
      <c r="H629" t="s">
        <v>33</v>
      </c>
      <c r="J629">
        <v>18</v>
      </c>
      <c r="K629">
        <v>2</v>
      </c>
      <c r="L629">
        <v>10.384</v>
      </c>
    </row>
    <row r="630" spans="1:12" x14ac:dyDescent="0.35">
      <c r="A630" s="4" t="s">
        <v>162</v>
      </c>
      <c r="B630" s="4">
        <v>2020</v>
      </c>
      <c r="C630" s="99">
        <v>43856</v>
      </c>
      <c r="D630" s="4" t="s">
        <v>66</v>
      </c>
      <c r="E630" s="26" t="s">
        <v>535</v>
      </c>
      <c r="F630">
        <v>9</v>
      </c>
      <c r="G630" t="s">
        <v>254</v>
      </c>
      <c r="H630" t="s">
        <v>31</v>
      </c>
      <c r="J630">
        <v>8</v>
      </c>
      <c r="K630">
        <v>1</v>
      </c>
      <c r="L630">
        <v>10.465</v>
      </c>
    </row>
    <row r="631" spans="1:12" x14ac:dyDescent="0.35">
      <c r="A631" s="4" t="s">
        <v>162</v>
      </c>
      <c r="B631" s="4">
        <v>2020</v>
      </c>
      <c r="C631" s="99">
        <v>43856</v>
      </c>
      <c r="D631" s="4" t="s">
        <v>66</v>
      </c>
      <c r="E631" s="26" t="s">
        <v>535</v>
      </c>
      <c r="F631">
        <v>9</v>
      </c>
      <c r="G631" t="s">
        <v>213</v>
      </c>
      <c r="H631" t="s">
        <v>42</v>
      </c>
      <c r="J631">
        <v>22</v>
      </c>
      <c r="K631">
        <v>2</v>
      </c>
      <c r="L631">
        <v>10.695</v>
      </c>
    </row>
    <row r="632" spans="1:12" x14ac:dyDescent="0.35">
      <c r="A632" s="4" t="s">
        <v>162</v>
      </c>
      <c r="B632" s="4">
        <v>2020</v>
      </c>
      <c r="C632" s="99">
        <v>43856</v>
      </c>
      <c r="D632" s="4" t="s">
        <v>66</v>
      </c>
      <c r="E632" s="26" t="s">
        <v>535</v>
      </c>
      <c r="F632">
        <v>10</v>
      </c>
      <c r="G632" t="s">
        <v>229</v>
      </c>
      <c r="H632" t="s">
        <v>152</v>
      </c>
      <c r="J632">
        <v>4</v>
      </c>
      <c r="K632">
        <v>1</v>
      </c>
      <c r="L632">
        <v>10.492000000000001</v>
      </c>
    </row>
    <row r="633" spans="1:12" x14ac:dyDescent="0.35">
      <c r="A633" s="4" t="s">
        <v>162</v>
      </c>
      <c r="B633" s="4">
        <v>2020</v>
      </c>
      <c r="C633" s="99">
        <v>43856</v>
      </c>
      <c r="D633" s="4" t="s">
        <v>66</v>
      </c>
      <c r="E633" s="26" t="s">
        <v>535</v>
      </c>
      <c r="F633">
        <v>10</v>
      </c>
      <c r="G633" t="s">
        <v>327</v>
      </c>
      <c r="H633" t="s">
        <v>198</v>
      </c>
      <c r="J633">
        <v>21</v>
      </c>
      <c r="K633">
        <v>2</v>
      </c>
      <c r="L633">
        <v>10.516</v>
      </c>
    </row>
    <row r="634" spans="1:12" x14ac:dyDescent="0.35">
      <c r="A634" s="4" t="s">
        <v>162</v>
      </c>
      <c r="B634" s="4">
        <v>2020</v>
      </c>
      <c r="C634" s="99">
        <v>43856</v>
      </c>
      <c r="D634" s="4" t="s">
        <v>66</v>
      </c>
      <c r="E634" s="26" t="s">
        <v>535</v>
      </c>
      <c r="F634">
        <v>11</v>
      </c>
      <c r="G634" t="s">
        <v>105</v>
      </c>
      <c r="H634" t="s">
        <v>39</v>
      </c>
      <c r="J634">
        <v>13</v>
      </c>
      <c r="K634">
        <v>1</v>
      </c>
      <c r="L634">
        <v>10.336</v>
      </c>
    </row>
    <row r="635" spans="1:12" x14ac:dyDescent="0.35">
      <c r="A635" s="4" t="s">
        <v>162</v>
      </c>
      <c r="B635" s="4">
        <v>2020</v>
      </c>
      <c r="C635" s="99">
        <v>43856</v>
      </c>
      <c r="D635" s="4" t="s">
        <v>66</v>
      </c>
      <c r="E635" s="26" t="s">
        <v>535</v>
      </c>
      <c r="F635">
        <v>11</v>
      </c>
      <c r="G635" t="s">
        <v>816</v>
      </c>
      <c r="H635" t="s">
        <v>42</v>
      </c>
      <c r="J635">
        <v>20</v>
      </c>
      <c r="K635">
        <v>2</v>
      </c>
      <c r="L635">
        <v>10.583</v>
      </c>
    </row>
    <row r="636" spans="1:12" x14ac:dyDescent="0.35">
      <c r="A636" s="4" t="s">
        <v>162</v>
      </c>
      <c r="B636" s="4">
        <v>2020</v>
      </c>
      <c r="C636" s="99">
        <v>43856</v>
      </c>
      <c r="D636" s="4" t="s">
        <v>66</v>
      </c>
      <c r="E636" s="26" t="s">
        <v>535</v>
      </c>
      <c r="F636">
        <v>12</v>
      </c>
      <c r="G636" t="s">
        <v>59</v>
      </c>
      <c r="H636" t="s">
        <v>37</v>
      </c>
      <c r="J636">
        <v>14</v>
      </c>
      <c r="K636">
        <v>1</v>
      </c>
      <c r="L636">
        <v>10.244999999999999</v>
      </c>
    </row>
    <row r="637" spans="1:12" x14ac:dyDescent="0.35">
      <c r="A637" s="4" t="s">
        <v>162</v>
      </c>
      <c r="B637" s="4">
        <v>2020</v>
      </c>
      <c r="C637" s="99">
        <v>43856</v>
      </c>
      <c r="D637" s="4" t="s">
        <v>66</v>
      </c>
      <c r="E637" s="26" t="s">
        <v>535</v>
      </c>
      <c r="F637">
        <v>12</v>
      </c>
      <c r="G637" t="s">
        <v>128</v>
      </c>
      <c r="H637" t="s">
        <v>104</v>
      </c>
      <c r="J637">
        <v>19</v>
      </c>
      <c r="K637">
        <v>2</v>
      </c>
      <c r="L637">
        <v>10.667</v>
      </c>
    </row>
    <row r="638" spans="1:12" x14ac:dyDescent="0.35">
      <c r="A638" s="4" t="s">
        <v>162</v>
      </c>
      <c r="B638" s="4">
        <v>2020</v>
      </c>
      <c r="C638" s="99">
        <v>43856</v>
      </c>
      <c r="D638" s="4" t="s">
        <v>66</v>
      </c>
      <c r="E638" s="26" t="s">
        <v>538</v>
      </c>
      <c r="F638">
        <v>1</v>
      </c>
      <c r="G638" t="s">
        <v>202</v>
      </c>
      <c r="H638" t="s">
        <v>46</v>
      </c>
      <c r="J638">
        <v>1</v>
      </c>
      <c r="K638">
        <v>1</v>
      </c>
      <c r="L638">
        <v>9.9670000000000005</v>
      </c>
    </row>
    <row r="639" spans="1:12" x14ac:dyDescent="0.35">
      <c r="A639" s="4" t="s">
        <v>162</v>
      </c>
      <c r="B639" s="4">
        <v>2020</v>
      </c>
      <c r="C639" s="99">
        <v>43856</v>
      </c>
      <c r="D639" s="4" t="s">
        <v>66</v>
      </c>
      <c r="E639" s="26" t="s">
        <v>538</v>
      </c>
      <c r="F639">
        <v>1</v>
      </c>
      <c r="G639" t="s">
        <v>59</v>
      </c>
      <c r="H639" t="s">
        <v>37</v>
      </c>
      <c r="J639">
        <v>14</v>
      </c>
      <c r="K639">
        <v>2</v>
      </c>
      <c r="L639">
        <v>10.635</v>
      </c>
    </row>
    <row r="640" spans="1:12" x14ac:dyDescent="0.35">
      <c r="A640" s="4" t="s">
        <v>162</v>
      </c>
      <c r="B640" s="4">
        <v>2020</v>
      </c>
      <c r="C640" s="99">
        <v>43856</v>
      </c>
      <c r="D640" s="4" t="s">
        <v>66</v>
      </c>
      <c r="E640" s="26" t="s">
        <v>538</v>
      </c>
      <c r="F640">
        <v>2</v>
      </c>
      <c r="G640" t="s">
        <v>911</v>
      </c>
      <c r="H640" t="s">
        <v>27</v>
      </c>
      <c r="J640">
        <v>2</v>
      </c>
      <c r="K640">
        <v>1</v>
      </c>
      <c r="L640">
        <v>10.257</v>
      </c>
    </row>
    <row r="641" spans="1:15" x14ac:dyDescent="0.35">
      <c r="A641" s="4" t="s">
        <v>162</v>
      </c>
      <c r="B641" s="4">
        <v>2020</v>
      </c>
      <c r="C641" s="99">
        <v>43856</v>
      </c>
      <c r="D641" s="4" t="s">
        <v>66</v>
      </c>
      <c r="E641" s="26" t="s">
        <v>538</v>
      </c>
      <c r="F641">
        <v>2</v>
      </c>
      <c r="G641" t="s">
        <v>105</v>
      </c>
      <c r="H641" t="s">
        <v>39</v>
      </c>
      <c r="J641">
        <v>13</v>
      </c>
      <c r="K641">
        <v>2</v>
      </c>
      <c r="L641">
        <v>10.703999999999999</v>
      </c>
    </row>
    <row r="642" spans="1:15" x14ac:dyDescent="0.35">
      <c r="A642" s="4" t="s">
        <v>162</v>
      </c>
      <c r="B642" s="4">
        <v>2020</v>
      </c>
      <c r="C642" s="99">
        <v>43856</v>
      </c>
      <c r="D642" s="4" t="s">
        <v>66</v>
      </c>
      <c r="E642" s="26" t="s">
        <v>538</v>
      </c>
      <c r="F642">
        <v>3</v>
      </c>
      <c r="G642" t="s">
        <v>229</v>
      </c>
      <c r="H642" t="s">
        <v>152</v>
      </c>
      <c r="J642">
        <v>4</v>
      </c>
      <c r="K642">
        <v>1</v>
      </c>
      <c r="L642">
        <v>10.391999999999999</v>
      </c>
    </row>
    <row r="643" spans="1:15" x14ac:dyDescent="0.35">
      <c r="A643" s="4" t="s">
        <v>162</v>
      </c>
      <c r="B643" s="4">
        <v>2020</v>
      </c>
      <c r="C643" s="99">
        <v>43856</v>
      </c>
      <c r="D643" s="4" t="s">
        <v>66</v>
      </c>
      <c r="E643" s="26" t="s">
        <v>538</v>
      </c>
      <c r="F643">
        <v>3</v>
      </c>
      <c r="G643" t="s">
        <v>134</v>
      </c>
      <c r="H643" t="s">
        <v>216</v>
      </c>
      <c r="J643">
        <v>9</v>
      </c>
      <c r="K643">
        <v>2</v>
      </c>
      <c r="L643">
        <v>10.436999999999999</v>
      </c>
    </row>
    <row r="644" spans="1:15" x14ac:dyDescent="0.35">
      <c r="A644" s="4" t="s">
        <v>162</v>
      </c>
      <c r="B644" s="4">
        <v>2020</v>
      </c>
      <c r="C644" s="99">
        <v>43856</v>
      </c>
      <c r="D644" s="4" t="s">
        <v>66</v>
      </c>
      <c r="E644" s="26" t="s">
        <v>538</v>
      </c>
      <c r="F644">
        <v>4</v>
      </c>
      <c r="G644" t="s">
        <v>254</v>
      </c>
      <c r="H644" t="s">
        <v>31</v>
      </c>
      <c r="J644">
        <v>8</v>
      </c>
      <c r="K644">
        <v>1</v>
      </c>
      <c r="L644">
        <v>10.436999999999999</v>
      </c>
    </row>
    <row r="645" spans="1:15" x14ac:dyDescent="0.35">
      <c r="A645" s="4" t="s">
        <v>162</v>
      </c>
      <c r="B645" s="4">
        <v>2020</v>
      </c>
      <c r="C645" s="99">
        <v>43856</v>
      </c>
      <c r="D645" s="4" t="s">
        <v>66</v>
      </c>
      <c r="E645" s="26" t="s">
        <v>538</v>
      </c>
      <c r="F645">
        <v>4</v>
      </c>
      <c r="G645" t="s">
        <v>30</v>
      </c>
      <c r="H645" t="s">
        <v>31</v>
      </c>
      <c r="J645">
        <v>10</v>
      </c>
      <c r="K645">
        <v>2</v>
      </c>
      <c r="L645">
        <v>10.453999999999999</v>
      </c>
    </row>
    <row r="646" spans="1:15" x14ac:dyDescent="0.35">
      <c r="A646" s="4" t="s">
        <v>162</v>
      </c>
      <c r="B646" s="4">
        <v>2020</v>
      </c>
      <c r="C646" s="99">
        <v>43856</v>
      </c>
      <c r="D646" s="4" t="s">
        <v>66</v>
      </c>
      <c r="E646" s="26" t="s">
        <v>538</v>
      </c>
      <c r="F646">
        <v>5</v>
      </c>
      <c r="G646" t="s">
        <v>96</v>
      </c>
      <c r="H646" t="s">
        <v>27</v>
      </c>
      <c r="J646">
        <v>3</v>
      </c>
      <c r="K646">
        <v>1</v>
      </c>
      <c r="L646">
        <v>10.23</v>
      </c>
    </row>
    <row r="647" spans="1:15" x14ac:dyDescent="0.35">
      <c r="A647" s="4" t="s">
        <v>162</v>
      </c>
      <c r="B647" s="4">
        <v>2020</v>
      </c>
      <c r="C647" s="99">
        <v>43856</v>
      </c>
      <c r="D647" s="4" t="s">
        <v>66</v>
      </c>
      <c r="E647" s="26" t="s">
        <v>538</v>
      </c>
      <c r="F647">
        <v>5</v>
      </c>
      <c r="G647" t="s">
        <v>100</v>
      </c>
      <c r="H647" t="s">
        <v>44</v>
      </c>
      <c r="J647">
        <v>15</v>
      </c>
      <c r="K647">
        <v>2</v>
      </c>
      <c r="L647">
        <v>10.268000000000001</v>
      </c>
    </row>
    <row r="648" spans="1:15" x14ac:dyDescent="0.35">
      <c r="A648" s="4" t="s">
        <v>162</v>
      </c>
      <c r="B648" s="4">
        <v>2020</v>
      </c>
      <c r="C648" s="99">
        <v>43856</v>
      </c>
      <c r="D648" s="4" t="s">
        <v>66</v>
      </c>
      <c r="E648" s="26" t="s">
        <v>538</v>
      </c>
      <c r="F648">
        <v>6</v>
      </c>
      <c r="G648" t="s">
        <v>143</v>
      </c>
      <c r="H648" t="s">
        <v>95</v>
      </c>
      <c r="J648">
        <v>7</v>
      </c>
      <c r="K648">
        <v>1</v>
      </c>
      <c r="L648">
        <v>10.409000000000001</v>
      </c>
    </row>
    <row r="649" spans="1:15" x14ac:dyDescent="0.35">
      <c r="A649" s="4" t="s">
        <v>162</v>
      </c>
      <c r="B649" s="4">
        <v>2020</v>
      </c>
      <c r="C649" s="99">
        <v>43856</v>
      </c>
      <c r="D649" s="4" t="s">
        <v>66</v>
      </c>
      <c r="E649" s="26" t="s">
        <v>538</v>
      </c>
      <c r="F649">
        <v>6</v>
      </c>
      <c r="G649" t="s">
        <v>138</v>
      </c>
      <c r="H649" t="s">
        <v>104</v>
      </c>
      <c r="J649">
        <v>16</v>
      </c>
      <c r="K649">
        <v>2</v>
      </c>
      <c r="L649">
        <v>10.553000000000001</v>
      </c>
    </row>
    <row r="650" spans="1:15" x14ac:dyDescent="0.35">
      <c r="A650" s="4" t="s">
        <v>162</v>
      </c>
      <c r="B650" s="4">
        <v>2020</v>
      </c>
      <c r="C650" s="99">
        <v>43856</v>
      </c>
      <c r="D650" s="4" t="s">
        <v>66</v>
      </c>
      <c r="E650" s="26" t="s">
        <v>538</v>
      </c>
      <c r="F650">
        <v>7</v>
      </c>
      <c r="G650" t="s">
        <v>205</v>
      </c>
      <c r="H650" t="s">
        <v>102</v>
      </c>
      <c r="J650">
        <v>5</v>
      </c>
      <c r="K650">
        <v>1</v>
      </c>
      <c r="L650">
        <v>10.036</v>
      </c>
    </row>
    <row r="651" spans="1:15" x14ac:dyDescent="0.35">
      <c r="A651" s="4" t="s">
        <v>162</v>
      </c>
      <c r="B651" s="4">
        <v>2020</v>
      </c>
      <c r="C651" s="99">
        <v>43856</v>
      </c>
      <c r="D651" s="4" t="s">
        <v>66</v>
      </c>
      <c r="E651" s="26" t="s">
        <v>538</v>
      </c>
      <c r="F651">
        <v>7</v>
      </c>
      <c r="G651" t="s">
        <v>174</v>
      </c>
      <c r="H651" t="s">
        <v>37</v>
      </c>
      <c r="J651">
        <v>12</v>
      </c>
      <c r="K651">
        <v>2</v>
      </c>
      <c r="L651">
        <v>10.09</v>
      </c>
    </row>
    <row r="652" spans="1:15" x14ac:dyDescent="0.35">
      <c r="A652" s="4" t="s">
        <v>162</v>
      </c>
      <c r="B652" s="4">
        <v>2020</v>
      </c>
      <c r="C652" s="99">
        <v>43856</v>
      </c>
      <c r="D652" s="4" t="s">
        <v>66</v>
      </c>
      <c r="E652" s="26" t="s">
        <v>538</v>
      </c>
      <c r="F652">
        <v>8</v>
      </c>
      <c r="G652" t="s">
        <v>201</v>
      </c>
      <c r="H652" t="s">
        <v>39</v>
      </c>
      <c r="J652">
        <v>6</v>
      </c>
      <c r="K652">
        <v>1</v>
      </c>
      <c r="L652">
        <v>10.327</v>
      </c>
    </row>
    <row r="653" spans="1:15" x14ac:dyDescent="0.35">
      <c r="A653" s="4" t="s">
        <v>162</v>
      </c>
      <c r="B653" s="4">
        <v>2020</v>
      </c>
      <c r="C653" s="99">
        <v>43856</v>
      </c>
      <c r="D653" s="4" t="s">
        <v>66</v>
      </c>
      <c r="E653" s="26" t="s">
        <v>538</v>
      </c>
      <c r="F653">
        <v>8</v>
      </c>
      <c r="G653" t="s">
        <v>756</v>
      </c>
      <c r="H653" t="s">
        <v>82</v>
      </c>
      <c r="J653">
        <v>11</v>
      </c>
      <c r="K653">
        <v>2</v>
      </c>
      <c r="L653">
        <v>10.356999999999999</v>
      </c>
    </row>
    <row r="654" spans="1:15" x14ac:dyDescent="0.35">
      <c r="A654" s="4" t="s">
        <v>162</v>
      </c>
      <c r="B654" s="4">
        <v>2020</v>
      </c>
      <c r="C654" s="99">
        <v>43856</v>
      </c>
      <c r="D654" s="4" t="s">
        <v>66</v>
      </c>
      <c r="E654" s="26" t="s">
        <v>539</v>
      </c>
      <c r="F654">
        <v>1</v>
      </c>
      <c r="G654" t="s">
        <v>202</v>
      </c>
      <c r="H654" t="s">
        <v>46</v>
      </c>
      <c r="J654">
        <v>1</v>
      </c>
      <c r="K654">
        <v>1</v>
      </c>
      <c r="L654">
        <v>10.335000000000001</v>
      </c>
      <c r="N654">
        <v>1</v>
      </c>
      <c r="O654">
        <v>10.797000000000001</v>
      </c>
    </row>
    <row r="655" spans="1:15" x14ac:dyDescent="0.35">
      <c r="A655" s="4" t="s">
        <v>162</v>
      </c>
      <c r="B655" s="4">
        <v>2020</v>
      </c>
      <c r="C655" s="99">
        <v>43856</v>
      </c>
      <c r="D655" s="4" t="s">
        <v>66</v>
      </c>
      <c r="E655" s="26" t="s">
        <v>539</v>
      </c>
      <c r="F655">
        <v>1</v>
      </c>
      <c r="G655" t="s">
        <v>201</v>
      </c>
      <c r="H655" t="s">
        <v>39</v>
      </c>
      <c r="J655">
        <v>6</v>
      </c>
      <c r="K655">
        <v>2</v>
      </c>
      <c r="L655">
        <v>10.448</v>
      </c>
      <c r="N655">
        <v>2</v>
      </c>
      <c r="O655">
        <v>13.496</v>
      </c>
    </row>
    <row r="656" spans="1:15" x14ac:dyDescent="0.35">
      <c r="A656" s="4" t="s">
        <v>162</v>
      </c>
      <c r="B656" s="4">
        <v>2020</v>
      </c>
      <c r="C656" s="99">
        <v>43856</v>
      </c>
      <c r="D656" s="4" t="s">
        <v>66</v>
      </c>
      <c r="E656" s="26" t="s">
        <v>539</v>
      </c>
      <c r="F656">
        <v>2</v>
      </c>
      <c r="G656" t="s">
        <v>911</v>
      </c>
      <c r="H656" t="s">
        <v>27</v>
      </c>
      <c r="J656">
        <v>2</v>
      </c>
      <c r="K656">
        <v>1</v>
      </c>
      <c r="L656">
        <v>10.297000000000001</v>
      </c>
      <c r="N656">
        <v>1</v>
      </c>
      <c r="O656">
        <v>10.038</v>
      </c>
    </row>
    <row r="657" spans="1:18" x14ac:dyDescent="0.35">
      <c r="A657" s="4" t="s">
        <v>162</v>
      </c>
      <c r="B657" s="4">
        <v>2020</v>
      </c>
      <c r="C657" s="99">
        <v>43856</v>
      </c>
      <c r="D657" s="4" t="s">
        <v>66</v>
      </c>
      <c r="E657" s="26" t="s">
        <v>539</v>
      </c>
      <c r="F657">
        <v>2</v>
      </c>
      <c r="G657" t="s">
        <v>205</v>
      </c>
      <c r="H657" t="s">
        <v>102</v>
      </c>
      <c r="J657">
        <v>5</v>
      </c>
      <c r="K657">
        <v>2</v>
      </c>
      <c r="L657">
        <v>10.359</v>
      </c>
      <c r="N657">
        <v>2</v>
      </c>
      <c r="O657">
        <v>11.636000000000001</v>
      </c>
    </row>
    <row r="658" spans="1:18" x14ac:dyDescent="0.35">
      <c r="A658" s="4" t="s">
        <v>162</v>
      </c>
      <c r="B658" s="4">
        <v>2020</v>
      </c>
      <c r="C658" s="99">
        <v>43856</v>
      </c>
      <c r="D658" s="4" t="s">
        <v>66</v>
      </c>
      <c r="E658" s="26" t="s">
        <v>539</v>
      </c>
      <c r="F658">
        <v>3</v>
      </c>
      <c r="G658" t="s">
        <v>229</v>
      </c>
      <c r="H658" t="s">
        <v>152</v>
      </c>
      <c r="J658">
        <v>4</v>
      </c>
      <c r="K658">
        <v>1</v>
      </c>
      <c r="L658">
        <v>10.464</v>
      </c>
      <c r="N658">
        <v>1</v>
      </c>
      <c r="O658">
        <v>10.641</v>
      </c>
    </row>
    <row r="659" spans="1:18" x14ac:dyDescent="0.35">
      <c r="A659" s="4" t="s">
        <v>162</v>
      </c>
      <c r="B659" s="4">
        <v>2020</v>
      </c>
      <c r="C659" s="99">
        <v>43856</v>
      </c>
      <c r="D659" s="4" t="s">
        <v>66</v>
      </c>
      <c r="E659" s="26" t="s">
        <v>539</v>
      </c>
      <c r="F659">
        <v>3</v>
      </c>
      <c r="G659" t="s">
        <v>143</v>
      </c>
      <c r="H659" t="s">
        <v>95</v>
      </c>
      <c r="J659">
        <v>7</v>
      </c>
      <c r="K659">
        <v>2</v>
      </c>
      <c r="L659">
        <v>10.544</v>
      </c>
      <c r="N659">
        <v>2</v>
      </c>
      <c r="O659">
        <v>10.69</v>
      </c>
    </row>
    <row r="660" spans="1:18" x14ac:dyDescent="0.35">
      <c r="A660" s="4" t="s">
        <v>162</v>
      </c>
      <c r="B660" s="4">
        <v>2020</v>
      </c>
      <c r="C660" s="99">
        <v>43856</v>
      </c>
      <c r="D660" s="4" t="s">
        <v>66</v>
      </c>
      <c r="E660" s="26" t="s">
        <v>539</v>
      </c>
      <c r="F660">
        <v>4</v>
      </c>
      <c r="G660" t="s">
        <v>96</v>
      </c>
      <c r="H660" t="s">
        <v>27</v>
      </c>
      <c r="J660">
        <v>3</v>
      </c>
      <c r="K660">
        <v>2</v>
      </c>
      <c r="L660">
        <v>10.821</v>
      </c>
      <c r="N660">
        <v>1</v>
      </c>
      <c r="O660">
        <v>10.324999999999999</v>
      </c>
      <c r="Q660">
        <v>1</v>
      </c>
      <c r="R660">
        <v>10.496</v>
      </c>
    </row>
    <row r="661" spans="1:18" x14ac:dyDescent="0.35">
      <c r="A661" s="4" t="s">
        <v>162</v>
      </c>
      <c r="B661" s="4">
        <v>2020</v>
      </c>
      <c r="C661" s="99">
        <v>43856</v>
      </c>
      <c r="D661" s="4" t="s">
        <v>66</v>
      </c>
      <c r="E661" s="26" t="s">
        <v>539</v>
      </c>
      <c r="F661">
        <v>4</v>
      </c>
      <c r="G661" t="s">
        <v>254</v>
      </c>
      <c r="H661" t="s">
        <v>31</v>
      </c>
      <c r="J661">
        <v>8</v>
      </c>
      <c r="K661">
        <v>1</v>
      </c>
      <c r="L661">
        <v>10.25</v>
      </c>
      <c r="N661">
        <v>2</v>
      </c>
      <c r="O661">
        <v>10.766</v>
      </c>
      <c r="Q661">
        <v>2</v>
      </c>
      <c r="R661">
        <v>10.598000000000001</v>
      </c>
    </row>
    <row r="662" spans="1:18" x14ac:dyDescent="0.35">
      <c r="A662" s="4" t="s">
        <v>162</v>
      </c>
      <c r="B662" s="4">
        <v>2020</v>
      </c>
      <c r="C662" s="99">
        <v>43856</v>
      </c>
      <c r="D662" s="4" t="s">
        <v>66</v>
      </c>
      <c r="E662" s="26" t="s">
        <v>540</v>
      </c>
      <c r="F662">
        <v>1</v>
      </c>
      <c r="G662" t="s">
        <v>202</v>
      </c>
      <c r="H662" t="s">
        <v>46</v>
      </c>
      <c r="J662">
        <v>1</v>
      </c>
      <c r="K662">
        <v>2</v>
      </c>
      <c r="L662">
        <v>10.238999999999999</v>
      </c>
      <c r="N662">
        <v>1</v>
      </c>
      <c r="O662">
        <v>10.311999999999999</v>
      </c>
      <c r="Q662">
        <v>1</v>
      </c>
      <c r="R662">
        <v>10.206</v>
      </c>
    </row>
    <row r="663" spans="1:18" x14ac:dyDescent="0.35">
      <c r="A663" s="4" t="s">
        <v>162</v>
      </c>
      <c r="B663" s="4">
        <v>2020</v>
      </c>
      <c r="C663" s="99">
        <v>43856</v>
      </c>
      <c r="D663" s="4" t="s">
        <v>66</v>
      </c>
      <c r="E663" s="26" t="s">
        <v>540</v>
      </c>
      <c r="F663">
        <v>1</v>
      </c>
      <c r="G663" t="s">
        <v>96</v>
      </c>
      <c r="H663" t="s">
        <v>27</v>
      </c>
      <c r="J663">
        <v>3</v>
      </c>
      <c r="K663">
        <v>1</v>
      </c>
      <c r="L663">
        <v>10.218999999999999</v>
      </c>
      <c r="N663">
        <v>2</v>
      </c>
      <c r="O663" t="s">
        <v>536</v>
      </c>
      <c r="Q663">
        <v>2</v>
      </c>
      <c r="R663">
        <v>10.221</v>
      </c>
    </row>
    <row r="664" spans="1:18" x14ac:dyDescent="0.35">
      <c r="A664" s="4" t="s">
        <v>162</v>
      </c>
      <c r="B664" s="4">
        <v>2020</v>
      </c>
      <c r="C664" s="99">
        <v>43856</v>
      </c>
      <c r="D664" s="4" t="s">
        <v>66</v>
      </c>
      <c r="E664" s="26" t="s">
        <v>540</v>
      </c>
      <c r="F664">
        <v>2</v>
      </c>
      <c r="G664" t="s">
        <v>911</v>
      </c>
      <c r="H664" t="s">
        <v>27</v>
      </c>
      <c r="J664">
        <v>2</v>
      </c>
      <c r="K664">
        <v>1</v>
      </c>
      <c r="L664">
        <v>10.185</v>
      </c>
      <c r="N664">
        <v>2</v>
      </c>
      <c r="O664">
        <v>10.319999999999999</v>
      </c>
      <c r="Q664">
        <v>1</v>
      </c>
      <c r="R664">
        <v>10.308</v>
      </c>
    </row>
    <row r="665" spans="1:18" x14ac:dyDescent="0.35">
      <c r="A665" s="4" t="s">
        <v>162</v>
      </c>
      <c r="B665" s="4">
        <v>2020</v>
      </c>
      <c r="C665" s="99">
        <v>43856</v>
      </c>
      <c r="D665" s="4" t="s">
        <v>66</v>
      </c>
      <c r="E665" s="26" t="s">
        <v>540</v>
      </c>
      <c r="F665">
        <v>2</v>
      </c>
      <c r="G665" t="s">
        <v>229</v>
      </c>
      <c r="H665" t="s">
        <v>152</v>
      </c>
      <c r="J665">
        <v>4</v>
      </c>
      <c r="K665">
        <v>2</v>
      </c>
      <c r="L665">
        <v>11.067</v>
      </c>
      <c r="N665">
        <v>1</v>
      </c>
      <c r="O665">
        <v>10.292999999999999</v>
      </c>
      <c r="Q665">
        <v>2</v>
      </c>
      <c r="R665">
        <v>12.875</v>
      </c>
    </row>
    <row r="666" spans="1:18" x14ac:dyDescent="0.35">
      <c r="A666" s="4" t="s">
        <v>162</v>
      </c>
      <c r="B666" s="4">
        <v>2020</v>
      </c>
      <c r="C666" s="99">
        <v>43856</v>
      </c>
      <c r="D666" s="4" t="s">
        <v>66</v>
      </c>
      <c r="E666" s="26" t="s">
        <v>64</v>
      </c>
      <c r="F666" t="s">
        <v>541</v>
      </c>
      <c r="G666" t="s">
        <v>202</v>
      </c>
      <c r="H666" t="s">
        <v>46</v>
      </c>
      <c r="J666">
        <v>1</v>
      </c>
      <c r="K666">
        <v>1</v>
      </c>
      <c r="L666">
        <v>10.388</v>
      </c>
      <c r="N666">
        <v>1</v>
      </c>
      <c r="O666">
        <v>10.29</v>
      </c>
    </row>
    <row r="667" spans="1:18" x14ac:dyDescent="0.35">
      <c r="A667" s="4" t="s">
        <v>162</v>
      </c>
      <c r="B667" s="4">
        <v>2020</v>
      </c>
      <c r="C667" s="99">
        <v>43856</v>
      </c>
      <c r="D667" s="4" t="s">
        <v>66</v>
      </c>
      <c r="E667" s="26" t="s">
        <v>64</v>
      </c>
      <c r="F667" t="s">
        <v>541</v>
      </c>
      <c r="G667" t="s">
        <v>911</v>
      </c>
      <c r="H667" t="s">
        <v>27</v>
      </c>
      <c r="J667">
        <v>2</v>
      </c>
      <c r="K667">
        <v>2</v>
      </c>
      <c r="L667">
        <v>10.468999999999999</v>
      </c>
      <c r="N667">
        <v>2</v>
      </c>
      <c r="O667">
        <v>10.412999999999998</v>
      </c>
    </row>
    <row r="668" spans="1:18" x14ac:dyDescent="0.35">
      <c r="A668" s="4" t="s">
        <v>162</v>
      </c>
      <c r="B668" s="4">
        <v>2020</v>
      </c>
      <c r="C668" s="99">
        <v>43856</v>
      </c>
      <c r="D668" s="4" t="s">
        <v>66</v>
      </c>
      <c r="E668" s="26" t="s">
        <v>64</v>
      </c>
      <c r="F668" t="s">
        <v>542</v>
      </c>
      <c r="G668" t="s">
        <v>96</v>
      </c>
      <c r="H668" t="s">
        <v>27</v>
      </c>
      <c r="J668">
        <v>3</v>
      </c>
      <c r="K668">
        <v>1</v>
      </c>
      <c r="L668">
        <v>10.581</v>
      </c>
      <c r="N668">
        <v>1</v>
      </c>
      <c r="O668">
        <v>10.343</v>
      </c>
    </row>
    <row r="669" spans="1:18" x14ac:dyDescent="0.35">
      <c r="A669" s="4" t="s">
        <v>162</v>
      </c>
      <c r="B669" s="4">
        <v>2020</v>
      </c>
      <c r="C669" s="99">
        <v>43856</v>
      </c>
      <c r="D669" s="4" t="s">
        <v>66</v>
      </c>
      <c r="E669" s="26" t="s">
        <v>64</v>
      </c>
      <c r="F669" t="s">
        <v>542</v>
      </c>
      <c r="G669" t="s">
        <v>229</v>
      </c>
      <c r="H669" t="s">
        <v>152</v>
      </c>
      <c r="J669">
        <v>4</v>
      </c>
      <c r="K669">
        <v>2</v>
      </c>
      <c r="L669">
        <v>10.619</v>
      </c>
      <c r="N669">
        <v>2</v>
      </c>
      <c r="O669">
        <v>11.233000000000001</v>
      </c>
    </row>
    <row r="670" spans="1:18" x14ac:dyDescent="0.35">
      <c r="A670" s="4" t="s">
        <v>217</v>
      </c>
      <c r="B670" s="4">
        <v>2020</v>
      </c>
      <c r="C670" s="99">
        <v>43890</v>
      </c>
      <c r="D670" s="4" t="s">
        <v>20</v>
      </c>
      <c r="E670" s="26" t="s">
        <v>535</v>
      </c>
      <c r="F670">
        <v>1</v>
      </c>
      <c r="G670" t="s">
        <v>196</v>
      </c>
      <c r="H670" t="s">
        <v>52</v>
      </c>
      <c r="J670">
        <v>3</v>
      </c>
      <c r="K670">
        <v>1</v>
      </c>
      <c r="L670">
        <v>9.9760000000000009</v>
      </c>
    </row>
    <row r="671" spans="1:18" x14ac:dyDescent="0.35">
      <c r="A671" s="4" t="s">
        <v>217</v>
      </c>
      <c r="B671" s="4">
        <v>2020</v>
      </c>
      <c r="C671" s="99">
        <v>43890</v>
      </c>
      <c r="D671" s="4" t="s">
        <v>20</v>
      </c>
      <c r="E671" s="26" t="s">
        <v>535</v>
      </c>
      <c r="F671">
        <v>1</v>
      </c>
      <c r="G671" t="s">
        <v>143</v>
      </c>
      <c r="H671" t="s">
        <v>95</v>
      </c>
      <c r="J671">
        <v>28</v>
      </c>
      <c r="K671">
        <v>2</v>
      </c>
      <c r="L671">
        <v>10.255000000000001</v>
      </c>
    </row>
    <row r="672" spans="1:18" x14ac:dyDescent="0.35">
      <c r="A672" s="4" t="s">
        <v>217</v>
      </c>
      <c r="B672" s="4">
        <v>2020</v>
      </c>
      <c r="C672" s="99">
        <v>43890</v>
      </c>
      <c r="D672" s="4" t="s">
        <v>20</v>
      </c>
      <c r="E672" s="26" t="s">
        <v>535</v>
      </c>
      <c r="F672">
        <v>2</v>
      </c>
      <c r="G672" t="s">
        <v>128</v>
      </c>
      <c r="H672" t="s">
        <v>104</v>
      </c>
      <c r="J672">
        <v>10</v>
      </c>
      <c r="K672">
        <v>1</v>
      </c>
      <c r="L672">
        <v>10.087999999999999</v>
      </c>
    </row>
    <row r="673" spans="1:12" x14ac:dyDescent="0.35">
      <c r="A673" s="4" t="s">
        <v>217</v>
      </c>
      <c r="B673" s="4">
        <v>2020</v>
      </c>
      <c r="C673" s="99">
        <v>43890</v>
      </c>
      <c r="D673" s="4" t="s">
        <v>20</v>
      </c>
      <c r="E673" s="26" t="s">
        <v>535</v>
      </c>
      <c r="F673">
        <v>2</v>
      </c>
      <c r="G673" t="s">
        <v>232</v>
      </c>
      <c r="H673" t="s">
        <v>212</v>
      </c>
      <c r="J673">
        <v>27</v>
      </c>
      <c r="K673">
        <v>2</v>
      </c>
      <c r="L673">
        <v>10.180999999999999</v>
      </c>
    </row>
    <row r="674" spans="1:12" x14ac:dyDescent="0.35">
      <c r="A674" s="4" t="s">
        <v>217</v>
      </c>
      <c r="B674" s="4">
        <v>2020</v>
      </c>
      <c r="C674" s="99">
        <v>43890</v>
      </c>
      <c r="D674" s="4" t="s">
        <v>20</v>
      </c>
      <c r="E674" s="26" t="s">
        <v>535</v>
      </c>
      <c r="F674">
        <v>3</v>
      </c>
      <c r="G674" t="s">
        <v>192</v>
      </c>
      <c r="H674" t="s">
        <v>113</v>
      </c>
      <c r="J674">
        <v>11</v>
      </c>
      <c r="K674">
        <v>1</v>
      </c>
      <c r="L674">
        <v>10.234</v>
      </c>
    </row>
    <row r="675" spans="1:12" x14ac:dyDescent="0.35">
      <c r="A675" s="4" t="s">
        <v>217</v>
      </c>
      <c r="B675" s="4">
        <v>2020</v>
      </c>
      <c r="C675" s="99">
        <v>43890</v>
      </c>
      <c r="D675" s="4" t="s">
        <v>20</v>
      </c>
      <c r="E675" s="26" t="s">
        <v>535</v>
      </c>
      <c r="F675">
        <v>3</v>
      </c>
      <c r="G675" t="s">
        <v>955</v>
      </c>
      <c r="H675" t="s">
        <v>35</v>
      </c>
      <c r="J675">
        <v>26</v>
      </c>
      <c r="K675">
        <v>2</v>
      </c>
      <c r="L675">
        <v>11.493</v>
      </c>
    </row>
    <row r="676" spans="1:12" x14ac:dyDescent="0.35">
      <c r="A676" s="4" t="s">
        <v>217</v>
      </c>
      <c r="B676" s="4">
        <v>2020</v>
      </c>
      <c r="C676" s="99">
        <v>43890</v>
      </c>
      <c r="D676" s="4" t="s">
        <v>20</v>
      </c>
      <c r="E676" s="26" t="s">
        <v>535</v>
      </c>
      <c r="F676">
        <v>4</v>
      </c>
      <c r="G676" t="s">
        <v>193</v>
      </c>
      <c r="H676" t="s">
        <v>31</v>
      </c>
      <c r="J676">
        <v>5</v>
      </c>
      <c r="K676">
        <v>1</v>
      </c>
      <c r="L676">
        <v>9.9830000000000005</v>
      </c>
    </row>
    <row r="677" spans="1:12" x14ac:dyDescent="0.35">
      <c r="A677" s="4" t="s">
        <v>217</v>
      </c>
      <c r="B677" s="4">
        <v>2020</v>
      </c>
      <c r="C677" s="99">
        <v>43890</v>
      </c>
      <c r="D677" s="4" t="s">
        <v>20</v>
      </c>
      <c r="E677" s="26" t="s">
        <v>535</v>
      </c>
      <c r="F677">
        <v>4</v>
      </c>
      <c r="G677" t="s">
        <v>295</v>
      </c>
      <c r="H677" t="s">
        <v>23</v>
      </c>
      <c r="J677">
        <v>25</v>
      </c>
      <c r="K677">
        <v>2</v>
      </c>
      <c r="L677">
        <v>10.033000000000001</v>
      </c>
    </row>
    <row r="678" spans="1:12" x14ac:dyDescent="0.35">
      <c r="A678" s="4" t="s">
        <v>217</v>
      </c>
      <c r="B678" s="4">
        <v>2020</v>
      </c>
      <c r="C678" s="99">
        <v>43890</v>
      </c>
      <c r="D678" s="4" t="s">
        <v>20</v>
      </c>
      <c r="E678" s="26" t="s">
        <v>535</v>
      </c>
      <c r="F678">
        <v>5</v>
      </c>
      <c r="G678" t="s">
        <v>911</v>
      </c>
      <c r="H678" t="s">
        <v>27</v>
      </c>
      <c r="J678">
        <v>12</v>
      </c>
      <c r="K678">
        <v>1</v>
      </c>
      <c r="L678">
        <v>10.218</v>
      </c>
    </row>
    <row r="679" spans="1:12" x14ac:dyDescent="0.35">
      <c r="A679" s="4" t="s">
        <v>217</v>
      </c>
      <c r="B679" s="4">
        <v>2020</v>
      </c>
      <c r="C679" s="99">
        <v>43890</v>
      </c>
      <c r="D679" s="4" t="s">
        <v>20</v>
      </c>
      <c r="E679" s="26" t="s">
        <v>535</v>
      </c>
      <c r="F679">
        <v>5</v>
      </c>
      <c r="G679" t="s">
        <v>201</v>
      </c>
      <c r="H679" t="s">
        <v>39</v>
      </c>
      <c r="J679">
        <v>24</v>
      </c>
      <c r="K679">
        <v>2</v>
      </c>
      <c r="L679">
        <v>10.382999999999999</v>
      </c>
    </row>
    <row r="680" spans="1:12" x14ac:dyDescent="0.35">
      <c r="A680" s="4" t="s">
        <v>217</v>
      </c>
      <c r="B680" s="4">
        <v>2020</v>
      </c>
      <c r="C680" s="99">
        <v>43890</v>
      </c>
      <c r="D680" s="4" t="s">
        <v>20</v>
      </c>
      <c r="E680" s="26" t="s">
        <v>535</v>
      </c>
      <c r="F680">
        <v>6</v>
      </c>
      <c r="G680" t="s">
        <v>953</v>
      </c>
      <c r="H680" t="s">
        <v>29</v>
      </c>
      <c r="J680">
        <v>6</v>
      </c>
      <c r="K680">
        <v>1</v>
      </c>
      <c r="L680">
        <v>10.135</v>
      </c>
    </row>
    <row r="681" spans="1:12" x14ac:dyDescent="0.35">
      <c r="A681" s="4" t="s">
        <v>217</v>
      </c>
      <c r="B681" s="4">
        <v>2020</v>
      </c>
      <c r="C681" s="99">
        <v>43890</v>
      </c>
      <c r="D681" s="4" t="s">
        <v>20</v>
      </c>
      <c r="E681" s="26" t="s">
        <v>535</v>
      </c>
      <c r="F681">
        <v>6</v>
      </c>
      <c r="G681" t="s">
        <v>100</v>
      </c>
      <c r="H681" t="s">
        <v>44</v>
      </c>
      <c r="J681">
        <v>23</v>
      </c>
      <c r="K681">
        <v>2</v>
      </c>
      <c r="L681">
        <v>10.17</v>
      </c>
    </row>
    <row r="682" spans="1:12" x14ac:dyDescent="0.35">
      <c r="A682" s="4" t="s">
        <v>217</v>
      </c>
      <c r="B682" s="4">
        <v>2020</v>
      </c>
      <c r="C682" s="99">
        <v>43890</v>
      </c>
      <c r="D682" s="4" t="s">
        <v>20</v>
      </c>
      <c r="E682" s="26" t="s">
        <v>535</v>
      </c>
      <c r="F682">
        <v>7</v>
      </c>
      <c r="G682" t="s">
        <v>954</v>
      </c>
      <c r="H682" t="s">
        <v>23</v>
      </c>
      <c r="J682">
        <v>7</v>
      </c>
      <c r="K682">
        <v>1</v>
      </c>
      <c r="L682">
        <v>10.3</v>
      </c>
    </row>
    <row r="683" spans="1:12" x14ac:dyDescent="0.35">
      <c r="A683" s="4" t="s">
        <v>217</v>
      </c>
      <c r="B683" s="4">
        <v>2020</v>
      </c>
      <c r="C683" s="99">
        <v>43890</v>
      </c>
      <c r="D683" s="4" t="s">
        <v>20</v>
      </c>
      <c r="E683" s="26" t="s">
        <v>535</v>
      </c>
      <c r="F683">
        <v>7</v>
      </c>
      <c r="G683" t="s">
        <v>105</v>
      </c>
      <c r="H683" t="s">
        <v>39</v>
      </c>
      <c r="J683">
        <v>22</v>
      </c>
      <c r="K683">
        <v>2</v>
      </c>
      <c r="L683">
        <v>10.341000000000001</v>
      </c>
    </row>
    <row r="684" spans="1:12" x14ac:dyDescent="0.35">
      <c r="A684" s="4" t="s">
        <v>217</v>
      </c>
      <c r="B684" s="4">
        <v>2020</v>
      </c>
      <c r="C684" s="99">
        <v>43890</v>
      </c>
      <c r="D684" s="4" t="s">
        <v>20</v>
      </c>
      <c r="E684" s="26" t="s">
        <v>535</v>
      </c>
      <c r="F684">
        <v>8</v>
      </c>
      <c r="G684" t="s">
        <v>755</v>
      </c>
      <c r="H684" t="s">
        <v>109</v>
      </c>
      <c r="J684">
        <v>16</v>
      </c>
      <c r="K684">
        <v>1</v>
      </c>
      <c r="L684">
        <v>10.093999999999999</v>
      </c>
    </row>
    <row r="685" spans="1:12" x14ac:dyDescent="0.35">
      <c r="A685" s="4" t="s">
        <v>217</v>
      </c>
      <c r="B685" s="4">
        <v>2020</v>
      </c>
      <c r="C685" s="99">
        <v>43890</v>
      </c>
      <c r="D685" s="4" t="s">
        <v>20</v>
      </c>
      <c r="E685" s="26" t="s">
        <v>535</v>
      </c>
      <c r="F685">
        <v>8</v>
      </c>
      <c r="G685" t="s">
        <v>754</v>
      </c>
      <c r="H685" t="s">
        <v>27</v>
      </c>
      <c r="J685">
        <v>17</v>
      </c>
      <c r="K685">
        <v>2</v>
      </c>
      <c r="L685">
        <v>10.1</v>
      </c>
    </row>
    <row r="686" spans="1:12" x14ac:dyDescent="0.35">
      <c r="A686" s="4" t="s">
        <v>217</v>
      </c>
      <c r="B686" s="4">
        <v>2020</v>
      </c>
      <c r="C686" s="99">
        <v>43890</v>
      </c>
      <c r="D686" s="4" t="s">
        <v>20</v>
      </c>
      <c r="E686" s="26" t="s">
        <v>535</v>
      </c>
      <c r="F686">
        <v>9</v>
      </c>
      <c r="G686" t="s">
        <v>257</v>
      </c>
      <c r="H686" t="s">
        <v>31</v>
      </c>
      <c r="J686">
        <v>8</v>
      </c>
      <c r="K686">
        <v>1</v>
      </c>
      <c r="L686">
        <v>9.9979999999999993</v>
      </c>
    </row>
    <row r="687" spans="1:12" x14ac:dyDescent="0.35">
      <c r="A687" s="4" t="s">
        <v>217</v>
      </c>
      <c r="B687" s="4">
        <v>2020</v>
      </c>
      <c r="C687" s="99">
        <v>43890</v>
      </c>
      <c r="D687" s="4" t="s">
        <v>20</v>
      </c>
      <c r="E687" s="26" t="s">
        <v>535</v>
      </c>
      <c r="F687">
        <v>9</v>
      </c>
      <c r="G687" t="s">
        <v>174</v>
      </c>
      <c r="H687" t="s">
        <v>37</v>
      </c>
      <c r="J687">
        <v>21</v>
      </c>
      <c r="K687">
        <v>2</v>
      </c>
      <c r="L687">
        <v>10.091999999999999</v>
      </c>
    </row>
    <row r="688" spans="1:12" x14ac:dyDescent="0.35">
      <c r="A688" s="4" t="s">
        <v>217</v>
      </c>
      <c r="B688" s="4">
        <v>2020</v>
      </c>
      <c r="C688" s="99">
        <v>43890</v>
      </c>
      <c r="D688" s="4" t="s">
        <v>20</v>
      </c>
      <c r="E688" s="26" t="s">
        <v>535</v>
      </c>
      <c r="F688">
        <v>10</v>
      </c>
      <c r="G688" t="s">
        <v>93</v>
      </c>
      <c r="H688" t="s">
        <v>52</v>
      </c>
      <c r="J688">
        <v>13</v>
      </c>
      <c r="K688">
        <v>1</v>
      </c>
      <c r="L688">
        <v>9.9309999999999992</v>
      </c>
    </row>
    <row r="689" spans="1:12" x14ac:dyDescent="0.35">
      <c r="A689" s="4" t="s">
        <v>217</v>
      </c>
      <c r="B689" s="4">
        <v>2020</v>
      </c>
      <c r="C689" s="99">
        <v>43890</v>
      </c>
      <c r="D689" s="4" t="s">
        <v>20</v>
      </c>
      <c r="E689" s="26" t="s">
        <v>535</v>
      </c>
      <c r="F689">
        <v>10</v>
      </c>
      <c r="G689" t="s">
        <v>112</v>
      </c>
      <c r="H689" t="s">
        <v>113</v>
      </c>
      <c r="J689">
        <v>20</v>
      </c>
      <c r="K689">
        <v>2</v>
      </c>
      <c r="L689">
        <v>9.9629999999999992</v>
      </c>
    </row>
    <row r="690" spans="1:12" x14ac:dyDescent="0.35">
      <c r="A690" s="4" t="s">
        <v>217</v>
      </c>
      <c r="B690" s="4">
        <v>2020</v>
      </c>
      <c r="C690" s="99">
        <v>43890</v>
      </c>
      <c r="D690" s="4" t="s">
        <v>20</v>
      </c>
      <c r="E690" s="26" t="s">
        <v>535</v>
      </c>
      <c r="F690">
        <v>11</v>
      </c>
      <c r="G690" t="s">
        <v>129</v>
      </c>
      <c r="H690" t="s">
        <v>35</v>
      </c>
      <c r="J690">
        <v>14</v>
      </c>
      <c r="K690">
        <v>1</v>
      </c>
      <c r="L690">
        <v>9.9930000000000003</v>
      </c>
    </row>
    <row r="691" spans="1:12" x14ac:dyDescent="0.35">
      <c r="A691" s="4" t="s">
        <v>217</v>
      </c>
      <c r="B691" s="4">
        <v>2020</v>
      </c>
      <c r="C691" s="99">
        <v>43890</v>
      </c>
      <c r="D691" s="4" t="s">
        <v>20</v>
      </c>
      <c r="E691" s="26" t="s">
        <v>535</v>
      </c>
      <c r="F691">
        <v>11</v>
      </c>
      <c r="G691" t="s">
        <v>756</v>
      </c>
      <c r="H691" t="s">
        <v>82</v>
      </c>
      <c r="J691">
        <v>19</v>
      </c>
      <c r="K691">
        <v>2</v>
      </c>
      <c r="L691">
        <v>10.089</v>
      </c>
    </row>
    <row r="692" spans="1:12" x14ac:dyDescent="0.35">
      <c r="A692" s="4" t="s">
        <v>217</v>
      </c>
      <c r="B692" s="4">
        <v>2020</v>
      </c>
      <c r="C692" s="99">
        <v>43890</v>
      </c>
      <c r="D692" s="4" t="s">
        <v>20</v>
      </c>
      <c r="E692" s="26" t="s">
        <v>535</v>
      </c>
      <c r="F692">
        <v>12</v>
      </c>
      <c r="G692" t="s">
        <v>242</v>
      </c>
      <c r="H692" t="s">
        <v>102</v>
      </c>
      <c r="J692">
        <v>15</v>
      </c>
      <c r="K692">
        <v>1</v>
      </c>
      <c r="L692">
        <v>10.005000000000001</v>
      </c>
    </row>
    <row r="693" spans="1:12" x14ac:dyDescent="0.35">
      <c r="A693" s="4" t="s">
        <v>217</v>
      </c>
      <c r="B693" s="4">
        <v>2020</v>
      </c>
      <c r="C693" s="99">
        <v>43890</v>
      </c>
      <c r="D693" s="4" t="s">
        <v>20</v>
      </c>
      <c r="E693" s="26" t="s">
        <v>535</v>
      </c>
      <c r="F693">
        <v>12</v>
      </c>
      <c r="G693" t="s">
        <v>101</v>
      </c>
      <c r="H693" t="s">
        <v>102</v>
      </c>
      <c r="J693">
        <v>18</v>
      </c>
      <c r="K693">
        <v>2</v>
      </c>
      <c r="L693">
        <v>10.077</v>
      </c>
    </row>
    <row r="694" spans="1:12" x14ac:dyDescent="0.35">
      <c r="A694" s="4" t="s">
        <v>217</v>
      </c>
      <c r="B694" s="4">
        <v>2020</v>
      </c>
      <c r="C694" s="99">
        <v>43890</v>
      </c>
      <c r="D694" s="4" t="s">
        <v>20</v>
      </c>
      <c r="E694" s="26" t="s">
        <v>538</v>
      </c>
      <c r="F694">
        <v>1</v>
      </c>
      <c r="G694" t="s">
        <v>92</v>
      </c>
      <c r="H694" t="s">
        <v>23</v>
      </c>
      <c r="J694">
        <v>1</v>
      </c>
      <c r="K694">
        <v>1</v>
      </c>
      <c r="L694">
        <v>9.9480000000000004</v>
      </c>
    </row>
    <row r="695" spans="1:12" x14ac:dyDescent="0.35">
      <c r="A695" s="4" t="s">
        <v>217</v>
      </c>
      <c r="B695" s="4">
        <v>2020</v>
      </c>
      <c r="C695" s="99">
        <v>43890</v>
      </c>
      <c r="D695" s="4" t="s">
        <v>20</v>
      </c>
      <c r="E695" s="26" t="s">
        <v>538</v>
      </c>
      <c r="F695">
        <v>1</v>
      </c>
      <c r="G695" t="s">
        <v>242</v>
      </c>
      <c r="H695" t="s">
        <v>102</v>
      </c>
      <c r="J695">
        <v>15</v>
      </c>
      <c r="K695">
        <v>2</v>
      </c>
      <c r="L695">
        <v>10.295</v>
      </c>
    </row>
    <row r="696" spans="1:12" x14ac:dyDescent="0.35">
      <c r="A696" s="4" t="s">
        <v>217</v>
      </c>
      <c r="B696" s="4">
        <v>2020</v>
      </c>
      <c r="C696" s="99">
        <v>43890</v>
      </c>
      <c r="D696" s="4" t="s">
        <v>20</v>
      </c>
      <c r="E696" s="26" t="s">
        <v>538</v>
      </c>
      <c r="F696">
        <v>2</v>
      </c>
      <c r="G696" t="s">
        <v>22</v>
      </c>
      <c r="H696" t="s">
        <v>23</v>
      </c>
      <c r="J696">
        <v>2</v>
      </c>
      <c r="K696">
        <v>1</v>
      </c>
      <c r="L696">
        <v>9.8079999999999998</v>
      </c>
    </row>
    <row r="697" spans="1:12" x14ac:dyDescent="0.35">
      <c r="A697" s="4" t="s">
        <v>217</v>
      </c>
      <c r="B697" s="4">
        <v>2020</v>
      </c>
      <c r="C697" s="99">
        <v>43890</v>
      </c>
      <c r="D697" s="4" t="s">
        <v>20</v>
      </c>
      <c r="E697" s="26" t="s">
        <v>538</v>
      </c>
      <c r="F697">
        <v>2</v>
      </c>
      <c r="G697" t="s">
        <v>129</v>
      </c>
      <c r="H697" t="s">
        <v>35</v>
      </c>
      <c r="J697">
        <v>14</v>
      </c>
      <c r="K697">
        <v>2</v>
      </c>
      <c r="L697">
        <v>9.8569999999999993</v>
      </c>
    </row>
    <row r="698" spans="1:12" x14ac:dyDescent="0.35">
      <c r="A698" s="4" t="s">
        <v>217</v>
      </c>
      <c r="B698" s="4">
        <v>2020</v>
      </c>
      <c r="C698" s="99">
        <v>43890</v>
      </c>
      <c r="D698" s="4" t="s">
        <v>20</v>
      </c>
      <c r="E698" s="26" t="s">
        <v>538</v>
      </c>
      <c r="F698">
        <v>3</v>
      </c>
      <c r="G698" t="s">
        <v>202</v>
      </c>
      <c r="H698" t="s">
        <v>46</v>
      </c>
      <c r="J698">
        <v>4</v>
      </c>
      <c r="K698">
        <v>1</v>
      </c>
      <c r="L698">
        <v>9.9450000000000003</v>
      </c>
    </row>
    <row r="699" spans="1:12" x14ac:dyDescent="0.35">
      <c r="A699" s="4" t="s">
        <v>217</v>
      </c>
      <c r="B699" s="4">
        <v>2020</v>
      </c>
      <c r="C699" s="99">
        <v>43890</v>
      </c>
      <c r="D699" s="4" t="s">
        <v>20</v>
      </c>
      <c r="E699" s="26" t="s">
        <v>538</v>
      </c>
      <c r="F699">
        <v>3</v>
      </c>
      <c r="G699" t="s">
        <v>93</v>
      </c>
      <c r="H699" t="s">
        <v>52</v>
      </c>
      <c r="J699">
        <v>13</v>
      </c>
      <c r="K699">
        <v>2</v>
      </c>
      <c r="L699">
        <v>9.9459999999999997</v>
      </c>
    </row>
    <row r="700" spans="1:12" x14ac:dyDescent="0.35">
      <c r="A700" s="4" t="s">
        <v>217</v>
      </c>
      <c r="B700" s="4">
        <v>2020</v>
      </c>
      <c r="C700" s="99">
        <v>43890</v>
      </c>
      <c r="D700" s="4" t="s">
        <v>20</v>
      </c>
      <c r="E700" s="26" t="s">
        <v>538</v>
      </c>
      <c r="F700">
        <v>4</v>
      </c>
      <c r="G700" t="s">
        <v>257</v>
      </c>
      <c r="H700" t="s">
        <v>31</v>
      </c>
      <c r="J700">
        <v>8</v>
      </c>
      <c r="K700">
        <v>1</v>
      </c>
      <c r="L700">
        <v>9.782</v>
      </c>
    </row>
    <row r="701" spans="1:12" x14ac:dyDescent="0.35">
      <c r="A701" s="4" t="s">
        <v>217</v>
      </c>
      <c r="B701" s="4">
        <v>2020</v>
      </c>
      <c r="C701" s="99">
        <v>43890</v>
      </c>
      <c r="D701" s="4" t="s">
        <v>20</v>
      </c>
      <c r="E701" s="26" t="s">
        <v>538</v>
      </c>
      <c r="F701">
        <v>4</v>
      </c>
      <c r="G701" t="s">
        <v>197</v>
      </c>
      <c r="H701" t="s">
        <v>198</v>
      </c>
      <c r="J701">
        <v>9</v>
      </c>
      <c r="K701">
        <v>2</v>
      </c>
      <c r="L701">
        <v>10.178000000000001</v>
      </c>
    </row>
    <row r="702" spans="1:12" x14ac:dyDescent="0.35">
      <c r="A702" s="4" t="s">
        <v>217</v>
      </c>
      <c r="B702" s="4">
        <v>2020</v>
      </c>
      <c r="C702" s="99">
        <v>43890</v>
      </c>
      <c r="D702" s="4" t="s">
        <v>20</v>
      </c>
      <c r="E702" s="26" t="s">
        <v>538</v>
      </c>
      <c r="F702">
        <v>5</v>
      </c>
      <c r="G702" t="s">
        <v>196</v>
      </c>
      <c r="H702" t="s">
        <v>52</v>
      </c>
      <c r="J702">
        <v>3</v>
      </c>
      <c r="K702">
        <v>1</v>
      </c>
      <c r="L702">
        <v>10.145</v>
      </c>
    </row>
    <row r="703" spans="1:12" x14ac:dyDescent="0.35">
      <c r="A703" s="4" t="s">
        <v>217</v>
      </c>
      <c r="B703" s="4">
        <v>2020</v>
      </c>
      <c r="C703" s="99">
        <v>43890</v>
      </c>
      <c r="D703" s="4" t="s">
        <v>20</v>
      </c>
      <c r="E703" s="26" t="s">
        <v>538</v>
      </c>
      <c r="F703">
        <v>5</v>
      </c>
      <c r="G703" t="s">
        <v>755</v>
      </c>
      <c r="H703" t="s">
        <v>109</v>
      </c>
      <c r="J703">
        <v>16</v>
      </c>
      <c r="K703">
        <v>2</v>
      </c>
      <c r="L703">
        <v>10.264999999999999</v>
      </c>
    </row>
    <row r="704" spans="1:12" x14ac:dyDescent="0.35">
      <c r="A704" s="4" t="s">
        <v>217</v>
      </c>
      <c r="B704" s="4">
        <v>2020</v>
      </c>
      <c r="C704" s="99">
        <v>43890</v>
      </c>
      <c r="D704" s="4" t="s">
        <v>20</v>
      </c>
      <c r="E704" s="26" t="s">
        <v>538</v>
      </c>
      <c r="F704">
        <v>6</v>
      </c>
      <c r="G704" t="s">
        <v>954</v>
      </c>
      <c r="H704" t="s">
        <v>23</v>
      </c>
      <c r="J704">
        <v>7</v>
      </c>
      <c r="K704">
        <v>1</v>
      </c>
      <c r="L704">
        <v>10.191000000000001</v>
      </c>
    </row>
    <row r="705" spans="1:15" x14ac:dyDescent="0.35">
      <c r="A705" s="4" t="s">
        <v>217</v>
      </c>
      <c r="B705" s="4">
        <v>2020</v>
      </c>
      <c r="C705" s="99">
        <v>43890</v>
      </c>
      <c r="D705" s="4" t="s">
        <v>20</v>
      </c>
      <c r="E705" s="26" t="s">
        <v>538</v>
      </c>
      <c r="F705">
        <v>6</v>
      </c>
      <c r="G705" t="s">
        <v>128</v>
      </c>
      <c r="H705" t="s">
        <v>104</v>
      </c>
      <c r="J705">
        <v>10</v>
      </c>
      <c r="K705">
        <v>2</v>
      </c>
      <c r="L705">
        <v>10.239000000000001</v>
      </c>
    </row>
    <row r="706" spans="1:15" x14ac:dyDescent="0.35">
      <c r="A706" s="4" t="s">
        <v>217</v>
      </c>
      <c r="B706" s="4">
        <v>2020</v>
      </c>
      <c r="C706" s="99">
        <v>43890</v>
      </c>
      <c r="D706" s="4" t="s">
        <v>20</v>
      </c>
      <c r="E706" s="26" t="s">
        <v>538</v>
      </c>
      <c r="F706">
        <v>7</v>
      </c>
      <c r="G706" t="s">
        <v>953</v>
      </c>
      <c r="H706" t="s">
        <v>29</v>
      </c>
      <c r="J706">
        <v>6</v>
      </c>
      <c r="K706">
        <v>1</v>
      </c>
      <c r="L706">
        <v>10.053000000000001</v>
      </c>
    </row>
    <row r="707" spans="1:15" x14ac:dyDescent="0.35">
      <c r="A707" s="4" t="s">
        <v>217</v>
      </c>
      <c r="B707" s="4">
        <v>2020</v>
      </c>
      <c r="C707" s="99">
        <v>43890</v>
      </c>
      <c r="D707" s="4" t="s">
        <v>20</v>
      </c>
      <c r="E707" s="26" t="s">
        <v>538</v>
      </c>
      <c r="F707">
        <v>7</v>
      </c>
      <c r="G707" t="s">
        <v>192</v>
      </c>
      <c r="H707" t="s">
        <v>113</v>
      </c>
      <c r="J707">
        <v>11</v>
      </c>
      <c r="K707">
        <v>2</v>
      </c>
      <c r="L707">
        <v>10.100000000000001</v>
      </c>
    </row>
    <row r="708" spans="1:15" x14ac:dyDescent="0.35">
      <c r="A708" s="4" t="s">
        <v>217</v>
      </c>
      <c r="B708" s="4">
        <v>2020</v>
      </c>
      <c r="C708" s="99">
        <v>43890</v>
      </c>
      <c r="D708" s="4" t="s">
        <v>20</v>
      </c>
      <c r="E708" s="26" t="s">
        <v>538</v>
      </c>
      <c r="F708">
        <v>8</v>
      </c>
      <c r="G708" t="s">
        <v>193</v>
      </c>
      <c r="H708" t="s">
        <v>31</v>
      </c>
      <c r="J708">
        <v>5</v>
      </c>
      <c r="K708">
        <v>1</v>
      </c>
      <c r="L708">
        <v>10.003</v>
      </c>
    </row>
    <row r="709" spans="1:15" x14ac:dyDescent="0.35">
      <c r="A709" s="4" t="s">
        <v>217</v>
      </c>
      <c r="B709" s="4">
        <v>2020</v>
      </c>
      <c r="C709" s="99">
        <v>43890</v>
      </c>
      <c r="D709" s="4" t="s">
        <v>20</v>
      </c>
      <c r="E709" s="26" t="s">
        <v>538</v>
      </c>
      <c r="F709">
        <v>8</v>
      </c>
      <c r="G709" t="s">
        <v>911</v>
      </c>
      <c r="H709" t="s">
        <v>27</v>
      </c>
      <c r="J709">
        <v>12</v>
      </c>
      <c r="K709">
        <v>2</v>
      </c>
      <c r="L709">
        <v>10.074</v>
      </c>
    </row>
    <row r="710" spans="1:15" x14ac:dyDescent="0.35">
      <c r="A710" s="4" t="s">
        <v>217</v>
      </c>
      <c r="B710" s="4">
        <v>2020</v>
      </c>
      <c r="C710" s="99">
        <v>43890</v>
      </c>
      <c r="D710" s="4" t="s">
        <v>20</v>
      </c>
      <c r="E710" s="26" t="s">
        <v>539</v>
      </c>
      <c r="F710">
        <v>1</v>
      </c>
      <c r="G710" t="s">
        <v>92</v>
      </c>
      <c r="H710" t="s">
        <v>23</v>
      </c>
      <c r="J710">
        <v>1</v>
      </c>
      <c r="K710">
        <v>1</v>
      </c>
      <c r="L710">
        <v>9.9740000000000002</v>
      </c>
      <c r="N710">
        <v>1</v>
      </c>
      <c r="O710">
        <v>9.7829999999999995</v>
      </c>
    </row>
    <row r="711" spans="1:15" x14ac:dyDescent="0.35">
      <c r="A711" s="4" t="s">
        <v>217</v>
      </c>
      <c r="B711" s="4">
        <v>2020</v>
      </c>
      <c r="C711" s="99">
        <v>43890</v>
      </c>
      <c r="D711" s="4" t="s">
        <v>20</v>
      </c>
      <c r="E711" s="26" t="s">
        <v>539</v>
      </c>
      <c r="F711">
        <v>1</v>
      </c>
      <c r="G711" t="s">
        <v>193</v>
      </c>
      <c r="H711" t="s">
        <v>31</v>
      </c>
      <c r="J711">
        <v>5</v>
      </c>
      <c r="K711">
        <v>2</v>
      </c>
      <c r="L711">
        <v>10.08</v>
      </c>
      <c r="N711">
        <v>2</v>
      </c>
      <c r="O711">
        <v>9.9339999999999993</v>
      </c>
    </row>
    <row r="712" spans="1:15" x14ac:dyDescent="0.35">
      <c r="A712" s="4" t="s">
        <v>217</v>
      </c>
      <c r="B712" s="4">
        <v>2020</v>
      </c>
      <c r="C712" s="99">
        <v>43890</v>
      </c>
      <c r="D712" s="4" t="s">
        <v>20</v>
      </c>
      <c r="E712" s="26" t="s">
        <v>539</v>
      </c>
      <c r="F712">
        <v>2</v>
      </c>
      <c r="G712" t="s">
        <v>22</v>
      </c>
      <c r="H712" t="s">
        <v>23</v>
      </c>
      <c r="J712">
        <v>2</v>
      </c>
      <c r="K712">
        <v>1</v>
      </c>
      <c r="L712">
        <v>9.89</v>
      </c>
      <c r="N712">
        <v>1</v>
      </c>
      <c r="O712">
        <v>9.7759999999999998</v>
      </c>
    </row>
    <row r="713" spans="1:15" x14ac:dyDescent="0.35">
      <c r="A713" s="4" t="s">
        <v>217</v>
      </c>
      <c r="B713" s="4">
        <v>2020</v>
      </c>
      <c r="C713" s="99">
        <v>43890</v>
      </c>
      <c r="D713" s="4" t="s">
        <v>20</v>
      </c>
      <c r="E713" s="26" t="s">
        <v>539</v>
      </c>
      <c r="F713">
        <v>2</v>
      </c>
      <c r="G713" t="s">
        <v>953</v>
      </c>
      <c r="H713" t="s">
        <v>29</v>
      </c>
      <c r="J713">
        <v>6</v>
      </c>
      <c r="K713">
        <v>2</v>
      </c>
      <c r="L713">
        <v>10.016</v>
      </c>
      <c r="N713">
        <v>2</v>
      </c>
      <c r="O713">
        <v>9.9260000000000002</v>
      </c>
    </row>
    <row r="714" spans="1:15" x14ac:dyDescent="0.35">
      <c r="A714" s="4" t="s">
        <v>217</v>
      </c>
      <c r="B714" s="4">
        <v>2020</v>
      </c>
      <c r="C714" s="99">
        <v>43890</v>
      </c>
      <c r="D714" s="4" t="s">
        <v>20</v>
      </c>
      <c r="E714" s="26" t="s">
        <v>539</v>
      </c>
      <c r="F714">
        <v>3</v>
      </c>
      <c r="G714" t="s">
        <v>202</v>
      </c>
      <c r="H714" t="s">
        <v>46</v>
      </c>
      <c r="J714">
        <v>4</v>
      </c>
      <c r="K714">
        <v>1</v>
      </c>
      <c r="L714">
        <v>10.085000000000001</v>
      </c>
      <c r="N714">
        <v>1</v>
      </c>
      <c r="O714">
        <v>10.073</v>
      </c>
    </row>
    <row r="715" spans="1:15" x14ac:dyDescent="0.35">
      <c r="A715" s="4" t="s">
        <v>217</v>
      </c>
      <c r="B715" s="4">
        <v>2020</v>
      </c>
      <c r="C715" s="99">
        <v>43890</v>
      </c>
      <c r="D715" s="4" t="s">
        <v>20</v>
      </c>
      <c r="E715" s="26" t="s">
        <v>539</v>
      </c>
      <c r="F715">
        <v>3</v>
      </c>
      <c r="G715" t="s">
        <v>954</v>
      </c>
      <c r="H715" t="s">
        <v>23</v>
      </c>
      <c r="J715">
        <v>7</v>
      </c>
      <c r="K715">
        <v>2</v>
      </c>
      <c r="L715">
        <v>10.216000000000001</v>
      </c>
      <c r="N715">
        <v>2</v>
      </c>
      <c r="O715">
        <v>10.258000000000001</v>
      </c>
    </row>
    <row r="716" spans="1:15" x14ac:dyDescent="0.35">
      <c r="A716" s="4" t="s">
        <v>217</v>
      </c>
      <c r="B716" s="4">
        <v>2020</v>
      </c>
      <c r="C716" s="99">
        <v>43890</v>
      </c>
      <c r="D716" s="4" t="s">
        <v>20</v>
      </c>
      <c r="E716" s="26" t="s">
        <v>539</v>
      </c>
      <c r="F716">
        <v>4</v>
      </c>
      <c r="G716" t="s">
        <v>196</v>
      </c>
      <c r="H716" t="s">
        <v>52</v>
      </c>
      <c r="J716">
        <v>3</v>
      </c>
      <c r="K716">
        <v>1</v>
      </c>
      <c r="L716">
        <v>9.9979999999999993</v>
      </c>
      <c r="N716">
        <v>1</v>
      </c>
      <c r="O716">
        <v>10.071</v>
      </c>
    </row>
    <row r="717" spans="1:15" x14ac:dyDescent="0.35">
      <c r="A717" s="4" t="s">
        <v>217</v>
      </c>
      <c r="B717" s="4">
        <v>2020</v>
      </c>
      <c r="C717" s="99">
        <v>43890</v>
      </c>
      <c r="D717" s="4" t="s">
        <v>20</v>
      </c>
      <c r="E717" s="26" t="s">
        <v>539</v>
      </c>
      <c r="F717">
        <v>4</v>
      </c>
      <c r="G717" t="s">
        <v>257</v>
      </c>
      <c r="H717" t="s">
        <v>31</v>
      </c>
      <c r="J717">
        <v>8</v>
      </c>
      <c r="K717">
        <v>2</v>
      </c>
      <c r="L717">
        <v>10.081</v>
      </c>
      <c r="N717">
        <v>2</v>
      </c>
      <c r="O717">
        <v>10.071</v>
      </c>
    </row>
    <row r="718" spans="1:15" x14ac:dyDescent="0.35">
      <c r="A718" s="4" t="s">
        <v>217</v>
      </c>
      <c r="B718" s="4">
        <v>2020</v>
      </c>
      <c r="C718" s="99">
        <v>43890</v>
      </c>
      <c r="D718" s="4" t="s">
        <v>20</v>
      </c>
      <c r="E718" s="26" t="s">
        <v>540</v>
      </c>
      <c r="F718">
        <v>1</v>
      </c>
      <c r="G718" t="s">
        <v>92</v>
      </c>
      <c r="H718" t="s">
        <v>23</v>
      </c>
      <c r="J718">
        <v>1</v>
      </c>
      <c r="K718">
        <v>1</v>
      </c>
      <c r="L718">
        <v>9.8420000000000005</v>
      </c>
      <c r="N718">
        <v>1</v>
      </c>
      <c r="O718">
        <v>9.9039999999999999</v>
      </c>
    </row>
    <row r="719" spans="1:15" x14ac:dyDescent="0.35">
      <c r="A719" s="4" t="s">
        <v>217</v>
      </c>
      <c r="B719" s="4">
        <v>2020</v>
      </c>
      <c r="C719" s="99">
        <v>43890</v>
      </c>
      <c r="D719" s="4" t="s">
        <v>20</v>
      </c>
      <c r="E719" s="26" t="s">
        <v>540</v>
      </c>
      <c r="F719">
        <v>1</v>
      </c>
      <c r="G719" t="s">
        <v>196</v>
      </c>
      <c r="H719" t="s">
        <v>52</v>
      </c>
      <c r="J719">
        <v>3</v>
      </c>
      <c r="K719">
        <v>2</v>
      </c>
      <c r="L719">
        <v>10.317</v>
      </c>
      <c r="N719">
        <v>2</v>
      </c>
      <c r="O719">
        <v>10.234</v>
      </c>
    </row>
    <row r="720" spans="1:15" x14ac:dyDescent="0.35">
      <c r="A720" s="4" t="s">
        <v>217</v>
      </c>
      <c r="B720" s="4">
        <v>2020</v>
      </c>
      <c r="C720" s="99">
        <v>43890</v>
      </c>
      <c r="D720" s="4" t="s">
        <v>20</v>
      </c>
      <c r="E720" s="26" t="s">
        <v>540</v>
      </c>
      <c r="F720">
        <v>2</v>
      </c>
      <c r="G720" t="s">
        <v>22</v>
      </c>
      <c r="H720" t="s">
        <v>23</v>
      </c>
      <c r="J720">
        <v>2</v>
      </c>
      <c r="K720">
        <v>1</v>
      </c>
      <c r="L720">
        <v>9.7609999999999992</v>
      </c>
      <c r="N720">
        <v>1</v>
      </c>
      <c r="O720">
        <v>9.8079999999999998</v>
      </c>
    </row>
    <row r="721" spans="1:15" x14ac:dyDescent="0.35">
      <c r="A721" s="4" t="s">
        <v>217</v>
      </c>
      <c r="B721" s="4">
        <v>2020</v>
      </c>
      <c r="C721" s="99">
        <v>43890</v>
      </c>
      <c r="D721" s="4" t="s">
        <v>20</v>
      </c>
      <c r="E721" s="26" t="s">
        <v>540</v>
      </c>
      <c r="F721">
        <v>2</v>
      </c>
      <c r="G721" t="s">
        <v>202</v>
      </c>
      <c r="H721" t="s">
        <v>46</v>
      </c>
      <c r="J721">
        <v>4</v>
      </c>
      <c r="K721">
        <v>2</v>
      </c>
      <c r="L721">
        <v>10.414</v>
      </c>
      <c r="N721">
        <v>2</v>
      </c>
      <c r="O721">
        <v>9.9209999999999994</v>
      </c>
    </row>
    <row r="722" spans="1:15" x14ac:dyDescent="0.35">
      <c r="A722" s="4" t="s">
        <v>217</v>
      </c>
      <c r="B722" s="4">
        <v>2020</v>
      </c>
      <c r="C722" s="99">
        <v>43890</v>
      </c>
      <c r="D722" s="4" t="s">
        <v>20</v>
      </c>
      <c r="E722" s="26" t="s">
        <v>64</v>
      </c>
      <c r="F722" t="s">
        <v>541</v>
      </c>
      <c r="G722" t="s">
        <v>92</v>
      </c>
      <c r="H722" t="s">
        <v>23</v>
      </c>
      <c r="J722">
        <v>1</v>
      </c>
      <c r="K722">
        <v>1</v>
      </c>
      <c r="L722">
        <v>9.7899999999999991</v>
      </c>
      <c r="N722">
        <v>1</v>
      </c>
      <c r="O722">
        <v>9.6910000000000007</v>
      </c>
    </row>
    <row r="723" spans="1:15" x14ac:dyDescent="0.35">
      <c r="A723" s="4" t="s">
        <v>217</v>
      </c>
      <c r="B723" s="4">
        <v>2020</v>
      </c>
      <c r="C723" s="99">
        <v>43890</v>
      </c>
      <c r="D723" s="4" t="s">
        <v>20</v>
      </c>
      <c r="E723" s="26" t="s">
        <v>64</v>
      </c>
      <c r="F723" t="s">
        <v>541</v>
      </c>
      <c r="G723" t="s">
        <v>22</v>
      </c>
      <c r="H723" t="s">
        <v>23</v>
      </c>
      <c r="J723">
        <v>2</v>
      </c>
      <c r="K723">
        <v>2</v>
      </c>
      <c r="L723">
        <v>9.8539999999999992</v>
      </c>
      <c r="N723">
        <v>2</v>
      </c>
      <c r="O723">
        <v>9.886000000000001</v>
      </c>
    </row>
    <row r="724" spans="1:15" x14ac:dyDescent="0.35">
      <c r="A724" s="4" t="s">
        <v>217</v>
      </c>
      <c r="B724" s="4">
        <v>2020</v>
      </c>
      <c r="C724" s="99">
        <v>43890</v>
      </c>
      <c r="D724" s="4" t="s">
        <v>20</v>
      </c>
      <c r="E724" s="26" t="s">
        <v>64</v>
      </c>
      <c r="F724" t="s">
        <v>542</v>
      </c>
      <c r="G724" t="s">
        <v>196</v>
      </c>
      <c r="H724" t="s">
        <v>52</v>
      </c>
      <c r="J724">
        <v>3</v>
      </c>
      <c r="K724">
        <v>1</v>
      </c>
      <c r="L724">
        <v>10.145</v>
      </c>
      <c r="N724">
        <v>1</v>
      </c>
      <c r="O724">
        <v>10.089</v>
      </c>
    </row>
    <row r="725" spans="1:15" x14ac:dyDescent="0.35">
      <c r="A725" s="4" t="s">
        <v>217</v>
      </c>
      <c r="B725" s="4">
        <v>2020</v>
      </c>
      <c r="C725" s="99">
        <v>43890</v>
      </c>
      <c r="D725" s="4" t="s">
        <v>20</v>
      </c>
      <c r="E725" s="26" t="s">
        <v>64</v>
      </c>
      <c r="F725" t="s">
        <v>542</v>
      </c>
      <c r="G725" t="s">
        <v>202</v>
      </c>
      <c r="H725" t="s">
        <v>46</v>
      </c>
      <c r="J725">
        <v>4</v>
      </c>
      <c r="K725">
        <v>2</v>
      </c>
      <c r="L725">
        <v>10.145</v>
      </c>
      <c r="N725">
        <v>2</v>
      </c>
      <c r="O725">
        <v>10.942</v>
      </c>
    </row>
    <row r="726" spans="1:15" x14ac:dyDescent="0.35">
      <c r="A726" s="1" t="s">
        <v>226</v>
      </c>
      <c r="B726" s="1">
        <v>2021</v>
      </c>
      <c r="C726" s="2">
        <v>44332</v>
      </c>
      <c r="D726" s="4" t="s">
        <v>66</v>
      </c>
      <c r="E726" s="26" t="s">
        <v>535</v>
      </c>
      <c r="F726">
        <v>1</v>
      </c>
      <c r="G726" t="s">
        <v>180</v>
      </c>
      <c r="H726" t="s">
        <v>168</v>
      </c>
      <c r="J726">
        <v>4</v>
      </c>
      <c r="K726">
        <v>1</v>
      </c>
      <c r="L726">
        <v>10.5</v>
      </c>
    </row>
    <row r="727" spans="1:15" x14ac:dyDescent="0.35">
      <c r="A727" s="1" t="s">
        <v>226</v>
      </c>
      <c r="B727" s="1">
        <v>2021</v>
      </c>
      <c r="C727" s="2">
        <v>44332</v>
      </c>
      <c r="D727" s="4" t="s">
        <v>66</v>
      </c>
      <c r="E727" s="26" t="s">
        <v>535</v>
      </c>
      <c r="F727">
        <v>1</v>
      </c>
      <c r="G727" t="s">
        <v>804</v>
      </c>
      <c r="H727" t="s">
        <v>805</v>
      </c>
      <c r="J727">
        <v>21</v>
      </c>
      <c r="K727">
        <v>2</v>
      </c>
      <c r="L727">
        <v>10.646000000000001</v>
      </c>
    </row>
    <row r="728" spans="1:15" x14ac:dyDescent="0.35">
      <c r="A728" s="1" t="s">
        <v>226</v>
      </c>
      <c r="B728" s="1">
        <v>2021</v>
      </c>
      <c r="C728" s="2">
        <v>44332</v>
      </c>
      <c r="D728" s="4" t="s">
        <v>66</v>
      </c>
      <c r="E728" s="26" t="s">
        <v>535</v>
      </c>
      <c r="F728">
        <v>2</v>
      </c>
      <c r="G728" t="s">
        <v>229</v>
      </c>
      <c r="H728" t="s">
        <v>152</v>
      </c>
      <c r="J728">
        <v>8</v>
      </c>
      <c r="K728">
        <v>1</v>
      </c>
      <c r="L728">
        <v>10.65</v>
      </c>
    </row>
    <row r="729" spans="1:15" x14ac:dyDescent="0.35">
      <c r="A729" s="1" t="s">
        <v>226</v>
      </c>
      <c r="B729" s="1">
        <v>2021</v>
      </c>
      <c r="C729" s="2">
        <v>44332</v>
      </c>
      <c r="D729" s="4" t="s">
        <v>66</v>
      </c>
      <c r="E729" s="26" t="s">
        <v>535</v>
      </c>
      <c r="F729">
        <v>2</v>
      </c>
      <c r="G729" t="s">
        <v>885</v>
      </c>
      <c r="H729" t="s">
        <v>52</v>
      </c>
      <c r="J729">
        <v>20</v>
      </c>
      <c r="K729">
        <v>2</v>
      </c>
      <c r="L729">
        <v>10.712</v>
      </c>
    </row>
    <row r="730" spans="1:15" x14ac:dyDescent="0.35">
      <c r="A730" s="1" t="s">
        <v>226</v>
      </c>
      <c r="B730" s="1">
        <v>2021</v>
      </c>
      <c r="C730" s="2">
        <v>44332</v>
      </c>
      <c r="D730" s="4" t="s">
        <v>66</v>
      </c>
      <c r="E730" s="26" t="s">
        <v>535</v>
      </c>
      <c r="F730">
        <v>3</v>
      </c>
      <c r="G730" t="s">
        <v>915</v>
      </c>
      <c r="H730" t="s">
        <v>95</v>
      </c>
      <c r="J730">
        <v>14</v>
      </c>
      <c r="K730">
        <v>1</v>
      </c>
      <c r="L730">
        <v>10.78</v>
      </c>
    </row>
    <row r="731" spans="1:15" x14ac:dyDescent="0.35">
      <c r="A731" s="1" t="s">
        <v>226</v>
      </c>
      <c r="B731" s="1">
        <v>2021</v>
      </c>
      <c r="C731" s="2">
        <v>44332</v>
      </c>
      <c r="D731" s="4" t="s">
        <v>66</v>
      </c>
      <c r="E731" s="26" t="s">
        <v>535</v>
      </c>
      <c r="F731">
        <v>3</v>
      </c>
      <c r="G731" t="s">
        <v>853</v>
      </c>
      <c r="H731" t="s">
        <v>207</v>
      </c>
      <c r="J731">
        <v>19</v>
      </c>
      <c r="K731">
        <v>2</v>
      </c>
      <c r="L731">
        <v>10.879</v>
      </c>
    </row>
    <row r="732" spans="1:15" x14ac:dyDescent="0.35">
      <c r="A732" s="1" t="s">
        <v>226</v>
      </c>
      <c r="B732" s="1">
        <v>2021</v>
      </c>
      <c r="C732" s="2">
        <v>44332</v>
      </c>
      <c r="D732" s="4" t="s">
        <v>66</v>
      </c>
      <c r="E732" s="26" t="s">
        <v>535</v>
      </c>
      <c r="F732">
        <v>4</v>
      </c>
      <c r="G732" t="s">
        <v>76</v>
      </c>
      <c r="H732" t="s">
        <v>52</v>
      </c>
      <c r="J732">
        <v>16</v>
      </c>
      <c r="K732">
        <v>1</v>
      </c>
      <c r="L732">
        <v>10.74</v>
      </c>
    </row>
    <row r="733" spans="1:15" x14ac:dyDescent="0.35">
      <c r="A733" s="1" t="s">
        <v>226</v>
      </c>
      <c r="B733" s="1">
        <v>2021</v>
      </c>
      <c r="C733" s="2">
        <v>44332</v>
      </c>
      <c r="D733" s="4" t="s">
        <v>66</v>
      </c>
      <c r="E733" s="26" t="s">
        <v>535</v>
      </c>
      <c r="F733">
        <v>4</v>
      </c>
      <c r="G733" t="s">
        <v>83</v>
      </c>
      <c r="H733" t="s">
        <v>250</v>
      </c>
      <c r="J733">
        <v>17</v>
      </c>
      <c r="K733">
        <v>2</v>
      </c>
      <c r="L733">
        <v>10.85</v>
      </c>
    </row>
    <row r="734" spans="1:15" x14ac:dyDescent="0.35">
      <c r="A734" s="1" t="s">
        <v>226</v>
      </c>
      <c r="B734" s="1">
        <v>2021</v>
      </c>
      <c r="C734" s="2">
        <v>44332</v>
      </c>
      <c r="D734" s="4" t="s">
        <v>66</v>
      </c>
      <c r="E734" s="26" t="s">
        <v>535</v>
      </c>
      <c r="F734">
        <v>5</v>
      </c>
      <c r="G734" t="s">
        <v>151</v>
      </c>
      <c r="H734" t="s">
        <v>152</v>
      </c>
      <c r="J734">
        <v>15</v>
      </c>
      <c r="K734">
        <v>1</v>
      </c>
      <c r="L734">
        <v>11.031000000000001</v>
      </c>
    </row>
    <row r="735" spans="1:15" x14ac:dyDescent="0.35">
      <c r="A735" s="1" t="s">
        <v>226</v>
      </c>
      <c r="B735" s="1">
        <v>2021</v>
      </c>
      <c r="C735" s="2">
        <v>44332</v>
      </c>
      <c r="D735" s="4" t="s">
        <v>66</v>
      </c>
      <c r="E735" s="26" t="s">
        <v>535</v>
      </c>
      <c r="F735">
        <v>5</v>
      </c>
      <c r="G735" t="s">
        <v>803</v>
      </c>
      <c r="H735" t="s">
        <v>207</v>
      </c>
      <c r="J735">
        <v>18</v>
      </c>
      <c r="K735">
        <v>2</v>
      </c>
      <c r="L735">
        <v>11.099</v>
      </c>
    </row>
    <row r="736" spans="1:15" x14ac:dyDescent="0.35">
      <c r="A736" s="1" t="s">
        <v>226</v>
      </c>
      <c r="B736" s="1">
        <v>2021</v>
      </c>
      <c r="C736" s="2">
        <v>44332</v>
      </c>
      <c r="D736" s="4" t="s">
        <v>66</v>
      </c>
      <c r="E736" s="26" t="s">
        <v>538</v>
      </c>
      <c r="F736">
        <v>1</v>
      </c>
      <c r="G736" t="s">
        <v>195</v>
      </c>
      <c r="H736" t="s">
        <v>31</v>
      </c>
      <c r="J736">
        <v>2</v>
      </c>
      <c r="K736">
        <v>1</v>
      </c>
      <c r="L736">
        <v>10.151999999999999</v>
      </c>
    </row>
    <row r="737" spans="1:15" x14ac:dyDescent="0.35">
      <c r="A737" s="1" t="s">
        <v>226</v>
      </c>
      <c r="B737" s="1">
        <v>2021</v>
      </c>
      <c r="C737" s="2">
        <v>44332</v>
      </c>
      <c r="D737" s="4" t="s">
        <v>66</v>
      </c>
      <c r="E737" s="26" t="s">
        <v>538</v>
      </c>
      <c r="F737">
        <v>1</v>
      </c>
      <c r="G737" t="s">
        <v>151</v>
      </c>
      <c r="H737" t="s">
        <v>152</v>
      </c>
      <c r="J737">
        <v>15</v>
      </c>
      <c r="K737">
        <v>2</v>
      </c>
      <c r="L737">
        <v>11.174999999999999</v>
      </c>
    </row>
    <row r="738" spans="1:15" x14ac:dyDescent="0.35">
      <c r="A738" s="1" t="s">
        <v>226</v>
      </c>
      <c r="B738" s="1">
        <v>2021</v>
      </c>
      <c r="C738" s="2">
        <v>44332</v>
      </c>
      <c r="D738" s="4" t="s">
        <v>66</v>
      </c>
      <c r="E738" s="26" t="s">
        <v>538</v>
      </c>
      <c r="F738">
        <v>2</v>
      </c>
      <c r="G738" t="s">
        <v>193</v>
      </c>
      <c r="H738" t="s">
        <v>31</v>
      </c>
      <c r="J738">
        <v>1</v>
      </c>
      <c r="K738">
        <v>1</v>
      </c>
      <c r="L738">
        <v>10.327999999999999</v>
      </c>
    </row>
    <row r="739" spans="1:15" x14ac:dyDescent="0.35">
      <c r="A739" s="1" t="s">
        <v>226</v>
      </c>
      <c r="B739" s="1">
        <v>2021</v>
      </c>
      <c r="C739" s="2">
        <v>44332</v>
      </c>
      <c r="D739" s="4" t="s">
        <v>66</v>
      </c>
      <c r="E739" s="26" t="s">
        <v>538</v>
      </c>
      <c r="F739">
        <v>2</v>
      </c>
      <c r="G739" t="s">
        <v>76</v>
      </c>
      <c r="H739" t="s">
        <v>52</v>
      </c>
      <c r="J739">
        <v>16</v>
      </c>
      <c r="K739">
        <v>2</v>
      </c>
      <c r="L739">
        <v>10.413</v>
      </c>
    </row>
    <row r="740" spans="1:15" x14ac:dyDescent="0.35">
      <c r="A740" s="1" t="s">
        <v>226</v>
      </c>
      <c r="B740" s="1">
        <v>2021</v>
      </c>
      <c r="C740" s="2">
        <v>44332</v>
      </c>
      <c r="D740" s="4" t="s">
        <v>66</v>
      </c>
      <c r="E740" s="26" t="s">
        <v>538</v>
      </c>
      <c r="F740">
        <v>3</v>
      </c>
      <c r="G740" t="s">
        <v>257</v>
      </c>
      <c r="H740" t="s">
        <v>944</v>
      </c>
      <c r="J740">
        <v>3</v>
      </c>
      <c r="K740">
        <v>1</v>
      </c>
      <c r="L740">
        <v>10.551</v>
      </c>
    </row>
    <row r="741" spans="1:15" x14ac:dyDescent="0.35">
      <c r="A741" s="1" t="s">
        <v>226</v>
      </c>
      <c r="B741" s="1">
        <v>2021</v>
      </c>
      <c r="C741" s="2">
        <v>44332</v>
      </c>
      <c r="D741" s="4" t="s">
        <v>66</v>
      </c>
      <c r="E741" s="26" t="s">
        <v>538</v>
      </c>
      <c r="F741">
        <v>3</v>
      </c>
      <c r="G741" t="s">
        <v>915</v>
      </c>
      <c r="H741" t="s">
        <v>95</v>
      </c>
      <c r="J741">
        <v>14</v>
      </c>
      <c r="K741">
        <v>2</v>
      </c>
      <c r="L741">
        <v>10.654</v>
      </c>
    </row>
    <row r="742" spans="1:15" x14ac:dyDescent="0.35">
      <c r="A742" s="1" t="s">
        <v>226</v>
      </c>
      <c r="B742" s="1">
        <v>2021</v>
      </c>
      <c r="C742" s="2">
        <v>44332</v>
      </c>
      <c r="D742" s="4" t="s">
        <v>66</v>
      </c>
      <c r="E742" s="26" t="s">
        <v>538</v>
      </c>
      <c r="F742">
        <v>4</v>
      </c>
      <c r="G742" t="s">
        <v>229</v>
      </c>
      <c r="H742" t="s">
        <v>152</v>
      </c>
      <c r="J742">
        <v>8</v>
      </c>
      <c r="K742">
        <v>1</v>
      </c>
      <c r="L742">
        <v>10.534000000000001</v>
      </c>
    </row>
    <row r="743" spans="1:15" x14ac:dyDescent="0.35">
      <c r="A743" s="1" t="s">
        <v>226</v>
      </c>
      <c r="B743" s="1">
        <v>2021</v>
      </c>
      <c r="C743" s="2">
        <v>44332</v>
      </c>
      <c r="D743" s="4" t="s">
        <v>66</v>
      </c>
      <c r="E743" s="26" t="s">
        <v>538</v>
      </c>
      <c r="F743">
        <v>4</v>
      </c>
      <c r="G743" t="s">
        <v>107</v>
      </c>
      <c r="H743" t="s">
        <v>168</v>
      </c>
      <c r="J743">
        <v>9</v>
      </c>
      <c r="K743">
        <v>2</v>
      </c>
      <c r="L743" t="s">
        <v>536</v>
      </c>
    </row>
    <row r="744" spans="1:15" x14ac:dyDescent="0.35">
      <c r="A744" s="1" t="s">
        <v>226</v>
      </c>
      <c r="B744" s="1">
        <v>2021</v>
      </c>
      <c r="C744" s="2">
        <v>44332</v>
      </c>
      <c r="D744" s="4" t="s">
        <v>66</v>
      </c>
      <c r="E744" s="26" t="s">
        <v>538</v>
      </c>
      <c r="F744">
        <v>5</v>
      </c>
      <c r="G744" t="s">
        <v>180</v>
      </c>
      <c r="H744" t="s">
        <v>168</v>
      </c>
      <c r="J744">
        <v>4</v>
      </c>
      <c r="K744">
        <v>1</v>
      </c>
      <c r="L744">
        <v>10.471</v>
      </c>
    </row>
    <row r="745" spans="1:15" x14ac:dyDescent="0.35">
      <c r="A745" s="1" t="s">
        <v>226</v>
      </c>
      <c r="B745" s="1">
        <v>2021</v>
      </c>
      <c r="C745" s="2">
        <v>44332</v>
      </c>
      <c r="D745" s="4" t="s">
        <v>66</v>
      </c>
      <c r="E745" s="26" t="s">
        <v>538</v>
      </c>
      <c r="F745">
        <v>5</v>
      </c>
      <c r="G745" t="s">
        <v>174</v>
      </c>
      <c r="H745" t="s">
        <v>37</v>
      </c>
      <c r="J745">
        <v>10</v>
      </c>
      <c r="K745">
        <v>2</v>
      </c>
      <c r="L745">
        <v>10.475</v>
      </c>
    </row>
    <row r="746" spans="1:15" x14ac:dyDescent="0.35">
      <c r="A746" s="1" t="s">
        <v>226</v>
      </c>
      <c r="B746" s="1">
        <v>2021</v>
      </c>
      <c r="C746" s="2">
        <v>44332</v>
      </c>
      <c r="D746" s="4" t="s">
        <v>66</v>
      </c>
      <c r="E746" s="26" t="s">
        <v>538</v>
      </c>
      <c r="F746">
        <v>6</v>
      </c>
      <c r="G746" t="s">
        <v>115</v>
      </c>
      <c r="H746" t="s">
        <v>116</v>
      </c>
      <c r="J746">
        <v>7</v>
      </c>
      <c r="K746">
        <v>1</v>
      </c>
      <c r="L746">
        <v>10.242000000000001</v>
      </c>
    </row>
    <row r="747" spans="1:15" x14ac:dyDescent="0.35">
      <c r="A747" s="1" t="s">
        <v>226</v>
      </c>
      <c r="B747" s="1">
        <v>2021</v>
      </c>
      <c r="C747" s="2">
        <v>44332</v>
      </c>
      <c r="D747" s="4" t="s">
        <v>66</v>
      </c>
      <c r="E747" s="26" t="s">
        <v>538</v>
      </c>
      <c r="F747">
        <v>6</v>
      </c>
      <c r="G747" t="s">
        <v>67</v>
      </c>
      <c r="H747" t="s">
        <v>759</v>
      </c>
      <c r="J747">
        <v>11</v>
      </c>
      <c r="K747">
        <v>2</v>
      </c>
      <c r="L747">
        <v>10.332000000000001</v>
      </c>
    </row>
    <row r="748" spans="1:15" x14ac:dyDescent="0.35">
      <c r="A748" s="1" t="s">
        <v>226</v>
      </c>
      <c r="B748" s="1">
        <v>2021</v>
      </c>
      <c r="C748" s="2">
        <v>44332</v>
      </c>
      <c r="D748" s="4" t="s">
        <v>66</v>
      </c>
      <c r="E748" s="26" t="s">
        <v>538</v>
      </c>
      <c r="F748">
        <v>7</v>
      </c>
      <c r="G748" t="s">
        <v>169</v>
      </c>
      <c r="H748" t="s">
        <v>944</v>
      </c>
      <c r="J748">
        <v>5</v>
      </c>
      <c r="K748">
        <v>1</v>
      </c>
      <c r="L748">
        <v>10.388999999999999</v>
      </c>
    </row>
    <row r="749" spans="1:15" x14ac:dyDescent="0.35">
      <c r="A749" s="1" t="s">
        <v>226</v>
      </c>
      <c r="B749" s="1">
        <v>2021</v>
      </c>
      <c r="C749" s="2">
        <v>44332</v>
      </c>
      <c r="D749" s="4" t="s">
        <v>66</v>
      </c>
      <c r="E749" s="26" t="s">
        <v>538</v>
      </c>
      <c r="F749">
        <v>7</v>
      </c>
      <c r="G749" t="s">
        <v>36</v>
      </c>
      <c r="H749" t="s">
        <v>37</v>
      </c>
      <c r="J749">
        <v>13</v>
      </c>
      <c r="K749">
        <v>2</v>
      </c>
      <c r="L749">
        <v>10.517999999999999</v>
      </c>
    </row>
    <row r="750" spans="1:15" x14ac:dyDescent="0.35">
      <c r="A750" s="34" t="s">
        <v>226</v>
      </c>
      <c r="B750" s="34">
        <v>2021</v>
      </c>
      <c r="C750" s="143">
        <v>44332</v>
      </c>
      <c r="D750" s="25" t="s">
        <v>66</v>
      </c>
      <c r="E750" s="26" t="s">
        <v>538</v>
      </c>
      <c r="F750">
        <v>8</v>
      </c>
      <c r="G750" t="s">
        <v>51</v>
      </c>
      <c r="H750" t="s">
        <v>941</v>
      </c>
      <c r="J750">
        <v>6</v>
      </c>
      <c r="K750">
        <v>1</v>
      </c>
      <c r="L750">
        <v>10.262</v>
      </c>
    </row>
    <row r="751" spans="1:15" x14ac:dyDescent="0.35">
      <c r="A751" s="34" t="s">
        <v>226</v>
      </c>
      <c r="B751" s="34">
        <v>2021</v>
      </c>
      <c r="C751" s="143">
        <v>44332</v>
      </c>
      <c r="D751" s="25" t="s">
        <v>66</v>
      </c>
      <c r="E751" s="26" t="s">
        <v>538</v>
      </c>
      <c r="F751">
        <v>8</v>
      </c>
      <c r="G751" t="s">
        <v>143</v>
      </c>
      <c r="H751" t="s">
        <v>95</v>
      </c>
      <c r="J751">
        <v>12</v>
      </c>
      <c r="K751">
        <v>2</v>
      </c>
      <c r="L751">
        <v>10.441000000000001</v>
      </c>
    </row>
    <row r="752" spans="1:15" x14ac:dyDescent="0.35">
      <c r="A752" s="34" t="s">
        <v>226</v>
      </c>
      <c r="B752" s="34">
        <v>2021</v>
      </c>
      <c r="C752" s="143">
        <v>44332</v>
      </c>
      <c r="D752" s="25" t="s">
        <v>66</v>
      </c>
      <c r="E752" s="26" t="s">
        <v>539</v>
      </c>
      <c r="F752">
        <v>1</v>
      </c>
      <c r="G752" t="s">
        <v>195</v>
      </c>
      <c r="H752" t="s">
        <v>31</v>
      </c>
      <c r="J752">
        <v>2</v>
      </c>
      <c r="K752">
        <v>1</v>
      </c>
      <c r="L752">
        <v>10.276</v>
      </c>
      <c r="N752">
        <v>1</v>
      </c>
      <c r="O752">
        <v>10.263999999999999</v>
      </c>
    </row>
    <row r="753" spans="1:15" x14ac:dyDescent="0.35">
      <c r="A753" s="34" t="s">
        <v>226</v>
      </c>
      <c r="B753" s="34">
        <v>2021</v>
      </c>
      <c r="C753" s="143">
        <v>44332</v>
      </c>
      <c r="D753" s="25" t="s">
        <v>66</v>
      </c>
      <c r="E753" s="26" t="s">
        <v>539</v>
      </c>
      <c r="F753">
        <v>1</v>
      </c>
      <c r="G753" t="s">
        <v>51</v>
      </c>
      <c r="H753" t="s">
        <v>941</v>
      </c>
      <c r="J753">
        <v>6</v>
      </c>
      <c r="K753">
        <v>2</v>
      </c>
      <c r="L753">
        <v>10.295</v>
      </c>
      <c r="N753">
        <v>2</v>
      </c>
      <c r="O753">
        <v>10.465999999999999</v>
      </c>
    </row>
    <row r="754" spans="1:15" x14ac:dyDescent="0.35">
      <c r="A754" s="34" t="s">
        <v>226</v>
      </c>
      <c r="B754" s="34">
        <v>2021</v>
      </c>
      <c r="C754" s="143">
        <v>44332</v>
      </c>
      <c r="D754" s="25" t="s">
        <v>66</v>
      </c>
      <c r="E754" s="26" t="s">
        <v>539</v>
      </c>
      <c r="F754">
        <v>2</v>
      </c>
      <c r="G754" t="s">
        <v>193</v>
      </c>
      <c r="H754" t="s">
        <v>31</v>
      </c>
      <c r="J754">
        <v>1</v>
      </c>
      <c r="K754">
        <v>1</v>
      </c>
      <c r="L754">
        <v>10.554</v>
      </c>
      <c r="N754">
        <v>1</v>
      </c>
      <c r="O754">
        <v>10.343999999999999</v>
      </c>
    </row>
    <row r="755" spans="1:15" x14ac:dyDescent="0.35">
      <c r="A755" s="34" t="s">
        <v>226</v>
      </c>
      <c r="B755" s="34">
        <v>2021</v>
      </c>
      <c r="C755" s="143">
        <v>44332</v>
      </c>
      <c r="D755" s="25" t="s">
        <v>66</v>
      </c>
      <c r="E755" s="26" t="s">
        <v>539</v>
      </c>
      <c r="F755">
        <v>2</v>
      </c>
      <c r="G755" t="s">
        <v>169</v>
      </c>
      <c r="H755" t="s">
        <v>944</v>
      </c>
      <c r="J755">
        <v>5</v>
      </c>
      <c r="K755">
        <v>2</v>
      </c>
      <c r="L755">
        <v>10.593999999999999</v>
      </c>
      <c r="N755">
        <v>2</v>
      </c>
      <c r="O755">
        <v>10.641</v>
      </c>
    </row>
    <row r="756" spans="1:15" x14ac:dyDescent="0.35">
      <c r="A756" s="34" t="s">
        <v>226</v>
      </c>
      <c r="B756" s="34">
        <v>2021</v>
      </c>
      <c r="C756" s="143">
        <v>44332</v>
      </c>
      <c r="D756" s="25" t="s">
        <v>66</v>
      </c>
      <c r="E756" s="26" t="s">
        <v>539</v>
      </c>
      <c r="F756">
        <v>3</v>
      </c>
      <c r="G756" t="s">
        <v>257</v>
      </c>
      <c r="H756" t="s">
        <v>944</v>
      </c>
      <c r="J756">
        <v>3</v>
      </c>
      <c r="K756">
        <v>1</v>
      </c>
      <c r="L756">
        <v>10.311</v>
      </c>
      <c r="N756">
        <v>1</v>
      </c>
      <c r="O756">
        <v>10.228</v>
      </c>
    </row>
    <row r="757" spans="1:15" x14ac:dyDescent="0.35">
      <c r="A757" s="34" t="s">
        <v>226</v>
      </c>
      <c r="B757" s="34">
        <v>2021</v>
      </c>
      <c r="C757" s="143">
        <v>44332</v>
      </c>
      <c r="D757" s="25" t="s">
        <v>66</v>
      </c>
      <c r="E757" s="26" t="s">
        <v>539</v>
      </c>
      <c r="F757">
        <v>3</v>
      </c>
      <c r="G757" t="s">
        <v>115</v>
      </c>
      <c r="H757" t="s">
        <v>116</v>
      </c>
      <c r="J757">
        <v>7</v>
      </c>
      <c r="K757">
        <v>2</v>
      </c>
      <c r="L757">
        <v>10.385999999999999</v>
      </c>
      <c r="N757">
        <v>2</v>
      </c>
      <c r="O757">
        <v>10.327</v>
      </c>
    </row>
    <row r="758" spans="1:15" x14ac:dyDescent="0.35">
      <c r="A758" s="34" t="s">
        <v>226</v>
      </c>
      <c r="B758" s="34">
        <v>2021</v>
      </c>
      <c r="C758" s="143">
        <v>44332</v>
      </c>
      <c r="D758" s="25" t="s">
        <v>66</v>
      </c>
      <c r="E758" s="26" t="s">
        <v>539</v>
      </c>
      <c r="F758">
        <v>4</v>
      </c>
      <c r="G758" t="s">
        <v>180</v>
      </c>
      <c r="H758" t="s">
        <v>168</v>
      </c>
      <c r="J758">
        <v>4</v>
      </c>
      <c r="K758">
        <v>1</v>
      </c>
      <c r="L758">
        <v>10.215999999999999</v>
      </c>
      <c r="N758">
        <v>1</v>
      </c>
      <c r="O758">
        <v>10.43</v>
      </c>
    </row>
    <row r="759" spans="1:15" x14ac:dyDescent="0.35">
      <c r="A759" s="34" t="s">
        <v>226</v>
      </c>
      <c r="B759" s="34">
        <v>2021</v>
      </c>
      <c r="C759" s="143">
        <v>44332</v>
      </c>
      <c r="D759" s="25" t="s">
        <v>66</v>
      </c>
      <c r="E759" s="26" t="s">
        <v>539</v>
      </c>
      <c r="F759">
        <v>4</v>
      </c>
      <c r="G759" t="s">
        <v>229</v>
      </c>
      <c r="H759" t="s">
        <v>152</v>
      </c>
      <c r="J759">
        <v>8</v>
      </c>
      <c r="K759">
        <v>2</v>
      </c>
      <c r="L759">
        <v>11.059999999999999</v>
      </c>
      <c r="N759">
        <v>2</v>
      </c>
      <c r="O759">
        <v>10.568</v>
      </c>
    </row>
    <row r="760" spans="1:15" x14ac:dyDescent="0.35">
      <c r="A760" s="34" t="s">
        <v>226</v>
      </c>
      <c r="B760" s="34">
        <v>2021</v>
      </c>
      <c r="C760" s="143">
        <v>44332</v>
      </c>
      <c r="D760" s="25" t="s">
        <v>66</v>
      </c>
      <c r="E760" s="26" t="s">
        <v>540</v>
      </c>
      <c r="F760">
        <v>1</v>
      </c>
      <c r="G760" t="s">
        <v>195</v>
      </c>
      <c r="H760" t="s">
        <v>31</v>
      </c>
      <c r="J760">
        <v>2</v>
      </c>
      <c r="K760">
        <v>1</v>
      </c>
      <c r="L760">
        <v>10.11</v>
      </c>
      <c r="N760">
        <v>1</v>
      </c>
      <c r="O760">
        <v>10.262</v>
      </c>
    </row>
    <row r="761" spans="1:15" x14ac:dyDescent="0.35">
      <c r="A761" s="34" t="s">
        <v>226</v>
      </c>
      <c r="B761" s="34">
        <v>2021</v>
      </c>
      <c r="C761" s="143">
        <v>44332</v>
      </c>
      <c r="D761" s="25" t="s">
        <v>66</v>
      </c>
      <c r="E761" s="26" t="s">
        <v>540</v>
      </c>
      <c r="F761">
        <v>1</v>
      </c>
      <c r="G761" t="s">
        <v>180</v>
      </c>
      <c r="H761" t="s">
        <v>168</v>
      </c>
      <c r="J761">
        <v>4</v>
      </c>
      <c r="K761">
        <v>2</v>
      </c>
      <c r="L761">
        <v>10.292999999999999</v>
      </c>
      <c r="N761">
        <v>2</v>
      </c>
      <c r="O761">
        <v>10.428000000000001</v>
      </c>
    </row>
    <row r="762" spans="1:15" x14ac:dyDescent="0.35">
      <c r="A762" s="34" t="s">
        <v>226</v>
      </c>
      <c r="B762" s="34">
        <v>2021</v>
      </c>
      <c r="C762" s="143">
        <v>44332</v>
      </c>
      <c r="D762" s="25" t="s">
        <v>66</v>
      </c>
      <c r="E762" s="26" t="s">
        <v>540</v>
      </c>
      <c r="F762">
        <v>2</v>
      </c>
      <c r="G762" t="s">
        <v>193</v>
      </c>
      <c r="H762" t="s">
        <v>31</v>
      </c>
      <c r="J762">
        <v>1</v>
      </c>
      <c r="K762">
        <v>1</v>
      </c>
      <c r="L762">
        <v>10.178000000000001</v>
      </c>
      <c r="N762">
        <v>1</v>
      </c>
      <c r="O762">
        <v>10.304</v>
      </c>
    </row>
    <row r="763" spans="1:15" x14ac:dyDescent="0.35">
      <c r="A763" s="34" t="s">
        <v>226</v>
      </c>
      <c r="B763" s="34">
        <v>2021</v>
      </c>
      <c r="C763" s="143">
        <v>44332</v>
      </c>
      <c r="D763" s="25" t="s">
        <v>66</v>
      </c>
      <c r="E763" s="26" t="s">
        <v>540</v>
      </c>
      <c r="F763">
        <v>2</v>
      </c>
      <c r="G763" t="s">
        <v>257</v>
      </c>
      <c r="H763" t="s">
        <v>944</v>
      </c>
      <c r="J763">
        <v>3</v>
      </c>
      <c r="K763">
        <v>2</v>
      </c>
      <c r="L763">
        <v>10.455</v>
      </c>
      <c r="N763">
        <v>2</v>
      </c>
      <c r="O763">
        <v>11.191000000000001</v>
      </c>
    </row>
    <row r="764" spans="1:15" x14ac:dyDescent="0.35">
      <c r="A764" s="34" t="s">
        <v>226</v>
      </c>
      <c r="B764" s="34">
        <v>2021</v>
      </c>
      <c r="C764" s="143">
        <v>44332</v>
      </c>
      <c r="D764" s="25" t="s">
        <v>66</v>
      </c>
      <c r="E764" s="26" t="s">
        <v>64</v>
      </c>
      <c r="F764" t="s">
        <v>541</v>
      </c>
      <c r="G764" t="s">
        <v>193</v>
      </c>
      <c r="H764" t="s">
        <v>31</v>
      </c>
      <c r="J764">
        <v>1</v>
      </c>
      <c r="K764">
        <v>1</v>
      </c>
      <c r="L764">
        <v>10.291</v>
      </c>
      <c r="N764">
        <v>1</v>
      </c>
      <c r="O764">
        <v>10.289</v>
      </c>
    </row>
    <row r="765" spans="1:15" x14ac:dyDescent="0.35">
      <c r="A765" s="34" t="s">
        <v>226</v>
      </c>
      <c r="B765" s="34">
        <v>2021</v>
      </c>
      <c r="C765" s="143">
        <v>44332</v>
      </c>
      <c r="D765" s="25" t="s">
        <v>66</v>
      </c>
      <c r="E765" s="26" t="s">
        <v>64</v>
      </c>
      <c r="F765" t="s">
        <v>541</v>
      </c>
      <c r="G765" t="s">
        <v>195</v>
      </c>
      <c r="H765" t="s">
        <v>31</v>
      </c>
      <c r="J765">
        <v>2</v>
      </c>
      <c r="K765">
        <v>2</v>
      </c>
      <c r="L765">
        <v>10.325000000000001</v>
      </c>
      <c r="N765">
        <v>2</v>
      </c>
      <c r="O765">
        <v>10.314</v>
      </c>
    </row>
    <row r="766" spans="1:15" x14ac:dyDescent="0.35">
      <c r="A766" s="34" t="s">
        <v>226</v>
      </c>
      <c r="B766" s="34">
        <v>2021</v>
      </c>
      <c r="C766" s="143">
        <v>44332</v>
      </c>
      <c r="D766" s="25" t="s">
        <v>66</v>
      </c>
      <c r="E766" s="26" t="s">
        <v>64</v>
      </c>
      <c r="F766" t="s">
        <v>542</v>
      </c>
      <c r="G766" t="s">
        <v>257</v>
      </c>
      <c r="H766" t="s">
        <v>944</v>
      </c>
      <c r="J766">
        <v>3</v>
      </c>
      <c r="K766">
        <v>1</v>
      </c>
      <c r="L766">
        <v>10.414</v>
      </c>
      <c r="N766">
        <v>1</v>
      </c>
      <c r="O766">
        <v>10.307</v>
      </c>
    </row>
    <row r="767" spans="1:15" x14ac:dyDescent="0.35">
      <c r="A767" s="34" t="s">
        <v>226</v>
      </c>
      <c r="B767" s="34">
        <v>2021</v>
      </c>
      <c r="C767" s="143">
        <v>44332</v>
      </c>
      <c r="D767" s="25" t="s">
        <v>66</v>
      </c>
      <c r="E767" s="26" t="s">
        <v>64</v>
      </c>
      <c r="F767" t="s">
        <v>542</v>
      </c>
      <c r="G767" t="s">
        <v>180</v>
      </c>
      <c r="H767" t="s">
        <v>168</v>
      </c>
      <c r="J767">
        <v>4</v>
      </c>
      <c r="K767">
        <v>2</v>
      </c>
      <c r="L767">
        <v>10.597999999999999</v>
      </c>
      <c r="N767">
        <v>2</v>
      </c>
      <c r="O767">
        <v>10.587</v>
      </c>
    </row>
    <row r="768" spans="1:15" x14ac:dyDescent="0.35">
      <c r="A768" s="25" t="s">
        <v>905</v>
      </c>
      <c r="B768" s="25">
        <v>2021</v>
      </c>
      <c r="C768" s="144">
        <v>44388</v>
      </c>
      <c r="D768" s="25" t="s">
        <v>66</v>
      </c>
      <c r="E768" s="26" t="s">
        <v>535</v>
      </c>
      <c r="F768">
        <v>1</v>
      </c>
      <c r="G768" t="s">
        <v>906</v>
      </c>
      <c r="H768" t="s">
        <v>907</v>
      </c>
      <c r="J768">
        <v>11</v>
      </c>
      <c r="K768">
        <v>1</v>
      </c>
      <c r="L768">
        <v>10.500999999999999</v>
      </c>
    </row>
    <row r="769" spans="1:12" x14ac:dyDescent="0.35">
      <c r="A769" s="25" t="s">
        <v>905</v>
      </c>
      <c r="B769" s="25">
        <v>2021</v>
      </c>
      <c r="C769" s="144">
        <v>44388</v>
      </c>
      <c r="D769" s="25" t="s">
        <v>66</v>
      </c>
      <c r="E769" s="26" t="s">
        <v>535</v>
      </c>
      <c r="F769">
        <v>1</v>
      </c>
      <c r="G769" t="s">
        <v>916</v>
      </c>
      <c r="H769" t="s">
        <v>917</v>
      </c>
      <c r="J769">
        <v>23</v>
      </c>
      <c r="K769">
        <v>2</v>
      </c>
      <c r="L769">
        <v>10.583</v>
      </c>
    </row>
    <row r="770" spans="1:12" x14ac:dyDescent="0.35">
      <c r="A770" s="25" t="s">
        <v>905</v>
      </c>
      <c r="B770" s="25">
        <v>2021</v>
      </c>
      <c r="C770" s="144">
        <v>44388</v>
      </c>
      <c r="D770" s="25" t="s">
        <v>66</v>
      </c>
      <c r="E770" s="26" t="s">
        <v>535</v>
      </c>
      <c r="F770">
        <v>2</v>
      </c>
      <c r="G770" t="s">
        <v>913</v>
      </c>
      <c r="H770" t="s">
        <v>29</v>
      </c>
      <c r="J770">
        <v>12</v>
      </c>
      <c r="K770">
        <v>1</v>
      </c>
      <c r="L770">
        <v>10.507</v>
      </c>
    </row>
    <row r="771" spans="1:12" x14ac:dyDescent="0.35">
      <c r="A771" s="25" t="s">
        <v>905</v>
      </c>
      <c r="B771" s="25">
        <v>2021</v>
      </c>
      <c r="C771" s="144">
        <v>44388</v>
      </c>
      <c r="D771" s="25" t="s">
        <v>66</v>
      </c>
      <c r="E771" s="26" t="s">
        <v>535</v>
      </c>
      <c r="F771">
        <v>2</v>
      </c>
      <c r="G771" t="s">
        <v>111</v>
      </c>
      <c r="H771" t="s">
        <v>61</v>
      </c>
      <c r="J771">
        <v>22</v>
      </c>
      <c r="K771">
        <v>2</v>
      </c>
      <c r="L771">
        <v>10.597999999999999</v>
      </c>
    </row>
    <row r="772" spans="1:12" x14ac:dyDescent="0.35">
      <c r="A772" s="25" t="s">
        <v>905</v>
      </c>
      <c r="B772" s="25">
        <v>2021</v>
      </c>
      <c r="C772" s="144">
        <v>44388</v>
      </c>
      <c r="D772" s="25" t="s">
        <v>66</v>
      </c>
      <c r="E772" s="26" t="s">
        <v>535</v>
      </c>
      <c r="F772">
        <v>3</v>
      </c>
      <c r="G772" t="s">
        <v>57</v>
      </c>
      <c r="H772" t="s">
        <v>58</v>
      </c>
      <c r="J772">
        <v>13</v>
      </c>
      <c r="K772">
        <v>1</v>
      </c>
      <c r="L772">
        <v>10.414</v>
      </c>
    </row>
    <row r="773" spans="1:12" x14ac:dyDescent="0.35">
      <c r="A773" s="25" t="s">
        <v>905</v>
      </c>
      <c r="B773" s="25">
        <v>2021</v>
      </c>
      <c r="C773" s="144">
        <v>44388</v>
      </c>
      <c r="D773" s="25" t="s">
        <v>66</v>
      </c>
      <c r="E773" s="26" t="s">
        <v>535</v>
      </c>
      <c r="F773">
        <v>3</v>
      </c>
      <c r="G773" t="s">
        <v>853</v>
      </c>
      <c r="H773" t="s">
        <v>207</v>
      </c>
      <c r="J773">
        <v>21</v>
      </c>
      <c r="K773">
        <v>2</v>
      </c>
      <c r="L773">
        <v>10.464</v>
      </c>
    </row>
    <row r="774" spans="1:12" x14ac:dyDescent="0.35">
      <c r="A774" s="25" t="s">
        <v>905</v>
      </c>
      <c r="B774" s="25">
        <v>2021</v>
      </c>
      <c r="C774" s="144">
        <v>44388</v>
      </c>
      <c r="D774" s="25" t="s">
        <v>66</v>
      </c>
      <c r="E774" s="26" t="s">
        <v>535</v>
      </c>
      <c r="F774">
        <v>4</v>
      </c>
      <c r="G774" t="s">
        <v>914</v>
      </c>
      <c r="H774" t="s">
        <v>82</v>
      </c>
      <c r="J774">
        <v>14</v>
      </c>
      <c r="K774">
        <v>1</v>
      </c>
      <c r="L774">
        <v>10.46</v>
      </c>
    </row>
    <row r="775" spans="1:12" x14ac:dyDescent="0.35">
      <c r="A775" s="25" t="s">
        <v>905</v>
      </c>
      <c r="B775" s="25">
        <v>2021</v>
      </c>
      <c r="C775" s="144">
        <v>44388</v>
      </c>
      <c r="D775" s="25" t="s">
        <v>66</v>
      </c>
      <c r="E775" s="26" t="s">
        <v>535</v>
      </c>
      <c r="F775">
        <v>4</v>
      </c>
      <c r="G775" t="s">
        <v>863</v>
      </c>
      <c r="H775" t="s">
        <v>188</v>
      </c>
      <c r="J775">
        <v>20</v>
      </c>
      <c r="K775">
        <v>2</v>
      </c>
      <c r="L775">
        <v>10.593</v>
      </c>
    </row>
    <row r="776" spans="1:12" x14ac:dyDescent="0.35">
      <c r="A776" s="25" t="s">
        <v>905</v>
      </c>
      <c r="B776" s="25">
        <v>2021</v>
      </c>
      <c r="C776" s="144">
        <v>44388</v>
      </c>
      <c r="D776" s="25" t="s">
        <v>66</v>
      </c>
      <c r="E776" s="26" t="s">
        <v>535</v>
      </c>
      <c r="F776">
        <v>5</v>
      </c>
      <c r="G776" t="s">
        <v>187</v>
      </c>
      <c r="H776" t="s">
        <v>188</v>
      </c>
      <c r="J776">
        <v>15</v>
      </c>
      <c r="K776">
        <v>1</v>
      </c>
      <c r="L776">
        <v>10.371</v>
      </c>
    </row>
    <row r="777" spans="1:12" x14ac:dyDescent="0.35">
      <c r="A777" s="25" t="s">
        <v>905</v>
      </c>
      <c r="B777" s="25">
        <v>2021</v>
      </c>
      <c r="C777" s="144">
        <v>44388</v>
      </c>
      <c r="D777" s="25" t="s">
        <v>66</v>
      </c>
      <c r="E777" s="26" t="s">
        <v>535</v>
      </c>
      <c r="F777">
        <v>5</v>
      </c>
      <c r="G777" t="s">
        <v>71</v>
      </c>
      <c r="H777" t="s">
        <v>61</v>
      </c>
      <c r="J777">
        <v>19</v>
      </c>
      <c r="K777">
        <v>2</v>
      </c>
      <c r="L777">
        <v>11.252000000000001</v>
      </c>
    </row>
    <row r="778" spans="1:12" x14ac:dyDescent="0.35">
      <c r="A778" s="25" t="s">
        <v>905</v>
      </c>
      <c r="B778" s="25">
        <v>2021</v>
      </c>
      <c r="C778" s="144">
        <v>44388</v>
      </c>
      <c r="D778" s="25" t="s">
        <v>66</v>
      </c>
      <c r="E778" s="26" t="s">
        <v>535</v>
      </c>
      <c r="F778">
        <v>6</v>
      </c>
      <c r="G778" t="s">
        <v>908</v>
      </c>
      <c r="H778" t="s">
        <v>907</v>
      </c>
      <c r="J778">
        <v>8</v>
      </c>
      <c r="K778">
        <v>1</v>
      </c>
      <c r="L778">
        <v>10.704000000000001</v>
      </c>
    </row>
    <row r="779" spans="1:12" x14ac:dyDescent="0.35">
      <c r="A779" s="25" t="s">
        <v>905</v>
      </c>
      <c r="B779" s="25">
        <v>2021</v>
      </c>
      <c r="C779" s="144">
        <v>44388</v>
      </c>
      <c r="D779" s="25" t="s">
        <v>66</v>
      </c>
      <c r="E779" s="26" t="s">
        <v>535</v>
      </c>
      <c r="F779">
        <v>6</v>
      </c>
      <c r="G779" t="s">
        <v>206</v>
      </c>
      <c r="H779" t="s">
        <v>207</v>
      </c>
      <c r="J779">
        <v>17</v>
      </c>
      <c r="K779">
        <v>2</v>
      </c>
      <c r="L779">
        <v>11.645000000000001</v>
      </c>
    </row>
    <row r="780" spans="1:12" x14ac:dyDescent="0.35">
      <c r="A780" s="25" t="s">
        <v>905</v>
      </c>
      <c r="B780" s="25">
        <v>2021</v>
      </c>
      <c r="C780" s="144">
        <v>44388</v>
      </c>
      <c r="D780" s="25" t="s">
        <v>66</v>
      </c>
      <c r="E780" s="26" t="s">
        <v>535</v>
      </c>
      <c r="F780">
        <v>7</v>
      </c>
      <c r="G780" t="s">
        <v>915</v>
      </c>
      <c r="H780" t="s">
        <v>95</v>
      </c>
      <c r="J780">
        <v>16</v>
      </c>
      <c r="K780">
        <v>1</v>
      </c>
      <c r="L780">
        <v>10.467000000000001</v>
      </c>
    </row>
    <row r="781" spans="1:12" x14ac:dyDescent="0.35">
      <c r="A781" s="25" t="s">
        <v>905</v>
      </c>
      <c r="B781" s="25">
        <v>2021</v>
      </c>
      <c r="C781" s="144">
        <v>44388</v>
      </c>
      <c r="D781" s="25" t="s">
        <v>66</v>
      </c>
      <c r="E781" s="26" t="s">
        <v>535</v>
      </c>
      <c r="F781">
        <v>7</v>
      </c>
      <c r="G781" t="s">
        <v>24</v>
      </c>
      <c r="H781" t="s">
        <v>25</v>
      </c>
      <c r="J781">
        <v>18</v>
      </c>
      <c r="K781">
        <v>2</v>
      </c>
      <c r="L781">
        <v>10.524000000000001</v>
      </c>
    </row>
    <row r="782" spans="1:12" x14ac:dyDescent="0.35">
      <c r="A782" s="25" t="s">
        <v>905</v>
      </c>
      <c r="B782" s="25">
        <v>2021</v>
      </c>
      <c r="C782" s="144">
        <v>44388</v>
      </c>
      <c r="D782" s="25" t="s">
        <v>66</v>
      </c>
      <c r="E782" s="26" t="s">
        <v>538</v>
      </c>
      <c r="F782">
        <v>1</v>
      </c>
      <c r="G782" t="s">
        <v>843</v>
      </c>
      <c r="H782" t="s">
        <v>198</v>
      </c>
      <c r="J782">
        <v>2</v>
      </c>
      <c r="K782">
        <v>1</v>
      </c>
      <c r="L782">
        <v>10.396000000000001</v>
      </c>
    </row>
    <row r="783" spans="1:12" x14ac:dyDescent="0.35">
      <c r="A783" s="25" t="s">
        <v>905</v>
      </c>
      <c r="B783" s="25">
        <v>2021</v>
      </c>
      <c r="C783" s="144">
        <v>44388</v>
      </c>
      <c r="D783" s="25" t="s">
        <v>66</v>
      </c>
      <c r="E783" s="26" t="s">
        <v>538</v>
      </c>
      <c r="F783">
        <v>1</v>
      </c>
      <c r="G783" t="s">
        <v>915</v>
      </c>
      <c r="H783" t="s">
        <v>95</v>
      </c>
      <c r="J783">
        <v>16</v>
      </c>
      <c r="K783">
        <v>2</v>
      </c>
      <c r="L783">
        <v>10.547000000000001</v>
      </c>
    </row>
    <row r="784" spans="1:12" x14ac:dyDescent="0.35">
      <c r="A784" s="25" t="s">
        <v>905</v>
      </c>
      <c r="B784" s="25">
        <v>2021</v>
      </c>
      <c r="C784" s="144">
        <v>44388</v>
      </c>
      <c r="D784" s="25" t="s">
        <v>66</v>
      </c>
      <c r="E784" s="26" t="s">
        <v>538</v>
      </c>
      <c r="F784">
        <v>2</v>
      </c>
      <c r="G784" t="s">
        <v>908</v>
      </c>
      <c r="H784" t="s">
        <v>907</v>
      </c>
      <c r="J784">
        <v>8</v>
      </c>
      <c r="K784">
        <v>1</v>
      </c>
      <c r="L784">
        <v>10.288</v>
      </c>
    </row>
    <row r="785" spans="1:18" x14ac:dyDescent="0.35">
      <c r="A785" s="25" t="s">
        <v>905</v>
      </c>
      <c r="B785" s="25">
        <v>2021</v>
      </c>
      <c r="C785" s="144">
        <v>44388</v>
      </c>
      <c r="D785" s="25" t="s">
        <v>66</v>
      </c>
      <c r="E785" s="26" t="s">
        <v>538</v>
      </c>
      <c r="F785">
        <v>2</v>
      </c>
      <c r="G785" t="s">
        <v>911</v>
      </c>
      <c r="H785" t="s">
        <v>27</v>
      </c>
      <c r="J785">
        <v>9</v>
      </c>
      <c r="K785">
        <v>2</v>
      </c>
      <c r="L785" t="s">
        <v>536</v>
      </c>
    </row>
    <row r="786" spans="1:18" x14ac:dyDescent="0.35">
      <c r="A786" s="25" t="s">
        <v>905</v>
      </c>
      <c r="B786" s="25">
        <v>2021</v>
      </c>
      <c r="C786" s="144">
        <v>44388</v>
      </c>
      <c r="D786" s="25" t="s">
        <v>66</v>
      </c>
      <c r="E786" s="26" t="s">
        <v>538</v>
      </c>
      <c r="F786">
        <v>3</v>
      </c>
      <c r="G786" t="s">
        <v>100</v>
      </c>
      <c r="H786" t="s">
        <v>44</v>
      </c>
      <c r="J786">
        <v>1</v>
      </c>
      <c r="K786">
        <v>1</v>
      </c>
      <c r="L786">
        <v>10.113</v>
      </c>
    </row>
    <row r="787" spans="1:18" x14ac:dyDescent="0.35">
      <c r="A787" s="25" t="s">
        <v>905</v>
      </c>
      <c r="B787" s="25">
        <v>2021</v>
      </c>
      <c r="C787" s="144">
        <v>44388</v>
      </c>
      <c r="D787" s="25" t="s">
        <v>66</v>
      </c>
      <c r="E787" s="26" t="s">
        <v>538</v>
      </c>
      <c r="F787">
        <v>3</v>
      </c>
      <c r="G787" t="s">
        <v>187</v>
      </c>
      <c r="H787" t="s">
        <v>188</v>
      </c>
      <c r="J787">
        <v>15</v>
      </c>
      <c r="K787">
        <v>2</v>
      </c>
      <c r="L787">
        <v>10.356999999999999</v>
      </c>
    </row>
    <row r="788" spans="1:18" x14ac:dyDescent="0.35">
      <c r="A788" s="25" t="s">
        <v>905</v>
      </c>
      <c r="B788" s="25">
        <v>2021</v>
      </c>
      <c r="C788" s="144">
        <v>44388</v>
      </c>
      <c r="D788" s="25" t="s">
        <v>66</v>
      </c>
      <c r="E788" s="26" t="s">
        <v>538</v>
      </c>
      <c r="F788">
        <v>4</v>
      </c>
      <c r="G788" t="s">
        <v>470</v>
      </c>
      <c r="H788" t="s">
        <v>27</v>
      </c>
      <c r="J788">
        <v>3</v>
      </c>
      <c r="K788">
        <v>1</v>
      </c>
      <c r="L788">
        <v>10.494</v>
      </c>
    </row>
    <row r="789" spans="1:18" x14ac:dyDescent="0.35">
      <c r="A789" s="25" t="s">
        <v>905</v>
      </c>
      <c r="B789" s="25">
        <v>2021</v>
      </c>
      <c r="C789" s="144">
        <v>44388</v>
      </c>
      <c r="D789" s="25" t="s">
        <v>66</v>
      </c>
      <c r="E789" s="26" t="s">
        <v>538</v>
      </c>
      <c r="F789">
        <v>4</v>
      </c>
      <c r="G789" t="s">
        <v>914</v>
      </c>
      <c r="H789" t="s">
        <v>82</v>
      </c>
      <c r="J789">
        <v>14</v>
      </c>
      <c r="K789">
        <v>2</v>
      </c>
      <c r="L789">
        <v>10.644</v>
      </c>
    </row>
    <row r="790" spans="1:18" x14ac:dyDescent="0.35">
      <c r="A790" s="25" t="s">
        <v>905</v>
      </c>
      <c r="B790" s="25">
        <v>2021</v>
      </c>
      <c r="C790" s="144">
        <v>44388</v>
      </c>
      <c r="D790" s="25" t="s">
        <v>66</v>
      </c>
      <c r="E790" s="26" t="s">
        <v>538</v>
      </c>
      <c r="F790">
        <v>5</v>
      </c>
      <c r="G790" t="s">
        <v>757</v>
      </c>
      <c r="H790" t="s">
        <v>29</v>
      </c>
      <c r="J790">
        <v>5</v>
      </c>
      <c r="K790">
        <v>1</v>
      </c>
      <c r="L790">
        <v>10.17</v>
      </c>
    </row>
    <row r="791" spans="1:18" x14ac:dyDescent="0.35">
      <c r="A791" s="25" t="s">
        <v>905</v>
      </c>
      <c r="B791" s="25">
        <v>2021</v>
      </c>
      <c r="C791" s="144">
        <v>44388</v>
      </c>
      <c r="D791" s="25" t="s">
        <v>66</v>
      </c>
      <c r="E791" s="26" t="s">
        <v>538</v>
      </c>
      <c r="F791">
        <v>5</v>
      </c>
      <c r="G791" t="s">
        <v>57</v>
      </c>
      <c r="H791" t="s">
        <v>58</v>
      </c>
      <c r="J791">
        <v>13</v>
      </c>
      <c r="K791">
        <v>2</v>
      </c>
      <c r="L791">
        <v>10.257999999999999</v>
      </c>
    </row>
    <row r="792" spans="1:18" x14ac:dyDescent="0.35">
      <c r="A792" s="25" t="s">
        <v>905</v>
      </c>
      <c r="B792" s="25">
        <v>2021</v>
      </c>
      <c r="C792" s="144">
        <v>44388</v>
      </c>
      <c r="D792" s="25" t="s">
        <v>66</v>
      </c>
      <c r="E792" s="26" t="s">
        <v>538</v>
      </c>
      <c r="F792">
        <v>6</v>
      </c>
      <c r="G792" t="s">
        <v>143</v>
      </c>
      <c r="H792" t="s">
        <v>95</v>
      </c>
      <c r="J792">
        <v>6</v>
      </c>
      <c r="K792">
        <v>1</v>
      </c>
      <c r="L792">
        <v>10.563000000000001</v>
      </c>
    </row>
    <row r="793" spans="1:18" x14ac:dyDescent="0.35">
      <c r="A793" s="25" t="s">
        <v>905</v>
      </c>
      <c r="B793" s="25">
        <v>2021</v>
      </c>
      <c r="C793" s="144">
        <v>44388</v>
      </c>
      <c r="D793" s="25" t="s">
        <v>66</v>
      </c>
      <c r="E793" s="26" t="s">
        <v>538</v>
      </c>
      <c r="F793">
        <v>6</v>
      </c>
      <c r="G793" t="s">
        <v>913</v>
      </c>
      <c r="H793" t="s">
        <v>29</v>
      </c>
      <c r="J793">
        <v>12</v>
      </c>
      <c r="K793">
        <v>2</v>
      </c>
      <c r="L793">
        <v>10.631</v>
      </c>
    </row>
    <row r="794" spans="1:18" x14ac:dyDescent="0.35">
      <c r="A794" s="25" t="s">
        <v>905</v>
      </c>
      <c r="B794" s="25">
        <v>2021</v>
      </c>
      <c r="C794" s="144">
        <v>44388</v>
      </c>
      <c r="D794" s="25" t="s">
        <v>66</v>
      </c>
      <c r="E794" s="26" t="s">
        <v>538</v>
      </c>
      <c r="F794">
        <v>7</v>
      </c>
      <c r="G794" t="s">
        <v>756</v>
      </c>
      <c r="H794" t="s">
        <v>82</v>
      </c>
      <c r="J794">
        <v>4</v>
      </c>
      <c r="K794">
        <v>1</v>
      </c>
      <c r="L794">
        <v>10.236000000000001</v>
      </c>
    </row>
    <row r="795" spans="1:18" x14ac:dyDescent="0.35">
      <c r="A795" s="25" t="s">
        <v>905</v>
      </c>
      <c r="B795" s="25">
        <v>2021</v>
      </c>
      <c r="C795" s="144">
        <v>44388</v>
      </c>
      <c r="D795" s="25" t="s">
        <v>66</v>
      </c>
      <c r="E795" s="26" t="s">
        <v>538</v>
      </c>
      <c r="F795">
        <v>7</v>
      </c>
      <c r="G795" t="s">
        <v>906</v>
      </c>
      <c r="H795" t="s">
        <v>907</v>
      </c>
      <c r="J795">
        <v>11</v>
      </c>
      <c r="K795">
        <v>2</v>
      </c>
      <c r="L795">
        <v>10.324</v>
      </c>
    </row>
    <row r="796" spans="1:18" x14ac:dyDescent="0.35">
      <c r="A796" s="25" t="s">
        <v>905</v>
      </c>
      <c r="B796" s="25">
        <v>2021</v>
      </c>
      <c r="C796" s="144">
        <v>44388</v>
      </c>
      <c r="D796" s="25" t="s">
        <v>66</v>
      </c>
      <c r="E796" s="26" t="s">
        <v>538</v>
      </c>
      <c r="F796">
        <v>8</v>
      </c>
      <c r="G796" t="s">
        <v>50</v>
      </c>
      <c r="H796" t="s">
        <v>44</v>
      </c>
      <c r="J796">
        <v>7</v>
      </c>
      <c r="K796">
        <v>1</v>
      </c>
      <c r="L796">
        <v>10.308</v>
      </c>
    </row>
    <row r="797" spans="1:18" x14ac:dyDescent="0.35">
      <c r="A797" s="25" t="s">
        <v>905</v>
      </c>
      <c r="B797" s="25">
        <v>2021</v>
      </c>
      <c r="C797" s="144">
        <v>44388</v>
      </c>
      <c r="D797" s="25" t="s">
        <v>66</v>
      </c>
      <c r="E797" s="26" t="s">
        <v>538</v>
      </c>
      <c r="F797">
        <v>8</v>
      </c>
      <c r="G797" t="s">
        <v>912</v>
      </c>
      <c r="H797" t="s">
        <v>198</v>
      </c>
      <c r="J797">
        <v>10</v>
      </c>
      <c r="K797">
        <v>2</v>
      </c>
      <c r="L797">
        <v>10.333</v>
      </c>
    </row>
    <row r="798" spans="1:18" x14ac:dyDescent="0.35">
      <c r="A798" s="25" t="s">
        <v>905</v>
      </c>
      <c r="B798" s="25">
        <v>2021</v>
      </c>
      <c r="C798" s="144">
        <v>44388</v>
      </c>
      <c r="D798" s="25" t="s">
        <v>66</v>
      </c>
      <c r="E798" s="26" t="s">
        <v>539</v>
      </c>
      <c r="F798">
        <v>1</v>
      </c>
      <c r="G798" t="s">
        <v>843</v>
      </c>
      <c r="H798" t="s">
        <v>198</v>
      </c>
      <c r="J798">
        <v>2</v>
      </c>
      <c r="K798">
        <v>1</v>
      </c>
      <c r="L798">
        <v>10.24</v>
      </c>
      <c r="N798">
        <v>1</v>
      </c>
      <c r="O798">
        <v>10.105</v>
      </c>
    </row>
    <row r="799" spans="1:18" x14ac:dyDescent="0.35">
      <c r="A799" s="25" t="s">
        <v>905</v>
      </c>
      <c r="B799" s="25">
        <v>2021</v>
      </c>
      <c r="C799" s="144">
        <v>44388</v>
      </c>
      <c r="D799" s="25" t="s">
        <v>66</v>
      </c>
      <c r="E799" s="26" t="s">
        <v>539</v>
      </c>
      <c r="F799">
        <v>1</v>
      </c>
      <c r="G799" t="s">
        <v>50</v>
      </c>
      <c r="H799" t="s">
        <v>44</v>
      </c>
      <c r="J799">
        <v>7</v>
      </c>
      <c r="K799">
        <v>2</v>
      </c>
      <c r="L799">
        <v>11.697000000000001</v>
      </c>
      <c r="N799">
        <v>2</v>
      </c>
      <c r="O799">
        <v>10.315000000000001</v>
      </c>
    </row>
    <row r="800" spans="1:18" x14ac:dyDescent="0.35">
      <c r="A800" s="25" t="s">
        <v>905</v>
      </c>
      <c r="B800" s="25">
        <v>2021</v>
      </c>
      <c r="C800" s="144">
        <v>44388</v>
      </c>
      <c r="D800" s="25" t="s">
        <v>66</v>
      </c>
      <c r="E800" s="26" t="s">
        <v>539</v>
      </c>
      <c r="F800">
        <v>2</v>
      </c>
      <c r="G800" t="s">
        <v>756</v>
      </c>
      <c r="H800" t="s">
        <v>82</v>
      </c>
      <c r="J800">
        <v>4</v>
      </c>
      <c r="K800">
        <v>2</v>
      </c>
      <c r="L800">
        <v>10.589</v>
      </c>
      <c r="N800">
        <v>1</v>
      </c>
      <c r="O800">
        <v>10.956</v>
      </c>
      <c r="Q800">
        <v>1</v>
      </c>
      <c r="R800">
        <v>10.554</v>
      </c>
    </row>
    <row r="801" spans="1:18" x14ac:dyDescent="0.35">
      <c r="A801" s="25" t="s">
        <v>905</v>
      </c>
      <c r="B801" s="25">
        <v>2021</v>
      </c>
      <c r="C801" s="144">
        <v>44388</v>
      </c>
      <c r="D801" s="25" t="s">
        <v>66</v>
      </c>
      <c r="E801" s="26" t="s">
        <v>539</v>
      </c>
      <c r="F801">
        <v>2</v>
      </c>
      <c r="G801" t="s">
        <v>908</v>
      </c>
      <c r="H801" t="s">
        <v>907</v>
      </c>
      <c r="J801">
        <v>8</v>
      </c>
      <c r="K801">
        <v>1</v>
      </c>
      <c r="L801">
        <v>10.586</v>
      </c>
      <c r="N801">
        <v>2</v>
      </c>
      <c r="O801">
        <v>10.959999999999999</v>
      </c>
      <c r="Q801">
        <v>2</v>
      </c>
      <c r="R801">
        <v>10.657999999999999</v>
      </c>
    </row>
    <row r="802" spans="1:18" x14ac:dyDescent="0.35">
      <c r="A802" s="25" t="s">
        <v>905</v>
      </c>
      <c r="B802" s="25">
        <v>2021</v>
      </c>
      <c r="C802" s="144">
        <v>44388</v>
      </c>
      <c r="D802" s="25" t="s">
        <v>66</v>
      </c>
      <c r="E802" s="26" t="s">
        <v>539</v>
      </c>
      <c r="F802">
        <v>3</v>
      </c>
      <c r="G802" t="s">
        <v>100</v>
      </c>
      <c r="H802" t="s">
        <v>44</v>
      </c>
      <c r="J802">
        <v>1</v>
      </c>
      <c r="K802">
        <v>1</v>
      </c>
      <c r="L802">
        <v>10.105</v>
      </c>
      <c r="N802">
        <v>1</v>
      </c>
      <c r="O802">
        <v>10.4</v>
      </c>
    </row>
    <row r="803" spans="1:18" x14ac:dyDescent="0.35">
      <c r="A803" s="25" t="s">
        <v>905</v>
      </c>
      <c r="B803" s="25">
        <v>2021</v>
      </c>
      <c r="C803" s="144">
        <v>44388</v>
      </c>
      <c r="D803" s="25" t="s">
        <v>66</v>
      </c>
      <c r="E803" s="26" t="s">
        <v>539</v>
      </c>
      <c r="F803">
        <v>3</v>
      </c>
      <c r="G803" t="s">
        <v>143</v>
      </c>
      <c r="H803" t="s">
        <v>95</v>
      </c>
      <c r="J803">
        <v>6</v>
      </c>
      <c r="K803">
        <v>2</v>
      </c>
      <c r="L803">
        <v>10.246</v>
      </c>
      <c r="N803">
        <v>2</v>
      </c>
      <c r="O803">
        <v>10.776</v>
      </c>
    </row>
    <row r="804" spans="1:18" x14ac:dyDescent="0.35">
      <c r="A804" s="25" t="s">
        <v>905</v>
      </c>
      <c r="B804" s="25">
        <v>2021</v>
      </c>
      <c r="C804" s="144">
        <v>44388</v>
      </c>
      <c r="D804" s="25" t="s">
        <v>66</v>
      </c>
      <c r="E804" s="26" t="s">
        <v>539</v>
      </c>
      <c r="F804">
        <v>4</v>
      </c>
      <c r="G804" t="s">
        <v>470</v>
      </c>
      <c r="H804" t="s">
        <v>27</v>
      </c>
      <c r="J804">
        <v>3</v>
      </c>
      <c r="K804">
        <v>1</v>
      </c>
      <c r="L804">
        <v>10.127000000000001</v>
      </c>
      <c r="N804">
        <v>1</v>
      </c>
      <c r="O804">
        <v>10.497999999999999</v>
      </c>
    </row>
    <row r="805" spans="1:18" x14ac:dyDescent="0.35">
      <c r="A805" s="25" t="s">
        <v>905</v>
      </c>
      <c r="B805" s="25">
        <v>2021</v>
      </c>
      <c r="C805" s="144">
        <v>44388</v>
      </c>
      <c r="D805" s="25" t="s">
        <v>66</v>
      </c>
      <c r="E805" s="26" t="s">
        <v>539</v>
      </c>
      <c r="F805">
        <v>4</v>
      </c>
      <c r="G805" t="s">
        <v>757</v>
      </c>
      <c r="H805" t="s">
        <v>29</v>
      </c>
      <c r="J805">
        <v>5</v>
      </c>
      <c r="K805">
        <v>2</v>
      </c>
      <c r="L805">
        <v>10.157</v>
      </c>
      <c r="N805">
        <v>2</v>
      </c>
      <c r="O805">
        <v>10.505999999999998</v>
      </c>
    </row>
    <row r="806" spans="1:18" x14ac:dyDescent="0.35">
      <c r="A806" s="4" t="s">
        <v>905</v>
      </c>
      <c r="B806" s="4">
        <v>2021</v>
      </c>
      <c r="C806" s="5">
        <v>44388</v>
      </c>
      <c r="D806" s="4" t="s">
        <v>66</v>
      </c>
      <c r="E806" s="26" t="s">
        <v>540</v>
      </c>
      <c r="F806">
        <v>1</v>
      </c>
      <c r="G806" t="s">
        <v>843</v>
      </c>
      <c r="H806" t="s">
        <v>198</v>
      </c>
      <c r="J806">
        <v>2</v>
      </c>
      <c r="K806">
        <v>1</v>
      </c>
      <c r="L806">
        <v>10.112</v>
      </c>
      <c r="N806">
        <v>1</v>
      </c>
      <c r="O806">
        <v>9.9459999999999997</v>
      </c>
    </row>
    <row r="807" spans="1:18" x14ac:dyDescent="0.35">
      <c r="A807" s="4" t="s">
        <v>905</v>
      </c>
      <c r="B807" s="4">
        <v>2021</v>
      </c>
      <c r="C807" s="5">
        <v>44388</v>
      </c>
      <c r="D807" s="4" t="s">
        <v>66</v>
      </c>
      <c r="E807" s="26" t="s">
        <v>540</v>
      </c>
      <c r="F807">
        <v>1</v>
      </c>
      <c r="G807" t="s">
        <v>470</v>
      </c>
      <c r="H807" t="s">
        <v>27</v>
      </c>
      <c r="J807">
        <v>3</v>
      </c>
      <c r="K807">
        <v>2</v>
      </c>
      <c r="L807">
        <v>10.162000000000001</v>
      </c>
      <c r="N807">
        <v>2</v>
      </c>
      <c r="O807">
        <v>10.209</v>
      </c>
    </row>
    <row r="808" spans="1:18" x14ac:dyDescent="0.35">
      <c r="A808" s="4" t="s">
        <v>905</v>
      </c>
      <c r="B808" s="4">
        <v>2021</v>
      </c>
      <c r="C808" s="5">
        <v>44388</v>
      </c>
      <c r="D808" s="4" t="s">
        <v>66</v>
      </c>
      <c r="E808" s="26" t="s">
        <v>540</v>
      </c>
      <c r="F808">
        <v>2</v>
      </c>
      <c r="G808" t="s">
        <v>100</v>
      </c>
      <c r="H808" t="s">
        <v>44</v>
      </c>
      <c r="J808">
        <v>1</v>
      </c>
      <c r="K808">
        <v>1</v>
      </c>
      <c r="L808">
        <v>10.195</v>
      </c>
      <c r="N808">
        <v>1</v>
      </c>
      <c r="O808">
        <v>10.396000000000001</v>
      </c>
    </row>
    <row r="809" spans="1:18" x14ac:dyDescent="0.35">
      <c r="A809" s="4" t="s">
        <v>905</v>
      </c>
      <c r="B809" s="4">
        <v>2021</v>
      </c>
      <c r="C809" s="5">
        <v>44388</v>
      </c>
      <c r="D809" s="4" t="s">
        <v>66</v>
      </c>
      <c r="E809" s="26" t="s">
        <v>540</v>
      </c>
      <c r="F809">
        <v>2</v>
      </c>
      <c r="G809" t="s">
        <v>756</v>
      </c>
      <c r="H809" t="s">
        <v>82</v>
      </c>
      <c r="J809">
        <v>4</v>
      </c>
      <c r="K809">
        <v>2</v>
      </c>
      <c r="L809">
        <v>10.742000000000001</v>
      </c>
      <c r="N809">
        <v>2</v>
      </c>
      <c r="O809">
        <v>11.078000000000001</v>
      </c>
    </row>
    <row r="810" spans="1:18" x14ac:dyDescent="0.35">
      <c r="A810" s="4" t="s">
        <v>905</v>
      </c>
      <c r="B810" s="4">
        <v>2021</v>
      </c>
      <c r="C810" s="5">
        <v>44388</v>
      </c>
      <c r="D810" s="4" t="s">
        <v>66</v>
      </c>
      <c r="E810" s="26" t="s">
        <v>64</v>
      </c>
      <c r="F810" t="s">
        <v>541</v>
      </c>
      <c r="G810" t="s">
        <v>100</v>
      </c>
      <c r="H810" t="s">
        <v>44</v>
      </c>
      <c r="J810">
        <v>1</v>
      </c>
      <c r="K810">
        <v>2</v>
      </c>
      <c r="L810">
        <v>10.151</v>
      </c>
      <c r="N810">
        <v>1</v>
      </c>
      <c r="O810">
        <v>10.201000000000001</v>
      </c>
      <c r="Q810">
        <v>1</v>
      </c>
      <c r="R810">
        <v>10.122</v>
      </c>
    </row>
    <row r="811" spans="1:18" x14ac:dyDescent="0.35">
      <c r="A811" s="4" t="s">
        <v>905</v>
      </c>
      <c r="B811" s="4">
        <v>2021</v>
      </c>
      <c r="C811" s="5">
        <v>44388</v>
      </c>
      <c r="D811" s="4" t="s">
        <v>66</v>
      </c>
      <c r="E811" s="26" t="s">
        <v>64</v>
      </c>
      <c r="F811" t="s">
        <v>541</v>
      </c>
      <c r="G811" t="s">
        <v>843</v>
      </c>
      <c r="H811" t="s">
        <v>198</v>
      </c>
      <c r="J811">
        <v>2</v>
      </c>
      <c r="K811">
        <v>1</v>
      </c>
      <c r="L811">
        <v>10.144</v>
      </c>
      <c r="N811">
        <v>2</v>
      </c>
      <c r="O811">
        <v>10.294</v>
      </c>
      <c r="Q811">
        <v>2</v>
      </c>
      <c r="R811">
        <v>10.209</v>
      </c>
    </row>
    <row r="812" spans="1:18" x14ac:dyDescent="0.35">
      <c r="A812" s="4" t="s">
        <v>905</v>
      </c>
      <c r="B812" s="4">
        <v>2021</v>
      </c>
      <c r="C812" s="5">
        <v>44388</v>
      </c>
      <c r="D812" s="4" t="s">
        <v>66</v>
      </c>
      <c r="E812" s="26" t="s">
        <v>64</v>
      </c>
      <c r="F812" t="s">
        <v>542</v>
      </c>
      <c r="G812" t="s">
        <v>470</v>
      </c>
      <c r="H812" t="s">
        <v>27</v>
      </c>
      <c r="J812">
        <v>3</v>
      </c>
      <c r="K812">
        <v>1</v>
      </c>
      <c r="L812">
        <v>10.211</v>
      </c>
      <c r="N812">
        <v>1</v>
      </c>
      <c r="O812">
        <v>10.253</v>
      </c>
    </row>
    <row r="813" spans="1:18" x14ac:dyDescent="0.35">
      <c r="A813" s="4" t="s">
        <v>905</v>
      </c>
      <c r="B813" s="4">
        <v>2021</v>
      </c>
      <c r="C813" s="5">
        <v>44388</v>
      </c>
      <c r="D813" s="4" t="s">
        <v>66</v>
      </c>
      <c r="E813" s="26" t="s">
        <v>64</v>
      </c>
      <c r="F813" t="s">
        <v>542</v>
      </c>
      <c r="G813" t="s">
        <v>756</v>
      </c>
      <c r="H813" t="s">
        <v>82</v>
      </c>
      <c r="J813">
        <v>4</v>
      </c>
      <c r="K813">
        <v>2</v>
      </c>
      <c r="L813">
        <v>10.297000000000001</v>
      </c>
      <c r="N813">
        <v>2</v>
      </c>
      <c r="O813">
        <v>10.419</v>
      </c>
    </row>
    <row r="814" spans="1:18" x14ac:dyDescent="0.35">
      <c r="A814" s="1" t="s">
        <v>1269</v>
      </c>
      <c r="B814" s="1">
        <v>2021</v>
      </c>
      <c r="C814" s="99">
        <v>44412</v>
      </c>
      <c r="D814" s="1" t="s">
        <v>191</v>
      </c>
      <c r="E814" s="30" t="s">
        <v>1271</v>
      </c>
      <c r="F814">
        <v>1</v>
      </c>
      <c r="G814" t="s">
        <v>22</v>
      </c>
      <c r="H814" t="s">
        <v>23</v>
      </c>
      <c r="J814">
        <v>2</v>
      </c>
      <c r="K814">
        <v>1</v>
      </c>
      <c r="L814">
        <v>9.8209999999999997</v>
      </c>
    </row>
    <row r="815" spans="1:18" x14ac:dyDescent="0.35">
      <c r="A815" s="1" t="s">
        <v>1269</v>
      </c>
      <c r="B815" s="1">
        <v>2021</v>
      </c>
      <c r="C815" s="99">
        <v>44412</v>
      </c>
      <c r="D815" s="1" t="s">
        <v>191</v>
      </c>
      <c r="E815" s="30" t="s">
        <v>1271</v>
      </c>
      <c r="F815">
        <v>1</v>
      </c>
      <c r="G815" t="s">
        <v>955</v>
      </c>
      <c r="H815" t="s">
        <v>35</v>
      </c>
      <c r="J815">
        <v>24</v>
      </c>
      <c r="K815">
        <v>2</v>
      </c>
      <c r="L815">
        <v>10.054</v>
      </c>
    </row>
    <row r="816" spans="1:18" x14ac:dyDescent="0.35">
      <c r="A816" s="1" t="s">
        <v>1269</v>
      </c>
      <c r="B816" s="1">
        <v>2021</v>
      </c>
      <c r="C816" s="99">
        <v>44412</v>
      </c>
      <c r="D816" s="1" t="s">
        <v>191</v>
      </c>
      <c r="E816" s="30" t="s">
        <v>1271</v>
      </c>
      <c r="F816">
        <v>2</v>
      </c>
      <c r="G816" t="s">
        <v>92</v>
      </c>
      <c r="H816" t="s">
        <v>23</v>
      </c>
      <c r="J816">
        <v>1</v>
      </c>
      <c r="K816">
        <v>1</v>
      </c>
      <c r="L816">
        <v>10.005000000000001</v>
      </c>
    </row>
    <row r="817" spans="1:12" x14ac:dyDescent="0.35">
      <c r="A817" s="1" t="s">
        <v>1269</v>
      </c>
      <c r="B817" s="1">
        <v>2021</v>
      </c>
      <c r="C817" s="99">
        <v>44412</v>
      </c>
      <c r="D817" s="1" t="s">
        <v>191</v>
      </c>
      <c r="E817" s="30" t="s">
        <v>1271</v>
      </c>
      <c r="F817">
        <v>2</v>
      </c>
      <c r="G817" t="s">
        <v>93</v>
      </c>
      <c r="H817" t="s">
        <v>52</v>
      </c>
      <c r="J817">
        <v>12</v>
      </c>
      <c r="K817">
        <v>2</v>
      </c>
      <c r="L817">
        <v>10.068000000000001</v>
      </c>
    </row>
    <row r="818" spans="1:12" x14ac:dyDescent="0.35">
      <c r="A818" s="1" t="s">
        <v>1269</v>
      </c>
      <c r="B818" s="1">
        <v>2021</v>
      </c>
      <c r="C818" s="99">
        <v>44412</v>
      </c>
      <c r="D818" s="1" t="s">
        <v>191</v>
      </c>
      <c r="E818" s="30" t="s">
        <v>1271</v>
      </c>
      <c r="F818">
        <v>3</v>
      </c>
      <c r="G818" t="s">
        <v>112</v>
      </c>
      <c r="H818" t="s">
        <v>113</v>
      </c>
      <c r="J818">
        <v>3</v>
      </c>
      <c r="K818">
        <v>1</v>
      </c>
      <c r="L818">
        <v>9.8290000000000006</v>
      </c>
    </row>
    <row r="819" spans="1:12" x14ac:dyDescent="0.35">
      <c r="A819" s="1" t="s">
        <v>1269</v>
      </c>
      <c r="B819" s="1">
        <v>2021</v>
      </c>
      <c r="C819" s="99">
        <v>44412</v>
      </c>
      <c r="D819" s="1" t="s">
        <v>191</v>
      </c>
      <c r="E819" s="30" t="s">
        <v>1271</v>
      </c>
      <c r="F819">
        <v>3</v>
      </c>
      <c r="G819" t="s">
        <v>242</v>
      </c>
      <c r="H819" t="s">
        <v>102</v>
      </c>
      <c r="J819">
        <v>23</v>
      </c>
      <c r="K819">
        <v>2</v>
      </c>
      <c r="L819">
        <v>10.135</v>
      </c>
    </row>
    <row r="820" spans="1:12" x14ac:dyDescent="0.35">
      <c r="A820" s="1" t="s">
        <v>1269</v>
      </c>
      <c r="B820" s="1">
        <v>2021</v>
      </c>
      <c r="C820" s="99">
        <v>44412</v>
      </c>
      <c r="D820" s="1" t="s">
        <v>191</v>
      </c>
      <c r="E820" s="30" t="s">
        <v>1271</v>
      </c>
      <c r="F820">
        <v>4</v>
      </c>
      <c r="G820" t="s">
        <v>128</v>
      </c>
      <c r="H820" t="s">
        <v>104</v>
      </c>
      <c r="J820">
        <v>6</v>
      </c>
      <c r="K820">
        <v>1</v>
      </c>
      <c r="L820">
        <v>9.8239999999999998</v>
      </c>
    </row>
    <row r="821" spans="1:12" x14ac:dyDescent="0.35">
      <c r="A821" s="1" t="s">
        <v>1269</v>
      </c>
      <c r="B821" s="1">
        <v>2021</v>
      </c>
      <c r="C821" s="99">
        <v>44412</v>
      </c>
      <c r="D821" s="1" t="s">
        <v>191</v>
      </c>
      <c r="E821" s="30" t="s">
        <v>1271</v>
      </c>
      <c r="F821">
        <v>4</v>
      </c>
      <c r="G821" t="s">
        <v>101</v>
      </c>
      <c r="H821" t="s">
        <v>102</v>
      </c>
      <c r="J821">
        <v>22</v>
      </c>
      <c r="K821">
        <v>2</v>
      </c>
      <c r="L821">
        <v>10.442</v>
      </c>
    </row>
    <row r="822" spans="1:12" x14ac:dyDescent="0.35">
      <c r="A822" s="1" t="s">
        <v>1269</v>
      </c>
      <c r="B822" s="1">
        <v>2021</v>
      </c>
      <c r="C822" s="99">
        <v>44412</v>
      </c>
      <c r="D822" s="1" t="s">
        <v>191</v>
      </c>
      <c r="E822" s="30" t="s">
        <v>1271</v>
      </c>
      <c r="F822">
        <v>5</v>
      </c>
      <c r="G822" t="s">
        <v>197</v>
      </c>
      <c r="H822" t="s">
        <v>1270</v>
      </c>
      <c r="J822">
        <v>4</v>
      </c>
      <c r="K822">
        <v>1</v>
      </c>
      <c r="L822">
        <v>9.859</v>
      </c>
    </row>
    <row r="823" spans="1:12" x14ac:dyDescent="0.35">
      <c r="A823" s="1" t="s">
        <v>1269</v>
      </c>
      <c r="B823" s="1">
        <v>2021</v>
      </c>
      <c r="C823" s="99">
        <v>44412</v>
      </c>
      <c r="D823" s="1" t="s">
        <v>191</v>
      </c>
      <c r="E823" s="30" t="s">
        <v>1271</v>
      </c>
      <c r="F823">
        <v>5</v>
      </c>
      <c r="G823" t="s">
        <v>96</v>
      </c>
      <c r="H823" t="s">
        <v>27</v>
      </c>
      <c r="J823">
        <v>21</v>
      </c>
      <c r="K823">
        <v>2</v>
      </c>
      <c r="L823">
        <v>10.337999999999999</v>
      </c>
    </row>
    <row r="824" spans="1:12" x14ac:dyDescent="0.35">
      <c r="A824" s="1" t="s">
        <v>1269</v>
      </c>
      <c r="B824" s="1">
        <v>2021</v>
      </c>
      <c r="C824" s="99">
        <v>44412</v>
      </c>
      <c r="D824" s="1" t="s">
        <v>191</v>
      </c>
      <c r="E824" s="30" t="s">
        <v>1271</v>
      </c>
      <c r="F824">
        <v>6</v>
      </c>
      <c r="G824" t="s">
        <v>194</v>
      </c>
      <c r="H824" t="s">
        <v>29</v>
      </c>
      <c r="J824">
        <v>5</v>
      </c>
      <c r="K824">
        <v>1</v>
      </c>
      <c r="L824">
        <v>9.9220000000000006</v>
      </c>
    </row>
    <row r="825" spans="1:12" x14ac:dyDescent="0.35">
      <c r="A825" s="1" t="s">
        <v>1269</v>
      </c>
      <c r="B825" s="1">
        <v>2021</v>
      </c>
      <c r="C825" s="99">
        <v>44412</v>
      </c>
      <c r="D825" s="1" t="s">
        <v>191</v>
      </c>
      <c r="E825" s="30" t="s">
        <v>1271</v>
      </c>
      <c r="F825">
        <v>6</v>
      </c>
      <c r="G825" t="s">
        <v>755</v>
      </c>
      <c r="H825" t="s">
        <v>109</v>
      </c>
      <c r="J825">
        <v>13</v>
      </c>
      <c r="K825">
        <v>2</v>
      </c>
      <c r="L825">
        <v>9.9240000000000013</v>
      </c>
    </row>
    <row r="826" spans="1:12" x14ac:dyDescent="0.35">
      <c r="A826" s="1" t="s">
        <v>1269</v>
      </c>
      <c r="B826" s="1">
        <v>2021</v>
      </c>
      <c r="C826" s="99">
        <v>44412</v>
      </c>
      <c r="D826" s="1" t="s">
        <v>191</v>
      </c>
      <c r="E826" s="30" t="s">
        <v>1271</v>
      </c>
      <c r="F826">
        <v>7</v>
      </c>
      <c r="G826" t="s">
        <v>129</v>
      </c>
      <c r="H826" t="s">
        <v>35</v>
      </c>
      <c r="J826">
        <v>11</v>
      </c>
      <c r="K826">
        <v>1</v>
      </c>
      <c r="L826">
        <v>10.099</v>
      </c>
    </row>
    <row r="827" spans="1:12" x14ac:dyDescent="0.35">
      <c r="A827" s="1" t="s">
        <v>1269</v>
      </c>
      <c r="B827" s="1">
        <v>2021</v>
      </c>
      <c r="C827" s="99">
        <v>44412</v>
      </c>
      <c r="D827" s="1" t="s">
        <v>191</v>
      </c>
      <c r="E827" s="30" t="s">
        <v>1271</v>
      </c>
      <c r="F827">
        <v>7</v>
      </c>
      <c r="G827" t="s">
        <v>202</v>
      </c>
      <c r="H827" t="s">
        <v>46</v>
      </c>
      <c r="J827">
        <v>17</v>
      </c>
      <c r="K827">
        <v>2</v>
      </c>
      <c r="L827">
        <v>10.279</v>
      </c>
    </row>
    <row r="828" spans="1:12" x14ac:dyDescent="0.35">
      <c r="A828" s="1" t="s">
        <v>1269</v>
      </c>
      <c r="B828" s="1">
        <v>2021</v>
      </c>
      <c r="C828" s="99">
        <v>44412</v>
      </c>
      <c r="D828" s="1" t="s">
        <v>191</v>
      </c>
      <c r="E828" s="30" t="s">
        <v>1271</v>
      </c>
      <c r="F828">
        <v>8</v>
      </c>
      <c r="G828" t="s">
        <v>192</v>
      </c>
      <c r="H828" t="s">
        <v>113</v>
      </c>
      <c r="J828">
        <v>8</v>
      </c>
      <c r="K828">
        <v>1</v>
      </c>
      <c r="L828">
        <v>9.7910000000000004</v>
      </c>
    </row>
    <row r="829" spans="1:12" x14ac:dyDescent="0.35">
      <c r="A829" s="1" t="s">
        <v>1269</v>
      </c>
      <c r="B829" s="1">
        <v>2021</v>
      </c>
      <c r="C829" s="99">
        <v>44412</v>
      </c>
      <c r="D829" s="1" t="s">
        <v>191</v>
      </c>
      <c r="E829" s="30" t="s">
        <v>1271</v>
      </c>
      <c r="F829">
        <v>8</v>
      </c>
      <c r="G829" t="s">
        <v>196</v>
      </c>
      <c r="H829" t="s">
        <v>52</v>
      </c>
      <c r="J829">
        <v>10</v>
      </c>
      <c r="K829">
        <v>2</v>
      </c>
      <c r="L829">
        <v>9.8230000000000004</v>
      </c>
    </row>
    <row r="830" spans="1:12" x14ac:dyDescent="0.35">
      <c r="A830" s="1" t="s">
        <v>1269</v>
      </c>
      <c r="B830" s="1">
        <v>2021</v>
      </c>
      <c r="C830" s="99">
        <v>44412</v>
      </c>
      <c r="D830" s="1" t="s">
        <v>191</v>
      </c>
      <c r="E830" s="30" t="s">
        <v>1271</v>
      </c>
      <c r="F830">
        <v>9</v>
      </c>
      <c r="G830" t="s">
        <v>195</v>
      </c>
      <c r="H830" t="s">
        <v>31</v>
      </c>
      <c r="J830">
        <v>9</v>
      </c>
      <c r="K830">
        <v>1</v>
      </c>
      <c r="L830">
        <v>9.9969999999999999</v>
      </c>
    </row>
    <row r="831" spans="1:12" x14ac:dyDescent="0.35">
      <c r="A831" s="1" t="s">
        <v>1269</v>
      </c>
      <c r="B831" s="1">
        <v>2021</v>
      </c>
      <c r="C831" s="99">
        <v>44412</v>
      </c>
      <c r="D831" s="1" t="s">
        <v>191</v>
      </c>
      <c r="E831" s="30" t="s">
        <v>1271</v>
      </c>
      <c r="F831">
        <v>9</v>
      </c>
      <c r="G831" t="s">
        <v>100</v>
      </c>
      <c r="H831" t="s">
        <v>44</v>
      </c>
      <c r="J831">
        <v>20</v>
      </c>
      <c r="K831">
        <v>2</v>
      </c>
      <c r="L831">
        <v>10.081</v>
      </c>
    </row>
    <row r="832" spans="1:12" x14ac:dyDescent="0.35">
      <c r="A832" s="1" t="s">
        <v>1269</v>
      </c>
      <c r="B832" s="1">
        <v>2021</v>
      </c>
      <c r="C832" s="99">
        <v>44412</v>
      </c>
      <c r="D832" s="1" t="s">
        <v>191</v>
      </c>
      <c r="E832" s="30" t="s">
        <v>1271</v>
      </c>
      <c r="F832">
        <v>10</v>
      </c>
      <c r="G832" t="s">
        <v>754</v>
      </c>
      <c r="H832" t="s">
        <v>27</v>
      </c>
      <c r="J832">
        <v>7</v>
      </c>
      <c r="K832">
        <v>1</v>
      </c>
      <c r="L832">
        <v>10.182</v>
      </c>
    </row>
    <row r="833" spans="1:12" x14ac:dyDescent="0.35">
      <c r="A833" s="1" t="s">
        <v>1269</v>
      </c>
      <c r="B833" s="1">
        <v>2021</v>
      </c>
      <c r="C833" s="99">
        <v>44412</v>
      </c>
      <c r="D833" s="1" t="s">
        <v>191</v>
      </c>
      <c r="E833" s="30" t="s">
        <v>1271</v>
      </c>
      <c r="F833">
        <v>10</v>
      </c>
      <c r="G833" t="s">
        <v>183</v>
      </c>
      <c r="H833" t="s">
        <v>33</v>
      </c>
      <c r="J833">
        <v>19</v>
      </c>
      <c r="K833">
        <v>2</v>
      </c>
      <c r="L833">
        <v>10.202</v>
      </c>
    </row>
    <row r="834" spans="1:12" x14ac:dyDescent="0.35">
      <c r="A834" s="1" t="s">
        <v>1269</v>
      </c>
      <c r="B834" s="1">
        <v>2021</v>
      </c>
      <c r="C834" s="99">
        <v>44412</v>
      </c>
      <c r="D834" s="1" t="s">
        <v>191</v>
      </c>
      <c r="E834" s="30" t="s">
        <v>1271</v>
      </c>
      <c r="F834">
        <v>11</v>
      </c>
      <c r="G834" t="s">
        <v>45</v>
      </c>
      <c r="H834" t="s">
        <v>46</v>
      </c>
      <c r="J834">
        <v>16</v>
      </c>
      <c r="K834">
        <v>1</v>
      </c>
      <c r="L834">
        <v>10.465</v>
      </c>
    </row>
    <row r="835" spans="1:12" x14ac:dyDescent="0.35">
      <c r="A835" s="1" t="s">
        <v>1269</v>
      </c>
      <c r="B835" s="1">
        <v>2021</v>
      </c>
      <c r="C835" s="99">
        <v>44412</v>
      </c>
      <c r="D835" s="1" t="s">
        <v>191</v>
      </c>
      <c r="E835" s="30" t="s">
        <v>1271</v>
      </c>
      <c r="F835">
        <v>11</v>
      </c>
      <c r="G835" t="s">
        <v>201</v>
      </c>
      <c r="H835" t="s">
        <v>39</v>
      </c>
      <c r="J835">
        <v>18</v>
      </c>
      <c r="K835">
        <v>2</v>
      </c>
      <c r="L835">
        <v>10.756</v>
      </c>
    </row>
    <row r="836" spans="1:12" x14ac:dyDescent="0.35">
      <c r="A836" s="1" t="s">
        <v>1269</v>
      </c>
      <c r="B836" s="1">
        <v>2021</v>
      </c>
      <c r="C836" s="99">
        <v>44412</v>
      </c>
      <c r="D836" s="1" t="s">
        <v>191</v>
      </c>
      <c r="E836" s="30" t="s">
        <v>1271</v>
      </c>
      <c r="F836">
        <v>12</v>
      </c>
      <c r="G836" t="s">
        <v>134</v>
      </c>
      <c r="H836" t="s">
        <v>33</v>
      </c>
      <c r="J836">
        <v>14</v>
      </c>
      <c r="K836">
        <v>1</v>
      </c>
      <c r="L836">
        <v>10.228</v>
      </c>
    </row>
    <row r="837" spans="1:12" x14ac:dyDescent="0.35">
      <c r="A837" s="1" t="s">
        <v>1269</v>
      </c>
      <c r="B837" s="1">
        <v>2021</v>
      </c>
      <c r="C837" s="99">
        <v>44412</v>
      </c>
      <c r="D837" s="1" t="s">
        <v>191</v>
      </c>
      <c r="E837" s="30" t="s">
        <v>1271</v>
      </c>
      <c r="F837">
        <v>12</v>
      </c>
      <c r="G837" t="s">
        <v>824</v>
      </c>
      <c r="H837" t="s">
        <v>29</v>
      </c>
      <c r="J837">
        <v>15</v>
      </c>
      <c r="K837">
        <v>2</v>
      </c>
      <c r="L837">
        <v>10.243</v>
      </c>
    </row>
    <row r="838" spans="1:12" x14ac:dyDescent="0.35">
      <c r="A838" s="1" t="s">
        <v>1269</v>
      </c>
      <c r="B838" s="1">
        <v>2021</v>
      </c>
      <c r="C838" s="99">
        <v>44412</v>
      </c>
      <c r="D838" s="1" t="s">
        <v>191</v>
      </c>
      <c r="E838" s="30" t="s">
        <v>1283</v>
      </c>
      <c r="F838">
        <v>1</v>
      </c>
      <c r="G838" t="s">
        <v>196</v>
      </c>
      <c r="H838" t="s">
        <v>52</v>
      </c>
      <c r="J838">
        <v>10</v>
      </c>
      <c r="K838">
        <v>1</v>
      </c>
      <c r="L838">
        <v>10.055999999999999</v>
      </c>
    </row>
    <row r="839" spans="1:12" x14ac:dyDescent="0.35">
      <c r="A839" s="1" t="s">
        <v>1269</v>
      </c>
      <c r="B839" s="1">
        <v>2021</v>
      </c>
      <c r="C839" s="99">
        <v>44412</v>
      </c>
      <c r="D839" s="1" t="s">
        <v>191</v>
      </c>
      <c r="E839" s="30" t="s">
        <v>1283</v>
      </c>
      <c r="F839">
        <v>1</v>
      </c>
      <c r="G839" t="s">
        <v>100</v>
      </c>
      <c r="H839" t="s">
        <v>44</v>
      </c>
      <c r="J839">
        <v>20</v>
      </c>
      <c r="K839">
        <v>2</v>
      </c>
      <c r="L839">
        <v>10.26</v>
      </c>
    </row>
    <row r="840" spans="1:12" x14ac:dyDescent="0.35">
      <c r="A840" s="1" t="s">
        <v>1269</v>
      </c>
      <c r="B840" s="1">
        <v>2021</v>
      </c>
      <c r="C840" s="99">
        <v>44412</v>
      </c>
      <c r="D840" s="1" t="s">
        <v>191</v>
      </c>
      <c r="E840" s="30" t="s">
        <v>1283</v>
      </c>
      <c r="F840">
        <v>1</v>
      </c>
      <c r="G840" t="s">
        <v>955</v>
      </c>
      <c r="H840" t="s">
        <v>35</v>
      </c>
      <c r="J840">
        <v>24</v>
      </c>
      <c r="K840">
        <v>3</v>
      </c>
      <c r="L840">
        <v>10.604999999999999</v>
      </c>
    </row>
    <row r="841" spans="1:12" x14ac:dyDescent="0.35">
      <c r="A841" s="1" t="s">
        <v>1269</v>
      </c>
      <c r="B841" s="1">
        <v>2021</v>
      </c>
      <c r="C841" s="99">
        <v>44412</v>
      </c>
      <c r="D841" s="1" t="s">
        <v>191</v>
      </c>
      <c r="E841" s="30" t="s">
        <v>1283</v>
      </c>
      <c r="F841">
        <v>2</v>
      </c>
      <c r="G841" t="s">
        <v>93</v>
      </c>
      <c r="H841" t="s">
        <v>52</v>
      </c>
      <c r="J841">
        <v>12</v>
      </c>
      <c r="K841">
        <v>1</v>
      </c>
      <c r="L841">
        <v>9.6669999999999998</v>
      </c>
    </row>
    <row r="842" spans="1:12" x14ac:dyDescent="0.35">
      <c r="A842" s="1" t="s">
        <v>1269</v>
      </c>
      <c r="B842" s="1">
        <v>2021</v>
      </c>
      <c r="C842" s="99">
        <v>44412</v>
      </c>
      <c r="D842" s="1" t="s">
        <v>191</v>
      </c>
      <c r="E842" s="30" t="s">
        <v>1283</v>
      </c>
      <c r="F842">
        <v>2</v>
      </c>
      <c r="G842" t="s">
        <v>183</v>
      </c>
      <c r="H842" t="s">
        <v>33</v>
      </c>
      <c r="J842">
        <v>19</v>
      </c>
      <c r="K842">
        <v>2</v>
      </c>
      <c r="L842">
        <v>10.286</v>
      </c>
    </row>
    <row r="843" spans="1:12" x14ac:dyDescent="0.35">
      <c r="A843" s="1" t="s">
        <v>1269</v>
      </c>
      <c r="B843" s="1">
        <v>2021</v>
      </c>
      <c r="C843" s="99">
        <v>44412</v>
      </c>
      <c r="D843" s="1" t="s">
        <v>191</v>
      </c>
      <c r="E843" s="30" t="s">
        <v>1283</v>
      </c>
      <c r="F843">
        <v>2</v>
      </c>
      <c r="G843" t="s">
        <v>202</v>
      </c>
      <c r="H843" t="s">
        <v>46</v>
      </c>
      <c r="J843">
        <v>17</v>
      </c>
      <c r="K843">
        <v>3</v>
      </c>
      <c r="L843">
        <v>10.334999999999999</v>
      </c>
    </row>
    <row r="844" spans="1:12" x14ac:dyDescent="0.35">
      <c r="A844" s="1" t="s">
        <v>1269</v>
      </c>
      <c r="B844" s="1">
        <v>2021</v>
      </c>
      <c r="C844" s="99">
        <v>44412</v>
      </c>
      <c r="D844" s="1" t="s">
        <v>191</v>
      </c>
      <c r="E844" s="30" t="s">
        <v>1283</v>
      </c>
      <c r="F844">
        <v>3</v>
      </c>
      <c r="G844" t="s">
        <v>755</v>
      </c>
      <c r="H844" t="s">
        <v>109</v>
      </c>
      <c r="J844">
        <v>13</v>
      </c>
      <c r="K844">
        <v>1</v>
      </c>
      <c r="L844">
        <v>10.016</v>
      </c>
    </row>
    <row r="845" spans="1:12" x14ac:dyDescent="0.35">
      <c r="A845" s="1" t="s">
        <v>1269</v>
      </c>
      <c r="B845" s="1">
        <v>2021</v>
      </c>
      <c r="C845" s="99">
        <v>44412</v>
      </c>
      <c r="D845" s="1" t="s">
        <v>191</v>
      </c>
      <c r="E845" s="30" t="s">
        <v>1283</v>
      </c>
      <c r="F845">
        <v>3</v>
      </c>
      <c r="G845" t="s">
        <v>201</v>
      </c>
      <c r="H845" t="s">
        <v>39</v>
      </c>
      <c r="J845">
        <v>18</v>
      </c>
      <c r="K845">
        <v>2</v>
      </c>
      <c r="L845">
        <v>10.077999999999999</v>
      </c>
    </row>
    <row r="846" spans="1:12" x14ac:dyDescent="0.35">
      <c r="A846" s="1" t="s">
        <v>1269</v>
      </c>
      <c r="B846" s="1">
        <v>2021</v>
      </c>
      <c r="C846" s="99">
        <v>44412</v>
      </c>
      <c r="D846" s="1" t="s">
        <v>191</v>
      </c>
      <c r="E846" s="30" t="s">
        <v>1283</v>
      </c>
      <c r="F846">
        <v>3</v>
      </c>
      <c r="G846" t="s">
        <v>242</v>
      </c>
      <c r="H846" t="s">
        <v>102</v>
      </c>
      <c r="J846">
        <v>23</v>
      </c>
      <c r="K846">
        <v>3</v>
      </c>
      <c r="L846">
        <v>10.201000000000001</v>
      </c>
    </row>
    <row r="847" spans="1:12" x14ac:dyDescent="0.35">
      <c r="A847" s="1" t="s">
        <v>1269</v>
      </c>
      <c r="B847" s="1">
        <v>2021</v>
      </c>
      <c r="C847" s="99">
        <v>44412</v>
      </c>
      <c r="D847" s="1" t="s">
        <v>191</v>
      </c>
      <c r="E847" s="30" t="s">
        <v>1283</v>
      </c>
      <c r="F847">
        <v>4</v>
      </c>
      <c r="G847" t="s">
        <v>824</v>
      </c>
      <c r="H847" t="s">
        <v>29</v>
      </c>
      <c r="J847">
        <v>15</v>
      </c>
      <c r="K847">
        <v>1</v>
      </c>
      <c r="L847">
        <v>10.029999999999999</v>
      </c>
    </row>
    <row r="848" spans="1:12" x14ac:dyDescent="0.35">
      <c r="A848" s="1" t="s">
        <v>1269</v>
      </c>
      <c r="B848" s="1">
        <v>2021</v>
      </c>
      <c r="C848" s="99">
        <v>44412</v>
      </c>
      <c r="D848" s="1" t="s">
        <v>191</v>
      </c>
      <c r="E848" s="30" t="s">
        <v>1283</v>
      </c>
      <c r="F848">
        <v>4</v>
      </c>
      <c r="G848" t="s">
        <v>96</v>
      </c>
      <c r="H848" t="s">
        <v>27</v>
      </c>
      <c r="J848">
        <v>21</v>
      </c>
      <c r="K848">
        <v>2</v>
      </c>
      <c r="L848">
        <v>10.061999999999999</v>
      </c>
    </row>
    <row r="849" spans="1:12" x14ac:dyDescent="0.35">
      <c r="A849" s="1" t="s">
        <v>1269</v>
      </c>
      <c r="B849" s="1">
        <v>2021</v>
      </c>
      <c r="C849" s="99">
        <v>44412</v>
      </c>
      <c r="D849" s="1" t="s">
        <v>191</v>
      </c>
      <c r="E849" s="30" t="s">
        <v>1283</v>
      </c>
      <c r="F849">
        <v>4</v>
      </c>
      <c r="G849" t="s">
        <v>101</v>
      </c>
      <c r="H849" t="s">
        <v>102</v>
      </c>
      <c r="J849">
        <v>22</v>
      </c>
      <c r="K849">
        <v>3</v>
      </c>
      <c r="L849">
        <v>10.450999999999999</v>
      </c>
    </row>
    <row r="850" spans="1:12" x14ac:dyDescent="0.35">
      <c r="A850" s="1" t="s">
        <v>1269</v>
      </c>
      <c r="B850" s="1">
        <v>2021</v>
      </c>
      <c r="C850" s="99">
        <v>44412</v>
      </c>
      <c r="D850" s="1" t="s">
        <v>191</v>
      </c>
      <c r="E850" s="30" t="s">
        <v>535</v>
      </c>
      <c r="F850">
        <v>1</v>
      </c>
      <c r="G850" t="s">
        <v>22</v>
      </c>
      <c r="H850" t="s">
        <v>23</v>
      </c>
      <c r="J850">
        <v>2</v>
      </c>
      <c r="K850">
        <v>1</v>
      </c>
      <c r="L850">
        <v>10.034000000000001</v>
      </c>
    </row>
    <row r="851" spans="1:12" x14ac:dyDescent="0.35">
      <c r="A851" s="1" t="s">
        <v>1269</v>
      </c>
      <c r="B851" s="1">
        <v>2021</v>
      </c>
      <c r="C851" s="99">
        <v>44412</v>
      </c>
      <c r="D851" s="1" t="s">
        <v>191</v>
      </c>
      <c r="E851" s="30" t="s">
        <v>535</v>
      </c>
      <c r="F851">
        <v>1</v>
      </c>
      <c r="G851" t="s">
        <v>824</v>
      </c>
      <c r="H851" t="s">
        <v>29</v>
      </c>
      <c r="J851">
        <v>15</v>
      </c>
      <c r="K851">
        <v>2</v>
      </c>
      <c r="L851">
        <v>10.145000000000001</v>
      </c>
    </row>
    <row r="852" spans="1:12" x14ac:dyDescent="0.35">
      <c r="A852" s="1" t="s">
        <v>1269</v>
      </c>
      <c r="B852" s="1">
        <v>2021</v>
      </c>
      <c r="C852" s="99">
        <v>44412</v>
      </c>
      <c r="D852" s="1" t="s">
        <v>191</v>
      </c>
      <c r="E852" s="30" t="s">
        <v>535</v>
      </c>
      <c r="F852">
        <v>2</v>
      </c>
      <c r="G852" t="s">
        <v>92</v>
      </c>
      <c r="H852" t="s">
        <v>23</v>
      </c>
      <c r="J852">
        <v>1</v>
      </c>
      <c r="K852">
        <v>1</v>
      </c>
      <c r="L852">
        <v>9.766</v>
      </c>
    </row>
    <row r="853" spans="1:12" x14ac:dyDescent="0.35">
      <c r="A853" s="1" t="s">
        <v>1269</v>
      </c>
      <c r="B853" s="1">
        <v>2021</v>
      </c>
      <c r="C853" s="99">
        <v>44412</v>
      </c>
      <c r="D853" s="1" t="s">
        <v>191</v>
      </c>
      <c r="E853" s="30" t="s">
        <v>535</v>
      </c>
      <c r="F853">
        <v>2</v>
      </c>
      <c r="G853" t="s">
        <v>755</v>
      </c>
      <c r="H853" t="s">
        <v>109</v>
      </c>
      <c r="J853">
        <v>13</v>
      </c>
      <c r="K853">
        <v>2</v>
      </c>
      <c r="L853">
        <v>10.025</v>
      </c>
    </row>
    <row r="854" spans="1:12" x14ac:dyDescent="0.35">
      <c r="A854" s="1" t="s">
        <v>1269</v>
      </c>
      <c r="B854" s="1">
        <v>2021</v>
      </c>
      <c r="C854" s="99">
        <v>44412</v>
      </c>
      <c r="D854" s="1" t="s">
        <v>191</v>
      </c>
      <c r="E854" s="30" t="s">
        <v>535</v>
      </c>
      <c r="F854">
        <v>3</v>
      </c>
      <c r="G854" t="s">
        <v>112</v>
      </c>
      <c r="H854" t="s">
        <v>113</v>
      </c>
      <c r="J854">
        <v>3</v>
      </c>
      <c r="K854">
        <v>1</v>
      </c>
      <c r="L854">
        <v>9.8840000000000003</v>
      </c>
    </row>
    <row r="855" spans="1:12" x14ac:dyDescent="0.35">
      <c r="A855" s="1" t="s">
        <v>1269</v>
      </c>
      <c r="B855" s="1">
        <v>2021</v>
      </c>
      <c r="C855" s="99">
        <v>44412</v>
      </c>
      <c r="D855" s="1" t="s">
        <v>191</v>
      </c>
      <c r="E855" s="30" t="s">
        <v>535</v>
      </c>
      <c r="F855">
        <v>3</v>
      </c>
      <c r="G855" t="s">
        <v>93</v>
      </c>
      <c r="H855" t="s">
        <v>52</v>
      </c>
      <c r="J855">
        <v>12</v>
      </c>
      <c r="K855">
        <v>2</v>
      </c>
      <c r="L855">
        <v>10.016</v>
      </c>
    </row>
    <row r="856" spans="1:12" x14ac:dyDescent="0.35">
      <c r="A856" s="1" t="s">
        <v>1269</v>
      </c>
      <c r="B856" s="1">
        <v>2021</v>
      </c>
      <c r="C856" s="99">
        <v>44412</v>
      </c>
      <c r="D856" s="1" t="s">
        <v>191</v>
      </c>
      <c r="E856" s="30" t="s">
        <v>535</v>
      </c>
      <c r="F856">
        <v>4</v>
      </c>
      <c r="G856" t="s">
        <v>128</v>
      </c>
      <c r="H856" t="s">
        <v>104</v>
      </c>
      <c r="J856">
        <v>6</v>
      </c>
      <c r="K856">
        <v>1</v>
      </c>
      <c r="L856">
        <v>9.798</v>
      </c>
    </row>
    <row r="857" spans="1:12" x14ac:dyDescent="0.35">
      <c r="A857" s="1" t="s">
        <v>1269</v>
      </c>
      <c r="B857" s="1">
        <v>2021</v>
      </c>
      <c r="C857" s="99">
        <v>44412</v>
      </c>
      <c r="D857" s="1" t="s">
        <v>191</v>
      </c>
      <c r="E857" s="30" t="s">
        <v>535</v>
      </c>
      <c r="F857">
        <v>4</v>
      </c>
      <c r="G857" t="s">
        <v>196</v>
      </c>
      <c r="H857" t="s">
        <v>52</v>
      </c>
      <c r="J857">
        <v>10</v>
      </c>
      <c r="K857">
        <v>2</v>
      </c>
      <c r="L857">
        <v>9.8239999999999998</v>
      </c>
    </row>
    <row r="858" spans="1:12" x14ac:dyDescent="0.35">
      <c r="A858" s="1" t="s">
        <v>1269</v>
      </c>
      <c r="B858" s="1">
        <v>2021</v>
      </c>
      <c r="C858" s="99">
        <v>44412</v>
      </c>
      <c r="D858" s="1" t="s">
        <v>191</v>
      </c>
      <c r="E858" s="30" t="s">
        <v>535</v>
      </c>
      <c r="F858">
        <v>5</v>
      </c>
      <c r="G858" t="s">
        <v>197</v>
      </c>
      <c r="H858" t="s">
        <v>1270</v>
      </c>
      <c r="J858">
        <v>4</v>
      </c>
      <c r="K858">
        <v>1</v>
      </c>
      <c r="L858">
        <v>10.127000000000001</v>
      </c>
    </row>
    <row r="859" spans="1:12" x14ac:dyDescent="0.35">
      <c r="A859" s="1" t="s">
        <v>1269</v>
      </c>
      <c r="B859" s="1">
        <v>2021</v>
      </c>
      <c r="C859" s="99">
        <v>44412</v>
      </c>
      <c r="D859" s="1" t="s">
        <v>191</v>
      </c>
      <c r="E859" s="30" t="s">
        <v>535</v>
      </c>
      <c r="F859">
        <v>5</v>
      </c>
      <c r="G859" t="s">
        <v>134</v>
      </c>
      <c r="H859" t="s">
        <v>33</v>
      </c>
      <c r="J859">
        <v>14</v>
      </c>
      <c r="K859">
        <v>2</v>
      </c>
      <c r="L859">
        <v>10.234</v>
      </c>
    </row>
    <row r="860" spans="1:12" x14ac:dyDescent="0.35">
      <c r="A860" s="1" t="s">
        <v>1269</v>
      </c>
      <c r="B860" s="1">
        <v>2021</v>
      </c>
      <c r="C860" s="99">
        <v>44412</v>
      </c>
      <c r="D860" s="1" t="s">
        <v>191</v>
      </c>
      <c r="E860" s="30" t="s">
        <v>535</v>
      </c>
      <c r="F860">
        <v>6</v>
      </c>
      <c r="G860" t="s">
        <v>194</v>
      </c>
      <c r="H860" t="s">
        <v>29</v>
      </c>
      <c r="J860">
        <v>5</v>
      </c>
      <c r="K860">
        <v>1</v>
      </c>
      <c r="L860">
        <v>10.247</v>
      </c>
    </row>
    <row r="861" spans="1:12" x14ac:dyDescent="0.35">
      <c r="A861" s="1" t="s">
        <v>1269</v>
      </c>
      <c r="B861" s="1">
        <v>2021</v>
      </c>
      <c r="C861" s="99">
        <v>44412</v>
      </c>
      <c r="D861" s="1" t="s">
        <v>191</v>
      </c>
      <c r="E861" s="30" t="s">
        <v>535</v>
      </c>
      <c r="F861">
        <v>6</v>
      </c>
      <c r="G861" t="s">
        <v>45</v>
      </c>
      <c r="H861" t="s">
        <v>46</v>
      </c>
      <c r="J861">
        <v>16</v>
      </c>
      <c r="K861">
        <v>2</v>
      </c>
      <c r="L861">
        <v>10.395999999999999</v>
      </c>
    </row>
    <row r="862" spans="1:12" x14ac:dyDescent="0.35">
      <c r="A862" s="1" t="s">
        <v>1269</v>
      </c>
      <c r="B862" s="1">
        <v>2021</v>
      </c>
      <c r="C862" s="99">
        <v>44412</v>
      </c>
      <c r="D862" s="1" t="s">
        <v>191</v>
      </c>
      <c r="E862" s="30" t="s">
        <v>535</v>
      </c>
      <c r="F862">
        <v>7</v>
      </c>
      <c r="G862" t="s">
        <v>129</v>
      </c>
      <c r="H862" t="s">
        <v>35</v>
      </c>
      <c r="J862">
        <v>11</v>
      </c>
      <c r="K862">
        <v>1</v>
      </c>
      <c r="L862">
        <v>9.8450000000000006</v>
      </c>
    </row>
    <row r="863" spans="1:12" x14ac:dyDescent="0.35">
      <c r="A863" s="1" t="s">
        <v>1269</v>
      </c>
      <c r="B863" s="1">
        <v>2021</v>
      </c>
      <c r="C863" s="99">
        <v>44412</v>
      </c>
      <c r="D863" s="1" t="s">
        <v>191</v>
      </c>
      <c r="E863" s="30" t="s">
        <v>535</v>
      </c>
      <c r="F863">
        <v>7</v>
      </c>
      <c r="G863" t="s">
        <v>754</v>
      </c>
      <c r="H863" t="s">
        <v>27</v>
      </c>
      <c r="J863">
        <v>7</v>
      </c>
      <c r="K863">
        <v>2</v>
      </c>
      <c r="L863">
        <v>9.8830000000000009</v>
      </c>
    </row>
    <row r="864" spans="1:12" x14ac:dyDescent="0.35">
      <c r="A864" s="1" t="s">
        <v>1269</v>
      </c>
      <c r="B864" s="1">
        <v>2021</v>
      </c>
      <c r="C864" s="99">
        <v>44412</v>
      </c>
      <c r="D864" s="1" t="s">
        <v>191</v>
      </c>
      <c r="E864" s="30" t="s">
        <v>535</v>
      </c>
      <c r="F864">
        <v>8</v>
      </c>
      <c r="G864" t="s">
        <v>192</v>
      </c>
      <c r="H864" t="s">
        <v>113</v>
      </c>
      <c r="J864">
        <v>8</v>
      </c>
      <c r="K864">
        <v>1</v>
      </c>
      <c r="L864">
        <v>9.9160000000000004</v>
      </c>
    </row>
    <row r="865" spans="1:12" x14ac:dyDescent="0.35">
      <c r="A865" s="1" t="s">
        <v>1269</v>
      </c>
      <c r="B865" s="1">
        <v>2021</v>
      </c>
      <c r="C865" s="99">
        <v>44412</v>
      </c>
      <c r="D865" s="1" t="s">
        <v>191</v>
      </c>
      <c r="E865" s="30" t="s">
        <v>535</v>
      </c>
      <c r="F865">
        <v>8</v>
      </c>
      <c r="G865" t="s">
        <v>195</v>
      </c>
      <c r="H865" t="s">
        <v>31</v>
      </c>
      <c r="J865">
        <v>9</v>
      </c>
      <c r="K865">
        <v>2</v>
      </c>
      <c r="L865">
        <v>9.9370000000000012</v>
      </c>
    </row>
    <row r="866" spans="1:12" x14ac:dyDescent="0.35">
      <c r="A866" s="1" t="s">
        <v>1269</v>
      </c>
      <c r="B866" s="1">
        <v>2021</v>
      </c>
      <c r="C866" s="99">
        <v>44412</v>
      </c>
      <c r="D866" s="1" t="s">
        <v>191</v>
      </c>
      <c r="E866" s="30" t="s">
        <v>1284</v>
      </c>
      <c r="F866">
        <v>1</v>
      </c>
      <c r="G866" t="s">
        <v>195</v>
      </c>
      <c r="H866" t="s">
        <v>31</v>
      </c>
      <c r="J866">
        <v>9</v>
      </c>
      <c r="K866">
        <v>1</v>
      </c>
      <c r="L866">
        <v>10.323</v>
      </c>
    </row>
    <row r="867" spans="1:12" x14ac:dyDescent="0.35">
      <c r="A867" s="1" t="s">
        <v>1269</v>
      </c>
      <c r="B867" s="1">
        <v>2021</v>
      </c>
      <c r="C867" s="99">
        <v>44412</v>
      </c>
      <c r="D867" s="1" t="s">
        <v>191</v>
      </c>
      <c r="E867" s="30" t="s">
        <v>1284</v>
      </c>
      <c r="F867">
        <v>1</v>
      </c>
      <c r="G867" t="s">
        <v>824</v>
      </c>
      <c r="H867" t="s">
        <v>29</v>
      </c>
      <c r="J867">
        <v>15</v>
      </c>
      <c r="K867">
        <v>2</v>
      </c>
      <c r="L867">
        <v>10.499000000000001</v>
      </c>
    </row>
    <row r="868" spans="1:12" x14ac:dyDescent="0.35">
      <c r="A868" s="1" t="s">
        <v>1269</v>
      </c>
      <c r="B868" s="1">
        <v>2021</v>
      </c>
      <c r="C868" s="99">
        <v>44412</v>
      </c>
      <c r="D868" s="1" t="s">
        <v>191</v>
      </c>
      <c r="E868" s="30" t="s">
        <v>1284</v>
      </c>
      <c r="F868">
        <v>2</v>
      </c>
      <c r="G868" t="s">
        <v>754</v>
      </c>
      <c r="H868" t="s">
        <v>27</v>
      </c>
      <c r="J868">
        <v>7</v>
      </c>
      <c r="K868">
        <v>1</v>
      </c>
      <c r="L868">
        <v>9.9</v>
      </c>
    </row>
    <row r="869" spans="1:12" x14ac:dyDescent="0.35">
      <c r="A869" s="1" t="s">
        <v>1269</v>
      </c>
      <c r="B869" s="1">
        <v>2021</v>
      </c>
      <c r="C869" s="99">
        <v>44412</v>
      </c>
      <c r="D869" s="1" t="s">
        <v>191</v>
      </c>
      <c r="E869" s="30" t="s">
        <v>1284</v>
      </c>
      <c r="F869">
        <v>2</v>
      </c>
      <c r="G869" t="s">
        <v>755</v>
      </c>
      <c r="H869" t="s">
        <v>109</v>
      </c>
      <c r="J869">
        <v>13</v>
      </c>
      <c r="K869">
        <v>2</v>
      </c>
      <c r="L869">
        <v>9.9850000000000012</v>
      </c>
    </row>
    <row r="870" spans="1:12" x14ac:dyDescent="0.35">
      <c r="A870" s="1" t="s">
        <v>1269</v>
      </c>
      <c r="B870" s="1">
        <v>2021</v>
      </c>
      <c r="C870" s="99">
        <v>44412</v>
      </c>
      <c r="D870" s="1" t="s">
        <v>191</v>
      </c>
      <c r="E870" s="30" t="s">
        <v>1284</v>
      </c>
      <c r="F870">
        <v>3</v>
      </c>
      <c r="G870" t="s">
        <v>93</v>
      </c>
      <c r="H870" t="s">
        <v>52</v>
      </c>
      <c r="J870">
        <v>12</v>
      </c>
      <c r="K870">
        <v>1</v>
      </c>
      <c r="L870">
        <v>10.317</v>
      </c>
    </row>
    <row r="871" spans="1:12" x14ac:dyDescent="0.35">
      <c r="A871" s="1" t="s">
        <v>1269</v>
      </c>
      <c r="B871" s="1">
        <v>2021</v>
      </c>
      <c r="C871" s="99">
        <v>44412</v>
      </c>
      <c r="D871" s="1" t="s">
        <v>191</v>
      </c>
      <c r="E871" s="30" t="s">
        <v>1284</v>
      </c>
      <c r="F871">
        <v>3</v>
      </c>
      <c r="G871" t="s">
        <v>45</v>
      </c>
      <c r="H871" t="s">
        <v>46</v>
      </c>
      <c r="J871">
        <v>16</v>
      </c>
      <c r="K871">
        <v>2</v>
      </c>
      <c r="L871">
        <v>10.577</v>
      </c>
    </row>
    <row r="872" spans="1:12" x14ac:dyDescent="0.35">
      <c r="A872" s="1" t="s">
        <v>1269</v>
      </c>
      <c r="B872" s="1">
        <v>2021</v>
      </c>
      <c r="C872" s="99">
        <v>44412</v>
      </c>
      <c r="D872" s="1" t="s">
        <v>191</v>
      </c>
      <c r="E872" s="30" t="s">
        <v>1284</v>
      </c>
      <c r="F872">
        <v>4</v>
      </c>
      <c r="G872" t="s">
        <v>196</v>
      </c>
      <c r="H872" t="s">
        <v>52</v>
      </c>
      <c r="J872">
        <v>10</v>
      </c>
      <c r="K872">
        <v>1</v>
      </c>
      <c r="L872">
        <v>10.131</v>
      </c>
    </row>
    <row r="873" spans="1:12" x14ac:dyDescent="0.35">
      <c r="A873" s="1" t="s">
        <v>1269</v>
      </c>
      <c r="B873" s="1">
        <v>2021</v>
      </c>
      <c r="C873" s="99">
        <v>44412</v>
      </c>
      <c r="D873" s="1" t="s">
        <v>191</v>
      </c>
      <c r="E873" s="30" t="s">
        <v>1284</v>
      </c>
      <c r="F873">
        <v>4</v>
      </c>
      <c r="G873" t="s">
        <v>134</v>
      </c>
      <c r="H873" t="s">
        <v>33</v>
      </c>
      <c r="J873">
        <v>14</v>
      </c>
      <c r="K873">
        <v>2</v>
      </c>
      <c r="L873">
        <v>10.234999999999999</v>
      </c>
    </row>
    <row r="874" spans="1:12" x14ac:dyDescent="0.35">
      <c r="A874" s="1" t="s">
        <v>1269</v>
      </c>
      <c r="B874" s="1">
        <v>2021</v>
      </c>
      <c r="C874" s="99">
        <v>44412</v>
      </c>
      <c r="D874" s="1" t="s">
        <v>191</v>
      </c>
      <c r="E874" s="30" t="s">
        <v>538</v>
      </c>
      <c r="F874">
        <v>1</v>
      </c>
      <c r="G874" t="s">
        <v>22</v>
      </c>
      <c r="H874" t="s">
        <v>23</v>
      </c>
      <c r="J874">
        <v>2</v>
      </c>
      <c r="K874">
        <v>1</v>
      </c>
      <c r="L874">
        <v>9.8309999999999995</v>
      </c>
    </row>
    <row r="875" spans="1:12" x14ac:dyDescent="0.35">
      <c r="A875" s="1" t="s">
        <v>1269</v>
      </c>
      <c r="B875" s="1">
        <v>2021</v>
      </c>
      <c r="C875" s="99">
        <v>44412</v>
      </c>
      <c r="D875" s="1" t="s">
        <v>191</v>
      </c>
      <c r="E875" s="30" t="s">
        <v>538</v>
      </c>
      <c r="F875">
        <v>1</v>
      </c>
      <c r="G875" t="s">
        <v>196</v>
      </c>
      <c r="H875" t="s">
        <v>52</v>
      </c>
      <c r="J875">
        <v>10</v>
      </c>
      <c r="K875">
        <v>2</v>
      </c>
      <c r="L875">
        <v>9.8709999999999987</v>
      </c>
    </row>
    <row r="876" spans="1:12" x14ac:dyDescent="0.35">
      <c r="A876" s="1" t="s">
        <v>1269</v>
      </c>
      <c r="B876" s="1">
        <v>2021</v>
      </c>
      <c r="C876" s="99">
        <v>44412</v>
      </c>
      <c r="D876" s="1" t="s">
        <v>191</v>
      </c>
      <c r="E876" s="30" t="s">
        <v>538</v>
      </c>
      <c r="F876">
        <v>2</v>
      </c>
      <c r="G876" t="s">
        <v>92</v>
      </c>
      <c r="H876" t="s">
        <v>23</v>
      </c>
      <c r="J876">
        <v>1</v>
      </c>
      <c r="K876">
        <v>1</v>
      </c>
      <c r="L876">
        <v>9.6349999999999998</v>
      </c>
    </row>
    <row r="877" spans="1:12" x14ac:dyDescent="0.35">
      <c r="A877" s="1" t="s">
        <v>1269</v>
      </c>
      <c r="B877" s="1">
        <v>2021</v>
      </c>
      <c r="C877" s="99">
        <v>44412</v>
      </c>
      <c r="D877" s="1" t="s">
        <v>191</v>
      </c>
      <c r="E877" s="30" t="s">
        <v>538</v>
      </c>
      <c r="F877">
        <v>2</v>
      </c>
      <c r="G877" t="s">
        <v>93</v>
      </c>
      <c r="H877" t="s">
        <v>52</v>
      </c>
      <c r="J877">
        <v>12</v>
      </c>
      <c r="K877">
        <v>2</v>
      </c>
      <c r="L877">
        <v>10.084</v>
      </c>
    </row>
    <row r="878" spans="1:12" x14ac:dyDescent="0.35">
      <c r="A878" s="1" t="s">
        <v>1269</v>
      </c>
      <c r="B878" s="1">
        <v>2021</v>
      </c>
      <c r="C878" s="99">
        <v>44412</v>
      </c>
      <c r="D878" s="1" t="s">
        <v>191</v>
      </c>
      <c r="E878" s="30" t="s">
        <v>538</v>
      </c>
      <c r="F878">
        <v>3</v>
      </c>
      <c r="G878" t="s">
        <v>112</v>
      </c>
      <c r="H878" t="s">
        <v>113</v>
      </c>
      <c r="J878">
        <v>3</v>
      </c>
      <c r="K878">
        <v>1</v>
      </c>
      <c r="L878">
        <v>9.9629999999999992</v>
      </c>
    </row>
    <row r="879" spans="1:12" x14ac:dyDescent="0.35">
      <c r="A879" s="1" t="s">
        <v>1269</v>
      </c>
      <c r="B879" s="1">
        <v>2021</v>
      </c>
      <c r="C879" s="99">
        <v>44412</v>
      </c>
      <c r="D879" s="1" t="s">
        <v>191</v>
      </c>
      <c r="E879" s="30" t="s">
        <v>538</v>
      </c>
      <c r="F879">
        <v>3</v>
      </c>
      <c r="G879" t="s">
        <v>754</v>
      </c>
      <c r="H879" t="s">
        <v>27</v>
      </c>
      <c r="J879">
        <v>7</v>
      </c>
      <c r="K879">
        <v>2</v>
      </c>
      <c r="L879">
        <v>10.133999999999999</v>
      </c>
    </row>
    <row r="880" spans="1:12" x14ac:dyDescent="0.35">
      <c r="A880" s="1" t="s">
        <v>1269</v>
      </c>
      <c r="B880" s="1">
        <v>2021</v>
      </c>
      <c r="C880" s="99">
        <v>44412</v>
      </c>
      <c r="D880" s="1" t="s">
        <v>191</v>
      </c>
      <c r="E880" s="30" t="s">
        <v>538</v>
      </c>
      <c r="F880">
        <v>4</v>
      </c>
      <c r="G880" t="s">
        <v>128</v>
      </c>
      <c r="H880" t="s">
        <v>104</v>
      </c>
      <c r="J880">
        <v>6</v>
      </c>
      <c r="K880">
        <v>1</v>
      </c>
      <c r="L880">
        <v>10.090999999999999</v>
      </c>
    </row>
    <row r="881" spans="1:15" x14ac:dyDescent="0.35">
      <c r="A881" s="1" t="s">
        <v>1269</v>
      </c>
      <c r="B881" s="1">
        <v>2021</v>
      </c>
      <c r="C881" s="99">
        <v>44412</v>
      </c>
      <c r="D881" s="1" t="s">
        <v>191</v>
      </c>
      <c r="E881" s="30" t="s">
        <v>538</v>
      </c>
      <c r="F881">
        <v>4</v>
      </c>
      <c r="G881" t="s">
        <v>195</v>
      </c>
      <c r="H881" t="s">
        <v>31</v>
      </c>
      <c r="J881">
        <v>9</v>
      </c>
      <c r="K881">
        <v>2</v>
      </c>
      <c r="L881">
        <v>10.548</v>
      </c>
    </row>
    <row r="882" spans="1:15" x14ac:dyDescent="0.35">
      <c r="A882" s="1" t="s">
        <v>1269</v>
      </c>
      <c r="B882" s="1">
        <v>2021</v>
      </c>
      <c r="C882" s="99">
        <v>44412</v>
      </c>
      <c r="D882" s="1" t="s">
        <v>191</v>
      </c>
      <c r="E882" s="30" t="s">
        <v>538</v>
      </c>
      <c r="F882">
        <v>5</v>
      </c>
      <c r="G882" t="s">
        <v>197</v>
      </c>
      <c r="H882" t="s">
        <v>1270</v>
      </c>
      <c r="J882">
        <v>4</v>
      </c>
      <c r="K882">
        <v>1</v>
      </c>
      <c r="L882">
        <v>9.8279999999999994</v>
      </c>
    </row>
    <row r="883" spans="1:15" x14ac:dyDescent="0.35">
      <c r="A883" s="1" t="s">
        <v>1269</v>
      </c>
      <c r="B883" s="1">
        <v>2021</v>
      </c>
      <c r="C883" s="99">
        <v>44412</v>
      </c>
      <c r="D883" s="1" t="s">
        <v>191</v>
      </c>
      <c r="E883" s="30" t="s">
        <v>538</v>
      </c>
      <c r="F883">
        <v>5</v>
      </c>
      <c r="G883" t="s">
        <v>192</v>
      </c>
      <c r="H883" t="s">
        <v>113</v>
      </c>
      <c r="J883">
        <v>8</v>
      </c>
      <c r="K883">
        <v>2</v>
      </c>
      <c r="L883">
        <v>9.9039999999999999</v>
      </c>
    </row>
    <row r="884" spans="1:15" x14ac:dyDescent="0.35">
      <c r="A884" s="1" t="s">
        <v>1269</v>
      </c>
      <c r="B884" s="1">
        <v>2021</v>
      </c>
      <c r="C884" s="99">
        <v>44412</v>
      </c>
      <c r="D884" s="1" t="s">
        <v>191</v>
      </c>
      <c r="E884" s="30" t="s">
        <v>538</v>
      </c>
      <c r="F884">
        <v>6</v>
      </c>
      <c r="G884" t="s">
        <v>194</v>
      </c>
      <c r="H884" t="s">
        <v>29</v>
      </c>
      <c r="J884">
        <v>5</v>
      </c>
      <c r="K884">
        <v>1</v>
      </c>
      <c r="L884">
        <v>10.355</v>
      </c>
    </row>
    <row r="885" spans="1:15" x14ac:dyDescent="0.35">
      <c r="A885" s="1" t="s">
        <v>1269</v>
      </c>
      <c r="B885" s="1">
        <v>2021</v>
      </c>
      <c r="C885" s="99">
        <v>44412</v>
      </c>
      <c r="D885" s="1" t="s">
        <v>191</v>
      </c>
      <c r="E885" s="30" t="s">
        <v>538</v>
      </c>
      <c r="F885">
        <v>6</v>
      </c>
      <c r="G885" t="s">
        <v>129</v>
      </c>
      <c r="H885" t="s">
        <v>35</v>
      </c>
      <c r="J885">
        <v>11</v>
      </c>
      <c r="K885">
        <v>2</v>
      </c>
      <c r="L885">
        <v>10.487</v>
      </c>
    </row>
    <row r="886" spans="1:15" x14ac:dyDescent="0.35">
      <c r="A886" s="1" t="s">
        <v>1269</v>
      </c>
      <c r="B886" s="1">
        <v>2021</v>
      </c>
      <c r="C886" s="99">
        <v>44412</v>
      </c>
      <c r="D886" s="1" t="s">
        <v>191</v>
      </c>
      <c r="E886" s="30" t="s">
        <v>1285</v>
      </c>
      <c r="F886">
        <v>1</v>
      </c>
      <c r="G886" t="s">
        <v>192</v>
      </c>
      <c r="H886" t="s">
        <v>113</v>
      </c>
      <c r="J886">
        <v>8</v>
      </c>
      <c r="K886">
        <v>1</v>
      </c>
      <c r="L886">
        <v>10.066000000000001</v>
      </c>
    </row>
    <row r="887" spans="1:15" x14ac:dyDescent="0.35">
      <c r="A887" s="1" t="s">
        <v>1269</v>
      </c>
      <c r="B887" s="1">
        <v>2021</v>
      </c>
      <c r="C887" s="99">
        <v>44412</v>
      </c>
      <c r="D887" s="1" t="s">
        <v>191</v>
      </c>
      <c r="E887" s="30" t="s">
        <v>1285</v>
      </c>
      <c r="F887">
        <v>1</v>
      </c>
      <c r="G887" t="s">
        <v>196</v>
      </c>
      <c r="H887" t="s">
        <v>52</v>
      </c>
      <c r="J887">
        <v>10</v>
      </c>
      <c r="K887">
        <v>2</v>
      </c>
      <c r="L887">
        <v>10.108000000000001</v>
      </c>
    </row>
    <row r="888" spans="1:15" x14ac:dyDescent="0.35">
      <c r="A888" s="1" t="s">
        <v>1269</v>
      </c>
      <c r="B888" s="1">
        <v>2021</v>
      </c>
      <c r="C888" s="99">
        <v>44412</v>
      </c>
      <c r="D888" s="1" t="s">
        <v>191</v>
      </c>
      <c r="E888" s="30" t="s">
        <v>1285</v>
      </c>
      <c r="F888">
        <v>1</v>
      </c>
      <c r="G888" t="s">
        <v>195</v>
      </c>
      <c r="H888" t="s">
        <v>31</v>
      </c>
      <c r="J888">
        <v>9</v>
      </c>
      <c r="K888">
        <v>3</v>
      </c>
      <c r="L888">
        <v>10.391</v>
      </c>
    </row>
    <row r="889" spans="1:15" x14ac:dyDescent="0.35">
      <c r="A889" s="1" t="s">
        <v>1269</v>
      </c>
      <c r="B889" s="1">
        <v>2021</v>
      </c>
      <c r="C889" s="99">
        <v>44412</v>
      </c>
      <c r="D889" s="1" t="s">
        <v>191</v>
      </c>
      <c r="E889" s="30" t="s">
        <v>1285</v>
      </c>
      <c r="F889">
        <v>2</v>
      </c>
      <c r="G889" t="s">
        <v>754</v>
      </c>
      <c r="H889" t="s">
        <v>27</v>
      </c>
      <c r="J889">
        <v>7</v>
      </c>
      <c r="K889">
        <v>1</v>
      </c>
      <c r="L889">
        <v>10.169</v>
      </c>
    </row>
    <row r="890" spans="1:15" x14ac:dyDescent="0.35">
      <c r="A890" s="1" t="s">
        <v>1269</v>
      </c>
      <c r="B890" s="1">
        <v>2021</v>
      </c>
      <c r="C890" s="99">
        <v>44412</v>
      </c>
      <c r="D890" s="1" t="s">
        <v>191</v>
      </c>
      <c r="E890" s="30" t="s">
        <v>1285</v>
      </c>
      <c r="F890">
        <v>2</v>
      </c>
      <c r="G890" t="s">
        <v>129</v>
      </c>
      <c r="H890" t="s">
        <v>35</v>
      </c>
      <c r="J890">
        <v>11</v>
      </c>
      <c r="K890">
        <v>2</v>
      </c>
      <c r="L890">
        <v>10.270000000000001</v>
      </c>
    </row>
    <row r="891" spans="1:15" x14ac:dyDescent="0.35">
      <c r="A891" s="1" t="s">
        <v>1269</v>
      </c>
      <c r="B891" s="1">
        <v>2021</v>
      </c>
      <c r="C891" s="99">
        <v>44412</v>
      </c>
      <c r="D891" s="1" t="s">
        <v>191</v>
      </c>
      <c r="E891" s="30" t="s">
        <v>1285</v>
      </c>
      <c r="F891">
        <v>2</v>
      </c>
      <c r="G891" t="s">
        <v>93</v>
      </c>
      <c r="H891" t="s">
        <v>52</v>
      </c>
      <c r="J891">
        <v>12</v>
      </c>
      <c r="K891">
        <v>3</v>
      </c>
      <c r="L891">
        <v>10.302</v>
      </c>
    </row>
    <row r="892" spans="1:15" x14ac:dyDescent="0.35">
      <c r="A892" s="1" t="s">
        <v>1269</v>
      </c>
      <c r="B892" s="1">
        <v>2021</v>
      </c>
      <c r="C892" s="99">
        <v>44412</v>
      </c>
      <c r="D892" s="1" t="s">
        <v>191</v>
      </c>
      <c r="E892" s="30" t="s">
        <v>539</v>
      </c>
      <c r="F892">
        <v>1</v>
      </c>
      <c r="G892" t="s">
        <v>22</v>
      </c>
      <c r="H892" t="s">
        <v>23</v>
      </c>
      <c r="J892">
        <v>2</v>
      </c>
      <c r="K892">
        <v>1</v>
      </c>
      <c r="L892">
        <v>10.204000000000001</v>
      </c>
      <c r="N892">
        <v>1</v>
      </c>
      <c r="O892">
        <v>9.9019999999999992</v>
      </c>
    </row>
    <row r="893" spans="1:15" x14ac:dyDescent="0.35">
      <c r="A893" s="1" t="s">
        <v>1269</v>
      </c>
      <c r="B893" s="1">
        <v>2021</v>
      </c>
      <c r="C893" s="99">
        <v>44412</v>
      </c>
      <c r="D893" s="1" t="s">
        <v>191</v>
      </c>
      <c r="E893" s="30" t="s">
        <v>539</v>
      </c>
      <c r="F893">
        <v>1</v>
      </c>
      <c r="G893" t="s">
        <v>754</v>
      </c>
      <c r="H893" t="s">
        <v>27</v>
      </c>
      <c r="J893">
        <v>7</v>
      </c>
      <c r="K893">
        <v>2</v>
      </c>
      <c r="L893">
        <v>12.644</v>
      </c>
      <c r="N893">
        <v>2</v>
      </c>
      <c r="O893">
        <v>9.9609999999999985</v>
      </c>
    </row>
    <row r="894" spans="1:15" x14ac:dyDescent="0.35">
      <c r="A894" s="1" t="s">
        <v>1269</v>
      </c>
      <c r="B894" s="1">
        <v>2021</v>
      </c>
      <c r="C894" s="99">
        <v>44412</v>
      </c>
      <c r="D894" s="1" t="s">
        <v>191</v>
      </c>
      <c r="E894" s="30" t="s">
        <v>539</v>
      </c>
      <c r="F894">
        <v>2</v>
      </c>
      <c r="G894" t="s">
        <v>92</v>
      </c>
      <c r="H894" t="s">
        <v>23</v>
      </c>
      <c r="J894">
        <v>1</v>
      </c>
      <c r="K894">
        <v>1</v>
      </c>
      <c r="L894">
        <v>10.243</v>
      </c>
      <c r="N894">
        <v>1</v>
      </c>
      <c r="O894">
        <v>10.551</v>
      </c>
    </row>
    <row r="895" spans="1:15" x14ac:dyDescent="0.35">
      <c r="A895" s="1" t="s">
        <v>1269</v>
      </c>
      <c r="B895" s="1">
        <v>2021</v>
      </c>
      <c r="C895" s="99">
        <v>44412</v>
      </c>
      <c r="D895" s="1" t="s">
        <v>191</v>
      </c>
      <c r="E895" s="30" t="s">
        <v>539</v>
      </c>
      <c r="F895">
        <v>2</v>
      </c>
      <c r="G895" t="s">
        <v>192</v>
      </c>
      <c r="H895" t="s">
        <v>113</v>
      </c>
      <c r="J895">
        <v>8</v>
      </c>
      <c r="K895">
        <v>2</v>
      </c>
      <c r="L895">
        <v>10.290000000000001</v>
      </c>
      <c r="N895">
        <v>2</v>
      </c>
      <c r="O895">
        <v>11.493</v>
      </c>
    </row>
    <row r="896" spans="1:15" x14ac:dyDescent="0.35">
      <c r="A896" s="1" t="s">
        <v>1269</v>
      </c>
      <c r="B896" s="1">
        <v>2021</v>
      </c>
      <c r="C896" s="99">
        <v>44412</v>
      </c>
      <c r="D896" s="1" t="s">
        <v>191</v>
      </c>
      <c r="E896" s="30" t="s">
        <v>539</v>
      </c>
      <c r="F896">
        <v>3</v>
      </c>
      <c r="G896" t="s">
        <v>112</v>
      </c>
      <c r="H896" t="s">
        <v>113</v>
      </c>
      <c r="J896">
        <v>3</v>
      </c>
      <c r="K896">
        <v>1</v>
      </c>
      <c r="L896">
        <v>9.68</v>
      </c>
      <c r="N896">
        <v>1</v>
      </c>
      <c r="O896">
        <v>9.7949999999999999</v>
      </c>
    </row>
    <row r="897" spans="1:18" x14ac:dyDescent="0.35">
      <c r="A897" s="1" t="s">
        <v>1269</v>
      </c>
      <c r="B897" s="1">
        <v>2021</v>
      </c>
      <c r="C897" s="99">
        <v>44412</v>
      </c>
      <c r="D897" s="1" t="s">
        <v>191</v>
      </c>
      <c r="E897" s="30" t="s">
        <v>539</v>
      </c>
      <c r="F897">
        <v>3</v>
      </c>
      <c r="G897" t="s">
        <v>194</v>
      </c>
      <c r="H897" t="s">
        <v>29</v>
      </c>
      <c r="J897">
        <v>5</v>
      </c>
      <c r="K897">
        <v>2</v>
      </c>
      <c r="L897">
        <v>12.186999999999999</v>
      </c>
      <c r="N897">
        <v>2</v>
      </c>
      <c r="O897">
        <v>10.191000000000001</v>
      </c>
    </row>
    <row r="898" spans="1:18" x14ac:dyDescent="0.35">
      <c r="A898" s="1" t="s">
        <v>1269</v>
      </c>
      <c r="B898" s="1">
        <v>2021</v>
      </c>
      <c r="C898" s="99">
        <v>44412</v>
      </c>
      <c r="D898" s="1" t="s">
        <v>191</v>
      </c>
      <c r="E898" s="30" t="s">
        <v>539</v>
      </c>
      <c r="F898">
        <v>4</v>
      </c>
      <c r="G898" t="s">
        <v>197</v>
      </c>
      <c r="H898" t="s">
        <v>1270</v>
      </c>
      <c r="J898">
        <v>4</v>
      </c>
      <c r="K898">
        <v>2</v>
      </c>
      <c r="L898">
        <v>9.9429999999999996</v>
      </c>
      <c r="N898">
        <v>1</v>
      </c>
      <c r="O898">
        <v>9.8239999999999998</v>
      </c>
      <c r="Q898">
        <v>1</v>
      </c>
      <c r="R898">
        <v>10.381</v>
      </c>
    </row>
    <row r="899" spans="1:18" x14ac:dyDescent="0.35">
      <c r="A899" s="1" t="s">
        <v>1269</v>
      </c>
      <c r="B899" s="1">
        <v>2021</v>
      </c>
      <c r="C899" s="99">
        <v>44412</v>
      </c>
      <c r="D899" s="1" t="s">
        <v>191</v>
      </c>
      <c r="E899" s="30" t="s">
        <v>539</v>
      </c>
      <c r="F899">
        <v>4</v>
      </c>
      <c r="G899" t="s">
        <v>128</v>
      </c>
      <c r="H899" t="s">
        <v>104</v>
      </c>
      <c r="J899">
        <v>6</v>
      </c>
      <c r="K899">
        <v>1</v>
      </c>
      <c r="L899">
        <v>9.6479999999999997</v>
      </c>
      <c r="N899">
        <v>2</v>
      </c>
      <c r="O899" t="s">
        <v>536</v>
      </c>
      <c r="Q899">
        <v>2</v>
      </c>
      <c r="R899">
        <v>14.763999999999999</v>
      </c>
    </row>
    <row r="900" spans="1:18" x14ac:dyDescent="0.35">
      <c r="A900" s="1" t="s">
        <v>1269</v>
      </c>
      <c r="B900" s="1">
        <v>2021</v>
      </c>
      <c r="C900" s="99">
        <v>44412</v>
      </c>
      <c r="D900" s="1" t="s">
        <v>191</v>
      </c>
      <c r="E900" s="30" t="s">
        <v>1286</v>
      </c>
      <c r="F900">
        <v>1</v>
      </c>
      <c r="G900" t="s">
        <v>194</v>
      </c>
      <c r="H900" t="s">
        <v>29</v>
      </c>
      <c r="J900">
        <v>5</v>
      </c>
      <c r="K900">
        <v>1</v>
      </c>
      <c r="L900">
        <v>9.8789999999999996</v>
      </c>
    </row>
    <row r="901" spans="1:18" x14ac:dyDescent="0.35">
      <c r="A901" s="1" t="s">
        <v>1269</v>
      </c>
      <c r="B901" s="1">
        <v>2021</v>
      </c>
      <c r="C901" s="99">
        <v>44412</v>
      </c>
      <c r="D901" s="1" t="s">
        <v>191</v>
      </c>
      <c r="E901" s="30" t="s">
        <v>1286</v>
      </c>
      <c r="F901">
        <v>1</v>
      </c>
      <c r="G901" t="s">
        <v>128</v>
      </c>
      <c r="H901" t="s">
        <v>104</v>
      </c>
      <c r="J901">
        <v>6</v>
      </c>
      <c r="K901">
        <v>2</v>
      </c>
      <c r="L901">
        <v>10.030999999999999</v>
      </c>
    </row>
    <row r="902" spans="1:18" x14ac:dyDescent="0.35">
      <c r="A902" s="1" t="s">
        <v>1269</v>
      </c>
      <c r="B902" s="1">
        <v>2021</v>
      </c>
      <c r="C902" s="99">
        <v>44412</v>
      </c>
      <c r="D902" s="1" t="s">
        <v>191</v>
      </c>
      <c r="E902" s="30" t="s">
        <v>1286</v>
      </c>
      <c r="F902">
        <v>1</v>
      </c>
      <c r="G902" t="s">
        <v>754</v>
      </c>
      <c r="H902" t="s">
        <v>27</v>
      </c>
      <c r="J902">
        <v>7</v>
      </c>
      <c r="K902">
        <v>3</v>
      </c>
      <c r="L902">
        <v>10.674999999999999</v>
      </c>
    </row>
    <row r="903" spans="1:18" x14ac:dyDescent="0.35">
      <c r="A903" s="1" t="s">
        <v>1269</v>
      </c>
      <c r="B903" s="1">
        <v>2021</v>
      </c>
      <c r="C903" s="99">
        <v>44412</v>
      </c>
      <c r="D903" s="1" t="s">
        <v>191</v>
      </c>
      <c r="E903" s="30" t="s">
        <v>1286</v>
      </c>
      <c r="F903">
        <v>1</v>
      </c>
      <c r="G903" t="s">
        <v>192</v>
      </c>
      <c r="H903" t="s">
        <v>113</v>
      </c>
      <c r="J903">
        <v>8</v>
      </c>
      <c r="K903">
        <v>4</v>
      </c>
      <c r="L903">
        <v>11.553999999999998</v>
      </c>
    </row>
    <row r="904" spans="1:18" x14ac:dyDescent="0.35">
      <c r="A904" s="1" t="s">
        <v>1269</v>
      </c>
      <c r="B904" s="1">
        <v>2021</v>
      </c>
      <c r="C904" s="99">
        <v>44412</v>
      </c>
      <c r="D904" s="1" t="s">
        <v>191</v>
      </c>
      <c r="E904" s="30" t="s">
        <v>540</v>
      </c>
      <c r="F904">
        <v>1</v>
      </c>
      <c r="G904" t="s">
        <v>22</v>
      </c>
      <c r="H904" t="s">
        <v>23</v>
      </c>
      <c r="J904">
        <v>2</v>
      </c>
      <c r="K904">
        <v>1</v>
      </c>
      <c r="L904">
        <v>9.6920000000000002</v>
      </c>
      <c r="N904">
        <v>1</v>
      </c>
      <c r="O904">
        <v>9.7859999999999996</v>
      </c>
    </row>
    <row r="905" spans="1:18" x14ac:dyDescent="0.35">
      <c r="A905" s="1" t="s">
        <v>1269</v>
      </c>
      <c r="B905" s="1">
        <v>2021</v>
      </c>
      <c r="C905" s="99">
        <v>44412</v>
      </c>
      <c r="D905" s="1" t="s">
        <v>191</v>
      </c>
      <c r="E905" s="30" t="s">
        <v>540</v>
      </c>
      <c r="F905">
        <v>1</v>
      </c>
      <c r="G905" t="s">
        <v>197</v>
      </c>
      <c r="H905" t="s">
        <v>1270</v>
      </c>
      <c r="J905">
        <v>4</v>
      </c>
      <c r="K905">
        <v>2</v>
      </c>
      <c r="L905">
        <v>9.7989999999999995</v>
      </c>
      <c r="N905">
        <v>2</v>
      </c>
      <c r="O905">
        <v>9.7959999999999994</v>
      </c>
    </row>
    <row r="906" spans="1:18" x14ac:dyDescent="0.35">
      <c r="A906" s="1" t="s">
        <v>1269</v>
      </c>
      <c r="B906" s="1">
        <v>2021</v>
      </c>
      <c r="C906" s="99">
        <v>44412</v>
      </c>
      <c r="D906" s="1" t="s">
        <v>191</v>
      </c>
      <c r="E906" s="30" t="s">
        <v>540</v>
      </c>
      <c r="F906">
        <v>2</v>
      </c>
      <c r="G906" t="s">
        <v>92</v>
      </c>
      <c r="H906" t="s">
        <v>23</v>
      </c>
      <c r="J906">
        <v>1</v>
      </c>
      <c r="K906">
        <v>1</v>
      </c>
      <c r="L906">
        <v>9.7469999999999999</v>
      </c>
      <c r="N906">
        <v>1</v>
      </c>
      <c r="O906">
        <v>9.7840000000000007</v>
      </c>
    </row>
    <row r="907" spans="1:18" x14ac:dyDescent="0.35">
      <c r="A907" s="1" t="s">
        <v>1269</v>
      </c>
      <c r="B907" s="1">
        <v>2021</v>
      </c>
      <c r="C907" s="99">
        <v>44412</v>
      </c>
      <c r="D907" s="1" t="s">
        <v>191</v>
      </c>
      <c r="E907" s="30" t="s">
        <v>540</v>
      </c>
      <c r="F907">
        <v>2</v>
      </c>
      <c r="G907" t="s">
        <v>112</v>
      </c>
      <c r="H907" t="s">
        <v>113</v>
      </c>
      <c r="J907">
        <v>3</v>
      </c>
      <c r="K907">
        <v>2</v>
      </c>
      <c r="L907">
        <v>9.8140000000000001</v>
      </c>
      <c r="N907">
        <v>2</v>
      </c>
      <c r="O907">
        <v>9.8260000000000005</v>
      </c>
    </row>
    <row r="908" spans="1:18" x14ac:dyDescent="0.35">
      <c r="A908" s="1" t="s">
        <v>1269</v>
      </c>
      <c r="B908" s="1">
        <v>2021</v>
      </c>
      <c r="C908" s="99">
        <v>44412</v>
      </c>
      <c r="D908" s="1" t="s">
        <v>191</v>
      </c>
      <c r="E908" s="30" t="s">
        <v>64</v>
      </c>
      <c r="F908" t="s">
        <v>541</v>
      </c>
      <c r="G908" t="s">
        <v>92</v>
      </c>
      <c r="H908" t="s">
        <v>23</v>
      </c>
      <c r="J908">
        <v>1</v>
      </c>
      <c r="K908">
        <v>2</v>
      </c>
      <c r="L908">
        <v>9.7360000000000007</v>
      </c>
      <c r="N908">
        <v>1</v>
      </c>
      <c r="O908">
        <v>9.7759999999999998</v>
      </c>
      <c r="Q908">
        <v>1</v>
      </c>
      <c r="R908">
        <v>10.680999999999999</v>
      </c>
    </row>
    <row r="909" spans="1:18" x14ac:dyDescent="0.35">
      <c r="A909" s="1" t="s">
        <v>1269</v>
      </c>
      <c r="B909" s="1">
        <v>2021</v>
      </c>
      <c r="C909" s="99">
        <v>44412</v>
      </c>
      <c r="D909" s="1" t="s">
        <v>191</v>
      </c>
      <c r="E909" s="30" t="s">
        <v>64</v>
      </c>
      <c r="F909" t="s">
        <v>541</v>
      </c>
      <c r="G909" t="s">
        <v>22</v>
      </c>
      <c r="H909" t="s">
        <v>23</v>
      </c>
      <c r="J909">
        <v>2</v>
      </c>
      <c r="K909">
        <v>1</v>
      </c>
      <c r="L909">
        <v>9.7240000000000002</v>
      </c>
      <c r="N909">
        <v>2</v>
      </c>
      <c r="O909">
        <v>9.7910000000000004</v>
      </c>
      <c r="Q909">
        <v>2</v>
      </c>
      <c r="R909">
        <v>10.888999999999999</v>
      </c>
    </row>
    <row r="910" spans="1:18" x14ac:dyDescent="0.35">
      <c r="A910" s="1" t="s">
        <v>1269</v>
      </c>
      <c r="B910" s="1">
        <v>2021</v>
      </c>
      <c r="C910" s="99">
        <v>44412</v>
      </c>
      <c r="D910" s="1" t="s">
        <v>191</v>
      </c>
      <c r="E910" s="30" t="s">
        <v>64</v>
      </c>
      <c r="F910" t="s">
        <v>542</v>
      </c>
      <c r="G910" t="s">
        <v>112</v>
      </c>
      <c r="H910" t="s">
        <v>113</v>
      </c>
      <c r="J910">
        <v>3</v>
      </c>
      <c r="K910">
        <v>1</v>
      </c>
      <c r="L910">
        <v>9.7859999999999996</v>
      </c>
      <c r="N910">
        <v>1</v>
      </c>
      <c r="O910">
        <v>9.9429999999999996</v>
      </c>
    </row>
    <row r="911" spans="1:18" x14ac:dyDescent="0.35">
      <c r="A911" s="1" t="s">
        <v>1269</v>
      </c>
      <c r="B911" s="1">
        <v>2021</v>
      </c>
      <c r="C911" s="99">
        <v>44412</v>
      </c>
      <c r="D911" s="1" t="s">
        <v>191</v>
      </c>
      <c r="E911" s="30" t="s">
        <v>64</v>
      </c>
      <c r="F911" t="s">
        <v>542</v>
      </c>
      <c r="G911" t="s">
        <v>197</v>
      </c>
      <c r="H911" t="s">
        <v>1270</v>
      </c>
      <c r="J911">
        <v>4</v>
      </c>
      <c r="K911">
        <v>2</v>
      </c>
      <c r="L911">
        <v>10.272</v>
      </c>
      <c r="N911">
        <v>2</v>
      </c>
      <c r="O911">
        <v>9.9580000000000002</v>
      </c>
    </row>
    <row r="912" spans="1:18" x14ac:dyDescent="0.35">
      <c r="A912" s="1" t="s">
        <v>139</v>
      </c>
      <c r="B912" s="1">
        <v>2021</v>
      </c>
      <c r="C912" s="2">
        <v>44451</v>
      </c>
      <c r="D912" s="1" t="s">
        <v>66</v>
      </c>
      <c r="E912" s="26" t="s">
        <v>535</v>
      </c>
      <c r="F912">
        <v>1</v>
      </c>
      <c r="G912" t="s">
        <v>41</v>
      </c>
      <c r="H912" t="s">
        <v>42</v>
      </c>
      <c r="J912">
        <v>11</v>
      </c>
      <c r="K912">
        <v>1</v>
      </c>
      <c r="L912">
        <v>10.657</v>
      </c>
    </row>
    <row r="913" spans="1:12" x14ac:dyDescent="0.35">
      <c r="A913" s="1" t="s">
        <v>139</v>
      </c>
      <c r="B913" s="1">
        <v>2021</v>
      </c>
      <c r="C913" s="2">
        <v>44451</v>
      </c>
      <c r="D913" s="1" t="s">
        <v>66</v>
      </c>
      <c r="E913" s="26" t="s">
        <v>535</v>
      </c>
      <c r="F913">
        <v>1</v>
      </c>
      <c r="G913" t="s">
        <v>882</v>
      </c>
      <c r="H913" t="s">
        <v>887</v>
      </c>
      <c r="J913">
        <v>22</v>
      </c>
      <c r="K913">
        <v>2</v>
      </c>
      <c r="L913">
        <v>11.356</v>
      </c>
    </row>
    <row r="914" spans="1:12" x14ac:dyDescent="0.35">
      <c r="A914" s="1" t="s">
        <v>139</v>
      </c>
      <c r="B914" s="1">
        <v>2021</v>
      </c>
      <c r="C914" s="2">
        <v>44451</v>
      </c>
      <c r="D914" s="1" t="s">
        <v>66</v>
      </c>
      <c r="E914" s="26" t="s">
        <v>535</v>
      </c>
      <c r="F914">
        <v>2</v>
      </c>
      <c r="G914" t="s">
        <v>71</v>
      </c>
      <c r="H914" t="s">
        <v>61</v>
      </c>
      <c r="J914">
        <v>12</v>
      </c>
      <c r="K914">
        <v>1</v>
      </c>
      <c r="L914">
        <v>10.492000000000001</v>
      </c>
    </row>
    <row r="915" spans="1:12" x14ac:dyDescent="0.35">
      <c r="A915" s="1" t="s">
        <v>139</v>
      </c>
      <c r="B915" s="1">
        <v>2021</v>
      </c>
      <c r="C915" s="2">
        <v>44451</v>
      </c>
      <c r="D915" s="1" t="s">
        <v>66</v>
      </c>
      <c r="E915" s="26" t="s">
        <v>535</v>
      </c>
      <c r="F915">
        <v>2</v>
      </c>
      <c r="G915" t="s">
        <v>146</v>
      </c>
      <c r="H915" t="s">
        <v>147</v>
      </c>
      <c r="J915">
        <v>21</v>
      </c>
      <c r="K915">
        <v>2</v>
      </c>
      <c r="L915">
        <v>10.826000000000001</v>
      </c>
    </row>
    <row r="916" spans="1:12" x14ac:dyDescent="0.35">
      <c r="A916" s="1" t="s">
        <v>139</v>
      </c>
      <c r="B916" s="1">
        <v>2021</v>
      </c>
      <c r="C916" s="2">
        <v>44451</v>
      </c>
      <c r="D916" s="1" t="s">
        <v>66</v>
      </c>
      <c r="E916" s="26" t="s">
        <v>535</v>
      </c>
      <c r="F916">
        <v>3</v>
      </c>
      <c r="G916" t="s">
        <v>837</v>
      </c>
      <c r="H916" t="s">
        <v>56</v>
      </c>
      <c r="J916">
        <v>13</v>
      </c>
      <c r="K916">
        <v>1</v>
      </c>
      <c r="L916">
        <v>10.712</v>
      </c>
    </row>
    <row r="917" spans="1:12" x14ac:dyDescent="0.35">
      <c r="A917" s="1" t="s">
        <v>139</v>
      </c>
      <c r="B917" s="1">
        <v>2021</v>
      </c>
      <c r="C917" s="2">
        <v>44451</v>
      </c>
      <c r="D917" s="1" t="s">
        <v>66</v>
      </c>
      <c r="E917" s="26" t="s">
        <v>535</v>
      </c>
      <c r="F917">
        <v>3</v>
      </c>
      <c r="G917" t="s">
        <v>886</v>
      </c>
      <c r="H917" t="s">
        <v>887</v>
      </c>
      <c r="J917">
        <v>20</v>
      </c>
      <c r="K917">
        <v>2</v>
      </c>
      <c r="L917">
        <v>10.722999999999999</v>
      </c>
    </row>
    <row r="918" spans="1:12" x14ac:dyDescent="0.35">
      <c r="A918" s="1" t="s">
        <v>139</v>
      </c>
      <c r="B918" s="1">
        <v>2021</v>
      </c>
      <c r="C918" s="2">
        <v>44451</v>
      </c>
      <c r="D918" s="1" t="s">
        <v>66</v>
      </c>
      <c r="E918" s="26" t="s">
        <v>535</v>
      </c>
      <c r="F918">
        <v>4</v>
      </c>
      <c r="G918" t="s">
        <v>815</v>
      </c>
      <c r="H918" t="s">
        <v>42</v>
      </c>
      <c r="J918">
        <v>14</v>
      </c>
      <c r="K918">
        <v>1</v>
      </c>
      <c r="L918">
        <v>10.946999999999999</v>
      </c>
    </row>
    <row r="919" spans="1:12" x14ac:dyDescent="0.35">
      <c r="A919" s="1" t="s">
        <v>139</v>
      </c>
      <c r="B919" s="1">
        <v>2021</v>
      </c>
      <c r="C919" s="2">
        <v>44451</v>
      </c>
      <c r="D919" s="1" t="s">
        <v>66</v>
      </c>
      <c r="E919" s="26" t="s">
        <v>535</v>
      </c>
      <c r="F919">
        <v>4</v>
      </c>
      <c r="G919" t="s">
        <v>853</v>
      </c>
      <c r="H919" t="s">
        <v>207</v>
      </c>
      <c r="J919">
        <v>19</v>
      </c>
      <c r="K919">
        <v>2</v>
      </c>
      <c r="L919">
        <v>10.997</v>
      </c>
    </row>
    <row r="920" spans="1:12" x14ac:dyDescent="0.35">
      <c r="A920" s="1" t="s">
        <v>139</v>
      </c>
      <c r="B920" s="1">
        <v>2021</v>
      </c>
      <c r="C920" s="2">
        <v>44451</v>
      </c>
      <c r="D920" s="1" t="s">
        <v>66</v>
      </c>
      <c r="E920" s="26" t="s">
        <v>535</v>
      </c>
      <c r="F920">
        <v>5</v>
      </c>
      <c r="G920" t="s">
        <v>111</v>
      </c>
      <c r="H920" t="s">
        <v>61</v>
      </c>
      <c r="J920">
        <v>15</v>
      </c>
      <c r="K920">
        <v>1</v>
      </c>
      <c r="L920">
        <v>10.92</v>
      </c>
    </row>
    <row r="921" spans="1:12" x14ac:dyDescent="0.35">
      <c r="A921" s="1" t="s">
        <v>139</v>
      </c>
      <c r="B921" s="1">
        <v>2021</v>
      </c>
      <c r="C921" s="2">
        <v>44451</v>
      </c>
      <c r="D921" s="1" t="s">
        <v>66</v>
      </c>
      <c r="E921" s="26" t="s">
        <v>535</v>
      </c>
      <c r="F921">
        <v>5</v>
      </c>
      <c r="G921" t="s">
        <v>138</v>
      </c>
      <c r="H921" t="s">
        <v>104</v>
      </c>
      <c r="J921">
        <v>18</v>
      </c>
      <c r="K921">
        <v>2</v>
      </c>
      <c r="L921">
        <v>10.968</v>
      </c>
    </row>
    <row r="922" spans="1:12" x14ac:dyDescent="0.35">
      <c r="A922" s="1" t="s">
        <v>139</v>
      </c>
      <c r="B922" s="1">
        <v>2021</v>
      </c>
      <c r="C922" s="2">
        <v>44451</v>
      </c>
      <c r="D922" s="1" t="s">
        <v>66</v>
      </c>
      <c r="E922" s="26" t="s">
        <v>535</v>
      </c>
      <c r="F922">
        <v>6</v>
      </c>
      <c r="G922" t="s">
        <v>885</v>
      </c>
      <c r="H922" t="s">
        <v>52</v>
      </c>
      <c r="J922">
        <v>16</v>
      </c>
      <c r="K922">
        <v>1</v>
      </c>
      <c r="L922">
        <v>10.752000000000001</v>
      </c>
    </row>
    <row r="923" spans="1:12" x14ac:dyDescent="0.35">
      <c r="A923" s="1" t="s">
        <v>139</v>
      </c>
      <c r="B923" s="1">
        <v>2021</v>
      </c>
      <c r="C923" s="2">
        <v>44451</v>
      </c>
      <c r="D923" s="1" t="s">
        <v>66</v>
      </c>
      <c r="E923" s="26" t="s">
        <v>535</v>
      </c>
      <c r="F923">
        <v>6</v>
      </c>
      <c r="G923" t="s">
        <v>802</v>
      </c>
      <c r="H923" t="s">
        <v>56</v>
      </c>
      <c r="J923">
        <v>17</v>
      </c>
      <c r="K923">
        <v>2</v>
      </c>
      <c r="L923" t="s">
        <v>536</v>
      </c>
    </row>
    <row r="924" spans="1:12" x14ac:dyDescent="0.35">
      <c r="A924" s="1" t="s">
        <v>139</v>
      </c>
      <c r="B924" s="1">
        <v>2021</v>
      </c>
      <c r="C924" s="2">
        <v>44451</v>
      </c>
      <c r="D924" s="1" t="s">
        <v>66</v>
      </c>
      <c r="E924" s="26" t="s">
        <v>538</v>
      </c>
      <c r="F924">
        <v>1</v>
      </c>
      <c r="G924" t="s">
        <v>128</v>
      </c>
      <c r="H924" t="s">
        <v>104</v>
      </c>
      <c r="J924">
        <v>1</v>
      </c>
      <c r="K924">
        <v>1</v>
      </c>
      <c r="L924">
        <v>10.449</v>
      </c>
    </row>
    <row r="925" spans="1:12" x14ac:dyDescent="0.35">
      <c r="A925" s="1" t="s">
        <v>139</v>
      </c>
      <c r="B925" s="1">
        <v>2021</v>
      </c>
      <c r="C925" s="2">
        <v>44451</v>
      </c>
      <c r="D925" s="1" t="s">
        <v>66</v>
      </c>
      <c r="E925" s="26" t="s">
        <v>538</v>
      </c>
      <c r="F925">
        <v>1</v>
      </c>
      <c r="G925" t="s">
        <v>885</v>
      </c>
      <c r="H925" t="s">
        <v>52</v>
      </c>
      <c r="J925">
        <v>16</v>
      </c>
      <c r="K925">
        <v>2</v>
      </c>
      <c r="L925">
        <v>10.747999999999999</v>
      </c>
    </row>
    <row r="926" spans="1:12" x14ac:dyDescent="0.35">
      <c r="A926" s="1" t="s">
        <v>139</v>
      </c>
      <c r="B926" s="1">
        <v>2021</v>
      </c>
      <c r="C926" s="2">
        <v>44451</v>
      </c>
      <c r="D926" s="1" t="s">
        <v>66</v>
      </c>
      <c r="E926" s="26" t="s">
        <v>538</v>
      </c>
      <c r="F926">
        <v>2</v>
      </c>
      <c r="G926" t="s">
        <v>134</v>
      </c>
      <c r="H926" t="s">
        <v>33</v>
      </c>
      <c r="J926">
        <v>4</v>
      </c>
      <c r="K926">
        <v>1</v>
      </c>
      <c r="L926">
        <v>10.38</v>
      </c>
    </row>
    <row r="927" spans="1:12" x14ac:dyDescent="0.35">
      <c r="A927" s="1" t="s">
        <v>139</v>
      </c>
      <c r="B927" s="1">
        <v>2021</v>
      </c>
      <c r="C927" s="2">
        <v>44451</v>
      </c>
      <c r="D927" s="1" t="s">
        <v>66</v>
      </c>
      <c r="E927" s="26" t="s">
        <v>538</v>
      </c>
      <c r="F927">
        <v>2</v>
      </c>
      <c r="G927" t="s">
        <v>111</v>
      </c>
      <c r="H927" t="s">
        <v>61</v>
      </c>
      <c r="J927">
        <v>15</v>
      </c>
      <c r="K927">
        <v>2</v>
      </c>
      <c r="L927">
        <v>13.874000000000001</v>
      </c>
    </row>
    <row r="928" spans="1:12" x14ac:dyDescent="0.35">
      <c r="A928" s="1" t="s">
        <v>139</v>
      </c>
      <c r="B928" s="1">
        <v>2021</v>
      </c>
      <c r="C928" s="2">
        <v>44451</v>
      </c>
      <c r="D928" s="1" t="s">
        <v>66</v>
      </c>
      <c r="E928" s="26" t="s">
        <v>538</v>
      </c>
      <c r="F928">
        <v>3</v>
      </c>
      <c r="G928" t="s">
        <v>100</v>
      </c>
      <c r="H928" t="s">
        <v>44</v>
      </c>
      <c r="J928">
        <v>2</v>
      </c>
      <c r="K928">
        <v>1</v>
      </c>
      <c r="L928">
        <v>10.587</v>
      </c>
    </row>
    <row r="929" spans="1:18" x14ac:dyDescent="0.35">
      <c r="A929" s="1" t="s">
        <v>139</v>
      </c>
      <c r="B929" s="1">
        <v>2021</v>
      </c>
      <c r="C929" s="2">
        <v>44451</v>
      </c>
      <c r="D929" s="1" t="s">
        <v>66</v>
      </c>
      <c r="E929" s="26" t="s">
        <v>538</v>
      </c>
      <c r="F929">
        <v>3</v>
      </c>
      <c r="G929" t="s">
        <v>815</v>
      </c>
      <c r="H929" t="s">
        <v>42</v>
      </c>
      <c r="J929">
        <v>14</v>
      </c>
      <c r="K929">
        <v>2</v>
      </c>
      <c r="L929">
        <v>11.029</v>
      </c>
    </row>
    <row r="930" spans="1:18" x14ac:dyDescent="0.35">
      <c r="A930" s="1" t="s">
        <v>139</v>
      </c>
      <c r="B930" s="1">
        <v>2021</v>
      </c>
      <c r="C930" s="2">
        <v>44451</v>
      </c>
      <c r="D930" s="1" t="s">
        <v>66</v>
      </c>
      <c r="E930" s="26" t="s">
        <v>538</v>
      </c>
      <c r="F930">
        <v>4</v>
      </c>
      <c r="G930" t="s">
        <v>96</v>
      </c>
      <c r="H930" t="s">
        <v>27</v>
      </c>
      <c r="J930">
        <v>3</v>
      </c>
      <c r="K930">
        <v>1</v>
      </c>
      <c r="L930">
        <v>10.474</v>
      </c>
    </row>
    <row r="931" spans="1:18" x14ac:dyDescent="0.35">
      <c r="A931" s="1" t="s">
        <v>139</v>
      </c>
      <c r="B931" s="1">
        <v>2021</v>
      </c>
      <c r="C931" s="2">
        <v>44451</v>
      </c>
      <c r="D931" s="1" t="s">
        <v>66</v>
      </c>
      <c r="E931" s="26" t="s">
        <v>538</v>
      </c>
      <c r="F931">
        <v>4</v>
      </c>
      <c r="G931" t="s">
        <v>837</v>
      </c>
      <c r="H931" t="s">
        <v>56</v>
      </c>
      <c r="J931">
        <v>13</v>
      </c>
      <c r="K931">
        <v>2</v>
      </c>
      <c r="L931">
        <v>10.545</v>
      </c>
    </row>
    <row r="932" spans="1:18" x14ac:dyDescent="0.35">
      <c r="A932" s="1" t="s">
        <v>139</v>
      </c>
      <c r="B932" s="1">
        <v>2021</v>
      </c>
      <c r="C932" s="2">
        <v>44451</v>
      </c>
      <c r="D932" s="1" t="s">
        <v>66</v>
      </c>
      <c r="E932" s="26" t="s">
        <v>538</v>
      </c>
      <c r="F932">
        <v>5</v>
      </c>
      <c r="G932" t="s">
        <v>754</v>
      </c>
      <c r="H932" t="s">
        <v>27</v>
      </c>
      <c r="J932">
        <v>5</v>
      </c>
      <c r="K932">
        <v>1</v>
      </c>
      <c r="L932">
        <v>10.375</v>
      </c>
    </row>
    <row r="933" spans="1:18" x14ac:dyDescent="0.35">
      <c r="A933" s="1" t="s">
        <v>139</v>
      </c>
      <c r="B933" s="1">
        <v>2021</v>
      </c>
      <c r="C933" s="2">
        <v>44451</v>
      </c>
      <c r="D933" s="1" t="s">
        <v>66</v>
      </c>
      <c r="E933" s="26" t="s">
        <v>538</v>
      </c>
      <c r="F933">
        <v>5</v>
      </c>
      <c r="G933" t="s">
        <v>71</v>
      </c>
      <c r="H933" t="s">
        <v>61</v>
      </c>
      <c r="J933">
        <v>12</v>
      </c>
      <c r="K933">
        <v>2</v>
      </c>
      <c r="L933">
        <v>10.46</v>
      </c>
    </row>
    <row r="934" spans="1:18" x14ac:dyDescent="0.35">
      <c r="A934" s="1" t="s">
        <v>139</v>
      </c>
      <c r="B934" s="1">
        <v>2021</v>
      </c>
      <c r="C934" s="2">
        <v>44451</v>
      </c>
      <c r="D934" s="1" t="s">
        <v>66</v>
      </c>
      <c r="E934" s="26" t="s">
        <v>538</v>
      </c>
      <c r="F934">
        <v>6</v>
      </c>
      <c r="G934" t="s">
        <v>50</v>
      </c>
      <c r="H934" t="s">
        <v>44</v>
      </c>
      <c r="J934">
        <v>6</v>
      </c>
      <c r="K934">
        <v>1</v>
      </c>
      <c r="L934">
        <v>10.29</v>
      </c>
    </row>
    <row r="935" spans="1:18" x14ac:dyDescent="0.35">
      <c r="A935" s="1" t="s">
        <v>139</v>
      </c>
      <c r="B935" s="1">
        <v>2021</v>
      </c>
      <c r="C935" s="2">
        <v>44451</v>
      </c>
      <c r="D935" s="1" t="s">
        <v>66</v>
      </c>
      <c r="E935" s="26" t="s">
        <v>538</v>
      </c>
      <c r="F935">
        <v>6</v>
      </c>
      <c r="G935" t="s">
        <v>41</v>
      </c>
      <c r="H935" t="s">
        <v>42</v>
      </c>
      <c r="J935">
        <v>11</v>
      </c>
      <c r="K935">
        <v>2</v>
      </c>
      <c r="L935">
        <v>10.417999999999999</v>
      </c>
    </row>
    <row r="936" spans="1:18" x14ac:dyDescent="0.35">
      <c r="A936" s="1" t="s">
        <v>139</v>
      </c>
      <c r="B936" s="1">
        <v>2021</v>
      </c>
      <c r="C936" s="2">
        <v>44451</v>
      </c>
      <c r="D936" s="1" t="s">
        <v>66</v>
      </c>
      <c r="E936" s="26" t="s">
        <v>538</v>
      </c>
      <c r="F936">
        <v>7</v>
      </c>
      <c r="G936" t="s">
        <v>45</v>
      </c>
      <c r="H936" t="s">
        <v>46</v>
      </c>
      <c r="J936">
        <v>7</v>
      </c>
      <c r="K936">
        <v>1</v>
      </c>
      <c r="L936">
        <v>10.391</v>
      </c>
    </row>
    <row r="937" spans="1:18" x14ac:dyDescent="0.35">
      <c r="A937" s="1" t="s">
        <v>139</v>
      </c>
      <c r="B937" s="1">
        <v>2021</v>
      </c>
      <c r="C937" s="2">
        <v>44451</v>
      </c>
      <c r="D937" s="1" t="s">
        <v>66</v>
      </c>
      <c r="E937" s="26" t="s">
        <v>538</v>
      </c>
      <c r="F937">
        <v>7</v>
      </c>
      <c r="G937" t="s">
        <v>76</v>
      </c>
      <c r="H937" t="s">
        <v>52</v>
      </c>
      <c r="J937">
        <v>10</v>
      </c>
      <c r="K937">
        <v>2</v>
      </c>
      <c r="L937">
        <v>10.523</v>
      </c>
    </row>
    <row r="938" spans="1:18" x14ac:dyDescent="0.35">
      <c r="A938" s="1" t="s">
        <v>139</v>
      </c>
      <c r="B938" s="1">
        <v>2021</v>
      </c>
      <c r="C938" s="2">
        <v>44451</v>
      </c>
      <c r="D938" s="1" t="s">
        <v>66</v>
      </c>
      <c r="E938" s="26" t="s">
        <v>538</v>
      </c>
      <c r="F938">
        <v>8</v>
      </c>
      <c r="G938" t="s">
        <v>173</v>
      </c>
      <c r="H938" t="s">
        <v>46</v>
      </c>
      <c r="J938">
        <v>8</v>
      </c>
      <c r="K938">
        <v>1</v>
      </c>
      <c r="L938">
        <v>10.398</v>
      </c>
    </row>
    <row r="939" spans="1:18" x14ac:dyDescent="0.35">
      <c r="A939" s="1" t="s">
        <v>139</v>
      </c>
      <c r="B939" s="1">
        <v>2021</v>
      </c>
      <c r="C939" s="2">
        <v>44451</v>
      </c>
      <c r="D939" s="1" t="s">
        <v>66</v>
      </c>
      <c r="E939" s="26" t="s">
        <v>538</v>
      </c>
      <c r="F939">
        <v>8</v>
      </c>
      <c r="G939" t="s">
        <v>47</v>
      </c>
      <c r="H939" t="s">
        <v>33</v>
      </c>
      <c r="J939">
        <v>9</v>
      </c>
      <c r="K939">
        <v>2</v>
      </c>
      <c r="L939">
        <v>10.475999999999999</v>
      </c>
    </row>
    <row r="940" spans="1:18" x14ac:dyDescent="0.35">
      <c r="A940" s="1" t="s">
        <v>139</v>
      </c>
      <c r="B940" s="1">
        <v>2021</v>
      </c>
      <c r="C940" s="2">
        <v>44451</v>
      </c>
      <c r="D940" s="1" t="s">
        <v>66</v>
      </c>
      <c r="E940" s="26" t="s">
        <v>539</v>
      </c>
      <c r="F940">
        <v>1</v>
      </c>
      <c r="G940" t="s">
        <v>128</v>
      </c>
      <c r="H940" t="s">
        <v>104</v>
      </c>
      <c r="J940">
        <v>1</v>
      </c>
      <c r="K940">
        <v>1</v>
      </c>
      <c r="L940">
        <v>10.744999999999999</v>
      </c>
      <c r="N940">
        <v>1</v>
      </c>
      <c r="O940">
        <v>10.93</v>
      </c>
    </row>
    <row r="941" spans="1:18" x14ac:dyDescent="0.35">
      <c r="A941" s="1" t="s">
        <v>139</v>
      </c>
      <c r="B941" s="1">
        <v>2021</v>
      </c>
      <c r="C941" s="2">
        <v>44451</v>
      </c>
      <c r="D941" s="1" t="s">
        <v>66</v>
      </c>
      <c r="E941" s="26" t="s">
        <v>539</v>
      </c>
      <c r="F941">
        <v>1</v>
      </c>
      <c r="G941" t="s">
        <v>173</v>
      </c>
      <c r="H941" t="s">
        <v>46</v>
      </c>
      <c r="J941">
        <v>8</v>
      </c>
      <c r="K941">
        <v>2</v>
      </c>
      <c r="L941">
        <v>10.937999999999999</v>
      </c>
      <c r="N941">
        <v>2</v>
      </c>
      <c r="O941">
        <v>11.106999999999999</v>
      </c>
    </row>
    <row r="942" spans="1:18" x14ac:dyDescent="0.35">
      <c r="A942" s="1" t="s">
        <v>139</v>
      </c>
      <c r="B942" s="1">
        <v>2021</v>
      </c>
      <c r="C942" s="2">
        <v>44451</v>
      </c>
      <c r="D942" s="1" t="s">
        <v>66</v>
      </c>
      <c r="E942" s="26" t="s">
        <v>539</v>
      </c>
      <c r="F942">
        <v>2</v>
      </c>
      <c r="G942" t="s">
        <v>134</v>
      </c>
      <c r="H942" t="s">
        <v>33</v>
      </c>
      <c r="J942">
        <v>4</v>
      </c>
      <c r="K942">
        <v>1</v>
      </c>
      <c r="L942">
        <v>10.308</v>
      </c>
      <c r="N942">
        <v>1</v>
      </c>
      <c r="O942">
        <v>10.311999999999999</v>
      </c>
    </row>
    <row r="943" spans="1:18" x14ac:dyDescent="0.35">
      <c r="A943" s="1" t="s">
        <v>139</v>
      </c>
      <c r="B943" s="1">
        <v>2021</v>
      </c>
      <c r="C943" s="2">
        <v>44451</v>
      </c>
      <c r="D943" s="1" t="s">
        <v>66</v>
      </c>
      <c r="E943" s="26" t="s">
        <v>539</v>
      </c>
      <c r="F943">
        <v>2</v>
      </c>
      <c r="G943" t="s">
        <v>45</v>
      </c>
      <c r="H943" t="s">
        <v>46</v>
      </c>
      <c r="J943">
        <v>7</v>
      </c>
      <c r="K943">
        <v>2</v>
      </c>
      <c r="L943">
        <v>10.458</v>
      </c>
      <c r="N943">
        <v>2</v>
      </c>
      <c r="O943">
        <v>10.356999999999999</v>
      </c>
    </row>
    <row r="944" spans="1:18" x14ac:dyDescent="0.35">
      <c r="A944" s="1" t="s">
        <v>139</v>
      </c>
      <c r="B944" s="1">
        <v>2021</v>
      </c>
      <c r="C944" s="2">
        <v>44451</v>
      </c>
      <c r="D944" s="1" t="s">
        <v>66</v>
      </c>
      <c r="E944" s="26" t="s">
        <v>539</v>
      </c>
      <c r="F944">
        <v>3</v>
      </c>
      <c r="G944" t="s">
        <v>100</v>
      </c>
      <c r="H944" t="s">
        <v>44</v>
      </c>
      <c r="J944">
        <v>2</v>
      </c>
      <c r="K944">
        <v>2</v>
      </c>
      <c r="L944">
        <v>10.363999999999999</v>
      </c>
      <c r="N944">
        <v>1</v>
      </c>
      <c r="O944">
        <v>10.345000000000001</v>
      </c>
      <c r="Q944">
        <v>1</v>
      </c>
      <c r="R944">
        <v>10.683</v>
      </c>
    </row>
    <row r="945" spans="1:18" x14ac:dyDescent="0.35">
      <c r="A945" s="1" t="s">
        <v>139</v>
      </c>
      <c r="B945" s="1">
        <v>2021</v>
      </c>
      <c r="C945" s="2">
        <v>44451</v>
      </c>
      <c r="D945" s="1" t="s">
        <v>66</v>
      </c>
      <c r="E945" s="26" t="s">
        <v>539</v>
      </c>
      <c r="F945">
        <v>3</v>
      </c>
      <c r="G945" t="s">
        <v>50</v>
      </c>
      <c r="H945" t="s">
        <v>44</v>
      </c>
      <c r="J945">
        <v>6</v>
      </c>
      <c r="K945">
        <v>1</v>
      </c>
      <c r="L945">
        <v>10.244999999999999</v>
      </c>
      <c r="N945">
        <v>2</v>
      </c>
      <c r="O945">
        <v>10.402000000000001</v>
      </c>
      <c r="Q945">
        <v>2</v>
      </c>
      <c r="R945">
        <v>12.221</v>
      </c>
    </row>
    <row r="946" spans="1:18" x14ac:dyDescent="0.35">
      <c r="A946" s="1" t="s">
        <v>139</v>
      </c>
      <c r="B946" s="1">
        <v>2021</v>
      </c>
      <c r="C946" s="2">
        <v>44451</v>
      </c>
      <c r="D946" s="1" t="s">
        <v>66</v>
      </c>
      <c r="E946" s="26" t="s">
        <v>539</v>
      </c>
      <c r="F946">
        <v>4</v>
      </c>
      <c r="G946" t="s">
        <v>96</v>
      </c>
      <c r="H946" t="s">
        <v>27</v>
      </c>
      <c r="J946">
        <v>3</v>
      </c>
      <c r="K946">
        <v>1</v>
      </c>
      <c r="L946">
        <v>10.154999999999999</v>
      </c>
      <c r="N946">
        <v>1</v>
      </c>
      <c r="O946">
        <v>10.416</v>
      </c>
    </row>
    <row r="947" spans="1:18" x14ac:dyDescent="0.35">
      <c r="A947" s="1" t="s">
        <v>139</v>
      </c>
      <c r="B947" s="1">
        <v>2021</v>
      </c>
      <c r="C947" s="2">
        <v>44451</v>
      </c>
      <c r="D947" s="1" t="s">
        <v>66</v>
      </c>
      <c r="E947" s="26" t="s">
        <v>539</v>
      </c>
      <c r="F947">
        <v>4</v>
      </c>
      <c r="G947" t="s">
        <v>754</v>
      </c>
      <c r="H947" t="s">
        <v>27</v>
      </c>
      <c r="J947">
        <v>5</v>
      </c>
      <c r="K947">
        <v>2</v>
      </c>
      <c r="L947">
        <v>10.356999999999999</v>
      </c>
      <c r="N947">
        <v>2</v>
      </c>
      <c r="O947">
        <v>10.532</v>
      </c>
    </row>
    <row r="948" spans="1:18" x14ac:dyDescent="0.35">
      <c r="A948" s="1" t="s">
        <v>139</v>
      </c>
      <c r="B948" s="1">
        <v>2021</v>
      </c>
      <c r="C948" s="2">
        <v>44451</v>
      </c>
      <c r="D948" s="1" t="s">
        <v>66</v>
      </c>
      <c r="E948" s="26" t="s">
        <v>540</v>
      </c>
      <c r="F948">
        <v>1</v>
      </c>
      <c r="G948" t="s">
        <v>128</v>
      </c>
      <c r="H948" t="s">
        <v>104</v>
      </c>
      <c r="J948">
        <v>1</v>
      </c>
      <c r="K948">
        <v>1</v>
      </c>
      <c r="L948">
        <v>10.003</v>
      </c>
      <c r="N948">
        <v>1</v>
      </c>
      <c r="O948">
        <v>10.247</v>
      </c>
    </row>
    <row r="949" spans="1:18" x14ac:dyDescent="0.35">
      <c r="A949" s="1" t="s">
        <v>139</v>
      </c>
      <c r="B949" s="1">
        <v>2021</v>
      </c>
      <c r="C949" s="2">
        <v>44451</v>
      </c>
      <c r="D949" s="1" t="s">
        <v>66</v>
      </c>
      <c r="E949" s="26" t="s">
        <v>540</v>
      </c>
      <c r="F949">
        <v>1</v>
      </c>
      <c r="G949" t="s">
        <v>96</v>
      </c>
      <c r="H949" t="s">
        <v>27</v>
      </c>
      <c r="J949">
        <v>3</v>
      </c>
      <c r="K949">
        <v>2</v>
      </c>
      <c r="L949">
        <v>10.189</v>
      </c>
      <c r="N949">
        <v>2</v>
      </c>
      <c r="O949">
        <v>12.786</v>
      </c>
    </row>
    <row r="950" spans="1:18" x14ac:dyDescent="0.35">
      <c r="A950" s="1" t="s">
        <v>139</v>
      </c>
      <c r="B950" s="1">
        <v>2021</v>
      </c>
      <c r="C950" s="2">
        <v>44451</v>
      </c>
      <c r="D950" s="1" t="s">
        <v>66</v>
      </c>
      <c r="E950" s="26" t="s">
        <v>540</v>
      </c>
      <c r="F950">
        <v>2</v>
      </c>
      <c r="G950" t="s">
        <v>100</v>
      </c>
      <c r="H950" t="s">
        <v>44</v>
      </c>
      <c r="J950">
        <v>2</v>
      </c>
      <c r="K950">
        <v>2</v>
      </c>
      <c r="L950">
        <v>10.162000000000001</v>
      </c>
      <c r="N950">
        <v>1</v>
      </c>
      <c r="O950">
        <v>10.23</v>
      </c>
      <c r="Q950">
        <v>1</v>
      </c>
      <c r="R950">
        <v>10.496</v>
      </c>
    </row>
    <row r="951" spans="1:18" x14ac:dyDescent="0.35">
      <c r="A951" s="1" t="s">
        <v>139</v>
      </c>
      <c r="B951" s="1">
        <v>2021</v>
      </c>
      <c r="C951" s="2">
        <v>44451</v>
      </c>
      <c r="D951" s="1" t="s">
        <v>66</v>
      </c>
      <c r="E951" s="26" t="s">
        <v>540</v>
      </c>
      <c r="F951">
        <v>2</v>
      </c>
      <c r="G951" t="s">
        <v>134</v>
      </c>
      <c r="H951" t="s">
        <v>33</v>
      </c>
      <c r="J951">
        <v>4</v>
      </c>
      <c r="K951">
        <v>1</v>
      </c>
      <c r="L951">
        <v>10.115</v>
      </c>
      <c r="N951">
        <v>2</v>
      </c>
      <c r="O951">
        <v>10.395</v>
      </c>
      <c r="Q951">
        <v>2</v>
      </c>
      <c r="R951">
        <v>10.5</v>
      </c>
    </row>
    <row r="952" spans="1:18" x14ac:dyDescent="0.35">
      <c r="A952" s="1" t="s">
        <v>139</v>
      </c>
      <c r="B952" s="1">
        <v>2021</v>
      </c>
      <c r="C952" s="2">
        <v>44451</v>
      </c>
      <c r="D952" s="1" t="s">
        <v>66</v>
      </c>
      <c r="E952" s="26" t="s">
        <v>64</v>
      </c>
      <c r="F952" t="s">
        <v>541</v>
      </c>
      <c r="G952" t="s">
        <v>128</v>
      </c>
      <c r="H952" t="s">
        <v>104</v>
      </c>
      <c r="J952">
        <v>1</v>
      </c>
      <c r="K952">
        <v>1</v>
      </c>
      <c r="L952">
        <v>10.196</v>
      </c>
      <c r="N952">
        <v>1</v>
      </c>
      <c r="O952">
        <v>9.8450000000000006</v>
      </c>
    </row>
    <row r="953" spans="1:18" x14ac:dyDescent="0.35">
      <c r="A953" s="1" t="s">
        <v>139</v>
      </c>
      <c r="B953" s="1">
        <v>2021</v>
      </c>
      <c r="C953" s="2">
        <v>44451</v>
      </c>
      <c r="D953" s="1" t="s">
        <v>66</v>
      </c>
      <c r="E953" s="26" t="s">
        <v>64</v>
      </c>
      <c r="F953" t="s">
        <v>541</v>
      </c>
      <c r="G953" t="s">
        <v>100</v>
      </c>
      <c r="H953" t="s">
        <v>44</v>
      </c>
      <c r="J953">
        <v>2</v>
      </c>
      <c r="K953">
        <v>2</v>
      </c>
      <c r="L953">
        <v>10.321</v>
      </c>
      <c r="N953">
        <v>2</v>
      </c>
      <c r="O953">
        <v>10.361000000000001</v>
      </c>
    </row>
    <row r="954" spans="1:18" x14ac:dyDescent="0.35">
      <c r="A954" s="1" t="s">
        <v>139</v>
      </c>
      <c r="B954" s="1">
        <v>2021</v>
      </c>
      <c r="C954" s="2">
        <v>44451</v>
      </c>
      <c r="D954" s="1" t="s">
        <v>66</v>
      </c>
      <c r="E954" s="26" t="s">
        <v>64</v>
      </c>
      <c r="F954" t="s">
        <v>542</v>
      </c>
      <c r="G954" t="s">
        <v>96</v>
      </c>
      <c r="H954" t="s">
        <v>27</v>
      </c>
      <c r="J954">
        <v>3</v>
      </c>
      <c r="K954">
        <v>1</v>
      </c>
      <c r="L954">
        <v>10.054</v>
      </c>
      <c r="N954">
        <v>1</v>
      </c>
      <c r="O954">
        <v>10.035</v>
      </c>
    </row>
    <row r="955" spans="1:18" x14ac:dyDescent="0.35">
      <c r="A955" s="1" t="s">
        <v>139</v>
      </c>
      <c r="B955" s="1">
        <v>2021</v>
      </c>
      <c r="C955" s="2">
        <v>44451</v>
      </c>
      <c r="D955" s="1" t="s">
        <v>66</v>
      </c>
      <c r="E955" s="26" t="s">
        <v>64</v>
      </c>
      <c r="F955" t="s">
        <v>542</v>
      </c>
      <c r="G955" t="s">
        <v>134</v>
      </c>
      <c r="H955" t="s">
        <v>33</v>
      </c>
      <c r="J955">
        <v>4</v>
      </c>
      <c r="K955">
        <v>2</v>
      </c>
      <c r="L955">
        <v>10.097</v>
      </c>
      <c r="N955">
        <v>2</v>
      </c>
      <c r="O955">
        <v>10.926</v>
      </c>
    </row>
    <row r="956" spans="1:18" x14ac:dyDescent="0.35">
      <c r="A956" s="4" t="s">
        <v>182</v>
      </c>
      <c r="B956" s="4">
        <v>2021</v>
      </c>
      <c r="C956" s="5">
        <v>44492</v>
      </c>
      <c r="D956" s="4" t="s">
        <v>20</v>
      </c>
      <c r="E956" s="26" t="s">
        <v>535</v>
      </c>
      <c r="F956">
        <v>1</v>
      </c>
      <c r="G956" t="s">
        <v>202</v>
      </c>
      <c r="H956" t="s">
        <v>46</v>
      </c>
      <c r="J956">
        <v>7</v>
      </c>
      <c r="K956">
        <v>1</v>
      </c>
      <c r="L956">
        <v>10.787000000000001</v>
      </c>
    </row>
    <row r="957" spans="1:18" x14ac:dyDescent="0.35">
      <c r="A957" s="4" t="s">
        <v>182</v>
      </c>
      <c r="B957" s="4">
        <v>2021</v>
      </c>
      <c r="C957" s="5">
        <v>44492</v>
      </c>
      <c r="D957" s="4" t="s">
        <v>20</v>
      </c>
      <c r="E957" s="26" t="s">
        <v>535</v>
      </c>
      <c r="F957">
        <v>1</v>
      </c>
      <c r="G957" t="s">
        <v>802</v>
      </c>
      <c r="H957" t="s">
        <v>56</v>
      </c>
      <c r="J957">
        <v>28</v>
      </c>
      <c r="K957">
        <v>2</v>
      </c>
      <c r="L957">
        <v>10.896000000000001</v>
      </c>
    </row>
    <row r="958" spans="1:18" x14ac:dyDescent="0.35">
      <c r="A958" s="4" t="s">
        <v>182</v>
      </c>
      <c r="B958" s="4">
        <v>2021</v>
      </c>
      <c r="C958" s="5">
        <v>44492</v>
      </c>
      <c r="D958" s="4" t="s">
        <v>20</v>
      </c>
      <c r="E958" s="26" t="s">
        <v>535</v>
      </c>
      <c r="F958">
        <v>2</v>
      </c>
      <c r="G958" t="s">
        <v>22</v>
      </c>
      <c r="H958" t="s">
        <v>23</v>
      </c>
      <c r="J958">
        <v>2</v>
      </c>
      <c r="K958">
        <v>1</v>
      </c>
      <c r="L958">
        <v>10.801</v>
      </c>
    </row>
    <row r="959" spans="1:18" x14ac:dyDescent="0.35">
      <c r="A959" s="4" t="s">
        <v>182</v>
      </c>
      <c r="B959" s="4">
        <v>2021</v>
      </c>
      <c r="C959" s="5">
        <v>44492</v>
      </c>
      <c r="D959" s="4" t="s">
        <v>20</v>
      </c>
      <c r="E959" s="26" t="s">
        <v>535</v>
      </c>
      <c r="F959">
        <v>2</v>
      </c>
      <c r="G959" t="s">
        <v>83</v>
      </c>
      <c r="H959" t="s">
        <v>250</v>
      </c>
      <c r="J959">
        <v>27</v>
      </c>
      <c r="K959">
        <v>2</v>
      </c>
      <c r="L959">
        <v>10.885</v>
      </c>
    </row>
    <row r="960" spans="1:18" x14ac:dyDescent="0.35">
      <c r="A960" s="4" t="s">
        <v>182</v>
      </c>
      <c r="B960" s="4">
        <v>2021</v>
      </c>
      <c r="C960" s="5">
        <v>44492</v>
      </c>
      <c r="D960" s="4" t="s">
        <v>20</v>
      </c>
      <c r="E960" s="26" t="s">
        <v>535</v>
      </c>
      <c r="F960">
        <v>3</v>
      </c>
      <c r="G960" t="s">
        <v>824</v>
      </c>
      <c r="H960" t="s">
        <v>29</v>
      </c>
      <c r="J960">
        <v>4</v>
      </c>
      <c r="K960">
        <v>1</v>
      </c>
      <c r="L960">
        <v>10.179</v>
      </c>
    </row>
    <row r="961" spans="1:12" x14ac:dyDescent="0.35">
      <c r="A961" s="4" t="s">
        <v>182</v>
      </c>
      <c r="B961" s="4">
        <v>2021</v>
      </c>
      <c r="C961" s="5">
        <v>44492</v>
      </c>
      <c r="D961" s="4" t="s">
        <v>20</v>
      </c>
      <c r="E961" s="26" t="s">
        <v>535</v>
      </c>
      <c r="F961">
        <v>3</v>
      </c>
      <c r="G961" t="s">
        <v>837</v>
      </c>
      <c r="H961" t="s">
        <v>56</v>
      </c>
      <c r="J961">
        <v>26</v>
      </c>
      <c r="K961">
        <v>2</v>
      </c>
      <c r="L961">
        <v>10.321</v>
      </c>
    </row>
    <row r="962" spans="1:12" x14ac:dyDescent="0.35">
      <c r="A962" s="4" t="s">
        <v>182</v>
      </c>
      <c r="B962" s="4">
        <v>2021</v>
      </c>
      <c r="C962" s="5">
        <v>44492</v>
      </c>
      <c r="D962" s="4" t="s">
        <v>20</v>
      </c>
      <c r="E962" s="26" t="s">
        <v>535</v>
      </c>
      <c r="F962">
        <v>4</v>
      </c>
      <c r="G962" t="s">
        <v>755</v>
      </c>
      <c r="H962" t="s">
        <v>109</v>
      </c>
      <c r="J962">
        <v>9</v>
      </c>
      <c r="K962">
        <v>1</v>
      </c>
      <c r="L962">
        <v>10.249000000000001</v>
      </c>
    </row>
    <row r="963" spans="1:12" x14ac:dyDescent="0.35">
      <c r="A963" s="4" t="s">
        <v>182</v>
      </c>
      <c r="B963" s="4">
        <v>2021</v>
      </c>
      <c r="C963" s="5">
        <v>44492</v>
      </c>
      <c r="D963" s="4" t="s">
        <v>20</v>
      </c>
      <c r="E963" s="26" t="s">
        <v>535</v>
      </c>
      <c r="F963">
        <v>4</v>
      </c>
      <c r="G963" t="s">
        <v>706</v>
      </c>
      <c r="H963" t="s">
        <v>44</v>
      </c>
      <c r="J963">
        <v>25</v>
      </c>
      <c r="K963">
        <v>2</v>
      </c>
      <c r="L963">
        <v>10.451000000000001</v>
      </c>
    </row>
    <row r="964" spans="1:12" x14ac:dyDescent="0.35">
      <c r="A964" s="4" t="s">
        <v>182</v>
      </c>
      <c r="B964" s="4">
        <v>2021</v>
      </c>
      <c r="C964" s="5">
        <v>44492</v>
      </c>
      <c r="D964" s="4" t="s">
        <v>20</v>
      </c>
      <c r="E964" s="26" t="s">
        <v>535</v>
      </c>
      <c r="F964">
        <v>5</v>
      </c>
      <c r="G964" t="s">
        <v>96</v>
      </c>
      <c r="H964" t="s">
        <v>27</v>
      </c>
      <c r="J964">
        <v>8</v>
      </c>
      <c r="K964">
        <v>1</v>
      </c>
      <c r="L964">
        <v>10.316000000000001</v>
      </c>
    </row>
    <row r="965" spans="1:12" x14ac:dyDescent="0.35">
      <c r="A965" s="4" t="s">
        <v>182</v>
      </c>
      <c r="B965" s="4">
        <v>2021</v>
      </c>
      <c r="C965" s="5">
        <v>44492</v>
      </c>
      <c r="D965" s="4" t="s">
        <v>20</v>
      </c>
      <c r="E965" s="26" t="s">
        <v>535</v>
      </c>
      <c r="F965">
        <v>5</v>
      </c>
      <c r="G965" t="s">
        <v>143</v>
      </c>
      <c r="H965" t="s">
        <v>95</v>
      </c>
      <c r="J965">
        <v>24</v>
      </c>
      <c r="K965">
        <v>2</v>
      </c>
      <c r="L965">
        <v>10.554</v>
      </c>
    </row>
    <row r="966" spans="1:12" x14ac:dyDescent="0.35">
      <c r="A966" s="4" t="s">
        <v>182</v>
      </c>
      <c r="B966" s="4">
        <v>2021</v>
      </c>
      <c r="C966" s="5">
        <v>44492</v>
      </c>
      <c r="D966" s="4" t="s">
        <v>20</v>
      </c>
      <c r="E966" s="26" t="s">
        <v>535</v>
      </c>
      <c r="F966">
        <v>6</v>
      </c>
      <c r="G966" t="s">
        <v>173</v>
      </c>
      <c r="H966" t="s">
        <v>46</v>
      </c>
      <c r="J966">
        <v>10</v>
      </c>
      <c r="K966">
        <v>1</v>
      </c>
      <c r="L966">
        <v>10.542</v>
      </c>
    </row>
    <row r="967" spans="1:12" x14ac:dyDescent="0.35">
      <c r="A967" s="4" t="s">
        <v>182</v>
      </c>
      <c r="B967" s="4">
        <v>2021</v>
      </c>
      <c r="C967" s="5">
        <v>44492</v>
      </c>
      <c r="D967" s="4" t="s">
        <v>20</v>
      </c>
      <c r="E967" s="26" t="s">
        <v>535</v>
      </c>
      <c r="F967">
        <v>6</v>
      </c>
      <c r="G967" t="s">
        <v>115</v>
      </c>
      <c r="H967" t="s">
        <v>116</v>
      </c>
      <c r="J967">
        <v>23</v>
      </c>
      <c r="K967">
        <v>2</v>
      </c>
      <c r="L967">
        <v>10.587</v>
      </c>
    </row>
    <row r="968" spans="1:12" x14ac:dyDescent="0.35">
      <c r="A968" s="4" t="s">
        <v>182</v>
      </c>
      <c r="B968" s="4">
        <v>2021</v>
      </c>
      <c r="C968" s="5">
        <v>44492</v>
      </c>
      <c r="D968" s="4" t="s">
        <v>20</v>
      </c>
      <c r="E968" s="26" t="s">
        <v>535</v>
      </c>
      <c r="F968">
        <v>7</v>
      </c>
      <c r="G968" t="s">
        <v>93</v>
      </c>
      <c r="H968" t="s">
        <v>52</v>
      </c>
      <c r="J968">
        <v>11</v>
      </c>
      <c r="K968">
        <v>1</v>
      </c>
      <c r="L968">
        <v>10.233000000000001</v>
      </c>
    </row>
    <row r="969" spans="1:12" x14ac:dyDescent="0.35">
      <c r="A969" s="4" t="s">
        <v>182</v>
      </c>
      <c r="B969" s="4">
        <v>2021</v>
      </c>
      <c r="C969" s="5">
        <v>44492</v>
      </c>
      <c r="D969" s="4" t="s">
        <v>20</v>
      </c>
      <c r="E969" s="26" t="s">
        <v>535</v>
      </c>
      <c r="F969">
        <v>7</v>
      </c>
      <c r="G969" t="s">
        <v>816</v>
      </c>
      <c r="H969" t="s">
        <v>42</v>
      </c>
      <c r="J969">
        <v>22</v>
      </c>
      <c r="K969">
        <v>2</v>
      </c>
      <c r="L969">
        <v>11.393000000000001</v>
      </c>
    </row>
    <row r="970" spans="1:12" x14ac:dyDescent="0.35">
      <c r="A970" s="4" t="s">
        <v>182</v>
      </c>
      <c r="B970" s="4">
        <v>2021</v>
      </c>
      <c r="C970" s="5">
        <v>44492</v>
      </c>
      <c r="D970" s="4" t="s">
        <v>20</v>
      </c>
      <c r="E970" s="26" t="s">
        <v>535</v>
      </c>
      <c r="F970">
        <v>8</v>
      </c>
      <c r="G970" t="s">
        <v>134</v>
      </c>
      <c r="H970" t="s">
        <v>33</v>
      </c>
      <c r="J970">
        <v>12</v>
      </c>
      <c r="K970">
        <v>1</v>
      </c>
      <c r="L970">
        <v>10.355</v>
      </c>
    </row>
    <row r="971" spans="1:12" x14ac:dyDescent="0.35">
      <c r="A971" s="4" t="s">
        <v>182</v>
      </c>
      <c r="B971" s="4">
        <v>2021</v>
      </c>
      <c r="C971" s="5">
        <v>44492</v>
      </c>
      <c r="D971" s="4" t="s">
        <v>20</v>
      </c>
      <c r="E971" s="26" t="s">
        <v>535</v>
      </c>
      <c r="F971">
        <v>8</v>
      </c>
      <c r="G971" t="s">
        <v>174</v>
      </c>
      <c r="H971" t="s">
        <v>37</v>
      </c>
      <c r="J971">
        <v>21</v>
      </c>
      <c r="K971">
        <v>2</v>
      </c>
      <c r="L971">
        <v>10.516</v>
      </c>
    </row>
    <row r="972" spans="1:12" x14ac:dyDescent="0.35">
      <c r="A972" s="4" t="s">
        <v>182</v>
      </c>
      <c r="B972" s="4">
        <v>2021</v>
      </c>
      <c r="C972" s="5">
        <v>44492</v>
      </c>
      <c r="D972" s="4" t="s">
        <v>20</v>
      </c>
      <c r="E972" s="26" t="s">
        <v>535</v>
      </c>
      <c r="F972">
        <v>9</v>
      </c>
      <c r="G972" t="s">
        <v>801</v>
      </c>
      <c r="H972" t="s">
        <v>29</v>
      </c>
      <c r="J972">
        <v>13</v>
      </c>
      <c r="K972">
        <v>1</v>
      </c>
      <c r="L972">
        <v>10.375</v>
      </c>
    </row>
    <row r="973" spans="1:12" x14ac:dyDescent="0.35">
      <c r="A973" s="4" t="s">
        <v>182</v>
      </c>
      <c r="B973" s="4">
        <v>2021</v>
      </c>
      <c r="C973" s="5">
        <v>44492</v>
      </c>
      <c r="D973" s="4" t="s">
        <v>20</v>
      </c>
      <c r="E973" s="26" t="s">
        <v>535</v>
      </c>
      <c r="F973">
        <v>9</v>
      </c>
      <c r="G973" t="s">
        <v>100</v>
      </c>
      <c r="H973" t="s">
        <v>44</v>
      </c>
      <c r="J973">
        <v>20</v>
      </c>
      <c r="K973">
        <v>2</v>
      </c>
      <c r="L973">
        <v>10.435</v>
      </c>
    </row>
    <row r="974" spans="1:12" x14ac:dyDescent="0.35">
      <c r="A974" s="4" t="s">
        <v>182</v>
      </c>
      <c r="B974" s="4">
        <v>2021</v>
      </c>
      <c r="C974" s="5">
        <v>44492</v>
      </c>
      <c r="D974" s="4" t="s">
        <v>20</v>
      </c>
      <c r="E974" s="26" t="s">
        <v>535</v>
      </c>
      <c r="F974">
        <v>10</v>
      </c>
      <c r="G974" t="s">
        <v>107</v>
      </c>
      <c r="H974" t="s">
        <v>31</v>
      </c>
      <c r="J974">
        <v>14</v>
      </c>
      <c r="K974">
        <v>1</v>
      </c>
      <c r="L974">
        <v>10.131</v>
      </c>
    </row>
    <row r="975" spans="1:12" x14ac:dyDescent="0.35">
      <c r="A975" s="4" t="s">
        <v>182</v>
      </c>
      <c r="B975" s="4">
        <v>2021</v>
      </c>
      <c r="C975" s="5">
        <v>44492</v>
      </c>
      <c r="D975" s="4" t="s">
        <v>20</v>
      </c>
      <c r="E975" s="26" t="s">
        <v>535</v>
      </c>
      <c r="F975">
        <v>10</v>
      </c>
      <c r="G975" t="s">
        <v>98</v>
      </c>
      <c r="H975" t="s">
        <v>31</v>
      </c>
      <c r="J975">
        <v>19</v>
      </c>
      <c r="K975">
        <v>2</v>
      </c>
      <c r="L975">
        <v>10.178000000000001</v>
      </c>
    </row>
    <row r="976" spans="1:12" x14ac:dyDescent="0.35">
      <c r="A976" s="4" t="s">
        <v>182</v>
      </c>
      <c r="B976" s="4">
        <v>2021</v>
      </c>
      <c r="C976" s="5">
        <v>44492</v>
      </c>
      <c r="D976" s="4" t="s">
        <v>20</v>
      </c>
      <c r="E976" s="26" t="s">
        <v>535</v>
      </c>
      <c r="F976">
        <v>11</v>
      </c>
      <c r="G976" t="s">
        <v>125</v>
      </c>
      <c r="H976" t="s">
        <v>113</v>
      </c>
      <c r="J976">
        <v>15</v>
      </c>
      <c r="K976">
        <v>1</v>
      </c>
      <c r="L976">
        <v>10.263999999999999</v>
      </c>
    </row>
    <row r="977" spans="1:12" x14ac:dyDescent="0.35">
      <c r="A977" s="4" t="s">
        <v>182</v>
      </c>
      <c r="B977" s="4">
        <v>2021</v>
      </c>
      <c r="C977" s="5">
        <v>44492</v>
      </c>
      <c r="D977" s="4" t="s">
        <v>20</v>
      </c>
      <c r="E977" s="26" t="s">
        <v>535</v>
      </c>
      <c r="F977">
        <v>11</v>
      </c>
      <c r="G977" t="s">
        <v>239</v>
      </c>
      <c r="H977" t="s">
        <v>185</v>
      </c>
      <c r="J977">
        <v>18</v>
      </c>
      <c r="K977">
        <v>2</v>
      </c>
      <c r="L977">
        <v>10.321</v>
      </c>
    </row>
    <row r="978" spans="1:12" x14ac:dyDescent="0.35">
      <c r="A978" s="4" t="s">
        <v>182</v>
      </c>
      <c r="B978" s="4">
        <v>2021</v>
      </c>
      <c r="C978" s="5">
        <v>44492</v>
      </c>
      <c r="D978" s="4" t="s">
        <v>20</v>
      </c>
      <c r="E978" s="26" t="s">
        <v>535</v>
      </c>
      <c r="F978">
        <v>12</v>
      </c>
      <c r="G978" t="s">
        <v>132</v>
      </c>
      <c r="H978" t="s">
        <v>113</v>
      </c>
      <c r="J978">
        <v>16</v>
      </c>
      <c r="K978">
        <v>1</v>
      </c>
      <c r="L978">
        <v>10.314</v>
      </c>
    </row>
    <row r="979" spans="1:12" x14ac:dyDescent="0.35">
      <c r="A979" s="4" t="s">
        <v>182</v>
      </c>
      <c r="B979" s="4">
        <v>2021</v>
      </c>
      <c r="C979" s="5">
        <v>44492</v>
      </c>
      <c r="D979" s="4" t="s">
        <v>20</v>
      </c>
      <c r="E979" s="26" t="s">
        <v>535</v>
      </c>
      <c r="F979">
        <v>12</v>
      </c>
      <c r="G979" t="s">
        <v>756</v>
      </c>
      <c r="H979" t="s">
        <v>82</v>
      </c>
      <c r="J979">
        <v>17</v>
      </c>
      <c r="K979">
        <v>2</v>
      </c>
      <c r="L979">
        <v>10.385999999999999</v>
      </c>
    </row>
    <row r="980" spans="1:12" x14ac:dyDescent="0.35">
      <c r="A980" s="4" t="s">
        <v>182</v>
      </c>
      <c r="B980" s="4">
        <v>2021</v>
      </c>
      <c r="C980" s="5">
        <v>44492</v>
      </c>
      <c r="D980" s="4" t="s">
        <v>20</v>
      </c>
      <c r="E980" s="26" t="s">
        <v>538</v>
      </c>
      <c r="F980">
        <v>1</v>
      </c>
      <c r="G980" t="s">
        <v>92</v>
      </c>
      <c r="H980" t="s">
        <v>23</v>
      </c>
      <c r="J980">
        <v>1</v>
      </c>
      <c r="K980">
        <v>1</v>
      </c>
      <c r="L980">
        <v>9.9600000000000009</v>
      </c>
    </row>
    <row r="981" spans="1:12" x14ac:dyDescent="0.35">
      <c r="A981" s="4" t="s">
        <v>182</v>
      </c>
      <c r="B981" s="4">
        <v>2021</v>
      </c>
      <c r="C981" s="5">
        <v>44492</v>
      </c>
      <c r="D981" s="4" t="s">
        <v>20</v>
      </c>
      <c r="E981" s="26" t="s">
        <v>538</v>
      </c>
      <c r="F981">
        <v>1</v>
      </c>
      <c r="G981" t="s">
        <v>132</v>
      </c>
      <c r="H981" t="s">
        <v>113</v>
      </c>
      <c r="J981">
        <v>16</v>
      </c>
      <c r="K981">
        <v>2</v>
      </c>
      <c r="L981">
        <v>10.911000000000001</v>
      </c>
    </row>
    <row r="982" spans="1:12" x14ac:dyDescent="0.35">
      <c r="A982" s="4" t="s">
        <v>182</v>
      </c>
      <c r="B982" s="4">
        <v>2021</v>
      </c>
      <c r="C982" s="5">
        <v>44492</v>
      </c>
      <c r="D982" s="4" t="s">
        <v>20</v>
      </c>
      <c r="E982" s="26" t="s">
        <v>538</v>
      </c>
      <c r="F982">
        <v>2</v>
      </c>
      <c r="G982" t="s">
        <v>128</v>
      </c>
      <c r="H982" t="s">
        <v>104</v>
      </c>
      <c r="J982">
        <v>5</v>
      </c>
      <c r="K982">
        <v>1</v>
      </c>
      <c r="L982">
        <v>9.7070000000000007</v>
      </c>
    </row>
    <row r="983" spans="1:12" x14ac:dyDescent="0.35">
      <c r="A983" s="4" t="s">
        <v>182</v>
      </c>
      <c r="B983" s="4">
        <v>2021</v>
      </c>
      <c r="C983" s="5">
        <v>44492</v>
      </c>
      <c r="D983" s="4" t="s">
        <v>20</v>
      </c>
      <c r="E983" s="26" t="s">
        <v>538</v>
      </c>
      <c r="F983">
        <v>2</v>
      </c>
      <c r="G983" t="s">
        <v>125</v>
      </c>
      <c r="H983" t="s">
        <v>113</v>
      </c>
      <c r="J983">
        <v>15</v>
      </c>
      <c r="K983">
        <v>2</v>
      </c>
      <c r="L983">
        <v>10.302000000000001</v>
      </c>
    </row>
    <row r="984" spans="1:12" x14ac:dyDescent="0.35">
      <c r="A984" s="4" t="s">
        <v>182</v>
      </c>
      <c r="B984" s="4">
        <v>2021</v>
      </c>
      <c r="C984" s="5">
        <v>44492</v>
      </c>
      <c r="D984" s="4" t="s">
        <v>20</v>
      </c>
      <c r="E984" s="26" t="s">
        <v>538</v>
      </c>
      <c r="F984">
        <v>3</v>
      </c>
      <c r="G984" t="s">
        <v>843</v>
      </c>
      <c r="H984" t="s">
        <v>185</v>
      </c>
      <c r="J984">
        <v>6</v>
      </c>
      <c r="K984">
        <v>1</v>
      </c>
      <c r="L984">
        <v>10.147</v>
      </c>
    </row>
    <row r="985" spans="1:12" x14ac:dyDescent="0.35">
      <c r="A985" s="4" t="s">
        <v>182</v>
      </c>
      <c r="B985" s="4">
        <v>2021</v>
      </c>
      <c r="C985" s="5">
        <v>44492</v>
      </c>
      <c r="D985" s="4" t="s">
        <v>20</v>
      </c>
      <c r="E985" s="26" t="s">
        <v>538</v>
      </c>
      <c r="F985">
        <v>3</v>
      </c>
      <c r="G985" t="s">
        <v>107</v>
      </c>
      <c r="H985" t="s">
        <v>31</v>
      </c>
      <c r="J985">
        <v>14</v>
      </c>
      <c r="K985">
        <v>2</v>
      </c>
      <c r="L985">
        <v>10.168000000000001</v>
      </c>
    </row>
    <row r="986" spans="1:12" x14ac:dyDescent="0.35">
      <c r="A986" s="4" t="s">
        <v>182</v>
      </c>
      <c r="B986" s="4">
        <v>2021</v>
      </c>
      <c r="C986" s="5">
        <v>44492</v>
      </c>
      <c r="D986" s="4" t="s">
        <v>20</v>
      </c>
      <c r="E986" s="26" t="s">
        <v>538</v>
      </c>
      <c r="F986">
        <v>4</v>
      </c>
      <c r="G986" t="s">
        <v>754</v>
      </c>
      <c r="H986" t="s">
        <v>27</v>
      </c>
      <c r="J986">
        <v>3</v>
      </c>
      <c r="K986">
        <v>1</v>
      </c>
      <c r="L986">
        <v>9.9689999999999994</v>
      </c>
    </row>
    <row r="987" spans="1:12" x14ac:dyDescent="0.35">
      <c r="A987" s="4" t="s">
        <v>182</v>
      </c>
      <c r="B987" s="4">
        <v>2021</v>
      </c>
      <c r="C987" s="5">
        <v>44492</v>
      </c>
      <c r="D987" s="4" t="s">
        <v>20</v>
      </c>
      <c r="E987" s="26" t="s">
        <v>538</v>
      </c>
      <c r="F987">
        <v>4</v>
      </c>
      <c r="G987" t="s">
        <v>801</v>
      </c>
      <c r="H987" t="s">
        <v>29</v>
      </c>
      <c r="J987">
        <v>13</v>
      </c>
      <c r="K987">
        <v>2</v>
      </c>
      <c r="L987">
        <v>10.190999999999999</v>
      </c>
    </row>
    <row r="988" spans="1:12" x14ac:dyDescent="0.35">
      <c r="A988" s="4" t="s">
        <v>182</v>
      </c>
      <c r="B988" s="4">
        <v>2021</v>
      </c>
      <c r="C988" s="5">
        <v>44492</v>
      </c>
      <c r="D988" s="4" t="s">
        <v>20</v>
      </c>
      <c r="E988" s="26" t="s">
        <v>538</v>
      </c>
      <c r="F988">
        <v>5</v>
      </c>
      <c r="G988" t="s">
        <v>202</v>
      </c>
      <c r="H988" t="s">
        <v>46</v>
      </c>
      <c r="J988">
        <v>7</v>
      </c>
      <c r="K988">
        <v>1</v>
      </c>
      <c r="L988">
        <v>10.255000000000001</v>
      </c>
    </row>
    <row r="989" spans="1:12" x14ac:dyDescent="0.35">
      <c r="A989" s="4" t="s">
        <v>182</v>
      </c>
      <c r="B989" s="4">
        <v>2021</v>
      </c>
      <c r="C989" s="5">
        <v>44492</v>
      </c>
      <c r="D989" s="4" t="s">
        <v>20</v>
      </c>
      <c r="E989" s="26" t="s">
        <v>538</v>
      </c>
      <c r="F989">
        <v>5</v>
      </c>
      <c r="G989" t="s">
        <v>134</v>
      </c>
      <c r="H989" t="s">
        <v>33</v>
      </c>
      <c r="J989">
        <v>12</v>
      </c>
      <c r="K989">
        <v>2</v>
      </c>
      <c r="L989">
        <v>10.314</v>
      </c>
    </row>
    <row r="990" spans="1:12" x14ac:dyDescent="0.35">
      <c r="A990" s="4" t="s">
        <v>182</v>
      </c>
      <c r="B990" s="4">
        <v>2021</v>
      </c>
      <c r="C990" s="5">
        <v>44492</v>
      </c>
      <c r="D990" s="4" t="s">
        <v>20</v>
      </c>
      <c r="E990" s="26" t="s">
        <v>538</v>
      </c>
      <c r="F990">
        <v>6</v>
      </c>
      <c r="G990" t="s">
        <v>22</v>
      </c>
      <c r="H990" t="s">
        <v>23</v>
      </c>
      <c r="J990">
        <v>2</v>
      </c>
      <c r="K990">
        <v>1</v>
      </c>
      <c r="L990">
        <v>10.509</v>
      </c>
    </row>
    <row r="991" spans="1:12" x14ac:dyDescent="0.35">
      <c r="A991" s="4" t="s">
        <v>182</v>
      </c>
      <c r="B991" s="4">
        <v>2021</v>
      </c>
      <c r="C991" s="5">
        <v>44492</v>
      </c>
      <c r="D991" s="4" t="s">
        <v>20</v>
      </c>
      <c r="E991" s="26" t="s">
        <v>538</v>
      </c>
      <c r="F991">
        <v>6</v>
      </c>
      <c r="G991" t="s">
        <v>93</v>
      </c>
      <c r="H991" t="s">
        <v>52</v>
      </c>
      <c r="J991">
        <v>11</v>
      </c>
      <c r="K991">
        <v>2</v>
      </c>
      <c r="L991">
        <v>10.614000000000001</v>
      </c>
    </row>
    <row r="992" spans="1:12" x14ac:dyDescent="0.35">
      <c r="A992" s="4" t="s">
        <v>182</v>
      </c>
      <c r="B992" s="4">
        <v>2021</v>
      </c>
      <c r="C992" s="5">
        <v>44492</v>
      </c>
      <c r="D992" s="4" t="s">
        <v>20</v>
      </c>
      <c r="E992" s="26" t="s">
        <v>538</v>
      </c>
      <c r="F992">
        <v>7</v>
      </c>
      <c r="G992" t="s">
        <v>824</v>
      </c>
      <c r="H992" t="s">
        <v>29</v>
      </c>
      <c r="J992">
        <v>4</v>
      </c>
      <c r="K992">
        <v>1</v>
      </c>
      <c r="L992">
        <v>9.9689999999999994</v>
      </c>
    </row>
    <row r="993" spans="1:18" x14ac:dyDescent="0.35">
      <c r="A993" s="4" t="s">
        <v>182</v>
      </c>
      <c r="B993" s="4">
        <v>2021</v>
      </c>
      <c r="C993" s="5">
        <v>44492</v>
      </c>
      <c r="D993" s="4" t="s">
        <v>20</v>
      </c>
      <c r="E993" s="26" t="s">
        <v>538</v>
      </c>
      <c r="F993">
        <v>7</v>
      </c>
      <c r="G993" t="s">
        <v>173</v>
      </c>
      <c r="H993" t="s">
        <v>46</v>
      </c>
      <c r="J993">
        <v>10</v>
      </c>
      <c r="K993">
        <v>2</v>
      </c>
      <c r="L993">
        <v>10.889999999999999</v>
      </c>
    </row>
    <row r="994" spans="1:18" x14ac:dyDescent="0.35">
      <c r="A994" s="4" t="s">
        <v>182</v>
      </c>
      <c r="B994" s="4">
        <v>2021</v>
      </c>
      <c r="C994" s="5">
        <v>44492</v>
      </c>
      <c r="D994" s="4" t="s">
        <v>20</v>
      </c>
      <c r="E994" s="26" t="s">
        <v>538</v>
      </c>
      <c r="F994">
        <v>8</v>
      </c>
      <c r="G994" t="s">
        <v>96</v>
      </c>
      <c r="H994" t="s">
        <v>27</v>
      </c>
      <c r="J994">
        <v>8</v>
      </c>
      <c r="K994">
        <v>1</v>
      </c>
      <c r="L994">
        <v>9.9849999999999994</v>
      </c>
    </row>
    <row r="995" spans="1:18" x14ac:dyDescent="0.35">
      <c r="A995" s="4" t="s">
        <v>182</v>
      </c>
      <c r="B995" s="4">
        <v>2021</v>
      </c>
      <c r="C995" s="5">
        <v>44492</v>
      </c>
      <c r="D995" s="4" t="s">
        <v>20</v>
      </c>
      <c r="E995" s="26" t="s">
        <v>538</v>
      </c>
      <c r="F995">
        <v>8</v>
      </c>
      <c r="G995" t="s">
        <v>755</v>
      </c>
      <c r="H995" t="s">
        <v>109</v>
      </c>
      <c r="J995">
        <v>9</v>
      </c>
      <c r="K995">
        <v>2</v>
      </c>
      <c r="L995">
        <v>10.099</v>
      </c>
    </row>
    <row r="996" spans="1:18" x14ac:dyDescent="0.35">
      <c r="A996" s="4" t="s">
        <v>182</v>
      </c>
      <c r="B996" s="4">
        <v>2021</v>
      </c>
      <c r="C996" s="5">
        <v>44492</v>
      </c>
      <c r="D996" s="4" t="s">
        <v>20</v>
      </c>
      <c r="E996" s="26" t="s">
        <v>539</v>
      </c>
      <c r="F996">
        <v>1</v>
      </c>
      <c r="G996" t="s">
        <v>92</v>
      </c>
      <c r="H996" t="s">
        <v>23</v>
      </c>
      <c r="J996">
        <v>1</v>
      </c>
      <c r="K996">
        <v>1</v>
      </c>
      <c r="L996">
        <v>10.058</v>
      </c>
      <c r="N996">
        <v>1</v>
      </c>
      <c r="O996">
        <v>9.9309999999999992</v>
      </c>
    </row>
    <row r="997" spans="1:18" x14ac:dyDescent="0.35">
      <c r="A997" s="4" t="s">
        <v>182</v>
      </c>
      <c r="B997" s="4">
        <v>2021</v>
      </c>
      <c r="C997" s="5">
        <v>44492</v>
      </c>
      <c r="D997" s="4" t="s">
        <v>20</v>
      </c>
      <c r="E997" s="26" t="s">
        <v>539</v>
      </c>
      <c r="F997">
        <v>1</v>
      </c>
      <c r="G997" t="s">
        <v>96</v>
      </c>
      <c r="H997" t="s">
        <v>27</v>
      </c>
      <c r="J997">
        <v>8</v>
      </c>
      <c r="K997">
        <v>2</v>
      </c>
      <c r="L997">
        <v>10.17</v>
      </c>
      <c r="N997">
        <v>2</v>
      </c>
      <c r="O997">
        <v>11.412999999999998</v>
      </c>
    </row>
    <row r="998" spans="1:18" x14ac:dyDescent="0.35">
      <c r="A998" s="4" t="s">
        <v>182</v>
      </c>
      <c r="B998" s="4">
        <v>2021</v>
      </c>
      <c r="C998" s="5">
        <v>44492</v>
      </c>
      <c r="D998" s="4" t="s">
        <v>20</v>
      </c>
      <c r="E998" s="26" t="s">
        <v>539</v>
      </c>
      <c r="F998">
        <v>2</v>
      </c>
      <c r="G998" t="s">
        <v>824</v>
      </c>
      <c r="H998" t="s">
        <v>29</v>
      </c>
      <c r="J998">
        <v>4</v>
      </c>
      <c r="K998">
        <v>2</v>
      </c>
      <c r="L998">
        <v>10.58</v>
      </c>
      <c r="N998">
        <v>1</v>
      </c>
      <c r="O998">
        <v>10.042999999999999</v>
      </c>
      <c r="Q998">
        <v>1</v>
      </c>
      <c r="R998">
        <v>10.002000000000001</v>
      </c>
    </row>
    <row r="999" spans="1:18" x14ac:dyDescent="0.35">
      <c r="A999" s="4" t="s">
        <v>182</v>
      </c>
      <c r="B999" s="4">
        <v>2021</v>
      </c>
      <c r="C999" s="5">
        <v>44492</v>
      </c>
      <c r="D999" s="4" t="s">
        <v>20</v>
      </c>
      <c r="E999" s="26" t="s">
        <v>539</v>
      </c>
      <c r="F999">
        <v>2</v>
      </c>
      <c r="G999" t="s">
        <v>128</v>
      </c>
      <c r="H999" t="s">
        <v>104</v>
      </c>
      <c r="J999">
        <v>5</v>
      </c>
      <c r="K999">
        <v>1</v>
      </c>
      <c r="L999">
        <v>9.8079999999999998</v>
      </c>
      <c r="N999">
        <v>2</v>
      </c>
      <c r="O999">
        <v>10.052</v>
      </c>
      <c r="Q999">
        <v>2</v>
      </c>
      <c r="R999">
        <v>10.039000000000001</v>
      </c>
    </row>
    <row r="1000" spans="1:18" x14ac:dyDescent="0.35">
      <c r="A1000" s="4" t="s">
        <v>182</v>
      </c>
      <c r="B1000" s="4">
        <v>2021</v>
      </c>
      <c r="C1000" s="5">
        <v>44492</v>
      </c>
      <c r="D1000" s="4" t="s">
        <v>20</v>
      </c>
      <c r="E1000" s="26" t="s">
        <v>539</v>
      </c>
      <c r="F1000">
        <v>3</v>
      </c>
      <c r="G1000" t="s">
        <v>22</v>
      </c>
      <c r="H1000" t="s">
        <v>23</v>
      </c>
      <c r="J1000">
        <v>2</v>
      </c>
      <c r="K1000">
        <v>2</v>
      </c>
      <c r="L1000">
        <v>9.879999999999999</v>
      </c>
      <c r="N1000">
        <v>1</v>
      </c>
      <c r="O1000">
        <v>9.9909999999999997</v>
      </c>
      <c r="Q1000">
        <v>1</v>
      </c>
      <c r="R1000">
        <v>9.8770000000000007</v>
      </c>
    </row>
    <row r="1001" spans="1:18" x14ac:dyDescent="0.35">
      <c r="A1001" s="4" t="s">
        <v>182</v>
      </c>
      <c r="B1001" s="4">
        <v>2021</v>
      </c>
      <c r="C1001" s="5">
        <v>44492</v>
      </c>
      <c r="D1001" s="4" t="s">
        <v>20</v>
      </c>
      <c r="E1001" s="26" t="s">
        <v>539</v>
      </c>
      <c r="F1001">
        <v>3</v>
      </c>
      <c r="G1001" t="s">
        <v>843</v>
      </c>
      <c r="H1001" t="s">
        <v>185</v>
      </c>
      <c r="J1001">
        <v>6</v>
      </c>
      <c r="K1001">
        <v>1</v>
      </c>
      <c r="L1001">
        <v>9.8789999999999996</v>
      </c>
      <c r="N1001">
        <v>2</v>
      </c>
      <c r="O1001">
        <v>10.145999999999999</v>
      </c>
      <c r="Q1001">
        <v>2</v>
      </c>
      <c r="R1001">
        <v>10.223000000000001</v>
      </c>
    </row>
    <row r="1002" spans="1:18" x14ac:dyDescent="0.35">
      <c r="A1002" s="4" t="s">
        <v>182</v>
      </c>
      <c r="B1002" s="4">
        <v>2021</v>
      </c>
      <c r="C1002" s="5">
        <v>44492</v>
      </c>
      <c r="D1002" s="4" t="s">
        <v>20</v>
      </c>
      <c r="E1002" s="26" t="s">
        <v>539</v>
      </c>
      <c r="F1002">
        <v>4</v>
      </c>
      <c r="G1002" t="s">
        <v>754</v>
      </c>
      <c r="H1002" t="s">
        <v>27</v>
      </c>
      <c r="J1002">
        <v>3</v>
      </c>
      <c r="K1002">
        <v>1</v>
      </c>
      <c r="L1002">
        <v>10.159000000000001</v>
      </c>
      <c r="N1002">
        <v>1</v>
      </c>
      <c r="O1002">
        <v>9.9830000000000005</v>
      </c>
    </row>
    <row r="1003" spans="1:18" x14ac:dyDescent="0.35">
      <c r="A1003" s="4" t="s">
        <v>182</v>
      </c>
      <c r="B1003" s="4">
        <v>2021</v>
      </c>
      <c r="C1003" s="5">
        <v>44492</v>
      </c>
      <c r="D1003" s="4" t="s">
        <v>20</v>
      </c>
      <c r="E1003" s="26" t="s">
        <v>539</v>
      </c>
      <c r="F1003">
        <v>4</v>
      </c>
      <c r="G1003" t="s">
        <v>202</v>
      </c>
      <c r="H1003" t="s">
        <v>46</v>
      </c>
      <c r="J1003">
        <v>7</v>
      </c>
      <c r="K1003">
        <v>2</v>
      </c>
      <c r="L1003">
        <v>10.260000000000002</v>
      </c>
      <c r="N1003">
        <v>2</v>
      </c>
      <c r="O1003">
        <v>10.835000000000001</v>
      </c>
    </row>
    <row r="1004" spans="1:18" x14ac:dyDescent="0.35">
      <c r="A1004" s="4" t="s">
        <v>182</v>
      </c>
      <c r="B1004" s="4">
        <v>2021</v>
      </c>
      <c r="C1004" s="5">
        <v>44492</v>
      </c>
      <c r="D1004" s="4" t="s">
        <v>20</v>
      </c>
      <c r="E1004" s="26" t="s">
        <v>540</v>
      </c>
      <c r="F1004">
        <v>1</v>
      </c>
      <c r="G1004" t="s">
        <v>92</v>
      </c>
      <c r="H1004" t="s">
        <v>23</v>
      </c>
      <c r="J1004">
        <v>1</v>
      </c>
      <c r="K1004">
        <v>1</v>
      </c>
      <c r="L1004">
        <v>9.9920000000000009</v>
      </c>
      <c r="N1004">
        <v>1</v>
      </c>
      <c r="O1004">
        <v>9.8520000000000003</v>
      </c>
    </row>
    <row r="1005" spans="1:18" x14ac:dyDescent="0.35">
      <c r="A1005" s="4" t="s">
        <v>182</v>
      </c>
      <c r="B1005" s="4">
        <v>2021</v>
      </c>
      <c r="C1005" s="5">
        <v>44492</v>
      </c>
      <c r="D1005" s="4" t="s">
        <v>20</v>
      </c>
      <c r="E1005" s="26" t="s">
        <v>540</v>
      </c>
      <c r="F1005">
        <v>1</v>
      </c>
      <c r="G1005" t="s">
        <v>754</v>
      </c>
      <c r="H1005" t="s">
        <v>27</v>
      </c>
      <c r="J1005">
        <v>3</v>
      </c>
      <c r="K1005">
        <v>2</v>
      </c>
      <c r="L1005">
        <v>10.079000000000001</v>
      </c>
      <c r="N1005">
        <v>2</v>
      </c>
      <c r="O1005">
        <v>10.1</v>
      </c>
    </row>
    <row r="1006" spans="1:18" x14ac:dyDescent="0.35">
      <c r="A1006" s="4" t="s">
        <v>182</v>
      </c>
      <c r="B1006" s="4">
        <v>2021</v>
      </c>
      <c r="C1006" s="5">
        <v>44492</v>
      </c>
      <c r="D1006" s="4" t="s">
        <v>20</v>
      </c>
      <c r="E1006" s="26" t="s">
        <v>540</v>
      </c>
      <c r="F1006">
        <v>2</v>
      </c>
      <c r="G1006" t="s">
        <v>22</v>
      </c>
      <c r="H1006" t="s">
        <v>23</v>
      </c>
      <c r="J1006">
        <v>2</v>
      </c>
      <c r="K1006">
        <v>2</v>
      </c>
      <c r="L1006">
        <v>12.686</v>
      </c>
      <c r="N1006">
        <v>1</v>
      </c>
      <c r="O1006">
        <v>10.031000000000001</v>
      </c>
      <c r="Q1006">
        <v>1</v>
      </c>
      <c r="R1006">
        <v>9.8829999999999991</v>
      </c>
    </row>
    <row r="1007" spans="1:18" x14ac:dyDescent="0.35">
      <c r="A1007" s="4" t="s">
        <v>182</v>
      </c>
      <c r="B1007" s="4">
        <v>2021</v>
      </c>
      <c r="C1007" s="5">
        <v>44492</v>
      </c>
      <c r="D1007" s="4" t="s">
        <v>20</v>
      </c>
      <c r="E1007" s="26" t="s">
        <v>540</v>
      </c>
      <c r="F1007">
        <v>2</v>
      </c>
      <c r="G1007" t="s">
        <v>824</v>
      </c>
      <c r="H1007" t="s">
        <v>29</v>
      </c>
      <c r="J1007">
        <v>4</v>
      </c>
      <c r="K1007">
        <v>1</v>
      </c>
      <c r="L1007">
        <v>10.193</v>
      </c>
      <c r="N1007">
        <v>2</v>
      </c>
      <c r="O1007">
        <v>10.127000000000001</v>
      </c>
      <c r="Q1007">
        <v>2</v>
      </c>
      <c r="R1007">
        <v>9.968</v>
      </c>
    </row>
    <row r="1008" spans="1:18" x14ac:dyDescent="0.35">
      <c r="A1008" s="4" t="s">
        <v>182</v>
      </c>
      <c r="B1008" s="4">
        <v>2021</v>
      </c>
      <c r="C1008" s="5">
        <v>44492</v>
      </c>
      <c r="D1008" s="4" t="s">
        <v>20</v>
      </c>
      <c r="E1008" s="26" t="s">
        <v>64</v>
      </c>
      <c r="F1008" s="51" t="s">
        <v>541</v>
      </c>
      <c r="G1008" t="s">
        <v>92</v>
      </c>
      <c r="H1008" t="s">
        <v>23</v>
      </c>
      <c r="J1008">
        <v>1</v>
      </c>
      <c r="K1008">
        <v>1</v>
      </c>
      <c r="L1008">
        <v>9.8810000000000002</v>
      </c>
      <c r="N1008">
        <v>1</v>
      </c>
      <c r="O1008">
        <v>9.9770000000000003</v>
      </c>
    </row>
    <row r="1009" spans="1:16" x14ac:dyDescent="0.35">
      <c r="A1009" s="4" t="s">
        <v>182</v>
      </c>
      <c r="B1009" s="4">
        <v>2021</v>
      </c>
      <c r="C1009" s="5">
        <v>44492</v>
      </c>
      <c r="D1009" s="4" t="s">
        <v>20</v>
      </c>
      <c r="E1009" s="26" t="s">
        <v>64</v>
      </c>
      <c r="F1009" s="51" t="s">
        <v>541</v>
      </c>
      <c r="G1009" t="s">
        <v>22</v>
      </c>
      <c r="H1009" t="s">
        <v>23</v>
      </c>
      <c r="J1009">
        <v>2</v>
      </c>
      <c r="K1009">
        <v>2</v>
      </c>
      <c r="L1009">
        <v>10.032999999999999</v>
      </c>
      <c r="N1009">
        <v>2</v>
      </c>
      <c r="O1009">
        <v>10.155000000000001</v>
      </c>
    </row>
    <row r="1010" spans="1:16" x14ac:dyDescent="0.35">
      <c r="A1010" s="4" t="s">
        <v>182</v>
      </c>
      <c r="B1010" s="4">
        <v>2021</v>
      </c>
      <c r="C1010" s="5">
        <v>44492</v>
      </c>
      <c r="D1010" s="4" t="s">
        <v>20</v>
      </c>
      <c r="E1010" s="26" t="s">
        <v>64</v>
      </c>
      <c r="F1010" s="51" t="s">
        <v>542</v>
      </c>
      <c r="G1010" t="s">
        <v>754</v>
      </c>
      <c r="H1010" t="s">
        <v>27</v>
      </c>
      <c r="J1010">
        <v>3</v>
      </c>
      <c r="K1010">
        <v>1</v>
      </c>
      <c r="L1010">
        <v>10.234999999999999</v>
      </c>
      <c r="N1010">
        <v>2</v>
      </c>
      <c r="O1010">
        <v>10.172000000000001</v>
      </c>
    </row>
    <row r="1011" spans="1:16" x14ac:dyDescent="0.35">
      <c r="A1011" s="4" t="s">
        <v>182</v>
      </c>
      <c r="B1011" s="4">
        <v>2021</v>
      </c>
      <c r="C1011" s="5">
        <v>44492</v>
      </c>
      <c r="D1011" s="4" t="s">
        <v>20</v>
      </c>
      <c r="E1011" s="26" t="s">
        <v>64</v>
      </c>
      <c r="F1011" s="51" t="s">
        <v>542</v>
      </c>
      <c r="G1011" t="s">
        <v>824</v>
      </c>
      <c r="H1011" t="s">
        <v>29</v>
      </c>
      <c r="J1011">
        <v>4</v>
      </c>
      <c r="K1011">
        <v>2</v>
      </c>
      <c r="L1011" t="s">
        <v>536</v>
      </c>
      <c r="N1011">
        <v>1</v>
      </c>
      <c r="O1011">
        <v>10.137</v>
      </c>
    </row>
    <row r="1012" spans="1:16" x14ac:dyDescent="0.35">
      <c r="A1012" s="1" t="s">
        <v>65</v>
      </c>
      <c r="B1012" s="1">
        <v>2022</v>
      </c>
      <c r="C1012" s="99">
        <v>44675</v>
      </c>
      <c r="D1012" s="1" t="s">
        <v>66</v>
      </c>
      <c r="E1012" s="26" t="s">
        <v>535</v>
      </c>
      <c r="F1012">
        <v>1</v>
      </c>
      <c r="G1012" t="s">
        <v>114</v>
      </c>
      <c r="H1012" t="s">
        <v>102</v>
      </c>
      <c r="I1012" s="106">
        <f>(C1012-VLOOKUP(G1012,Riders!$A$2:$C$1999,2,FALSE))/365</f>
        <v>22.202739726027396</v>
      </c>
      <c r="J1012">
        <v>6</v>
      </c>
      <c r="K1012">
        <v>1</v>
      </c>
      <c r="L1012">
        <v>10.683</v>
      </c>
      <c r="M1012" s="107">
        <f>3.6*200/(L1012)</f>
        <v>67.396798652064021</v>
      </c>
      <c r="P1012" s="107"/>
    </row>
    <row r="1013" spans="1:16" x14ac:dyDescent="0.35">
      <c r="A1013" s="1" t="s">
        <v>65</v>
      </c>
      <c r="B1013" s="1">
        <v>2022</v>
      </c>
      <c r="C1013" s="99">
        <v>44675</v>
      </c>
      <c r="D1013" s="1" t="s">
        <v>66</v>
      </c>
      <c r="E1013" s="26" t="s">
        <v>535</v>
      </c>
      <c r="F1013">
        <v>1</v>
      </c>
      <c r="G1013" t="s">
        <v>757</v>
      </c>
      <c r="H1013" t="s">
        <v>29</v>
      </c>
      <c r="I1013" s="106" t="e">
        <f>(C1013-VLOOKUP(G1013,Riders!$A$2:$C$1999,2,FALSE))/365</f>
        <v>#N/A</v>
      </c>
      <c r="J1013">
        <v>28</v>
      </c>
      <c r="K1013">
        <v>2</v>
      </c>
      <c r="L1013">
        <v>10.728999999999999</v>
      </c>
      <c r="M1013" s="107">
        <f>3.6*200/(L1013)</f>
        <v>67.10783856836612</v>
      </c>
      <c r="P1013" s="107"/>
    </row>
    <row r="1014" spans="1:16" x14ac:dyDescent="0.35">
      <c r="A1014" s="1" t="s">
        <v>65</v>
      </c>
      <c r="B1014" s="1">
        <v>2022</v>
      </c>
      <c r="C1014" s="99">
        <v>44675</v>
      </c>
      <c r="D1014" s="1" t="s">
        <v>66</v>
      </c>
      <c r="E1014" s="26" t="s">
        <v>535</v>
      </c>
      <c r="F1014">
        <v>2</v>
      </c>
      <c r="G1014" t="s">
        <v>101</v>
      </c>
      <c r="H1014" t="s">
        <v>102</v>
      </c>
      <c r="I1014" s="106">
        <f>(C1014-VLOOKUP(G1014,Riders!$A$2:$C$1999,2,FALSE))/365</f>
        <v>23.035616438356165</v>
      </c>
      <c r="J1014">
        <v>2</v>
      </c>
      <c r="K1014">
        <v>1</v>
      </c>
      <c r="L1014">
        <v>10.403</v>
      </c>
      <c r="M1014" s="107">
        <f>3.6*200/(L1014)</f>
        <v>69.210804575603191</v>
      </c>
      <c r="P1014" s="107"/>
    </row>
    <row r="1015" spans="1:16" x14ac:dyDescent="0.35">
      <c r="A1015" s="1" t="s">
        <v>65</v>
      </c>
      <c r="B1015" s="1">
        <v>2022</v>
      </c>
      <c r="C1015" s="99">
        <v>44675</v>
      </c>
      <c r="D1015" s="1" t="s">
        <v>66</v>
      </c>
      <c r="E1015" s="26" t="s">
        <v>535</v>
      </c>
      <c r="F1015">
        <v>2</v>
      </c>
      <c r="G1015" t="s">
        <v>41</v>
      </c>
      <c r="H1015" t="s">
        <v>42</v>
      </c>
      <c r="I1015" s="106">
        <f>(C1015-VLOOKUP(G1015,Riders!$A$2:$C$1999,2,FALSE))/365</f>
        <v>29.224657534246575</v>
      </c>
      <c r="J1015">
        <v>27</v>
      </c>
      <c r="K1015">
        <v>2</v>
      </c>
      <c r="L1015">
        <v>10.498000000000001</v>
      </c>
      <c r="M1015" s="107">
        <f>3.6*200/(L1015)</f>
        <v>68.584492284244604</v>
      </c>
      <c r="P1015" s="107"/>
    </row>
    <row r="1016" spans="1:16" x14ac:dyDescent="0.35">
      <c r="A1016" s="1" t="s">
        <v>65</v>
      </c>
      <c r="B1016" s="1">
        <v>2022</v>
      </c>
      <c r="C1016" s="99">
        <v>44675</v>
      </c>
      <c r="D1016" s="1" t="s">
        <v>66</v>
      </c>
      <c r="E1016" s="26" t="s">
        <v>535</v>
      </c>
      <c r="F1016">
        <v>3</v>
      </c>
      <c r="G1016" t="s">
        <v>755</v>
      </c>
      <c r="H1016" t="s">
        <v>109</v>
      </c>
      <c r="I1016" s="106">
        <f>(C1016-VLOOKUP(G1016,Riders!$A$2:$C$1999,2,FALSE))/365</f>
        <v>28.531506849315068</v>
      </c>
      <c r="J1016">
        <v>7</v>
      </c>
      <c r="K1016">
        <v>1</v>
      </c>
      <c r="L1016">
        <v>10.507999999999999</v>
      </c>
      <c r="M1016" s="107">
        <f>3.6*200/(L1016)</f>
        <v>68.519223448800915</v>
      </c>
      <c r="P1016" s="107"/>
    </row>
    <row r="1017" spans="1:16" x14ac:dyDescent="0.35">
      <c r="A1017" s="1" t="s">
        <v>65</v>
      </c>
      <c r="B1017" s="1">
        <v>2022</v>
      </c>
      <c r="C1017" s="99">
        <v>44675</v>
      </c>
      <c r="D1017" s="1" t="s">
        <v>66</v>
      </c>
      <c r="E1017" s="26" t="s">
        <v>535</v>
      </c>
      <c r="F1017">
        <v>3</v>
      </c>
      <c r="G1017" t="s">
        <v>36</v>
      </c>
      <c r="H1017" t="s">
        <v>37</v>
      </c>
      <c r="I1017" s="106">
        <f>(C1017-VLOOKUP(G1017,Riders!$A$2:$C$1999,2,FALSE))/365</f>
        <v>23.923287671232877</v>
      </c>
      <c r="J1017">
        <v>26</v>
      </c>
      <c r="K1017">
        <v>2</v>
      </c>
      <c r="L1017">
        <v>10.609</v>
      </c>
      <c r="M1017" s="107">
        <f>3.6*200/(L1017)</f>
        <v>67.86690545763031</v>
      </c>
      <c r="P1017" s="107"/>
    </row>
    <row r="1018" spans="1:16" x14ac:dyDescent="0.35">
      <c r="A1018" s="1" t="s">
        <v>65</v>
      </c>
      <c r="B1018" s="1">
        <v>2022</v>
      </c>
      <c r="C1018" s="99">
        <v>44675</v>
      </c>
      <c r="D1018" s="1" t="s">
        <v>66</v>
      </c>
      <c r="E1018" s="26" t="s">
        <v>535</v>
      </c>
      <c r="F1018">
        <v>4</v>
      </c>
      <c r="G1018" t="s">
        <v>172</v>
      </c>
      <c r="H1018" t="s">
        <v>42</v>
      </c>
      <c r="I1018" s="106">
        <f>(C1018-VLOOKUP(G1018,Riders!$A$2:$C$1999,2,FALSE))/365</f>
        <v>23.526027397260275</v>
      </c>
      <c r="J1018">
        <v>9</v>
      </c>
      <c r="K1018">
        <v>1</v>
      </c>
      <c r="L1018">
        <v>10.481999999999999</v>
      </c>
      <c r="M1018" s="107">
        <f>3.6*200/(L1018)</f>
        <v>68.689181453921009</v>
      </c>
      <c r="P1018" s="107"/>
    </row>
    <row r="1019" spans="1:16" x14ac:dyDescent="0.35">
      <c r="A1019" s="1" t="s">
        <v>65</v>
      </c>
      <c r="B1019" s="1">
        <v>2022</v>
      </c>
      <c r="C1019" s="99">
        <v>44675</v>
      </c>
      <c r="D1019" s="1" t="s">
        <v>66</v>
      </c>
      <c r="E1019" s="26" t="s">
        <v>535</v>
      </c>
      <c r="F1019">
        <v>4</v>
      </c>
      <c r="G1019" t="s">
        <v>180</v>
      </c>
      <c r="H1019" t="s">
        <v>168</v>
      </c>
      <c r="I1019" s="106">
        <f>(C1019-VLOOKUP(G1019,Riders!$A$2:$C$1999,2,FALSE))/365</f>
        <v>29.6</v>
      </c>
      <c r="J1019">
        <v>25</v>
      </c>
      <c r="K1019">
        <v>2</v>
      </c>
      <c r="L1019">
        <v>10.495999999999999</v>
      </c>
      <c r="M1019" s="107">
        <f>3.6*200/(L1019)</f>
        <v>68.597560975609767</v>
      </c>
      <c r="P1019" s="107"/>
    </row>
    <row r="1020" spans="1:16" x14ac:dyDescent="0.35">
      <c r="A1020" s="1" t="s">
        <v>65</v>
      </c>
      <c r="B1020" s="1">
        <v>2022</v>
      </c>
      <c r="C1020" s="99">
        <v>44675</v>
      </c>
      <c r="D1020" s="1" t="s">
        <v>66</v>
      </c>
      <c r="E1020" s="26" t="s">
        <v>535</v>
      </c>
      <c r="F1020">
        <v>5</v>
      </c>
      <c r="G1020" t="s">
        <v>134</v>
      </c>
      <c r="H1020" t="s">
        <v>33</v>
      </c>
      <c r="I1020" s="106">
        <f>(C1020-VLOOKUP(G1020,Riders!$A$2:$C$1999,2,FALSE))/365</f>
        <v>22.523287671232875</v>
      </c>
      <c r="J1020">
        <v>8</v>
      </c>
      <c r="K1020">
        <v>1</v>
      </c>
      <c r="L1020">
        <v>10.206</v>
      </c>
      <c r="M1020" s="107">
        <f>3.6*200/(L1020)</f>
        <v>70.546737213403887</v>
      </c>
      <c r="P1020" s="107"/>
    </row>
    <row r="1021" spans="1:16" x14ac:dyDescent="0.35">
      <c r="A1021" s="1" t="s">
        <v>65</v>
      </c>
      <c r="B1021" s="1">
        <v>2022</v>
      </c>
      <c r="C1021" s="99">
        <v>44675</v>
      </c>
      <c r="D1021" s="1" t="s">
        <v>66</v>
      </c>
      <c r="E1021" s="26" t="s">
        <v>535</v>
      </c>
      <c r="F1021">
        <v>5</v>
      </c>
      <c r="G1021" t="s">
        <v>179</v>
      </c>
      <c r="H1021" t="s">
        <v>142</v>
      </c>
      <c r="I1021" s="106">
        <f>(C1021-VLOOKUP(G1021,Riders!$A$2:$C$1999,2,FALSE))/365</f>
        <v>20.515068493150686</v>
      </c>
      <c r="J1021">
        <v>24</v>
      </c>
      <c r="K1021">
        <v>2</v>
      </c>
      <c r="L1021">
        <v>10.732999999999999</v>
      </c>
      <c r="M1021" s="107">
        <f>3.6*200/(L1021)</f>
        <v>67.082828659275137</v>
      </c>
      <c r="P1021" s="107"/>
    </row>
    <row r="1022" spans="1:16" x14ac:dyDescent="0.35">
      <c r="A1022" s="1" t="s">
        <v>65</v>
      </c>
      <c r="B1022" s="1">
        <v>2022</v>
      </c>
      <c r="C1022" s="99">
        <v>44675</v>
      </c>
      <c r="D1022" s="1" t="s">
        <v>66</v>
      </c>
      <c r="E1022" s="26" t="s">
        <v>535</v>
      </c>
      <c r="F1022">
        <v>6</v>
      </c>
      <c r="G1022" t="s">
        <v>50</v>
      </c>
      <c r="H1022" t="s">
        <v>44</v>
      </c>
      <c r="I1022" s="106">
        <f>(C1022-VLOOKUP(G1022,Riders!$A$2:$C$1999,2,FALSE))/365</f>
        <v>27.780821917808218</v>
      </c>
      <c r="J1022">
        <v>16</v>
      </c>
      <c r="K1022">
        <v>1</v>
      </c>
      <c r="L1022">
        <v>10.382999999999999</v>
      </c>
      <c r="M1022" s="107">
        <f>3.6*200/(L1022)</f>
        <v>69.344120196475018</v>
      </c>
      <c r="P1022" s="107"/>
    </row>
    <row r="1023" spans="1:16" x14ac:dyDescent="0.35">
      <c r="A1023" s="1" t="s">
        <v>65</v>
      </c>
      <c r="B1023" s="1">
        <v>2022</v>
      </c>
      <c r="C1023" s="99">
        <v>44675</v>
      </c>
      <c r="D1023" s="1" t="s">
        <v>66</v>
      </c>
      <c r="E1023" s="26" t="s">
        <v>535</v>
      </c>
      <c r="F1023">
        <v>6</v>
      </c>
      <c r="G1023" t="s">
        <v>40</v>
      </c>
      <c r="H1023" t="s">
        <v>29</v>
      </c>
      <c r="I1023" s="106">
        <f>(C1023-VLOOKUP(G1023,Riders!$A$2:$C$1999,2,FALSE))/365</f>
        <v>26.273972602739725</v>
      </c>
      <c r="J1023">
        <v>17</v>
      </c>
      <c r="K1023">
        <v>2</v>
      </c>
      <c r="L1023">
        <v>10.390999999999998</v>
      </c>
      <c r="M1023" s="107">
        <f>3.6*200/(L1023)</f>
        <v>69.290732364546258</v>
      </c>
      <c r="P1023" s="107"/>
    </row>
    <row r="1024" spans="1:16" x14ac:dyDescent="0.35">
      <c r="A1024" s="1" t="s">
        <v>65</v>
      </c>
      <c r="B1024" s="1">
        <v>2022</v>
      </c>
      <c r="C1024" s="99">
        <v>44675</v>
      </c>
      <c r="D1024" s="1" t="s">
        <v>66</v>
      </c>
      <c r="E1024" s="26" t="s">
        <v>535</v>
      </c>
      <c r="F1024">
        <v>7</v>
      </c>
      <c r="G1024" t="s">
        <v>756</v>
      </c>
      <c r="H1024" t="s">
        <v>82</v>
      </c>
      <c r="I1024" s="106" t="e">
        <f>(C1024-VLOOKUP(G1024,Riders!$A$2:$C$1999,2,FALSE))/365</f>
        <v>#N/A</v>
      </c>
      <c r="J1024">
        <v>10</v>
      </c>
      <c r="K1024">
        <v>1</v>
      </c>
      <c r="L1024">
        <v>10.311</v>
      </c>
      <c r="M1024" s="107">
        <f>3.6*200/(L1024)</f>
        <v>69.828338667442537</v>
      </c>
      <c r="P1024" s="107"/>
    </row>
    <row r="1025" spans="1:16" x14ac:dyDescent="0.35">
      <c r="A1025" s="1" t="s">
        <v>65</v>
      </c>
      <c r="B1025" s="1">
        <v>2022</v>
      </c>
      <c r="C1025" s="99">
        <v>44675</v>
      </c>
      <c r="D1025" s="1" t="s">
        <v>66</v>
      </c>
      <c r="E1025" s="26" t="s">
        <v>535</v>
      </c>
      <c r="F1025">
        <v>7</v>
      </c>
      <c r="G1025" t="s">
        <v>537</v>
      </c>
      <c r="H1025" t="s">
        <v>23</v>
      </c>
      <c r="I1025" s="106">
        <f>(C1025-VLOOKUP(G1025,Riders!$A$2:$C$1999,2,FALSE))/365</f>
        <v>21.109589041095891</v>
      </c>
      <c r="J1025">
        <v>23</v>
      </c>
      <c r="K1025">
        <v>2</v>
      </c>
      <c r="L1025">
        <v>10.414</v>
      </c>
      <c r="M1025" s="107">
        <f>3.6*200/(L1025)</f>
        <v>69.137699251008257</v>
      </c>
      <c r="P1025" s="107"/>
    </row>
    <row r="1026" spans="1:16" x14ac:dyDescent="0.35">
      <c r="A1026" s="1" t="s">
        <v>65</v>
      </c>
      <c r="B1026" s="1">
        <v>2022</v>
      </c>
      <c r="C1026" s="99">
        <v>44675</v>
      </c>
      <c r="D1026" s="1" t="s">
        <v>66</v>
      </c>
      <c r="E1026" s="152" t="s">
        <v>535</v>
      </c>
      <c r="F1026">
        <v>8</v>
      </c>
      <c r="G1026" t="s">
        <v>295</v>
      </c>
      <c r="H1026" t="s">
        <v>228</v>
      </c>
      <c r="I1026" s="106">
        <f>(C1026-VLOOKUP(G1026,Riders!$A$2:$C$1999,2,FALSE))/365</f>
        <v>24.38082191780822</v>
      </c>
      <c r="J1026">
        <v>15</v>
      </c>
      <c r="K1026">
        <v>1</v>
      </c>
      <c r="L1026">
        <v>10.255000000000001</v>
      </c>
      <c r="M1026" s="107">
        <f>3.6*200/(L1026)</f>
        <v>70.209653827401269</v>
      </c>
      <c r="P1026" s="107"/>
    </row>
    <row r="1027" spans="1:16" x14ac:dyDescent="0.35">
      <c r="A1027" s="1" t="s">
        <v>65</v>
      </c>
      <c r="B1027" s="1">
        <v>2022</v>
      </c>
      <c r="C1027" s="99">
        <v>44675</v>
      </c>
      <c r="D1027" s="1" t="s">
        <v>66</v>
      </c>
      <c r="E1027" s="152" t="s">
        <v>535</v>
      </c>
      <c r="F1027">
        <v>8</v>
      </c>
      <c r="G1027" t="s">
        <v>132</v>
      </c>
      <c r="H1027" t="s">
        <v>75</v>
      </c>
      <c r="I1027" s="106">
        <f>(C1027-VLOOKUP(G1027,Riders!$A$2:$C$1999,2,FALSE))/365</f>
        <v>22.797260273972604</v>
      </c>
      <c r="J1027">
        <v>18</v>
      </c>
      <c r="K1027">
        <v>2</v>
      </c>
      <c r="L1027">
        <v>10.271000000000001</v>
      </c>
      <c r="M1027" s="107">
        <f>3.6*200/(L1027)</f>
        <v>70.100282348359457</v>
      </c>
      <c r="P1027" s="107"/>
    </row>
    <row r="1028" spans="1:16" x14ac:dyDescent="0.35">
      <c r="A1028" s="1" t="s">
        <v>65</v>
      </c>
      <c r="B1028" s="1">
        <v>2022</v>
      </c>
      <c r="C1028" s="99">
        <v>44675</v>
      </c>
      <c r="D1028" s="1" t="s">
        <v>66</v>
      </c>
      <c r="E1028" s="152" t="s">
        <v>535</v>
      </c>
      <c r="F1028">
        <v>9</v>
      </c>
      <c r="G1028" t="s">
        <v>47</v>
      </c>
      <c r="H1028" t="s">
        <v>33</v>
      </c>
      <c r="I1028" s="106">
        <f>(C1028-VLOOKUP(G1028,Riders!$A$2:$C$1999,2,FALSE))/365</f>
        <v>25.402739726027399</v>
      </c>
      <c r="J1028">
        <v>14</v>
      </c>
      <c r="K1028">
        <v>1</v>
      </c>
      <c r="L1028">
        <v>10.321</v>
      </c>
      <c r="M1028" s="107">
        <f>3.6*200/(L1028)</f>
        <v>69.760682104447241</v>
      </c>
      <c r="P1028" s="107"/>
    </row>
    <row r="1029" spans="1:16" x14ac:dyDescent="0.35">
      <c r="A1029" s="1" t="s">
        <v>65</v>
      </c>
      <c r="B1029" s="1">
        <v>2022</v>
      </c>
      <c r="C1029" s="99">
        <v>44675</v>
      </c>
      <c r="D1029" s="1" t="s">
        <v>66</v>
      </c>
      <c r="E1029" s="152" t="s">
        <v>535</v>
      </c>
      <c r="F1029">
        <v>9</v>
      </c>
      <c r="G1029" t="s">
        <v>67</v>
      </c>
      <c r="H1029" t="s">
        <v>31</v>
      </c>
      <c r="I1029" s="106">
        <f>(C1029-VLOOKUP(G1029,Riders!$A$2:$C$1999,2,FALSE))/365</f>
        <v>28.493150684931507</v>
      </c>
      <c r="J1029">
        <v>19</v>
      </c>
      <c r="K1029">
        <v>2</v>
      </c>
      <c r="L1029">
        <v>10.336</v>
      </c>
      <c r="M1029" s="107">
        <f>3.6*200/(L1029)</f>
        <v>69.659442724458202</v>
      </c>
      <c r="P1029" s="107"/>
    </row>
    <row r="1030" spans="1:16" x14ac:dyDescent="0.35">
      <c r="A1030" s="1" t="s">
        <v>65</v>
      </c>
      <c r="B1030" s="1">
        <v>2022</v>
      </c>
      <c r="C1030" s="99">
        <v>44675</v>
      </c>
      <c r="D1030" s="1" t="s">
        <v>66</v>
      </c>
      <c r="E1030" s="152" t="s">
        <v>535</v>
      </c>
      <c r="F1030">
        <v>10</v>
      </c>
      <c r="G1030" t="s">
        <v>125</v>
      </c>
      <c r="H1030" t="s">
        <v>113</v>
      </c>
      <c r="I1030" s="106">
        <f>(C1030-VLOOKUP(G1030,Riders!$A$2:$C$1999,2,FALSE))/365</f>
        <v>25.205479452054796</v>
      </c>
      <c r="J1030">
        <v>11</v>
      </c>
      <c r="K1030">
        <v>1</v>
      </c>
      <c r="L1030">
        <v>10.163</v>
      </c>
      <c r="M1030" s="107">
        <f>3.6*200/(L1030)</f>
        <v>70.845222867263601</v>
      </c>
      <c r="P1030" s="107"/>
    </row>
    <row r="1031" spans="1:16" x14ac:dyDescent="0.35">
      <c r="A1031" s="1" t="s">
        <v>65</v>
      </c>
      <c r="B1031" s="1">
        <v>2022</v>
      </c>
      <c r="C1031" s="99">
        <v>44675</v>
      </c>
      <c r="D1031" s="1" t="s">
        <v>66</v>
      </c>
      <c r="E1031" s="152" t="s">
        <v>535</v>
      </c>
      <c r="F1031">
        <v>10</v>
      </c>
      <c r="G1031" t="s">
        <v>173</v>
      </c>
      <c r="H1031" t="s">
        <v>46</v>
      </c>
      <c r="I1031" s="106">
        <f>(C1031-VLOOKUP(G1031,Riders!$A$2:$C$1999,2,FALSE))/365</f>
        <v>22.665753424657535</v>
      </c>
      <c r="J1031">
        <v>22</v>
      </c>
      <c r="K1031">
        <v>2</v>
      </c>
      <c r="L1031">
        <v>10.176</v>
      </c>
      <c r="M1031" s="107">
        <f>3.6*200/(L1031)</f>
        <v>70.754716981132077</v>
      </c>
      <c r="P1031" s="107"/>
    </row>
    <row r="1032" spans="1:16" x14ac:dyDescent="0.35">
      <c r="A1032" s="1" t="s">
        <v>65</v>
      </c>
      <c r="B1032" s="1">
        <v>2022</v>
      </c>
      <c r="C1032" s="99">
        <v>44675</v>
      </c>
      <c r="D1032" s="1" t="s">
        <v>66</v>
      </c>
      <c r="E1032" s="152" t="s">
        <v>535</v>
      </c>
      <c r="F1032">
        <v>11</v>
      </c>
      <c r="G1032" t="s">
        <v>167</v>
      </c>
      <c r="H1032" t="s">
        <v>46</v>
      </c>
      <c r="I1032" s="106">
        <f>(C1032-VLOOKUP(G1032,Riders!$A$2:$C$1999,2,FALSE))/365</f>
        <v>32.31232876712329</v>
      </c>
      <c r="J1032">
        <v>13</v>
      </c>
      <c r="K1032">
        <v>1</v>
      </c>
      <c r="L1032">
        <v>10.182</v>
      </c>
      <c r="M1032" s="107">
        <f>3.6*200/(L1032)</f>
        <v>70.713022981732465</v>
      </c>
      <c r="P1032" s="107"/>
    </row>
    <row r="1033" spans="1:16" x14ac:dyDescent="0.35">
      <c r="A1033" s="1" t="s">
        <v>65</v>
      </c>
      <c r="B1033" s="1">
        <v>2022</v>
      </c>
      <c r="C1033" s="99">
        <v>44675</v>
      </c>
      <c r="D1033" s="1" t="s">
        <v>66</v>
      </c>
      <c r="E1033" s="152" t="s">
        <v>535</v>
      </c>
      <c r="F1033">
        <v>11</v>
      </c>
      <c r="G1033" t="s">
        <v>100</v>
      </c>
      <c r="H1033" t="s">
        <v>44</v>
      </c>
      <c r="I1033" s="106">
        <f>(C1033-VLOOKUP(G1033,Riders!$A$2:$C$1999,2,FALSE))/365</f>
        <v>23.504109589041096</v>
      </c>
      <c r="J1033">
        <v>20</v>
      </c>
      <c r="K1033">
        <v>2</v>
      </c>
      <c r="L1033">
        <v>10.199</v>
      </c>
      <c r="M1033" s="107">
        <f>3.6*200/(L1033)</f>
        <v>70.595156387881161</v>
      </c>
      <c r="P1033" s="107"/>
    </row>
    <row r="1034" spans="1:16" x14ac:dyDescent="0.35">
      <c r="A1034" s="1" t="s">
        <v>65</v>
      </c>
      <c r="B1034" s="1">
        <v>2022</v>
      </c>
      <c r="C1034" s="99">
        <v>44675</v>
      </c>
      <c r="D1034" s="1" t="s">
        <v>66</v>
      </c>
      <c r="E1034" s="152" t="s">
        <v>535</v>
      </c>
      <c r="F1034">
        <v>12</v>
      </c>
      <c r="G1034" t="s">
        <v>93</v>
      </c>
      <c r="H1034" t="s">
        <v>52</v>
      </c>
      <c r="I1034" s="106">
        <f>(C1034-VLOOKUP(G1034,Riders!$A$2:$C$1999,2,FALSE))/365</f>
        <v>26.427397260273974</v>
      </c>
      <c r="J1034">
        <v>12</v>
      </c>
      <c r="K1034">
        <v>1</v>
      </c>
      <c r="L1034">
        <v>10.3</v>
      </c>
      <c r="M1034" s="107">
        <f>3.6*200/(L1034)</f>
        <v>69.902912621359221</v>
      </c>
      <c r="P1034" s="107"/>
    </row>
    <row r="1035" spans="1:16" x14ac:dyDescent="0.35">
      <c r="A1035" s="1" t="s">
        <v>65</v>
      </c>
      <c r="B1035" s="1">
        <v>2022</v>
      </c>
      <c r="C1035" s="99">
        <v>44675</v>
      </c>
      <c r="D1035" s="1" t="s">
        <v>66</v>
      </c>
      <c r="E1035" s="152" t="s">
        <v>535</v>
      </c>
      <c r="F1035">
        <v>12</v>
      </c>
      <c r="G1035" t="s">
        <v>26</v>
      </c>
      <c r="H1035" t="s">
        <v>27</v>
      </c>
      <c r="I1035" s="106">
        <f>(C1035-VLOOKUP(G1035,Riders!$A$2:$C$1999,2,FALSE))/365</f>
        <v>24.586301369863012</v>
      </c>
      <c r="J1035">
        <v>21</v>
      </c>
      <c r="K1035">
        <v>2</v>
      </c>
      <c r="L1035">
        <v>10.439</v>
      </c>
      <c r="M1035" s="107">
        <f>3.6*200/(L1035)</f>
        <v>68.972123766644316</v>
      </c>
      <c r="P1035" s="107"/>
    </row>
    <row r="1036" spans="1:16" x14ac:dyDescent="0.35">
      <c r="A1036" s="1" t="s">
        <v>65</v>
      </c>
      <c r="B1036" s="1">
        <v>2022</v>
      </c>
      <c r="C1036" s="99">
        <v>44675</v>
      </c>
      <c r="D1036" s="1" t="s">
        <v>66</v>
      </c>
      <c r="E1036" s="152" t="s">
        <v>538</v>
      </c>
      <c r="F1036">
        <v>1</v>
      </c>
      <c r="G1036" t="s">
        <v>92</v>
      </c>
      <c r="H1036" t="s">
        <v>23</v>
      </c>
      <c r="I1036" s="106">
        <f>(C1036-VLOOKUP(G1036,Riders!$A$2:$C$1999,2,FALSE))/365</f>
        <v>25.12876712328767</v>
      </c>
      <c r="J1036">
        <v>1</v>
      </c>
      <c r="K1036">
        <v>1</v>
      </c>
      <c r="L1036">
        <v>10.221</v>
      </c>
      <c r="M1036" s="107">
        <f>3.6*200/(L1036)</f>
        <v>70.443205165835039</v>
      </c>
      <c r="P1036" s="107"/>
    </row>
    <row r="1037" spans="1:16" x14ac:dyDescent="0.35">
      <c r="A1037" s="1" t="s">
        <v>65</v>
      </c>
      <c r="B1037" s="1">
        <v>2022</v>
      </c>
      <c r="C1037" s="99">
        <v>44675</v>
      </c>
      <c r="D1037" s="1" t="s">
        <v>66</v>
      </c>
      <c r="E1037" s="152" t="s">
        <v>538</v>
      </c>
      <c r="F1037">
        <v>1</v>
      </c>
      <c r="G1037" t="s">
        <v>93</v>
      </c>
      <c r="H1037" t="s">
        <v>52</v>
      </c>
      <c r="I1037" s="106">
        <f>(C1037-VLOOKUP(G1037,Riders!$A$2:$C$1999,2,FALSE))/365</f>
        <v>26.427397260273974</v>
      </c>
      <c r="J1037">
        <v>12</v>
      </c>
      <c r="K1037">
        <v>2</v>
      </c>
      <c r="L1037">
        <v>10.356</v>
      </c>
      <c r="M1037" s="107">
        <f>3.6*200/(L1037)</f>
        <v>69.524913093858629</v>
      </c>
      <c r="P1037" s="107"/>
    </row>
    <row r="1038" spans="1:16" x14ac:dyDescent="0.35">
      <c r="A1038" s="1" t="s">
        <v>65</v>
      </c>
      <c r="B1038" s="1">
        <v>2022</v>
      </c>
      <c r="C1038" s="99">
        <v>44675</v>
      </c>
      <c r="D1038" s="1" t="s">
        <v>66</v>
      </c>
      <c r="E1038" s="152" t="s">
        <v>538</v>
      </c>
      <c r="F1038">
        <v>2</v>
      </c>
      <c r="G1038" t="s">
        <v>128</v>
      </c>
      <c r="H1038" t="s">
        <v>104</v>
      </c>
      <c r="I1038" s="106">
        <f>(C1038-VLOOKUP(G1038,Riders!$A$2:$C$1999,2,FALSE))/365</f>
        <v>23.6</v>
      </c>
      <c r="J1038">
        <v>4</v>
      </c>
      <c r="K1038">
        <v>1</v>
      </c>
      <c r="L1038">
        <v>10.189</v>
      </c>
      <c r="M1038" s="107">
        <f>3.6*200/(L1038)</f>
        <v>70.664442045343023</v>
      </c>
      <c r="P1038" s="107"/>
    </row>
    <row r="1039" spans="1:16" x14ac:dyDescent="0.35">
      <c r="A1039" s="1" t="s">
        <v>65</v>
      </c>
      <c r="B1039" s="1">
        <v>2022</v>
      </c>
      <c r="C1039" s="99">
        <v>44675</v>
      </c>
      <c r="D1039" s="1" t="s">
        <v>66</v>
      </c>
      <c r="E1039" s="152" t="s">
        <v>538</v>
      </c>
      <c r="F1039">
        <v>2</v>
      </c>
      <c r="G1039" t="s">
        <v>167</v>
      </c>
      <c r="H1039" t="s">
        <v>46</v>
      </c>
      <c r="I1039" s="106">
        <f>(C1039-VLOOKUP(G1039,Riders!$A$2:$C$1999,2,FALSE))/365</f>
        <v>32.31232876712329</v>
      </c>
      <c r="J1039">
        <v>13</v>
      </c>
      <c r="K1039">
        <v>2</v>
      </c>
      <c r="L1039">
        <v>11.21</v>
      </c>
      <c r="M1039" s="107">
        <f>3.6*200/(L1039)</f>
        <v>64.228367528991967</v>
      </c>
      <c r="P1039" s="107"/>
    </row>
    <row r="1040" spans="1:16" x14ac:dyDescent="0.35">
      <c r="A1040" s="1" t="s">
        <v>65</v>
      </c>
      <c r="B1040" s="1">
        <v>2022</v>
      </c>
      <c r="C1040" s="99">
        <v>44675</v>
      </c>
      <c r="D1040" s="1" t="s">
        <v>66</v>
      </c>
      <c r="E1040" s="152" t="s">
        <v>538</v>
      </c>
      <c r="F1040">
        <v>3</v>
      </c>
      <c r="G1040" t="s">
        <v>112</v>
      </c>
      <c r="H1040" t="s">
        <v>113</v>
      </c>
      <c r="I1040" s="106">
        <f>(C1040-VLOOKUP(G1040,Riders!$A$2:$C$1999,2,FALSE))/365</f>
        <v>25.019178082191782</v>
      </c>
      <c r="J1040">
        <v>5</v>
      </c>
      <c r="K1040">
        <v>1</v>
      </c>
      <c r="L1040">
        <v>10.071999999999999</v>
      </c>
      <c r="M1040" s="107">
        <f>3.6*200/(L1040)</f>
        <v>71.485305798252583</v>
      </c>
      <c r="P1040" s="107"/>
    </row>
    <row r="1041" spans="1:19" x14ac:dyDescent="0.35">
      <c r="A1041" s="1" t="s">
        <v>65</v>
      </c>
      <c r="B1041" s="1">
        <v>2022</v>
      </c>
      <c r="C1041" s="99">
        <v>44675</v>
      </c>
      <c r="D1041" s="1" t="s">
        <v>66</v>
      </c>
      <c r="E1041" s="152" t="s">
        <v>538</v>
      </c>
      <c r="F1041">
        <v>3</v>
      </c>
      <c r="G1041" t="s">
        <v>125</v>
      </c>
      <c r="H1041" t="s">
        <v>113</v>
      </c>
      <c r="I1041" s="106">
        <f>(C1041-VLOOKUP(G1041,Riders!$A$2:$C$1999,2,FALSE))/365</f>
        <v>25.205479452054796</v>
      </c>
      <c r="J1041">
        <v>11</v>
      </c>
      <c r="K1041">
        <v>2</v>
      </c>
      <c r="L1041">
        <v>10.846</v>
      </c>
      <c r="M1041" s="107">
        <f>3.6*200/(L1041)</f>
        <v>66.383920339295585</v>
      </c>
      <c r="P1041" s="107"/>
    </row>
    <row r="1042" spans="1:19" x14ac:dyDescent="0.35">
      <c r="A1042" s="1" t="s">
        <v>65</v>
      </c>
      <c r="B1042" s="1">
        <v>2022</v>
      </c>
      <c r="C1042" s="99">
        <v>44675</v>
      </c>
      <c r="D1042" s="1" t="s">
        <v>66</v>
      </c>
      <c r="E1042" s="152" t="s">
        <v>538</v>
      </c>
      <c r="F1042">
        <v>4</v>
      </c>
      <c r="G1042" t="s">
        <v>754</v>
      </c>
      <c r="H1042" t="s">
        <v>27</v>
      </c>
      <c r="I1042" s="106" t="e">
        <f>(C1042-VLOOKUP(G1042,Riders!$A$2:$C$1999,2,FALSE))/365</f>
        <v>#N/A</v>
      </c>
      <c r="J1042">
        <v>3</v>
      </c>
      <c r="K1042">
        <v>1</v>
      </c>
      <c r="L1042">
        <v>9.2759999999999998</v>
      </c>
      <c r="M1042" s="107">
        <f>3.6*200/(L1042)</f>
        <v>77.619663648124188</v>
      </c>
      <c r="P1042" s="107"/>
    </row>
    <row r="1043" spans="1:19" x14ac:dyDescent="0.35">
      <c r="A1043" s="1" t="s">
        <v>65</v>
      </c>
      <c r="B1043" s="1">
        <v>2022</v>
      </c>
      <c r="C1043" s="99">
        <v>44675</v>
      </c>
      <c r="D1043" s="1" t="s">
        <v>66</v>
      </c>
      <c r="E1043" s="152" t="s">
        <v>538</v>
      </c>
      <c r="F1043">
        <v>4</v>
      </c>
      <c r="G1043" t="s">
        <v>47</v>
      </c>
      <c r="H1043" t="s">
        <v>33</v>
      </c>
      <c r="I1043" s="106">
        <f>(C1043-VLOOKUP(G1043,Riders!$A$2:$C$1999,2,FALSE))/365</f>
        <v>25.402739726027399</v>
      </c>
      <c r="J1043">
        <v>14</v>
      </c>
      <c r="K1043">
        <v>2</v>
      </c>
      <c r="L1043">
        <v>9.5709999999999997</v>
      </c>
      <c r="M1043" s="107">
        <f>3.6*200/(L1043)</f>
        <v>75.227248981297677</v>
      </c>
      <c r="P1043" s="107"/>
    </row>
    <row r="1044" spans="1:19" x14ac:dyDescent="0.35">
      <c r="A1044" s="1" t="s">
        <v>65</v>
      </c>
      <c r="B1044" s="1">
        <v>2022</v>
      </c>
      <c r="C1044" s="99">
        <v>44675</v>
      </c>
      <c r="D1044" s="1" t="s">
        <v>66</v>
      </c>
      <c r="E1044" s="152" t="s">
        <v>538</v>
      </c>
      <c r="F1044">
        <v>5</v>
      </c>
      <c r="G1044" t="s">
        <v>114</v>
      </c>
      <c r="H1044" t="s">
        <v>102</v>
      </c>
      <c r="I1044" s="106">
        <f>(C1044-VLOOKUP(G1044,Riders!$A$2:$C$1999,2,FALSE))/365</f>
        <v>22.202739726027396</v>
      </c>
      <c r="J1044">
        <v>6</v>
      </c>
      <c r="K1044">
        <v>1</v>
      </c>
      <c r="L1044">
        <v>10.388</v>
      </c>
      <c r="M1044" s="107">
        <f>3.6*200/(L1044)</f>
        <v>69.310743165190601</v>
      </c>
      <c r="P1044" s="107"/>
    </row>
    <row r="1045" spans="1:19" x14ac:dyDescent="0.35">
      <c r="A1045" s="1" t="s">
        <v>65</v>
      </c>
      <c r="B1045" s="1">
        <v>2022</v>
      </c>
      <c r="C1045" s="99">
        <v>44675</v>
      </c>
      <c r="D1045" s="1" t="s">
        <v>66</v>
      </c>
      <c r="E1045" s="152" t="s">
        <v>538</v>
      </c>
      <c r="F1045">
        <v>5</v>
      </c>
      <c r="G1045" t="s">
        <v>295</v>
      </c>
      <c r="H1045" t="s">
        <v>228</v>
      </c>
      <c r="I1045" s="106">
        <f>(C1045-VLOOKUP(G1045,Riders!$A$2:$C$1999,2,FALSE))/365</f>
        <v>24.38082191780822</v>
      </c>
      <c r="J1045">
        <v>15</v>
      </c>
      <c r="K1045">
        <v>2</v>
      </c>
      <c r="L1045">
        <v>10.528</v>
      </c>
      <c r="M1045" s="107">
        <f>3.6*200/(L1045)</f>
        <v>68.389057750759875</v>
      </c>
      <c r="P1045" s="107"/>
    </row>
    <row r="1046" spans="1:19" x14ac:dyDescent="0.35">
      <c r="A1046" s="1" t="s">
        <v>65</v>
      </c>
      <c r="B1046" s="1">
        <v>2022</v>
      </c>
      <c r="C1046" s="99">
        <v>44675</v>
      </c>
      <c r="D1046" s="1" t="s">
        <v>66</v>
      </c>
      <c r="E1046" s="152" t="s">
        <v>538</v>
      </c>
      <c r="F1046">
        <v>6</v>
      </c>
      <c r="G1046" t="s">
        <v>101</v>
      </c>
      <c r="H1046" t="s">
        <v>102</v>
      </c>
      <c r="I1046" s="106">
        <f>(C1046-VLOOKUP(G1046,Riders!$A$2:$C$1999,2,FALSE))/365</f>
        <v>23.035616438356165</v>
      </c>
      <c r="J1046">
        <v>2</v>
      </c>
      <c r="K1046">
        <v>1</v>
      </c>
      <c r="L1046">
        <v>10.172000000000001</v>
      </c>
      <c r="M1046" s="107">
        <f>3.6*200/(L1046)</f>
        <v>70.782540306724343</v>
      </c>
      <c r="P1046" s="107"/>
    </row>
    <row r="1047" spans="1:19" x14ac:dyDescent="0.35">
      <c r="A1047" s="1" t="s">
        <v>65</v>
      </c>
      <c r="B1047" s="1">
        <v>2022</v>
      </c>
      <c r="C1047" s="99">
        <v>44675</v>
      </c>
      <c r="D1047" s="1" t="s">
        <v>66</v>
      </c>
      <c r="E1047" s="152" t="s">
        <v>538</v>
      </c>
      <c r="F1047">
        <v>6</v>
      </c>
      <c r="G1047" t="s">
        <v>756</v>
      </c>
      <c r="H1047" t="s">
        <v>82</v>
      </c>
      <c r="I1047" s="106" t="e">
        <f>(C1047-VLOOKUP(G1047,Riders!$A$2:$C$1999,2,FALSE))/365</f>
        <v>#N/A</v>
      </c>
      <c r="J1047">
        <v>10</v>
      </c>
      <c r="K1047">
        <v>2</v>
      </c>
      <c r="L1047">
        <v>10.225000000000001</v>
      </c>
      <c r="M1047" s="107">
        <f>3.6*200/(L1047)</f>
        <v>70.415647921760382</v>
      </c>
      <c r="P1047" s="107"/>
    </row>
    <row r="1048" spans="1:19" x14ac:dyDescent="0.35">
      <c r="A1048" s="1" t="s">
        <v>65</v>
      </c>
      <c r="B1048" s="1">
        <v>2022</v>
      </c>
      <c r="C1048" s="99">
        <v>44675</v>
      </c>
      <c r="D1048" s="1" t="s">
        <v>66</v>
      </c>
      <c r="E1048" s="152" t="s">
        <v>538</v>
      </c>
      <c r="F1048">
        <v>7</v>
      </c>
      <c r="G1048" t="s">
        <v>755</v>
      </c>
      <c r="H1048" t="s">
        <v>109</v>
      </c>
      <c r="I1048" s="106">
        <f>(C1048-VLOOKUP(G1048,Riders!$A$2:$C$1999,2,FALSE))/365</f>
        <v>28.531506849315068</v>
      </c>
      <c r="J1048">
        <v>7</v>
      </c>
      <c r="K1048">
        <v>1</v>
      </c>
      <c r="L1048">
        <v>10.308999999999999</v>
      </c>
      <c r="M1048" s="107">
        <f>3.6*200/(L1048)</f>
        <v>69.84188573091474</v>
      </c>
      <c r="P1048" s="107"/>
    </row>
    <row r="1049" spans="1:19" x14ac:dyDescent="0.35">
      <c r="A1049" s="1" t="s">
        <v>65</v>
      </c>
      <c r="B1049" s="1">
        <v>2022</v>
      </c>
      <c r="C1049" s="99">
        <v>44675</v>
      </c>
      <c r="D1049" s="1" t="s">
        <v>66</v>
      </c>
      <c r="E1049" s="152" t="s">
        <v>538</v>
      </c>
      <c r="F1049">
        <v>7</v>
      </c>
      <c r="G1049" t="s">
        <v>50</v>
      </c>
      <c r="H1049" t="s">
        <v>44</v>
      </c>
      <c r="I1049" s="106">
        <f>(C1049-VLOOKUP(G1049,Riders!$A$2:$C$1999,2,FALSE))/365</f>
        <v>27.780821917808218</v>
      </c>
      <c r="J1049">
        <v>16</v>
      </c>
      <c r="K1049">
        <v>2</v>
      </c>
      <c r="L1049">
        <v>10.412999999999998</v>
      </c>
      <c r="M1049" s="107">
        <f>3.6*200/(L1049)</f>
        <v>69.144338807260169</v>
      </c>
      <c r="P1049" s="107"/>
    </row>
    <row r="1050" spans="1:19" x14ac:dyDescent="0.35">
      <c r="A1050" s="1" t="s">
        <v>65</v>
      </c>
      <c r="B1050" s="1">
        <v>2022</v>
      </c>
      <c r="C1050" s="99">
        <v>44675</v>
      </c>
      <c r="D1050" s="1" t="s">
        <v>66</v>
      </c>
      <c r="E1050" s="152" t="s">
        <v>538</v>
      </c>
      <c r="F1050">
        <v>8</v>
      </c>
      <c r="G1050" t="s">
        <v>134</v>
      </c>
      <c r="H1050" t="s">
        <v>33</v>
      </c>
      <c r="I1050" s="106">
        <f>(C1050-VLOOKUP(G1050,Riders!$A$2:$C$1999,2,FALSE))/365</f>
        <v>22.523287671232875</v>
      </c>
      <c r="J1050">
        <v>8</v>
      </c>
      <c r="K1050">
        <v>1</v>
      </c>
      <c r="L1050">
        <v>10.109</v>
      </c>
      <c r="M1050" s="107">
        <f>3.6*200/(L1050)</f>
        <v>71.223662083292112</v>
      </c>
      <c r="P1050" s="107"/>
    </row>
    <row r="1051" spans="1:19" x14ac:dyDescent="0.35">
      <c r="A1051" s="1" t="s">
        <v>65</v>
      </c>
      <c r="B1051" s="1">
        <v>2022</v>
      </c>
      <c r="C1051" s="99">
        <v>44675</v>
      </c>
      <c r="D1051" s="1" t="s">
        <v>66</v>
      </c>
      <c r="E1051" s="152" t="s">
        <v>538</v>
      </c>
      <c r="F1051">
        <v>8</v>
      </c>
      <c r="G1051" t="s">
        <v>172</v>
      </c>
      <c r="H1051" t="s">
        <v>42</v>
      </c>
      <c r="I1051" s="106">
        <f>(C1051-VLOOKUP(G1051,Riders!$A$2:$C$1999,2,FALSE))/365</f>
        <v>23.526027397260275</v>
      </c>
      <c r="J1051">
        <v>9</v>
      </c>
      <c r="K1051">
        <v>2</v>
      </c>
      <c r="L1051">
        <v>10.147</v>
      </c>
      <c r="M1051" s="107">
        <f>3.6*200/(L1051)</f>
        <v>70.956933083670052</v>
      </c>
      <c r="P1051" s="107"/>
    </row>
    <row r="1052" spans="1:19" x14ac:dyDescent="0.35">
      <c r="A1052" s="1" t="s">
        <v>65</v>
      </c>
      <c r="B1052" s="1">
        <v>2022</v>
      </c>
      <c r="C1052" s="99">
        <v>44675</v>
      </c>
      <c r="D1052" s="1" t="s">
        <v>66</v>
      </c>
      <c r="E1052" s="152" t="s">
        <v>539</v>
      </c>
      <c r="F1052">
        <v>1</v>
      </c>
      <c r="G1052" t="s">
        <v>92</v>
      </c>
      <c r="H1052" t="s">
        <v>23</v>
      </c>
      <c r="I1052" s="106">
        <f>(C1052-VLOOKUP(G1052,Riders!$A$2:$C$1999,2,FALSE))/365</f>
        <v>25.12876712328767</v>
      </c>
      <c r="J1052">
        <v>1</v>
      </c>
      <c r="K1052">
        <v>1</v>
      </c>
      <c r="L1052">
        <v>10.311</v>
      </c>
      <c r="M1052" s="107">
        <f>3.6*200/(L1052)</f>
        <v>69.828338667442537</v>
      </c>
      <c r="N1052">
        <v>1</v>
      </c>
      <c r="O1052">
        <v>10.326000000000001</v>
      </c>
      <c r="P1052" s="107">
        <f>3.6*200/(O1052)</f>
        <v>69.726902963393371</v>
      </c>
    </row>
    <row r="1053" spans="1:19" x14ac:dyDescent="0.35">
      <c r="A1053" s="1" t="s">
        <v>65</v>
      </c>
      <c r="B1053" s="1">
        <v>2022</v>
      </c>
      <c r="C1053" s="99">
        <v>44675</v>
      </c>
      <c r="D1053" s="1" t="s">
        <v>66</v>
      </c>
      <c r="E1053" s="152" t="s">
        <v>539</v>
      </c>
      <c r="F1053">
        <v>1</v>
      </c>
      <c r="G1053" t="s">
        <v>134</v>
      </c>
      <c r="H1053" t="s">
        <v>33</v>
      </c>
      <c r="I1053" s="106">
        <f>(C1053-VLOOKUP(G1053,Riders!$A$2:$C$1999,2,FALSE))/365</f>
        <v>22.523287671232875</v>
      </c>
      <c r="J1053">
        <v>8</v>
      </c>
      <c r="K1053">
        <v>2</v>
      </c>
      <c r="L1053">
        <v>10.404</v>
      </c>
      <c r="M1053" s="107">
        <f>3.6*200/(L1053)</f>
        <v>69.20415224913495</v>
      </c>
      <c r="N1053">
        <v>2</v>
      </c>
      <c r="O1053">
        <v>10.439</v>
      </c>
      <c r="P1053" s="107">
        <f>3.6*200/(O1053)</f>
        <v>68.972123766644316</v>
      </c>
    </row>
    <row r="1054" spans="1:19" x14ac:dyDescent="0.35">
      <c r="A1054" s="1" t="s">
        <v>65</v>
      </c>
      <c r="B1054" s="1">
        <v>2022</v>
      </c>
      <c r="C1054" s="99">
        <v>44675</v>
      </c>
      <c r="D1054" s="1" t="s">
        <v>66</v>
      </c>
      <c r="E1054" s="152" t="s">
        <v>539</v>
      </c>
      <c r="F1054">
        <v>2</v>
      </c>
      <c r="G1054" t="s">
        <v>128</v>
      </c>
      <c r="H1054" t="s">
        <v>104</v>
      </c>
      <c r="I1054" s="106">
        <f>(C1054-VLOOKUP(G1054,Riders!$A$2:$C$1999,2,FALSE))/365</f>
        <v>23.6</v>
      </c>
      <c r="J1054">
        <v>4</v>
      </c>
      <c r="K1054">
        <v>1</v>
      </c>
      <c r="L1054">
        <v>10.276999999999999</v>
      </c>
      <c r="M1054" s="107">
        <f>3.6*200/(L1054)</f>
        <v>70.059355843144886</v>
      </c>
      <c r="N1054">
        <v>1</v>
      </c>
      <c r="O1054">
        <v>10.367000000000001</v>
      </c>
      <c r="P1054" s="107">
        <f>3.6*200/(O1054)</f>
        <v>69.451143050062697</v>
      </c>
    </row>
    <row r="1055" spans="1:19" x14ac:dyDescent="0.35">
      <c r="A1055" s="1" t="s">
        <v>65</v>
      </c>
      <c r="B1055" s="1">
        <v>2022</v>
      </c>
      <c r="C1055" s="99">
        <v>44675</v>
      </c>
      <c r="D1055" s="1" t="s">
        <v>66</v>
      </c>
      <c r="E1055" s="152" t="s">
        <v>539</v>
      </c>
      <c r="F1055">
        <v>2</v>
      </c>
      <c r="G1055" t="s">
        <v>755</v>
      </c>
      <c r="H1055" t="s">
        <v>109</v>
      </c>
      <c r="I1055" s="106">
        <f>(C1055-VLOOKUP(G1055,Riders!$A$2:$C$1999,2,FALSE))/365</f>
        <v>28.531506849315068</v>
      </c>
      <c r="J1055">
        <v>7</v>
      </c>
      <c r="K1055">
        <v>2</v>
      </c>
      <c r="L1055">
        <v>10.42</v>
      </c>
      <c r="M1055" s="107">
        <f>3.6*200/(L1055)</f>
        <v>69.097888675623807</v>
      </c>
      <c r="N1055">
        <v>2</v>
      </c>
      <c r="O1055">
        <v>10.418000000000001</v>
      </c>
      <c r="P1055" s="107">
        <f>3.6*200/(O1055)</f>
        <v>69.111153772317138</v>
      </c>
    </row>
    <row r="1056" spans="1:19" x14ac:dyDescent="0.35">
      <c r="A1056" s="1" t="s">
        <v>65</v>
      </c>
      <c r="B1056" s="1">
        <v>2022</v>
      </c>
      <c r="C1056" s="99">
        <v>44675</v>
      </c>
      <c r="D1056" s="1" t="s">
        <v>66</v>
      </c>
      <c r="E1056" s="152" t="s">
        <v>539</v>
      </c>
      <c r="F1056">
        <v>3</v>
      </c>
      <c r="G1056" t="s">
        <v>101</v>
      </c>
      <c r="H1056" t="s">
        <v>102</v>
      </c>
      <c r="I1056" s="106">
        <f>(C1056-VLOOKUP(G1056,Riders!$A$2:$C$1999,2,FALSE))/365</f>
        <v>23.035616438356165</v>
      </c>
      <c r="J1056">
        <v>2</v>
      </c>
      <c r="K1056">
        <v>1</v>
      </c>
      <c r="L1056">
        <v>11.872999999999999</v>
      </c>
      <c r="M1056" s="107">
        <f>3.6*200/(L1056)</f>
        <v>60.641792301861372</v>
      </c>
      <c r="N1056">
        <v>2</v>
      </c>
      <c r="O1056">
        <v>10.131</v>
      </c>
      <c r="P1056" s="107">
        <f>3.6*200/(O1056)</f>
        <v>71.068996150429371</v>
      </c>
      <c r="Q1056">
        <v>1</v>
      </c>
      <c r="R1056">
        <v>10.73</v>
      </c>
      <c r="S1056" s="107">
        <f>3.6*200/(R1056)</f>
        <v>67.101584342963648</v>
      </c>
    </row>
    <row r="1057" spans="1:19" x14ac:dyDescent="0.35">
      <c r="A1057" s="1" t="s">
        <v>65</v>
      </c>
      <c r="B1057" s="1">
        <v>2022</v>
      </c>
      <c r="C1057" s="99">
        <v>44675</v>
      </c>
      <c r="D1057" s="1" t="s">
        <v>66</v>
      </c>
      <c r="E1057" s="152" t="s">
        <v>539</v>
      </c>
      <c r="F1057">
        <v>3</v>
      </c>
      <c r="G1057" t="s">
        <v>112</v>
      </c>
      <c r="H1057" t="s">
        <v>113</v>
      </c>
      <c r="I1057" s="106">
        <f>(C1057-VLOOKUP(G1057,Riders!$A$2:$C$1999,2,FALSE))/365</f>
        <v>25.019178082191782</v>
      </c>
      <c r="J1057">
        <v>5</v>
      </c>
      <c r="K1057">
        <v>2</v>
      </c>
      <c r="L1057">
        <v>14.164</v>
      </c>
      <c r="M1057" s="107">
        <f>3.6*200/(L1057)</f>
        <v>50.833097994916692</v>
      </c>
      <c r="N1057">
        <v>1</v>
      </c>
      <c r="O1057">
        <v>10.051</v>
      </c>
      <c r="P1057" s="107">
        <f>3.6*200/(O1057)</f>
        <v>71.634663217590287</v>
      </c>
      <c r="Q1057">
        <v>2</v>
      </c>
      <c r="R1057">
        <v>10.737</v>
      </c>
      <c r="S1057" s="107">
        <f>3.6*200/(R1057)</f>
        <v>67.057837384744346</v>
      </c>
    </row>
    <row r="1058" spans="1:19" x14ac:dyDescent="0.35">
      <c r="A1058" s="1" t="s">
        <v>65</v>
      </c>
      <c r="B1058" s="1">
        <v>2022</v>
      </c>
      <c r="C1058" s="99">
        <v>44675</v>
      </c>
      <c r="D1058" s="1" t="s">
        <v>66</v>
      </c>
      <c r="E1058" s="152" t="s">
        <v>539</v>
      </c>
      <c r="F1058">
        <v>4</v>
      </c>
      <c r="G1058" t="s">
        <v>754</v>
      </c>
      <c r="H1058" t="s">
        <v>27</v>
      </c>
      <c r="I1058" s="106" t="e">
        <f>(C1058-VLOOKUP(G1058,Riders!$A$2:$C$1999,2,FALSE))/365</f>
        <v>#N/A</v>
      </c>
      <c r="J1058">
        <v>3</v>
      </c>
      <c r="K1058">
        <v>1</v>
      </c>
      <c r="L1058">
        <v>10.007999999999999</v>
      </c>
      <c r="M1058" s="107">
        <f>3.6*200/(L1058)</f>
        <v>71.942446043165475</v>
      </c>
      <c r="N1058">
        <v>1</v>
      </c>
      <c r="O1058">
        <v>10.311999999999999</v>
      </c>
      <c r="P1058" s="107">
        <f>3.6*200/(O1058)</f>
        <v>69.82156710628395</v>
      </c>
    </row>
    <row r="1059" spans="1:19" x14ac:dyDescent="0.35">
      <c r="A1059" s="1" t="s">
        <v>65</v>
      </c>
      <c r="B1059" s="1">
        <v>2022</v>
      </c>
      <c r="C1059" s="99">
        <v>44675</v>
      </c>
      <c r="D1059" s="1" t="s">
        <v>66</v>
      </c>
      <c r="E1059" s="152" t="s">
        <v>539</v>
      </c>
      <c r="F1059">
        <v>4</v>
      </c>
      <c r="G1059" t="s">
        <v>114</v>
      </c>
      <c r="H1059" t="s">
        <v>102</v>
      </c>
      <c r="I1059" s="106">
        <f>(C1059-VLOOKUP(G1059,Riders!$A$2:$C$1999,2,FALSE))/365</f>
        <v>22.202739726027396</v>
      </c>
      <c r="J1059">
        <v>6</v>
      </c>
      <c r="K1059">
        <v>2</v>
      </c>
      <c r="L1059">
        <v>10.655999999999999</v>
      </c>
      <c r="M1059" s="107">
        <f>3.6*200/(L1059)</f>
        <v>67.567567567567579</v>
      </c>
      <c r="N1059">
        <v>2</v>
      </c>
      <c r="O1059">
        <v>10.343</v>
      </c>
      <c r="P1059" s="107">
        <f>3.6*200/(O1059)</f>
        <v>69.612298172677171</v>
      </c>
    </row>
    <row r="1060" spans="1:19" x14ac:dyDescent="0.35">
      <c r="A1060" s="1" t="s">
        <v>65</v>
      </c>
      <c r="B1060" s="1">
        <v>2022</v>
      </c>
      <c r="C1060" s="99">
        <v>44675</v>
      </c>
      <c r="D1060" s="1" t="s">
        <v>66</v>
      </c>
      <c r="E1060" s="152" t="s">
        <v>540</v>
      </c>
      <c r="F1060">
        <v>1</v>
      </c>
      <c r="G1060" t="s">
        <v>92</v>
      </c>
      <c r="H1060" t="s">
        <v>23</v>
      </c>
      <c r="I1060" s="106">
        <f>(C1060-VLOOKUP(G1060,Riders!$A$2:$C$1999,2,FALSE))/365</f>
        <v>25.12876712328767</v>
      </c>
      <c r="J1060">
        <v>1</v>
      </c>
      <c r="K1060">
        <v>1</v>
      </c>
      <c r="L1060">
        <v>10.254</v>
      </c>
      <c r="M1060" s="107">
        <f>3.6*200/(L1060)</f>
        <v>70.216500877706267</v>
      </c>
      <c r="N1060">
        <v>1</v>
      </c>
      <c r="O1060">
        <v>10.106</v>
      </c>
      <c r="P1060" s="107">
        <f>3.6*200/(O1060)</f>
        <v>71.244805066297246</v>
      </c>
    </row>
    <row r="1061" spans="1:19" x14ac:dyDescent="0.35">
      <c r="A1061" s="1" t="s">
        <v>65</v>
      </c>
      <c r="B1061" s="1">
        <v>2022</v>
      </c>
      <c r="C1061" s="99">
        <v>44675</v>
      </c>
      <c r="D1061" s="1" t="s">
        <v>66</v>
      </c>
      <c r="E1061" s="152" t="s">
        <v>540</v>
      </c>
      <c r="F1061">
        <v>1</v>
      </c>
      <c r="G1061" t="s">
        <v>754</v>
      </c>
      <c r="H1061" t="s">
        <v>27</v>
      </c>
      <c r="I1061" s="106" t="e">
        <f>(C1061-VLOOKUP(G1061,Riders!$A$2:$C$1999,2,FALSE))/365</f>
        <v>#N/A</v>
      </c>
      <c r="J1061">
        <v>3</v>
      </c>
      <c r="K1061">
        <v>2</v>
      </c>
      <c r="L1061">
        <v>10.343999999999999</v>
      </c>
      <c r="M1061" s="107">
        <f>3.6*200/(L1061)</f>
        <v>69.60556844547564</v>
      </c>
      <c r="N1061">
        <v>2</v>
      </c>
      <c r="O1061">
        <v>10.17</v>
      </c>
      <c r="P1061" s="107">
        <f>3.6*200/(O1061)</f>
        <v>70.796460176991147</v>
      </c>
    </row>
    <row r="1062" spans="1:19" x14ac:dyDescent="0.35">
      <c r="A1062" s="1" t="s">
        <v>65</v>
      </c>
      <c r="B1062" s="1">
        <v>2022</v>
      </c>
      <c r="C1062" s="99">
        <v>44675</v>
      </c>
      <c r="D1062" s="1" t="s">
        <v>66</v>
      </c>
      <c r="E1062" s="152" t="s">
        <v>540</v>
      </c>
      <c r="F1062">
        <v>2</v>
      </c>
      <c r="G1062" t="s">
        <v>101</v>
      </c>
      <c r="H1062" t="s">
        <v>102</v>
      </c>
      <c r="I1062" s="106">
        <f>(C1062-VLOOKUP(G1062,Riders!$A$2:$C$1999,2,FALSE))/365</f>
        <v>23.035616438356165</v>
      </c>
      <c r="J1062">
        <v>2</v>
      </c>
      <c r="K1062">
        <v>2</v>
      </c>
      <c r="M1062" s="107"/>
      <c r="N1062">
        <v>1</v>
      </c>
      <c r="P1062" s="107"/>
    </row>
    <row r="1063" spans="1:19" x14ac:dyDescent="0.35">
      <c r="A1063" s="1" t="s">
        <v>65</v>
      </c>
      <c r="B1063" s="1">
        <v>2022</v>
      </c>
      <c r="C1063" s="99">
        <v>44675</v>
      </c>
      <c r="D1063" s="1" t="s">
        <v>66</v>
      </c>
      <c r="E1063" s="152" t="s">
        <v>540</v>
      </c>
      <c r="F1063">
        <v>2</v>
      </c>
      <c r="G1063" t="s">
        <v>128</v>
      </c>
      <c r="H1063" t="s">
        <v>104</v>
      </c>
      <c r="I1063" s="106">
        <f>(C1063-VLOOKUP(G1063,Riders!$A$2:$C$1999,2,FALSE))/365</f>
        <v>23.6</v>
      </c>
      <c r="J1063">
        <v>4</v>
      </c>
      <c r="K1063">
        <v>1</v>
      </c>
      <c r="L1063">
        <v>9.9149999999999991</v>
      </c>
      <c r="M1063" s="107">
        <f>3.6*200/(L1063)</f>
        <v>72.617246596066579</v>
      </c>
      <c r="N1063">
        <v>2</v>
      </c>
      <c r="O1063" t="s">
        <v>758</v>
      </c>
      <c r="P1063" s="107"/>
    </row>
    <row r="1064" spans="1:19" x14ac:dyDescent="0.35">
      <c r="A1064" s="1" t="s">
        <v>65</v>
      </c>
      <c r="B1064" s="1">
        <v>2022</v>
      </c>
      <c r="C1064" s="99">
        <v>44675</v>
      </c>
      <c r="D1064" s="1" t="s">
        <v>66</v>
      </c>
      <c r="E1064" s="152" t="s">
        <v>64</v>
      </c>
      <c r="F1064" t="s">
        <v>541</v>
      </c>
      <c r="G1064" t="s">
        <v>92</v>
      </c>
      <c r="H1064" t="s">
        <v>23</v>
      </c>
      <c r="I1064" s="106">
        <f>(C1064-VLOOKUP(G1064,Riders!$A$2:$C$1999,2,FALSE))/365</f>
        <v>25.12876712328767</v>
      </c>
      <c r="J1064">
        <v>1</v>
      </c>
      <c r="K1064">
        <v>1</v>
      </c>
      <c r="L1064">
        <v>10.083</v>
      </c>
      <c r="M1064" s="107">
        <f>3.6*200/(L1064)</f>
        <v>71.407319250223154</v>
      </c>
      <c r="N1064">
        <v>1</v>
      </c>
      <c r="O1064">
        <v>10.130000000000001</v>
      </c>
      <c r="P1064" s="107">
        <f>3.6*200/(O1064)</f>
        <v>71.076011846001975</v>
      </c>
    </row>
    <row r="1065" spans="1:19" x14ac:dyDescent="0.35">
      <c r="A1065" s="1" t="s">
        <v>65</v>
      </c>
      <c r="B1065" s="1">
        <v>2022</v>
      </c>
      <c r="C1065" s="99">
        <v>44675</v>
      </c>
      <c r="D1065" s="1" t="s">
        <v>66</v>
      </c>
      <c r="E1065" s="152" t="s">
        <v>64</v>
      </c>
      <c r="F1065" t="s">
        <v>541</v>
      </c>
      <c r="G1065" t="s">
        <v>101</v>
      </c>
      <c r="H1065" t="s">
        <v>102</v>
      </c>
      <c r="I1065" s="106">
        <f>(C1065-VLOOKUP(G1065,Riders!$A$2:$C$1999,2,FALSE))/365</f>
        <v>23.035616438356165</v>
      </c>
      <c r="J1065">
        <v>2</v>
      </c>
      <c r="K1065">
        <v>2</v>
      </c>
      <c r="L1065">
        <v>10.183</v>
      </c>
      <c r="M1065" s="107">
        <f>3.6*200/(L1065)</f>
        <v>70.706078758715506</v>
      </c>
      <c r="N1065">
        <v>2</v>
      </c>
      <c r="O1065">
        <v>10.377000000000001</v>
      </c>
      <c r="P1065" s="107">
        <f>3.6*200/(O1065)</f>
        <v>69.384215091066778</v>
      </c>
    </row>
    <row r="1066" spans="1:19" x14ac:dyDescent="0.35">
      <c r="A1066" s="1" t="s">
        <v>65</v>
      </c>
      <c r="B1066" s="1">
        <v>2022</v>
      </c>
      <c r="C1066" s="99">
        <v>44675</v>
      </c>
      <c r="D1066" s="1" t="s">
        <v>66</v>
      </c>
      <c r="E1066" s="152" t="s">
        <v>64</v>
      </c>
      <c r="F1066" t="s">
        <v>542</v>
      </c>
      <c r="G1066" t="s">
        <v>754</v>
      </c>
      <c r="H1066" t="s">
        <v>27</v>
      </c>
      <c r="I1066" s="106" t="e">
        <f>(C1066-VLOOKUP(G1066,Riders!$A$2:$C$1999,2,FALSE))/365</f>
        <v>#N/A</v>
      </c>
      <c r="J1066">
        <v>3</v>
      </c>
      <c r="K1066">
        <v>1</v>
      </c>
    </row>
    <row r="1067" spans="1:19" x14ac:dyDescent="0.35">
      <c r="A1067" s="1" t="s">
        <v>65</v>
      </c>
      <c r="B1067" s="1">
        <v>2022</v>
      </c>
      <c r="C1067" s="99">
        <v>44675</v>
      </c>
      <c r="D1067" s="1" t="s">
        <v>66</v>
      </c>
      <c r="E1067" s="152" t="s">
        <v>64</v>
      </c>
      <c r="F1067" t="s">
        <v>542</v>
      </c>
      <c r="G1067" t="s">
        <v>128</v>
      </c>
      <c r="H1067" t="s">
        <v>104</v>
      </c>
      <c r="I1067" s="106">
        <f>(C1067-VLOOKUP(G1067,Riders!$A$2:$C$1999,2,FALSE))/365</f>
        <v>23.6</v>
      </c>
      <c r="J1067">
        <v>4</v>
      </c>
      <c r="K1067">
        <v>2</v>
      </c>
      <c r="L1067" t="s">
        <v>758</v>
      </c>
      <c r="O1067" t="s">
        <v>758</v>
      </c>
    </row>
    <row r="1068" spans="1:19" x14ac:dyDescent="0.35">
      <c r="A1068" s="4" t="s">
        <v>162</v>
      </c>
      <c r="B1068" s="4">
        <v>2022</v>
      </c>
      <c r="C1068" s="99">
        <v>44696</v>
      </c>
      <c r="D1068" s="4" t="s">
        <v>66</v>
      </c>
      <c r="E1068" s="152" t="s">
        <v>535</v>
      </c>
      <c r="F1068" s="104">
        <v>1</v>
      </c>
      <c r="G1068" t="s">
        <v>171</v>
      </c>
      <c r="H1068" t="s">
        <v>82</v>
      </c>
      <c r="I1068" s="106">
        <f>(C1068-VLOOKUP(G1068,Riders!$A$2:$C$1999,2,FALSE))/365</f>
        <v>31.887671232876713</v>
      </c>
      <c r="J1068">
        <v>9</v>
      </c>
      <c r="K1068">
        <v>1</v>
      </c>
      <c r="L1068">
        <v>10.106999999999999</v>
      </c>
      <c r="M1068" s="107">
        <f>3.6*200/(L1068)</f>
        <v>71.237756010685672</v>
      </c>
      <c r="P1068" s="107"/>
    </row>
    <row r="1069" spans="1:19" x14ac:dyDescent="0.35">
      <c r="A1069" s="4" t="s">
        <v>162</v>
      </c>
      <c r="B1069" s="4">
        <v>2022</v>
      </c>
      <c r="C1069" s="99">
        <v>44696</v>
      </c>
      <c r="D1069" s="4" t="s">
        <v>66</v>
      </c>
      <c r="E1069" s="152" t="s">
        <v>535</v>
      </c>
      <c r="F1069" s="104">
        <v>1</v>
      </c>
      <c r="G1069" t="s">
        <v>62</v>
      </c>
      <c r="H1069" t="s">
        <v>63</v>
      </c>
      <c r="I1069" s="106">
        <f>(C1069-VLOOKUP(G1069,Riders!$A$2:$C$1999,2,FALSE))/365</f>
        <v>32.484931506849314</v>
      </c>
      <c r="J1069">
        <v>28</v>
      </c>
      <c r="K1069">
        <v>2</v>
      </c>
      <c r="L1069">
        <v>10.991</v>
      </c>
      <c r="M1069" s="107">
        <f>3.6*200/(L1069)</f>
        <v>65.508143026112279</v>
      </c>
      <c r="P1069" s="107"/>
    </row>
    <row r="1070" spans="1:19" x14ac:dyDescent="0.35">
      <c r="A1070" s="4" t="s">
        <v>162</v>
      </c>
      <c r="B1070" s="4">
        <v>2022</v>
      </c>
      <c r="C1070" s="99">
        <v>44696</v>
      </c>
      <c r="D1070" s="4" t="s">
        <v>66</v>
      </c>
      <c r="E1070" s="152" t="s">
        <v>535</v>
      </c>
      <c r="F1070" s="104">
        <v>2</v>
      </c>
      <c r="G1070" t="s">
        <v>134</v>
      </c>
      <c r="H1070" t="s">
        <v>33</v>
      </c>
      <c r="I1070" s="106">
        <f>(C1070-VLOOKUP(G1070,Riders!$A$2:$C$1999,2,FALSE))/365</f>
        <v>22.580821917808219</v>
      </c>
      <c r="J1070">
        <v>10</v>
      </c>
      <c r="K1070">
        <v>1</v>
      </c>
      <c r="L1070">
        <v>10.166</v>
      </c>
      <c r="M1070" s="107">
        <f>3.6*200/(L1070)</f>
        <v>70.824316348613024</v>
      </c>
      <c r="P1070" s="107"/>
    </row>
    <row r="1071" spans="1:19" x14ac:dyDescent="0.35">
      <c r="A1071" s="4" t="s">
        <v>162</v>
      </c>
      <c r="B1071" s="4">
        <v>2022</v>
      </c>
      <c r="C1071" s="99">
        <v>44696</v>
      </c>
      <c r="D1071" s="4" t="s">
        <v>66</v>
      </c>
      <c r="E1071" s="152" t="s">
        <v>535</v>
      </c>
      <c r="F1071" s="104">
        <v>2</v>
      </c>
      <c r="G1071" t="s">
        <v>103</v>
      </c>
      <c r="H1071" t="s">
        <v>104</v>
      </c>
      <c r="I1071" s="106">
        <f>(C1071-VLOOKUP(G1071,Riders!$A$2:$C$1999,2,FALSE))/365</f>
        <v>28.304109589041097</v>
      </c>
      <c r="J1071">
        <v>27</v>
      </c>
      <c r="K1071">
        <v>2</v>
      </c>
      <c r="L1071">
        <v>10.819000000000001</v>
      </c>
      <c r="M1071" s="107">
        <f>3.6*200/(L1071)</f>
        <v>66.549588686569919</v>
      </c>
      <c r="P1071" s="107"/>
    </row>
    <row r="1072" spans="1:19" x14ac:dyDescent="0.35">
      <c r="A1072" s="4" t="s">
        <v>162</v>
      </c>
      <c r="B1072" s="4">
        <v>2022</v>
      </c>
      <c r="C1072" s="99">
        <v>44696</v>
      </c>
      <c r="D1072" s="4" t="s">
        <v>66</v>
      </c>
      <c r="E1072" s="152" t="s">
        <v>535</v>
      </c>
      <c r="F1072" s="104">
        <v>3</v>
      </c>
      <c r="G1072" t="s">
        <v>47</v>
      </c>
      <c r="H1072" t="s">
        <v>33</v>
      </c>
      <c r="I1072" s="106">
        <f>(C1072-VLOOKUP(G1072,Riders!$A$2:$C$1999,2,FALSE))/365</f>
        <v>25.460273972602739</v>
      </c>
      <c r="J1072">
        <v>11</v>
      </c>
      <c r="K1072">
        <v>1</v>
      </c>
      <c r="L1072">
        <v>10.659000000000001</v>
      </c>
      <c r="M1072" s="107">
        <f>3.6*200/(L1072)</f>
        <v>67.548550520686746</v>
      </c>
      <c r="P1072" s="107"/>
    </row>
    <row r="1073" spans="1:16" x14ac:dyDescent="0.35">
      <c r="A1073" s="4" t="s">
        <v>162</v>
      </c>
      <c r="B1073" s="4">
        <v>2022</v>
      </c>
      <c r="C1073" s="99">
        <v>44696</v>
      </c>
      <c r="D1073" s="4" t="s">
        <v>66</v>
      </c>
      <c r="E1073" s="152" t="s">
        <v>535</v>
      </c>
      <c r="F1073" s="104">
        <v>3</v>
      </c>
      <c r="G1073" t="s">
        <v>174</v>
      </c>
      <c r="H1073" t="s">
        <v>37</v>
      </c>
      <c r="I1073" s="106">
        <f>(C1073-VLOOKUP(G1073,Riders!$A$2:$C$1999,2,FALSE))/365</f>
        <v>32.016438356164386</v>
      </c>
      <c r="J1073">
        <v>26</v>
      </c>
      <c r="K1073">
        <v>2</v>
      </c>
      <c r="L1073">
        <v>10.850000000000001</v>
      </c>
      <c r="M1073" s="107">
        <f>3.6*200/(L1073)</f>
        <v>66.359447004608285</v>
      </c>
      <c r="P1073" s="107"/>
    </row>
    <row r="1074" spans="1:16" x14ac:dyDescent="0.35">
      <c r="A1074" s="4" t="s">
        <v>162</v>
      </c>
      <c r="B1074" s="4">
        <v>2022</v>
      </c>
      <c r="C1074" s="99">
        <v>44696</v>
      </c>
      <c r="D1074" s="4" t="s">
        <v>66</v>
      </c>
      <c r="E1074" s="152" t="s">
        <v>535</v>
      </c>
      <c r="F1074" s="104">
        <v>4</v>
      </c>
      <c r="G1074" t="s">
        <v>125</v>
      </c>
      <c r="H1074" t="s">
        <v>75</v>
      </c>
      <c r="I1074" s="106">
        <f>(C1074-VLOOKUP(G1074,Riders!$A$2:$C$1999,2,FALSE))/365</f>
        <v>25.263013698630136</v>
      </c>
      <c r="J1074">
        <v>12</v>
      </c>
      <c r="K1074">
        <v>1</v>
      </c>
      <c r="L1074">
        <v>10.317</v>
      </c>
      <c r="M1074" s="107">
        <f>3.6*200/(L1074)</f>
        <v>69.787728990985755</v>
      </c>
      <c r="P1074" s="107"/>
    </row>
    <row r="1075" spans="1:16" x14ac:dyDescent="0.35">
      <c r="A1075" s="4" t="s">
        <v>162</v>
      </c>
      <c r="B1075" s="4">
        <v>2022</v>
      </c>
      <c r="C1075" s="99">
        <v>44696</v>
      </c>
      <c r="D1075" s="4" t="s">
        <v>66</v>
      </c>
      <c r="E1075" s="152" t="s">
        <v>535</v>
      </c>
      <c r="F1075" s="104">
        <v>4</v>
      </c>
      <c r="G1075" t="s">
        <v>741</v>
      </c>
      <c r="H1075" t="s">
        <v>42</v>
      </c>
      <c r="I1075" s="106">
        <f>(C1075-VLOOKUP(G1075,Riders!$A$2:$C$1999,2,FALSE))/365</f>
        <v>28.80821917808219</v>
      </c>
      <c r="J1075">
        <v>25</v>
      </c>
      <c r="K1075">
        <v>2</v>
      </c>
      <c r="L1075">
        <v>10.456</v>
      </c>
      <c r="M1075" s="107">
        <f>3.6*200/(L1075)</f>
        <v>68.859984697781186</v>
      </c>
      <c r="P1075" s="107"/>
    </row>
    <row r="1076" spans="1:16" x14ac:dyDescent="0.35">
      <c r="A1076" s="4" t="s">
        <v>162</v>
      </c>
      <c r="B1076" s="4">
        <v>2022</v>
      </c>
      <c r="C1076" s="99">
        <v>44696</v>
      </c>
      <c r="D1076" s="4" t="s">
        <v>66</v>
      </c>
      <c r="E1076" s="152" t="s">
        <v>535</v>
      </c>
      <c r="F1076" s="104">
        <v>5</v>
      </c>
      <c r="G1076" t="s">
        <v>295</v>
      </c>
      <c r="H1076" t="s">
        <v>228</v>
      </c>
      <c r="I1076" s="106">
        <f>(C1076-VLOOKUP(G1076,Riders!$A$2:$C$1999,2,FALSE))/365</f>
        <v>24.438356164383563</v>
      </c>
      <c r="J1076">
        <v>6</v>
      </c>
      <c r="K1076">
        <v>1</v>
      </c>
      <c r="L1076">
        <v>10.256</v>
      </c>
      <c r="M1076" s="107">
        <f>3.6*200/(L1076)</f>
        <v>70.20280811232449</v>
      </c>
      <c r="P1076" s="107"/>
    </row>
    <row r="1077" spans="1:16" x14ac:dyDescent="0.35">
      <c r="A1077" s="4" t="s">
        <v>162</v>
      </c>
      <c r="B1077" s="4">
        <v>2022</v>
      </c>
      <c r="C1077" s="99">
        <v>44696</v>
      </c>
      <c r="D1077" s="4" t="s">
        <v>66</v>
      </c>
      <c r="E1077" s="152" t="s">
        <v>535</v>
      </c>
      <c r="F1077" s="104">
        <v>5</v>
      </c>
      <c r="G1077" t="s">
        <v>36</v>
      </c>
      <c r="H1077" t="s">
        <v>37</v>
      </c>
      <c r="I1077" s="106">
        <f>(C1077-VLOOKUP(G1077,Riders!$A$2:$C$1999,2,FALSE))/365</f>
        <v>23.980821917808218</v>
      </c>
      <c r="J1077">
        <v>24</v>
      </c>
      <c r="K1077">
        <v>2</v>
      </c>
      <c r="L1077">
        <v>10.449</v>
      </c>
      <c r="M1077" s="107">
        <f>3.6*200/(L1077)</f>
        <v>68.906115417743322</v>
      </c>
      <c r="P1077" s="107"/>
    </row>
    <row r="1078" spans="1:16" x14ac:dyDescent="0.35">
      <c r="A1078" s="4" t="s">
        <v>162</v>
      </c>
      <c r="B1078" s="4">
        <v>2022</v>
      </c>
      <c r="C1078" s="99">
        <v>44696</v>
      </c>
      <c r="D1078" s="4" t="s">
        <v>66</v>
      </c>
      <c r="E1078" s="152" t="s">
        <v>535</v>
      </c>
      <c r="F1078" s="104">
        <v>6</v>
      </c>
      <c r="G1078" t="s">
        <v>22</v>
      </c>
      <c r="H1078" t="s">
        <v>23</v>
      </c>
      <c r="I1078" s="106">
        <f>(C1078-VLOOKUP(G1078,Riders!$A$2:$C$1999,2,FALSE))/365</f>
        <v>29.183561643835617</v>
      </c>
      <c r="J1078">
        <v>2</v>
      </c>
      <c r="K1078">
        <v>1</v>
      </c>
      <c r="L1078">
        <v>10.023999999999999</v>
      </c>
      <c r="M1078" s="107">
        <f>3.6*200/(L1078)</f>
        <v>71.827613727055081</v>
      </c>
      <c r="P1078" s="107"/>
    </row>
    <row r="1079" spans="1:16" x14ac:dyDescent="0.35">
      <c r="A1079" s="4" t="s">
        <v>162</v>
      </c>
      <c r="B1079" s="4">
        <v>2022</v>
      </c>
      <c r="C1079" s="99">
        <v>44696</v>
      </c>
      <c r="D1079" s="4" t="s">
        <v>66</v>
      </c>
      <c r="E1079" s="152" t="s">
        <v>535</v>
      </c>
      <c r="F1079" s="104">
        <v>6</v>
      </c>
      <c r="G1079" t="s">
        <v>50</v>
      </c>
      <c r="H1079" t="s">
        <v>44</v>
      </c>
      <c r="I1079" s="106">
        <f>(C1079-VLOOKUP(G1079,Riders!$A$2:$C$1999,2,FALSE))/365</f>
        <v>27.838356164383562</v>
      </c>
      <c r="J1079">
        <v>23</v>
      </c>
      <c r="K1079">
        <v>2</v>
      </c>
      <c r="L1079">
        <v>10.353999999999999</v>
      </c>
      <c r="M1079" s="107">
        <f>3.6*200/(L1079)</f>
        <v>69.538342669499713</v>
      </c>
      <c r="P1079" s="107"/>
    </row>
    <row r="1080" spans="1:16" x14ac:dyDescent="0.35">
      <c r="A1080" s="4" t="s">
        <v>162</v>
      </c>
      <c r="B1080" s="4">
        <v>2022</v>
      </c>
      <c r="C1080" s="99">
        <v>44696</v>
      </c>
      <c r="D1080" s="4" t="s">
        <v>66</v>
      </c>
      <c r="E1080" s="152" t="s">
        <v>535</v>
      </c>
      <c r="F1080" s="104">
        <v>7</v>
      </c>
      <c r="G1080" t="s">
        <v>107</v>
      </c>
      <c r="H1080" t="s">
        <v>168</v>
      </c>
      <c r="I1080" s="106">
        <f>(C1080-VLOOKUP(G1080,Riders!$A$2:$C$1999,2,FALSE))/365</f>
        <v>29.427397260273974</v>
      </c>
      <c r="J1080">
        <v>7</v>
      </c>
      <c r="K1080">
        <v>1</v>
      </c>
      <c r="L1080">
        <v>10.313000000000001</v>
      </c>
      <c r="M1080" s="107">
        <f>3.6*200/(L1080)</f>
        <v>69.814796858334134</v>
      </c>
      <c r="P1080" s="107"/>
    </row>
    <row r="1081" spans="1:16" x14ac:dyDescent="0.35">
      <c r="A1081" s="4" t="s">
        <v>162</v>
      </c>
      <c r="B1081" s="4">
        <v>2022</v>
      </c>
      <c r="C1081" s="99">
        <v>44696</v>
      </c>
      <c r="D1081" s="4" t="s">
        <v>66</v>
      </c>
      <c r="E1081" s="152" t="s">
        <v>535</v>
      </c>
      <c r="F1081" s="104">
        <v>7</v>
      </c>
      <c r="G1081" t="s">
        <v>173</v>
      </c>
      <c r="H1081" t="s">
        <v>46</v>
      </c>
      <c r="I1081" s="106">
        <f>(C1081-VLOOKUP(G1081,Riders!$A$2:$C$1999,2,FALSE))/365</f>
        <v>22.723287671232878</v>
      </c>
      <c r="J1081">
        <v>22</v>
      </c>
      <c r="K1081">
        <v>2</v>
      </c>
      <c r="L1081">
        <v>10.325000000000001</v>
      </c>
      <c r="M1081" s="107">
        <f>3.6*200/(L1081)</f>
        <v>69.733656174334129</v>
      </c>
      <c r="P1081" s="107"/>
    </row>
    <row r="1082" spans="1:16" x14ac:dyDescent="0.35">
      <c r="A1082" s="4" t="s">
        <v>162</v>
      </c>
      <c r="B1082" s="4">
        <v>2022</v>
      </c>
      <c r="C1082" s="99">
        <v>44696</v>
      </c>
      <c r="D1082" s="4" t="s">
        <v>66</v>
      </c>
      <c r="E1082" s="152" t="s">
        <v>535</v>
      </c>
      <c r="F1082" s="104">
        <v>8</v>
      </c>
      <c r="G1082" t="s">
        <v>30</v>
      </c>
      <c r="H1082" t="s">
        <v>31</v>
      </c>
      <c r="I1082" s="106">
        <f>(C1082-VLOOKUP(G1082,Riders!$A$2:$C$1999,2,FALSE))/365</f>
        <v>26.224657534246575</v>
      </c>
      <c r="J1082">
        <v>8</v>
      </c>
      <c r="K1082">
        <v>1</v>
      </c>
      <c r="L1082">
        <v>10.042</v>
      </c>
      <c r="M1082" s="107">
        <f>3.6*200/(L1082)</f>
        <v>71.698864767974513</v>
      </c>
      <c r="P1082" s="107"/>
    </row>
    <row r="1083" spans="1:16" x14ac:dyDescent="0.35">
      <c r="A1083" s="4" t="s">
        <v>162</v>
      </c>
      <c r="B1083" s="4">
        <v>2022</v>
      </c>
      <c r="C1083" s="99">
        <v>44696</v>
      </c>
      <c r="D1083" s="4" t="s">
        <v>66</v>
      </c>
      <c r="E1083" s="152" t="s">
        <v>535</v>
      </c>
      <c r="F1083" s="104">
        <v>8</v>
      </c>
      <c r="G1083" t="s">
        <v>98</v>
      </c>
      <c r="H1083" t="s">
        <v>168</v>
      </c>
      <c r="I1083" s="106">
        <f>(C1083-VLOOKUP(G1083,Riders!$A$2:$C$1999,2,FALSE))/365</f>
        <v>28.378082191780823</v>
      </c>
      <c r="J1083">
        <v>21</v>
      </c>
      <c r="K1083">
        <v>2</v>
      </c>
      <c r="L1083">
        <v>10.047000000000001</v>
      </c>
      <c r="M1083" s="107">
        <f>3.6*200/(L1083)</f>
        <v>71.663183039713346</v>
      </c>
      <c r="P1083" s="107"/>
    </row>
    <row r="1084" spans="1:16" x14ac:dyDescent="0.35">
      <c r="A1084" s="4" t="s">
        <v>162</v>
      </c>
      <c r="B1084" s="4">
        <v>2022</v>
      </c>
      <c r="C1084" s="99">
        <v>44696</v>
      </c>
      <c r="D1084" s="4" t="s">
        <v>66</v>
      </c>
      <c r="E1084" s="152" t="s">
        <v>535</v>
      </c>
      <c r="F1084" s="104">
        <v>9</v>
      </c>
      <c r="G1084" t="s">
        <v>674</v>
      </c>
      <c r="H1084" t="s">
        <v>39</v>
      </c>
      <c r="I1084" s="106">
        <f>(C1084-VLOOKUP(G1084,Riders!$A$2:$C$1999,2,FALSE))/365</f>
        <v>24.18082191780822</v>
      </c>
      <c r="J1084">
        <v>13</v>
      </c>
      <c r="K1084">
        <v>1</v>
      </c>
      <c r="L1084">
        <v>10.14</v>
      </c>
      <c r="M1084" s="107">
        <f>3.6*200/(L1084)</f>
        <v>71.005917159763314</v>
      </c>
      <c r="P1084" s="107"/>
    </row>
    <row r="1085" spans="1:16" x14ac:dyDescent="0.35">
      <c r="A1085" s="4" t="s">
        <v>162</v>
      </c>
      <c r="B1085" s="4">
        <v>2022</v>
      </c>
      <c r="C1085" s="99">
        <v>44696</v>
      </c>
      <c r="D1085" s="4" t="s">
        <v>66</v>
      </c>
      <c r="E1085" s="152" t="s">
        <v>535</v>
      </c>
      <c r="F1085" s="104">
        <v>9</v>
      </c>
      <c r="G1085" t="s">
        <v>105</v>
      </c>
      <c r="H1085" t="s">
        <v>39</v>
      </c>
      <c r="I1085" s="106">
        <f>(C1085-VLOOKUP(G1085,Riders!$A$2:$C$1999,2,FALSE))/365</f>
        <v>23.372602739726027</v>
      </c>
      <c r="J1085">
        <v>20</v>
      </c>
      <c r="K1085">
        <v>2</v>
      </c>
      <c r="L1085">
        <v>10.329000000000001</v>
      </c>
      <c r="M1085" s="107">
        <f>3.6*200/(L1085)</f>
        <v>69.706651176299729</v>
      </c>
      <c r="P1085" s="107"/>
    </row>
    <row r="1086" spans="1:16" x14ac:dyDescent="0.35">
      <c r="A1086" s="4" t="s">
        <v>162</v>
      </c>
      <c r="B1086" s="4">
        <v>2022</v>
      </c>
      <c r="C1086" s="99">
        <v>44696</v>
      </c>
      <c r="D1086" s="4" t="s">
        <v>66</v>
      </c>
      <c r="E1086" s="152" t="s">
        <v>535</v>
      </c>
      <c r="F1086" s="104">
        <v>10</v>
      </c>
      <c r="G1086" t="s">
        <v>132</v>
      </c>
      <c r="H1086" t="s">
        <v>113</v>
      </c>
      <c r="I1086" s="106">
        <f>(C1086-VLOOKUP(G1086,Riders!$A$2:$C$1999,2,FALSE))/365</f>
        <v>22.854794520547944</v>
      </c>
      <c r="J1086">
        <v>16</v>
      </c>
      <c r="K1086">
        <v>1</v>
      </c>
      <c r="L1086">
        <v>10.427</v>
      </c>
      <c r="M1086" s="107">
        <f>3.6*200/(L1086)</f>
        <v>69.051500911096198</v>
      </c>
      <c r="P1086" s="107"/>
    </row>
    <row r="1087" spans="1:16" x14ac:dyDescent="0.35">
      <c r="A1087" s="4" t="s">
        <v>162</v>
      </c>
      <c r="B1087" s="4">
        <v>2022</v>
      </c>
      <c r="C1087" s="99">
        <v>44696</v>
      </c>
      <c r="D1087" s="4" t="s">
        <v>66</v>
      </c>
      <c r="E1087" s="152" t="s">
        <v>535</v>
      </c>
      <c r="F1087" s="104">
        <v>10</v>
      </c>
      <c r="G1087" t="s">
        <v>143</v>
      </c>
      <c r="H1087" t="s">
        <v>95</v>
      </c>
      <c r="I1087" s="106">
        <f>(C1087-VLOOKUP(G1087,Riders!$A$2:$C$1999,2,FALSE))/365</f>
        <v>27.117808219178084</v>
      </c>
      <c r="J1087">
        <v>17</v>
      </c>
      <c r="K1087">
        <v>2</v>
      </c>
      <c r="L1087">
        <v>10.44</v>
      </c>
      <c r="M1087" s="107">
        <f>3.6*200/(L1087)</f>
        <v>68.965517241379317</v>
      </c>
      <c r="P1087" s="107"/>
    </row>
    <row r="1088" spans="1:16" x14ac:dyDescent="0.35">
      <c r="A1088" s="4" t="s">
        <v>162</v>
      </c>
      <c r="B1088" s="4">
        <v>2022</v>
      </c>
      <c r="C1088" s="99">
        <v>44696</v>
      </c>
      <c r="D1088" s="4" t="s">
        <v>66</v>
      </c>
      <c r="E1088" s="152" t="s">
        <v>535</v>
      </c>
      <c r="F1088" s="104">
        <v>11</v>
      </c>
      <c r="G1088" t="s">
        <v>100</v>
      </c>
      <c r="H1088" t="s">
        <v>44</v>
      </c>
      <c r="I1088" s="106">
        <f>(C1088-VLOOKUP(G1088,Riders!$A$2:$C$1999,2,FALSE))/365</f>
        <v>23.561643835616437</v>
      </c>
      <c r="J1088">
        <v>14</v>
      </c>
      <c r="K1088">
        <v>1</v>
      </c>
      <c r="L1088">
        <v>10.336</v>
      </c>
      <c r="M1088" s="107">
        <f>3.6*200/(L1088)</f>
        <v>69.659442724458202</v>
      </c>
      <c r="P1088" s="107"/>
    </row>
    <row r="1089" spans="1:16" x14ac:dyDescent="0.35">
      <c r="A1089" s="4" t="s">
        <v>162</v>
      </c>
      <c r="B1089" s="4">
        <v>2022</v>
      </c>
      <c r="C1089" s="99">
        <v>44696</v>
      </c>
      <c r="D1089" s="4" t="s">
        <v>66</v>
      </c>
      <c r="E1089" s="152" t="s">
        <v>535</v>
      </c>
      <c r="F1089" s="104">
        <v>11</v>
      </c>
      <c r="G1089" t="s">
        <v>537</v>
      </c>
      <c r="H1089" t="s">
        <v>228</v>
      </c>
      <c r="I1089" s="106">
        <f>(C1089-VLOOKUP(G1089,Riders!$A$2:$C$1999,2,FALSE))/365</f>
        <v>21.167123287671235</v>
      </c>
      <c r="J1089">
        <v>19</v>
      </c>
      <c r="K1089">
        <v>2</v>
      </c>
      <c r="L1089">
        <v>10.412000000000001</v>
      </c>
      <c r="M1089" s="107">
        <f>3.6*200/(L1089)</f>
        <v>69.150979638878212</v>
      </c>
      <c r="P1089" s="107"/>
    </row>
    <row r="1090" spans="1:16" x14ac:dyDescent="0.35">
      <c r="A1090" s="4" t="s">
        <v>162</v>
      </c>
      <c r="B1090" s="4">
        <v>2022</v>
      </c>
      <c r="C1090" s="99">
        <v>44696</v>
      </c>
      <c r="D1090" s="4" t="s">
        <v>66</v>
      </c>
      <c r="E1090" s="152" t="s">
        <v>535</v>
      </c>
      <c r="F1090" s="104">
        <v>12</v>
      </c>
      <c r="G1090" t="s">
        <v>172</v>
      </c>
      <c r="H1090" t="s">
        <v>42</v>
      </c>
      <c r="I1090" s="106">
        <f>(C1090-VLOOKUP(G1090,Riders!$A$2:$C$1999,2,FALSE))/365</f>
        <v>23.583561643835615</v>
      </c>
      <c r="J1090">
        <v>15</v>
      </c>
      <c r="K1090">
        <v>1</v>
      </c>
      <c r="L1090">
        <v>10.422000000000001</v>
      </c>
      <c r="M1090" s="107">
        <f>3.6*200/(L1090)</f>
        <v>69.084628670120892</v>
      </c>
      <c r="P1090" s="107"/>
    </row>
    <row r="1091" spans="1:16" x14ac:dyDescent="0.35">
      <c r="A1091" s="4" t="s">
        <v>162</v>
      </c>
      <c r="B1091" s="4">
        <v>2022</v>
      </c>
      <c r="C1091" s="99">
        <v>44696</v>
      </c>
      <c r="D1091" s="4" t="s">
        <v>66</v>
      </c>
      <c r="E1091" s="152" t="s">
        <v>535</v>
      </c>
      <c r="F1091" s="104">
        <v>12</v>
      </c>
      <c r="G1091" t="s">
        <v>97</v>
      </c>
      <c r="H1091" t="s">
        <v>29</v>
      </c>
      <c r="I1091" s="106">
        <f>(C1091-VLOOKUP(G1091,Riders!$A$2:$C$1999,2,FALSE))/365</f>
        <v>30.304109589041097</v>
      </c>
      <c r="J1091">
        <v>18</v>
      </c>
      <c r="K1091">
        <v>2</v>
      </c>
      <c r="L1091">
        <v>10.523000000000001</v>
      </c>
      <c r="M1091" s="107">
        <f>3.6*200/(L1091)</f>
        <v>68.421552789128569</v>
      </c>
      <c r="P1091" s="107"/>
    </row>
    <row r="1092" spans="1:16" x14ac:dyDescent="0.35">
      <c r="A1092" s="4" t="s">
        <v>162</v>
      </c>
      <c r="B1092" s="4">
        <v>2022</v>
      </c>
      <c r="C1092" s="99">
        <v>44696</v>
      </c>
      <c r="D1092" s="4" t="s">
        <v>66</v>
      </c>
      <c r="E1092" s="152" t="s">
        <v>538</v>
      </c>
      <c r="F1092" s="104">
        <v>1</v>
      </c>
      <c r="G1092" t="s">
        <v>101</v>
      </c>
      <c r="H1092" t="s">
        <v>102</v>
      </c>
      <c r="I1092" s="106">
        <f>(C1092-VLOOKUP(G1092,Riders!$A$2:$C$1999,2,FALSE))/365</f>
        <v>23.093150684931508</v>
      </c>
      <c r="J1092">
        <v>1</v>
      </c>
      <c r="K1092">
        <v>1</v>
      </c>
      <c r="L1092">
        <v>10.494</v>
      </c>
      <c r="M1092" s="107">
        <f>3.6*200/(L1092)</f>
        <v>68.610634648370493</v>
      </c>
      <c r="P1092" s="107"/>
    </row>
    <row r="1093" spans="1:16" x14ac:dyDescent="0.35">
      <c r="A1093" s="4" t="s">
        <v>162</v>
      </c>
      <c r="B1093" s="4">
        <v>2022</v>
      </c>
      <c r="C1093" s="99">
        <v>44696</v>
      </c>
      <c r="D1093" s="4" t="s">
        <v>66</v>
      </c>
      <c r="E1093" s="152" t="s">
        <v>538</v>
      </c>
      <c r="F1093" s="104">
        <v>1</v>
      </c>
      <c r="G1093" t="s">
        <v>172</v>
      </c>
      <c r="H1093" t="s">
        <v>42</v>
      </c>
      <c r="I1093" s="106">
        <f>(C1093-VLOOKUP(G1093,Riders!$A$2:$C$1999,2,FALSE))/365</f>
        <v>23.583561643835615</v>
      </c>
      <c r="J1093">
        <v>15</v>
      </c>
      <c r="K1093">
        <v>2</v>
      </c>
      <c r="L1093">
        <v>12.221</v>
      </c>
      <c r="M1093" s="107">
        <f>3.6*200/(L1093)</f>
        <v>58.914982407331642</v>
      </c>
      <c r="P1093" s="107"/>
    </row>
    <row r="1094" spans="1:16" x14ac:dyDescent="0.35">
      <c r="A1094" s="4" t="s">
        <v>162</v>
      </c>
      <c r="B1094" s="4">
        <v>2022</v>
      </c>
      <c r="C1094" s="99">
        <v>44696</v>
      </c>
      <c r="D1094" s="4" t="s">
        <v>66</v>
      </c>
      <c r="E1094" s="152" t="s">
        <v>538</v>
      </c>
      <c r="F1094" s="104">
        <v>2</v>
      </c>
      <c r="G1094" t="s">
        <v>106</v>
      </c>
      <c r="H1094" t="s">
        <v>102</v>
      </c>
      <c r="I1094" s="106">
        <f>(C1094-VLOOKUP(G1094,Riders!$A$2:$C$1999,2,FALSE))/365</f>
        <v>29.742465753424657</v>
      </c>
      <c r="J1094">
        <v>5</v>
      </c>
      <c r="K1094">
        <v>1</v>
      </c>
      <c r="L1094">
        <v>9.9939999999999998</v>
      </c>
      <c r="M1094" s="107">
        <f>3.6*200/(L1094)</f>
        <v>72.043225935561338</v>
      </c>
      <c r="P1094" s="107"/>
    </row>
    <row r="1095" spans="1:16" x14ac:dyDescent="0.35">
      <c r="A1095" s="4" t="s">
        <v>162</v>
      </c>
      <c r="B1095" s="4">
        <v>2022</v>
      </c>
      <c r="C1095" s="99">
        <v>44696</v>
      </c>
      <c r="D1095" s="4" t="s">
        <v>66</v>
      </c>
      <c r="E1095" s="152" t="s">
        <v>538</v>
      </c>
      <c r="F1095" s="104">
        <v>2</v>
      </c>
      <c r="G1095" t="s">
        <v>100</v>
      </c>
      <c r="H1095" t="s">
        <v>44</v>
      </c>
      <c r="I1095" s="106">
        <f>(C1095-VLOOKUP(G1095,Riders!$A$2:$C$1999,2,FALSE))/365</f>
        <v>23.561643835616437</v>
      </c>
      <c r="J1095">
        <v>14</v>
      </c>
      <c r="K1095">
        <v>2</v>
      </c>
      <c r="L1095">
        <v>10.188000000000001</v>
      </c>
      <c r="M1095" s="107">
        <f>3.6*200/(L1095)</f>
        <v>70.671378091872782</v>
      </c>
      <c r="P1095" s="107"/>
    </row>
    <row r="1096" spans="1:16" x14ac:dyDescent="0.35">
      <c r="A1096" s="4" t="s">
        <v>162</v>
      </c>
      <c r="B1096" s="4">
        <v>2022</v>
      </c>
      <c r="C1096" s="99">
        <v>44696</v>
      </c>
      <c r="D1096" s="4" t="s">
        <v>66</v>
      </c>
      <c r="E1096" s="152" t="s">
        <v>538</v>
      </c>
      <c r="F1096" s="104">
        <v>3</v>
      </c>
      <c r="G1096" t="s">
        <v>202</v>
      </c>
      <c r="H1096" t="s">
        <v>46</v>
      </c>
      <c r="I1096" s="106">
        <f>(C1096-VLOOKUP(G1096,Riders!$A$2:$C$1999,2,FALSE))/365</f>
        <v>26.838356164383562</v>
      </c>
      <c r="J1096">
        <v>4</v>
      </c>
      <c r="K1096">
        <v>1</v>
      </c>
      <c r="L1096">
        <v>10.147</v>
      </c>
      <c r="M1096" s="107">
        <f>3.6*200/(L1096)</f>
        <v>70.956933083670052</v>
      </c>
      <c r="P1096" s="107"/>
    </row>
    <row r="1097" spans="1:16" x14ac:dyDescent="0.35">
      <c r="A1097" s="4" t="s">
        <v>162</v>
      </c>
      <c r="B1097" s="4">
        <v>2022</v>
      </c>
      <c r="C1097" s="99">
        <v>44696</v>
      </c>
      <c r="D1097" s="4" t="s">
        <v>66</v>
      </c>
      <c r="E1097" s="152" t="s">
        <v>538</v>
      </c>
      <c r="F1097" s="104">
        <v>3</v>
      </c>
      <c r="G1097" t="s">
        <v>132</v>
      </c>
      <c r="H1097" t="s">
        <v>113</v>
      </c>
      <c r="I1097" s="106">
        <f>(C1097-VLOOKUP(G1097,Riders!$A$2:$C$1999,2,FALSE))/365</f>
        <v>22.854794520547944</v>
      </c>
      <c r="J1097">
        <v>16</v>
      </c>
      <c r="K1097">
        <v>2</v>
      </c>
      <c r="L1097">
        <v>10.196</v>
      </c>
      <c r="M1097" s="107">
        <f>3.6*200/(L1097)</f>
        <v>70.615927814829348</v>
      </c>
      <c r="P1097" s="107"/>
    </row>
    <row r="1098" spans="1:16" x14ac:dyDescent="0.35">
      <c r="A1098" s="4" t="s">
        <v>162</v>
      </c>
      <c r="B1098" s="4">
        <v>2022</v>
      </c>
      <c r="C1098" s="99">
        <v>44696</v>
      </c>
      <c r="D1098" s="4" t="s">
        <v>66</v>
      </c>
      <c r="E1098" s="152" t="s">
        <v>538</v>
      </c>
      <c r="F1098" s="104">
        <v>4</v>
      </c>
      <c r="G1098" t="s">
        <v>112</v>
      </c>
      <c r="H1098" t="s">
        <v>75</v>
      </c>
      <c r="I1098" s="106">
        <f>(C1098-VLOOKUP(G1098,Riders!$A$2:$C$1999,2,FALSE))/365</f>
        <v>25.076712328767123</v>
      </c>
      <c r="J1098">
        <v>3</v>
      </c>
      <c r="K1098">
        <v>1</v>
      </c>
      <c r="L1098">
        <v>10.172000000000001</v>
      </c>
      <c r="M1098" s="107">
        <f>3.6*200/(L1098)</f>
        <v>70.782540306724343</v>
      </c>
      <c r="P1098" s="107"/>
    </row>
    <row r="1099" spans="1:16" x14ac:dyDescent="0.35">
      <c r="A1099" s="4" t="s">
        <v>162</v>
      </c>
      <c r="B1099" s="4">
        <v>2022</v>
      </c>
      <c r="C1099" s="99">
        <v>44696</v>
      </c>
      <c r="D1099" s="4" t="s">
        <v>66</v>
      </c>
      <c r="E1099" s="152" t="s">
        <v>538</v>
      </c>
      <c r="F1099" s="104">
        <v>4</v>
      </c>
      <c r="G1099" t="s">
        <v>674</v>
      </c>
      <c r="H1099" t="s">
        <v>39</v>
      </c>
      <c r="I1099" s="106">
        <f>(C1099-VLOOKUP(G1099,Riders!$A$2:$C$1999,2,FALSE))/365</f>
        <v>24.18082191780822</v>
      </c>
      <c r="J1099">
        <v>13</v>
      </c>
      <c r="K1099">
        <v>2</v>
      </c>
      <c r="L1099">
        <v>10.215</v>
      </c>
      <c r="M1099" s="107">
        <f>3.6*200/(L1099)</f>
        <v>70.484581497797365</v>
      </c>
      <c r="P1099" s="107"/>
    </row>
    <row r="1100" spans="1:16" x14ac:dyDescent="0.35">
      <c r="A1100" s="4" t="s">
        <v>162</v>
      </c>
      <c r="B1100" s="4">
        <v>2022</v>
      </c>
      <c r="C1100" s="99">
        <v>44696</v>
      </c>
      <c r="D1100" s="4" t="s">
        <v>66</v>
      </c>
      <c r="E1100" s="152" t="s">
        <v>538</v>
      </c>
      <c r="F1100" s="104">
        <v>5</v>
      </c>
      <c r="G1100" t="s">
        <v>30</v>
      </c>
      <c r="H1100" t="s">
        <v>31</v>
      </c>
      <c r="I1100" s="106">
        <f>(C1100-VLOOKUP(G1100,Riders!$A$2:$C$1999,2,FALSE))/365</f>
        <v>26.224657534246575</v>
      </c>
      <c r="J1100">
        <v>8</v>
      </c>
      <c r="K1100">
        <v>1</v>
      </c>
      <c r="L1100">
        <v>10.121</v>
      </c>
      <c r="M1100" s="107">
        <f>3.6*200/(L1100)</f>
        <v>71.139215492540259</v>
      </c>
      <c r="P1100" s="107"/>
    </row>
    <row r="1101" spans="1:16" x14ac:dyDescent="0.35">
      <c r="A1101" s="4" t="s">
        <v>162</v>
      </c>
      <c r="B1101" s="4">
        <v>2022</v>
      </c>
      <c r="C1101" s="99">
        <v>44696</v>
      </c>
      <c r="D1101" s="4" t="s">
        <v>66</v>
      </c>
      <c r="E1101" s="152" t="s">
        <v>538</v>
      </c>
      <c r="F1101" s="104">
        <v>5</v>
      </c>
      <c r="G1101" t="s">
        <v>171</v>
      </c>
      <c r="H1101" t="s">
        <v>82</v>
      </c>
      <c r="I1101" s="106">
        <f>(C1101-VLOOKUP(G1101,Riders!$A$2:$C$1999,2,FALSE))/365</f>
        <v>31.887671232876713</v>
      </c>
      <c r="J1101">
        <v>9</v>
      </c>
      <c r="K1101">
        <v>2</v>
      </c>
      <c r="L1101">
        <v>10.232000000000001</v>
      </c>
      <c r="M1101" s="107">
        <f>3.6*200/(L1101)</f>
        <v>70.367474589523056</v>
      </c>
      <c r="P1101" s="107"/>
    </row>
    <row r="1102" spans="1:16" x14ac:dyDescent="0.35">
      <c r="A1102" s="4" t="s">
        <v>162</v>
      </c>
      <c r="B1102" s="4">
        <v>2022</v>
      </c>
      <c r="C1102" s="99">
        <v>44696</v>
      </c>
      <c r="D1102" s="4" t="s">
        <v>66</v>
      </c>
      <c r="E1102" s="152" t="s">
        <v>538</v>
      </c>
      <c r="F1102" s="104">
        <v>6</v>
      </c>
      <c r="G1102" t="s">
        <v>107</v>
      </c>
      <c r="H1102" t="s">
        <v>168</v>
      </c>
      <c r="I1102" s="106">
        <f>(C1102-VLOOKUP(G1102,Riders!$A$2:$C$1999,2,FALSE))/365</f>
        <v>29.427397260273974</v>
      </c>
      <c r="J1102">
        <v>7</v>
      </c>
      <c r="K1102">
        <v>1</v>
      </c>
      <c r="L1102">
        <v>10.147</v>
      </c>
      <c r="M1102" s="107">
        <f>3.6*200/(L1102)</f>
        <v>70.956933083670052</v>
      </c>
      <c r="P1102" s="107"/>
    </row>
    <row r="1103" spans="1:16" x14ac:dyDescent="0.35">
      <c r="A1103" s="4" t="s">
        <v>162</v>
      </c>
      <c r="B1103" s="4">
        <v>2022</v>
      </c>
      <c r="C1103" s="99">
        <v>44696</v>
      </c>
      <c r="D1103" s="4" t="s">
        <v>66</v>
      </c>
      <c r="E1103" s="152" t="s">
        <v>538</v>
      </c>
      <c r="F1103" s="104">
        <v>6</v>
      </c>
      <c r="G1103" t="s">
        <v>134</v>
      </c>
      <c r="H1103" t="s">
        <v>33</v>
      </c>
      <c r="I1103" s="106">
        <f>(C1103-VLOOKUP(G1103,Riders!$A$2:$C$1999,2,FALSE))/365</f>
        <v>22.580821917808219</v>
      </c>
      <c r="J1103">
        <v>10</v>
      </c>
      <c r="K1103">
        <v>2</v>
      </c>
      <c r="L1103">
        <v>10.295999999999999</v>
      </c>
      <c r="M1103" s="107">
        <f>3.6*200/(L1103)</f>
        <v>69.930069930069934</v>
      </c>
      <c r="P1103" s="107"/>
    </row>
    <row r="1104" spans="1:16" x14ac:dyDescent="0.35">
      <c r="A1104" s="4" t="s">
        <v>162</v>
      </c>
      <c r="B1104" s="4">
        <v>2022</v>
      </c>
      <c r="C1104" s="99">
        <v>44696</v>
      </c>
      <c r="D1104" s="4" t="s">
        <v>66</v>
      </c>
      <c r="E1104" s="152" t="s">
        <v>538</v>
      </c>
      <c r="F1104" s="104">
        <v>7</v>
      </c>
      <c r="G1104" t="s">
        <v>22</v>
      </c>
      <c r="H1104" t="s">
        <v>23</v>
      </c>
      <c r="I1104" s="106">
        <f>(C1104-VLOOKUP(G1104,Riders!$A$2:$C$1999,2,FALSE))/365</f>
        <v>29.183561643835617</v>
      </c>
      <c r="J1104">
        <v>2</v>
      </c>
      <c r="K1104">
        <v>1</v>
      </c>
      <c r="L1104">
        <v>10.884</v>
      </c>
      <c r="M1104" s="107">
        <f>3.6*200/(L1104)</f>
        <v>66.152149944873202</v>
      </c>
      <c r="P1104" s="107"/>
    </row>
    <row r="1105" spans="1:19" x14ac:dyDescent="0.35">
      <c r="A1105" s="4" t="s">
        <v>162</v>
      </c>
      <c r="B1105" s="4">
        <v>2022</v>
      </c>
      <c r="C1105" s="99">
        <v>44696</v>
      </c>
      <c r="D1105" s="4" t="s">
        <v>66</v>
      </c>
      <c r="E1105" s="152" t="s">
        <v>538</v>
      </c>
      <c r="F1105" s="104">
        <v>7</v>
      </c>
      <c r="G1105" t="s">
        <v>47</v>
      </c>
      <c r="H1105" t="s">
        <v>33</v>
      </c>
      <c r="I1105" s="106">
        <f>(C1105-VLOOKUP(G1105,Riders!$A$2:$C$1999,2,FALSE))/365</f>
        <v>25.460273972602739</v>
      </c>
      <c r="J1105">
        <v>11</v>
      </c>
      <c r="K1105">
        <v>2</v>
      </c>
      <c r="L1105">
        <v>11.295</v>
      </c>
      <c r="M1105" s="107">
        <f>3.6*200/(L1105)</f>
        <v>63.745019920318725</v>
      </c>
      <c r="P1105" s="107"/>
    </row>
    <row r="1106" spans="1:19" x14ac:dyDescent="0.35">
      <c r="A1106" s="4" t="s">
        <v>162</v>
      </c>
      <c r="B1106" s="4">
        <v>2022</v>
      </c>
      <c r="C1106" s="99">
        <v>44696</v>
      </c>
      <c r="D1106" s="4" t="s">
        <v>66</v>
      </c>
      <c r="E1106" s="152" t="s">
        <v>538</v>
      </c>
      <c r="F1106" s="104">
        <v>8</v>
      </c>
      <c r="G1106" t="s">
        <v>295</v>
      </c>
      <c r="H1106" t="s">
        <v>228</v>
      </c>
      <c r="I1106" s="106">
        <f>(C1106-VLOOKUP(G1106,Riders!$A$2:$C$1999,2,FALSE))/365</f>
        <v>24.438356164383563</v>
      </c>
      <c r="J1106">
        <v>6</v>
      </c>
      <c r="K1106">
        <v>1</v>
      </c>
      <c r="L1106">
        <v>10.034000000000001</v>
      </c>
      <c r="M1106" s="107">
        <f>3.6*200/(L1106)</f>
        <v>71.756029499701015</v>
      </c>
      <c r="P1106" s="107"/>
    </row>
    <row r="1107" spans="1:19" x14ac:dyDescent="0.35">
      <c r="A1107" s="4" t="s">
        <v>162</v>
      </c>
      <c r="B1107" s="4">
        <v>2022</v>
      </c>
      <c r="C1107" s="99">
        <v>44696</v>
      </c>
      <c r="D1107" s="4" t="s">
        <v>66</v>
      </c>
      <c r="E1107" s="152" t="s">
        <v>538</v>
      </c>
      <c r="F1107" s="104">
        <v>8</v>
      </c>
      <c r="G1107" t="s">
        <v>125</v>
      </c>
      <c r="H1107" t="s">
        <v>75</v>
      </c>
      <c r="I1107" s="106">
        <f>(C1107-VLOOKUP(G1107,Riders!$A$2:$C$1999,2,FALSE))/365</f>
        <v>25.263013698630136</v>
      </c>
      <c r="J1107">
        <v>12</v>
      </c>
      <c r="K1107">
        <v>2</v>
      </c>
      <c r="L1107">
        <v>10.086</v>
      </c>
      <c r="M1107" s="107">
        <f>3.6*200/(L1107)</f>
        <v>71.386079714455676</v>
      </c>
      <c r="P1107" s="107"/>
    </row>
    <row r="1108" spans="1:19" x14ac:dyDescent="0.35">
      <c r="A1108" s="4" t="s">
        <v>162</v>
      </c>
      <c r="B1108" s="4">
        <v>2022</v>
      </c>
      <c r="C1108" s="99">
        <v>44696</v>
      </c>
      <c r="D1108" s="4" t="s">
        <v>66</v>
      </c>
      <c r="E1108" s="152" t="s">
        <v>539</v>
      </c>
      <c r="F1108" s="104">
        <v>1</v>
      </c>
      <c r="G1108" t="s">
        <v>101</v>
      </c>
      <c r="H1108" t="s">
        <v>102</v>
      </c>
      <c r="I1108" s="106">
        <f>(C1108-VLOOKUP(G1108,Riders!$A$2:$C$1999,2,FALSE))/365</f>
        <v>23.093150684931508</v>
      </c>
      <c r="J1108">
        <v>1</v>
      </c>
      <c r="K1108">
        <v>1</v>
      </c>
      <c r="L1108">
        <v>10.629</v>
      </c>
      <c r="M1108" s="107">
        <f>3.6*200/(L1108)</f>
        <v>67.739204064352251</v>
      </c>
      <c r="N1108">
        <v>1</v>
      </c>
      <c r="O1108">
        <v>10.114000000000001</v>
      </c>
      <c r="P1108" s="107">
        <f>3.6*200/(O1108)</f>
        <v>71.188451651176578</v>
      </c>
    </row>
    <row r="1109" spans="1:19" x14ac:dyDescent="0.35">
      <c r="A1109" s="4" t="s">
        <v>162</v>
      </c>
      <c r="B1109" s="4">
        <v>2022</v>
      </c>
      <c r="C1109" s="99">
        <v>44696</v>
      </c>
      <c r="D1109" s="4" t="s">
        <v>66</v>
      </c>
      <c r="E1109" s="152" t="s">
        <v>539</v>
      </c>
      <c r="F1109" s="104">
        <v>1</v>
      </c>
      <c r="G1109" t="s">
        <v>295</v>
      </c>
      <c r="H1109" t="s">
        <v>228</v>
      </c>
      <c r="I1109" s="106">
        <f>(C1109-VLOOKUP(G1109,Riders!$A$2:$C$1999,2,FALSE))/365</f>
        <v>24.438356164383563</v>
      </c>
      <c r="J1109">
        <v>6</v>
      </c>
      <c r="K1109">
        <v>2</v>
      </c>
      <c r="L1109" s="33">
        <v>11.482999999999999</v>
      </c>
      <c r="M1109" s="107">
        <f>3.6*200/(L1109)</f>
        <v>62.701384655577819</v>
      </c>
      <c r="N1109">
        <v>2</v>
      </c>
      <c r="O1109">
        <v>10.209000000000001</v>
      </c>
      <c r="P1109" s="107">
        <f>3.6*200/(O1109)</f>
        <v>70.52600646488392</v>
      </c>
    </row>
    <row r="1110" spans="1:19" x14ac:dyDescent="0.35">
      <c r="A1110" s="4" t="s">
        <v>162</v>
      </c>
      <c r="B1110" s="4">
        <v>2022</v>
      </c>
      <c r="C1110" s="99">
        <v>44696</v>
      </c>
      <c r="D1110" s="4" t="s">
        <v>66</v>
      </c>
      <c r="E1110" s="152" t="s">
        <v>539</v>
      </c>
      <c r="F1110" s="104">
        <v>2</v>
      </c>
      <c r="G1110" t="s">
        <v>22</v>
      </c>
      <c r="H1110" t="s">
        <v>23</v>
      </c>
      <c r="I1110" s="106">
        <f>(C1110-VLOOKUP(G1110,Riders!$A$2:$C$1999,2,FALSE))/365</f>
        <v>29.183561643835617</v>
      </c>
      <c r="J1110">
        <v>2</v>
      </c>
      <c r="K1110">
        <v>2</v>
      </c>
      <c r="L1110" s="33">
        <v>10.046000000000001</v>
      </c>
      <c r="M1110" s="107">
        <f>3.6*200/(L1110)</f>
        <v>71.670316543898068</v>
      </c>
      <c r="N1110">
        <v>1</v>
      </c>
      <c r="O1110">
        <v>9.9190000000000005</v>
      </c>
      <c r="P1110" s="107">
        <f>3.6*200/(O1110)</f>
        <v>72.587962496219376</v>
      </c>
      <c r="Q1110">
        <v>1</v>
      </c>
      <c r="R1110">
        <v>10.135</v>
      </c>
      <c r="S1110" s="107">
        <f>3.6*200/(R1110)</f>
        <v>71.040947212629504</v>
      </c>
    </row>
    <row r="1111" spans="1:19" x14ac:dyDescent="0.35">
      <c r="A1111" s="4" t="s">
        <v>162</v>
      </c>
      <c r="B1111" s="4">
        <v>2022</v>
      </c>
      <c r="C1111" s="99">
        <v>44696</v>
      </c>
      <c r="D1111" s="4" t="s">
        <v>66</v>
      </c>
      <c r="E1111" s="152" t="s">
        <v>539</v>
      </c>
      <c r="F1111" s="104">
        <v>2</v>
      </c>
      <c r="G1111" t="s">
        <v>106</v>
      </c>
      <c r="H1111" t="s">
        <v>102</v>
      </c>
      <c r="I1111" s="106">
        <f>(C1111-VLOOKUP(G1111,Riders!$A$2:$C$1999,2,FALSE))/365</f>
        <v>29.742465753424657</v>
      </c>
      <c r="J1111">
        <v>5</v>
      </c>
      <c r="K1111">
        <v>1</v>
      </c>
      <c r="L1111" s="33">
        <v>9.9830000000000005</v>
      </c>
      <c r="M1111" s="107">
        <f>3.6*200/(L1111)</f>
        <v>72.122608434338375</v>
      </c>
      <c r="N1111">
        <v>2</v>
      </c>
      <c r="O1111">
        <v>9.9380000000000006</v>
      </c>
      <c r="P1111" s="107">
        <f>3.6*200/(O1111)</f>
        <v>72.449184946669348</v>
      </c>
      <c r="Q1111">
        <v>2</v>
      </c>
      <c r="R1111">
        <v>11.436</v>
      </c>
      <c r="S1111" s="107">
        <f>3.6*200/(R1111)</f>
        <v>62.959076600209862</v>
      </c>
    </row>
    <row r="1112" spans="1:19" x14ac:dyDescent="0.35">
      <c r="A1112" s="4" t="s">
        <v>162</v>
      </c>
      <c r="B1112" s="4">
        <v>2022</v>
      </c>
      <c r="C1112" s="99">
        <v>44696</v>
      </c>
      <c r="D1112" s="4" t="s">
        <v>66</v>
      </c>
      <c r="E1112" s="152" t="s">
        <v>539</v>
      </c>
      <c r="F1112" s="104">
        <v>3</v>
      </c>
      <c r="G1112" t="s">
        <v>202</v>
      </c>
      <c r="H1112" t="s">
        <v>46</v>
      </c>
      <c r="I1112" s="106">
        <f>(C1112-VLOOKUP(G1112,Riders!$A$2:$C$1999,2,FALSE))/365</f>
        <v>26.838356164383562</v>
      </c>
      <c r="J1112">
        <v>4</v>
      </c>
      <c r="K1112">
        <v>1</v>
      </c>
      <c r="L1112" s="33">
        <v>10.095000000000001</v>
      </c>
      <c r="M1112" s="107">
        <f>3.6*200/(L1112)</f>
        <v>71.322436849925708</v>
      </c>
      <c r="N1112">
        <v>1</v>
      </c>
      <c r="O1112">
        <v>10.26</v>
      </c>
      <c r="P1112" s="107">
        <f>3.6*200/(O1112)</f>
        <v>70.175438596491233</v>
      </c>
      <c r="S1112" s="107"/>
    </row>
    <row r="1113" spans="1:19" x14ac:dyDescent="0.35">
      <c r="A1113" s="4" t="s">
        <v>162</v>
      </c>
      <c r="B1113" s="4">
        <v>2022</v>
      </c>
      <c r="C1113" s="99">
        <v>44696</v>
      </c>
      <c r="D1113" s="4" t="s">
        <v>66</v>
      </c>
      <c r="E1113" s="152" t="s">
        <v>539</v>
      </c>
      <c r="F1113" s="104">
        <v>3</v>
      </c>
      <c r="G1113" t="s">
        <v>107</v>
      </c>
      <c r="H1113" t="s">
        <v>168</v>
      </c>
      <c r="I1113" s="106">
        <f>(C1113-VLOOKUP(G1113,Riders!$A$2:$C$1999,2,FALSE))/365</f>
        <v>29.427397260273974</v>
      </c>
      <c r="J1113">
        <v>7</v>
      </c>
      <c r="K1113">
        <v>2</v>
      </c>
      <c r="L1113" s="33">
        <v>10.217000000000001</v>
      </c>
      <c r="M1113" s="107">
        <f>3.6*200/(L1113)</f>
        <v>70.470783987471862</v>
      </c>
      <c r="N1113">
        <v>2</v>
      </c>
      <c r="O1113">
        <v>10.315999999999999</v>
      </c>
      <c r="P1113" s="107">
        <f>3.6*200/(O1113)</f>
        <v>69.794493989918578</v>
      </c>
      <c r="S1113" s="107"/>
    </row>
    <row r="1114" spans="1:19" x14ac:dyDescent="0.35">
      <c r="A1114" s="4" t="s">
        <v>162</v>
      </c>
      <c r="B1114" s="4">
        <v>2022</v>
      </c>
      <c r="C1114" s="99">
        <v>44696</v>
      </c>
      <c r="D1114" s="4" t="s">
        <v>66</v>
      </c>
      <c r="E1114" s="152" t="s">
        <v>539</v>
      </c>
      <c r="F1114" s="104">
        <v>4</v>
      </c>
      <c r="G1114" t="s">
        <v>112</v>
      </c>
      <c r="H1114" t="s">
        <v>75</v>
      </c>
      <c r="I1114" s="106">
        <f>(C1114-VLOOKUP(G1114,Riders!$A$2:$C$1999,2,FALSE))/365</f>
        <v>25.076712328767123</v>
      </c>
      <c r="J1114">
        <v>3</v>
      </c>
      <c r="K1114">
        <v>1</v>
      </c>
      <c r="L1114" s="33">
        <v>10.257</v>
      </c>
      <c r="M1114" s="107">
        <f>3.6*200/(L1114)</f>
        <v>70.195963732085403</v>
      </c>
      <c r="N1114">
        <v>1</v>
      </c>
      <c r="O1114">
        <v>10.284000000000001</v>
      </c>
      <c r="P1114" s="107">
        <f>3.6*200/(O1114)</f>
        <v>70.01166861143524</v>
      </c>
      <c r="S1114" s="107"/>
    </row>
    <row r="1115" spans="1:19" x14ac:dyDescent="0.35">
      <c r="A1115" s="4" t="s">
        <v>162</v>
      </c>
      <c r="B1115" s="4">
        <v>2022</v>
      </c>
      <c r="C1115" s="99">
        <v>44696</v>
      </c>
      <c r="D1115" s="4" t="s">
        <v>66</v>
      </c>
      <c r="E1115" s="152" t="s">
        <v>539</v>
      </c>
      <c r="F1115" s="104">
        <v>4</v>
      </c>
      <c r="G1115" t="s">
        <v>30</v>
      </c>
      <c r="H1115" t="s">
        <v>31</v>
      </c>
      <c r="I1115" s="106">
        <f>(C1115-VLOOKUP(G1115,Riders!$A$2:$C$1999,2,FALSE))/365</f>
        <v>26.224657534246575</v>
      </c>
      <c r="J1115">
        <v>8</v>
      </c>
      <c r="K1115">
        <v>2</v>
      </c>
      <c r="L1115" s="33">
        <v>10.283999999999999</v>
      </c>
      <c r="M1115" s="107">
        <f>3.6*200/(L1115)</f>
        <v>70.01166861143524</v>
      </c>
      <c r="N1115">
        <v>2</v>
      </c>
      <c r="O1115">
        <v>10.433</v>
      </c>
      <c r="P1115" s="107">
        <f>3.6*200/(O1115)</f>
        <v>69.011789514041979</v>
      </c>
      <c r="S1115" s="107"/>
    </row>
    <row r="1116" spans="1:19" x14ac:dyDescent="0.35">
      <c r="A1116" s="4" t="s">
        <v>162</v>
      </c>
      <c r="B1116" s="4">
        <v>2022</v>
      </c>
      <c r="C1116" s="99">
        <v>44696</v>
      </c>
      <c r="D1116" s="4" t="s">
        <v>66</v>
      </c>
      <c r="E1116" s="152" t="s">
        <v>540</v>
      </c>
      <c r="F1116" s="104">
        <v>1</v>
      </c>
      <c r="G1116" t="s">
        <v>101</v>
      </c>
      <c r="H1116" t="s">
        <v>102</v>
      </c>
      <c r="I1116" s="106">
        <f>(C1116-VLOOKUP(G1116,Riders!$A$2:$C$1999,2,FALSE))/365</f>
        <v>23.093150684931508</v>
      </c>
      <c r="J1116">
        <v>1</v>
      </c>
      <c r="K1116">
        <v>1</v>
      </c>
      <c r="L1116" s="33">
        <v>9.8689999999999998</v>
      </c>
      <c r="M1116" s="107">
        <f>3.6*200/(L1116)</f>
        <v>72.955719931097377</v>
      </c>
      <c r="N1116">
        <v>1</v>
      </c>
      <c r="O1116">
        <v>9.83</v>
      </c>
      <c r="P1116" s="107">
        <f>3.6*200/(O1116)</f>
        <v>73.24516785350967</v>
      </c>
      <c r="S1116" s="107"/>
    </row>
    <row r="1117" spans="1:19" x14ac:dyDescent="0.35">
      <c r="A1117" s="4" t="s">
        <v>162</v>
      </c>
      <c r="B1117" s="4">
        <v>2022</v>
      </c>
      <c r="C1117" s="99">
        <v>44696</v>
      </c>
      <c r="D1117" s="4" t="s">
        <v>66</v>
      </c>
      <c r="E1117" s="152" t="s">
        <v>540</v>
      </c>
      <c r="F1117" s="104">
        <v>1</v>
      </c>
      <c r="G1117" t="s">
        <v>112</v>
      </c>
      <c r="H1117" t="s">
        <v>75</v>
      </c>
      <c r="I1117" s="106">
        <f>(C1117-VLOOKUP(G1117,Riders!$A$2:$C$1999,2,FALSE))/365</f>
        <v>25.076712328767123</v>
      </c>
      <c r="J1117">
        <v>3</v>
      </c>
      <c r="K1117">
        <v>2</v>
      </c>
      <c r="L1117" s="33">
        <v>10.154999999999999</v>
      </c>
      <c r="M1117" s="107">
        <f>3.6*200/(L1117)</f>
        <v>70.901033973412112</v>
      </c>
      <c r="N1117">
        <v>2</v>
      </c>
      <c r="O1117">
        <v>10.01</v>
      </c>
      <c r="P1117" s="107">
        <f>3.6*200/(O1117)</f>
        <v>71.92807192807193</v>
      </c>
      <c r="S1117" s="107"/>
    </row>
    <row r="1118" spans="1:19" x14ac:dyDescent="0.35">
      <c r="A1118" s="4" t="s">
        <v>162</v>
      </c>
      <c r="B1118" s="4">
        <v>2022</v>
      </c>
      <c r="C1118" s="99">
        <v>44696</v>
      </c>
      <c r="D1118" s="4" t="s">
        <v>66</v>
      </c>
      <c r="E1118" s="152" t="s">
        <v>540</v>
      </c>
      <c r="F1118" s="104">
        <v>2</v>
      </c>
      <c r="G1118" t="s">
        <v>22</v>
      </c>
      <c r="H1118" t="s">
        <v>23</v>
      </c>
      <c r="I1118" s="106">
        <f>(C1118-VLOOKUP(G1118,Riders!$A$2:$C$1999,2,FALSE))/365</f>
        <v>29.183561643835617</v>
      </c>
      <c r="J1118">
        <v>2</v>
      </c>
      <c r="K1118">
        <v>2</v>
      </c>
      <c r="L1118" s="33">
        <v>10.214</v>
      </c>
      <c r="M1118" s="107">
        <f>3.6*200/(L1118)</f>
        <v>70.491482279224584</v>
      </c>
      <c r="N1118">
        <v>1</v>
      </c>
      <c r="O1118">
        <v>10.183999999999999</v>
      </c>
      <c r="P1118" s="107">
        <f>3.6*200/(O1118)</f>
        <v>70.699135899450127</v>
      </c>
      <c r="Q1118">
        <v>1</v>
      </c>
      <c r="R1118">
        <v>10.331</v>
      </c>
      <c r="S1118" s="107">
        <f>3.6*200/(R1118)</f>
        <v>69.693156519214014</v>
      </c>
    </row>
    <row r="1119" spans="1:19" x14ac:dyDescent="0.35">
      <c r="A1119" s="4" t="s">
        <v>162</v>
      </c>
      <c r="B1119" s="4">
        <v>2022</v>
      </c>
      <c r="C1119" s="99">
        <v>44696</v>
      </c>
      <c r="D1119" s="4" t="s">
        <v>66</v>
      </c>
      <c r="E1119" s="152" t="s">
        <v>540</v>
      </c>
      <c r="F1119" s="104">
        <v>2</v>
      </c>
      <c r="G1119" t="s">
        <v>202</v>
      </c>
      <c r="H1119" t="s">
        <v>46</v>
      </c>
      <c r="I1119" s="106">
        <f>(C1119-VLOOKUP(G1119,Riders!$A$2:$C$1999,2,FALSE))/365</f>
        <v>26.838356164383562</v>
      </c>
      <c r="J1119">
        <v>4</v>
      </c>
      <c r="K1119">
        <v>1</v>
      </c>
      <c r="L1119" s="33">
        <v>10.122</v>
      </c>
      <c r="M1119" s="107">
        <f>3.6*200/(L1119)</f>
        <v>71.132187314759932</v>
      </c>
      <c r="N1119">
        <v>2</v>
      </c>
      <c r="O1119">
        <v>10.199</v>
      </c>
      <c r="P1119" s="107">
        <f>3.6*200/(O1119)</f>
        <v>70.595156387881161</v>
      </c>
      <c r="Q1119">
        <v>2</v>
      </c>
      <c r="R1119">
        <v>10.695</v>
      </c>
      <c r="S1119" s="107">
        <f>3.6*200/(R1119)</f>
        <v>67.321178120617105</v>
      </c>
    </row>
    <row r="1120" spans="1:19" x14ac:dyDescent="0.35">
      <c r="A1120" s="4" t="s">
        <v>162</v>
      </c>
      <c r="B1120" s="4">
        <v>2022</v>
      </c>
      <c r="C1120" s="99">
        <v>44696</v>
      </c>
      <c r="D1120" s="4" t="s">
        <v>66</v>
      </c>
      <c r="E1120" s="152" t="s">
        <v>64</v>
      </c>
      <c r="F1120" s="145" t="s">
        <v>541</v>
      </c>
      <c r="G1120" t="s">
        <v>101</v>
      </c>
      <c r="H1120" t="s">
        <v>102</v>
      </c>
      <c r="I1120" s="106">
        <f>(C1120-VLOOKUP(G1120,Riders!$A$2:$C$1999,2,FALSE))/365</f>
        <v>23.093150684931508</v>
      </c>
      <c r="J1120">
        <v>1</v>
      </c>
      <c r="K1120">
        <v>1</v>
      </c>
      <c r="L1120" s="33">
        <v>9.9559999999999995</v>
      </c>
      <c r="M1120" s="107">
        <f>3.6*200/(L1120)</f>
        <v>72.318200080353563</v>
      </c>
      <c r="N1120">
        <v>1</v>
      </c>
      <c r="O1120">
        <v>9.9450000000000003</v>
      </c>
      <c r="P1120" s="107">
        <f>3.6*200/(O1120)</f>
        <v>72.398190045248867</v>
      </c>
      <c r="S1120" s="107"/>
    </row>
    <row r="1121" spans="1:19" x14ac:dyDescent="0.35">
      <c r="A1121" s="4" t="s">
        <v>162</v>
      </c>
      <c r="B1121" s="4">
        <v>2022</v>
      </c>
      <c r="C1121" s="99">
        <v>44696</v>
      </c>
      <c r="D1121" s="4" t="s">
        <v>66</v>
      </c>
      <c r="E1121" s="152" t="s">
        <v>64</v>
      </c>
      <c r="F1121" s="145" t="s">
        <v>541</v>
      </c>
      <c r="G1121" t="s">
        <v>22</v>
      </c>
      <c r="H1121" t="s">
        <v>23</v>
      </c>
      <c r="I1121" s="106">
        <f>(C1121-VLOOKUP(G1121,Riders!$A$2:$C$1999,2,FALSE))/365</f>
        <v>29.183561643835617</v>
      </c>
      <c r="J1121">
        <v>2</v>
      </c>
      <c r="K1121">
        <v>2</v>
      </c>
      <c r="L1121">
        <v>10.161999999999999</v>
      </c>
      <c r="M1121" s="107">
        <f>3.6*200/(L1121)</f>
        <v>70.852194449911437</v>
      </c>
      <c r="N1121">
        <v>2</v>
      </c>
      <c r="O1121">
        <v>15.193999999999999</v>
      </c>
      <c r="P1121" s="107">
        <f>3.6*200/(O1121)</f>
        <v>47.387126497301573</v>
      </c>
      <c r="S1121" s="107"/>
    </row>
    <row r="1122" spans="1:19" x14ac:dyDescent="0.35">
      <c r="A1122" s="4" t="s">
        <v>162</v>
      </c>
      <c r="B1122" s="4">
        <v>2022</v>
      </c>
      <c r="C1122" s="99">
        <v>44696</v>
      </c>
      <c r="D1122" s="4" t="s">
        <v>66</v>
      </c>
      <c r="E1122" s="152" t="s">
        <v>64</v>
      </c>
      <c r="F1122" s="145" t="s">
        <v>542</v>
      </c>
      <c r="G1122" t="s">
        <v>112</v>
      </c>
      <c r="H1122" t="s">
        <v>75</v>
      </c>
      <c r="I1122" s="106">
        <f>(C1122-VLOOKUP(G1122,Riders!$A$2:$C$1999,2,FALSE))/365</f>
        <v>25.076712328767123</v>
      </c>
      <c r="J1122">
        <v>3</v>
      </c>
      <c r="K1122">
        <v>1</v>
      </c>
      <c r="L1122">
        <v>10.285</v>
      </c>
      <c r="M1122" s="107">
        <f>3.6*200/(L1122)</f>
        <v>70.004861448711722</v>
      </c>
      <c r="N1122">
        <v>1</v>
      </c>
      <c r="O1122">
        <v>10.315</v>
      </c>
      <c r="P1122" s="107">
        <f>3.6*200/(O1122)</f>
        <v>69.801260300533201</v>
      </c>
      <c r="S1122" s="107"/>
    </row>
    <row r="1123" spans="1:19" x14ac:dyDescent="0.35">
      <c r="A1123" s="4" t="s">
        <v>162</v>
      </c>
      <c r="B1123" s="4">
        <v>2022</v>
      </c>
      <c r="C1123" s="99">
        <v>44696</v>
      </c>
      <c r="D1123" s="4" t="s">
        <v>66</v>
      </c>
      <c r="E1123" s="152" t="s">
        <v>64</v>
      </c>
      <c r="F1123" s="145" t="s">
        <v>542</v>
      </c>
      <c r="G1123" t="s">
        <v>202</v>
      </c>
      <c r="H1123" t="s">
        <v>46</v>
      </c>
      <c r="I1123" s="106">
        <f>(C1123-VLOOKUP(G1123,Riders!$A$2:$C$1999,2,FALSE))/365</f>
        <v>26.838356164383562</v>
      </c>
      <c r="J1123">
        <v>4</v>
      </c>
      <c r="K1123">
        <v>2</v>
      </c>
      <c r="L1123">
        <v>10.49</v>
      </c>
      <c r="M1123" s="107">
        <f>3.6*200/(L1123)</f>
        <v>68.636796949475695</v>
      </c>
      <c r="N1123">
        <v>2</v>
      </c>
      <c r="O1123">
        <v>10.458</v>
      </c>
      <c r="P1123" s="107">
        <f>3.6*200/(O1123)</f>
        <v>68.846815834767639</v>
      </c>
      <c r="S1123" s="107"/>
    </row>
    <row r="1124" spans="1:19" x14ac:dyDescent="0.35">
      <c r="A1124" s="1" t="s">
        <v>139</v>
      </c>
      <c r="B1124" s="1">
        <v>2022</v>
      </c>
      <c r="C1124" s="2">
        <v>44752</v>
      </c>
      <c r="D1124" s="1" t="s">
        <v>66</v>
      </c>
      <c r="E1124" s="146" t="s">
        <v>535</v>
      </c>
      <c r="F1124" s="49">
        <v>1</v>
      </c>
      <c r="G1124" s="49" t="s">
        <v>28</v>
      </c>
      <c r="H1124" s="49" t="s">
        <v>29</v>
      </c>
      <c r="I1124" s="153" t="e">
        <f>(C1124-VLOOKUP(G1124,Riders!$A$2:$C$267,2,FALSE))/365</f>
        <v>#N/A</v>
      </c>
      <c r="J1124" s="49">
        <v>5</v>
      </c>
      <c r="K1124" s="145">
        <v>1</v>
      </c>
      <c r="L1124">
        <v>10.246</v>
      </c>
      <c r="M1124" s="160">
        <f>3.6*200/(L1124)</f>
        <v>70.271325395276207</v>
      </c>
      <c r="P1124" s="145"/>
    </row>
    <row r="1125" spans="1:19" x14ac:dyDescent="0.35">
      <c r="A1125" s="1" t="s">
        <v>139</v>
      </c>
      <c r="B1125" s="1">
        <v>2022</v>
      </c>
      <c r="C1125" s="2">
        <v>44752</v>
      </c>
      <c r="D1125" s="1" t="s">
        <v>66</v>
      </c>
      <c r="E1125" s="146" t="s">
        <v>535</v>
      </c>
      <c r="F1125" s="49">
        <v>1</v>
      </c>
      <c r="G1125" s="49" t="s">
        <v>148</v>
      </c>
      <c r="H1125" s="49" t="s">
        <v>56</v>
      </c>
      <c r="I1125" s="153" t="e">
        <f>(C1125-VLOOKUP(G1125,Riders!$A$2:$C$267,2,FALSE))/365</f>
        <v>#N/A</v>
      </c>
      <c r="J1125" s="49">
        <v>28</v>
      </c>
      <c r="K1125" s="145">
        <v>2</v>
      </c>
      <c r="L1125">
        <v>10.397</v>
      </c>
      <c r="M1125" s="160">
        <f>3.6*200/(L1125)</f>
        <v>69.250745407329035</v>
      </c>
      <c r="P1125" s="145"/>
    </row>
    <row r="1126" spans="1:19" x14ac:dyDescent="0.35">
      <c r="A1126" s="1" t="s">
        <v>139</v>
      </c>
      <c r="B1126" s="1">
        <v>2022</v>
      </c>
      <c r="C1126" s="2">
        <v>44752</v>
      </c>
      <c r="D1126" s="1" t="s">
        <v>66</v>
      </c>
      <c r="E1126" s="146" t="s">
        <v>535</v>
      </c>
      <c r="F1126" s="49">
        <v>2</v>
      </c>
      <c r="G1126" s="49" t="s">
        <v>108</v>
      </c>
      <c r="H1126" s="49" t="s">
        <v>109</v>
      </c>
      <c r="I1126" s="153" t="e">
        <f>(C1126-VLOOKUP(G1126,Riders!$A$2:$C$267,2,FALSE))/365</f>
        <v>#N/A</v>
      </c>
      <c r="J1126" s="49">
        <v>9</v>
      </c>
      <c r="K1126" s="145">
        <v>1</v>
      </c>
      <c r="L1126">
        <v>10.554</v>
      </c>
      <c r="M1126" s="160">
        <f>3.6*200/(L1126)</f>
        <v>68.22057987492893</v>
      </c>
      <c r="P1126" s="145"/>
    </row>
    <row r="1127" spans="1:19" x14ac:dyDescent="0.35">
      <c r="A1127" s="1" t="s">
        <v>139</v>
      </c>
      <c r="B1127" s="1">
        <v>2022</v>
      </c>
      <c r="C1127" s="2">
        <v>44752</v>
      </c>
      <c r="D1127" s="1" t="s">
        <v>66</v>
      </c>
      <c r="E1127" s="146" t="s">
        <v>535</v>
      </c>
      <c r="F1127" s="49">
        <v>2</v>
      </c>
      <c r="G1127" s="49" t="s">
        <v>94</v>
      </c>
      <c r="H1127" s="49" t="s">
        <v>95</v>
      </c>
      <c r="I1127" s="153">
        <f>(C1127-VLOOKUP(G1127,Riders!$A$2:$C$267,2,FALSE))/365</f>
        <v>27.536986301369861</v>
      </c>
      <c r="J1127" s="49">
        <v>27</v>
      </c>
      <c r="K1127" s="145">
        <v>2</v>
      </c>
      <c r="L1127">
        <v>10.63</v>
      </c>
      <c r="M1127" s="160">
        <f>3.6*200/(L1127)</f>
        <v>67.732831608654749</v>
      </c>
      <c r="P1127" s="145"/>
    </row>
    <row r="1128" spans="1:19" x14ac:dyDescent="0.35">
      <c r="A1128" s="1" t="s">
        <v>139</v>
      </c>
      <c r="B1128" s="1">
        <v>2022</v>
      </c>
      <c r="C1128" s="2">
        <v>44752</v>
      </c>
      <c r="D1128" s="1" t="s">
        <v>66</v>
      </c>
      <c r="E1128" s="146" t="s">
        <v>535</v>
      </c>
      <c r="F1128" s="49">
        <v>3</v>
      </c>
      <c r="G1128" s="49" t="s">
        <v>105</v>
      </c>
      <c r="H1128" s="49" t="s">
        <v>39</v>
      </c>
      <c r="I1128" s="153">
        <f>(C1128-VLOOKUP(G1128,Riders!$A$2:$C$267,2,FALSE))/365</f>
        <v>23.526027397260275</v>
      </c>
      <c r="J1128" s="49">
        <v>6</v>
      </c>
      <c r="K1128" s="145">
        <v>1</v>
      </c>
      <c r="L1128">
        <v>10.512</v>
      </c>
      <c r="M1128" s="160">
        <f>3.6*200/(L1128)</f>
        <v>68.493150684931507</v>
      </c>
      <c r="P1128" s="145"/>
    </row>
    <row r="1129" spans="1:19" x14ac:dyDescent="0.35">
      <c r="A1129" s="1" t="s">
        <v>139</v>
      </c>
      <c r="B1129" s="1">
        <v>2022</v>
      </c>
      <c r="C1129" s="2">
        <v>44752</v>
      </c>
      <c r="D1129" s="1" t="s">
        <v>66</v>
      </c>
      <c r="E1129" s="146" t="s">
        <v>535</v>
      </c>
      <c r="F1129" s="49">
        <v>3</v>
      </c>
      <c r="G1129" s="49" t="s">
        <v>55</v>
      </c>
      <c r="H1129" s="49" t="s">
        <v>56</v>
      </c>
      <c r="I1129" s="153" t="e">
        <f>(C1129-VLOOKUP(G1129,Riders!$A$2:$C$267,2,FALSE))/365</f>
        <v>#N/A</v>
      </c>
      <c r="J1129" s="49">
        <v>26</v>
      </c>
      <c r="K1129" s="145">
        <v>2</v>
      </c>
      <c r="L1129">
        <v>10.753</v>
      </c>
      <c r="M1129" s="160">
        <f>3.6*200/(L1129)</f>
        <v>66.958058216311727</v>
      </c>
      <c r="P1129" s="145"/>
    </row>
    <row r="1130" spans="1:19" x14ac:dyDescent="0.35">
      <c r="A1130" s="1" t="s">
        <v>139</v>
      </c>
      <c r="B1130" s="1">
        <v>2022</v>
      </c>
      <c r="C1130" s="2">
        <v>44752</v>
      </c>
      <c r="D1130" s="1" t="s">
        <v>66</v>
      </c>
      <c r="E1130" s="146" t="s">
        <v>535</v>
      </c>
      <c r="F1130" s="49">
        <v>4</v>
      </c>
      <c r="G1130" s="49" t="s">
        <v>26</v>
      </c>
      <c r="H1130" s="49" t="s">
        <v>27</v>
      </c>
      <c r="I1130" s="153">
        <f>(C1130-VLOOKUP(G1130,Riders!$A$2:$C$267,2,FALSE))/365</f>
        <v>24.797260273972604</v>
      </c>
      <c r="J1130" s="49">
        <v>7</v>
      </c>
      <c r="K1130" s="145">
        <v>1</v>
      </c>
      <c r="L1130">
        <v>11.048</v>
      </c>
      <c r="M1130" s="160">
        <f>3.6*200/(L1130)</f>
        <v>65.170166545981175</v>
      </c>
      <c r="P1130" s="145"/>
    </row>
    <row r="1131" spans="1:19" x14ac:dyDescent="0.35">
      <c r="A1131" s="1" t="s">
        <v>139</v>
      </c>
      <c r="B1131" s="1">
        <v>2022</v>
      </c>
      <c r="C1131" s="2">
        <v>44752</v>
      </c>
      <c r="D1131" s="1" t="s">
        <v>66</v>
      </c>
      <c r="E1131" s="146" t="s">
        <v>535</v>
      </c>
      <c r="F1131" s="49">
        <v>4</v>
      </c>
      <c r="G1131" s="49" t="s">
        <v>141</v>
      </c>
      <c r="H1131" s="49" t="s">
        <v>142</v>
      </c>
      <c r="I1131" s="153">
        <f>(C1131-VLOOKUP(G1131,Riders!$A$2:$C$267,2,FALSE))/365</f>
        <v>28.512328767123286</v>
      </c>
      <c r="J1131" s="49">
        <v>25</v>
      </c>
      <c r="K1131" s="145">
        <v>2</v>
      </c>
      <c r="L1131">
        <v>11.275</v>
      </c>
      <c r="M1131" s="160">
        <f>3.6*200/(L1131)</f>
        <v>63.85809312638581</v>
      </c>
      <c r="P1131" s="145"/>
    </row>
    <row r="1132" spans="1:19" x14ac:dyDescent="0.35">
      <c r="A1132" s="1" t="s">
        <v>139</v>
      </c>
      <c r="B1132" s="1">
        <v>2022</v>
      </c>
      <c r="C1132" s="2">
        <v>44752</v>
      </c>
      <c r="D1132" s="1" t="s">
        <v>66</v>
      </c>
      <c r="E1132" s="146" t="s">
        <v>535</v>
      </c>
      <c r="F1132" s="49">
        <v>5</v>
      </c>
      <c r="G1132" s="49" t="s">
        <v>38</v>
      </c>
      <c r="H1132" s="49" t="s">
        <v>39</v>
      </c>
      <c r="I1132" s="153">
        <f>(C1132-VLOOKUP(G1132,Riders!$A$2:$C$267,2,FALSE))/365</f>
        <v>21.463013698630139</v>
      </c>
      <c r="J1132" s="49">
        <v>10</v>
      </c>
      <c r="K1132" s="145">
        <v>1</v>
      </c>
      <c r="L1132">
        <v>10.353999999999999</v>
      </c>
      <c r="M1132" s="160">
        <f>3.6*200/(L1132)</f>
        <v>69.538342669499713</v>
      </c>
      <c r="P1132" s="145"/>
    </row>
    <row r="1133" spans="1:19" x14ac:dyDescent="0.35">
      <c r="A1133" s="1" t="s">
        <v>139</v>
      </c>
      <c r="B1133" s="1">
        <v>2022</v>
      </c>
      <c r="C1133" s="2">
        <v>44752</v>
      </c>
      <c r="D1133" s="1" t="s">
        <v>66</v>
      </c>
      <c r="E1133" s="146" t="s">
        <v>535</v>
      </c>
      <c r="F1133" s="49">
        <v>5</v>
      </c>
      <c r="G1133" s="49" t="s">
        <v>59</v>
      </c>
      <c r="H1133" s="49" t="s">
        <v>37</v>
      </c>
      <c r="I1133" s="153">
        <f>(C1133-VLOOKUP(G1133,Riders!$A$2:$C$267,2,FALSE))/365</f>
        <v>28.660273972602738</v>
      </c>
      <c r="J1133" s="49">
        <v>24</v>
      </c>
      <c r="K1133" s="145">
        <v>2</v>
      </c>
      <c r="L1133">
        <v>10.603999999999999</v>
      </c>
      <c r="M1133" s="160">
        <f>3.6*200/(L1133)</f>
        <v>67.898906073179944</v>
      </c>
      <c r="P1133" s="145"/>
    </row>
    <row r="1134" spans="1:19" x14ac:dyDescent="0.35">
      <c r="A1134" s="1" t="s">
        <v>139</v>
      </c>
      <c r="B1134" s="1">
        <v>2022</v>
      </c>
      <c r="C1134" s="2">
        <v>44752</v>
      </c>
      <c r="D1134" s="1" t="s">
        <v>66</v>
      </c>
      <c r="E1134" s="146" t="s">
        <v>535</v>
      </c>
      <c r="F1134" s="49">
        <v>6</v>
      </c>
      <c r="G1134" s="49" t="s">
        <v>129</v>
      </c>
      <c r="H1134" s="49" t="s">
        <v>35</v>
      </c>
      <c r="I1134" s="153" t="e">
        <f>(C1134-VLOOKUP(G1134,Riders!$A$2:$C$267,2,FALSE))/365</f>
        <v>#N/A</v>
      </c>
      <c r="J1134" s="49">
        <v>11</v>
      </c>
      <c r="K1134" s="145">
        <v>1</v>
      </c>
      <c r="L1134">
        <v>10.382999999999999</v>
      </c>
      <c r="M1134" s="160">
        <f>3.6*200/(L1134)</f>
        <v>69.344120196475018</v>
      </c>
      <c r="P1134" s="145"/>
    </row>
    <row r="1135" spans="1:19" x14ac:dyDescent="0.35">
      <c r="A1135" s="1" t="s">
        <v>139</v>
      </c>
      <c r="B1135" s="1">
        <v>2022</v>
      </c>
      <c r="C1135" s="2">
        <v>44752</v>
      </c>
      <c r="D1135" s="1" t="s">
        <v>66</v>
      </c>
      <c r="E1135" s="146" t="s">
        <v>535</v>
      </c>
      <c r="F1135" s="49">
        <v>6</v>
      </c>
      <c r="G1135" s="49" t="s">
        <v>158</v>
      </c>
      <c r="H1135" s="49" t="s">
        <v>145</v>
      </c>
      <c r="I1135" s="153" t="e">
        <f>(C1135-VLOOKUP(G1135,Riders!$A$2:$C$267,2,FALSE))/365</f>
        <v>#N/A</v>
      </c>
      <c r="J1135" s="49">
        <v>23</v>
      </c>
      <c r="K1135" s="145">
        <v>2</v>
      </c>
      <c r="L1135">
        <v>10.575999999999999</v>
      </c>
      <c r="M1135" s="160">
        <f>3.6*200/(L1135)</f>
        <v>68.07866868381241</v>
      </c>
      <c r="P1135" s="145"/>
    </row>
    <row r="1136" spans="1:19" x14ac:dyDescent="0.35">
      <c r="A1136" s="1" t="s">
        <v>139</v>
      </c>
      <c r="B1136" s="1">
        <v>2022</v>
      </c>
      <c r="C1136" s="2">
        <v>44752</v>
      </c>
      <c r="D1136" s="1" t="s">
        <v>66</v>
      </c>
      <c r="E1136" s="146" t="s">
        <v>535</v>
      </c>
      <c r="F1136" s="49">
        <v>7</v>
      </c>
      <c r="G1136" s="49" t="s">
        <v>50</v>
      </c>
      <c r="H1136" s="49" t="s">
        <v>44</v>
      </c>
      <c r="I1136" s="153">
        <f>(C1136-VLOOKUP(G1136,Riders!$A$2:$C$267,2,FALSE))/365</f>
        <v>27.991780821917807</v>
      </c>
      <c r="J1136" s="49">
        <v>8</v>
      </c>
      <c r="K1136" s="145">
        <v>1</v>
      </c>
      <c r="L1136">
        <v>10.156000000000001</v>
      </c>
      <c r="M1136" s="160">
        <f>3.6*200/(L1136)</f>
        <v>70.894052776683736</v>
      </c>
      <c r="P1136" s="145"/>
    </row>
    <row r="1137" spans="1:16" x14ac:dyDescent="0.35">
      <c r="A1137" s="1" t="s">
        <v>139</v>
      </c>
      <c r="B1137" s="1">
        <v>2022</v>
      </c>
      <c r="C1137" s="2">
        <v>44752</v>
      </c>
      <c r="D1137" s="1" t="s">
        <v>66</v>
      </c>
      <c r="E1137" s="146" t="s">
        <v>535</v>
      </c>
      <c r="F1137" s="49">
        <v>7</v>
      </c>
      <c r="G1137" s="49" t="s">
        <v>232</v>
      </c>
      <c r="H1137" s="49" t="s">
        <v>212</v>
      </c>
      <c r="I1137" s="153" t="e">
        <f>(C1137-VLOOKUP(G1137,Riders!$A$2:$C$267,2,FALSE))/365</f>
        <v>#N/A</v>
      </c>
      <c r="J1137" s="49">
        <v>22</v>
      </c>
      <c r="K1137" s="145">
        <v>2</v>
      </c>
      <c r="L1137">
        <v>10.517000000000001</v>
      </c>
      <c r="M1137" s="160">
        <f>3.6*200/(L1137)</f>
        <v>68.460587620043725</v>
      </c>
      <c r="P1137" s="145"/>
    </row>
    <row r="1138" spans="1:16" x14ac:dyDescent="0.35">
      <c r="A1138" s="1" t="s">
        <v>139</v>
      </c>
      <c r="B1138" s="1">
        <v>2022</v>
      </c>
      <c r="C1138" s="2">
        <v>44752</v>
      </c>
      <c r="D1138" s="1" t="s">
        <v>66</v>
      </c>
      <c r="E1138" s="146" t="s">
        <v>535</v>
      </c>
      <c r="F1138" s="49">
        <v>8</v>
      </c>
      <c r="G1138" s="49" t="s">
        <v>110</v>
      </c>
      <c r="H1138" s="49" t="s">
        <v>58</v>
      </c>
      <c r="I1138" s="153">
        <f>(C1138-VLOOKUP(G1138,Riders!$A$2:$C$267,2,FALSE))/365</f>
        <v>24.252054794520546</v>
      </c>
      <c r="J1138" s="49">
        <v>16</v>
      </c>
      <c r="K1138" s="145">
        <v>1</v>
      </c>
      <c r="L1138">
        <v>10.369</v>
      </c>
      <c r="M1138" s="160">
        <f>3.6*200/(L1138)</f>
        <v>69.437747130870861</v>
      </c>
      <c r="P1138" s="145"/>
    </row>
    <row r="1139" spans="1:16" x14ac:dyDescent="0.35">
      <c r="A1139" s="1" t="s">
        <v>139</v>
      </c>
      <c r="B1139" s="1">
        <v>2022</v>
      </c>
      <c r="C1139" s="2">
        <v>44752</v>
      </c>
      <c r="D1139" s="1" t="s">
        <v>66</v>
      </c>
      <c r="E1139" s="146" t="s">
        <v>535</v>
      </c>
      <c r="F1139" s="49">
        <v>8</v>
      </c>
      <c r="G1139" s="49" t="s">
        <v>115</v>
      </c>
      <c r="H1139" s="49" t="s">
        <v>116</v>
      </c>
      <c r="I1139" s="153">
        <f>(C1139-VLOOKUP(G1139,Riders!$A$2:$C$267,2,FALSE))/365</f>
        <v>27.413698630136988</v>
      </c>
      <c r="J1139" s="49">
        <v>17</v>
      </c>
      <c r="K1139" s="145">
        <v>2</v>
      </c>
      <c r="L1139">
        <v>10.430999999999999</v>
      </c>
      <c r="M1139" s="160">
        <f>3.6*200/(L1139)</f>
        <v>69.02502157031924</v>
      </c>
      <c r="P1139" s="145"/>
    </row>
    <row r="1140" spans="1:16" x14ac:dyDescent="0.35">
      <c r="A1140" s="1" t="s">
        <v>139</v>
      </c>
      <c r="B1140" s="1">
        <v>2022</v>
      </c>
      <c r="C1140" s="2">
        <v>44752</v>
      </c>
      <c r="D1140" s="1" t="s">
        <v>66</v>
      </c>
      <c r="E1140" s="146" t="s">
        <v>535</v>
      </c>
      <c r="F1140" s="49">
        <v>9</v>
      </c>
      <c r="G1140" s="49" t="s">
        <v>144</v>
      </c>
      <c r="H1140" s="49" t="s">
        <v>145</v>
      </c>
      <c r="I1140" s="153" t="e">
        <f>(C1140-VLOOKUP(G1140,Riders!$A$2:$C$267,2,FALSE))/365</f>
        <v>#N/A</v>
      </c>
      <c r="J1140" s="49">
        <v>15</v>
      </c>
      <c r="K1140" s="145">
        <v>1</v>
      </c>
      <c r="L1140">
        <v>10.686</v>
      </c>
      <c r="M1140" s="160">
        <f>3.6*200/(L1140)</f>
        <v>67.377877596855697</v>
      </c>
      <c r="P1140" s="145"/>
    </row>
    <row r="1141" spans="1:16" x14ac:dyDescent="0.35">
      <c r="A1141" s="1" t="s">
        <v>139</v>
      </c>
      <c r="B1141" s="1">
        <v>2022</v>
      </c>
      <c r="C1141" s="2">
        <v>44752</v>
      </c>
      <c r="D1141" s="1" t="s">
        <v>66</v>
      </c>
      <c r="E1141" s="146" t="s">
        <v>535</v>
      </c>
      <c r="F1141" s="49">
        <v>9</v>
      </c>
      <c r="G1141" s="49" t="s">
        <v>57</v>
      </c>
      <c r="H1141" s="49" t="s">
        <v>58</v>
      </c>
      <c r="I1141" s="153">
        <f>(C1141-VLOOKUP(G1141,Riders!$A$2:$C$267,2,FALSE))/365</f>
        <v>22.493150684931507</v>
      </c>
      <c r="J1141" s="49">
        <v>18</v>
      </c>
      <c r="K1141" s="145">
        <v>2</v>
      </c>
      <c r="L1141">
        <v>10.712999999999999</v>
      </c>
      <c r="M1141" s="160">
        <f>3.6*200/(L1141)</f>
        <v>67.208064967796147</v>
      </c>
      <c r="P1141" s="145"/>
    </row>
    <row r="1142" spans="1:16" x14ac:dyDescent="0.35">
      <c r="A1142" s="1" t="s">
        <v>139</v>
      </c>
      <c r="B1142" s="1">
        <v>2022</v>
      </c>
      <c r="C1142" s="2">
        <v>44752</v>
      </c>
      <c r="D1142" s="1" t="s">
        <v>66</v>
      </c>
      <c r="E1142" s="146" t="s">
        <v>535</v>
      </c>
      <c r="F1142" s="49">
        <v>10</v>
      </c>
      <c r="G1142" s="49" t="s">
        <v>49</v>
      </c>
      <c r="H1142" s="49" t="s">
        <v>722</v>
      </c>
      <c r="I1142" s="153">
        <f>(C1142-VLOOKUP(G1142,Riders!$A$2:$C$267,2,FALSE))/365</f>
        <v>21.624657534246577</v>
      </c>
      <c r="J1142" s="49">
        <v>12</v>
      </c>
      <c r="K1142" s="145">
        <v>1</v>
      </c>
      <c r="L1142">
        <v>10.409000000000001</v>
      </c>
      <c r="M1142" s="160">
        <f>3.6*200/(L1142)</f>
        <v>69.170909789605147</v>
      </c>
      <c r="P1142" s="145"/>
    </row>
    <row r="1143" spans="1:16" x14ac:dyDescent="0.35">
      <c r="A1143" s="1" t="s">
        <v>139</v>
      </c>
      <c r="B1143" s="1">
        <v>2022</v>
      </c>
      <c r="C1143" s="2">
        <v>44752</v>
      </c>
      <c r="D1143" s="1" t="s">
        <v>66</v>
      </c>
      <c r="E1143" s="146" t="s">
        <v>535</v>
      </c>
      <c r="F1143" s="49">
        <v>10</v>
      </c>
      <c r="G1143" s="49" t="s">
        <v>143</v>
      </c>
      <c r="H1143" s="49" t="s">
        <v>95</v>
      </c>
      <c r="I1143" s="153">
        <f>(C1143-VLOOKUP(G1143,Riders!$A$2:$C$267,2,FALSE))/365</f>
        <v>27.271232876712329</v>
      </c>
      <c r="J1143" s="49">
        <v>21</v>
      </c>
      <c r="K1143" s="145">
        <v>2</v>
      </c>
      <c r="L1143">
        <v>10.429</v>
      </c>
      <c r="M1143" s="160">
        <f>3.6*200/(L1143)</f>
        <v>69.038258701697188</v>
      </c>
      <c r="P1143" s="145"/>
    </row>
    <row r="1144" spans="1:16" x14ac:dyDescent="0.35">
      <c r="A1144" s="1" t="s">
        <v>139</v>
      </c>
      <c r="B1144" s="1">
        <v>2022</v>
      </c>
      <c r="C1144" s="2">
        <v>44752</v>
      </c>
      <c r="D1144" s="1" t="s">
        <v>66</v>
      </c>
      <c r="E1144" s="146" t="s">
        <v>535</v>
      </c>
      <c r="F1144" s="49">
        <v>11</v>
      </c>
      <c r="G1144" s="49" t="s">
        <v>136</v>
      </c>
      <c r="H1144" s="49" t="s">
        <v>35</v>
      </c>
      <c r="I1144" s="153" t="e">
        <f>(C1144-VLOOKUP(G1144,Riders!$A$2:$C$267,2,FALSE))/365</f>
        <v>#N/A</v>
      </c>
      <c r="J1144" s="49">
        <v>13</v>
      </c>
      <c r="K1144" s="145">
        <v>1</v>
      </c>
      <c r="L1144">
        <v>10.417999999999999</v>
      </c>
      <c r="M1144" s="160">
        <f>3.6*200/(L1144)</f>
        <v>69.111153772317152</v>
      </c>
      <c r="P1144" s="145"/>
    </row>
    <row r="1145" spans="1:16" x14ac:dyDescent="0.35">
      <c r="A1145" s="1" t="s">
        <v>139</v>
      </c>
      <c r="B1145" s="1">
        <v>2022</v>
      </c>
      <c r="C1145" s="2">
        <v>44752</v>
      </c>
      <c r="D1145" s="1" t="s">
        <v>66</v>
      </c>
      <c r="E1145" s="146" t="s">
        <v>535</v>
      </c>
      <c r="F1145" s="49">
        <v>11</v>
      </c>
      <c r="G1145" s="49" t="s">
        <v>36</v>
      </c>
      <c r="H1145" s="49" t="s">
        <v>37</v>
      </c>
      <c r="I1145" s="153">
        <f>(C1145-VLOOKUP(G1145,Riders!$A$2:$C$267,2,FALSE))/365</f>
        <v>24.134246575342466</v>
      </c>
      <c r="J1145" s="49">
        <v>20</v>
      </c>
      <c r="K1145" s="145">
        <v>2</v>
      </c>
      <c r="L1145">
        <v>10.536</v>
      </c>
      <c r="M1145" s="160">
        <f>3.6*200/(L1145)</f>
        <v>68.337129840546694</v>
      </c>
      <c r="P1145" s="145"/>
    </row>
    <row r="1146" spans="1:16" x14ac:dyDescent="0.35">
      <c r="A1146" s="1" t="s">
        <v>139</v>
      </c>
      <c r="B1146" s="1">
        <v>2022</v>
      </c>
      <c r="C1146" s="2">
        <v>44752</v>
      </c>
      <c r="D1146" s="1" t="s">
        <v>66</v>
      </c>
      <c r="E1146" s="146" t="s">
        <v>535</v>
      </c>
      <c r="F1146" s="49">
        <v>12</v>
      </c>
      <c r="G1146" s="49" t="s">
        <v>103</v>
      </c>
      <c r="H1146" s="49" t="s">
        <v>104</v>
      </c>
      <c r="I1146" s="153" t="e">
        <f>(C1146-VLOOKUP(G1146,Riders!$A$2:$C$267,2,FALSE))/365</f>
        <v>#N/A</v>
      </c>
      <c r="J1146" s="49">
        <v>14</v>
      </c>
      <c r="K1146" s="145">
        <v>1</v>
      </c>
      <c r="L1146">
        <v>10.416</v>
      </c>
      <c r="M1146" s="160">
        <f>3.6*200/(L1146)</f>
        <v>69.124423963133637</v>
      </c>
      <c r="P1146" s="145"/>
    </row>
    <row r="1147" spans="1:16" x14ac:dyDescent="0.35">
      <c r="A1147" s="1" t="s">
        <v>139</v>
      </c>
      <c r="B1147" s="1">
        <v>2022</v>
      </c>
      <c r="C1147" s="2">
        <v>44752</v>
      </c>
      <c r="D1147" s="1" t="s">
        <v>66</v>
      </c>
      <c r="E1147" s="146" t="s">
        <v>535</v>
      </c>
      <c r="F1147" s="49">
        <v>12</v>
      </c>
      <c r="G1147" s="49" t="s">
        <v>32</v>
      </c>
      <c r="H1147" s="49" t="s">
        <v>33</v>
      </c>
      <c r="I1147" s="153">
        <f>(C1147-VLOOKUP(G1147,Riders!$A$2:$C$267,2,FALSE))/365</f>
        <v>20.663013698630138</v>
      </c>
      <c r="J1147" s="49">
        <v>19</v>
      </c>
      <c r="K1147" s="145">
        <v>2</v>
      </c>
      <c r="L1147">
        <v>10.452</v>
      </c>
      <c r="M1147" s="160">
        <f>3.6*200/(L1147)</f>
        <v>68.886337543053955</v>
      </c>
      <c r="P1147" s="145"/>
    </row>
    <row r="1148" spans="1:16" x14ac:dyDescent="0.35">
      <c r="A1148" s="13" t="s">
        <v>139</v>
      </c>
      <c r="B1148" s="13">
        <v>2022</v>
      </c>
      <c r="C1148" s="20">
        <v>44752</v>
      </c>
      <c r="D1148" s="13" t="s">
        <v>66</v>
      </c>
      <c r="E1148" s="147" t="s">
        <v>538</v>
      </c>
      <c r="F1148" s="52">
        <v>1</v>
      </c>
      <c r="G1148" s="52" t="s">
        <v>92</v>
      </c>
      <c r="H1148" s="52" t="s">
        <v>23</v>
      </c>
      <c r="I1148" s="154">
        <f>(C1148-VLOOKUP(G1148,Riders!$A$2:$C$267,2,FALSE))/365</f>
        <v>25.339726027397262</v>
      </c>
      <c r="J1148" s="52">
        <v>2</v>
      </c>
      <c r="K1148" s="145">
        <v>1</v>
      </c>
      <c r="L1148">
        <v>10.231</v>
      </c>
      <c r="M1148" s="160">
        <f>3.6*200/(L1148)</f>
        <v>70.374352458215228</v>
      </c>
      <c r="P1148" s="145"/>
    </row>
    <row r="1149" spans="1:16" x14ac:dyDescent="0.35">
      <c r="A1149" s="13" t="s">
        <v>139</v>
      </c>
      <c r="B1149" s="13">
        <v>2022</v>
      </c>
      <c r="C1149" s="20">
        <v>44752</v>
      </c>
      <c r="D1149" s="13" t="s">
        <v>66</v>
      </c>
      <c r="E1149" s="147" t="s">
        <v>538</v>
      </c>
      <c r="F1149" s="52">
        <v>1</v>
      </c>
      <c r="G1149" s="52" t="s">
        <v>103</v>
      </c>
      <c r="H1149" s="52" t="s">
        <v>104</v>
      </c>
      <c r="I1149" s="154" t="e">
        <f>(C1149-VLOOKUP(G1149,Riders!$A$2:$C$267,2,FALSE))/365</f>
        <v>#N/A</v>
      </c>
      <c r="J1149" s="52">
        <v>14</v>
      </c>
      <c r="K1149" s="145">
        <v>2</v>
      </c>
      <c r="L1149">
        <v>10.599</v>
      </c>
      <c r="M1149" s="160">
        <f>3.6*200/(L1149)</f>
        <v>67.93093688083782</v>
      </c>
      <c r="P1149" s="145"/>
    </row>
    <row r="1150" spans="1:16" x14ac:dyDescent="0.35">
      <c r="A1150" s="13" t="s">
        <v>139</v>
      </c>
      <c r="B1150" s="13">
        <v>2022</v>
      </c>
      <c r="C1150" s="20">
        <v>44752</v>
      </c>
      <c r="D1150" s="13" t="s">
        <v>66</v>
      </c>
      <c r="E1150" s="147" t="s">
        <v>538</v>
      </c>
      <c r="F1150" s="52">
        <v>2</v>
      </c>
      <c r="G1150" s="52" t="s">
        <v>128</v>
      </c>
      <c r="H1150" s="52" t="s">
        <v>104</v>
      </c>
      <c r="I1150" s="154">
        <f>(C1150-VLOOKUP(G1150,Riders!$A$2:$C$267,2,FALSE))/365</f>
        <v>23.81095890410959</v>
      </c>
      <c r="J1150" s="52">
        <v>1</v>
      </c>
      <c r="K1150" s="145">
        <v>1</v>
      </c>
      <c r="L1150">
        <v>10.082000000000001</v>
      </c>
      <c r="M1150" s="160">
        <f>3.6*200/(L1150)</f>
        <v>71.41440190438405</v>
      </c>
      <c r="P1150" s="145"/>
    </row>
    <row r="1151" spans="1:16" x14ac:dyDescent="0.35">
      <c r="A1151" s="13" t="s">
        <v>139</v>
      </c>
      <c r="B1151" s="13">
        <v>2022</v>
      </c>
      <c r="C1151" s="20">
        <v>44752</v>
      </c>
      <c r="D1151" s="13" t="s">
        <v>66</v>
      </c>
      <c r="E1151" s="147" t="s">
        <v>538</v>
      </c>
      <c r="F1151" s="52">
        <v>2</v>
      </c>
      <c r="G1151" s="52" t="s">
        <v>136</v>
      </c>
      <c r="H1151" s="52" t="s">
        <v>35</v>
      </c>
      <c r="I1151" s="154" t="e">
        <f>(C1151-VLOOKUP(G1151,Riders!$A$2:$C$267,2,FALSE))/365</f>
        <v>#N/A</v>
      </c>
      <c r="J1151" s="52">
        <v>13</v>
      </c>
      <c r="K1151" s="145">
        <v>2</v>
      </c>
      <c r="L1151">
        <v>10.226000000000001</v>
      </c>
      <c r="M1151" s="160">
        <f>3.6*200/(L1151)</f>
        <v>70.408761979268519</v>
      </c>
      <c r="P1151" s="145"/>
    </row>
    <row r="1152" spans="1:16" x14ac:dyDescent="0.35">
      <c r="A1152" s="13" t="s">
        <v>139</v>
      </c>
      <c r="B1152" s="13">
        <v>2022</v>
      </c>
      <c r="C1152" s="20">
        <v>44752</v>
      </c>
      <c r="D1152" s="13" t="s">
        <v>66</v>
      </c>
      <c r="E1152" s="147" t="s">
        <v>538</v>
      </c>
      <c r="F1152" s="52">
        <v>3</v>
      </c>
      <c r="G1152" s="52" t="s">
        <v>22</v>
      </c>
      <c r="H1152" s="52" t="s">
        <v>23</v>
      </c>
      <c r="I1152" s="154">
        <f>(C1152-VLOOKUP(G1152,Riders!$A$2:$C$267,2,FALSE))/365</f>
        <v>29.336986301369862</v>
      </c>
      <c r="J1152" s="52">
        <v>3</v>
      </c>
      <c r="K1152" s="145">
        <v>1</v>
      </c>
      <c r="L1152">
        <v>10.192</v>
      </c>
      <c r="M1152" s="160">
        <f>3.6*200/(L1152)</f>
        <v>70.643642072213495</v>
      </c>
      <c r="P1152" s="145"/>
    </row>
    <row r="1153" spans="1:19" x14ac:dyDescent="0.35">
      <c r="A1153" s="13" t="s">
        <v>139</v>
      </c>
      <c r="B1153" s="13">
        <v>2022</v>
      </c>
      <c r="C1153" s="20">
        <v>44752</v>
      </c>
      <c r="D1153" s="13" t="s">
        <v>66</v>
      </c>
      <c r="E1153" s="147" t="s">
        <v>538</v>
      </c>
      <c r="F1153" s="52">
        <v>3</v>
      </c>
      <c r="G1153" s="52" t="s">
        <v>49</v>
      </c>
      <c r="H1153" s="52" t="s">
        <v>722</v>
      </c>
      <c r="I1153" s="154">
        <f>(C1153-VLOOKUP(G1153,Riders!$A$2:$C$267,2,FALSE))/365</f>
        <v>21.624657534246577</v>
      </c>
      <c r="J1153" s="52">
        <v>12</v>
      </c>
      <c r="K1153" s="145">
        <v>2</v>
      </c>
      <c r="L1153">
        <v>10.416</v>
      </c>
      <c r="M1153" s="160">
        <f>3.6*200/(L1153)</f>
        <v>69.124423963133637</v>
      </c>
      <c r="P1153" s="145"/>
    </row>
    <row r="1154" spans="1:19" x14ac:dyDescent="0.35">
      <c r="A1154" s="13" t="s">
        <v>139</v>
      </c>
      <c r="B1154" s="13">
        <v>2022</v>
      </c>
      <c r="C1154" s="20">
        <v>44752</v>
      </c>
      <c r="D1154" s="13" t="s">
        <v>66</v>
      </c>
      <c r="E1154" s="147" t="s">
        <v>538</v>
      </c>
      <c r="F1154" s="52">
        <v>4</v>
      </c>
      <c r="G1154" s="52" t="s">
        <v>43</v>
      </c>
      <c r="H1154" s="52" t="s">
        <v>44</v>
      </c>
      <c r="I1154" s="154">
        <f>(C1154-VLOOKUP(G1154,Riders!$A$2:$C$267,2,FALSE))/365</f>
        <v>21.791780821917808</v>
      </c>
      <c r="J1154" s="52">
        <v>4</v>
      </c>
      <c r="K1154" s="145">
        <v>1</v>
      </c>
      <c r="L1154">
        <v>10.177</v>
      </c>
      <c r="M1154" s="160">
        <f>3.6*200/(L1154)</f>
        <v>70.747764567161255</v>
      </c>
      <c r="P1154" s="145"/>
    </row>
    <row r="1155" spans="1:19" x14ac:dyDescent="0.35">
      <c r="A1155" s="13" t="s">
        <v>139</v>
      </c>
      <c r="B1155" s="13">
        <v>2022</v>
      </c>
      <c r="C1155" s="20">
        <v>44752</v>
      </c>
      <c r="D1155" s="13" t="s">
        <v>66</v>
      </c>
      <c r="E1155" s="147" t="s">
        <v>538</v>
      </c>
      <c r="F1155" s="52">
        <v>4</v>
      </c>
      <c r="G1155" s="52" t="s">
        <v>144</v>
      </c>
      <c r="H1155" s="52" t="s">
        <v>145</v>
      </c>
      <c r="I1155" s="154" t="e">
        <f>(C1155-VLOOKUP(G1155,Riders!$A$2:$C$267,2,FALSE))/365</f>
        <v>#N/A</v>
      </c>
      <c r="J1155" s="52">
        <v>15</v>
      </c>
      <c r="K1155" s="145">
        <v>2</v>
      </c>
      <c r="L1155">
        <v>10.221</v>
      </c>
      <c r="M1155" s="160">
        <f>3.6*200/(L1155)</f>
        <v>70.443205165835039</v>
      </c>
      <c r="P1155" s="145"/>
    </row>
    <row r="1156" spans="1:19" x14ac:dyDescent="0.35">
      <c r="A1156" s="13" t="s">
        <v>139</v>
      </c>
      <c r="B1156" s="13">
        <v>2022</v>
      </c>
      <c r="C1156" s="20">
        <v>44752</v>
      </c>
      <c r="D1156" s="13" t="s">
        <v>66</v>
      </c>
      <c r="E1156" s="147" t="s">
        <v>538</v>
      </c>
      <c r="F1156" s="52">
        <v>5</v>
      </c>
      <c r="G1156" s="52" t="s">
        <v>28</v>
      </c>
      <c r="H1156" s="52" t="s">
        <v>29</v>
      </c>
      <c r="I1156" s="154" t="e">
        <f>(C1156-VLOOKUP(G1156,Riders!$A$2:$C$267,2,FALSE))/365</f>
        <v>#N/A</v>
      </c>
      <c r="J1156" s="52">
        <v>5</v>
      </c>
      <c r="K1156" s="145">
        <v>1</v>
      </c>
      <c r="L1156">
        <v>10.205</v>
      </c>
      <c r="M1156" s="160">
        <f>3.6*200/(L1156)</f>
        <v>70.553650171484563</v>
      </c>
      <c r="P1156" s="145"/>
    </row>
    <row r="1157" spans="1:19" x14ac:dyDescent="0.35">
      <c r="A1157" s="13" t="s">
        <v>139</v>
      </c>
      <c r="B1157" s="13">
        <v>2022</v>
      </c>
      <c r="C1157" s="20">
        <v>44752</v>
      </c>
      <c r="D1157" s="13" t="s">
        <v>66</v>
      </c>
      <c r="E1157" s="147" t="s">
        <v>538</v>
      </c>
      <c r="F1157" s="52">
        <v>5</v>
      </c>
      <c r="G1157" s="52" t="s">
        <v>110</v>
      </c>
      <c r="H1157" s="52" t="s">
        <v>58</v>
      </c>
      <c r="I1157" s="154">
        <f>(C1157-VLOOKUP(G1157,Riders!$A$2:$C$267,2,FALSE))/365</f>
        <v>24.252054794520546</v>
      </c>
      <c r="J1157" s="52">
        <v>16</v>
      </c>
      <c r="K1157" s="145">
        <v>2</v>
      </c>
      <c r="L1157">
        <v>10.244999999999999</v>
      </c>
      <c r="M1157" s="160">
        <f>3.6*200/(L1157)</f>
        <v>70.278184480234259</v>
      </c>
      <c r="P1157" s="145"/>
    </row>
    <row r="1158" spans="1:19" x14ac:dyDescent="0.35">
      <c r="A1158" s="13" t="s">
        <v>139</v>
      </c>
      <c r="B1158" s="13">
        <v>2022</v>
      </c>
      <c r="C1158" s="20">
        <v>44752</v>
      </c>
      <c r="D1158" s="13" t="s">
        <v>66</v>
      </c>
      <c r="E1158" s="147" t="s">
        <v>538</v>
      </c>
      <c r="F1158" s="52">
        <v>6</v>
      </c>
      <c r="G1158" s="52" t="s">
        <v>50</v>
      </c>
      <c r="H1158" s="52" t="s">
        <v>44</v>
      </c>
      <c r="I1158" s="154">
        <f>(C1158-VLOOKUP(G1158,Riders!$A$2:$C$267,2,FALSE))/365</f>
        <v>27.991780821917807</v>
      </c>
      <c r="J1158" s="52">
        <v>8</v>
      </c>
      <c r="K1158" s="145">
        <v>1</v>
      </c>
      <c r="L1158">
        <v>10.077999999999999</v>
      </c>
      <c r="M1158" s="160">
        <f>3.6*200/(L1158)</f>
        <v>71.442746576701737</v>
      </c>
      <c r="P1158" s="145"/>
    </row>
    <row r="1159" spans="1:19" x14ac:dyDescent="0.35">
      <c r="A1159" s="13" t="s">
        <v>139</v>
      </c>
      <c r="B1159" s="13">
        <v>2022</v>
      </c>
      <c r="C1159" s="20">
        <v>44752</v>
      </c>
      <c r="D1159" s="13" t="s">
        <v>66</v>
      </c>
      <c r="E1159" s="147" t="s">
        <v>538</v>
      </c>
      <c r="F1159" s="52">
        <v>6</v>
      </c>
      <c r="G1159" s="52" t="s">
        <v>108</v>
      </c>
      <c r="H1159" s="52" t="s">
        <v>109</v>
      </c>
      <c r="I1159" s="154" t="e">
        <f>(C1159-VLOOKUP(G1159,Riders!$A$2:$C$267,2,FALSE))/365</f>
        <v>#N/A</v>
      </c>
      <c r="J1159" s="52">
        <v>9</v>
      </c>
      <c r="K1159" s="145">
        <v>2</v>
      </c>
      <c r="L1159">
        <v>10.149999999999999</v>
      </c>
      <c r="M1159" s="160">
        <f>3.6*200/(L1159)</f>
        <v>70.935960591133011</v>
      </c>
      <c r="P1159" s="145"/>
    </row>
    <row r="1160" spans="1:19" x14ac:dyDescent="0.35">
      <c r="A1160" s="13" t="s">
        <v>139</v>
      </c>
      <c r="B1160" s="13">
        <v>2022</v>
      </c>
      <c r="C1160" s="20">
        <v>44752</v>
      </c>
      <c r="D1160" s="13" t="s">
        <v>66</v>
      </c>
      <c r="E1160" s="147" t="s">
        <v>538</v>
      </c>
      <c r="F1160" s="52">
        <v>7</v>
      </c>
      <c r="G1160" s="52" t="s">
        <v>105</v>
      </c>
      <c r="H1160" s="52" t="s">
        <v>39</v>
      </c>
      <c r="I1160" s="154">
        <f>(C1160-VLOOKUP(G1160,Riders!$A$2:$C$267,2,FALSE))/365</f>
        <v>23.526027397260275</v>
      </c>
      <c r="J1160" s="52">
        <v>6</v>
      </c>
      <c r="K1160" s="145">
        <v>1</v>
      </c>
      <c r="L1160">
        <v>10.09</v>
      </c>
      <c r="M1160" s="160">
        <f>3.6*200/(L1160)</f>
        <v>71.357779980178393</v>
      </c>
      <c r="P1160" s="145"/>
    </row>
    <row r="1161" spans="1:19" x14ac:dyDescent="0.35">
      <c r="A1161" s="13" t="s">
        <v>139</v>
      </c>
      <c r="B1161" s="13">
        <v>2022</v>
      </c>
      <c r="C1161" s="20">
        <v>44752</v>
      </c>
      <c r="D1161" s="13" t="s">
        <v>66</v>
      </c>
      <c r="E1161" s="147" t="s">
        <v>538</v>
      </c>
      <c r="F1161" s="52">
        <v>7</v>
      </c>
      <c r="G1161" s="52" t="s">
        <v>129</v>
      </c>
      <c r="H1161" s="52" t="s">
        <v>35</v>
      </c>
      <c r="I1161" s="154" t="e">
        <f>(C1161-VLOOKUP(G1161,Riders!$A$2:$C$267,2,FALSE))/365</f>
        <v>#N/A</v>
      </c>
      <c r="J1161" s="52">
        <v>11</v>
      </c>
      <c r="K1161" s="145">
        <v>2</v>
      </c>
      <c r="L1161">
        <v>10.134</v>
      </c>
      <c r="M1161" s="160">
        <f>3.6*200/(L1161)</f>
        <v>71.047957371225579</v>
      </c>
      <c r="P1161" s="145"/>
    </row>
    <row r="1162" spans="1:19" x14ac:dyDescent="0.35">
      <c r="A1162" s="13" t="s">
        <v>139</v>
      </c>
      <c r="B1162" s="13">
        <v>2022</v>
      </c>
      <c r="C1162" s="20">
        <v>44752</v>
      </c>
      <c r="D1162" s="13" t="s">
        <v>66</v>
      </c>
      <c r="E1162" s="147" t="s">
        <v>538</v>
      </c>
      <c r="F1162" s="52">
        <v>8</v>
      </c>
      <c r="G1162" s="52" t="s">
        <v>26</v>
      </c>
      <c r="H1162" s="52" t="s">
        <v>27</v>
      </c>
      <c r="I1162" s="154">
        <f>(C1162-VLOOKUP(G1162,Riders!$A$2:$C$267,2,FALSE))/365</f>
        <v>24.797260273972604</v>
      </c>
      <c r="J1162" s="52">
        <v>7</v>
      </c>
      <c r="K1162" s="145">
        <v>1</v>
      </c>
      <c r="L1162">
        <v>10.282999999999999</v>
      </c>
      <c r="M1162" s="160">
        <f>3.6*200/(L1162)</f>
        <v>70.018477098123114</v>
      </c>
      <c r="P1162" s="145"/>
    </row>
    <row r="1163" spans="1:19" x14ac:dyDescent="0.35">
      <c r="A1163" s="13" t="s">
        <v>139</v>
      </c>
      <c r="B1163" s="13">
        <v>2022</v>
      </c>
      <c r="C1163" s="20">
        <v>44752</v>
      </c>
      <c r="D1163" s="13" t="s">
        <v>66</v>
      </c>
      <c r="E1163" s="147" t="s">
        <v>538</v>
      </c>
      <c r="F1163" s="52">
        <v>8</v>
      </c>
      <c r="G1163" s="52" t="s">
        <v>38</v>
      </c>
      <c r="H1163" s="52" t="s">
        <v>39</v>
      </c>
      <c r="I1163" s="154">
        <f>(C1163-VLOOKUP(G1163,Riders!$A$2:$C$267,2,FALSE))/365</f>
        <v>21.463013698630139</v>
      </c>
      <c r="J1163" s="52">
        <v>10</v>
      </c>
      <c r="K1163" s="145">
        <v>2</v>
      </c>
      <c r="L1163">
        <v>10.298999999999999</v>
      </c>
      <c r="M1163" s="160">
        <f>3.6*200/(L1163)</f>
        <v>69.90969997087096</v>
      </c>
      <c r="P1163" s="145"/>
    </row>
    <row r="1164" spans="1:19" x14ac:dyDescent="0.35">
      <c r="A1164" s="138" t="s">
        <v>139</v>
      </c>
      <c r="B1164" s="138">
        <v>2022</v>
      </c>
      <c r="C1164" s="140">
        <v>44752</v>
      </c>
      <c r="D1164" s="138" t="s">
        <v>66</v>
      </c>
      <c r="E1164" s="151" t="s">
        <v>539</v>
      </c>
      <c r="F1164" s="36">
        <v>1</v>
      </c>
      <c r="G1164" s="36" t="s">
        <v>92</v>
      </c>
      <c r="H1164" s="36" t="s">
        <v>23</v>
      </c>
      <c r="I1164" s="158">
        <f>(C1164-VLOOKUP(G1164,Riders!$A$2:$C$267,2,FALSE))/365</f>
        <v>25.339726027397262</v>
      </c>
      <c r="J1164" s="36">
        <v>2</v>
      </c>
      <c r="K1164" s="145">
        <v>1</v>
      </c>
      <c r="L1164">
        <v>10.259</v>
      </c>
      <c r="M1164" s="160">
        <f>3.6*200/(L1164)</f>
        <v>70.182278974558926</v>
      </c>
      <c r="N1164">
        <v>1</v>
      </c>
      <c r="O1164">
        <v>10.206</v>
      </c>
      <c r="P1164" s="160">
        <f>3.6*200/(O1164)</f>
        <v>70.546737213403887</v>
      </c>
    </row>
    <row r="1165" spans="1:19" x14ac:dyDescent="0.35">
      <c r="A1165" s="138" t="s">
        <v>139</v>
      </c>
      <c r="B1165" s="138">
        <v>2022</v>
      </c>
      <c r="C1165" s="140">
        <v>44752</v>
      </c>
      <c r="D1165" s="138" t="s">
        <v>66</v>
      </c>
      <c r="E1165" s="151" t="s">
        <v>539</v>
      </c>
      <c r="F1165" s="36">
        <v>1</v>
      </c>
      <c r="G1165" s="36" t="s">
        <v>26</v>
      </c>
      <c r="H1165" s="36" t="s">
        <v>27</v>
      </c>
      <c r="I1165" s="158">
        <f>(C1165-VLOOKUP(G1165,Riders!$A$2:$C$267,2,FALSE))/365</f>
        <v>24.797260273972604</v>
      </c>
      <c r="J1165" s="36">
        <v>7</v>
      </c>
      <c r="K1165" s="145">
        <v>2</v>
      </c>
      <c r="L1165">
        <v>10.448</v>
      </c>
      <c r="M1165" s="160">
        <f>3.6*200/(L1165)</f>
        <v>68.912710566615615</v>
      </c>
      <c r="N1165">
        <v>2</v>
      </c>
      <c r="O1165">
        <v>10.305999999999999</v>
      </c>
      <c r="P1165" s="160">
        <f>3.6*200/(O1165)</f>
        <v>69.862216184746757</v>
      </c>
    </row>
    <row r="1166" spans="1:19" x14ac:dyDescent="0.35">
      <c r="A1166" s="138" t="s">
        <v>139</v>
      </c>
      <c r="B1166" s="138">
        <v>2022</v>
      </c>
      <c r="C1166" s="140">
        <v>44752</v>
      </c>
      <c r="D1166" s="138" t="s">
        <v>66</v>
      </c>
      <c r="E1166" s="151" t="s">
        <v>539</v>
      </c>
      <c r="F1166" s="36">
        <v>2</v>
      </c>
      <c r="G1166" s="36" t="s">
        <v>128</v>
      </c>
      <c r="H1166" s="36" t="s">
        <v>104</v>
      </c>
      <c r="I1166" s="158">
        <f>(C1166-VLOOKUP(G1166,Riders!$A$2:$C$267,2,FALSE))/365</f>
        <v>23.81095890410959</v>
      </c>
      <c r="J1166" s="36">
        <v>1</v>
      </c>
      <c r="K1166" s="145">
        <v>1</v>
      </c>
      <c r="L1166">
        <v>10.069000000000001</v>
      </c>
      <c r="M1166" s="160">
        <f>3.6*200/(L1166)</f>
        <v>71.506604429436877</v>
      </c>
      <c r="N1166">
        <v>1</v>
      </c>
      <c r="O1166">
        <v>10.337999999999999</v>
      </c>
      <c r="P1166" s="160">
        <f>3.6*200/(O1166)</f>
        <v>69.645966337782937</v>
      </c>
    </row>
    <row r="1167" spans="1:19" x14ac:dyDescent="0.35">
      <c r="A1167" s="138" t="s">
        <v>139</v>
      </c>
      <c r="B1167" s="138">
        <v>2022</v>
      </c>
      <c r="C1167" s="140">
        <v>44752</v>
      </c>
      <c r="D1167" s="138" t="s">
        <v>66</v>
      </c>
      <c r="E1167" s="151" t="s">
        <v>539</v>
      </c>
      <c r="F1167" s="36">
        <v>2</v>
      </c>
      <c r="G1167" s="36" t="s">
        <v>105</v>
      </c>
      <c r="H1167" s="36" t="s">
        <v>39</v>
      </c>
      <c r="I1167" s="158">
        <f>(C1167-VLOOKUP(G1167,Riders!$A$2:$C$267,2,FALSE))/365</f>
        <v>23.526027397260275</v>
      </c>
      <c r="J1167" s="36">
        <v>6</v>
      </c>
      <c r="K1167" s="145">
        <v>2</v>
      </c>
      <c r="L1167">
        <v>10.719000000000001</v>
      </c>
      <c r="M1167" s="160">
        <f>3.6*200/(L1167)</f>
        <v>67.170445004198143</v>
      </c>
      <c r="N1167">
        <v>2</v>
      </c>
      <c r="O1167">
        <v>11.052</v>
      </c>
      <c r="P1167" s="160">
        <f>3.6*200/(O1167)</f>
        <v>65.146579804560261</v>
      </c>
    </row>
    <row r="1168" spans="1:19" x14ac:dyDescent="0.35">
      <c r="A1168" s="138" t="s">
        <v>139</v>
      </c>
      <c r="B1168" s="138">
        <v>2022</v>
      </c>
      <c r="C1168" s="140">
        <v>44752</v>
      </c>
      <c r="D1168" s="138" t="s">
        <v>66</v>
      </c>
      <c r="E1168" s="151" t="s">
        <v>539</v>
      </c>
      <c r="F1168" s="36">
        <v>3</v>
      </c>
      <c r="G1168" s="36" t="s">
        <v>22</v>
      </c>
      <c r="H1168" s="36" t="s">
        <v>23</v>
      </c>
      <c r="I1168" s="158">
        <f>(C1168-VLOOKUP(G1168,Riders!$A$2:$C$267,2,FALSE))/365</f>
        <v>29.336986301369862</v>
      </c>
      <c r="J1168" s="36">
        <v>3</v>
      </c>
      <c r="K1168" s="145">
        <v>1</v>
      </c>
      <c r="L1168">
        <v>9.8829999999999991</v>
      </c>
      <c r="M1168" s="160">
        <f>3.6*200/(L1168)</f>
        <v>72.852372761307308</v>
      </c>
      <c r="N1168">
        <v>1</v>
      </c>
      <c r="O1168">
        <v>10.009</v>
      </c>
      <c r="P1168" s="160">
        <f>3.6*200/(O1168)</f>
        <v>71.935258267559192</v>
      </c>
      <c r="S1168" s="145"/>
    </row>
    <row r="1169" spans="1:19" x14ac:dyDescent="0.35">
      <c r="A1169" s="138" t="s">
        <v>139</v>
      </c>
      <c r="B1169" s="138">
        <v>2022</v>
      </c>
      <c r="C1169" s="140">
        <v>44752</v>
      </c>
      <c r="D1169" s="138" t="s">
        <v>66</v>
      </c>
      <c r="E1169" s="151" t="s">
        <v>539</v>
      </c>
      <c r="F1169" s="36">
        <v>3</v>
      </c>
      <c r="G1169" s="36" t="s">
        <v>50</v>
      </c>
      <c r="H1169" s="36" t="s">
        <v>44</v>
      </c>
      <c r="I1169" s="158">
        <f>(C1169-VLOOKUP(G1169,Riders!$A$2:$C$267,2,FALSE))/365</f>
        <v>27.991780821917807</v>
      </c>
      <c r="J1169" s="36">
        <v>8</v>
      </c>
      <c r="K1169" s="145">
        <v>2</v>
      </c>
      <c r="L1169">
        <v>10.026</v>
      </c>
      <c r="M1169" s="160">
        <f>3.6*200/(L1169)</f>
        <v>71.813285457809698</v>
      </c>
      <c r="N1169">
        <v>2</v>
      </c>
      <c r="O1169">
        <v>10.297000000000001</v>
      </c>
      <c r="P1169" s="160">
        <f>3.6*200/(O1169)</f>
        <v>69.923278624842183</v>
      </c>
      <c r="S1169" s="145"/>
    </row>
    <row r="1170" spans="1:19" x14ac:dyDescent="0.35">
      <c r="A1170" s="138" t="s">
        <v>139</v>
      </c>
      <c r="B1170" s="138">
        <v>2022</v>
      </c>
      <c r="C1170" s="140">
        <v>44752</v>
      </c>
      <c r="D1170" s="138" t="s">
        <v>66</v>
      </c>
      <c r="E1170" s="151" t="s">
        <v>539</v>
      </c>
      <c r="F1170" s="36">
        <v>4</v>
      </c>
      <c r="G1170" s="36" t="s">
        <v>43</v>
      </c>
      <c r="H1170" s="36" t="s">
        <v>44</v>
      </c>
      <c r="I1170" s="158">
        <f>(C1170-VLOOKUP(G1170,Riders!$A$2:$C$267,2,FALSE))/365</f>
        <v>21.791780821917808</v>
      </c>
      <c r="J1170" s="36">
        <v>4</v>
      </c>
      <c r="K1170" s="145">
        <v>1</v>
      </c>
      <c r="L1170">
        <v>10.086</v>
      </c>
      <c r="M1170" s="160">
        <f>3.6*200/(L1170)</f>
        <v>71.386079714455676</v>
      </c>
      <c r="N1170">
        <v>1</v>
      </c>
      <c r="O1170">
        <v>10.215</v>
      </c>
      <c r="P1170" s="160">
        <f>3.6*200/(O1170)</f>
        <v>70.484581497797365</v>
      </c>
    </row>
    <row r="1171" spans="1:19" x14ac:dyDescent="0.35">
      <c r="A1171" s="138" t="s">
        <v>139</v>
      </c>
      <c r="B1171" s="138">
        <v>2022</v>
      </c>
      <c r="C1171" s="140">
        <v>44752</v>
      </c>
      <c r="D1171" s="138" t="s">
        <v>66</v>
      </c>
      <c r="E1171" s="151" t="s">
        <v>539</v>
      </c>
      <c r="F1171" s="36">
        <v>4</v>
      </c>
      <c r="G1171" s="36" t="s">
        <v>28</v>
      </c>
      <c r="H1171" s="36" t="s">
        <v>29</v>
      </c>
      <c r="I1171" s="158" t="e">
        <f>(C1171-VLOOKUP(G1171,Riders!$A$2:$C$267,2,FALSE))/365</f>
        <v>#N/A</v>
      </c>
      <c r="J1171" s="36">
        <v>5</v>
      </c>
      <c r="K1171" s="145">
        <v>2</v>
      </c>
      <c r="L1171">
        <v>10.164</v>
      </c>
      <c r="M1171" s="160">
        <f>3.6*200/(L1171)</f>
        <v>70.838252656434477</v>
      </c>
      <c r="N1171">
        <v>2</v>
      </c>
      <c r="O1171">
        <v>10.247999999999999</v>
      </c>
      <c r="P1171" s="160">
        <f>3.6*200/(O1171)</f>
        <v>70.257611241217802</v>
      </c>
    </row>
    <row r="1172" spans="1:19" x14ac:dyDescent="0.35">
      <c r="A1172" s="137" t="s">
        <v>139</v>
      </c>
      <c r="B1172" s="137">
        <v>2022</v>
      </c>
      <c r="C1172" s="139">
        <v>44752</v>
      </c>
      <c r="D1172" s="137" t="s">
        <v>66</v>
      </c>
      <c r="E1172" s="149" t="s">
        <v>540</v>
      </c>
      <c r="F1172" s="105">
        <v>1</v>
      </c>
      <c r="G1172" s="105" t="s">
        <v>92</v>
      </c>
      <c r="H1172" s="105" t="s">
        <v>23</v>
      </c>
      <c r="I1172" s="156">
        <f>(C1172-VLOOKUP(G1172,Riders!$A$2:$C$267,2,FALSE))/365</f>
        <v>25.339726027397262</v>
      </c>
      <c r="J1172" s="105">
        <v>2</v>
      </c>
      <c r="K1172" s="145">
        <v>1</v>
      </c>
      <c r="L1172">
        <v>9.9350000000000005</v>
      </c>
      <c r="M1172" s="160">
        <f>3.6*200/(L1172)</f>
        <v>72.471061902365378</v>
      </c>
      <c r="N1172">
        <v>1</v>
      </c>
      <c r="O1172">
        <v>10.15</v>
      </c>
      <c r="P1172" s="160">
        <f>3.6*200/(O1172)</f>
        <v>70.935960591132996</v>
      </c>
    </row>
    <row r="1173" spans="1:19" x14ac:dyDescent="0.35">
      <c r="A1173" s="137" t="s">
        <v>139</v>
      </c>
      <c r="B1173" s="137">
        <v>2022</v>
      </c>
      <c r="C1173" s="139">
        <v>44752</v>
      </c>
      <c r="D1173" s="137" t="s">
        <v>66</v>
      </c>
      <c r="E1173" s="149" t="s">
        <v>540</v>
      </c>
      <c r="F1173" s="105">
        <v>1</v>
      </c>
      <c r="G1173" s="105" t="s">
        <v>43</v>
      </c>
      <c r="H1173" s="105" t="s">
        <v>44</v>
      </c>
      <c r="I1173" s="156">
        <f>(C1173-VLOOKUP(G1173,Riders!$A$2:$C$267,2,FALSE))/365</f>
        <v>21.791780821917808</v>
      </c>
      <c r="J1173" s="105">
        <v>4</v>
      </c>
      <c r="K1173" s="145">
        <v>2</v>
      </c>
      <c r="L1173">
        <v>10.026</v>
      </c>
      <c r="M1173" s="160">
        <f>3.6*200/(L1173)</f>
        <v>71.813285457809698</v>
      </c>
      <c r="N1173">
        <v>2</v>
      </c>
      <c r="O1173">
        <v>10.353</v>
      </c>
      <c r="P1173" s="160">
        <f>3.6*200/(O1173)</f>
        <v>69.545059403071576</v>
      </c>
    </row>
    <row r="1174" spans="1:19" x14ac:dyDescent="0.35">
      <c r="A1174" s="137" t="s">
        <v>139</v>
      </c>
      <c r="B1174" s="137">
        <v>2022</v>
      </c>
      <c r="C1174" s="139">
        <v>44752</v>
      </c>
      <c r="D1174" s="137" t="s">
        <v>66</v>
      </c>
      <c r="E1174" s="149" t="s">
        <v>540</v>
      </c>
      <c r="F1174" s="105">
        <v>2</v>
      </c>
      <c r="G1174" s="105" t="s">
        <v>128</v>
      </c>
      <c r="H1174" s="105" t="s">
        <v>104</v>
      </c>
      <c r="I1174" s="156">
        <f>(C1174-VLOOKUP(G1174,Riders!$A$2:$C$267,2,FALSE))/365</f>
        <v>23.81095890410959</v>
      </c>
      <c r="J1174" s="105">
        <v>1</v>
      </c>
      <c r="K1174">
        <v>1</v>
      </c>
      <c r="L1174">
        <v>10.125</v>
      </c>
      <c r="M1174" s="160">
        <f>3.6*200/(L1174)</f>
        <v>71.111111111111114</v>
      </c>
      <c r="N1174">
        <v>1</v>
      </c>
      <c r="O1174">
        <v>9.8249999999999993</v>
      </c>
      <c r="P1174" s="160">
        <f>3.6*200/(O1174)</f>
        <v>73.282442748091611</v>
      </c>
    </row>
    <row r="1175" spans="1:19" x14ac:dyDescent="0.35">
      <c r="A1175" s="137" t="s">
        <v>139</v>
      </c>
      <c r="B1175" s="137">
        <v>2022</v>
      </c>
      <c r="C1175" s="139">
        <v>44752</v>
      </c>
      <c r="D1175" s="137" t="s">
        <v>66</v>
      </c>
      <c r="E1175" s="149" t="s">
        <v>540</v>
      </c>
      <c r="F1175" s="105">
        <v>2</v>
      </c>
      <c r="G1175" s="105" t="s">
        <v>22</v>
      </c>
      <c r="H1175" s="105" t="s">
        <v>23</v>
      </c>
      <c r="I1175" s="156">
        <f>(C1175-VLOOKUP(G1175,Riders!$A$2:$C$267,2,FALSE))/365</f>
        <v>29.336986301369862</v>
      </c>
      <c r="J1175" s="105">
        <v>3</v>
      </c>
      <c r="K1175">
        <v>2</v>
      </c>
      <c r="L1175">
        <v>10.567</v>
      </c>
      <c r="M1175" s="160">
        <f>3.6*200/(L1175)</f>
        <v>68.136651840635935</v>
      </c>
      <c r="N1175">
        <v>2</v>
      </c>
      <c r="O1175">
        <v>10.087</v>
      </c>
      <c r="P1175" s="160">
        <f>3.6*200/(O1175)</f>
        <v>71.379002676712602</v>
      </c>
    </row>
    <row r="1176" spans="1:19" x14ac:dyDescent="0.35">
      <c r="A1176" s="27" t="s">
        <v>139</v>
      </c>
      <c r="B1176" s="27">
        <v>2022</v>
      </c>
      <c r="C1176" s="29">
        <v>44752</v>
      </c>
      <c r="D1176" s="27" t="s">
        <v>66</v>
      </c>
      <c r="E1176" s="152" t="s">
        <v>64</v>
      </c>
      <c r="F1176" s="104" t="s">
        <v>541</v>
      </c>
      <c r="G1176" s="104" t="s">
        <v>128</v>
      </c>
      <c r="H1176" s="104" t="s">
        <v>104</v>
      </c>
      <c r="I1176" s="159">
        <f>(C1176-VLOOKUP(G1176,Riders!$A$2:$C$267,2,FALSE))/365</f>
        <v>23.81095890410959</v>
      </c>
      <c r="J1176" s="104">
        <v>1</v>
      </c>
      <c r="K1176">
        <v>1</v>
      </c>
      <c r="L1176">
        <v>9.8019999999999996</v>
      </c>
      <c r="M1176" s="160">
        <f>3.6*200/(L1176)</f>
        <v>73.454397061824125</v>
      </c>
      <c r="N1176">
        <v>1</v>
      </c>
      <c r="O1176">
        <v>9.8140000000000001</v>
      </c>
      <c r="P1176" s="160">
        <f>3.6*200/(O1176)</f>
        <v>73.364581210515595</v>
      </c>
    </row>
    <row r="1177" spans="1:19" x14ac:dyDescent="0.35">
      <c r="A1177" s="27" t="s">
        <v>139</v>
      </c>
      <c r="B1177" s="27">
        <v>2022</v>
      </c>
      <c r="C1177" s="29">
        <v>44752</v>
      </c>
      <c r="D1177" s="27" t="s">
        <v>66</v>
      </c>
      <c r="E1177" s="152" t="s">
        <v>64</v>
      </c>
      <c r="F1177" s="104" t="s">
        <v>541</v>
      </c>
      <c r="G1177" s="104" t="s">
        <v>92</v>
      </c>
      <c r="H1177" s="104" t="s">
        <v>23</v>
      </c>
      <c r="I1177" s="159">
        <f>(C1177-VLOOKUP(G1177,Riders!$A$2:$C$267,2,FALSE))/365</f>
        <v>25.339726027397262</v>
      </c>
      <c r="J1177" s="104">
        <v>2</v>
      </c>
      <c r="K1177">
        <v>2</v>
      </c>
      <c r="L1177">
        <v>9.9149999999999991</v>
      </c>
      <c r="M1177" s="160">
        <f>3.6*200/(L1177)</f>
        <v>72.617246596066579</v>
      </c>
      <c r="N1177">
        <v>2</v>
      </c>
      <c r="O1177">
        <v>9.8260000000000005</v>
      </c>
      <c r="P1177" s="160">
        <f>3.6*200/(O1177)</f>
        <v>73.274984734378179</v>
      </c>
    </row>
    <row r="1178" spans="1:19" x14ac:dyDescent="0.35">
      <c r="A1178" s="27" t="s">
        <v>139</v>
      </c>
      <c r="B1178" s="27">
        <v>2022</v>
      </c>
      <c r="C1178" s="29">
        <v>44752</v>
      </c>
      <c r="D1178" s="27" t="s">
        <v>66</v>
      </c>
      <c r="E1178" s="152" t="s">
        <v>64</v>
      </c>
      <c r="F1178" s="104" t="s">
        <v>542</v>
      </c>
      <c r="G1178" s="104" t="s">
        <v>22</v>
      </c>
      <c r="H1178" s="104" t="s">
        <v>23</v>
      </c>
      <c r="I1178" s="159">
        <f>(C1178-VLOOKUP(G1178,Riders!$A$2:$C$267,2,FALSE))/365</f>
        <v>29.336986301369862</v>
      </c>
      <c r="J1178" s="104">
        <v>3</v>
      </c>
      <c r="K1178">
        <v>1</v>
      </c>
      <c r="L1178">
        <v>10.244999999999999</v>
      </c>
      <c r="M1178" s="107">
        <f>3.6*200/(L1178)</f>
        <v>70.278184480234259</v>
      </c>
      <c r="N1178">
        <v>1</v>
      </c>
      <c r="O1178">
        <v>10.78</v>
      </c>
      <c r="P1178" s="107">
        <f>3.6*200/(O1178)</f>
        <v>66.790352504638221</v>
      </c>
    </row>
    <row r="1179" spans="1:19" x14ac:dyDescent="0.35">
      <c r="A1179" s="27" t="s">
        <v>139</v>
      </c>
      <c r="B1179" s="27">
        <v>2022</v>
      </c>
      <c r="C1179" s="29">
        <v>44752</v>
      </c>
      <c r="D1179" s="27" t="s">
        <v>66</v>
      </c>
      <c r="E1179" s="152" t="s">
        <v>64</v>
      </c>
      <c r="F1179" s="104" t="s">
        <v>542</v>
      </c>
      <c r="G1179" s="104" t="s">
        <v>43</v>
      </c>
      <c r="H1179" s="104" t="s">
        <v>44</v>
      </c>
      <c r="I1179" s="159">
        <f>(C1179-VLOOKUP(G1179,Riders!$A$2:$C$1999,2,FALSE))/365</f>
        <v>21.791780821917808</v>
      </c>
      <c r="J1179" s="104">
        <v>4</v>
      </c>
      <c r="K1179">
        <v>2</v>
      </c>
      <c r="L1179">
        <v>10.37</v>
      </c>
      <c r="M1179" s="107">
        <f>3.6*200/(L1179)</f>
        <v>69.431051108968177</v>
      </c>
      <c r="N1179">
        <v>2</v>
      </c>
      <c r="O1179">
        <v>24.751999999999999</v>
      </c>
      <c r="P1179" s="107">
        <f>3.6*200/(O1179)</f>
        <v>29.088558500323206</v>
      </c>
    </row>
    <row r="1180" spans="1:19" x14ac:dyDescent="0.35">
      <c r="A1180" s="1" t="s">
        <v>19</v>
      </c>
      <c r="B1180" s="1">
        <v>2022</v>
      </c>
      <c r="C1180" s="2">
        <v>44849</v>
      </c>
      <c r="D1180" s="1" t="s">
        <v>20</v>
      </c>
      <c r="E1180" s="146" t="s">
        <v>535</v>
      </c>
      <c r="F1180" s="146">
        <v>1</v>
      </c>
      <c r="G1180" s="49" t="s">
        <v>114</v>
      </c>
      <c r="H1180" s="49" t="s">
        <v>102</v>
      </c>
      <c r="I1180" s="153" t="e">
        <f>(C1180-VLOOKUP(G1180,Riders!$A$2:$C$213,2,FALSE))/365</f>
        <v>#N/A</v>
      </c>
      <c r="J1180" s="124">
        <v>9</v>
      </c>
      <c r="K1180" s="145">
        <v>1</v>
      </c>
      <c r="L1180">
        <v>10.263</v>
      </c>
      <c r="M1180" s="160">
        <f>3.6*200/(L1180)</f>
        <v>70.154925460391695</v>
      </c>
      <c r="P1180" s="145"/>
    </row>
    <row r="1181" spans="1:19" x14ac:dyDescent="0.35">
      <c r="A1181" s="1" t="s">
        <v>19</v>
      </c>
      <c r="B1181" s="1">
        <v>2022</v>
      </c>
      <c r="C1181" s="2">
        <v>44849</v>
      </c>
      <c r="D1181" s="1" t="s">
        <v>20</v>
      </c>
      <c r="E1181" s="146" t="s">
        <v>535</v>
      </c>
      <c r="F1181" s="146">
        <v>1</v>
      </c>
      <c r="G1181" s="49" t="s">
        <v>36</v>
      </c>
      <c r="H1181" s="49" t="s">
        <v>37</v>
      </c>
      <c r="I1181" s="153">
        <f>(C1181-VLOOKUP(G1181,Riders!$A$2:$C$213,2,FALSE))/365</f>
        <v>24.4</v>
      </c>
      <c r="J1181" s="124">
        <v>28</v>
      </c>
      <c r="K1181" s="145">
        <v>2</v>
      </c>
      <c r="L1181">
        <f>L1180+0.186</f>
        <v>10.449</v>
      </c>
      <c r="M1181" s="160">
        <f>3.6*200/(L1181)</f>
        <v>68.906115417743322</v>
      </c>
      <c r="P1181" s="145"/>
    </row>
    <row r="1182" spans="1:19" x14ac:dyDescent="0.35">
      <c r="A1182" s="1" t="s">
        <v>19</v>
      </c>
      <c r="B1182" s="1">
        <v>2022</v>
      </c>
      <c r="C1182" s="2">
        <v>44849</v>
      </c>
      <c r="D1182" s="1" t="s">
        <v>20</v>
      </c>
      <c r="E1182" s="146" t="s">
        <v>535</v>
      </c>
      <c r="F1182" s="146">
        <v>2</v>
      </c>
      <c r="G1182" s="49" t="s">
        <v>469</v>
      </c>
      <c r="H1182" s="49" t="s">
        <v>31</v>
      </c>
      <c r="I1182" s="153" t="e">
        <f>(C1182-VLOOKUP(G1182,Riders!$A$2:$C$213,2,FALSE))/365</f>
        <v>#N/A</v>
      </c>
      <c r="J1182" s="124">
        <v>10</v>
      </c>
      <c r="K1182" s="145">
        <v>1</v>
      </c>
      <c r="L1182">
        <v>10.272</v>
      </c>
      <c r="M1182" s="160">
        <f>3.6*200/(L1182)</f>
        <v>70.09345794392523</v>
      </c>
      <c r="P1182" s="145"/>
    </row>
    <row r="1183" spans="1:19" x14ac:dyDescent="0.35">
      <c r="A1183" s="1" t="s">
        <v>19</v>
      </c>
      <c r="B1183" s="1">
        <v>2022</v>
      </c>
      <c r="C1183" s="2">
        <v>44849</v>
      </c>
      <c r="D1183" s="1" t="s">
        <v>20</v>
      </c>
      <c r="E1183" s="146" t="s">
        <v>535</v>
      </c>
      <c r="F1183" s="146">
        <v>2</v>
      </c>
      <c r="G1183" s="49" t="s">
        <v>93</v>
      </c>
      <c r="H1183" s="49" t="s">
        <v>52</v>
      </c>
      <c r="I1183" s="153">
        <f>(C1183-VLOOKUP(G1183,Riders!$A$2:$C$213,2,FALSE))/365</f>
        <v>26.904109589041095</v>
      </c>
      <c r="J1183" s="124">
        <v>27</v>
      </c>
      <c r="K1183" s="145">
        <v>2</v>
      </c>
      <c r="L1183">
        <f>L1182+0.073</f>
        <v>10.345000000000001</v>
      </c>
      <c r="M1183" s="160">
        <f>3.6*200/(L1183)</f>
        <v>69.598840019333011</v>
      </c>
      <c r="P1183" s="145"/>
    </row>
    <row r="1184" spans="1:19" x14ac:dyDescent="0.35">
      <c r="A1184" s="1" t="s">
        <v>19</v>
      </c>
      <c r="B1184" s="1">
        <v>2022</v>
      </c>
      <c r="C1184" s="2">
        <v>44849</v>
      </c>
      <c r="D1184" s="1" t="s">
        <v>20</v>
      </c>
      <c r="E1184" s="146" t="s">
        <v>535</v>
      </c>
      <c r="F1184" s="146">
        <v>3</v>
      </c>
      <c r="G1184" s="49" t="s">
        <v>167</v>
      </c>
      <c r="H1184" s="49" t="s">
        <v>46</v>
      </c>
      <c r="I1184" s="153">
        <f>(C1184-VLOOKUP(G1184,Riders!$A$2:$C$213,2,FALSE))/365</f>
        <v>32.789041095890411</v>
      </c>
      <c r="J1184" s="124">
        <v>16</v>
      </c>
      <c r="K1184" s="145">
        <v>1</v>
      </c>
      <c r="L1184">
        <v>10.082000000000001</v>
      </c>
      <c r="M1184" s="160">
        <f>3.6*200/(L1184)</f>
        <v>71.41440190438405</v>
      </c>
      <c r="P1184" s="145"/>
    </row>
    <row r="1185" spans="1:16" x14ac:dyDescent="0.35">
      <c r="A1185" s="1" t="s">
        <v>19</v>
      </c>
      <c r="B1185" s="1">
        <v>2022</v>
      </c>
      <c r="C1185" s="2">
        <v>44849</v>
      </c>
      <c r="D1185" s="1" t="s">
        <v>20</v>
      </c>
      <c r="E1185" s="146" t="s">
        <v>535</v>
      </c>
      <c r="F1185" s="146">
        <v>3</v>
      </c>
      <c r="G1185" s="49" t="s">
        <v>470</v>
      </c>
      <c r="H1185" s="49" t="s">
        <v>27</v>
      </c>
      <c r="I1185" s="153">
        <f>(C1185-VLOOKUP(G1185,Riders!$A$2:$C$213,2,FALSE))/365</f>
        <v>23.726027397260275</v>
      </c>
      <c r="J1185" s="124">
        <v>17</v>
      </c>
      <c r="K1185" s="145">
        <v>2</v>
      </c>
      <c r="L1185" t="s">
        <v>536</v>
      </c>
      <c r="M1185" s="160"/>
      <c r="P1185" s="145"/>
    </row>
    <row r="1186" spans="1:16" x14ac:dyDescent="0.35">
      <c r="A1186" s="1" t="s">
        <v>19</v>
      </c>
      <c r="B1186" s="1">
        <v>2022</v>
      </c>
      <c r="C1186" s="2">
        <v>44849</v>
      </c>
      <c r="D1186" s="1" t="s">
        <v>20</v>
      </c>
      <c r="E1186" s="146" t="s">
        <v>535</v>
      </c>
      <c r="F1186" s="146">
        <v>4</v>
      </c>
      <c r="G1186" s="49" t="s">
        <v>99</v>
      </c>
      <c r="H1186" s="49" t="s">
        <v>27</v>
      </c>
      <c r="I1186" s="153">
        <f>(C1186-VLOOKUP(G1186,Riders!$A$2:$C$213,2,FALSE))/365</f>
        <v>25.509589041095889</v>
      </c>
      <c r="J1186" s="124">
        <v>11</v>
      </c>
      <c r="K1186" s="145">
        <v>1</v>
      </c>
      <c r="L1186">
        <v>10.361000000000001</v>
      </c>
      <c r="M1186" s="160">
        <f>3.6*200/(L1186)</f>
        <v>69.491361837660449</v>
      </c>
      <c r="P1186" s="145"/>
    </row>
    <row r="1187" spans="1:16" x14ac:dyDescent="0.35">
      <c r="A1187" s="1" t="s">
        <v>19</v>
      </c>
      <c r="B1187" s="1">
        <v>2022</v>
      </c>
      <c r="C1187" s="2">
        <v>44849</v>
      </c>
      <c r="D1187" s="1" t="s">
        <v>20</v>
      </c>
      <c r="E1187" s="146" t="s">
        <v>535</v>
      </c>
      <c r="F1187" s="146">
        <v>4</v>
      </c>
      <c r="G1187" s="49" t="s">
        <v>49</v>
      </c>
      <c r="H1187" s="49" t="s">
        <v>39</v>
      </c>
      <c r="I1187" s="153" t="e">
        <f>(C1187-VLOOKUP(G1187,Riders!$A$2:$C$213,2,FALSE))/365</f>
        <v>#N/A</v>
      </c>
      <c r="J1187" s="124">
        <v>26</v>
      </c>
      <c r="K1187" s="145">
        <v>2</v>
      </c>
      <c r="L1187">
        <f>L1186+0.047</f>
        <v>10.408000000000001</v>
      </c>
      <c r="M1187" s="160">
        <f>3.6*200/(L1187)</f>
        <v>69.177555726364332</v>
      </c>
      <c r="P1187" s="145"/>
    </row>
    <row r="1188" spans="1:16" x14ac:dyDescent="0.35">
      <c r="A1188" s="1" t="s">
        <v>19</v>
      </c>
      <c r="B1188" s="1">
        <v>2022</v>
      </c>
      <c r="C1188" s="2">
        <v>44849</v>
      </c>
      <c r="D1188" s="1" t="s">
        <v>20</v>
      </c>
      <c r="E1188" s="146" t="s">
        <v>535</v>
      </c>
      <c r="F1188" s="146">
        <v>5</v>
      </c>
      <c r="G1188" s="49" t="s">
        <v>132</v>
      </c>
      <c r="H1188" s="49" t="s">
        <v>113</v>
      </c>
      <c r="I1188" s="153">
        <f>(C1188-VLOOKUP(G1188,Riders!$A$2:$C$213,2,FALSE))/365</f>
        <v>23.273972602739725</v>
      </c>
      <c r="J1188" s="124">
        <v>5</v>
      </c>
      <c r="K1188" s="145">
        <v>1</v>
      </c>
      <c r="L1188">
        <v>10.206</v>
      </c>
      <c r="M1188" s="160">
        <f>3.6*200/(L1188)</f>
        <v>70.546737213403887</v>
      </c>
      <c r="P1188" s="145"/>
    </row>
    <row r="1189" spans="1:16" x14ac:dyDescent="0.35">
      <c r="A1189" s="1" t="s">
        <v>19</v>
      </c>
      <c r="B1189" s="1">
        <v>2022</v>
      </c>
      <c r="C1189" s="2">
        <v>44849</v>
      </c>
      <c r="D1189" s="1" t="s">
        <v>20</v>
      </c>
      <c r="E1189" s="146" t="s">
        <v>535</v>
      </c>
      <c r="F1189" s="146">
        <v>5</v>
      </c>
      <c r="G1189" s="49" t="s">
        <v>47</v>
      </c>
      <c r="H1189" s="49" t="s">
        <v>33</v>
      </c>
      <c r="I1189" s="153">
        <f>(C1189-VLOOKUP(G1189,Riders!$A$2:$C$213,2,FALSE))/365</f>
        <v>25.87945205479452</v>
      </c>
      <c r="J1189" s="124">
        <v>25</v>
      </c>
      <c r="K1189" s="145">
        <v>2</v>
      </c>
      <c r="L1189">
        <f>L1188+0.159</f>
        <v>10.365</v>
      </c>
      <c r="M1189" s="160">
        <f>3.6*200/(L1189)</f>
        <v>69.464544138929085</v>
      </c>
      <c r="P1189" s="145"/>
    </row>
    <row r="1190" spans="1:16" x14ac:dyDescent="0.35">
      <c r="A1190" s="1" t="s">
        <v>19</v>
      </c>
      <c r="B1190" s="1">
        <v>2022</v>
      </c>
      <c r="C1190" s="2">
        <v>44849</v>
      </c>
      <c r="D1190" s="1" t="s">
        <v>20</v>
      </c>
      <c r="E1190" s="146" t="s">
        <v>535</v>
      </c>
      <c r="F1190" s="146">
        <v>6</v>
      </c>
      <c r="G1190" s="49" t="s">
        <v>112</v>
      </c>
      <c r="H1190" s="49" t="s">
        <v>113</v>
      </c>
      <c r="I1190" s="153" t="e">
        <f>(C1190-VLOOKUP(G1190,Riders!$A$2:$C$213,2,FALSE))/365</f>
        <v>#N/A</v>
      </c>
      <c r="J1190" s="124">
        <v>6</v>
      </c>
      <c r="K1190" s="145">
        <v>1</v>
      </c>
      <c r="L1190">
        <v>10.282</v>
      </c>
      <c r="M1190" s="160">
        <f>3.6*200/(L1190)</f>
        <v>70.025286909161636</v>
      </c>
      <c r="P1190" s="145"/>
    </row>
    <row r="1191" spans="1:16" x14ac:dyDescent="0.35">
      <c r="A1191" s="1" t="s">
        <v>19</v>
      </c>
      <c r="B1191" s="1">
        <v>2022</v>
      </c>
      <c r="C1191" s="2">
        <v>44849</v>
      </c>
      <c r="D1191" s="1" t="s">
        <v>20</v>
      </c>
      <c r="E1191" s="146" t="s">
        <v>535</v>
      </c>
      <c r="F1191" s="146">
        <v>6</v>
      </c>
      <c r="G1191" s="49" t="s">
        <v>28</v>
      </c>
      <c r="H1191" s="49" t="s">
        <v>29</v>
      </c>
      <c r="I1191" s="153" t="e">
        <f>(C1191-VLOOKUP(G1191,Riders!$A$2:$C$213,2,FALSE))/365</f>
        <v>#N/A</v>
      </c>
      <c r="J1191" s="124">
        <v>24</v>
      </c>
      <c r="K1191" s="145">
        <v>2</v>
      </c>
      <c r="L1191">
        <f>L1190+0.089</f>
        <v>10.371</v>
      </c>
      <c r="M1191" s="160">
        <f>3.6*200/(L1191)</f>
        <v>69.424356378362745</v>
      </c>
      <c r="P1191" s="145"/>
    </row>
    <row r="1192" spans="1:16" x14ac:dyDescent="0.35">
      <c r="A1192" s="1" t="s">
        <v>19</v>
      </c>
      <c r="B1192" s="1">
        <v>2022</v>
      </c>
      <c r="C1192" s="2">
        <v>44849</v>
      </c>
      <c r="D1192" s="1" t="s">
        <v>20</v>
      </c>
      <c r="E1192" s="146" t="s">
        <v>535</v>
      </c>
      <c r="F1192" s="146">
        <v>7</v>
      </c>
      <c r="G1192" s="49" t="s">
        <v>96</v>
      </c>
      <c r="H1192" s="49" t="s">
        <v>27</v>
      </c>
      <c r="I1192" s="153">
        <f>(C1192-VLOOKUP(G1192,Riders!$A$2:$C$213,2,FALSE))/365</f>
        <v>23.747945205479454</v>
      </c>
      <c r="J1192" s="124">
        <v>7</v>
      </c>
      <c r="K1192" s="145">
        <v>1</v>
      </c>
      <c r="L1192">
        <v>10.028</v>
      </c>
      <c r="M1192" s="160">
        <f>3.6*200/(L1192)</f>
        <v>71.798962903869167</v>
      </c>
      <c r="P1192" s="145"/>
    </row>
    <row r="1193" spans="1:16" x14ac:dyDescent="0.35">
      <c r="A1193" s="1" t="s">
        <v>19</v>
      </c>
      <c r="B1193" s="1">
        <v>2022</v>
      </c>
      <c r="C1193" s="2">
        <v>44849</v>
      </c>
      <c r="D1193" s="1" t="s">
        <v>20</v>
      </c>
      <c r="E1193" s="146" t="s">
        <v>535</v>
      </c>
      <c r="F1193" s="146">
        <v>7</v>
      </c>
      <c r="G1193" s="49" t="s">
        <v>107</v>
      </c>
      <c r="H1193" s="49" t="s">
        <v>31</v>
      </c>
      <c r="I1193" s="153">
        <f>(C1193-VLOOKUP(G1193,Riders!$A$2:$C$213,2,FALSE))/365</f>
        <v>29.846575342465755</v>
      </c>
      <c r="J1193" s="124">
        <v>23</v>
      </c>
      <c r="K1193" s="145">
        <v>2</v>
      </c>
      <c r="L1193">
        <f>L1192+0.024</f>
        <v>10.052</v>
      </c>
      <c r="M1193" s="160">
        <f>3.6*200/(L1193)</f>
        <v>71.627536808595309</v>
      </c>
      <c r="P1193" s="145"/>
    </row>
    <row r="1194" spans="1:16" x14ac:dyDescent="0.35">
      <c r="A1194" s="34" t="s">
        <v>19</v>
      </c>
      <c r="B1194" s="34">
        <v>2022</v>
      </c>
      <c r="C1194" s="63">
        <v>44849</v>
      </c>
      <c r="D1194" s="34" t="s">
        <v>20</v>
      </c>
      <c r="E1194" s="146" t="s">
        <v>535</v>
      </c>
      <c r="F1194" s="146">
        <v>8</v>
      </c>
      <c r="G1194" s="49" t="s">
        <v>108</v>
      </c>
      <c r="H1194" s="49" t="s">
        <v>109</v>
      </c>
      <c r="I1194" s="153" t="e">
        <f>(C1194-VLOOKUP(G1194,Riders!$A$2:$C$213,2,FALSE))/365</f>
        <v>#N/A</v>
      </c>
      <c r="J1194" s="124">
        <v>8</v>
      </c>
      <c r="K1194" s="145">
        <v>1</v>
      </c>
      <c r="L1194">
        <v>10.077999999999999</v>
      </c>
      <c r="M1194" s="160">
        <f>3.6*200/(L1194)</f>
        <v>71.442746576701737</v>
      </c>
      <c r="P1194" s="145"/>
    </row>
    <row r="1195" spans="1:16" x14ac:dyDescent="0.35">
      <c r="A1195" s="34" t="s">
        <v>19</v>
      </c>
      <c r="B1195" s="34">
        <v>2022</v>
      </c>
      <c r="C1195" s="63">
        <v>44849</v>
      </c>
      <c r="D1195" s="34" t="s">
        <v>20</v>
      </c>
      <c r="E1195" s="146" t="s">
        <v>535</v>
      </c>
      <c r="F1195" s="146">
        <v>8</v>
      </c>
      <c r="G1195" s="49" t="s">
        <v>134</v>
      </c>
      <c r="H1195" s="49" t="s">
        <v>33</v>
      </c>
      <c r="I1195" s="153">
        <f>(C1195-VLOOKUP(G1195,Riders!$A$2:$C$213,2,FALSE))/365</f>
        <v>23</v>
      </c>
      <c r="J1195" s="124">
        <v>18</v>
      </c>
      <c r="K1195" s="145">
        <v>2</v>
      </c>
      <c r="L1195">
        <f>L1194+0.133</f>
        <v>10.210999999999999</v>
      </c>
      <c r="M1195" s="160">
        <f>3.6*200/(L1195)</f>
        <v>70.512192733326813</v>
      </c>
      <c r="P1195" s="145"/>
    </row>
    <row r="1196" spans="1:16" x14ac:dyDescent="0.35">
      <c r="A1196" s="34" t="s">
        <v>19</v>
      </c>
      <c r="B1196" s="34">
        <v>2022</v>
      </c>
      <c r="C1196" s="63">
        <v>44849</v>
      </c>
      <c r="D1196" s="34" t="s">
        <v>20</v>
      </c>
      <c r="E1196" s="146" t="s">
        <v>535</v>
      </c>
      <c r="F1196" s="146">
        <v>9</v>
      </c>
      <c r="G1196" s="49" t="s">
        <v>97</v>
      </c>
      <c r="H1196" s="49" t="s">
        <v>29</v>
      </c>
      <c r="I1196" s="153" t="e">
        <f>(C1196-VLOOKUP(G1196,Riders!$A$2:$C$213,2,FALSE))/365</f>
        <v>#N/A</v>
      </c>
      <c r="J1196" s="124">
        <v>12</v>
      </c>
      <c r="K1196" s="145">
        <v>1</v>
      </c>
      <c r="L1196">
        <v>10.02</v>
      </c>
      <c r="M1196" s="160">
        <f>3.6*200/(L1196)</f>
        <v>71.856287425149702</v>
      </c>
      <c r="P1196" s="145"/>
    </row>
    <row r="1197" spans="1:16" x14ac:dyDescent="0.35">
      <c r="A1197" s="34" t="s">
        <v>19</v>
      </c>
      <c r="B1197" s="34">
        <v>2022</v>
      </c>
      <c r="C1197" s="63">
        <v>44849</v>
      </c>
      <c r="D1197" s="34" t="s">
        <v>20</v>
      </c>
      <c r="E1197" s="146" t="s">
        <v>535</v>
      </c>
      <c r="F1197" s="146">
        <v>9</v>
      </c>
      <c r="G1197" s="49" t="s">
        <v>537</v>
      </c>
      <c r="H1197" s="49" t="s">
        <v>23</v>
      </c>
      <c r="I1197" s="153" t="e">
        <f>(C1197-VLOOKUP(G1197,Riders!$A$2:$C$213,2,FALSE))/365</f>
        <v>#N/A</v>
      </c>
      <c r="J1197" s="124">
        <v>22</v>
      </c>
      <c r="K1197" s="145">
        <v>2</v>
      </c>
      <c r="L1197">
        <f>L1196+0.078</f>
        <v>10.097999999999999</v>
      </c>
      <c r="M1197" s="160">
        <f>3.6*200/(L1197)</f>
        <v>71.301247771836017</v>
      </c>
      <c r="P1197" s="145"/>
    </row>
    <row r="1198" spans="1:16" x14ac:dyDescent="0.35">
      <c r="A1198" s="34" t="s">
        <v>19</v>
      </c>
      <c r="B1198" s="34">
        <v>2022</v>
      </c>
      <c r="C1198" s="63">
        <v>44849</v>
      </c>
      <c r="D1198" s="34" t="s">
        <v>20</v>
      </c>
      <c r="E1198" s="146" t="s">
        <v>535</v>
      </c>
      <c r="F1198" s="146">
        <v>10</v>
      </c>
      <c r="G1198" s="49" t="s">
        <v>172</v>
      </c>
      <c r="H1198" s="49" t="s">
        <v>42</v>
      </c>
      <c r="I1198" s="153">
        <f>(C1198-VLOOKUP(G1198,Riders!$A$2:$C$213,2,FALSE))/365</f>
        <v>24.002739726027396</v>
      </c>
      <c r="J1198" s="124">
        <v>15</v>
      </c>
      <c r="K1198" s="145">
        <v>1</v>
      </c>
      <c r="L1198">
        <v>10.231999999999999</v>
      </c>
      <c r="M1198" s="160">
        <f>3.6*200/(L1198)</f>
        <v>70.36747458952307</v>
      </c>
      <c r="P1198" s="145"/>
    </row>
    <row r="1199" spans="1:16" x14ac:dyDescent="0.35">
      <c r="A1199" s="34" t="s">
        <v>19</v>
      </c>
      <c r="B1199" s="34">
        <v>2022</v>
      </c>
      <c r="C1199" s="63">
        <v>44849</v>
      </c>
      <c r="D1199" s="34" t="s">
        <v>20</v>
      </c>
      <c r="E1199" s="146" t="s">
        <v>535</v>
      </c>
      <c r="F1199" s="146">
        <v>10</v>
      </c>
      <c r="G1199" s="49" t="s">
        <v>171</v>
      </c>
      <c r="H1199" s="49" t="s">
        <v>82</v>
      </c>
      <c r="I1199" s="153">
        <f>(C1199-VLOOKUP(G1199,Riders!$A$2:$C$213,2,FALSE))/365</f>
        <v>32.30684931506849</v>
      </c>
      <c r="J1199" s="124">
        <v>19</v>
      </c>
      <c r="K1199" s="145">
        <v>2</v>
      </c>
      <c r="L1199">
        <v>10.332000000000001</v>
      </c>
      <c r="M1199" s="160">
        <f>3.6*200/(L1199)</f>
        <v>69.686411149825773</v>
      </c>
      <c r="P1199" s="145"/>
    </row>
    <row r="1200" spans="1:16" x14ac:dyDescent="0.35">
      <c r="A1200" s="34" t="s">
        <v>19</v>
      </c>
      <c r="B1200" s="34">
        <v>2022</v>
      </c>
      <c r="C1200" s="63">
        <v>44849</v>
      </c>
      <c r="D1200" s="34" t="s">
        <v>20</v>
      </c>
      <c r="E1200" s="146" t="s">
        <v>535</v>
      </c>
      <c r="F1200" s="146">
        <v>11</v>
      </c>
      <c r="G1200" s="49" t="s">
        <v>43</v>
      </c>
      <c r="H1200" s="49" t="s">
        <v>44</v>
      </c>
      <c r="I1200" s="153" t="e">
        <f>(C1200-VLOOKUP(G1200,Riders!$A$2:$C$213,2,FALSE))/365</f>
        <v>#N/A</v>
      </c>
      <c r="J1200" s="124">
        <v>13</v>
      </c>
      <c r="K1200" s="145">
        <v>1</v>
      </c>
      <c r="L1200">
        <v>9.9420000000000002</v>
      </c>
      <c r="M1200" s="160">
        <f>3.6*200/(L1200)</f>
        <v>72.420036210018097</v>
      </c>
      <c r="P1200" s="145"/>
    </row>
    <row r="1201" spans="1:16" x14ac:dyDescent="0.35">
      <c r="A1201" s="34" t="s">
        <v>19</v>
      </c>
      <c r="B1201" s="34">
        <v>2022</v>
      </c>
      <c r="C1201" s="63">
        <v>44849</v>
      </c>
      <c r="D1201" s="34" t="s">
        <v>20</v>
      </c>
      <c r="E1201" s="146" t="s">
        <v>535</v>
      </c>
      <c r="F1201" s="146">
        <v>11</v>
      </c>
      <c r="G1201" s="49" t="s">
        <v>295</v>
      </c>
      <c r="H1201" s="49" t="s">
        <v>23</v>
      </c>
      <c r="I1201" s="153">
        <f>(C1201-VLOOKUP(G1201,Riders!$A$2:$C$213,2,FALSE))/365</f>
        <v>24.857534246575341</v>
      </c>
      <c r="J1201" s="124">
        <v>21</v>
      </c>
      <c r="K1201" s="145">
        <v>2</v>
      </c>
      <c r="L1201">
        <f>L1200+0.339</f>
        <v>10.281000000000001</v>
      </c>
      <c r="M1201" s="160">
        <f>3.6*200/(L1201)</f>
        <v>70.032098044937257</v>
      </c>
      <c r="P1201" s="145"/>
    </row>
    <row r="1202" spans="1:16" x14ac:dyDescent="0.35">
      <c r="A1202" s="34" t="s">
        <v>19</v>
      </c>
      <c r="B1202" s="34">
        <v>2022</v>
      </c>
      <c r="C1202" s="63">
        <v>44849</v>
      </c>
      <c r="D1202" s="34" t="s">
        <v>20</v>
      </c>
      <c r="E1202" s="146" t="s">
        <v>535</v>
      </c>
      <c r="F1202" s="146">
        <v>12</v>
      </c>
      <c r="G1202" s="49" t="s">
        <v>100</v>
      </c>
      <c r="H1202" s="49" t="s">
        <v>44</v>
      </c>
      <c r="I1202" s="153">
        <f>(C1202-VLOOKUP(G1202,Riders!$A$2:$C$213,2,FALSE))/365</f>
        <v>23.980821917808218</v>
      </c>
      <c r="J1202" s="124">
        <v>14</v>
      </c>
      <c r="K1202" s="145">
        <v>1</v>
      </c>
      <c r="L1202">
        <v>10.112</v>
      </c>
      <c r="M1202" s="160">
        <f>3.6*200/(L1202)</f>
        <v>71.202531645569621</v>
      </c>
      <c r="P1202" s="145"/>
    </row>
    <row r="1203" spans="1:16" x14ac:dyDescent="0.35">
      <c r="A1203" s="34" t="s">
        <v>19</v>
      </c>
      <c r="B1203" s="34">
        <v>2022</v>
      </c>
      <c r="C1203" s="63">
        <v>44849</v>
      </c>
      <c r="D1203" s="34" t="s">
        <v>20</v>
      </c>
      <c r="E1203" s="146" t="s">
        <v>535</v>
      </c>
      <c r="F1203" s="146">
        <v>12</v>
      </c>
      <c r="G1203" s="49" t="s">
        <v>98</v>
      </c>
      <c r="H1203" s="49" t="s">
        <v>31</v>
      </c>
      <c r="I1203" s="153">
        <f>(C1203-VLOOKUP(G1203,Riders!$A$2:$C$213,2,FALSE))/365</f>
        <v>28.797260273972604</v>
      </c>
      <c r="J1203" s="124">
        <v>20</v>
      </c>
      <c r="K1203" s="145">
        <v>2</v>
      </c>
      <c r="L1203">
        <f>L1202+0.036</f>
        <v>10.148</v>
      </c>
      <c r="M1203" s="160">
        <f>3.6*200/(L1203)</f>
        <v>70.949940875049279</v>
      </c>
      <c r="P1203" s="145"/>
    </row>
    <row r="1204" spans="1:16" x14ac:dyDescent="0.35">
      <c r="A1204" s="101" t="s">
        <v>19</v>
      </c>
      <c r="B1204" s="101">
        <v>2022</v>
      </c>
      <c r="C1204" s="103">
        <v>44849</v>
      </c>
      <c r="D1204" s="101" t="s">
        <v>20</v>
      </c>
      <c r="E1204" s="147" t="s">
        <v>538</v>
      </c>
      <c r="F1204" s="147">
        <v>1</v>
      </c>
      <c r="G1204" s="52" t="s">
        <v>92</v>
      </c>
      <c r="H1204" s="52" t="s">
        <v>23</v>
      </c>
      <c r="I1204" s="154">
        <f>(C1204-VLOOKUP(G1204,Riders!$A$2:$C$213,2,FALSE))/365</f>
        <v>25.605479452054794</v>
      </c>
      <c r="J1204" s="123">
        <v>1</v>
      </c>
      <c r="K1204" s="145">
        <v>1</v>
      </c>
      <c r="L1204">
        <v>9.8889999999999993</v>
      </c>
      <c r="M1204" s="160">
        <f>3.6*200/(L1204)</f>
        <v>72.808170694711293</v>
      </c>
      <c r="P1204" s="145"/>
    </row>
    <row r="1205" spans="1:16" x14ac:dyDescent="0.35">
      <c r="A1205" s="101" t="s">
        <v>19</v>
      </c>
      <c r="B1205" s="101">
        <v>2022</v>
      </c>
      <c r="C1205" s="103">
        <v>44849</v>
      </c>
      <c r="D1205" s="101" t="s">
        <v>20</v>
      </c>
      <c r="E1205" s="147" t="s">
        <v>538</v>
      </c>
      <c r="F1205" s="147">
        <v>1</v>
      </c>
      <c r="G1205" s="52" t="s">
        <v>100</v>
      </c>
      <c r="H1205" s="52" t="s">
        <v>44</v>
      </c>
      <c r="I1205" s="154">
        <f>(C1205-VLOOKUP(G1205,Riders!$A$2:$C$213,2,FALSE))/365</f>
        <v>23.980821917808218</v>
      </c>
      <c r="J1205" s="123">
        <v>14</v>
      </c>
      <c r="K1205" s="145">
        <v>2</v>
      </c>
      <c r="L1205">
        <f>L1204+0.474</f>
        <v>10.363</v>
      </c>
      <c r="M1205" s="160">
        <f>3.6*200/(L1205)</f>
        <v>69.477950400463186</v>
      </c>
      <c r="P1205" s="145"/>
    </row>
    <row r="1206" spans="1:16" x14ac:dyDescent="0.35">
      <c r="A1206" s="101" t="s">
        <v>19</v>
      </c>
      <c r="B1206" s="101">
        <v>2022</v>
      </c>
      <c r="C1206" s="103">
        <v>44849</v>
      </c>
      <c r="D1206" s="101" t="s">
        <v>20</v>
      </c>
      <c r="E1206" s="147" t="s">
        <v>538</v>
      </c>
      <c r="F1206" s="147">
        <v>2</v>
      </c>
      <c r="G1206" s="52" t="s">
        <v>101</v>
      </c>
      <c r="H1206" s="52" t="s">
        <v>102</v>
      </c>
      <c r="I1206" s="154" t="e">
        <f>(C1206-VLOOKUP(G1206,Riders!$A$2:$C$213,2,FALSE))/365</f>
        <v>#N/A</v>
      </c>
      <c r="J1206" s="123">
        <v>2</v>
      </c>
      <c r="K1206" s="145">
        <v>1</v>
      </c>
      <c r="L1206">
        <v>9.8569999999999993</v>
      </c>
      <c r="M1206" s="160">
        <f>3.6*200/(L1206)</f>
        <v>73.044536877346047</v>
      </c>
      <c r="P1206" s="145"/>
    </row>
    <row r="1207" spans="1:16" x14ac:dyDescent="0.35">
      <c r="A1207" s="101" t="s">
        <v>19</v>
      </c>
      <c r="B1207" s="101">
        <v>2022</v>
      </c>
      <c r="C1207" s="103">
        <v>44849</v>
      </c>
      <c r="D1207" s="101" t="s">
        <v>20</v>
      </c>
      <c r="E1207" s="147" t="s">
        <v>538</v>
      </c>
      <c r="F1207" s="147">
        <v>2</v>
      </c>
      <c r="G1207" s="52" t="s">
        <v>43</v>
      </c>
      <c r="H1207" s="52" t="s">
        <v>44</v>
      </c>
      <c r="I1207" s="154" t="e">
        <f>(C1207-VLOOKUP(G1207,Riders!$A$2:$C$213,2,FALSE))/365</f>
        <v>#N/A</v>
      </c>
      <c r="J1207" s="123">
        <v>13</v>
      </c>
      <c r="K1207" s="145">
        <v>2</v>
      </c>
      <c r="L1207">
        <f>L1206+0.176</f>
        <v>10.032999999999999</v>
      </c>
      <c r="M1207" s="160">
        <f>3.6*200/(L1207)</f>
        <v>71.763181501046546</v>
      </c>
      <c r="P1207" s="145"/>
    </row>
    <row r="1208" spans="1:16" x14ac:dyDescent="0.35">
      <c r="A1208" s="101" t="s">
        <v>19</v>
      </c>
      <c r="B1208" s="101">
        <v>2022</v>
      </c>
      <c r="C1208" s="103">
        <v>44849</v>
      </c>
      <c r="D1208" s="101" t="s">
        <v>20</v>
      </c>
      <c r="E1208" s="147" t="s">
        <v>538</v>
      </c>
      <c r="F1208" s="147">
        <v>3</v>
      </c>
      <c r="G1208" s="52" t="s">
        <v>106</v>
      </c>
      <c r="H1208" s="52" t="s">
        <v>102</v>
      </c>
      <c r="I1208" s="154" t="e">
        <f>(C1208-VLOOKUP(G1208,Riders!$A$2:$C$213,2,FALSE))/365</f>
        <v>#N/A</v>
      </c>
      <c r="J1208" s="123">
        <v>3</v>
      </c>
      <c r="K1208" s="145">
        <v>1</v>
      </c>
      <c r="L1208">
        <v>9.9619999999999997</v>
      </c>
      <c r="M1208" s="160">
        <f>3.6*200/(L1208)</f>
        <v>72.274643645854255</v>
      </c>
      <c r="P1208" s="145"/>
    </row>
    <row r="1209" spans="1:16" x14ac:dyDescent="0.35">
      <c r="A1209" s="101" t="s">
        <v>19</v>
      </c>
      <c r="B1209" s="101">
        <v>2022</v>
      </c>
      <c r="C1209" s="103">
        <v>44849</v>
      </c>
      <c r="D1209" s="101" t="s">
        <v>20</v>
      </c>
      <c r="E1209" s="147" t="s">
        <v>538</v>
      </c>
      <c r="F1209" s="147">
        <v>3</v>
      </c>
      <c r="G1209" s="52" t="s">
        <v>172</v>
      </c>
      <c r="H1209" s="52" t="s">
        <v>42</v>
      </c>
      <c r="I1209" s="154">
        <f>(C1209-VLOOKUP(G1209,Riders!$A$2:$C$213,2,FALSE))/365</f>
        <v>24.002739726027396</v>
      </c>
      <c r="J1209" s="123">
        <v>15</v>
      </c>
      <c r="K1209" s="145">
        <v>2</v>
      </c>
      <c r="L1209">
        <f>L1208+0.094</f>
        <v>10.055999999999999</v>
      </c>
      <c r="M1209" s="160">
        <f>3.6*200/(L1209)</f>
        <v>71.599045346062056</v>
      </c>
      <c r="P1209" s="145"/>
    </row>
    <row r="1210" spans="1:16" x14ac:dyDescent="0.35">
      <c r="A1210" s="101" t="s">
        <v>19</v>
      </c>
      <c r="B1210" s="101">
        <v>2022</v>
      </c>
      <c r="C1210" s="103">
        <v>44849</v>
      </c>
      <c r="D1210" s="101" t="s">
        <v>20</v>
      </c>
      <c r="E1210" s="147" t="s">
        <v>538</v>
      </c>
      <c r="F1210" s="147">
        <v>4</v>
      </c>
      <c r="G1210" s="52" t="s">
        <v>202</v>
      </c>
      <c r="H1210" s="52" t="s">
        <v>46</v>
      </c>
      <c r="I1210" s="154">
        <f>(C1210-VLOOKUP(G1210,Riders!$A$2:$C$213,2,FALSE))/365</f>
        <v>27.257534246575343</v>
      </c>
      <c r="J1210" s="123">
        <v>4</v>
      </c>
      <c r="K1210" s="145">
        <v>1</v>
      </c>
      <c r="L1210">
        <v>10.108000000000001</v>
      </c>
      <c r="M1210" s="160">
        <f>3.6*200/(L1210)</f>
        <v>71.230708349821924</v>
      </c>
      <c r="P1210" s="145"/>
    </row>
    <row r="1211" spans="1:16" x14ac:dyDescent="0.35">
      <c r="A1211" s="101" t="s">
        <v>19</v>
      </c>
      <c r="B1211" s="101">
        <v>2022</v>
      </c>
      <c r="C1211" s="103">
        <v>44849</v>
      </c>
      <c r="D1211" s="101" t="s">
        <v>20</v>
      </c>
      <c r="E1211" s="147" t="s">
        <v>538</v>
      </c>
      <c r="F1211" s="147">
        <v>4</v>
      </c>
      <c r="G1211" s="52" t="s">
        <v>97</v>
      </c>
      <c r="H1211" s="52" t="s">
        <v>29</v>
      </c>
      <c r="I1211" s="154" t="e">
        <f>(C1211-VLOOKUP(G1211,Riders!$A$2:$C$213,2,FALSE))/365</f>
        <v>#N/A</v>
      </c>
      <c r="J1211" s="123">
        <v>12</v>
      </c>
      <c r="K1211" s="145">
        <v>2</v>
      </c>
      <c r="L1211">
        <f>L1210+0.054</f>
        <v>10.162000000000001</v>
      </c>
      <c r="M1211" s="160">
        <f>3.6*200/(L1211)</f>
        <v>70.852194449911423</v>
      </c>
      <c r="P1211" s="145"/>
    </row>
    <row r="1212" spans="1:16" x14ac:dyDescent="0.35">
      <c r="A1212" s="101" t="s">
        <v>19</v>
      </c>
      <c r="B1212" s="101">
        <v>2022</v>
      </c>
      <c r="C1212" s="103">
        <v>44849</v>
      </c>
      <c r="D1212" s="101" t="s">
        <v>20</v>
      </c>
      <c r="E1212" s="147" t="s">
        <v>538</v>
      </c>
      <c r="F1212" s="147">
        <v>5</v>
      </c>
      <c r="G1212" s="52" t="s">
        <v>108</v>
      </c>
      <c r="H1212" s="52" t="s">
        <v>109</v>
      </c>
      <c r="I1212" s="154" t="e">
        <f>(C1212-VLOOKUP(G1212,Riders!$A$2:$C$213,2,FALSE))/365</f>
        <v>#N/A</v>
      </c>
      <c r="J1212" s="123">
        <v>8</v>
      </c>
      <c r="K1212" s="145">
        <v>1</v>
      </c>
      <c r="L1212">
        <v>10.117000000000001</v>
      </c>
      <c r="M1212" s="160">
        <f>3.6*200/(L1212)</f>
        <v>71.167342097459709</v>
      </c>
      <c r="P1212" s="145"/>
    </row>
    <row r="1213" spans="1:16" x14ac:dyDescent="0.35">
      <c r="A1213" s="101" t="s">
        <v>19</v>
      </c>
      <c r="B1213" s="101">
        <v>2022</v>
      </c>
      <c r="C1213" s="103">
        <v>44849</v>
      </c>
      <c r="D1213" s="101" t="s">
        <v>20</v>
      </c>
      <c r="E1213" s="147" t="s">
        <v>538</v>
      </c>
      <c r="F1213" s="147">
        <v>5</v>
      </c>
      <c r="G1213" s="52" t="s">
        <v>114</v>
      </c>
      <c r="H1213" s="52" t="s">
        <v>102</v>
      </c>
      <c r="I1213" s="154" t="e">
        <f>(C1213-VLOOKUP(G1213,Riders!$A$2:$C$213,2,FALSE))/365</f>
        <v>#N/A</v>
      </c>
      <c r="J1213" s="123">
        <v>9</v>
      </c>
      <c r="K1213" s="145">
        <v>2</v>
      </c>
      <c r="L1213">
        <f>L1212+0.531</f>
        <v>10.648000000000001</v>
      </c>
      <c r="M1213" s="160">
        <f>3.6*200/(L1213)</f>
        <v>67.618332081141986</v>
      </c>
      <c r="P1213" s="145"/>
    </row>
    <row r="1214" spans="1:16" x14ac:dyDescent="0.35">
      <c r="A1214" s="101" t="s">
        <v>19</v>
      </c>
      <c r="B1214" s="101">
        <v>2022</v>
      </c>
      <c r="C1214" s="103">
        <v>44849</v>
      </c>
      <c r="D1214" s="101" t="s">
        <v>20</v>
      </c>
      <c r="E1214" s="147" t="s">
        <v>538</v>
      </c>
      <c r="F1214" s="147">
        <v>6</v>
      </c>
      <c r="G1214" s="52" t="s">
        <v>96</v>
      </c>
      <c r="H1214" s="52" t="s">
        <v>27</v>
      </c>
      <c r="I1214" s="154">
        <f>(C1214-VLOOKUP(G1214,Riders!$A$2:$C$213,2,FALSE))/365</f>
        <v>23.747945205479454</v>
      </c>
      <c r="J1214" s="123">
        <v>7</v>
      </c>
      <c r="K1214" s="145">
        <v>1</v>
      </c>
      <c r="L1214">
        <v>9.8539999999999992</v>
      </c>
      <c r="M1214" s="160">
        <f>3.6*200/(L1214)</f>
        <v>73.066774913740616</v>
      </c>
      <c r="P1214" s="145"/>
    </row>
    <row r="1215" spans="1:16" x14ac:dyDescent="0.35">
      <c r="A1215" s="101" t="s">
        <v>19</v>
      </c>
      <c r="B1215" s="101">
        <v>2022</v>
      </c>
      <c r="C1215" s="103">
        <v>44849</v>
      </c>
      <c r="D1215" s="101" t="s">
        <v>20</v>
      </c>
      <c r="E1215" s="147" t="s">
        <v>538</v>
      </c>
      <c r="F1215" s="147">
        <v>6</v>
      </c>
      <c r="G1215" s="52" t="s">
        <v>469</v>
      </c>
      <c r="H1215" s="52" t="s">
        <v>31</v>
      </c>
      <c r="I1215" s="154" t="e">
        <f>(C1215-VLOOKUP(G1215,Riders!$A$2:$C$213,2,FALSE))/365</f>
        <v>#N/A</v>
      </c>
      <c r="J1215" s="123">
        <v>10</v>
      </c>
      <c r="K1215" s="145">
        <v>2</v>
      </c>
      <c r="L1215">
        <f>L1214+0.027</f>
        <v>9.8809999999999985</v>
      </c>
      <c r="M1215" s="160">
        <f>3.6*200/(L1215)</f>
        <v>72.86711871268092</v>
      </c>
      <c r="P1215" s="145"/>
    </row>
    <row r="1216" spans="1:16" x14ac:dyDescent="0.35">
      <c r="A1216" s="101" t="s">
        <v>19</v>
      </c>
      <c r="B1216" s="101">
        <v>2022</v>
      </c>
      <c r="C1216" s="103">
        <v>44849</v>
      </c>
      <c r="D1216" s="101" t="s">
        <v>20</v>
      </c>
      <c r="E1216" s="147" t="s">
        <v>538</v>
      </c>
      <c r="F1216" s="147">
        <v>7</v>
      </c>
      <c r="G1216" s="52" t="s">
        <v>112</v>
      </c>
      <c r="H1216" s="52" t="s">
        <v>113</v>
      </c>
      <c r="I1216" s="154" t="e">
        <f>(C1216-VLOOKUP(G1216,Riders!$A$2:$C$213,2,FALSE))/365</f>
        <v>#N/A</v>
      </c>
      <c r="J1216" s="123">
        <v>6</v>
      </c>
      <c r="K1216" s="145">
        <v>1</v>
      </c>
      <c r="L1216">
        <v>10.282999999999999</v>
      </c>
      <c r="M1216" s="160">
        <f>3.6*200/(L1216)</f>
        <v>70.018477098123114</v>
      </c>
      <c r="P1216" s="145"/>
    </row>
    <row r="1217" spans="1:19" x14ac:dyDescent="0.35">
      <c r="A1217" s="101" t="s">
        <v>19</v>
      </c>
      <c r="B1217" s="101">
        <v>2022</v>
      </c>
      <c r="C1217" s="103">
        <v>44849</v>
      </c>
      <c r="D1217" s="101" t="s">
        <v>20</v>
      </c>
      <c r="E1217" s="147" t="s">
        <v>538</v>
      </c>
      <c r="F1217" s="147">
        <v>7</v>
      </c>
      <c r="G1217" s="52" t="s">
        <v>167</v>
      </c>
      <c r="H1217" s="52" t="s">
        <v>46</v>
      </c>
      <c r="I1217" s="154">
        <f>(C1217-VLOOKUP(G1217,Riders!$A$2:$C$213,2,FALSE))/365</f>
        <v>32.789041095890411</v>
      </c>
      <c r="J1217" s="123">
        <v>16</v>
      </c>
      <c r="K1217" s="145">
        <v>2</v>
      </c>
      <c r="L1217">
        <f>L1216+0.056</f>
        <v>10.338999999999999</v>
      </c>
      <c r="M1217" s="160">
        <f>3.6*200/(L1217)</f>
        <v>69.639230099622793</v>
      </c>
      <c r="P1217" s="145"/>
    </row>
    <row r="1218" spans="1:19" x14ac:dyDescent="0.35">
      <c r="A1218" s="101" t="s">
        <v>19</v>
      </c>
      <c r="B1218" s="101">
        <v>2022</v>
      </c>
      <c r="C1218" s="103">
        <v>44849</v>
      </c>
      <c r="D1218" s="101" t="s">
        <v>20</v>
      </c>
      <c r="E1218" s="147" t="s">
        <v>538</v>
      </c>
      <c r="F1218" s="147">
        <v>8</v>
      </c>
      <c r="G1218" s="52" t="s">
        <v>132</v>
      </c>
      <c r="H1218" s="52" t="s">
        <v>113</v>
      </c>
      <c r="I1218" s="154">
        <f>(C1218-VLOOKUP(G1218,Riders!$A$2:$C$213,2,FALSE))/365</f>
        <v>23.273972602739725</v>
      </c>
      <c r="J1218" s="123">
        <v>5</v>
      </c>
      <c r="K1218" s="145">
        <v>1</v>
      </c>
      <c r="L1218">
        <v>9.99</v>
      </c>
      <c r="M1218" s="160">
        <f>3.6*200/(L1218)</f>
        <v>72.072072072072075</v>
      </c>
      <c r="P1218" s="145"/>
    </row>
    <row r="1219" spans="1:19" x14ac:dyDescent="0.35">
      <c r="A1219" s="101" t="s">
        <v>19</v>
      </c>
      <c r="B1219" s="101">
        <v>2022</v>
      </c>
      <c r="C1219" s="103">
        <v>44849</v>
      </c>
      <c r="D1219" s="101" t="s">
        <v>20</v>
      </c>
      <c r="E1219" s="147" t="s">
        <v>538</v>
      </c>
      <c r="F1219" s="147">
        <v>8</v>
      </c>
      <c r="G1219" s="52" t="s">
        <v>99</v>
      </c>
      <c r="H1219" s="52" t="s">
        <v>27</v>
      </c>
      <c r="I1219" s="154">
        <f>(C1219-VLOOKUP(G1219,Riders!$A$2:$C$213,2,FALSE))/365</f>
        <v>25.509589041095889</v>
      </c>
      <c r="J1219" s="123">
        <v>11</v>
      </c>
      <c r="K1219" s="145">
        <v>2</v>
      </c>
      <c r="L1219">
        <f>L1218+0.001</f>
        <v>9.9909999999999997</v>
      </c>
      <c r="M1219" s="160">
        <f>3.6*200/(L1219)</f>
        <v>72.064858372535284</v>
      </c>
      <c r="P1219" s="145"/>
    </row>
    <row r="1220" spans="1:19" x14ac:dyDescent="0.35">
      <c r="A1220" s="120" t="s">
        <v>19</v>
      </c>
      <c r="B1220" s="120">
        <v>2022</v>
      </c>
      <c r="C1220" s="142">
        <v>44849</v>
      </c>
      <c r="D1220" s="120" t="s">
        <v>20</v>
      </c>
      <c r="E1220" s="148" t="s">
        <v>539</v>
      </c>
      <c r="F1220" s="148">
        <v>1</v>
      </c>
      <c r="G1220" s="121" t="s">
        <v>92</v>
      </c>
      <c r="H1220" s="121" t="s">
        <v>23</v>
      </c>
      <c r="I1220" s="155">
        <f>(C1220-VLOOKUP(G1220,Riders!$A$2:$C$213,2,FALSE))/365</f>
        <v>25.605479452054794</v>
      </c>
      <c r="J1220" s="122">
        <v>1</v>
      </c>
      <c r="K1220" s="145">
        <v>1</v>
      </c>
      <c r="L1220">
        <v>10.039999999999999</v>
      </c>
      <c r="M1220" s="160">
        <f>3.6*200/(L1220)</f>
        <v>71.713147410358573</v>
      </c>
      <c r="P1220" s="145"/>
    </row>
    <row r="1221" spans="1:19" x14ac:dyDescent="0.35">
      <c r="A1221" s="120" t="s">
        <v>19</v>
      </c>
      <c r="B1221" s="120">
        <v>2022</v>
      </c>
      <c r="C1221" s="142">
        <v>44849</v>
      </c>
      <c r="D1221" s="120" t="s">
        <v>20</v>
      </c>
      <c r="E1221" s="148" t="s">
        <v>539</v>
      </c>
      <c r="F1221" s="148">
        <v>1</v>
      </c>
      <c r="G1221" s="121" t="s">
        <v>132</v>
      </c>
      <c r="H1221" s="121" t="s">
        <v>113</v>
      </c>
      <c r="I1221" s="155">
        <f>(C1221-VLOOKUP(G1221,Riders!$A$2:$C$213,2,FALSE))/365</f>
        <v>23.273972602739725</v>
      </c>
      <c r="J1221" s="122">
        <v>5</v>
      </c>
      <c r="K1221" s="145">
        <v>2</v>
      </c>
      <c r="L1221">
        <f>L1220+0.094</f>
        <v>10.133999999999999</v>
      </c>
      <c r="M1221" s="160">
        <f>3.6*200/(L1221)</f>
        <v>71.047957371225593</v>
      </c>
      <c r="P1221" s="145"/>
    </row>
    <row r="1222" spans="1:19" x14ac:dyDescent="0.35">
      <c r="A1222" s="120" t="s">
        <v>19</v>
      </c>
      <c r="B1222" s="120">
        <v>2022</v>
      </c>
      <c r="C1222" s="142">
        <v>44849</v>
      </c>
      <c r="D1222" s="120" t="s">
        <v>20</v>
      </c>
      <c r="E1222" s="148" t="s">
        <v>539</v>
      </c>
      <c r="F1222" s="148">
        <v>2</v>
      </c>
      <c r="G1222" s="121" t="s">
        <v>101</v>
      </c>
      <c r="H1222" s="121" t="s">
        <v>102</v>
      </c>
      <c r="I1222" s="155" t="e">
        <f>(C1222-VLOOKUP(G1222,Riders!$A$2:$C$213,2,FALSE))/365</f>
        <v>#N/A</v>
      </c>
      <c r="J1222" s="122">
        <v>2</v>
      </c>
      <c r="K1222" s="145">
        <v>1</v>
      </c>
      <c r="L1222">
        <v>9.8719999999999999</v>
      </c>
      <c r="M1222" s="160">
        <f>3.6*200/(L1222)</f>
        <v>72.933549432739056</v>
      </c>
      <c r="P1222" s="145"/>
      <c r="S1222" s="145"/>
    </row>
    <row r="1223" spans="1:19" x14ac:dyDescent="0.35">
      <c r="A1223" s="120" t="s">
        <v>19</v>
      </c>
      <c r="B1223" s="120">
        <v>2022</v>
      </c>
      <c r="C1223" s="142">
        <v>44849</v>
      </c>
      <c r="D1223" s="120" t="s">
        <v>20</v>
      </c>
      <c r="E1223" s="148" t="s">
        <v>539</v>
      </c>
      <c r="F1223" s="148">
        <v>2</v>
      </c>
      <c r="G1223" s="121" t="s">
        <v>112</v>
      </c>
      <c r="H1223" s="121" t="s">
        <v>113</v>
      </c>
      <c r="I1223" s="155" t="e">
        <f>(C1223-VLOOKUP(G1223,Riders!$A$2:$C$213,2,FALSE))/365</f>
        <v>#N/A</v>
      </c>
      <c r="J1223" s="122">
        <v>6</v>
      </c>
      <c r="K1223" s="145">
        <v>2</v>
      </c>
      <c r="L1223">
        <f>L1222+2.267</f>
        <v>12.138999999999999</v>
      </c>
      <c r="M1223" s="160">
        <f>3.6*200/(L1223)</f>
        <v>59.31295823379191</v>
      </c>
      <c r="P1223" s="145"/>
      <c r="S1223" s="145"/>
    </row>
    <row r="1224" spans="1:19" x14ac:dyDescent="0.35">
      <c r="A1224" s="120" t="s">
        <v>19</v>
      </c>
      <c r="B1224" s="120">
        <v>2022</v>
      </c>
      <c r="C1224" s="142">
        <v>44849</v>
      </c>
      <c r="D1224" s="120" t="s">
        <v>20</v>
      </c>
      <c r="E1224" s="148" t="s">
        <v>539</v>
      </c>
      <c r="F1224" s="148">
        <v>3</v>
      </c>
      <c r="G1224" s="121" t="s">
        <v>106</v>
      </c>
      <c r="H1224" s="121" t="s">
        <v>102</v>
      </c>
      <c r="I1224" s="155" t="e">
        <f>(C1224-VLOOKUP(G1224,Riders!$A$2:$C$213,2,FALSE))/365</f>
        <v>#N/A</v>
      </c>
      <c r="J1224" s="122">
        <v>3</v>
      </c>
      <c r="K1224" s="145">
        <v>1</v>
      </c>
      <c r="L1224">
        <v>9.7650000000000006</v>
      </c>
      <c r="M1224" s="160">
        <f>3.6*200/(L1224)</f>
        <v>73.73271889400921</v>
      </c>
      <c r="P1224" s="145"/>
      <c r="S1224" s="145"/>
    </row>
    <row r="1225" spans="1:19" x14ac:dyDescent="0.35">
      <c r="A1225" s="120" t="s">
        <v>19</v>
      </c>
      <c r="B1225" s="120">
        <v>2022</v>
      </c>
      <c r="C1225" s="142">
        <v>44849</v>
      </c>
      <c r="D1225" s="120" t="s">
        <v>20</v>
      </c>
      <c r="E1225" s="148" t="s">
        <v>539</v>
      </c>
      <c r="F1225" s="148">
        <v>3</v>
      </c>
      <c r="G1225" s="121" t="s">
        <v>96</v>
      </c>
      <c r="H1225" s="121" t="s">
        <v>27</v>
      </c>
      <c r="I1225" s="155">
        <f>(C1225-VLOOKUP(G1225,Riders!$A$2:$C$213,2,FALSE))/365</f>
        <v>23.747945205479454</v>
      </c>
      <c r="J1225" s="122">
        <v>7</v>
      </c>
      <c r="K1225" s="145">
        <v>2</v>
      </c>
      <c r="L1225">
        <f>L1224+0.573</f>
        <v>10.338000000000001</v>
      </c>
      <c r="M1225" s="160">
        <f>3.6*200/(L1225)</f>
        <v>69.645966337782937</v>
      </c>
      <c r="P1225" s="145"/>
      <c r="S1225" s="145"/>
    </row>
    <row r="1226" spans="1:19" x14ac:dyDescent="0.35">
      <c r="A1226" s="120" t="s">
        <v>19</v>
      </c>
      <c r="B1226" s="120">
        <v>2022</v>
      </c>
      <c r="C1226" s="142">
        <v>44849</v>
      </c>
      <c r="D1226" s="120" t="s">
        <v>20</v>
      </c>
      <c r="E1226" s="148" t="s">
        <v>539</v>
      </c>
      <c r="F1226" s="148">
        <v>4</v>
      </c>
      <c r="G1226" s="121" t="s">
        <v>202</v>
      </c>
      <c r="H1226" s="121" t="s">
        <v>46</v>
      </c>
      <c r="I1226" s="155">
        <f>(C1226-VLOOKUP(G1226,Riders!$A$2:$C$213,2,FALSE))/365</f>
        <v>27.257534246575343</v>
      </c>
      <c r="J1226" s="122">
        <v>4</v>
      </c>
      <c r="K1226" s="145">
        <v>1</v>
      </c>
      <c r="L1226">
        <v>10.007</v>
      </c>
      <c r="M1226" s="160">
        <f>3.6*200/(L1226)</f>
        <v>71.949635255321283</v>
      </c>
      <c r="P1226" s="145"/>
      <c r="S1226" s="145"/>
    </row>
    <row r="1227" spans="1:19" x14ac:dyDescent="0.35">
      <c r="A1227" s="120" t="s">
        <v>19</v>
      </c>
      <c r="B1227" s="120">
        <v>2022</v>
      </c>
      <c r="C1227" s="142">
        <v>44849</v>
      </c>
      <c r="D1227" s="120" t="s">
        <v>20</v>
      </c>
      <c r="E1227" s="148" t="s">
        <v>539</v>
      </c>
      <c r="F1227" s="148">
        <v>4</v>
      </c>
      <c r="G1227" s="121" t="s">
        <v>108</v>
      </c>
      <c r="H1227" s="121" t="s">
        <v>109</v>
      </c>
      <c r="I1227" s="155" t="e">
        <f>(C1227-VLOOKUP(G1227,Riders!$A$2:$C$213,2,FALSE))/365</f>
        <v>#N/A</v>
      </c>
      <c r="J1227" s="122">
        <v>8</v>
      </c>
      <c r="K1227" s="145">
        <v>2</v>
      </c>
      <c r="L1227">
        <f>L1226+0.041</f>
        <v>10.048</v>
      </c>
      <c r="M1227" s="160">
        <f>3.6*200/(L1227)</f>
        <v>71.656050955414017</v>
      </c>
      <c r="P1227" s="145"/>
      <c r="S1227" s="145"/>
    </row>
    <row r="1228" spans="1:19" x14ac:dyDescent="0.35">
      <c r="A1228" s="102" t="s">
        <v>19</v>
      </c>
      <c r="B1228" s="102">
        <v>2022</v>
      </c>
      <c r="C1228" s="63">
        <v>44849</v>
      </c>
      <c r="D1228" s="102" t="s">
        <v>20</v>
      </c>
      <c r="E1228" s="149" t="s">
        <v>540</v>
      </c>
      <c r="F1228" s="149">
        <v>1</v>
      </c>
      <c r="G1228" s="105" t="s">
        <v>92</v>
      </c>
      <c r="H1228" s="105" t="s">
        <v>23</v>
      </c>
      <c r="I1228" s="156">
        <f>(C1228-VLOOKUP(G1228,Riders!$A$2:$C$213,2,FALSE))/365</f>
        <v>25.605479452054794</v>
      </c>
      <c r="J1228" s="125">
        <v>1</v>
      </c>
      <c r="K1228" s="145">
        <v>1</v>
      </c>
      <c r="L1228">
        <v>9.9339999999999993</v>
      </c>
      <c r="M1228" s="160">
        <f>3.6*200/(L1228)</f>
        <v>72.478357157237781</v>
      </c>
      <c r="N1228">
        <v>1</v>
      </c>
      <c r="O1228">
        <v>9.6989999999999998</v>
      </c>
      <c r="P1228" s="160">
        <f>3.6*200/(O1228)</f>
        <v>74.234457160532017</v>
      </c>
      <c r="S1228" s="145"/>
    </row>
    <row r="1229" spans="1:19" x14ac:dyDescent="0.35">
      <c r="A1229" s="102" t="s">
        <v>19</v>
      </c>
      <c r="B1229" s="102">
        <v>2022</v>
      </c>
      <c r="C1229" s="63">
        <v>44849</v>
      </c>
      <c r="D1229" s="102" t="s">
        <v>20</v>
      </c>
      <c r="E1229" s="149" t="s">
        <v>540</v>
      </c>
      <c r="F1229" s="149">
        <v>1</v>
      </c>
      <c r="G1229" s="105" t="s">
        <v>202</v>
      </c>
      <c r="H1229" s="105" t="s">
        <v>46</v>
      </c>
      <c r="I1229" s="156">
        <f>(C1229-VLOOKUP(G1229,Riders!$A$2:$C$213,2,FALSE))/365</f>
        <v>27.257534246575343</v>
      </c>
      <c r="J1229" s="125">
        <v>4</v>
      </c>
      <c r="K1229" s="145">
        <v>2</v>
      </c>
      <c r="L1229">
        <f>L1228+0.399</f>
        <v>10.332999999999998</v>
      </c>
      <c r="M1229" s="160">
        <f>3.6*200/(L1229)</f>
        <v>69.679667086035039</v>
      </c>
      <c r="N1229">
        <v>2</v>
      </c>
      <c r="O1229">
        <f>O1228+0.146</f>
        <v>9.8450000000000006</v>
      </c>
      <c r="P1229" s="160">
        <f>3.6*200/(O1229)</f>
        <v>73.133570340274247</v>
      </c>
      <c r="S1229" s="145"/>
    </row>
    <row r="1230" spans="1:19" x14ac:dyDescent="0.35">
      <c r="A1230" s="102" t="s">
        <v>19</v>
      </c>
      <c r="B1230" s="102">
        <v>2022</v>
      </c>
      <c r="C1230" s="63">
        <v>44849</v>
      </c>
      <c r="D1230" s="102" t="s">
        <v>20</v>
      </c>
      <c r="E1230" s="149" t="s">
        <v>540</v>
      </c>
      <c r="F1230" s="149">
        <v>2</v>
      </c>
      <c r="G1230" s="105" t="s">
        <v>101</v>
      </c>
      <c r="H1230" s="105" t="s">
        <v>102</v>
      </c>
      <c r="I1230" s="156" t="e">
        <f>(C1230-VLOOKUP(G1230,Riders!$A$2:$C$213,2,FALSE))/365</f>
        <v>#N/A</v>
      </c>
      <c r="J1230" s="125">
        <v>2</v>
      </c>
      <c r="K1230" s="145">
        <v>1</v>
      </c>
      <c r="L1230">
        <v>9.7899999999999991</v>
      </c>
      <c r="M1230" s="160">
        <f>3.6*200/(L1230)</f>
        <v>73.544433094994901</v>
      </c>
      <c r="N1230">
        <v>1</v>
      </c>
      <c r="O1230">
        <v>9.6839999999999993</v>
      </c>
      <c r="P1230" s="160">
        <f>3.6*200/(O1230)</f>
        <v>74.349442379182165</v>
      </c>
      <c r="S1230" s="145"/>
    </row>
    <row r="1231" spans="1:19" x14ac:dyDescent="0.35">
      <c r="A1231" s="102" t="s">
        <v>19</v>
      </c>
      <c r="B1231" s="102">
        <v>2022</v>
      </c>
      <c r="C1231" s="63">
        <v>44849</v>
      </c>
      <c r="D1231" s="102" t="s">
        <v>20</v>
      </c>
      <c r="E1231" s="149" t="s">
        <v>540</v>
      </c>
      <c r="F1231" s="149">
        <v>2</v>
      </c>
      <c r="G1231" s="105" t="s">
        <v>106</v>
      </c>
      <c r="H1231" s="105" t="s">
        <v>102</v>
      </c>
      <c r="I1231" s="156" t="e">
        <f>(C1231-VLOOKUP(G1231,Riders!$A$2:$C$213,2,FALSE))/365</f>
        <v>#N/A</v>
      </c>
      <c r="J1231" s="125">
        <v>3</v>
      </c>
      <c r="K1231" s="145">
        <v>2</v>
      </c>
      <c r="L1231">
        <f>L1230+0.015</f>
        <v>9.8049999999999997</v>
      </c>
      <c r="M1231" s="160">
        <f>3.6*200/(L1231)</f>
        <v>73.431922488526268</v>
      </c>
      <c r="N1231">
        <v>2</v>
      </c>
      <c r="O1231">
        <f>O1230+0.038</f>
        <v>9.7219999999999995</v>
      </c>
      <c r="P1231" s="160">
        <f>3.6*200/(O1231)</f>
        <v>74.058835630528705</v>
      </c>
      <c r="S1231" s="145"/>
    </row>
    <row r="1232" spans="1:19" x14ac:dyDescent="0.35">
      <c r="A1232" s="25" t="s">
        <v>19</v>
      </c>
      <c r="B1232" s="25">
        <v>2022</v>
      </c>
      <c r="C1232" s="63">
        <v>44849</v>
      </c>
      <c r="D1232" s="25" t="s">
        <v>20</v>
      </c>
      <c r="E1232" s="150" t="s">
        <v>64</v>
      </c>
      <c r="F1232" s="51" t="s">
        <v>541</v>
      </c>
      <c r="G1232" s="51" t="s">
        <v>92</v>
      </c>
      <c r="H1232" s="51" t="s">
        <v>23</v>
      </c>
      <c r="I1232" s="157">
        <f>(C1232-VLOOKUP(G1232,Riders!$A$2:$C$213,2,FALSE))/365</f>
        <v>25.605479452054794</v>
      </c>
      <c r="J1232" s="126">
        <v>1</v>
      </c>
      <c r="K1232" s="145">
        <v>1</v>
      </c>
      <c r="L1232">
        <v>9.6859999999999999</v>
      </c>
      <c r="M1232" s="160">
        <f>3.6*200/(L1232)</f>
        <v>74.334090439810041</v>
      </c>
      <c r="N1232">
        <v>1</v>
      </c>
      <c r="O1232">
        <v>9.7729999999999997</v>
      </c>
      <c r="P1232" s="160">
        <f>3.6*200/(O1232)</f>
        <v>73.672362631740512</v>
      </c>
      <c r="S1232" s="145"/>
    </row>
    <row r="1233" spans="1:19" x14ac:dyDescent="0.35">
      <c r="A1233" s="25" t="s">
        <v>19</v>
      </c>
      <c r="B1233" s="25">
        <v>2022</v>
      </c>
      <c r="C1233" s="63">
        <v>44849</v>
      </c>
      <c r="D1233" s="25" t="s">
        <v>20</v>
      </c>
      <c r="E1233" s="150" t="s">
        <v>64</v>
      </c>
      <c r="F1233" s="51" t="s">
        <v>541</v>
      </c>
      <c r="G1233" s="51" t="s">
        <v>101</v>
      </c>
      <c r="H1233" s="51" t="s">
        <v>102</v>
      </c>
      <c r="I1233" s="157" t="e">
        <f>(C1233-VLOOKUP(G1233,Riders!$A$2:$C$213,2,FALSE))/365</f>
        <v>#N/A</v>
      </c>
      <c r="J1233" s="126">
        <v>2</v>
      </c>
      <c r="K1233" s="145">
        <v>2</v>
      </c>
      <c r="L1233">
        <f>9.686+0.155</f>
        <v>9.8409999999999993</v>
      </c>
      <c r="M1233" s="160">
        <f>3.6*200/(L1233)</f>
        <v>73.163296412966162</v>
      </c>
      <c r="N1233">
        <v>2</v>
      </c>
      <c r="O1233">
        <f>9.773+0.083</f>
        <v>9.8559999999999999</v>
      </c>
      <c r="P1233" s="160">
        <f>3.6*200/(O1233)</f>
        <v>73.05194805194806</v>
      </c>
      <c r="S1233" s="145"/>
    </row>
    <row r="1234" spans="1:19" x14ac:dyDescent="0.35">
      <c r="A1234" s="25" t="s">
        <v>19</v>
      </c>
      <c r="B1234" s="25">
        <v>2022</v>
      </c>
      <c r="C1234" s="63">
        <v>44849</v>
      </c>
      <c r="D1234" s="25" t="s">
        <v>20</v>
      </c>
      <c r="E1234" s="150" t="s">
        <v>64</v>
      </c>
      <c r="F1234" s="51" t="s">
        <v>542</v>
      </c>
      <c r="G1234" s="51" t="s">
        <v>106</v>
      </c>
      <c r="H1234" s="51" t="s">
        <v>102</v>
      </c>
      <c r="I1234" s="157" t="e">
        <f>(C1234-VLOOKUP(G1234,Riders!$A$2:$C$213,2,FALSE))/365</f>
        <v>#N/A</v>
      </c>
      <c r="J1234" s="126">
        <v>3</v>
      </c>
      <c r="K1234" s="145">
        <v>1</v>
      </c>
      <c r="L1234">
        <f>9.838</f>
        <v>9.8379999999999992</v>
      </c>
      <c r="M1234" s="160">
        <f>3.6*200/(L1234)</f>
        <v>73.185606830656639</v>
      </c>
      <c r="N1234">
        <v>1</v>
      </c>
      <c r="O1234">
        <v>9.9640000000000004</v>
      </c>
      <c r="P1234" s="160">
        <f>3.6*200/(O1234)</f>
        <v>72.260136491368925</v>
      </c>
      <c r="S1234" s="145"/>
    </row>
    <row r="1235" spans="1:19" x14ac:dyDescent="0.35">
      <c r="A1235" s="25" t="s">
        <v>19</v>
      </c>
      <c r="B1235" s="25">
        <v>2022</v>
      </c>
      <c r="C1235" s="63">
        <v>44849</v>
      </c>
      <c r="D1235" s="25" t="s">
        <v>20</v>
      </c>
      <c r="E1235" s="150" t="s">
        <v>64</v>
      </c>
      <c r="F1235" s="51" t="s">
        <v>542</v>
      </c>
      <c r="G1235" s="51" t="s">
        <v>202</v>
      </c>
      <c r="H1235" s="51" t="s">
        <v>46</v>
      </c>
      <c r="I1235" s="157">
        <f>(C1235-VLOOKUP(G1235,Riders!$A$2:$C$213,2,FALSE))/365</f>
        <v>27.257534246575343</v>
      </c>
      <c r="J1235" s="126">
        <v>4</v>
      </c>
      <c r="K1235" s="145">
        <v>2</v>
      </c>
      <c r="L1235">
        <f>9.838+0.223</f>
        <v>10.061</v>
      </c>
      <c r="M1235" s="160">
        <f>3.6*200/(L1235)</f>
        <v>71.563462876453627</v>
      </c>
      <c r="N1235">
        <v>2</v>
      </c>
      <c r="O1235">
        <f>9.964+0.259</f>
        <v>10.223000000000001</v>
      </c>
      <c r="P1235" s="160">
        <f>3.6*200/(O1235)</f>
        <v>70.429423848185465</v>
      </c>
      <c r="S1235" s="145"/>
    </row>
    <row r="1236" spans="1:19" x14ac:dyDescent="0.35">
      <c r="A1236" s="25" t="s">
        <v>1171</v>
      </c>
      <c r="B1236" s="25">
        <v>2023</v>
      </c>
      <c r="C1236" s="144">
        <v>44983</v>
      </c>
      <c r="D1236" s="25" t="s">
        <v>66</v>
      </c>
      <c r="E1236" s="145" t="s">
        <v>535</v>
      </c>
      <c r="F1236" s="145">
        <v>1</v>
      </c>
      <c r="G1236" s="145" t="s">
        <v>105</v>
      </c>
      <c r="H1236" s="145" t="s">
        <v>39</v>
      </c>
      <c r="I1236" s="145"/>
      <c r="J1236" s="145">
        <v>4</v>
      </c>
      <c r="K1236" s="145">
        <v>1</v>
      </c>
      <c r="L1236" s="145">
        <v>10.035</v>
      </c>
      <c r="M1236" s="145"/>
    </row>
    <row r="1237" spans="1:19" x14ac:dyDescent="0.35">
      <c r="A1237" s="25" t="s">
        <v>1171</v>
      </c>
      <c r="B1237" s="25">
        <v>2023</v>
      </c>
      <c r="C1237" s="144">
        <v>44983</v>
      </c>
      <c r="D1237" s="25" t="s">
        <v>66</v>
      </c>
      <c r="E1237" s="145" t="s">
        <v>535</v>
      </c>
      <c r="F1237" s="145">
        <v>1</v>
      </c>
      <c r="G1237" s="145" t="s">
        <v>167</v>
      </c>
      <c r="H1237" s="145" t="s">
        <v>46</v>
      </c>
      <c r="I1237" s="145"/>
      <c r="J1237" s="145">
        <v>28</v>
      </c>
      <c r="K1237" s="145">
        <v>2</v>
      </c>
      <c r="L1237" s="145">
        <v>10.135</v>
      </c>
      <c r="M1237" s="145"/>
    </row>
    <row r="1238" spans="1:19" x14ac:dyDescent="0.35">
      <c r="A1238" s="25" t="s">
        <v>1171</v>
      </c>
      <c r="B1238" s="25">
        <v>2023</v>
      </c>
      <c r="C1238" s="144">
        <v>44983</v>
      </c>
      <c r="D1238" s="25" t="s">
        <v>66</v>
      </c>
      <c r="E1238" s="145" t="s">
        <v>535</v>
      </c>
      <c r="F1238" s="145">
        <v>2</v>
      </c>
      <c r="G1238" s="145" t="s">
        <v>469</v>
      </c>
      <c r="H1238" s="145" t="s">
        <v>31</v>
      </c>
      <c r="I1238" s="145"/>
      <c r="J1238" s="145">
        <v>2</v>
      </c>
      <c r="K1238" s="145">
        <v>1</v>
      </c>
      <c r="L1238" s="145">
        <v>9.9789999999999992</v>
      </c>
      <c r="M1238" s="145"/>
    </row>
    <row r="1239" spans="1:19" x14ac:dyDescent="0.35">
      <c r="A1239" s="25" t="s">
        <v>1171</v>
      </c>
      <c r="B1239" s="25">
        <v>2023</v>
      </c>
      <c r="C1239" s="144">
        <v>44983</v>
      </c>
      <c r="D1239" s="25" t="s">
        <v>66</v>
      </c>
      <c r="E1239" s="145" t="s">
        <v>535</v>
      </c>
      <c r="F1239" s="145">
        <v>2</v>
      </c>
      <c r="G1239" s="145" t="s">
        <v>134</v>
      </c>
      <c r="H1239" s="145" t="s">
        <v>33</v>
      </c>
      <c r="I1239" s="145"/>
      <c r="J1239" s="145">
        <v>27</v>
      </c>
      <c r="K1239" s="145">
        <v>2</v>
      </c>
      <c r="L1239" s="145">
        <v>10.52</v>
      </c>
      <c r="M1239" s="145"/>
    </row>
    <row r="1240" spans="1:19" x14ac:dyDescent="0.35">
      <c r="A1240" s="25" t="s">
        <v>1171</v>
      </c>
      <c r="B1240" s="25">
        <v>2023</v>
      </c>
      <c r="C1240" s="144">
        <v>44983</v>
      </c>
      <c r="D1240" s="25" t="s">
        <v>66</v>
      </c>
      <c r="E1240" s="145" t="s">
        <v>535</v>
      </c>
      <c r="F1240" s="145">
        <v>3</v>
      </c>
      <c r="G1240" s="145" t="s">
        <v>196</v>
      </c>
      <c r="H1240" s="145" t="s">
        <v>52</v>
      </c>
      <c r="I1240" s="145"/>
      <c r="J1240" s="145">
        <v>7</v>
      </c>
      <c r="K1240" s="145">
        <v>1</v>
      </c>
      <c r="L1240" s="145">
        <v>10.484999999999999</v>
      </c>
      <c r="M1240" s="145"/>
    </row>
    <row r="1241" spans="1:19" x14ac:dyDescent="0.35">
      <c r="A1241" s="25" t="s">
        <v>1171</v>
      </c>
      <c r="B1241" s="25">
        <v>2023</v>
      </c>
      <c r="C1241" s="144">
        <v>44983</v>
      </c>
      <c r="D1241" s="25" t="s">
        <v>66</v>
      </c>
      <c r="E1241" s="145" t="s">
        <v>535</v>
      </c>
      <c r="F1241" s="145">
        <v>3</v>
      </c>
      <c r="G1241" s="145" t="s">
        <v>98</v>
      </c>
      <c r="H1241" s="145" t="s">
        <v>168</v>
      </c>
      <c r="I1241" s="145"/>
      <c r="J1241" s="145">
        <v>26</v>
      </c>
      <c r="K1241" s="145">
        <v>2</v>
      </c>
      <c r="L1241" s="145">
        <v>10.497999999999999</v>
      </c>
      <c r="M1241" s="145"/>
    </row>
    <row r="1242" spans="1:19" x14ac:dyDescent="0.35">
      <c r="A1242" s="25" t="s">
        <v>1171</v>
      </c>
      <c r="B1242" s="25">
        <v>2023</v>
      </c>
      <c r="C1242" s="144">
        <v>44983</v>
      </c>
      <c r="D1242" s="25" t="s">
        <v>66</v>
      </c>
      <c r="E1242" s="145" t="s">
        <v>535</v>
      </c>
      <c r="F1242" s="145">
        <v>4</v>
      </c>
      <c r="G1242" s="145" t="s">
        <v>143</v>
      </c>
      <c r="H1242" s="145" t="s">
        <v>95</v>
      </c>
      <c r="I1242" s="145"/>
      <c r="J1242" s="145">
        <v>9</v>
      </c>
      <c r="K1242" s="145">
        <v>1</v>
      </c>
      <c r="L1242" s="145">
        <v>10.103</v>
      </c>
      <c r="M1242" s="145"/>
    </row>
    <row r="1243" spans="1:19" x14ac:dyDescent="0.35">
      <c r="A1243" s="25" t="s">
        <v>1171</v>
      </c>
      <c r="B1243" s="25">
        <v>2023</v>
      </c>
      <c r="C1243" s="144">
        <v>44983</v>
      </c>
      <c r="D1243" s="25" t="s">
        <v>66</v>
      </c>
      <c r="E1243" s="145" t="s">
        <v>535</v>
      </c>
      <c r="F1243" s="145">
        <v>4</v>
      </c>
      <c r="G1243" s="145" t="s">
        <v>115</v>
      </c>
      <c r="H1243" s="145" t="s">
        <v>116</v>
      </c>
      <c r="I1243" s="145"/>
      <c r="J1243" s="145">
        <v>25</v>
      </c>
      <c r="K1243" s="145">
        <v>2</v>
      </c>
      <c r="L1243" s="145">
        <v>10.174999999999999</v>
      </c>
      <c r="M1243" s="145"/>
    </row>
    <row r="1244" spans="1:19" x14ac:dyDescent="0.35">
      <c r="A1244" s="25" t="s">
        <v>1171</v>
      </c>
      <c r="B1244" s="25">
        <v>2023</v>
      </c>
      <c r="C1244" s="144">
        <v>44983</v>
      </c>
      <c r="D1244" s="25" t="s">
        <v>66</v>
      </c>
      <c r="E1244" s="145" t="s">
        <v>535</v>
      </c>
      <c r="F1244" s="145">
        <v>5</v>
      </c>
      <c r="G1244" s="145" t="s">
        <v>101</v>
      </c>
      <c r="H1244" s="145" t="s">
        <v>102</v>
      </c>
      <c r="I1244" s="145"/>
      <c r="J1244" s="145">
        <v>8</v>
      </c>
      <c r="K1244" s="145">
        <v>1</v>
      </c>
      <c r="L1244" s="145">
        <v>10.153</v>
      </c>
      <c r="M1244" s="145"/>
    </row>
    <row r="1245" spans="1:19" x14ac:dyDescent="0.35">
      <c r="A1245" s="25" t="s">
        <v>1171</v>
      </c>
      <c r="B1245" s="25">
        <v>2023</v>
      </c>
      <c r="C1245" s="144">
        <v>44983</v>
      </c>
      <c r="D1245" s="25" t="s">
        <v>66</v>
      </c>
      <c r="E1245" s="145" t="s">
        <v>535</v>
      </c>
      <c r="F1245" s="145">
        <v>5</v>
      </c>
      <c r="G1245" s="145" t="s">
        <v>107</v>
      </c>
      <c r="H1245" s="145" t="s">
        <v>168</v>
      </c>
      <c r="I1245" s="145"/>
      <c r="J1245" s="145">
        <v>24</v>
      </c>
      <c r="K1245" s="145">
        <v>2</v>
      </c>
      <c r="L1245" s="145">
        <v>10.253</v>
      </c>
      <c r="M1245" s="145"/>
    </row>
    <row r="1246" spans="1:19" x14ac:dyDescent="0.35">
      <c r="A1246" s="25" t="s">
        <v>1171</v>
      </c>
      <c r="B1246" s="25">
        <v>2023</v>
      </c>
      <c r="C1246" s="144">
        <v>44983</v>
      </c>
      <c r="D1246" s="25" t="s">
        <v>66</v>
      </c>
      <c r="E1246" s="145" t="s">
        <v>535</v>
      </c>
      <c r="F1246" s="145">
        <v>6</v>
      </c>
      <c r="G1246" s="145" t="s">
        <v>202</v>
      </c>
      <c r="H1246" s="145" t="s">
        <v>46</v>
      </c>
      <c r="I1246" s="145"/>
      <c r="J1246" s="145">
        <v>10</v>
      </c>
      <c r="K1246" s="145">
        <v>1</v>
      </c>
      <c r="L1246" s="145">
        <v>10.231999999999999</v>
      </c>
      <c r="M1246" s="145"/>
    </row>
    <row r="1247" spans="1:19" x14ac:dyDescent="0.35">
      <c r="A1247" s="25" t="s">
        <v>1171</v>
      </c>
      <c r="B1247" s="25">
        <v>2023</v>
      </c>
      <c r="C1247" s="144">
        <v>44983</v>
      </c>
      <c r="D1247" s="25" t="s">
        <v>66</v>
      </c>
      <c r="E1247" s="145" t="s">
        <v>535</v>
      </c>
      <c r="F1247" s="145">
        <v>6</v>
      </c>
      <c r="G1247" s="145" t="s">
        <v>537</v>
      </c>
      <c r="H1247" s="145" t="s">
        <v>228</v>
      </c>
      <c r="I1247" s="145"/>
      <c r="J1247" s="145">
        <v>23</v>
      </c>
      <c r="K1247" s="145">
        <v>2</v>
      </c>
      <c r="L1247" s="145">
        <v>10.408999999999999</v>
      </c>
      <c r="M1247" s="145"/>
    </row>
    <row r="1248" spans="1:19" x14ac:dyDescent="0.35">
      <c r="A1248" s="25" t="s">
        <v>1171</v>
      </c>
      <c r="B1248" s="25">
        <v>2023</v>
      </c>
      <c r="C1248" s="144">
        <v>44983</v>
      </c>
      <c r="D1248" s="25" t="s">
        <v>66</v>
      </c>
      <c r="E1248" s="145" t="s">
        <v>535</v>
      </c>
      <c r="F1248" s="145">
        <v>7</v>
      </c>
      <c r="G1248" s="145" t="s">
        <v>100</v>
      </c>
      <c r="H1248" s="145" t="s">
        <v>44</v>
      </c>
      <c r="I1248" s="145"/>
      <c r="J1248" s="145">
        <v>16</v>
      </c>
      <c r="K1248" s="145">
        <v>1</v>
      </c>
      <c r="L1248" s="145">
        <v>10.106</v>
      </c>
      <c r="M1248" s="145"/>
    </row>
    <row r="1249" spans="1:13" x14ac:dyDescent="0.35">
      <c r="A1249" s="25" t="s">
        <v>1171</v>
      </c>
      <c r="B1249" s="25">
        <v>2023</v>
      </c>
      <c r="C1249" s="144">
        <v>44983</v>
      </c>
      <c r="D1249" s="25" t="s">
        <v>66</v>
      </c>
      <c r="E1249" s="145" t="s">
        <v>535</v>
      </c>
      <c r="F1249" s="145">
        <v>7</v>
      </c>
      <c r="G1249" s="145" t="s">
        <v>755</v>
      </c>
      <c r="H1249" s="145" t="s">
        <v>109</v>
      </c>
      <c r="I1249" s="145"/>
      <c r="J1249" s="145">
        <v>17</v>
      </c>
      <c r="K1249" s="145">
        <v>2</v>
      </c>
      <c r="L1249" s="145">
        <v>10.151</v>
      </c>
      <c r="M1249" s="145"/>
    </row>
    <row r="1250" spans="1:13" x14ac:dyDescent="0.35">
      <c r="A1250" s="25" t="s">
        <v>1171</v>
      </c>
      <c r="B1250" s="25">
        <v>2023</v>
      </c>
      <c r="C1250" s="144">
        <v>44983</v>
      </c>
      <c r="D1250" s="25" t="s">
        <v>66</v>
      </c>
      <c r="E1250" s="145" t="s">
        <v>535</v>
      </c>
      <c r="F1250" s="145">
        <v>8</v>
      </c>
      <c r="G1250" s="145" t="s">
        <v>96</v>
      </c>
      <c r="H1250" s="145" t="s">
        <v>27</v>
      </c>
      <c r="I1250" s="145"/>
      <c r="J1250" s="145">
        <v>11</v>
      </c>
      <c r="K1250" s="145">
        <v>1</v>
      </c>
      <c r="L1250" s="145">
        <v>10.076000000000001</v>
      </c>
      <c r="M1250" s="145"/>
    </row>
    <row r="1251" spans="1:13" x14ac:dyDescent="0.35">
      <c r="A1251" s="25" t="s">
        <v>1171</v>
      </c>
      <c r="B1251" s="25">
        <v>2023</v>
      </c>
      <c r="C1251" s="144">
        <v>44983</v>
      </c>
      <c r="D1251" s="25" t="s">
        <v>66</v>
      </c>
      <c r="E1251" s="145" t="s">
        <v>535</v>
      </c>
      <c r="F1251" s="145">
        <v>8</v>
      </c>
      <c r="G1251" s="145" t="s">
        <v>172</v>
      </c>
      <c r="H1251" s="145" t="s">
        <v>42</v>
      </c>
      <c r="I1251" s="145"/>
      <c r="J1251" s="145">
        <v>22</v>
      </c>
      <c r="K1251" s="145">
        <v>2</v>
      </c>
      <c r="L1251" s="145">
        <v>10.113000000000001</v>
      </c>
      <c r="M1251" s="145"/>
    </row>
    <row r="1252" spans="1:13" x14ac:dyDescent="0.35">
      <c r="A1252" s="25" t="s">
        <v>1171</v>
      </c>
      <c r="B1252" s="25">
        <v>2023</v>
      </c>
      <c r="C1252" s="144">
        <v>44983</v>
      </c>
      <c r="D1252" s="25" t="s">
        <v>66</v>
      </c>
      <c r="E1252" s="145" t="s">
        <v>535</v>
      </c>
      <c r="F1252" s="145">
        <v>9</v>
      </c>
      <c r="G1252" s="145" t="s">
        <v>112</v>
      </c>
      <c r="H1252" s="145" t="s">
        <v>113</v>
      </c>
      <c r="I1252" s="145"/>
      <c r="J1252" s="145">
        <v>12</v>
      </c>
      <c r="K1252" s="145">
        <v>1</v>
      </c>
      <c r="L1252" s="145">
        <v>10.292</v>
      </c>
      <c r="M1252" s="145"/>
    </row>
    <row r="1253" spans="1:13" x14ac:dyDescent="0.35">
      <c r="A1253" s="25" t="s">
        <v>1171</v>
      </c>
      <c r="B1253" s="25">
        <v>2023</v>
      </c>
      <c r="C1253" s="144">
        <v>44983</v>
      </c>
      <c r="D1253" s="25" t="s">
        <v>66</v>
      </c>
      <c r="E1253" s="145" t="s">
        <v>535</v>
      </c>
      <c r="F1253" s="145">
        <v>9</v>
      </c>
      <c r="G1253" s="145" t="s">
        <v>127</v>
      </c>
      <c r="H1253" s="145" t="s">
        <v>33</v>
      </c>
      <c r="I1253" s="145"/>
      <c r="J1253" s="145">
        <v>21</v>
      </c>
      <c r="K1253" s="145">
        <v>2</v>
      </c>
      <c r="L1253" s="145">
        <v>10.385999999999999</v>
      </c>
      <c r="M1253" s="145"/>
    </row>
    <row r="1254" spans="1:13" x14ac:dyDescent="0.35">
      <c r="A1254" s="25" t="s">
        <v>1171</v>
      </c>
      <c r="B1254" s="25">
        <v>2023</v>
      </c>
      <c r="C1254" s="144">
        <v>44983</v>
      </c>
      <c r="D1254" s="25" t="s">
        <v>66</v>
      </c>
      <c r="E1254" s="145" t="s">
        <v>535</v>
      </c>
      <c r="F1254" s="145">
        <v>10</v>
      </c>
      <c r="G1254" s="145" t="s">
        <v>953</v>
      </c>
      <c r="H1254" s="145" t="s">
        <v>29</v>
      </c>
      <c r="I1254" s="145"/>
      <c r="J1254" s="145">
        <v>13</v>
      </c>
      <c r="K1254" s="145">
        <v>1</v>
      </c>
      <c r="L1254" s="145">
        <v>10.048</v>
      </c>
      <c r="M1254" s="145"/>
    </row>
    <row r="1255" spans="1:13" x14ac:dyDescent="0.35">
      <c r="A1255" s="25" t="s">
        <v>1171</v>
      </c>
      <c r="B1255" s="25">
        <v>2023</v>
      </c>
      <c r="C1255" s="144">
        <v>44983</v>
      </c>
      <c r="D1255" s="25" t="s">
        <v>66</v>
      </c>
      <c r="E1255" s="145" t="s">
        <v>535</v>
      </c>
      <c r="F1255" s="145">
        <v>10</v>
      </c>
      <c r="G1255" s="145" t="s">
        <v>125</v>
      </c>
      <c r="H1255" s="145" t="s">
        <v>75</v>
      </c>
      <c r="I1255" s="145"/>
      <c r="J1255" s="145">
        <v>20</v>
      </c>
      <c r="K1255" s="145">
        <v>2</v>
      </c>
      <c r="L1255" s="145">
        <v>10.048</v>
      </c>
      <c r="M1255" s="145"/>
    </row>
    <row r="1256" spans="1:13" x14ac:dyDescent="0.35">
      <c r="A1256" s="25" t="s">
        <v>1171</v>
      </c>
      <c r="B1256" s="25">
        <v>2023</v>
      </c>
      <c r="C1256" s="144">
        <v>44983</v>
      </c>
      <c r="D1256" s="25" t="s">
        <v>66</v>
      </c>
      <c r="E1256" s="145" t="s">
        <v>535</v>
      </c>
      <c r="F1256" s="145">
        <v>11</v>
      </c>
      <c r="G1256" s="145" t="s">
        <v>114</v>
      </c>
      <c r="H1256" s="145" t="s">
        <v>102</v>
      </c>
      <c r="I1256" s="145"/>
      <c r="J1256" s="145">
        <v>14</v>
      </c>
      <c r="K1256" s="145">
        <v>1</v>
      </c>
      <c r="L1256" s="145">
        <v>10.301</v>
      </c>
      <c r="M1256" s="145"/>
    </row>
    <row r="1257" spans="1:13" x14ac:dyDescent="0.35">
      <c r="A1257" s="25" t="s">
        <v>1171</v>
      </c>
      <c r="B1257" s="25">
        <v>2023</v>
      </c>
      <c r="C1257" s="144">
        <v>44983</v>
      </c>
      <c r="D1257" s="25" t="s">
        <v>66</v>
      </c>
      <c r="E1257" s="145" t="s">
        <v>535</v>
      </c>
      <c r="F1257" s="145">
        <v>11</v>
      </c>
      <c r="G1257" s="145" t="s">
        <v>947</v>
      </c>
      <c r="H1257" s="145" t="s">
        <v>29</v>
      </c>
      <c r="I1257" s="145"/>
      <c r="J1257" s="145">
        <v>19</v>
      </c>
      <c r="K1257" s="145">
        <v>2</v>
      </c>
      <c r="L1257" s="145">
        <v>10.372999999999999</v>
      </c>
      <c r="M1257" s="145"/>
    </row>
    <row r="1258" spans="1:13" x14ac:dyDescent="0.35">
      <c r="A1258" s="25" t="s">
        <v>1171</v>
      </c>
      <c r="B1258" s="25">
        <v>2023</v>
      </c>
      <c r="C1258" s="144">
        <v>44983</v>
      </c>
      <c r="D1258" s="25" t="s">
        <v>66</v>
      </c>
      <c r="E1258" s="145" t="s">
        <v>535</v>
      </c>
      <c r="F1258" s="145">
        <v>12</v>
      </c>
      <c r="G1258" s="145" t="s">
        <v>169</v>
      </c>
      <c r="H1258" s="145" t="s">
        <v>31</v>
      </c>
      <c r="I1258" s="145"/>
      <c r="J1258" s="145">
        <v>15</v>
      </c>
      <c r="K1258" s="145">
        <v>1</v>
      </c>
      <c r="L1258" s="145">
        <v>10.271000000000001</v>
      </c>
      <c r="M1258" s="145"/>
    </row>
    <row r="1259" spans="1:13" x14ac:dyDescent="0.35">
      <c r="A1259" s="25" t="s">
        <v>1171</v>
      </c>
      <c r="B1259" s="25">
        <v>2023</v>
      </c>
      <c r="C1259" s="144">
        <v>44983</v>
      </c>
      <c r="D1259" s="25" t="s">
        <v>66</v>
      </c>
      <c r="E1259" s="145" t="s">
        <v>535</v>
      </c>
      <c r="F1259" s="145">
        <v>12</v>
      </c>
      <c r="G1259" s="145" t="s">
        <v>132</v>
      </c>
      <c r="H1259" s="145" t="s">
        <v>113</v>
      </c>
      <c r="I1259" s="145"/>
      <c r="J1259" s="145">
        <v>18</v>
      </c>
      <c r="K1259" s="145">
        <v>2</v>
      </c>
      <c r="L1259" s="145">
        <v>10.295</v>
      </c>
      <c r="M1259" s="145"/>
    </row>
    <row r="1260" spans="1:13" x14ac:dyDescent="0.35">
      <c r="A1260" s="25" t="s">
        <v>1171</v>
      </c>
      <c r="B1260" s="25">
        <v>2023</v>
      </c>
      <c r="C1260" s="144">
        <v>44983</v>
      </c>
      <c r="D1260" s="25" t="s">
        <v>66</v>
      </c>
      <c r="E1260" s="145" t="s">
        <v>538</v>
      </c>
      <c r="F1260" s="145">
        <v>1</v>
      </c>
      <c r="G1260" s="145" t="s">
        <v>92</v>
      </c>
      <c r="H1260" s="145" t="s">
        <v>23</v>
      </c>
      <c r="I1260" s="145"/>
      <c r="J1260" s="145">
        <v>1</v>
      </c>
      <c r="K1260" s="145">
        <v>1</v>
      </c>
      <c r="L1260" s="145">
        <v>10.084</v>
      </c>
      <c r="M1260" s="145"/>
    </row>
    <row r="1261" spans="1:13" x14ac:dyDescent="0.35">
      <c r="A1261" s="25" t="s">
        <v>1171</v>
      </c>
      <c r="B1261" s="25">
        <v>2023</v>
      </c>
      <c r="C1261" s="144">
        <v>44983</v>
      </c>
      <c r="D1261" s="25" t="s">
        <v>66</v>
      </c>
      <c r="E1261" s="145" t="s">
        <v>538</v>
      </c>
      <c r="F1261" s="145">
        <v>1</v>
      </c>
      <c r="G1261" s="145" t="s">
        <v>169</v>
      </c>
      <c r="H1261" s="145" t="s">
        <v>31</v>
      </c>
      <c r="I1261" s="145"/>
      <c r="J1261" s="145">
        <v>15</v>
      </c>
      <c r="K1261" s="145">
        <v>2</v>
      </c>
      <c r="L1261" s="145">
        <v>10.187999999999999</v>
      </c>
      <c r="M1261" s="145"/>
    </row>
    <row r="1262" spans="1:13" x14ac:dyDescent="0.35">
      <c r="A1262" s="25" t="s">
        <v>1171</v>
      </c>
      <c r="B1262" s="25">
        <v>2023</v>
      </c>
      <c r="C1262" s="144">
        <v>44983</v>
      </c>
      <c r="D1262" s="25" t="s">
        <v>66</v>
      </c>
      <c r="E1262" s="145" t="s">
        <v>538</v>
      </c>
      <c r="F1262" s="145">
        <v>2</v>
      </c>
      <c r="G1262" s="145" t="s">
        <v>184</v>
      </c>
      <c r="H1262" s="145" t="s">
        <v>478</v>
      </c>
      <c r="I1262" s="145"/>
      <c r="J1262" s="145">
        <v>3</v>
      </c>
      <c r="K1262" s="145">
        <v>1</v>
      </c>
      <c r="L1262" s="145">
        <v>10.026999999999999</v>
      </c>
      <c r="M1262" s="145"/>
    </row>
    <row r="1263" spans="1:13" x14ac:dyDescent="0.35">
      <c r="A1263" s="25" t="s">
        <v>1171</v>
      </c>
      <c r="B1263" s="25">
        <v>2023</v>
      </c>
      <c r="C1263" s="144">
        <v>44983</v>
      </c>
      <c r="D1263" s="25" t="s">
        <v>66</v>
      </c>
      <c r="E1263" s="145" t="s">
        <v>538</v>
      </c>
      <c r="F1263" s="145">
        <v>2</v>
      </c>
      <c r="G1263" s="145" t="s">
        <v>114</v>
      </c>
      <c r="H1263" s="145" t="s">
        <v>102</v>
      </c>
      <c r="I1263" s="145"/>
      <c r="J1263" s="145">
        <v>14</v>
      </c>
      <c r="K1263" s="145">
        <v>2</v>
      </c>
      <c r="L1263" s="145">
        <v>10.039</v>
      </c>
      <c r="M1263" s="145"/>
    </row>
    <row r="1264" spans="1:13" x14ac:dyDescent="0.35">
      <c r="A1264" s="25" t="s">
        <v>1171</v>
      </c>
      <c r="B1264" s="25">
        <v>2023</v>
      </c>
      <c r="C1264" s="144">
        <v>44983</v>
      </c>
      <c r="D1264" s="25" t="s">
        <v>66</v>
      </c>
      <c r="E1264" s="145" t="s">
        <v>538</v>
      </c>
      <c r="F1264" s="145">
        <v>3</v>
      </c>
      <c r="G1264" s="145" t="s">
        <v>22</v>
      </c>
      <c r="H1264" s="145" t="s">
        <v>23</v>
      </c>
      <c r="I1264" s="145"/>
      <c r="J1264" s="145">
        <v>5</v>
      </c>
      <c r="K1264" s="145">
        <v>1</v>
      </c>
      <c r="L1264" s="145">
        <v>10.012</v>
      </c>
      <c r="M1264" s="145"/>
    </row>
    <row r="1265" spans="1:18" x14ac:dyDescent="0.35">
      <c r="A1265" s="25" t="s">
        <v>1171</v>
      </c>
      <c r="B1265" s="25">
        <v>2023</v>
      </c>
      <c r="C1265" s="144">
        <v>44983</v>
      </c>
      <c r="D1265" s="25" t="s">
        <v>66</v>
      </c>
      <c r="E1265" s="145" t="s">
        <v>538</v>
      </c>
      <c r="F1265" s="145">
        <v>3</v>
      </c>
      <c r="G1265" s="145" t="s">
        <v>953</v>
      </c>
      <c r="H1265" s="145" t="s">
        <v>29</v>
      </c>
      <c r="I1265" s="145"/>
      <c r="J1265" s="145">
        <v>13</v>
      </c>
      <c r="K1265" s="145">
        <v>2</v>
      </c>
      <c r="L1265" s="145">
        <v>10.360000000000001</v>
      </c>
      <c r="M1265" s="145"/>
    </row>
    <row r="1266" spans="1:18" x14ac:dyDescent="0.35">
      <c r="A1266" s="25" t="s">
        <v>1171</v>
      </c>
      <c r="B1266" s="25">
        <v>2023</v>
      </c>
      <c r="C1266" s="144">
        <v>44983</v>
      </c>
      <c r="D1266" s="25" t="s">
        <v>66</v>
      </c>
      <c r="E1266" s="145" t="s">
        <v>538</v>
      </c>
      <c r="F1266" s="145">
        <v>4</v>
      </c>
      <c r="G1266" s="145" t="s">
        <v>754</v>
      </c>
      <c r="H1266" s="145" t="s">
        <v>27</v>
      </c>
      <c r="I1266" s="145"/>
      <c r="J1266" s="145">
        <v>6</v>
      </c>
      <c r="K1266" s="145">
        <v>1</v>
      </c>
      <c r="L1266" s="145">
        <v>10.311999999999999</v>
      </c>
      <c r="M1266" s="145"/>
    </row>
    <row r="1267" spans="1:18" x14ac:dyDescent="0.35">
      <c r="A1267" s="25" t="s">
        <v>1171</v>
      </c>
      <c r="B1267" s="25">
        <v>2023</v>
      </c>
      <c r="C1267" s="144">
        <v>44983</v>
      </c>
      <c r="D1267" s="25" t="s">
        <v>66</v>
      </c>
      <c r="E1267" s="145" t="s">
        <v>538</v>
      </c>
      <c r="F1267" s="145">
        <v>4</v>
      </c>
      <c r="G1267" s="145" t="s">
        <v>112</v>
      </c>
      <c r="H1267" s="145" t="s">
        <v>113</v>
      </c>
      <c r="I1267" s="145"/>
      <c r="J1267" s="145">
        <v>12</v>
      </c>
      <c r="K1267" s="145">
        <v>2</v>
      </c>
      <c r="L1267" s="145">
        <v>10.381</v>
      </c>
      <c r="M1267" s="145"/>
    </row>
    <row r="1268" spans="1:18" x14ac:dyDescent="0.35">
      <c r="A1268" s="25" t="s">
        <v>1171</v>
      </c>
      <c r="B1268" s="25">
        <v>2023</v>
      </c>
      <c r="C1268" s="144">
        <v>44983</v>
      </c>
      <c r="D1268" s="25" t="s">
        <v>66</v>
      </c>
      <c r="E1268" s="145" t="s">
        <v>538</v>
      </c>
      <c r="F1268" s="145">
        <v>5</v>
      </c>
      <c r="G1268" s="145" t="s">
        <v>105</v>
      </c>
      <c r="H1268" s="145" t="s">
        <v>39</v>
      </c>
      <c r="I1268" s="145"/>
      <c r="J1268" s="145">
        <v>4</v>
      </c>
      <c r="K1268" s="145">
        <v>1</v>
      </c>
      <c r="L1268" s="145">
        <v>9.9320000000000004</v>
      </c>
      <c r="M1268" s="145"/>
    </row>
    <row r="1269" spans="1:18" x14ac:dyDescent="0.35">
      <c r="A1269" s="25" t="s">
        <v>1171</v>
      </c>
      <c r="B1269" s="25">
        <v>2023</v>
      </c>
      <c r="C1269" s="144">
        <v>44983</v>
      </c>
      <c r="D1269" s="25" t="s">
        <v>66</v>
      </c>
      <c r="E1269" s="145" t="s">
        <v>538</v>
      </c>
      <c r="F1269" s="145">
        <v>5</v>
      </c>
      <c r="G1269" s="145" t="s">
        <v>96</v>
      </c>
      <c r="H1269" s="145" t="s">
        <v>27</v>
      </c>
      <c r="I1269" s="145"/>
      <c r="J1269" s="145">
        <v>11</v>
      </c>
      <c r="K1269" s="145">
        <v>2</v>
      </c>
      <c r="L1269" s="145">
        <v>9.9670000000000005</v>
      </c>
      <c r="M1269" s="145"/>
    </row>
    <row r="1270" spans="1:18" x14ac:dyDescent="0.35">
      <c r="A1270" s="25" t="s">
        <v>1171</v>
      </c>
      <c r="B1270" s="25">
        <v>2023</v>
      </c>
      <c r="C1270" s="144">
        <v>44983</v>
      </c>
      <c r="D1270" s="25" t="s">
        <v>66</v>
      </c>
      <c r="E1270" s="145" t="s">
        <v>538</v>
      </c>
      <c r="F1270" s="145">
        <v>6</v>
      </c>
      <c r="G1270" s="145" t="s">
        <v>469</v>
      </c>
      <c r="H1270" s="145" t="s">
        <v>31</v>
      </c>
      <c r="I1270" s="145"/>
      <c r="J1270" s="145">
        <v>2</v>
      </c>
      <c r="K1270" s="145">
        <v>1</v>
      </c>
      <c r="L1270" s="145">
        <v>9.8439999999999994</v>
      </c>
      <c r="M1270" s="145"/>
    </row>
    <row r="1271" spans="1:18" x14ac:dyDescent="0.35">
      <c r="A1271" s="25" t="s">
        <v>1171</v>
      </c>
      <c r="B1271" s="25">
        <v>2023</v>
      </c>
      <c r="C1271" s="144">
        <v>44983</v>
      </c>
      <c r="D1271" s="25" t="s">
        <v>66</v>
      </c>
      <c r="E1271" s="145" t="s">
        <v>538</v>
      </c>
      <c r="F1271" s="145">
        <v>6</v>
      </c>
      <c r="G1271" s="145" t="s">
        <v>100</v>
      </c>
      <c r="H1271" s="145" t="s">
        <v>44</v>
      </c>
      <c r="I1271" s="145"/>
      <c r="J1271" s="145">
        <v>16</v>
      </c>
      <c r="K1271" s="145">
        <v>2</v>
      </c>
      <c r="L1271" s="145">
        <v>10.565</v>
      </c>
      <c r="M1271" s="145"/>
    </row>
    <row r="1272" spans="1:18" x14ac:dyDescent="0.35">
      <c r="A1272" s="25" t="s">
        <v>1171</v>
      </c>
      <c r="B1272" s="25">
        <v>2023</v>
      </c>
      <c r="C1272" s="144">
        <v>44983</v>
      </c>
      <c r="D1272" s="25" t="s">
        <v>66</v>
      </c>
      <c r="E1272" s="145" t="s">
        <v>538</v>
      </c>
      <c r="F1272" s="145">
        <v>7</v>
      </c>
      <c r="G1272" s="145" t="s">
        <v>196</v>
      </c>
      <c r="H1272" s="145" t="s">
        <v>52</v>
      </c>
      <c r="I1272" s="145"/>
      <c r="J1272" s="145">
        <v>7</v>
      </c>
      <c r="K1272" s="145">
        <v>1</v>
      </c>
      <c r="L1272" s="145">
        <v>9.9949999999999992</v>
      </c>
      <c r="M1272" s="145"/>
    </row>
    <row r="1273" spans="1:18" x14ac:dyDescent="0.35">
      <c r="A1273" s="25" t="s">
        <v>1171</v>
      </c>
      <c r="B1273" s="25">
        <v>2023</v>
      </c>
      <c r="C1273" s="144">
        <v>44983</v>
      </c>
      <c r="D1273" s="25" t="s">
        <v>66</v>
      </c>
      <c r="E1273" s="145" t="s">
        <v>538</v>
      </c>
      <c r="F1273" s="145">
        <v>7</v>
      </c>
      <c r="G1273" s="145" t="s">
        <v>202</v>
      </c>
      <c r="H1273" s="145" t="s">
        <v>46</v>
      </c>
      <c r="I1273" s="145"/>
      <c r="J1273" s="145">
        <v>10</v>
      </c>
      <c r="K1273" s="145">
        <v>2</v>
      </c>
      <c r="L1273" s="145">
        <v>10.338999999999999</v>
      </c>
      <c r="M1273" s="145"/>
    </row>
    <row r="1274" spans="1:18" x14ac:dyDescent="0.35">
      <c r="A1274" s="25" t="s">
        <v>1171</v>
      </c>
      <c r="B1274" s="25">
        <v>2023</v>
      </c>
      <c r="C1274" s="144">
        <v>44983</v>
      </c>
      <c r="D1274" s="25" t="s">
        <v>66</v>
      </c>
      <c r="E1274" s="145" t="s">
        <v>538</v>
      </c>
      <c r="F1274" s="145">
        <v>8</v>
      </c>
      <c r="G1274" s="145" t="s">
        <v>101</v>
      </c>
      <c r="H1274" s="145" t="s">
        <v>102</v>
      </c>
      <c r="I1274" s="145"/>
      <c r="J1274" s="145">
        <v>8</v>
      </c>
      <c r="K1274" s="145">
        <v>1</v>
      </c>
      <c r="L1274" s="145">
        <v>10.071</v>
      </c>
      <c r="M1274" s="145"/>
    </row>
    <row r="1275" spans="1:18" x14ac:dyDescent="0.35">
      <c r="A1275" s="25" t="s">
        <v>1171</v>
      </c>
      <c r="B1275" s="25">
        <v>2023</v>
      </c>
      <c r="C1275" s="144">
        <v>44983</v>
      </c>
      <c r="D1275" s="25" t="s">
        <v>66</v>
      </c>
      <c r="E1275" s="145" t="s">
        <v>538</v>
      </c>
      <c r="F1275" s="145">
        <v>8</v>
      </c>
      <c r="G1275" s="145" t="s">
        <v>143</v>
      </c>
      <c r="H1275" s="145" t="s">
        <v>95</v>
      </c>
      <c r="I1275" s="145"/>
      <c r="J1275" s="145">
        <v>9</v>
      </c>
      <c r="K1275" s="145">
        <v>2</v>
      </c>
      <c r="L1275" s="145">
        <v>10.173</v>
      </c>
      <c r="M1275" s="145"/>
    </row>
    <row r="1276" spans="1:18" x14ac:dyDescent="0.35">
      <c r="A1276" s="25" t="s">
        <v>1171</v>
      </c>
      <c r="B1276" s="25">
        <v>2023</v>
      </c>
      <c r="C1276" s="144">
        <v>44983</v>
      </c>
      <c r="D1276" s="25" t="s">
        <v>66</v>
      </c>
      <c r="E1276" s="145" t="s">
        <v>539</v>
      </c>
      <c r="F1276" s="145">
        <v>1</v>
      </c>
      <c r="G1276" s="145" t="s">
        <v>92</v>
      </c>
      <c r="H1276" s="145" t="s">
        <v>23</v>
      </c>
      <c r="I1276" s="145"/>
      <c r="J1276" s="145">
        <v>1</v>
      </c>
      <c r="K1276" s="145">
        <v>1</v>
      </c>
      <c r="L1276" s="145">
        <v>9.8889999999999993</v>
      </c>
      <c r="M1276" s="145"/>
      <c r="N1276" s="145">
        <v>1</v>
      </c>
      <c r="O1276" s="145">
        <v>10.016999999999999</v>
      </c>
      <c r="P1276" s="145"/>
    </row>
    <row r="1277" spans="1:18" x14ac:dyDescent="0.35">
      <c r="A1277" s="25" t="s">
        <v>1171</v>
      </c>
      <c r="B1277" s="25">
        <v>2023</v>
      </c>
      <c r="C1277" s="144">
        <v>44983</v>
      </c>
      <c r="D1277" s="25" t="s">
        <v>66</v>
      </c>
      <c r="E1277" s="145" t="s">
        <v>539</v>
      </c>
      <c r="F1277" s="145">
        <v>1</v>
      </c>
      <c r="G1277" s="145" t="s">
        <v>101</v>
      </c>
      <c r="H1277" s="145" t="s">
        <v>102</v>
      </c>
      <c r="I1277" s="145"/>
      <c r="J1277" s="145">
        <v>8</v>
      </c>
      <c r="K1277" s="145">
        <v>2</v>
      </c>
      <c r="L1277" s="145">
        <v>9.9420000000000002</v>
      </c>
      <c r="M1277" s="145"/>
      <c r="N1277" s="145">
        <v>2</v>
      </c>
      <c r="O1277" s="145">
        <v>10.016999999999999</v>
      </c>
      <c r="P1277" s="145"/>
    </row>
    <row r="1278" spans="1:18" x14ac:dyDescent="0.35">
      <c r="A1278" s="25" t="s">
        <v>1171</v>
      </c>
      <c r="B1278" s="25">
        <v>2023</v>
      </c>
      <c r="C1278" s="144">
        <v>44983</v>
      </c>
      <c r="D1278" s="25" t="s">
        <v>66</v>
      </c>
      <c r="E1278" s="145" t="s">
        <v>539</v>
      </c>
      <c r="F1278" s="145">
        <v>2</v>
      </c>
      <c r="G1278" s="145" t="s">
        <v>184</v>
      </c>
      <c r="H1278" s="145" t="s">
        <v>478</v>
      </c>
      <c r="I1278" s="145"/>
      <c r="J1278" s="145">
        <v>3</v>
      </c>
      <c r="K1278" s="145">
        <v>2</v>
      </c>
      <c r="L1278" s="145">
        <v>10.125</v>
      </c>
      <c r="M1278" s="145"/>
      <c r="N1278" s="145">
        <v>1</v>
      </c>
      <c r="O1278" s="145">
        <v>9.8119999999999994</v>
      </c>
      <c r="P1278" s="145"/>
      <c r="Q1278">
        <v>1</v>
      </c>
      <c r="R1278">
        <v>9.8450000000000006</v>
      </c>
    </row>
    <row r="1279" spans="1:18" x14ac:dyDescent="0.35">
      <c r="A1279" s="25" t="s">
        <v>1171</v>
      </c>
      <c r="B1279" s="25">
        <v>2023</v>
      </c>
      <c r="C1279" s="144">
        <v>44983</v>
      </c>
      <c r="D1279" s="25" t="s">
        <v>66</v>
      </c>
      <c r="E1279" s="145" t="s">
        <v>539</v>
      </c>
      <c r="F1279" s="145">
        <v>2</v>
      </c>
      <c r="G1279" s="145" t="s">
        <v>196</v>
      </c>
      <c r="H1279" s="145" t="s">
        <v>52</v>
      </c>
      <c r="I1279" s="145"/>
      <c r="J1279" s="145">
        <v>7</v>
      </c>
      <c r="K1279" s="145">
        <v>1</v>
      </c>
      <c r="L1279" s="145">
        <v>10.063000000000001</v>
      </c>
      <c r="M1279" s="145"/>
      <c r="N1279" s="145">
        <v>2</v>
      </c>
      <c r="O1279" s="145">
        <v>10.008999999999999</v>
      </c>
      <c r="P1279" s="145"/>
      <c r="Q1279">
        <v>2</v>
      </c>
      <c r="R1279">
        <v>10.352</v>
      </c>
    </row>
    <row r="1280" spans="1:18" x14ac:dyDescent="0.35">
      <c r="A1280" s="25" t="s">
        <v>1171</v>
      </c>
      <c r="B1280" s="25">
        <v>2023</v>
      </c>
      <c r="C1280" s="144">
        <v>44983</v>
      </c>
      <c r="D1280" s="25" t="s">
        <v>66</v>
      </c>
      <c r="E1280" s="145" t="s">
        <v>539</v>
      </c>
      <c r="F1280" s="145">
        <v>3</v>
      </c>
      <c r="G1280" s="145" t="s">
        <v>469</v>
      </c>
      <c r="H1280" s="145" t="s">
        <v>31</v>
      </c>
      <c r="I1280" s="145"/>
      <c r="J1280" s="145">
        <v>2</v>
      </c>
      <c r="K1280" s="145">
        <v>1</v>
      </c>
      <c r="L1280" s="145">
        <v>9.7620000000000005</v>
      </c>
      <c r="M1280" s="145"/>
      <c r="N1280" s="145">
        <v>1</v>
      </c>
      <c r="O1280" s="145">
        <v>9.8040000000000003</v>
      </c>
      <c r="P1280" s="145"/>
    </row>
    <row r="1281" spans="1:19" x14ac:dyDescent="0.35">
      <c r="A1281" s="25" t="s">
        <v>1171</v>
      </c>
      <c r="B1281" s="25">
        <v>2023</v>
      </c>
      <c r="C1281" s="144">
        <v>44983</v>
      </c>
      <c r="D1281" s="25" t="s">
        <v>66</v>
      </c>
      <c r="E1281" s="145" t="s">
        <v>539</v>
      </c>
      <c r="F1281" s="145">
        <v>3</v>
      </c>
      <c r="G1281" s="145" t="s">
        <v>22</v>
      </c>
      <c r="H1281" s="145" t="s">
        <v>23</v>
      </c>
      <c r="I1281" s="145"/>
      <c r="J1281" s="145">
        <v>5</v>
      </c>
      <c r="K1281" s="145">
        <v>2</v>
      </c>
      <c r="L1281" s="145">
        <v>9.7840000000000007</v>
      </c>
      <c r="M1281" s="145"/>
      <c r="N1281" s="145">
        <v>2</v>
      </c>
      <c r="O1281" s="145">
        <v>13.823</v>
      </c>
      <c r="P1281" s="145"/>
    </row>
    <row r="1282" spans="1:19" x14ac:dyDescent="0.35">
      <c r="A1282" s="25" t="s">
        <v>1171</v>
      </c>
      <c r="B1282" s="25">
        <v>2023</v>
      </c>
      <c r="C1282" s="144">
        <v>44983</v>
      </c>
      <c r="D1282" s="25" t="s">
        <v>66</v>
      </c>
      <c r="E1282" s="145" t="s">
        <v>539</v>
      </c>
      <c r="F1282" s="145">
        <v>4</v>
      </c>
      <c r="G1282" s="145" t="s">
        <v>105</v>
      </c>
      <c r="H1282" s="145" t="s">
        <v>39</v>
      </c>
      <c r="I1282" s="145"/>
      <c r="J1282" s="145">
        <v>4</v>
      </c>
      <c r="K1282" s="145">
        <v>2</v>
      </c>
      <c r="L1282" s="145">
        <v>10.413</v>
      </c>
      <c r="M1282" s="145"/>
      <c r="N1282" s="145">
        <v>1</v>
      </c>
      <c r="O1282" s="145">
        <v>10.183999999999999</v>
      </c>
      <c r="P1282" s="145"/>
      <c r="Q1282">
        <v>1</v>
      </c>
      <c r="R1282">
        <v>10.11</v>
      </c>
    </row>
    <row r="1283" spans="1:19" x14ac:dyDescent="0.35">
      <c r="A1283" s="25" t="s">
        <v>1171</v>
      </c>
      <c r="B1283" s="25">
        <v>2023</v>
      </c>
      <c r="C1283" s="144">
        <v>44983</v>
      </c>
      <c r="D1283" s="25" t="s">
        <v>66</v>
      </c>
      <c r="E1283" s="145" t="s">
        <v>539</v>
      </c>
      <c r="F1283" s="145">
        <v>4</v>
      </c>
      <c r="G1283" s="145" t="s">
        <v>754</v>
      </c>
      <c r="H1283" s="145" t="s">
        <v>27</v>
      </c>
      <c r="I1283" s="145"/>
      <c r="J1283" s="145">
        <v>6</v>
      </c>
      <c r="K1283" s="145">
        <v>1</v>
      </c>
      <c r="L1283" s="145">
        <v>10.385</v>
      </c>
      <c r="M1283" s="145"/>
      <c r="N1283" s="145">
        <v>2</v>
      </c>
      <c r="O1283" s="145">
        <v>10.238</v>
      </c>
      <c r="P1283" s="145"/>
      <c r="Q1283">
        <v>2</v>
      </c>
      <c r="R1283">
        <v>10.11</v>
      </c>
    </row>
    <row r="1284" spans="1:19" x14ac:dyDescent="0.35">
      <c r="A1284" s="25" t="s">
        <v>1171</v>
      </c>
      <c r="B1284" s="25">
        <v>2023</v>
      </c>
      <c r="C1284" s="144">
        <v>44983</v>
      </c>
      <c r="D1284" s="25" t="s">
        <v>66</v>
      </c>
      <c r="E1284" s="145" t="s">
        <v>540</v>
      </c>
      <c r="F1284" s="145">
        <v>1</v>
      </c>
      <c r="G1284" s="145" t="s">
        <v>92</v>
      </c>
      <c r="H1284" s="145" t="s">
        <v>23</v>
      </c>
      <c r="I1284" s="145"/>
      <c r="J1284" s="145">
        <v>1</v>
      </c>
      <c r="K1284" s="145">
        <v>1</v>
      </c>
      <c r="L1284" s="145">
        <v>10.098000000000001</v>
      </c>
      <c r="M1284" s="145"/>
      <c r="N1284" s="145">
        <v>1</v>
      </c>
      <c r="O1284" s="145">
        <v>10.109</v>
      </c>
      <c r="P1284" s="145"/>
    </row>
    <row r="1285" spans="1:19" x14ac:dyDescent="0.35">
      <c r="A1285" s="25" t="s">
        <v>1171</v>
      </c>
      <c r="B1285" s="25">
        <v>2023</v>
      </c>
      <c r="C1285" s="144">
        <v>44983</v>
      </c>
      <c r="D1285" s="25" t="s">
        <v>66</v>
      </c>
      <c r="E1285" s="145" t="s">
        <v>540</v>
      </c>
      <c r="F1285" s="145">
        <v>1</v>
      </c>
      <c r="G1285" s="145" t="s">
        <v>105</v>
      </c>
      <c r="H1285" s="145" t="s">
        <v>39</v>
      </c>
      <c r="I1285" s="145"/>
      <c r="J1285" s="145">
        <v>4</v>
      </c>
      <c r="K1285" s="145">
        <v>2</v>
      </c>
      <c r="L1285" s="145">
        <v>11.193000000000001</v>
      </c>
      <c r="M1285" s="145"/>
      <c r="N1285" s="145">
        <v>2</v>
      </c>
      <c r="O1285" s="145">
        <v>11.622</v>
      </c>
      <c r="P1285" s="145"/>
    </row>
    <row r="1286" spans="1:19" x14ac:dyDescent="0.35">
      <c r="A1286" s="25" t="s">
        <v>1171</v>
      </c>
      <c r="B1286" s="25">
        <v>2023</v>
      </c>
      <c r="C1286" s="144">
        <v>44983</v>
      </c>
      <c r="D1286" s="25" t="s">
        <v>66</v>
      </c>
      <c r="E1286" s="145" t="s">
        <v>540</v>
      </c>
      <c r="F1286" s="145">
        <v>2</v>
      </c>
      <c r="G1286" s="145" t="s">
        <v>469</v>
      </c>
      <c r="H1286" s="145" t="s">
        <v>31</v>
      </c>
      <c r="I1286" s="145"/>
      <c r="J1286" s="145">
        <v>2</v>
      </c>
      <c r="K1286" s="145">
        <v>1</v>
      </c>
      <c r="L1286" s="145">
        <v>9.8640000000000008</v>
      </c>
      <c r="M1286" s="145"/>
      <c r="N1286" s="145">
        <v>1</v>
      </c>
      <c r="O1286" s="145">
        <v>9.8949999999999996</v>
      </c>
      <c r="P1286" s="145"/>
    </row>
    <row r="1287" spans="1:19" x14ac:dyDescent="0.35">
      <c r="A1287" s="25" t="s">
        <v>1171</v>
      </c>
      <c r="B1287" s="25">
        <v>2023</v>
      </c>
      <c r="C1287" s="144">
        <v>44983</v>
      </c>
      <c r="D1287" s="25" t="s">
        <v>66</v>
      </c>
      <c r="E1287" s="145" t="s">
        <v>540</v>
      </c>
      <c r="F1287" s="145">
        <v>2</v>
      </c>
      <c r="G1287" s="145" t="s">
        <v>184</v>
      </c>
      <c r="H1287" s="145" t="s">
        <v>478</v>
      </c>
      <c r="I1287" s="145"/>
      <c r="J1287" s="145">
        <v>3</v>
      </c>
      <c r="K1287" s="145">
        <v>2</v>
      </c>
      <c r="L1287" s="145">
        <v>9.8820000000000014</v>
      </c>
      <c r="M1287" s="145"/>
      <c r="N1287" s="145">
        <v>2</v>
      </c>
      <c r="O1287" s="145">
        <v>16.259999999999998</v>
      </c>
      <c r="P1287" s="145"/>
    </row>
    <row r="1288" spans="1:19" x14ac:dyDescent="0.35">
      <c r="A1288" s="25" t="s">
        <v>1171</v>
      </c>
      <c r="B1288" s="25">
        <v>2023</v>
      </c>
      <c r="C1288" s="144">
        <v>44983</v>
      </c>
      <c r="D1288" s="25" t="s">
        <v>66</v>
      </c>
      <c r="E1288" s="145" t="s">
        <v>64</v>
      </c>
      <c r="F1288" s="145" t="s">
        <v>541</v>
      </c>
      <c r="G1288" s="145" t="s">
        <v>92</v>
      </c>
      <c r="H1288" s="145" t="s">
        <v>23</v>
      </c>
      <c r="I1288" s="145"/>
      <c r="J1288" s="145">
        <v>1</v>
      </c>
      <c r="K1288" s="145">
        <v>1</v>
      </c>
      <c r="L1288" s="145">
        <v>10.006</v>
      </c>
      <c r="M1288" s="145"/>
      <c r="N1288" s="145">
        <v>1</v>
      </c>
      <c r="O1288" s="145">
        <v>9.5630000000000006</v>
      </c>
      <c r="P1288" s="145"/>
    </row>
    <row r="1289" spans="1:19" x14ac:dyDescent="0.35">
      <c r="A1289" s="25" t="s">
        <v>1171</v>
      </c>
      <c r="B1289" s="25">
        <v>2023</v>
      </c>
      <c r="C1289" s="144">
        <v>44983</v>
      </c>
      <c r="D1289" s="25" t="s">
        <v>66</v>
      </c>
      <c r="E1289" s="145" t="s">
        <v>64</v>
      </c>
      <c r="F1289" s="145" t="s">
        <v>541</v>
      </c>
      <c r="G1289" s="145" t="s">
        <v>469</v>
      </c>
      <c r="H1289" s="145" t="s">
        <v>31</v>
      </c>
      <c r="I1289" s="145"/>
      <c r="J1289" s="145">
        <v>2</v>
      </c>
      <c r="K1289" s="145">
        <v>2</v>
      </c>
      <c r="L1289" s="145">
        <v>10.024000000000001</v>
      </c>
      <c r="M1289" s="145"/>
      <c r="N1289" s="145">
        <v>2</v>
      </c>
      <c r="O1289" s="145">
        <v>9.6530000000000005</v>
      </c>
      <c r="P1289" s="145"/>
    </row>
    <row r="1290" spans="1:19" x14ac:dyDescent="0.35">
      <c r="A1290" s="25" t="s">
        <v>1171</v>
      </c>
      <c r="B1290" s="25">
        <v>2023</v>
      </c>
      <c r="C1290" s="144">
        <v>44983</v>
      </c>
      <c r="D1290" s="25" t="s">
        <v>66</v>
      </c>
      <c r="E1290" s="145" t="s">
        <v>64</v>
      </c>
      <c r="F1290" s="145" t="s">
        <v>542</v>
      </c>
      <c r="G1290" s="145" t="s">
        <v>184</v>
      </c>
      <c r="H1290" s="145" t="s">
        <v>478</v>
      </c>
      <c r="I1290" s="145"/>
      <c r="J1290" s="145">
        <v>3</v>
      </c>
      <c r="K1290" s="145">
        <v>1</v>
      </c>
      <c r="L1290" s="145">
        <v>10.262</v>
      </c>
      <c r="M1290" s="145"/>
      <c r="N1290" s="145">
        <v>1</v>
      </c>
      <c r="O1290" s="145">
        <v>9.875</v>
      </c>
      <c r="P1290" s="145"/>
    </row>
    <row r="1291" spans="1:19" x14ac:dyDescent="0.35">
      <c r="A1291" s="25" t="s">
        <v>1171</v>
      </c>
      <c r="B1291" s="25">
        <v>2023</v>
      </c>
      <c r="C1291" s="144">
        <v>44983</v>
      </c>
      <c r="D1291" s="25" t="s">
        <v>66</v>
      </c>
      <c r="E1291" s="145" t="s">
        <v>64</v>
      </c>
      <c r="F1291" s="145" t="s">
        <v>542</v>
      </c>
      <c r="G1291" s="145" t="s">
        <v>105</v>
      </c>
      <c r="H1291" s="145" t="s">
        <v>39</v>
      </c>
      <c r="I1291" s="145"/>
      <c r="J1291" s="145">
        <v>4</v>
      </c>
      <c r="K1291" s="145">
        <v>2</v>
      </c>
      <c r="L1291" s="145">
        <v>10.727</v>
      </c>
      <c r="M1291" s="145"/>
      <c r="N1291" s="145">
        <v>2</v>
      </c>
      <c r="O1291" s="145">
        <v>9.9649999999999999</v>
      </c>
      <c r="P1291" s="145"/>
    </row>
    <row r="1292" spans="1:19" x14ac:dyDescent="0.35">
      <c r="A1292" s="34" t="s">
        <v>1236</v>
      </c>
      <c r="B1292" s="34">
        <v>2023</v>
      </c>
      <c r="C1292" s="143">
        <v>45002</v>
      </c>
      <c r="D1292" s="34" t="s">
        <v>66</v>
      </c>
      <c r="E1292" s="145" t="s">
        <v>535</v>
      </c>
      <c r="F1292" s="145">
        <v>1</v>
      </c>
      <c r="G1292" s="145" t="s">
        <v>469</v>
      </c>
      <c r="H1292" s="145" t="s">
        <v>31</v>
      </c>
      <c r="I1292" s="145"/>
      <c r="J1292" s="145">
        <v>3</v>
      </c>
      <c r="K1292" s="145">
        <v>1</v>
      </c>
      <c r="L1292" s="145">
        <v>10.775</v>
      </c>
      <c r="M1292" s="145"/>
      <c r="N1292" s="145"/>
      <c r="O1292" s="145"/>
      <c r="P1292" s="145"/>
      <c r="Q1292" s="145"/>
      <c r="R1292" s="145"/>
      <c r="S1292" s="145"/>
    </row>
    <row r="1293" spans="1:19" x14ac:dyDescent="0.35">
      <c r="A1293" s="34" t="s">
        <v>1236</v>
      </c>
      <c r="B1293" s="34">
        <v>2023</v>
      </c>
      <c r="C1293" s="143">
        <v>45002</v>
      </c>
      <c r="D1293" s="34" t="s">
        <v>66</v>
      </c>
      <c r="E1293" s="145" t="s">
        <v>535</v>
      </c>
      <c r="F1293" s="145">
        <v>1</v>
      </c>
      <c r="G1293" s="145" t="s">
        <v>172</v>
      </c>
      <c r="H1293" s="145" t="s">
        <v>42</v>
      </c>
      <c r="I1293" s="145"/>
      <c r="J1293" s="145">
        <v>28</v>
      </c>
      <c r="K1293" s="145">
        <v>2</v>
      </c>
      <c r="L1293" s="145">
        <v>11.065</v>
      </c>
      <c r="M1293" s="145"/>
      <c r="N1293" s="145"/>
      <c r="O1293" s="145"/>
      <c r="P1293" s="145"/>
      <c r="Q1293" s="145"/>
      <c r="R1293" s="145"/>
      <c r="S1293" s="145"/>
    </row>
    <row r="1294" spans="1:19" x14ac:dyDescent="0.35">
      <c r="A1294" s="34" t="s">
        <v>1236</v>
      </c>
      <c r="B1294" s="34">
        <v>2023</v>
      </c>
      <c r="C1294" s="143">
        <v>45002</v>
      </c>
      <c r="D1294" s="34" t="s">
        <v>66</v>
      </c>
      <c r="E1294" s="145" t="s">
        <v>535</v>
      </c>
      <c r="F1294" s="145">
        <v>2</v>
      </c>
      <c r="G1294" s="145" t="s">
        <v>128</v>
      </c>
      <c r="H1294" s="145" t="s">
        <v>104</v>
      </c>
      <c r="I1294" s="145"/>
      <c r="J1294" s="145">
        <v>10</v>
      </c>
      <c r="K1294" s="145">
        <v>1</v>
      </c>
      <c r="L1294" s="145">
        <v>10.505000000000001</v>
      </c>
      <c r="M1294" s="145"/>
      <c r="N1294" s="145"/>
      <c r="O1294" s="145"/>
      <c r="P1294" s="145"/>
      <c r="Q1294" s="145"/>
      <c r="R1294" s="145"/>
      <c r="S1294" s="145"/>
    </row>
    <row r="1295" spans="1:19" x14ac:dyDescent="0.35">
      <c r="A1295" s="34" t="s">
        <v>1236</v>
      </c>
      <c r="B1295" s="34">
        <v>2023</v>
      </c>
      <c r="C1295" s="143">
        <v>45002</v>
      </c>
      <c r="D1295" s="34" t="s">
        <v>66</v>
      </c>
      <c r="E1295" s="145" t="s">
        <v>535</v>
      </c>
      <c r="F1295" s="145">
        <v>2</v>
      </c>
      <c r="G1295" s="145" t="s">
        <v>115</v>
      </c>
      <c r="H1295" s="145" t="s">
        <v>116</v>
      </c>
      <c r="I1295" s="145"/>
      <c r="J1295" s="145">
        <v>27</v>
      </c>
      <c r="K1295" s="145">
        <v>2</v>
      </c>
      <c r="L1295" s="145">
        <v>10.574000000000002</v>
      </c>
      <c r="M1295" s="145"/>
      <c r="N1295" s="145"/>
      <c r="O1295" s="145"/>
      <c r="P1295" s="145"/>
      <c r="Q1295" s="145"/>
      <c r="R1295" s="145"/>
      <c r="S1295" s="145"/>
    </row>
    <row r="1296" spans="1:19" x14ac:dyDescent="0.35">
      <c r="A1296" s="34" t="s">
        <v>1236</v>
      </c>
      <c r="B1296" s="34">
        <v>2023</v>
      </c>
      <c r="C1296" s="143">
        <v>45002</v>
      </c>
      <c r="D1296" s="34" t="s">
        <v>66</v>
      </c>
      <c r="E1296" s="145" t="s">
        <v>535</v>
      </c>
      <c r="F1296" s="145">
        <v>3</v>
      </c>
      <c r="G1296" s="145" t="s">
        <v>103</v>
      </c>
      <c r="H1296" s="145" t="s">
        <v>104</v>
      </c>
      <c r="I1296" s="145"/>
      <c r="J1296" s="145">
        <v>16</v>
      </c>
      <c r="K1296" s="145">
        <v>1</v>
      </c>
      <c r="L1296" s="145">
        <v>10.247999999999999</v>
      </c>
      <c r="M1296" s="145"/>
      <c r="N1296" s="145"/>
      <c r="O1296" s="145"/>
      <c r="P1296" s="145"/>
      <c r="Q1296" s="145"/>
      <c r="R1296" s="145"/>
      <c r="S1296" s="145"/>
    </row>
    <row r="1297" spans="1:19" x14ac:dyDescent="0.35">
      <c r="A1297" s="34" t="s">
        <v>1236</v>
      </c>
      <c r="B1297" s="34">
        <v>2023</v>
      </c>
      <c r="C1297" s="143">
        <v>45002</v>
      </c>
      <c r="D1297" s="34" t="s">
        <v>66</v>
      </c>
      <c r="E1297" s="145" t="s">
        <v>535</v>
      </c>
      <c r="F1297" s="145">
        <v>3</v>
      </c>
      <c r="G1297" s="145" t="s">
        <v>105</v>
      </c>
      <c r="H1297" s="145" t="s">
        <v>39</v>
      </c>
      <c r="I1297" s="145"/>
      <c r="J1297" s="145">
        <v>17</v>
      </c>
      <c r="K1297" s="145">
        <v>2</v>
      </c>
      <c r="L1297" s="145" t="s">
        <v>536</v>
      </c>
      <c r="M1297" s="145"/>
      <c r="N1297" s="145"/>
      <c r="O1297" s="145"/>
      <c r="P1297" s="145"/>
      <c r="Q1297" s="145"/>
      <c r="R1297" s="145"/>
      <c r="S1297" s="145"/>
    </row>
    <row r="1298" spans="1:19" x14ac:dyDescent="0.35">
      <c r="A1298" s="34" t="s">
        <v>1236</v>
      </c>
      <c r="B1298" s="34">
        <v>2023</v>
      </c>
      <c r="C1298" s="143">
        <v>45002</v>
      </c>
      <c r="D1298" s="34" t="s">
        <v>66</v>
      </c>
      <c r="E1298" s="145" t="s">
        <v>535</v>
      </c>
      <c r="F1298" s="145">
        <v>4</v>
      </c>
      <c r="G1298" s="145" t="s">
        <v>755</v>
      </c>
      <c r="H1298" s="145" t="s">
        <v>109</v>
      </c>
      <c r="I1298" s="145"/>
      <c r="J1298" s="145">
        <v>5</v>
      </c>
      <c r="K1298" s="145">
        <v>1</v>
      </c>
      <c r="L1298" s="145">
        <v>10.007</v>
      </c>
      <c r="M1298" s="145"/>
      <c r="N1298" s="145"/>
      <c r="O1298" s="145"/>
      <c r="P1298" s="145"/>
      <c r="Q1298" s="145"/>
      <c r="R1298" s="145"/>
      <c r="S1298" s="145"/>
    </row>
    <row r="1299" spans="1:19" x14ac:dyDescent="0.35">
      <c r="A1299" s="34" t="s">
        <v>1236</v>
      </c>
      <c r="B1299" s="34">
        <v>2023</v>
      </c>
      <c r="C1299" s="143">
        <v>45002</v>
      </c>
      <c r="D1299" s="34" t="s">
        <v>66</v>
      </c>
      <c r="E1299" s="145" t="s">
        <v>535</v>
      </c>
      <c r="F1299" s="145">
        <v>4</v>
      </c>
      <c r="G1299" s="145" t="s">
        <v>124</v>
      </c>
      <c r="H1299" s="145" t="s">
        <v>35</v>
      </c>
      <c r="I1299" s="145"/>
      <c r="J1299" s="145">
        <v>26</v>
      </c>
      <c r="K1299" s="145">
        <v>2</v>
      </c>
      <c r="L1299" s="145">
        <v>10.202999999999999</v>
      </c>
      <c r="M1299" s="145"/>
      <c r="N1299" s="145"/>
      <c r="O1299" s="145"/>
      <c r="P1299" s="145"/>
      <c r="Q1299" s="145"/>
      <c r="R1299" s="145"/>
      <c r="S1299" s="145"/>
    </row>
    <row r="1300" spans="1:19" x14ac:dyDescent="0.35">
      <c r="A1300" s="34" t="s">
        <v>1236</v>
      </c>
      <c r="B1300" s="34">
        <v>2023</v>
      </c>
      <c r="C1300" s="143">
        <v>45002</v>
      </c>
      <c r="D1300" s="34" t="s">
        <v>66</v>
      </c>
      <c r="E1300" s="145" t="s">
        <v>535</v>
      </c>
      <c r="F1300" s="145">
        <v>5</v>
      </c>
      <c r="G1300" s="145" t="s">
        <v>100</v>
      </c>
      <c r="H1300" s="145" t="s">
        <v>44</v>
      </c>
      <c r="I1300" s="145"/>
      <c r="J1300" s="145">
        <v>11</v>
      </c>
      <c r="K1300" s="145">
        <v>1</v>
      </c>
      <c r="L1300" s="145">
        <v>10.699</v>
      </c>
      <c r="M1300" s="145"/>
      <c r="N1300" s="145"/>
      <c r="O1300" s="145"/>
      <c r="P1300" s="145"/>
      <c r="Q1300" s="145"/>
      <c r="R1300" s="145"/>
      <c r="S1300" s="145"/>
    </row>
    <row r="1301" spans="1:19" x14ac:dyDescent="0.35">
      <c r="A1301" s="34" t="s">
        <v>1236</v>
      </c>
      <c r="B1301" s="34">
        <v>2023</v>
      </c>
      <c r="C1301" s="143">
        <v>45002</v>
      </c>
      <c r="D1301" s="34" t="s">
        <v>66</v>
      </c>
      <c r="E1301" s="145" t="s">
        <v>535</v>
      </c>
      <c r="F1301" s="145">
        <v>5</v>
      </c>
      <c r="G1301" s="145" t="s">
        <v>57</v>
      </c>
      <c r="H1301" s="145" t="s">
        <v>58</v>
      </c>
      <c r="I1301" s="145"/>
      <c r="J1301" s="145">
        <v>25</v>
      </c>
      <c r="K1301" s="145">
        <v>2</v>
      </c>
      <c r="L1301" s="145">
        <v>10.807</v>
      </c>
      <c r="M1301" s="145"/>
      <c r="N1301" s="145"/>
      <c r="O1301" s="145"/>
      <c r="P1301" s="145"/>
      <c r="Q1301" s="145"/>
      <c r="R1301" s="145"/>
      <c r="S1301" s="145"/>
    </row>
    <row r="1302" spans="1:19" x14ac:dyDescent="0.35">
      <c r="A1302" s="34" t="s">
        <v>1236</v>
      </c>
      <c r="B1302" s="34">
        <v>2023</v>
      </c>
      <c r="C1302" s="143">
        <v>45002</v>
      </c>
      <c r="D1302" s="34" t="s">
        <v>66</v>
      </c>
      <c r="E1302" s="145" t="s">
        <v>535</v>
      </c>
      <c r="F1302" s="145">
        <v>6</v>
      </c>
      <c r="G1302" s="145" t="s">
        <v>125</v>
      </c>
      <c r="H1302" s="145" t="s">
        <v>75</v>
      </c>
      <c r="I1302" s="145"/>
      <c r="J1302" s="145">
        <v>6</v>
      </c>
      <c r="K1302" s="145">
        <v>1</v>
      </c>
      <c r="L1302" s="145">
        <v>10.273</v>
      </c>
      <c r="M1302" s="145"/>
      <c r="N1302" s="145"/>
      <c r="O1302" s="145"/>
      <c r="P1302" s="145"/>
      <c r="Q1302" s="145"/>
      <c r="R1302" s="145"/>
      <c r="S1302" s="145"/>
    </row>
    <row r="1303" spans="1:19" x14ac:dyDescent="0.35">
      <c r="A1303" s="34" t="s">
        <v>1236</v>
      </c>
      <c r="B1303" s="34">
        <v>2023</v>
      </c>
      <c r="C1303" s="143">
        <v>45002</v>
      </c>
      <c r="D1303" s="34" t="s">
        <v>66</v>
      </c>
      <c r="E1303" s="145" t="s">
        <v>535</v>
      </c>
      <c r="F1303" s="145">
        <v>6</v>
      </c>
      <c r="G1303" s="145" t="s">
        <v>40</v>
      </c>
      <c r="H1303" s="145" t="s">
        <v>29</v>
      </c>
      <c r="I1303" s="145"/>
      <c r="J1303" s="145">
        <v>24</v>
      </c>
      <c r="K1303" s="145">
        <v>2</v>
      </c>
      <c r="L1303" s="145">
        <v>10.484999999999999</v>
      </c>
      <c r="M1303" s="145"/>
      <c r="N1303" s="145"/>
      <c r="O1303" s="145"/>
      <c r="P1303" s="145"/>
      <c r="Q1303" s="145"/>
      <c r="R1303" s="145"/>
      <c r="S1303" s="145"/>
    </row>
    <row r="1304" spans="1:19" x14ac:dyDescent="0.35">
      <c r="A1304" s="34" t="s">
        <v>1236</v>
      </c>
      <c r="B1304" s="34">
        <v>2023</v>
      </c>
      <c r="C1304" s="143">
        <v>45002</v>
      </c>
      <c r="D1304" s="34" t="s">
        <v>66</v>
      </c>
      <c r="E1304" s="145" t="s">
        <v>535</v>
      </c>
      <c r="F1304" s="145">
        <v>7</v>
      </c>
      <c r="G1304" s="145" t="s">
        <v>754</v>
      </c>
      <c r="H1304" s="145" t="s">
        <v>27</v>
      </c>
      <c r="I1304" s="145"/>
      <c r="J1304" s="145">
        <v>7</v>
      </c>
      <c r="K1304" s="145">
        <v>1</v>
      </c>
      <c r="L1304" s="145">
        <v>10.372999999999999</v>
      </c>
      <c r="M1304" s="145"/>
      <c r="N1304" s="145"/>
      <c r="O1304" s="145"/>
      <c r="P1304" s="145"/>
      <c r="Q1304" s="145"/>
      <c r="R1304" s="145"/>
      <c r="S1304" s="145"/>
    </row>
    <row r="1305" spans="1:19" x14ac:dyDescent="0.35">
      <c r="A1305" s="34" t="s">
        <v>1236</v>
      </c>
      <c r="B1305" s="34">
        <v>2023</v>
      </c>
      <c r="C1305" s="143">
        <v>45002</v>
      </c>
      <c r="D1305" s="34" t="s">
        <v>66</v>
      </c>
      <c r="E1305" s="145" t="s">
        <v>535</v>
      </c>
      <c r="F1305" s="145">
        <v>7</v>
      </c>
      <c r="G1305" s="145" t="s">
        <v>93</v>
      </c>
      <c r="H1305" s="145" t="s">
        <v>52</v>
      </c>
      <c r="I1305" s="145"/>
      <c r="J1305" s="145">
        <v>23</v>
      </c>
      <c r="K1305" s="145">
        <v>2</v>
      </c>
      <c r="L1305" s="145">
        <v>10.61</v>
      </c>
      <c r="M1305" s="145"/>
      <c r="N1305" s="145"/>
      <c r="O1305" s="145"/>
      <c r="P1305" s="145"/>
      <c r="Q1305" s="145"/>
      <c r="R1305" s="145"/>
      <c r="S1305" s="145"/>
    </row>
    <row r="1306" spans="1:19" x14ac:dyDescent="0.35">
      <c r="A1306" s="34" t="s">
        <v>1236</v>
      </c>
      <c r="B1306" s="34">
        <v>2023</v>
      </c>
      <c r="C1306" s="143">
        <v>45002</v>
      </c>
      <c r="D1306" s="34" t="s">
        <v>66</v>
      </c>
      <c r="E1306" s="145" t="s">
        <v>535</v>
      </c>
      <c r="F1306" s="145">
        <v>8</v>
      </c>
      <c r="G1306" s="145" t="s">
        <v>756</v>
      </c>
      <c r="H1306" s="145" t="s">
        <v>82</v>
      </c>
      <c r="I1306" s="145"/>
      <c r="J1306" s="145">
        <v>15</v>
      </c>
      <c r="K1306" s="145">
        <v>1</v>
      </c>
      <c r="L1306" s="145">
        <v>10.446999999999999</v>
      </c>
      <c r="M1306" s="145"/>
      <c r="N1306" s="145"/>
      <c r="O1306" s="145"/>
      <c r="P1306" s="145"/>
      <c r="Q1306" s="145"/>
      <c r="R1306" s="145"/>
      <c r="S1306" s="145"/>
    </row>
    <row r="1307" spans="1:19" x14ac:dyDescent="0.35">
      <c r="A1307" s="34" t="s">
        <v>1236</v>
      </c>
      <c r="B1307" s="34">
        <v>2023</v>
      </c>
      <c r="C1307" s="143">
        <v>45002</v>
      </c>
      <c r="D1307" s="34" t="s">
        <v>66</v>
      </c>
      <c r="E1307" s="145" t="s">
        <v>535</v>
      </c>
      <c r="F1307" s="145">
        <v>8</v>
      </c>
      <c r="G1307" s="145" t="s">
        <v>537</v>
      </c>
      <c r="H1307" s="145" t="s">
        <v>228</v>
      </c>
      <c r="I1307" s="145"/>
      <c r="J1307" s="145">
        <v>18</v>
      </c>
      <c r="K1307" s="145">
        <v>2</v>
      </c>
      <c r="L1307" s="145">
        <v>10.447999999999999</v>
      </c>
      <c r="M1307" s="145"/>
      <c r="N1307" s="145"/>
      <c r="O1307" s="145"/>
      <c r="P1307" s="145"/>
      <c r="Q1307" s="145"/>
      <c r="R1307" s="145"/>
      <c r="S1307" s="145"/>
    </row>
    <row r="1308" spans="1:19" x14ac:dyDescent="0.35">
      <c r="A1308" s="34" t="s">
        <v>1236</v>
      </c>
      <c r="B1308" s="34">
        <v>2023</v>
      </c>
      <c r="C1308" s="143">
        <v>45002</v>
      </c>
      <c r="D1308" s="34" t="s">
        <v>66</v>
      </c>
      <c r="E1308" s="145" t="s">
        <v>535</v>
      </c>
      <c r="F1308" s="145">
        <v>9</v>
      </c>
      <c r="G1308" s="145" t="s">
        <v>98</v>
      </c>
      <c r="H1308" s="145" t="s">
        <v>168</v>
      </c>
      <c r="I1308" s="145"/>
      <c r="J1308" s="145">
        <v>8</v>
      </c>
      <c r="K1308" s="145">
        <v>1</v>
      </c>
      <c r="L1308" s="145">
        <v>10.384</v>
      </c>
      <c r="M1308" s="145"/>
      <c r="N1308" s="145"/>
      <c r="O1308" s="145"/>
      <c r="P1308" s="145"/>
      <c r="Q1308" s="145"/>
      <c r="R1308" s="145"/>
      <c r="S1308" s="145"/>
    </row>
    <row r="1309" spans="1:19" x14ac:dyDescent="0.35">
      <c r="A1309" s="34" t="s">
        <v>1236</v>
      </c>
      <c r="B1309" s="34">
        <v>2023</v>
      </c>
      <c r="C1309" s="143">
        <v>45002</v>
      </c>
      <c r="D1309" s="34" t="s">
        <v>66</v>
      </c>
      <c r="E1309" s="145" t="s">
        <v>535</v>
      </c>
      <c r="F1309" s="145">
        <v>9</v>
      </c>
      <c r="G1309" s="145" t="s">
        <v>43</v>
      </c>
      <c r="H1309" s="145" t="s">
        <v>44</v>
      </c>
      <c r="I1309" s="145"/>
      <c r="J1309" s="145">
        <v>19</v>
      </c>
      <c r="K1309" s="145">
        <v>2</v>
      </c>
      <c r="L1309" s="145">
        <v>10.47</v>
      </c>
      <c r="M1309" s="145"/>
      <c r="N1309" s="145"/>
      <c r="O1309" s="145"/>
      <c r="P1309" s="145"/>
      <c r="Q1309" s="145"/>
      <c r="R1309" s="145"/>
      <c r="S1309" s="145"/>
    </row>
    <row r="1310" spans="1:19" x14ac:dyDescent="0.35">
      <c r="A1310" s="34" t="s">
        <v>1236</v>
      </c>
      <c r="B1310" s="34">
        <v>2023</v>
      </c>
      <c r="C1310" s="143">
        <v>45002</v>
      </c>
      <c r="D1310" s="34" t="s">
        <v>66</v>
      </c>
      <c r="E1310" s="145" t="s">
        <v>535</v>
      </c>
      <c r="F1310" s="145">
        <v>10</v>
      </c>
      <c r="G1310" s="145" t="s">
        <v>132</v>
      </c>
      <c r="H1310" s="145" t="s">
        <v>113</v>
      </c>
      <c r="I1310" s="145"/>
      <c r="J1310" s="145">
        <v>14</v>
      </c>
      <c r="K1310" s="145">
        <v>1</v>
      </c>
      <c r="L1310" s="145">
        <v>10.353</v>
      </c>
      <c r="M1310" s="145"/>
      <c r="N1310" s="145"/>
      <c r="O1310" s="145"/>
      <c r="P1310" s="145"/>
      <c r="Q1310" s="145"/>
      <c r="R1310" s="145"/>
      <c r="S1310" s="145"/>
    </row>
    <row r="1311" spans="1:19" x14ac:dyDescent="0.35">
      <c r="A1311" s="34" t="s">
        <v>1236</v>
      </c>
      <c r="B1311" s="34">
        <v>2023</v>
      </c>
      <c r="C1311" s="143">
        <v>45002</v>
      </c>
      <c r="D1311" s="34" t="s">
        <v>66</v>
      </c>
      <c r="E1311" s="145" t="s">
        <v>535</v>
      </c>
      <c r="F1311" s="145">
        <v>10</v>
      </c>
      <c r="G1311" s="145" t="s">
        <v>36</v>
      </c>
      <c r="H1311" s="145" t="s">
        <v>37</v>
      </c>
      <c r="I1311" s="145"/>
      <c r="J1311" s="145">
        <v>20</v>
      </c>
      <c r="K1311" s="145">
        <v>2</v>
      </c>
      <c r="L1311" s="145">
        <v>10.423</v>
      </c>
      <c r="M1311" s="145"/>
      <c r="N1311" s="145"/>
      <c r="O1311" s="145"/>
      <c r="P1311" s="145"/>
      <c r="Q1311" s="145"/>
      <c r="R1311" s="145"/>
      <c r="S1311" s="145"/>
    </row>
    <row r="1312" spans="1:19" x14ac:dyDescent="0.35">
      <c r="A1312" s="34" t="s">
        <v>1236</v>
      </c>
      <c r="B1312" s="34">
        <v>2023</v>
      </c>
      <c r="C1312" s="143">
        <v>45002</v>
      </c>
      <c r="D1312" s="34" t="s">
        <v>66</v>
      </c>
      <c r="E1312" s="145" t="s">
        <v>535</v>
      </c>
      <c r="F1312" s="145">
        <v>11</v>
      </c>
      <c r="G1312" s="145" t="s">
        <v>112</v>
      </c>
      <c r="H1312" s="145" t="s">
        <v>113</v>
      </c>
      <c r="I1312" s="145"/>
      <c r="J1312" s="145">
        <v>13</v>
      </c>
      <c r="K1312" s="145">
        <v>1</v>
      </c>
      <c r="L1312" s="145">
        <v>10.243</v>
      </c>
      <c r="M1312" s="145"/>
      <c r="N1312" s="145"/>
      <c r="O1312" s="145"/>
      <c r="P1312" s="145"/>
      <c r="Q1312" s="145"/>
      <c r="R1312" s="145"/>
      <c r="S1312" s="145"/>
    </row>
    <row r="1313" spans="1:19" x14ac:dyDescent="0.35">
      <c r="A1313" s="34" t="s">
        <v>1236</v>
      </c>
      <c r="B1313" s="34">
        <v>2023</v>
      </c>
      <c r="C1313" s="143">
        <v>45002</v>
      </c>
      <c r="D1313" s="34" t="s">
        <v>66</v>
      </c>
      <c r="E1313" s="145" t="s">
        <v>535</v>
      </c>
      <c r="F1313" s="145">
        <v>11</v>
      </c>
      <c r="G1313" s="145" t="s">
        <v>107</v>
      </c>
      <c r="H1313" s="145" t="s">
        <v>168</v>
      </c>
      <c r="I1313" s="145"/>
      <c r="J1313" s="145">
        <v>21</v>
      </c>
      <c r="K1313" s="145">
        <v>2</v>
      </c>
      <c r="L1313" s="145">
        <v>10.292</v>
      </c>
      <c r="M1313" s="145"/>
      <c r="N1313" s="145"/>
      <c r="O1313" s="145"/>
      <c r="P1313" s="145"/>
      <c r="Q1313" s="145"/>
      <c r="R1313" s="145"/>
      <c r="S1313" s="145"/>
    </row>
    <row r="1314" spans="1:19" x14ac:dyDescent="0.35">
      <c r="A1314" s="34" t="s">
        <v>1236</v>
      </c>
      <c r="B1314" s="34">
        <v>2023</v>
      </c>
      <c r="C1314" s="143">
        <v>45002</v>
      </c>
      <c r="D1314" s="34" t="s">
        <v>66</v>
      </c>
      <c r="E1314" s="145" t="s">
        <v>535</v>
      </c>
      <c r="F1314" s="145">
        <v>12</v>
      </c>
      <c r="G1314" s="145" t="s">
        <v>30</v>
      </c>
      <c r="H1314" s="145" t="s">
        <v>31</v>
      </c>
      <c r="I1314" s="145"/>
      <c r="J1314" s="145">
        <v>12</v>
      </c>
      <c r="K1314" s="145">
        <v>1</v>
      </c>
      <c r="L1314" s="145">
        <v>10.117000000000001</v>
      </c>
      <c r="M1314" s="145"/>
      <c r="N1314" s="145"/>
      <c r="O1314" s="145"/>
      <c r="P1314" s="145"/>
      <c r="Q1314" s="145"/>
      <c r="R1314" s="145"/>
      <c r="S1314" s="145"/>
    </row>
    <row r="1315" spans="1:19" x14ac:dyDescent="0.35">
      <c r="A1315" s="34" t="s">
        <v>1236</v>
      </c>
      <c r="B1315" s="34">
        <v>2023</v>
      </c>
      <c r="C1315" s="143">
        <v>45002</v>
      </c>
      <c r="D1315" s="34" t="s">
        <v>66</v>
      </c>
      <c r="E1315" s="145" t="s">
        <v>535</v>
      </c>
      <c r="F1315" s="145">
        <v>12</v>
      </c>
      <c r="G1315" s="145" t="s">
        <v>143</v>
      </c>
      <c r="H1315" s="145" t="s">
        <v>95</v>
      </c>
      <c r="I1315" s="145"/>
      <c r="J1315" s="145">
        <v>22</v>
      </c>
      <c r="K1315" s="145">
        <v>2</v>
      </c>
      <c r="L1315" s="145">
        <v>10.155000000000001</v>
      </c>
      <c r="M1315" s="145"/>
      <c r="N1315" s="145"/>
      <c r="O1315" s="145"/>
      <c r="P1315" s="145"/>
      <c r="Q1315" s="145"/>
      <c r="R1315" s="145"/>
      <c r="S1315" s="145"/>
    </row>
    <row r="1316" spans="1:19" x14ac:dyDescent="0.35">
      <c r="A1316" s="34" t="s">
        <v>1236</v>
      </c>
      <c r="B1316" s="34">
        <v>2023</v>
      </c>
      <c r="C1316" s="143">
        <v>45002</v>
      </c>
      <c r="D1316" s="34" t="s">
        <v>66</v>
      </c>
      <c r="E1316" s="145" t="s">
        <v>538</v>
      </c>
      <c r="F1316" s="145">
        <v>1</v>
      </c>
      <c r="G1316" s="145" t="s">
        <v>92</v>
      </c>
      <c r="H1316" s="145" t="s">
        <v>23</v>
      </c>
      <c r="I1316" s="145"/>
      <c r="J1316" s="145">
        <v>1</v>
      </c>
      <c r="K1316" s="145">
        <v>1</v>
      </c>
      <c r="L1316" s="145">
        <v>10.106</v>
      </c>
      <c r="M1316" s="145"/>
      <c r="N1316" s="145"/>
      <c r="O1316" s="145"/>
      <c r="P1316" s="145"/>
      <c r="Q1316" s="145"/>
      <c r="R1316" s="145"/>
      <c r="S1316" s="145"/>
    </row>
    <row r="1317" spans="1:19" x14ac:dyDescent="0.35">
      <c r="A1317" s="34" t="s">
        <v>1236</v>
      </c>
      <c r="B1317" s="34">
        <v>2023</v>
      </c>
      <c r="C1317" s="143">
        <v>45002</v>
      </c>
      <c r="D1317" s="34" t="s">
        <v>66</v>
      </c>
      <c r="E1317" s="145" t="s">
        <v>538</v>
      </c>
      <c r="F1317" s="145">
        <v>1</v>
      </c>
      <c r="G1317" s="145" t="s">
        <v>30</v>
      </c>
      <c r="H1317" s="145" t="s">
        <v>31</v>
      </c>
      <c r="I1317" s="145"/>
      <c r="J1317" s="145">
        <v>12</v>
      </c>
      <c r="K1317" s="145">
        <v>2</v>
      </c>
      <c r="L1317" s="145">
        <v>10.555</v>
      </c>
      <c r="M1317" s="145"/>
      <c r="N1317" s="145"/>
      <c r="O1317" s="145"/>
      <c r="P1317" s="145"/>
      <c r="Q1317" s="145"/>
      <c r="R1317" s="145"/>
      <c r="S1317" s="145"/>
    </row>
    <row r="1318" spans="1:19" x14ac:dyDescent="0.35">
      <c r="A1318" s="34" t="s">
        <v>1236</v>
      </c>
      <c r="B1318" s="34">
        <v>2023</v>
      </c>
      <c r="C1318" s="143">
        <v>45002</v>
      </c>
      <c r="D1318" s="34" t="s">
        <v>66</v>
      </c>
      <c r="E1318" s="145" t="s">
        <v>538</v>
      </c>
      <c r="F1318" s="145">
        <v>2</v>
      </c>
      <c r="G1318" s="145" t="s">
        <v>184</v>
      </c>
      <c r="H1318" s="145" t="s">
        <v>478</v>
      </c>
      <c r="I1318" s="145"/>
      <c r="J1318" s="145">
        <v>2</v>
      </c>
      <c r="K1318" s="145">
        <v>1</v>
      </c>
      <c r="L1318" s="145">
        <v>9.9640000000000004</v>
      </c>
      <c r="M1318" s="145"/>
      <c r="N1318" s="145"/>
      <c r="O1318" s="145"/>
      <c r="P1318" s="145"/>
      <c r="Q1318" s="145"/>
      <c r="R1318" s="145"/>
      <c r="S1318" s="145"/>
    </row>
    <row r="1319" spans="1:19" x14ac:dyDescent="0.35">
      <c r="A1319" s="34" t="s">
        <v>1236</v>
      </c>
      <c r="B1319" s="34">
        <v>2023</v>
      </c>
      <c r="C1319" s="143">
        <v>45002</v>
      </c>
      <c r="D1319" s="34" t="s">
        <v>66</v>
      </c>
      <c r="E1319" s="145" t="s">
        <v>538</v>
      </c>
      <c r="F1319" s="145">
        <v>2</v>
      </c>
      <c r="G1319" s="145" t="s">
        <v>112</v>
      </c>
      <c r="H1319" s="145" t="s">
        <v>113</v>
      </c>
      <c r="I1319" s="145"/>
      <c r="J1319" s="145">
        <v>13</v>
      </c>
      <c r="K1319" s="145">
        <v>2</v>
      </c>
      <c r="L1319" s="145">
        <v>9.9879999999999995</v>
      </c>
      <c r="M1319" s="145"/>
      <c r="N1319" s="145"/>
      <c r="O1319" s="145"/>
      <c r="P1319" s="145"/>
      <c r="Q1319" s="145"/>
      <c r="R1319" s="145"/>
      <c r="S1319" s="145"/>
    </row>
    <row r="1320" spans="1:19" x14ac:dyDescent="0.35">
      <c r="A1320" s="34" t="s">
        <v>1236</v>
      </c>
      <c r="B1320" s="34">
        <v>2023</v>
      </c>
      <c r="C1320" s="143">
        <v>45002</v>
      </c>
      <c r="D1320" s="34" t="s">
        <v>66</v>
      </c>
      <c r="E1320" s="145" t="s">
        <v>538</v>
      </c>
      <c r="F1320" s="145">
        <v>3</v>
      </c>
      <c r="G1320" s="145" t="s">
        <v>202</v>
      </c>
      <c r="H1320" s="145" t="s">
        <v>46</v>
      </c>
      <c r="I1320" s="145"/>
      <c r="J1320" s="145">
        <v>4</v>
      </c>
      <c r="K1320" s="145">
        <v>1</v>
      </c>
      <c r="L1320" s="145">
        <v>10.443</v>
      </c>
      <c r="M1320" s="145"/>
      <c r="N1320" s="145"/>
      <c r="O1320" s="145"/>
      <c r="P1320" s="145"/>
      <c r="Q1320" s="145"/>
      <c r="R1320" s="145"/>
      <c r="S1320" s="145"/>
    </row>
    <row r="1321" spans="1:19" x14ac:dyDescent="0.35">
      <c r="A1321" s="34" t="s">
        <v>1236</v>
      </c>
      <c r="B1321" s="34">
        <v>2023</v>
      </c>
      <c r="C1321" s="143">
        <v>45002</v>
      </c>
      <c r="D1321" s="34" t="s">
        <v>66</v>
      </c>
      <c r="E1321" s="145" t="s">
        <v>538</v>
      </c>
      <c r="F1321" s="145">
        <v>3</v>
      </c>
      <c r="G1321" s="145" t="s">
        <v>132</v>
      </c>
      <c r="H1321" s="145" t="s">
        <v>113</v>
      </c>
      <c r="I1321" s="145"/>
      <c r="J1321" s="145">
        <v>14</v>
      </c>
      <c r="K1321" s="145">
        <v>2</v>
      </c>
      <c r="L1321" s="145">
        <v>10.478</v>
      </c>
      <c r="M1321" s="145"/>
      <c r="N1321" s="145"/>
      <c r="O1321" s="145"/>
      <c r="P1321" s="145"/>
      <c r="Q1321" s="145"/>
      <c r="R1321" s="145"/>
      <c r="S1321" s="145"/>
    </row>
    <row r="1322" spans="1:19" x14ac:dyDescent="0.35">
      <c r="A1322" s="34" t="s">
        <v>1236</v>
      </c>
      <c r="B1322" s="34">
        <v>2023</v>
      </c>
      <c r="C1322" s="143">
        <v>45002</v>
      </c>
      <c r="D1322" s="34" t="s">
        <v>66</v>
      </c>
      <c r="E1322" s="145" t="s">
        <v>538</v>
      </c>
      <c r="F1322" s="145">
        <v>4</v>
      </c>
      <c r="G1322" s="145" t="s">
        <v>98</v>
      </c>
      <c r="H1322" s="145" t="s">
        <v>168</v>
      </c>
      <c r="I1322" s="145"/>
      <c r="J1322" s="145">
        <v>8</v>
      </c>
      <c r="K1322" s="145">
        <v>1</v>
      </c>
      <c r="L1322" s="145">
        <v>10.292</v>
      </c>
      <c r="M1322" s="145"/>
      <c r="N1322" s="145"/>
      <c r="O1322" s="145"/>
      <c r="P1322" s="145"/>
      <c r="Q1322" s="145"/>
      <c r="R1322" s="145"/>
      <c r="S1322" s="145"/>
    </row>
    <row r="1323" spans="1:19" x14ac:dyDescent="0.35">
      <c r="A1323" s="34" t="s">
        <v>1236</v>
      </c>
      <c r="B1323" s="34">
        <v>2023</v>
      </c>
      <c r="C1323" s="143">
        <v>45002</v>
      </c>
      <c r="D1323" s="34" t="s">
        <v>66</v>
      </c>
      <c r="E1323" s="145" t="s">
        <v>538</v>
      </c>
      <c r="F1323" s="145">
        <v>4</v>
      </c>
      <c r="G1323" s="145" t="s">
        <v>674</v>
      </c>
      <c r="H1323" s="145" t="s">
        <v>39</v>
      </c>
      <c r="I1323" s="145"/>
      <c r="J1323" s="145">
        <v>9</v>
      </c>
      <c r="K1323" s="145">
        <v>2</v>
      </c>
      <c r="L1323" s="145">
        <v>10.379</v>
      </c>
      <c r="M1323" s="145"/>
      <c r="N1323" s="145"/>
      <c r="O1323" s="145"/>
      <c r="P1323" s="145"/>
      <c r="Q1323" s="145"/>
      <c r="R1323" s="145"/>
      <c r="S1323" s="145"/>
    </row>
    <row r="1324" spans="1:19" x14ac:dyDescent="0.35">
      <c r="A1324" s="34" t="s">
        <v>1236</v>
      </c>
      <c r="B1324" s="34">
        <v>2023</v>
      </c>
      <c r="C1324" s="143">
        <v>45002</v>
      </c>
      <c r="D1324" s="34" t="s">
        <v>66</v>
      </c>
      <c r="E1324" s="145" t="s">
        <v>538</v>
      </c>
      <c r="F1324" s="145">
        <v>5</v>
      </c>
      <c r="G1324" s="145" t="s">
        <v>469</v>
      </c>
      <c r="H1324" s="145" t="s">
        <v>31</v>
      </c>
      <c r="I1324" s="145"/>
      <c r="J1324" s="145">
        <v>3</v>
      </c>
      <c r="K1324" s="145">
        <v>1</v>
      </c>
      <c r="L1324" s="145">
        <v>10.127000000000001</v>
      </c>
      <c r="M1324" s="145"/>
      <c r="N1324" s="145"/>
      <c r="O1324" s="145"/>
      <c r="P1324" s="145"/>
      <c r="Q1324" s="145"/>
      <c r="R1324" s="145"/>
      <c r="S1324" s="145"/>
    </row>
    <row r="1325" spans="1:19" x14ac:dyDescent="0.35">
      <c r="A1325" s="34" t="s">
        <v>1236</v>
      </c>
      <c r="B1325" s="34">
        <v>2023</v>
      </c>
      <c r="C1325" s="143">
        <v>45002</v>
      </c>
      <c r="D1325" s="34" t="s">
        <v>66</v>
      </c>
      <c r="E1325" s="145" t="s">
        <v>538</v>
      </c>
      <c r="F1325" s="145">
        <v>5</v>
      </c>
      <c r="G1325" s="145" t="s">
        <v>756</v>
      </c>
      <c r="H1325" s="145" t="s">
        <v>82</v>
      </c>
      <c r="I1325" s="145"/>
      <c r="J1325" s="145">
        <v>15</v>
      </c>
      <c r="K1325" s="145">
        <v>2</v>
      </c>
      <c r="L1325" s="145">
        <v>10.345000000000001</v>
      </c>
      <c r="M1325" s="145"/>
      <c r="N1325" s="145"/>
      <c r="O1325" s="145"/>
      <c r="P1325" s="145"/>
      <c r="Q1325" s="145"/>
      <c r="R1325" s="145"/>
      <c r="S1325" s="145"/>
    </row>
    <row r="1326" spans="1:19" x14ac:dyDescent="0.35">
      <c r="A1326" s="34" t="s">
        <v>1236</v>
      </c>
      <c r="B1326" s="34">
        <v>2023</v>
      </c>
      <c r="C1326" s="143">
        <v>45002</v>
      </c>
      <c r="D1326" s="34" t="s">
        <v>66</v>
      </c>
      <c r="E1326" s="145" t="s">
        <v>538</v>
      </c>
      <c r="F1326" s="145">
        <v>6</v>
      </c>
      <c r="G1326" s="145" t="s">
        <v>754</v>
      </c>
      <c r="H1326" s="145" t="s">
        <v>27</v>
      </c>
      <c r="I1326" s="145"/>
      <c r="J1326" s="145">
        <v>7</v>
      </c>
      <c r="K1326" s="145">
        <v>1</v>
      </c>
      <c r="L1326" s="145">
        <v>10.016</v>
      </c>
      <c r="M1326" s="145"/>
      <c r="N1326" s="145"/>
      <c r="O1326" s="145"/>
      <c r="P1326" s="145"/>
      <c r="Q1326" s="145"/>
      <c r="R1326" s="145"/>
      <c r="S1326" s="145"/>
    </row>
    <row r="1327" spans="1:19" x14ac:dyDescent="0.35">
      <c r="A1327" s="34" t="s">
        <v>1236</v>
      </c>
      <c r="B1327" s="34">
        <v>2023</v>
      </c>
      <c r="C1327" s="143">
        <v>45002</v>
      </c>
      <c r="D1327" s="34" t="s">
        <v>66</v>
      </c>
      <c r="E1327" s="145" t="s">
        <v>538</v>
      </c>
      <c r="F1327" s="145">
        <v>6</v>
      </c>
      <c r="G1327" s="145" t="s">
        <v>128</v>
      </c>
      <c r="H1327" s="145" t="s">
        <v>104</v>
      </c>
      <c r="I1327" s="145"/>
      <c r="J1327" s="145">
        <v>10</v>
      </c>
      <c r="K1327" s="145">
        <v>2</v>
      </c>
      <c r="L1327" s="145">
        <v>10.096</v>
      </c>
      <c r="M1327" s="145"/>
      <c r="N1327" s="145"/>
      <c r="O1327" s="145"/>
      <c r="P1327" s="145"/>
      <c r="Q1327" s="145"/>
      <c r="R1327" s="145"/>
      <c r="S1327" s="145"/>
    </row>
    <row r="1328" spans="1:19" x14ac:dyDescent="0.35">
      <c r="A1328" s="34" t="s">
        <v>1236</v>
      </c>
      <c r="B1328" s="34">
        <v>2023</v>
      </c>
      <c r="C1328" s="143">
        <v>45002</v>
      </c>
      <c r="D1328" s="34" t="s">
        <v>66</v>
      </c>
      <c r="E1328" s="145" t="s">
        <v>538</v>
      </c>
      <c r="F1328" s="145">
        <v>7</v>
      </c>
      <c r="G1328" s="145" t="s">
        <v>125</v>
      </c>
      <c r="H1328" s="145" t="s">
        <v>75</v>
      </c>
      <c r="I1328" s="145"/>
      <c r="J1328" s="145">
        <v>6</v>
      </c>
      <c r="K1328" s="145">
        <v>1</v>
      </c>
      <c r="L1328" s="145">
        <v>10.303000000000001</v>
      </c>
      <c r="M1328" s="145"/>
      <c r="N1328" s="145"/>
      <c r="O1328" s="145"/>
      <c r="P1328" s="145"/>
      <c r="Q1328" s="145"/>
      <c r="R1328" s="145"/>
      <c r="S1328" s="145"/>
    </row>
    <row r="1329" spans="1:19" x14ac:dyDescent="0.35">
      <c r="A1329" s="34" t="s">
        <v>1236</v>
      </c>
      <c r="B1329" s="34">
        <v>2023</v>
      </c>
      <c r="C1329" s="143">
        <v>45002</v>
      </c>
      <c r="D1329" s="34" t="s">
        <v>66</v>
      </c>
      <c r="E1329" s="145" t="s">
        <v>538</v>
      </c>
      <c r="F1329" s="145">
        <v>7</v>
      </c>
      <c r="G1329" s="145" t="s">
        <v>103</v>
      </c>
      <c r="H1329" s="145" t="s">
        <v>104</v>
      </c>
      <c r="I1329" s="145"/>
      <c r="J1329" s="145">
        <v>16</v>
      </c>
      <c r="K1329" s="145">
        <v>2</v>
      </c>
      <c r="L1329" s="145">
        <v>10.529000000000002</v>
      </c>
      <c r="M1329" s="145"/>
      <c r="N1329" s="145"/>
      <c r="O1329" s="145"/>
      <c r="P1329" s="145"/>
      <c r="Q1329" s="145"/>
      <c r="R1329" s="145"/>
      <c r="S1329" s="145"/>
    </row>
    <row r="1330" spans="1:19" x14ac:dyDescent="0.35">
      <c r="A1330" s="34" t="s">
        <v>1236</v>
      </c>
      <c r="B1330" s="34">
        <v>2023</v>
      </c>
      <c r="C1330" s="143">
        <v>45002</v>
      </c>
      <c r="D1330" s="34" t="s">
        <v>66</v>
      </c>
      <c r="E1330" s="145" t="s">
        <v>538</v>
      </c>
      <c r="F1330" s="145">
        <v>8</v>
      </c>
      <c r="G1330" s="145" t="s">
        <v>755</v>
      </c>
      <c r="H1330" s="145" t="s">
        <v>109</v>
      </c>
      <c r="I1330" s="145"/>
      <c r="J1330" s="145">
        <v>5</v>
      </c>
      <c r="K1330" s="145">
        <v>1</v>
      </c>
      <c r="L1330" s="145">
        <v>10.282999999999999</v>
      </c>
      <c r="M1330" s="145"/>
      <c r="N1330" s="145"/>
      <c r="O1330" s="145"/>
      <c r="P1330" s="145"/>
      <c r="Q1330" s="145"/>
      <c r="R1330" s="145"/>
      <c r="S1330" s="145"/>
    </row>
    <row r="1331" spans="1:19" x14ac:dyDescent="0.35">
      <c r="A1331" s="34" t="s">
        <v>1236</v>
      </c>
      <c r="B1331" s="34">
        <v>2023</v>
      </c>
      <c r="C1331" s="143">
        <v>45002</v>
      </c>
      <c r="D1331" s="34" t="s">
        <v>66</v>
      </c>
      <c r="E1331" s="145" t="s">
        <v>538</v>
      </c>
      <c r="F1331" s="145">
        <v>8</v>
      </c>
      <c r="G1331" s="145" t="s">
        <v>100</v>
      </c>
      <c r="H1331" s="145" t="s">
        <v>44</v>
      </c>
      <c r="I1331" s="145"/>
      <c r="J1331" s="145">
        <v>11</v>
      </c>
      <c r="K1331" s="145">
        <v>2</v>
      </c>
      <c r="L1331" s="145">
        <v>10.302999999999999</v>
      </c>
      <c r="M1331" s="145"/>
      <c r="N1331" s="145"/>
      <c r="O1331" s="145"/>
      <c r="P1331" s="145"/>
      <c r="Q1331" s="145"/>
      <c r="R1331" s="145"/>
      <c r="S1331" s="145"/>
    </row>
    <row r="1332" spans="1:19" x14ac:dyDescent="0.35">
      <c r="A1332" s="34" t="s">
        <v>1236</v>
      </c>
      <c r="B1332" s="34">
        <v>2023</v>
      </c>
      <c r="C1332" s="143">
        <v>45002</v>
      </c>
      <c r="D1332" s="34" t="s">
        <v>66</v>
      </c>
      <c r="E1332" s="145" t="s">
        <v>539</v>
      </c>
      <c r="F1332" s="145">
        <v>1</v>
      </c>
      <c r="G1332" s="145" t="s">
        <v>92</v>
      </c>
      <c r="H1332" s="145" t="s">
        <v>23</v>
      </c>
      <c r="I1332" s="145"/>
      <c r="J1332" s="145">
        <v>1</v>
      </c>
      <c r="K1332" s="145">
        <v>1</v>
      </c>
      <c r="L1332" s="145">
        <v>9.8810000000000002</v>
      </c>
      <c r="M1332" s="145"/>
      <c r="N1332" s="145">
        <v>1</v>
      </c>
      <c r="O1332" s="145">
        <v>10.265000000000001</v>
      </c>
      <c r="P1332" s="145"/>
      <c r="Q1332" s="145"/>
      <c r="R1332" s="145"/>
      <c r="S1332" s="145"/>
    </row>
    <row r="1333" spans="1:19" x14ac:dyDescent="0.35">
      <c r="A1333" s="34" t="s">
        <v>1236</v>
      </c>
      <c r="B1333" s="34">
        <v>2023</v>
      </c>
      <c r="C1333" s="143">
        <v>45002</v>
      </c>
      <c r="D1333" s="34" t="s">
        <v>66</v>
      </c>
      <c r="E1333" s="145" t="s">
        <v>539</v>
      </c>
      <c r="F1333" s="145">
        <v>1</v>
      </c>
      <c r="G1333" s="145" t="s">
        <v>755</v>
      </c>
      <c r="H1333" s="145" t="s">
        <v>109</v>
      </c>
      <c r="I1333" s="145"/>
      <c r="J1333" s="145">
        <v>5</v>
      </c>
      <c r="K1333" s="145">
        <v>2</v>
      </c>
      <c r="L1333" s="145">
        <v>9.9130000000000003</v>
      </c>
      <c r="M1333" s="145"/>
      <c r="N1333" s="145">
        <v>2</v>
      </c>
      <c r="O1333" s="145">
        <v>10.395000000000001</v>
      </c>
      <c r="P1333" s="145"/>
      <c r="Q1333" s="145"/>
      <c r="R1333" s="145"/>
      <c r="S1333" s="145"/>
    </row>
    <row r="1334" spans="1:19" x14ac:dyDescent="0.35">
      <c r="A1334" s="34" t="s">
        <v>1236</v>
      </c>
      <c r="B1334" s="34">
        <v>2023</v>
      </c>
      <c r="C1334" s="143">
        <v>45002</v>
      </c>
      <c r="D1334" s="34" t="s">
        <v>66</v>
      </c>
      <c r="E1334" s="145" t="s">
        <v>539</v>
      </c>
      <c r="F1334" s="145">
        <v>2</v>
      </c>
      <c r="G1334" s="145" t="s">
        <v>184</v>
      </c>
      <c r="H1334" s="145" t="s">
        <v>478</v>
      </c>
      <c r="I1334" s="145"/>
      <c r="J1334" s="145">
        <v>2</v>
      </c>
      <c r="K1334" s="145">
        <v>1</v>
      </c>
      <c r="L1334" s="145">
        <v>10.096</v>
      </c>
      <c r="M1334" s="145"/>
      <c r="N1334" s="145">
        <v>1</v>
      </c>
      <c r="O1334" s="145">
        <v>10.061</v>
      </c>
      <c r="P1334" s="145"/>
      <c r="Q1334" s="145"/>
      <c r="R1334" s="145"/>
      <c r="S1334" s="145"/>
    </row>
    <row r="1335" spans="1:19" x14ac:dyDescent="0.35">
      <c r="A1335" s="34" t="s">
        <v>1236</v>
      </c>
      <c r="B1335" s="34">
        <v>2023</v>
      </c>
      <c r="C1335" s="143">
        <v>45002</v>
      </c>
      <c r="D1335" s="34" t="s">
        <v>66</v>
      </c>
      <c r="E1335" s="145" t="s">
        <v>539</v>
      </c>
      <c r="F1335" s="145">
        <v>2</v>
      </c>
      <c r="G1335" s="145" t="s">
        <v>125</v>
      </c>
      <c r="H1335" s="145" t="s">
        <v>75</v>
      </c>
      <c r="I1335" s="145"/>
      <c r="J1335" s="145">
        <v>6</v>
      </c>
      <c r="K1335" s="145">
        <v>2</v>
      </c>
      <c r="L1335" s="145">
        <v>10.182</v>
      </c>
      <c r="M1335" s="145"/>
      <c r="N1335" s="145">
        <v>2</v>
      </c>
      <c r="O1335" s="145">
        <v>10.125</v>
      </c>
      <c r="P1335" s="145"/>
      <c r="Q1335" s="145"/>
      <c r="R1335" s="145"/>
      <c r="S1335" s="145"/>
    </row>
    <row r="1336" spans="1:19" x14ac:dyDescent="0.35">
      <c r="A1336" s="34" t="s">
        <v>1236</v>
      </c>
      <c r="B1336" s="34">
        <v>2023</v>
      </c>
      <c r="C1336" s="143">
        <v>45002</v>
      </c>
      <c r="D1336" s="34" t="s">
        <v>66</v>
      </c>
      <c r="E1336" s="145" t="s">
        <v>539</v>
      </c>
      <c r="F1336" s="145">
        <v>3</v>
      </c>
      <c r="G1336" s="145" t="s">
        <v>202</v>
      </c>
      <c r="H1336" s="145" t="s">
        <v>46</v>
      </c>
      <c r="I1336" s="145"/>
      <c r="J1336" s="145">
        <v>4</v>
      </c>
      <c r="K1336" s="145">
        <v>1</v>
      </c>
      <c r="L1336" s="145">
        <v>10.28</v>
      </c>
      <c r="M1336" s="145"/>
      <c r="N1336" s="145">
        <v>1</v>
      </c>
      <c r="O1336" s="145">
        <v>10.361000000000001</v>
      </c>
      <c r="P1336" s="145"/>
      <c r="Q1336" s="145"/>
      <c r="R1336" s="145"/>
      <c r="S1336" s="145"/>
    </row>
    <row r="1337" spans="1:19" x14ac:dyDescent="0.35">
      <c r="A1337" s="34" t="s">
        <v>1236</v>
      </c>
      <c r="B1337" s="34">
        <v>2023</v>
      </c>
      <c r="C1337" s="143">
        <v>45002</v>
      </c>
      <c r="D1337" s="34" t="s">
        <v>66</v>
      </c>
      <c r="E1337" s="145" t="s">
        <v>539</v>
      </c>
      <c r="F1337" s="145">
        <v>3</v>
      </c>
      <c r="G1337" s="145" t="s">
        <v>754</v>
      </c>
      <c r="H1337" s="145" t="s">
        <v>27</v>
      </c>
      <c r="I1337" s="145"/>
      <c r="J1337" s="145">
        <v>7</v>
      </c>
      <c r="K1337" s="145">
        <v>2</v>
      </c>
      <c r="L1337" s="145">
        <v>10.427999999999999</v>
      </c>
      <c r="M1337" s="145"/>
      <c r="N1337" s="145">
        <v>2</v>
      </c>
      <c r="O1337" s="145">
        <v>10.397</v>
      </c>
      <c r="P1337" s="145"/>
      <c r="Q1337" s="145"/>
      <c r="R1337" s="145"/>
      <c r="S1337" s="145"/>
    </row>
    <row r="1338" spans="1:19" x14ac:dyDescent="0.35">
      <c r="A1338" s="34" t="s">
        <v>1236</v>
      </c>
      <c r="B1338" s="34">
        <v>2023</v>
      </c>
      <c r="C1338" s="143">
        <v>45002</v>
      </c>
      <c r="D1338" s="34" t="s">
        <v>66</v>
      </c>
      <c r="E1338" s="145" t="s">
        <v>539</v>
      </c>
      <c r="F1338" s="145">
        <v>4</v>
      </c>
      <c r="G1338" s="145" t="s">
        <v>469</v>
      </c>
      <c r="H1338" s="145" t="s">
        <v>31</v>
      </c>
      <c r="I1338" s="145"/>
      <c r="J1338" s="145">
        <v>3</v>
      </c>
      <c r="K1338" s="145">
        <v>1</v>
      </c>
      <c r="L1338" s="145">
        <v>10.11</v>
      </c>
      <c r="M1338" s="145"/>
      <c r="N1338" s="145">
        <v>1</v>
      </c>
      <c r="O1338" s="145">
        <v>10.061</v>
      </c>
      <c r="P1338" s="145"/>
      <c r="Q1338" s="145"/>
      <c r="R1338" s="145"/>
      <c r="S1338" s="145"/>
    </row>
    <row r="1339" spans="1:19" x14ac:dyDescent="0.35">
      <c r="A1339" s="34" t="s">
        <v>1236</v>
      </c>
      <c r="B1339" s="34">
        <v>2023</v>
      </c>
      <c r="C1339" s="143">
        <v>45002</v>
      </c>
      <c r="D1339" s="34" t="s">
        <v>66</v>
      </c>
      <c r="E1339" s="145" t="s">
        <v>539</v>
      </c>
      <c r="F1339" s="145">
        <v>4</v>
      </c>
      <c r="G1339" s="145" t="s">
        <v>98</v>
      </c>
      <c r="H1339" s="145" t="s">
        <v>168</v>
      </c>
      <c r="I1339" s="145"/>
      <c r="J1339" s="145">
        <v>8</v>
      </c>
      <c r="K1339" s="145">
        <v>2</v>
      </c>
      <c r="L1339" s="145">
        <v>10.189</v>
      </c>
      <c r="M1339" s="145"/>
      <c r="N1339" s="145">
        <v>2</v>
      </c>
      <c r="O1339" s="145">
        <v>10.119999999999999</v>
      </c>
      <c r="P1339" s="145"/>
      <c r="Q1339" s="145"/>
      <c r="R1339" s="145"/>
      <c r="S1339" s="145"/>
    </row>
    <row r="1340" spans="1:19" x14ac:dyDescent="0.35">
      <c r="A1340" s="34" t="s">
        <v>1236</v>
      </c>
      <c r="B1340" s="34">
        <v>2023</v>
      </c>
      <c r="C1340" s="143">
        <v>45002</v>
      </c>
      <c r="D1340" s="34" t="s">
        <v>66</v>
      </c>
      <c r="E1340" s="145" t="s">
        <v>540</v>
      </c>
      <c r="F1340" s="145">
        <v>1</v>
      </c>
      <c r="G1340" s="145" t="s">
        <v>92</v>
      </c>
      <c r="H1340" s="145" t="s">
        <v>23</v>
      </c>
      <c r="I1340" s="145"/>
      <c r="J1340" s="145">
        <v>1</v>
      </c>
      <c r="K1340" s="145">
        <v>2</v>
      </c>
      <c r="L1340" s="145">
        <v>10.191999999999998</v>
      </c>
      <c r="M1340" s="145"/>
      <c r="N1340" s="145">
        <v>1</v>
      </c>
      <c r="O1340" s="145">
        <v>10.071</v>
      </c>
      <c r="P1340" s="145"/>
      <c r="Q1340" s="145">
        <v>1</v>
      </c>
      <c r="R1340" s="145">
        <v>10.32</v>
      </c>
      <c r="S1340" s="145"/>
    </row>
    <row r="1341" spans="1:19" x14ac:dyDescent="0.35">
      <c r="A1341" s="34" t="s">
        <v>1236</v>
      </c>
      <c r="B1341" s="34">
        <v>2023</v>
      </c>
      <c r="C1341" s="143">
        <v>45002</v>
      </c>
      <c r="D1341" s="34" t="s">
        <v>66</v>
      </c>
      <c r="E1341" s="145" t="s">
        <v>540</v>
      </c>
      <c r="F1341" s="145">
        <v>1</v>
      </c>
      <c r="G1341" s="145" t="s">
        <v>469</v>
      </c>
      <c r="H1341" s="145" t="s">
        <v>31</v>
      </c>
      <c r="I1341" s="145"/>
      <c r="J1341" s="145">
        <v>3</v>
      </c>
      <c r="K1341" s="145">
        <v>1</v>
      </c>
      <c r="L1341" s="145">
        <v>10.180999999999999</v>
      </c>
      <c r="M1341" s="145"/>
      <c r="N1341" s="145">
        <v>2</v>
      </c>
      <c r="O1341" s="145">
        <v>10.278</v>
      </c>
      <c r="P1341" s="145"/>
      <c r="Q1341" s="145">
        <v>2</v>
      </c>
      <c r="R1341" s="145">
        <v>10.459</v>
      </c>
      <c r="S1341" s="145"/>
    </row>
    <row r="1342" spans="1:19" x14ac:dyDescent="0.35">
      <c r="A1342" s="34" t="s">
        <v>1236</v>
      </c>
      <c r="B1342" s="34">
        <v>2023</v>
      </c>
      <c r="C1342" s="143">
        <v>45002</v>
      </c>
      <c r="D1342" s="34" t="s">
        <v>66</v>
      </c>
      <c r="E1342" s="145" t="s">
        <v>540</v>
      </c>
      <c r="F1342" s="145">
        <v>2</v>
      </c>
      <c r="G1342" s="145" t="s">
        <v>184</v>
      </c>
      <c r="H1342" s="145" t="s">
        <v>478</v>
      </c>
      <c r="I1342" s="145"/>
      <c r="J1342" s="145">
        <v>2</v>
      </c>
      <c r="K1342" s="145">
        <v>1</v>
      </c>
      <c r="L1342" s="145">
        <v>10.119</v>
      </c>
      <c r="M1342" s="145"/>
      <c r="N1342" s="145">
        <v>1</v>
      </c>
      <c r="O1342" s="145">
        <v>10.468</v>
      </c>
      <c r="P1342" s="145"/>
      <c r="Q1342" s="145"/>
      <c r="R1342" s="145"/>
      <c r="S1342" s="145"/>
    </row>
    <row r="1343" spans="1:19" x14ac:dyDescent="0.35">
      <c r="A1343" s="34" t="s">
        <v>1236</v>
      </c>
      <c r="B1343" s="34">
        <v>2023</v>
      </c>
      <c r="C1343" s="143">
        <v>45002</v>
      </c>
      <c r="D1343" s="34" t="s">
        <v>66</v>
      </c>
      <c r="E1343" s="145" t="s">
        <v>540</v>
      </c>
      <c r="F1343" s="145">
        <v>2</v>
      </c>
      <c r="G1343" s="145" t="s">
        <v>202</v>
      </c>
      <c r="H1343" s="145" t="s">
        <v>46</v>
      </c>
      <c r="I1343" s="145"/>
      <c r="J1343" s="145">
        <v>4</v>
      </c>
      <c r="K1343" s="145">
        <v>2</v>
      </c>
      <c r="L1343" s="145">
        <v>11.035</v>
      </c>
      <c r="M1343" s="145"/>
      <c r="N1343" s="145">
        <v>2</v>
      </c>
      <c r="O1343" s="145">
        <v>10.491999999999999</v>
      </c>
      <c r="P1343" s="145"/>
      <c r="Q1343" s="145"/>
      <c r="R1343" s="145"/>
      <c r="S1343" s="145"/>
    </row>
    <row r="1344" spans="1:19" x14ac:dyDescent="0.35">
      <c r="A1344" s="34" t="s">
        <v>1236</v>
      </c>
      <c r="B1344" s="34">
        <v>2023</v>
      </c>
      <c r="C1344" s="143">
        <v>45002</v>
      </c>
      <c r="D1344" s="34" t="s">
        <v>66</v>
      </c>
      <c r="E1344" s="145" t="s">
        <v>64</v>
      </c>
      <c r="F1344" s="145" t="s">
        <v>541</v>
      </c>
      <c r="G1344" s="145" t="s">
        <v>92</v>
      </c>
      <c r="H1344" s="145" t="s">
        <v>23</v>
      </c>
      <c r="I1344" s="145"/>
      <c r="J1344" s="145">
        <v>1</v>
      </c>
      <c r="K1344" s="145">
        <v>1</v>
      </c>
      <c r="L1344" s="145">
        <v>9.9480000000000004</v>
      </c>
      <c r="M1344" s="145"/>
      <c r="N1344" s="145">
        <v>1</v>
      </c>
      <c r="O1344" s="145">
        <v>10.019</v>
      </c>
      <c r="P1344" s="145"/>
      <c r="Q1344" s="145"/>
      <c r="R1344" s="145"/>
      <c r="S1344" s="145"/>
    </row>
    <row r="1345" spans="1:19" x14ac:dyDescent="0.35">
      <c r="A1345" s="34" t="s">
        <v>1236</v>
      </c>
      <c r="B1345" s="34">
        <v>2023</v>
      </c>
      <c r="C1345" s="143">
        <v>45002</v>
      </c>
      <c r="D1345" s="34" t="s">
        <v>66</v>
      </c>
      <c r="E1345" s="145" t="s">
        <v>64</v>
      </c>
      <c r="F1345" s="145" t="s">
        <v>541</v>
      </c>
      <c r="G1345" s="145" t="s">
        <v>184</v>
      </c>
      <c r="H1345" s="145" t="s">
        <v>478</v>
      </c>
      <c r="I1345" s="145"/>
      <c r="J1345" s="145">
        <v>2</v>
      </c>
      <c r="K1345" s="145">
        <v>2</v>
      </c>
      <c r="L1345" s="145">
        <v>10.013</v>
      </c>
      <c r="M1345" s="145"/>
      <c r="N1345" s="145">
        <v>2</v>
      </c>
      <c r="O1345" s="145">
        <v>11.862</v>
      </c>
      <c r="P1345" s="145"/>
      <c r="Q1345" s="145"/>
      <c r="R1345" s="145"/>
      <c r="S1345" s="145"/>
    </row>
    <row r="1346" spans="1:19" x14ac:dyDescent="0.35">
      <c r="A1346" s="34" t="s">
        <v>1236</v>
      </c>
      <c r="B1346" s="34">
        <v>2023</v>
      </c>
      <c r="C1346" s="143">
        <v>45002</v>
      </c>
      <c r="D1346" s="34" t="s">
        <v>66</v>
      </c>
      <c r="E1346" s="145" t="s">
        <v>64</v>
      </c>
      <c r="F1346" s="145" t="s">
        <v>542</v>
      </c>
      <c r="G1346" s="145" t="s">
        <v>469</v>
      </c>
      <c r="H1346" s="145" t="s">
        <v>31</v>
      </c>
      <c r="I1346" s="145"/>
      <c r="J1346" s="145">
        <v>3</v>
      </c>
      <c r="K1346" s="145">
        <v>1</v>
      </c>
      <c r="L1346" s="145">
        <v>10.185</v>
      </c>
      <c r="M1346" s="145"/>
      <c r="N1346" s="145">
        <v>1</v>
      </c>
      <c r="O1346" s="145">
        <v>10.364000000000001</v>
      </c>
      <c r="P1346" s="145"/>
      <c r="Q1346" s="145"/>
      <c r="R1346" s="145"/>
      <c r="S1346" s="145"/>
    </row>
    <row r="1347" spans="1:19" x14ac:dyDescent="0.35">
      <c r="A1347" s="34" t="s">
        <v>1236</v>
      </c>
      <c r="B1347" s="34">
        <v>2023</v>
      </c>
      <c r="C1347" s="143">
        <v>45002</v>
      </c>
      <c r="D1347" s="34" t="s">
        <v>66</v>
      </c>
      <c r="E1347" s="145" t="s">
        <v>64</v>
      </c>
      <c r="F1347" s="145" t="s">
        <v>542</v>
      </c>
      <c r="G1347" s="145" t="s">
        <v>202</v>
      </c>
      <c r="H1347" s="145" t="s">
        <v>46</v>
      </c>
      <c r="I1347" s="145"/>
      <c r="J1347" s="145">
        <v>4</v>
      </c>
      <c r="K1347" s="145">
        <v>2</v>
      </c>
      <c r="L1347" s="145">
        <v>10.363000000000001</v>
      </c>
      <c r="M1347" s="145"/>
      <c r="N1347" s="145">
        <v>2</v>
      </c>
      <c r="O1347" s="145">
        <v>10.481000000000002</v>
      </c>
      <c r="P1347" s="145"/>
      <c r="Q1347" s="145"/>
      <c r="R1347" s="145"/>
      <c r="S1347" s="145"/>
    </row>
  </sheetData>
  <autoFilter ref="A1:S1347" xr:uid="{FDAE37D4-BBF6-44D2-B247-34646AA6BF41}">
    <sortState xmlns:xlrd2="http://schemas.microsoft.com/office/spreadsheetml/2017/richdata2" ref="A2:S1347">
      <sortCondition ref="C1:C1347"/>
    </sortState>
  </autoFilter>
  <phoneticPr fontId="2" type="noConversion"/>
  <conditionalFormatting sqref="M2:M225">
    <cfRule type="colorScale" priority="70">
      <colorScale>
        <cfvo type="min"/>
        <cfvo type="percentile" val="50"/>
        <cfvo type="max"/>
        <color rgb="FFF8696B"/>
        <color rgb="FFFFEB84"/>
        <color rgb="FF63BE7B"/>
      </colorScale>
    </cfRule>
  </conditionalFormatting>
  <conditionalFormatting sqref="M26:M41">
    <cfRule type="colorScale" priority="59">
      <colorScale>
        <cfvo type="min"/>
        <cfvo type="percentile" val="50"/>
        <cfvo type="max"/>
        <color rgb="FFF8696B"/>
        <color rgb="FFFFEB84"/>
        <color rgb="FF63BE7B"/>
      </colorScale>
    </cfRule>
  </conditionalFormatting>
  <conditionalFormatting sqref="M42:M225">
    <cfRule type="colorScale" priority="68">
      <colorScale>
        <cfvo type="min"/>
        <cfvo type="percentile" val="50"/>
        <cfvo type="max"/>
        <color rgb="FFF8696B"/>
        <color rgb="FFFFEB84"/>
        <color rgb="FF63BE7B"/>
      </colorScale>
    </cfRule>
  </conditionalFormatting>
  <conditionalFormatting sqref="M50:M225">
    <cfRule type="colorScale" priority="67">
      <colorScale>
        <cfvo type="min"/>
        <cfvo type="percentile" val="50"/>
        <cfvo type="max"/>
        <color rgb="FFF8696B"/>
        <color rgb="FFFFEB84"/>
        <color rgb="FF63BE7B"/>
      </colorScale>
    </cfRule>
  </conditionalFormatting>
  <conditionalFormatting sqref="P50:P57">
    <cfRule type="colorScale" priority="66">
      <colorScale>
        <cfvo type="min"/>
        <cfvo type="percentile" val="50"/>
        <cfvo type="max"/>
        <color rgb="FFF8696B"/>
        <color rgb="FFFFEB84"/>
        <color rgb="FF63BE7B"/>
      </colorScale>
    </cfRule>
  </conditionalFormatting>
  <conditionalFormatting sqref="P50:P57">
    <cfRule type="colorScale" priority="65">
      <colorScale>
        <cfvo type="min"/>
        <cfvo type="percentile" val="50"/>
        <cfvo type="max"/>
        <color rgb="FFF8696B"/>
        <color rgb="FFFFEB84"/>
        <color rgb="FF63BE7B"/>
      </colorScale>
    </cfRule>
  </conditionalFormatting>
  <conditionalFormatting sqref="P50:P57">
    <cfRule type="colorScale" priority="63">
      <colorScale>
        <cfvo type="min"/>
        <cfvo type="percentile" val="50"/>
        <cfvo type="max"/>
        <color rgb="FFF8696B"/>
        <color rgb="FFFFEB84"/>
        <color rgb="FF63BE7B"/>
      </colorScale>
    </cfRule>
  </conditionalFormatting>
  <conditionalFormatting sqref="M54:M225">
    <cfRule type="colorScale" priority="62">
      <colorScale>
        <cfvo type="min"/>
        <cfvo type="percentile" val="50"/>
        <cfvo type="max"/>
        <color rgb="FFF8696B"/>
        <color rgb="FFFFEB84"/>
        <color rgb="FF63BE7B"/>
      </colorScale>
    </cfRule>
  </conditionalFormatting>
  <conditionalFormatting sqref="M50:M53">
    <cfRule type="colorScale" priority="61">
      <colorScale>
        <cfvo type="min"/>
        <cfvo type="percentile" val="50"/>
        <cfvo type="max"/>
        <color rgb="FFF8696B"/>
        <color rgb="FFFFEB84"/>
        <color rgb="FF63BE7B"/>
      </colorScale>
    </cfRule>
  </conditionalFormatting>
  <conditionalFormatting sqref="M42:M49">
    <cfRule type="colorScale" priority="60">
      <colorScale>
        <cfvo type="min"/>
        <cfvo type="percentile" val="50"/>
        <cfvo type="max"/>
        <color rgb="FFF8696B"/>
        <color rgb="FFFFEB84"/>
        <color rgb="FF63BE7B"/>
      </colorScale>
    </cfRule>
  </conditionalFormatting>
  <conditionalFormatting sqref="M2:M25">
    <cfRule type="colorScale" priority="58">
      <colorScale>
        <cfvo type="min"/>
        <cfvo type="percentile" val="50"/>
        <cfvo type="max"/>
        <color rgb="FFF8696B"/>
        <color rgb="FFFFEB84"/>
        <color rgb="FF63BE7B"/>
      </colorScale>
    </cfRule>
  </conditionalFormatting>
  <conditionalFormatting sqref="M54:M55">
    <cfRule type="colorScale" priority="57">
      <colorScale>
        <cfvo type="min"/>
        <cfvo type="percentile" val="50"/>
        <cfvo type="max"/>
        <color rgb="FFF8696B"/>
        <color rgb="FFFFEB84"/>
        <color rgb="FF63BE7B"/>
      </colorScale>
    </cfRule>
  </conditionalFormatting>
  <conditionalFormatting sqref="M56:M225">
    <cfRule type="colorScale" priority="56">
      <colorScale>
        <cfvo type="min"/>
        <cfvo type="percentile" val="50"/>
        <cfvo type="max"/>
        <color rgb="FFF8696B"/>
        <color rgb="FFFFEB84"/>
        <color rgb="FF63BE7B"/>
      </colorScale>
    </cfRule>
  </conditionalFormatting>
  <conditionalFormatting sqref="P54:P55">
    <cfRule type="colorScale" priority="55">
      <colorScale>
        <cfvo type="min"/>
        <cfvo type="percentile" val="50"/>
        <cfvo type="max"/>
        <color rgb="FFF8696B"/>
        <color rgb="FFFFEB84"/>
        <color rgb="FF63BE7B"/>
      </colorScale>
    </cfRule>
  </conditionalFormatting>
  <conditionalFormatting sqref="P50:P53">
    <cfRule type="colorScale" priority="54">
      <colorScale>
        <cfvo type="min"/>
        <cfvo type="percentile" val="50"/>
        <cfvo type="max"/>
        <color rgb="FFF8696B"/>
        <color rgb="FFFFEB84"/>
        <color rgb="FF63BE7B"/>
      </colorScale>
    </cfRule>
  </conditionalFormatting>
  <conditionalFormatting sqref="P56:P57">
    <cfRule type="colorScale" priority="53">
      <colorScale>
        <cfvo type="min"/>
        <cfvo type="percentile" val="50"/>
        <cfvo type="max"/>
        <color rgb="FFF8696B"/>
        <color rgb="FFFFEB84"/>
        <color rgb="FF63BE7B"/>
      </colorScale>
    </cfRule>
  </conditionalFormatting>
  <conditionalFormatting sqref="P98:P225">
    <cfRule type="colorScale" priority="52">
      <colorScale>
        <cfvo type="min"/>
        <cfvo type="percentile" val="50"/>
        <cfvo type="max"/>
        <color rgb="FFF8696B"/>
        <color rgb="FFFFEB84"/>
        <color rgb="FF63BE7B"/>
      </colorScale>
    </cfRule>
  </conditionalFormatting>
  <conditionalFormatting sqref="P98:P225">
    <cfRule type="colorScale" priority="51">
      <colorScale>
        <cfvo type="min"/>
        <cfvo type="percentile" val="50"/>
        <cfvo type="max"/>
        <color rgb="FFF8696B"/>
        <color rgb="FFFFEB84"/>
        <color rgb="FF63BE7B"/>
      </colorScale>
    </cfRule>
  </conditionalFormatting>
  <conditionalFormatting sqref="P98:P225">
    <cfRule type="colorScale" priority="50">
      <colorScale>
        <cfvo type="min"/>
        <cfvo type="percentile" val="50"/>
        <cfvo type="max"/>
        <color rgb="FFF8696B"/>
        <color rgb="FFFFEB84"/>
        <color rgb="FF63BE7B"/>
      </colorScale>
    </cfRule>
  </conditionalFormatting>
  <conditionalFormatting sqref="P98:P225">
    <cfRule type="colorScale" priority="49">
      <colorScale>
        <cfvo type="min"/>
        <cfvo type="percentile" val="50"/>
        <cfvo type="max"/>
        <color rgb="FFF8696B"/>
        <color rgb="FFFFEB84"/>
        <color rgb="FF63BE7B"/>
      </colorScale>
    </cfRule>
  </conditionalFormatting>
  <conditionalFormatting sqref="P98:P225">
    <cfRule type="colorScale" priority="48">
      <colorScale>
        <cfvo type="min"/>
        <cfvo type="percentile" val="50"/>
        <cfvo type="max"/>
        <color rgb="FFF8696B"/>
        <color rgb="FFFFEB84"/>
        <color rgb="FF63BE7B"/>
      </colorScale>
    </cfRule>
  </conditionalFormatting>
  <conditionalFormatting sqref="S156:S169">
    <cfRule type="colorScale" priority="47">
      <colorScale>
        <cfvo type="min"/>
        <cfvo type="percentile" val="50"/>
        <cfvo type="max"/>
        <color rgb="FFF8696B"/>
        <color rgb="FFFFEB84"/>
        <color rgb="FF63BE7B"/>
      </colorScale>
    </cfRule>
  </conditionalFormatting>
  <conditionalFormatting sqref="S156:S169">
    <cfRule type="colorScale" priority="46">
      <colorScale>
        <cfvo type="min"/>
        <cfvo type="percentile" val="50"/>
        <cfvo type="max"/>
        <color rgb="FFF8696B"/>
        <color rgb="FFFFEB84"/>
        <color rgb="FF63BE7B"/>
      </colorScale>
    </cfRule>
  </conditionalFormatting>
  <conditionalFormatting sqref="S156:S169">
    <cfRule type="colorScale" priority="45">
      <colorScale>
        <cfvo type="min"/>
        <cfvo type="percentile" val="50"/>
        <cfvo type="max"/>
        <color rgb="FFF8696B"/>
        <color rgb="FFFFEB84"/>
        <color rgb="FF63BE7B"/>
      </colorScale>
    </cfRule>
  </conditionalFormatting>
  <conditionalFormatting sqref="S156:S169">
    <cfRule type="colorScale" priority="44">
      <colorScale>
        <cfvo type="min"/>
        <cfvo type="percentile" val="50"/>
        <cfvo type="max"/>
        <color rgb="FFF8696B"/>
        <color rgb="FFFFEB84"/>
        <color rgb="FF63BE7B"/>
      </colorScale>
    </cfRule>
  </conditionalFormatting>
  <conditionalFormatting sqref="S156:S169">
    <cfRule type="colorScale" priority="43">
      <colorScale>
        <cfvo type="min"/>
        <cfvo type="percentile" val="50"/>
        <cfvo type="max"/>
        <color rgb="FFF8696B"/>
        <color rgb="FFFFEB84"/>
        <color rgb="FF63BE7B"/>
      </colorScale>
    </cfRule>
  </conditionalFormatting>
  <conditionalFormatting sqref="S214:S215">
    <cfRule type="colorScale" priority="42">
      <colorScale>
        <cfvo type="min"/>
        <cfvo type="percentile" val="50"/>
        <cfvo type="max"/>
        <color rgb="FFF8696B"/>
        <color rgb="FFFFEB84"/>
        <color rgb="FF63BE7B"/>
      </colorScale>
    </cfRule>
  </conditionalFormatting>
  <conditionalFormatting sqref="S214:S215">
    <cfRule type="colorScale" priority="41">
      <colorScale>
        <cfvo type="min"/>
        <cfvo type="percentile" val="50"/>
        <cfvo type="max"/>
        <color rgb="FFF8696B"/>
        <color rgb="FFFFEB84"/>
        <color rgb="FF63BE7B"/>
      </colorScale>
    </cfRule>
  </conditionalFormatting>
  <conditionalFormatting sqref="S214:S215">
    <cfRule type="colorScale" priority="40">
      <colorScale>
        <cfvo type="min"/>
        <cfvo type="percentile" val="50"/>
        <cfvo type="max"/>
        <color rgb="FFF8696B"/>
        <color rgb="FFFFEB84"/>
        <color rgb="FF63BE7B"/>
      </colorScale>
    </cfRule>
  </conditionalFormatting>
  <conditionalFormatting sqref="S214:S215">
    <cfRule type="colorScale" priority="39">
      <colorScale>
        <cfvo type="min"/>
        <cfvo type="percentile" val="50"/>
        <cfvo type="max"/>
        <color rgb="FFF8696B"/>
        <color rgb="FFFFEB84"/>
        <color rgb="FF63BE7B"/>
      </colorScale>
    </cfRule>
  </conditionalFormatting>
  <conditionalFormatting sqref="S214:S215">
    <cfRule type="colorScale" priority="38">
      <colorScale>
        <cfvo type="min"/>
        <cfvo type="percentile" val="50"/>
        <cfvo type="max"/>
        <color rgb="FFF8696B"/>
        <color rgb="FFFFEB84"/>
        <color rgb="FF63BE7B"/>
      </colorScale>
    </cfRule>
  </conditionalFormatting>
  <conditionalFormatting sqref="G918:J918 K918:K969 G919:I937 J919:J969 N1278:N1279 J1195:K1291 H1352:K1354 N1332:N1339 N1342:N1347 F1292:K1347 F1195:I1195 F1248:I1291 F1196:H1247 F970:K1194 F938:I969 F4:K917 E526:E1347 A4:E525 A2:K3 A1348:K1351 A1352:F1354 A1355:K2000">
    <cfRule type="expression" dxfId="272" priority="33">
      <formula>$E2="F"</formula>
    </cfRule>
    <cfRule type="expression" dxfId="271" priority="34">
      <formula>$E2="SF"</formula>
    </cfRule>
    <cfRule type="expression" dxfId="270" priority="35">
      <formula>$E2="QF"</formula>
    </cfRule>
    <cfRule type="expression" dxfId="269" priority="36">
      <formula>$E2="R8"</formula>
    </cfRule>
    <cfRule type="expression" dxfId="268" priority="37">
      <formula>$E2="R16"</formula>
    </cfRule>
  </conditionalFormatting>
  <conditionalFormatting sqref="A806:D861">
    <cfRule type="expression" dxfId="267" priority="31">
      <formula>$E806="F"</formula>
    </cfRule>
    <cfRule type="expression" dxfId="266" priority="32">
      <formula>$E806="Q"</formula>
    </cfRule>
  </conditionalFormatting>
  <conditionalFormatting sqref="A862:B917 D862:D917">
    <cfRule type="expression" dxfId="265" priority="29">
      <formula>$E862="F"</formula>
    </cfRule>
    <cfRule type="expression" dxfId="264" priority="30">
      <formula>$E862="Q"</formula>
    </cfRule>
  </conditionalFormatting>
  <conditionalFormatting sqref="F922:F937">
    <cfRule type="expression" dxfId="263" priority="1532">
      <formula>$E918="F"</formula>
    </cfRule>
    <cfRule type="expression" dxfId="262" priority="1533">
      <formula>$E918="SF"</formula>
    </cfRule>
    <cfRule type="expression" dxfId="261" priority="1534">
      <formula>$E918="QF"</formula>
    </cfRule>
    <cfRule type="expression" dxfId="260" priority="1535">
      <formula>$E918="R8"</formula>
    </cfRule>
    <cfRule type="expression" dxfId="259" priority="1536">
      <formula>$E918="R16"</formula>
    </cfRule>
  </conditionalFormatting>
  <conditionalFormatting sqref="A918:B918 D918:D969 A920:B920 A922:B922 A924:B924 A926:B926 A928:B928 A930:B930 A932:B932 A934:B934 A936:B936 A938:B938 A940:B940 A942:B942 A944:B944 A946:B946 A948:B948 A950:B950 A952:B952 A954:B954 A956:B956 A958:B958 A960:B960 A962:B962 A964:B964 A966:B966 A968:B968">
    <cfRule type="expression" dxfId="258" priority="27">
      <formula>$E918="F"</formula>
    </cfRule>
    <cfRule type="expression" dxfId="257" priority="28">
      <formula>$E918="Q"</formula>
    </cfRule>
  </conditionalFormatting>
  <conditionalFormatting sqref="A919:B919 A921:B921 A923:B923 A925:B925 A927:B927 A929:B929 A931:B931 A933:B933 A935:B935 A937:B937 A939:B939 A941:B941 A943:B943 A945:B945 A947:B947 A949:B949 A951:B951 A953:B953 A955:B955 A957:B957 A959:B959 A961:B961 A963:B963 A965:B965 A967:B967 A969:B969">
    <cfRule type="expression" dxfId="256" priority="25">
      <formula>$E919="F"</formula>
    </cfRule>
    <cfRule type="expression" dxfId="255" priority="26">
      <formula>$E919="Q"</formula>
    </cfRule>
  </conditionalFormatting>
  <conditionalFormatting sqref="A970:B1025 D970:D1025">
    <cfRule type="expression" dxfId="254" priority="23">
      <formula>$E970="F"</formula>
    </cfRule>
    <cfRule type="expression" dxfId="253" priority="24">
      <formula>$E970="Q"</formula>
    </cfRule>
  </conditionalFormatting>
  <conditionalFormatting sqref="D1026:D1081">
    <cfRule type="expression" dxfId="252" priority="21">
      <formula>#REF!="F"</formula>
    </cfRule>
    <cfRule type="expression" dxfId="251" priority="22">
      <formula>#REF!="Q"</formula>
    </cfRule>
  </conditionalFormatting>
  <conditionalFormatting sqref="A1026:B1026 A1028:B1028 A1030:B1030 A1032:B1032 A1034:B1034 A1036:B1036 A1038:B1038 A1040:B1040 A1042:B1042 A1044:B1044 A1046:B1046 A1048:B1048 A1050:B1050 A1052:B1052 A1054:B1054 A1056:B1056 A1058:B1058 A1060:B1060 A1062:B1062 A1064:B1064 A1066:B1066 A1068:B1068 A1070:B1070 A1072:B1072 A1074:B1074 A1076:B1076 A1078:B1078 A1080:B1080">
    <cfRule type="expression" dxfId="250" priority="19">
      <formula>#REF!="F"</formula>
    </cfRule>
    <cfRule type="expression" dxfId="249" priority="20">
      <formula>#REF!="Q"</formula>
    </cfRule>
  </conditionalFormatting>
  <conditionalFormatting sqref="A1027:B1027 A1029:B1029 A1031:B1031 A1033:B1033 A1035:B1035 A1037:B1037 A1039:B1039 A1041:B1041 A1043:B1043 A1045:B1045 A1047:B1047 A1049:B1049 A1051:B1051 A1053:B1053 A1055:B1055 A1057:B1057 A1059:B1059 A1061:B1061 A1063:B1063 A1065:B1065 A1067:B1067 A1069:B1069 A1071:B1071 A1073:B1073 A1075:B1075 A1077:B1077 A1079:B1079 A1081:B1081">
    <cfRule type="expression" dxfId="248" priority="17">
      <formula>#REF!="F"</formula>
    </cfRule>
    <cfRule type="expression" dxfId="247" priority="18">
      <formula>#REF!="Q"</formula>
    </cfRule>
  </conditionalFormatting>
  <conditionalFormatting sqref="A1194:D1291">
    <cfRule type="expression" dxfId="246" priority="14">
      <formula>$E1194="R1"</formula>
    </cfRule>
    <cfRule type="expression" dxfId="245" priority="15">
      <formula>$E1194="F"</formula>
    </cfRule>
    <cfRule type="expression" dxfId="244" priority="16">
      <formula>$E1194="Q"</formula>
    </cfRule>
  </conditionalFormatting>
  <conditionalFormatting sqref="A1292:D1347">
    <cfRule type="expression" dxfId="243" priority="11">
      <formula>$E1292="R1"</formula>
    </cfRule>
    <cfRule type="expression" dxfId="242" priority="12">
      <formula>$E1292="F"</formula>
    </cfRule>
    <cfRule type="expression" dxfId="241" priority="13">
      <formula>$E1292="Q"</formula>
    </cfRule>
  </conditionalFormatting>
  <conditionalFormatting sqref="G1353:G1354">
    <cfRule type="expression" dxfId="240" priority="1917">
      <formula>$E1352="F"</formula>
    </cfRule>
    <cfRule type="expression" dxfId="239" priority="1918">
      <formula>$E1352="SF"</formula>
    </cfRule>
    <cfRule type="expression" dxfId="238" priority="1919">
      <formula>$E1352="QF"</formula>
    </cfRule>
    <cfRule type="expression" dxfId="237" priority="1920">
      <formula>$E1352="R8"</formula>
    </cfRule>
    <cfRule type="expression" dxfId="236" priority="1921">
      <formula>$E1352="R16"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B8F2AF-385E-4B28-A48F-C4233112F071}">
  <dimension ref="A1:T1779"/>
  <sheetViews>
    <sheetView zoomScale="70" zoomScaleNormal="70" workbookViewId="0">
      <pane ySplit="1" topLeftCell="A2" activePane="bottomLeft" state="frozen"/>
      <selection pane="bottomLeft" activeCell="P25" sqref="P25"/>
    </sheetView>
  </sheetViews>
  <sheetFormatPr defaultRowHeight="14.5" x14ac:dyDescent="0.35"/>
  <cols>
    <col min="1" max="1" width="11.81640625" bestFit="1" customWidth="1"/>
    <col min="2" max="2" width="7.6328125" bestFit="1" customWidth="1"/>
    <col min="3" max="3" width="10.453125" style="10" bestFit="1" customWidth="1"/>
    <col min="4" max="4" width="8.6328125" bestFit="1" customWidth="1"/>
    <col min="5" max="5" width="8.54296875" bestFit="1" customWidth="1"/>
    <col min="6" max="6" width="7.90625" bestFit="1" customWidth="1"/>
    <col min="7" max="7" width="9.26953125" bestFit="1" customWidth="1"/>
    <col min="8" max="8" width="32.453125" bestFit="1" customWidth="1"/>
    <col min="9" max="9" width="10.453125" bestFit="1" customWidth="1"/>
    <col min="10" max="10" width="7.26953125" bestFit="1" customWidth="1"/>
    <col min="11" max="11" width="12.81640625" bestFit="1" customWidth="1"/>
    <col min="12" max="12" width="8" bestFit="1" customWidth="1"/>
    <col min="13" max="13" width="8.36328125" bestFit="1" customWidth="1"/>
    <col min="14" max="14" width="12.1796875" bestFit="1" customWidth="1"/>
    <col min="15" max="15" width="12.54296875" bestFit="1" customWidth="1"/>
    <col min="16" max="16" width="11.81640625" bestFit="1" customWidth="1"/>
    <col min="17" max="17" width="6.7265625" bestFit="1" customWidth="1"/>
    <col min="18" max="18" width="8.90625" bestFit="1" customWidth="1"/>
    <col min="19" max="19" width="15.54296875" bestFit="1" customWidth="1"/>
    <col min="20" max="20" width="15.26953125" bestFit="1" customWidth="1"/>
  </cols>
  <sheetData>
    <row r="1" spans="1:20" x14ac:dyDescent="0.35">
      <c r="A1" t="s">
        <v>0</v>
      </c>
      <c r="B1" t="s">
        <v>1</v>
      </c>
      <c r="C1" s="10" t="s">
        <v>2</v>
      </c>
      <c r="D1" t="s">
        <v>3</v>
      </c>
      <c r="E1" t="s">
        <v>4</v>
      </c>
      <c r="F1" t="s">
        <v>89</v>
      </c>
      <c r="G1" t="s">
        <v>88</v>
      </c>
      <c r="H1" t="s">
        <v>5</v>
      </c>
      <c r="I1" t="s">
        <v>8</v>
      </c>
      <c r="J1" t="s">
        <v>7</v>
      </c>
      <c r="K1" t="s">
        <v>1199</v>
      </c>
      <c r="L1" t="s">
        <v>9</v>
      </c>
      <c r="M1" t="s">
        <v>468</v>
      </c>
      <c r="N1" t="s">
        <v>1287</v>
      </c>
      <c r="O1" t="s">
        <v>1274</v>
      </c>
      <c r="P1" t="s">
        <v>1275</v>
      </c>
      <c r="Q1" t="s">
        <v>1279</v>
      </c>
      <c r="R1" t="s">
        <v>1280</v>
      </c>
      <c r="S1" t="s">
        <v>1276</v>
      </c>
      <c r="T1" t="s">
        <v>1277</v>
      </c>
    </row>
    <row r="2" spans="1:20" x14ac:dyDescent="0.35">
      <c r="A2" t="s">
        <v>162</v>
      </c>
      <c r="B2">
        <v>2018</v>
      </c>
      <c r="C2" s="10">
        <v>43401</v>
      </c>
      <c r="D2" t="s">
        <v>66</v>
      </c>
      <c r="E2" t="s">
        <v>535</v>
      </c>
      <c r="F2">
        <v>1</v>
      </c>
      <c r="G2">
        <v>1</v>
      </c>
      <c r="H2" t="s">
        <v>183</v>
      </c>
      <c r="I2" t="s">
        <v>33</v>
      </c>
      <c r="K2">
        <v>16</v>
      </c>
      <c r="L2">
        <v>1</v>
      </c>
      <c r="M2">
        <v>10.178000000000001</v>
      </c>
      <c r="N2" s="35">
        <f>IF(M2="REL","REL",3.6*200/M2)</f>
        <v>70.74081351935547</v>
      </c>
    </row>
    <row r="3" spans="1:20" x14ac:dyDescent="0.35">
      <c r="A3" t="s">
        <v>162</v>
      </c>
      <c r="B3">
        <v>2018</v>
      </c>
      <c r="C3" s="10">
        <v>43401</v>
      </c>
      <c r="D3" t="s">
        <v>66</v>
      </c>
      <c r="E3" t="s">
        <v>535</v>
      </c>
      <c r="F3">
        <v>1</v>
      </c>
      <c r="G3">
        <v>1</v>
      </c>
      <c r="H3" t="s">
        <v>955</v>
      </c>
      <c r="I3" t="s">
        <v>35</v>
      </c>
      <c r="K3">
        <v>17</v>
      </c>
      <c r="L3">
        <v>2</v>
      </c>
      <c r="M3">
        <v>10.225</v>
      </c>
      <c r="N3" s="35">
        <f t="shared" ref="N3:N10" si="0">IF(M3="REL","REL",3.6*200/M3)</f>
        <v>70.415647921760396</v>
      </c>
    </row>
    <row r="4" spans="1:20" x14ac:dyDescent="0.35">
      <c r="A4" t="s">
        <v>162</v>
      </c>
      <c r="B4">
        <v>2018</v>
      </c>
      <c r="C4" s="10">
        <v>43401</v>
      </c>
      <c r="D4" t="s">
        <v>66</v>
      </c>
      <c r="E4" t="s">
        <v>535</v>
      </c>
      <c r="F4">
        <v>1</v>
      </c>
      <c r="G4">
        <v>2</v>
      </c>
      <c r="H4" t="s">
        <v>960</v>
      </c>
      <c r="I4" t="s">
        <v>27</v>
      </c>
      <c r="K4">
        <v>5</v>
      </c>
      <c r="L4">
        <v>1</v>
      </c>
      <c r="M4">
        <v>10.595000000000001</v>
      </c>
      <c r="N4" s="35">
        <f t="shared" si="0"/>
        <v>67.956583294006606</v>
      </c>
    </row>
    <row r="5" spans="1:20" x14ac:dyDescent="0.35">
      <c r="A5" t="s">
        <v>162</v>
      </c>
      <c r="B5">
        <v>2018</v>
      </c>
      <c r="C5" s="10">
        <v>43401</v>
      </c>
      <c r="D5" t="s">
        <v>66</v>
      </c>
      <c r="E5" t="s">
        <v>535</v>
      </c>
      <c r="F5">
        <v>1</v>
      </c>
      <c r="G5">
        <v>2</v>
      </c>
      <c r="H5" t="s">
        <v>59</v>
      </c>
      <c r="I5" t="s">
        <v>37</v>
      </c>
      <c r="K5">
        <v>28</v>
      </c>
      <c r="L5">
        <v>2</v>
      </c>
      <c r="M5">
        <v>10.676</v>
      </c>
      <c r="N5" s="35">
        <f t="shared" si="0"/>
        <v>67.440989134507305</v>
      </c>
    </row>
    <row r="6" spans="1:20" x14ac:dyDescent="0.35">
      <c r="A6" t="s">
        <v>162</v>
      </c>
      <c r="B6">
        <v>2018</v>
      </c>
      <c r="C6" s="10">
        <v>43401</v>
      </c>
      <c r="D6" t="s">
        <v>66</v>
      </c>
      <c r="E6" t="s">
        <v>535</v>
      </c>
      <c r="F6">
        <v>1</v>
      </c>
      <c r="G6">
        <v>3</v>
      </c>
      <c r="H6" t="s">
        <v>202</v>
      </c>
      <c r="I6" t="s">
        <v>46</v>
      </c>
      <c r="K6">
        <v>9</v>
      </c>
      <c r="L6">
        <v>1</v>
      </c>
      <c r="M6">
        <v>10.204000000000001</v>
      </c>
      <c r="N6" s="35">
        <f t="shared" si="0"/>
        <v>70.560564484515865</v>
      </c>
    </row>
    <row r="7" spans="1:20" x14ac:dyDescent="0.35">
      <c r="A7" t="s">
        <v>162</v>
      </c>
      <c r="B7">
        <v>2018</v>
      </c>
      <c r="C7" s="10">
        <v>43401</v>
      </c>
      <c r="D7" t="s">
        <v>66</v>
      </c>
      <c r="E7" t="s">
        <v>535</v>
      </c>
      <c r="F7">
        <v>1</v>
      </c>
      <c r="G7">
        <v>3</v>
      </c>
      <c r="H7" t="s">
        <v>1009</v>
      </c>
      <c r="I7" t="s">
        <v>37</v>
      </c>
      <c r="K7">
        <v>27</v>
      </c>
      <c r="L7">
        <v>2</v>
      </c>
      <c r="M7">
        <v>10.292999999999999</v>
      </c>
      <c r="N7" s="35">
        <f t="shared" si="0"/>
        <v>69.950451763334314</v>
      </c>
    </row>
    <row r="8" spans="1:20" x14ac:dyDescent="0.35">
      <c r="A8" t="s">
        <v>162</v>
      </c>
      <c r="B8">
        <v>2018</v>
      </c>
      <c r="C8" s="10">
        <v>43401</v>
      </c>
      <c r="D8" t="s">
        <v>66</v>
      </c>
      <c r="E8" t="s">
        <v>535</v>
      </c>
      <c r="F8">
        <v>1</v>
      </c>
      <c r="G8">
        <v>4</v>
      </c>
      <c r="H8" t="s">
        <v>339</v>
      </c>
      <c r="I8" t="s">
        <v>27</v>
      </c>
      <c r="K8">
        <v>10</v>
      </c>
      <c r="L8">
        <v>1</v>
      </c>
      <c r="M8">
        <v>10.128</v>
      </c>
      <c r="N8" s="35">
        <f t="shared" si="0"/>
        <v>71.090047393364927</v>
      </c>
    </row>
    <row r="9" spans="1:20" x14ac:dyDescent="0.35">
      <c r="A9" t="s">
        <v>162</v>
      </c>
      <c r="B9">
        <v>2018</v>
      </c>
      <c r="C9" s="10">
        <v>43401</v>
      </c>
      <c r="D9" t="s">
        <v>66</v>
      </c>
      <c r="E9" t="s">
        <v>535</v>
      </c>
      <c r="F9">
        <v>1</v>
      </c>
      <c r="G9">
        <v>4</v>
      </c>
      <c r="H9" t="s">
        <v>947</v>
      </c>
      <c r="I9" t="s">
        <v>29</v>
      </c>
      <c r="K9">
        <v>26</v>
      </c>
      <c r="L9">
        <v>2</v>
      </c>
      <c r="M9">
        <v>10.835000000000001</v>
      </c>
      <c r="N9" s="35">
        <f t="shared" si="0"/>
        <v>66.451315182279643</v>
      </c>
    </row>
    <row r="10" spans="1:20" x14ac:dyDescent="0.35">
      <c r="A10" t="s">
        <v>162</v>
      </c>
      <c r="B10">
        <v>2018</v>
      </c>
      <c r="C10" s="10">
        <v>43401</v>
      </c>
      <c r="D10" t="s">
        <v>66</v>
      </c>
      <c r="E10" t="s">
        <v>535</v>
      </c>
      <c r="F10">
        <v>1</v>
      </c>
      <c r="G10">
        <v>5</v>
      </c>
      <c r="H10" t="s">
        <v>257</v>
      </c>
      <c r="I10" t="s">
        <v>31</v>
      </c>
      <c r="K10">
        <v>6</v>
      </c>
      <c r="L10">
        <v>1</v>
      </c>
      <c r="M10">
        <v>10.388999999999999</v>
      </c>
      <c r="N10" s="35">
        <f t="shared" si="0"/>
        <v>69.304071614207345</v>
      </c>
    </row>
    <row r="11" spans="1:20" x14ac:dyDescent="0.35">
      <c r="A11" t="s">
        <v>162</v>
      </c>
      <c r="B11">
        <v>2018</v>
      </c>
      <c r="C11" s="10">
        <v>43401</v>
      </c>
      <c r="D11" t="s">
        <v>66</v>
      </c>
      <c r="E11" t="s">
        <v>535</v>
      </c>
      <c r="F11">
        <v>1</v>
      </c>
      <c r="G11">
        <v>5</v>
      </c>
      <c r="H11" t="s">
        <v>167</v>
      </c>
      <c r="I11" t="s">
        <v>46</v>
      </c>
      <c r="K11">
        <v>25</v>
      </c>
      <c r="L11">
        <v>2</v>
      </c>
      <c r="M11" t="s">
        <v>536</v>
      </c>
      <c r="N11" s="35" t="str">
        <f>IF(M11="REL","REL",3.6*200/M11)</f>
        <v>REL</v>
      </c>
    </row>
    <row r="12" spans="1:20" x14ac:dyDescent="0.35">
      <c r="A12" t="s">
        <v>162</v>
      </c>
      <c r="B12">
        <v>2018</v>
      </c>
      <c r="C12" s="10">
        <v>43401</v>
      </c>
      <c r="D12" t="s">
        <v>66</v>
      </c>
      <c r="E12" t="s">
        <v>535</v>
      </c>
      <c r="F12">
        <v>1</v>
      </c>
      <c r="G12">
        <v>6</v>
      </c>
      <c r="H12" t="s">
        <v>197</v>
      </c>
      <c r="I12" t="s">
        <v>198</v>
      </c>
      <c r="K12">
        <v>7</v>
      </c>
      <c r="L12">
        <v>1</v>
      </c>
      <c r="M12">
        <v>10.236000000000001</v>
      </c>
      <c r="N12" s="35">
        <f t="shared" ref="N12:N75" si="1">IF(M12="REL","REL",3.6*200/M12)</f>
        <v>70.339976553341145</v>
      </c>
    </row>
    <row r="13" spans="1:20" x14ac:dyDescent="0.35">
      <c r="A13" t="s">
        <v>162</v>
      </c>
      <c r="B13">
        <v>2018</v>
      </c>
      <c r="C13" s="10">
        <v>43401</v>
      </c>
      <c r="D13" t="s">
        <v>66</v>
      </c>
      <c r="E13" t="s">
        <v>535</v>
      </c>
      <c r="F13">
        <v>1</v>
      </c>
      <c r="G13">
        <v>6</v>
      </c>
      <c r="H13" t="s">
        <v>289</v>
      </c>
      <c r="I13" t="s">
        <v>207</v>
      </c>
      <c r="K13">
        <v>24</v>
      </c>
      <c r="L13">
        <v>2</v>
      </c>
      <c r="M13">
        <v>10.372</v>
      </c>
      <c r="N13" s="35">
        <f t="shared" si="1"/>
        <v>69.417662938681062</v>
      </c>
    </row>
    <row r="14" spans="1:20" x14ac:dyDescent="0.35">
      <c r="A14" t="s">
        <v>162</v>
      </c>
      <c r="B14">
        <v>2018</v>
      </c>
      <c r="C14" s="10">
        <v>43401</v>
      </c>
      <c r="D14" t="s">
        <v>66</v>
      </c>
      <c r="E14" t="s">
        <v>535</v>
      </c>
      <c r="F14">
        <v>1</v>
      </c>
      <c r="G14">
        <v>7</v>
      </c>
      <c r="H14" t="s">
        <v>755</v>
      </c>
      <c r="I14" t="s">
        <v>109</v>
      </c>
      <c r="K14">
        <v>15</v>
      </c>
      <c r="L14">
        <v>1</v>
      </c>
      <c r="M14">
        <v>10.204000000000001</v>
      </c>
      <c r="N14" s="35">
        <f t="shared" si="1"/>
        <v>70.560564484515865</v>
      </c>
    </row>
    <row r="15" spans="1:20" x14ac:dyDescent="0.35">
      <c r="A15" t="s">
        <v>162</v>
      </c>
      <c r="B15">
        <v>2018</v>
      </c>
      <c r="C15" s="10">
        <v>43401</v>
      </c>
      <c r="D15" t="s">
        <v>66</v>
      </c>
      <c r="E15" t="s">
        <v>535</v>
      </c>
      <c r="F15">
        <v>1</v>
      </c>
      <c r="G15">
        <v>7</v>
      </c>
      <c r="H15" t="s">
        <v>213</v>
      </c>
      <c r="I15" t="s">
        <v>42</v>
      </c>
      <c r="K15">
        <v>18</v>
      </c>
      <c r="L15">
        <v>2</v>
      </c>
      <c r="M15">
        <v>10.224</v>
      </c>
      <c r="N15" s="35">
        <f t="shared" si="1"/>
        <v>70.422535211267601</v>
      </c>
    </row>
    <row r="16" spans="1:20" x14ac:dyDescent="0.35">
      <c r="A16" t="s">
        <v>162</v>
      </c>
      <c r="B16">
        <v>2018</v>
      </c>
      <c r="C16" s="10">
        <v>43401</v>
      </c>
      <c r="D16" t="s">
        <v>66</v>
      </c>
      <c r="E16" t="s">
        <v>535</v>
      </c>
      <c r="F16">
        <v>1</v>
      </c>
      <c r="G16">
        <v>8</v>
      </c>
      <c r="H16" t="s">
        <v>219</v>
      </c>
      <c r="I16" t="s">
        <v>228</v>
      </c>
      <c r="K16">
        <v>8</v>
      </c>
      <c r="L16">
        <v>1</v>
      </c>
      <c r="M16">
        <v>10.179</v>
      </c>
      <c r="N16" s="35">
        <f t="shared" si="1"/>
        <v>70.733863837312114</v>
      </c>
    </row>
    <row r="17" spans="1:14" x14ac:dyDescent="0.35">
      <c r="A17" t="s">
        <v>162</v>
      </c>
      <c r="B17">
        <v>2018</v>
      </c>
      <c r="C17" s="10">
        <v>43401</v>
      </c>
      <c r="D17" t="s">
        <v>66</v>
      </c>
      <c r="E17" t="s">
        <v>535</v>
      </c>
      <c r="F17">
        <v>1</v>
      </c>
      <c r="G17">
        <v>8</v>
      </c>
      <c r="H17" t="s">
        <v>196</v>
      </c>
      <c r="I17" t="s">
        <v>52</v>
      </c>
      <c r="K17">
        <v>23</v>
      </c>
      <c r="L17">
        <v>2</v>
      </c>
      <c r="M17">
        <v>10.179</v>
      </c>
      <c r="N17" s="35">
        <f t="shared" si="1"/>
        <v>70.733863837312114</v>
      </c>
    </row>
    <row r="18" spans="1:14" x14ac:dyDescent="0.35">
      <c r="A18" t="s">
        <v>162</v>
      </c>
      <c r="B18">
        <v>2018</v>
      </c>
      <c r="C18" s="10">
        <v>43401</v>
      </c>
      <c r="D18" t="s">
        <v>66</v>
      </c>
      <c r="E18" t="s">
        <v>535</v>
      </c>
      <c r="F18">
        <v>1</v>
      </c>
      <c r="G18">
        <v>9</v>
      </c>
      <c r="H18" t="s">
        <v>195</v>
      </c>
      <c r="I18" t="s">
        <v>227</v>
      </c>
      <c r="K18">
        <v>14</v>
      </c>
      <c r="L18">
        <v>1</v>
      </c>
      <c r="M18">
        <v>10.371</v>
      </c>
      <c r="N18" s="35">
        <f t="shared" si="1"/>
        <v>69.424356378362745</v>
      </c>
    </row>
    <row r="19" spans="1:14" x14ac:dyDescent="0.35">
      <c r="A19" t="s">
        <v>162</v>
      </c>
      <c r="B19">
        <v>2018</v>
      </c>
      <c r="C19" s="10">
        <v>43401</v>
      </c>
      <c r="D19" t="s">
        <v>66</v>
      </c>
      <c r="E19" t="s">
        <v>535</v>
      </c>
      <c r="F19">
        <v>1</v>
      </c>
      <c r="G19">
        <v>9</v>
      </c>
      <c r="H19" t="s">
        <v>311</v>
      </c>
      <c r="I19" t="s">
        <v>113</v>
      </c>
      <c r="K19">
        <v>19</v>
      </c>
      <c r="L19">
        <v>2</v>
      </c>
      <c r="M19">
        <v>10.388</v>
      </c>
      <c r="N19" s="35">
        <f t="shared" si="1"/>
        <v>69.310743165190601</v>
      </c>
    </row>
    <row r="20" spans="1:14" x14ac:dyDescent="0.35">
      <c r="A20" t="s">
        <v>162</v>
      </c>
      <c r="B20">
        <v>2018</v>
      </c>
      <c r="C20" s="10">
        <v>43401</v>
      </c>
      <c r="D20" t="s">
        <v>66</v>
      </c>
      <c r="E20" t="s">
        <v>535</v>
      </c>
      <c r="F20">
        <v>1</v>
      </c>
      <c r="G20">
        <v>10</v>
      </c>
      <c r="H20" t="s">
        <v>129</v>
      </c>
      <c r="I20" t="s">
        <v>35</v>
      </c>
      <c r="K20">
        <v>11</v>
      </c>
      <c r="L20">
        <v>1</v>
      </c>
      <c r="M20">
        <v>10.237</v>
      </c>
      <c r="N20" s="35">
        <f t="shared" si="1"/>
        <v>70.333105401973228</v>
      </c>
    </row>
    <row r="21" spans="1:14" x14ac:dyDescent="0.35">
      <c r="A21" t="s">
        <v>162</v>
      </c>
      <c r="B21">
        <v>2018</v>
      </c>
      <c r="C21" s="10">
        <v>43401</v>
      </c>
      <c r="D21" t="s">
        <v>66</v>
      </c>
      <c r="E21" t="s">
        <v>535</v>
      </c>
      <c r="F21">
        <v>1</v>
      </c>
      <c r="G21">
        <v>10</v>
      </c>
      <c r="H21" t="s">
        <v>239</v>
      </c>
      <c r="I21" t="s">
        <v>198</v>
      </c>
      <c r="K21">
        <v>22</v>
      </c>
      <c r="L21">
        <v>2</v>
      </c>
      <c r="M21">
        <v>10.46</v>
      </c>
      <c r="N21" s="35">
        <f t="shared" si="1"/>
        <v>68.833652007648183</v>
      </c>
    </row>
    <row r="22" spans="1:14" x14ac:dyDescent="0.35">
      <c r="A22" t="s">
        <v>162</v>
      </c>
      <c r="B22">
        <v>2018</v>
      </c>
      <c r="C22" s="10">
        <v>43401</v>
      </c>
      <c r="D22" t="s">
        <v>66</v>
      </c>
      <c r="E22" t="s">
        <v>535</v>
      </c>
      <c r="F22">
        <v>1</v>
      </c>
      <c r="G22">
        <v>11</v>
      </c>
      <c r="H22" t="s">
        <v>261</v>
      </c>
      <c r="I22" t="s">
        <v>113</v>
      </c>
      <c r="K22">
        <v>12</v>
      </c>
      <c r="L22">
        <v>1</v>
      </c>
      <c r="M22">
        <v>10.255000000000001</v>
      </c>
      <c r="N22" s="35">
        <f t="shared" si="1"/>
        <v>70.209653827401269</v>
      </c>
    </row>
    <row r="23" spans="1:14" x14ac:dyDescent="0.35">
      <c r="A23" t="s">
        <v>162</v>
      </c>
      <c r="B23">
        <v>2018</v>
      </c>
      <c r="C23" s="10">
        <v>43401</v>
      </c>
      <c r="D23" t="s">
        <v>66</v>
      </c>
      <c r="E23" t="s">
        <v>535</v>
      </c>
      <c r="F23">
        <v>1</v>
      </c>
      <c r="G23">
        <v>11</v>
      </c>
      <c r="H23" t="s">
        <v>354</v>
      </c>
      <c r="I23" t="s">
        <v>29</v>
      </c>
      <c r="K23">
        <v>21</v>
      </c>
      <c r="L23">
        <v>2</v>
      </c>
      <c r="M23">
        <v>10.381</v>
      </c>
      <c r="N23" s="35">
        <f t="shared" si="1"/>
        <v>69.357480011559574</v>
      </c>
    </row>
    <row r="24" spans="1:14" x14ac:dyDescent="0.35">
      <c r="A24" t="s">
        <v>162</v>
      </c>
      <c r="B24">
        <v>2018</v>
      </c>
      <c r="C24" s="10">
        <v>43401</v>
      </c>
      <c r="D24" t="s">
        <v>66</v>
      </c>
      <c r="E24" t="s">
        <v>535</v>
      </c>
      <c r="F24">
        <v>1</v>
      </c>
      <c r="G24">
        <v>12</v>
      </c>
      <c r="H24" t="s">
        <v>143</v>
      </c>
      <c r="I24" t="s">
        <v>95</v>
      </c>
      <c r="K24">
        <v>13</v>
      </c>
      <c r="L24">
        <v>1</v>
      </c>
      <c r="M24">
        <v>10.249000000000001</v>
      </c>
      <c r="N24" s="35">
        <f t="shared" si="1"/>
        <v>70.250756171333791</v>
      </c>
    </row>
    <row r="25" spans="1:14" x14ac:dyDescent="0.35">
      <c r="A25" t="s">
        <v>162</v>
      </c>
      <c r="B25">
        <v>2018</v>
      </c>
      <c r="C25" s="10">
        <v>43401</v>
      </c>
      <c r="D25" t="s">
        <v>66</v>
      </c>
      <c r="E25" t="s">
        <v>535</v>
      </c>
      <c r="F25">
        <v>1</v>
      </c>
      <c r="G25">
        <v>12</v>
      </c>
      <c r="H25" t="s">
        <v>221</v>
      </c>
      <c r="I25" t="s">
        <v>31</v>
      </c>
      <c r="K25">
        <v>20</v>
      </c>
      <c r="L25">
        <v>2</v>
      </c>
      <c r="M25">
        <v>10.273999999999999</v>
      </c>
      <c r="N25" s="35">
        <f t="shared" si="1"/>
        <v>70.079813120498358</v>
      </c>
    </row>
    <row r="26" spans="1:14" x14ac:dyDescent="0.35">
      <c r="A26" t="s">
        <v>162</v>
      </c>
      <c r="B26">
        <v>2018</v>
      </c>
      <c r="C26" s="10">
        <v>43401</v>
      </c>
      <c r="D26" t="s">
        <v>66</v>
      </c>
      <c r="E26" t="s">
        <v>538</v>
      </c>
      <c r="F26">
        <v>1</v>
      </c>
      <c r="G26">
        <v>1</v>
      </c>
      <c r="H26" t="s">
        <v>106</v>
      </c>
      <c r="I26" t="s">
        <v>102</v>
      </c>
      <c r="K26">
        <v>1</v>
      </c>
      <c r="L26">
        <v>1</v>
      </c>
      <c r="M26">
        <v>10.182</v>
      </c>
      <c r="N26" s="35">
        <f t="shared" si="1"/>
        <v>70.713022981732465</v>
      </c>
    </row>
    <row r="27" spans="1:14" x14ac:dyDescent="0.35">
      <c r="A27" t="s">
        <v>162</v>
      </c>
      <c r="B27">
        <v>2018</v>
      </c>
      <c r="C27" s="10">
        <v>43401</v>
      </c>
      <c r="D27" t="s">
        <v>66</v>
      </c>
      <c r="E27" t="s">
        <v>538</v>
      </c>
      <c r="F27">
        <v>1</v>
      </c>
      <c r="G27">
        <v>1</v>
      </c>
      <c r="H27" t="s">
        <v>143</v>
      </c>
      <c r="I27" t="s">
        <v>95</v>
      </c>
      <c r="K27">
        <v>13</v>
      </c>
      <c r="L27">
        <v>2</v>
      </c>
      <c r="M27">
        <v>10.279</v>
      </c>
      <c r="N27" s="35">
        <f t="shared" si="1"/>
        <v>70.045724292246334</v>
      </c>
    </row>
    <row r="28" spans="1:14" x14ac:dyDescent="0.35">
      <c r="A28" t="s">
        <v>162</v>
      </c>
      <c r="B28">
        <v>2018</v>
      </c>
      <c r="C28" s="10">
        <v>43401</v>
      </c>
      <c r="D28" t="s">
        <v>66</v>
      </c>
      <c r="E28" t="s">
        <v>538</v>
      </c>
      <c r="F28">
        <v>1</v>
      </c>
      <c r="G28">
        <v>2</v>
      </c>
      <c r="H28" t="s">
        <v>92</v>
      </c>
      <c r="I28" t="s">
        <v>23</v>
      </c>
      <c r="K28">
        <v>2</v>
      </c>
      <c r="L28">
        <v>1</v>
      </c>
      <c r="M28">
        <v>10.262</v>
      </c>
      <c r="N28" s="35">
        <f t="shared" si="1"/>
        <v>70.161761839797308</v>
      </c>
    </row>
    <row r="29" spans="1:14" x14ac:dyDescent="0.35">
      <c r="A29" t="s">
        <v>162</v>
      </c>
      <c r="B29">
        <v>2018</v>
      </c>
      <c r="C29" s="10">
        <v>43401</v>
      </c>
      <c r="D29" t="s">
        <v>66</v>
      </c>
      <c r="E29" t="s">
        <v>538</v>
      </c>
      <c r="F29">
        <v>1</v>
      </c>
      <c r="G29">
        <v>2</v>
      </c>
      <c r="H29" t="s">
        <v>261</v>
      </c>
      <c r="I29" t="s">
        <v>113</v>
      </c>
      <c r="K29">
        <v>12</v>
      </c>
      <c r="L29">
        <v>2</v>
      </c>
      <c r="M29">
        <v>10.332000000000001</v>
      </c>
      <c r="N29" s="35">
        <f t="shared" si="1"/>
        <v>69.686411149825773</v>
      </c>
    </row>
    <row r="30" spans="1:14" x14ac:dyDescent="0.35">
      <c r="A30" t="s">
        <v>162</v>
      </c>
      <c r="B30">
        <v>2018</v>
      </c>
      <c r="C30" s="10">
        <v>43401</v>
      </c>
      <c r="D30" t="s">
        <v>66</v>
      </c>
      <c r="E30" t="s">
        <v>538</v>
      </c>
      <c r="F30">
        <v>1</v>
      </c>
      <c r="G30">
        <v>3</v>
      </c>
      <c r="H30" t="s">
        <v>22</v>
      </c>
      <c r="I30" t="s">
        <v>23</v>
      </c>
      <c r="K30">
        <v>3</v>
      </c>
      <c r="L30">
        <v>1</v>
      </c>
      <c r="M30">
        <v>10.159000000000001</v>
      </c>
      <c r="N30" s="35">
        <f t="shared" si="1"/>
        <v>70.873117432818191</v>
      </c>
    </row>
    <row r="31" spans="1:14" x14ac:dyDescent="0.35">
      <c r="A31" t="s">
        <v>162</v>
      </c>
      <c r="B31">
        <v>2018</v>
      </c>
      <c r="C31" s="10">
        <v>43401</v>
      </c>
      <c r="D31" t="s">
        <v>66</v>
      </c>
      <c r="E31" t="s">
        <v>538</v>
      </c>
      <c r="F31">
        <v>1</v>
      </c>
      <c r="G31">
        <v>3</v>
      </c>
      <c r="H31" t="s">
        <v>129</v>
      </c>
      <c r="I31" t="s">
        <v>35</v>
      </c>
      <c r="K31">
        <v>11</v>
      </c>
      <c r="L31">
        <v>2</v>
      </c>
      <c r="M31" t="s">
        <v>536</v>
      </c>
      <c r="N31" s="35" t="str">
        <f t="shared" si="1"/>
        <v>REL</v>
      </c>
    </row>
    <row r="32" spans="1:14" x14ac:dyDescent="0.35">
      <c r="A32" t="s">
        <v>162</v>
      </c>
      <c r="B32">
        <v>2018</v>
      </c>
      <c r="C32" s="10">
        <v>43401</v>
      </c>
      <c r="D32" t="s">
        <v>66</v>
      </c>
      <c r="E32" t="s">
        <v>538</v>
      </c>
      <c r="F32">
        <v>1</v>
      </c>
      <c r="G32">
        <v>4</v>
      </c>
      <c r="H32" t="s">
        <v>242</v>
      </c>
      <c r="I32" t="s">
        <v>102</v>
      </c>
      <c r="K32">
        <v>4</v>
      </c>
      <c r="L32">
        <v>1</v>
      </c>
      <c r="M32">
        <v>10.196</v>
      </c>
      <c r="N32" s="35">
        <f t="shared" si="1"/>
        <v>70.615927814829348</v>
      </c>
    </row>
    <row r="33" spans="1:14" x14ac:dyDescent="0.35">
      <c r="A33" t="s">
        <v>162</v>
      </c>
      <c r="B33">
        <v>2018</v>
      </c>
      <c r="C33" s="10">
        <v>43401</v>
      </c>
      <c r="D33" t="s">
        <v>66</v>
      </c>
      <c r="E33" t="s">
        <v>538</v>
      </c>
      <c r="F33">
        <v>1</v>
      </c>
      <c r="G33">
        <v>4</v>
      </c>
      <c r="H33" t="s">
        <v>195</v>
      </c>
      <c r="I33" t="s">
        <v>227</v>
      </c>
      <c r="K33">
        <v>14</v>
      </c>
      <c r="L33">
        <v>2</v>
      </c>
      <c r="M33">
        <v>10.241</v>
      </c>
      <c r="N33" s="35">
        <f t="shared" si="1"/>
        <v>70.305634215408659</v>
      </c>
    </row>
    <row r="34" spans="1:14" x14ac:dyDescent="0.35">
      <c r="A34" t="s">
        <v>162</v>
      </c>
      <c r="B34">
        <v>2018</v>
      </c>
      <c r="C34" s="10">
        <v>43401</v>
      </c>
      <c r="D34" t="s">
        <v>66</v>
      </c>
      <c r="E34" t="s">
        <v>538</v>
      </c>
      <c r="F34">
        <v>1</v>
      </c>
      <c r="G34">
        <v>5</v>
      </c>
      <c r="H34" t="s">
        <v>219</v>
      </c>
      <c r="I34" t="s">
        <v>228</v>
      </c>
      <c r="K34">
        <v>8</v>
      </c>
      <c r="L34">
        <v>1</v>
      </c>
      <c r="M34">
        <v>10.728</v>
      </c>
      <c r="N34" s="35">
        <f t="shared" si="1"/>
        <v>67.114093959731548</v>
      </c>
    </row>
    <row r="35" spans="1:14" x14ac:dyDescent="0.35">
      <c r="A35" t="s">
        <v>162</v>
      </c>
      <c r="B35">
        <v>2018</v>
      </c>
      <c r="C35" s="10">
        <v>43401</v>
      </c>
      <c r="D35" t="s">
        <v>66</v>
      </c>
      <c r="E35" t="s">
        <v>538</v>
      </c>
      <c r="F35">
        <v>1</v>
      </c>
      <c r="G35">
        <v>5</v>
      </c>
      <c r="H35" t="s">
        <v>183</v>
      </c>
      <c r="I35" t="s">
        <v>33</v>
      </c>
      <c r="K35">
        <v>16</v>
      </c>
      <c r="L35">
        <v>2</v>
      </c>
      <c r="M35">
        <v>10.792</v>
      </c>
      <c r="N35" s="35">
        <f t="shared" si="1"/>
        <v>66.716085989621945</v>
      </c>
    </row>
    <row r="36" spans="1:14" x14ac:dyDescent="0.35">
      <c r="A36" t="s">
        <v>162</v>
      </c>
      <c r="B36">
        <v>2018</v>
      </c>
      <c r="C36" s="10">
        <v>43401</v>
      </c>
      <c r="D36" t="s">
        <v>66</v>
      </c>
      <c r="E36" t="s">
        <v>538</v>
      </c>
      <c r="F36">
        <v>1</v>
      </c>
      <c r="G36">
        <v>6</v>
      </c>
      <c r="H36" t="s">
        <v>960</v>
      </c>
      <c r="I36" t="s">
        <v>27</v>
      </c>
      <c r="K36">
        <v>5</v>
      </c>
      <c r="L36">
        <v>1</v>
      </c>
      <c r="M36">
        <v>10.154999999999999</v>
      </c>
      <c r="N36" s="35">
        <f t="shared" si="1"/>
        <v>70.901033973412112</v>
      </c>
    </row>
    <row r="37" spans="1:14" x14ac:dyDescent="0.35">
      <c r="A37" t="s">
        <v>162</v>
      </c>
      <c r="B37">
        <v>2018</v>
      </c>
      <c r="C37" s="10">
        <v>43401</v>
      </c>
      <c r="D37" t="s">
        <v>66</v>
      </c>
      <c r="E37" t="s">
        <v>538</v>
      </c>
      <c r="F37">
        <v>1</v>
      </c>
      <c r="G37">
        <v>6</v>
      </c>
      <c r="H37" t="s">
        <v>755</v>
      </c>
      <c r="I37" t="s">
        <v>109</v>
      </c>
      <c r="K37">
        <v>15</v>
      </c>
      <c r="L37">
        <v>2</v>
      </c>
      <c r="M37">
        <v>10.173</v>
      </c>
      <c r="N37" s="35">
        <f t="shared" si="1"/>
        <v>70.7755824240637</v>
      </c>
    </row>
    <row r="38" spans="1:14" x14ac:dyDescent="0.35">
      <c r="A38" t="s">
        <v>162</v>
      </c>
      <c r="B38">
        <v>2018</v>
      </c>
      <c r="C38" s="10">
        <v>43401</v>
      </c>
      <c r="D38" t="s">
        <v>66</v>
      </c>
      <c r="E38" t="s">
        <v>538</v>
      </c>
      <c r="F38">
        <v>1</v>
      </c>
      <c r="G38">
        <v>7</v>
      </c>
      <c r="H38" t="s">
        <v>197</v>
      </c>
      <c r="I38" t="s">
        <v>198</v>
      </c>
      <c r="K38">
        <v>7</v>
      </c>
      <c r="L38">
        <v>1</v>
      </c>
      <c r="M38">
        <v>10.212999999999999</v>
      </c>
      <c r="N38" s="35">
        <f t="shared" si="1"/>
        <v>70.498384412023896</v>
      </c>
    </row>
    <row r="39" spans="1:14" x14ac:dyDescent="0.35">
      <c r="A39" t="s">
        <v>162</v>
      </c>
      <c r="B39">
        <v>2018</v>
      </c>
      <c r="C39" s="10">
        <v>43401</v>
      </c>
      <c r="D39" t="s">
        <v>66</v>
      </c>
      <c r="E39" t="s">
        <v>538</v>
      </c>
      <c r="F39">
        <v>1</v>
      </c>
      <c r="G39">
        <v>7</v>
      </c>
      <c r="H39" t="s">
        <v>202</v>
      </c>
      <c r="I39" t="s">
        <v>46</v>
      </c>
      <c r="K39">
        <v>9</v>
      </c>
      <c r="L39">
        <v>2</v>
      </c>
      <c r="M39">
        <v>10.226999999999901</v>
      </c>
      <c r="N39" s="35">
        <f t="shared" si="1"/>
        <v>70.401877383397576</v>
      </c>
    </row>
    <row r="40" spans="1:14" x14ac:dyDescent="0.35">
      <c r="A40" t="s">
        <v>162</v>
      </c>
      <c r="B40">
        <v>2018</v>
      </c>
      <c r="C40" s="10">
        <v>43401</v>
      </c>
      <c r="D40" t="s">
        <v>66</v>
      </c>
      <c r="E40" t="s">
        <v>538</v>
      </c>
      <c r="F40">
        <v>1</v>
      </c>
      <c r="G40">
        <v>8</v>
      </c>
      <c r="H40" t="s">
        <v>257</v>
      </c>
      <c r="I40" t="s">
        <v>31</v>
      </c>
      <c r="K40">
        <v>6</v>
      </c>
      <c r="L40">
        <v>1</v>
      </c>
      <c r="M40">
        <v>10.382</v>
      </c>
      <c r="N40" s="35">
        <f t="shared" si="1"/>
        <v>69.35079946060489</v>
      </c>
    </row>
    <row r="41" spans="1:14" x14ac:dyDescent="0.35">
      <c r="A41" t="s">
        <v>162</v>
      </c>
      <c r="B41">
        <v>2018</v>
      </c>
      <c r="C41" s="10">
        <v>43401</v>
      </c>
      <c r="D41" t="s">
        <v>66</v>
      </c>
      <c r="E41" t="s">
        <v>538</v>
      </c>
      <c r="F41">
        <v>1</v>
      </c>
      <c r="G41">
        <v>8</v>
      </c>
      <c r="H41" t="s">
        <v>339</v>
      </c>
      <c r="I41" t="s">
        <v>27</v>
      </c>
      <c r="K41">
        <v>10</v>
      </c>
      <c r="L41">
        <v>2</v>
      </c>
      <c r="M41">
        <v>10.401</v>
      </c>
      <c r="N41" s="35">
        <f t="shared" si="1"/>
        <v>69.224113066051345</v>
      </c>
    </row>
    <row r="42" spans="1:14" x14ac:dyDescent="0.35">
      <c r="A42" t="s">
        <v>162</v>
      </c>
      <c r="B42">
        <v>2018</v>
      </c>
      <c r="C42" s="10">
        <v>43401</v>
      </c>
      <c r="D42" t="s">
        <v>66</v>
      </c>
      <c r="E42" t="s">
        <v>539</v>
      </c>
      <c r="F42">
        <v>1</v>
      </c>
      <c r="G42">
        <v>1</v>
      </c>
      <c r="H42" t="s">
        <v>106</v>
      </c>
      <c r="I42" t="s">
        <v>102</v>
      </c>
      <c r="K42">
        <v>1</v>
      </c>
      <c r="L42">
        <v>1</v>
      </c>
      <c r="M42">
        <v>10.49</v>
      </c>
      <c r="N42" s="35">
        <f t="shared" si="1"/>
        <v>68.636796949475695</v>
      </c>
    </row>
    <row r="43" spans="1:14" x14ac:dyDescent="0.35">
      <c r="A43" t="s">
        <v>162</v>
      </c>
      <c r="B43">
        <v>2018</v>
      </c>
      <c r="C43" s="10">
        <v>43401</v>
      </c>
      <c r="D43" t="s">
        <v>66</v>
      </c>
      <c r="E43" t="s">
        <v>539</v>
      </c>
      <c r="F43">
        <v>1</v>
      </c>
      <c r="G43">
        <v>1</v>
      </c>
      <c r="H43" t="s">
        <v>257</v>
      </c>
      <c r="I43" t="s">
        <v>31</v>
      </c>
      <c r="K43">
        <v>6</v>
      </c>
      <c r="L43">
        <v>2</v>
      </c>
      <c r="M43">
        <v>10.568</v>
      </c>
      <c r="N43" s="35">
        <f t="shared" si="1"/>
        <v>68.130204390613173</v>
      </c>
    </row>
    <row r="44" spans="1:14" x14ac:dyDescent="0.35">
      <c r="A44" t="s">
        <v>162</v>
      </c>
      <c r="B44">
        <v>2018</v>
      </c>
      <c r="C44" s="10">
        <v>43401</v>
      </c>
      <c r="D44" t="s">
        <v>66</v>
      </c>
      <c r="E44" t="s">
        <v>539</v>
      </c>
      <c r="F44">
        <v>1</v>
      </c>
      <c r="G44">
        <v>2</v>
      </c>
      <c r="H44" t="s">
        <v>92</v>
      </c>
      <c r="I44" t="s">
        <v>23</v>
      </c>
      <c r="K44">
        <v>2</v>
      </c>
      <c r="L44">
        <v>1</v>
      </c>
      <c r="M44">
        <v>10.221</v>
      </c>
      <c r="N44" s="35">
        <f t="shared" si="1"/>
        <v>70.443205165835039</v>
      </c>
    </row>
    <row r="45" spans="1:14" x14ac:dyDescent="0.35">
      <c r="A45" t="s">
        <v>162</v>
      </c>
      <c r="B45">
        <v>2018</v>
      </c>
      <c r="C45" s="10">
        <v>43401</v>
      </c>
      <c r="D45" t="s">
        <v>66</v>
      </c>
      <c r="E45" t="s">
        <v>539</v>
      </c>
      <c r="F45">
        <v>1</v>
      </c>
      <c r="G45">
        <v>2</v>
      </c>
      <c r="H45" t="s">
        <v>197</v>
      </c>
      <c r="I45" t="s">
        <v>198</v>
      </c>
      <c r="K45">
        <v>7</v>
      </c>
      <c r="L45">
        <v>2</v>
      </c>
      <c r="M45">
        <v>10.268000000000001</v>
      </c>
      <c r="N45" s="35">
        <f t="shared" si="1"/>
        <v>70.120763537202961</v>
      </c>
    </row>
    <row r="46" spans="1:14" x14ac:dyDescent="0.35">
      <c r="A46" t="s">
        <v>162</v>
      </c>
      <c r="B46">
        <v>2018</v>
      </c>
      <c r="C46" s="10">
        <v>43401</v>
      </c>
      <c r="D46" t="s">
        <v>66</v>
      </c>
      <c r="E46" t="s">
        <v>539</v>
      </c>
      <c r="F46">
        <v>1</v>
      </c>
      <c r="G46">
        <v>3</v>
      </c>
      <c r="H46" t="s">
        <v>22</v>
      </c>
      <c r="I46" t="s">
        <v>23</v>
      </c>
      <c r="K46">
        <v>3</v>
      </c>
      <c r="L46">
        <v>1</v>
      </c>
      <c r="M46">
        <v>10.209</v>
      </c>
      <c r="N46" s="35">
        <f t="shared" si="1"/>
        <v>70.526006464883935</v>
      </c>
    </row>
    <row r="47" spans="1:14" x14ac:dyDescent="0.35">
      <c r="A47" t="s">
        <v>162</v>
      </c>
      <c r="B47">
        <v>2018</v>
      </c>
      <c r="C47" s="10">
        <v>43401</v>
      </c>
      <c r="D47" t="s">
        <v>66</v>
      </c>
      <c r="E47" t="s">
        <v>539</v>
      </c>
      <c r="F47">
        <v>1</v>
      </c>
      <c r="G47">
        <v>3</v>
      </c>
      <c r="H47" t="s">
        <v>960</v>
      </c>
      <c r="I47" t="s">
        <v>27</v>
      </c>
      <c r="K47">
        <v>5</v>
      </c>
      <c r="L47">
        <v>2</v>
      </c>
      <c r="M47">
        <v>10.442</v>
      </c>
      <c r="N47" s="35">
        <f t="shared" si="1"/>
        <v>68.952307986975669</v>
      </c>
    </row>
    <row r="48" spans="1:14" x14ac:dyDescent="0.35">
      <c r="A48" t="s">
        <v>162</v>
      </c>
      <c r="B48">
        <v>2018</v>
      </c>
      <c r="C48" s="10">
        <v>43401</v>
      </c>
      <c r="D48" t="s">
        <v>66</v>
      </c>
      <c r="E48" t="s">
        <v>539</v>
      </c>
      <c r="F48">
        <v>1</v>
      </c>
      <c r="G48">
        <v>4</v>
      </c>
      <c r="H48" t="s">
        <v>242</v>
      </c>
      <c r="I48" t="s">
        <v>102</v>
      </c>
      <c r="K48">
        <v>4</v>
      </c>
      <c r="L48">
        <v>1</v>
      </c>
      <c r="M48">
        <v>10.384</v>
      </c>
      <c r="N48" s="35">
        <f t="shared" si="1"/>
        <v>69.337442218798145</v>
      </c>
    </row>
    <row r="49" spans="1:14" x14ac:dyDescent="0.35">
      <c r="A49" t="s">
        <v>162</v>
      </c>
      <c r="B49">
        <v>2018</v>
      </c>
      <c r="C49" s="10">
        <v>43401</v>
      </c>
      <c r="D49" t="s">
        <v>66</v>
      </c>
      <c r="E49" t="s">
        <v>539</v>
      </c>
      <c r="F49">
        <v>1</v>
      </c>
      <c r="G49">
        <v>4</v>
      </c>
      <c r="H49" t="s">
        <v>219</v>
      </c>
      <c r="I49" t="s">
        <v>228</v>
      </c>
      <c r="K49">
        <v>8</v>
      </c>
      <c r="L49">
        <v>2</v>
      </c>
      <c r="M49">
        <v>11.157</v>
      </c>
      <c r="N49" s="35">
        <f t="shared" si="1"/>
        <v>64.533476741059431</v>
      </c>
    </row>
    <row r="50" spans="1:14" x14ac:dyDescent="0.35">
      <c r="A50" t="s">
        <v>162</v>
      </c>
      <c r="B50">
        <v>2018</v>
      </c>
      <c r="C50" s="10">
        <v>43401</v>
      </c>
      <c r="D50" t="s">
        <v>66</v>
      </c>
      <c r="E50" t="s">
        <v>539</v>
      </c>
      <c r="F50">
        <v>2</v>
      </c>
      <c r="G50">
        <v>1</v>
      </c>
      <c r="H50" t="s">
        <v>106</v>
      </c>
      <c r="I50" t="s">
        <v>102</v>
      </c>
      <c r="K50">
        <v>1</v>
      </c>
      <c r="L50">
        <v>1</v>
      </c>
      <c r="M50">
        <v>10.212999999999999</v>
      </c>
      <c r="N50" s="35">
        <f t="shared" si="1"/>
        <v>70.498384412023896</v>
      </c>
    </row>
    <row r="51" spans="1:14" x14ac:dyDescent="0.35">
      <c r="A51" t="s">
        <v>162</v>
      </c>
      <c r="B51">
        <v>2018</v>
      </c>
      <c r="C51" s="10">
        <v>43401</v>
      </c>
      <c r="D51" t="s">
        <v>66</v>
      </c>
      <c r="E51" t="s">
        <v>539</v>
      </c>
      <c r="F51">
        <v>2</v>
      </c>
      <c r="G51">
        <v>1</v>
      </c>
      <c r="H51" t="s">
        <v>257</v>
      </c>
      <c r="I51" t="s">
        <v>31</v>
      </c>
      <c r="K51">
        <v>6</v>
      </c>
      <c r="L51">
        <v>2</v>
      </c>
      <c r="M51">
        <v>10.254</v>
      </c>
      <c r="N51" s="35">
        <f t="shared" si="1"/>
        <v>70.216500877706267</v>
      </c>
    </row>
    <row r="52" spans="1:14" x14ac:dyDescent="0.35">
      <c r="A52" t="s">
        <v>162</v>
      </c>
      <c r="B52">
        <v>2018</v>
      </c>
      <c r="C52" s="10">
        <v>43401</v>
      </c>
      <c r="D52" t="s">
        <v>66</v>
      </c>
      <c r="E52" t="s">
        <v>539</v>
      </c>
      <c r="F52">
        <v>2</v>
      </c>
      <c r="G52">
        <v>2</v>
      </c>
      <c r="H52" t="s">
        <v>92</v>
      </c>
      <c r="I52" t="s">
        <v>23</v>
      </c>
      <c r="K52">
        <v>2</v>
      </c>
      <c r="L52">
        <v>1</v>
      </c>
      <c r="M52">
        <v>10.164999999999999</v>
      </c>
      <c r="N52" s="35">
        <f t="shared" si="1"/>
        <v>70.831283817019184</v>
      </c>
    </row>
    <row r="53" spans="1:14" x14ac:dyDescent="0.35">
      <c r="A53" t="s">
        <v>162</v>
      </c>
      <c r="B53">
        <v>2018</v>
      </c>
      <c r="C53" s="10">
        <v>43401</v>
      </c>
      <c r="D53" t="s">
        <v>66</v>
      </c>
      <c r="E53" t="s">
        <v>539</v>
      </c>
      <c r="F53">
        <v>2</v>
      </c>
      <c r="G53">
        <v>2</v>
      </c>
      <c r="H53" t="s">
        <v>197</v>
      </c>
      <c r="I53" t="s">
        <v>198</v>
      </c>
      <c r="K53">
        <v>7</v>
      </c>
      <c r="L53">
        <v>2</v>
      </c>
      <c r="M53">
        <v>10.257</v>
      </c>
      <c r="N53" s="35">
        <f t="shared" si="1"/>
        <v>70.195963732085403</v>
      </c>
    </row>
    <row r="54" spans="1:14" x14ac:dyDescent="0.35">
      <c r="A54" t="s">
        <v>162</v>
      </c>
      <c r="B54">
        <v>2018</v>
      </c>
      <c r="C54" s="10">
        <v>43401</v>
      </c>
      <c r="D54" t="s">
        <v>66</v>
      </c>
      <c r="E54" t="s">
        <v>539</v>
      </c>
      <c r="F54">
        <v>2</v>
      </c>
      <c r="G54">
        <v>3</v>
      </c>
      <c r="H54" t="s">
        <v>22</v>
      </c>
      <c r="I54" t="s">
        <v>23</v>
      </c>
      <c r="K54">
        <v>3</v>
      </c>
      <c r="L54">
        <v>1</v>
      </c>
      <c r="M54">
        <v>10.045</v>
      </c>
      <c r="N54" s="35">
        <f t="shared" si="1"/>
        <v>71.677451468392235</v>
      </c>
    </row>
    <row r="55" spans="1:14" x14ac:dyDescent="0.35">
      <c r="A55" t="s">
        <v>162</v>
      </c>
      <c r="B55">
        <v>2018</v>
      </c>
      <c r="C55" s="10">
        <v>43401</v>
      </c>
      <c r="D55" t="s">
        <v>66</v>
      </c>
      <c r="E55" t="s">
        <v>539</v>
      </c>
      <c r="F55">
        <v>2</v>
      </c>
      <c r="G55">
        <v>3</v>
      </c>
      <c r="H55" t="s">
        <v>960</v>
      </c>
      <c r="I55" t="s">
        <v>27</v>
      </c>
      <c r="K55">
        <v>5</v>
      </c>
      <c r="L55">
        <v>2</v>
      </c>
      <c r="M55">
        <v>10.526999999999999</v>
      </c>
      <c r="N55" s="35">
        <f t="shared" si="1"/>
        <v>68.395554288971226</v>
      </c>
    </row>
    <row r="56" spans="1:14" x14ac:dyDescent="0.35">
      <c r="A56" t="s">
        <v>162</v>
      </c>
      <c r="B56">
        <v>2018</v>
      </c>
      <c r="C56" s="10">
        <v>43401</v>
      </c>
      <c r="D56" t="s">
        <v>66</v>
      </c>
      <c r="E56" t="s">
        <v>539</v>
      </c>
      <c r="F56">
        <v>2</v>
      </c>
      <c r="G56">
        <v>4</v>
      </c>
      <c r="H56" t="s">
        <v>242</v>
      </c>
      <c r="I56" t="s">
        <v>102</v>
      </c>
      <c r="K56">
        <v>4</v>
      </c>
      <c r="L56">
        <v>1</v>
      </c>
      <c r="M56">
        <v>10.784000000000001</v>
      </c>
      <c r="N56" s="35">
        <f t="shared" si="1"/>
        <v>66.765578635014833</v>
      </c>
    </row>
    <row r="57" spans="1:14" x14ac:dyDescent="0.35">
      <c r="A57" t="s">
        <v>162</v>
      </c>
      <c r="B57">
        <v>2018</v>
      </c>
      <c r="C57" s="10">
        <v>43401</v>
      </c>
      <c r="D57" t="s">
        <v>66</v>
      </c>
      <c r="E57" t="s">
        <v>539</v>
      </c>
      <c r="F57">
        <v>2</v>
      </c>
      <c r="G57">
        <v>4</v>
      </c>
      <c r="H57" t="s">
        <v>219</v>
      </c>
      <c r="I57" t="s">
        <v>228</v>
      </c>
      <c r="K57">
        <v>8</v>
      </c>
      <c r="L57">
        <v>2</v>
      </c>
      <c r="M57">
        <v>10.88</v>
      </c>
      <c r="N57" s="35">
        <f t="shared" si="1"/>
        <v>66.17647058823529</v>
      </c>
    </row>
    <row r="58" spans="1:14" x14ac:dyDescent="0.35">
      <c r="A58" t="s">
        <v>162</v>
      </c>
      <c r="B58">
        <v>2018</v>
      </c>
      <c r="C58" s="10">
        <v>43401</v>
      </c>
      <c r="D58" t="s">
        <v>66</v>
      </c>
      <c r="E58" t="s">
        <v>540</v>
      </c>
      <c r="F58">
        <v>1</v>
      </c>
      <c r="G58">
        <v>1</v>
      </c>
      <c r="H58" t="s">
        <v>106</v>
      </c>
      <c r="I58" t="s">
        <v>102</v>
      </c>
      <c r="K58">
        <v>1</v>
      </c>
      <c r="L58">
        <v>1</v>
      </c>
      <c r="M58">
        <v>10.218</v>
      </c>
      <c r="N58" s="35">
        <f t="shared" si="1"/>
        <v>70.463887257780385</v>
      </c>
    </row>
    <row r="59" spans="1:14" x14ac:dyDescent="0.35">
      <c r="A59" t="s">
        <v>162</v>
      </c>
      <c r="B59">
        <v>2018</v>
      </c>
      <c r="C59" s="10">
        <v>43401</v>
      </c>
      <c r="D59" t="s">
        <v>66</v>
      </c>
      <c r="E59" t="s">
        <v>540</v>
      </c>
      <c r="F59">
        <v>1</v>
      </c>
      <c r="G59">
        <v>1</v>
      </c>
      <c r="H59" t="s">
        <v>242</v>
      </c>
      <c r="I59" t="s">
        <v>102</v>
      </c>
      <c r="K59">
        <v>4</v>
      </c>
      <c r="L59">
        <v>2</v>
      </c>
      <c r="M59">
        <v>10.246</v>
      </c>
      <c r="N59" s="35">
        <f t="shared" si="1"/>
        <v>70.271325395276207</v>
      </c>
    </row>
    <row r="60" spans="1:14" x14ac:dyDescent="0.35">
      <c r="A60" t="s">
        <v>162</v>
      </c>
      <c r="B60">
        <v>2018</v>
      </c>
      <c r="C60" s="10">
        <v>43401</v>
      </c>
      <c r="D60" t="s">
        <v>66</v>
      </c>
      <c r="E60" t="s">
        <v>540</v>
      </c>
      <c r="F60">
        <v>1</v>
      </c>
      <c r="G60">
        <v>2</v>
      </c>
      <c r="H60" t="s">
        <v>92</v>
      </c>
      <c r="I60" t="s">
        <v>23</v>
      </c>
      <c r="K60">
        <v>2</v>
      </c>
      <c r="L60">
        <v>1</v>
      </c>
      <c r="M60">
        <v>10.194000000000001</v>
      </c>
      <c r="N60" s="35">
        <f t="shared" si="1"/>
        <v>70.629782224838138</v>
      </c>
    </row>
    <row r="61" spans="1:14" x14ac:dyDescent="0.35">
      <c r="A61" t="s">
        <v>162</v>
      </c>
      <c r="B61">
        <v>2018</v>
      </c>
      <c r="C61" s="10">
        <v>43401</v>
      </c>
      <c r="D61" t="s">
        <v>66</v>
      </c>
      <c r="E61" t="s">
        <v>540</v>
      </c>
      <c r="F61">
        <v>1</v>
      </c>
      <c r="G61">
        <v>2</v>
      </c>
      <c r="H61" t="s">
        <v>22</v>
      </c>
      <c r="I61" t="s">
        <v>23</v>
      </c>
      <c r="K61">
        <v>3</v>
      </c>
      <c r="L61">
        <v>2</v>
      </c>
      <c r="M61">
        <v>10.458</v>
      </c>
      <c r="N61" s="35">
        <f t="shared" si="1"/>
        <v>68.846815834767639</v>
      </c>
    </row>
    <row r="62" spans="1:14" x14ac:dyDescent="0.35">
      <c r="A62" t="s">
        <v>162</v>
      </c>
      <c r="B62">
        <v>2018</v>
      </c>
      <c r="C62" s="10">
        <v>43401</v>
      </c>
      <c r="D62" t="s">
        <v>66</v>
      </c>
      <c r="E62" t="s">
        <v>540</v>
      </c>
      <c r="F62">
        <v>2</v>
      </c>
      <c r="G62">
        <v>2</v>
      </c>
      <c r="H62" t="s">
        <v>92</v>
      </c>
      <c r="I62" t="s">
        <v>23</v>
      </c>
      <c r="K62">
        <v>2</v>
      </c>
      <c r="L62">
        <v>1</v>
      </c>
      <c r="M62">
        <v>10.208</v>
      </c>
      <c r="N62" s="35">
        <f t="shared" si="1"/>
        <v>70.532915360501562</v>
      </c>
    </row>
    <row r="63" spans="1:14" x14ac:dyDescent="0.35">
      <c r="A63" t="s">
        <v>162</v>
      </c>
      <c r="B63">
        <v>2018</v>
      </c>
      <c r="C63" s="10">
        <v>43401</v>
      </c>
      <c r="D63" t="s">
        <v>66</v>
      </c>
      <c r="E63" t="s">
        <v>540</v>
      </c>
      <c r="F63">
        <v>2</v>
      </c>
      <c r="G63">
        <v>2</v>
      </c>
      <c r="H63" t="s">
        <v>22</v>
      </c>
      <c r="I63" t="s">
        <v>23</v>
      </c>
      <c r="K63">
        <v>3</v>
      </c>
      <c r="L63">
        <v>2</v>
      </c>
      <c r="M63">
        <v>10.465</v>
      </c>
      <c r="N63" s="35">
        <f t="shared" si="1"/>
        <v>68.800764452938367</v>
      </c>
    </row>
    <row r="64" spans="1:14" x14ac:dyDescent="0.35">
      <c r="A64" t="s">
        <v>162</v>
      </c>
      <c r="B64">
        <v>2018</v>
      </c>
      <c r="C64" s="10">
        <v>43401</v>
      </c>
      <c r="D64" t="s">
        <v>66</v>
      </c>
      <c r="E64" t="s">
        <v>64</v>
      </c>
      <c r="F64">
        <v>1</v>
      </c>
      <c r="G64" t="s">
        <v>541</v>
      </c>
      <c r="H64" t="s">
        <v>106</v>
      </c>
      <c r="I64" t="s">
        <v>102</v>
      </c>
      <c r="K64">
        <v>1</v>
      </c>
      <c r="L64">
        <v>2</v>
      </c>
      <c r="M64">
        <v>10.013</v>
      </c>
      <c r="N64" s="35">
        <f t="shared" si="1"/>
        <v>71.906521522021379</v>
      </c>
    </row>
    <row r="65" spans="1:14" x14ac:dyDescent="0.35">
      <c r="A65" t="s">
        <v>162</v>
      </c>
      <c r="B65">
        <v>2018</v>
      </c>
      <c r="C65" s="10">
        <v>43401</v>
      </c>
      <c r="D65" t="s">
        <v>66</v>
      </c>
      <c r="E65" t="s">
        <v>64</v>
      </c>
      <c r="F65">
        <v>1</v>
      </c>
      <c r="G65" t="s">
        <v>541</v>
      </c>
      <c r="H65" t="s">
        <v>92</v>
      </c>
      <c r="I65" t="s">
        <v>23</v>
      </c>
      <c r="K65">
        <v>2</v>
      </c>
      <c r="L65">
        <v>1</v>
      </c>
      <c r="M65">
        <v>9.9120000000000008</v>
      </c>
      <c r="N65" s="35">
        <f t="shared" si="1"/>
        <v>72.63922518159805</v>
      </c>
    </row>
    <row r="66" spans="1:14" x14ac:dyDescent="0.35">
      <c r="A66" t="s">
        <v>162</v>
      </c>
      <c r="B66">
        <v>2018</v>
      </c>
      <c r="C66" s="10">
        <v>43401</v>
      </c>
      <c r="D66" t="s">
        <v>66</v>
      </c>
      <c r="E66" t="s">
        <v>64</v>
      </c>
      <c r="F66">
        <v>1</v>
      </c>
      <c r="G66" t="s">
        <v>542</v>
      </c>
      <c r="H66" t="s">
        <v>22</v>
      </c>
      <c r="I66" t="s">
        <v>23</v>
      </c>
      <c r="K66">
        <v>3</v>
      </c>
      <c r="L66">
        <v>1</v>
      </c>
      <c r="M66">
        <v>10</v>
      </c>
      <c r="N66" s="35">
        <f t="shared" si="1"/>
        <v>72</v>
      </c>
    </row>
    <row r="67" spans="1:14" x14ac:dyDescent="0.35">
      <c r="A67" t="s">
        <v>162</v>
      </c>
      <c r="B67">
        <v>2018</v>
      </c>
      <c r="C67" s="10">
        <v>43401</v>
      </c>
      <c r="D67" t="s">
        <v>66</v>
      </c>
      <c r="E67" t="s">
        <v>64</v>
      </c>
      <c r="F67">
        <v>1</v>
      </c>
      <c r="G67" t="s">
        <v>542</v>
      </c>
      <c r="H67" t="s">
        <v>242</v>
      </c>
      <c r="I67" t="s">
        <v>102</v>
      </c>
      <c r="K67">
        <v>4</v>
      </c>
      <c r="L67">
        <v>2</v>
      </c>
      <c r="M67">
        <v>10.044</v>
      </c>
      <c r="N67" s="35">
        <f t="shared" si="1"/>
        <v>71.68458781362007</v>
      </c>
    </row>
    <row r="68" spans="1:14" x14ac:dyDescent="0.35">
      <c r="A68" t="s">
        <v>162</v>
      </c>
      <c r="B68">
        <v>2018</v>
      </c>
      <c r="C68" s="10">
        <v>43401</v>
      </c>
      <c r="D68" t="s">
        <v>66</v>
      </c>
      <c r="E68" t="s">
        <v>64</v>
      </c>
      <c r="F68">
        <v>2</v>
      </c>
      <c r="G68" t="s">
        <v>541</v>
      </c>
      <c r="H68" t="s">
        <v>106</v>
      </c>
      <c r="I68" t="s">
        <v>102</v>
      </c>
      <c r="K68">
        <v>1</v>
      </c>
      <c r="L68">
        <v>1</v>
      </c>
      <c r="M68">
        <v>10.085000000000001</v>
      </c>
      <c r="N68" s="35">
        <f t="shared" si="1"/>
        <v>71.393158155676744</v>
      </c>
    </row>
    <row r="69" spans="1:14" x14ac:dyDescent="0.35">
      <c r="A69" t="s">
        <v>162</v>
      </c>
      <c r="B69">
        <v>2018</v>
      </c>
      <c r="C69" s="10">
        <v>43401</v>
      </c>
      <c r="D69" t="s">
        <v>66</v>
      </c>
      <c r="E69" t="s">
        <v>64</v>
      </c>
      <c r="F69">
        <v>2</v>
      </c>
      <c r="G69" t="s">
        <v>541</v>
      </c>
      <c r="H69" t="s">
        <v>92</v>
      </c>
      <c r="I69" t="s">
        <v>23</v>
      </c>
      <c r="K69">
        <v>2</v>
      </c>
      <c r="L69">
        <v>2</v>
      </c>
      <c r="M69">
        <v>10.125</v>
      </c>
      <c r="N69" s="35">
        <f t="shared" si="1"/>
        <v>71.111111111111114</v>
      </c>
    </row>
    <row r="70" spans="1:14" x14ac:dyDescent="0.35">
      <c r="A70" t="s">
        <v>162</v>
      </c>
      <c r="B70">
        <v>2018</v>
      </c>
      <c r="C70" s="10">
        <v>43401</v>
      </c>
      <c r="D70" t="s">
        <v>66</v>
      </c>
      <c r="E70" t="s">
        <v>64</v>
      </c>
      <c r="F70">
        <v>2</v>
      </c>
      <c r="G70" t="s">
        <v>542</v>
      </c>
      <c r="H70" t="s">
        <v>22</v>
      </c>
      <c r="I70" t="s">
        <v>23</v>
      </c>
      <c r="K70">
        <v>3</v>
      </c>
      <c r="L70">
        <v>1</v>
      </c>
      <c r="M70">
        <v>9.9559999999999995</v>
      </c>
      <c r="N70" s="35">
        <f t="shared" si="1"/>
        <v>72.318200080353563</v>
      </c>
    </row>
    <row r="71" spans="1:14" x14ac:dyDescent="0.35">
      <c r="A71" t="s">
        <v>162</v>
      </c>
      <c r="B71">
        <v>2018</v>
      </c>
      <c r="C71" s="10">
        <v>43401</v>
      </c>
      <c r="D71" t="s">
        <v>66</v>
      </c>
      <c r="E71" t="s">
        <v>64</v>
      </c>
      <c r="F71">
        <v>2</v>
      </c>
      <c r="G71" t="s">
        <v>542</v>
      </c>
      <c r="H71" t="s">
        <v>242</v>
      </c>
      <c r="I71" t="s">
        <v>102</v>
      </c>
      <c r="K71">
        <v>4</v>
      </c>
      <c r="L71">
        <v>2</v>
      </c>
      <c r="M71">
        <v>10.700999999999899</v>
      </c>
      <c r="N71" s="35">
        <f t="shared" si="1"/>
        <v>67.283431455004845</v>
      </c>
    </row>
    <row r="72" spans="1:14" x14ac:dyDescent="0.35">
      <c r="A72" t="s">
        <v>162</v>
      </c>
      <c r="B72">
        <v>2018</v>
      </c>
      <c r="C72" s="10">
        <v>43401</v>
      </c>
      <c r="D72" t="s">
        <v>66</v>
      </c>
      <c r="E72" t="s">
        <v>64</v>
      </c>
      <c r="F72">
        <v>3</v>
      </c>
      <c r="G72" t="s">
        <v>541</v>
      </c>
      <c r="H72" t="s">
        <v>106</v>
      </c>
      <c r="I72" t="s">
        <v>102</v>
      </c>
      <c r="K72">
        <v>1</v>
      </c>
      <c r="L72">
        <v>1</v>
      </c>
      <c r="M72">
        <v>10.271000000000001</v>
      </c>
      <c r="N72" s="35">
        <f t="shared" si="1"/>
        <v>70.100282348359457</v>
      </c>
    </row>
    <row r="73" spans="1:14" x14ac:dyDescent="0.35">
      <c r="A73" t="s">
        <v>162</v>
      </c>
      <c r="B73">
        <v>2018</v>
      </c>
      <c r="C73" s="10">
        <v>43401</v>
      </c>
      <c r="D73" t="s">
        <v>66</v>
      </c>
      <c r="E73" t="s">
        <v>64</v>
      </c>
      <c r="F73">
        <v>3</v>
      </c>
      <c r="G73" t="s">
        <v>541</v>
      </c>
      <c r="H73" t="s">
        <v>92</v>
      </c>
      <c r="I73" t="s">
        <v>23</v>
      </c>
      <c r="K73">
        <v>2</v>
      </c>
      <c r="L73">
        <v>2</v>
      </c>
      <c r="M73">
        <v>10.364000000000001</v>
      </c>
      <c r="N73" s="35">
        <f t="shared" si="1"/>
        <v>69.471246622925506</v>
      </c>
    </row>
    <row r="74" spans="1:14" x14ac:dyDescent="0.35">
      <c r="A74" t="s">
        <v>217</v>
      </c>
      <c r="B74">
        <v>2018</v>
      </c>
      <c r="C74" s="10">
        <v>43436</v>
      </c>
      <c r="D74" t="s">
        <v>66</v>
      </c>
      <c r="E74" t="s">
        <v>535</v>
      </c>
      <c r="F74">
        <v>1</v>
      </c>
      <c r="G74">
        <v>1</v>
      </c>
      <c r="H74" t="s">
        <v>954</v>
      </c>
      <c r="I74" t="s">
        <v>228</v>
      </c>
      <c r="K74">
        <v>2</v>
      </c>
      <c r="L74">
        <v>1</v>
      </c>
      <c r="M74">
        <v>10.468</v>
      </c>
      <c r="N74" s="35">
        <f t="shared" si="1"/>
        <v>68.781047000382117</v>
      </c>
    </row>
    <row r="75" spans="1:14" x14ac:dyDescent="0.35">
      <c r="A75" t="s">
        <v>217</v>
      </c>
      <c r="B75">
        <v>2018</v>
      </c>
      <c r="C75" s="10">
        <v>43436</v>
      </c>
      <c r="D75" t="s">
        <v>66</v>
      </c>
      <c r="E75" t="s">
        <v>535</v>
      </c>
      <c r="F75">
        <v>1</v>
      </c>
      <c r="G75">
        <v>1</v>
      </c>
      <c r="H75" t="s">
        <v>239</v>
      </c>
      <c r="I75" t="s">
        <v>198</v>
      </c>
      <c r="L75">
        <v>2</v>
      </c>
      <c r="M75">
        <v>10.541</v>
      </c>
      <c r="N75" s="35">
        <f t="shared" si="1"/>
        <v>68.304714922682848</v>
      </c>
    </row>
    <row r="76" spans="1:14" x14ac:dyDescent="0.35">
      <c r="A76" t="s">
        <v>217</v>
      </c>
      <c r="B76">
        <v>2018</v>
      </c>
      <c r="C76" s="10">
        <v>43436</v>
      </c>
      <c r="D76" t="s">
        <v>66</v>
      </c>
      <c r="E76" t="s">
        <v>535</v>
      </c>
      <c r="F76">
        <v>1</v>
      </c>
      <c r="G76">
        <v>2</v>
      </c>
      <c r="H76" t="s">
        <v>128</v>
      </c>
      <c r="I76" t="s">
        <v>104</v>
      </c>
      <c r="L76">
        <v>1</v>
      </c>
      <c r="M76">
        <v>10.256</v>
      </c>
      <c r="N76" s="35">
        <f t="shared" ref="N76:N96" si="2">IF(M76="REL","REL",3.6*200/M76)</f>
        <v>70.20280811232449</v>
      </c>
    </row>
    <row r="77" spans="1:14" x14ac:dyDescent="0.35">
      <c r="A77" t="s">
        <v>217</v>
      </c>
      <c r="B77">
        <v>2018</v>
      </c>
      <c r="C77" s="10">
        <v>43436</v>
      </c>
      <c r="D77" t="s">
        <v>66</v>
      </c>
      <c r="E77" t="s">
        <v>535</v>
      </c>
      <c r="F77">
        <v>1</v>
      </c>
      <c r="G77">
        <v>2</v>
      </c>
      <c r="H77" t="s">
        <v>167</v>
      </c>
      <c r="I77" t="s">
        <v>46</v>
      </c>
      <c r="L77">
        <v>2</v>
      </c>
      <c r="M77">
        <v>10.584</v>
      </c>
      <c r="N77" s="35">
        <f t="shared" si="2"/>
        <v>68.02721088435375</v>
      </c>
    </row>
    <row r="78" spans="1:14" x14ac:dyDescent="0.35">
      <c r="A78" t="s">
        <v>217</v>
      </c>
      <c r="B78">
        <v>2018</v>
      </c>
      <c r="C78" s="10">
        <v>43436</v>
      </c>
      <c r="D78" t="s">
        <v>66</v>
      </c>
      <c r="E78" t="s">
        <v>535</v>
      </c>
      <c r="F78">
        <v>1</v>
      </c>
      <c r="G78">
        <v>3</v>
      </c>
      <c r="H78" t="s">
        <v>96</v>
      </c>
      <c r="I78" t="s">
        <v>27</v>
      </c>
      <c r="K78">
        <v>3</v>
      </c>
      <c r="L78">
        <v>1</v>
      </c>
      <c r="M78">
        <v>10.282</v>
      </c>
      <c r="N78" s="35">
        <f t="shared" si="2"/>
        <v>70.025286909161636</v>
      </c>
    </row>
    <row r="79" spans="1:14" x14ac:dyDescent="0.35">
      <c r="A79" t="s">
        <v>217</v>
      </c>
      <c r="B79">
        <v>2018</v>
      </c>
      <c r="C79" s="10">
        <v>43436</v>
      </c>
      <c r="D79" t="s">
        <v>66</v>
      </c>
      <c r="E79" t="s">
        <v>535</v>
      </c>
      <c r="F79">
        <v>1</v>
      </c>
      <c r="G79">
        <v>3</v>
      </c>
      <c r="H79" t="s">
        <v>258</v>
      </c>
      <c r="I79" t="s">
        <v>256</v>
      </c>
      <c r="L79">
        <v>2</v>
      </c>
      <c r="M79">
        <v>10.510999999999999</v>
      </c>
      <c r="N79" s="35">
        <f t="shared" si="2"/>
        <v>68.499667015507569</v>
      </c>
    </row>
    <row r="80" spans="1:14" x14ac:dyDescent="0.35">
      <c r="A80" t="s">
        <v>217</v>
      </c>
      <c r="B80">
        <v>2018</v>
      </c>
      <c r="C80" s="10">
        <v>43436</v>
      </c>
      <c r="D80" t="s">
        <v>66</v>
      </c>
      <c r="E80" t="s">
        <v>535</v>
      </c>
      <c r="F80">
        <v>1</v>
      </c>
      <c r="G80">
        <v>4</v>
      </c>
      <c r="H80" t="s">
        <v>201</v>
      </c>
      <c r="I80" t="s">
        <v>39</v>
      </c>
      <c r="L80">
        <v>1</v>
      </c>
      <c r="M80">
        <v>10.298999999999999</v>
      </c>
      <c r="N80" s="35">
        <f t="shared" si="2"/>
        <v>69.90969997087096</v>
      </c>
    </row>
    <row r="81" spans="1:14" x14ac:dyDescent="0.35">
      <c r="A81" t="s">
        <v>217</v>
      </c>
      <c r="B81">
        <v>2018</v>
      </c>
      <c r="C81" s="10">
        <v>43436</v>
      </c>
      <c r="D81" t="s">
        <v>66</v>
      </c>
      <c r="E81" t="s">
        <v>535</v>
      </c>
      <c r="F81">
        <v>1</v>
      </c>
      <c r="G81">
        <v>4</v>
      </c>
      <c r="H81" t="s">
        <v>755</v>
      </c>
      <c r="I81" t="s">
        <v>109</v>
      </c>
      <c r="L81">
        <v>2</v>
      </c>
      <c r="M81">
        <v>10.322999999999899</v>
      </c>
      <c r="N81" s="35">
        <f t="shared" si="2"/>
        <v>69.747166521360754</v>
      </c>
    </row>
    <row r="82" spans="1:14" x14ac:dyDescent="0.35">
      <c r="A82" t="s">
        <v>217</v>
      </c>
      <c r="B82">
        <v>2018</v>
      </c>
      <c r="C82" s="10">
        <v>43436</v>
      </c>
      <c r="D82" t="s">
        <v>66</v>
      </c>
      <c r="E82" t="s">
        <v>535</v>
      </c>
      <c r="F82">
        <v>1</v>
      </c>
      <c r="G82">
        <v>5</v>
      </c>
      <c r="H82" t="s">
        <v>194</v>
      </c>
      <c r="I82" t="s">
        <v>29</v>
      </c>
      <c r="L82">
        <v>1</v>
      </c>
      <c r="M82">
        <v>10.38</v>
      </c>
      <c r="N82" s="35">
        <f t="shared" si="2"/>
        <v>69.364161849710982</v>
      </c>
    </row>
    <row r="83" spans="1:14" x14ac:dyDescent="0.35">
      <c r="A83" t="s">
        <v>217</v>
      </c>
      <c r="B83">
        <v>2018</v>
      </c>
      <c r="C83" s="10">
        <v>43436</v>
      </c>
      <c r="D83" t="s">
        <v>66</v>
      </c>
      <c r="E83" t="s">
        <v>535</v>
      </c>
      <c r="F83">
        <v>1</v>
      </c>
      <c r="G83">
        <v>5</v>
      </c>
      <c r="H83" t="s">
        <v>257</v>
      </c>
      <c r="I83" t="s">
        <v>31</v>
      </c>
      <c r="L83">
        <v>2</v>
      </c>
      <c r="M83">
        <v>10.39</v>
      </c>
      <c r="N83" s="35">
        <f t="shared" si="2"/>
        <v>69.297401347449465</v>
      </c>
    </row>
    <row r="84" spans="1:14" x14ac:dyDescent="0.35">
      <c r="A84" t="s">
        <v>217</v>
      </c>
      <c r="B84">
        <v>2018</v>
      </c>
      <c r="C84" s="10">
        <v>43436</v>
      </c>
      <c r="D84" t="s">
        <v>66</v>
      </c>
      <c r="E84" t="s">
        <v>535</v>
      </c>
      <c r="F84">
        <v>1</v>
      </c>
      <c r="G84">
        <v>6</v>
      </c>
      <c r="H84" t="s">
        <v>192</v>
      </c>
      <c r="I84" t="s">
        <v>113</v>
      </c>
      <c r="L84">
        <v>1</v>
      </c>
      <c r="M84">
        <v>10.340999999999999</v>
      </c>
      <c r="N84" s="35">
        <f t="shared" si="2"/>
        <v>69.625761531766756</v>
      </c>
    </row>
    <row r="85" spans="1:14" x14ac:dyDescent="0.35">
      <c r="A85" t="s">
        <v>217</v>
      </c>
      <c r="B85">
        <v>2018</v>
      </c>
      <c r="C85" s="10">
        <v>43436</v>
      </c>
      <c r="D85" t="s">
        <v>66</v>
      </c>
      <c r="E85" t="s">
        <v>535</v>
      </c>
      <c r="F85">
        <v>1</v>
      </c>
      <c r="G85">
        <v>6</v>
      </c>
      <c r="H85" t="s">
        <v>953</v>
      </c>
      <c r="I85" t="s">
        <v>29</v>
      </c>
      <c r="L85">
        <v>2</v>
      </c>
      <c r="M85">
        <v>10.58</v>
      </c>
      <c r="N85" s="35">
        <f t="shared" si="2"/>
        <v>68.052930056710778</v>
      </c>
    </row>
    <row r="86" spans="1:14" x14ac:dyDescent="0.35">
      <c r="A86" t="s">
        <v>217</v>
      </c>
      <c r="B86">
        <v>2018</v>
      </c>
      <c r="C86" s="10">
        <v>43436</v>
      </c>
      <c r="D86" t="s">
        <v>66</v>
      </c>
      <c r="E86" t="s">
        <v>535</v>
      </c>
      <c r="F86">
        <v>1</v>
      </c>
      <c r="G86">
        <v>7</v>
      </c>
      <c r="H86" t="s">
        <v>197</v>
      </c>
      <c r="I86" t="s">
        <v>198</v>
      </c>
      <c r="L86">
        <v>1</v>
      </c>
      <c r="M86">
        <v>10.539</v>
      </c>
      <c r="N86" s="35">
        <f t="shared" si="2"/>
        <v>68.317677198975232</v>
      </c>
    </row>
    <row r="87" spans="1:14" x14ac:dyDescent="0.35">
      <c r="A87" t="s">
        <v>217</v>
      </c>
      <c r="B87">
        <v>2018</v>
      </c>
      <c r="C87" s="10">
        <v>43436</v>
      </c>
      <c r="D87" t="s">
        <v>66</v>
      </c>
      <c r="E87" t="s">
        <v>535</v>
      </c>
      <c r="F87">
        <v>1</v>
      </c>
      <c r="G87">
        <v>7</v>
      </c>
      <c r="H87" t="s">
        <v>100</v>
      </c>
      <c r="I87" t="s">
        <v>44</v>
      </c>
      <c r="L87">
        <v>2</v>
      </c>
      <c r="M87">
        <v>10.5689999999999</v>
      </c>
      <c r="N87" s="35">
        <f t="shared" si="2"/>
        <v>68.123758160659179</v>
      </c>
    </row>
    <row r="88" spans="1:14" x14ac:dyDescent="0.35">
      <c r="A88" t="s">
        <v>217</v>
      </c>
      <c r="B88">
        <v>2018</v>
      </c>
      <c r="C88" s="10">
        <v>43436</v>
      </c>
      <c r="D88" t="s">
        <v>66</v>
      </c>
      <c r="E88" t="s">
        <v>535</v>
      </c>
      <c r="F88">
        <v>1</v>
      </c>
      <c r="G88">
        <v>8</v>
      </c>
      <c r="H88" t="s">
        <v>261</v>
      </c>
      <c r="I88" t="s">
        <v>113</v>
      </c>
      <c r="L88">
        <v>1</v>
      </c>
      <c r="M88">
        <v>10.332000000000001</v>
      </c>
      <c r="N88" s="35">
        <f t="shared" si="2"/>
        <v>69.686411149825773</v>
      </c>
    </row>
    <row r="89" spans="1:14" x14ac:dyDescent="0.35">
      <c r="A89" t="s">
        <v>217</v>
      </c>
      <c r="B89">
        <v>2018</v>
      </c>
      <c r="C89" s="10">
        <v>43436</v>
      </c>
      <c r="D89" t="s">
        <v>66</v>
      </c>
      <c r="E89" t="s">
        <v>535</v>
      </c>
      <c r="F89">
        <v>1</v>
      </c>
      <c r="G89">
        <v>8</v>
      </c>
      <c r="H89" t="s">
        <v>289</v>
      </c>
      <c r="I89" t="s">
        <v>207</v>
      </c>
      <c r="L89">
        <v>2</v>
      </c>
      <c r="M89">
        <v>10.44</v>
      </c>
      <c r="N89" s="35">
        <f t="shared" si="2"/>
        <v>68.965517241379317</v>
      </c>
    </row>
    <row r="90" spans="1:14" x14ac:dyDescent="0.35">
      <c r="A90" t="s">
        <v>217</v>
      </c>
      <c r="B90">
        <v>2018</v>
      </c>
      <c r="C90" s="10">
        <v>43436</v>
      </c>
      <c r="D90" t="s">
        <v>66</v>
      </c>
      <c r="E90" t="s">
        <v>535</v>
      </c>
      <c r="F90">
        <v>1</v>
      </c>
      <c r="G90">
        <v>9</v>
      </c>
      <c r="H90" t="s">
        <v>213</v>
      </c>
      <c r="I90" t="s">
        <v>42</v>
      </c>
      <c r="L90">
        <v>1</v>
      </c>
      <c r="M90">
        <v>10.382</v>
      </c>
      <c r="N90" s="35">
        <f t="shared" si="2"/>
        <v>69.35079946060489</v>
      </c>
    </row>
    <row r="91" spans="1:14" x14ac:dyDescent="0.35">
      <c r="A91" t="s">
        <v>217</v>
      </c>
      <c r="B91">
        <v>2018</v>
      </c>
      <c r="C91" s="10">
        <v>43436</v>
      </c>
      <c r="D91" t="s">
        <v>66</v>
      </c>
      <c r="E91" t="s">
        <v>535</v>
      </c>
      <c r="F91">
        <v>1</v>
      </c>
      <c r="G91">
        <v>9</v>
      </c>
      <c r="H91" t="s">
        <v>41</v>
      </c>
      <c r="I91" t="s">
        <v>42</v>
      </c>
      <c r="L91">
        <v>2</v>
      </c>
      <c r="M91">
        <v>10.433</v>
      </c>
      <c r="N91" s="35">
        <f t="shared" si="2"/>
        <v>69.011789514041979</v>
      </c>
    </row>
    <row r="92" spans="1:14" x14ac:dyDescent="0.35">
      <c r="A92" t="s">
        <v>217</v>
      </c>
      <c r="B92">
        <v>2018</v>
      </c>
      <c r="C92" s="10">
        <v>43436</v>
      </c>
      <c r="D92" t="s">
        <v>66</v>
      </c>
      <c r="E92" t="s">
        <v>535</v>
      </c>
      <c r="F92">
        <v>1</v>
      </c>
      <c r="G92">
        <v>10</v>
      </c>
      <c r="H92" t="s">
        <v>143</v>
      </c>
      <c r="I92" t="s">
        <v>95</v>
      </c>
      <c r="L92">
        <v>1</v>
      </c>
      <c r="M92">
        <v>10.148</v>
      </c>
      <c r="N92" s="35">
        <f t="shared" si="2"/>
        <v>70.949940875049279</v>
      </c>
    </row>
    <row r="93" spans="1:14" x14ac:dyDescent="0.35">
      <c r="A93" t="s">
        <v>217</v>
      </c>
      <c r="B93">
        <v>2018</v>
      </c>
      <c r="C93" s="10">
        <v>43436</v>
      </c>
      <c r="D93" t="s">
        <v>66</v>
      </c>
      <c r="E93" t="s">
        <v>535</v>
      </c>
      <c r="F93">
        <v>1</v>
      </c>
      <c r="G93">
        <v>10</v>
      </c>
      <c r="H93" t="s">
        <v>295</v>
      </c>
      <c r="I93" t="s">
        <v>23</v>
      </c>
      <c r="L93">
        <v>2</v>
      </c>
      <c r="M93">
        <v>10.19</v>
      </c>
      <c r="N93" s="35">
        <f t="shared" si="2"/>
        <v>70.657507360157027</v>
      </c>
    </row>
    <row r="94" spans="1:14" x14ac:dyDescent="0.35">
      <c r="A94" t="s">
        <v>217</v>
      </c>
      <c r="B94">
        <v>2018</v>
      </c>
      <c r="C94" s="10">
        <v>43436</v>
      </c>
      <c r="D94" t="s">
        <v>66</v>
      </c>
      <c r="E94" t="s">
        <v>535</v>
      </c>
      <c r="F94">
        <v>1</v>
      </c>
      <c r="G94">
        <v>11</v>
      </c>
      <c r="H94" t="s">
        <v>125</v>
      </c>
      <c r="I94" t="s">
        <v>75</v>
      </c>
      <c r="L94">
        <v>1</v>
      </c>
      <c r="M94">
        <v>10.257999999999999</v>
      </c>
      <c r="N94" s="35">
        <f t="shared" si="2"/>
        <v>70.189120686293634</v>
      </c>
    </row>
    <row r="95" spans="1:14" x14ac:dyDescent="0.35">
      <c r="A95" t="s">
        <v>217</v>
      </c>
      <c r="B95">
        <v>2018</v>
      </c>
      <c r="C95" s="10">
        <v>43436</v>
      </c>
      <c r="D95" t="s">
        <v>66</v>
      </c>
      <c r="E95" t="s">
        <v>535</v>
      </c>
      <c r="F95">
        <v>1</v>
      </c>
      <c r="G95">
        <v>11</v>
      </c>
      <c r="H95" t="s">
        <v>312</v>
      </c>
      <c r="I95" t="s">
        <v>104</v>
      </c>
      <c r="L95">
        <v>2</v>
      </c>
      <c r="M95">
        <v>12.484999999999999</v>
      </c>
      <c r="N95" s="35">
        <f t="shared" si="2"/>
        <v>57.669203043652388</v>
      </c>
    </row>
    <row r="96" spans="1:14" x14ac:dyDescent="0.35">
      <c r="A96" t="s">
        <v>217</v>
      </c>
      <c r="B96">
        <v>2018</v>
      </c>
      <c r="C96" s="10">
        <v>43436</v>
      </c>
      <c r="D96" t="s">
        <v>66</v>
      </c>
      <c r="E96" t="s">
        <v>535</v>
      </c>
      <c r="F96">
        <v>1</v>
      </c>
      <c r="G96">
        <v>12</v>
      </c>
      <c r="H96" t="s">
        <v>1009</v>
      </c>
      <c r="I96" t="s">
        <v>37</v>
      </c>
      <c r="L96">
        <v>1</v>
      </c>
      <c r="M96">
        <v>10.429</v>
      </c>
      <c r="N96" s="35">
        <f t="shared" si="2"/>
        <v>69.038258701697188</v>
      </c>
    </row>
    <row r="97" spans="1:14" x14ac:dyDescent="0.35">
      <c r="A97" t="s">
        <v>217</v>
      </c>
      <c r="B97">
        <v>2018</v>
      </c>
      <c r="C97" s="10">
        <v>43436</v>
      </c>
      <c r="D97" t="s">
        <v>66</v>
      </c>
      <c r="E97" t="s">
        <v>535</v>
      </c>
      <c r="F97">
        <v>1</v>
      </c>
      <c r="G97">
        <v>12</v>
      </c>
      <c r="H97" t="s">
        <v>183</v>
      </c>
      <c r="I97" t="s">
        <v>33</v>
      </c>
      <c r="L97">
        <v>2</v>
      </c>
      <c r="M97" t="s">
        <v>536</v>
      </c>
      <c r="N97" s="35" t="str">
        <f>IF(M97="REL","REL",3.6*200/M97)</f>
        <v>REL</v>
      </c>
    </row>
    <row r="98" spans="1:14" x14ac:dyDescent="0.35">
      <c r="A98" t="s">
        <v>217</v>
      </c>
      <c r="B98">
        <v>2018</v>
      </c>
      <c r="C98" s="10">
        <v>43436</v>
      </c>
      <c r="D98" t="s">
        <v>66</v>
      </c>
      <c r="E98" t="s">
        <v>538</v>
      </c>
      <c r="F98">
        <v>1</v>
      </c>
      <c r="G98">
        <v>1</v>
      </c>
      <c r="H98" t="s">
        <v>202</v>
      </c>
      <c r="I98" t="s">
        <v>46</v>
      </c>
      <c r="K98">
        <v>4</v>
      </c>
      <c r="L98">
        <v>1</v>
      </c>
      <c r="M98">
        <v>10.305</v>
      </c>
      <c r="N98" s="35">
        <f t="shared" ref="N98:N161" si="3">IF(M98="REL","REL",3.6*200/M98)</f>
        <v>69.86899563318778</v>
      </c>
    </row>
    <row r="99" spans="1:14" x14ac:dyDescent="0.35">
      <c r="A99" t="s">
        <v>217</v>
      </c>
      <c r="B99">
        <v>2018</v>
      </c>
      <c r="C99" s="10">
        <v>43436</v>
      </c>
      <c r="D99" t="s">
        <v>66</v>
      </c>
      <c r="E99" t="s">
        <v>538</v>
      </c>
      <c r="F99">
        <v>1</v>
      </c>
      <c r="G99">
        <v>1</v>
      </c>
      <c r="H99" t="s">
        <v>1009</v>
      </c>
      <c r="I99" t="s">
        <v>37</v>
      </c>
      <c r="L99">
        <v>2</v>
      </c>
      <c r="M99">
        <v>10.484</v>
      </c>
      <c r="N99" s="35">
        <f t="shared" si="3"/>
        <v>68.676077832888211</v>
      </c>
    </row>
    <row r="100" spans="1:14" x14ac:dyDescent="0.35">
      <c r="A100" t="s">
        <v>217</v>
      </c>
      <c r="B100">
        <v>2018</v>
      </c>
      <c r="C100" s="10">
        <v>43436</v>
      </c>
      <c r="D100" t="s">
        <v>66</v>
      </c>
      <c r="E100" t="s">
        <v>538</v>
      </c>
      <c r="F100">
        <v>1</v>
      </c>
      <c r="G100">
        <v>2</v>
      </c>
      <c r="H100" t="s">
        <v>125</v>
      </c>
      <c r="I100" t="s">
        <v>75</v>
      </c>
      <c r="L100">
        <v>1</v>
      </c>
      <c r="M100">
        <v>10.114000000000001</v>
      </c>
      <c r="N100" s="35">
        <f t="shared" si="3"/>
        <v>71.188451651176578</v>
      </c>
    </row>
    <row r="101" spans="1:14" x14ac:dyDescent="0.35">
      <c r="A101" t="s">
        <v>217</v>
      </c>
      <c r="B101">
        <v>2018</v>
      </c>
      <c r="C101" s="10">
        <v>43436</v>
      </c>
      <c r="D101" t="s">
        <v>66</v>
      </c>
      <c r="E101" t="s">
        <v>538</v>
      </c>
      <c r="F101">
        <v>1</v>
      </c>
      <c r="G101">
        <v>2</v>
      </c>
      <c r="H101" t="s">
        <v>22</v>
      </c>
      <c r="I101" t="s">
        <v>23</v>
      </c>
      <c r="L101">
        <v>2</v>
      </c>
      <c r="M101">
        <v>10.151</v>
      </c>
      <c r="N101" s="35">
        <f t="shared" si="3"/>
        <v>70.928972515023148</v>
      </c>
    </row>
    <row r="102" spans="1:14" x14ac:dyDescent="0.35">
      <c r="A102" t="s">
        <v>217</v>
      </c>
      <c r="B102">
        <v>2018</v>
      </c>
      <c r="C102" s="10">
        <v>43436</v>
      </c>
      <c r="D102" t="s">
        <v>66</v>
      </c>
      <c r="E102" t="s">
        <v>538</v>
      </c>
      <c r="F102">
        <v>1</v>
      </c>
      <c r="G102">
        <v>3</v>
      </c>
      <c r="H102" t="s">
        <v>106</v>
      </c>
      <c r="I102" t="s">
        <v>102</v>
      </c>
      <c r="K102">
        <v>1</v>
      </c>
      <c r="L102">
        <v>1</v>
      </c>
      <c r="M102">
        <v>10.292999999999999</v>
      </c>
      <c r="N102" s="35">
        <f t="shared" si="3"/>
        <v>69.950451763334314</v>
      </c>
    </row>
    <row r="103" spans="1:14" x14ac:dyDescent="0.35">
      <c r="A103" t="s">
        <v>217</v>
      </c>
      <c r="B103">
        <v>2018</v>
      </c>
      <c r="C103" s="10">
        <v>43436</v>
      </c>
      <c r="D103" t="s">
        <v>66</v>
      </c>
      <c r="E103" t="s">
        <v>538</v>
      </c>
      <c r="F103">
        <v>1</v>
      </c>
      <c r="G103">
        <v>3</v>
      </c>
      <c r="H103" t="s">
        <v>143</v>
      </c>
      <c r="I103" t="s">
        <v>95</v>
      </c>
      <c r="L103">
        <v>2</v>
      </c>
      <c r="M103">
        <v>10.372</v>
      </c>
      <c r="N103" s="35">
        <f t="shared" si="3"/>
        <v>69.417662938681062</v>
      </c>
    </row>
    <row r="104" spans="1:14" x14ac:dyDescent="0.35">
      <c r="A104" t="s">
        <v>217</v>
      </c>
      <c r="B104">
        <v>2018</v>
      </c>
      <c r="C104" s="10">
        <v>43436</v>
      </c>
      <c r="D104" t="s">
        <v>66</v>
      </c>
      <c r="E104" t="s">
        <v>538</v>
      </c>
      <c r="F104">
        <v>1</v>
      </c>
      <c r="G104">
        <v>4</v>
      </c>
      <c r="H104" t="s">
        <v>213</v>
      </c>
      <c r="I104" t="s">
        <v>42</v>
      </c>
      <c r="L104">
        <v>1</v>
      </c>
      <c r="M104">
        <v>10.247999999999999</v>
      </c>
      <c r="N104" s="35">
        <f t="shared" si="3"/>
        <v>70.257611241217802</v>
      </c>
    </row>
    <row r="105" spans="1:14" x14ac:dyDescent="0.35">
      <c r="A105" t="s">
        <v>217</v>
      </c>
      <c r="B105">
        <v>2018</v>
      </c>
      <c r="C105" s="10">
        <v>43436</v>
      </c>
      <c r="D105" t="s">
        <v>66</v>
      </c>
      <c r="E105" t="s">
        <v>538</v>
      </c>
      <c r="F105">
        <v>1</v>
      </c>
      <c r="G105">
        <v>4</v>
      </c>
      <c r="H105" t="s">
        <v>911</v>
      </c>
      <c r="I105" t="s">
        <v>27</v>
      </c>
      <c r="L105">
        <v>2</v>
      </c>
      <c r="M105">
        <v>10.337</v>
      </c>
      <c r="N105" s="35">
        <f t="shared" si="3"/>
        <v>69.652703879268643</v>
      </c>
    </row>
    <row r="106" spans="1:14" x14ac:dyDescent="0.35">
      <c r="A106" t="s">
        <v>217</v>
      </c>
      <c r="B106">
        <v>2018</v>
      </c>
      <c r="C106" s="10">
        <v>43436</v>
      </c>
      <c r="D106" t="s">
        <v>66</v>
      </c>
      <c r="E106" t="s">
        <v>538</v>
      </c>
      <c r="F106">
        <v>1</v>
      </c>
      <c r="G106">
        <v>5</v>
      </c>
      <c r="H106" t="s">
        <v>954</v>
      </c>
      <c r="I106" t="s">
        <v>228</v>
      </c>
      <c r="K106">
        <v>2</v>
      </c>
      <c r="L106">
        <v>1</v>
      </c>
      <c r="M106">
        <v>10.122</v>
      </c>
      <c r="N106" s="35">
        <f t="shared" si="3"/>
        <v>71.132187314759932</v>
      </c>
    </row>
    <row r="107" spans="1:14" x14ac:dyDescent="0.35">
      <c r="A107" t="s">
        <v>217</v>
      </c>
      <c r="B107">
        <v>2018</v>
      </c>
      <c r="C107" s="10">
        <v>43436</v>
      </c>
      <c r="D107" t="s">
        <v>66</v>
      </c>
      <c r="E107" t="s">
        <v>538</v>
      </c>
      <c r="F107">
        <v>1</v>
      </c>
      <c r="G107">
        <v>5</v>
      </c>
      <c r="H107" t="s">
        <v>261</v>
      </c>
      <c r="I107" t="s">
        <v>113</v>
      </c>
      <c r="L107">
        <v>2</v>
      </c>
      <c r="M107">
        <v>10.946</v>
      </c>
      <c r="N107" s="35">
        <f t="shared" si="3"/>
        <v>65.777452950849622</v>
      </c>
    </row>
    <row r="108" spans="1:14" x14ac:dyDescent="0.35">
      <c r="A108" t="s">
        <v>217</v>
      </c>
      <c r="B108">
        <v>2018</v>
      </c>
      <c r="C108" s="10">
        <v>43436</v>
      </c>
      <c r="D108" t="s">
        <v>66</v>
      </c>
      <c r="E108" t="s">
        <v>538</v>
      </c>
      <c r="F108">
        <v>1</v>
      </c>
      <c r="G108">
        <v>6</v>
      </c>
      <c r="H108" t="s">
        <v>197</v>
      </c>
      <c r="I108" t="s">
        <v>198</v>
      </c>
      <c r="L108">
        <v>1</v>
      </c>
      <c r="M108">
        <v>10.41</v>
      </c>
      <c r="N108" s="35">
        <f t="shared" si="3"/>
        <v>69.164265129683002</v>
      </c>
    </row>
    <row r="109" spans="1:14" x14ac:dyDescent="0.35">
      <c r="A109" t="s">
        <v>217</v>
      </c>
      <c r="B109">
        <v>2018</v>
      </c>
      <c r="C109" s="10">
        <v>43436</v>
      </c>
      <c r="D109" t="s">
        <v>66</v>
      </c>
      <c r="E109" t="s">
        <v>538</v>
      </c>
      <c r="F109">
        <v>1</v>
      </c>
      <c r="G109">
        <v>6</v>
      </c>
      <c r="H109" t="s">
        <v>128</v>
      </c>
      <c r="I109" t="s">
        <v>104</v>
      </c>
      <c r="L109">
        <v>2</v>
      </c>
      <c r="M109">
        <v>10.473000000000001</v>
      </c>
      <c r="N109" s="35">
        <f t="shared" si="3"/>
        <v>68.74820968203953</v>
      </c>
    </row>
    <row r="110" spans="1:14" x14ac:dyDescent="0.35">
      <c r="A110" t="s">
        <v>217</v>
      </c>
      <c r="B110">
        <v>2018</v>
      </c>
      <c r="C110" s="10">
        <v>43436</v>
      </c>
      <c r="D110" t="s">
        <v>66</v>
      </c>
      <c r="E110" t="s">
        <v>538</v>
      </c>
      <c r="F110">
        <v>1</v>
      </c>
      <c r="G110">
        <v>7</v>
      </c>
      <c r="H110" t="s">
        <v>96</v>
      </c>
      <c r="I110" t="s">
        <v>27</v>
      </c>
      <c r="K110">
        <v>3</v>
      </c>
      <c r="L110">
        <v>1</v>
      </c>
      <c r="M110">
        <v>10.279</v>
      </c>
      <c r="N110" s="35">
        <f t="shared" si="3"/>
        <v>70.045724292246334</v>
      </c>
    </row>
    <row r="111" spans="1:14" x14ac:dyDescent="0.35">
      <c r="A111" t="s">
        <v>217</v>
      </c>
      <c r="B111">
        <v>2018</v>
      </c>
      <c r="C111" s="10">
        <v>43436</v>
      </c>
      <c r="D111" t="s">
        <v>66</v>
      </c>
      <c r="E111" t="s">
        <v>538</v>
      </c>
      <c r="F111">
        <v>1</v>
      </c>
      <c r="G111">
        <v>7</v>
      </c>
      <c r="H111" t="s">
        <v>192</v>
      </c>
      <c r="I111" t="s">
        <v>113</v>
      </c>
      <c r="L111">
        <v>2</v>
      </c>
      <c r="M111">
        <v>10.4279999999999</v>
      </c>
      <c r="N111" s="35">
        <f t="shared" si="3"/>
        <v>69.044879171462114</v>
      </c>
    </row>
    <row r="112" spans="1:14" x14ac:dyDescent="0.35">
      <c r="A112" t="s">
        <v>217</v>
      </c>
      <c r="B112">
        <v>2018</v>
      </c>
      <c r="C112" s="10">
        <v>43436</v>
      </c>
      <c r="D112" t="s">
        <v>66</v>
      </c>
      <c r="E112" t="s">
        <v>538</v>
      </c>
      <c r="F112">
        <v>1</v>
      </c>
      <c r="G112">
        <v>8</v>
      </c>
      <c r="H112" t="s">
        <v>194</v>
      </c>
      <c r="I112" t="s">
        <v>29</v>
      </c>
      <c r="L112">
        <v>1</v>
      </c>
      <c r="M112">
        <v>10.208</v>
      </c>
      <c r="N112" s="35">
        <f t="shared" si="3"/>
        <v>70.532915360501562</v>
      </c>
    </row>
    <row r="113" spans="1:14" x14ac:dyDescent="0.35">
      <c r="A113" t="s">
        <v>217</v>
      </c>
      <c r="B113">
        <v>2018</v>
      </c>
      <c r="C113" s="10">
        <v>43436</v>
      </c>
      <c r="D113" t="s">
        <v>66</v>
      </c>
      <c r="E113" t="s">
        <v>538</v>
      </c>
      <c r="F113">
        <v>1</v>
      </c>
      <c r="G113">
        <v>8</v>
      </c>
      <c r="H113" t="s">
        <v>201</v>
      </c>
      <c r="I113" t="s">
        <v>39</v>
      </c>
      <c r="L113">
        <v>2</v>
      </c>
      <c r="M113">
        <v>10.287000000000001</v>
      </c>
      <c r="N113" s="35">
        <f t="shared" si="3"/>
        <v>69.991251093613286</v>
      </c>
    </row>
    <row r="114" spans="1:14" x14ac:dyDescent="0.35">
      <c r="A114" t="s">
        <v>217</v>
      </c>
      <c r="B114">
        <v>2018</v>
      </c>
      <c r="C114" s="10">
        <v>43436</v>
      </c>
      <c r="D114" t="s">
        <v>66</v>
      </c>
      <c r="E114" t="s">
        <v>539</v>
      </c>
      <c r="F114">
        <v>1</v>
      </c>
      <c r="G114">
        <v>1</v>
      </c>
      <c r="H114" t="s">
        <v>202</v>
      </c>
      <c r="I114" t="s">
        <v>46</v>
      </c>
      <c r="K114">
        <v>4</v>
      </c>
      <c r="L114">
        <v>1</v>
      </c>
      <c r="M114">
        <v>10.048999999999999</v>
      </c>
      <c r="N114" s="35">
        <f t="shared" si="3"/>
        <v>71.648920290576186</v>
      </c>
    </row>
    <row r="115" spans="1:14" x14ac:dyDescent="0.35">
      <c r="A115" t="s">
        <v>217</v>
      </c>
      <c r="B115">
        <v>2018</v>
      </c>
      <c r="C115" s="10">
        <v>43436</v>
      </c>
      <c r="D115" t="s">
        <v>66</v>
      </c>
      <c r="E115" t="s">
        <v>539</v>
      </c>
      <c r="F115">
        <v>1</v>
      </c>
      <c r="G115">
        <v>1</v>
      </c>
      <c r="H115" t="s">
        <v>194</v>
      </c>
      <c r="I115" t="s">
        <v>29</v>
      </c>
      <c r="L115">
        <v>2</v>
      </c>
      <c r="M115">
        <v>15.032999999999999</v>
      </c>
      <c r="N115" s="35">
        <f t="shared" si="3"/>
        <v>47.894631810017962</v>
      </c>
    </row>
    <row r="116" spans="1:14" x14ac:dyDescent="0.35">
      <c r="A116" t="s">
        <v>217</v>
      </c>
      <c r="B116">
        <v>2018</v>
      </c>
      <c r="C116" s="10">
        <v>43436</v>
      </c>
      <c r="D116" t="s">
        <v>66</v>
      </c>
      <c r="E116" t="s">
        <v>539</v>
      </c>
      <c r="F116">
        <v>1</v>
      </c>
      <c r="G116">
        <v>2</v>
      </c>
      <c r="H116" t="s">
        <v>96</v>
      </c>
      <c r="I116" t="s">
        <v>27</v>
      </c>
      <c r="K116">
        <v>3</v>
      </c>
      <c r="L116">
        <v>1</v>
      </c>
      <c r="M116">
        <v>10.25</v>
      </c>
      <c r="N116" s="35">
        <f t="shared" si="3"/>
        <v>70.243902439024396</v>
      </c>
    </row>
    <row r="117" spans="1:14" x14ac:dyDescent="0.35">
      <c r="A117" t="s">
        <v>217</v>
      </c>
      <c r="B117">
        <v>2018</v>
      </c>
      <c r="C117" s="10">
        <v>43436</v>
      </c>
      <c r="D117" t="s">
        <v>66</v>
      </c>
      <c r="E117" t="s">
        <v>539</v>
      </c>
      <c r="F117">
        <v>1</v>
      </c>
      <c r="G117">
        <v>2</v>
      </c>
      <c r="H117" t="s">
        <v>125</v>
      </c>
      <c r="I117" t="s">
        <v>75</v>
      </c>
      <c r="L117">
        <v>2</v>
      </c>
      <c r="M117">
        <v>10.289</v>
      </c>
      <c r="N117" s="35">
        <f t="shared" si="3"/>
        <v>69.977646029740498</v>
      </c>
    </row>
    <row r="118" spans="1:14" x14ac:dyDescent="0.35">
      <c r="A118" t="s">
        <v>217</v>
      </c>
      <c r="B118">
        <v>2018</v>
      </c>
      <c r="C118" s="10">
        <v>43436</v>
      </c>
      <c r="D118" t="s">
        <v>66</v>
      </c>
      <c r="E118" t="s">
        <v>539</v>
      </c>
      <c r="F118">
        <v>1</v>
      </c>
      <c r="G118">
        <v>3</v>
      </c>
      <c r="H118" t="s">
        <v>106</v>
      </c>
      <c r="I118" t="s">
        <v>102</v>
      </c>
      <c r="K118">
        <v>1</v>
      </c>
      <c r="L118">
        <v>1</v>
      </c>
      <c r="M118">
        <v>10.220000000000001</v>
      </c>
      <c r="N118" s="35">
        <f t="shared" si="3"/>
        <v>70.450097847358123</v>
      </c>
    </row>
    <row r="119" spans="1:14" x14ac:dyDescent="0.35">
      <c r="A119" t="s">
        <v>217</v>
      </c>
      <c r="B119">
        <v>2018</v>
      </c>
      <c r="C119" s="10">
        <v>43436</v>
      </c>
      <c r="D119" t="s">
        <v>66</v>
      </c>
      <c r="E119" t="s">
        <v>539</v>
      </c>
      <c r="F119">
        <v>1</v>
      </c>
      <c r="G119">
        <v>3</v>
      </c>
      <c r="H119" t="s">
        <v>197</v>
      </c>
      <c r="I119" t="s">
        <v>198</v>
      </c>
      <c r="L119">
        <v>2</v>
      </c>
      <c r="M119">
        <v>10.269</v>
      </c>
      <c r="N119" s="35">
        <f t="shared" si="3"/>
        <v>70.113935144609997</v>
      </c>
    </row>
    <row r="120" spans="1:14" x14ac:dyDescent="0.35">
      <c r="A120" t="s">
        <v>217</v>
      </c>
      <c r="B120">
        <v>2018</v>
      </c>
      <c r="C120" s="10">
        <v>43436</v>
      </c>
      <c r="D120" t="s">
        <v>66</v>
      </c>
      <c r="E120" t="s">
        <v>539</v>
      </c>
      <c r="F120">
        <v>1</v>
      </c>
      <c r="G120">
        <v>4</v>
      </c>
      <c r="H120" t="s">
        <v>954</v>
      </c>
      <c r="I120" t="s">
        <v>228</v>
      </c>
      <c r="K120">
        <v>2</v>
      </c>
      <c r="L120">
        <v>1</v>
      </c>
      <c r="M120">
        <v>10.271000000000001</v>
      </c>
      <c r="N120" s="35">
        <f t="shared" si="3"/>
        <v>70.100282348359457</v>
      </c>
    </row>
    <row r="121" spans="1:14" x14ac:dyDescent="0.35">
      <c r="A121" t="s">
        <v>217</v>
      </c>
      <c r="B121">
        <v>2018</v>
      </c>
      <c r="C121" s="10">
        <v>43436</v>
      </c>
      <c r="D121" t="s">
        <v>66</v>
      </c>
      <c r="E121" t="s">
        <v>539</v>
      </c>
      <c r="F121">
        <v>1</v>
      </c>
      <c r="G121">
        <v>4</v>
      </c>
      <c r="H121" t="s">
        <v>213</v>
      </c>
      <c r="I121" t="s">
        <v>42</v>
      </c>
      <c r="L121">
        <v>2</v>
      </c>
      <c r="M121">
        <v>10.307</v>
      </c>
      <c r="N121" s="35">
        <f t="shared" si="3"/>
        <v>69.855438051809443</v>
      </c>
    </row>
    <row r="122" spans="1:14" x14ac:dyDescent="0.35">
      <c r="A122" t="s">
        <v>217</v>
      </c>
      <c r="B122">
        <v>2018</v>
      </c>
      <c r="C122" s="10">
        <v>43436</v>
      </c>
      <c r="D122" t="s">
        <v>66</v>
      </c>
      <c r="E122" t="s">
        <v>539</v>
      </c>
      <c r="F122">
        <v>2</v>
      </c>
      <c r="G122">
        <v>1</v>
      </c>
      <c r="H122" t="s">
        <v>202</v>
      </c>
      <c r="I122" t="s">
        <v>46</v>
      </c>
      <c r="K122">
        <v>4</v>
      </c>
      <c r="L122">
        <v>1</v>
      </c>
      <c r="M122">
        <v>10.09</v>
      </c>
      <c r="N122" s="35">
        <f t="shared" si="3"/>
        <v>71.357779980178393</v>
      </c>
    </row>
    <row r="123" spans="1:14" x14ac:dyDescent="0.35">
      <c r="A123" t="s">
        <v>217</v>
      </c>
      <c r="B123">
        <v>2018</v>
      </c>
      <c r="C123" s="10">
        <v>43436</v>
      </c>
      <c r="D123" t="s">
        <v>66</v>
      </c>
      <c r="E123" t="s">
        <v>539</v>
      </c>
      <c r="F123">
        <v>2</v>
      </c>
      <c r="G123">
        <v>1</v>
      </c>
      <c r="H123" t="s">
        <v>194</v>
      </c>
      <c r="I123" t="s">
        <v>29</v>
      </c>
      <c r="L123">
        <v>2</v>
      </c>
      <c r="M123">
        <v>10.180999999999999</v>
      </c>
      <c r="N123" s="35">
        <f t="shared" si="3"/>
        <v>70.719968568902857</v>
      </c>
    </row>
    <row r="124" spans="1:14" x14ac:dyDescent="0.35">
      <c r="A124" t="s">
        <v>217</v>
      </c>
      <c r="B124">
        <v>2018</v>
      </c>
      <c r="C124" s="10">
        <v>43436</v>
      </c>
      <c r="D124" t="s">
        <v>66</v>
      </c>
      <c r="E124" t="s">
        <v>539</v>
      </c>
      <c r="F124">
        <v>2</v>
      </c>
      <c r="G124">
        <v>2</v>
      </c>
      <c r="H124" t="s">
        <v>96</v>
      </c>
      <c r="I124" t="s">
        <v>27</v>
      </c>
      <c r="K124">
        <v>3</v>
      </c>
      <c r="L124">
        <v>1</v>
      </c>
      <c r="M124">
        <v>10.295</v>
      </c>
      <c r="N124" s="35">
        <f t="shared" si="3"/>
        <v>69.936862554638168</v>
      </c>
    </row>
    <row r="125" spans="1:14" x14ac:dyDescent="0.35">
      <c r="A125" t="s">
        <v>217</v>
      </c>
      <c r="B125">
        <v>2018</v>
      </c>
      <c r="C125" s="10">
        <v>43436</v>
      </c>
      <c r="D125" t="s">
        <v>66</v>
      </c>
      <c r="E125" t="s">
        <v>539</v>
      </c>
      <c r="F125">
        <v>2</v>
      </c>
      <c r="G125">
        <v>2</v>
      </c>
      <c r="H125" t="s">
        <v>125</v>
      </c>
      <c r="I125" t="s">
        <v>75</v>
      </c>
      <c r="L125">
        <v>2</v>
      </c>
      <c r="M125">
        <v>10.343</v>
      </c>
      <c r="N125" s="35">
        <f t="shared" si="3"/>
        <v>69.612298172677171</v>
      </c>
    </row>
    <row r="126" spans="1:14" x14ac:dyDescent="0.35">
      <c r="A126" t="s">
        <v>217</v>
      </c>
      <c r="B126">
        <v>2018</v>
      </c>
      <c r="C126" s="10">
        <v>43436</v>
      </c>
      <c r="D126" t="s">
        <v>66</v>
      </c>
      <c r="E126" t="s">
        <v>539</v>
      </c>
      <c r="F126">
        <v>2</v>
      </c>
      <c r="G126">
        <v>3</v>
      </c>
      <c r="H126" t="s">
        <v>106</v>
      </c>
      <c r="I126" t="s">
        <v>102</v>
      </c>
      <c r="K126">
        <v>1</v>
      </c>
      <c r="L126">
        <v>1</v>
      </c>
      <c r="M126">
        <v>10.16</v>
      </c>
      <c r="N126" s="35">
        <f t="shared" si="3"/>
        <v>70.866141732283467</v>
      </c>
    </row>
    <row r="127" spans="1:14" x14ac:dyDescent="0.35">
      <c r="A127" t="s">
        <v>217</v>
      </c>
      <c r="B127">
        <v>2018</v>
      </c>
      <c r="C127" s="10">
        <v>43436</v>
      </c>
      <c r="D127" t="s">
        <v>66</v>
      </c>
      <c r="E127" t="s">
        <v>539</v>
      </c>
      <c r="F127">
        <v>2</v>
      </c>
      <c r="G127">
        <v>3</v>
      </c>
      <c r="H127" t="s">
        <v>197</v>
      </c>
      <c r="I127" t="s">
        <v>198</v>
      </c>
      <c r="L127">
        <v>2</v>
      </c>
      <c r="M127">
        <v>10.608000000000001</v>
      </c>
      <c r="N127" s="35">
        <f t="shared" si="3"/>
        <v>67.873303167420815</v>
      </c>
    </row>
    <row r="128" spans="1:14" x14ac:dyDescent="0.35">
      <c r="A128" t="s">
        <v>217</v>
      </c>
      <c r="B128">
        <v>2018</v>
      </c>
      <c r="C128" s="10">
        <v>43436</v>
      </c>
      <c r="D128" t="s">
        <v>66</v>
      </c>
      <c r="E128" t="s">
        <v>539</v>
      </c>
      <c r="F128">
        <v>2</v>
      </c>
      <c r="G128">
        <v>4</v>
      </c>
      <c r="H128" t="s">
        <v>954</v>
      </c>
      <c r="I128" t="s">
        <v>228</v>
      </c>
      <c r="K128">
        <v>2</v>
      </c>
      <c r="L128">
        <v>1</v>
      </c>
      <c r="M128">
        <v>10.178000000000001</v>
      </c>
      <c r="N128" s="35">
        <f t="shared" si="3"/>
        <v>70.74081351935547</v>
      </c>
    </row>
    <row r="129" spans="1:14" x14ac:dyDescent="0.35">
      <c r="A129" t="s">
        <v>217</v>
      </c>
      <c r="B129">
        <v>2018</v>
      </c>
      <c r="C129" s="10">
        <v>43436</v>
      </c>
      <c r="D129" t="s">
        <v>66</v>
      </c>
      <c r="E129" t="s">
        <v>539</v>
      </c>
      <c r="F129">
        <v>2</v>
      </c>
      <c r="G129">
        <v>4</v>
      </c>
      <c r="H129" t="s">
        <v>213</v>
      </c>
      <c r="I129" t="s">
        <v>42</v>
      </c>
      <c r="L129">
        <v>2</v>
      </c>
      <c r="M129">
        <v>10.222</v>
      </c>
      <c r="N129" s="35">
        <f t="shared" si="3"/>
        <v>70.43631383290942</v>
      </c>
    </row>
    <row r="130" spans="1:14" x14ac:dyDescent="0.35">
      <c r="A130" t="s">
        <v>217</v>
      </c>
      <c r="B130">
        <v>2018</v>
      </c>
      <c r="C130" s="10">
        <v>43436</v>
      </c>
      <c r="D130" t="s">
        <v>66</v>
      </c>
      <c r="E130" t="s">
        <v>540</v>
      </c>
      <c r="F130">
        <v>1</v>
      </c>
      <c r="G130">
        <v>1</v>
      </c>
      <c r="H130" t="s">
        <v>954</v>
      </c>
      <c r="I130" t="s">
        <v>228</v>
      </c>
      <c r="K130">
        <v>2</v>
      </c>
      <c r="L130">
        <v>1</v>
      </c>
      <c r="M130">
        <v>10.295999999999999</v>
      </c>
      <c r="N130" s="35">
        <f t="shared" si="3"/>
        <v>69.930069930069934</v>
      </c>
    </row>
    <row r="131" spans="1:14" x14ac:dyDescent="0.35">
      <c r="A131" t="s">
        <v>217</v>
      </c>
      <c r="B131">
        <v>2018</v>
      </c>
      <c r="C131" s="10">
        <v>43436</v>
      </c>
      <c r="D131" t="s">
        <v>66</v>
      </c>
      <c r="E131" t="s">
        <v>540</v>
      </c>
      <c r="F131">
        <v>1</v>
      </c>
      <c r="G131">
        <v>1</v>
      </c>
      <c r="H131" t="s">
        <v>202</v>
      </c>
      <c r="I131" t="s">
        <v>46</v>
      </c>
      <c r="K131">
        <v>4</v>
      </c>
      <c r="L131">
        <v>2</v>
      </c>
      <c r="M131">
        <v>10.439</v>
      </c>
      <c r="N131" s="35">
        <f t="shared" si="3"/>
        <v>68.972123766644316</v>
      </c>
    </row>
    <row r="132" spans="1:14" x14ac:dyDescent="0.35">
      <c r="A132" t="s">
        <v>217</v>
      </c>
      <c r="B132">
        <v>2018</v>
      </c>
      <c r="C132" s="10">
        <v>43436</v>
      </c>
      <c r="D132" t="s">
        <v>66</v>
      </c>
      <c r="E132" t="s">
        <v>540</v>
      </c>
      <c r="F132">
        <v>1</v>
      </c>
      <c r="G132">
        <v>2</v>
      </c>
      <c r="H132" t="s">
        <v>106</v>
      </c>
      <c r="I132" t="s">
        <v>102</v>
      </c>
      <c r="K132">
        <v>1</v>
      </c>
      <c r="L132">
        <v>1</v>
      </c>
      <c r="M132">
        <v>10.220000000000001</v>
      </c>
      <c r="N132" s="35">
        <f t="shared" si="3"/>
        <v>70.450097847358123</v>
      </c>
    </row>
    <row r="133" spans="1:14" x14ac:dyDescent="0.35">
      <c r="A133" t="s">
        <v>217</v>
      </c>
      <c r="B133">
        <v>2018</v>
      </c>
      <c r="C133" s="10">
        <v>43436</v>
      </c>
      <c r="D133" t="s">
        <v>66</v>
      </c>
      <c r="E133" t="s">
        <v>540</v>
      </c>
      <c r="F133">
        <v>1</v>
      </c>
      <c r="G133">
        <v>2</v>
      </c>
      <c r="H133" t="s">
        <v>96</v>
      </c>
      <c r="I133" t="s">
        <v>27</v>
      </c>
      <c r="K133">
        <v>3</v>
      </c>
      <c r="L133">
        <v>2</v>
      </c>
      <c r="M133">
        <v>10.305999999999999</v>
      </c>
      <c r="N133" s="35">
        <f t="shared" si="3"/>
        <v>69.862216184746757</v>
      </c>
    </row>
    <row r="134" spans="1:14" x14ac:dyDescent="0.35">
      <c r="A134" t="s">
        <v>217</v>
      </c>
      <c r="B134">
        <v>2018</v>
      </c>
      <c r="C134" s="10">
        <v>43436</v>
      </c>
      <c r="D134" t="s">
        <v>66</v>
      </c>
      <c r="E134" t="s">
        <v>540</v>
      </c>
      <c r="F134">
        <v>2</v>
      </c>
      <c r="G134">
        <v>1</v>
      </c>
      <c r="H134" t="s">
        <v>954</v>
      </c>
      <c r="I134" t="s">
        <v>228</v>
      </c>
      <c r="K134">
        <v>2</v>
      </c>
      <c r="L134">
        <v>1</v>
      </c>
      <c r="M134">
        <v>10.446</v>
      </c>
      <c r="N134" s="35">
        <f t="shared" si="3"/>
        <v>68.925904652498559</v>
      </c>
    </row>
    <row r="135" spans="1:14" x14ac:dyDescent="0.35">
      <c r="A135" t="s">
        <v>217</v>
      </c>
      <c r="B135">
        <v>2018</v>
      </c>
      <c r="C135" s="10">
        <v>43436</v>
      </c>
      <c r="D135" t="s">
        <v>66</v>
      </c>
      <c r="E135" t="s">
        <v>540</v>
      </c>
      <c r="F135">
        <v>2</v>
      </c>
      <c r="G135">
        <v>1</v>
      </c>
      <c r="H135" t="s">
        <v>202</v>
      </c>
      <c r="I135" t="s">
        <v>46</v>
      </c>
      <c r="K135">
        <v>4</v>
      </c>
      <c r="L135">
        <v>2</v>
      </c>
      <c r="M135">
        <v>10.664</v>
      </c>
      <c r="N135" s="35">
        <f t="shared" si="3"/>
        <v>67.516879219804949</v>
      </c>
    </row>
    <row r="136" spans="1:14" x14ac:dyDescent="0.35">
      <c r="A136" t="s">
        <v>217</v>
      </c>
      <c r="B136">
        <v>2018</v>
      </c>
      <c r="C136" s="10">
        <v>43436</v>
      </c>
      <c r="D136" t="s">
        <v>66</v>
      </c>
      <c r="E136" t="s">
        <v>540</v>
      </c>
      <c r="F136">
        <v>2</v>
      </c>
      <c r="G136">
        <v>2</v>
      </c>
      <c r="H136" t="s">
        <v>106</v>
      </c>
      <c r="I136" t="s">
        <v>102</v>
      </c>
      <c r="K136">
        <v>1</v>
      </c>
      <c r="L136">
        <v>2</v>
      </c>
      <c r="M136">
        <v>10.321</v>
      </c>
      <c r="N136" s="35">
        <f t="shared" si="3"/>
        <v>69.760682104447241</v>
      </c>
    </row>
    <row r="137" spans="1:14" x14ac:dyDescent="0.35">
      <c r="A137" t="s">
        <v>217</v>
      </c>
      <c r="B137">
        <v>2018</v>
      </c>
      <c r="C137" s="10">
        <v>43436</v>
      </c>
      <c r="D137" t="s">
        <v>66</v>
      </c>
      <c r="E137" t="s">
        <v>540</v>
      </c>
      <c r="F137">
        <v>2</v>
      </c>
      <c r="G137">
        <v>2</v>
      </c>
      <c r="H137" t="s">
        <v>96</v>
      </c>
      <c r="I137" t="s">
        <v>27</v>
      </c>
      <c r="K137">
        <v>3</v>
      </c>
      <c r="L137">
        <v>1</v>
      </c>
      <c r="M137">
        <v>10.316000000000001</v>
      </c>
      <c r="N137" s="35">
        <f t="shared" si="3"/>
        <v>69.794493989918564</v>
      </c>
    </row>
    <row r="138" spans="1:14" x14ac:dyDescent="0.35">
      <c r="A138" t="s">
        <v>217</v>
      </c>
      <c r="B138">
        <v>2018</v>
      </c>
      <c r="C138" s="10">
        <v>43436</v>
      </c>
      <c r="D138" t="s">
        <v>66</v>
      </c>
      <c r="E138" t="s">
        <v>540</v>
      </c>
      <c r="F138">
        <v>3</v>
      </c>
      <c r="G138">
        <v>2</v>
      </c>
      <c r="H138" t="s">
        <v>106</v>
      </c>
      <c r="I138" t="s">
        <v>102</v>
      </c>
      <c r="K138">
        <v>1</v>
      </c>
      <c r="L138">
        <v>1</v>
      </c>
      <c r="M138">
        <v>10.163</v>
      </c>
      <c r="N138" s="35">
        <f t="shared" si="3"/>
        <v>70.845222867263601</v>
      </c>
    </row>
    <row r="139" spans="1:14" x14ac:dyDescent="0.35">
      <c r="A139" t="s">
        <v>217</v>
      </c>
      <c r="B139">
        <v>2018</v>
      </c>
      <c r="C139" s="10">
        <v>43436</v>
      </c>
      <c r="D139" t="s">
        <v>66</v>
      </c>
      <c r="E139" t="s">
        <v>540</v>
      </c>
      <c r="F139">
        <v>3</v>
      </c>
      <c r="G139">
        <v>2</v>
      </c>
      <c r="H139" t="s">
        <v>96</v>
      </c>
      <c r="I139" t="s">
        <v>27</v>
      </c>
      <c r="K139">
        <v>3</v>
      </c>
      <c r="L139">
        <v>2</v>
      </c>
      <c r="M139">
        <v>10.198</v>
      </c>
      <c r="N139" s="35">
        <f t="shared" si="3"/>
        <v>70.602078838988035</v>
      </c>
    </row>
    <row r="140" spans="1:14" x14ac:dyDescent="0.35">
      <c r="A140" t="s">
        <v>217</v>
      </c>
      <c r="B140">
        <v>2018</v>
      </c>
      <c r="C140" s="10">
        <v>43436</v>
      </c>
      <c r="D140" t="s">
        <v>66</v>
      </c>
      <c r="E140" t="s">
        <v>64</v>
      </c>
      <c r="F140">
        <v>1</v>
      </c>
      <c r="G140" t="s">
        <v>541</v>
      </c>
      <c r="H140" t="s">
        <v>106</v>
      </c>
      <c r="I140" t="s">
        <v>102</v>
      </c>
      <c r="K140">
        <v>1</v>
      </c>
      <c r="L140">
        <v>1</v>
      </c>
      <c r="M140">
        <v>10.223000000000001</v>
      </c>
      <c r="N140" s="35">
        <f t="shared" si="3"/>
        <v>70.429423848185465</v>
      </c>
    </row>
    <row r="141" spans="1:14" x14ac:dyDescent="0.35">
      <c r="A141" t="s">
        <v>217</v>
      </c>
      <c r="B141">
        <v>2018</v>
      </c>
      <c r="C141" s="10">
        <v>43436</v>
      </c>
      <c r="D141" t="s">
        <v>66</v>
      </c>
      <c r="E141" t="s">
        <v>64</v>
      </c>
      <c r="F141">
        <v>1</v>
      </c>
      <c r="G141" t="s">
        <v>541</v>
      </c>
      <c r="H141" t="s">
        <v>954</v>
      </c>
      <c r="I141" t="s">
        <v>228</v>
      </c>
      <c r="K141">
        <v>2</v>
      </c>
      <c r="L141">
        <v>2</v>
      </c>
      <c r="M141">
        <v>10.255000000000001</v>
      </c>
      <c r="N141" s="35">
        <f t="shared" si="3"/>
        <v>70.209653827401269</v>
      </c>
    </row>
    <row r="142" spans="1:14" x14ac:dyDescent="0.35">
      <c r="A142" t="s">
        <v>217</v>
      </c>
      <c r="B142">
        <v>2018</v>
      </c>
      <c r="C142" s="10">
        <v>43436</v>
      </c>
      <c r="D142" t="s">
        <v>66</v>
      </c>
      <c r="E142" t="s">
        <v>64</v>
      </c>
      <c r="F142">
        <v>1</v>
      </c>
      <c r="G142" t="s">
        <v>542</v>
      </c>
      <c r="H142" t="s">
        <v>96</v>
      </c>
      <c r="I142" t="s">
        <v>27</v>
      </c>
      <c r="K142">
        <v>3</v>
      </c>
      <c r="L142">
        <v>1</v>
      </c>
      <c r="M142">
        <v>10.419</v>
      </c>
      <c r="N142" s="35">
        <f t="shared" si="3"/>
        <v>69.104520587388421</v>
      </c>
    </row>
    <row r="143" spans="1:14" x14ac:dyDescent="0.35">
      <c r="A143" t="s">
        <v>217</v>
      </c>
      <c r="B143">
        <v>2018</v>
      </c>
      <c r="C143" s="10">
        <v>43436</v>
      </c>
      <c r="D143" t="s">
        <v>66</v>
      </c>
      <c r="E143" t="s">
        <v>64</v>
      </c>
      <c r="F143">
        <v>1</v>
      </c>
      <c r="G143" t="s">
        <v>542</v>
      </c>
      <c r="H143" t="s">
        <v>202</v>
      </c>
      <c r="I143" t="s">
        <v>46</v>
      </c>
      <c r="K143">
        <v>4</v>
      </c>
      <c r="L143">
        <v>2</v>
      </c>
      <c r="M143">
        <v>10.459</v>
      </c>
      <c r="N143" s="35">
        <f t="shared" si="3"/>
        <v>68.840233291901711</v>
      </c>
    </row>
    <row r="144" spans="1:14" x14ac:dyDescent="0.35">
      <c r="A144" t="s">
        <v>217</v>
      </c>
      <c r="B144">
        <v>2018</v>
      </c>
      <c r="C144" s="10">
        <v>43436</v>
      </c>
      <c r="D144" t="s">
        <v>66</v>
      </c>
      <c r="E144" t="s">
        <v>64</v>
      </c>
      <c r="F144">
        <v>2</v>
      </c>
      <c r="G144" t="s">
        <v>541</v>
      </c>
      <c r="H144" t="s">
        <v>106</v>
      </c>
      <c r="I144" t="s">
        <v>102</v>
      </c>
      <c r="K144">
        <v>1</v>
      </c>
      <c r="L144">
        <v>1</v>
      </c>
      <c r="M144">
        <v>10.433</v>
      </c>
      <c r="N144" s="35">
        <f t="shared" si="3"/>
        <v>69.011789514041979</v>
      </c>
    </row>
    <row r="145" spans="1:14" x14ac:dyDescent="0.35">
      <c r="A145" t="s">
        <v>217</v>
      </c>
      <c r="B145">
        <v>2018</v>
      </c>
      <c r="C145" s="10">
        <v>43436</v>
      </c>
      <c r="D145" t="s">
        <v>66</v>
      </c>
      <c r="E145" t="s">
        <v>64</v>
      </c>
      <c r="F145">
        <v>2</v>
      </c>
      <c r="G145" t="s">
        <v>541</v>
      </c>
      <c r="H145" t="s">
        <v>954</v>
      </c>
      <c r="I145" t="s">
        <v>228</v>
      </c>
      <c r="K145">
        <v>2</v>
      </c>
      <c r="L145">
        <v>2</v>
      </c>
      <c r="M145">
        <v>10.465</v>
      </c>
      <c r="N145" s="35">
        <f t="shared" si="3"/>
        <v>68.800764452938367</v>
      </c>
    </row>
    <row r="146" spans="1:14" x14ac:dyDescent="0.35">
      <c r="A146" t="s">
        <v>217</v>
      </c>
      <c r="B146">
        <v>2018</v>
      </c>
      <c r="C146" s="10">
        <v>43436</v>
      </c>
      <c r="D146" t="s">
        <v>66</v>
      </c>
      <c r="E146" t="s">
        <v>64</v>
      </c>
      <c r="F146">
        <v>2</v>
      </c>
      <c r="G146" t="s">
        <v>542</v>
      </c>
      <c r="H146" t="s">
        <v>96</v>
      </c>
      <c r="I146" t="s">
        <v>27</v>
      </c>
      <c r="K146">
        <v>3</v>
      </c>
      <c r="L146">
        <v>1</v>
      </c>
      <c r="M146">
        <v>10.381</v>
      </c>
      <c r="N146" s="35">
        <f t="shared" si="3"/>
        <v>69.357480011559574</v>
      </c>
    </row>
    <row r="147" spans="1:14" x14ac:dyDescent="0.35">
      <c r="A147" t="s">
        <v>217</v>
      </c>
      <c r="B147">
        <v>2018</v>
      </c>
      <c r="C147" s="10">
        <v>43436</v>
      </c>
      <c r="D147" t="s">
        <v>66</v>
      </c>
      <c r="E147" t="s">
        <v>64</v>
      </c>
      <c r="F147">
        <v>2</v>
      </c>
      <c r="G147" t="s">
        <v>542</v>
      </c>
      <c r="H147" t="s">
        <v>202</v>
      </c>
      <c r="I147" t="s">
        <v>46</v>
      </c>
      <c r="K147">
        <v>4</v>
      </c>
      <c r="L147">
        <v>2</v>
      </c>
      <c r="M147">
        <v>10.614000000000001</v>
      </c>
      <c r="N147" s="35">
        <f t="shared" si="3"/>
        <v>67.834934991520626</v>
      </c>
    </row>
    <row r="148" spans="1:14" x14ac:dyDescent="0.35">
      <c r="A148" t="s">
        <v>288</v>
      </c>
      <c r="B148">
        <v>2018</v>
      </c>
      <c r="C148" s="10">
        <v>43450</v>
      </c>
      <c r="D148" t="s">
        <v>66</v>
      </c>
      <c r="E148" t="s">
        <v>535</v>
      </c>
      <c r="F148">
        <v>1</v>
      </c>
      <c r="G148">
        <v>1</v>
      </c>
      <c r="H148" t="s">
        <v>112</v>
      </c>
      <c r="I148" t="s">
        <v>75</v>
      </c>
      <c r="K148">
        <v>4</v>
      </c>
      <c r="L148">
        <v>1</v>
      </c>
      <c r="M148">
        <v>10.236000000000001</v>
      </c>
      <c r="N148" s="35">
        <f t="shared" si="3"/>
        <v>70.339976553341145</v>
      </c>
    </row>
    <row r="149" spans="1:14" x14ac:dyDescent="0.35">
      <c r="A149" t="s">
        <v>288</v>
      </c>
      <c r="B149">
        <v>2018</v>
      </c>
      <c r="C149" s="10">
        <v>43450</v>
      </c>
      <c r="D149" t="s">
        <v>66</v>
      </c>
      <c r="E149" t="s">
        <v>535</v>
      </c>
      <c r="F149">
        <v>1</v>
      </c>
      <c r="G149">
        <v>1</v>
      </c>
      <c r="H149" t="s">
        <v>59</v>
      </c>
      <c r="I149" t="s">
        <v>37</v>
      </c>
      <c r="K149">
        <v>28</v>
      </c>
      <c r="L149">
        <v>2</v>
      </c>
      <c r="M149">
        <v>10.558999999999999</v>
      </c>
      <c r="N149" s="35">
        <f t="shared" si="3"/>
        <v>68.188275404867895</v>
      </c>
    </row>
    <row r="150" spans="1:14" x14ac:dyDescent="0.35">
      <c r="A150" t="s">
        <v>288</v>
      </c>
      <c r="B150">
        <v>2018</v>
      </c>
      <c r="C150" s="10">
        <v>43450</v>
      </c>
      <c r="D150" t="s">
        <v>66</v>
      </c>
      <c r="E150" t="s">
        <v>535</v>
      </c>
      <c r="F150">
        <v>1</v>
      </c>
      <c r="G150">
        <v>2</v>
      </c>
      <c r="H150" t="s">
        <v>755</v>
      </c>
      <c r="I150" t="s">
        <v>109</v>
      </c>
      <c r="K150">
        <v>6</v>
      </c>
      <c r="L150">
        <v>1</v>
      </c>
      <c r="M150">
        <v>10.444000000000001</v>
      </c>
      <c r="N150" s="35">
        <f t="shared" si="3"/>
        <v>68.939103791650709</v>
      </c>
    </row>
    <row r="151" spans="1:14" x14ac:dyDescent="0.35">
      <c r="A151" t="s">
        <v>288</v>
      </c>
      <c r="B151">
        <v>2018</v>
      </c>
      <c r="C151" s="10">
        <v>43450</v>
      </c>
      <c r="D151" t="s">
        <v>66</v>
      </c>
      <c r="E151" t="s">
        <v>535</v>
      </c>
      <c r="F151">
        <v>1</v>
      </c>
      <c r="G151">
        <v>2</v>
      </c>
      <c r="H151" t="s">
        <v>215</v>
      </c>
      <c r="I151" t="s">
        <v>216</v>
      </c>
      <c r="K151">
        <v>27</v>
      </c>
      <c r="L151">
        <v>2</v>
      </c>
      <c r="M151">
        <v>11.048</v>
      </c>
      <c r="N151" s="35">
        <f t="shared" si="3"/>
        <v>65.170166545981175</v>
      </c>
    </row>
    <row r="152" spans="1:14" x14ac:dyDescent="0.35">
      <c r="A152" t="s">
        <v>288</v>
      </c>
      <c r="B152">
        <v>2018</v>
      </c>
      <c r="C152" s="10">
        <v>43450</v>
      </c>
      <c r="D152" t="s">
        <v>66</v>
      </c>
      <c r="E152" t="s">
        <v>535</v>
      </c>
      <c r="F152">
        <v>1</v>
      </c>
      <c r="G152">
        <v>3</v>
      </c>
      <c r="H152" t="s">
        <v>311</v>
      </c>
      <c r="I152" t="s">
        <v>113</v>
      </c>
      <c r="K152">
        <v>7</v>
      </c>
      <c r="L152">
        <v>1</v>
      </c>
      <c r="M152">
        <v>10.259</v>
      </c>
      <c r="N152" s="35">
        <f t="shared" si="3"/>
        <v>70.182278974558926</v>
      </c>
    </row>
    <row r="153" spans="1:14" x14ac:dyDescent="0.35">
      <c r="A153" t="s">
        <v>288</v>
      </c>
      <c r="B153">
        <v>2018</v>
      </c>
      <c r="C153" s="10">
        <v>43450</v>
      </c>
      <c r="D153" t="s">
        <v>66</v>
      </c>
      <c r="E153" t="s">
        <v>535</v>
      </c>
      <c r="F153">
        <v>1</v>
      </c>
      <c r="G153">
        <v>3</v>
      </c>
      <c r="H153" t="s">
        <v>377</v>
      </c>
      <c r="I153" t="s">
        <v>198</v>
      </c>
      <c r="K153">
        <v>26</v>
      </c>
      <c r="L153">
        <v>2</v>
      </c>
      <c r="M153">
        <v>10.738</v>
      </c>
      <c r="N153" s="35">
        <f t="shared" si="3"/>
        <v>67.051592475321286</v>
      </c>
    </row>
    <row r="154" spans="1:14" x14ac:dyDescent="0.35">
      <c r="A154" t="s">
        <v>288</v>
      </c>
      <c r="B154">
        <v>2018</v>
      </c>
      <c r="C154" s="10">
        <v>43450</v>
      </c>
      <c r="D154" t="s">
        <v>66</v>
      </c>
      <c r="E154" t="s">
        <v>535</v>
      </c>
      <c r="F154">
        <v>1</v>
      </c>
      <c r="G154">
        <v>4</v>
      </c>
      <c r="H154" t="s">
        <v>202</v>
      </c>
      <c r="I154" t="s">
        <v>46</v>
      </c>
      <c r="K154">
        <v>8</v>
      </c>
      <c r="L154">
        <v>1</v>
      </c>
      <c r="M154">
        <v>10.599</v>
      </c>
      <c r="N154" s="35">
        <f t="shared" si="3"/>
        <v>67.93093688083782</v>
      </c>
    </row>
    <row r="155" spans="1:14" x14ac:dyDescent="0.35">
      <c r="A155" t="s">
        <v>288</v>
      </c>
      <c r="B155">
        <v>2018</v>
      </c>
      <c r="C155" s="10">
        <v>43450</v>
      </c>
      <c r="D155" t="s">
        <v>66</v>
      </c>
      <c r="E155" t="s">
        <v>535</v>
      </c>
      <c r="F155">
        <v>1</v>
      </c>
      <c r="G155">
        <v>4</v>
      </c>
      <c r="H155" t="s">
        <v>289</v>
      </c>
      <c r="I155" t="s">
        <v>207</v>
      </c>
      <c r="K155">
        <v>25</v>
      </c>
      <c r="L155">
        <v>2</v>
      </c>
      <c r="M155">
        <v>10.673</v>
      </c>
      <c r="N155" s="35">
        <f t="shared" si="3"/>
        <v>67.459945657266005</v>
      </c>
    </row>
    <row r="156" spans="1:14" x14ac:dyDescent="0.35">
      <c r="A156" t="s">
        <v>288</v>
      </c>
      <c r="B156">
        <v>2018</v>
      </c>
      <c r="C156" s="10">
        <v>43450</v>
      </c>
      <c r="D156" t="s">
        <v>66</v>
      </c>
      <c r="E156" t="s">
        <v>535</v>
      </c>
      <c r="F156">
        <v>1</v>
      </c>
      <c r="G156">
        <v>5</v>
      </c>
      <c r="H156" t="s">
        <v>192</v>
      </c>
      <c r="I156" t="s">
        <v>113</v>
      </c>
      <c r="K156">
        <v>9</v>
      </c>
      <c r="L156">
        <v>1</v>
      </c>
      <c r="M156">
        <v>10.609</v>
      </c>
      <c r="N156" s="35">
        <f t="shared" si="3"/>
        <v>67.86690545763031</v>
      </c>
    </row>
    <row r="157" spans="1:14" x14ac:dyDescent="0.35">
      <c r="A157" t="s">
        <v>288</v>
      </c>
      <c r="B157">
        <v>2018</v>
      </c>
      <c r="C157" s="10">
        <v>43450</v>
      </c>
      <c r="D157" t="s">
        <v>66</v>
      </c>
      <c r="E157" t="s">
        <v>535</v>
      </c>
      <c r="F157">
        <v>1</v>
      </c>
      <c r="G157">
        <v>5</v>
      </c>
      <c r="H157" t="s">
        <v>93</v>
      </c>
      <c r="I157" t="s">
        <v>52</v>
      </c>
      <c r="K157">
        <v>24</v>
      </c>
      <c r="L157">
        <v>2</v>
      </c>
      <c r="M157">
        <v>12.157</v>
      </c>
      <c r="N157" s="35">
        <f t="shared" si="3"/>
        <v>59.225137780702475</v>
      </c>
    </row>
    <row r="158" spans="1:14" x14ac:dyDescent="0.35">
      <c r="A158" t="s">
        <v>288</v>
      </c>
      <c r="B158">
        <v>2018</v>
      </c>
      <c r="C158" s="10">
        <v>43450</v>
      </c>
      <c r="D158" t="s">
        <v>66</v>
      </c>
      <c r="E158" t="s">
        <v>535</v>
      </c>
      <c r="F158">
        <v>1</v>
      </c>
      <c r="G158">
        <v>6</v>
      </c>
      <c r="H158" t="s">
        <v>258</v>
      </c>
      <c r="I158" t="s">
        <v>256</v>
      </c>
      <c r="K158">
        <v>16</v>
      </c>
      <c r="L158">
        <v>1</v>
      </c>
      <c r="M158">
        <v>10.426</v>
      </c>
      <c r="N158" s="35">
        <f t="shared" si="3"/>
        <v>69.058123920966807</v>
      </c>
    </row>
    <row r="159" spans="1:14" x14ac:dyDescent="0.35">
      <c r="A159" t="s">
        <v>288</v>
      </c>
      <c r="B159">
        <v>2018</v>
      </c>
      <c r="C159" s="10">
        <v>43450</v>
      </c>
      <c r="D159" t="s">
        <v>66</v>
      </c>
      <c r="E159" t="s">
        <v>535</v>
      </c>
      <c r="F159">
        <v>1</v>
      </c>
      <c r="G159">
        <v>6</v>
      </c>
      <c r="H159" t="s">
        <v>219</v>
      </c>
      <c r="I159" t="s">
        <v>228</v>
      </c>
      <c r="K159">
        <v>17</v>
      </c>
      <c r="L159">
        <v>2</v>
      </c>
      <c r="M159">
        <v>10.429</v>
      </c>
      <c r="N159" s="35">
        <f t="shared" si="3"/>
        <v>69.038258701697188</v>
      </c>
    </row>
    <row r="160" spans="1:14" x14ac:dyDescent="0.35">
      <c r="A160" t="s">
        <v>288</v>
      </c>
      <c r="B160">
        <v>2018</v>
      </c>
      <c r="C160" s="10">
        <v>43450</v>
      </c>
      <c r="D160" t="s">
        <v>66</v>
      </c>
      <c r="E160" t="s">
        <v>535</v>
      </c>
      <c r="F160">
        <v>1</v>
      </c>
      <c r="G160">
        <v>7</v>
      </c>
      <c r="H160" t="s">
        <v>143</v>
      </c>
      <c r="I160" t="s">
        <v>95</v>
      </c>
      <c r="K160">
        <v>10</v>
      </c>
      <c r="L160">
        <v>1</v>
      </c>
      <c r="M160">
        <v>10.239000000000001</v>
      </c>
      <c r="N160" s="35">
        <f t="shared" si="3"/>
        <v>70.319367125695862</v>
      </c>
    </row>
    <row r="161" spans="1:14" x14ac:dyDescent="0.35">
      <c r="A161" t="s">
        <v>288</v>
      </c>
      <c r="B161">
        <v>2018</v>
      </c>
      <c r="C161" s="10">
        <v>43450</v>
      </c>
      <c r="D161" t="s">
        <v>66</v>
      </c>
      <c r="E161" t="s">
        <v>535</v>
      </c>
      <c r="F161">
        <v>1</v>
      </c>
      <c r="G161">
        <v>7</v>
      </c>
      <c r="H161" t="s">
        <v>756</v>
      </c>
      <c r="I161" t="s">
        <v>82</v>
      </c>
      <c r="K161">
        <v>23</v>
      </c>
      <c r="L161">
        <v>2</v>
      </c>
      <c r="M161">
        <v>10.52</v>
      </c>
      <c r="N161" s="35">
        <f t="shared" si="3"/>
        <v>68.441064638783274</v>
      </c>
    </row>
    <row r="162" spans="1:14" x14ac:dyDescent="0.35">
      <c r="A162" t="s">
        <v>288</v>
      </c>
      <c r="B162">
        <v>2018</v>
      </c>
      <c r="C162" s="10">
        <v>43450</v>
      </c>
      <c r="D162" t="s">
        <v>66</v>
      </c>
      <c r="E162" t="s">
        <v>535</v>
      </c>
      <c r="F162">
        <v>1</v>
      </c>
      <c r="G162">
        <v>8</v>
      </c>
      <c r="H162" t="s">
        <v>196</v>
      </c>
      <c r="I162" t="s">
        <v>52</v>
      </c>
      <c r="K162">
        <v>15</v>
      </c>
      <c r="L162">
        <v>1</v>
      </c>
      <c r="M162">
        <v>10.215999999999999</v>
      </c>
      <c r="N162" s="35">
        <f t="shared" ref="N162:N225" si="4">IF(M162="REL","REL",3.6*200/M162)</f>
        <v>70.477682067345341</v>
      </c>
    </row>
    <row r="163" spans="1:14" x14ac:dyDescent="0.35">
      <c r="A163" t="s">
        <v>288</v>
      </c>
      <c r="B163">
        <v>2018</v>
      </c>
      <c r="C163" s="10">
        <v>43450</v>
      </c>
      <c r="D163" t="s">
        <v>66</v>
      </c>
      <c r="E163" t="s">
        <v>535</v>
      </c>
      <c r="F163">
        <v>1</v>
      </c>
      <c r="G163">
        <v>8</v>
      </c>
      <c r="H163" t="s">
        <v>312</v>
      </c>
      <c r="I163" t="s">
        <v>104</v>
      </c>
      <c r="K163">
        <v>18</v>
      </c>
      <c r="L163">
        <v>2</v>
      </c>
      <c r="M163">
        <v>10.28</v>
      </c>
      <c r="N163" s="35">
        <f t="shared" si="4"/>
        <v>70.038910505836583</v>
      </c>
    </row>
    <row r="164" spans="1:14" x14ac:dyDescent="0.35">
      <c r="A164" t="s">
        <v>288</v>
      </c>
      <c r="B164">
        <v>2018</v>
      </c>
      <c r="C164" s="10">
        <v>43450</v>
      </c>
      <c r="D164" t="s">
        <v>66</v>
      </c>
      <c r="E164" t="s">
        <v>535</v>
      </c>
      <c r="F164">
        <v>1</v>
      </c>
      <c r="G164">
        <v>9</v>
      </c>
      <c r="H164" t="s">
        <v>100</v>
      </c>
      <c r="I164" t="s">
        <v>44</v>
      </c>
      <c r="K164">
        <v>14</v>
      </c>
      <c r="L164">
        <v>1</v>
      </c>
      <c r="M164">
        <v>10.365</v>
      </c>
      <c r="N164" s="35">
        <f t="shared" si="4"/>
        <v>69.464544138929085</v>
      </c>
    </row>
    <row r="165" spans="1:14" x14ac:dyDescent="0.35">
      <c r="A165" t="s">
        <v>288</v>
      </c>
      <c r="B165">
        <v>2018</v>
      </c>
      <c r="C165" s="10">
        <v>43450</v>
      </c>
      <c r="D165" t="s">
        <v>66</v>
      </c>
      <c r="E165" t="s">
        <v>535</v>
      </c>
      <c r="F165">
        <v>1</v>
      </c>
      <c r="G165">
        <v>9</v>
      </c>
      <c r="H165" t="s">
        <v>48</v>
      </c>
      <c r="I165" t="s">
        <v>27</v>
      </c>
      <c r="K165">
        <v>19</v>
      </c>
      <c r="L165">
        <v>2</v>
      </c>
      <c r="M165">
        <v>10.369</v>
      </c>
      <c r="N165" s="35">
        <f t="shared" si="4"/>
        <v>69.437747130870861</v>
      </c>
    </row>
    <row r="166" spans="1:14" x14ac:dyDescent="0.35">
      <c r="A166" t="s">
        <v>288</v>
      </c>
      <c r="B166">
        <v>2018</v>
      </c>
      <c r="C166" s="10">
        <v>43450</v>
      </c>
      <c r="D166" t="s">
        <v>66</v>
      </c>
      <c r="E166" t="s">
        <v>535</v>
      </c>
      <c r="F166">
        <v>1</v>
      </c>
      <c r="G166">
        <v>10</v>
      </c>
      <c r="H166" t="s">
        <v>26</v>
      </c>
      <c r="I166" t="s">
        <v>27</v>
      </c>
      <c r="K166">
        <v>13</v>
      </c>
      <c r="L166">
        <v>1</v>
      </c>
      <c r="M166">
        <v>10.378</v>
      </c>
      <c r="N166" s="35">
        <f t="shared" si="4"/>
        <v>69.377529389092317</v>
      </c>
    </row>
    <row r="167" spans="1:14" x14ac:dyDescent="0.35">
      <c r="A167" t="s">
        <v>288</v>
      </c>
      <c r="B167">
        <v>2018</v>
      </c>
      <c r="C167" s="10">
        <v>43450</v>
      </c>
      <c r="D167" t="s">
        <v>66</v>
      </c>
      <c r="E167" t="s">
        <v>535</v>
      </c>
      <c r="F167">
        <v>1</v>
      </c>
      <c r="G167">
        <v>10</v>
      </c>
      <c r="H167" t="s">
        <v>183</v>
      </c>
      <c r="I167" t="s">
        <v>33</v>
      </c>
      <c r="K167">
        <v>20</v>
      </c>
      <c r="L167">
        <v>2</v>
      </c>
      <c r="M167">
        <v>10.382</v>
      </c>
      <c r="N167" s="35">
        <f t="shared" si="4"/>
        <v>69.35079946060489</v>
      </c>
    </row>
    <row r="168" spans="1:14" x14ac:dyDescent="0.35">
      <c r="A168" t="s">
        <v>288</v>
      </c>
      <c r="B168">
        <v>2018</v>
      </c>
      <c r="C168" s="10">
        <v>43450</v>
      </c>
      <c r="D168" t="s">
        <v>66</v>
      </c>
      <c r="E168" t="s">
        <v>535</v>
      </c>
      <c r="F168">
        <v>1</v>
      </c>
      <c r="G168">
        <v>11</v>
      </c>
      <c r="H168" t="s">
        <v>953</v>
      </c>
      <c r="I168" t="s">
        <v>29</v>
      </c>
      <c r="K168">
        <v>11</v>
      </c>
      <c r="L168">
        <v>1</v>
      </c>
      <c r="M168">
        <v>10.356999999999999</v>
      </c>
      <c r="N168" s="35">
        <f t="shared" si="4"/>
        <v>69.518200251037953</v>
      </c>
    </row>
    <row r="169" spans="1:14" x14ac:dyDescent="0.35">
      <c r="A169" t="s">
        <v>288</v>
      </c>
      <c r="B169">
        <v>2018</v>
      </c>
      <c r="C169" s="10">
        <v>43450</v>
      </c>
      <c r="D169" t="s">
        <v>66</v>
      </c>
      <c r="E169" t="s">
        <v>535</v>
      </c>
      <c r="F169">
        <v>1</v>
      </c>
      <c r="G169">
        <v>11</v>
      </c>
      <c r="H169" t="s">
        <v>213</v>
      </c>
      <c r="I169" t="s">
        <v>42</v>
      </c>
      <c r="K169">
        <v>22</v>
      </c>
      <c r="L169">
        <v>2</v>
      </c>
      <c r="M169">
        <v>10.420999999999999</v>
      </c>
      <c r="N169" s="35">
        <f t="shared" si="4"/>
        <v>69.091258036656754</v>
      </c>
    </row>
    <row r="170" spans="1:14" x14ac:dyDescent="0.35">
      <c r="A170" t="s">
        <v>288</v>
      </c>
      <c r="B170">
        <v>2018</v>
      </c>
      <c r="C170" s="10">
        <v>43450</v>
      </c>
      <c r="D170" t="s">
        <v>66</v>
      </c>
      <c r="E170" t="s">
        <v>535</v>
      </c>
      <c r="F170">
        <v>1</v>
      </c>
      <c r="G170">
        <v>12</v>
      </c>
      <c r="H170" t="s">
        <v>947</v>
      </c>
      <c r="I170" t="s">
        <v>29</v>
      </c>
      <c r="K170">
        <v>12</v>
      </c>
      <c r="L170">
        <v>1</v>
      </c>
      <c r="M170">
        <v>10.528</v>
      </c>
      <c r="N170" s="35">
        <f t="shared" si="4"/>
        <v>68.389057750759875</v>
      </c>
    </row>
    <row r="171" spans="1:14" x14ac:dyDescent="0.35">
      <c r="A171" t="s">
        <v>288</v>
      </c>
      <c r="B171">
        <v>2018</v>
      </c>
      <c r="C171" s="10">
        <v>43450</v>
      </c>
      <c r="D171" t="s">
        <v>66</v>
      </c>
      <c r="E171" t="s">
        <v>535</v>
      </c>
      <c r="F171">
        <v>1</v>
      </c>
      <c r="G171">
        <v>12</v>
      </c>
      <c r="H171" t="s">
        <v>1009</v>
      </c>
      <c r="I171" t="s">
        <v>37</v>
      </c>
      <c r="K171">
        <v>21</v>
      </c>
      <c r="L171">
        <v>2</v>
      </c>
      <c r="M171">
        <v>10.577</v>
      </c>
      <c r="N171" s="35">
        <f t="shared" si="4"/>
        <v>68.072232201947628</v>
      </c>
    </row>
    <row r="172" spans="1:14" x14ac:dyDescent="0.35">
      <c r="A172" t="s">
        <v>288</v>
      </c>
      <c r="B172">
        <v>2018</v>
      </c>
      <c r="C172" s="10">
        <v>43450</v>
      </c>
      <c r="D172" t="s">
        <v>66</v>
      </c>
      <c r="E172" t="s">
        <v>538</v>
      </c>
      <c r="F172">
        <v>1</v>
      </c>
      <c r="G172">
        <v>1</v>
      </c>
      <c r="H172" t="s">
        <v>92</v>
      </c>
      <c r="I172" t="s">
        <v>23</v>
      </c>
      <c r="K172">
        <v>1</v>
      </c>
      <c r="L172">
        <v>1</v>
      </c>
      <c r="M172">
        <v>10.074999999999999</v>
      </c>
      <c r="N172" s="35">
        <f t="shared" si="4"/>
        <v>71.464019851116632</v>
      </c>
    </row>
    <row r="173" spans="1:14" x14ac:dyDescent="0.35">
      <c r="A173" t="s">
        <v>288</v>
      </c>
      <c r="B173">
        <v>2018</v>
      </c>
      <c r="C173" s="10">
        <v>43450</v>
      </c>
      <c r="D173" t="s">
        <v>66</v>
      </c>
      <c r="E173" t="s">
        <v>538</v>
      </c>
      <c r="F173">
        <v>1</v>
      </c>
      <c r="G173">
        <v>1</v>
      </c>
      <c r="H173" t="s">
        <v>947</v>
      </c>
      <c r="I173" t="s">
        <v>29</v>
      </c>
      <c r="K173">
        <v>12</v>
      </c>
      <c r="L173">
        <v>2</v>
      </c>
      <c r="M173">
        <v>10.154999999999999</v>
      </c>
      <c r="N173" s="35">
        <f t="shared" si="4"/>
        <v>70.901033973412112</v>
      </c>
    </row>
    <row r="174" spans="1:14" x14ac:dyDescent="0.35">
      <c r="A174" t="s">
        <v>288</v>
      </c>
      <c r="B174">
        <v>2018</v>
      </c>
      <c r="C174" s="10">
        <v>43450</v>
      </c>
      <c r="D174" t="s">
        <v>66</v>
      </c>
      <c r="E174" t="s">
        <v>538</v>
      </c>
      <c r="F174">
        <v>1</v>
      </c>
      <c r="G174">
        <v>2</v>
      </c>
      <c r="H174" t="s">
        <v>22</v>
      </c>
      <c r="I174" t="s">
        <v>23</v>
      </c>
      <c r="K174">
        <v>3</v>
      </c>
      <c r="L174">
        <v>1</v>
      </c>
      <c r="M174">
        <v>10.106999999999999</v>
      </c>
      <c r="N174" s="35">
        <f t="shared" si="4"/>
        <v>71.237756010685672</v>
      </c>
    </row>
    <row r="175" spans="1:14" x14ac:dyDescent="0.35">
      <c r="A175" t="s">
        <v>288</v>
      </c>
      <c r="B175">
        <v>2018</v>
      </c>
      <c r="C175" s="10">
        <v>43450</v>
      </c>
      <c r="D175" t="s">
        <v>66</v>
      </c>
      <c r="E175" t="s">
        <v>538</v>
      </c>
      <c r="F175">
        <v>1</v>
      </c>
      <c r="G175">
        <v>2</v>
      </c>
      <c r="H175" t="s">
        <v>953</v>
      </c>
      <c r="I175" t="s">
        <v>29</v>
      </c>
      <c r="K175">
        <v>11</v>
      </c>
      <c r="L175">
        <v>2</v>
      </c>
      <c r="M175">
        <v>10.148999999999999</v>
      </c>
      <c r="N175" s="35">
        <f t="shared" si="4"/>
        <v>70.942950044339355</v>
      </c>
    </row>
    <row r="176" spans="1:14" x14ac:dyDescent="0.35">
      <c r="A176" t="s">
        <v>288</v>
      </c>
      <c r="B176">
        <v>2018</v>
      </c>
      <c r="C176" s="10">
        <v>43450</v>
      </c>
      <c r="D176" t="s">
        <v>66</v>
      </c>
      <c r="E176" t="s">
        <v>538</v>
      </c>
      <c r="F176">
        <v>1</v>
      </c>
      <c r="G176">
        <v>3</v>
      </c>
      <c r="H176" t="s">
        <v>106</v>
      </c>
      <c r="I176" t="s">
        <v>102</v>
      </c>
      <c r="K176">
        <v>2</v>
      </c>
      <c r="L176">
        <v>1</v>
      </c>
      <c r="M176">
        <v>10.179</v>
      </c>
      <c r="N176" s="35">
        <f t="shared" si="4"/>
        <v>70.733863837312114</v>
      </c>
    </row>
    <row r="177" spans="1:14" x14ac:dyDescent="0.35">
      <c r="A177" t="s">
        <v>288</v>
      </c>
      <c r="B177">
        <v>2018</v>
      </c>
      <c r="C177" s="10">
        <v>43450</v>
      </c>
      <c r="D177" t="s">
        <v>66</v>
      </c>
      <c r="E177" t="s">
        <v>538</v>
      </c>
      <c r="F177">
        <v>1</v>
      </c>
      <c r="G177">
        <v>3</v>
      </c>
      <c r="H177" t="s">
        <v>26</v>
      </c>
      <c r="I177" t="s">
        <v>27</v>
      </c>
      <c r="K177">
        <v>13</v>
      </c>
      <c r="L177">
        <v>2</v>
      </c>
      <c r="M177">
        <v>10.333</v>
      </c>
      <c r="N177" s="35">
        <f t="shared" si="4"/>
        <v>69.679667086035039</v>
      </c>
    </row>
    <row r="178" spans="1:14" x14ac:dyDescent="0.35">
      <c r="A178" t="s">
        <v>288</v>
      </c>
      <c r="B178">
        <v>2018</v>
      </c>
      <c r="C178" s="10">
        <v>43450</v>
      </c>
      <c r="D178" t="s">
        <v>66</v>
      </c>
      <c r="E178" t="s">
        <v>538</v>
      </c>
      <c r="F178">
        <v>1</v>
      </c>
      <c r="G178">
        <v>4</v>
      </c>
      <c r="H178" t="s">
        <v>128</v>
      </c>
      <c r="I178" t="s">
        <v>104</v>
      </c>
      <c r="K178">
        <v>5</v>
      </c>
      <c r="L178">
        <v>1</v>
      </c>
      <c r="M178">
        <v>10.173999999999999</v>
      </c>
      <c r="N178" s="35">
        <f t="shared" si="4"/>
        <v>70.768625909180273</v>
      </c>
    </row>
    <row r="179" spans="1:14" x14ac:dyDescent="0.35">
      <c r="A179" t="s">
        <v>288</v>
      </c>
      <c r="B179">
        <v>2018</v>
      </c>
      <c r="C179" s="10">
        <v>43450</v>
      </c>
      <c r="D179" t="s">
        <v>66</v>
      </c>
      <c r="E179" t="s">
        <v>538</v>
      </c>
      <c r="F179">
        <v>1</v>
      </c>
      <c r="G179">
        <v>4</v>
      </c>
      <c r="H179" t="s">
        <v>100</v>
      </c>
      <c r="I179" t="s">
        <v>44</v>
      </c>
      <c r="K179">
        <v>14</v>
      </c>
      <c r="L179">
        <v>2</v>
      </c>
      <c r="M179">
        <v>10.253</v>
      </c>
      <c r="N179" s="35">
        <f t="shared" si="4"/>
        <v>70.223349263630155</v>
      </c>
    </row>
    <row r="180" spans="1:14" x14ac:dyDescent="0.35">
      <c r="A180" t="s">
        <v>288</v>
      </c>
      <c r="B180">
        <v>2018</v>
      </c>
      <c r="C180" s="10">
        <v>43450</v>
      </c>
      <c r="D180" t="s">
        <v>66</v>
      </c>
      <c r="E180" t="s">
        <v>538</v>
      </c>
      <c r="F180">
        <v>1</v>
      </c>
      <c r="G180">
        <v>5</v>
      </c>
      <c r="H180" t="s">
        <v>112</v>
      </c>
      <c r="I180" t="s">
        <v>75</v>
      </c>
      <c r="K180">
        <v>4</v>
      </c>
      <c r="L180">
        <v>1</v>
      </c>
      <c r="M180">
        <v>10.262</v>
      </c>
      <c r="N180" s="35">
        <f t="shared" si="4"/>
        <v>70.161761839797308</v>
      </c>
    </row>
    <row r="181" spans="1:14" x14ac:dyDescent="0.35">
      <c r="A181" t="s">
        <v>288</v>
      </c>
      <c r="B181">
        <v>2018</v>
      </c>
      <c r="C181" s="10">
        <v>43450</v>
      </c>
      <c r="D181" t="s">
        <v>66</v>
      </c>
      <c r="E181" t="s">
        <v>538</v>
      </c>
      <c r="F181">
        <v>1</v>
      </c>
      <c r="G181">
        <v>5</v>
      </c>
      <c r="H181" t="s">
        <v>196</v>
      </c>
      <c r="I181" t="s">
        <v>52</v>
      </c>
      <c r="K181">
        <v>15</v>
      </c>
      <c r="L181">
        <v>2</v>
      </c>
      <c r="M181">
        <v>10.275</v>
      </c>
      <c r="N181" s="35">
        <f t="shared" si="4"/>
        <v>70.072992700729927</v>
      </c>
    </row>
    <row r="182" spans="1:14" x14ac:dyDescent="0.35">
      <c r="A182" t="s">
        <v>288</v>
      </c>
      <c r="B182">
        <v>2018</v>
      </c>
      <c r="C182" s="10">
        <v>43450</v>
      </c>
      <c r="D182" t="s">
        <v>66</v>
      </c>
      <c r="E182" t="s">
        <v>538</v>
      </c>
      <c r="F182">
        <v>1</v>
      </c>
      <c r="G182">
        <v>6</v>
      </c>
      <c r="H182" t="s">
        <v>755</v>
      </c>
      <c r="I182" t="s">
        <v>109</v>
      </c>
      <c r="K182">
        <v>6</v>
      </c>
      <c r="L182">
        <v>1</v>
      </c>
      <c r="M182">
        <v>10.27</v>
      </c>
      <c r="N182" s="35">
        <f t="shared" si="4"/>
        <v>70.107108081791623</v>
      </c>
    </row>
    <row r="183" spans="1:14" x14ac:dyDescent="0.35">
      <c r="A183" t="s">
        <v>288</v>
      </c>
      <c r="B183">
        <v>2018</v>
      </c>
      <c r="C183" s="10">
        <v>43450</v>
      </c>
      <c r="D183" t="s">
        <v>66</v>
      </c>
      <c r="E183" t="s">
        <v>538</v>
      </c>
      <c r="F183">
        <v>1</v>
      </c>
      <c r="G183">
        <v>6</v>
      </c>
      <c r="H183" t="s">
        <v>143</v>
      </c>
      <c r="I183" t="s">
        <v>95</v>
      </c>
      <c r="K183">
        <v>10</v>
      </c>
      <c r="L183">
        <v>2</v>
      </c>
      <c r="M183">
        <v>10.272</v>
      </c>
      <c r="N183" s="35">
        <f t="shared" si="4"/>
        <v>70.09345794392523</v>
      </c>
    </row>
    <row r="184" spans="1:14" x14ac:dyDescent="0.35">
      <c r="A184" t="s">
        <v>288</v>
      </c>
      <c r="B184">
        <v>2018</v>
      </c>
      <c r="C184" s="10">
        <v>43450</v>
      </c>
      <c r="D184" t="s">
        <v>66</v>
      </c>
      <c r="E184" t="s">
        <v>538</v>
      </c>
      <c r="F184">
        <v>1</v>
      </c>
      <c r="G184">
        <v>7</v>
      </c>
      <c r="H184" t="s">
        <v>311</v>
      </c>
      <c r="I184" t="s">
        <v>113</v>
      </c>
      <c r="K184">
        <v>7</v>
      </c>
      <c r="L184">
        <v>1</v>
      </c>
      <c r="M184">
        <v>10.343999999999999</v>
      </c>
      <c r="N184" s="35">
        <f t="shared" si="4"/>
        <v>69.60556844547564</v>
      </c>
    </row>
    <row r="185" spans="1:14" x14ac:dyDescent="0.35">
      <c r="A185" t="s">
        <v>288</v>
      </c>
      <c r="B185">
        <v>2018</v>
      </c>
      <c r="C185" s="10">
        <v>43450</v>
      </c>
      <c r="D185" t="s">
        <v>66</v>
      </c>
      <c r="E185" t="s">
        <v>538</v>
      </c>
      <c r="F185">
        <v>1</v>
      </c>
      <c r="G185">
        <v>7</v>
      </c>
      <c r="H185" t="s">
        <v>258</v>
      </c>
      <c r="I185" t="s">
        <v>256</v>
      </c>
      <c r="K185">
        <v>16</v>
      </c>
      <c r="L185">
        <v>2</v>
      </c>
      <c r="M185">
        <v>10.376999999999899</v>
      </c>
      <c r="N185" s="35">
        <f t="shared" si="4"/>
        <v>69.38421509106746</v>
      </c>
    </row>
    <row r="186" spans="1:14" x14ac:dyDescent="0.35">
      <c r="A186" t="s">
        <v>288</v>
      </c>
      <c r="B186">
        <v>2018</v>
      </c>
      <c r="C186" s="10">
        <v>43450</v>
      </c>
      <c r="D186" t="s">
        <v>66</v>
      </c>
      <c r="E186" t="s">
        <v>538</v>
      </c>
      <c r="F186">
        <v>1</v>
      </c>
      <c r="G186">
        <v>8</v>
      </c>
      <c r="H186" t="s">
        <v>202</v>
      </c>
      <c r="I186" t="s">
        <v>46</v>
      </c>
      <c r="K186">
        <v>8</v>
      </c>
      <c r="L186">
        <v>1</v>
      </c>
      <c r="M186">
        <v>10.271000000000001</v>
      </c>
      <c r="N186" s="35">
        <f t="shared" si="4"/>
        <v>70.100282348359457</v>
      </c>
    </row>
    <row r="187" spans="1:14" x14ac:dyDescent="0.35">
      <c r="A187" t="s">
        <v>288</v>
      </c>
      <c r="B187">
        <v>2018</v>
      </c>
      <c r="C187" s="10">
        <v>43450</v>
      </c>
      <c r="D187" t="s">
        <v>66</v>
      </c>
      <c r="E187" t="s">
        <v>538</v>
      </c>
      <c r="F187">
        <v>1</v>
      </c>
      <c r="G187">
        <v>8</v>
      </c>
      <c r="H187" t="s">
        <v>192</v>
      </c>
      <c r="I187" t="s">
        <v>113</v>
      </c>
      <c r="K187">
        <v>9</v>
      </c>
      <c r="L187">
        <v>2</v>
      </c>
      <c r="M187">
        <v>10.346</v>
      </c>
      <c r="N187" s="35">
        <f t="shared" si="4"/>
        <v>69.592112893872027</v>
      </c>
    </row>
    <row r="188" spans="1:14" x14ac:dyDescent="0.35">
      <c r="A188" t="s">
        <v>288</v>
      </c>
      <c r="B188">
        <v>2018</v>
      </c>
      <c r="C188" s="10">
        <v>43450</v>
      </c>
      <c r="D188" t="s">
        <v>66</v>
      </c>
      <c r="E188" t="s">
        <v>539</v>
      </c>
      <c r="F188">
        <v>1</v>
      </c>
      <c r="G188">
        <v>1</v>
      </c>
      <c r="H188" t="s">
        <v>92</v>
      </c>
      <c r="I188" t="s">
        <v>23</v>
      </c>
      <c r="K188">
        <v>1</v>
      </c>
      <c r="L188">
        <v>1</v>
      </c>
      <c r="M188">
        <v>10.33</v>
      </c>
      <c r="N188" s="35">
        <f t="shared" si="4"/>
        <v>69.699903194578894</v>
      </c>
    </row>
    <row r="189" spans="1:14" x14ac:dyDescent="0.35">
      <c r="A189" t="s">
        <v>288</v>
      </c>
      <c r="B189">
        <v>2018</v>
      </c>
      <c r="C189" s="10">
        <v>43450</v>
      </c>
      <c r="D189" t="s">
        <v>66</v>
      </c>
      <c r="E189" t="s">
        <v>539</v>
      </c>
      <c r="F189">
        <v>1</v>
      </c>
      <c r="G189">
        <v>1</v>
      </c>
      <c r="H189" t="s">
        <v>202</v>
      </c>
      <c r="I189" t="s">
        <v>46</v>
      </c>
      <c r="K189">
        <v>8</v>
      </c>
      <c r="L189">
        <v>2</v>
      </c>
      <c r="M189">
        <v>10.411</v>
      </c>
      <c r="N189" s="35">
        <f t="shared" si="4"/>
        <v>69.15762174622995</v>
      </c>
    </row>
    <row r="190" spans="1:14" x14ac:dyDescent="0.35">
      <c r="A190" t="s">
        <v>288</v>
      </c>
      <c r="B190">
        <v>2018</v>
      </c>
      <c r="C190" s="10">
        <v>43450</v>
      </c>
      <c r="D190" t="s">
        <v>66</v>
      </c>
      <c r="E190" t="s">
        <v>539</v>
      </c>
      <c r="F190">
        <v>1</v>
      </c>
      <c r="G190">
        <v>2</v>
      </c>
      <c r="H190" t="s">
        <v>22</v>
      </c>
      <c r="I190" t="s">
        <v>23</v>
      </c>
      <c r="K190">
        <v>3</v>
      </c>
      <c r="L190">
        <v>1</v>
      </c>
      <c r="M190">
        <v>9.8889999999999993</v>
      </c>
      <c r="N190" s="35">
        <f t="shared" si="4"/>
        <v>72.808170694711293</v>
      </c>
    </row>
    <row r="191" spans="1:14" x14ac:dyDescent="0.35">
      <c r="A191" t="s">
        <v>288</v>
      </c>
      <c r="B191">
        <v>2018</v>
      </c>
      <c r="C191" s="10">
        <v>43450</v>
      </c>
      <c r="D191" t="s">
        <v>66</v>
      </c>
      <c r="E191" t="s">
        <v>539</v>
      </c>
      <c r="F191">
        <v>1</v>
      </c>
      <c r="G191">
        <v>2</v>
      </c>
      <c r="H191" t="s">
        <v>311</v>
      </c>
      <c r="I191" t="s">
        <v>113</v>
      </c>
      <c r="K191">
        <v>7</v>
      </c>
      <c r="L191">
        <v>2</v>
      </c>
      <c r="M191">
        <v>9.9179999999999993</v>
      </c>
      <c r="N191" s="35">
        <f t="shared" si="4"/>
        <v>72.595281306715066</v>
      </c>
    </row>
    <row r="192" spans="1:14" x14ac:dyDescent="0.35">
      <c r="A192" t="s">
        <v>288</v>
      </c>
      <c r="B192">
        <v>2018</v>
      </c>
      <c r="C192" s="10">
        <v>43450</v>
      </c>
      <c r="D192" t="s">
        <v>66</v>
      </c>
      <c r="E192" t="s">
        <v>539</v>
      </c>
      <c r="F192">
        <v>1</v>
      </c>
      <c r="G192">
        <v>3</v>
      </c>
      <c r="H192" t="s">
        <v>106</v>
      </c>
      <c r="I192" t="s">
        <v>102</v>
      </c>
      <c r="K192">
        <v>2</v>
      </c>
      <c r="L192">
        <v>1</v>
      </c>
      <c r="M192">
        <v>10.266</v>
      </c>
      <c r="N192" s="35">
        <f t="shared" si="4"/>
        <v>70.13442431326709</v>
      </c>
    </row>
    <row r="193" spans="1:14" x14ac:dyDescent="0.35">
      <c r="A193" t="s">
        <v>288</v>
      </c>
      <c r="B193">
        <v>2018</v>
      </c>
      <c r="C193" s="10">
        <v>43450</v>
      </c>
      <c r="D193" t="s">
        <v>66</v>
      </c>
      <c r="E193" t="s">
        <v>539</v>
      </c>
      <c r="F193">
        <v>1</v>
      </c>
      <c r="G193">
        <v>3</v>
      </c>
      <c r="H193" t="s">
        <v>755</v>
      </c>
      <c r="I193" t="s">
        <v>109</v>
      </c>
      <c r="K193">
        <v>6</v>
      </c>
      <c r="L193">
        <v>2</v>
      </c>
      <c r="M193">
        <v>10.42</v>
      </c>
      <c r="N193" s="35">
        <f t="shared" si="4"/>
        <v>69.097888675623807</v>
      </c>
    </row>
    <row r="194" spans="1:14" x14ac:dyDescent="0.35">
      <c r="A194" t="s">
        <v>288</v>
      </c>
      <c r="B194">
        <v>2018</v>
      </c>
      <c r="C194" s="10">
        <v>43450</v>
      </c>
      <c r="D194" t="s">
        <v>66</v>
      </c>
      <c r="E194" t="s">
        <v>539</v>
      </c>
      <c r="F194">
        <v>1</v>
      </c>
      <c r="G194">
        <v>4</v>
      </c>
      <c r="H194" t="s">
        <v>112</v>
      </c>
      <c r="I194" t="s">
        <v>75</v>
      </c>
      <c r="K194">
        <v>4</v>
      </c>
      <c r="L194">
        <v>1</v>
      </c>
      <c r="M194">
        <v>10.669</v>
      </c>
      <c r="N194" s="35">
        <f t="shared" si="4"/>
        <v>67.485237604274062</v>
      </c>
    </row>
    <row r="195" spans="1:14" x14ac:dyDescent="0.35">
      <c r="A195" t="s">
        <v>288</v>
      </c>
      <c r="B195">
        <v>2018</v>
      </c>
      <c r="C195" s="10">
        <v>43450</v>
      </c>
      <c r="D195" t="s">
        <v>66</v>
      </c>
      <c r="E195" t="s">
        <v>539</v>
      </c>
      <c r="F195">
        <v>1</v>
      </c>
      <c r="G195">
        <v>4</v>
      </c>
      <c r="H195" t="s">
        <v>128</v>
      </c>
      <c r="I195" t="s">
        <v>104</v>
      </c>
      <c r="K195">
        <v>5</v>
      </c>
      <c r="L195">
        <v>2</v>
      </c>
      <c r="M195" t="s">
        <v>536</v>
      </c>
      <c r="N195" s="35" t="str">
        <f t="shared" si="4"/>
        <v>REL</v>
      </c>
    </row>
    <row r="196" spans="1:14" x14ac:dyDescent="0.35">
      <c r="A196" t="s">
        <v>288</v>
      </c>
      <c r="B196">
        <v>2018</v>
      </c>
      <c r="C196" s="10">
        <v>43450</v>
      </c>
      <c r="D196" t="s">
        <v>66</v>
      </c>
      <c r="E196" t="s">
        <v>539</v>
      </c>
      <c r="F196">
        <v>2</v>
      </c>
      <c r="G196">
        <v>1</v>
      </c>
      <c r="H196" t="s">
        <v>92</v>
      </c>
      <c r="I196" t="s">
        <v>23</v>
      </c>
      <c r="K196">
        <v>1</v>
      </c>
      <c r="L196">
        <v>1</v>
      </c>
      <c r="M196">
        <v>10.105</v>
      </c>
      <c r="N196" s="35">
        <f t="shared" si="4"/>
        <v>71.251855517070751</v>
      </c>
    </row>
    <row r="197" spans="1:14" x14ac:dyDescent="0.35">
      <c r="A197" t="s">
        <v>288</v>
      </c>
      <c r="B197">
        <v>2018</v>
      </c>
      <c r="C197" s="10">
        <v>43450</v>
      </c>
      <c r="D197" t="s">
        <v>66</v>
      </c>
      <c r="E197" t="s">
        <v>539</v>
      </c>
      <c r="F197">
        <v>2</v>
      </c>
      <c r="G197">
        <v>1</v>
      </c>
      <c r="H197" t="s">
        <v>202</v>
      </c>
      <c r="I197" t="s">
        <v>46</v>
      </c>
      <c r="K197">
        <v>8</v>
      </c>
      <c r="L197">
        <v>2</v>
      </c>
      <c r="M197">
        <v>10.163</v>
      </c>
      <c r="N197" s="35">
        <f t="shared" si="4"/>
        <v>70.845222867263601</v>
      </c>
    </row>
    <row r="198" spans="1:14" x14ac:dyDescent="0.35">
      <c r="A198" t="s">
        <v>288</v>
      </c>
      <c r="B198">
        <v>2018</v>
      </c>
      <c r="C198" s="10">
        <v>43450</v>
      </c>
      <c r="D198" t="s">
        <v>66</v>
      </c>
      <c r="E198" t="s">
        <v>539</v>
      </c>
      <c r="F198">
        <v>2</v>
      </c>
      <c r="G198">
        <v>2</v>
      </c>
      <c r="H198" t="s">
        <v>22</v>
      </c>
      <c r="I198" t="s">
        <v>23</v>
      </c>
      <c r="K198">
        <v>3</v>
      </c>
      <c r="L198">
        <v>1</v>
      </c>
      <c r="M198">
        <v>10.092000000000001</v>
      </c>
      <c r="N198" s="35">
        <f t="shared" si="4"/>
        <v>71.343638525564799</v>
      </c>
    </row>
    <row r="199" spans="1:14" x14ac:dyDescent="0.35">
      <c r="A199" t="s">
        <v>288</v>
      </c>
      <c r="B199">
        <v>2018</v>
      </c>
      <c r="C199" s="10">
        <v>43450</v>
      </c>
      <c r="D199" t="s">
        <v>66</v>
      </c>
      <c r="E199" t="s">
        <v>539</v>
      </c>
      <c r="F199">
        <v>2</v>
      </c>
      <c r="G199">
        <v>2</v>
      </c>
      <c r="H199" t="s">
        <v>311</v>
      </c>
      <c r="I199" t="s">
        <v>113</v>
      </c>
      <c r="K199">
        <v>7</v>
      </c>
      <c r="L199">
        <v>2</v>
      </c>
      <c r="M199">
        <v>11.021000000000001</v>
      </c>
      <c r="N199" s="35">
        <f t="shared" si="4"/>
        <v>65.329824879774975</v>
      </c>
    </row>
    <row r="200" spans="1:14" x14ac:dyDescent="0.35">
      <c r="A200" t="s">
        <v>288</v>
      </c>
      <c r="B200">
        <v>2018</v>
      </c>
      <c r="C200" s="10">
        <v>43450</v>
      </c>
      <c r="D200" t="s">
        <v>66</v>
      </c>
      <c r="E200" t="s">
        <v>539</v>
      </c>
      <c r="F200">
        <v>2</v>
      </c>
      <c r="G200">
        <v>3</v>
      </c>
      <c r="H200" t="s">
        <v>106</v>
      </c>
      <c r="I200" t="s">
        <v>102</v>
      </c>
      <c r="K200">
        <v>2</v>
      </c>
      <c r="L200">
        <v>1</v>
      </c>
      <c r="M200">
        <v>10.233000000000001</v>
      </c>
      <c r="N200" s="35">
        <f t="shared" si="4"/>
        <v>70.360598065083551</v>
      </c>
    </row>
    <row r="201" spans="1:14" x14ac:dyDescent="0.35">
      <c r="A201" t="s">
        <v>288</v>
      </c>
      <c r="B201">
        <v>2018</v>
      </c>
      <c r="C201" s="10">
        <v>43450</v>
      </c>
      <c r="D201" t="s">
        <v>66</v>
      </c>
      <c r="E201" t="s">
        <v>539</v>
      </c>
      <c r="F201">
        <v>2</v>
      </c>
      <c r="G201">
        <v>3</v>
      </c>
      <c r="H201" t="s">
        <v>755</v>
      </c>
      <c r="I201" t="s">
        <v>109</v>
      </c>
      <c r="K201">
        <v>6</v>
      </c>
      <c r="L201">
        <v>2</v>
      </c>
      <c r="M201">
        <v>10.372999999999999</v>
      </c>
      <c r="N201" s="35">
        <f t="shared" si="4"/>
        <v>69.410970789549793</v>
      </c>
    </row>
    <row r="202" spans="1:14" x14ac:dyDescent="0.35">
      <c r="A202" t="s">
        <v>288</v>
      </c>
      <c r="B202">
        <v>2018</v>
      </c>
      <c r="C202" s="10">
        <v>43450</v>
      </c>
      <c r="D202" t="s">
        <v>66</v>
      </c>
      <c r="E202" t="s">
        <v>539</v>
      </c>
      <c r="F202">
        <v>2</v>
      </c>
      <c r="G202">
        <v>4</v>
      </c>
      <c r="H202" t="s">
        <v>112</v>
      </c>
      <c r="I202" t="s">
        <v>75</v>
      </c>
      <c r="K202">
        <v>4</v>
      </c>
      <c r="L202">
        <v>1</v>
      </c>
      <c r="M202">
        <v>10.199999999999999</v>
      </c>
      <c r="N202" s="35">
        <f t="shared" si="4"/>
        <v>70.588235294117652</v>
      </c>
    </row>
    <row r="203" spans="1:14" x14ac:dyDescent="0.35">
      <c r="A203" t="s">
        <v>288</v>
      </c>
      <c r="B203">
        <v>2018</v>
      </c>
      <c r="C203" s="10">
        <v>43450</v>
      </c>
      <c r="D203" t="s">
        <v>66</v>
      </c>
      <c r="E203" t="s">
        <v>539</v>
      </c>
      <c r="F203">
        <v>2</v>
      </c>
      <c r="G203">
        <v>4</v>
      </c>
      <c r="H203" t="s">
        <v>128</v>
      </c>
      <c r="I203" t="s">
        <v>104</v>
      </c>
      <c r="K203">
        <v>5</v>
      </c>
      <c r="L203">
        <v>2</v>
      </c>
      <c r="M203">
        <v>10.362</v>
      </c>
      <c r="N203" s="35">
        <f t="shared" si="4"/>
        <v>69.484655471916611</v>
      </c>
    </row>
    <row r="204" spans="1:14" x14ac:dyDescent="0.35">
      <c r="A204" t="s">
        <v>288</v>
      </c>
      <c r="B204">
        <v>2018</v>
      </c>
      <c r="C204" s="10">
        <v>43450</v>
      </c>
      <c r="D204" t="s">
        <v>66</v>
      </c>
      <c r="E204" t="s">
        <v>540</v>
      </c>
      <c r="F204">
        <v>1</v>
      </c>
      <c r="G204">
        <v>1</v>
      </c>
      <c r="H204" t="s">
        <v>92</v>
      </c>
      <c r="I204" t="s">
        <v>23</v>
      </c>
      <c r="K204">
        <v>1</v>
      </c>
      <c r="L204">
        <v>2</v>
      </c>
      <c r="M204">
        <v>15.4599999999999</v>
      </c>
      <c r="N204" s="35">
        <f t="shared" si="4"/>
        <v>46.571798188874816</v>
      </c>
    </row>
    <row r="205" spans="1:14" x14ac:dyDescent="0.35">
      <c r="A205" t="s">
        <v>288</v>
      </c>
      <c r="B205">
        <v>2018</v>
      </c>
      <c r="C205" s="10">
        <v>43450</v>
      </c>
      <c r="D205" t="s">
        <v>66</v>
      </c>
      <c r="E205" t="s">
        <v>540</v>
      </c>
      <c r="F205">
        <v>1</v>
      </c>
      <c r="G205">
        <v>1</v>
      </c>
      <c r="H205" t="s">
        <v>112</v>
      </c>
      <c r="I205" t="s">
        <v>75</v>
      </c>
      <c r="K205">
        <v>4</v>
      </c>
      <c r="L205">
        <v>1</v>
      </c>
      <c r="M205">
        <v>11.013999999999999</v>
      </c>
      <c r="N205" s="35">
        <f t="shared" si="4"/>
        <v>65.371345560196119</v>
      </c>
    </row>
    <row r="206" spans="1:14" x14ac:dyDescent="0.35">
      <c r="A206" t="s">
        <v>288</v>
      </c>
      <c r="B206">
        <v>2018</v>
      </c>
      <c r="C206" s="10">
        <v>43450</v>
      </c>
      <c r="D206" t="s">
        <v>66</v>
      </c>
      <c r="E206" t="s">
        <v>540</v>
      </c>
      <c r="F206">
        <v>1</v>
      </c>
      <c r="G206">
        <v>2</v>
      </c>
      <c r="H206" t="s">
        <v>106</v>
      </c>
      <c r="I206" t="s">
        <v>102</v>
      </c>
      <c r="K206">
        <v>2</v>
      </c>
      <c r="L206">
        <v>1</v>
      </c>
      <c r="M206">
        <v>10.536</v>
      </c>
      <c r="N206" s="35">
        <f t="shared" si="4"/>
        <v>68.337129840546694</v>
      </c>
    </row>
    <row r="207" spans="1:14" x14ac:dyDescent="0.35">
      <c r="A207" t="s">
        <v>288</v>
      </c>
      <c r="B207">
        <v>2018</v>
      </c>
      <c r="C207" s="10">
        <v>43450</v>
      </c>
      <c r="D207" t="s">
        <v>66</v>
      </c>
      <c r="E207" t="s">
        <v>540</v>
      </c>
      <c r="F207">
        <v>1</v>
      </c>
      <c r="G207">
        <v>2</v>
      </c>
      <c r="H207" t="s">
        <v>22</v>
      </c>
      <c r="I207" t="s">
        <v>23</v>
      </c>
      <c r="K207">
        <v>3</v>
      </c>
      <c r="L207">
        <v>2</v>
      </c>
      <c r="M207">
        <v>10.6299999999999</v>
      </c>
      <c r="N207" s="35">
        <f t="shared" si="4"/>
        <v>67.732831608655388</v>
      </c>
    </row>
    <row r="208" spans="1:14" x14ac:dyDescent="0.35">
      <c r="A208" t="s">
        <v>288</v>
      </c>
      <c r="B208">
        <v>2018</v>
      </c>
      <c r="C208" s="10">
        <v>43450</v>
      </c>
      <c r="D208" t="s">
        <v>66</v>
      </c>
      <c r="E208" t="s">
        <v>540</v>
      </c>
      <c r="F208">
        <v>2</v>
      </c>
      <c r="G208">
        <v>1</v>
      </c>
      <c r="H208" t="s">
        <v>92</v>
      </c>
      <c r="I208" t="s">
        <v>23</v>
      </c>
      <c r="K208">
        <v>1</v>
      </c>
      <c r="L208">
        <v>1</v>
      </c>
      <c r="M208">
        <v>10.182</v>
      </c>
      <c r="N208" s="35">
        <f t="shared" si="4"/>
        <v>70.713022981732465</v>
      </c>
    </row>
    <row r="209" spans="1:14" x14ac:dyDescent="0.35">
      <c r="A209" t="s">
        <v>288</v>
      </c>
      <c r="B209">
        <v>2018</v>
      </c>
      <c r="C209" s="10">
        <v>43450</v>
      </c>
      <c r="D209" t="s">
        <v>66</v>
      </c>
      <c r="E209" t="s">
        <v>540</v>
      </c>
      <c r="F209">
        <v>2</v>
      </c>
      <c r="G209">
        <v>1</v>
      </c>
      <c r="H209" t="s">
        <v>112</v>
      </c>
      <c r="I209" t="s">
        <v>75</v>
      </c>
      <c r="K209">
        <v>4</v>
      </c>
      <c r="L209">
        <v>2</v>
      </c>
      <c r="M209">
        <v>10.231</v>
      </c>
      <c r="N209" s="35">
        <f t="shared" si="4"/>
        <v>70.374352458215228</v>
      </c>
    </row>
    <row r="210" spans="1:14" x14ac:dyDescent="0.35">
      <c r="A210" t="s">
        <v>288</v>
      </c>
      <c r="B210">
        <v>2018</v>
      </c>
      <c r="C210" s="10">
        <v>43450</v>
      </c>
      <c r="D210" t="s">
        <v>66</v>
      </c>
      <c r="E210" t="s">
        <v>540</v>
      </c>
      <c r="F210">
        <v>2</v>
      </c>
      <c r="G210">
        <v>2</v>
      </c>
      <c r="H210" t="s">
        <v>106</v>
      </c>
      <c r="I210" t="s">
        <v>102</v>
      </c>
      <c r="K210">
        <v>2</v>
      </c>
      <c r="L210">
        <v>2</v>
      </c>
      <c r="M210">
        <v>10.144</v>
      </c>
      <c r="N210" s="35">
        <f t="shared" si="4"/>
        <v>70.977917981072551</v>
      </c>
    </row>
    <row r="211" spans="1:14" x14ac:dyDescent="0.35">
      <c r="A211" t="s">
        <v>288</v>
      </c>
      <c r="B211">
        <v>2018</v>
      </c>
      <c r="C211" s="10">
        <v>43450</v>
      </c>
      <c r="D211" t="s">
        <v>66</v>
      </c>
      <c r="E211" t="s">
        <v>540</v>
      </c>
      <c r="F211">
        <v>2</v>
      </c>
      <c r="G211">
        <v>2</v>
      </c>
      <c r="H211" t="s">
        <v>22</v>
      </c>
      <c r="I211" t="s">
        <v>23</v>
      </c>
      <c r="K211">
        <v>3</v>
      </c>
      <c r="L211">
        <v>1</v>
      </c>
      <c r="M211">
        <v>9.9860000000000007</v>
      </c>
      <c r="N211" s="35">
        <f t="shared" si="4"/>
        <v>72.100941317844985</v>
      </c>
    </row>
    <row r="212" spans="1:14" x14ac:dyDescent="0.35">
      <c r="A212" t="s">
        <v>288</v>
      </c>
      <c r="B212">
        <v>2018</v>
      </c>
      <c r="C212" s="10">
        <v>43450</v>
      </c>
      <c r="D212" t="s">
        <v>66</v>
      </c>
      <c r="E212" t="s">
        <v>540</v>
      </c>
      <c r="F212">
        <v>3</v>
      </c>
      <c r="G212">
        <v>1</v>
      </c>
      <c r="H212" t="s">
        <v>92</v>
      </c>
      <c r="I212" t="s">
        <v>23</v>
      </c>
      <c r="K212">
        <v>1</v>
      </c>
      <c r="L212">
        <v>1</v>
      </c>
      <c r="M212">
        <v>10.26</v>
      </c>
      <c r="N212" s="35">
        <f t="shared" si="4"/>
        <v>70.175438596491233</v>
      </c>
    </row>
    <row r="213" spans="1:14" x14ac:dyDescent="0.35">
      <c r="A213" t="s">
        <v>288</v>
      </c>
      <c r="B213">
        <v>2018</v>
      </c>
      <c r="C213" s="10">
        <v>43450</v>
      </c>
      <c r="D213" t="s">
        <v>66</v>
      </c>
      <c r="E213" t="s">
        <v>540</v>
      </c>
      <c r="F213">
        <v>3</v>
      </c>
      <c r="G213">
        <v>1</v>
      </c>
      <c r="H213" t="s">
        <v>112</v>
      </c>
      <c r="I213" t="s">
        <v>75</v>
      </c>
      <c r="K213">
        <v>4</v>
      </c>
      <c r="L213">
        <v>2</v>
      </c>
      <c r="M213">
        <v>10.353</v>
      </c>
      <c r="N213" s="35">
        <f t="shared" si="4"/>
        <v>69.545059403071576</v>
      </c>
    </row>
    <row r="214" spans="1:14" x14ac:dyDescent="0.35">
      <c r="A214" t="s">
        <v>288</v>
      </c>
      <c r="B214">
        <v>2018</v>
      </c>
      <c r="C214" s="10">
        <v>43450</v>
      </c>
      <c r="D214" t="s">
        <v>66</v>
      </c>
      <c r="E214" t="s">
        <v>540</v>
      </c>
      <c r="F214">
        <v>3</v>
      </c>
      <c r="G214">
        <v>2</v>
      </c>
      <c r="H214" t="s">
        <v>106</v>
      </c>
      <c r="I214" t="s">
        <v>102</v>
      </c>
      <c r="K214">
        <v>2</v>
      </c>
      <c r="L214">
        <v>1</v>
      </c>
      <c r="M214">
        <v>10.412000000000001</v>
      </c>
      <c r="N214" s="35">
        <f t="shared" si="4"/>
        <v>69.150979638878212</v>
      </c>
    </row>
    <row r="215" spans="1:14" x14ac:dyDescent="0.35">
      <c r="A215" t="s">
        <v>288</v>
      </c>
      <c r="B215">
        <v>2018</v>
      </c>
      <c r="C215" s="10">
        <v>43450</v>
      </c>
      <c r="D215" t="s">
        <v>66</v>
      </c>
      <c r="E215" t="s">
        <v>540</v>
      </c>
      <c r="F215">
        <v>3</v>
      </c>
      <c r="G215">
        <v>2</v>
      </c>
      <c r="H215" t="s">
        <v>22</v>
      </c>
      <c r="I215" t="s">
        <v>23</v>
      </c>
      <c r="K215">
        <v>3</v>
      </c>
      <c r="L215">
        <v>2</v>
      </c>
      <c r="M215">
        <v>10.724</v>
      </c>
      <c r="N215" s="35">
        <f t="shared" si="4"/>
        <v>67.139127191346518</v>
      </c>
    </row>
    <row r="216" spans="1:14" x14ac:dyDescent="0.35">
      <c r="A216" t="s">
        <v>288</v>
      </c>
      <c r="B216">
        <v>2018</v>
      </c>
      <c r="C216" s="10">
        <v>43450</v>
      </c>
      <c r="D216" t="s">
        <v>66</v>
      </c>
      <c r="E216" t="s">
        <v>64</v>
      </c>
      <c r="F216">
        <v>1</v>
      </c>
      <c r="G216" t="s">
        <v>541</v>
      </c>
      <c r="H216" t="s">
        <v>92</v>
      </c>
      <c r="I216" t="s">
        <v>23</v>
      </c>
      <c r="K216">
        <v>1</v>
      </c>
      <c r="L216">
        <v>1</v>
      </c>
      <c r="M216">
        <v>10.108000000000001</v>
      </c>
      <c r="N216" s="35">
        <f t="shared" si="4"/>
        <v>71.230708349821924</v>
      </c>
    </row>
    <row r="217" spans="1:14" x14ac:dyDescent="0.35">
      <c r="A217" t="s">
        <v>288</v>
      </c>
      <c r="B217">
        <v>2018</v>
      </c>
      <c r="C217" s="10">
        <v>43450</v>
      </c>
      <c r="D217" t="s">
        <v>66</v>
      </c>
      <c r="E217" t="s">
        <v>64</v>
      </c>
      <c r="F217">
        <v>1</v>
      </c>
      <c r="G217" t="s">
        <v>541</v>
      </c>
      <c r="H217" t="s">
        <v>106</v>
      </c>
      <c r="I217" t="s">
        <v>102</v>
      </c>
      <c r="K217">
        <v>2</v>
      </c>
      <c r="L217">
        <v>2</v>
      </c>
      <c r="M217">
        <v>10.199999999999999</v>
      </c>
      <c r="N217" s="35">
        <f t="shared" si="4"/>
        <v>70.588235294117652</v>
      </c>
    </row>
    <row r="218" spans="1:14" x14ac:dyDescent="0.35">
      <c r="A218" t="s">
        <v>288</v>
      </c>
      <c r="B218">
        <v>2018</v>
      </c>
      <c r="C218" s="10">
        <v>43450</v>
      </c>
      <c r="D218" t="s">
        <v>66</v>
      </c>
      <c r="E218" t="s">
        <v>64</v>
      </c>
      <c r="F218">
        <v>1</v>
      </c>
      <c r="G218" t="s">
        <v>542</v>
      </c>
      <c r="H218" t="s">
        <v>22</v>
      </c>
      <c r="I218" t="s">
        <v>23</v>
      </c>
      <c r="K218">
        <v>3</v>
      </c>
      <c r="L218">
        <v>2</v>
      </c>
      <c r="M218">
        <v>10.472</v>
      </c>
      <c r="N218" s="35">
        <f t="shared" si="4"/>
        <v>68.754774637127582</v>
      </c>
    </row>
    <row r="219" spans="1:14" x14ac:dyDescent="0.35">
      <c r="A219" t="s">
        <v>288</v>
      </c>
      <c r="B219">
        <v>2018</v>
      </c>
      <c r="C219" s="10">
        <v>43450</v>
      </c>
      <c r="D219" t="s">
        <v>66</v>
      </c>
      <c r="E219" t="s">
        <v>64</v>
      </c>
      <c r="F219">
        <v>1</v>
      </c>
      <c r="G219" t="s">
        <v>542</v>
      </c>
      <c r="H219" t="s">
        <v>112</v>
      </c>
      <c r="I219" t="s">
        <v>75</v>
      </c>
      <c r="K219">
        <v>4</v>
      </c>
      <c r="L219">
        <v>1</v>
      </c>
      <c r="M219">
        <v>10.451000000000001</v>
      </c>
      <c r="N219" s="35">
        <f t="shared" si="4"/>
        <v>68.892928906324755</v>
      </c>
    </row>
    <row r="220" spans="1:14" x14ac:dyDescent="0.35">
      <c r="A220" t="s">
        <v>288</v>
      </c>
      <c r="B220">
        <v>2018</v>
      </c>
      <c r="C220" s="10">
        <v>43450</v>
      </c>
      <c r="D220" t="s">
        <v>66</v>
      </c>
      <c r="E220" t="s">
        <v>64</v>
      </c>
      <c r="F220">
        <v>2</v>
      </c>
      <c r="G220" t="s">
        <v>541</v>
      </c>
      <c r="H220" t="s">
        <v>92</v>
      </c>
      <c r="I220" t="s">
        <v>23</v>
      </c>
      <c r="K220">
        <v>1</v>
      </c>
      <c r="L220">
        <v>1</v>
      </c>
      <c r="M220">
        <v>10.282</v>
      </c>
      <c r="N220" s="35">
        <f t="shared" si="4"/>
        <v>70.025286909161636</v>
      </c>
    </row>
    <row r="221" spans="1:14" x14ac:dyDescent="0.35">
      <c r="A221" t="s">
        <v>288</v>
      </c>
      <c r="B221">
        <v>2018</v>
      </c>
      <c r="C221" s="10">
        <v>43450</v>
      </c>
      <c r="D221" t="s">
        <v>66</v>
      </c>
      <c r="E221" t="s">
        <v>64</v>
      </c>
      <c r="F221">
        <v>2</v>
      </c>
      <c r="G221" t="s">
        <v>541</v>
      </c>
      <c r="H221" t="s">
        <v>106</v>
      </c>
      <c r="I221" t="s">
        <v>102</v>
      </c>
      <c r="K221">
        <v>2</v>
      </c>
      <c r="L221">
        <v>2</v>
      </c>
      <c r="M221">
        <v>10.693</v>
      </c>
      <c r="N221" s="35">
        <f t="shared" si="4"/>
        <v>67.333769755915085</v>
      </c>
    </row>
    <row r="222" spans="1:14" x14ac:dyDescent="0.35">
      <c r="A222" t="s">
        <v>288</v>
      </c>
      <c r="B222">
        <v>2018</v>
      </c>
      <c r="C222" s="10">
        <v>43450</v>
      </c>
      <c r="D222" t="s">
        <v>66</v>
      </c>
      <c r="E222" t="s">
        <v>64</v>
      </c>
      <c r="F222">
        <v>2</v>
      </c>
      <c r="G222" t="s">
        <v>542</v>
      </c>
      <c r="H222" t="s">
        <v>22</v>
      </c>
      <c r="I222" t="s">
        <v>23</v>
      </c>
      <c r="K222">
        <v>3</v>
      </c>
      <c r="L222">
        <v>1</v>
      </c>
      <c r="M222">
        <v>10.595000000000001</v>
      </c>
      <c r="N222" s="35">
        <f t="shared" si="4"/>
        <v>67.956583294006606</v>
      </c>
    </row>
    <row r="223" spans="1:14" x14ac:dyDescent="0.35">
      <c r="A223" t="s">
        <v>288</v>
      </c>
      <c r="B223">
        <v>2018</v>
      </c>
      <c r="C223" s="10">
        <v>43450</v>
      </c>
      <c r="D223" t="s">
        <v>66</v>
      </c>
      <c r="E223" t="s">
        <v>64</v>
      </c>
      <c r="F223">
        <v>2</v>
      </c>
      <c r="G223" t="s">
        <v>542</v>
      </c>
      <c r="H223" t="s">
        <v>112</v>
      </c>
      <c r="I223" t="s">
        <v>75</v>
      </c>
      <c r="K223">
        <v>4</v>
      </c>
      <c r="L223">
        <v>2</v>
      </c>
      <c r="M223">
        <v>10.715999999999999</v>
      </c>
      <c r="N223" s="35">
        <f t="shared" si="4"/>
        <v>67.189249720044799</v>
      </c>
    </row>
    <row r="224" spans="1:14" x14ac:dyDescent="0.35">
      <c r="A224" t="s">
        <v>288</v>
      </c>
      <c r="B224">
        <v>2018</v>
      </c>
      <c r="C224" s="10">
        <v>43450</v>
      </c>
      <c r="D224" t="s">
        <v>66</v>
      </c>
      <c r="E224" t="s">
        <v>64</v>
      </c>
      <c r="F224">
        <v>3</v>
      </c>
      <c r="G224" t="s">
        <v>542</v>
      </c>
      <c r="H224" t="s">
        <v>22</v>
      </c>
      <c r="I224" t="s">
        <v>23</v>
      </c>
      <c r="K224">
        <v>3</v>
      </c>
      <c r="L224">
        <v>1</v>
      </c>
      <c r="M224">
        <v>10.294</v>
      </c>
      <c r="N224" s="35">
        <f t="shared" si="4"/>
        <v>69.943656498931418</v>
      </c>
    </row>
    <row r="225" spans="1:14" x14ac:dyDescent="0.35">
      <c r="A225" t="s">
        <v>288</v>
      </c>
      <c r="B225">
        <v>2018</v>
      </c>
      <c r="C225" s="10">
        <v>43450</v>
      </c>
      <c r="D225" t="s">
        <v>66</v>
      </c>
      <c r="E225" t="s">
        <v>64</v>
      </c>
      <c r="F225">
        <v>3</v>
      </c>
      <c r="G225" t="s">
        <v>542</v>
      </c>
      <c r="H225" t="s">
        <v>112</v>
      </c>
      <c r="I225" t="s">
        <v>75</v>
      </c>
      <c r="K225">
        <v>4</v>
      </c>
      <c r="L225">
        <v>2</v>
      </c>
      <c r="M225">
        <v>11.473000000000001</v>
      </c>
      <c r="N225" s="35">
        <f t="shared" si="4"/>
        <v>62.756035910398325</v>
      </c>
    </row>
    <row r="226" spans="1:14" x14ac:dyDescent="0.35">
      <c r="A226" t="s">
        <v>225</v>
      </c>
      <c r="B226">
        <v>2019</v>
      </c>
      <c r="C226" s="10">
        <v>43485</v>
      </c>
      <c r="D226" t="s">
        <v>66</v>
      </c>
      <c r="E226" t="s">
        <v>535</v>
      </c>
      <c r="F226">
        <v>1</v>
      </c>
      <c r="G226">
        <v>1</v>
      </c>
      <c r="H226" t="s">
        <v>960</v>
      </c>
      <c r="I226" t="s">
        <v>27</v>
      </c>
      <c r="K226">
        <v>9</v>
      </c>
      <c r="L226">
        <v>1</v>
      </c>
      <c r="M226">
        <v>10.625999999999999</v>
      </c>
      <c r="N226" s="35">
        <f t="shared" ref="N226:N289" si="5">IF(M226="REL","REL",3.6*200/M226)</f>
        <v>67.758328627893846</v>
      </c>
    </row>
    <row r="227" spans="1:14" x14ac:dyDescent="0.35">
      <c r="A227" t="s">
        <v>225</v>
      </c>
      <c r="B227">
        <v>2019</v>
      </c>
      <c r="C227" s="10">
        <v>43485</v>
      </c>
      <c r="D227" t="s">
        <v>66</v>
      </c>
      <c r="E227" t="s">
        <v>535</v>
      </c>
      <c r="F227">
        <v>1</v>
      </c>
      <c r="G227">
        <v>1</v>
      </c>
      <c r="H227" t="s">
        <v>915</v>
      </c>
      <c r="I227" t="s">
        <v>95</v>
      </c>
      <c r="K227">
        <v>26</v>
      </c>
      <c r="L227">
        <v>2</v>
      </c>
      <c r="M227">
        <v>10.702</v>
      </c>
      <c r="N227" s="35">
        <f t="shared" si="5"/>
        <v>67.277144458979635</v>
      </c>
    </row>
    <row r="228" spans="1:14" x14ac:dyDescent="0.35">
      <c r="A228" t="s">
        <v>225</v>
      </c>
      <c r="B228">
        <v>2019</v>
      </c>
      <c r="C228" s="10">
        <v>43485</v>
      </c>
      <c r="D228" t="s">
        <v>66</v>
      </c>
      <c r="E228" t="s">
        <v>535</v>
      </c>
      <c r="F228">
        <v>1</v>
      </c>
      <c r="G228">
        <v>2</v>
      </c>
      <c r="H228" t="s">
        <v>756</v>
      </c>
      <c r="I228" t="s">
        <v>82</v>
      </c>
      <c r="K228">
        <v>10</v>
      </c>
      <c r="L228">
        <v>1</v>
      </c>
      <c r="M228">
        <v>10.659000000000001</v>
      </c>
      <c r="N228" s="35">
        <f t="shared" si="5"/>
        <v>67.548550520686746</v>
      </c>
    </row>
    <row r="229" spans="1:14" x14ac:dyDescent="0.35">
      <c r="A229" t="s">
        <v>225</v>
      </c>
      <c r="B229">
        <v>2019</v>
      </c>
      <c r="C229" s="10">
        <v>43485</v>
      </c>
      <c r="D229" t="s">
        <v>66</v>
      </c>
      <c r="E229" t="s">
        <v>535</v>
      </c>
      <c r="F229">
        <v>1</v>
      </c>
      <c r="G229">
        <v>2</v>
      </c>
      <c r="H229" t="s">
        <v>1047</v>
      </c>
      <c r="I229" t="s">
        <v>198</v>
      </c>
      <c r="K229">
        <v>25</v>
      </c>
      <c r="L229">
        <v>2</v>
      </c>
      <c r="M229">
        <v>10.815</v>
      </c>
      <c r="N229" s="35">
        <f t="shared" si="5"/>
        <v>66.574202496532592</v>
      </c>
    </row>
    <row r="230" spans="1:14" x14ac:dyDescent="0.35">
      <c r="A230" t="s">
        <v>225</v>
      </c>
      <c r="B230">
        <v>2019</v>
      </c>
      <c r="C230" s="10">
        <v>43485</v>
      </c>
      <c r="D230" t="s">
        <v>66</v>
      </c>
      <c r="E230" t="s">
        <v>535</v>
      </c>
      <c r="F230">
        <v>1</v>
      </c>
      <c r="G230">
        <v>3</v>
      </c>
      <c r="H230" t="s">
        <v>201</v>
      </c>
      <c r="I230" t="s">
        <v>39</v>
      </c>
      <c r="K230">
        <v>7</v>
      </c>
      <c r="L230">
        <v>1</v>
      </c>
      <c r="M230">
        <v>10.23</v>
      </c>
      <c r="N230" s="35">
        <f t="shared" si="5"/>
        <v>70.381231671554247</v>
      </c>
    </row>
    <row r="231" spans="1:14" x14ac:dyDescent="0.35">
      <c r="A231" t="s">
        <v>225</v>
      </c>
      <c r="B231">
        <v>2019</v>
      </c>
      <c r="C231" s="10">
        <v>43485</v>
      </c>
      <c r="D231" t="s">
        <v>66</v>
      </c>
      <c r="E231" t="s">
        <v>535</v>
      </c>
      <c r="F231">
        <v>1</v>
      </c>
      <c r="G231">
        <v>3</v>
      </c>
      <c r="H231" t="s">
        <v>134</v>
      </c>
      <c r="I231" t="s">
        <v>216</v>
      </c>
      <c r="K231">
        <v>24</v>
      </c>
      <c r="L231">
        <v>2</v>
      </c>
      <c r="M231">
        <v>10.445</v>
      </c>
      <c r="N231" s="35">
        <f t="shared" si="5"/>
        <v>68.93250359023456</v>
      </c>
    </row>
    <row r="232" spans="1:14" x14ac:dyDescent="0.35">
      <c r="A232" t="s">
        <v>225</v>
      </c>
      <c r="B232">
        <v>2019</v>
      </c>
      <c r="C232" s="10">
        <v>43485</v>
      </c>
      <c r="D232" t="s">
        <v>66</v>
      </c>
      <c r="E232" t="s">
        <v>535</v>
      </c>
      <c r="F232">
        <v>1</v>
      </c>
      <c r="G232">
        <v>4</v>
      </c>
      <c r="H232" t="s">
        <v>257</v>
      </c>
      <c r="I232" t="s">
        <v>31</v>
      </c>
      <c r="K232">
        <v>8</v>
      </c>
      <c r="L232">
        <v>1</v>
      </c>
      <c r="M232">
        <v>10.500999999999999</v>
      </c>
      <c r="N232" s="35">
        <f t="shared" si="5"/>
        <v>68.564898581087519</v>
      </c>
    </row>
    <row r="233" spans="1:14" x14ac:dyDescent="0.35">
      <c r="A233" t="s">
        <v>225</v>
      </c>
      <c r="B233">
        <v>2019</v>
      </c>
      <c r="C233" s="10">
        <v>43485</v>
      </c>
      <c r="D233" t="s">
        <v>66</v>
      </c>
      <c r="E233" t="s">
        <v>535</v>
      </c>
      <c r="F233">
        <v>1</v>
      </c>
      <c r="G233">
        <v>4</v>
      </c>
      <c r="H233" t="s">
        <v>209</v>
      </c>
      <c r="I233" t="s">
        <v>198</v>
      </c>
      <c r="K233">
        <v>23</v>
      </c>
      <c r="L233">
        <v>2</v>
      </c>
      <c r="M233">
        <v>10.548</v>
      </c>
      <c r="N233" s="35">
        <f t="shared" si="5"/>
        <v>68.25938566552901</v>
      </c>
    </row>
    <row r="234" spans="1:14" x14ac:dyDescent="0.35">
      <c r="A234" t="s">
        <v>225</v>
      </c>
      <c r="B234">
        <v>2019</v>
      </c>
      <c r="C234" s="10">
        <v>43485</v>
      </c>
      <c r="D234" t="s">
        <v>66</v>
      </c>
      <c r="E234" t="s">
        <v>535</v>
      </c>
      <c r="F234">
        <v>1</v>
      </c>
      <c r="G234">
        <v>5</v>
      </c>
      <c r="H234" t="s">
        <v>213</v>
      </c>
      <c r="I234" t="s">
        <v>42</v>
      </c>
      <c r="K234">
        <v>11</v>
      </c>
      <c r="L234">
        <v>1</v>
      </c>
      <c r="M234">
        <v>10.464</v>
      </c>
      <c r="N234" s="35">
        <f t="shared" si="5"/>
        <v>68.807339449541288</v>
      </c>
    </row>
    <row r="235" spans="1:14" x14ac:dyDescent="0.35">
      <c r="A235" t="s">
        <v>225</v>
      </c>
      <c r="B235">
        <v>2019</v>
      </c>
      <c r="C235" s="10">
        <v>43485</v>
      </c>
      <c r="D235" t="s">
        <v>66</v>
      </c>
      <c r="E235" t="s">
        <v>535</v>
      </c>
      <c r="F235">
        <v>1</v>
      </c>
      <c r="G235">
        <v>5</v>
      </c>
      <c r="H235" t="s">
        <v>208</v>
      </c>
      <c r="I235" t="s">
        <v>58</v>
      </c>
      <c r="K235">
        <v>22</v>
      </c>
      <c r="L235">
        <v>2</v>
      </c>
      <c r="M235">
        <v>10.513</v>
      </c>
      <c r="N235" s="35">
        <f t="shared" si="5"/>
        <v>68.486635594026438</v>
      </c>
    </row>
    <row r="236" spans="1:14" x14ac:dyDescent="0.35">
      <c r="A236" t="s">
        <v>225</v>
      </c>
      <c r="B236">
        <v>2019</v>
      </c>
      <c r="C236" s="10">
        <v>43485</v>
      </c>
      <c r="D236" t="s">
        <v>66</v>
      </c>
      <c r="E236" t="s">
        <v>535</v>
      </c>
      <c r="F236">
        <v>1</v>
      </c>
      <c r="G236">
        <v>6</v>
      </c>
      <c r="H236" t="s">
        <v>183</v>
      </c>
      <c r="I236" t="s">
        <v>33</v>
      </c>
      <c r="K236">
        <v>12</v>
      </c>
      <c r="L236">
        <v>1</v>
      </c>
      <c r="M236">
        <v>10.462999999999999</v>
      </c>
      <c r="N236" s="35">
        <f t="shared" si="5"/>
        <v>68.813915702953267</v>
      </c>
    </row>
    <row r="237" spans="1:14" x14ac:dyDescent="0.35">
      <c r="A237" t="s">
        <v>225</v>
      </c>
      <c r="B237">
        <v>2019</v>
      </c>
      <c r="C237" s="10">
        <v>43485</v>
      </c>
      <c r="D237" t="s">
        <v>66</v>
      </c>
      <c r="E237" t="s">
        <v>535</v>
      </c>
      <c r="F237">
        <v>1</v>
      </c>
      <c r="G237">
        <v>6</v>
      </c>
      <c r="H237" t="s">
        <v>248</v>
      </c>
      <c r="I237" t="s">
        <v>1125</v>
      </c>
      <c r="K237">
        <v>21</v>
      </c>
      <c r="L237">
        <v>2</v>
      </c>
      <c r="M237">
        <v>10.665999999999899</v>
      </c>
      <c r="N237" s="35">
        <f t="shared" si="5"/>
        <v>67.504219013688996</v>
      </c>
    </row>
    <row r="238" spans="1:14" x14ac:dyDescent="0.35">
      <c r="A238" t="s">
        <v>225</v>
      </c>
      <c r="B238">
        <v>2019</v>
      </c>
      <c r="C238" s="10">
        <v>43485</v>
      </c>
      <c r="D238" t="s">
        <v>66</v>
      </c>
      <c r="E238" t="s">
        <v>535</v>
      </c>
      <c r="F238">
        <v>1</v>
      </c>
      <c r="G238">
        <v>7</v>
      </c>
      <c r="H238" t="s">
        <v>1009</v>
      </c>
      <c r="I238" t="s">
        <v>37</v>
      </c>
      <c r="K238">
        <v>13</v>
      </c>
      <c r="L238">
        <v>1</v>
      </c>
      <c r="M238">
        <v>10.420999999999999</v>
      </c>
      <c r="N238" s="35">
        <f t="shared" si="5"/>
        <v>69.091258036656754</v>
      </c>
    </row>
    <row r="239" spans="1:14" x14ac:dyDescent="0.35">
      <c r="A239" t="s">
        <v>225</v>
      </c>
      <c r="B239">
        <v>2019</v>
      </c>
      <c r="C239" s="10">
        <v>43485</v>
      </c>
      <c r="D239" t="s">
        <v>66</v>
      </c>
      <c r="E239" t="s">
        <v>535</v>
      </c>
      <c r="F239">
        <v>1</v>
      </c>
      <c r="G239">
        <v>7</v>
      </c>
      <c r="H239" t="s">
        <v>961</v>
      </c>
      <c r="I239" t="s">
        <v>58</v>
      </c>
      <c r="K239">
        <v>20</v>
      </c>
      <c r="L239">
        <v>2</v>
      </c>
      <c r="M239">
        <v>10.786</v>
      </c>
      <c r="N239" s="35">
        <f t="shared" si="5"/>
        <v>66.753198590765805</v>
      </c>
    </row>
    <row r="240" spans="1:14" x14ac:dyDescent="0.35">
      <c r="A240" t="s">
        <v>225</v>
      </c>
      <c r="B240">
        <v>2019</v>
      </c>
      <c r="C240" s="10">
        <v>43485</v>
      </c>
      <c r="D240" t="s">
        <v>66</v>
      </c>
      <c r="E240" t="s">
        <v>535</v>
      </c>
      <c r="F240">
        <v>1</v>
      </c>
      <c r="G240">
        <v>8</v>
      </c>
      <c r="H240" t="s">
        <v>193</v>
      </c>
      <c r="I240" t="s">
        <v>31</v>
      </c>
      <c r="K240">
        <v>14</v>
      </c>
      <c r="L240">
        <v>1</v>
      </c>
      <c r="M240">
        <v>10.555999999999999</v>
      </c>
      <c r="N240" s="35">
        <f t="shared" si="5"/>
        <v>68.207654414550973</v>
      </c>
    </row>
    <row r="241" spans="1:14" x14ac:dyDescent="0.35">
      <c r="A241" t="s">
        <v>225</v>
      </c>
      <c r="B241">
        <v>2019</v>
      </c>
      <c r="C241" s="10">
        <v>43485</v>
      </c>
      <c r="D241" t="s">
        <v>66</v>
      </c>
      <c r="E241" t="s">
        <v>535</v>
      </c>
      <c r="F241">
        <v>1</v>
      </c>
      <c r="G241">
        <v>8</v>
      </c>
      <c r="H241" t="s">
        <v>287</v>
      </c>
      <c r="I241" t="s">
        <v>227</v>
      </c>
      <c r="K241">
        <v>19</v>
      </c>
      <c r="L241">
        <v>2</v>
      </c>
      <c r="M241">
        <v>10.607999999999899</v>
      </c>
      <c r="N241" s="35">
        <f t="shared" si="5"/>
        <v>67.873303167421454</v>
      </c>
    </row>
    <row r="242" spans="1:14" x14ac:dyDescent="0.35">
      <c r="A242" t="s">
        <v>225</v>
      </c>
      <c r="B242">
        <v>2019</v>
      </c>
      <c r="C242" s="10">
        <v>43485</v>
      </c>
      <c r="D242" t="s">
        <v>66</v>
      </c>
      <c r="E242" t="s">
        <v>535</v>
      </c>
      <c r="F242">
        <v>1</v>
      </c>
      <c r="G242">
        <v>9</v>
      </c>
      <c r="H242" t="s">
        <v>781</v>
      </c>
      <c r="I242" t="s">
        <v>46</v>
      </c>
      <c r="K242">
        <v>16</v>
      </c>
      <c r="L242">
        <v>1</v>
      </c>
      <c r="M242">
        <v>10.609</v>
      </c>
      <c r="N242" s="35">
        <f t="shared" si="5"/>
        <v>67.86690545763031</v>
      </c>
    </row>
    <row r="243" spans="1:14" x14ac:dyDescent="0.35">
      <c r="A243" t="s">
        <v>225</v>
      </c>
      <c r="B243">
        <v>2019</v>
      </c>
      <c r="C243" s="10">
        <v>43485</v>
      </c>
      <c r="D243" t="s">
        <v>66</v>
      </c>
      <c r="E243" t="s">
        <v>535</v>
      </c>
      <c r="F243">
        <v>1</v>
      </c>
      <c r="G243">
        <v>9</v>
      </c>
      <c r="H243" t="s">
        <v>41</v>
      </c>
      <c r="I243" t="s">
        <v>42</v>
      </c>
      <c r="K243">
        <v>17</v>
      </c>
      <c r="L243">
        <v>2</v>
      </c>
      <c r="M243">
        <v>10.667</v>
      </c>
      <c r="N243" s="35">
        <f t="shared" si="5"/>
        <v>67.497890690915909</v>
      </c>
    </row>
    <row r="244" spans="1:14" x14ac:dyDescent="0.35">
      <c r="A244" t="s">
        <v>225</v>
      </c>
      <c r="B244">
        <v>2019</v>
      </c>
      <c r="C244" s="10">
        <v>43485</v>
      </c>
      <c r="D244" t="s">
        <v>66</v>
      </c>
      <c r="E244" t="s">
        <v>535</v>
      </c>
      <c r="F244">
        <v>1</v>
      </c>
      <c r="G244">
        <v>10</v>
      </c>
      <c r="H244" t="s">
        <v>59</v>
      </c>
      <c r="I244" t="s">
        <v>37</v>
      </c>
      <c r="K244">
        <v>15</v>
      </c>
      <c r="L244">
        <v>1</v>
      </c>
      <c r="M244">
        <v>10.279</v>
      </c>
      <c r="N244" s="35">
        <f t="shared" si="5"/>
        <v>70.045724292246334</v>
      </c>
    </row>
    <row r="245" spans="1:14" x14ac:dyDescent="0.35">
      <c r="A245" t="s">
        <v>225</v>
      </c>
      <c r="B245">
        <v>2019</v>
      </c>
      <c r="C245" s="10">
        <v>43485</v>
      </c>
      <c r="D245" t="s">
        <v>66</v>
      </c>
      <c r="E245" t="s">
        <v>535</v>
      </c>
      <c r="F245">
        <v>1</v>
      </c>
      <c r="G245">
        <v>10</v>
      </c>
      <c r="H245" t="s">
        <v>93</v>
      </c>
      <c r="I245" t="s">
        <v>52</v>
      </c>
      <c r="K245">
        <v>18</v>
      </c>
      <c r="L245">
        <v>2</v>
      </c>
      <c r="M245">
        <v>10.315</v>
      </c>
      <c r="N245" s="35">
        <f t="shared" si="5"/>
        <v>69.801260300533201</v>
      </c>
    </row>
    <row r="246" spans="1:14" x14ac:dyDescent="0.35">
      <c r="A246" t="s">
        <v>225</v>
      </c>
      <c r="B246">
        <v>2019</v>
      </c>
      <c r="C246" s="10">
        <v>43485</v>
      </c>
      <c r="D246" t="s">
        <v>66</v>
      </c>
      <c r="E246" t="s">
        <v>538</v>
      </c>
      <c r="F246">
        <v>1</v>
      </c>
      <c r="G246">
        <v>1</v>
      </c>
      <c r="H246" t="s">
        <v>202</v>
      </c>
      <c r="I246" t="s">
        <v>46</v>
      </c>
      <c r="K246">
        <v>2</v>
      </c>
      <c r="L246">
        <v>1</v>
      </c>
      <c r="M246">
        <v>10.193</v>
      </c>
      <c r="N246" s="35">
        <f t="shared" si="5"/>
        <v>70.636711468654966</v>
      </c>
    </row>
    <row r="247" spans="1:14" x14ac:dyDescent="0.35">
      <c r="A247" t="s">
        <v>225</v>
      </c>
      <c r="B247">
        <v>2019</v>
      </c>
      <c r="C247" s="10">
        <v>43485</v>
      </c>
      <c r="D247" t="s">
        <v>66</v>
      </c>
      <c r="E247" t="s">
        <v>538</v>
      </c>
      <c r="F247">
        <v>1</v>
      </c>
      <c r="G247">
        <v>1</v>
      </c>
      <c r="H247" t="s">
        <v>59</v>
      </c>
      <c r="I247" t="s">
        <v>37</v>
      </c>
      <c r="K247">
        <v>15</v>
      </c>
      <c r="L247">
        <v>2</v>
      </c>
      <c r="M247">
        <v>10.260999999999999</v>
      </c>
      <c r="N247" s="35">
        <f t="shared" si="5"/>
        <v>70.168599551700623</v>
      </c>
    </row>
    <row r="248" spans="1:14" x14ac:dyDescent="0.35">
      <c r="A248" t="s">
        <v>225</v>
      </c>
      <c r="B248">
        <v>2019</v>
      </c>
      <c r="C248" s="10">
        <v>43485</v>
      </c>
      <c r="D248" t="s">
        <v>66</v>
      </c>
      <c r="E248" t="s">
        <v>538</v>
      </c>
      <c r="F248">
        <v>1</v>
      </c>
      <c r="G248">
        <v>2</v>
      </c>
      <c r="H248" t="s">
        <v>242</v>
      </c>
      <c r="I248" t="s">
        <v>102</v>
      </c>
      <c r="K248">
        <v>1</v>
      </c>
      <c r="L248">
        <v>1</v>
      </c>
      <c r="M248">
        <v>10.363</v>
      </c>
      <c r="N248" s="35">
        <f t="shared" si="5"/>
        <v>69.477950400463186</v>
      </c>
    </row>
    <row r="249" spans="1:14" x14ac:dyDescent="0.35">
      <c r="A249" t="s">
        <v>225</v>
      </c>
      <c r="B249">
        <v>2019</v>
      </c>
      <c r="C249" s="10">
        <v>43485</v>
      </c>
      <c r="D249" t="s">
        <v>66</v>
      </c>
      <c r="E249" t="s">
        <v>538</v>
      </c>
      <c r="F249">
        <v>1</v>
      </c>
      <c r="G249">
        <v>2</v>
      </c>
      <c r="H249" t="s">
        <v>781</v>
      </c>
      <c r="I249" t="s">
        <v>46</v>
      </c>
      <c r="K249">
        <v>16</v>
      </c>
      <c r="L249">
        <v>2</v>
      </c>
      <c r="M249">
        <v>10.865</v>
      </c>
      <c r="N249" s="35">
        <f t="shared" si="5"/>
        <v>66.267832489645656</v>
      </c>
    </row>
    <row r="250" spans="1:14" x14ac:dyDescent="0.35">
      <c r="A250" t="s">
        <v>225</v>
      </c>
      <c r="B250">
        <v>2019</v>
      </c>
      <c r="C250" s="10">
        <v>43485</v>
      </c>
      <c r="D250" t="s">
        <v>66</v>
      </c>
      <c r="E250" t="s">
        <v>538</v>
      </c>
      <c r="F250">
        <v>1</v>
      </c>
      <c r="G250">
        <v>3</v>
      </c>
      <c r="H250" t="s">
        <v>286</v>
      </c>
      <c r="I250" t="s">
        <v>102</v>
      </c>
      <c r="K250">
        <v>5</v>
      </c>
      <c r="L250">
        <v>1</v>
      </c>
      <c r="M250">
        <v>10.605</v>
      </c>
      <c r="N250" s="35">
        <f t="shared" si="5"/>
        <v>67.892503536067892</v>
      </c>
    </row>
    <row r="251" spans="1:14" x14ac:dyDescent="0.35">
      <c r="A251" t="s">
        <v>225</v>
      </c>
      <c r="B251">
        <v>2019</v>
      </c>
      <c r="C251" s="10">
        <v>43485</v>
      </c>
      <c r="D251" t="s">
        <v>66</v>
      </c>
      <c r="E251" t="s">
        <v>538</v>
      </c>
      <c r="F251">
        <v>1</v>
      </c>
      <c r="G251">
        <v>3</v>
      </c>
      <c r="H251" t="s">
        <v>193</v>
      </c>
      <c r="I251" t="s">
        <v>31</v>
      </c>
      <c r="K251">
        <v>14</v>
      </c>
      <c r="L251">
        <v>2</v>
      </c>
      <c r="M251">
        <v>11.217000000000001</v>
      </c>
      <c r="N251" s="35">
        <f t="shared" si="5"/>
        <v>64.18828563787109</v>
      </c>
    </row>
    <row r="252" spans="1:14" x14ac:dyDescent="0.35">
      <c r="A252" t="s">
        <v>225</v>
      </c>
      <c r="B252">
        <v>2019</v>
      </c>
      <c r="C252" s="10">
        <v>43485</v>
      </c>
      <c r="D252" t="s">
        <v>66</v>
      </c>
      <c r="E252" t="s">
        <v>538</v>
      </c>
      <c r="F252">
        <v>1</v>
      </c>
      <c r="G252">
        <v>4</v>
      </c>
      <c r="H252" t="s">
        <v>129</v>
      </c>
      <c r="I252" t="s">
        <v>35</v>
      </c>
      <c r="K252">
        <v>6</v>
      </c>
      <c r="L252">
        <v>1</v>
      </c>
      <c r="M252">
        <v>10.4</v>
      </c>
      <c r="N252" s="35">
        <f t="shared" si="5"/>
        <v>69.230769230769226</v>
      </c>
    </row>
    <row r="253" spans="1:14" x14ac:dyDescent="0.35">
      <c r="A253" t="s">
        <v>225</v>
      </c>
      <c r="B253">
        <v>2019</v>
      </c>
      <c r="C253" s="10">
        <v>43485</v>
      </c>
      <c r="D253" t="s">
        <v>66</v>
      </c>
      <c r="E253" t="s">
        <v>538</v>
      </c>
      <c r="F253">
        <v>1</v>
      </c>
      <c r="G253">
        <v>4</v>
      </c>
      <c r="H253" t="s">
        <v>1009</v>
      </c>
      <c r="I253" t="s">
        <v>37</v>
      </c>
      <c r="K253">
        <v>13</v>
      </c>
      <c r="L253">
        <v>2</v>
      </c>
      <c r="M253">
        <v>10.852</v>
      </c>
      <c r="N253" s="35">
        <f t="shared" si="5"/>
        <v>66.347217102838187</v>
      </c>
    </row>
    <row r="254" spans="1:14" x14ac:dyDescent="0.35">
      <c r="A254" t="s">
        <v>225</v>
      </c>
      <c r="B254">
        <v>2019</v>
      </c>
      <c r="C254" s="10">
        <v>43485</v>
      </c>
      <c r="D254" t="s">
        <v>66</v>
      </c>
      <c r="E254" t="s">
        <v>538</v>
      </c>
      <c r="F254">
        <v>1</v>
      </c>
      <c r="G254">
        <v>5</v>
      </c>
      <c r="H254" t="s">
        <v>955</v>
      </c>
      <c r="I254" t="s">
        <v>35</v>
      </c>
      <c r="K254">
        <v>4</v>
      </c>
      <c r="L254">
        <v>1</v>
      </c>
      <c r="M254">
        <v>10.039</v>
      </c>
      <c r="N254" s="35">
        <f t="shared" si="5"/>
        <v>71.720290865624065</v>
      </c>
    </row>
    <row r="255" spans="1:14" x14ac:dyDescent="0.35">
      <c r="A255" t="s">
        <v>225</v>
      </c>
      <c r="B255">
        <v>2019</v>
      </c>
      <c r="C255" s="10">
        <v>43485</v>
      </c>
      <c r="D255" t="s">
        <v>66</v>
      </c>
      <c r="E255" t="s">
        <v>538</v>
      </c>
      <c r="F255">
        <v>1</v>
      </c>
      <c r="G255">
        <v>5</v>
      </c>
      <c r="H255" t="s">
        <v>183</v>
      </c>
      <c r="I255" t="s">
        <v>33</v>
      </c>
      <c r="K255">
        <v>12</v>
      </c>
      <c r="L255">
        <v>2</v>
      </c>
      <c r="M255">
        <v>10.125</v>
      </c>
      <c r="N255" s="35">
        <f t="shared" si="5"/>
        <v>71.111111111111114</v>
      </c>
    </row>
    <row r="256" spans="1:14" x14ac:dyDescent="0.35">
      <c r="A256" t="s">
        <v>225</v>
      </c>
      <c r="B256">
        <v>2019</v>
      </c>
      <c r="C256" s="10">
        <v>43485</v>
      </c>
      <c r="D256" t="s">
        <v>66</v>
      </c>
      <c r="E256" t="s">
        <v>538</v>
      </c>
      <c r="F256">
        <v>1</v>
      </c>
      <c r="G256">
        <v>6</v>
      </c>
      <c r="H256" t="s">
        <v>754</v>
      </c>
      <c r="I256" t="s">
        <v>27</v>
      </c>
      <c r="K256">
        <v>3</v>
      </c>
      <c r="L256">
        <v>1</v>
      </c>
      <c r="M256">
        <v>10.243</v>
      </c>
      <c r="N256" s="35">
        <f t="shared" si="5"/>
        <v>70.291906667968362</v>
      </c>
    </row>
    <row r="257" spans="1:14" x14ac:dyDescent="0.35">
      <c r="A257" t="s">
        <v>225</v>
      </c>
      <c r="B257">
        <v>2019</v>
      </c>
      <c r="C257" s="10">
        <v>43485</v>
      </c>
      <c r="D257" t="s">
        <v>66</v>
      </c>
      <c r="E257" t="s">
        <v>538</v>
      </c>
      <c r="F257">
        <v>1</v>
      </c>
      <c r="G257">
        <v>6</v>
      </c>
      <c r="H257" t="s">
        <v>213</v>
      </c>
      <c r="I257" t="s">
        <v>42</v>
      </c>
      <c r="K257">
        <v>11</v>
      </c>
      <c r="L257">
        <v>2</v>
      </c>
      <c r="M257">
        <v>10.327999999999999</v>
      </c>
      <c r="N257" s="35">
        <f t="shared" si="5"/>
        <v>69.713400464756006</v>
      </c>
    </row>
    <row r="258" spans="1:14" x14ac:dyDescent="0.35">
      <c r="A258" t="s">
        <v>225</v>
      </c>
      <c r="B258">
        <v>2019</v>
      </c>
      <c r="C258" s="10">
        <v>43485</v>
      </c>
      <c r="D258" t="s">
        <v>66</v>
      </c>
      <c r="E258" t="s">
        <v>538</v>
      </c>
      <c r="F258">
        <v>1</v>
      </c>
      <c r="G258">
        <v>7</v>
      </c>
      <c r="H258" t="s">
        <v>257</v>
      </c>
      <c r="I258" t="s">
        <v>31</v>
      </c>
      <c r="K258">
        <v>8</v>
      </c>
      <c r="L258">
        <v>1</v>
      </c>
      <c r="M258">
        <v>10.284000000000001</v>
      </c>
      <c r="N258" s="35">
        <f t="shared" si="5"/>
        <v>70.01166861143524</v>
      </c>
    </row>
    <row r="259" spans="1:14" x14ac:dyDescent="0.35">
      <c r="A259" t="s">
        <v>225</v>
      </c>
      <c r="B259">
        <v>2019</v>
      </c>
      <c r="C259" s="10">
        <v>43485</v>
      </c>
      <c r="D259" t="s">
        <v>66</v>
      </c>
      <c r="E259" t="s">
        <v>538</v>
      </c>
      <c r="F259">
        <v>1</v>
      </c>
      <c r="G259">
        <v>7</v>
      </c>
      <c r="H259" t="s">
        <v>960</v>
      </c>
      <c r="I259" t="s">
        <v>27</v>
      </c>
      <c r="K259">
        <v>9</v>
      </c>
      <c r="L259">
        <v>2</v>
      </c>
      <c r="M259">
        <v>10.375</v>
      </c>
      <c r="N259" s="35">
        <f t="shared" si="5"/>
        <v>69.397590361445779</v>
      </c>
    </row>
    <row r="260" spans="1:14" x14ac:dyDescent="0.35">
      <c r="A260" t="s">
        <v>225</v>
      </c>
      <c r="B260">
        <v>2019</v>
      </c>
      <c r="C260" s="10">
        <v>43485</v>
      </c>
      <c r="D260" t="s">
        <v>66</v>
      </c>
      <c r="E260" t="s">
        <v>538</v>
      </c>
      <c r="F260">
        <v>1</v>
      </c>
      <c r="G260">
        <v>8</v>
      </c>
      <c r="H260" t="s">
        <v>201</v>
      </c>
      <c r="I260" t="s">
        <v>39</v>
      </c>
      <c r="K260">
        <v>7</v>
      </c>
      <c r="L260">
        <v>1</v>
      </c>
      <c r="M260">
        <v>10.346</v>
      </c>
      <c r="N260" s="35">
        <f t="shared" si="5"/>
        <v>69.592112893872027</v>
      </c>
    </row>
    <row r="261" spans="1:14" x14ac:dyDescent="0.35">
      <c r="A261" t="s">
        <v>225</v>
      </c>
      <c r="B261">
        <v>2019</v>
      </c>
      <c r="C261" s="10">
        <v>43485</v>
      </c>
      <c r="D261" t="s">
        <v>66</v>
      </c>
      <c r="E261" t="s">
        <v>538</v>
      </c>
      <c r="F261">
        <v>1</v>
      </c>
      <c r="G261">
        <v>8</v>
      </c>
      <c r="H261" t="s">
        <v>756</v>
      </c>
      <c r="I261" t="s">
        <v>82</v>
      </c>
      <c r="K261">
        <v>10</v>
      </c>
      <c r="L261">
        <v>2</v>
      </c>
      <c r="M261">
        <v>10.37</v>
      </c>
      <c r="N261" s="35">
        <f t="shared" si="5"/>
        <v>69.431051108968177</v>
      </c>
    </row>
    <row r="262" spans="1:14" x14ac:dyDescent="0.35">
      <c r="A262" t="s">
        <v>225</v>
      </c>
      <c r="B262">
        <v>2019</v>
      </c>
      <c r="C262" s="10">
        <v>43485</v>
      </c>
      <c r="D262" t="s">
        <v>66</v>
      </c>
      <c r="E262" t="s">
        <v>539</v>
      </c>
      <c r="F262">
        <v>1</v>
      </c>
      <c r="G262">
        <v>1</v>
      </c>
      <c r="H262" t="s">
        <v>202</v>
      </c>
      <c r="I262" t="s">
        <v>46</v>
      </c>
      <c r="K262">
        <v>2</v>
      </c>
      <c r="L262">
        <v>1</v>
      </c>
      <c r="M262">
        <v>10.205</v>
      </c>
      <c r="N262" s="35">
        <f t="shared" si="5"/>
        <v>70.553650171484563</v>
      </c>
    </row>
    <row r="263" spans="1:14" x14ac:dyDescent="0.35">
      <c r="A263" t="s">
        <v>225</v>
      </c>
      <c r="B263">
        <v>2019</v>
      </c>
      <c r="C263" s="10">
        <v>43485</v>
      </c>
      <c r="D263" t="s">
        <v>66</v>
      </c>
      <c r="E263" t="s">
        <v>539</v>
      </c>
      <c r="F263">
        <v>1</v>
      </c>
      <c r="G263">
        <v>1</v>
      </c>
      <c r="H263" t="s">
        <v>201</v>
      </c>
      <c r="I263" t="s">
        <v>39</v>
      </c>
      <c r="K263">
        <v>7</v>
      </c>
      <c r="L263">
        <v>2</v>
      </c>
      <c r="M263">
        <v>10.427</v>
      </c>
      <c r="N263" s="35">
        <f t="shared" si="5"/>
        <v>69.051500911096198</v>
      </c>
    </row>
    <row r="264" spans="1:14" x14ac:dyDescent="0.35">
      <c r="A264" t="s">
        <v>225</v>
      </c>
      <c r="B264">
        <v>2019</v>
      </c>
      <c r="C264" s="10">
        <v>43485</v>
      </c>
      <c r="D264" t="s">
        <v>66</v>
      </c>
      <c r="E264" t="s">
        <v>539</v>
      </c>
      <c r="F264">
        <v>1</v>
      </c>
      <c r="G264">
        <v>2</v>
      </c>
      <c r="H264" t="s">
        <v>242</v>
      </c>
      <c r="I264" t="s">
        <v>102</v>
      </c>
      <c r="K264">
        <v>1</v>
      </c>
      <c r="L264">
        <v>1</v>
      </c>
      <c r="M264">
        <v>10.4</v>
      </c>
      <c r="N264" s="35">
        <f t="shared" si="5"/>
        <v>69.230769230769226</v>
      </c>
    </row>
    <row r="265" spans="1:14" x14ac:dyDescent="0.35">
      <c r="A265" t="s">
        <v>225</v>
      </c>
      <c r="B265">
        <v>2019</v>
      </c>
      <c r="C265" s="10">
        <v>43485</v>
      </c>
      <c r="D265" t="s">
        <v>66</v>
      </c>
      <c r="E265" t="s">
        <v>539</v>
      </c>
      <c r="F265">
        <v>1</v>
      </c>
      <c r="G265">
        <v>2</v>
      </c>
      <c r="H265" t="s">
        <v>257</v>
      </c>
      <c r="I265" t="s">
        <v>31</v>
      </c>
      <c r="K265">
        <v>8</v>
      </c>
      <c r="L265">
        <v>2</v>
      </c>
      <c r="M265">
        <v>10.776</v>
      </c>
      <c r="N265" s="35">
        <f t="shared" si="5"/>
        <v>66.815144766147</v>
      </c>
    </row>
    <row r="266" spans="1:14" x14ac:dyDescent="0.35">
      <c r="A266" t="s">
        <v>225</v>
      </c>
      <c r="B266">
        <v>2019</v>
      </c>
      <c r="C266" s="10">
        <v>43485</v>
      </c>
      <c r="D266" t="s">
        <v>66</v>
      </c>
      <c r="E266" t="s">
        <v>539</v>
      </c>
      <c r="F266">
        <v>1</v>
      </c>
      <c r="G266">
        <v>3</v>
      </c>
      <c r="H266" t="s">
        <v>754</v>
      </c>
      <c r="I266" t="s">
        <v>27</v>
      </c>
      <c r="K266">
        <v>3</v>
      </c>
      <c r="L266">
        <v>1</v>
      </c>
      <c r="M266">
        <v>10.179</v>
      </c>
      <c r="N266" s="35">
        <f t="shared" si="5"/>
        <v>70.733863837312114</v>
      </c>
    </row>
    <row r="267" spans="1:14" x14ac:dyDescent="0.35">
      <c r="A267" t="s">
        <v>225</v>
      </c>
      <c r="B267">
        <v>2019</v>
      </c>
      <c r="C267" s="10">
        <v>43485</v>
      </c>
      <c r="D267" t="s">
        <v>66</v>
      </c>
      <c r="E267" t="s">
        <v>539</v>
      </c>
      <c r="F267">
        <v>1</v>
      </c>
      <c r="G267">
        <v>3</v>
      </c>
      <c r="H267" t="s">
        <v>286</v>
      </c>
      <c r="I267" t="s">
        <v>102</v>
      </c>
      <c r="K267">
        <v>5</v>
      </c>
      <c r="L267">
        <v>2</v>
      </c>
      <c r="M267">
        <v>10.319000000000001</v>
      </c>
      <c r="N267" s="35">
        <f t="shared" si="5"/>
        <v>69.774202926640172</v>
      </c>
    </row>
    <row r="268" spans="1:14" x14ac:dyDescent="0.35">
      <c r="A268" t="s">
        <v>225</v>
      </c>
      <c r="B268">
        <v>2019</v>
      </c>
      <c r="C268" s="10">
        <v>43485</v>
      </c>
      <c r="D268" t="s">
        <v>66</v>
      </c>
      <c r="E268" t="s">
        <v>539</v>
      </c>
      <c r="F268">
        <v>1</v>
      </c>
      <c r="G268">
        <v>4</v>
      </c>
      <c r="H268" t="s">
        <v>955</v>
      </c>
      <c r="I268" t="s">
        <v>35</v>
      </c>
      <c r="K268">
        <v>4</v>
      </c>
      <c r="L268">
        <v>2</v>
      </c>
      <c r="M268">
        <v>10.256</v>
      </c>
      <c r="N268" s="35">
        <f t="shared" si="5"/>
        <v>70.20280811232449</v>
      </c>
    </row>
    <row r="269" spans="1:14" x14ac:dyDescent="0.35">
      <c r="A269" t="s">
        <v>225</v>
      </c>
      <c r="B269">
        <v>2019</v>
      </c>
      <c r="C269" s="10">
        <v>43485</v>
      </c>
      <c r="D269" t="s">
        <v>66</v>
      </c>
      <c r="E269" t="s">
        <v>539</v>
      </c>
      <c r="F269">
        <v>1</v>
      </c>
      <c r="G269">
        <v>4</v>
      </c>
      <c r="H269" t="s">
        <v>129</v>
      </c>
      <c r="I269" t="s">
        <v>35</v>
      </c>
      <c r="K269">
        <v>6</v>
      </c>
      <c r="L269">
        <v>1</v>
      </c>
      <c r="M269">
        <v>10.052</v>
      </c>
      <c r="N269" s="35">
        <f t="shared" si="5"/>
        <v>71.627536808595309</v>
      </c>
    </row>
    <row r="270" spans="1:14" x14ac:dyDescent="0.35">
      <c r="A270" t="s">
        <v>225</v>
      </c>
      <c r="B270">
        <v>2019</v>
      </c>
      <c r="C270" s="10">
        <v>43485</v>
      </c>
      <c r="D270" t="s">
        <v>66</v>
      </c>
      <c r="E270" t="s">
        <v>539</v>
      </c>
      <c r="F270">
        <v>2</v>
      </c>
      <c r="G270">
        <v>1</v>
      </c>
      <c r="H270" t="s">
        <v>202</v>
      </c>
      <c r="I270" t="s">
        <v>46</v>
      </c>
      <c r="K270">
        <v>2</v>
      </c>
      <c r="L270">
        <v>1</v>
      </c>
      <c r="M270">
        <v>10.236000000000001</v>
      </c>
      <c r="N270" s="35">
        <f t="shared" si="5"/>
        <v>70.339976553341145</v>
      </c>
    </row>
    <row r="271" spans="1:14" x14ac:dyDescent="0.35">
      <c r="A271" t="s">
        <v>225</v>
      </c>
      <c r="B271">
        <v>2019</v>
      </c>
      <c r="C271" s="10">
        <v>43485</v>
      </c>
      <c r="D271" t="s">
        <v>66</v>
      </c>
      <c r="E271" t="s">
        <v>539</v>
      </c>
      <c r="F271">
        <v>2</v>
      </c>
      <c r="G271">
        <v>1</v>
      </c>
      <c r="H271" t="s">
        <v>201</v>
      </c>
      <c r="I271" t="s">
        <v>39</v>
      </c>
      <c r="K271">
        <v>7</v>
      </c>
      <c r="L271">
        <v>2</v>
      </c>
      <c r="M271">
        <v>10.302</v>
      </c>
      <c r="N271" s="35">
        <f t="shared" si="5"/>
        <v>69.889341875364011</v>
      </c>
    </row>
    <row r="272" spans="1:14" x14ac:dyDescent="0.35">
      <c r="A272" t="s">
        <v>225</v>
      </c>
      <c r="B272">
        <v>2019</v>
      </c>
      <c r="C272" s="10">
        <v>43485</v>
      </c>
      <c r="D272" t="s">
        <v>66</v>
      </c>
      <c r="E272" t="s">
        <v>539</v>
      </c>
      <c r="F272">
        <v>2</v>
      </c>
      <c r="G272">
        <v>2</v>
      </c>
      <c r="H272" t="s">
        <v>242</v>
      </c>
      <c r="I272" t="s">
        <v>102</v>
      </c>
      <c r="K272">
        <v>1</v>
      </c>
      <c r="L272">
        <v>1</v>
      </c>
      <c r="M272">
        <v>10.148</v>
      </c>
      <c r="N272" s="35">
        <f t="shared" si="5"/>
        <v>70.949940875049279</v>
      </c>
    </row>
    <row r="273" spans="1:14" x14ac:dyDescent="0.35">
      <c r="A273" t="s">
        <v>225</v>
      </c>
      <c r="B273">
        <v>2019</v>
      </c>
      <c r="C273" s="10">
        <v>43485</v>
      </c>
      <c r="D273" t="s">
        <v>66</v>
      </c>
      <c r="E273" t="s">
        <v>539</v>
      </c>
      <c r="F273">
        <v>2</v>
      </c>
      <c r="G273">
        <v>2</v>
      </c>
      <c r="H273" t="s">
        <v>257</v>
      </c>
      <c r="I273" t="s">
        <v>31</v>
      </c>
      <c r="K273">
        <v>8</v>
      </c>
      <c r="L273">
        <v>2</v>
      </c>
      <c r="M273">
        <v>10.815</v>
      </c>
      <c r="N273" s="35">
        <f t="shared" si="5"/>
        <v>66.574202496532592</v>
      </c>
    </row>
    <row r="274" spans="1:14" x14ac:dyDescent="0.35">
      <c r="A274" t="s">
        <v>225</v>
      </c>
      <c r="B274">
        <v>2019</v>
      </c>
      <c r="C274" s="10">
        <v>43485</v>
      </c>
      <c r="D274" t="s">
        <v>66</v>
      </c>
      <c r="E274" t="s">
        <v>539</v>
      </c>
      <c r="F274">
        <v>2</v>
      </c>
      <c r="G274">
        <v>3</v>
      </c>
      <c r="H274" t="s">
        <v>754</v>
      </c>
      <c r="I274" t="s">
        <v>27</v>
      </c>
      <c r="K274">
        <v>3</v>
      </c>
      <c r="L274">
        <v>2</v>
      </c>
      <c r="M274">
        <v>10.407999999999999</v>
      </c>
      <c r="N274" s="35">
        <f t="shared" si="5"/>
        <v>69.177555726364332</v>
      </c>
    </row>
    <row r="275" spans="1:14" x14ac:dyDescent="0.35">
      <c r="A275" t="s">
        <v>225</v>
      </c>
      <c r="B275">
        <v>2019</v>
      </c>
      <c r="C275" s="10">
        <v>43485</v>
      </c>
      <c r="D275" t="s">
        <v>66</v>
      </c>
      <c r="E275" t="s">
        <v>539</v>
      </c>
      <c r="F275">
        <v>2</v>
      </c>
      <c r="G275">
        <v>3</v>
      </c>
      <c r="H275" t="s">
        <v>286</v>
      </c>
      <c r="I275" t="s">
        <v>102</v>
      </c>
      <c r="K275">
        <v>5</v>
      </c>
      <c r="L275">
        <v>1</v>
      </c>
      <c r="M275">
        <v>10.314</v>
      </c>
      <c r="N275" s="35">
        <f t="shared" si="5"/>
        <v>69.808027923211171</v>
      </c>
    </row>
    <row r="276" spans="1:14" x14ac:dyDescent="0.35">
      <c r="A276" t="s">
        <v>225</v>
      </c>
      <c r="B276">
        <v>2019</v>
      </c>
      <c r="C276" s="10">
        <v>43485</v>
      </c>
      <c r="D276" t="s">
        <v>66</v>
      </c>
      <c r="E276" t="s">
        <v>539</v>
      </c>
      <c r="F276">
        <v>2</v>
      </c>
      <c r="G276">
        <v>4</v>
      </c>
      <c r="H276" t="s">
        <v>955</v>
      </c>
      <c r="I276" t="s">
        <v>35</v>
      </c>
      <c r="K276">
        <v>4</v>
      </c>
      <c r="L276">
        <v>1</v>
      </c>
      <c r="M276">
        <v>10.048</v>
      </c>
      <c r="N276" s="35">
        <f t="shared" si="5"/>
        <v>71.656050955414017</v>
      </c>
    </row>
    <row r="277" spans="1:14" x14ac:dyDescent="0.35">
      <c r="A277" t="s">
        <v>225</v>
      </c>
      <c r="B277">
        <v>2019</v>
      </c>
      <c r="C277" s="10">
        <v>43485</v>
      </c>
      <c r="D277" t="s">
        <v>66</v>
      </c>
      <c r="E277" t="s">
        <v>539</v>
      </c>
      <c r="F277">
        <v>2</v>
      </c>
      <c r="G277">
        <v>4</v>
      </c>
      <c r="H277" t="s">
        <v>129</v>
      </c>
      <c r="I277" t="s">
        <v>35</v>
      </c>
      <c r="K277">
        <v>6</v>
      </c>
      <c r="L277">
        <v>2</v>
      </c>
      <c r="M277">
        <v>10.083</v>
      </c>
      <c r="N277" s="35">
        <f t="shared" si="5"/>
        <v>71.407319250223154</v>
      </c>
    </row>
    <row r="278" spans="1:14" x14ac:dyDescent="0.35">
      <c r="A278" t="s">
        <v>225</v>
      </c>
      <c r="B278">
        <v>2019</v>
      </c>
      <c r="C278" s="10">
        <v>43485</v>
      </c>
      <c r="D278" t="s">
        <v>66</v>
      </c>
      <c r="E278" t="s">
        <v>539</v>
      </c>
      <c r="F278">
        <v>3</v>
      </c>
      <c r="G278">
        <v>3</v>
      </c>
      <c r="H278" t="s">
        <v>754</v>
      </c>
      <c r="I278" t="s">
        <v>27</v>
      </c>
      <c r="K278">
        <v>3</v>
      </c>
      <c r="L278">
        <v>1</v>
      </c>
      <c r="M278">
        <v>10.420999999999999</v>
      </c>
      <c r="N278" s="35">
        <f t="shared" si="5"/>
        <v>69.091258036656754</v>
      </c>
    </row>
    <row r="279" spans="1:14" x14ac:dyDescent="0.35">
      <c r="A279" t="s">
        <v>225</v>
      </c>
      <c r="B279">
        <v>2019</v>
      </c>
      <c r="C279" s="10">
        <v>43485</v>
      </c>
      <c r="D279" t="s">
        <v>66</v>
      </c>
      <c r="E279" t="s">
        <v>539</v>
      </c>
      <c r="F279">
        <v>3</v>
      </c>
      <c r="G279">
        <v>3</v>
      </c>
      <c r="H279" t="s">
        <v>286</v>
      </c>
      <c r="I279" t="s">
        <v>102</v>
      </c>
      <c r="K279">
        <v>5</v>
      </c>
      <c r="L279">
        <v>2</v>
      </c>
      <c r="M279">
        <v>10.433</v>
      </c>
      <c r="N279" s="35">
        <f t="shared" si="5"/>
        <v>69.011789514041979</v>
      </c>
    </row>
    <row r="280" spans="1:14" x14ac:dyDescent="0.35">
      <c r="A280" t="s">
        <v>225</v>
      </c>
      <c r="B280">
        <v>2019</v>
      </c>
      <c r="C280" s="10">
        <v>43485</v>
      </c>
      <c r="D280" t="s">
        <v>66</v>
      </c>
      <c r="E280" t="s">
        <v>539</v>
      </c>
      <c r="F280">
        <v>3</v>
      </c>
      <c r="G280">
        <v>4</v>
      </c>
      <c r="H280" t="s">
        <v>955</v>
      </c>
      <c r="I280" t="s">
        <v>35</v>
      </c>
      <c r="K280">
        <v>4</v>
      </c>
      <c r="L280">
        <v>1</v>
      </c>
      <c r="M280">
        <v>10.555</v>
      </c>
      <c r="N280" s="35">
        <f t="shared" si="5"/>
        <v>68.214116532449083</v>
      </c>
    </row>
    <row r="281" spans="1:14" x14ac:dyDescent="0.35">
      <c r="A281" t="s">
        <v>225</v>
      </c>
      <c r="B281">
        <v>2019</v>
      </c>
      <c r="C281" s="10">
        <v>43485</v>
      </c>
      <c r="D281" t="s">
        <v>66</v>
      </c>
      <c r="E281" t="s">
        <v>539</v>
      </c>
      <c r="F281">
        <v>3</v>
      </c>
      <c r="G281">
        <v>4</v>
      </c>
      <c r="H281" t="s">
        <v>129</v>
      </c>
      <c r="I281" t="s">
        <v>35</v>
      </c>
      <c r="K281">
        <v>6</v>
      </c>
      <c r="L281">
        <v>2</v>
      </c>
      <c r="M281">
        <v>10.935</v>
      </c>
      <c r="N281" s="35">
        <f t="shared" si="5"/>
        <v>65.843621399176953</v>
      </c>
    </row>
    <row r="282" spans="1:14" x14ac:dyDescent="0.35">
      <c r="A282" t="s">
        <v>225</v>
      </c>
      <c r="B282">
        <v>2019</v>
      </c>
      <c r="C282" s="10">
        <v>43485</v>
      </c>
      <c r="D282" t="s">
        <v>66</v>
      </c>
      <c r="E282" t="s">
        <v>540</v>
      </c>
      <c r="F282">
        <v>1</v>
      </c>
      <c r="G282">
        <v>1</v>
      </c>
      <c r="H282" t="s">
        <v>202</v>
      </c>
      <c r="I282" t="s">
        <v>46</v>
      </c>
      <c r="K282">
        <v>2</v>
      </c>
      <c r="L282">
        <v>1</v>
      </c>
      <c r="M282">
        <v>10.132</v>
      </c>
      <c r="N282" s="35">
        <f t="shared" si="5"/>
        <v>71.061981839715756</v>
      </c>
    </row>
    <row r="283" spans="1:14" x14ac:dyDescent="0.35">
      <c r="A283" t="s">
        <v>225</v>
      </c>
      <c r="B283">
        <v>2019</v>
      </c>
      <c r="C283" s="10">
        <v>43485</v>
      </c>
      <c r="D283" t="s">
        <v>66</v>
      </c>
      <c r="E283" t="s">
        <v>540</v>
      </c>
      <c r="F283">
        <v>1</v>
      </c>
      <c r="G283">
        <v>1</v>
      </c>
      <c r="H283" t="s">
        <v>955</v>
      </c>
      <c r="I283" t="s">
        <v>35</v>
      </c>
      <c r="K283">
        <v>4</v>
      </c>
      <c r="L283">
        <v>2</v>
      </c>
      <c r="M283">
        <v>10.148</v>
      </c>
      <c r="N283" s="35">
        <f t="shared" si="5"/>
        <v>70.949940875049279</v>
      </c>
    </row>
    <row r="284" spans="1:14" x14ac:dyDescent="0.35">
      <c r="A284" t="s">
        <v>225</v>
      </c>
      <c r="B284">
        <v>2019</v>
      </c>
      <c r="C284" s="10">
        <v>43485</v>
      </c>
      <c r="D284" t="s">
        <v>66</v>
      </c>
      <c r="E284" t="s">
        <v>540</v>
      </c>
      <c r="F284">
        <v>1</v>
      </c>
      <c r="G284">
        <v>2</v>
      </c>
      <c r="H284" t="s">
        <v>242</v>
      </c>
      <c r="I284" t="s">
        <v>102</v>
      </c>
      <c r="K284">
        <v>1</v>
      </c>
      <c r="L284">
        <v>1</v>
      </c>
      <c r="M284">
        <v>10.361000000000001</v>
      </c>
      <c r="N284" s="35">
        <f t="shared" si="5"/>
        <v>69.491361837660449</v>
      </c>
    </row>
    <row r="285" spans="1:14" x14ac:dyDescent="0.35">
      <c r="A285" t="s">
        <v>225</v>
      </c>
      <c r="B285">
        <v>2019</v>
      </c>
      <c r="C285" s="10">
        <v>43485</v>
      </c>
      <c r="D285" t="s">
        <v>66</v>
      </c>
      <c r="E285" t="s">
        <v>540</v>
      </c>
      <c r="F285">
        <v>1</v>
      </c>
      <c r="G285">
        <v>2</v>
      </c>
      <c r="H285" t="s">
        <v>754</v>
      </c>
      <c r="I285" t="s">
        <v>27</v>
      </c>
      <c r="K285">
        <v>3</v>
      </c>
      <c r="L285">
        <v>2</v>
      </c>
      <c r="M285">
        <v>10.407999999999999</v>
      </c>
      <c r="N285" s="35">
        <f t="shared" si="5"/>
        <v>69.177555726364332</v>
      </c>
    </row>
    <row r="286" spans="1:14" x14ac:dyDescent="0.35">
      <c r="A286" t="s">
        <v>225</v>
      </c>
      <c r="B286">
        <v>2019</v>
      </c>
      <c r="C286" s="10">
        <v>43485</v>
      </c>
      <c r="D286" t="s">
        <v>66</v>
      </c>
      <c r="E286" t="s">
        <v>540</v>
      </c>
      <c r="F286">
        <v>2</v>
      </c>
      <c r="G286">
        <v>1</v>
      </c>
      <c r="H286" t="s">
        <v>202</v>
      </c>
      <c r="I286" t="s">
        <v>46</v>
      </c>
      <c r="K286">
        <v>2</v>
      </c>
      <c r="L286">
        <v>1</v>
      </c>
      <c r="M286">
        <v>10.355</v>
      </c>
      <c r="N286" s="35">
        <f t="shared" si="5"/>
        <v>69.531627233220661</v>
      </c>
    </row>
    <row r="287" spans="1:14" x14ac:dyDescent="0.35">
      <c r="A287" t="s">
        <v>225</v>
      </c>
      <c r="B287">
        <v>2019</v>
      </c>
      <c r="C287" s="10">
        <v>43485</v>
      </c>
      <c r="D287" t="s">
        <v>66</v>
      </c>
      <c r="E287" t="s">
        <v>540</v>
      </c>
      <c r="F287">
        <v>2</v>
      </c>
      <c r="G287">
        <v>1</v>
      </c>
      <c r="H287" t="s">
        <v>955</v>
      </c>
      <c r="I287" t="s">
        <v>35</v>
      </c>
      <c r="K287">
        <v>4</v>
      </c>
      <c r="L287">
        <v>2</v>
      </c>
      <c r="M287">
        <v>10.369</v>
      </c>
      <c r="N287" s="35">
        <f t="shared" si="5"/>
        <v>69.437747130870861</v>
      </c>
    </row>
    <row r="288" spans="1:14" x14ac:dyDescent="0.35">
      <c r="A288" t="s">
        <v>225</v>
      </c>
      <c r="B288">
        <v>2019</v>
      </c>
      <c r="C288" s="10">
        <v>43485</v>
      </c>
      <c r="D288" t="s">
        <v>66</v>
      </c>
      <c r="E288" t="s">
        <v>540</v>
      </c>
      <c r="F288">
        <v>2</v>
      </c>
      <c r="G288">
        <v>2</v>
      </c>
      <c r="H288" t="s">
        <v>242</v>
      </c>
      <c r="I288" t="s">
        <v>102</v>
      </c>
      <c r="K288">
        <v>1</v>
      </c>
      <c r="L288">
        <v>1</v>
      </c>
      <c r="M288">
        <v>10.077999999999999</v>
      </c>
      <c r="N288" s="35">
        <f t="shared" si="5"/>
        <v>71.442746576701737</v>
      </c>
    </row>
    <row r="289" spans="1:14" x14ac:dyDescent="0.35">
      <c r="A289" t="s">
        <v>225</v>
      </c>
      <c r="B289">
        <v>2019</v>
      </c>
      <c r="C289" s="10">
        <v>43485</v>
      </c>
      <c r="D289" t="s">
        <v>66</v>
      </c>
      <c r="E289" t="s">
        <v>540</v>
      </c>
      <c r="F289">
        <v>2</v>
      </c>
      <c r="G289">
        <v>2</v>
      </c>
      <c r="H289" t="s">
        <v>754</v>
      </c>
      <c r="I289" t="s">
        <v>27</v>
      </c>
      <c r="K289">
        <v>3</v>
      </c>
      <c r="L289">
        <v>2</v>
      </c>
      <c r="M289">
        <v>10.975</v>
      </c>
      <c r="N289" s="35">
        <f t="shared" si="5"/>
        <v>65.603644646924835</v>
      </c>
    </row>
    <row r="290" spans="1:14" x14ac:dyDescent="0.35">
      <c r="A290" t="s">
        <v>225</v>
      </c>
      <c r="B290">
        <v>2019</v>
      </c>
      <c r="C290" s="10">
        <v>43485</v>
      </c>
      <c r="D290" t="s">
        <v>66</v>
      </c>
      <c r="E290" t="s">
        <v>64</v>
      </c>
      <c r="F290">
        <v>1</v>
      </c>
      <c r="G290" t="s">
        <v>541</v>
      </c>
      <c r="H290" t="s">
        <v>242</v>
      </c>
      <c r="I290" t="s">
        <v>102</v>
      </c>
      <c r="K290">
        <v>1</v>
      </c>
      <c r="L290">
        <v>1</v>
      </c>
      <c r="M290">
        <v>10.391</v>
      </c>
      <c r="N290" s="35">
        <f t="shared" ref="N290:N353" si="6">IF(M290="REL","REL",3.6*200/M290)</f>
        <v>69.290732364546244</v>
      </c>
    </row>
    <row r="291" spans="1:14" x14ac:dyDescent="0.35">
      <c r="A291" t="s">
        <v>225</v>
      </c>
      <c r="B291">
        <v>2019</v>
      </c>
      <c r="C291" s="10">
        <v>43485</v>
      </c>
      <c r="D291" t="s">
        <v>66</v>
      </c>
      <c r="E291" t="s">
        <v>64</v>
      </c>
      <c r="F291">
        <v>1</v>
      </c>
      <c r="G291" t="s">
        <v>541</v>
      </c>
      <c r="H291" t="s">
        <v>202</v>
      </c>
      <c r="I291" t="s">
        <v>46</v>
      </c>
      <c r="K291">
        <v>2</v>
      </c>
      <c r="L291">
        <v>2</v>
      </c>
      <c r="M291">
        <v>10.736000000000001</v>
      </c>
      <c r="N291" s="35">
        <f t="shared" si="6"/>
        <v>67.064083457526081</v>
      </c>
    </row>
    <row r="292" spans="1:14" x14ac:dyDescent="0.35">
      <c r="A292" t="s">
        <v>225</v>
      </c>
      <c r="B292">
        <v>2019</v>
      </c>
      <c r="C292" s="10">
        <v>43485</v>
      </c>
      <c r="D292" t="s">
        <v>66</v>
      </c>
      <c r="E292" t="s">
        <v>64</v>
      </c>
      <c r="F292">
        <v>1</v>
      </c>
      <c r="G292" t="s">
        <v>542</v>
      </c>
      <c r="H292" t="s">
        <v>754</v>
      </c>
      <c r="I292" t="s">
        <v>27</v>
      </c>
      <c r="K292">
        <v>3</v>
      </c>
      <c r="L292">
        <v>1</v>
      </c>
      <c r="M292">
        <v>10.298</v>
      </c>
      <c r="N292" s="35">
        <f t="shared" si="6"/>
        <v>69.916488638570598</v>
      </c>
    </row>
    <row r="293" spans="1:14" x14ac:dyDescent="0.35">
      <c r="A293" t="s">
        <v>225</v>
      </c>
      <c r="B293">
        <v>2019</v>
      </c>
      <c r="C293" s="10">
        <v>43485</v>
      </c>
      <c r="D293" t="s">
        <v>66</v>
      </c>
      <c r="E293" t="s">
        <v>64</v>
      </c>
      <c r="F293">
        <v>1</v>
      </c>
      <c r="G293" t="s">
        <v>542</v>
      </c>
      <c r="H293" t="s">
        <v>955</v>
      </c>
      <c r="I293" t="s">
        <v>35</v>
      </c>
      <c r="K293">
        <v>4</v>
      </c>
      <c r="L293">
        <v>2</v>
      </c>
      <c r="M293">
        <v>10.385999999999999</v>
      </c>
      <c r="N293" s="35">
        <f t="shared" si="6"/>
        <v>69.32409012131717</v>
      </c>
    </row>
    <row r="294" spans="1:14" x14ac:dyDescent="0.35">
      <c r="A294" t="s">
        <v>225</v>
      </c>
      <c r="B294">
        <v>2019</v>
      </c>
      <c r="C294" s="10">
        <v>43485</v>
      </c>
      <c r="D294" t="s">
        <v>66</v>
      </c>
      <c r="E294" t="s">
        <v>64</v>
      </c>
      <c r="F294">
        <v>2</v>
      </c>
      <c r="G294" t="s">
        <v>541</v>
      </c>
      <c r="H294" t="s">
        <v>242</v>
      </c>
      <c r="I294" t="s">
        <v>102</v>
      </c>
      <c r="K294">
        <v>1</v>
      </c>
      <c r="L294">
        <v>1</v>
      </c>
      <c r="M294">
        <v>10.115</v>
      </c>
      <c r="N294" s="35">
        <f t="shared" si="6"/>
        <v>71.181413741967376</v>
      </c>
    </row>
    <row r="295" spans="1:14" x14ac:dyDescent="0.35">
      <c r="A295" t="s">
        <v>225</v>
      </c>
      <c r="B295">
        <v>2019</v>
      </c>
      <c r="C295" s="10">
        <v>43485</v>
      </c>
      <c r="D295" t="s">
        <v>66</v>
      </c>
      <c r="E295" t="s">
        <v>64</v>
      </c>
      <c r="F295">
        <v>2</v>
      </c>
      <c r="G295" t="s">
        <v>541</v>
      </c>
      <c r="H295" t="s">
        <v>202</v>
      </c>
      <c r="I295" t="s">
        <v>46</v>
      </c>
      <c r="K295">
        <v>2</v>
      </c>
      <c r="L295">
        <v>2</v>
      </c>
      <c r="M295">
        <v>10.222</v>
      </c>
      <c r="N295" s="35">
        <f t="shared" si="6"/>
        <v>70.43631383290942</v>
      </c>
    </row>
    <row r="296" spans="1:14" x14ac:dyDescent="0.35">
      <c r="A296" t="s">
        <v>225</v>
      </c>
      <c r="B296">
        <v>2019</v>
      </c>
      <c r="C296" s="10">
        <v>43485</v>
      </c>
      <c r="D296" t="s">
        <v>66</v>
      </c>
      <c r="E296" t="s">
        <v>64</v>
      </c>
      <c r="F296">
        <v>2</v>
      </c>
      <c r="G296" t="s">
        <v>542</v>
      </c>
      <c r="H296" t="s">
        <v>754</v>
      </c>
      <c r="I296" t="s">
        <v>27</v>
      </c>
      <c r="K296">
        <v>3</v>
      </c>
      <c r="L296">
        <v>2</v>
      </c>
      <c r="M296">
        <v>10.282</v>
      </c>
      <c r="N296" s="35">
        <f t="shared" si="6"/>
        <v>70.025286909161636</v>
      </c>
    </row>
    <row r="297" spans="1:14" x14ac:dyDescent="0.35">
      <c r="A297" t="s">
        <v>225</v>
      </c>
      <c r="B297">
        <v>2019</v>
      </c>
      <c r="C297" s="10">
        <v>43485</v>
      </c>
      <c r="D297" t="s">
        <v>66</v>
      </c>
      <c r="E297" t="s">
        <v>64</v>
      </c>
      <c r="F297">
        <v>2</v>
      </c>
      <c r="G297" t="s">
        <v>542</v>
      </c>
      <c r="H297" t="s">
        <v>955</v>
      </c>
      <c r="I297" t="s">
        <v>35</v>
      </c>
      <c r="K297">
        <v>4</v>
      </c>
      <c r="L297">
        <v>1</v>
      </c>
      <c r="M297">
        <v>10.259</v>
      </c>
      <c r="N297" s="35">
        <f t="shared" si="6"/>
        <v>70.182278974558926</v>
      </c>
    </row>
    <row r="298" spans="1:14" x14ac:dyDescent="0.35">
      <c r="A298" t="s">
        <v>225</v>
      </c>
      <c r="B298">
        <v>2019</v>
      </c>
      <c r="C298" s="10">
        <v>43485</v>
      </c>
      <c r="D298" t="s">
        <v>66</v>
      </c>
      <c r="E298" t="s">
        <v>64</v>
      </c>
      <c r="F298">
        <v>3</v>
      </c>
      <c r="G298" t="s">
        <v>542</v>
      </c>
      <c r="H298" t="s">
        <v>754</v>
      </c>
      <c r="I298" t="s">
        <v>27</v>
      </c>
      <c r="K298">
        <v>3</v>
      </c>
      <c r="L298">
        <v>1</v>
      </c>
      <c r="M298">
        <v>10.342000000000001</v>
      </c>
      <c r="N298" s="35">
        <f t="shared" si="6"/>
        <v>69.619029201315016</v>
      </c>
    </row>
    <row r="299" spans="1:14" x14ac:dyDescent="0.35">
      <c r="A299" t="s">
        <v>225</v>
      </c>
      <c r="B299">
        <v>2019</v>
      </c>
      <c r="C299" s="10">
        <v>43485</v>
      </c>
      <c r="D299" t="s">
        <v>66</v>
      </c>
      <c r="E299" t="s">
        <v>64</v>
      </c>
      <c r="F299">
        <v>3</v>
      </c>
      <c r="G299" t="s">
        <v>542</v>
      </c>
      <c r="H299" t="s">
        <v>955</v>
      </c>
      <c r="I299" t="s">
        <v>35</v>
      </c>
      <c r="K299">
        <v>4</v>
      </c>
      <c r="L299">
        <v>2</v>
      </c>
      <c r="M299">
        <v>10.476000000000001</v>
      </c>
      <c r="N299" s="35">
        <f t="shared" si="6"/>
        <v>68.728522336769757</v>
      </c>
    </row>
    <row r="300" spans="1:14" x14ac:dyDescent="0.35">
      <c r="A300" t="s">
        <v>226</v>
      </c>
      <c r="B300">
        <v>2019</v>
      </c>
      <c r="C300" s="10">
        <v>43492</v>
      </c>
      <c r="D300" t="s">
        <v>66</v>
      </c>
      <c r="E300" t="s">
        <v>535</v>
      </c>
      <c r="F300">
        <v>1</v>
      </c>
      <c r="G300">
        <v>1</v>
      </c>
      <c r="H300" t="s">
        <v>205</v>
      </c>
      <c r="I300" t="s">
        <v>102</v>
      </c>
      <c r="K300">
        <v>2</v>
      </c>
      <c r="L300">
        <v>1</v>
      </c>
      <c r="M300">
        <v>10.88</v>
      </c>
      <c r="N300" s="35">
        <f t="shared" si="6"/>
        <v>66.17647058823529</v>
      </c>
    </row>
    <row r="301" spans="1:14" x14ac:dyDescent="0.35">
      <c r="A301" t="s">
        <v>226</v>
      </c>
      <c r="B301">
        <v>2019</v>
      </c>
      <c r="C301" s="10">
        <v>43492</v>
      </c>
      <c r="D301" t="s">
        <v>66</v>
      </c>
      <c r="E301" t="s">
        <v>535</v>
      </c>
      <c r="F301">
        <v>1</v>
      </c>
      <c r="G301">
        <v>1</v>
      </c>
      <c r="H301" t="s">
        <v>45</v>
      </c>
      <c r="I301" t="s">
        <v>46</v>
      </c>
      <c r="K301">
        <v>28</v>
      </c>
      <c r="L301">
        <v>2</v>
      </c>
      <c r="M301">
        <v>11.025</v>
      </c>
      <c r="N301" s="35">
        <f t="shared" si="6"/>
        <v>65.306122448979593</v>
      </c>
    </row>
    <row r="302" spans="1:14" x14ac:dyDescent="0.35">
      <c r="A302" t="s">
        <v>226</v>
      </c>
      <c r="B302">
        <v>2019</v>
      </c>
      <c r="C302" s="10">
        <v>43492</v>
      </c>
      <c r="D302" t="s">
        <v>66</v>
      </c>
      <c r="E302" t="s">
        <v>535</v>
      </c>
      <c r="F302">
        <v>1</v>
      </c>
      <c r="G302">
        <v>2</v>
      </c>
      <c r="H302" t="s">
        <v>96</v>
      </c>
      <c r="I302" t="s">
        <v>27</v>
      </c>
      <c r="K302">
        <v>7</v>
      </c>
      <c r="L302">
        <v>1</v>
      </c>
      <c r="M302">
        <v>10.49</v>
      </c>
      <c r="N302" s="35">
        <f t="shared" si="6"/>
        <v>68.636796949475695</v>
      </c>
    </row>
    <row r="303" spans="1:14" x14ac:dyDescent="0.35">
      <c r="A303" t="s">
        <v>226</v>
      </c>
      <c r="B303">
        <v>2019</v>
      </c>
      <c r="C303" s="10">
        <v>43492</v>
      </c>
      <c r="D303" t="s">
        <v>66</v>
      </c>
      <c r="E303" t="s">
        <v>535</v>
      </c>
      <c r="F303">
        <v>1</v>
      </c>
      <c r="G303">
        <v>2</v>
      </c>
      <c r="H303" t="s">
        <v>208</v>
      </c>
      <c r="I303" t="s">
        <v>58</v>
      </c>
      <c r="K303">
        <v>27</v>
      </c>
      <c r="L303">
        <v>2</v>
      </c>
      <c r="M303">
        <v>10.532999999999999</v>
      </c>
      <c r="N303" s="35">
        <f t="shared" si="6"/>
        <v>68.356593563087443</v>
      </c>
    </row>
    <row r="304" spans="1:14" x14ac:dyDescent="0.35">
      <c r="A304" t="s">
        <v>226</v>
      </c>
      <c r="B304">
        <v>2019</v>
      </c>
      <c r="C304" s="10">
        <v>43492</v>
      </c>
      <c r="D304" t="s">
        <v>66</v>
      </c>
      <c r="E304" t="s">
        <v>535</v>
      </c>
      <c r="F304">
        <v>1</v>
      </c>
      <c r="G304">
        <v>3</v>
      </c>
      <c r="H304" t="s">
        <v>231</v>
      </c>
      <c r="I304" t="s">
        <v>102</v>
      </c>
      <c r="K304">
        <v>1</v>
      </c>
      <c r="L304">
        <v>1</v>
      </c>
      <c r="M304">
        <v>10.32</v>
      </c>
      <c r="N304" s="35">
        <f t="shared" si="6"/>
        <v>69.767441860465112</v>
      </c>
    </row>
    <row r="305" spans="1:14" x14ac:dyDescent="0.35">
      <c r="A305" t="s">
        <v>226</v>
      </c>
      <c r="B305">
        <v>2019</v>
      </c>
      <c r="C305" s="10">
        <v>43492</v>
      </c>
      <c r="D305" t="s">
        <v>66</v>
      </c>
      <c r="E305" t="s">
        <v>535</v>
      </c>
      <c r="F305">
        <v>1</v>
      </c>
      <c r="G305">
        <v>3</v>
      </c>
      <c r="H305" t="s">
        <v>800</v>
      </c>
      <c r="I305" t="s">
        <v>198</v>
      </c>
      <c r="K305">
        <v>26</v>
      </c>
      <c r="L305">
        <v>2</v>
      </c>
      <c r="M305">
        <v>10.374000000000001</v>
      </c>
      <c r="N305" s="35">
        <f t="shared" si="6"/>
        <v>69.40427993059572</v>
      </c>
    </row>
    <row r="306" spans="1:14" x14ac:dyDescent="0.35">
      <c r="A306" t="s">
        <v>226</v>
      </c>
      <c r="B306">
        <v>2019</v>
      </c>
      <c r="C306" s="10">
        <v>43492</v>
      </c>
      <c r="D306" t="s">
        <v>66</v>
      </c>
      <c r="E306" t="s">
        <v>535</v>
      </c>
      <c r="F306">
        <v>1</v>
      </c>
      <c r="G306">
        <v>4</v>
      </c>
      <c r="H306" t="s">
        <v>201</v>
      </c>
      <c r="I306" t="s">
        <v>39</v>
      </c>
      <c r="K306">
        <v>3</v>
      </c>
      <c r="L306">
        <v>1</v>
      </c>
      <c r="M306">
        <v>10.226000000000001</v>
      </c>
      <c r="N306" s="35">
        <f t="shared" si="6"/>
        <v>70.408761979268519</v>
      </c>
    </row>
    <row r="307" spans="1:14" x14ac:dyDescent="0.35">
      <c r="A307" t="s">
        <v>226</v>
      </c>
      <c r="B307">
        <v>2019</v>
      </c>
      <c r="C307" s="10">
        <v>43492</v>
      </c>
      <c r="D307" t="s">
        <v>66</v>
      </c>
      <c r="E307" t="s">
        <v>535</v>
      </c>
      <c r="F307">
        <v>1</v>
      </c>
      <c r="G307">
        <v>4</v>
      </c>
      <c r="H307" t="s">
        <v>241</v>
      </c>
      <c r="I307" t="s">
        <v>35</v>
      </c>
      <c r="K307">
        <v>25</v>
      </c>
      <c r="L307">
        <v>2</v>
      </c>
      <c r="M307">
        <v>10.326000000000001</v>
      </c>
      <c r="N307" s="35">
        <f t="shared" si="6"/>
        <v>69.726902963393371</v>
      </c>
    </row>
    <row r="308" spans="1:14" x14ac:dyDescent="0.35">
      <c r="A308" t="s">
        <v>226</v>
      </c>
      <c r="B308">
        <v>2019</v>
      </c>
      <c r="C308" s="10">
        <v>43492</v>
      </c>
      <c r="D308" t="s">
        <v>66</v>
      </c>
      <c r="E308" t="s">
        <v>535</v>
      </c>
      <c r="F308">
        <v>1</v>
      </c>
      <c r="G308">
        <v>5</v>
      </c>
      <c r="H308" t="s">
        <v>183</v>
      </c>
      <c r="I308" t="s">
        <v>33</v>
      </c>
      <c r="K308">
        <v>10</v>
      </c>
      <c r="L308">
        <v>1</v>
      </c>
      <c r="M308">
        <v>10.403</v>
      </c>
      <c r="N308" s="35">
        <f t="shared" si="6"/>
        <v>69.210804575603191</v>
      </c>
    </row>
    <row r="309" spans="1:14" x14ac:dyDescent="0.35">
      <c r="A309" t="s">
        <v>226</v>
      </c>
      <c r="B309">
        <v>2019</v>
      </c>
      <c r="C309" s="10">
        <v>43492</v>
      </c>
      <c r="D309" t="s">
        <v>66</v>
      </c>
      <c r="E309" t="s">
        <v>535</v>
      </c>
      <c r="F309">
        <v>1</v>
      </c>
      <c r="G309">
        <v>5</v>
      </c>
      <c r="H309" t="s">
        <v>248</v>
      </c>
      <c r="I309" t="s">
        <v>35</v>
      </c>
      <c r="K309">
        <v>24</v>
      </c>
      <c r="L309">
        <v>2</v>
      </c>
      <c r="M309">
        <v>10.497999999999999</v>
      </c>
      <c r="N309" s="35">
        <f t="shared" si="6"/>
        <v>68.584492284244618</v>
      </c>
    </row>
    <row r="310" spans="1:14" x14ac:dyDescent="0.35">
      <c r="A310" t="s">
        <v>226</v>
      </c>
      <c r="B310">
        <v>2019</v>
      </c>
      <c r="C310" s="10">
        <v>43492</v>
      </c>
      <c r="D310" t="s">
        <v>66</v>
      </c>
      <c r="E310" t="s">
        <v>535</v>
      </c>
      <c r="F310">
        <v>1</v>
      </c>
      <c r="G310">
        <v>6</v>
      </c>
      <c r="H310" t="s">
        <v>257</v>
      </c>
      <c r="I310" t="s">
        <v>31</v>
      </c>
      <c r="K310">
        <v>11</v>
      </c>
      <c r="L310">
        <v>1</v>
      </c>
      <c r="M310">
        <v>10.689</v>
      </c>
      <c r="N310" s="35">
        <f t="shared" si="6"/>
        <v>67.358967162503504</v>
      </c>
    </row>
    <row r="311" spans="1:14" x14ac:dyDescent="0.35">
      <c r="A311" t="s">
        <v>226</v>
      </c>
      <c r="B311">
        <v>2019</v>
      </c>
      <c r="C311" s="10">
        <v>43492</v>
      </c>
      <c r="D311" t="s">
        <v>66</v>
      </c>
      <c r="E311" t="s">
        <v>535</v>
      </c>
      <c r="F311">
        <v>1</v>
      </c>
      <c r="G311">
        <v>6</v>
      </c>
      <c r="H311" t="s">
        <v>961</v>
      </c>
      <c r="I311" t="s">
        <v>58</v>
      </c>
      <c r="K311">
        <v>23</v>
      </c>
      <c r="L311">
        <v>2</v>
      </c>
      <c r="M311">
        <v>10.692</v>
      </c>
      <c r="N311" s="35">
        <f t="shared" si="6"/>
        <v>67.340067340067336</v>
      </c>
    </row>
    <row r="312" spans="1:14" x14ac:dyDescent="0.35">
      <c r="A312" t="s">
        <v>226</v>
      </c>
      <c r="B312">
        <v>2019</v>
      </c>
      <c r="C312" s="10">
        <v>43492</v>
      </c>
      <c r="D312" t="s">
        <v>66</v>
      </c>
      <c r="E312" t="s">
        <v>535</v>
      </c>
      <c r="F312">
        <v>1</v>
      </c>
      <c r="G312">
        <v>7</v>
      </c>
      <c r="H312" t="s">
        <v>239</v>
      </c>
      <c r="I312" t="s">
        <v>198</v>
      </c>
      <c r="K312">
        <v>12</v>
      </c>
      <c r="L312">
        <v>1</v>
      </c>
      <c r="M312">
        <v>10.563000000000001</v>
      </c>
      <c r="N312" s="35">
        <f t="shared" si="6"/>
        <v>68.162453848338529</v>
      </c>
    </row>
    <row r="313" spans="1:14" x14ac:dyDescent="0.35">
      <c r="A313" t="s">
        <v>226</v>
      </c>
      <c r="B313">
        <v>2019</v>
      </c>
      <c r="C313" s="10">
        <v>43492</v>
      </c>
      <c r="D313" t="s">
        <v>66</v>
      </c>
      <c r="E313" t="s">
        <v>535</v>
      </c>
      <c r="F313">
        <v>1</v>
      </c>
      <c r="G313">
        <v>7</v>
      </c>
      <c r="H313" t="s">
        <v>949</v>
      </c>
      <c r="I313" t="s">
        <v>42</v>
      </c>
      <c r="K313">
        <v>22</v>
      </c>
      <c r="L313">
        <v>2</v>
      </c>
      <c r="M313">
        <v>10.66</v>
      </c>
      <c r="N313" s="35">
        <f t="shared" si="6"/>
        <v>67.542213883677292</v>
      </c>
    </row>
    <row r="314" spans="1:14" x14ac:dyDescent="0.35">
      <c r="A314" t="s">
        <v>226</v>
      </c>
      <c r="B314">
        <v>2019</v>
      </c>
      <c r="C314" s="10">
        <v>43492</v>
      </c>
      <c r="D314" t="s">
        <v>66</v>
      </c>
      <c r="E314" t="s">
        <v>535</v>
      </c>
      <c r="F314">
        <v>1</v>
      </c>
      <c r="G314">
        <v>8</v>
      </c>
      <c r="H314" t="s">
        <v>40</v>
      </c>
      <c r="I314" t="s">
        <v>29</v>
      </c>
      <c r="K314">
        <v>13</v>
      </c>
      <c r="L314">
        <v>1</v>
      </c>
      <c r="M314">
        <v>10.55</v>
      </c>
      <c r="N314" s="35">
        <f t="shared" si="6"/>
        <v>68.246445497630333</v>
      </c>
    </row>
    <row r="315" spans="1:14" x14ac:dyDescent="0.35">
      <c r="A315" t="s">
        <v>226</v>
      </c>
      <c r="B315">
        <v>2019</v>
      </c>
      <c r="C315" s="10">
        <v>43492</v>
      </c>
      <c r="D315" t="s">
        <v>66</v>
      </c>
      <c r="E315" t="s">
        <v>535</v>
      </c>
      <c r="F315">
        <v>1</v>
      </c>
      <c r="G315">
        <v>8</v>
      </c>
      <c r="H315" t="s">
        <v>59</v>
      </c>
      <c r="I315" t="s">
        <v>37</v>
      </c>
      <c r="K315">
        <v>21</v>
      </c>
      <c r="L315">
        <v>2</v>
      </c>
      <c r="M315">
        <v>10.582000000000001</v>
      </c>
      <c r="N315" s="35">
        <f t="shared" si="6"/>
        <v>68.040068040068036</v>
      </c>
    </row>
    <row r="316" spans="1:14" x14ac:dyDescent="0.35">
      <c r="A316" t="s">
        <v>226</v>
      </c>
      <c r="B316">
        <v>2019</v>
      </c>
      <c r="C316" s="10">
        <v>43492</v>
      </c>
      <c r="D316" t="s">
        <v>66</v>
      </c>
      <c r="E316" t="s">
        <v>535</v>
      </c>
      <c r="F316">
        <v>1</v>
      </c>
      <c r="G316">
        <v>9</v>
      </c>
      <c r="H316" t="s">
        <v>219</v>
      </c>
      <c r="I316" t="s">
        <v>228</v>
      </c>
      <c r="K316">
        <v>8</v>
      </c>
      <c r="L316">
        <v>1</v>
      </c>
      <c r="M316">
        <v>10.473000000000001</v>
      </c>
      <c r="N316" s="35">
        <f t="shared" si="6"/>
        <v>68.74820968203953</v>
      </c>
    </row>
    <row r="317" spans="1:14" x14ac:dyDescent="0.35">
      <c r="A317" t="s">
        <v>226</v>
      </c>
      <c r="B317">
        <v>2019</v>
      </c>
      <c r="C317" s="10">
        <v>43492</v>
      </c>
      <c r="D317" t="s">
        <v>66</v>
      </c>
      <c r="E317" t="s">
        <v>535</v>
      </c>
      <c r="F317">
        <v>1</v>
      </c>
      <c r="G317">
        <v>9</v>
      </c>
      <c r="H317" t="s">
        <v>143</v>
      </c>
      <c r="I317" t="s">
        <v>95</v>
      </c>
      <c r="K317">
        <v>17</v>
      </c>
      <c r="L317">
        <v>2</v>
      </c>
      <c r="M317">
        <v>10.566000000000001</v>
      </c>
      <c r="N317" s="35">
        <f t="shared" si="6"/>
        <v>68.143100511073243</v>
      </c>
    </row>
    <row r="318" spans="1:14" x14ac:dyDescent="0.35">
      <c r="A318" t="s">
        <v>226</v>
      </c>
      <c r="B318">
        <v>2019</v>
      </c>
      <c r="C318" s="10">
        <v>43492</v>
      </c>
      <c r="D318" t="s">
        <v>66</v>
      </c>
      <c r="E318" t="s">
        <v>535</v>
      </c>
      <c r="F318">
        <v>1</v>
      </c>
      <c r="G318">
        <v>10</v>
      </c>
      <c r="H318" t="s">
        <v>1009</v>
      </c>
      <c r="I318" t="s">
        <v>37</v>
      </c>
      <c r="K318">
        <v>14</v>
      </c>
      <c r="L318">
        <v>1</v>
      </c>
      <c r="M318">
        <v>10.704000000000001</v>
      </c>
      <c r="N318" s="35">
        <f t="shared" si="6"/>
        <v>67.264573991031384</v>
      </c>
    </row>
    <row r="319" spans="1:14" x14ac:dyDescent="0.35">
      <c r="A319" t="s">
        <v>226</v>
      </c>
      <c r="B319">
        <v>2019</v>
      </c>
      <c r="C319" s="10">
        <v>43492</v>
      </c>
      <c r="D319" t="s">
        <v>66</v>
      </c>
      <c r="E319" t="s">
        <v>535</v>
      </c>
      <c r="F319">
        <v>1</v>
      </c>
      <c r="G319">
        <v>10</v>
      </c>
      <c r="H319" t="s">
        <v>221</v>
      </c>
      <c r="I319" t="s">
        <v>227</v>
      </c>
      <c r="K319">
        <v>20</v>
      </c>
      <c r="L319">
        <v>2</v>
      </c>
      <c r="M319">
        <v>10.712999999999999</v>
      </c>
      <c r="N319" s="35">
        <f t="shared" si="6"/>
        <v>67.208064967796147</v>
      </c>
    </row>
    <row r="320" spans="1:14" x14ac:dyDescent="0.35">
      <c r="A320" t="s">
        <v>226</v>
      </c>
      <c r="B320">
        <v>2019</v>
      </c>
      <c r="C320" s="10">
        <v>43492</v>
      </c>
      <c r="D320" t="s">
        <v>66</v>
      </c>
      <c r="E320" t="s">
        <v>535</v>
      </c>
      <c r="F320">
        <v>1</v>
      </c>
      <c r="G320">
        <v>11</v>
      </c>
      <c r="H320" t="s">
        <v>258</v>
      </c>
      <c r="I320" t="s">
        <v>256</v>
      </c>
      <c r="K320">
        <v>16</v>
      </c>
      <c r="L320">
        <v>1</v>
      </c>
      <c r="M320">
        <v>10.566000000000001</v>
      </c>
      <c r="N320" s="35">
        <f t="shared" si="6"/>
        <v>68.143100511073243</v>
      </c>
    </row>
    <row r="321" spans="1:14" x14ac:dyDescent="0.35">
      <c r="A321" t="s">
        <v>226</v>
      </c>
      <c r="B321">
        <v>2019</v>
      </c>
      <c r="C321" s="10">
        <v>43492</v>
      </c>
      <c r="D321" t="s">
        <v>66</v>
      </c>
      <c r="E321" t="s">
        <v>535</v>
      </c>
      <c r="F321">
        <v>1</v>
      </c>
      <c r="G321">
        <v>11</v>
      </c>
      <c r="H321" t="s">
        <v>781</v>
      </c>
      <c r="I321" t="s">
        <v>46</v>
      </c>
      <c r="K321">
        <v>18</v>
      </c>
      <c r="L321">
        <v>2</v>
      </c>
      <c r="M321">
        <v>11.066000000000001</v>
      </c>
      <c r="N321" s="35">
        <f t="shared" si="6"/>
        <v>65.064160491595871</v>
      </c>
    </row>
    <row r="322" spans="1:14" x14ac:dyDescent="0.35">
      <c r="A322" t="s">
        <v>226</v>
      </c>
      <c r="B322">
        <v>2019</v>
      </c>
      <c r="C322" s="10">
        <v>43492</v>
      </c>
      <c r="D322" t="s">
        <v>66</v>
      </c>
      <c r="E322" t="s">
        <v>535</v>
      </c>
      <c r="F322">
        <v>1</v>
      </c>
      <c r="G322">
        <v>12</v>
      </c>
      <c r="H322" t="s">
        <v>193</v>
      </c>
      <c r="I322" t="s">
        <v>31</v>
      </c>
      <c r="K322">
        <v>15</v>
      </c>
      <c r="L322">
        <v>1</v>
      </c>
      <c r="M322">
        <v>10.701000000000001</v>
      </c>
      <c r="N322" s="35">
        <f t="shared" si="6"/>
        <v>67.283431455004205</v>
      </c>
    </row>
    <row r="323" spans="1:14" x14ac:dyDescent="0.35">
      <c r="A323" t="s">
        <v>226</v>
      </c>
      <c r="B323">
        <v>2019</v>
      </c>
      <c r="C323" s="10">
        <v>43492</v>
      </c>
      <c r="D323" t="s">
        <v>66</v>
      </c>
      <c r="E323" t="s">
        <v>535</v>
      </c>
      <c r="F323">
        <v>1</v>
      </c>
      <c r="G323">
        <v>12</v>
      </c>
      <c r="H323" t="s">
        <v>41</v>
      </c>
      <c r="I323" t="s">
        <v>42</v>
      </c>
      <c r="K323">
        <v>19</v>
      </c>
      <c r="L323">
        <v>2</v>
      </c>
      <c r="M323">
        <v>10.853</v>
      </c>
      <c r="N323" s="35">
        <f t="shared" si="6"/>
        <v>66.341103842255606</v>
      </c>
    </row>
    <row r="324" spans="1:14" x14ac:dyDescent="0.35">
      <c r="A324" t="s">
        <v>226</v>
      </c>
      <c r="B324">
        <v>2019</v>
      </c>
      <c r="C324" s="10">
        <v>43492</v>
      </c>
      <c r="D324" t="s">
        <v>66</v>
      </c>
      <c r="E324" t="s">
        <v>538</v>
      </c>
      <c r="F324">
        <v>1</v>
      </c>
      <c r="G324">
        <v>1</v>
      </c>
      <c r="H324" t="s">
        <v>312</v>
      </c>
      <c r="I324" t="s">
        <v>104</v>
      </c>
      <c r="K324">
        <v>5</v>
      </c>
      <c r="L324">
        <v>1</v>
      </c>
      <c r="M324">
        <v>10.849</v>
      </c>
      <c r="N324" s="35">
        <f t="shared" si="6"/>
        <v>66.36556364641902</v>
      </c>
    </row>
    <row r="325" spans="1:14" x14ac:dyDescent="0.35">
      <c r="A325" t="s">
        <v>226</v>
      </c>
      <c r="B325">
        <v>2019</v>
      </c>
      <c r="C325" s="10">
        <v>43492</v>
      </c>
      <c r="D325" t="s">
        <v>66</v>
      </c>
      <c r="E325" t="s">
        <v>538</v>
      </c>
      <c r="F325">
        <v>1</v>
      </c>
      <c r="G325">
        <v>1</v>
      </c>
      <c r="H325" t="s">
        <v>193</v>
      </c>
      <c r="I325" t="s">
        <v>31</v>
      </c>
      <c r="K325">
        <v>15</v>
      </c>
      <c r="L325">
        <v>2</v>
      </c>
      <c r="M325">
        <v>10.87</v>
      </c>
      <c r="N325" s="35">
        <f t="shared" si="6"/>
        <v>66.237350505979762</v>
      </c>
    </row>
    <row r="326" spans="1:14" x14ac:dyDescent="0.35">
      <c r="A326" t="s">
        <v>226</v>
      </c>
      <c r="B326">
        <v>2019</v>
      </c>
      <c r="C326" s="10">
        <v>43492</v>
      </c>
      <c r="D326" t="s">
        <v>66</v>
      </c>
      <c r="E326" t="s">
        <v>538</v>
      </c>
      <c r="F326">
        <v>1</v>
      </c>
      <c r="G326">
        <v>2</v>
      </c>
      <c r="H326" t="s">
        <v>128</v>
      </c>
      <c r="I326" t="s">
        <v>104</v>
      </c>
      <c r="K326">
        <v>6</v>
      </c>
      <c r="L326">
        <v>1</v>
      </c>
      <c r="M326">
        <v>10.147</v>
      </c>
      <c r="N326" s="35">
        <f t="shared" si="6"/>
        <v>70.956933083670052</v>
      </c>
    </row>
    <row r="327" spans="1:14" x14ac:dyDescent="0.35">
      <c r="A327" t="s">
        <v>226</v>
      </c>
      <c r="B327">
        <v>2019</v>
      </c>
      <c r="C327" s="10">
        <v>43492</v>
      </c>
      <c r="D327" t="s">
        <v>66</v>
      </c>
      <c r="E327" t="s">
        <v>538</v>
      </c>
      <c r="F327">
        <v>1</v>
      </c>
      <c r="G327">
        <v>2</v>
      </c>
      <c r="H327" t="s">
        <v>258</v>
      </c>
      <c r="I327" t="s">
        <v>256</v>
      </c>
      <c r="K327">
        <v>16</v>
      </c>
      <c r="L327">
        <v>2</v>
      </c>
      <c r="M327">
        <v>10.667999999999999</v>
      </c>
      <c r="N327" s="35">
        <f t="shared" si="6"/>
        <v>67.491563554555682</v>
      </c>
    </row>
    <row r="328" spans="1:14" x14ac:dyDescent="0.35">
      <c r="A328" t="s">
        <v>226</v>
      </c>
      <c r="B328">
        <v>2019</v>
      </c>
      <c r="C328" s="10">
        <v>43492</v>
      </c>
      <c r="D328" t="s">
        <v>66</v>
      </c>
      <c r="E328" t="s">
        <v>538</v>
      </c>
      <c r="F328">
        <v>1</v>
      </c>
      <c r="G328">
        <v>3</v>
      </c>
      <c r="H328" t="s">
        <v>911</v>
      </c>
      <c r="I328" t="s">
        <v>27</v>
      </c>
      <c r="K328">
        <v>4</v>
      </c>
      <c r="L328">
        <v>1</v>
      </c>
      <c r="M328">
        <v>10.294</v>
      </c>
      <c r="N328" s="35">
        <f t="shared" si="6"/>
        <v>69.943656498931418</v>
      </c>
    </row>
    <row r="329" spans="1:14" x14ac:dyDescent="0.35">
      <c r="A329" t="s">
        <v>226</v>
      </c>
      <c r="B329">
        <v>2019</v>
      </c>
      <c r="C329" s="10">
        <v>43492</v>
      </c>
      <c r="D329" t="s">
        <v>66</v>
      </c>
      <c r="E329" t="s">
        <v>538</v>
      </c>
      <c r="F329">
        <v>1</v>
      </c>
      <c r="G329">
        <v>3</v>
      </c>
      <c r="H329" t="s">
        <v>1009</v>
      </c>
      <c r="I329" t="s">
        <v>37</v>
      </c>
      <c r="K329">
        <v>14</v>
      </c>
      <c r="L329">
        <v>2</v>
      </c>
      <c r="M329">
        <v>10.372999999999999</v>
      </c>
      <c r="N329" s="35">
        <f t="shared" si="6"/>
        <v>69.410970789549793</v>
      </c>
    </row>
    <row r="330" spans="1:14" x14ac:dyDescent="0.35">
      <c r="A330" t="s">
        <v>226</v>
      </c>
      <c r="B330">
        <v>2019</v>
      </c>
      <c r="C330" s="10">
        <v>43492</v>
      </c>
      <c r="D330" t="s">
        <v>66</v>
      </c>
      <c r="E330" t="s">
        <v>538</v>
      </c>
      <c r="F330">
        <v>1</v>
      </c>
      <c r="G330">
        <v>4</v>
      </c>
      <c r="H330" t="s">
        <v>219</v>
      </c>
      <c r="I330" t="s">
        <v>228</v>
      </c>
      <c r="K330">
        <v>8</v>
      </c>
      <c r="L330">
        <v>1</v>
      </c>
      <c r="M330">
        <v>10.561999999999999</v>
      </c>
      <c r="N330" s="35">
        <f t="shared" si="6"/>
        <v>68.168907403900775</v>
      </c>
    </row>
    <row r="331" spans="1:14" x14ac:dyDescent="0.35">
      <c r="A331" t="s">
        <v>226</v>
      </c>
      <c r="B331">
        <v>2019</v>
      </c>
      <c r="C331" s="10">
        <v>43492</v>
      </c>
      <c r="D331" t="s">
        <v>66</v>
      </c>
      <c r="E331" t="s">
        <v>538</v>
      </c>
      <c r="F331">
        <v>1</v>
      </c>
      <c r="G331">
        <v>4</v>
      </c>
      <c r="H331" t="s">
        <v>756</v>
      </c>
      <c r="I331" t="s">
        <v>82</v>
      </c>
      <c r="K331">
        <v>9</v>
      </c>
      <c r="L331">
        <v>2</v>
      </c>
      <c r="M331">
        <v>10.607999999999899</v>
      </c>
      <c r="N331" s="35">
        <f t="shared" si="6"/>
        <v>67.873303167421454</v>
      </c>
    </row>
    <row r="332" spans="1:14" x14ac:dyDescent="0.35">
      <c r="A332" t="s">
        <v>226</v>
      </c>
      <c r="B332">
        <v>2019</v>
      </c>
      <c r="C332" s="10">
        <v>43492</v>
      </c>
      <c r="D332" t="s">
        <v>66</v>
      </c>
      <c r="E332" t="s">
        <v>538</v>
      </c>
      <c r="F332">
        <v>1</v>
      </c>
      <c r="G332">
        <v>5</v>
      </c>
      <c r="H332" t="s">
        <v>205</v>
      </c>
      <c r="I332" t="s">
        <v>102</v>
      </c>
      <c r="K332">
        <v>2</v>
      </c>
      <c r="L332">
        <v>1</v>
      </c>
      <c r="M332">
        <v>10.622</v>
      </c>
      <c r="N332" s="35">
        <f t="shared" si="6"/>
        <v>67.783844850310672</v>
      </c>
    </row>
    <row r="333" spans="1:14" x14ac:dyDescent="0.35">
      <c r="A333" t="s">
        <v>226</v>
      </c>
      <c r="B333">
        <v>2019</v>
      </c>
      <c r="C333" s="10">
        <v>43492</v>
      </c>
      <c r="D333" t="s">
        <v>66</v>
      </c>
      <c r="E333" t="s">
        <v>538</v>
      </c>
      <c r="F333">
        <v>1</v>
      </c>
      <c r="G333">
        <v>5</v>
      </c>
      <c r="H333" t="s">
        <v>40</v>
      </c>
      <c r="I333" t="s">
        <v>29</v>
      </c>
      <c r="K333">
        <v>13</v>
      </c>
      <c r="L333">
        <v>2</v>
      </c>
      <c r="M333">
        <v>10.675000000000001</v>
      </c>
      <c r="N333" s="35">
        <f t="shared" si="6"/>
        <v>67.447306791569076</v>
      </c>
    </row>
    <row r="334" spans="1:14" x14ac:dyDescent="0.35">
      <c r="A334" t="s">
        <v>226</v>
      </c>
      <c r="B334">
        <v>2019</v>
      </c>
      <c r="C334" s="10">
        <v>43492</v>
      </c>
      <c r="D334" t="s">
        <v>66</v>
      </c>
      <c r="E334" t="s">
        <v>538</v>
      </c>
      <c r="F334">
        <v>1</v>
      </c>
      <c r="G334">
        <v>6</v>
      </c>
      <c r="H334" t="s">
        <v>96</v>
      </c>
      <c r="I334" t="s">
        <v>27</v>
      </c>
      <c r="K334">
        <v>7</v>
      </c>
      <c r="L334">
        <v>1</v>
      </c>
      <c r="M334">
        <v>10.343999999999999</v>
      </c>
      <c r="N334" s="35">
        <f t="shared" si="6"/>
        <v>69.60556844547564</v>
      </c>
    </row>
    <row r="335" spans="1:14" x14ac:dyDescent="0.35">
      <c r="A335" t="s">
        <v>226</v>
      </c>
      <c r="B335">
        <v>2019</v>
      </c>
      <c r="C335" s="10">
        <v>43492</v>
      </c>
      <c r="D335" t="s">
        <v>66</v>
      </c>
      <c r="E335" t="s">
        <v>538</v>
      </c>
      <c r="F335">
        <v>1</v>
      </c>
      <c r="G335">
        <v>6</v>
      </c>
      <c r="H335" t="s">
        <v>239</v>
      </c>
      <c r="I335" t="s">
        <v>198</v>
      </c>
      <c r="K335">
        <v>12</v>
      </c>
      <c r="L335">
        <v>2</v>
      </c>
      <c r="M335">
        <v>10.370999999999899</v>
      </c>
      <c r="N335" s="35">
        <f t="shared" si="6"/>
        <v>69.424356378363413</v>
      </c>
    </row>
    <row r="336" spans="1:14" x14ac:dyDescent="0.35">
      <c r="A336" t="s">
        <v>226</v>
      </c>
      <c r="B336">
        <v>2019</v>
      </c>
      <c r="C336" s="10">
        <v>43492</v>
      </c>
      <c r="D336" t="s">
        <v>66</v>
      </c>
      <c r="E336" t="s">
        <v>538</v>
      </c>
      <c r="F336">
        <v>1</v>
      </c>
      <c r="G336">
        <v>7</v>
      </c>
      <c r="H336" t="s">
        <v>231</v>
      </c>
      <c r="I336" t="s">
        <v>102</v>
      </c>
      <c r="K336">
        <v>1</v>
      </c>
      <c r="L336">
        <v>1</v>
      </c>
      <c r="M336">
        <v>10.118</v>
      </c>
      <c r="N336" s="35">
        <f t="shared" si="6"/>
        <v>71.160308361336234</v>
      </c>
    </row>
    <row r="337" spans="1:14" x14ac:dyDescent="0.35">
      <c r="A337" t="s">
        <v>226</v>
      </c>
      <c r="B337">
        <v>2019</v>
      </c>
      <c r="C337" s="10">
        <v>43492</v>
      </c>
      <c r="D337" t="s">
        <v>66</v>
      </c>
      <c r="E337" t="s">
        <v>538</v>
      </c>
      <c r="F337">
        <v>1</v>
      </c>
      <c r="G337">
        <v>7</v>
      </c>
      <c r="H337" t="s">
        <v>257</v>
      </c>
      <c r="I337" t="s">
        <v>31</v>
      </c>
      <c r="K337">
        <v>11</v>
      </c>
      <c r="L337">
        <v>2</v>
      </c>
      <c r="M337">
        <v>10.119</v>
      </c>
      <c r="N337" s="35">
        <f t="shared" si="6"/>
        <v>71.153276015416552</v>
      </c>
    </row>
    <row r="338" spans="1:14" x14ac:dyDescent="0.35">
      <c r="A338" t="s">
        <v>226</v>
      </c>
      <c r="B338">
        <v>2019</v>
      </c>
      <c r="C338" s="10">
        <v>43492</v>
      </c>
      <c r="D338" t="s">
        <v>66</v>
      </c>
      <c r="E338" t="s">
        <v>538</v>
      </c>
      <c r="F338">
        <v>1</v>
      </c>
      <c r="G338">
        <v>8</v>
      </c>
      <c r="H338" t="s">
        <v>201</v>
      </c>
      <c r="I338" t="s">
        <v>39</v>
      </c>
      <c r="K338">
        <v>3</v>
      </c>
      <c r="L338">
        <v>1</v>
      </c>
      <c r="M338">
        <v>10.368</v>
      </c>
      <c r="N338" s="35">
        <f t="shared" si="6"/>
        <v>69.444444444444443</v>
      </c>
    </row>
    <row r="339" spans="1:14" x14ac:dyDescent="0.35">
      <c r="A339" t="s">
        <v>226</v>
      </c>
      <c r="B339">
        <v>2019</v>
      </c>
      <c r="C339" s="10">
        <v>43492</v>
      </c>
      <c r="D339" t="s">
        <v>66</v>
      </c>
      <c r="E339" t="s">
        <v>538</v>
      </c>
      <c r="F339">
        <v>1</v>
      </c>
      <c r="G339">
        <v>8</v>
      </c>
      <c r="H339" t="s">
        <v>183</v>
      </c>
      <c r="I339" t="s">
        <v>33</v>
      </c>
      <c r="K339">
        <v>10</v>
      </c>
      <c r="L339">
        <v>2</v>
      </c>
      <c r="M339">
        <v>10.397</v>
      </c>
      <c r="N339" s="35">
        <f t="shared" si="6"/>
        <v>69.250745407329035</v>
      </c>
    </row>
    <row r="340" spans="1:14" x14ac:dyDescent="0.35">
      <c r="A340" t="s">
        <v>226</v>
      </c>
      <c r="B340">
        <v>2019</v>
      </c>
      <c r="C340" s="10">
        <v>43492</v>
      </c>
      <c r="D340" t="s">
        <v>66</v>
      </c>
      <c r="E340" t="s">
        <v>539</v>
      </c>
      <c r="F340">
        <v>1</v>
      </c>
      <c r="G340">
        <v>1</v>
      </c>
      <c r="H340" t="s">
        <v>201</v>
      </c>
      <c r="I340" t="s">
        <v>39</v>
      </c>
      <c r="K340">
        <v>3</v>
      </c>
      <c r="L340">
        <v>1</v>
      </c>
      <c r="M340">
        <v>10.348000000000001</v>
      </c>
      <c r="N340" s="35">
        <f t="shared" si="6"/>
        <v>69.578662543486658</v>
      </c>
    </row>
    <row r="341" spans="1:14" x14ac:dyDescent="0.35">
      <c r="A341" t="s">
        <v>226</v>
      </c>
      <c r="B341">
        <v>2019</v>
      </c>
      <c r="C341" s="10">
        <v>43492</v>
      </c>
      <c r="D341" t="s">
        <v>66</v>
      </c>
      <c r="E341" t="s">
        <v>539</v>
      </c>
      <c r="F341">
        <v>1</v>
      </c>
      <c r="G341">
        <v>1</v>
      </c>
      <c r="H341" t="s">
        <v>312</v>
      </c>
      <c r="I341" t="s">
        <v>104</v>
      </c>
      <c r="K341">
        <v>5</v>
      </c>
      <c r="L341">
        <v>2</v>
      </c>
      <c r="M341">
        <v>10.474</v>
      </c>
      <c r="N341" s="35">
        <f t="shared" si="6"/>
        <v>68.741645980523202</v>
      </c>
    </row>
    <row r="342" spans="1:14" x14ac:dyDescent="0.35">
      <c r="A342" t="s">
        <v>226</v>
      </c>
      <c r="B342">
        <v>2019</v>
      </c>
      <c r="C342" s="10">
        <v>43492</v>
      </c>
      <c r="D342" t="s">
        <v>66</v>
      </c>
      <c r="E342" t="s">
        <v>539</v>
      </c>
      <c r="F342">
        <v>1</v>
      </c>
      <c r="G342">
        <v>2</v>
      </c>
      <c r="H342" t="s">
        <v>231</v>
      </c>
      <c r="I342" t="s">
        <v>102</v>
      </c>
      <c r="K342">
        <v>1</v>
      </c>
      <c r="L342">
        <v>1</v>
      </c>
      <c r="M342">
        <v>11.051</v>
      </c>
      <c r="N342" s="35">
        <f t="shared" si="6"/>
        <v>65.152474889150298</v>
      </c>
    </row>
    <row r="343" spans="1:14" x14ac:dyDescent="0.35">
      <c r="A343" t="s">
        <v>226</v>
      </c>
      <c r="B343">
        <v>2019</v>
      </c>
      <c r="C343" s="10">
        <v>43492</v>
      </c>
      <c r="D343" t="s">
        <v>66</v>
      </c>
      <c r="E343" t="s">
        <v>539</v>
      </c>
      <c r="F343">
        <v>1</v>
      </c>
      <c r="G343">
        <v>2</v>
      </c>
      <c r="H343" t="s">
        <v>128</v>
      </c>
      <c r="I343" t="s">
        <v>104</v>
      </c>
      <c r="K343">
        <v>6</v>
      </c>
      <c r="L343">
        <v>2</v>
      </c>
      <c r="M343">
        <v>11.308999999999999</v>
      </c>
      <c r="N343" s="35">
        <f t="shared" si="6"/>
        <v>63.666106640728628</v>
      </c>
    </row>
    <row r="344" spans="1:14" x14ac:dyDescent="0.35">
      <c r="A344" t="s">
        <v>226</v>
      </c>
      <c r="B344">
        <v>2019</v>
      </c>
      <c r="C344" s="10">
        <v>43492</v>
      </c>
      <c r="D344" t="s">
        <v>66</v>
      </c>
      <c r="E344" t="s">
        <v>539</v>
      </c>
      <c r="F344">
        <v>1</v>
      </c>
      <c r="G344">
        <v>3</v>
      </c>
      <c r="H344" t="s">
        <v>911</v>
      </c>
      <c r="I344" t="s">
        <v>27</v>
      </c>
      <c r="K344">
        <v>4</v>
      </c>
      <c r="L344">
        <v>1</v>
      </c>
      <c r="M344">
        <v>10.239000000000001</v>
      </c>
      <c r="N344" s="35">
        <f t="shared" si="6"/>
        <v>70.319367125695862</v>
      </c>
    </row>
    <row r="345" spans="1:14" x14ac:dyDescent="0.35">
      <c r="A345" t="s">
        <v>226</v>
      </c>
      <c r="B345">
        <v>2019</v>
      </c>
      <c r="C345" s="10">
        <v>43492</v>
      </c>
      <c r="D345" t="s">
        <v>66</v>
      </c>
      <c r="E345" t="s">
        <v>539</v>
      </c>
      <c r="F345">
        <v>1</v>
      </c>
      <c r="G345">
        <v>3</v>
      </c>
      <c r="H345" t="s">
        <v>96</v>
      </c>
      <c r="I345" t="s">
        <v>27</v>
      </c>
      <c r="K345">
        <v>7</v>
      </c>
      <c r="L345">
        <v>2</v>
      </c>
      <c r="M345">
        <v>10.301</v>
      </c>
      <c r="N345" s="35">
        <f t="shared" si="6"/>
        <v>69.896126589651487</v>
      </c>
    </row>
    <row r="346" spans="1:14" x14ac:dyDescent="0.35">
      <c r="A346" t="s">
        <v>226</v>
      </c>
      <c r="B346">
        <v>2019</v>
      </c>
      <c r="C346" s="10">
        <v>43492</v>
      </c>
      <c r="D346" t="s">
        <v>66</v>
      </c>
      <c r="E346" t="s">
        <v>539</v>
      </c>
      <c r="F346">
        <v>1</v>
      </c>
      <c r="G346">
        <v>4</v>
      </c>
      <c r="H346" t="s">
        <v>205</v>
      </c>
      <c r="I346" t="s">
        <v>102</v>
      </c>
      <c r="K346">
        <v>2</v>
      </c>
      <c r="L346">
        <v>1</v>
      </c>
      <c r="M346">
        <v>10.551</v>
      </c>
      <c r="N346" s="35">
        <f t="shared" si="6"/>
        <v>68.239977253340911</v>
      </c>
    </row>
    <row r="347" spans="1:14" x14ac:dyDescent="0.35">
      <c r="A347" t="s">
        <v>226</v>
      </c>
      <c r="B347">
        <v>2019</v>
      </c>
      <c r="C347" s="10">
        <v>43492</v>
      </c>
      <c r="D347" t="s">
        <v>66</v>
      </c>
      <c r="E347" t="s">
        <v>539</v>
      </c>
      <c r="F347">
        <v>1</v>
      </c>
      <c r="G347">
        <v>4</v>
      </c>
      <c r="H347" t="s">
        <v>219</v>
      </c>
      <c r="I347" t="s">
        <v>228</v>
      </c>
      <c r="K347">
        <v>8</v>
      </c>
      <c r="L347">
        <v>2</v>
      </c>
      <c r="M347">
        <v>10.964</v>
      </c>
      <c r="N347" s="35">
        <f t="shared" si="6"/>
        <v>65.66946369937979</v>
      </c>
    </row>
    <row r="348" spans="1:14" x14ac:dyDescent="0.35">
      <c r="A348" t="s">
        <v>226</v>
      </c>
      <c r="B348">
        <v>2019</v>
      </c>
      <c r="C348" s="10">
        <v>43492</v>
      </c>
      <c r="D348" t="s">
        <v>66</v>
      </c>
      <c r="E348" t="s">
        <v>539</v>
      </c>
      <c r="F348">
        <v>2</v>
      </c>
      <c r="G348">
        <v>1</v>
      </c>
      <c r="H348" t="s">
        <v>201</v>
      </c>
      <c r="I348" t="s">
        <v>39</v>
      </c>
      <c r="K348">
        <v>3</v>
      </c>
      <c r="L348">
        <v>1</v>
      </c>
      <c r="M348">
        <v>10.372999999999999</v>
      </c>
      <c r="N348" s="35">
        <f t="shared" si="6"/>
        <v>69.410970789549793</v>
      </c>
    </row>
    <row r="349" spans="1:14" x14ac:dyDescent="0.35">
      <c r="A349" t="s">
        <v>226</v>
      </c>
      <c r="B349">
        <v>2019</v>
      </c>
      <c r="C349" s="10">
        <v>43492</v>
      </c>
      <c r="D349" t="s">
        <v>66</v>
      </c>
      <c r="E349" t="s">
        <v>539</v>
      </c>
      <c r="F349">
        <v>2</v>
      </c>
      <c r="G349">
        <v>1</v>
      </c>
      <c r="H349" t="s">
        <v>312</v>
      </c>
      <c r="I349" t="s">
        <v>104</v>
      </c>
      <c r="K349">
        <v>5</v>
      </c>
      <c r="L349">
        <v>2</v>
      </c>
      <c r="M349" t="s">
        <v>536</v>
      </c>
      <c r="N349" s="35" t="str">
        <f t="shared" si="6"/>
        <v>REL</v>
      </c>
    </row>
    <row r="350" spans="1:14" x14ac:dyDescent="0.35">
      <c r="A350" t="s">
        <v>226</v>
      </c>
      <c r="B350">
        <v>2019</v>
      </c>
      <c r="C350" s="10">
        <v>43492</v>
      </c>
      <c r="D350" t="s">
        <v>66</v>
      </c>
      <c r="E350" t="s">
        <v>539</v>
      </c>
      <c r="F350">
        <v>2</v>
      </c>
      <c r="G350">
        <v>2</v>
      </c>
      <c r="H350" t="s">
        <v>231</v>
      </c>
      <c r="I350" t="s">
        <v>102</v>
      </c>
      <c r="K350">
        <v>1</v>
      </c>
      <c r="L350">
        <v>1</v>
      </c>
      <c r="M350">
        <v>10.201000000000001</v>
      </c>
      <c r="N350" s="35">
        <f t="shared" si="6"/>
        <v>70.581315557298296</v>
      </c>
    </row>
    <row r="351" spans="1:14" x14ac:dyDescent="0.35">
      <c r="A351" t="s">
        <v>226</v>
      </c>
      <c r="B351">
        <v>2019</v>
      </c>
      <c r="C351" s="10">
        <v>43492</v>
      </c>
      <c r="D351" t="s">
        <v>66</v>
      </c>
      <c r="E351" t="s">
        <v>539</v>
      </c>
      <c r="F351">
        <v>2</v>
      </c>
      <c r="G351">
        <v>2</v>
      </c>
      <c r="H351" t="s">
        <v>128</v>
      </c>
      <c r="I351" t="s">
        <v>104</v>
      </c>
      <c r="K351">
        <v>6</v>
      </c>
      <c r="L351">
        <v>2</v>
      </c>
      <c r="M351">
        <v>10.205</v>
      </c>
      <c r="N351" s="35">
        <f t="shared" si="6"/>
        <v>70.553650171484563</v>
      </c>
    </row>
    <row r="352" spans="1:14" x14ac:dyDescent="0.35">
      <c r="A352" t="s">
        <v>226</v>
      </c>
      <c r="B352">
        <v>2019</v>
      </c>
      <c r="C352" s="10">
        <v>43492</v>
      </c>
      <c r="D352" t="s">
        <v>66</v>
      </c>
      <c r="E352" t="s">
        <v>539</v>
      </c>
      <c r="F352">
        <v>2</v>
      </c>
      <c r="G352">
        <v>3</v>
      </c>
      <c r="H352" t="s">
        <v>911</v>
      </c>
      <c r="I352" t="s">
        <v>27</v>
      </c>
      <c r="K352">
        <v>4</v>
      </c>
      <c r="L352">
        <v>2</v>
      </c>
      <c r="M352">
        <v>10.29</v>
      </c>
      <c r="N352" s="35">
        <f t="shared" si="6"/>
        <v>69.970845481049565</v>
      </c>
    </row>
    <row r="353" spans="1:14" x14ac:dyDescent="0.35">
      <c r="A353" t="s">
        <v>226</v>
      </c>
      <c r="B353">
        <v>2019</v>
      </c>
      <c r="C353" s="10">
        <v>43492</v>
      </c>
      <c r="D353" t="s">
        <v>66</v>
      </c>
      <c r="E353" t="s">
        <v>539</v>
      </c>
      <c r="F353">
        <v>2</v>
      </c>
      <c r="G353">
        <v>3</v>
      </c>
      <c r="H353" t="s">
        <v>96</v>
      </c>
      <c r="I353" t="s">
        <v>27</v>
      </c>
      <c r="K353">
        <v>7</v>
      </c>
      <c r="L353">
        <v>1</v>
      </c>
      <c r="M353">
        <v>10.288</v>
      </c>
      <c r="N353" s="35">
        <f t="shared" si="6"/>
        <v>69.984447900466563</v>
      </c>
    </row>
    <row r="354" spans="1:14" x14ac:dyDescent="0.35">
      <c r="A354" t="s">
        <v>226</v>
      </c>
      <c r="B354">
        <v>2019</v>
      </c>
      <c r="C354" s="10">
        <v>43492</v>
      </c>
      <c r="D354" t="s">
        <v>66</v>
      </c>
      <c r="E354" t="s">
        <v>539</v>
      </c>
      <c r="F354">
        <v>2</v>
      </c>
      <c r="G354">
        <v>4</v>
      </c>
      <c r="H354" t="s">
        <v>205</v>
      </c>
      <c r="I354" t="s">
        <v>102</v>
      </c>
      <c r="K354">
        <v>2</v>
      </c>
      <c r="L354">
        <v>1</v>
      </c>
      <c r="M354">
        <v>10.656000000000001</v>
      </c>
      <c r="N354" s="35">
        <f t="shared" ref="N354:N417" si="7">IF(M354="REL","REL",3.6*200/M354)</f>
        <v>67.567567567567565</v>
      </c>
    </row>
    <row r="355" spans="1:14" x14ac:dyDescent="0.35">
      <c r="A355" t="s">
        <v>226</v>
      </c>
      <c r="B355">
        <v>2019</v>
      </c>
      <c r="C355" s="10">
        <v>43492</v>
      </c>
      <c r="D355" t="s">
        <v>66</v>
      </c>
      <c r="E355" t="s">
        <v>539</v>
      </c>
      <c r="F355">
        <v>2</v>
      </c>
      <c r="G355">
        <v>4</v>
      </c>
      <c r="H355" t="s">
        <v>219</v>
      </c>
      <c r="I355" t="s">
        <v>228</v>
      </c>
      <c r="K355">
        <v>8</v>
      </c>
      <c r="L355">
        <v>2</v>
      </c>
      <c r="M355">
        <v>10.705</v>
      </c>
      <c r="N355" s="35">
        <f t="shared" si="7"/>
        <v>67.258290518449328</v>
      </c>
    </row>
    <row r="356" spans="1:14" x14ac:dyDescent="0.35">
      <c r="A356" t="s">
        <v>226</v>
      </c>
      <c r="B356">
        <v>2019</v>
      </c>
      <c r="C356" s="10">
        <v>43492</v>
      </c>
      <c r="D356" t="s">
        <v>66</v>
      </c>
      <c r="E356" t="s">
        <v>539</v>
      </c>
      <c r="F356">
        <v>3</v>
      </c>
      <c r="G356">
        <v>3</v>
      </c>
      <c r="H356" t="s">
        <v>911</v>
      </c>
      <c r="I356" t="s">
        <v>27</v>
      </c>
      <c r="K356">
        <v>4</v>
      </c>
      <c r="L356">
        <v>1</v>
      </c>
      <c r="M356">
        <v>10.391999999999999</v>
      </c>
      <c r="N356" s="35">
        <f t="shared" si="7"/>
        <v>69.284064665127019</v>
      </c>
    </row>
    <row r="357" spans="1:14" x14ac:dyDescent="0.35">
      <c r="A357" t="s">
        <v>226</v>
      </c>
      <c r="B357">
        <v>2019</v>
      </c>
      <c r="C357" s="10">
        <v>43492</v>
      </c>
      <c r="D357" t="s">
        <v>66</v>
      </c>
      <c r="E357" t="s">
        <v>539</v>
      </c>
      <c r="F357">
        <v>3</v>
      </c>
      <c r="G357">
        <v>3</v>
      </c>
      <c r="H357" t="s">
        <v>96</v>
      </c>
      <c r="I357" t="s">
        <v>27</v>
      </c>
      <c r="K357">
        <v>7</v>
      </c>
      <c r="L357">
        <v>2</v>
      </c>
      <c r="M357">
        <v>11.9439999999999</v>
      </c>
      <c r="N357" s="35">
        <f t="shared" si="7"/>
        <v>60.281312793034665</v>
      </c>
    </row>
    <row r="358" spans="1:14" x14ac:dyDescent="0.35">
      <c r="A358" t="s">
        <v>226</v>
      </c>
      <c r="B358">
        <v>2019</v>
      </c>
      <c r="C358" s="10">
        <v>43492</v>
      </c>
      <c r="D358" t="s">
        <v>66</v>
      </c>
      <c r="E358" t="s">
        <v>540</v>
      </c>
      <c r="F358">
        <v>1</v>
      </c>
      <c r="G358">
        <v>1</v>
      </c>
      <c r="H358" t="s">
        <v>205</v>
      </c>
      <c r="I358" t="s">
        <v>102</v>
      </c>
      <c r="K358">
        <v>2</v>
      </c>
      <c r="L358">
        <v>1</v>
      </c>
      <c r="M358">
        <v>10.473000000000001</v>
      </c>
      <c r="N358" s="35">
        <f t="shared" si="7"/>
        <v>68.74820968203953</v>
      </c>
    </row>
    <row r="359" spans="1:14" x14ac:dyDescent="0.35">
      <c r="A359" t="s">
        <v>226</v>
      </c>
      <c r="B359">
        <v>2019</v>
      </c>
      <c r="C359" s="10">
        <v>43492</v>
      </c>
      <c r="D359" t="s">
        <v>66</v>
      </c>
      <c r="E359" t="s">
        <v>540</v>
      </c>
      <c r="F359">
        <v>1</v>
      </c>
      <c r="G359">
        <v>1</v>
      </c>
      <c r="H359" t="s">
        <v>201</v>
      </c>
      <c r="I359" t="s">
        <v>39</v>
      </c>
      <c r="K359">
        <v>3</v>
      </c>
      <c r="L359">
        <v>2</v>
      </c>
      <c r="M359">
        <v>10.59</v>
      </c>
      <c r="N359" s="35">
        <f t="shared" si="7"/>
        <v>67.988668555240793</v>
      </c>
    </row>
    <row r="360" spans="1:14" x14ac:dyDescent="0.35">
      <c r="A360" t="s">
        <v>226</v>
      </c>
      <c r="B360">
        <v>2019</v>
      </c>
      <c r="C360" s="10">
        <v>43492</v>
      </c>
      <c r="D360" t="s">
        <v>66</v>
      </c>
      <c r="E360" t="s">
        <v>540</v>
      </c>
      <c r="F360">
        <v>1</v>
      </c>
      <c r="G360">
        <v>2</v>
      </c>
      <c r="H360" t="s">
        <v>231</v>
      </c>
      <c r="I360" t="s">
        <v>102</v>
      </c>
      <c r="K360">
        <v>1</v>
      </c>
      <c r="L360">
        <v>1</v>
      </c>
      <c r="M360">
        <v>10.487</v>
      </c>
      <c r="N360" s="35">
        <f t="shared" si="7"/>
        <v>68.656431772670928</v>
      </c>
    </row>
    <row r="361" spans="1:14" x14ac:dyDescent="0.35">
      <c r="A361" t="s">
        <v>226</v>
      </c>
      <c r="B361">
        <v>2019</v>
      </c>
      <c r="C361" s="10">
        <v>43492</v>
      </c>
      <c r="D361" t="s">
        <v>66</v>
      </c>
      <c r="E361" t="s">
        <v>540</v>
      </c>
      <c r="F361">
        <v>1</v>
      </c>
      <c r="G361">
        <v>2</v>
      </c>
      <c r="H361" t="s">
        <v>911</v>
      </c>
      <c r="I361" t="s">
        <v>27</v>
      </c>
      <c r="K361">
        <v>4</v>
      </c>
      <c r="L361">
        <v>2</v>
      </c>
      <c r="M361">
        <v>10.502000000000001</v>
      </c>
      <c r="N361" s="35">
        <f t="shared" si="7"/>
        <v>68.558369834317276</v>
      </c>
    </row>
    <row r="362" spans="1:14" x14ac:dyDescent="0.35">
      <c r="A362" t="s">
        <v>226</v>
      </c>
      <c r="B362">
        <v>2019</v>
      </c>
      <c r="C362" s="10">
        <v>43492</v>
      </c>
      <c r="D362" t="s">
        <v>66</v>
      </c>
      <c r="E362" t="s">
        <v>540</v>
      </c>
      <c r="F362">
        <v>2</v>
      </c>
      <c r="G362">
        <v>1</v>
      </c>
      <c r="H362" t="s">
        <v>205</v>
      </c>
      <c r="I362" t="s">
        <v>102</v>
      </c>
      <c r="K362">
        <v>2</v>
      </c>
      <c r="L362">
        <v>1</v>
      </c>
      <c r="M362">
        <v>10.429</v>
      </c>
      <c r="N362" s="35">
        <f t="shared" si="7"/>
        <v>69.038258701697188</v>
      </c>
    </row>
    <row r="363" spans="1:14" x14ac:dyDescent="0.35">
      <c r="A363" t="s">
        <v>226</v>
      </c>
      <c r="B363">
        <v>2019</v>
      </c>
      <c r="C363" s="10">
        <v>43492</v>
      </c>
      <c r="D363" t="s">
        <v>66</v>
      </c>
      <c r="E363" t="s">
        <v>540</v>
      </c>
      <c r="F363">
        <v>2</v>
      </c>
      <c r="G363">
        <v>1</v>
      </c>
      <c r="H363" t="s">
        <v>201</v>
      </c>
      <c r="I363" t="s">
        <v>39</v>
      </c>
      <c r="K363">
        <v>3</v>
      </c>
      <c r="L363">
        <v>2</v>
      </c>
      <c r="M363">
        <v>10.481</v>
      </c>
      <c r="N363" s="35">
        <f t="shared" si="7"/>
        <v>68.695735139776744</v>
      </c>
    </row>
    <row r="364" spans="1:14" x14ac:dyDescent="0.35">
      <c r="A364" t="s">
        <v>226</v>
      </c>
      <c r="B364">
        <v>2019</v>
      </c>
      <c r="C364" s="10">
        <v>43492</v>
      </c>
      <c r="D364" t="s">
        <v>66</v>
      </c>
      <c r="E364" t="s">
        <v>540</v>
      </c>
      <c r="F364">
        <v>2</v>
      </c>
      <c r="G364">
        <v>2</v>
      </c>
      <c r="H364" t="s">
        <v>231</v>
      </c>
      <c r="I364" t="s">
        <v>102</v>
      </c>
      <c r="K364">
        <v>1</v>
      </c>
      <c r="L364">
        <v>1</v>
      </c>
      <c r="M364">
        <v>11.627000000000001</v>
      </c>
      <c r="N364" s="35">
        <f t="shared" si="7"/>
        <v>61.924830136750664</v>
      </c>
    </row>
    <row r="365" spans="1:14" x14ac:dyDescent="0.35">
      <c r="A365" t="s">
        <v>226</v>
      </c>
      <c r="B365">
        <v>2019</v>
      </c>
      <c r="C365" s="10">
        <v>43492</v>
      </c>
      <c r="D365" t="s">
        <v>66</v>
      </c>
      <c r="E365" t="s">
        <v>540</v>
      </c>
      <c r="F365">
        <v>2</v>
      </c>
      <c r="G365">
        <v>2</v>
      </c>
      <c r="H365" t="s">
        <v>911</v>
      </c>
      <c r="I365" t="s">
        <v>27</v>
      </c>
      <c r="K365">
        <v>4</v>
      </c>
      <c r="L365">
        <v>2</v>
      </c>
      <c r="M365">
        <v>12.177</v>
      </c>
      <c r="N365" s="35">
        <f t="shared" si="7"/>
        <v>59.127864005912791</v>
      </c>
    </row>
    <row r="366" spans="1:14" x14ac:dyDescent="0.35">
      <c r="A366" t="s">
        <v>226</v>
      </c>
      <c r="B366">
        <v>2019</v>
      </c>
      <c r="C366" s="10">
        <v>43492</v>
      </c>
      <c r="D366" t="s">
        <v>66</v>
      </c>
      <c r="E366" t="s">
        <v>64</v>
      </c>
      <c r="F366">
        <v>1</v>
      </c>
      <c r="G366" t="s">
        <v>541</v>
      </c>
      <c r="H366" t="s">
        <v>231</v>
      </c>
      <c r="I366" t="s">
        <v>102</v>
      </c>
      <c r="K366">
        <v>1</v>
      </c>
      <c r="L366">
        <v>1</v>
      </c>
      <c r="M366">
        <v>10.823</v>
      </c>
      <c r="N366" s="35">
        <f t="shared" si="7"/>
        <v>66.524993070313215</v>
      </c>
    </row>
    <row r="367" spans="1:14" x14ac:dyDescent="0.35">
      <c r="A367" t="s">
        <v>226</v>
      </c>
      <c r="B367">
        <v>2019</v>
      </c>
      <c r="C367" s="10">
        <v>43492</v>
      </c>
      <c r="D367" t="s">
        <v>66</v>
      </c>
      <c r="E367" t="s">
        <v>64</v>
      </c>
      <c r="F367">
        <v>1</v>
      </c>
      <c r="G367" t="s">
        <v>541</v>
      </c>
      <c r="H367" t="s">
        <v>205</v>
      </c>
      <c r="I367" t="s">
        <v>102</v>
      </c>
      <c r="K367">
        <v>2</v>
      </c>
      <c r="L367">
        <v>2</v>
      </c>
      <c r="M367">
        <v>10.837999999999999</v>
      </c>
      <c r="N367" s="35">
        <f t="shared" si="7"/>
        <v>66.432921203174018</v>
      </c>
    </row>
    <row r="368" spans="1:14" x14ac:dyDescent="0.35">
      <c r="A368" t="s">
        <v>226</v>
      </c>
      <c r="B368">
        <v>2019</v>
      </c>
      <c r="C368" s="10">
        <v>43492</v>
      </c>
      <c r="D368" t="s">
        <v>66</v>
      </c>
      <c r="E368" t="s">
        <v>64</v>
      </c>
      <c r="F368">
        <v>1</v>
      </c>
      <c r="G368" t="s">
        <v>542</v>
      </c>
      <c r="H368" t="s">
        <v>201</v>
      </c>
      <c r="I368" t="s">
        <v>39</v>
      </c>
      <c r="K368">
        <v>3</v>
      </c>
      <c r="L368">
        <v>1</v>
      </c>
      <c r="M368">
        <v>10.257999999999999</v>
      </c>
      <c r="N368" s="35">
        <f t="shared" si="7"/>
        <v>70.189120686293634</v>
      </c>
    </row>
    <row r="369" spans="1:14" x14ac:dyDescent="0.35">
      <c r="A369" t="s">
        <v>226</v>
      </c>
      <c r="B369">
        <v>2019</v>
      </c>
      <c r="C369" s="10">
        <v>43492</v>
      </c>
      <c r="D369" t="s">
        <v>66</v>
      </c>
      <c r="E369" t="s">
        <v>64</v>
      </c>
      <c r="F369">
        <v>1</v>
      </c>
      <c r="G369" t="s">
        <v>542</v>
      </c>
      <c r="H369" t="s">
        <v>911</v>
      </c>
      <c r="I369" t="s">
        <v>27</v>
      </c>
      <c r="K369">
        <v>4</v>
      </c>
      <c r="L369">
        <v>2</v>
      </c>
      <c r="M369">
        <v>10.28</v>
      </c>
      <c r="N369" s="35">
        <f t="shared" si="7"/>
        <v>70.038910505836583</v>
      </c>
    </row>
    <row r="370" spans="1:14" x14ac:dyDescent="0.35">
      <c r="A370" t="s">
        <v>226</v>
      </c>
      <c r="B370">
        <v>2019</v>
      </c>
      <c r="C370" s="10">
        <v>43492</v>
      </c>
      <c r="D370" t="s">
        <v>66</v>
      </c>
      <c r="E370" t="s">
        <v>64</v>
      </c>
      <c r="F370">
        <v>2</v>
      </c>
      <c r="G370" t="s">
        <v>541</v>
      </c>
      <c r="H370" t="s">
        <v>231</v>
      </c>
      <c r="I370" t="s">
        <v>102</v>
      </c>
      <c r="K370">
        <v>1</v>
      </c>
      <c r="L370">
        <v>1</v>
      </c>
      <c r="M370">
        <v>10.417999999999999</v>
      </c>
      <c r="N370" s="35">
        <f t="shared" si="7"/>
        <v>69.111153772317152</v>
      </c>
    </row>
    <row r="371" spans="1:14" x14ac:dyDescent="0.35">
      <c r="A371" t="s">
        <v>226</v>
      </c>
      <c r="B371">
        <v>2019</v>
      </c>
      <c r="C371" s="10">
        <v>43492</v>
      </c>
      <c r="D371" t="s">
        <v>66</v>
      </c>
      <c r="E371" t="s">
        <v>64</v>
      </c>
      <c r="F371">
        <v>2</v>
      </c>
      <c r="G371" t="s">
        <v>541</v>
      </c>
      <c r="H371" t="s">
        <v>205</v>
      </c>
      <c r="I371" t="s">
        <v>102</v>
      </c>
      <c r="K371">
        <v>2</v>
      </c>
      <c r="L371">
        <v>2</v>
      </c>
      <c r="M371">
        <v>10.494999999999999</v>
      </c>
      <c r="N371" s="35">
        <f t="shared" si="7"/>
        <v>68.60409718913769</v>
      </c>
    </row>
    <row r="372" spans="1:14" x14ac:dyDescent="0.35">
      <c r="A372" t="s">
        <v>226</v>
      </c>
      <c r="B372">
        <v>2019</v>
      </c>
      <c r="C372" s="10">
        <v>43492</v>
      </c>
      <c r="D372" t="s">
        <v>66</v>
      </c>
      <c r="E372" t="s">
        <v>64</v>
      </c>
      <c r="F372">
        <v>2</v>
      </c>
      <c r="G372" t="s">
        <v>542</v>
      </c>
      <c r="H372" t="s">
        <v>201</v>
      </c>
      <c r="I372" t="s">
        <v>39</v>
      </c>
      <c r="K372">
        <v>3</v>
      </c>
      <c r="L372">
        <v>1</v>
      </c>
      <c r="M372">
        <v>10.319000000000001</v>
      </c>
      <c r="N372" s="35">
        <f t="shared" si="7"/>
        <v>69.774202926640172</v>
      </c>
    </row>
    <row r="373" spans="1:14" x14ac:dyDescent="0.35">
      <c r="A373" t="s">
        <v>226</v>
      </c>
      <c r="B373">
        <v>2019</v>
      </c>
      <c r="C373" s="10">
        <v>43492</v>
      </c>
      <c r="D373" t="s">
        <v>66</v>
      </c>
      <c r="E373" t="s">
        <v>64</v>
      </c>
      <c r="F373">
        <v>2</v>
      </c>
      <c r="G373" t="s">
        <v>542</v>
      </c>
      <c r="H373" t="s">
        <v>911</v>
      </c>
      <c r="I373" t="s">
        <v>27</v>
      </c>
      <c r="K373">
        <v>4</v>
      </c>
      <c r="L373">
        <v>2</v>
      </c>
      <c r="M373">
        <v>10.49</v>
      </c>
      <c r="N373" s="35">
        <f t="shared" si="7"/>
        <v>68.636796949475695</v>
      </c>
    </row>
    <row r="374" spans="1:14" x14ac:dyDescent="0.35">
      <c r="A374" t="s">
        <v>281</v>
      </c>
      <c r="B374">
        <v>2019</v>
      </c>
      <c r="C374" s="10">
        <v>43526</v>
      </c>
      <c r="D374" t="s">
        <v>20</v>
      </c>
      <c r="E374" t="s">
        <v>535</v>
      </c>
      <c r="F374">
        <v>1</v>
      </c>
      <c r="G374">
        <v>1</v>
      </c>
      <c r="H374" t="s">
        <v>106</v>
      </c>
      <c r="I374" t="s">
        <v>102</v>
      </c>
      <c r="K374">
        <v>4</v>
      </c>
      <c r="L374">
        <v>1</v>
      </c>
      <c r="M374">
        <v>10.3</v>
      </c>
      <c r="N374" s="35">
        <f t="shared" si="7"/>
        <v>69.902912621359221</v>
      </c>
    </row>
    <row r="375" spans="1:14" x14ac:dyDescent="0.35">
      <c r="A375" t="s">
        <v>281</v>
      </c>
      <c r="B375">
        <v>2019</v>
      </c>
      <c r="C375" s="10">
        <v>43526</v>
      </c>
      <c r="D375" t="s">
        <v>20</v>
      </c>
      <c r="E375" t="s">
        <v>535</v>
      </c>
      <c r="F375">
        <v>1</v>
      </c>
      <c r="G375">
        <v>1</v>
      </c>
      <c r="H375" t="s">
        <v>100</v>
      </c>
      <c r="I375" t="s">
        <v>44</v>
      </c>
      <c r="K375">
        <v>28</v>
      </c>
      <c r="L375">
        <v>2</v>
      </c>
      <c r="M375">
        <v>10.391</v>
      </c>
      <c r="N375" s="35">
        <f t="shared" si="7"/>
        <v>69.290732364546244</v>
      </c>
    </row>
    <row r="376" spans="1:14" x14ac:dyDescent="0.35">
      <c r="A376" t="s">
        <v>281</v>
      </c>
      <c r="B376">
        <v>2019</v>
      </c>
      <c r="C376" s="10">
        <v>43526</v>
      </c>
      <c r="D376" t="s">
        <v>20</v>
      </c>
      <c r="E376" t="s">
        <v>535</v>
      </c>
      <c r="F376">
        <v>1</v>
      </c>
      <c r="G376">
        <v>2</v>
      </c>
      <c r="H376" t="s">
        <v>197</v>
      </c>
      <c r="I376" t="s">
        <v>198</v>
      </c>
      <c r="K376">
        <v>5</v>
      </c>
      <c r="L376">
        <v>1</v>
      </c>
      <c r="M376">
        <v>10.035</v>
      </c>
      <c r="N376" s="35">
        <f t="shared" si="7"/>
        <v>71.74887892376681</v>
      </c>
    </row>
    <row r="377" spans="1:14" x14ac:dyDescent="0.35">
      <c r="A377" t="s">
        <v>281</v>
      </c>
      <c r="B377">
        <v>2019</v>
      </c>
      <c r="C377" s="10">
        <v>43526</v>
      </c>
      <c r="D377" t="s">
        <v>20</v>
      </c>
      <c r="E377" t="s">
        <v>535</v>
      </c>
      <c r="F377">
        <v>1</v>
      </c>
      <c r="G377">
        <v>2</v>
      </c>
      <c r="H377" t="s">
        <v>143</v>
      </c>
      <c r="I377" t="s">
        <v>95</v>
      </c>
      <c r="K377">
        <v>27</v>
      </c>
      <c r="L377">
        <v>2</v>
      </c>
      <c r="M377">
        <v>10.173999999999999</v>
      </c>
      <c r="N377" s="35">
        <f t="shared" si="7"/>
        <v>70.768625909180273</v>
      </c>
    </row>
    <row r="378" spans="1:14" x14ac:dyDescent="0.35">
      <c r="A378" t="s">
        <v>281</v>
      </c>
      <c r="B378">
        <v>2019</v>
      </c>
      <c r="C378" s="10">
        <v>43526</v>
      </c>
      <c r="D378" t="s">
        <v>20</v>
      </c>
      <c r="E378" t="s">
        <v>535</v>
      </c>
      <c r="F378">
        <v>1</v>
      </c>
      <c r="G378">
        <v>3</v>
      </c>
      <c r="H378" t="s">
        <v>242</v>
      </c>
      <c r="I378" t="s">
        <v>102</v>
      </c>
      <c r="K378">
        <v>6</v>
      </c>
      <c r="L378">
        <v>1</v>
      </c>
      <c r="M378">
        <v>10.108000000000001</v>
      </c>
      <c r="N378" s="35">
        <f t="shared" si="7"/>
        <v>71.230708349821924</v>
      </c>
    </row>
    <row r="379" spans="1:14" x14ac:dyDescent="0.35">
      <c r="A379" t="s">
        <v>281</v>
      </c>
      <c r="B379">
        <v>2019</v>
      </c>
      <c r="C379" s="10">
        <v>43526</v>
      </c>
      <c r="D379" t="s">
        <v>20</v>
      </c>
      <c r="E379" t="s">
        <v>535</v>
      </c>
      <c r="F379">
        <v>1</v>
      </c>
      <c r="G379">
        <v>3</v>
      </c>
      <c r="H379" t="s">
        <v>1009</v>
      </c>
      <c r="I379" t="s">
        <v>37</v>
      </c>
      <c r="K379">
        <v>26</v>
      </c>
      <c r="L379">
        <v>2</v>
      </c>
      <c r="M379">
        <v>10.345000000000001</v>
      </c>
      <c r="N379" s="35">
        <f t="shared" si="7"/>
        <v>69.598840019333011</v>
      </c>
    </row>
    <row r="380" spans="1:14" x14ac:dyDescent="0.35">
      <c r="A380" t="s">
        <v>281</v>
      </c>
      <c r="B380">
        <v>2019</v>
      </c>
      <c r="C380" s="10">
        <v>43526</v>
      </c>
      <c r="D380" t="s">
        <v>20</v>
      </c>
      <c r="E380" t="s">
        <v>535</v>
      </c>
      <c r="F380">
        <v>1</v>
      </c>
      <c r="G380">
        <v>4</v>
      </c>
      <c r="H380" t="s">
        <v>128</v>
      </c>
      <c r="I380" t="s">
        <v>104</v>
      </c>
      <c r="K380">
        <v>7</v>
      </c>
      <c r="L380">
        <v>1</v>
      </c>
      <c r="M380">
        <v>10.374000000000001</v>
      </c>
      <c r="N380" s="35">
        <f t="shared" si="7"/>
        <v>69.40427993059572</v>
      </c>
    </row>
    <row r="381" spans="1:14" x14ac:dyDescent="0.35">
      <c r="A381" t="s">
        <v>281</v>
      </c>
      <c r="B381">
        <v>2019</v>
      </c>
      <c r="C381" s="10">
        <v>43526</v>
      </c>
      <c r="D381" t="s">
        <v>20</v>
      </c>
      <c r="E381" t="s">
        <v>535</v>
      </c>
      <c r="F381">
        <v>1</v>
      </c>
      <c r="G381">
        <v>4</v>
      </c>
      <c r="H381" t="s">
        <v>195</v>
      </c>
      <c r="I381" t="s">
        <v>31</v>
      </c>
      <c r="K381">
        <v>25</v>
      </c>
      <c r="L381">
        <v>2</v>
      </c>
      <c r="M381">
        <v>10.472</v>
      </c>
      <c r="N381" s="35">
        <f t="shared" si="7"/>
        <v>68.754774637127582</v>
      </c>
    </row>
    <row r="382" spans="1:14" x14ac:dyDescent="0.35">
      <c r="A382" t="s">
        <v>281</v>
      </c>
      <c r="B382">
        <v>2019</v>
      </c>
      <c r="C382" s="10">
        <v>43526</v>
      </c>
      <c r="D382" t="s">
        <v>20</v>
      </c>
      <c r="E382" t="s">
        <v>535</v>
      </c>
      <c r="F382">
        <v>1</v>
      </c>
      <c r="G382">
        <v>5</v>
      </c>
      <c r="H382" t="s">
        <v>953</v>
      </c>
      <c r="I382" t="s">
        <v>29</v>
      </c>
      <c r="K382">
        <v>10</v>
      </c>
      <c r="L382">
        <v>1</v>
      </c>
      <c r="M382">
        <v>10.159000000000001</v>
      </c>
      <c r="N382" s="35">
        <f t="shared" si="7"/>
        <v>70.873117432818191</v>
      </c>
    </row>
    <row r="383" spans="1:14" x14ac:dyDescent="0.35">
      <c r="A383" t="s">
        <v>281</v>
      </c>
      <c r="B383">
        <v>2019</v>
      </c>
      <c r="C383" s="10">
        <v>43526</v>
      </c>
      <c r="D383" t="s">
        <v>20</v>
      </c>
      <c r="E383" t="s">
        <v>535</v>
      </c>
      <c r="F383">
        <v>1</v>
      </c>
      <c r="G383">
        <v>5</v>
      </c>
      <c r="H383" t="s">
        <v>201</v>
      </c>
      <c r="I383" t="s">
        <v>39</v>
      </c>
      <c r="K383">
        <v>24</v>
      </c>
      <c r="L383">
        <v>2</v>
      </c>
      <c r="M383">
        <v>10.196999999999999</v>
      </c>
      <c r="N383" s="35">
        <f t="shared" si="7"/>
        <v>70.609002647837599</v>
      </c>
    </row>
    <row r="384" spans="1:14" x14ac:dyDescent="0.35">
      <c r="A384" t="s">
        <v>281</v>
      </c>
      <c r="B384">
        <v>2019</v>
      </c>
      <c r="C384" s="10">
        <v>43526</v>
      </c>
      <c r="D384" t="s">
        <v>20</v>
      </c>
      <c r="E384" t="s">
        <v>535</v>
      </c>
      <c r="F384">
        <v>1</v>
      </c>
      <c r="G384">
        <v>6</v>
      </c>
      <c r="H384" t="s">
        <v>125</v>
      </c>
      <c r="I384" t="s">
        <v>113</v>
      </c>
      <c r="K384">
        <v>11</v>
      </c>
      <c r="L384">
        <v>1</v>
      </c>
      <c r="M384">
        <v>10.144</v>
      </c>
      <c r="N384" s="35">
        <f t="shared" si="7"/>
        <v>70.977917981072551</v>
      </c>
    </row>
    <row r="385" spans="1:14" x14ac:dyDescent="0.35">
      <c r="A385" t="s">
        <v>281</v>
      </c>
      <c r="B385">
        <v>2019</v>
      </c>
      <c r="C385" s="10">
        <v>43526</v>
      </c>
      <c r="D385" t="s">
        <v>20</v>
      </c>
      <c r="E385" t="s">
        <v>535</v>
      </c>
      <c r="F385">
        <v>1</v>
      </c>
      <c r="G385">
        <v>6</v>
      </c>
      <c r="H385" t="s">
        <v>239</v>
      </c>
      <c r="I385" t="s">
        <v>198</v>
      </c>
      <c r="K385">
        <v>23</v>
      </c>
      <c r="L385">
        <v>2</v>
      </c>
      <c r="M385">
        <v>10.278</v>
      </c>
      <c r="N385" s="35">
        <f t="shared" si="7"/>
        <v>70.052539404553414</v>
      </c>
    </row>
    <row r="386" spans="1:14" x14ac:dyDescent="0.35">
      <c r="A386" t="s">
        <v>281</v>
      </c>
      <c r="B386">
        <v>2019</v>
      </c>
      <c r="C386" s="10">
        <v>43526</v>
      </c>
      <c r="D386" t="s">
        <v>20</v>
      </c>
      <c r="E386" t="s">
        <v>535</v>
      </c>
      <c r="F386">
        <v>1</v>
      </c>
      <c r="G386">
        <v>7</v>
      </c>
      <c r="H386" t="s">
        <v>112</v>
      </c>
      <c r="I386" t="s">
        <v>113</v>
      </c>
      <c r="K386">
        <v>12</v>
      </c>
      <c r="L386">
        <v>1</v>
      </c>
      <c r="M386">
        <v>10.173</v>
      </c>
      <c r="N386" s="35">
        <f t="shared" si="7"/>
        <v>70.7755824240637</v>
      </c>
    </row>
    <row r="387" spans="1:14" x14ac:dyDescent="0.35">
      <c r="A387" t="s">
        <v>281</v>
      </c>
      <c r="B387">
        <v>2019</v>
      </c>
      <c r="C387" s="10">
        <v>43526</v>
      </c>
      <c r="D387" t="s">
        <v>20</v>
      </c>
      <c r="E387" t="s">
        <v>535</v>
      </c>
      <c r="F387">
        <v>1</v>
      </c>
      <c r="G387">
        <v>7</v>
      </c>
      <c r="H387" t="s">
        <v>947</v>
      </c>
      <c r="I387" t="s">
        <v>29</v>
      </c>
      <c r="K387">
        <v>22</v>
      </c>
      <c r="L387">
        <v>2</v>
      </c>
      <c r="M387">
        <v>10.231</v>
      </c>
      <c r="N387" s="35">
        <f t="shared" si="7"/>
        <v>70.374352458215228</v>
      </c>
    </row>
    <row r="388" spans="1:14" x14ac:dyDescent="0.35">
      <c r="A388" t="s">
        <v>281</v>
      </c>
      <c r="B388">
        <v>2019</v>
      </c>
      <c r="C388" s="10">
        <v>43526</v>
      </c>
      <c r="D388" t="s">
        <v>20</v>
      </c>
      <c r="E388" t="s">
        <v>535</v>
      </c>
      <c r="F388">
        <v>1</v>
      </c>
      <c r="G388">
        <v>8</v>
      </c>
      <c r="H388" t="s">
        <v>257</v>
      </c>
      <c r="I388" t="s">
        <v>31</v>
      </c>
      <c r="K388">
        <v>16</v>
      </c>
      <c r="L388">
        <v>1</v>
      </c>
      <c r="M388">
        <v>10.335000000000001</v>
      </c>
      <c r="N388" s="35">
        <f t="shared" si="7"/>
        <v>69.666182873730037</v>
      </c>
    </row>
    <row r="389" spans="1:14" x14ac:dyDescent="0.35">
      <c r="A389" t="s">
        <v>281</v>
      </c>
      <c r="B389">
        <v>2019</v>
      </c>
      <c r="C389" s="10">
        <v>43526</v>
      </c>
      <c r="D389" t="s">
        <v>20</v>
      </c>
      <c r="E389" t="s">
        <v>535</v>
      </c>
      <c r="F389">
        <v>1</v>
      </c>
      <c r="G389">
        <v>8</v>
      </c>
      <c r="H389" t="s">
        <v>755</v>
      </c>
      <c r="I389" t="s">
        <v>109</v>
      </c>
      <c r="K389">
        <v>17</v>
      </c>
      <c r="L389">
        <v>2</v>
      </c>
      <c r="M389">
        <v>10.369</v>
      </c>
      <c r="N389" s="35">
        <f t="shared" si="7"/>
        <v>69.437747130870861</v>
      </c>
    </row>
    <row r="390" spans="1:14" x14ac:dyDescent="0.35">
      <c r="A390" t="s">
        <v>281</v>
      </c>
      <c r="B390">
        <v>2019</v>
      </c>
      <c r="C390" s="10">
        <v>43526</v>
      </c>
      <c r="D390" t="s">
        <v>20</v>
      </c>
      <c r="E390" t="s">
        <v>535</v>
      </c>
      <c r="F390">
        <v>1</v>
      </c>
      <c r="G390">
        <v>9</v>
      </c>
      <c r="H390" t="s">
        <v>955</v>
      </c>
      <c r="I390" t="s">
        <v>35</v>
      </c>
      <c r="K390">
        <v>8</v>
      </c>
      <c r="L390">
        <v>1</v>
      </c>
      <c r="M390">
        <v>10.151</v>
      </c>
      <c r="N390" s="35">
        <f t="shared" si="7"/>
        <v>70.928972515023148</v>
      </c>
    </row>
    <row r="391" spans="1:14" x14ac:dyDescent="0.35">
      <c r="A391" t="s">
        <v>281</v>
      </c>
      <c r="B391">
        <v>2019</v>
      </c>
      <c r="C391" s="10">
        <v>43526</v>
      </c>
      <c r="D391" t="s">
        <v>20</v>
      </c>
      <c r="E391" t="s">
        <v>535</v>
      </c>
      <c r="F391">
        <v>1</v>
      </c>
      <c r="G391">
        <v>9</v>
      </c>
      <c r="H391" t="s">
        <v>312</v>
      </c>
      <c r="I391" t="s">
        <v>104</v>
      </c>
      <c r="K391">
        <v>18</v>
      </c>
      <c r="L391">
        <v>2</v>
      </c>
      <c r="M391" t="s">
        <v>536</v>
      </c>
      <c r="N391" s="35" t="str">
        <f t="shared" si="7"/>
        <v>REL</v>
      </c>
    </row>
    <row r="392" spans="1:14" x14ac:dyDescent="0.35">
      <c r="A392" t="s">
        <v>281</v>
      </c>
      <c r="B392">
        <v>2019</v>
      </c>
      <c r="C392" s="10">
        <v>43526</v>
      </c>
      <c r="D392" t="s">
        <v>20</v>
      </c>
      <c r="E392" t="s">
        <v>535</v>
      </c>
      <c r="F392">
        <v>1</v>
      </c>
      <c r="G392">
        <v>10</v>
      </c>
      <c r="H392" t="s">
        <v>183</v>
      </c>
      <c r="I392" t="s">
        <v>33</v>
      </c>
      <c r="K392">
        <v>15</v>
      </c>
      <c r="L392">
        <v>1</v>
      </c>
      <c r="M392">
        <v>10.362</v>
      </c>
      <c r="N392" s="35">
        <f t="shared" si="7"/>
        <v>69.484655471916611</v>
      </c>
    </row>
    <row r="393" spans="1:14" x14ac:dyDescent="0.35">
      <c r="A393" t="s">
        <v>281</v>
      </c>
      <c r="B393">
        <v>2019</v>
      </c>
      <c r="C393" s="10">
        <v>43526</v>
      </c>
      <c r="D393" t="s">
        <v>20</v>
      </c>
      <c r="E393" t="s">
        <v>535</v>
      </c>
      <c r="F393">
        <v>1</v>
      </c>
      <c r="G393">
        <v>10</v>
      </c>
      <c r="H393" t="s">
        <v>911</v>
      </c>
      <c r="I393" t="s">
        <v>27</v>
      </c>
      <c r="K393">
        <v>19</v>
      </c>
      <c r="L393">
        <v>2</v>
      </c>
      <c r="M393">
        <v>10.481</v>
      </c>
      <c r="N393" s="35">
        <f t="shared" si="7"/>
        <v>68.695735139776744</v>
      </c>
    </row>
    <row r="394" spans="1:14" x14ac:dyDescent="0.35">
      <c r="A394" t="s">
        <v>281</v>
      </c>
      <c r="B394">
        <v>2019</v>
      </c>
      <c r="C394" s="10">
        <v>43526</v>
      </c>
      <c r="D394" t="s">
        <v>20</v>
      </c>
      <c r="E394" t="s">
        <v>535</v>
      </c>
      <c r="F394">
        <v>1</v>
      </c>
      <c r="G394">
        <v>11</v>
      </c>
      <c r="H394" t="s">
        <v>129</v>
      </c>
      <c r="I394" t="s">
        <v>35</v>
      </c>
      <c r="K394">
        <v>14</v>
      </c>
      <c r="L394">
        <v>1</v>
      </c>
      <c r="M394">
        <v>10.266</v>
      </c>
      <c r="N394" s="35">
        <f t="shared" si="7"/>
        <v>70.13442431326709</v>
      </c>
    </row>
    <row r="395" spans="1:14" x14ac:dyDescent="0.35">
      <c r="A395" t="s">
        <v>281</v>
      </c>
      <c r="B395">
        <v>2019</v>
      </c>
      <c r="C395" s="10">
        <v>43526</v>
      </c>
      <c r="D395" t="s">
        <v>20</v>
      </c>
      <c r="E395" t="s">
        <v>535</v>
      </c>
      <c r="F395">
        <v>1</v>
      </c>
      <c r="G395">
        <v>11</v>
      </c>
      <c r="H395" t="s">
        <v>954</v>
      </c>
      <c r="I395" t="s">
        <v>23</v>
      </c>
      <c r="K395">
        <v>20</v>
      </c>
      <c r="L395">
        <v>2</v>
      </c>
      <c r="M395">
        <v>10.319000000000001</v>
      </c>
      <c r="N395" s="35">
        <f t="shared" si="7"/>
        <v>69.774202926640172</v>
      </c>
    </row>
    <row r="396" spans="1:14" x14ac:dyDescent="0.35">
      <c r="A396" t="s">
        <v>281</v>
      </c>
      <c r="B396">
        <v>2019</v>
      </c>
      <c r="C396" s="10">
        <v>43526</v>
      </c>
      <c r="D396" t="s">
        <v>20</v>
      </c>
      <c r="E396" t="s">
        <v>535</v>
      </c>
      <c r="F396">
        <v>1</v>
      </c>
      <c r="G396">
        <v>12</v>
      </c>
      <c r="H396" t="s">
        <v>213</v>
      </c>
      <c r="I396" t="s">
        <v>42</v>
      </c>
      <c r="K396">
        <v>13</v>
      </c>
      <c r="L396">
        <v>1</v>
      </c>
      <c r="M396">
        <v>10.55</v>
      </c>
      <c r="N396" s="35">
        <f t="shared" si="7"/>
        <v>68.246445497630333</v>
      </c>
    </row>
    <row r="397" spans="1:14" x14ac:dyDescent="0.35">
      <c r="A397" t="s">
        <v>281</v>
      </c>
      <c r="B397">
        <v>2019</v>
      </c>
      <c r="C397" s="10">
        <v>43526</v>
      </c>
      <c r="D397" t="s">
        <v>20</v>
      </c>
      <c r="E397" t="s">
        <v>535</v>
      </c>
      <c r="F397">
        <v>1</v>
      </c>
      <c r="G397">
        <v>12</v>
      </c>
      <c r="H397" t="s">
        <v>756</v>
      </c>
      <c r="I397" t="s">
        <v>82</v>
      </c>
      <c r="K397">
        <v>21</v>
      </c>
      <c r="L397">
        <v>2</v>
      </c>
      <c r="M397">
        <v>10.587</v>
      </c>
      <c r="N397" s="35">
        <f t="shared" si="7"/>
        <v>68.007934258996883</v>
      </c>
    </row>
    <row r="398" spans="1:14" x14ac:dyDescent="0.35">
      <c r="A398" t="s">
        <v>281</v>
      </c>
      <c r="B398">
        <v>2019</v>
      </c>
      <c r="C398" s="10">
        <v>43526</v>
      </c>
      <c r="D398" t="s">
        <v>20</v>
      </c>
      <c r="E398" t="s">
        <v>538</v>
      </c>
      <c r="F398">
        <v>1</v>
      </c>
      <c r="G398">
        <v>1</v>
      </c>
      <c r="H398" t="s">
        <v>22</v>
      </c>
      <c r="I398" t="s">
        <v>23</v>
      </c>
      <c r="K398">
        <v>2</v>
      </c>
      <c r="L398">
        <v>1</v>
      </c>
      <c r="M398">
        <v>10.071999999999999</v>
      </c>
      <c r="N398" s="35">
        <f t="shared" si="7"/>
        <v>71.485305798252583</v>
      </c>
    </row>
    <row r="399" spans="1:14" x14ac:dyDescent="0.35">
      <c r="A399" t="s">
        <v>281</v>
      </c>
      <c r="B399">
        <v>2019</v>
      </c>
      <c r="C399" s="10">
        <v>43526</v>
      </c>
      <c r="D399" t="s">
        <v>20</v>
      </c>
      <c r="E399" t="s">
        <v>538</v>
      </c>
      <c r="F399">
        <v>1</v>
      </c>
      <c r="G399">
        <v>1</v>
      </c>
      <c r="H399" t="s">
        <v>213</v>
      </c>
      <c r="I399" t="s">
        <v>42</v>
      </c>
      <c r="K399">
        <v>13</v>
      </c>
      <c r="L399">
        <v>2</v>
      </c>
      <c r="M399">
        <v>10.145</v>
      </c>
      <c r="N399" s="35">
        <f t="shared" si="7"/>
        <v>70.970921636274028</v>
      </c>
    </row>
    <row r="400" spans="1:14" x14ac:dyDescent="0.35">
      <c r="A400" t="s">
        <v>281</v>
      </c>
      <c r="B400">
        <v>2019</v>
      </c>
      <c r="C400" s="10">
        <v>43526</v>
      </c>
      <c r="D400" t="s">
        <v>20</v>
      </c>
      <c r="E400" t="s">
        <v>538</v>
      </c>
      <c r="F400">
        <v>1</v>
      </c>
      <c r="G400">
        <v>2</v>
      </c>
      <c r="H400" t="s">
        <v>92</v>
      </c>
      <c r="I400" t="s">
        <v>23</v>
      </c>
      <c r="K400">
        <v>1</v>
      </c>
      <c r="L400">
        <v>1</v>
      </c>
      <c r="M400">
        <v>10.023</v>
      </c>
      <c r="N400" s="35">
        <f t="shared" si="7"/>
        <v>71.834780005986232</v>
      </c>
    </row>
    <row r="401" spans="1:14" x14ac:dyDescent="0.35">
      <c r="A401" t="s">
        <v>281</v>
      </c>
      <c r="B401">
        <v>2019</v>
      </c>
      <c r="C401" s="10">
        <v>43526</v>
      </c>
      <c r="D401" t="s">
        <v>20</v>
      </c>
      <c r="E401" t="s">
        <v>538</v>
      </c>
      <c r="F401">
        <v>1</v>
      </c>
      <c r="G401">
        <v>2</v>
      </c>
      <c r="H401" t="s">
        <v>129</v>
      </c>
      <c r="I401" t="s">
        <v>35</v>
      </c>
      <c r="K401">
        <v>14</v>
      </c>
      <c r="L401">
        <v>2</v>
      </c>
      <c r="M401">
        <v>11.468</v>
      </c>
      <c r="N401" s="35">
        <f t="shared" si="7"/>
        <v>62.783397279386115</v>
      </c>
    </row>
    <row r="402" spans="1:14" x14ac:dyDescent="0.35">
      <c r="A402" t="s">
        <v>281</v>
      </c>
      <c r="B402">
        <v>2019</v>
      </c>
      <c r="C402" s="10">
        <v>43526</v>
      </c>
      <c r="D402" t="s">
        <v>20</v>
      </c>
      <c r="E402" t="s">
        <v>538</v>
      </c>
      <c r="F402">
        <v>1</v>
      </c>
      <c r="G402">
        <v>3</v>
      </c>
      <c r="H402" t="s">
        <v>202</v>
      </c>
      <c r="I402" t="s">
        <v>46</v>
      </c>
      <c r="K402">
        <v>3</v>
      </c>
      <c r="L402">
        <v>1</v>
      </c>
      <c r="M402">
        <v>10.26</v>
      </c>
      <c r="N402" s="35">
        <f t="shared" si="7"/>
        <v>70.175438596491233</v>
      </c>
    </row>
    <row r="403" spans="1:14" x14ac:dyDescent="0.35">
      <c r="A403" t="s">
        <v>281</v>
      </c>
      <c r="B403">
        <v>2019</v>
      </c>
      <c r="C403" s="10">
        <v>43526</v>
      </c>
      <c r="D403" t="s">
        <v>20</v>
      </c>
      <c r="E403" t="s">
        <v>538</v>
      </c>
      <c r="F403">
        <v>1</v>
      </c>
      <c r="G403">
        <v>3</v>
      </c>
      <c r="H403" t="s">
        <v>183</v>
      </c>
      <c r="I403" t="s">
        <v>33</v>
      </c>
      <c r="K403">
        <v>15</v>
      </c>
      <c r="L403">
        <v>2</v>
      </c>
      <c r="M403">
        <v>10.359</v>
      </c>
      <c r="N403" s="35">
        <f t="shared" si="7"/>
        <v>69.504778453518682</v>
      </c>
    </row>
    <row r="404" spans="1:14" x14ac:dyDescent="0.35">
      <c r="A404" t="s">
        <v>281</v>
      </c>
      <c r="B404">
        <v>2019</v>
      </c>
      <c r="C404" s="10">
        <v>43526</v>
      </c>
      <c r="D404" t="s">
        <v>20</v>
      </c>
      <c r="E404" t="s">
        <v>538</v>
      </c>
      <c r="F404">
        <v>1</v>
      </c>
      <c r="G404">
        <v>4</v>
      </c>
      <c r="H404" t="s">
        <v>955</v>
      </c>
      <c r="I404" t="s">
        <v>35</v>
      </c>
      <c r="K404">
        <v>8</v>
      </c>
      <c r="L404">
        <v>1</v>
      </c>
      <c r="M404">
        <v>10.286</v>
      </c>
      <c r="N404" s="35">
        <f t="shared" si="7"/>
        <v>69.998055609566407</v>
      </c>
    </row>
    <row r="405" spans="1:14" x14ac:dyDescent="0.35">
      <c r="A405" t="s">
        <v>281</v>
      </c>
      <c r="B405">
        <v>2019</v>
      </c>
      <c r="C405" s="10">
        <v>43526</v>
      </c>
      <c r="D405" t="s">
        <v>20</v>
      </c>
      <c r="E405" t="s">
        <v>538</v>
      </c>
      <c r="F405">
        <v>1</v>
      </c>
      <c r="G405">
        <v>4</v>
      </c>
      <c r="H405" t="s">
        <v>754</v>
      </c>
      <c r="I405" t="s">
        <v>27</v>
      </c>
      <c r="K405">
        <v>9</v>
      </c>
      <c r="L405">
        <v>2</v>
      </c>
      <c r="M405">
        <v>10.292999999999999</v>
      </c>
      <c r="N405" s="35">
        <f t="shared" si="7"/>
        <v>69.950451763334314</v>
      </c>
    </row>
    <row r="406" spans="1:14" x14ac:dyDescent="0.35">
      <c r="A406" t="s">
        <v>281</v>
      </c>
      <c r="B406">
        <v>2019</v>
      </c>
      <c r="C406" s="10">
        <v>43526</v>
      </c>
      <c r="D406" t="s">
        <v>20</v>
      </c>
      <c r="E406" t="s">
        <v>538</v>
      </c>
      <c r="F406">
        <v>1</v>
      </c>
      <c r="G406">
        <v>5</v>
      </c>
      <c r="H406" t="s">
        <v>106</v>
      </c>
      <c r="I406" t="s">
        <v>102</v>
      </c>
      <c r="K406">
        <v>4</v>
      </c>
      <c r="L406">
        <v>1</v>
      </c>
      <c r="M406">
        <v>10.25</v>
      </c>
      <c r="N406" s="35">
        <f t="shared" si="7"/>
        <v>70.243902439024396</v>
      </c>
    </row>
    <row r="407" spans="1:14" x14ac:dyDescent="0.35">
      <c r="A407" t="s">
        <v>281</v>
      </c>
      <c r="B407">
        <v>2019</v>
      </c>
      <c r="C407" s="10">
        <v>43526</v>
      </c>
      <c r="D407" t="s">
        <v>20</v>
      </c>
      <c r="E407" t="s">
        <v>538</v>
      </c>
      <c r="F407">
        <v>1</v>
      </c>
      <c r="G407">
        <v>5</v>
      </c>
      <c r="H407" t="s">
        <v>257</v>
      </c>
      <c r="I407" t="s">
        <v>31</v>
      </c>
      <c r="K407">
        <v>16</v>
      </c>
      <c r="L407">
        <v>2</v>
      </c>
      <c r="M407">
        <v>10.34</v>
      </c>
      <c r="N407" s="35">
        <f t="shared" si="7"/>
        <v>69.632495164410059</v>
      </c>
    </row>
    <row r="408" spans="1:14" x14ac:dyDescent="0.35">
      <c r="A408" t="s">
        <v>281</v>
      </c>
      <c r="B408">
        <v>2019</v>
      </c>
      <c r="C408" s="10">
        <v>43526</v>
      </c>
      <c r="D408" t="s">
        <v>20</v>
      </c>
      <c r="E408" t="s">
        <v>538</v>
      </c>
      <c r="F408">
        <v>1</v>
      </c>
      <c r="G408">
        <v>6</v>
      </c>
      <c r="H408" t="s">
        <v>197</v>
      </c>
      <c r="I408" t="s">
        <v>198</v>
      </c>
      <c r="K408">
        <v>5</v>
      </c>
      <c r="L408">
        <v>1</v>
      </c>
      <c r="M408">
        <v>10.17</v>
      </c>
      <c r="N408" s="35">
        <f t="shared" si="7"/>
        <v>70.796460176991147</v>
      </c>
    </row>
    <row r="409" spans="1:14" x14ac:dyDescent="0.35">
      <c r="A409" t="s">
        <v>281</v>
      </c>
      <c r="B409">
        <v>2019</v>
      </c>
      <c r="C409" s="10">
        <v>43526</v>
      </c>
      <c r="D409" t="s">
        <v>20</v>
      </c>
      <c r="E409" t="s">
        <v>538</v>
      </c>
      <c r="F409">
        <v>1</v>
      </c>
      <c r="G409">
        <v>6</v>
      </c>
      <c r="H409" t="s">
        <v>112</v>
      </c>
      <c r="I409" t="s">
        <v>113</v>
      </c>
      <c r="K409">
        <v>12</v>
      </c>
      <c r="L409">
        <v>2</v>
      </c>
      <c r="M409">
        <v>10.188000000000001</v>
      </c>
      <c r="N409" s="35">
        <f t="shared" si="7"/>
        <v>70.671378091872782</v>
      </c>
    </row>
    <row r="410" spans="1:14" x14ac:dyDescent="0.35">
      <c r="A410" t="s">
        <v>281</v>
      </c>
      <c r="B410">
        <v>2019</v>
      </c>
      <c r="C410" s="10">
        <v>43526</v>
      </c>
      <c r="D410" t="s">
        <v>20</v>
      </c>
      <c r="E410" t="s">
        <v>538</v>
      </c>
      <c r="F410">
        <v>1</v>
      </c>
      <c r="G410">
        <v>7</v>
      </c>
      <c r="H410" t="s">
        <v>242</v>
      </c>
      <c r="I410" t="s">
        <v>102</v>
      </c>
      <c r="K410">
        <v>6</v>
      </c>
      <c r="L410">
        <v>1</v>
      </c>
      <c r="M410">
        <v>10.183999999999999</v>
      </c>
      <c r="N410" s="35">
        <f t="shared" si="7"/>
        <v>70.699135899450127</v>
      </c>
    </row>
    <row r="411" spans="1:14" x14ac:dyDescent="0.35">
      <c r="A411" t="s">
        <v>281</v>
      </c>
      <c r="B411">
        <v>2019</v>
      </c>
      <c r="C411" s="10">
        <v>43526</v>
      </c>
      <c r="D411" t="s">
        <v>20</v>
      </c>
      <c r="E411" t="s">
        <v>538</v>
      </c>
      <c r="F411">
        <v>1</v>
      </c>
      <c r="G411">
        <v>7</v>
      </c>
      <c r="H411" t="s">
        <v>125</v>
      </c>
      <c r="I411" t="s">
        <v>113</v>
      </c>
      <c r="K411">
        <v>11</v>
      </c>
      <c r="L411">
        <v>2</v>
      </c>
      <c r="M411" t="s">
        <v>536</v>
      </c>
      <c r="N411" s="35" t="str">
        <f t="shared" si="7"/>
        <v>REL</v>
      </c>
    </row>
    <row r="412" spans="1:14" x14ac:dyDescent="0.35">
      <c r="A412" t="s">
        <v>281</v>
      </c>
      <c r="B412">
        <v>2019</v>
      </c>
      <c r="C412" s="10">
        <v>43526</v>
      </c>
      <c r="D412" t="s">
        <v>20</v>
      </c>
      <c r="E412" t="s">
        <v>538</v>
      </c>
      <c r="F412">
        <v>1</v>
      </c>
      <c r="G412">
        <v>8</v>
      </c>
      <c r="H412" t="s">
        <v>128</v>
      </c>
      <c r="I412" t="s">
        <v>104</v>
      </c>
      <c r="K412">
        <v>7</v>
      </c>
      <c r="L412">
        <v>1</v>
      </c>
      <c r="M412">
        <v>10.206</v>
      </c>
      <c r="N412" s="35">
        <f t="shared" si="7"/>
        <v>70.546737213403887</v>
      </c>
    </row>
    <row r="413" spans="1:14" x14ac:dyDescent="0.35">
      <c r="A413" t="s">
        <v>281</v>
      </c>
      <c r="B413">
        <v>2019</v>
      </c>
      <c r="C413" s="10">
        <v>43526</v>
      </c>
      <c r="D413" t="s">
        <v>20</v>
      </c>
      <c r="E413" t="s">
        <v>538</v>
      </c>
      <c r="F413">
        <v>1</v>
      </c>
      <c r="G413">
        <v>8</v>
      </c>
      <c r="H413" t="s">
        <v>953</v>
      </c>
      <c r="I413" t="s">
        <v>29</v>
      </c>
      <c r="K413">
        <v>10</v>
      </c>
      <c r="L413">
        <v>2</v>
      </c>
      <c r="M413">
        <v>10.2099999999999</v>
      </c>
      <c r="N413" s="35">
        <f t="shared" si="7"/>
        <v>70.519098922625574</v>
      </c>
    </row>
    <row r="414" spans="1:14" x14ac:dyDescent="0.35">
      <c r="A414" t="s">
        <v>281</v>
      </c>
      <c r="B414">
        <v>2019</v>
      </c>
      <c r="C414" s="10">
        <v>43526</v>
      </c>
      <c r="D414" t="s">
        <v>20</v>
      </c>
      <c r="E414" t="s">
        <v>539</v>
      </c>
      <c r="F414">
        <v>1</v>
      </c>
      <c r="G414">
        <v>1</v>
      </c>
      <c r="H414" t="s">
        <v>22</v>
      </c>
      <c r="I414" t="s">
        <v>23</v>
      </c>
      <c r="K414">
        <v>2</v>
      </c>
      <c r="L414">
        <v>1</v>
      </c>
      <c r="M414">
        <v>9.9830000000000005</v>
      </c>
      <c r="N414" s="35">
        <f t="shared" si="7"/>
        <v>72.122608434338375</v>
      </c>
    </row>
    <row r="415" spans="1:14" x14ac:dyDescent="0.35">
      <c r="A415" t="s">
        <v>281</v>
      </c>
      <c r="B415">
        <v>2019</v>
      </c>
      <c r="C415" s="10">
        <v>43526</v>
      </c>
      <c r="D415" t="s">
        <v>20</v>
      </c>
      <c r="E415" t="s">
        <v>539</v>
      </c>
      <c r="F415">
        <v>1</v>
      </c>
      <c r="G415">
        <v>1</v>
      </c>
      <c r="H415" t="s">
        <v>128</v>
      </c>
      <c r="I415" t="s">
        <v>104</v>
      </c>
      <c r="K415">
        <v>7</v>
      </c>
      <c r="L415">
        <v>2</v>
      </c>
      <c r="M415">
        <v>10.226000000000001</v>
      </c>
      <c r="N415" s="35">
        <f t="shared" si="7"/>
        <v>70.408761979268519</v>
      </c>
    </row>
    <row r="416" spans="1:14" x14ac:dyDescent="0.35">
      <c r="A416" t="s">
        <v>281</v>
      </c>
      <c r="B416">
        <v>2019</v>
      </c>
      <c r="C416" s="10">
        <v>43526</v>
      </c>
      <c r="D416" t="s">
        <v>20</v>
      </c>
      <c r="E416" t="s">
        <v>539</v>
      </c>
      <c r="F416">
        <v>1</v>
      </c>
      <c r="G416">
        <v>2</v>
      </c>
      <c r="H416" t="s">
        <v>92</v>
      </c>
      <c r="I416" t="s">
        <v>23</v>
      </c>
      <c r="K416">
        <v>1</v>
      </c>
      <c r="L416">
        <v>1</v>
      </c>
      <c r="M416">
        <v>13.709</v>
      </c>
      <c r="N416" s="35">
        <f t="shared" si="7"/>
        <v>52.520242176672262</v>
      </c>
    </row>
    <row r="417" spans="1:14" x14ac:dyDescent="0.35">
      <c r="A417" t="s">
        <v>281</v>
      </c>
      <c r="B417">
        <v>2019</v>
      </c>
      <c r="C417" s="10">
        <v>43526</v>
      </c>
      <c r="D417" t="s">
        <v>20</v>
      </c>
      <c r="E417" t="s">
        <v>539</v>
      </c>
      <c r="F417">
        <v>1</v>
      </c>
      <c r="G417">
        <v>2</v>
      </c>
      <c r="H417" t="s">
        <v>242</v>
      </c>
      <c r="I417" t="s">
        <v>102</v>
      </c>
      <c r="K417">
        <v>6</v>
      </c>
      <c r="L417">
        <v>2</v>
      </c>
      <c r="M417">
        <v>13.8509999999999</v>
      </c>
      <c r="N417" s="35">
        <f t="shared" si="7"/>
        <v>51.981806367771654</v>
      </c>
    </row>
    <row r="418" spans="1:14" x14ac:dyDescent="0.35">
      <c r="A418" t="s">
        <v>281</v>
      </c>
      <c r="B418">
        <v>2019</v>
      </c>
      <c r="C418" s="10">
        <v>43526</v>
      </c>
      <c r="D418" t="s">
        <v>20</v>
      </c>
      <c r="E418" t="s">
        <v>539</v>
      </c>
      <c r="F418">
        <v>1</v>
      </c>
      <c r="G418">
        <v>3</v>
      </c>
      <c r="H418" t="s">
        <v>202</v>
      </c>
      <c r="I418" t="s">
        <v>46</v>
      </c>
      <c r="K418">
        <v>3</v>
      </c>
      <c r="L418">
        <v>1</v>
      </c>
      <c r="M418">
        <v>10.239000000000001</v>
      </c>
      <c r="N418" s="35">
        <f t="shared" ref="N418:N481" si="8">IF(M418="REL","REL",3.6*200/M418)</f>
        <v>70.319367125695862</v>
      </c>
    </row>
    <row r="419" spans="1:14" x14ac:dyDescent="0.35">
      <c r="A419" t="s">
        <v>281</v>
      </c>
      <c r="B419">
        <v>2019</v>
      </c>
      <c r="C419" s="10">
        <v>43526</v>
      </c>
      <c r="D419" t="s">
        <v>20</v>
      </c>
      <c r="E419" t="s">
        <v>539</v>
      </c>
      <c r="F419">
        <v>1</v>
      </c>
      <c r="G419">
        <v>3</v>
      </c>
      <c r="H419" t="s">
        <v>197</v>
      </c>
      <c r="I419" t="s">
        <v>198</v>
      </c>
      <c r="K419">
        <v>5</v>
      </c>
      <c r="L419">
        <v>2</v>
      </c>
      <c r="M419">
        <v>10.499000000000001</v>
      </c>
      <c r="N419" s="35">
        <f t="shared" si="8"/>
        <v>68.577959805695784</v>
      </c>
    </row>
    <row r="420" spans="1:14" x14ac:dyDescent="0.35">
      <c r="A420" t="s">
        <v>281</v>
      </c>
      <c r="B420">
        <v>2019</v>
      </c>
      <c r="C420" s="10">
        <v>43526</v>
      </c>
      <c r="D420" t="s">
        <v>20</v>
      </c>
      <c r="E420" t="s">
        <v>539</v>
      </c>
      <c r="F420">
        <v>1</v>
      </c>
      <c r="G420">
        <v>4</v>
      </c>
      <c r="H420" t="s">
        <v>106</v>
      </c>
      <c r="I420" t="s">
        <v>102</v>
      </c>
      <c r="K420">
        <v>4</v>
      </c>
      <c r="L420">
        <v>1</v>
      </c>
      <c r="M420">
        <v>10.775</v>
      </c>
      <c r="N420" s="35">
        <f t="shared" si="8"/>
        <v>66.821345707656604</v>
      </c>
    </row>
    <row r="421" spans="1:14" x14ac:dyDescent="0.35">
      <c r="A421" t="s">
        <v>281</v>
      </c>
      <c r="B421">
        <v>2019</v>
      </c>
      <c r="C421" s="10">
        <v>43526</v>
      </c>
      <c r="D421" t="s">
        <v>20</v>
      </c>
      <c r="E421" t="s">
        <v>539</v>
      </c>
      <c r="F421">
        <v>1</v>
      </c>
      <c r="G421">
        <v>4</v>
      </c>
      <c r="H421" t="s">
        <v>955</v>
      </c>
      <c r="I421" t="s">
        <v>35</v>
      </c>
      <c r="K421">
        <v>8</v>
      </c>
      <c r="L421">
        <v>2</v>
      </c>
      <c r="M421">
        <v>10.798999999999999</v>
      </c>
      <c r="N421" s="35">
        <f t="shared" si="8"/>
        <v>66.672840077784983</v>
      </c>
    </row>
    <row r="422" spans="1:14" x14ac:dyDescent="0.35">
      <c r="A422" t="s">
        <v>281</v>
      </c>
      <c r="B422">
        <v>2019</v>
      </c>
      <c r="C422" s="10">
        <v>43526</v>
      </c>
      <c r="D422" t="s">
        <v>20</v>
      </c>
      <c r="E422" t="s">
        <v>539</v>
      </c>
      <c r="F422">
        <v>2</v>
      </c>
      <c r="G422">
        <v>1</v>
      </c>
      <c r="H422" t="s">
        <v>22</v>
      </c>
      <c r="I422" t="s">
        <v>23</v>
      </c>
      <c r="K422">
        <v>2</v>
      </c>
      <c r="L422">
        <v>1</v>
      </c>
      <c r="M422">
        <v>9.9909999999999997</v>
      </c>
      <c r="N422" s="35">
        <f t="shared" si="8"/>
        <v>72.064858372535284</v>
      </c>
    </row>
    <row r="423" spans="1:14" x14ac:dyDescent="0.35">
      <c r="A423" t="s">
        <v>281</v>
      </c>
      <c r="B423">
        <v>2019</v>
      </c>
      <c r="C423" s="10">
        <v>43526</v>
      </c>
      <c r="D423" t="s">
        <v>20</v>
      </c>
      <c r="E423" t="s">
        <v>539</v>
      </c>
      <c r="F423">
        <v>2</v>
      </c>
      <c r="G423">
        <v>1</v>
      </c>
      <c r="H423" t="s">
        <v>128</v>
      </c>
      <c r="I423" t="s">
        <v>104</v>
      </c>
      <c r="K423">
        <v>7</v>
      </c>
      <c r="L423">
        <v>2</v>
      </c>
      <c r="M423">
        <v>11.170999999999999</v>
      </c>
      <c r="N423" s="35">
        <f t="shared" si="8"/>
        <v>64.452600483394505</v>
      </c>
    </row>
    <row r="424" spans="1:14" x14ac:dyDescent="0.35">
      <c r="A424" t="s">
        <v>281</v>
      </c>
      <c r="B424">
        <v>2019</v>
      </c>
      <c r="C424" s="10">
        <v>43526</v>
      </c>
      <c r="D424" t="s">
        <v>20</v>
      </c>
      <c r="E424" t="s">
        <v>539</v>
      </c>
      <c r="F424">
        <v>2</v>
      </c>
      <c r="G424">
        <v>2</v>
      </c>
      <c r="H424" t="s">
        <v>92</v>
      </c>
      <c r="I424" t="s">
        <v>23</v>
      </c>
      <c r="K424">
        <v>1</v>
      </c>
      <c r="L424">
        <v>1</v>
      </c>
      <c r="M424">
        <v>10.042</v>
      </c>
      <c r="N424" s="35">
        <f t="shared" si="8"/>
        <v>71.698864767974513</v>
      </c>
    </row>
    <row r="425" spans="1:14" x14ac:dyDescent="0.35">
      <c r="A425" t="s">
        <v>281</v>
      </c>
      <c r="B425">
        <v>2019</v>
      </c>
      <c r="C425" s="10">
        <v>43526</v>
      </c>
      <c r="D425" t="s">
        <v>20</v>
      </c>
      <c r="E425" t="s">
        <v>539</v>
      </c>
      <c r="F425">
        <v>2</v>
      </c>
      <c r="G425">
        <v>2</v>
      </c>
      <c r="H425" t="s">
        <v>242</v>
      </c>
      <c r="I425" t="s">
        <v>102</v>
      </c>
      <c r="K425">
        <v>6</v>
      </c>
      <c r="L425">
        <v>2</v>
      </c>
      <c r="M425">
        <v>10.196</v>
      </c>
      <c r="N425" s="35">
        <f t="shared" si="8"/>
        <v>70.615927814829348</v>
      </c>
    </row>
    <row r="426" spans="1:14" x14ac:dyDescent="0.35">
      <c r="A426" t="s">
        <v>281</v>
      </c>
      <c r="B426">
        <v>2019</v>
      </c>
      <c r="C426" s="10">
        <v>43526</v>
      </c>
      <c r="D426" t="s">
        <v>20</v>
      </c>
      <c r="E426" t="s">
        <v>539</v>
      </c>
      <c r="F426">
        <v>2</v>
      </c>
      <c r="G426">
        <v>3</v>
      </c>
      <c r="H426" t="s">
        <v>202</v>
      </c>
      <c r="I426" t="s">
        <v>46</v>
      </c>
      <c r="K426">
        <v>3</v>
      </c>
      <c r="L426">
        <v>1</v>
      </c>
      <c r="M426">
        <v>9.9329999999999998</v>
      </c>
      <c r="N426" s="35">
        <f t="shared" si="8"/>
        <v>72.485653881002719</v>
      </c>
    </row>
    <row r="427" spans="1:14" x14ac:dyDescent="0.35">
      <c r="A427" t="s">
        <v>281</v>
      </c>
      <c r="B427">
        <v>2019</v>
      </c>
      <c r="C427" s="10">
        <v>43526</v>
      </c>
      <c r="D427" t="s">
        <v>20</v>
      </c>
      <c r="E427" t="s">
        <v>539</v>
      </c>
      <c r="F427">
        <v>2</v>
      </c>
      <c r="G427">
        <v>3</v>
      </c>
      <c r="H427" t="s">
        <v>197</v>
      </c>
      <c r="I427" t="s">
        <v>198</v>
      </c>
      <c r="K427">
        <v>5</v>
      </c>
      <c r="L427">
        <v>2</v>
      </c>
      <c r="M427">
        <v>11.1009999999999</v>
      </c>
      <c r="N427" s="35">
        <f t="shared" si="8"/>
        <v>64.859021709756462</v>
      </c>
    </row>
    <row r="428" spans="1:14" x14ac:dyDescent="0.35">
      <c r="A428" t="s">
        <v>281</v>
      </c>
      <c r="B428">
        <v>2019</v>
      </c>
      <c r="C428" s="10">
        <v>43526</v>
      </c>
      <c r="D428" t="s">
        <v>20</v>
      </c>
      <c r="E428" t="s">
        <v>539</v>
      </c>
      <c r="F428">
        <v>2</v>
      </c>
      <c r="G428">
        <v>4</v>
      </c>
      <c r="H428" t="s">
        <v>106</v>
      </c>
      <c r="I428" t="s">
        <v>102</v>
      </c>
      <c r="K428">
        <v>4</v>
      </c>
      <c r="L428">
        <v>1</v>
      </c>
      <c r="M428">
        <v>10.183</v>
      </c>
      <c r="N428" s="35">
        <f t="shared" si="8"/>
        <v>70.706078758715506</v>
      </c>
    </row>
    <row r="429" spans="1:14" x14ac:dyDescent="0.35">
      <c r="A429" t="s">
        <v>281</v>
      </c>
      <c r="B429">
        <v>2019</v>
      </c>
      <c r="C429" s="10">
        <v>43526</v>
      </c>
      <c r="D429" t="s">
        <v>20</v>
      </c>
      <c r="E429" t="s">
        <v>539</v>
      </c>
      <c r="F429">
        <v>2</v>
      </c>
      <c r="G429">
        <v>4</v>
      </c>
      <c r="H429" t="s">
        <v>955</v>
      </c>
      <c r="I429" t="s">
        <v>35</v>
      </c>
      <c r="K429">
        <v>8</v>
      </c>
      <c r="L429">
        <v>2</v>
      </c>
      <c r="M429">
        <v>10.250999999999999</v>
      </c>
      <c r="N429" s="35">
        <f t="shared" si="8"/>
        <v>70.237050043898165</v>
      </c>
    </row>
    <row r="430" spans="1:14" x14ac:dyDescent="0.35">
      <c r="A430" t="s">
        <v>281</v>
      </c>
      <c r="B430">
        <v>2019</v>
      </c>
      <c r="C430" s="10">
        <v>43526</v>
      </c>
      <c r="D430" t="s">
        <v>20</v>
      </c>
      <c r="E430" t="s">
        <v>540</v>
      </c>
      <c r="F430">
        <v>1</v>
      </c>
      <c r="G430">
        <v>1</v>
      </c>
      <c r="H430" t="s">
        <v>22</v>
      </c>
      <c r="I430" t="s">
        <v>23</v>
      </c>
      <c r="K430">
        <v>2</v>
      </c>
      <c r="L430">
        <v>1</v>
      </c>
      <c r="M430">
        <v>10.012</v>
      </c>
      <c r="N430" s="35">
        <f t="shared" si="8"/>
        <v>71.913703555733122</v>
      </c>
    </row>
    <row r="431" spans="1:14" x14ac:dyDescent="0.35">
      <c r="A431" t="s">
        <v>281</v>
      </c>
      <c r="B431">
        <v>2019</v>
      </c>
      <c r="C431" s="10">
        <v>43526</v>
      </c>
      <c r="D431" t="s">
        <v>20</v>
      </c>
      <c r="E431" t="s">
        <v>540</v>
      </c>
      <c r="F431">
        <v>1</v>
      </c>
      <c r="G431">
        <v>1</v>
      </c>
      <c r="H431" t="s">
        <v>106</v>
      </c>
      <c r="I431" t="s">
        <v>102</v>
      </c>
      <c r="K431">
        <v>4</v>
      </c>
      <c r="L431">
        <v>2</v>
      </c>
      <c r="M431">
        <v>10.028</v>
      </c>
      <c r="N431" s="35">
        <f t="shared" si="8"/>
        <v>71.798962903869167</v>
      </c>
    </row>
    <row r="432" spans="1:14" x14ac:dyDescent="0.35">
      <c r="A432" t="s">
        <v>281</v>
      </c>
      <c r="B432">
        <v>2019</v>
      </c>
      <c r="C432" s="10">
        <v>43526</v>
      </c>
      <c r="D432" t="s">
        <v>20</v>
      </c>
      <c r="E432" t="s">
        <v>540</v>
      </c>
      <c r="F432">
        <v>1</v>
      </c>
      <c r="G432">
        <v>2</v>
      </c>
      <c r="H432" t="s">
        <v>92</v>
      </c>
      <c r="I432" t="s">
        <v>23</v>
      </c>
      <c r="K432">
        <v>1</v>
      </c>
      <c r="L432">
        <v>2</v>
      </c>
      <c r="M432">
        <v>10.081</v>
      </c>
      <c r="N432" s="35">
        <f t="shared" si="8"/>
        <v>71.421485963694082</v>
      </c>
    </row>
    <row r="433" spans="1:14" x14ac:dyDescent="0.35">
      <c r="A433" t="s">
        <v>281</v>
      </c>
      <c r="B433">
        <v>2019</v>
      </c>
      <c r="C433" s="10">
        <v>43526</v>
      </c>
      <c r="D433" t="s">
        <v>20</v>
      </c>
      <c r="E433" t="s">
        <v>540</v>
      </c>
      <c r="F433">
        <v>1</v>
      </c>
      <c r="G433">
        <v>2</v>
      </c>
      <c r="H433" t="s">
        <v>202</v>
      </c>
      <c r="I433" t="s">
        <v>46</v>
      </c>
      <c r="K433">
        <v>3</v>
      </c>
      <c r="L433">
        <v>1</v>
      </c>
      <c r="M433">
        <v>10.074999999999999</v>
      </c>
      <c r="N433" s="35">
        <f t="shared" si="8"/>
        <v>71.464019851116632</v>
      </c>
    </row>
    <row r="434" spans="1:14" x14ac:dyDescent="0.35">
      <c r="A434" t="s">
        <v>281</v>
      </c>
      <c r="B434">
        <v>2019</v>
      </c>
      <c r="C434" s="10">
        <v>43526</v>
      </c>
      <c r="D434" t="s">
        <v>20</v>
      </c>
      <c r="E434" t="s">
        <v>540</v>
      </c>
      <c r="F434">
        <v>2</v>
      </c>
      <c r="G434">
        <v>1</v>
      </c>
      <c r="H434" t="s">
        <v>22</v>
      </c>
      <c r="I434" t="s">
        <v>23</v>
      </c>
      <c r="K434">
        <v>2</v>
      </c>
      <c r="L434">
        <v>1</v>
      </c>
      <c r="M434">
        <v>10.004</v>
      </c>
      <c r="N434" s="35">
        <f t="shared" si="8"/>
        <v>71.971211515393847</v>
      </c>
    </row>
    <row r="435" spans="1:14" x14ac:dyDescent="0.35">
      <c r="A435" t="s">
        <v>281</v>
      </c>
      <c r="B435">
        <v>2019</v>
      </c>
      <c r="C435" s="10">
        <v>43526</v>
      </c>
      <c r="D435" t="s">
        <v>20</v>
      </c>
      <c r="E435" t="s">
        <v>540</v>
      </c>
      <c r="F435">
        <v>2</v>
      </c>
      <c r="G435">
        <v>1</v>
      </c>
      <c r="H435" t="s">
        <v>106</v>
      </c>
      <c r="I435" t="s">
        <v>102</v>
      </c>
      <c r="K435">
        <v>4</v>
      </c>
      <c r="L435">
        <v>2</v>
      </c>
      <c r="M435">
        <v>10.1299999999999</v>
      </c>
      <c r="N435" s="35">
        <f t="shared" si="8"/>
        <v>71.076011846002686</v>
      </c>
    </row>
    <row r="436" spans="1:14" x14ac:dyDescent="0.35">
      <c r="A436" t="s">
        <v>281</v>
      </c>
      <c r="B436">
        <v>2019</v>
      </c>
      <c r="C436" s="10">
        <v>43526</v>
      </c>
      <c r="D436" t="s">
        <v>20</v>
      </c>
      <c r="E436" t="s">
        <v>540</v>
      </c>
      <c r="F436">
        <v>2</v>
      </c>
      <c r="G436">
        <v>2</v>
      </c>
      <c r="H436" t="s">
        <v>92</v>
      </c>
      <c r="I436" t="s">
        <v>23</v>
      </c>
      <c r="K436">
        <v>1</v>
      </c>
      <c r="L436">
        <v>1</v>
      </c>
      <c r="M436">
        <v>10.17</v>
      </c>
      <c r="N436" s="35">
        <f t="shared" si="8"/>
        <v>70.796460176991147</v>
      </c>
    </row>
    <row r="437" spans="1:14" x14ac:dyDescent="0.35">
      <c r="A437" t="s">
        <v>281</v>
      </c>
      <c r="B437">
        <v>2019</v>
      </c>
      <c r="C437" s="10">
        <v>43526</v>
      </c>
      <c r="D437" t="s">
        <v>20</v>
      </c>
      <c r="E437" t="s">
        <v>540</v>
      </c>
      <c r="F437">
        <v>2</v>
      </c>
      <c r="G437">
        <v>2</v>
      </c>
      <c r="H437" t="s">
        <v>202</v>
      </c>
      <c r="I437" t="s">
        <v>46</v>
      </c>
      <c r="K437">
        <v>3</v>
      </c>
      <c r="L437">
        <v>2</v>
      </c>
      <c r="M437">
        <v>10.2099999999999</v>
      </c>
      <c r="N437" s="35">
        <f t="shared" si="8"/>
        <v>70.519098922625574</v>
      </c>
    </row>
    <row r="438" spans="1:14" x14ac:dyDescent="0.35">
      <c r="A438" t="s">
        <v>281</v>
      </c>
      <c r="B438">
        <v>2019</v>
      </c>
      <c r="C438" s="10">
        <v>43526</v>
      </c>
      <c r="D438" t="s">
        <v>20</v>
      </c>
      <c r="E438" t="s">
        <v>540</v>
      </c>
      <c r="F438">
        <v>3</v>
      </c>
      <c r="G438">
        <v>2</v>
      </c>
      <c r="H438" t="s">
        <v>92</v>
      </c>
      <c r="I438" t="s">
        <v>23</v>
      </c>
      <c r="K438">
        <v>1</v>
      </c>
      <c r="L438">
        <v>1</v>
      </c>
      <c r="M438">
        <v>9.952</v>
      </c>
      <c r="N438" s="35">
        <f t="shared" si="8"/>
        <v>72.347266881028943</v>
      </c>
    </row>
    <row r="439" spans="1:14" x14ac:dyDescent="0.35">
      <c r="A439" t="s">
        <v>281</v>
      </c>
      <c r="B439">
        <v>2019</v>
      </c>
      <c r="C439" s="10">
        <v>43526</v>
      </c>
      <c r="D439" t="s">
        <v>20</v>
      </c>
      <c r="E439" t="s">
        <v>540</v>
      </c>
      <c r="F439">
        <v>3</v>
      </c>
      <c r="G439">
        <v>2</v>
      </c>
      <c r="H439" t="s">
        <v>202</v>
      </c>
      <c r="I439" t="s">
        <v>46</v>
      </c>
      <c r="K439">
        <v>3</v>
      </c>
      <c r="L439">
        <v>2</v>
      </c>
      <c r="M439">
        <v>10.505000000000001</v>
      </c>
      <c r="N439" s="35">
        <f t="shared" si="8"/>
        <v>68.538791051880054</v>
      </c>
    </row>
    <row r="440" spans="1:14" x14ac:dyDescent="0.35">
      <c r="A440" t="s">
        <v>281</v>
      </c>
      <c r="B440">
        <v>2019</v>
      </c>
      <c r="C440" s="10">
        <v>43526</v>
      </c>
      <c r="D440" t="s">
        <v>20</v>
      </c>
      <c r="E440" t="s">
        <v>64</v>
      </c>
      <c r="F440">
        <v>1</v>
      </c>
      <c r="G440" t="s">
        <v>541</v>
      </c>
      <c r="H440" t="s">
        <v>92</v>
      </c>
      <c r="I440" t="s">
        <v>23</v>
      </c>
      <c r="K440">
        <v>1</v>
      </c>
      <c r="L440">
        <v>1</v>
      </c>
      <c r="M440">
        <v>9.99</v>
      </c>
      <c r="N440" s="35">
        <f t="shared" si="8"/>
        <v>72.072072072072075</v>
      </c>
    </row>
    <row r="441" spans="1:14" x14ac:dyDescent="0.35">
      <c r="A441" t="s">
        <v>281</v>
      </c>
      <c r="B441">
        <v>2019</v>
      </c>
      <c r="C441" s="10">
        <v>43526</v>
      </c>
      <c r="D441" t="s">
        <v>20</v>
      </c>
      <c r="E441" t="s">
        <v>64</v>
      </c>
      <c r="F441">
        <v>1</v>
      </c>
      <c r="G441" t="s">
        <v>541</v>
      </c>
      <c r="H441" t="s">
        <v>22</v>
      </c>
      <c r="I441" t="s">
        <v>23</v>
      </c>
      <c r="K441">
        <v>2</v>
      </c>
      <c r="L441">
        <v>2</v>
      </c>
      <c r="M441">
        <v>10.156000000000001</v>
      </c>
      <c r="N441" s="35">
        <f t="shared" si="8"/>
        <v>70.894052776683736</v>
      </c>
    </row>
    <row r="442" spans="1:14" x14ac:dyDescent="0.35">
      <c r="A442" t="s">
        <v>281</v>
      </c>
      <c r="B442">
        <v>2019</v>
      </c>
      <c r="C442" s="10">
        <v>43526</v>
      </c>
      <c r="D442" t="s">
        <v>20</v>
      </c>
      <c r="E442" t="s">
        <v>64</v>
      </c>
      <c r="F442">
        <v>1</v>
      </c>
      <c r="G442" t="s">
        <v>542</v>
      </c>
      <c r="H442" t="s">
        <v>202</v>
      </c>
      <c r="I442" t="s">
        <v>46</v>
      </c>
      <c r="K442">
        <v>3</v>
      </c>
      <c r="L442">
        <v>1</v>
      </c>
      <c r="M442">
        <v>10.412000000000001</v>
      </c>
      <c r="N442" s="35">
        <f t="shared" si="8"/>
        <v>69.150979638878212</v>
      </c>
    </row>
    <row r="443" spans="1:14" x14ac:dyDescent="0.35">
      <c r="A443" t="s">
        <v>281</v>
      </c>
      <c r="B443">
        <v>2019</v>
      </c>
      <c r="C443" s="10">
        <v>43526</v>
      </c>
      <c r="D443" t="s">
        <v>20</v>
      </c>
      <c r="E443" t="s">
        <v>64</v>
      </c>
      <c r="F443">
        <v>1</v>
      </c>
      <c r="G443" t="s">
        <v>542</v>
      </c>
      <c r="H443" t="s">
        <v>106</v>
      </c>
      <c r="I443" t="s">
        <v>102</v>
      </c>
      <c r="K443">
        <v>4</v>
      </c>
      <c r="L443">
        <v>2</v>
      </c>
      <c r="M443" t="s">
        <v>536</v>
      </c>
      <c r="N443" s="35" t="str">
        <f t="shared" si="8"/>
        <v>REL</v>
      </c>
    </row>
    <row r="444" spans="1:14" x14ac:dyDescent="0.35">
      <c r="A444" t="s">
        <v>281</v>
      </c>
      <c r="B444">
        <v>2019</v>
      </c>
      <c r="C444" s="10">
        <v>43526</v>
      </c>
      <c r="D444" t="s">
        <v>20</v>
      </c>
      <c r="E444" t="s">
        <v>64</v>
      </c>
      <c r="F444">
        <v>2</v>
      </c>
      <c r="G444" t="s">
        <v>541</v>
      </c>
      <c r="H444" t="s">
        <v>92</v>
      </c>
      <c r="I444" t="s">
        <v>23</v>
      </c>
      <c r="K444">
        <v>1</v>
      </c>
      <c r="L444">
        <v>1</v>
      </c>
      <c r="M444">
        <v>9.9320000000000004</v>
      </c>
      <c r="N444" s="35">
        <f t="shared" si="8"/>
        <v>72.492952074103897</v>
      </c>
    </row>
    <row r="445" spans="1:14" x14ac:dyDescent="0.35">
      <c r="A445" t="s">
        <v>281</v>
      </c>
      <c r="B445">
        <v>2019</v>
      </c>
      <c r="C445" s="10">
        <v>43526</v>
      </c>
      <c r="D445" t="s">
        <v>20</v>
      </c>
      <c r="E445" t="s">
        <v>64</v>
      </c>
      <c r="F445">
        <v>2</v>
      </c>
      <c r="G445" t="s">
        <v>541</v>
      </c>
      <c r="H445" t="s">
        <v>22</v>
      </c>
      <c r="I445" t="s">
        <v>23</v>
      </c>
      <c r="K445">
        <v>2</v>
      </c>
      <c r="L445">
        <v>2</v>
      </c>
      <c r="M445">
        <v>9.9640000000000004</v>
      </c>
      <c r="N445" s="35">
        <f t="shared" si="8"/>
        <v>72.260136491368925</v>
      </c>
    </row>
    <row r="446" spans="1:14" x14ac:dyDescent="0.35">
      <c r="A446" t="s">
        <v>281</v>
      </c>
      <c r="B446">
        <v>2019</v>
      </c>
      <c r="C446" s="10">
        <v>43526</v>
      </c>
      <c r="D446" t="s">
        <v>20</v>
      </c>
      <c r="E446" t="s">
        <v>64</v>
      </c>
      <c r="F446">
        <v>2</v>
      </c>
      <c r="G446" t="s">
        <v>542</v>
      </c>
      <c r="H446" t="s">
        <v>202</v>
      </c>
      <c r="I446" t="s">
        <v>46</v>
      </c>
      <c r="K446">
        <v>3</v>
      </c>
      <c r="L446">
        <v>1</v>
      </c>
      <c r="M446">
        <v>10.121</v>
      </c>
      <c r="N446" s="35">
        <f t="shared" si="8"/>
        <v>71.139215492540259</v>
      </c>
    </row>
    <row r="447" spans="1:14" x14ac:dyDescent="0.35">
      <c r="A447" t="s">
        <v>281</v>
      </c>
      <c r="B447">
        <v>2019</v>
      </c>
      <c r="C447" s="10">
        <v>43526</v>
      </c>
      <c r="D447" t="s">
        <v>20</v>
      </c>
      <c r="E447" t="s">
        <v>64</v>
      </c>
      <c r="F447">
        <v>2</v>
      </c>
      <c r="G447" t="s">
        <v>542</v>
      </c>
      <c r="H447" t="s">
        <v>106</v>
      </c>
      <c r="I447" t="s">
        <v>102</v>
      </c>
      <c r="K447">
        <v>4</v>
      </c>
      <c r="L447">
        <v>2</v>
      </c>
      <c r="M447">
        <v>10.162000000000001</v>
      </c>
      <c r="N447" s="35">
        <f t="shared" si="8"/>
        <v>70.852194449911423</v>
      </c>
    </row>
    <row r="448" spans="1:14" x14ac:dyDescent="0.35">
      <c r="A448" t="s">
        <v>233</v>
      </c>
      <c r="B448">
        <v>2019</v>
      </c>
      <c r="C448" s="10">
        <v>43772</v>
      </c>
      <c r="D448" t="s">
        <v>66</v>
      </c>
      <c r="E448" t="s">
        <v>535</v>
      </c>
      <c r="F448">
        <v>1</v>
      </c>
      <c r="G448">
        <v>1</v>
      </c>
      <c r="H448" t="s">
        <v>954</v>
      </c>
      <c r="I448" t="s">
        <v>228</v>
      </c>
      <c r="K448">
        <v>3</v>
      </c>
      <c r="L448">
        <v>1</v>
      </c>
      <c r="M448">
        <v>10.904</v>
      </c>
      <c r="N448" s="35">
        <f t="shared" si="8"/>
        <v>66.030814380044021</v>
      </c>
    </row>
    <row r="449" spans="1:14" x14ac:dyDescent="0.35">
      <c r="A449" t="s">
        <v>233</v>
      </c>
      <c r="B449">
        <v>2019</v>
      </c>
      <c r="C449" s="10">
        <v>43772</v>
      </c>
      <c r="D449" t="s">
        <v>66</v>
      </c>
      <c r="E449" t="s">
        <v>535</v>
      </c>
      <c r="F449">
        <v>1</v>
      </c>
      <c r="G449">
        <v>1</v>
      </c>
      <c r="H449" t="s">
        <v>187</v>
      </c>
      <c r="I449" t="s">
        <v>1066</v>
      </c>
      <c r="K449">
        <v>28</v>
      </c>
      <c r="L449">
        <v>2</v>
      </c>
      <c r="M449">
        <v>11.404</v>
      </c>
      <c r="N449" s="35">
        <f t="shared" si="8"/>
        <v>63.135741844966681</v>
      </c>
    </row>
    <row r="450" spans="1:14" x14ac:dyDescent="0.35">
      <c r="A450" t="s">
        <v>233</v>
      </c>
      <c r="B450">
        <v>2019</v>
      </c>
      <c r="C450" s="10">
        <v>43772</v>
      </c>
      <c r="D450" t="s">
        <v>66</v>
      </c>
      <c r="E450" t="s">
        <v>535</v>
      </c>
      <c r="F450">
        <v>1</v>
      </c>
      <c r="G450">
        <v>2</v>
      </c>
      <c r="H450" t="s">
        <v>197</v>
      </c>
      <c r="I450" t="s">
        <v>198</v>
      </c>
      <c r="K450">
        <v>6</v>
      </c>
      <c r="L450">
        <v>1</v>
      </c>
      <c r="M450">
        <v>10.865</v>
      </c>
      <c r="N450" s="35">
        <f t="shared" si="8"/>
        <v>66.267832489645656</v>
      </c>
    </row>
    <row r="451" spans="1:14" x14ac:dyDescent="0.35">
      <c r="A451" t="s">
        <v>233</v>
      </c>
      <c r="B451">
        <v>2019</v>
      </c>
      <c r="C451" s="10">
        <v>43772</v>
      </c>
      <c r="D451" t="s">
        <v>66</v>
      </c>
      <c r="E451" t="s">
        <v>535</v>
      </c>
      <c r="F451">
        <v>1</v>
      </c>
      <c r="G451">
        <v>2</v>
      </c>
      <c r="H451" t="s">
        <v>552</v>
      </c>
      <c r="I451" t="s">
        <v>39</v>
      </c>
      <c r="K451">
        <v>27</v>
      </c>
      <c r="L451">
        <v>2</v>
      </c>
      <c r="M451">
        <v>10.962999999999999</v>
      </c>
      <c r="N451" s="35">
        <f t="shared" si="8"/>
        <v>65.675453799142574</v>
      </c>
    </row>
    <row r="452" spans="1:14" x14ac:dyDescent="0.35">
      <c r="A452" t="s">
        <v>233</v>
      </c>
      <c r="B452">
        <v>2019</v>
      </c>
      <c r="C452" s="10">
        <v>43772</v>
      </c>
      <c r="D452" t="s">
        <v>66</v>
      </c>
      <c r="E452" t="s">
        <v>535</v>
      </c>
      <c r="F452">
        <v>1</v>
      </c>
      <c r="G452">
        <v>3</v>
      </c>
      <c r="H452" t="s">
        <v>112</v>
      </c>
      <c r="I452" t="s">
        <v>113</v>
      </c>
      <c r="K452">
        <v>7</v>
      </c>
      <c r="L452">
        <v>1</v>
      </c>
      <c r="M452">
        <v>10.301</v>
      </c>
      <c r="N452" s="35">
        <f t="shared" si="8"/>
        <v>69.896126589651487</v>
      </c>
    </row>
    <row r="453" spans="1:14" x14ac:dyDescent="0.35">
      <c r="A453" t="s">
        <v>233</v>
      </c>
      <c r="B453">
        <v>2019</v>
      </c>
      <c r="C453" s="10">
        <v>43772</v>
      </c>
      <c r="D453" t="s">
        <v>66</v>
      </c>
      <c r="E453" t="s">
        <v>535</v>
      </c>
      <c r="F453">
        <v>1</v>
      </c>
      <c r="G453">
        <v>3</v>
      </c>
      <c r="H453" t="s">
        <v>50</v>
      </c>
      <c r="I453" t="s">
        <v>44</v>
      </c>
      <c r="K453">
        <v>26</v>
      </c>
      <c r="L453">
        <v>2</v>
      </c>
      <c r="M453">
        <v>10.44</v>
      </c>
      <c r="N453" s="35">
        <f t="shared" si="8"/>
        <v>68.965517241379317</v>
      </c>
    </row>
    <row r="454" spans="1:14" x14ac:dyDescent="0.35">
      <c r="A454" t="s">
        <v>233</v>
      </c>
      <c r="B454">
        <v>2019</v>
      </c>
      <c r="C454" s="10">
        <v>43772</v>
      </c>
      <c r="D454" t="s">
        <v>66</v>
      </c>
      <c r="E454" t="s">
        <v>535</v>
      </c>
      <c r="F454">
        <v>1</v>
      </c>
      <c r="G454">
        <v>4</v>
      </c>
      <c r="H454" t="s">
        <v>192</v>
      </c>
      <c r="I454" t="s">
        <v>113</v>
      </c>
      <c r="K454">
        <v>8</v>
      </c>
      <c r="L454">
        <v>1</v>
      </c>
      <c r="M454">
        <v>10.279</v>
      </c>
      <c r="N454" s="35">
        <f t="shared" si="8"/>
        <v>70.045724292246334</v>
      </c>
    </row>
    <row r="455" spans="1:14" x14ac:dyDescent="0.35">
      <c r="A455" t="s">
        <v>233</v>
      </c>
      <c r="B455">
        <v>2019</v>
      </c>
      <c r="C455" s="10">
        <v>43772</v>
      </c>
      <c r="D455" t="s">
        <v>66</v>
      </c>
      <c r="E455" t="s">
        <v>535</v>
      </c>
      <c r="F455">
        <v>1</v>
      </c>
      <c r="G455">
        <v>4</v>
      </c>
      <c r="H455" t="s">
        <v>906</v>
      </c>
      <c r="I455" t="s">
        <v>907</v>
      </c>
      <c r="K455">
        <v>25</v>
      </c>
      <c r="L455">
        <v>2</v>
      </c>
      <c r="M455">
        <v>10.452999999999999</v>
      </c>
      <c r="N455" s="35">
        <f t="shared" si="8"/>
        <v>68.879747440926053</v>
      </c>
    </row>
    <row r="456" spans="1:14" x14ac:dyDescent="0.35">
      <c r="A456" t="s">
        <v>233</v>
      </c>
      <c r="B456">
        <v>2019</v>
      </c>
      <c r="C456" s="10">
        <v>43772</v>
      </c>
      <c r="D456" t="s">
        <v>66</v>
      </c>
      <c r="E456" t="s">
        <v>535</v>
      </c>
      <c r="F456">
        <v>1</v>
      </c>
      <c r="G456">
        <v>5</v>
      </c>
      <c r="H456" t="s">
        <v>143</v>
      </c>
      <c r="I456" t="s">
        <v>95</v>
      </c>
      <c r="K456">
        <v>9</v>
      </c>
      <c r="L456">
        <v>1</v>
      </c>
      <c r="M456">
        <v>10.180999999999999</v>
      </c>
      <c r="N456" s="35">
        <f t="shared" si="8"/>
        <v>70.719968568902857</v>
      </c>
    </row>
    <row r="457" spans="1:14" x14ac:dyDescent="0.35">
      <c r="A457" t="s">
        <v>233</v>
      </c>
      <c r="B457">
        <v>2019</v>
      </c>
      <c r="C457" s="10">
        <v>43772</v>
      </c>
      <c r="D457" t="s">
        <v>66</v>
      </c>
      <c r="E457" t="s">
        <v>535</v>
      </c>
      <c r="F457">
        <v>1</v>
      </c>
      <c r="G457">
        <v>5</v>
      </c>
      <c r="H457" t="s">
        <v>947</v>
      </c>
      <c r="I457" t="s">
        <v>230</v>
      </c>
      <c r="K457">
        <v>24</v>
      </c>
      <c r="L457">
        <v>2</v>
      </c>
      <c r="M457">
        <v>10.614999999999901</v>
      </c>
      <c r="N457" s="35">
        <f t="shared" si="8"/>
        <v>67.828544512482964</v>
      </c>
    </row>
    <row r="458" spans="1:14" x14ac:dyDescent="0.35">
      <c r="A458" t="s">
        <v>233</v>
      </c>
      <c r="B458">
        <v>2019</v>
      </c>
      <c r="C458" s="10">
        <v>43772</v>
      </c>
      <c r="D458" t="s">
        <v>66</v>
      </c>
      <c r="E458" t="s">
        <v>535</v>
      </c>
      <c r="F458">
        <v>1</v>
      </c>
      <c r="G458">
        <v>6</v>
      </c>
      <c r="H458" t="s">
        <v>953</v>
      </c>
      <c r="I458" t="s">
        <v>29</v>
      </c>
      <c r="K458">
        <v>10</v>
      </c>
      <c r="L458">
        <v>1</v>
      </c>
      <c r="M458">
        <v>10.339</v>
      </c>
      <c r="N458" s="35">
        <f t="shared" si="8"/>
        <v>69.639230099622779</v>
      </c>
    </row>
    <row r="459" spans="1:14" x14ac:dyDescent="0.35">
      <c r="A459" t="s">
        <v>233</v>
      </c>
      <c r="B459">
        <v>2019</v>
      </c>
      <c r="C459" s="10">
        <v>43772</v>
      </c>
      <c r="D459" t="s">
        <v>66</v>
      </c>
      <c r="E459" t="s">
        <v>535</v>
      </c>
      <c r="F459">
        <v>1</v>
      </c>
      <c r="G459">
        <v>6</v>
      </c>
      <c r="H459" t="s">
        <v>57</v>
      </c>
      <c r="I459" t="s">
        <v>58</v>
      </c>
      <c r="K459">
        <v>23</v>
      </c>
      <c r="L459">
        <v>2</v>
      </c>
      <c r="M459">
        <v>10.419</v>
      </c>
      <c r="N459" s="35">
        <f t="shared" si="8"/>
        <v>69.104520587388421</v>
      </c>
    </row>
    <row r="460" spans="1:14" x14ac:dyDescent="0.35">
      <c r="A460" t="s">
        <v>233</v>
      </c>
      <c r="B460">
        <v>2019</v>
      </c>
      <c r="C460" s="10">
        <v>43772</v>
      </c>
      <c r="D460" t="s">
        <v>66</v>
      </c>
      <c r="E460" t="s">
        <v>535</v>
      </c>
      <c r="F460">
        <v>1</v>
      </c>
      <c r="G460">
        <v>7</v>
      </c>
      <c r="H460" t="s">
        <v>239</v>
      </c>
      <c r="I460" t="s">
        <v>198</v>
      </c>
      <c r="K460">
        <v>11</v>
      </c>
      <c r="L460">
        <v>1</v>
      </c>
      <c r="M460">
        <v>10.477</v>
      </c>
      <c r="N460" s="35">
        <f t="shared" si="8"/>
        <v>68.721962393815019</v>
      </c>
    </row>
    <row r="461" spans="1:14" x14ac:dyDescent="0.35">
      <c r="A461" t="s">
        <v>233</v>
      </c>
      <c r="B461">
        <v>2019</v>
      </c>
      <c r="C461" s="10">
        <v>43772</v>
      </c>
      <c r="D461" t="s">
        <v>66</v>
      </c>
      <c r="E461" t="s">
        <v>535</v>
      </c>
      <c r="F461">
        <v>1</v>
      </c>
      <c r="G461">
        <v>7</v>
      </c>
      <c r="H461" t="s">
        <v>229</v>
      </c>
      <c r="I461" t="s">
        <v>152</v>
      </c>
      <c r="K461">
        <v>22</v>
      </c>
      <c r="L461">
        <v>2</v>
      </c>
      <c r="M461">
        <v>11.12</v>
      </c>
      <c r="N461" s="35">
        <f t="shared" si="8"/>
        <v>64.748201438848923</v>
      </c>
    </row>
    <row r="462" spans="1:14" x14ac:dyDescent="0.35">
      <c r="A462" t="s">
        <v>233</v>
      </c>
      <c r="B462">
        <v>2019</v>
      </c>
      <c r="C462" s="10">
        <v>43772</v>
      </c>
      <c r="D462" t="s">
        <v>66</v>
      </c>
      <c r="E462" t="s">
        <v>535</v>
      </c>
      <c r="F462">
        <v>1</v>
      </c>
      <c r="G462">
        <v>8</v>
      </c>
      <c r="H462" t="s">
        <v>26</v>
      </c>
      <c r="I462" t="s">
        <v>27</v>
      </c>
      <c r="K462">
        <v>12</v>
      </c>
      <c r="L462">
        <v>1</v>
      </c>
      <c r="M462">
        <v>10.327</v>
      </c>
      <c r="N462" s="35">
        <f t="shared" si="8"/>
        <v>69.720151060327296</v>
      </c>
    </row>
    <row r="463" spans="1:14" x14ac:dyDescent="0.35">
      <c r="A463" t="s">
        <v>233</v>
      </c>
      <c r="B463">
        <v>2019</v>
      </c>
      <c r="C463" s="10">
        <v>43772</v>
      </c>
      <c r="D463" t="s">
        <v>66</v>
      </c>
      <c r="E463" t="s">
        <v>535</v>
      </c>
      <c r="F463">
        <v>1</v>
      </c>
      <c r="G463">
        <v>8</v>
      </c>
      <c r="H463" t="s">
        <v>105</v>
      </c>
      <c r="I463" t="s">
        <v>39</v>
      </c>
      <c r="K463">
        <v>21</v>
      </c>
      <c r="L463">
        <v>2</v>
      </c>
      <c r="M463">
        <v>10.397</v>
      </c>
      <c r="N463" s="35">
        <f t="shared" si="8"/>
        <v>69.250745407329035</v>
      </c>
    </row>
    <row r="464" spans="1:14" x14ac:dyDescent="0.35">
      <c r="A464" t="s">
        <v>233</v>
      </c>
      <c r="B464">
        <v>2019</v>
      </c>
      <c r="C464" s="10">
        <v>43772</v>
      </c>
      <c r="D464" t="s">
        <v>66</v>
      </c>
      <c r="E464" t="s">
        <v>535</v>
      </c>
      <c r="F464">
        <v>1</v>
      </c>
      <c r="G464">
        <v>9</v>
      </c>
      <c r="H464" t="s">
        <v>1009</v>
      </c>
      <c r="I464" t="s">
        <v>37</v>
      </c>
      <c r="K464">
        <v>13</v>
      </c>
      <c r="L464">
        <v>1</v>
      </c>
      <c r="M464">
        <v>10.135999999999999</v>
      </c>
      <c r="N464" s="35">
        <f t="shared" si="8"/>
        <v>71.033938437253354</v>
      </c>
    </row>
    <row r="465" spans="1:14" x14ac:dyDescent="0.35">
      <c r="A465" t="s">
        <v>233</v>
      </c>
      <c r="B465">
        <v>2019</v>
      </c>
      <c r="C465" s="10">
        <v>43772</v>
      </c>
      <c r="D465" t="s">
        <v>66</v>
      </c>
      <c r="E465" t="s">
        <v>535</v>
      </c>
      <c r="F465">
        <v>1</v>
      </c>
      <c r="G465">
        <v>9</v>
      </c>
      <c r="H465" t="s">
        <v>59</v>
      </c>
      <c r="I465" t="s">
        <v>37</v>
      </c>
      <c r="K465">
        <v>20</v>
      </c>
      <c r="L465">
        <v>2</v>
      </c>
      <c r="M465">
        <v>11.042999999999999</v>
      </c>
      <c r="N465" s="35">
        <f t="shared" si="8"/>
        <v>65.199674001630001</v>
      </c>
    </row>
    <row r="466" spans="1:14" x14ac:dyDescent="0.35">
      <c r="A466" t="s">
        <v>233</v>
      </c>
      <c r="B466">
        <v>2019</v>
      </c>
      <c r="C466" s="10">
        <v>43772</v>
      </c>
      <c r="D466" t="s">
        <v>66</v>
      </c>
      <c r="E466" t="s">
        <v>535</v>
      </c>
      <c r="F466">
        <v>1</v>
      </c>
      <c r="G466">
        <v>10</v>
      </c>
      <c r="H466" t="s">
        <v>213</v>
      </c>
      <c r="I466" t="s">
        <v>42</v>
      </c>
      <c r="K466">
        <v>14</v>
      </c>
      <c r="L466">
        <v>1</v>
      </c>
      <c r="M466">
        <v>10.343</v>
      </c>
      <c r="N466" s="35">
        <f t="shared" si="8"/>
        <v>69.612298172677171</v>
      </c>
    </row>
    <row r="467" spans="1:14" x14ac:dyDescent="0.35">
      <c r="A467" t="s">
        <v>233</v>
      </c>
      <c r="B467">
        <v>2019</v>
      </c>
      <c r="C467" s="10">
        <v>43772</v>
      </c>
      <c r="D467" t="s">
        <v>66</v>
      </c>
      <c r="E467" t="s">
        <v>535</v>
      </c>
      <c r="F467">
        <v>1</v>
      </c>
      <c r="G467">
        <v>10</v>
      </c>
      <c r="H467" t="s">
        <v>756</v>
      </c>
      <c r="I467" t="s">
        <v>82</v>
      </c>
      <c r="K467">
        <v>19</v>
      </c>
      <c r="L467">
        <v>2</v>
      </c>
      <c r="M467">
        <v>10.430999999999999</v>
      </c>
      <c r="N467" s="35">
        <f t="shared" si="8"/>
        <v>69.02502157031924</v>
      </c>
    </row>
    <row r="468" spans="1:14" x14ac:dyDescent="0.35">
      <c r="A468" t="s">
        <v>233</v>
      </c>
      <c r="B468">
        <v>2019</v>
      </c>
      <c r="C468" s="10">
        <v>43772</v>
      </c>
      <c r="D468" t="s">
        <v>66</v>
      </c>
      <c r="E468" t="s">
        <v>535</v>
      </c>
      <c r="F468">
        <v>1</v>
      </c>
      <c r="G468">
        <v>11</v>
      </c>
      <c r="H468" t="s">
        <v>93</v>
      </c>
      <c r="I468" t="s">
        <v>941</v>
      </c>
      <c r="K468">
        <v>16</v>
      </c>
      <c r="L468">
        <v>1</v>
      </c>
      <c r="M468">
        <v>10.172000000000001</v>
      </c>
      <c r="N468" s="35">
        <f t="shared" si="8"/>
        <v>70.782540306724343</v>
      </c>
    </row>
    <row r="469" spans="1:14" x14ac:dyDescent="0.35">
      <c r="A469" t="s">
        <v>233</v>
      </c>
      <c r="B469">
        <v>2019</v>
      </c>
      <c r="C469" s="10">
        <v>43772</v>
      </c>
      <c r="D469" t="s">
        <v>66</v>
      </c>
      <c r="E469" t="s">
        <v>535</v>
      </c>
      <c r="F469">
        <v>1</v>
      </c>
      <c r="G469">
        <v>11</v>
      </c>
      <c r="H469" t="s">
        <v>816</v>
      </c>
      <c r="I469" t="s">
        <v>42</v>
      </c>
      <c r="K469">
        <v>17</v>
      </c>
      <c r="L469">
        <v>2</v>
      </c>
      <c r="M469">
        <v>10.212999999999999</v>
      </c>
      <c r="N469" s="35">
        <f t="shared" si="8"/>
        <v>70.498384412023896</v>
      </c>
    </row>
    <row r="470" spans="1:14" x14ac:dyDescent="0.35">
      <c r="A470" t="s">
        <v>233</v>
      </c>
      <c r="B470">
        <v>2019</v>
      </c>
      <c r="C470" s="10">
        <v>43772</v>
      </c>
      <c r="D470" t="s">
        <v>66</v>
      </c>
      <c r="E470" t="s">
        <v>535</v>
      </c>
      <c r="F470">
        <v>1</v>
      </c>
      <c r="G470">
        <v>12</v>
      </c>
      <c r="H470" t="s">
        <v>30</v>
      </c>
      <c r="I470" t="s">
        <v>31</v>
      </c>
      <c r="K470">
        <v>15</v>
      </c>
      <c r="L470">
        <v>1</v>
      </c>
      <c r="M470">
        <v>10.211</v>
      </c>
      <c r="N470" s="35">
        <f t="shared" si="8"/>
        <v>70.512192733326799</v>
      </c>
    </row>
    <row r="471" spans="1:14" x14ac:dyDescent="0.35">
      <c r="A471" t="s">
        <v>233</v>
      </c>
      <c r="B471">
        <v>2019</v>
      </c>
      <c r="C471" s="10">
        <v>43772</v>
      </c>
      <c r="D471" t="s">
        <v>66</v>
      </c>
      <c r="E471" t="s">
        <v>535</v>
      </c>
      <c r="F471">
        <v>1</v>
      </c>
      <c r="G471">
        <v>12</v>
      </c>
      <c r="H471" t="s">
        <v>100</v>
      </c>
      <c r="I471" t="s">
        <v>44</v>
      </c>
      <c r="K471">
        <v>18</v>
      </c>
      <c r="L471">
        <v>2</v>
      </c>
      <c r="M471">
        <v>10.269</v>
      </c>
      <c r="N471" s="35">
        <f t="shared" si="8"/>
        <v>70.113935144609997</v>
      </c>
    </row>
    <row r="472" spans="1:14" x14ac:dyDescent="0.35">
      <c r="A472" t="s">
        <v>233</v>
      </c>
      <c r="B472">
        <v>2019</v>
      </c>
      <c r="C472" s="10">
        <v>43772</v>
      </c>
      <c r="D472" t="s">
        <v>66</v>
      </c>
      <c r="E472" t="s">
        <v>538</v>
      </c>
      <c r="F472">
        <v>1</v>
      </c>
      <c r="G472">
        <v>1</v>
      </c>
      <c r="H472" t="s">
        <v>92</v>
      </c>
      <c r="I472" t="s">
        <v>23</v>
      </c>
      <c r="K472">
        <v>1</v>
      </c>
      <c r="L472">
        <v>1</v>
      </c>
      <c r="M472">
        <v>10.157</v>
      </c>
      <c r="N472" s="35">
        <f t="shared" si="8"/>
        <v>70.887072954612577</v>
      </c>
    </row>
    <row r="473" spans="1:14" x14ac:dyDescent="0.35">
      <c r="A473" t="s">
        <v>233</v>
      </c>
      <c r="B473">
        <v>2019</v>
      </c>
      <c r="C473" s="10">
        <v>43772</v>
      </c>
      <c r="D473" t="s">
        <v>66</v>
      </c>
      <c r="E473" t="s">
        <v>538</v>
      </c>
      <c r="F473">
        <v>1</v>
      </c>
      <c r="G473">
        <v>1</v>
      </c>
      <c r="H473" t="s">
        <v>30</v>
      </c>
      <c r="I473" t="s">
        <v>31</v>
      </c>
      <c r="K473">
        <v>15</v>
      </c>
      <c r="L473">
        <v>2</v>
      </c>
      <c r="M473">
        <v>10.336</v>
      </c>
      <c r="N473" s="35">
        <f t="shared" si="8"/>
        <v>69.659442724458202</v>
      </c>
    </row>
    <row r="474" spans="1:14" x14ac:dyDescent="0.35">
      <c r="A474" t="s">
        <v>233</v>
      </c>
      <c r="B474">
        <v>2019</v>
      </c>
      <c r="C474" s="10">
        <v>43772</v>
      </c>
      <c r="D474" t="s">
        <v>66</v>
      </c>
      <c r="E474" t="s">
        <v>538</v>
      </c>
      <c r="F474">
        <v>1</v>
      </c>
      <c r="G474">
        <v>2</v>
      </c>
      <c r="H474" t="s">
        <v>22</v>
      </c>
      <c r="I474" t="s">
        <v>23</v>
      </c>
      <c r="K474">
        <v>2</v>
      </c>
      <c r="L474">
        <v>1</v>
      </c>
      <c r="M474">
        <v>9.8889999999999993</v>
      </c>
      <c r="N474" s="35">
        <f t="shared" si="8"/>
        <v>72.808170694711293</v>
      </c>
    </row>
    <row r="475" spans="1:14" x14ac:dyDescent="0.35">
      <c r="A475" t="s">
        <v>233</v>
      </c>
      <c r="B475">
        <v>2019</v>
      </c>
      <c r="C475" s="10">
        <v>43772</v>
      </c>
      <c r="D475" t="s">
        <v>66</v>
      </c>
      <c r="E475" t="s">
        <v>538</v>
      </c>
      <c r="F475">
        <v>1</v>
      </c>
      <c r="G475">
        <v>2</v>
      </c>
      <c r="H475" t="s">
        <v>93</v>
      </c>
      <c r="I475" t="s">
        <v>941</v>
      </c>
      <c r="K475">
        <v>16</v>
      </c>
      <c r="L475">
        <v>2</v>
      </c>
      <c r="M475">
        <v>9.8969999999999896</v>
      </c>
      <c r="N475" s="35">
        <f t="shared" si="8"/>
        <v>72.749317975144066</v>
      </c>
    </row>
    <row r="476" spans="1:14" x14ac:dyDescent="0.35">
      <c r="A476" t="s">
        <v>233</v>
      </c>
      <c r="B476">
        <v>2019</v>
      </c>
      <c r="C476" s="10">
        <v>43772</v>
      </c>
      <c r="D476" t="s">
        <v>66</v>
      </c>
      <c r="E476" t="s">
        <v>538</v>
      </c>
      <c r="F476">
        <v>1</v>
      </c>
      <c r="G476">
        <v>3</v>
      </c>
      <c r="H476" t="s">
        <v>754</v>
      </c>
      <c r="I476" t="s">
        <v>27</v>
      </c>
      <c r="K476">
        <v>4</v>
      </c>
      <c r="L476">
        <v>1</v>
      </c>
      <c r="M476">
        <v>10.016999999999999</v>
      </c>
      <c r="N476" s="35">
        <f t="shared" si="8"/>
        <v>71.877807726864333</v>
      </c>
    </row>
    <row r="477" spans="1:14" x14ac:dyDescent="0.35">
      <c r="A477" t="s">
        <v>233</v>
      </c>
      <c r="B477">
        <v>2019</v>
      </c>
      <c r="C477" s="10">
        <v>43772</v>
      </c>
      <c r="D477" t="s">
        <v>66</v>
      </c>
      <c r="E477" t="s">
        <v>538</v>
      </c>
      <c r="F477">
        <v>1</v>
      </c>
      <c r="G477">
        <v>3</v>
      </c>
      <c r="H477" t="s">
        <v>213</v>
      </c>
      <c r="I477" t="s">
        <v>42</v>
      </c>
      <c r="K477">
        <v>14</v>
      </c>
      <c r="L477">
        <v>2</v>
      </c>
      <c r="M477">
        <v>10.065</v>
      </c>
      <c r="N477" s="35">
        <f t="shared" si="8"/>
        <v>71.53502235469449</v>
      </c>
    </row>
    <row r="478" spans="1:14" x14ac:dyDescent="0.35">
      <c r="A478" t="s">
        <v>233</v>
      </c>
      <c r="B478">
        <v>2019</v>
      </c>
      <c r="C478" s="10">
        <v>43772</v>
      </c>
      <c r="D478" t="s">
        <v>66</v>
      </c>
      <c r="E478" t="s">
        <v>538</v>
      </c>
      <c r="F478">
        <v>1</v>
      </c>
      <c r="G478">
        <v>4</v>
      </c>
      <c r="H478" t="s">
        <v>202</v>
      </c>
      <c r="I478" t="s">
        <v>46</v>
      </c>
      <c r="K478">
        <v>5</v>
      </c>
      <c r="L478">
        <v>1</v>
      </c>
      <c r="M478">
        <v>10.069000000000001</v>
      </c>
      <c r="N478" s="35">
        <f t="shared" si="8"/>
        <v>71.506604429436877</v>
      </c>
    </row>
    <row r="479" spans="1:14" x14ac:dyDescent="0.35">
      <c r="A479" t="s">
        <v>233</v>
      </c>
      <c r="B479">
        <v>2019</v>
      </c>
      <c r="C479" s="10">
        <v>43772</v>
      </c>
      <c r="D479" t="s">
        <v>66</v>
      </c>
      <c r="E479" t="s">
        <v>538</v>
      </c>
      <c r="F479">
        <v>1</v>
      </c>
      <c r="G479">
        <v>4</v>
      </c>
      <c r="H479" t="s">
        <v>1009</v>
      </c>
      <c r="I479" t="s">
        <v>37</v>
      </c>
      <c r="K479">
        <v>13</v>
      </c>
      <c r="L479">
        <v>2</v>
      </c>
      <c r="M479">
        <v>10.31</v>
      </c>
      <c r="N479" s="35">
        <f t="shared" si="8"/>
        <v>69.835111542192038</v>
      </c>
    </row>
    <row r="480" spans="1:14" x14ac:dyDescent="0.35">
      <c r="A480" t="s">
        <v>233</v>
      </c>
      <c r="B480">
        <v>2019</v>
      </c>
      <c r="C480" s="10">
        <v>43772</v>
      </c>
      <c r="D480" t="s">
        <v>66</v>
      </c>
      <c r="E480" t="s">
        <v>538</v>
      </c>
      <c r="F480">
        <v>1</v>
      </c>
      <c r="G480">
        <v>5</v>
      </c>
      <c r="H480" t="s">
        <v>954</v>
      </c>
      <c r="I480" t="s">
        <v>228</v>
      </c>
      <c r="K480">
        <v>3</v>
      </c>
      <c r="L480">
        <v>1</v>
      </c>
      <c r="M480">
        <v>10.247999999999999</v>
      </c>
      <c r="N480" s="35">
        <f t="shared" si="8"/>
        <v>70.257611241217802</v>
      </c>
    </row>
    <row r="481" spans="1:14" x14ac:dyDescent="0.35">
      <c r="A481" t="s">
        <v>233</v>
      </c>
      <c r="B481">
        <v>2019</v>
      </c>
      <c r="C481" s="10">
        <v>43772</v>
      </c>
      <c r="D481" t="s">
        <v>66</v>
      </c>
      <c r="E481" t="s">
        <v>538</v>
      </c>
      <c r="F481">
        <v>1</v>
      </c>
      <c r="G481">
        <v>5</v>
      </c>
      <c r="H481" t="s">
        <v>26</v>
      </c>
      <c r="I481" t="s">
        <v>27</v>
      </c>
      <c r="K481">
        <v>12</v>
      </c>
      <c r="L481">
        <v>2</v>
      </c>
      <c r="M481">
        <v>10.250999999999999</v>
      </c>
      <c r="N481" s="35">
        <f t="shared" si="8"/>
        <v>70.237050043898165</v>
      </c>
    </row>
    <row r="482" spans="1:14" x14ac:dyDescent="0.35">
      <c r="A482" t="s">
        <v>233</v>
      </c>
      <c r="B482">
        <v>2019</v>
      </c>
      <c r="C482" s="10">
        <v>43772</v>
      </c>
      <c r="D482" t="s">
        <v>66</v>
      </c>
      <c r="E482" t="s">
        <v>538</v>
      </c>
      <c r="F482">
        <v>1</v>
      </c>
      <c r="G482">
        <v>6</v>
      </c>
      <c r="H482" t="s">
        <v>197</v>
      </c>
      <c r="I482" t="s">
        <v>198</v>
      </c>
      <c r="K482">
        <v>6</v>
      </c>
      <c r="L482">
        <v>1</v>
      </c>
      <c r="M482">
        <v>10.246</v>
      </c>
      <c r="N482" s="35">
        <f t="shared" ref="N482:N545" si="9">IF(M482="REL","REL",3.6*200/M482)</f>
        <v>70.271325395276207</v>
      </c>
    </row>
    <row r="483" spans="1:14" x14ac:dyDescent="0.35">
      <c r="A483" t="s">
        <v>233</v>
      </c>
      <c r="B483">
        <v>2019</v>
      </c>
      <c r="C483" s="10">
        <v>43772</v>
      </c>
      <c r="D483" t="s">
        <v>66</v>
      </c>
      <c r="E483" t="s">
        <v>538</v>
      </c>
      <c r="F483">
        <v>1</v>
      </c>
      <c r="G483">
        <v>6</v>
      </c>
      <c r="H483" t="s">
        <v>239</v>
      </c>
      <c r="I483" t="s">
        <v>198</v>
      </c>
      <c r="K483">
        <v>11</v>
      </c>
      <c r="L483">
        <v>2</v>
      </c>
      <c r="M483">
        <v>10.435</v>
      </c>
      <c r="N483" s="35">
        <f t="shared" si="9"/>
        <v>68.998562529947293</v>
      </c>
    </row>
    <row r="484" spans="1:14" x14ac:dyDescent="0.35">
      <c r="A484" t="s">
        <v>233</v>
      </c>
      <c r="B484">
        <v>2019</v>
      </c>
      <c r="C484" s="10">
        <v>43772</v>
      </c>
      <c r="D484" t="s">
        <v>66</v>
      </c>
      <c r="E484" t="s">
        <v>538</v>
      </c>
      <c r="F484">
        <v>1</v>
      </c>
      <c r="G484">
        <v>7</v>
      </c>
      <c r="H484" t="s">
        <v>112</v>
      </c>
      <c r="I484" t="s">
        <v>113</v>
      </c>
      <c r="K484">
        <v>7</v>
      </c>
      <c r="L484">
        <v>1</v>
      </c>
      <c r="M484">
        <v>10.172000000000001</v>
      </c>
      <c r="N484" s="35">
        <f t="shared" si="9"/>
        <v>70.782540306724343</v>
      </c>
    </row>
    <row r="485" spans="1:14" x14ac:dyDescent="0.35">
      <c r="A485" t="s">
        <v>233</v>
      </c>
      <c r="B485">
        <v>2019</v>
      </c>
      <c r="C485" s="10">
        <v>43772</v>
      </c>
      <c r="D485" t="s">
        <v>66</v>
      </c>
      <c r="E485" t="s">
        <v>538</v>
      </c>
      <c r="F485">
        <v>1</v>
      </c>
      <c r="G485">
        <v>7</v>
      </c>
      <c r="H485" t="s">
        <v>953</v>
      </c>
      <c r="I485" t="s">
        <v>29</v>
      </c>
      <c r="K485">
        <v>10</v>
      </c>
      <c r="L485">
        <v>2</v>
      </c>
      <c r="M485">
        <v>10.199999999999999</v>
      </c>
      <c r="N485" s="35">
        <f t="shared" si="9"/>
        <v>70.588235294117652</v>
      </c>
    </row>
    <row r="486" spans="1:14" x14ac:dyDescent="0.35">
      <c r="A486" t="s">
        <v>233</v>
      </c>
      <c r="B486">
        <v>2019</v>
      </c>
      <c r="C486" s="10">
        <v>43772</v>
      </c>
      <c r="D486" t="s">
        <v>66</v>
      </c>
      <c r="E486" t="s">
        <v>538</v>
      </c>
      <c r="F486">
        <v>1</v>
      </c>
      <c r="G486">
        <v>8</v>
      </c>
      <c r="H486" t="s">
        <v>192</v>
      </c>
      <c r="I486" t="s">
        <v>113</v>
      </c>
      <c r="K486">
        <v>8</v>
      </c>
      <c r="L486">
        <v>1</v>
      </c>
      <c r="M486">
        <v>10.246</v>
      </c>
      <c r="N486" s="35">
        <f t="shared" si="9"/>
        <v>70.271325395276207</v>
      </c>
    </row>
    <row r="487" spans="1:14" x14ac:dyDescent="0.35">
      <c r="A487" t="s">
        <v>233</v>
      </c>
      <c r="B487">
        <v>2019</v>
      </c>
      <c r="C487" s="10">
        <v>43772</v>
      </c>
      <c r="D487" t="s">
        <v>66</v>
      </c>
      <c r="E487" t="s">
        <v>538</v>
      </c>
      <c r="F487">
        <v>1</v>
      </c>
      <c r="G487">
        <v>8</v>
      </c>
      <c r="H487" t="s">
        <v>143</v>
      </c>
      <c r="I487" t="s">
        <v>95</v>
      </c>
      <c r="K487">
        <v>9</v>
      </c>
      <c r="L487">
        <v>2</v>
      </c>
      <c r="M487">
        <v>10.286</v>
      </c>
      <c r="N487" s="35">
        <f t="shared" si="9"/>
        <v>69.998055609566407</v>
      </c>
    </row>
    <row r="488" spans="1:14" x14ac:dyDescent="0.35">
      <c r="A488" t="s">
        <v>233</v>
      </c>
      <c r="B488">
        <v>2019</v>
      </c>
      <c r="C488" s="10">
        <v>43772</v>
      </c>
      <c r="D488" t="s">
        <v>66</v>
      </c>
      <c r="E488" t="s">
        <v>539</v>
      </c>
      <c r="F488">
        <v>1</v>
      </c>
      <c r="G488">
        <v>1</v>
      </c>
      <c r="H488" t="s">
        <v>92</v>
      </c>
      <c r="I488" t="s">
        <v>23</v>
      </c>
      <c r="K488">
        <v>1</v>
      </c>
      <c r="L488">
        <v>1</v>
      </c>
      <c r="M488">
        <v>10.074999999999999</v>
      </c>
      <c r="N488" s="35">
        <f t="shared" si="9"/>
        <v>71.464019851116632</v>
      </c>
    </row>
    <row r="489" spans="1:14" x14ac:dyDescent="0.35">
      <c r="A489" t="s">
        <v>233</v>
      </c>
      <c r="B489">
        <v>2019</v>
      </c>
      <c r="C489" s="10">
        <v>43772</v>
      </c>
      <c r="D489" t="s">
        <v>66</v>
      </c>
      <c r="E489" t="s">
        <v>539</v>
      </c>
      <c r="F489">
        <v>1</v>
      </c>
      <c r="G489">
        <v>1</v>
      </c>
      <c r="H489" t="s">
        <v>192</v>
      </c>
      <c r="I489" t="s">
        <v>113</v>
      </c>
      <c r="K489">
        <v>8</v>
      </c>
      <c r="L489">
        <v>2</v>
      </c>
      <c r="M489">
        <v>10.2229999999999</v>
      </c>
      <c r="N489" s="35">
        <f t="shared" si="9"/>
        <v>70.429423848186161</v>
      </c>
    </row>
    <row r="490" spans="1:14" x14ac:dyDescent="0.35">
      <c r="A490" t="s">
        <v>233</v>
      </c>
      <c r="B490">
        <v>2019</v>
      </c>
      <c r="C490" s="10">
        <v>43772</v>
      </c>
      <c r="D490" t="s">
        <v>66</v>
      </c>
      <c r="E490" t="s">
        <v>539</v>
      </c>
      <c r="F490">
        <v>1</v>
      </c>
      <c r="G490">
        <v>2</v>
      </c>
      <c r="H490" t="s">
        <v>22</v>
      </c>
      <c r="I490" t="s">
        <v>23</v>
      </c>
      <c r="K490">
        <v>2</v>
      </c>
      <c r="L490">
        <v>1</v>
      </c>
      <c r="M490">
        <v>9.7260000000000009</v>
      </c>
      <c r="N490" s="35">
        <f t="shared" si="9"/>
        <v>74.028377544725473</v>
      </c>
    </row>
    <row r="491" spans="1:14" x14ac:dyDescent="0.35">
      <c r="A491" t="s">
        <v>233</v>
      </c>
      <c r="B491">
        <v>2019</v>
      </c>
      <c r="C491" s="10">
        <v>43772</v>
      </c>
      <c r="D491" t="s">
        <v>66</v>
      </c>
      <c r="E491" t="s">
        <v>539</v>
      </c>
      <c r="F491">
        <v>1</v>
      </c>
      <c r="G491">
        <v>2</v>
      </c>
      <c r="H491" t="s">
        <v>112</v>
      </c>
      <c r="I491" t="s">
        <v>113</v>
      </c>
      <c r="K491">
        <v>7</v>
      </c>
      <c r="L491">
        <v>2</v>
      </c>
      <c r="M491">
        <v>9.7780000000000005</v>
      </c>
      <c r="N491" s="35">
        <f t="shared" si="9"/>
        <v>73.634690120679068</v>
      </c>
    </row>
    <row r="492" spans="1:14" x14ac:dyDescent="0.35">
      <c r="A492" t="s">
        <v>233</v>
      </c>
      <c r="B492">
        <v>2019</v>
      </c>
      <c r="C492" s="10">
        <v>43772</v>
      </c>
      <c r="D492" t="s">
        <v>66</v>
      </c>
      <c r="E492" t="s">
        <v>539</v>
      </c>
      <c r="F492">
        <v>1</v>
      </c>
      <c r="G492">
        <v>3</v>
      </c>
      <c r="H492" t="s">
        <v>754</v>
      </c>
      <c r="I492" t="s">
        <v>27</v>
      </c>
      <c r="K492">
        <v>4</v>
      </c>
      <c r="L492">
        <v>1</v>
      </c>
      <c r="M492">
        <v>10.053000000000001</v>
      </c>
      <c r="N492" s="35">
        <f t="shared" si="9"/>
        <v>71.620411817367938</v>
      </c>
    </row>
    <row r="493" spans="1:14" x14ac:dyDescent="0.35">
      <c r="A493" t="s">
        <v>233</v>
      </c>
      <c r="B493">
        <v>2019</v>
      </c>
      <c r="C493" s="10">
        <v>43772</v>
      </c>
      <c r="D493" t="s">
        <v>66</v>
      </c>
      <c r="E493" t="s">
        <v>539</v>
      </c>
      <c r="F493">
        <v>1</v>
      </c>
      <c r="G493">
        <v>3</v>
      </c>
      <c r="H493" t="s">
        <v>197</v>
      </c>
      <c r="I493" t="s">
        <v>198</v>
      </c>
      <c r="K493">
        <v>6</v>
      </c>
      <c r="L493">
        <v>2</v>
      </c>
      <c r="M493">
        <v>10.065</v>
      </c>
      <c r="N493" s="35">
        <f t="shared" si="9"/>
        <v>71.53502235469449</v>
      </c>
    </row>
    <row r="494" spans="1:14" x14ac:dyDescent="0.35">
      <c r="A494" t="s">
        <v>233</v>
      </c>
      <c r="B494">
        <v>2019</v>
      </c>
      <c r="C494" s="10">
        <v>43772</v>
      </c>
      <c r="D494" t="s">
        <v>66</v>
      </c>
      <c r="E494" t="s">
        <v>539</v>
      </c>
      <c r="F494">
        <v>1</v>
      </c>
      <c r="G494">
        <v>4</v>
      </c>
      <c r="H494" t="s">
        <v>954</v>
      </c>
      <c r="I494" t="s">
        <v>228</v>
      </c>
      <c r="K494">
        <v>3</v>
      </c>
      <c r="L494">
        <v>1</v>
      </c>
      <c r="M494">
        <v>10.191000000000001</v>
      </c>
      <c r="N494" s="35">
        <f t="shared" si="9"/>
        <v>70.650574035914033</v>
      </c>
    </row>
    <row r="495" spans="1:14" x14ac:dyDescent="0.35">
      <c r="A495" t="s">
        <v>233</v>
      </c>
      <c r="B495">
        <v>2019</v>
      </c>
      <c r="C495" s="10">
        <v>43772</v>
      </c>
      <c r="D495" t="s">
        <v>66</v>
      </c>
      <c r="E495" t="s">
        <v>539</v>
      </c>
      <c r="F495">
        <v>1</v>
      </c>
      <c r="G495">
        <v>4</v>
      </c>
      <c r="H495" t="s">
        <v>202</v>
      </c>
      <c r="I495" t="s">
        <v>46</v>
      </c>
      <c r="K495">
        <v>5</v>
      </c>
      <c r="L495">
        <v>2</v>
      </c>
      <c r="M495">
        <v>10.256</v>
      </c>
      <c r="N495" s="35">
        <f t="shared" si="9"/>
        <v>70.20280811232449</v>
      </c>
    </row>
    <row r="496" spans="1:14" x14ac:dyDescent="0.35">
      <c r="A496" t="s">
        <v>233</v>
      </c>
      <c r="B496">
        <v>2019</v>
      </c>
      <c r="C496" s="10">
        <v>43772</v>
      </c>
      <c r="D496" t="s">
        <v>66</v>
      </c>
      <c r="E496" t="s">
        <v>539</v>
      </c>
      <c r="F496">
        <v>2</v>
      </c>
      <c r="G496">
        <v>1</v>
      </c>
      <c r="H496" t="s">
        <v>92</v>
      </c>
      <c r="I496" t="s">
        <v>23</v>
      </c>
      <c r="K496">
        <v>1</v>
      </c>
      <c r="L496">
        <v>1</v>
      </c>
      <c r="M496">
        <v>10.081</v>
      </c>
      <c r="N496" s="35">
        <f t="shared" si="9"/>
        <v>71.421485963694082</v>
      </c>
    </row>
    <row r="497" spans="1:14" x14ac:dyDescent="0.35">
      <c r="A497" t="s">
        <v>233</v>
      </c>
      <c r="B497">
        <v>2019</v>
      </c>
      <c r="C497" s="10">
        <v>43772</v>
      </c>
      <c r="D497" t="s">
        <v>66</v>
      </c>
      <c r="E497" t="s">
        <v>539</v>
      </c>
      <c r="F497">
        <v>2</v>
      </c>
      <c r="G497">
        <v>1</v>
      </c>
      <c r="H497" t="s">
        <v>192</v>
      </c>
      <c r="I497" t="s">
        <v>113</v>
      </c>
      <c r="K497">
        <v>8</v>
      </c>
      <c r="L497">
        <v>2</v>
      </c>
      <c r="M497">
        <v>10.731999999999999</v>
      </c>
      <c r="N497" s="35">
        <f t="shared" si="9"/>
        <v>67.089079388743954</v>
      </c>
    </row>
    <row r="498" spans="1:14" x14ac:dyDescent="0.35">
      <c r="A498" t="s">
        <v>233</v>
      </c>
      <c r="B498">
        <v>2019</v>
      </c>
      <c r="C498" s="10">
        <v>43772</v>
      </c>
      <c r="D498" t="s">
        <v>66</v>
      </c>
      <c r="E498" t="s">
        <v>539</v>
      </c>
      <c r="F498">
        <v>2</v>
      </c>
      <c r="G498">
        <v>2</v>
      </c>
      <c r="H498" t="s">
        <v>22</v>
      </c>
      <c r="I498" t="s">
        <v>23</v>
      </c>
      <c r="K498">
        <v>2</v>
      </c>
      <c r="L498">
        <v>1</v>
      </c>
      <c r="M498">
        <v>9.8030000000000008</v>
      </c>
      <c r="N498" s="35">
        <f t="shared" si="9"/>
        <v>73.446904008976844</v>
      </c>
    </row>
    <row r="499" spans="1:14" x14ac:dyDescent="0.35">
      <c r="A499" t="s">
        <v>233</v>
      </c>
      <c r="B499">
        <v>2019</v>
      </c>
      <c r="C499" s="10">
        <v>43772</v>
      </c>
      <c r="D499" t="s">
        <v>66</v>
      </c>
      <c r="E499" t="s">
        <v>539</v>
      </c>
      <c r="F499">
        <v>2</v>
      </c>
      <c r="G499">
        <v>2</v>
      </c>
      <c r="H499" t="s">
        <v>112</v>
      </c>
      <c r="I499" t="s">
        <v>113</v>
      </c>
      <c r="K499">
        <v>7</v>
      </c>
      <c r="L499">
        <v>2</v>
      </c>
      <c r="M499">
        <v>10.041</v>
      </c>
      <c r="N499" s="35">
        <f t="shared" si="9"/>
        <v>71.706005377950405</v>
      </c>
    </row>
    <row r="500" spans="1:14" x14ac:dyDescent="0.35">
      <c r="A500" t="s">
        <v>233</v>
      </c>
      <c r="B500">
        <v>2019</v>
      </c>
      <c r="C500" s="10">
        <v>43772</v>
      </c>
      <c r="D500" t="s">
        <v>66</v>
      </c>
      <c r="E500" t="s">
        <v>539</v>
      </c>
      <c r="F500">
        <v>2</v>
      </c>
      <c r="G500">
        <v>3</v>
      </c>
      <c r="H500" t="s">
        <v>754</v>
      </c>
      <c r="I500" t="s">
        <v>27</v>
      </c>
      <c r="K500">
        <v>4</v>
      </c>
      <c r="L500">
        <v>1</v>
      </c>
      <c r="M500">
        <v>9.9819999999999993</v>
      </c>
      <c r="N500" s="35">
        <f t="shared" si="9"/>
        <v>72.129833700661194</v>
      </c>
    </row>
    <row r="501" spans="1:14" x14ac:dyDescent="0.35">
      <c r="A501" t="s">
        <v>233</v>
      </c>
      <c r="B501">
        <v>2019</v>
      </c>
      <c r="C501" s="10">
        <v>43772</v>
      </c>
      <c r="D501" t="s">
        <v>66</v>
      </c>
      <c r="E501" t="s">
        <v>539</v>
      </c>
      <c r="F501">
        <v>2</v>
      </c>
      <c r="G501">
        <v>3</v>
      </c>
      <c r="H501" t="s">
        <v>197</v>
      </c>
      <c r="I501" t="s">
        <v>198</v>
      </c>
      <c r="K501">
        <v>6</v>
      </c>
      <c r="L501">
        <v>2</v>
      </c>
      <c r="M501">
        <v>9.9909999999999997</v>
      </c>
      <c r="N501" s="35">
        <f t="shared" si="9"/>
        <v>72.064858372535284</v>
      </c>
    </row>
    <row r="502" spans="1:14" x14ac:dyDescent="0.35">
      <c r="A502" t="s">
        <v>233</v>
      </c>
      <c r="B502">
        <v>2019</v>
      </c>
      <c r="C502" s="10">
        <v>43772</v>
      </c>
      <c r="D502" t="s">
        <v>66</v>
      </c>
      <c r="E502" t="s">
        <v>539</v>
      </c>
      <c r="F502">
        <v>2</v>
      </c>
      <c r="G502">
        <v>4</v>
      </c>
      <c r="H502" t="s">
        <v>954</v>
      </c>
      <c r="I502" t="s">
        <v>228</v>
      </c>
      <c r="K502">
        <v>3</v>
      </c>
      <c r="L502">
        <v>1</v>
      </c>
      <c r="M502">
        <v>9.9969999999999999</v>
      </c>
      <c r="N502" s="35">
        <f t="shared" si="9"/>
        <v>72.021606481944588</v>
      </c>
    </row>
    <row r="503" spans="1:14" x14ac:dyDescent="0.35">
      <c r="A503" t="s">
        <v>233</v>
      </c>
      <c r="B503">
        <v>2019</v>
      </c>
      <c r="C503" s="10">
        <v>43772</v>
      </c>
      <c r="D503" t="s">
        <v>66</v>
      </c>
      <c r="E503" t="s">
        <v>539</v>
      </c>
      <c r="F503">
        <v>2</v>
      </c>
      <c r="G503">
        <v>4</v>
      </c>
      <c r="H503" t="s">
        <v>202</v>
      </c>
      <c r="I503" t="s">
        <v>46</v>
      </c>
      <c r="K503">
        <v>5</v>
      </c>
      <c r="L503">
        <v>2</v>
      </c>
      <c r="M503">
        <v>10.089</v>
      </c>
      <c r="N503" s="35">
        <f t="shared" si="9"/>
        <v>71.364852809991078</v>
      </c>
    </row>
    <row r="504" spans="1:14" x14ac:dyDescent="0.35">
      <c r="A504" t="s">
        <v>233</v>
      </c>
      <c r="B504">
        <v>2019</v>
      </c>
      <c r="C504" s="10">
        <v>43772</v>
      </c>
      <c r="D504" t="s">
        <v>66</v>
      </c>
      <c r="E504" t="s">
        <v>540</v>
      </c>
      <c r="F504">
        <v>1</v>
      </c>
      <c r="G504">
        <v>1</v>
      </c>
      <c r="H504" t="s">
        <v>92</v>
      </c>
      <c r="I504" t="s">
        <v>23</v>
      </c>
      <c r="K504">
        <v>1</v>
      </c>
      <c r="L504">
        <v>1</v>
      </c>
      <c r="M504">
        <v>10.069000000000001</v>
      </c>
      <c r="N504" s="35">
        <f t="shared" si="9"/>
        <v>71.506604429436877</v>
      </c>
    </row>
    <row r="505" spans="1:14" x14ac:dyDescent="0.35">
      <c r="A505" t="s">
        <v>233</v>
      </c>
      <c r="B505">
        <v>2019</v>
      </c>
      <c r="C505" s="10">
        <v>43772</v>
      </c>
      <c r="D505" t="s">
        <v>66</v>
      </c>
      <c r="E505" t="s">
        <v>540</v>
      </c>
      <c r="F505">
        <v>1</v>
      </c>
      <c r="G505">
        <v>1</v>
      </c>
      <c r="H505" t="s">
        <v>954</v>
      </c>
      <c r="I505" t="s">
        <v>228</v>
      </c>
      <c r="K505">
        <v>3</v>
      </c>
      <c r="L505">
        <v>2</v>
      </c>
      <c r="M505">
        <v>10.162000000000001</v>
      </c>
      <c r="N505" s="35">
        <f t="shared" si="9"/>
        <v>70.852194449911423</v>
      </c>
    </row>
    <row r="506" spans="1:14" x14ac:dyDescent="0.35">
      <c r="A506" t="s">
        <v>233</v>
      </c>
      <c r="B506">
        <v>2019</v>
      </c>
      <c r="C506" s="10">
        <v>43772</v>
      </c>
      <c r="D506" t="s">
        <v>66</v>
      </c>
      <c r="E506" t="s">
        <v>540</v>
      </c>
      <c r="F506">
        <v>1</v>
      </c>
      <c r="G506">
        <v>2</v>
      </c>
      <c r="H506" t="s">
        <v>22</v>
      </c>
      <c r="I506" t="s">
        <v>23</v>
      </c>
      <c r="K506">
        <v>2</v>
      </c>
      <c r="L506">
        <v>1</v>
      </c>
      <c r="M506">
        <v>9.7899999999999991</v>
      </c>
      <c r="N506" s="35">
        <f t="shared" si="9"/>
        <v>73.544433094994901</v>
      </c>
    </row>
    <row r="507" spans="1:14" x14ac:dyDescent="0.35">
      <c r="A507" t="s">
        <v>233</v>
      </c>
      <c r="B507">
        <v>2019</v>
      </c>
      <c r="C507" s="10">
        <v>43772</v>
      </c>
      <c r="D507" t="s">
        <v>66</v>
      </c>
      <c r="E507" t="s">
        <v>540</v>
      </c>
      <c r="F507">
        <v>1</v>
      </c>
      <c r="G507">
        <v>2</v>
      </c>
      <c r="H507" t="s">
        <v>754</v>
      </c>
      <c r="I507" t="s">
        <v>27</v>
      </c>
      <c r="K507">
        <v>4</v>
      </c>
      <c r="L507">
        <v>2</v>
      </c>
      <c r="M507">
        <v>9.8869999999999898</v>
      </c>
      <c r="N507" s="35">
        <f t="shared" si="9"/>
        <v>72.822898755942219</v>
      </c>
    </row>
    <row r="508" spans="1:14" x14ac:dyDescent="0.35">
      <c r="A508" t="s">
        <v>233</v>
      </c>
      <c r="B508">
        <v>2019</v>
      </c>
      <c r="C508" s="10">
        <v>43772</v>
      </c>
      <c r="D508" t="s">
        <v>66</v>
      </c>
      <c r="E508" t="s">
        <v>540</v>
      </c>
      <c r="F508">
        <v>2</v>
      </c>
      <c r="G508">
        <v>1</v>
      </c>
      <c r="H508" t="s">
        <v>92</v>
      </c>
      <c r="I508" t="s">
        <v>23</v>
      </c>
      <c r="K508">
        <v>1</v>
      </c>
      <c r="L508">
        <v>1</v>
      </c>
      <c r="M508">
        <v>10.050000000000001</v>
      </c>
      <c r="N508" s="35">
        <f t="shared" si="9"/>
        <v>71.641791044776113</v>
      </c>
    </row>
    <row r="509" spans="1:14" x14ac:dyDescent="0.35">
      <c r="A509" t="s">
        <v>233</v>
      </c>
      <c r="B509">
        <v>2019</v>
      </c>
      <c r="C509" s="10">
        <v>43772</v>
      </c>
      <c r="D509" t="s">
        <v>66</v>
      </c>
      <c r="E509" t="s">
        <v>540</v>
      </c>
      <c r="F509">
        <v>2</v>
      </c>
      <c r="G509">
        <v>1</v>
      </c>
      <c r="H509" t="s">
        <v>954</v>
      </c>
      <c r="I509" t="s">
        <v>228</v>
      </c>
      <c r="K509">
        <v>3</v>
      </c>
      <c r="L509">
        <v>2</v>
      </c>
      <c r="M509">
        <v>10.129</v>
      </c>
      <c r="N509" s="35">
        <f t="shared" si="9"/>
        <v>71.083028926843724</v>
      </c>
    </row>
    <row r="510" spans="1:14" x14ac:dyDescent="0.35">
      <c r="A510" t="s">
        <v>233</v>
      </c>
      <c r="B510">
        <v>2019</v>
      </c>
      <c r="C510" s="10">
        <v>43772</v>
      </c>
      <c r="D510" t="s">
        <v>66</v>
      </c>
      <c r="E510" t="s">
        <v>540</v>
      </c>
      <c r="F510">
        <v>2</v>
      </c>
      <c r="G510">
        <v>2</v>
      </c>
      <c r="H510" t="s">
        <v>22</v>
      </c>
      <c r="I510" t="s">
        <v>23</v>
      </c>
      <c r="K510">
        <v>2</v>
      </c>
      <c r="L510">
        <v>1</v>
      </c>
      <c r="M510">
        <v>9.9570000000000007</v>
      </c>
      <c r="N510" s="35">
        <f t="shared" si="9"/>
        <v>72.31093702922567</v>
      </c>
    </row>
    <row r="511" spans="1:14" x14ac:dyDescent="0.35">
      <c r="A511" t="s">
        <v>233</v>
      </c>
      <c r="B511">
        <v>2019</v>
      </c>
      <c r="C511" s="10">
        <v>43772</v>
      </c>
      <c r="D511" t="s">
        <v>66</v>
      </c>
      <c r="E511" t="s">
        <v>540</v>
      </c>
      <c r="F511">
        <v>2</v>
      </c>
      <c r="G511">
        <v>2</v>
      </c>
      <c r="H511" t="s">
        <v>754</v>
      </c>
      <c r="I511" t="s">
        <v>27</v>
      </c>
      <c r="K511">
        <v>4</v>
      </c>
      <c r="L511">
        <v>2</v>
      </c>
      <c r="M511">
        <v>16.312000000000001</v>
      </c>
      <c r="N511" s="35">
        <f t="shared" si="9"/>
        <v>44.139283962726822</v>
      </c>
    </row>
    <row r="512" spans="1:14" x14ac:dyDescent="0.35">
      <c r="A512" t="s">
        <v>233</v>
      </c>
      <c r="B512">
        <v>2019</v>
      </c>
      <c r="C512" s="10">
        <v>43772</v>
      </c>
      <c r="D512" t="s">
        <v>66</v>
      </c>
      <c r="E512" t="s">
        <v>64</v>
      </c>
      <c r="F512">
        <v>1</v>
      </c>
      <c r="G512" t="s">
        <v>541</v>
      </c>
      <c r="H512" t="s">
        <v>92</v>
      </c>
      <c r="I512" t="s">
        <v>23</v>
      </c>
      <c r="K512">
        <v>1</v>
      </c>
      <c r="L512">
        <v>2</v>
      </c>
      <c r="M512">
        <v>9.8819999999999997</v>
      </c>
      <c r="N512" s="35">
        <f t="shared" si="9"/>
        <v>72.859744990892537</v>
      </c>
    </row>
    <row r="513" spans="1:14" x14ac:dyDescent="0.35">
      <c r="A513" t="s">
        <v>233</v>
      </c>
      <c r="B513">
        <v>2019</v>
      </c>
      <c r="C513" s="10">
        <v>43772</v>
      </c>
      <c r="D513" t="s">
        <v>66</v>
      </c>
      <c r="E513" t="s">
        <v>64</v>
      </c>
      <c r="F513">
        <v>1</v>
      </c>
      <c r="G513" t="s">
        <v>541</v>
      </c>
      <c r="H513" t="s">
        <v>22</v>
      </c>
      <c r="I513" t="s">
        <v>23</v>
      </c>
      <c r="K513">
        <v>2</v>
      </c>
      <c r="L513">
        <v>1</v>
      </c>
      <c r="M513">
        <v>9.8740000000000006</v>
      </c>
      <c r="N513" s="35">
        <f t="shared" si="9"/>
        <v>72.91877658497063</v>
      </c>
    </row>
    <row r="514" spans="1:14" x14ac:dyDescent="0.35">
      <c r="A514" t="s">
        <v>233</v>
      </c>
      <c r="B514">
        <v>2019</v>
      </c>
      <c r="C514" s="10">
        <v>43772</v>
      </c>
      <c r="D514" t="s">
        <v>66</v>
      </c>
      <c r="E514" t="s">
        <v>64</v>
      </c>
      <c r="F514">
        <v>1</v>
      </c>
      <c r="G514" t="s">
        <v>542</v>
      </c>
      <c r="H514" t="s">
        <v>954</v>
      </c>
      <c r="I514" t="s">
        <v>228</v>
      </c>
      <c r="K514">
        <v>3</v>
      </c>
      <c r="L514">
        <v>1</v>
      </c>
      <c r="M514">
        <v>10.239000000000001</v>
      </c>
      <c r="N514" s="35">
        <f t="shared" si="9"/>
        <v>70.319367125695862</v>
      </c>
    </row>
    <row r="515" spans="1:14" x14ac:dyDescent="0.35">
      <c r="A515" t="s">
        <v>233</v>
      </c>
      <c r="B515">
        <v>2019</v>
      </c>
      <c r="C515" s="10">
        <v>43772</v>
      </c>
      <c r="D515" t="s">
        <v>66</v>
      </c>
      <c r="E515" t="s">
        <v>64</v>
      </c>
      <c r="F515">
        <v>1</v>
      </c>
      <c r="G515" t="s">
        <v>542</v>
      </c>
      <c r="H515" t="s">
        <v>754</v>
      </c>
      <c r="I515" t="s">
        <v>27</v>
      </c>
      <c r="K515">
        <v>4</v>
      </c>
      <c r="L515">
        <v>2</v>
      </c>
      <c r="M515">
        <v>10.263</v>
      </c>
      <c r="N515" s="35">
        <f t="shared" si="9"/>
        <v>70.154925460391695</v>
      </c>
    </row>
    <row r="516" spans="1:14" x14ac:dyDescent="0.35">
      <c r="A516" t="s">
        <v>233</v>
      </c>
      <c r="B516">
        <v>2019</v>
      </c>
      <c r="C516" s="10">
        <v>43772</v>
      </c>
      <c r="D516" t="s">
        <v>66</v>
      </c>
      <c r="E516" t="s">
        <v>64</v>
      </c>
      <c r="F516">
        <v>2</v>
      </c>
      <c r="G516" t="s">
        <v>541</v>
      </c>
      <c r="H516" t="s">
        <v>92</v>
      </c>
      <c r="I516" t="s">
        <v>23</v>
      </c>
      <c r="K516">
        <v>1</v>
      </c>
      <c r="L516">
        <v>1</v>
      </c>
      <c r="M516">
        <v>9.9700000000000006</v>
      </c>
      <c r="N516" s="35">
        <f t="shared" si="9"/>
        <v>72.21664994984954</v>
      </c>
    </row>
    <row r="517" spans="1:14" x14ac:dyDescent="0.35">
      <c r="A517" t="s">
        <v>233</v>
      </c>
      <c r="B517">
        <v>2019</v>
      </c>
      <c r="C517" s="10">
        <v>43772</v>
      </c>
      <c r="D517" t="s">
        <v>66</v>
      </c>
      <c r="E517" t="s">
        <v>64</v>
      </c>
      <c r="F517">
        <v>2</v>
      </c>
      <c r="G517" t="s">
        <v>541</v>
      </c>
      <c r="H517" t="s">
        <v>22</v>
      </c>
      <c r="I517" t="s">
        <v>23</v>
      </c>
      <c r="K517">
        <v>2</v>
      </c>
      <c r="L517">
        <v>2</v>
      </c>
      <c r="M517">
        <v>10.112</v>
      </c>
      <c r="N517" s="35">
        <f t="shared" si="9"/>
        <v>71.202531645569621</v>
      </c>
    </row>
    <row r="518" spans="1:14" x14ac:dyDescent="0.35">
      <c r="A518" t="s">
        <v>233</v>
      </c>
      <c r="B518">
        <v>2019</v>
      </c>
      <c r="C518" s="10">
        <v>43772</v>
      </c>
      <c r="D518" t="s">
        <v>66</v>
      </c>
      <c r="E518" t="s">
        <v>64</v>
      </c>
      <c r="F518">
        <v>2</v>
      </c>
      <c r="G518" t="s">
        <v>542</v>
      </c>
      <c r="H518" t="s">
        <v>954</v>
      </c>
      <c r="I518" t="s">
        <v>228</v>
      </c>
      <c r="K518">
        <v>3</v>
      </c>
      <c r="L518">
        <v>2</v>
      </c>
      <c r="M518" t="s">
        <v>536</v>
      </c>
      <c r="N518" s="35" t="str">
        <f t="shared" si="9"/>
        <v>REL</v>
      </c>
    </row>
    <row r="519" spans="1:14" x14ac:dyDescent="0.35">
      <c r="A519" t="s">
        <v>233</v>
      </c>
      <c r="B519">
        <v>2019</v>
      </c>
      <c r="C519" s="10">
        <v>43772</v>
      </c>
      <c r="D519" t="s">
        <v>66</v>
      </c>
      <c r="E519" t="s">
        <v>64</v>
      </c>
      <c r="F519">
        <v>2</v>
      </c>
      <c r="G519" t="s">
        <v>542</v>
      </c>
      <c r="H519" t="s">
        <v>754</v>
      </c>
      <c r="I519" t="s">
        <v>27</v>
      </c>
      <c r="K519">
        <v>4</v>
      </c>
      <c r="L519">
        <v>1</v>
      </c>
      <c r="N519" s="35" t="e">
        <f t="shared" si="9"/>
        <v>#DIV/0!</v>
      </c>
    </row>
    <row r="520" spans="1:14" x14ac:dyDescent="0.35">
      <c r="A520" t="s">
        <v>233</v>
      </c>
      <c r="B520">
        <v>2019</v>
      </c>
      <c r="C520" s="10">
        <v>43772</v>
      </c>
      <c r="D520" t="s">
        <v>66</v>
      </c>
      <c r="E520" t="s">
        <v>64</v>
      </c>
      <c r="F520">
        <v>3</v>
      </c>
      <c r="G520" t="s">
        <v>541</v>
      </c>
      <c r="H520" t="s">
        <v>92</v>
      </c>
      <c r="I520" t="s">
        <v>23</v>
      </c>
      <c r="K520">
        <v>1</v>
      </c>
      <c r="L520">
        <v>1</v>
      </c>
      <c r="M520">
        <v>9.8569999999999993</v>
      </c>
      <c r="N520" s="35">
        <f t="shared" si="9"/>
        <v>73.044536877346047</v>
      </c>
    </row>
    <row r="521" spans="1:14" x14ac:dyDescent="0.35">
      <c r="A521" t="s">
        <v>233</v>
      </c>
      <c r="B521">
        <v>2019</v>
      </c>
      <c r="C521" s="10">
        <v>43772</v>
      </c>
      <c r="D521" t="s">
        <v>66</v>
      </c>
      <c r="E521" t="s">
        <v>64</v>
      </c>
      <c r="F521">
        <v>3</v>
      </c>
      <c r="G521" t="s">
        <v>541</v>
      </c>
      <c r="H521" t="s">
        <v>22</v>
      </c>
      <c r="I521" t="s">
        <v>23</v>
      </c>
      <c r="K521">
        <v>2</v>
      </c>
      <c r="L521">
        <v>2</v>
      </c>
      <c r="M521">
        <v>9.9420000000000002</v>
      </c>
      <c r="N521" s="35">
        <f t="shared" si="9"/>
        <v>72.420036210018097</v>
      </c>
    </row>
    <row r="522" spans="1:14" x14ac:dyDescent="0.35">
      <c r="A522" t="s">
        <v>233</v>
      </c>
      <c r="B522">
        <v>2019</v>
      </c>
      <c r="C522" s="10">
        <v>43772</v>
      </c>
      <c r="D522" t="s">
        <v>66</v>
      </c>
      <c r="E522" t="s">
        <v>64</v>
      </c>
      <c r="F522">
        <v>3</v>
      </c>
      <c r="G522" t="s">
        <v>542</v>
      </c>
      <c r="H522" t="s">
        <v>954</v>
      </c>
      <c r="I522" t="s">
        <v>228</v>
      </c>
      <c r="K522">
        <v>3</v>
      </c>
      <c r="L522">
        <v>1</v>
      </c>
      <c r="M522">
        <v>10.210000000000001</v>
      </c>
      <c r="N522" s="35">
        <f t="shared" si="9"/>
        <v>70.519098922624877</v>
      </c>
    </row>
    <row r="523" spans="1:14" x14ac:dyDescent="0.35">
      <c r="A523" t="s">
        <v>233</v>
      </c>
      <c r="B523">
        <v>2019</v>
      </c>
      <c r="C523" s="10">
        <v>43772</v>
      </c>
      <c r="D523" t="s">
        <v>66</v>
      </c>
      <c r="E523" t="s">
        <v>64</v>
      </c>
      <c r="F523">
        <v>3</v>
      </c>
      <c r="G523" t="s">
        <v>542</v>
      </c>
      <c r="H523" t="s">
        <v>754</v>
      </c>
      <c r="I523" t="s">
        <v>27</v>
      </c>
      <c r="K523">
        <v>4</v>
      </c>
      <c r="L523">
        <v>2</v>
      </c>
      <c r="M523">
        <v>10.25</v>
      </c>
      <c r="N523" s="35">
        <f t="shared" si="9"/>
        <v>70.243902439024396</v>
      </c>
    </row>
    <row r="524" spans="1:14" x14ac:dyDescent="0.35">
      <c r="A524" t="s">
        <v>65</v>
      </c>
      <c r="B524">
        <v>2019</v>
      </c>
      <c r="C524" s="10">
        <v>43778</v>
      </c>
      <c r="D524" t="s">
        <v>66</v>
      </c>
      <c r="E524" t="s">
        <v>535</v>
      </c>
      <c r="F524">
        <v>1</v>
      </c>
      <c r="G524">
        <v>1</v>
      </c>
      <c r="H524" t="s">
        <v>953</v>
      </c>
      <c r="I524" t="s">
        <v>29</v>
      </c>
      <c r="K524">
        <v>9</v>
      </c>
      <c r="L524">
        <v>1</v>
      </c>
      <c r="M524">
        <v>10.263</v>
      </c>
      <c r="N524" s="35">
        <f t="shared" si="9"/>
        <v>70.154925460391695</v>
      </c>
    </row>
    <row r="525" spans="1:14" x14ac:dyDescent="0.35">
      <c r="A525" t="s">
        <v>65</v>
      </c>
      <c r="B525">
        <v>2019</v>
      </c>
      <c r="C525" s="10">
        <v>43778</v>
      </c>
      <c r="D525" t="s">
        <v>66</v>
      </c>
      <c r="E525" t="s">
        <v>535</v>
      </c>
      <c r="F525">
        <v>1</v>
      </c>
      <c r="G525">
        <v>1</v>
      </c>
      <c r="H525" t="s">
        <v>208</v>
      </c>
      <c r="I525" t="s">
        <v>58</v>
      </c>
      <c r="K525">
        <v>28</v>
      </c>
      <c r="L525">
        <v>2</v>
      </c>
      <c r="M525">
        <v>10.326000000000001</v>
      </c>
      <c r="N525" s="35">
        <f t="shared" si="9"/>
        <v>69.726902963393371</v>
      </c>
    </row>
    <row r="526" spans="1:14" x14ac:dyDescent="0.35">
      <c r="A526" t="s">
        <v>65</v>
      </c>
      <c r="B526">
        <v>2019</v>
      </c>
      <c r="C526" s="10">
        <v>43778</v>
      </c>
      <c r="D526" t="s">
        <v>66</v>
      </c>
      <c r="E526" t="s">
        <v>535</v>
      </c>
      <c r="F526">
        <v>1</v>
      </c>
      <c r="G526">
        <v>2</v>
      </c>
      <c r="H526" t="s">
        <v>197</v>
      </c>
      <c r="I526" t="s">
        <v>198</v>
      </c>
      <c r="K526">
        <v>5</v>
      </c>
      <c r="L526">
        <v>1</v>
      </c>
      <c r="M526">
        <v>10.413</v>
      </c>
      <c r="N526" s="35">
        <f t="shared" si="9"/>
        <v>69.144338807260155</v>
      </c>
    </row>
    <row r="527" spans="1:14" x14ac:dyDescent="0.35">
      <c r="A527" t="s">
        <v>65</v>
      </c>
      <c r="B527">
        <v>2019</v>
      </c>
      <c r="C527" s="10">
        <v>43778</v>
      </c>
      <c r="D527" t="s">
        <v>66</v>
      </c>
      <c r="E527" t="s">
        <v>535</v>
      </c>
      <c r="F527">
        <v>1</v>
      </c>
      <c r="G527">
        <v>2</v>
      </c>
      <c r="H527" t="s">
        <v>105</v>
      </c>
      <c r="I527" t="s">
        <v>39</v>
      </c>
      <c r="K527">
        <v>27</v>
      </c>
      <c r="L527">
        <v>2</v>
      </c>
      <c r="M527">
        <v>10.444000000000001</v>
      </c>
      <c r="N527" s="35">
        <f t="shared" si="9"/>
        <v>68.939103791650709</v>
      </c>
    </row>
    <row r="528" spans="1:14" x14ac:dyDescent="0.35">
      <c r="A528" t="s">
        <v>65</v>
      </c>
      <c r="B528">
        <v>2019</v>
      </c>
      <c r="C528" s="10">
        <v>43778</v>
      </c>
      <c r="D528" t="s">
        <v>66</v>
      </c>
      <c r="E528" t="s">
        <v>535</v>
      </c>
      <c r="F528">
        <v>1</v>
      </c>
      <c r="G528">
        <v>3</v>
      </c>
      <c r="H528" t="s">
        <v>143</v>
      </c>
      <c r="I528" t="s">
        <v>95</v>
      </c>
      <c r="K528">
        <v>6</v>
      </c>
      <c r="L528">
        <v>1</v>
      </c>
      <c r="M528">
        <v>11.305</v>
      </c>
      <c r="N528" s="35">
        <f t="shared" si="9"/>
        <v>63.688633348076074</v>
      </c>
    </row>
    <row r="529" spans="1:14" x14ac:dyDescent="0.35">
      <c r="A529" t="s">
        <v>65</v>
      </c>
      <c r="B529">
        <v>2019</v>
      </c>
      <c r="C529" s="10">
        <v>43778</v>
      </c>
      <c r="D529" t="s">
        <v>66</v>
      </c>
      <c r="E529" t="s">
        <v>535</v>
      </c>
      <c r="F529">
        <v>1</v>
      </c>
      <c r="G529">
        <v>3</v>
      </c>
      <c r="H529" t="s">
        <v>947</v>
      </c>
      <c r="I529" t="s">
        <v>230</v>
      </c>
      <c r="K529">
        <v>26</v>
      </c>
      <c r="L529">
        <v>2</v>
      </c>
      <c r="M529">
        <v>13.731</v>
      </c>
      <c r="N529" s="35">
        <f t="shared" si="9"/>
        <v>52.436093511033427</v>
      </c>
    </row>
    <row r="530" spans="1:14" x14ac:dyDescent="0.35">
      <c r="A530" t="s">
        <v>65</v>
      </c>
      <c r="B530">
        <v>2019</v>
      </c>
      <c r="C530" s="10">
        <v>43778</v>
      </c>
      <c r="D530" t="s">
        <v>66</v>
      </c>
      <c r="E530" t="s">
        <v>535</v>
      </c>
      <c r="F530">
        <v>1</v>
      </c>
      <c r="G530">
        <v>4</v>
      </c>
      <c r="H530" t="s">
        <v>93</v>
      </c>
      <c r="I530" t="s">
        <v>941</v>
      </c>
      <c r="K530">
        <v>16</v>
      </c>
      <c r="L530">
        <v>1</v>
      </c>
      <c r="M530">
        <v>10.175000000000001</v>
      </c>
      <c r="N530" s="35">
        <f t="shared" si="9"/>
        <v>70.761670761670757</v>
      </c>
    </row>
    <row r="531" spans="1:14" x14ac:dyDescent="0.35">
      <c r="A531" t="s">
        <v>65</v>
      </c>
      <c r="B531">
        <v>2019</v>
      </c>
      <c r="C531" s="10">
        <v>43778</v>
      </c>
      <c r="D531" t="s">
        <v>66</v>
      </c>
      <c r="E531" t="s">
        <v>535</v>
      </c>
      <c r="F531">
        <v>1</v>
      </c>
      <c r="G531">
        <v>4</v>
      </c>
      <c r="H531" t="s">
        <v>194</v>
      </c>
      <c r="I531" t="s">
        <v>230</v>
      </c>
      <c r="K531">
        <v>17</v>
      </c>
      <c r="L531">
        <v>2</v>
      </c>
      <c r="M531">
        <v>10.179</v>
      </c>
      <c r="N531" s="35">
        <f t="shared" si="9"/>
        <v>70.733863837312114</v>
      </c>
    </row>
    <row r="532" spans="1:14" x14ac:dyDescent="0.35">
      <c r="A532" t="s">
        <v>65</v>
      </c>
      <c r="B532">
        <v>2019</v>
      </c>
      <c r="C532" s="10">
        <v>43778</v>
      </c>
      <c r="D532" t="s">
        <v>66</v>
      </c>
      <c r="E532" t="s">
        <v>535</v>
      </c>
      <c r="F532">
        <v>1</v>
      </c>
      <c r="G532">
        <v>5</v>
      </c>
      <c r="H532" t="s">
        <v>192</v>
      </c>
      <c r="I532" t="s">
        <v>113</v>
      </c>
      <c r="K532">
        <v>7</v>
      </c>
      <c r="L532">
        <v>1</v>
      </c>
      <c r="M532">
        <v>10.039999999999999</v>
      </c>
      <c r="N532" s="35">
        <f t="shared" si="9"/>
        <v>71.713147410358573</v>
      </c>
    </row>
    <row r="533" spans="1:14" x14ac:dyDescent="0.35">
      <c r="A533" t="s">
        <v>65</v>
      </c>
      <c r="B533">
        <v>2019</v>
      </c>
      <c r="C533" s="10">
        <v>43778</v>
      </c>
      <c r="D533" t="s">
        <v>66</v>
      </c>
      <c r="E533" t="s">
        <v>535</v>
      </c>
      <c r="F533">
        <v>1</v>
      </c>
      <c r="G533">
        <v>5</v>
      </c>
      <c r="H533" t="s">
        <v>30</v>
      </c>
      <c r="I533" t="s">
        <v>31</v>
      </c>
      <c r="K533">
        <v>25</v>
      </c>
      <c r="L533">
        <v>2</v>
      </c>
      <c r="M533">
        <v>13.315</v>
      </c>
      <c r="N533" s="35">
        <f t="shared" si="9"/>
        <v>54.074352234322198</v>
      </c>
    </row>
    <row r="534" spans="1:14" x14ac:dyDescent="0.35">
      <c r="A534" t="s">
        <v>65</v>
      </c>
      <c r="B534">
        <v>2019</v>
      </c>
      <c r="C534" s="10">
        <v>43778</v>
      </c>
      <c r="D534" t="s">
        <v>66</v>
      </c>
      <c r="E534" t="s">
        <v>535</v>
      </c>
      <c r="F534">
        <v>1</v>
      </c>
      <c r="G534">
        <v>6</v>
      </c>
      <c r="H534" t="s">
        <v>954</v>
      </c>
      <c r="I534" t="s">
        <v>228</v>
      </c>
      <c r="K534">
        <v>10</v>
      </c>
      <c r="L534">
        <v>1</v>
      </c>
      <c r="M534">
        <v>10.396000000000001</v>
      </c>
      <c r="N534" s="35">
        <f t="shared" si="9"/>
        <v>69.257406694882647</v>
      </c>
    </row>
    <row r="535" spans="1:14" x14ac:dyDescent="0.35">
      <c r="A535" t="s">
        <v>65</v>
      </c>
      <c r="B535">
        <v>2019</v>
      </c>
      <c r="C535" s="10">
        <v>43778</v>
      </c>
      <c r="D535" t="s">
        <v>66</v>
      </c>
      <c r="E535" t="s">
        <v>535</v>
      </c>
      <c r="F535">
        <v>1</v>
      </c>
      <c r="G535">
        <v>6</v>
      </c>
      <c r="H535" t="s">
        <v>232</v>
      </c>
      <c r="I535" t="s">
        <v>212</v>
      </c>
      <c r="K535">
        <v>24</v>
      </c>
      <c r="L535">
        <v>2</v>
      </c>
      <c r="M535">
        <v>10.448</v>
      </c>
      <c r="N535" s="35">
        <f t="shared" si="9"/>
        <v>68.912710566615615</v>
      </c>
    </row>
    <row r="536" spans="1:14" x14ac:dyDescent="0.35">
      <c r="A536" t="s">
        <v>65</v>
      </c>
      <c r="B536">
        <v>2019</v>
      </c>
      <c r="C536" s="10">
        <v>43778</v>
      </c>
      <c r="D536" t="s">
        <v>66</v>
      </c>
      <c r="E536" t="s">
        <v>535</v>
      </c>
      <c r="F536">
        <v>1</v>
      </c>
      <c r="G536">
        <v>7</v>
      </c>
      <c r="H536" t="s">
        <v>101</v>
      </c>
      <c r="I536" t="s">
        <v>102</v>
      </c>
      <c r="K536">
        <v>11</v>
      </c>
      <c r="L536">
        <v>1</v>
      </c>
      <c r="M536">
        <v>10.452</v>
      </c>
      <c r="N536" s="35">
        <f t="shared" si="9"/>
        <v>68.886337543053955</v>
      </c>
    </row>
    <row r="537" spans="1:14" x14ac:dyDescent="0.35">
      <c r="A537" t="s">
        <v>65</v>
      </c>
      <c r="B537">
        <v>2019</v>
      </c>
      <c r="C537" s="10">
        <v>43778</v>
      </c>
      <c r="D537" t="s">
        <v>66</v>
      </c>
      <c r="E537" t="s">
        <v>535</v>
      </c>
      <c r="F537">
        <v>1</v>
      </c>
      <c r="G537">
        <v>7</v>
      </c>
      <c r="H537" t="s">
        <v>100</v>
      </c>
      <c r="I537" t="s">
        <v>44</v>
      </c>
      <c r="K537">
        <v>23</v>
      </c>
      <c r="L537">
        <v>2</v>
      </c>
      <c r="M537">
        <v>10.459</v>
      </c>
      <c r="N537" s="35">
        <f t="shared" si="9"/>
        <v>68.840233291901711</v>
      </c>
    </row>
    <row r="538" spans="1:14" x14ac:dyDescent="0.35">
      <c r="A538" t="s">
        <v>65</v>
      </c>
      <c r="B538">
        <v>2019</v>
      </c>
      <c r="C538" s="10">
        <v>43778</v>
      </c>
      <c r="D538" t="s">
        <v>66</v>
      </c>
      <c r="E538" t="s">
        <v>535</v>
      </c>
      <c r="F538">
        <v>1</v>
      </c>
      <c r="G538">
        <v>8</v>
      </c>
      <c r="H538" t="s">
        <v>755</v>
      </c>
      <c r="I538" t="s">
        <v>109</v>
      </c>
      <c r="K538">
        <v>8</v>
      </c>
      <c r="L538">
        <v>1</v>
      </c>
      <c r="M538">
        <v>10.404</v>
      </c>
      <c r="N538" s="35">
        <f t="shared" si="9"/>
        <v>69.20415224913495</v>
      </c>
    </row>
    <row r="539" spans="1:14" x14ac:dyDescent="0.35">
      <c r="A539" t="s">
        <v>65</v>
      </c>
      <c r="B539">
        <v>2019</v>
      </c>
      <c r="C539" s="10">
        <v>43778</v>
      </c>
      <c r="D539" t="s">
        <v>66</v>
      </c>
      <c r="E539" t="s">
        <v>535</v>
      </c>
      <c r="F539">
        <v>1</v>
      </c>
      <c r="G539">
        <v>8</v>
      </c>
      <c r="H539" t="s">
        <v>231</v>
      </c>
      <c r="I539" t="s">
        <v>102</v>
      </c>
      <c r="K539">
        <v>22</v>
      </c>
      <c r="L539">
        <v>2</v>
      </c>
      <c r="M539">
        <v>10.419</v>
      </c>
      <c r="N539" s="35">
        <f t="shared" si="9"/>
        <v>69.104520587388421</v>
      </c>
    </row>
    <row r="540" spans="1:14" x14ac:dyDescent="0.35">
      <c r="A540" t="s">
        <v>65</v>
      </c>
      <c r="B540">
        <v>2019</v>
      </c>
      <c r="C540" s="10">
        <v>43778</v>
      </c>
      <c r="D540" t="s">
        <v>66</v>
      </c>
      <c r="E540" t="s">
        <v>535</v>
      </c>
      <c r="F540">
        <v>1</v>
      </c>
      <c r="G540">
        <v>9</v>
      </c>
      <c r="H540" t="s">
        <v>239</v>
      </c>
      <c r="I540" t="s">
        <v>198</v>
      </c>
      <c r="K540">
        <v>12</v>
      </c>
      <c r="L540">
        <v>1</v>
      </c>
      <c r="M540">
        <v>10.259</v>
      </c>
      <c r="N540" s="35">
        <f t="shared" si="9"/>
        <v>70.182278974558926</v>
      </c>
    </row>
    <row r="541" spans="1:14" x14ac:dyDescent="0.35">
      <c r="A541" t="s">
        <v>65</v>
      </c>
      <c r="B541">
        <v>2019</v>
      </c>
      <c r="C541" s="10">
        <v>43778</v>
      </c>
      <c r="D541" t="s">
        <v>66</v>
      </c>
      <c r="E541" t="s">
        <v>535</v>
      </c>
      <c r="F541">
        <v>1</v>
      </c>
      <c r="G541">
        <v>9</v>
      </c>
      <c r="H541" t="s">
        <v>816</v>
      </c>
      <c r="I541" t="s">
        <v>42</v>
      </c>
      <c r="K541">
        <v>21</v>
      </c>
      <c r="L541">
        <v>2</v>
      </c>
      <c r="M541">
        <v>10.32</v>
      </c>
      <c r="N541" s="35">
        <f t="shared" si="9"/>
        <v>69.767441860465112</v>
      </c>
    </row>
    <row r="542" spans="1:14" x14ac:dyDescent="0.35">
      <c r="A542" t="s">
        <v>65</v>
      </c>
      <c r="B542">
        <v>2019</v>
      </c>
      <c r="C542" s="10">
        <v>43778</v>
      </c>
      <c r="D542" t="s">
        <v>66</v>
      </c>
      <c r="E542" t="s">
        <v>535</v>
      </c>
      <c r="F542">
        <v>1</v>
      </c>
      <c r="G542">
        <v>10</v>
      </c>
      <c r="H542" t="s">
        <v>1009</v>
      </c>
      <c r="I542" t="s">
        <v>37</v>
      </c>
      <c r="K542">
        <v>13</v>
      </c>
      <c r="L542">
        <v>1</v>
      </c>
      <c r="M542">
        <v>10.337999999999999</v>
      </c>
      <c r="N542" s="35">
        <f t="shared" si="9"/>
        <v>69.645966337782937</v>
      </c>
    </row>
    <row r="543" spans="1:14" x14ac:dyDescent="0.35">
      <c r="A543" t="s">
        <v>65</v>
      </c>
      <c r="B543">
        <v>2019</v>
      </c>
      <c r="C543" s="10">
        <v>43778</v>
      </c>
      <c r="D543" t="s">
        <v>66</v>
      </c>
      <c r="E543" t="s">
        <v>535</v>
      </c>
      <c r="F543">
        <v>1</v>
      </c>
      <c r="G543">
        <v>10</v>
      </c>
      <c r="H543" t="s">
        <v>311</v>
      </c>
      <c r="I543" t="s">
        <v>113</v>
      </c>
      <c r="K543">
        <v>20</v>
      </c>
      <c r="L543">
        <v>2</v>
      </c>
      <c r="M543">
        <v>10.439</v>
      </c>
      <c r="N543" s="35">
        <f t="shared" si="9"/>
        <v>68.972123766644316</v>
      </c>
    </row>
    <row r="544" spans="1:14" x14ac:dyDescent="0.35">
      <c r="A544" t="s">
        <v>65</v>
      </c>
      <c r="B544">
        <v>2019</v>
      </c>
      <c r="C544" s="10">
        <v>43778</v>
      </c>
      <c r="D544" t="s">
        <v>66</v>
      </c>
      <c r="E544" t="s">
        <v>535</v>
      </c>
      <c r="F544">
        <v>1</v>
      </c>
      <c r="G544">
        <v>11</v>
      </c>
      <c r="H544" t="s">
        <v>213</v>
      </c>
      <c r="I544" t="s">
        <v>42</v>
      </c>
      <c r="K544">
        <v>14</v>
      </c>
      <c r="L544">
        <v>1</v>
      </c>
      <c r="M544">
        <v>10.414999999999999</v>
      </c>
      <c r="N544" s="35">
        <f t="shared" si="9"/>
        <v>69.131060969755168</v>
      </c>
    </row>
    <row r="545" spans="1:14" x14ac:dyDescent="0.35">
      <c r="A545" t="s">
        <v>65</v>
      </c>
      <c r="B545">
        <v>2019</v>
      </c>
      <c r="C545" s="10">
        <v>43778</v>
      </c>
      <c r="D545" t="s">
        <v>66</v>
      </c>
      <c r="E545" t="s">
        <v>535</v>
      </c>
      <c r="F545">
        <v>1</v>
      </c>
      <c r="G545">
        <v>11</v>
      </c>
      <c r="H545" t="s">
        <v>911</v>
      </c>
      <c r="I545" t="s">
        <v>27</v>
      </c>
      <c r="K545">
        <v>19</v>
      </c>
      <c r="L545">
        <v>2</v>
      </c>
      <c r="M545">
        <v>10.513999999999999</v>
      </c>
      <c r="N545" s="35">
        <f t="shared" si="9"/>
        <v>68.480121742438655</v>
      </c>
    </row>
    <row r="546" spans="1:14" x14ac:dyDescent="0.35">
      <c r="A546" t="s">
        <v>65</v>
      </c>
      <c r="B546">
        <v>2019</v>
      </c>
      <c r="C546" s="10">
        <v>43778</v>
      </c>
      <c r="D546" t="s">
        <v>66</v>
      </c>
      <c r="E546" t="s">
        <v>535</v>
      </c>
      <c r="F546">
        <v>1</v>
      </c>
      <c r="G546">
        <v>12</v>
      </c>
      <c r="H546" t="s">
        <v>26</v>
      </c>
      <c r="I546" t="s">
        <v>27</v>
      </c>
      <c r="K546">
        <v>15</v>
      </c>
      <c r="L546">
        <v>1</v>
      </c>
      <c r="M546">
        <v>10.177</v>
      </c>
      <c r="N546" s="35">
        <f t="shared" ref="N546:N609" si="10">IF(M546="REL","REL",3.6*200/M546)</f>
        <v>70.747764567161255</v>
      </c>
    </row>
    <row r="547" spans="1:14" x14ac:dyDescent="0.35">
      <c r="A547" t="s">
        <v>65</v>
      </c>
      <c r="B547">
        <v>2019</v>
      </c>
      <c r="C547" s="10">
        <v>43778</v>
      </c>
      <c r="D547" t="s">
        <v>66</v>
      </c>
      <c r="E547" t="s">
        <v>535</v>
      </c>
      <c r="F547">
        <v>1</v>
      </c>
      <c r="G547">
        <v>12</v>
      </c>
      <c r="H547" t="s">
        <v>756</v>
      </c>
      <c r="I547" t="s">
        <v>82</v>
      </c>
      <c r="K547">
        <v>18</v>
      </c>
      <c r="L547">
        <v>2</v>
      </c>
      <c r="M547">
        <v>10.323</v>
      </c>
      <c r="N547" s="35">
        <f t="shared" si="10"/>
        <v>69.747166521360072</v>
      </c>
    </row>
    <row r="548" spans="1:14" x14ac:dyDescent="0.35">
      <c r="A548" t="s">
        <v>65</v>
      </c>
      <c r="B548">
        <v>2019</v>
      </c>
      <c r="C548" s="10">
        <v>43778</v>
      </c>
      <c r="D548" t="s">
        <v>66</v>
      </c>
      <c r="E548" t="s">
        <v>538</v>
      </c>
      <c r="F548">
        <v>1</v>
      </c>
      <c r="G548">
        <v>1</v>
      </c>
      <c r="H548" t="s">
        <v>92</v>
      </c>
      <c r="I548" t="s">
        <v>23</v>
      </c>
      <c r="K548">
        <v>1</v>
      </c>
      <c r="L548">
        <v>1</v>
      </c>
      <c r="M548">
        <v>9.9239999999999995</v>
      </c>
      <c r="N548" s="35">
        <f t="shared" si="10"/>
        <v>72.551390568319235</v>
      </c>
    </row>
    <row r="549" spans="1:14" x14ac:dyDescent="0.35">
      <c r="A549" t="s">
        <v>65</v>
      </c>
      <c r="B549">
        <v>2019</v>
      </c>
      <c r="C549" s="10">
        <v>43778</v>
      </c>
      <c r="D549" t="s">
        <v>66</v>
      </c>
      <c r="E549" t="s">
        <v>538</v>
      </c>
      <c r="F549">
        <v>1</v>
      </c>
      <c r="G549">
        <v>1</v>
      </c>
      <c r="H549" t="s">
        <v>26</v>
      </c>
      <c r="I549" t="s">
        <v>27</v>
      </c>
      <c r="K549">
        <v>15</v>
      </c>
      <c r="L549">
        <v>2</v>
      </c>
      <c r="M549">
        <v>9.9479999999999897</v>
      </c>
      <c r="N549" s="35">
        <f t="shared" si="10"/>
        <v>72.376357056694886</v>
      </c>
    </row>
    <row r="550" spans="1:14" x14ac:dyDescent="0.35">
      <c r="A550" t="s">
        <v>65</v>
      </c>
      <c r="B550">
        <v>2019</v>
      </c>
      <c r="C550" s="10">
        <v>43778</v>
      </c>
      <c r="D550" t="s">
        <v>66</v>
      </c>
      <c r="E550" t="s">
        <v>538</v>
      </c>
      <c r="F550">
        <v>1</v>
      </c>
      <c r="G550">
        <v>2</v>
      </c>
      <c r="H550" t="s">
        <v>202</v>
      </c>
      <c r="I550" t="s">
        <v>46</v>
      </c>
      <c r="K550">
        <v>4</v>
      </c>
      <c r="L550">
        <v>1</v>
      </c>
      <c r="M550">
        <v>10.115</v>
      </c>
      <c r="N550" s="35">
        <f t="shared" si="10"/>
        <v>71.181413741967376</v>
      </c>
    </row>
    <row r="551" spans="1:14" x14ac:dyDescent="0.35">
      <c r="A551" t="s">
        <v>65</v>
      </c>
      <c r="B551">
        <v>2019</v>
      </c>
      <c r="C551" s="10">
        <v>43778</v>
      </c>
      <c r="D551" t="s">
        <v>66</v>
      </c>
      <c r="E551" t="s">
        <v>538</v>
      </c>
      <c r="F551">
        <v>1</v>
      </c>
      <c r="G551">
        <v>2</v>
      </c>
      <c r="H551" t="s">
        <v>213</v>
      </c>
      <c r="I551" t="s">
        <v>42</v>
      </c>
      <c r="K551">
        <v>14</v>
      </c>
      <c r="L551">
        <v>2</v>
      </c>
      <c r="M551">
        <v>10.141</v>
      </c>
      <c r="N551" s="35">
        <f t="shared" si="10"/>
        <v>70.998915294349672</v>
      </c>
    </row>
    <row r="552" spans="1:14" x14ac:dyDescent="0.35">
      <c r="A552" t="s">
        <v>65</v>
      </c>
      <c r="B552">
        <v>2019</v>
      </c>
      <c r="C552" s="10">
        <v>43778</v>
      </c>
      <c r="D552" t="s">
        <v>66</v>
      </c>
      <c r="E552" t="s">
        <v>538</v>
      </c>
      <c r="F552">
        <v>1</v>
      </c>
      <c r="G552">
        <v>3</v>
      </c>
      <c r="H552" t="s">
        <v>22</v>
      </c>
      <c r="I552" t="s">
        <v>23</v>
      </c>
      <c r="K552">
        <v>2</v>
      </c>
      <c r="L552">
        <v>1</v>
      </c>
      <c r="M552">
        <v>10.016999999999999</v>
      </c>
      <c r="N552" s="35">
        <f t="shared" si="10"/>
        <v>71.877807726864333</v>
      </c>
    </row>
    <row r="553" spans="1:14" x14ac:dyDescent="0.35">
      <c r="A553" t="s">
        <v>65</v>
      </c>
      <c r="B553">
        <v>2019</v>
      </c>
      <c r="C553" s="10">
        <v>43778</v>
      </c>
      <c r="D553" t="s">
        <v>66</v>
      </c>
      <c r="E553" t="s">
        <v>538</v>
      </c>
      <c r="F553">
        <v>1</v>
      </c>
      <c r="G553">
        <v>3</v>
      </c>
      <c r="H553" t="s">
        <v>1009</v>
      </c>
      <c r="I553" t="s">
        <v>37</v>
      </c>
      <c r="K553">
        <v>13</v>
      </c>
      <c r="L553">
        <v>2</v>
      </c>
      <c r="M553">
        <v>13.920999999999999</v>
      </c>
      <c r="N553" s="35">
        <f t="shared" si="10"/>
        <v>51.720422383449467</v>
      </c>
    </row>
    <row r="554" spans="1:14" x14ac:dyDescent="0.35">
      <c r="A554" t="s">
        <v>65</v>
      </c>
      <c r="B554">
        <v>2019</v>
      </c>
      <c r="C554" s="10">
        <v>43778</v>
      </c>
      <c r="D554" t="s">
        <v>66</v>
      </c>
      <c r="E554" t="s">
        <v>538</v>
      </c>
      <c r="F554">
        <v>1</v>
      </c>
      <c r="G554">
        <v>4</v>
      </c>
      <c r="H554" t="s">
        <v>257</v>
      </c>
      <c r="I554" t="s">
        <v>31</v>
      </c>
      <c r="K554">
        <v>3</v>
      </c>
      <c r="L554">
        <v>1</v>
      </c>
      <c r="M554">
        <v>10.257999999999999</v>
      </c>
      <c r="N554" s="35">
        <f t="shared" si="10"/>
        <v>70.189120686293634</v>
      </c>
    </row>
    <row r="555" spans="1:14" x14ac:dyDescent="0.35">
      <c r="A555" t="s">
        <v>65</v>
      </c>
      <c r="B555">
        <v>2019</v>
      </c>
      <c r="C555" s="10">
        <v>43778</v>
      </c>
      <c r="D555" t="s">
        <v>66</v>
      </c>
      <c r="E555" t="s">
        <v>538</v>
      </c>
      <c r="F555">
        <v>1</v>
      </c>
      <c r="G555">
        <v>4</v>
      </c>
      <c r="H555" t="s">
        <v>239</v>
      </c>
      <c r="I555" t="s">
        <v>198</v>
      </c>
      <c r="K555">
        <v>12</v>
      </c>
      <c r="L555">
        <v>2</v>
      </c>
      <c r="M555">
        <v>10.329999999999901</v>
      </c>
      <c r="N555" s="35">
        <f t="shared" si="10"/>
        <v>69.699903194579562</v>
      </c>
    </row>
    <row r="556" spans="1:14" x14ac:dyDescent="0.35">
      <c r="A556" t="s">
        <v>65</v>
      </c>
      <c r="B556">
        <v>2019</v>
      </c>
      <c r="C556" s="10">
        <v>43778</v>
      </c>
      <c r="D556" t="s">
        <v>66</v>
      </c>
      <c r="E556" t="s">
        <v>538</v>
      </c>
      <c r="F556">
        <v>1</v>
      </c>
      <c r="G556">
        <v>5</v>
      </c>
      <c r="H556" t="s">
        <v>755</v>
      </c>
      <c r="I556" t="s">
        <v>109</v>
      </c>
      <c r="K556">
        <v>8</v>
      </c>
      <c r="L556">
        <v>1</v>
      </c>
      <c r="M556">
        <v>10.169</v>
      </c>
      <c r="N556" s="35">
        <f t="shared" si="10"/>
        <v>70.803422165404655</v>
      </c>
    </row>
    <row r="557" spans="1:14" x14ac:dyDescent="0.35">
      <c r="A557" t="s">
        <v>65</v>
      </c>
      <c r="B557">
        <v>2019</v>
      </c>
      <c r="C557" s="10">
        <v>43778</v>
      </c>
      <c r="D557" t="s">
        <v>66</v>
      </c>
      <c r="E557" t="s">
        <v>538</v>
      </c>
      <c r="F557">
        <v>1</v>
      </c>
      <c r="G557">
        <v>5</v>
      </c>
      <c r="H557" t="s">
        <v>953</v>
      </c>
      <c r="I557" t="s">
        <v>29</v>
      </c>
      <c r="K557">
        <v>9</v>
      </c>
      <c r="L557">
        <v>2</v>
      </c>
      <c r="M557">
        <v>10.183</v>
      </c>
      <c r="N557" s="35">
        <f t="shared" si="10"/>
        <v>70.706078758715506</v>
      </c>
    </row>
    <row r="558" spans="1:14" x14ac:dyDescent="0.35">
      <c r="A558" t="s">
        <v>65</v>
      </c>
      <c r="B558">
        <v>2019</v>
      </c>
      <c r="C558" s="10">
        <v>43778</v>
      </c>
      <c r="D558" t="s">
        <v>66</v>
      </c>
      <c r="E558" t="s">
        <v>538</v>
      </c>
      <c r="F558">
        <v>1</v>
      </c>
      <c r="G558">
        <v>6</v>
      </c>
      <c r="H558" t="s">
        <v>197</v>
      </c>
      <c r="I558" t="s">
        <v>198</v>
      </c>
      <c r="K558">
        <v>5</v>
      </c>
      <c r="L558">
        <v>1</v>
      </c>
      <c r="M558">
        <v>10.358000000000001</v>
      </c>
      <c r="N558" s="35">
        <f t="shared" si="10"/>
        <v>69.511488704383083</v>
      </c>
    </row>
    <row r="559" spans="1:14" x14ac:dyDescent="0.35">
      <c r="A559" t="s">
        <v>65</v>
      </c>
      <c r="B559">
        <v>2019</v>
      </c>
      <c r="C559" s="10">
        <v>43778</v>
      </c>
      <c r="D559" t="s">
        <v>66</v>
      </c>
      <c r="E559" t="s">
        <v>538</v>
      </c>
      <c r="F559">
        <v>1</v>
      </c>
      <c r="G559">
        <v>6</v>
      </c>
      <c r="H559" t="s">
        <v>101</v>
      </c>
      <c r="I559" t="s">
        <v>102</v>
      </c>
      <c r="K559">
        <v>11</v>
      </c>
      <c r="L559">
        <v>2</v>
      </c>
      <c r="M559">
        <v>10.358000000000001</v>
      </c>
      <c r="N559" s="35">
        <f t="shared" si="10"/>
        <v>69.511488704383083</v>
      </c>
    </row>
    <row r="560" spans="1:14" x14ac:dyDescent="0.35">
      <c r="A560" t="s">
        <v>65</v>
      </c>
      <c r="B560">
        <v>2019</v>
      </c>
      <c r="C560" s="10">
        <v>43778</v>
      </c>
      <c r="D560" t="s">
        <v>66</v>
      </c>
      <c r="E560" t="s">
        <v>538</v>
      </c>
      <c r="F560">
        <v>1</v>
      </c>
      <c r="G560">
        <v>7</v>
      </c>
      <c r="H560" t="s">
        <v>143</v>
      </c>
      <c r="I560" t="s">
        <v>95</v>
      </c>
      <c r="K560">
        <v>6</v>
      </c>
      <c r="L560">
        <v>1</v>
      </c>
      <c r="M560">
        <v>10.268000000000001</v>
      </c>
      <c r="N560" s="35">
        <f t="shared" si="10"/>
        <v>70.120763537202961</v>
      </c>
    </row>
    <row r="561" spans="1:14" x14ac:dyDescent="0.35">
      <c r="A561" t="s">
        <v>65</v>
      </c>
      <c r="B561">
        <v>2019</v>
      </c>
      <c r="C561" s="10">
        <v>43778</v>
      </c>
      <c r="D561" t="s">
        <v>66</v>
      </c>
      <c r="E561" t="s">
        <v>538</v>
      </c>
      <c r="F561">
        <v>1</v>
      </c>
      <c r="G561">
        <v>7</v>
      </c>
      <c r="H561" t="s">
        <v>954</v>
      </c>
      <c r="I561" t="s">
        <v>228</v>
      </c>
      <c r="K561">
        <v>10</v>
      </c>
      <c r="L561">
        <v>2</v>
      </c>
      <c r="M561">
        <v>10.348000000000001</v>
      </c>
      <c r="N561" s="35">
        <f t="shared" si="10"/>
        <v>69.578662543486658</v>
      </c>
    </row>
    <row r="562" spans="1:14" x14ac:dyDescent="0.35">
      <c r="A562" t="s">
        <v>65</v>
      </c>
      <c r="B562">
        <v>2019</v>
      </c>
      <c r="C562" s="10">
        <v>43778</v>
      </c>
      <c r="D562" t="s">
        <v>66</v>
      </c>
      <c r="E562" t="s">
        <v>538</v>
      </c>
      <c r="F562">
        <v>1</v>
      </c>
      <c r="G562">
        <v>8</v>
      </c>
      <c r="H562" t="s">
        <v>192</v>
      </c>
      <c r="I562" t="s">
        <v>113</v>
      </c>
      <c r="K562">
        <v>7</v>
      </c>
      <c r="L562">
        <v>1</v>
      </c>
      <c r="M562">
        <v>10.234999999999999</v>
      </c>
      <c r="N562" s="35">
        <f t="shared" si="10"/>
        <v>70.346849047386428</v>
      </c>
    </row>
    <row r="563" spans="1:14" x14ac:dyDescent="0.35">
      <c r="A563" t="s">
        <v>65</v>
      </c>
      <c r="B563">
        <v>2019</v>
      </c>
      <c r="C563" s="10">
        <v>43778</v>
      </c>
      <c r="D563" t="s">
        <v>66</v>
      </c>
      <c r="E563" t="s">
        <v>538</v>
      </c>
      <c r="F563">
        <v>1</v>
      </c>
      <c r="G563">
        <v>8</v>
      </c>
      <c r="H563" t="s">
        <v>93</v>
      </c>
      <c r="I563" t="s">
        <v>941</v>
      </c>
      <c r="K563">
        <v>16</v>
      </c>
      <c r="L563">
        <v>2</v>
      </c>
      <c r="M563">
        <v>10.247</v>
      </c>
      <c r="N563" s="35">
        <f t="shared" si="10"/>
        <v>70.264467649068024</v>
      </c>
    </row>
    <row r="564" spans="1:14" x14ac:dyDescent="0.35">
      <c r="A564" t="s">
        <v>65</v>
      </c>
      <c r="B564">
        <v>2019</v>
      </c>
      <c r="C564" s="10">
        <v>43778</v>
      </c>
      <c r="D564" t="s">
        <v>66</v>
      </c>
      <c r="E564" t="s">
        <v>539</v>
      </c>
      <c r="F564">
        <v>1</v>
      </c>
      <c r="G564">
        <v>1</v>
      </c>
      <c r="H564" t="s">
        <v>92</v>
      </c>
      <c r="I564" t="s">
        <v>23</v>
      </c>
      <c r="K564">
        <v>1</v>
      </c>
      <c r="L564">
        <v>1</v>
      </c>
      <c r="M564">
        <v>10.497</v>
      </c>
      <c r="N564" s="35">
        <f t="shared" si="10"/>
        <v>68.591026007430699</v>
      </c>
    </row>
    <row r="565" spans="1:14" x14ac:dyDescent="0.35">
      <c r="A565" t="s">
        <v>65</v>
      </c>
      <c r="B565">
        <v>2019</v>
      </c>
      <c r="C565" s="10">
        <v>43778</v>
      </c>
      <c r="D565" t="s">
        <v>66</v>
      </c>
      <c r="E565" t="s">
        <v>539</v>
      </c>
      <c r="F565">
        <v>1</v>
      </c>
      <c r="G565">
        <v>1</v>
      </c>
      <c r="H565" t="s">
        <v>192</v>
      </c>
      <c r="I565" t="s">
        <v>113</v>
      </c>
      <c r="K565">
        <v>7</v>
      </c>
      <c r="L565">
        <v>2</v>
      </c>
      <c r="M565">
        <v>10.583</v>
      </c>
      <c r="N565" s="35">
        <f t="shared" si="10"/>
        <v>68.033638854767077</v>
      </c>
    </row>
    <row r="566" spans="1:14" x14ac:dyDescent="0.35">
      <c r="A566" t="s">
        <v>65</v>
      </c>
      <c r="B566">
        <v>2019</v>
      </c>
      <c r="C566" s="10">
        <v>43778</v>
      </c>
      <c r="D566" t="s">
        <v>66</v>
      </c>
      <c r="E566" t="s">
        <v>539</v>
      </c>
      <c r="F566">
        <v>1</v>
      </c>
      <c r="G566">
        <v>2</v>
      </c>
      <c r="H566" t="s">
        <v>202</v>
      </c>
      <c r="I566" t="s">
        <v>46</v>
      </c>
      <c r="K566">
        <v>4</v>
      </c>
      <c r="L566">
        <v>1</v>
      </c>
      <c r="M566">
        <v>10.071999999999999</v>
      </c>
      <c r="N566" s="35">
        <f t="shared" si="10"/>
        <v>71.485305798252583</v>
      </c>
    </row>
    <row r="567" spans="1:14" x14ac:dyDescent="0.35">
      <c r="A567" t="s">
        <v>65</v>
      </c>
      <c r="B567">
        <v>2019</v>
      </c>
      <c r="C567" s="10">
        <v>43778</v>
      </c>
      <c r="D567" t="s">
        <v>66</v>
      </c>
      <c r="E567" t="s">
        <v>539</v>
      </c>
      <c r="F567">
        <v>1</v>
      </c>
      <c r="G567">
        <v>2</v>
      </c>
      <c r="H567" t="s">
        <v>143</v>
      </c>
      <c r="I567" t="s">
        <v>95</v>
      </c>
      <c r="K567">
        <v>6</v>
      </c>
      <c r="L567">
        <v>2</v>
      </c>
      <c r="M567">
        <v>10.095999999999901</v>
      </c>
      <c r="N567" s="35">
        <f t="shared" si="10"/>
        <v>71.315372424723364</v>
      </c>
    </row>
    <row r="568" spans="1:14" x14ac:dyDescent="0.35">
      <c r="A568" t="s">
        <v>65</v>
      </c>
      <c r="B568">
        <v>2019</v>
      </c>
      <c r="C568" s="10">
        <v>43778</v>
      </c>
      <c r="D568" t="s">
        <v>66</v>
      </c>
      <c r="E568" t="s">
        <v>539</v>
      </c>
      <c r="F568">
        <v>1</v>
      </c>
      <c r="G568">
        <v>3</v>
      </c>
      <c r="H568" t="s">
        <v>22</v>
      </c>
      <c r="I568" t="s">
        <v>23</v>
      </c>
      <c r="K568">
        <v>2</v>
      </c>
      <c r="L568">
        <v>1</v>
      </c>
      <c r="M568">
        <v>9.8379999999999992</v>
      </c>
      <c r="N568" s="35">
        <f t="shared" si="10"/>
        <v>73.185606830656639</v>
      </c>
    </row>
    <row r="569" spans="1:14" x14ac:dyDescent="0.35">
      <c r="A569" t="s">
        <v>65</v>
      </c>
      <c r="B569">
        <v>2019</v>
      </c>
      <c r="C569" s="10">
        <v>43778</v>
      </c>
      <c r="D569" t="s">
        <v>66</v>
      </c>
      <c r="E569" t="s">
        <v>539</v>
      </c>
      <c r="F569">
        <v>1</v>
      </c>
      <c r="G569">
        <v>3</v>
      </c>
      <c r="H569" t="s">
        <v>197</v>
      </c>
      <c r="I569" t="s">
        <v>198</v>
      </c>
      <c r="K569">
        <v>5</v>
      </c>
      <c r="L569">
        <v>2</v>
      </c>
      <c r="M569">
        <v>12.4889999999999</v>
      </c>
      <c r="N569" s="35">
        <f t="shared" si="10"/>
        <v>57.650732644727825</v>
      </c>
    </row>
    <row r="570" spans="1:14" x14ac:dyDescent="0.35">
      <c r="A570" t="s">
        <v>65</v>
      </c>
      <c r="B570">
        <v>2019</v>
      </c>
      <c r="C570" s="10">
        <v>43778</v>
      </c>
      <c r="D570" t="s">
        <v>66</v>
      </c>
      <c r="E570" t="s">
        <v>539</v>
      </c>
      <c r="F570">
        <v>1</v>
      </c>
      <c r="G570">
        <v>4</v>
      </c>
      <c r="H570" t="s">
        <v>257</v>
      </c>
      <c r="I570" t="s">
        <v>31</v>
      </c>
      <c r="K570">
        <v>3</v>
      </c>
      <c r="L570">
        <v>1</v>
      </c>
      <c r="M570">
        <v>10.114000000000001</v>
      </c>
      <c r="N570" s="35">
        <f t="shared" si="10"/>
        <v>71.188451651176578</v>
      </c>
    </row>
    <row r="571" spans="1:14" x14ac:dyDescent="0.35">
      <c r="A571" t="s">
        <v>65</v>
      </c>
      <c r="B571">
        <v>2019</v>
      </c>
      <c r="C571" s="10">
        <v>43778</v>
      </c>
      <c r="D571" t="s">
        <v>66</v>
      </c>
      <c r="E571" t="s">
        <v>539</v>
      </c>
      <c r="F571">
        <v>1</v>
      </c>
      <c r="G571">
        <v>4</v>
      </c>
      <c r="H571" t="s">
        <v>755</v>
      </c>
      <c r="I571" t="s">
        <v>109</v>
      </c>
      <c r="K571">
        <v>8</v>
      </c>
      <c r="L571">
        <v>2</v>
      </c>
      <c r="M571">
        <v>10.42</v>
      </c>
      <c r="N571" s="35">
        <f t="shared" si="10"/>
        <v>69.097888675623807</v>
      </c>
    </row>
    <row r="572" spans="1:14" x14ac:dyDescent="0.35">
      <c r="A572" t="s">
        <v>65</v>
      </c>
      <c r="B572">
        <v>2019</v>
      </c>
      <c r="C572" s="10">
        <v>43778</v>
      </c>
      <c r="D572" t="s">
        <v>66</v>
      </c>
      <c r="E572" t="s">
        <v>539</v>
      </c>
      <c r="F572">
        <v>2</v>
      </c>
      <c r="G572">
        <v>1</v>
      </c>
      <c r="H572" t="s">
        <v>92</v>
      </c>
      <c r="I572" t="s">
        <v>23</v>
      </c>
      <c r="K572">
        <v>1</v>
      </c>
      <c r="L572">
        <v>1</v>
      </c>
      <c r="M572">
        <v>10.077</v>
      </c>
      <c r="N572" s="35">
        <f t="shared" si="10"/>
        <v>71.449836260791898</v>
      </c>
    </row>
    <row r="573" spans="1:14" x14ac:dyDescent="0.35">
      <c r="A573" t="s">
        <v>65</v>
      </c>
      <c r="B573">
        <v>2019</v>
      </c>
      <c r="C573" s="10">
        <v>43778</v>
      </c>
      <c r="D573" t="s">
        <v>66</v>
      </c>
      <c r="E573" t="s">
        <v>539</v>
      </c>
      <c r="F573">
        <v>2</v>
      </c>
      <c r="G573">
        <v>1</v>
      </c>
      <c r="H573" t="s">
        <v>192</v>
      </c>
      <c r="I573" t="s">
        <v>113</v>
      </c>
      <c r="K573">
        <v>7</v>
      </c>
      <c r="L573">
        <v>2</v>
      </c>
      <c r="M573">
        <v>10.220000000000001</v>
      </c>
      <c r="N573" s="35">
        <f t="shared" si="10"/>
        <v>70.450097847358123</v>
      </c>
    </row>
    <row r="574" spans="1:14" x14ac:dyDescent="0.35">
      <c r="A574" t="s">
        <v>65</v>
      </c>
      <c r="B574">
        <v>2019</v>
      </c>
      <c r="C574" s="10">
        <v>43778</v>
      </c>
      <c r="D574" t="s">
        <v>66</v>
      </c>
      <c r="E574" t="s">
        <v>539</v>
      </c>
      <c r="F574">
        <v>2</v>
      </c>
      <c r="G574">
        <v>2</v>
      </c>
      <c r="H574" t="s">
        <v>202</v>
      </c>
      <c r="I574" t="s">
        <v>46</v>
      </c>
      <c r="K574">
        <v>4</v>
      </c>
      <c r="L574">
        <v>1</v>
      </c>
      <c r="M574">
        <v>10.16</v>
      </c>
      <c r="N574" s="35">
        <f t="shared" si="10"/>
        <v>70.866141732283467</v>
      </c>
    </row>
    <row r="575" spans="1:14" x14ac:dyDescent="0.35">
      <c r="A575" t="s">
        <v>65</v>
      </c>
      <c r="B575">
        <v>2019</v>
      </c>
      <c r="C575" s="10">
        <v>43778</v>
      </c>
      <c r="D575" t="s">
        <v>66</v>
      </c>
      <c r="E575" t="s">
        <v>539</v>
      </c>
      <c r="F575">
        <v>2</v>
      </c>
      <c r="G575">
        <v>2</v>
      </c>
      <c r="H575" t="s">
        <v>143</v>
      </c>
      <c r="I575" t="s">
        <v>95</v>
      </c>
      <c r="K575">
        <v>6</v>
      </c>
      <c r="L575">
        <v>2</v>
      </c>
      <c r="M575">
        <v>10.313000000000001</v>
      </c>
      <c r="N575" s="35">
        <f t="shared" si="10"/>
        <v>69.814796858334134</v>
      </c>
    </row>
    <row r="576" spans="1:14" x14ac:dyDescent="0.35">
      <c r="A576" t="s">
        <v>65</v>
      </c>
      <c r="B576">
        <v>2019</v>
      </c>
      <c r="C576" s="10">
        <v>43778</v>
      </c>
      <c r="D576" t="s">
        <v>66</v>
      </c>
      <c r="E576" t="s">
        <v>539</v>
      </c>
      <c r="F576">
        <v>2</v>
      </c>
      <c r="G576">
        <v>3</v>
      </c>
      <c r="H576" t="s">
        <v>22</v>
      </c>
      <c r="I576" t="s">
        <v>23</v>
      </c>
      <c r="K576">
        <v>2</v>
      </c>
      <c r="L576">
        <v>1</v>
      </c>
      <c r="M576">
        <v>10.089</v>
      </c>
      <c r="N576" s="35">
        <f t="shared" si="10"/>
        <v>71.364852809991078</v>
      </c>
    </row>
    <row r="577" spans="1:14" x14ac:dyDescent="0.35">
      <c r="A577" t="s">
        <v>65</v>
      </c>
      <c r="B577">
        <v>2019</v>
      </c>
      <c r="C577" s="10">
        <v>43778</v>
      </c>
      <c r="D577" t="s">
        <v>66</v>
      </c>
      <c r="E577" t="s">
        <v>539</v>
      </c>
      <c r="F577">
        <v>2</v>
      </c>
      <c r="G577">
        <v>3</v>
      </c>
      <c r="H577" t="s">
        <v>197</v>
      </c>
      <c r="I577" t="s">
        <v>198</v>
      </c>
      <c r="K577">
        <v>5</v>
      </c>
      <c r="L577">
        <v>2</v>
      </c>
      <c r="M577">
        <v>10.103</v>
      </c>
      <c r="N577" s="35">
        <f t="shared" si="10"/>
        <v>71.265960605760668</v>
      </c>
    </row>
    <row r="578" spans="1:14" x14ac:dyDescent="0.35">
      <c r="A578" t="s">
        <v>65</v>
      </c>
      <c r="B578">
        <v>2019</v>
      </c>
      <c r="C578" s="10">
        <v>43778</v>
      </c>
      <c r="D578" t="s">
        <v>66</v>
      </c>
      <c r="E578" t="s">
        <v>539</v>
      </c>
      <c r="F578">
        <v>2</v>
      </c>
      <c r="G578">
        <v>4</v>
      </c>
      <c r="H578" t="s">
        <v>257</v>
      </c>
      <c r="I578" t="s">
        <v>31</v>
      </c>
      <c r="K578">
        <v>3</v>
      </c>
      <c r="L578">
        <v>1</v>
      </c>
      <c r="M578">
        <v>10.005000000000001</v>
      </c>
      <c r="N578" s="35">
        <f t="shared" si="10"/>
        <v>71.964017991004496</v>
      </c>
    </row>
    <row r="579" spans="1:14" x14ac:dyDescent="0.35">
      <c r="A579" t="s">
        <v>65</v>
      </c>
      <c r="B579">
        <v>2019</v>
      </c>
      <c r="C579" s="10">
        <v>43778</v>
      </c>
      <c r="D579" t="s">
        <v>66</v>
      </c>
      <c r="E579" t="s">
        <v>539</v>
      </c>
      <c r="F579">
        <v>2</v>
      </c>
      <c r="G579">
        <v>4</v>
      </c>
      <c r="H579" t="s">
        <v>755</v>
      </c>
      <c r="I579" t="s">
        <v>109</v>
      </c>
      <c r="K579">
        <v>8</v>
      </c>
      <c r="L579">
        <v>2</v>
      </c>
      <c r="M579">
        <v>10.567</v>
      </c>
      <c r="N579" s="35">
        <f t="shared" si="10"/>
        <v>68.136651840635935</v>
      </c>
    </row>
    <row r="580" spans="1:14" x14ac:dyDescent="0.35">
      <c r="A580" t="s">
        <v>65</v>
      </c>
      <c r="B580">
        <v>2019</v>
      </c>
      <c r="C580" s="10">
        <v>43778</v>
      </c>
      <c r="D580" t="s">
        <v>66</v>
      </c>
      <c r="E580" t="s">
        <v>540</v>
      </c>
      <c r="F580">
        <v>1</v>
      </c>
      <c r="G580">
        <v>1</v>
      </c>
      <c r="H580" t="s">
        <v>92</v>
      </c>
      <c r="I580" t="s">
        <v>23</v>
      </c>
      <c r="K580">
        <v>1</v>
      </c>
      <c r="L580">
        <v>1</v>
      </c>
      <c r="M580">
        <v>9.9949999999999992</v>
      </c>
      <c r="N580" s="35">
        <f t="shared" si="10"/>
        <v>72.036018009004508</v>
      </c>
    </row>
    <row r="581" spans="1:14" x14ac:dyDescent="0.35">
      <c r="A581" t="s">
        <v>65</v>
      </c>
      <c r="B581">
        <v>2019</v>
      </c>
      <c r="C581" s="10">
        <v>43778</v>
      </c>
      <c r="D581" t="s">
        <v>66</v>
      </c>
      <c r="E581" t="s">
        <v>540</v>
      </c>
      <c r="F581">
        <v>1</v>
      </c>
      <c r="G581">
        <v>1</v>
      </c>
      <c r="H581" t="s">
        <v>257</v>
      </c>
      <c r="I581" t="s">
        <v>31</v>
      </c>
      <c r="K581">
        <v>3</v>
      </c>
      <c r="L581">
        <v>2</v>
      </c>
      <c r="M581">
        <v>10.267999999999899</v>
      </c>
      <c r="N581" s="35">
        <f t="shared" si="10"/>
        <v>70.120763537203644</v>
      </c>
    </row>
    <row r="582" spans="1:14" x14ac:dyDescent="0.35">
      <c r="A582" t="s">
        <v>65</v>
      </c>
      <c r="B582">
        <v>2019</v>
      </c>
      <c r="C582" s="10">
        <v>43778</v>
      </c>
      <c r="D582" t="s">
        <v>66</v>
      </c>
      <c r="E582" t="s">
        <v>540</v>
      </c>
      <c r="F582">
        <v>1</v>
      </c>
      <c r="G582">
        <v>2</v>
      </c>
      <c r="H582" t="s">
        <v>22</v>
      </c>
      <c r="I582" t="s">
        <v>23</v>
      </c>
      <c r="K582">
        <v>2</v>
      </c>
      <c r="L582">
        <v>1</v>
      </c>
      <c r="M582">
        <v>9.8559999999999999</v>
      </c>
      <c r="N582" s="35">
        <f t="shared" si="10"/>
        <v>73.05194805194806</v>
      </c>
    </row>
    <row r="583" spans="1:14" x14ac:dyDescent="0.35">
      <c r="A583" t="s">
        <v>65</v>
      </c>
      <c r="B583">
        <v>2019</v>
      </c>
      <c r="C583" s="10">
        <v>43778</v>
      </c>
      <c r="D583" t="s">
        <v>66</v>
      </c>
      <c r="E583" t="s">
        <v>540</v>
      </c>
      <c r="F583">
        <v>1</v>
      </c>
      <c r="G583">
        <v>2</v>
      </c>
      <c r="H583" t="s">
        <v>202</v>
      </c>
      <c r="I583" t="s">
        <v>46</v>
      </c>
      <c r="K583">
        <v>4</v>
      </c>
      <c r="L583">
        <v>2</v>
      </c>
      <c r="M583">
        <v>10.061</v>
      </c>
      <c r="N583" s="35">
        <f t="shared" si="10"/>
        <v>71.563462876453627</v>
      </c>
    </row>
    <row r="584" spans="1:14" x14ac:dyDescent="0.35">
      <c r="A584" t="s">
        <v>65</v>
      </c>
      <c r="B584">
        <v>2019</v>
      </c>
      <c r="C584" s="10">
        <v>43778</v>
      </c>
      <c r="D584" t="s">
        <v>66</v>
      </c>
      <c r="E584" t="s">
        <v>540</v>
      </c>
      <c r="F584">
        <v>2</v>
      </c>
      <c r="G584">
        <v>1</v>
      </c>
      <c r="H584" t="s">
        <v>92</v>
      </c>
      <c r="I584" t="s">
        <v>23</v>
      </c>
      <c r="K584">
        <v>1</v>
      </c>
      <c r="L584">
        <v>1</v>
      </c>
      <c r="M584">
        <v>9.9700000000000006</v>
      </c>
      <c r="N584" s="35">
        <f t="shared" si="10"/>
        <v>72.21664994984954</v>
      </c>
    </row>
    <row r="585" spans="1:14" x14ac:dyDescent="0.35">
      <c r="A585" t="s">
        <v>65</v>
      </c>
      <c r="B585">
        <v>2019</v>
      </c>
      <c r="C585" s="10">
        <v>43778</v>
      </c>
      <c r="D585" t="s">
        <v>66</v>
      </c>
      <c r="E585" t="s">
        <v>540</v>
      </c>
      <c r="F585">
        <v>2</v>
      </c>
      <c r="G585">
        <v>1</v>
      </c>
      <c r="H585" t="s">
        <v>257</v>
      </c>
      <c r="I585" t="s">
        <v>31</v>
      </c>
      <c r="K585">
        <v>3</v>
      </c>
      <c r="L585">
        <v>2</v>
      </c>
      <c r="M585">
        <v>9.9949999999999992</v>
      </c>
      <c r="N585" s="35">
        <f t="shared" si="10"/>
        <v>72.036018009004508</v>
      </c>
    </row>
    <row r="586" spans="1:14" x14ac:dyDescent="0.35">
      <c r="A586" t="s">
        <v>65</v>
      </c>
      <c r="B586">
        <v>2019</v>
      </c>
      <c r="C586" s="10">
        <v>43778</v>
      </c>
      <c r="D586" t="s">
        <v>66</v>
      </c>
      <c r="E586" t="s">
        <v>540</v>
      </c>
      <c r="F586">
        <v>2</v>
      </c>
      <c r="G586">
        <v>2</v>
      </c>
      <c r="H586" t="s">
        <v>22</v>
      </c>
      <c r="I586" t="s">
        <v>23</v>
      </c>
      <c r="K586">
        <v>2</v>
      </c>
      <c r="L586">
        <v>1</v>
      </c>
      <c r="M586">
        <v>10.055</v>
      </c>
      <c r="N586" s="35">
        <f t="shared" si="10"/>
        <v>71.606166086524112</v>
      </c>
    </row>
    <row r="587" spans="1:14" x14ac:dyDescent="0.35">
      <c r="A587" t="s">
        <v>65</v>
      </c>
      <c r="B587">
        <v>2019</v>
      </c>
      <c r="C587" s="10">
        <v>43778</v>
      </c>
      <c r="D587" t="s">
        <v>66</v>
      </c>
      <c r="E587" t="s">
        <v>540</v>
      </c>
      <c r="F587">
        <v>2</v>
      </c>
      <c r="G587">
        <v>2</v>
      </c>
      <c r="H587" t="s">
        <v>202</v>
      </c>
      <c r="I587" t="s">
        <v>46</v>
      </c>
      <c r="K587">
        <v>4</v>
      </c>
      <c r="L587">
        <v>2</v>
      </c>
      <c r="M587">
        <v>11.224</v>
      </c>
      <c r="N587" s="35">
        <f t="shared" si="10"/>
        <v>64.148253741981463</v>
      </c>
    </row>
    <row r="588" spans="1:14" x14ac:dyDescent="0.35">
      <c r="A588" t="s">
        <v>65</v>
      </c>
      <c r="B588">
        <v>2019</v>
      </c>
      <c r="C588" s="10">
        <v>43778</v>
      </c>
      <c r="D588" t="s">
        <v>66</v>
      </c>
      <c r="E588" t="s">
        <v>64</v>
      </c>
      <c r="F588">
        <v>1</v>
      </c>
      <c r="G588" t="s">
        <v>541</v>
      </c>
      <c r="H588" t="s">
        <v>92</v>
      </c>
      <c r="I588" t="s">
        <v>23</v>
      </c>
      <c r="K588">
        <v>1</v>
      </c>
      <c r="L588">
        <v>1</v>
      </c>
      <c r="M588">
        <v>9.9169999999999998</v>
      </c>
      <c r="N588" s="35">
        <f t="shared" si="10"/>
        <v>72.602601593223753</v>
      </c>
    </row>
    <row r="589" spans="1:14" x14ac:dyDescent="0.35">
      <c r="A589" t="s">
        <v>65</v>
      </c>
      <c r="B589">
        <v>2019</v>
      </c>
      <c r="C589" s="10">
        <v>43778</v>
      </c>
      <c r="D589" t="s">
        <v>66</v>
      </c>
      <c r="E589" t="s">
        <v>64</v>
      </c>
      <c r="F589">
        <v>1</v>
      </c>
      <c r="G589" t="s">
        <v>541</v>
      </c>
      <c r="H589" t="s">
        <v>22</v>
      </c>
      <c r="I589" t="s">
        <v>23</v>
      </c>
      <c r="K589">
        <v>2</v>
      </c>
      <c r="L589">
        <v>2</v>
      </c>
      <c r="M589">
        <v>10.074999999999999</v>
      </c>
      <c r="N589" s="35">
        <f t="shared" si="10"/>
        <v>71.464019851116632</v>
      </c>
    </row>
    <row r="590" spans="1:14" x14ac:dyDescent="0.35">
      <c r="A590" t="s">
        <v>65</v>
      </c>
      <c r="B590">
        <v>2019</v>
      </c>
      <c r="C590" s="10">
        <v>43778</v>
      </c>
      <c r="D590" t="s">
        <v>66</v>
      </c>
      <c r="E590" t="s">
        <v>64</v>
      </c>
      <c r="F590">
        <v>1</v>
      </c>
      <c r="G590" t="s">
        <v>542</v>
      </c>
      <c r="H590" t="s">
        <v>257</v>
      </c>
      <c r="I590" t="s">
        <v>31</v>
      </c>
      <c r="K590">
        <v>3</v>
      </c>
      <c r="L590">
        <v>1</v>
      </c>
      <c r="M590">
        <v>10.145</v>
      </c>
      <c r="N590" s="35">
        <f t="shared" si="10"/>
        <v>70.970921636274028</v>
      </c>
    </row>
    <row r="591" spans="1:14" x14ac:dyDescent="0.35">
      <c r="A591" t="s">
        <v>65</v>
      </c>
      <c r="B591">
        <v>2019</v>
      </c>
      <c r="C591" s="10">
        <v>43778</v>
      </c>
      <c r="D591" t="s">
        <v>66</v>
      </c>
      <c r="E591" t="s">
        <v>64</v>
      </c>
      <c r="F591">
        <v>1</v>
      </c>
      <c r="G591" t="s">
        <v>542</v>
      </c>
      <c r="H591" t="s">
        <v>202</v>
      </c>
      <c r="I591" t="s">
        <v>46</v>
      </c>
      <c r="K591">
        <v>4</v>
      </c>
      <c r="L591">
        <v>2</v>
      </c>
      <c r="M591">
        <v>10.148</v>
      </c>
      <c r="N591" s="35">
        <f t="shared" si="10"/>
        <v>70.949940875049279</v>
      </c>
    </row>
    <row r="592" spans="1:14" x14ac:dyDescent="0.35">
      <c r="A592" t="s">
        <v>65</v>
      </c>
      <c r="B592">
        <v>2019</v>
      </c>
      <c r="C592" s="10">
        <v>43778</v>
      </c>
      <c r="D592" t="s">
        <v>66</v>
      </c>
      <c r="E592" t="s">
        <v>64</v>
      </c>
      <c r="F592">
        <v>2</v>
      </c>
      <c r="G592" t="s">
        <v>541</v>
      </c>
      <c r="H592" t="s">
        <v>92</v>
      </c>
      <c r="I592" t="s">
        <v>23</v>
      </c>
      <c r="K592">
        <v>1</v>
      </c>
      <c r="L592">
        <v>1</v>
      </c>
      <c r="M592">
        <v>9.9060000000000006</v>
      </c>
      <c r="N592" s="35">
        <f t="shared" si="10"/>
        <v>72.683222289521495</v>
      </c>
    </row>
    <row r="593" spans="1:14" x14ac:dyDescent="0.35">
      <c r="A593" t="s">
        <v>65</v>
      </c>
      <c r="B593">
        <v>2019</v>
      </c>
      <c r="C593" s="10">
        <v>43778</v>
      </c>
      <c r="D593" t="s">
        <v>66</v>
      </c>
      <c r="E593" t="s">
        <v>64</v>
      </c>
      <c r="F593">
        <v>2</v>
      </c>
      <c r="G593" t="s">
        <v>541</v>
      </c>
      <c r="H593" t="s">
        <v>22</v>
      </c>
      <c r="I593" t="s">
        <v>23</v>
      </c>
      <c r="K593">
        <v>2</v>
      </c>
      <c r="L593">
        <v>2</v>
      </c>
      <c r="M593">
        <v>9.952</v>
      </c>
      <c r="N593" s="35">
        <f t="shared" si="10"/>
        <v>72.347266881028943</v>
      </c>
    </row>
    <row r="594" spans="1:14" x14ac:dyDescent="0.35">
      <c r="A594" t="s">
        <v>65</v>
      </c>
      <c r="B594">
        <v>2019</v>
      </c>
      <c r="C594" s="10">
        <v>43778</v>
      </c>
      <c r="D594" t="s">
        <v>66</v>
      </c>
      <c r="E594" t="s">
        <v>64</v>
      </c>
      <c r="F594">
        <v>2</v>
      </c>
      <c r="G594" t="s">
        <v>542</v>
      </c>
      <c r="H594" t="s">
        <v>257</v>
      </c>
      <c r="I594" t="s">
        <v>31</v>
      </c>
      <c r="K594">
        <v>3</v>
      </c>
      <c r="L594">
        <v>1</v>
      </c>
      <c r="M594">
        <v>10.141</v>
      </c>
      <c r="N594" s="35">
        <f t="shared" si="10"/>
        <v>70.998915294349672</v>
      </c>
    </row>
    <row r="595" spans="1:14" x14ac:dyDescent="0.35">
      <c r="A595" t="s">
        <v>65</v>
      </c>
      <c r="B595">
        <v>2019</v>
      </c>
      <c r="C595" s="10">
        <v>43778</v>
      </c>
      <c r="D595" t="s">
        <v>66</v>
      </c>
      <c r="E595" t="s">
        <v>64</v>
      </c>
      <c r="F595">
        <v>2</v>
      </c>
      <c r="G595" t="s">
        <v>542</v>
      </c>
      <c r="H595" t="s">
        <v>202</v>
      </c>
      <c r="I595" t="s">
        <v>46</v>
      </c>
      <c r="K595">
        <v>4</v>
      </c>
      <c r="L595">
        <v>2</v>
      </c>
      <c r="M595">
        <v>10.33</v>
      </c>
      <c r="N595" s="35">
        <f t="shared" si="10"/>
        <v>69.699903194578894</v>
      </c>
    </row>
    <row r="596" spans="1:14" x14ac:dyDescent="0.35">
      <c r="A596" t="s">
        <v>226</v>
      </c>
      <c r="B596">
        <v>2019</v>
      </c>
      <c r="C596" s="10">
        <v>43800</v>
      </c>
      <c r="D596" t="s">
        <v>66</v>
      </c>
      <c r="E596" t="s">
        <v>535</v>
      </c>
      <c r="F596">
        <v>1</v>
      </c>
      <c r="G596">
        <v>1</v>
      </c>
      <c r="H596" t="s">
        <v>128</v>
      </c>
      <c r="I596" t="s">
        <v>104</v>
      </c>
      <c r="K596">
        <v>9</v>
      </c>
      <c r="L596">
        <v>1</v>
      </c>
      <c r="M596">
        <v>10.670999999999999</v>
      </c>
      <c r="N596" s="35">
        <f t="shared" si="10"/>
        <v>67.472589260612878</v>
      </c>
    </row>
    <row r="597" spans="1:14" x14ac:dyDescent="0.35">
      <c r="A597" t="s">
        <v>226</v>
      </c>
      <c r="B597">
        <v>2019</v>
      </c>
      <c r="C597" s="10">
        <v>43800</v>
      </c>
      <c r="D597" t="s">
        <v>66</v>
      </c>
      <c r="E597" t="s">
        <v>535</v>
      </c>
      <c r="F597">
        <v>1</v>
      </c>
      <c r="G597">
        <v>1</v>
      </c>
      <c r="H597" t="s">
        <v>124</v>
      </c>
      <c r="I597" t="s">
        <v>35</v>
      </c>
      <c r="K597">
        <v>28</v>
      </c>
      <c r="L597">
        <v>2</v>
      </c>
      <c r="M597">
        <v>10.756</v>
      </c>
      <c r="N597" s="35">
        <f t="shared" si="10"/>
        <v>66.93938267013759</v>
      </c>
    </row>
    <row r="598" spans="1:14" x14ac:dyDescent="0.35">
      <c r="A598" t="s">
        <v>226</v>
      </c>
      <c r="B598">
        <v>2019</v>
      </c>
      <c r="C598" s="10">
        <v>43800</v>
      </c>
      <c r="D598" t="s">
        <v>66</v>
      </c>
      <c r="E598" t="s">
        <v>535</v>
      </c>
      <c r="F598">
        <v>1</v>
      </c>
      <c r="G598">
        <v>2</v>
      </c>
      <c r="H598" t="s">
        <v>192</v>
      </c>
      <c r="I598" t="s">
        <v>113</v>
      </c>
      <c r="K598">
        <v>10</v>
      </c>
      <c r="L598">
        <v>1</v>
      </c>
      <c r="M598">
        <v>10.494</v>
      </c>
      <c r="N598" s="35">
        <f t="shared" si="10"/>
        <v>68.610634648370493</v>
      </c>
    </row>
    <row r="599" spans="1:14" x14ac:dyDescent="0.35">
      <c r="A599" t="s">
        <v>226</v>
      </c>
      <c r="B599">
        <v>2019</v>
      </c>
      <c r="C599" s="10">
        <v>43800</v>
      </c>
      <c r="D599" t="s">
        <v>66</v>
      </c>
      <c r="E599" t="s">
        <v>535</v>
      </c>
      <c r="F599">
        <v>1</v>
      </c>
      <c r="G599">
        <v>2</v>
      </c>
      <c r="H599" t="s">
        <v>134</v>
      </c>
      <c r="I599" t="s">
        <v>216</v>
      </c>
      <c r="K599">
        <v>27</v>
      </c>
      <c r="L599">
        <v>2</v>
      </c>
      <c r="M599">
        <v>10.506</v>
      </c>
      <c r="N599" s="35">
        <f t="shared" si="10"/>
        <v>68.532267275842372</v>
      </c>
    </row>
    <row r="600" spans="1:14" x14ac:dyDescent="0.35">
      <c r="A600" t="s">
        <v>226</v>
      </c>
      <c r="B600">
        <v>2019</v>
      </c>
      <c r="C600" s="10">
        <v>43800</v>
      </c>
      <c r="D600" t="s">
        <v>66</v>
      </c>
      <c r="E600" t="s">
        <v>535</v>
      </c>
      <c r="F600">
        <v>1</v>
      </c>
      <c r="G600">
        <v>3</v>
      </c>
      <c r="H600" t="s">
        <v>193</v>
      </c>
      <c r="I600" t="s">
        <v>31</v>
      </c>
      <c r="K600">
        <v>5</v>
      </c>
      <c r="L600">
        <v>1</v>
      </c>
      <c r="M600">
        <v>10.378</v>
      </c>
      <c r="N600" s="35">
        <f t="shared" si="10"/>
        <v>69.377529389092317</v>
      </c>
    </row>
    <row r="601" spans="1:14" x14ac:dyDescent="0.35">
      <c r="A601" t="s">
        <v>226</v>
      </c>
      <c r="B601">
        <v>2019</v>
      </c>
      <c r="C601" s="10">
        <v>43800</v>
      </c>
      <c r="D601" t="s">
        <v>66</v>
      </c>
      <c r="E601" t="s">
        <v>535</v>
      </c>
      <c r="F601">
        <v>1</v>
      </c>
      <c r="G601">
        <v>3</v>
      </c>
      <c r="H601" t="s">
        <v>339</v>
      </c>
      <c r="I601" t="s">
        <v>27</v>
      </c>
      <c r="K601">
        <v>26</v>
      </c>
      <c r="L601">
        <v>2</v>
      </c>
      <c r="M601">
        <v>10.513999999999999</v>
      </c>
      <c r="N601" s="35">
        <f t="shared" si="10"/>
        <v>68.480121742438655</v>
      </c>
    </row>
    <row r="602" spans="1:14" x14ac:dyDescent="0.35">
      <c r="A602" t="s">
        <v>226</v>
      </c>
      <c r="B602">
        <v>2019</v>
      </c>
      <c r="C602" s="10">
        <v>43800</v>
      </c>
      <c r="D602" t="s">
        <v>66</v>
      </c>
      <c r="E602" t="s">
        <v>535</v>
      </c>
      <c r="F602">
        <v>1</v>
      </c>
      <c r="G602">
        <v>4</v>
      </c>
      <c r="H602" t="s">
        <v>755</v>
      </c>
      <c r="I602" t="s">
        <v>109</v>
      </c>
      <c r="K602">
        <v>6</v>
      </c>
      <c r="L602">
        <v>1</v>
      </c>
      <c r="M602">
        <v>10.486000000000001</v>
      </c>
      <c r="N602" s="35">
        <f t="shared" si="10"/>
        <v>68.662979210375738</v>
      </c>
    </row>
    <row r="603" spans="1:14" x14ac:dyDescent="0.35">
      <c r="A603" t="s">
        <v>226</v>
      </c>
      <c r="B603">
        <v>2019</v>
      </c>
      <c r="C603" s="10">
        <v>43800</v>
      </c>
      <c r="D603" t="s">
        <v>66</v>
      </c>
      <c r="E603" t="s">
        <v>535</v>
      </c>
      <c r="F603">
        <v>1</v>
      </c>
      <c r="G603">
        <v>4</v>
      </c>
      <c r="H603" t="s">
        <v>816</v>
      </c>
      <c r="I603" t="s">
        <v>42</v>
      </c>
      <c r="K603">
        <v>25</v>
      </c>
      <c r="L603">
        <v>2</v>
      </c>
      <c r="M603">
        <v>10.598000000000001</v>
      </c>
      <c r="N603" s="35">
        <f t="shared" si="10"/>
        <v>67.937346669182858</v>
      </c>
    </row>
    <row r="604" spans="1:14" x14ac:dyDescent="0.35">
      <c r="A604" t="s">
        <v>226</v>
      </c>
      <c r="B604">
        <v>2019</v>
      </c>
      <c r="C604" s="10">
        <v>43800</v>
      </c>
      <c r="D604" t="s">
        <v>66</v>
      </c>
      <c r="E604" t="s">
        <v>535</v>
      </c>
      <c r="F604">
        <v>1</v>
      </c>
      <c r="G604">
        <v>5</v>
      </c>
      <c r="H604" t="s">
        <v>954</v>
      </c>
      <c r="I604" t="s">
        <v>228</v>
      </c>
      <c r="K604">
        <v>11</v>
      </c>
      <c r="L604">
        <v>1</v>
      </c>
      <c r="M604">
        <v>10.349</v>
      </c>
      <c r="N604" s="35">
        <f t="shared" si="10"/>
        <v>69.571939317808486</v>
      </c>
    </row>
    <row r="605" spans="1:14" x14ac:dyDescent="0.35">
      <c r="A605" t="s">
        <v>226</v>
      </c>
      <c r="B605">
        <v>2019</v>
      </c>
      <c r="C605" s="10">
        <v>43800</v>
      </c>
      <c r="D605" t="s">
        <v>66</v>
      </c>
      <c r="E605" t="s">
        <v>535</v>
      </c>
      <c r="F605">
        <v>1</v>
      </c>
      <c r="G605">
        <v>5</v>
      </c>
      <c r="H605" t="s">
        <v>947</v>
      </c>
      <c r="I605" t="s">
        <v>230</v>
      </c>
      <c r="K605">
        <v>24</v>
      </c>
      <c r="L605">
        <v>2</v>
      </c>
      <c r="M605">
        <v>10.436999999999999</v>
      </c>
      <c r="N605" s="35">
        <f t="shared" si="10"/>
        <v>68.985340615119284</v>
      </c>
    </row>
    <row r="606" spans="1:14" x14ac:dyDescent="0.35">
      <c r="A606" t="s">
        <v>226</v>
      </c>
      <c r="B606">
        <v>2019</v>
      </c>
      <c r="C606" s="10">
        <v>43800</v>
      </c>
      <c r="D606" t="s">
        <v>66</v>
      </c>
      <c r="E606" t="s">
        <v>535</v>
      </c>
      <c r="F606">
        <v>1</v>
      </c>
      <c r="G606">
        <v>6</v>
      </c>
      <c r="H606" t="s">
        <v>953</v>
      </c>
      <c r="I606" t="s">
        <v>29</v>
      </c>
      <c r="K606">
        <v>12</v>
      </c>
      <c r="L606">
        <v>1</v>
      </c>
      <c r="M606">
        <v>10.342000000000001</v>
      </c>
      <c r="N606" s="35">
        <f t="shared" si="10"/>
        <v>69.619029201315016</v>
      </c>
    </row>
    <row r="607" spans="1:14" x14ac:dyDescent="0.35">
      <c r="A607" t="s">
        <v>226</v>
      </c>
      <c r="B607">
        <v>2019</v>
      </c>
      <c r="C607" s="10">
        <v>43800</v>
      </c>
      <c r="D607" t="s">
        <v>66</v>
      </c>
      <c r="E607" t="s">
        <v>535</v>
      </c>
      <c r="F607">
        <v>1</v>
      </c>
      <c r="G607">
        <v>6</v>
      </c>
      <c r="H607" t="s">
        <v>59</v>
      </c>
      <c r="I607" t="s">
        <v>37</v>
      </c>
      <c r="K607">
        <v>23</v>
      </c>
      <c r="L607">
        <v>2</v>
      </c>
      <c r="M607">
        <v>10.808999999999999</v>
      </c>
      <c r="N607" s="35">
        <f t="shared" si="10"/>
        <v>66.611157368859296</v>
      </c>
    </row>
    <row r="608" spans="1:14" x14ac:dyDescent="0.35">
      <c r="A608" t="s">
        <v>226</v>
      </c>
      <c r="B608">
        <v>2019</v>
      </c>
      <c r="C608" s="10">
        <v>43800</v>
      </c>
      <c r="D608" t="s">
        <v>66</v>
      </c>
      <c r="E608" t="s">
        <v>535</v>
      </c>
      <c r="F608">
        <v>1</v>
      </c>
      <c r="G608">
        <v>7</v>
      </c>
      <c r="H608" t="s">
        <v>960</v>
      </c>
      <c r="I608" t="s">
        <v>27</v>
      </c>
      <c r="K608">
        <v>7</v>
      </c>
      <c r="L608">
        <v>1</v>
      </c>
      <c r="M608">
        <v>10.353999999999999</v>
      </c>
      <c r="N608" s="35">
        <f t="shared" si="10"/>
        <v>69.538342669499713</v>
      </c>
    </row>
    <row r="609" spans="1:14" x14ac:dyDescent="0.35">
      <c r="A609" t="s">
        <v>226</v>
      </c>
      <c r="B609">
        <v>2019</v>
      </c>
      <c r="C609" s="10">
        <v>43800</v>
      </c>
      <c r="D609" t="s">
        <v>66</v>
      </c>
      <c r="E609" t="s">
        <v>535</v>
      </c>
      <c r="F609">
        <v>1</v>
      </c>
      <c r="G609">
        <v>7</v>
      </c>
      <c r="H609" t="s">
        <v>229</v>
      </c>
      <c r="I609" t="s">
        <v>152</v>
      </c>
      <c r="K609">
        <v>22</v>
      </c>
      <c r="L609">
        <v>2</v>
      </c>
      <c r="M609">
        <v>10.457999999999901</v>
      </c>
      <c r="N609" s="35">
        <f t="shared" si="10"/>
        <v>68.846815834768293</v>
      </c>
    </row>
    <row r="610" spans="1:14" x14ac:dyDescent="0.35">
      <c r="A610" t="s">
        <v>226</v>
      </c>
      <c r="B610">
        <v>2019</v>
      </c>
      <c r="C610" s="10">
        <v>43800</v>
      </c>
      <c r="D610" t="s">
        <v>66</v>
      </c>
      <c r="E610" t="s">
        <v>535</v>
      </c>
      <c r="F610">
        <v>1</v>
      </c>
      <c r="G610">
        <v>8</v>
      </c>
      <c r="H610" t="s">
        <v>221</v>
      </c>
      <c r="I610" t="s">
        <v>227</v>
      </c>
      <c r="K610">
        <v>8</v>
      </c>
      <c r="L610">
        <v>1</v>
      </c>
      <c r="M610">
        <v>10.255000000000001</v>
      </c>
      <c r="N610" s="35">
        <f t="shared" ref="N610:N673" si="11">IF(M610="REL","REL",3.6*200/M610)</f>
        <v>70.209653827401269</v>
      </c>
    </row>
    <row r="611" spans="1:14" x14ac:dyDescent="0.35">
      <c r="A611" t="s">
        <v>226</v>
      </c>
      <c r="B611">
        <v>2019</v>
      </c>
      <c r="C611" s="10">
        <v>43800</v>
      </c>
      <c r="D611" t="s">
        <v>66</v>
      </c>
      <c r="E611" t="s">
        <v>535</v>
      </c>
      <c r="F611">
        <v>1</v>
      </c>
      <c r="G611">
        <v>8</v>
      </c>
      <c r="H611" t="s">
        <v>213</v>
      </c>
      <c r="I611" t="s">
        <v>42</v>
      </c>
      <c r="K611">
        <v>21</v>
      </c>
      <c r="L611">
        <v>2</v>
      </c>
      <c r="M611">
        <v>10.345000000000001</v>
      </c>
      <c r="N611" s="35">
        <f t="shared" si="11"/>
        <v>69.598840019333011</v>
      </c>
    </row>
    <row r="612" spans="1:14" x14ac:dyDescent="0.35">
      <c r="A612" t="s">
        <v>226</v>
      </c>
      <c r="B612">
        <v>2019</v>
      </c>
      <c r="C612" s="10">
        <v>43800</v>
      </c>
      <c r="D612" t="s">
        <v>66</v>
      </c>
      <c r="E612" t="s">
        <v>535</v>
      </c>
      <c r="F612">
        <v>1</v>
      </c>
      <c r="G612">
        <v>9</v>
      </c>
      <c r="H612" t="s">
        <v>196</v>
      </c>
      <c r="I612" t="s">
        <v>52</v>
      </c>
      <c r="K612">
        <v>13</v>
      </c>
      <c r="L612">
        <v>1</v>
      </c>
      <c r="M612">
        <v>10.225</v>
      </c>
      <c r="N612" s="35">
        <f t="shared" si="11"/>
        <v>70.415647921760396</v>
      </c>
    </row>
    <row r="613" spans="1:14" x14ac:dyDescent="0.35">
      <c r="A613" t="s">
        <v>226</v>
      </c>
      <c r="B613">
        <v>2019</v>
      </c>
      <c r="C613" s="10">
        <v>43800</v>
      </c>
      <c r="D613" t="s">
        <v>66</v>
      </c>
      <c r="E613" t="s">
        <v>535</v>
      </c>
      <c r="F613">
        <v>1</v>
      </c>
      <c r="G613">
        <v>9</v>
      </c>
      <c r="H613" t="s">
        <v>214</v>
      </c>
      <c r="I613" t="s">
        <v>164</v>
      </c>
      <c r="K613">
        <v>20</v>
      </c>
      <c r="L613">
        <v>2</v>
      </c>
      <c r="M613">
        <v>10.321</v>
      </c>
      <c r="N613" s="35">
        <f t="shared" si="11"/>
        <v>69.760682104447241</v>
      </c>
    </row>
    <row r="614" spans="1:14" x14ac:dyDescent="0.35">
      <c r="A614" t="s">
        <v>226</v>
      </c>
      <c r="B614">
        <v>2019</v>
      </c>
      <c r="C614" s="10">
        <v>43800</v>
      </c>
      <c r="D614" t="s">
        <v>66</v>
      </c>
      <c r="E614" t="s">
        <v>535</v>
      </c>
      <c r="F614">
        <v>1</v>
      </c>
      <c r="G614">
        <v>10</v>
      </c>
      <c r="H614" t="s">
        <v>143</v>
      </c>
      <c r="I614" t="s">
        <v>95</v>
      </c>
      <c r="K614">
        <v>14</v>
      </c>
      <c r="L614">
        <v>1</v>
      </c>
      <c r="M614">
        <v>10.452</v>
      </c>
      <c r="N614" s="35">
        <f t="shared" si="11"/>
        <v>68.886337543053955</v>
      </c>
    </row>
    <row r="615" spans="1:14" x14ac:dyDescent="0.35">
      <c r="A615" t="s">
        <v>226</v>
      </c>
      <c r="B615">
        <v>2019</v>
      </c>
      <c r="C615" s="10">
        <v>43800</v>
      </c>
      <c r="D615" t="s">
        <v>66</v>
      </c>
      <c r="E615" t="s">
        <v>535</v>
      </c>
      <c r="F615">
        <v>1</v>
      </c>
      <c r="G615">
        <v>10</v>
      </c>
      <c r="H615" t="s">
        <v>183</v>
      </c>
      <c r="I615" t="s">
        <v>33</v>
      </c>
      <c r="K615">
        <v>19</v>
      </c>
      <c r="L615">
        <v>2</v>
      </c>
      <c r="M615">
        <v>12.04</v>
      </c>
      <c r="N615" s="35">
        <f t="shared" si="11"/>
        <v>59.800664451827245</v>
      </c>
    </row>
    <row r="616" spans="1:14" x14ac:dyDescent="0.35">
      <c r="A616" t="s">
        <v>226</v>
      </c>
      <c r="B616">
        <v>2019</v>
      </c>
      <c r="C616" s="10">
        <v>43800</v>
      </c>
      <c r="D616" t="s">
        <v>66</v>
      </c>
      <c r="E616" t="s">
        <v>535</v>
      </c>
      <c r="F616">
        <v>1</v>
      </c>
      <c r="G616">
        <v>11</v>
      </c>
      <c r="H616" t="s">
        <v>756</v>
      </c>
      <c r="I616" t="s">
        <v>82</v>
      </c>
      <c r="K616">
        <v>15</v>
      </c>
      <c r="L616">
        <v>1</v>
      </c>
      <c r="M616">
        <v>10.323</v>
      </c>
      <c r="N616" s="35">
        <f t="shared" si="11"/>
        <v>69.747166521360072</v>
      </c>
    </row>
    <row r="617" spans="1:14" x14ac:dyDescent="0.35">
      <c r="A617" t="s">
        <v>226</v>
      </c>
      <c r="B617">
        <v>2019</v>
      </c>
      <c r="C617" s="10">
        <v>43800</v>
      </c>
      <c r="D617" t="s">
        <v>66</v>
      </c>
      <c r="E617" t="s">
        <v>535</v>
      </c>
      <c r="F617">
        <v>1</v>
      </c>
      <c r="G617">
        <v>11</v>
      </c>
      <c r="H617" t="s">
        <v>232</v>
      </c>
      <c r="I617" t="s">
        <v>212</v>
      </c>
      <c r="K617">
        <v>18</v>
      </c>
      <c r="L617">
        <v>2</v>
      </c>
      <c r="M617">
        <v>10.462999999999999</v>
      </c>
      <c r="N617" s="35">
        <f t="shared" si="11"/>
        <v>68.813915702953267</v>
      </c>
    </row>
    <row r="618" spans="1:14" x14ac:dyDescent="0.35">
      <c r="A618" t="s">
        <v>226</v>
      </c>
      <c r="B618">
        <v>2019</v>
      </c>
      <c r="C618" s="10">
        <v>43800</v>
      </c>
      <c r="D618" t="s">
        <v>66</v>
      </c>
      <c r="E618" t="s">
        <v>535</v>
      </c>
      <c r="F618">
        <v>1</v>
      </c>
      <c r="G618">
        <v>12</v>
      </c>
      <c r="H618" t="s">
        <v>194</v>
      </c>
      <c r="I618" t="s">
        <v>230</v>
      </c>
      <c r="K618">
        <v>16</v>
      </c>
      <c r="L618">
        <v>1</v>
      </c>
      <c r="M618">
        <v>10.26</v>
      </c>
      <c r="N618" s="35">
        <f t="shared" si="11"/>
        <v>70.175438596491233</v>
      </c>
    </row>
    <row r="619" spans="1:14" x14ac:dyDescent="0.35">
      <c r="A619" t="s">
        <v>226</v>
      </c>
      <c r="B619">
        <v>2019</v>
      </c>
      <c r="C619" s="10">
        <v>43800</v>
      </c>
      <c r="D619" t="s">
        <v>66</v>
      </c>
      <c r="E619" t="s">
        <v>535</v>
      </c>
      <c r="F619">
        <v>1</v>
      </c>
      <c r="G619">
        <v>12</v>
      </c>
      <c r="H619" t="s">
        <v>1009</v>
      </c>
      <c r="I619" t="s">
        <v>37</v>
      </c>
      <c r="K619">
        <v>17</v>
      </c>
      <c r="L619">
        <v>2</v>
      </c>
      <c r="M619">
        <v>10.331999999999899</v>
      </c>
      <c r="N619" s="35">
        <f t="shared" si="11"/>
        <v>69.686411149826455</v>
      </c>
    </row>
    <row r="620" spans="1:14" x14ac:dyDescent="0.35">
      <c r="A620" t="s">
        <v>226</v>
      </c>
      <c r="B620">
        <v>2019</v>
      </c>
      <c r="C620" s="10">
        <v>43800</v>
      </c>
      <c r="D620" t="s">
        <v>66</v>
      </c>
      <c r="E620" t="s">
        <v>538</v>
      </c>
      <c r="F620">
        <v>1</v>
      </c>
      <c r="G620">
        <v>1</v>
      </c>
      <c r="H620" t="s">
        <v>22</v>
      </c>
      <c r="I620" t="s">
        <v>23</v>
      </c>
      <c r="K620">
        <v>2</v>
      </c>
      <c r="L620">
        <v>1</v>
      </c>
      <c r="M620">
        <v>9.9610000000000003</v>
      </c>
      <c r="N620" s="35">
        <f t="shared" si="11"/>
        <v>72.281899407689991</v>
      </c>
    </row>
    <row r="621" spans="1:14" x14ac:dyDescent="0.35">
      <c r="A621" t="s">
        <v>226</v>
      </c>
      <c r="B621">
        <v>2019</v>
      </c>
      <c r="C621" s="10">
        <v>43800</v>
      </c>
      <c r="D621" t="s">
        <v>66</v>
      </c>
      <c r="E621" t="s">
        <v>538</v>
      </c>
      <c r="F621">
        <v>1</v>
      </c>
      <c r="G621">
        <v>1</v>
      </c>
      <c r="H621" t="s">
        <v>194</v>
      </c>
      <c r="I621" t="s">
        <v>230</v>
      </c>
      <c r="K621">
        <v>16</v>
      </c>
      <c r="L621">
        <v>2</v>
      </c>
      <c r="M621">
        <v>10.111000000000001</v>
      </c>
      <c r="N621" s="35">
        <f t="shared" si="11"/>
        <v>71.209573731579468</v>
      </c>
    </row>
    <row r="622" spans="1:14" x14ac:dyDescent="0.35">
      <c r="A622" t="s">
        <v>226</v>
      </c>
      <c r="B622">
        <v>2019</v>
      </c>
      <c r="C622" s="10">
        <v>43800</v>
      </c>
      <c r="D622" t="s">
        <v>66</v>
      </c>
      <c r="E622" t="s">
        <v>538</v>
      </c>
      <c r="F622">
        <v>1</v>
      </c>
      <c r="G622">
        <v>2</v>
      </c>
      <c r="H622" t="s">
        <v>92</v>
      </c>
      <c r="I622" t="s">
        <v>23</v>
      </c>
      <c r="K622">
        <v>1</v>
      </c>
      <c r="L622">
        <v>1</v>
      </c>
      <c r="M622">
        <v>10.243</v>
      </c>
      <c r="N622" s="35">
        <f t="shared" si="11"/>
        <v>70.291906667968362</v>
      </c>
    </row>
    <row r="623" spans="1:14" x14ac:dyDescent="0.35">
      <c r="A623" t="s">
        <v>226</v>
      </c>
      <c r="B623">
        <v>2019</v>
      </c>
      <c r="C623" s="10">
        <v>43800</v>
      </c>
      <c r="D623" t="s">
        <v>66</v>
      </c>
      <c r="E623" t="s">
        <v>538</v>
      </c>
      <c r="F623">
        <v>1</v>
      </c>
      <c r="G623">
        <v>2</v>
      </c>
      <c r="H623" t="s">
        <v>756</v>
      </c>
      <c r="I623" t="s">
        <v>82</v>
      </c>
      <c r="K623">
        <v>15</v>
      </c>
      <c r="L623">
        <v>2</v>
      </c>
      <c r="M623">
        <v>10.361000000000001</v>
      </c>
      <c r="N623" s="35">
        <f t="shared" si="11"/>
        <v>69.491361837660449</v>
      </c>
    </row>
    <row r="624" spans="1:14" x14ac:dyDescent="0.35">
      <c r="A624" t="s">
        <v>226</v>
      </c>
      <c r="B624">
        <v>2019</v>
      </c>
      <c r="C624" s="10">
        <v>43800</v>
      </c>
      <c r="D624" t="s">
        <v>66</v>
      </c>
      <c r="E624" t="s">
        <v>538</v>
      </c>
      <c r="F624">
        <v>1</v>
      </c>
      <c r="G624">
        <v>3</v>
      </c>
      <c r="H624" t="s">
        <v>202</v>
      </c>
      <c r="I624" t="s">
        <v>46</v>
      </c>
      <c r="K624">
        <v>4</v>
      </c>
      <c r="L624">
        <v>1</v>
      </c>
      <c r="M624">
        <v>11.22</v>
      </c>
      <c r="N624" s="35">
        <f t="shared" si="11"/>
        <v>64.171122994652407</v>
      </c>
    </row>
    <row r="625" spans="1:14" x14ac:dyDescent="0.35">
      <c r="A625" t="s">
        <v>226</v>
      </c>
      <c r="B625">
        <v>2019</v>
      </c>
      <c r="C625" s="10">
        <v>43800</v>
      </c>
      <c r="D625" t="s">
        <v>66</v>
      </c>
      <c r="E625" t="s">
        <v>538</v>
      </c>
      <c r="F625">
        <v>1</v>
      </c>
      <c r="G625">
        <v>3</v>
      </c>
      <c r="H625" t="s">
        <v>143</v>
      </c>
      <c r="I625" t="s">
        <v>95</v>
      </c>
      <c r="K625">
        <v>14</v>
      </c>
      <c r="L625">
        <v>2</v>
      </c>
      <c r="M625" t="s">
        <v>536</v>
      </c>
      <c r="N625" s="35" t="str">
        <f t="shared" si="11"/>
        <v>REL</v>
      </c>
    </row>
    <row r="626" spans="1:14" x14ac:dyDescent="0.35">
      <c r="A626" t="s">
        <v>226</v>
      </c>
      <c r="B626">
        <v>2019</v>
      </c>
      <c r="C626" s="10">
        <v>43800</v>
      </c>
      <c r="D626" t="s">
        <v>66</v>
      </c>
      <c r="E626" t="s">
        <v>538</v>
      </c>
      <c r="F626">
        <v>1</v>
      </c>
      <c r="G626">
        <v>4</v>
      </c>
      <c r="H626" t="s">
        <v>257</v>
      </c>
      <c r="I626" t="s">
        <v>31</v>
      </c>
      <c r="K626">
        <v>3</v>
      </c>
      <c r="L626">
        <v>1</v>
      </c>
      <c r="M626">
        <v>9.9390000000000001</v>
      </c>
      <c r="N626" s="35">
        <f t="shared" si="11"/>
        <v>72.441895562933894</v>
      </c>
    </row>
    <row r="627" spans="1:14" x14ac:dyDescent="0.35">
      <c r="A627" t="s">
        <v>226</v>
      </c>
      <c r="B627">
        <v>2019</v>
      </c>
      <c r="C627" s="10">
        <v>43800</v>
      </c>
      <c r="D627" t="s">
        <v>66</v>
      </c>
      <c r="E627" t="s">
        <v>538</v>
      </c>
      <c r="F627">
        <v>1</v>
      </c>
      <c r="G627">
        <v>4</v>
      </c>
      <c r="H627" t="s">
        <v>196</v>
      </c>
      <c r="I627" t="s">
        <v>52</v>
      </c>
      <c r="K627">
        <v>13</v>
      </c>
      <c r="L627">
        <v>2</v>
      </c>
      <c r="M627">
        <v>10.855</v>
      </c>
      <c r="N627" s="35">
        <f t="shared" si="11"/>
        <v>66.328880700138185</v>
      </c>
    </row>
    <row r="628" spans="1:14" x14ac:dyDescent="0.35">
      <c r="A628" t="s">
        <v>226</v>
      </c>
      <c r="B628">
        <v>2019</v>
      </c>
      <c r="C628" s="10">
        <v>43800</v>
      </c>
      <c r="D628" t="s">
        <v>66</v>
      </c>
      <c r="E628" t="s">
        <v>538</v>
      </c>
      <c r="F628">
        <v>1</v>
      </c>
      <c r="G628">
        <v>5</v>
      </c>
      <c r="H628" t="s">
        <v>221</v>
      </c>
      <c r="I628" t="s">
        <v>227</v>
      </c>
      <c r="K628">
        <v>8</v>
      </c>
      <c r="L628">
        <v>1</v>
      </c>
      <c r="M628">
        <v>10.124000000000001</v>
      </c>
      <c r="N628" s="35">
        <f t="shared" si="11"/>
        <v>71.118135124456728</v>
      </c>
    </row>
    <row r="629" spans="1:14" x14ac:dyDescent="0.35">
      <c r="A629" t="s">
        <v>226</v>
      </c>
      <c r="B629">
        <v>2019</v>
      </c>
      <c r="C629" s="10">
        <v>43800</v>
      </c>
      <c r="D629" t="s">
        <v>66</v>
      </c>
      <c r="E629" t="s">
        <v>538</v>
      </c>
      <c r="F629">
        <v>1</v>
      </c>
      <c r="G629">
        <v>5</v>
      </c>
      <c r="H629" t="s">
        <v>128</v>
      </c>
      <c r="I629" t="s">
        <v>104</v>
      </c>
      <c r="K629">
        <v>9</v>
      </c>
      <c r="L629">
        <v>2</v>
      </c>
      <c r="M629">
        <v>10.257</v>
      </c>
      <c r="N629" s="35">
        <f t="shared" si="11"/>
        <v>70.195963732085403</v>
      </c>
    </row>
    <row r="630" spans="1:14" x14ac:dyDescent="0.35">
      <c r="A630" t="s">
        <v>226</v>
      </c>
      <c r="B630">
        <v>2019</v>
      </c>
      <c r="C630" s="10">
        <v>43800</v>
      </c>
      <c r="D630" t="s">
        <v>66</v>
      </c>
      <c r="E630" t="s">
        <v>538</v>
      </c>
      <c r="F630">
        <v>1</v>
      </c>
      <c r="G630">
        <v>6</v>
      </c>
      <c r="H630" t="s">
        <v>960</v>
      </c>
      <c r="I630" t="s">
        <v>27</v>
      </c>
      <c r="K630">
        <v>7</v>
      </c>
      <c r="L630">
        <v>1</v>
      </c>
      <c r="M630">
        <v>10.042</v>
      </c>
      <c r="N630" s="35">
        <f t="shared" si="11"/>
        <v>71.698864767974513</v>
      </c>
    </row>
    <row r="631" spans="1:14" x14ac:dyDescent="0.35">
      <c r="A631" t="s">
        <v>226</v>
      </c>
      <c r="B631">
        <v>2019</v>
      </c>
      <c r="C631" s="10">
        <v>43800</v>
      </c>
      <c r="D631" t="s">
        <v>66</v>
      </c>
      <c r="E631" t="s">
        <v>538</v>
      </c>
      <c r="F631">
        <v>1</v>
      </c>
      <c r="G631">
        <v>6</v>
      </c>
      <c r="H631" t="s">
        <v>192</v>
      </c>
      <c r="I631" t="s">
        <v>113</v>
      </c>
      <c r="K631">
        <v>10</v>
      </c>
      <c r="L631">
        <v>2</v>
      </c>
      <c r="M631">
        <v>10.218999999999999</v>
      </c>
      <c r="N631" s="35">
        <f t="shared" si="11"/>
        <v>70.456991877874557</v>
      </c>
    </row>
    <row r="632" spans="1:14" x14ac:dyDescent="0.35">
      <c r="A632" t="s">
        <v>226</v>
      </c>
      <c r="B632">
        <v>2019</v>
      </c>
      <c r="C632" s="10">
        <v>43800</v>
      </c>
      <c r="D632" t="s">
        <v>66</v>
      </c>
      <c r="E632" t="s">
        <v>538</v>
      </c>
      <c r="F632">
        <v>1</v>
      </c>
      <c r="G632">
        <v>7</v>
      </c>
      <c r="H632" t="s">
        <v>193</v>
      </c>
      <c r="I632" t="s">
        <v>31</v>
      </c>
      <c r="K632">
        <v>5</v>
      </c>
      <c r="L632">
        <v>1</v>
      </c>
      <c r="M632">
        <v>10.208</v>
      </c>
      <c r="N632" s="35">
        <f t="shared" si="11"/>
        <v>70.532915360501562</v>
      </c>
    </row>
    <row r="633" spans="1:14" x14ac:dyDescent="0.35">
      <c r="A633" t="s">
        <v>226</v>
      </c>
      <c r="B633">
        <v>2019</v>
      </c>
      <c r="C633" s="10">
        <v>43800</v>
      </c>
      <c r="D633" t="s">
        <v>66</v>
      </c>
      <c r="E633" t="s">
        <v>538</v>
      </c>
      <c r="F633">
        <v>1</v>
      </c>
      <c r="G633">
        <v>7</v>
      </c>
      <c r="H633" t="s">
        <v>953</v>
      </c>
      <c r="I633" t="s">
        <v>29</v>
      </c>
      <c r="K633">
        <v>12</v>
      </c>
      <c r="L633">
        <v>2</v>
      </c>
      <c r="M633">
        <v>10.234</v>
      </c>
      <c r="N633" s="35">
        <f t="shared" si="11"/>
        <v>70.353722884502645</v>
      </c>
    </row>
    <row r="634" spans="1:14" x14ac:dyDescent="0.35">
      <c r="A634" t="s">
        <v>226</v>
      </c>
      <c r="B634">
        <v>2019</v>
      </c>
      <c r="C634" s="10">
        <v>43800</v>
      </c>
      <c r="D634" t="s">
        <v>66</v>
      </c>
      <c r="E634" t="s">
        <v>538</v>
      </c>
      <c r="F634">
        <v>1</v>
      </c>
      <c r="G634">
        <v>8</v>
      </c>
      <c r="H634" t="s">
        <v>755</v>
      </c>
      <c r="I634" t="s">
        <v>109</v>
      </c>
      <c r="K634">
        <v>6</v>
      </c>
      <c r="L634">
        <v>1</v>
      </c>
      <c r="M634">
        <v>10.236000000000001</v>
      </c>
      <c r="N634" s="35">
        <f t="shared" si="11"/>
        <v>70.339976553341145</v>
      </c>
    </row>
    <row r="635" spans="1:14" x14ac:dyDescent="0.35">
      <c r="A635" t="s">
        <v>226</v>
      </c>
      <c r="B635">
        <v>2019</v>
      </c>
      <c r="C635" s="10">
        <v>43800</v>
      </c>
      <c r="D635" t="s">
        <v>66</v>
      </c>
      <c r="E635" t="s">
        <v>538</v>
      </c>
      <c r="F635">
        <v>1</v>
      </c>
      <c r="G635">
        <v>8</v>
      </c>
      <c r="H635" t="s">
        <v>954</v>
      </c>
      <c r="I635" t="s">
        <v>228</v>
      </c>
      <c r="K635">
        <v>11</v>
      </c>
      <c r="L635">
        <v>2</v>
      </c>
      <c r="M635">
        <v>10.265000000000001</v>
      </c>
      <c r="N635" s="35">
        <f t="shared" si="11"/>
        <v>70.141256697515828</v>
      </c>
    </row>
    <row r="636" spans="1:14" x14ac:dyDescent="0.35">
      <c r="A636" t="s">
        <v>226</v>
      </c>
      <c r="B636">
        <v>2019</v>
      </c>
      <c r="C636" s="10">
        <v>43800</v>
      </c>
      <c r="D636" t="s">
        <v>66</v>
      </c>
      <c r="E636" t="s">
        <v>539</v>
      </c>
      <c r="F636">
        <v>1</v>
      </c>
      <c r="G636">
        <v>1</v>
      </c>
      <c r="H636" t="s">
        <v>22</v>
      </c>
      <c r="I636" t="s">
        <v>23</v>
      </c>
      <c r="K636">
        <v>2</v>
      </c>
      <c r="L636">
        <v>1</v>
      </c>
      <c r="M636">
        <v>10.148999999999999</v>
      </c>
      <c r="N636" s="35">
        <f t="shared" si="11"/>
        <v>70.942950044339355</v>
      </c>
    </row>
    <row r="637" spans="1:14" x14ac:dyDescent="0.35">
      <c r="A637" t="s">
        <v>226</v>
      </c>
      <c r="B637">
        <v>2019</v>
      </c>
      <c r="C637" s="10">
        <v>43800</v>
      </c>
      <c r="D637" t="s">
        <v>66</v>
      </c>
      <c r="E637" t="s">
        <v>539</v>
      </c>
      <c r="F637">
        <v>1</v>
      </c>
      <c r="G637">
        <v>1</v>
      </c>
      <c r="H637" t="s">
        <v>755</v>
      </c>
      <c r="I637" t="s">
        <v>109</v>
      </c>
      <c r="K637">
        <v>6</v>
      </c>
      <c r="L637">
        <v>2</v>
      </c>
      <c r="M637">
        <v>10.234999999999999</v>
      </c>
      <c r="N637" s="35">
        <f t="shared" si="11"/>
        <v>70.346849047386428</v>
      </c>
    </row>
    <row r="638" spans="1:14" x14ac:dyDescent="0.35">
      <c r="A638" t="s">
        <v>226</v>
      </c>
      <c r="B638">
        <v>2019</v>
      </c>
      <c r="C638" s="10">
        <v>43800</v>
      </c>
      <c r="D638" t="s">
        <v>66</v>
      </c>
      <c r="E638" t="s">
        <v>539</v>
      </c>
      <c r="F638">
        <v>1</v>
      </c>
      <c r="G638">
        <v>2</v>
      </c>
      <c r="H638" t="s">
        <v>92</v>
      </c>
      <c r="I638" t="s">
        <v>23</v>
      </c>
      <c r="K638">
        <v>1</v>
      </c>
      <c r="L638">
        <v>1</v>
      </c>
      <c r="M638">
        <v>10.106999999999999</v>
      </c>
      <c r="N638" s="35">
        <f t="shared" si="11"/>
        <v>71.237756010685672</v>
      </c>
    </row>
    <row r="639" spans="1:14" x14ac:dyDescent="0.35">
      <c r="A639" t="s">
        <v>226</v>
      </c>
      <c r="B639">
        <v>2019</v>
      </c>
      <c r="C639" s="10">
        <v>43800</v>
      </c>
      <c r="D639" t="s">
        <v>66</v>
      </c>
      <c r="E639" t="s">
        <v>539</v>
      </c>
      <c r="F639">
        <v>1</v>
      </c>
      <c r="G639">
        <v>2</v>
      </c>
      <c r="H639" t="s">
        <v>193</v>
      </c>
      <c r="I639" t="s">
        <v>31</v>
      </c>
      <c r="K639">
        <v>5</v>
      </c>
      <c r="L639">
        <v>2</v>
      </c>
      <c r="M639">
        <v>10.144</v>
      </c>
      <c r="N639" s="35">
        <f t="shared" si="11"/>
        <v>70.977917981072551</v>
      </c>
    </row>
    <row r="640" spans="1:14" x14ac:dyDescent="0.35">
      <c r="A640" t="s">
        <v>226</v>
      </c>
      <c r="B640">
        <v>2019</v>
      </c>
      <c r="C640" s="10">
        <v>43800</v>
      </c>
      <c r="D640" t="s">
        <v>66</v>
      </c>
      <c r="E640" t="s">
        <v>539</v>
      </c>
      <c r="F640">
        <v>1</v>
      </c>
      <c r="G640">
        <v>3</v>
      </c>
      <c r="H640" t="s">
        <v>202</v>
      </c>
      <c r="I640" t="s">
        <v>46</v>
      </c>
      <c r="K640">
        <v>4</v>
      </c>
      <c r="L640">
        <v>1</v>
      </c>
      <c r="M640">
        <v>10.115</v>
      </c>
      <c r="N640" s="35">
        <f t="shared" si="11"/>
        <v>71.181413741967376</v>
      </c>
    </row>
    <row r="641" spans="1:14" x14ac:dyDescent="0.35">
      <c r="A641" t="s">
        <v>226</v>
      </c>
      <c r="B641">
        <v>2019</v>
      </c>
      <c r="C641" s="10">
        <v>43800</v>
      </c>
      <c r="D641" t="s">
        <v>66</v>
      </c>
      <c r="E641" t="s">
        <v>539</v>
      </c>
      <c r="F641">
        <v>1</v>
      </c>
      <c r="G641">
        <v>3</v>
      </c>
      <c r="H641" t="s">
        <v>960</v>
      </c>
      <c r="I641" t="s">
        <v>27</v>
      </c>
      <c r="K641">
        <v>7</v>
      </c>
      <c r="L641">
        <v>2</v>
      </c>
      <c r="M641">
        <v>10.125999999999999</v>
      </c>
      <c r="N641" s="35">
        <f t="shared" si="11"/>
        <v>71.1040884850879</v>
      </c>
    </row>
    <row r="642" spans="1:14" x14ac:dyDescent="0.35">
      <c r="A642" t="s">
        <v>226</v>
      </c>
      <c r="B642">
        <v>2019</v>
      </c>
      <c r="C642" s="10">
        <v>43800</v>
      </c>
      <c r="D642" t="s">
        <v>66</v>
      </c>
      <c r="E642" t="s">
        <v>539</v>
      </c>
      <c r="F642">
        <v>1</v>
      </c>
      <c r="G642">
        <v>4</v>
      </c>
      <c r="H642" t="s">
        <v>257</v>
      </c>
      <c r="I642" t="s">
        <v>31</v>
      </c>
      <c r="K642">
        <v>3</v>
      </c>
      <c r="L642">
        <v>1</v>
      </c>
      <c r="M642">
        <v>10.121</v>
      </c>
      <c r="N642" s="35">
        <f t="shared" si="11"/>
        <v>71.139215492540259</v>
      </c>
    </row>
    <row r="643" spans="1:14" x14ac:dyDescent="0.35">
      <c r="A643" t="s">
        <v>226</v>
      </c>
      <c r="B643">
        <v>2019</v>
      </c>
      <c r="C643" s="10">
        <v>43800</v>
      </c>
      <c r="D643" t="s">
        <v>66</v>
      </c>
      <c r="E643" t="s">
        <v>539</v>
      </c>
      <c r="F643">
        <v>1</v>
      </c>
      <c r="G643">
        <v>4</v>
      </c>
      <c r="H643" t="s">
        <v>221</v>
      </c>
      <c r="I643" t="s">
        <v>227</v>
      </c>
      <c r="K643">
        <v>8</v>
      </c>
      <c r="L643">
        <v>2</v>
      </c>
      <c r="M643">
        <v>11.048999999999999</v>
      </c>
      <c r="N643" s="35">
        <f t="shared" si="11"/>
        <v>65.164268259571003</v>
      </c>
    </row>
    <row r="644" spans="1:14" x14ac:dyDescent="0.35">
      <c r="A644" t="s">
        <v>226</v>
      </c>
      <c r="B644">
        <v>2019</v>
      </c>
      <c r="C644" s="10">
        <v>43800</v>
      </c>
      <c r="D644" t="s">
        <v>66</v>
      </c>
      <c r="E644" t="s">
        <v>539</v>
      </c>
      <c r="F644">
        <v>2</v>
      </c>
      <c r="G644">
        <v>1</v>
      </c>
      <c r="H644" t="s">
        <v>22</v>
      </c>
      <c r="I644" t="s">
        <v>23</v>
      </c>
      <c r="K644">
        <v>2</v>
      </c>
      <c r="L644">
        <v>1</v>
      </c>
      <c r="M644">
        <v>10.151</v>
      </c>
      <c r="N644" s="35">
        <f t="shared" si="11"/>
        <v>70.928972515023148</v>
      </c>
    </row>
    <row r="645" spans="1:14" x14ac:dyDescent="0.35">
      <c r="A645" t="s">
        <v>226</v>
      </c>
      <c r="B645">
        <v>2019</v>
      </c>
      <c r="C645" s="10">
        <v>43800</v>
      </c>
      <c r="D645" t="s">
        <v>66</v>
      </c>
      <c r="E645" t="s">
        <v>539</v>
      </c>
      <c r="F645">
        <v>2</v>
      </c>
      <c r="G645">
        <v>1</v>
      </c>
      <c r="H645" t="s">
        <v>755</v>
      </c>
      <c r="I645" t="s">
        <v>109</v>
      </c>
      <c r="K645">
        <v>6</v>
      </c>
      <c r="L645">
        <v>2</v>
      </c>
      <c r="M645">
        <v>12.762</v>
      </c>
      <c r="N645" s="35">
        <f t="shared" si="11"/>
        <v>56.417489421720731</v>
      </c>
    </row>
    <row r="646" spans="1:14" x14ac:dyDescent="0.35">
      <c r="A646" t="s">
        <v>226</v>
      </c>
      <c r="B646">
        <v>2019</v>
      </c>
      <c r="C646" s="10">
        <v>43800</v>
      </c>
      <c r="D646" t="s">
        <v>66</v>
      </c>
      <c r="E646" t="s">
        <v>539</v>
      </c>
      <c r="F646">
        <v>2</v>
      </c>
      <c r="G646">
        <v>2</v>
      </c>
      <c r="H646" t="s">
        <v>92</v>
      </c>
      <c r="I646" t="s">
        <v>23</v>
      </c>
      <c r="K646">
        <v>1</v>
      </c>
      <c r="L646">
        <v>1</v>
      </c>
      <c r="M646">
        <v>10.298</v>
      </c>
      <c r="N646" s="35">
        <f t="shared" si="11"/>
        <v>69.916488638570598</v>
      </c>
    </row>
    <row r="647" spans="1:14" x14ac:dyDescent="0.35">
      <c r="A647" t="s">
        <v>226</v>
      </c>
      <c r="B647">
        <v>2019</v>
      </c>
      <c r="C647" s="10">
        <v>43800</v>
      </c>
      <c r="D647" t="s">
        <v>66</v>
      </c>
      <c r="E647" t="s">
        <v>539</v>
      </c>
      <c r="F647">
        <v>2</v>
      </c>
      <c r="G647">
        <v>2</v>
      </c>
      <c r="H647" t="s">
        <v>193</v>
      </c>
      <c r="I647" t="s">
        <v>31</v>
      </c>
      <c r="K647">
        <v>5</v>
      </c>
      <c r="L647">
        <v>2</v>
      </c>
      <c r="M647">
        <v>10.497999999999999</v>
      </c>
      <c r="N647" s="35">
        <f t="shared" si="11"/>
        <v>68.584492284244618</v>
      </c>
    </row>
    <row r="648" spans="1:14" x14ac:dyDescent="0.35">
      <c r="A648" t="s">
        <v>226</v>
      </c>
      <c r="B648">
        <v>2019</v>
      </c>
      <c r="C648" s="10">
        <v>43800</v>
      </c>
      <c r="D648" t="s">
        <v>66</v>
      </c>
      <c r="E648" t="s">
        <v>539</v>
      </c>
      <c r="F648">
        <v>2</v>
      </c>
      <c r="G648">
        <v>3</v>
      </c>
      <c r="H648" t="s">
        <v>202</v>
      </c>
      <c r="I648" t="s">
        <v>46</v>
      </c>
      <c r="K648">
        <v>4</v>
      </c>
      <c r="L648">
        <v>1</v>
      </c>
      <c r="M648">
        <v>10.555999999999999</v>
      </c>
      <c r="N648" s="35">
        <f t="shared" si="11"/>
        <v>68.207654414550973</v>
      </c>
    </row>
    <row r="649" spans="1:14" x14ac:dyDescent="0.35">
      <c r="A649" t="s">
        <v>226</v>
      </c>
      <c r="B649">
        <v>2019</v>
      </c>
      <c r="C649" s="10">
        <v>43800</v>
      </c>
      <c r="D649" t="s">
        <v>66</v>
      </c>
      <c r="E649" t="s">
        <v>539</v>
      </c>
      <c r="F649">
        <v>2</v>
      </c>
      <c r="G649">
        <v>3</v>
      </c>
      <c r="H649" t="s">
        <v>960</v>
      </c>
      <c r="I649" t="s">
        <v>27</v>
      </c>
      <c r="K649">
        <v>7</v>
      </c>
      <c r="L649">
        <v>2</v>
      </c>
      <c r="M649">
        <v>11.087999999999999</v>
      </c>
      <c r="N649" s="35">
        <f t="shared" si="11"/>
        <v>64.935064935064943</v>
      </c>
    </row>
    <row r="650" spans="1:14" x14ac:dyDescent="0.35">
      <c r="A650" t="s">
        <v>226</v>
      </c>
      <c r="B650">
        <v>2019</v>
      </c>
      <c r="C650" s="10">
        <v>43800</v>
      </c>
      <c r="D650" t="s">
        <v>66</v>
      </c>
      <c r="E650" t="s">
        <v>539</v>
      </c>
      <c r="F650">
        <v>2</v>
      </c>
      <c r="G650">
        <v>4</v>
      </c>
      <c r="H650" t="s">
        <v>257</v>
      </c>
      <c r="I650" t="s">
        <v>31</v>
      </c>
      <c r="K650">
        <v>3</v>
      </c>
      <c r="L650">
        <v>1</v>
      </c>
      <c r="M650">
        <v>10.231</v>
      </c>
      <c r="N650" s="35">
        <f t="shared" si="11"/>
        <v>70.374352458215228</v>
      </c>
    </row>
    <row r="651" spans="1:14" x14ac:dyDescent="0.35">
      <c r="A651" t="s">
        <v>226</v>
      </c>
      <c r="B651">
        <v>2019</v>
      </c>
      <c r="C651" s="10">
        <v>43800</v>
      </c>
      <c r="D651" t="s">
        <v>66</v>
      </c>
      <c r="E651" t="s">
        <v>539</v>
      </c>
      <c r="F651">
        <v>2</v>
      </c>
      <c r="G651">
        <v>4</v>
      </c>
      <c r="H651" t="s">
        <v>221</v>
      </c>
      <c r="I651" t="s">
        <v>227</v>
      </c>
      <c r="K651">
        <v>8</v>
      </c>
      <c r="L651">
        <v>2</v>
      </c>
      <c r="M651">
        <v>10.262</v>
      </c>
      <c r="N651" s="35">
        <f t="shared" si="11"/>
        <v>70.161761839797308</v>
      </c>
    </row>
    <row r="652" spans="1:14" x14ac:dyDescent="0.35">
      <c r="A652" t="s">
        <v>226</v>
      </c>
      <c r="B652">
        <v>2019</v>
      </c>
      <c r="C652" s="10">
        <v>43800</v>
      </c>
      <c r="D652" t="s">
        <v>66</v>
      </c>
      <c r="E652" t="s">
        <v>540</v>
      </c>
      <c r="F652">
        <v>1</v>
      </c>
      <c r="G652">
        <v>1</v>
      </c>
      <c r="H652" t="s">
        <v>22</v>
      </c>
      <c r="I652" t="s">
        <v>23</v>
      </c>
      <c r="K652">
        <v>2</v>
      </c>
      <c r="L652">
        <v>1</v>
      </c>
      <c r="M652">
        <v>9.8979999999999997</v>
      </c>
      <c r="N652" s="35">
        <f t="shared" si="11"/>
        <v>72.741968074358454</v>
      </c>
    </row>
    <row r="653" spans="1:14" x14ac:dyDescent="0.35">
      <c r="A653" t="s">
        <v>226</v>
      </c>
      <c r="B653">
        <v>2019</v>
      </c>
      <c r="C653" s="10">
        <v>43800</v>
      </c>
      <c r="D653" t="s">
        <v>66</v>
      </c>
      <c r="E653" t="s">
        <v>540</v>
      </c>
      <c r="F653">
        <v>1</v>
      </c>
      <c r="G653">
        <v>1</v>
      </c>
      <c r="H653" t="s">
        <v>257</v>
      </c>
      <c r="I653" t="s">
        <v>31</v>
      </c>
      <c r="K653">
        <v>3</v>
      </c>
      <c r="L653">
        <v>2</v>
      </c>
      <c r="M653">
        <v>10.003</v>
      </c>
      <c r="N653" s="35">
        <f t="shared" si="11"/>
        <v>71.978406478056584</v>
      </c>
    </row>
    <row r="654" spans="1:14" x14ac:dyDescent="0.35">
      <c r="A654" t="s">
        <v>226</v>
      </c>
      <c r="B654">
        <v>2019</v>
      </c>
      <c r="C654" s="10">
        <v>43800</v>
      </c>
      <c r="D654" t="s">
        <v>66</v>
      </c>
      <c r="E654" t="s">
        <v>540</v>
      </c>
      <c r="F654">
        <v>1</v>
      </c>
      <c r="G654">
        <v>2</v>
      </c>
      <c r="H654" t="s">
        <v>92</v>
      </c>
      <c r="I654" t="s">
        <v>23</v>
      </c>
      <c r="K654">
        <v>1</v>
      </c>
      <c r="L654">
        <v>1</v>
      </c>
      <c r="M654">
        <v>10.114000000000001</v>
      </c>
      <c r="N654" s="35">
        <f t="shared" si="11"/>
        <v>71.188451651176578</v>
      </c>
    </row>
    <row r="655" spans="1:14" x14ac:dyDescent="0.35">
      <c r="A655" t="s">
        <v>226</v>
      </c>
      <c r="B655">
        <v>2019</v>
      </c>
      <c r="C655" s="10">
        <v>43800</v>
      </c>
      <c r="D655" t="s">
        <v>66</v>
      </c>
      <c r="E655" t="s">
        <v>540</v>
      </c>
      <c r="F655">
        <v>1</v>
      </c>
      <c r="G655">
        <v>2</v>
      </c>
      <c r="H655" t="s">
        <v>202</v>
      </c>
      <c r="I655" t="s">
        <v>46</v>
      </c>
      <c r="K655">
        <v>4</v>
      </c>
      <c r="L655">
        <v>2</v>
      </c>
      <c r="M655">
        <v>10.204000000000001</v>
      </c>
      <c r="N655" s="35">
        <f t="shared" si="11"/>
        <v>70.560564484515865</v>
      </c>
    </row>
    <row r="656" spans="1:14" x14ac:dyDescent="0.35">
      <c r="A656" t="s">
        <v>226</v>
      </c>
      <c r="B656">
        <v>2019</v>
      </c>
      <c r="C656" s="10">
        <v>43800</v>
      </c>
      <c r="D656" t="s">
        <v>66</v>
      </c>
      <c r="E656" t="s">
        <v>540</v>
      </c>
      <c r="F656">
        <v>2</v>
      </c>
      <c r="G656">
        <v>1</v>
      </c>
      <c r="H656" t="s">
        <v>22</v>
      </c>
      <c r="I656" t="s">
        <v>23</v>
      </c>
      <c r="K656">
        <v>2</v>
      </c>
      <c r="L656">
        <v>1</v>
      </c>
      <c r="M656">
        <v>10.257999999999999</v>
      </c>
      <c r="N656" s="35">
        <f t="shared" si="11"/>
        <v>70.189120686293634</v>
      </c>
    </row>
    <row r="657" spans="1:14" x14ac:dyDescent="0.35">
      <c r="A657" t="s">
        <v>226</v>
      </c>
      <c r="B657">
        <v>2019</v>
      </c>
      <c r="C657" s="10">
        <v>43800</v>
      </c>
      <c r="D657" t="s">
        <v>66</v>
      </c>
      <c r="E657" t="s">
        <v>540</v>
      </c>
      <c r="F657">
        <v>2</v>
      </c>
      <c r="G657">
        <v>1</v>
      </c>
      <c r="H657" t="s">
        <v>257</v>
      </c>
      <c r="I657" t="s">
        <v>31</v>
      </c>
      <c r="K657">
        <v>3</v>
      </c>
      <c r="L657">
        <v>2</v>
      </c>
      <c r="M657">
        <v>10.518999999999901</v>
      </c>
      <c r="N657" s="35">
        <f t="shared" si="11"/>
        <v>68.447571061888652</v>
      </c>
    </row>
    <row r="658" spans="1:14" x14ac:dyDescent="0.35">
      <c r="A658" t="s">
        <v>226</v>
      </c>
      <c r="B658">
        <v>2019</v>
      </c>
      <c r="C658" s="10">
        <v>43800</v>
      </c>
      <c r="D658" t="s">
        <v>66</v>
      </c>
      <c r="E658" t="s">
        <v>540</v>
      </c>
      <c r="F658">
        <v>2</v>
      </c>
      <c r="G658">
        <v>2</v>
      </c>
      <c r="H658" t="s">
        <v>92</v>
      </c>
      <c r="I658" t="s">
        <v>23</v>
      </c>
      <c r="K658">
        <v>1</v>
      </c>
      <c r="L658">
        <v>1</v>
      </c>
      <c r="M658">
        <v>10.234</v>
      </c>
      <c r="N658" s="35">
        <f t="shared" si="11"/>
        <v>70.353722884502645</v>
      </c>
    </row>
    <row r="659" spans="1:14" x14ac:dyDescent="0.35">
      <c r="A659" t="s">
        <v>226</v>
      </c>
      <c r="B659">
        <v>2019</v>
      </c>
      <c r="C659" s="10">
        <v>43800</v>
      </c>
      <c r="D659" t="s">
        <v>66</v>
      </c>
      <c r="E659" t="s">
        <v>540</v>
      </c>
      <c r="F659">
        <v>2</v>
      </c>
      <c r="G659">
        <v>2</v>
      </c>
      <c r="H659" t="s">
        <v>202</v>
      </c>
      <c r="I659" t="s">
        <v>46</v>
      </c>
      <c r="K659">
        <v>4</v>
      </c>
      <c r="L659">
        <v>2</v>
      </c>
      <c r="M659">
        <v>10.32</v>
      </c>
      <c r="N659" s="35">
        <f t="shared" si="11"/>
        <v>69.767441860465112</v>
      </c>
    </row>
    <row r="660" spans="1:14" x14ac:dyDescent="0.35">
      <c r="A660" t="s">
        <v>226</v>
      </c>
      <c r="B660">
        <v>2019</v>
      </c>
      <c r="C660" s="10">
        <v>43800</v>
      </c>
      <c r="D660" t="s">
        <v>66</v>
      </c>
      <c r="E660" t="s">
        <v>64</v>
      </c>
      <c r="F660">
        <v>1</v>
      </c>
      <c r="G660" t="s">
        <v>541</v>
      </c>
      <c r="H660" t="s">
        <v>92</v>
      </c>
      <c r="I660" t="s">
        <v>23</v>
      </c>
      <c r="K660">
        <v>1</v>
      </c>
      <c r="L660">
        <v>1</v>
      </c>
      <c r="M660">
        <v>9.9260000000000002</v>
      </c>
      <c r="N660" s="35">
        <f t="shared" si="11"/>
        <v>72.536772113640936</v>
      </c>
    </row>
    <row r="661" spans="1:14" x14ac:dyDescent="0.35">
      <c r="A661" t="s">
        <v>226</v>
      </c>
      <c r="B661">
        <v>2019</v>
      </c>
      <c r="C661" s="10">
        <v>43800</v>
      </c>
      <c r="D661" t="s">
        <v>66</v>
      </c>
      <c r="E661" t="s">
        <v>64</v>
      </c>
      <c r="F661">
        <v>1</v>
      </c>
      <c r="G661" t="s">
        <v>541</v>
      </c>
      <c r="H661" t="s">
        <v>22</v>
      </c>
      <c r="I661" t="s">
        <v>23</v>
      </c>
      <c r="K661">
        <v>2</v>
      </c>
      <c r="L661">
        <v>2</v>
      </c>
      <c r="M661">
        <v>9.9390000000000001</v>
      </c>
      <c r="N661" s="35">
        <f t="shared" si="11"/>
        <v>72.441895562933894</v>
      </c>
    </row>
    <row r="662" spans="1:14" x14ac:dyDescent="0.35">
      <c r="A662" t="s">
        <v>226</v>
      </c>
      <c r="B662">
        <v>2019</v>
      </c>
      <c r="C662" s="10">
        <v>43800</v>
      </c>
      <c r="D662" t="s">
        <v>66</v>
      </c>
      <c r="E662" t="s">
        <v>64</v>
      </c>
      <c r="F662">
        <v>1</v>
      </c>
      <c r="G662" t="s">
        <v>542</v>
      </c>
      <c r="H662" t="s">
        <v>257</v>
      </c>
      <c r="I662" t="s">
        <v>31</v>
      </c>
      <c r="K662">
        <v>3</v>
      </c>
      <c r="L662">
        <v>1</v>
      </c>
      <c r="M662">
        <v>10.144</v>
      </c>
      <c r="N662" s="35">
        <f t="shared" si="11"/>
        <v>70.977917981072551</v>
      </c>
    </row>
    <row r="663" spans="1:14" x14ac:dyDescent="0.35">
      <c r="A663" t="s">
        <v>226</v>
      </c>
      <c r="B663">
        <v>2019</v>
      </c>
      <c r="C663" s="10">
        <v>43800</v>
      </c>
      <c r="D663" t="s">
        <v>66</v>
      </c>
      <c r="E663" t="s">
        <v>64</v>
      </c>
      <c r="F663">
        <v>1</v>
      </c>
      <c r="G663" t="s">
        <v>542</v>
      </c>
      <c r="H663" t="s">
        <v>202</v>
      </c>
      <c r="I663" t="s">
        <v>46</v>
      </c>
      <c r="K663">
        <v>4</v>
      </c>
      <c r="L663">
        <v>2</v>
      </c>
      <c r="M663">
        <v>10.147</v>
      </c>
      <c r="N663" s="35">
        <f t="shared" si="11"/>
        <v>70.956933083670052</v>
      </c>
    </row>
    <row r="664" spans="1:14" x14ac:dyDescent="0.35">
      <c r="A664" t="s">
        <v>226</v>
      </c>
      <c r="B664">
        <v>2019</v>
      </c>
      <c r="C664" s="10">
        <v>43800</v>
      </c>
      <c r="D664" t="s">
        <v>66</v>
      </c>
      <c r="E664" t="s">
        <v>64</v>
      </c>
      <c r="F664">
        <v>2</v>
      </c>
      <c r="G664" t="s">
        <v>541</v>
      </c>
      <c r="H664" t="s">
        <v>92</v>
      </c>
      <c r="I664" t="s">
        <v>23</v>
      </c>
      <c r="K664">
        <v>1</v>
      </c>
      <c r="L664">
        <v>1</v>
      </c>
      <c r="M664">
        <v>10.156000000000001</v>
      </c>
      <c r="N664" s="35">
        <f t="shared" si="11"/>
        <v>70.894052776683736</v>
      </c>
    </row>
    <row r="665" spans="1:14" x14ac:dyDescent="0.35">
      <c r="A665" t="s">
        <v>226</v>
      </c>
      <c r="B665">
        <v>2019</v>
      </c>
      <c r="C665" s="10">
        <v>43800</v>
      </c>
      <c r="D665" t="s">
        <v>66</v>
      </c>
      <c r="E665" t="s">
        <v>64</v>
      </c>
      <c r="F665">
        <v>2</v>
      </c>
      <c r="G665" t="s">
        <v>541</v>
      </c>
      <c r="H665" t="s">
        <v>22</v>
      </c>
      <c r="I665" t="s">
        <v>23</v>
      </c>
      <c r="K665">
        <v>2</v>
      </c>
      <c r="L665">
        <v>2</v>
      </c>
      <c r="M665">
        <v>10.273</v>
      </c>
      <c r="N665" s="35">
        <f t="shared" si="11"/>
        <v>70.086634868100845</v>
      </c>
    </row>
    <row r="666" spans="1:14" x14ac:dyDescent="0.35">
      <c r="A666" t="s">
        <v>226</v>
      </c>
      <c r="B666">
        <v>2019</v>
      </c>
      <c r="C666" s="10">
        <v>43800</v>
      </c>
      <c r="D666" t="s">
        <v>66</v>
      </c>
      <c r="E666" t="s">
        <v>64</v>
      </c>
      <c r="F666">
        <v>2</v>
      </c>
      <c r="G666" t="s">
        <v>542</v>
      </c>
      <c r="H666" t="s">
        <v>257</v>
      </c>
      <c r="I666" t="s">
        <v>31</v>
      </c>
      <c r="K666">
        <v>3</v>
      </c>
      <c r="L666">
        <v>1</v>
      </c>
      <c r="M666">
        <v>9.9480000000000004</v>
      </c>
      <c r="N666" s="35">
        <f t="shared" si="11"/>
        <v>72.376357056694815</v>
      </c>
    </row>
    <row r="667" spans="1:14" x14ac:dyDescent="0.35">
      <c r="A667" t="s">
        <v>226</v>
      </c>
      <c r="B667">
        <v>2019</v>
      </c>
      <c r="C667" s="10">
        <v>43800</v>
      </c>
      <c r="D667" t="s">
        <v>66</v>
      </c>
      <c r="E667" t="s">
        <v>64</v>
      </c>
      <c r="F667">
        <v>2</v>
      </c>
      <c r="G667" t="s">
        <v>542</v>
      </c>
      <c r="H667" t="s">
        <v>202</v>
      </c>
      <c r="I667" t="s">
        <v>46</v>
      </c>
      <c r="K667">
        <v>4</v>
      </c>
      <c r="L667">
        <v>2</v>
      </c>
      <c r="M667">
        <v>10.042999999999999</v>
      </c>
      <c r="N667" s="35">
        <f t="shared" si="11"/>
        <v>71.691725580005979</v>
      </c>
    </row>
    <row r="668" spans="1:14" x14ac:dyDescent="0.35">
      <c r="A668" t="s">
        <v>225</v>
      </c>
      <c r="B668">
        <v>2019</v>
      </c>
      <c r="C668" s="10">
        <v>43807</v>
      </c>
      <c r="D668" t="s">
        <v>66</v>
      </c>
      <c r="E668" t="s">
        <v>535</v>
      </c>
      <c r="F668">
        <v>1</v>
      </c>
      <c r="G668">
        <v>1</v>
      </c>
      <c r="H668" t="s">
        <v>756</v>
      </c>
      <c r="I668" t="s">
        <v>82</v>
      </c>
      <c r="K668">
        <v>5</v>
      </c>
      <c r="L668">
        <v>1</v>
      </c>
      <c r="M668">
        <v>10.451000000000001</v>
      </c>
      <c r="N668" s="35">
        <f t="shared" si="11"/>
        <v>68.892928906324755</v>
      </c>
    </row>
    <row r="669" spans="1:14" x14ac:dyDescent="0.35">
      <c r="A669" t="s">
        <v>225</v>
      </c>
      <c r="B669">
        <v>2019</v>
      </c>
      <c r="C669" s="10">
        <v>43807</v>
      </c>
      <c r="D669" t="s">
        <v>66</v>
      </c>
      <c r="E669" t="s">
        <v>535</v>
      </c>
      <c r="F669">
        <v>1</v>
      </c>
      <c r="G669">
        <v>1</v>
      </c>
      <c r="H669" t="s">
        <v>208</v>
      </c>
      <c r="I669" t="s">
        <v>58</v>
      </c>
      <c r="K669">
        <v>28</v>
      </c>
      <c r="L669">
        <v>2</v>
      </c>
      <c r="M669">
        <v>10.526999999999999</v>
      </c>
      <c r="N669" s="35">
        <f t="shared" si="11"/>
        <v>68.395554288971226</v>
      </c>
    </row>
    <row r="670" spans="1:14" x14ac:dyDescent="0.35">
      <c r="A670" t="s">
        <v>225</v>
      </c>
      <c r="B670">
        <v>2019</v>
      </c>
      <c r="C670" s="10">
        <v>43807</v>
      </c>
      <c r="D670" t="s">
        <v>66</v>
      </c>
      <c r="E670" t="s">
        <v>535</v>
      </c>
      <c r="F670">
        <v>1</v>
      </c>
      <c r="G670">
        <v>2</v>
      </c>
      <c r="H670" t="s">
        <v>129</v>
      </c>
      <c r="I670" t="s">
        <v>35</v>
      </c>
      <c r="K670">
        <v>6</v>
      </c>
      <c r="L670">
        <v>1</v>
      </c>
      <c r="M670">
        <v>10.071999999999999</v>
      </c>
      <c r="N670" s="35">
        <f t="shared" si="11"/>
        <v>71.485305798252583</v>
      </c>
    </row>
    <row r="671" spans="1:14" x14ac:dyDescent="0.35">
      <c r="A671" t="s">
        <v>225</v>
      </c>
      <c r="B671">
        <v>2019</v>
      </c>
      <c r="C671" s="10">
        <v>43807</v>
      </c>
      <c r="D671" t="s">
        <v>66</v>
      </c>
      <c r="E671" t="s">
        <v>535</v>
      </c>
      <c r="F671">
        <v>1</v>
      </c>
      <c r="G671">
        <v>2</v>
      </c>
      <c r="H671" t="s">
        <v>195</v>
      </c>
      <c r="I671" t="s">
        <v>759</v>
      </c>
      <c r="K671">
        <v>27</v>
      </c>
      <c r="L671">
        <v>2</v>
      </c>
      <c r="M671">
        <v>10.132999999999999</v>
      </c>
      <c r="N671" s="35">
        <f t="shared" si="11"/>
        <v>71.054968913451106</v>
      </c>
    </row>
    <row r="672" spans="1:14" x14ac:dyDescent="0.35">
      <c r="A672" t="s">
        <v>225</v>
      </c>
      <c r="B672">
        <v>2019</v>
      </c>
      <c r="C672" s="10">
        <v>43807</v>
      </c>
      <c r="D672" t="s">
        <v>66</v>
      </c>
      <c r="E672" t="s">
        <v>535</v>
      </c>
      <c r="F672">
        <v>1</v>
      </c>
      <c r="G672">
        <v>3</v>
      </c>
      <c r="H672" t="s">
        <v>196</v>
      </c>
      <c r="I672" t="s">
        <v>52</v>
      </c>
      <c r="K672">
        <v>7</v>
      </c>
      <c r="L672">
        <v>1</v>
      </c>
      <c r="M672">
        <v>10.497</v>
      </c>
      <c r="N672" s="35">
        <f t="shared" si="11"/>
        <v>68.591026007430699</v>
      </c>
    </row>
    <row r="673" spans="1:14" x14ac:dyDescent="0.35">
      <c r="A673" t="s">
        <v>225</v>
      </c>
      <c r="B673">
        <v>2019</v>
      </c>
      <c r="C673" s="10">
        <v>43807</v>
      </c>
      <c r="D673" t="s">
        <v>66</v>
      </c>
      <c r="E673" t="s">
        <v>535</v>
      </c>
      <c r="F673">
        <v>1</v>
      </c>
      <c r="G673">
        <v>3</v>
      </c>
      <c r="H673" t="s">
        <v>57</v>
      </c>
      <c r="I673" t="s">
        <v>58</v>
      </c>
      <c r="K673">
        <v>26</v>
      </c>
      <c r="L673">
        <v>2</v>
      </c>
      <c r="M673">
        <v>10.52</v>
      </c>
      <c r="N673" s="35">
        <f t="shared" si="11"/>
        <v>68.441064638783274</v>
      </c>
    </row>
    <row r="674" spans="1:14" x14ac:dyDescent="0.35">
      <c r="A674" t="s">
        <v>225</v>
      </c>
      <c r="B674">
        <v>2019</v>
      </c>
      <c r="C674" s="10">
        <v>43807</v>
      </c>
      <c r="D674" t="s">
        <v>66</v>
      </c>
      <c r="E674" t="s">
        <v>535</v>
      </c>
      <c r="F674">
        <v>1</v>
      </c>
      <c r="G674">
        <v>4</v>
      </c>
      <c r="H674" t="s">
        <v>755</v>
      </c>
      <c r="I674" t="s">
        <v>109</v>
      </c>
      <c r="K674">
        <v>9</v>
      </c>
      <c r="L674">
        <v>1</v>
      </c>
      <c r="M674">
        <v>10.927</v>
      </c>
      <c r="N674" s="35">
        <f t="shared" ref="N674:N737" si="12">IF(M674="REL","REL",3.6*200/M674)</f>
        <v>65.891827583051153</v>
      </c>
    </row>
    <row r="675" spans="1:14" x14ac:dyDescent="0.35">
      <c r="A675" t="s">
        <v>225</v>
      </c>
      <c r="B675">
        <v>2019</v>
      </c>
      <c r="C675" s="10">
        <v>43807</v>
      </c>
      <c r="D675" t="s">
        <v>66</v>
      </c>
      <c r="E675" t="s">
        <v>535</v>
      </c>
      <c r="F675">
        <v>1</v>
      </c>
      <c r="G675">
        <v>4</v>
      </c>
      <c r="H675" t="s">
        <v>59</v>
      </c>
      <c r="I675" t="s">
        <v>37</v>
      </c>
      <c r="K675">
        <v>25</v>
      </c>
      <c r="L675">
        <v>2</v>
      </c>
      <c r="M675">
        <v>10.929</v>
      </c>
      <c r="N675" s="35">
        <f t="shared" si="12"/>
        <v>65.879769420807023</v>
      </c>
    </row>
    <row r="676" spans="1:14" x14ac:dyDescent="0.35">
      <c r="A676" t="s">
        <v>225</v>
      </c>
      <c r="B676">
        <v>2019</v>
      </c>
      <c r="C676" s="10">
        <v>43807</v>
      </c>
      <c r="D676" t="s">
        <v>66</v>
      </c>
      <c r="E676" t="s">
        <v>535</v>
      </c>
      <c r="F676">
        <v>1</v>
      </c>
      <c r="G676">
        <v>5</v>
      </c>
      <c r="H676" t="s">
        <v>128</v>
      </c>
      <c r="I676" t="s">
        <v>104</v>
      </c>
      <c r="K676">
        <v>8</v>
      </c>
      <c r="L676">
        <v>1</v>
      </c>
      <c r="M676">
        <v>10.433</v>
      </c>
      <c r="N676" s="35">
        <f t="shared" si="12"/>
        <v>69.011789514041979</v>
      </c>
    </row>
    <row r="677" spans="1:14" x14ac:dyDescent="0.35">
      <c r="A677" t="s">
        <v>225</v>
      </c>
      <c r="B677">
        <v>2019</v>
      </c>
      <c r="C677" s="10">
        <v>43807</v>
      </c>
      <c r="D677" t="s">
        <v>66</v>
      </c>
      <c r="E677" t="s">
        <v>535</v>
      </c>
      <c r="F677">
        <v>1</v>
      </c>
      <c r="G677">
        <v>5</v>
      </c>
      <c r="H677" t="s">
        <v>232</v>
      </c>
      <c r="I677" t="s">
        <v>212</v>
      </c>
      <c r="K677">
        <v>24</v>
      </c>
      <c r="L677">
        <v>2</v>
      </c>
      <c r="M677">
        <v>10.456999999999899</v>
      </c>
      <c r="N677" s="35">
        <f t="shared" si="12"/>
        <v>68.853399636607719</v>
      </c>
    </row>
    <row r="678" spans="1:14" x14ac:dyDescent="0.35">
      <c r="A678" t="s">
        <v>225</v>
      </c>
      <c r="B678">
        <v>2019</v>
      </c>
      <c r="C678" s="10">
        <v>43807</v>
      </c>
      <c r="D678" t="s">
        <v>66</v>
      </c>
      <c r="E678" t="s">
        <v>535</v>
      </c>
      <c r="F678">
        <v>1</v>
      </c>
      <c r="G678">
        <v>6</v>
      </c>
      <c r="H678" t="s">
        <v>239</v>
      </c>
      <c r="I678" t="s">
        <v>198</v>
      </c>
      <c r="K678">
        <v>10</v>
      </c>
      <c r="L678">
        <v>1</v>
      </c>
      <c r="M678">
        <v>10.622999999999999</v>
      </c>
      <c r="N678" s="35">
        <f t="shared" si="12"/>
        <v>67.777463993222256</v>
      </c>
    </row>
    <row r="679" spans="1:14" x14ac:dyDescent="0.35">
      <c r="A679" t="s">
        <v>225</v>
      </c>
      <c r="B679">
        <v>2019</v>
      </c>
      <c r="C679" s="10">
        <v>43807</v>
      </c>
      <c r="D679" t="s">
        <v>66</v>
      </c>
      <c r="E679" t="s">
        <v>535</v>
      </c>
      <c r="F679">
        <v>1</v>
      </c>
      <c r="G679">
        <v>6</v>
      </c>
      <c r="H679" t="s">
        <v>105</v>
      </c>
      <c r="I679" t="s">
        <v>39</v>
      </c>
      <c r="K679">
        <v>23</v>
      </c>
      <c r="L679">
        <v>2</v>
      </c>
      <c r="M679">
        <v>10.706999999999899</v>
      </c>
      <c r="N679" s="35">
        <f t="shared" si="12"/>
        <v>67.245727094424836</v>
      </c>
    </row>
    <row r="680" spans="1:14" x14ac:dyDescent="0.35">
      <c r="A680" t="s">
        <v>225</v>
      </c>
      <c r="B680">
        <v>2019</v>
      </c>
      <c r="C680" s="10">
        <v>43807</v>
      </c>
      <c r="D680" t="s">
        <v>66</v>
      </c>
      <c r="E680" t="s">
        <v>535</v>
      </c>
      <c r="F680">
        <v>1</v>
      </c>
      <c r="G680">
        <v>7</v>
      </c>
      <c r="H680" t="s">
        <v>955</v>
      </c>
      <c r="I680" t="s">
        <v>35</v>
      </c>
      <c r="K680">
        <v>11</v>
      </c>
      <c r="L680">
        <v>1</v>
      </c>
      <c r="M680">
        <v>10.212999999999999</v>
      </c>
      <c r="N680" s="35">
        <f t="shared" si="12"/>
        <v>70.498384412023896</v>
      </c>
    </row>
    <row r="681" spans="1:14" x14ac:dyDescent="0.35">
      <c r="A681" t="s">
        <v>225</v>
      </c>
      <c r="B681">
        <v>2019</v>
      </c>
      <c r="C681" s="10">
        <v>43807</v>
      </c>
      <c r="D681" t="s">
        <v>66</v>
      </c>
      <c r="E681" t="s">
        <v>535</v>
      </c>
      <c r="F681">
        <v>1</v>
      </c>
      <c r="G681">
        <v>7</v>
      </c>
      <c r="H681" t="s">
        <v>213</v>
      </c>
      <c r="I681" t="s">
        <v>42</v>
      </c>
      <c r="K681">
        <v>22</v>
      </c>
      <c r="L681">
        <v>2</v>
      </c>
      <c r="M681">
        <v>10.2869999999999</v>
      </c>
      <c r="N681" s="35">
        <f t="shared" si="12"/>
        <v>69.991251093613982</v>
      </c>
    </row>
    <row r="682" spans="1:14" x14ac:dyDescent="0.35">
      <c r="A682" t="s">
        <v>225</v>
      </c>
      <c r="B682">
        <v>2019</v>
      </c>
      <c r="C682" s="10">
        <v>43807</v>
      </c>
      <c r="D682" t="s">
        <v>66</v>
      </c>
      <c r="E682" t="s">
        <v>535</v>
      </c>
      <c r="F682">
        <v>1</v>
      </c>
      <c r="G682">
        <v>8</v>
      </c>
      <c r="H682" t="s">
        <v>106</v>
      </c>
      <c r="I682" t="s">
        <v>102</v>
      </c>
      <c r="K682">
        <v>12</v>
      </c>
      <c r="L682">
        <v>1</v>
      </c>
      <c r="M682">
        <v>10.278</v>
      </c>
      <c r="N682" s="35">
        <f t="shared" si="12"/>
        <v>70.052539404553414</v>
      </c>
    </row>
    <row r="683" spans="1:14" x14ac:dyDescent="0.35">
      <c r="A683" t="s">
        <v>225</v>
      </c>
      <c r="B683">
        <v>2019</v>
      </c>
      <c r="C683" s="10">
        <v>43807</v>
      </c>
      <c r="D683" t="s">
        <v>66</v>
      </c>
      <c r="E683" t="s">
        <v>535</v>
      </c>
      <c r="F683">
        <v>1</v>
      </c>
      <c r="G683">
        <v>8</v>
      </c>
      <c r="H683" t="s">
        <v>96</v>
      </c>
      <c r="I683" t="s">
        <v>27</v>
      </c>
      <c r="K683">
        <v>21</v>
      </c>
      <c r="L683">
        <v>2</v>
      </c>
      <c r="M683">
        <v>10.278</v>
      </c>
      <c r="N683" s="35">
        <f t="shared" si="12"/>
        <v>70.052539404553414</v>
      </c>
    </row>
    <row r="684" spans="1:14" x14ac:dyDescent="0.35">
      <c r="A684" t="s">
        <v>225</v>
      </c>
      <c r="B684">
        <v>2019</v>
      </c>
      <c r="C684" s="10">
        <v>43807</v>
      </c>
      <c r="D684" t="s">
        <v>66</v>
      </c>
      <c r="E684" t="s">
        <v>535</v>
      </c>
      <c r="F684">
        <v>1</v>
      </c>
      <c r="G684">
        <v>9</v>
      </c>
      <c r="H684" t="s">
        <v>100</v>
      </c>
      <c r="I684" t="s">
        <v>44</v>
      </c>
      <c r="K684">
        <v>13</v>
      </c>
      <c r="L684">
        <v>1</v>
      </c>
      <c r="M684">
        <v>10.327999999999999</v>
      </c>
      <c r="N684" s="35">
        <f t="shared" si="12"/>
        <v>69.713400464756006</v>
      </c>
    </row>
    <row r="685" spans="1:14" x14ac:dyDescent="0.35">
      <c r="A685" t="s">
        <v>225</v>
      </c>
      <c r="B685">
        <v>2019</v>
      </c>
      <c r="C685" s="10">
        <v>43807</v>
      </c>
      <c r="D685" t="s">
        <v>66</v>
      </c>
      <c r="E685" t="s">
        <v>535</v>
      </c>
      <c r="F685">
        <v>1</v>
      </c>
      <c r="G685">
        <v>9</v>
      </c>
      <c r="H685" t="s">
        <v>215</v>
      </c>
      <c r="I685" t="s">
        <v>216</v>
      </c>
      <c r="K685">
        <v>20</v>
      </c>
      <c r="L685">
        <v>2</v>
      </c>
      <c r="M685">
        <v>10.427</v>
      </c>
      <c r="N685" s="35">
        <f t="shared" si="12"/>
        <v>69.051500911096198</v>
      </c>
    </row>
    <row r="686" spans="1:14" x14ac:dyDescent="0.35">
      <c r="A686" t="s">
        <v>225</v>
      </c>
      <c r="B686">
        <v>2019</v>
      </c>
      <c r="C686" s="10">
        <v>43807</v>
      </c>
      <c r="D686" t="s">
        <v>66</v>
      </c>
      <c r="E686" t="s">
        <v>535</v>
      </c>
      <c r="F686">
        <v>1</v>
      </c>
      <c r="G686">
        <v>10</v>
      </c>
      <c r="H686" t="s">
        <v>1009</v>
      </c>
      <c r="I686" t="s">
        <v>37</v>
      </c>
      <c r="K686">
        <v>14</v>
      </c>
      <c r="L686">
        <v>1</v>
      </c>
      <c r="M686">
        <v>10.343999999999999</v>
      </c>
      <c r="N686" s="35">
        <f t="shared" si="12"/>
        <v>69.60556844547564</v>
      </c>
    </row>
    <row r="687" spans="1:14" x14ac:dyDescent="0.35">
      <c r="A687" t="s">
        <v>225</v>
      </c>
      <c r="B687">
        <v>2019</v>
      </c>
      <c r="C687" s="10">
        <v>43807</v>
      </c>
      <c r="D687" t="s">
        <v>66</v>
      </c>
      <c r="E687" t="s">
        <v>535</v>
      </c>
      <c r="F687">
        <v>1</v>
      </c>
      <c r="G687">
        <v>10</v>
      </c>
      <c r="H687" t="s">
        <v>50</v>
      </c>
      <c r="I687" t="s">
        <v>44</v>
      </c>
      <c r="K687">
        <v>19</v>
      </c>
      <c r="L687">
        <v>2</v>
      </c>
      <c r="M687">
        <v>10.363</v>
      </c>
      <c r="N687" s="35">
        <f t="shared" si="12"/>
        <v>69.477950400463186</v>
      </c>
    </row>
    <row r="688" spans="1:14" x14ac:dyDescent="0.35">
      <c r="A688" t="s">
        <v>225</v>
      </c>
      <c r="B688">
        <v>2019</v>
      </c>
      <c r="C688" s="10">
        <v>43807</v>
      </c>
      <c r="D688" t="s">
        <v>66</v>
      </c>
      <c r="E688" t="s">
        <v>535</v>
      </c>
      <c r="F688">
        <v>1</v>
      </c>
      <c r="G688">
        <v>11</v>
      </c>
      <c r="H688" t="s">
        <v>800</v>
      </c>
      <c r="I688" t="s">
        <v>198</v>
      </c>
      <c r="K688">
        <v>15</v>
      </c>
      <c r="L688">
        <v>1</v>
      </c>
      <c r="M688">
        <v>10.098000000000001</v>
      </c>
      <c r="N688" s="35">
        <f t="shared" si="12"/>
        <v>71.301247771836003</v>
      </c>
    </row>
    <row r="689" spans="1:14" x14ac:dyDescent="0.35">
      <c r="A689" t="s">
        <v>225</v>
      </c>
      <c r="B689">
        <v>2019</v>
      </c>
      <c r="C689" s="10">
        <v>43807</v>
      </c>
      <c r="D689" t="s">
        <v>66</v>
      </c>
      <c r="E689" t="s">
        <v>535</v>
      </c>
      <c r="F689">
        <v>1</v>
      </c>
      <c r="G689">
        <v>11</v>
      </c>
      <c r="H689" t="s">
        <v>93</v>
      </c>
      <c r="I689" t="s">
        <v>941</v>
      </c>
      <c r="K689">
        <v>18</v>
      </c>
      <c r="L689">
        <v>2</v>
      </c>
      <c r="M689">
        <v>10.272</v>
      </c>
      <c r="N689" s="35">
        <f t="shared" si="12"/>
        <v>70.09345794392523</v>
      </c>
    </row>
    <row r="690" spans="1:14" x14ac:dyDescent="0.35">
      <c r="A690" t="s">
        <v>225</v>
      </c>
      <c r="B690">
        <v>2019</v>
      </c>
      <c r="C690" s="10">
        <v>43807</v>
      </c>
      <c r="D690" t="s">
        <v>66</v>
      </c>
      <c r="E690" t="s">
        <v>535</v>
      </c>
      <c r="F690">
        <v>1</v>
      </c>
      <c r="G690">
        <v>12</v>
      </c>
      <c r="H690" t="s">
        <v>183</v>
      </c>
      <c r="I690" t="s">
        <v>33</v>
      </c>
      <c r="K690">
        <v>16</v>
      </c>
      <c r="L690">
        <v>1</v>
      </c>
      <c r="M690">
        <v>10.512</v>
      </c>
      <c r="N690" s="35">
        <f t="shared" si="12"/>
        <v>68.493150684931507</v>
      </c>
    </row>
    <row r="691" spans="1:14" x14ac:dyDescent="0.35">
      <c r="A691" t="s">
        <v>225</v>
      </c>
      <c r="B691">
        <v>2019</v>
      </c>
      <c r="C691" s="10">
        <v>43807</v>
      </c>
      <c r="D691" t="s">
        <v>66</v>
      </c>
      <c r="E691" t="s">
        <v>535</v>
      </c>
      <c r="F691">
        <v>1</v>
      </c>
      <c r="G691">
        <v>12</v>
      </c>
      <c r="H691" t="s">
        <v>816</v>
      </c>
      <c r="I691" t="s">
        <v>42</v>
      </c>
      <c r="K691">
        <v>17</v>
      </c>
      <c r="L691">
        <v>2</v>
      </c>
      <c r="M691">
        <v>10.528</v>
      </c>
      <c r="N691" s="35">
        <f t="shared" si="12"/>
        <v>68.389057750759875</v>
      </c>
    </row>
    <row r="692" spans="1:14" x14ac:dyDescent="0.35">
      <c r="A692" t="s">
        <v>225</v>
      </c>
      <c r="B692">
        <v>2019</v>
      </c>
      <c r="C692" s="10">
        <v>43807</v>
      </c>
      <c r="D692" t="s">
        <v>66</v>
      </c>
      <c r="E692" t="s">
        <v>538</v>
      </c>
      <c r="F692">
        <v>1</v>
      </c>
      <c r="G692">
        <v>1</v>
      </c>
      <c r="H692" t="s">
        <v>202</v>
      </c>
      <c r="I692" t="s">
        <v>46</v>
      </c>
      <c r="K692">
        <v>1</v>
      </c>
      <c r="L692">
        <v>1</v>
      </c>
      <c r="M692">
        <v>10.317</v>
      </c>
      <c r="N692" s="35">
        <f t="shared" si="12"/>
        <v>69.787728990985755</v>
      </c>
    </row>
    <row r="693" spans="1:14" x14ac:dyDescent="0.35">
      <c r="A693" t="s">
        <v>225</v>
      </c>
      <c r="B693">
        <v>2019</v>
      </c>
      <c r="C693" s="10">
        <v>43807</v>
      </c>
      <c r="D693" t="s">
        <v>66</v>
      </c>
      <c r="E693" t="s">
        <v>538</v>
      </c>
      <c r="F693">
        <v>1</v>
      </c>
      <c r="G693">
        <v>1</v>
      </c>
      <c r="H693" t="s">
        <v>183</v>
      </c>
      <c r="I693" t="s">
        <v>33</v>
      </c>
      <c r="K693">
        <v>16</v>
      </c>
      <c r="L693">
        <v>2</v>
      </c>
      <c r="M693">
        <v>10.417999999999999</v>
      </c>
      <c r="N693" s="35">
        <f t="shared" si="12"/>
        <v>69.111153772317152</v>
      </c>
    </row>
    <row r="694" spans="1:14" x14ac:dyDescent="0.35">
      <c r="A694" t="s">
        <v>225</v>
      </c>
      <c r="B694">
        <v>2019</v>
      </c>
      <c r="C694" s="10">
        <v>43807</v>
      </c>
      <c r="D694" t="s">
        <v>66</v>
      </c>
      <c r="E694" t="s">
        <v>538</v>
      </c>
      <c r="F694">
        <v>1</v>
      </c>
      <c r="G694">
        <v>2</v>
      </c>
      <c r="H694" t="s">
        <v>257</v>
      </c>
      <c r="I694" t="s">
        <v>31</v>
      </c>
      <c r="K694">
        <v>2</v>
      </c>
      <c r="L694">
        <v>1</v>
      </c>
      <c r="M694">
        <v>10.125</v>
      </c>
      <c r="N694" s="35">
        <f t="shared" si="12"/>
        <v>71.111111111111114</v>
      </c>
    </row>
    <row r="695" spans="1:14" x14ac:dyDescent="0.35">
      <c r="A695" t="s">
        <v>225</v>
      </c>
      <c r="B695">
        <v>2019</v>
      </c>
      <c r="C695" s="10">
        <v>43807</v>
      </c>
      <c r="D695" t="s">
        <v>66</v>
      </c>
      <c r="E695" t="s">
        <v>538</v>
      </c>
      <c r="F695">
        <v>1</v>
      </c>
      <c r="G695">
        <v>2</v>
      </c>
      <c r="H695" t="s">
        <v>800</v>
      </c>
      <c r="I695" t="s">
        <v>198</v>
      </c>
      <c r="K695">
        <v>15</v>
      </c>
      <c r="L695">
        <v>2</v>
      </c>
      <c r="M695">
        <v>10.207000000000001</v>
      </c>
      <c r="N695" s="35">
        <f t="shared" si="12"/>
        <v>70.539825609875564</v>
      </c>
    </row>
    <row r="696" spans="1:14" x14ac:dyDescent="0.35">
      <c r="A696" t="s">
        <v>225</v>
      </c>
      <c r="B696">
        <v>2019</v>
      </c>
      <c r="C696" s="10">
        <v>43807</v>
      </c>
      <c r="D696" t="s">
        <v>66</v>
      </c>
      <c r="E696" t="s">
        <v>538</v>
      </c>
      <c r="F696">
        <v>1</v>
      </c>
      <c r="G696">
        <v>3</v>
      </c>
      <c r="H696" t="s">
        <v>242</v>
      </c>
      <c r="I696" t="s">
        <v>102</v>
      </c>
      <c r="K696">
        <v>4</v>
      </c>
      <c r="L696">
        <v>1</v>
      </c>
      <c r="M696">
        <v>10.180999999999999</v>
      </c>
      <c r="N696" s="35">
        <f t="shared" si="12"/>
        <v>70.719968568902857</v>
      </c>
    </row>
    <row r="697" spans="1:14" x14ac:dyDescent="0.35">
      <c r="A697" t="s">
        <v>225</v>
      </c>
      <c r="B697">
        <v>2019</v>
      </c>
      <c r="C697" s="10">
        <v>43807</v>
      </c>
      <c r="D697" t="s">
        <v>66</v>
      </c>
      <c r="E697" t="s">
        <v>538</v>
      </c>
      <c r="F697">
        <v>1</v>
      </c>
      <c r="G697">
        <v>3</v>
      </c>
      <c r="H697" t="s">
        <v>1009</v>
      </c>
      <c r="I697" t="s">
        <v>37</v>
      </c>
      <c r="K697">
        <v>14</v>
      </c>
      <c r="L697">
        <v>2</v>
      </c>
      <c r="M697">
        <v>10.507</v>
      </c>
      <c r="N697" s="35">
        <f t="shared" si="12"/>
        <v>68.525744741600846</v>
      </c>
    </row>
    <row r="698" spans="1:14" x14ac:dyDescent="0.35">
      <c r="A698" t="s">
        <v>225</v>
      </c>
      <c r="B698">
        <v>2019</v>
      </c>
      <c r="C698" s="10">
        <v>43807</v>
      </c>
      <c r="D698" t="s">
        <v>66</v>
      </c>
      <c r="E698" t="s">
        <v>538</v>
      </c>
      <c r="F698">
        <v>1</v>
      </c>
      <c r="G698">
        <v>4</v>
      </c>
      <c r="H698" t="s">
        <v>193</v>
      </c>
      <c r="I698" t="s">
        <v>31</v>
      </c>
      <c r="K698">
        <v>3</v>
      </c>
      <c r="L698">
        <v>1</v>
      </c>
      <c r="M698">
        <v>10.199</v>
      </c>
      <c r="N698" s="35">
        <f t="shared" si="12"/>
        <v>70.595156387881161</v>
      </c>
    </row>
    <row r="699" spans="1:14" x14ac:dyDescent="0.35">
      <c r="A699" t="s">
        <v>225</v>
      </c>
      <c r="B699">
        <v>2019</v>
      </c>
      <c r="C699" s="10">
        <v>43807</v>
      </c>
      <c r="D699" t="s">
        <v>66</v>
      </c>
      <c r="E699" t="s">
        <v>538</v>
      </c>
      <c r="F699">
        <v>1</v>
      </c>
      <c r="G699">
        <v>4</v>
      </c>
      <c r="H699" t="s">
        <v>100</v>
      </c>
      <c r="I699" t="s">
        <v>44</v>
      </c>
      <c r="K699">
        <v>13</v>
      </c>
      <c r="L699">
        <v>2</v>
      </c>
      <c r="M699">
        <v>10.304</v>
      </c>
      <c r="N699" s="35">
        <f t="shared" si="12"/>
        <v>69.875776397515523</v>
      </c>
    </row>
    <row r="700" spans="1:14" x14ac:dyDescent="0.35">
      <c r="A700" t="s">
        <v>225</v>
      </c>
      <c r="B700">
        <v>2019</v>
      </c>
      <c r="C700" s="10">
        <v>43807</v>
      </c>
      <c r="D700" t="s">
        <v>66</v>
      </c>
      <c r="E700" t="s">
        <v>538</v>
      </c>
      <c r="F700">
        <v>1</v>
      </c>
      <c r="G700">
        <v>5</v>
      </c>
      <c r="H700" t="s">
        <v>756</v>
      </c>
      <c r="I700" t="s">
        <v>82</v>
      </c>
      <c r="K700">
        <v>5</v>
      </c>
      <c r="L700">
        <v>1</v>
      </c>
      <c r="M700">
        <v>10.523999999999999</v>
      </c>
      <c r="N700" s="35">
        <f t="shared" si="12"/>
        <v>68.415051311288494</v>
      </c>
    </row>
    <row r="701" spans="1:14" x14ac:dyDescent="0.35">
      <c r="A701" t="s">
        <v>225</v>
      </c>
      <c r="B701">
        <v>2019</v>
      </c>
      <c r="C701" s="10">
        <v>43807</v>
      </c>
      <c r="D701" t="s">
        <v>66</v>
      </c>
      <c r="E701" t="s">
        <v>538</v>
      </c>
      <c r="F701">
        <v>1</v>
      </c>
      <c r="G701">
        <v>5</v>
      </c>
      <c r="H701" t="s">
        <v>106</v>
      </c>
      <c r="I701" t="s">
        <v>102</v>
      </c>
      <c r="K701">
        <v>12</v>
      </c>
      <c r="L701">
        <v>2</v>
      </c>
      <c r="M701">
        <v>10.54</v>
      </c>
      <c r="N701" s="35">
        <f t="shared" si="12"/>
        <v>68.311195445920305</v>
      </c>
    </row>
    <row r="702" spans="1:14" x14ac:dyDescent="0.35">
      <c r="A702" t="s">
        <v>225</v>
      </c>
      <c r="B702">
        <v>2019</v>
      </c>
      <c r="C702" s="10">
        <v>43807</v>
      </c>
      <c r="D702" t="s">
        <v>66</v>
      </c>
      <c r="E702" t="s">
        <v>538</v>
      </c>
      <c r="F702">
        <v>1</v>
      </c>
      <c r="G702">
        <v>6</v>
      </c>
      <c r="H702" t="s">
        <v>129</v>
      </c>
      <c r="I702" t="s">
        <v>35</v>
      </c>
      <c r="K702">
        <v>6</v>
      </c>
      <c r="L702">
        <v>1</v>
      </c>
      <c r="M702">
        <v>10.109</v>
      </c>
      <c r="N702" s="35">
        <f t="shared" si="12"/>
        <v>71.223662083292112</v>
      </c>
    </row>
    <row r="703" spans="1:14" x14ac:dyDescent="0.35">
      <c r="A703" t="s">
        <v>225</v>
      </c>
      <c r="B703">
        <v>2019</v>
      </c>
      <c r="C703" s="10">
        <v>43807</v>
      </c>
      <c r="D703" t="s">
        <v>66</v>
      </c>
      <c r="E703" t="s">
        <v>538</v>
      </c>
      <c r="F703">
        <v>1</v>
      </c>
      <c r="G703">
        <v>6</v>
      </c>
      <c r="H703" t="s">
        <v>955</v>
      </c>
      <c r="I703" t="s">
        <v>35</v>
      </c>
      <c r="K703">
        <v>11</v>
      </c>
      <c r="L703">
        <v>2</v>
      </c>
      <c r="M703">
        <v>10.6</v>
      </c>
      <c r="N703" s="35">
        <f t="shared" si="12"/>
        <v>67.924528301886795</v>
      </c>
    </row>
    <row r="704" spans="1:14" x14ac:dyDescent="0.35">
      <c r="A704" t="s">
        <v>225</v>
      </c>
      <c r="B704">
        <v>2019</v>
      </c>
      <c r="C704" s="10">
        <v>43807</v>
      </c>
      <c r="D704" t="s">
        <v>66</v>
      </c>
      <c r="E704" t="s">
        <v>538</v>
      </c>
      <c r="F704">
        <v>1</v>
      </c>
      <c r="G704">
        <v>7</v>
      </c>
      <c r="H704" t="s">
        <v>196</v>
      </c>
      <c r="I704" t="s">
        <v>52</v>
      </c>
      <c r="K704">
        <v>7</v>
      </c>
      <c r="L704">
        <v>1</v>
      </c>
      <c r="M704">
        <v>10.201000000000001</v>
      </c>
      <c r="N704" s="35">
        <f t="shared" si="12"/>
        <v>70.581315557298296</v>
      </c>
    </row>
    <row r="705" spans="1:14" x14ac:dyDescent="0.35">
      <c r="A705" t="s">
        <v>225</v>
      </c>
      <c r="B705">
        <v>2019</v>
      </c>
      <c r="C705" s="10">
        <v>43807</v>
      </c>
      <c r="D705" t="s">
        <v>66</v>
      </c>
      <c r="E705" t="s">
        <v>538</v>
      </c>
      <c r="F705">
        <v>1</v>
      </c>
      <c r="G705">
        <v>7</v>
      </c>
      <c r="H705" t="s">
        <v>239</v>
      </c>
      <c r="I705" t="s">
        <v>198</v>
      </c>
      <c r="K705">
        <v>10</v>
      </c>
      <c r="L705">
        <v>2</v>
      </c>
      <c r="M705">
        <v>10.28</v>
      </c>
      <c r="N705" s="35">
        <f t="shared" si="12"/>
        <v>70.038910505836583</v>
      </c>
    </row>
    <row r="706" spans="1:14" x14ac:dyDescent="0.35">
      <c r="A706" t="s">
        <v>225</v>
      </c>
      <c r="B706">
        <v>2019</v>
      </c>
      <c r="C706" s="10">
        <v>43807</v>
      </c>
      <c r="D706" t="s">
        <v>66</v>
      </c>
      <c r="E706" t="s">
        <v>538</v>
      </c>
      <c r="F706">
        <v>1</v>
      </c>
      <c r="G706">
        <v>8</v>
      </c>
      <c r="H706" t="s">
        <v>128</v>
      </c>
      <c r="I706" t="s">
        <v>104</v>
      </c>
      <c r="K706">
        <v>8</v>
      </c>
      <c r="L706">
        <v>1</v>
      </c>
      <c r="M706">
        <v>11.066000000000001</v>
      </c>
      <c r="N706" s="35">
        <f t="shared" si="12"/>
        <v>65.064160491595871</v>
      </c>
    </row>
    <row r="707" spans="1:14" x14ac:dyDescent="0.35">
      <c r="A707" t="s">
        <v>225</v>
      </c>
      <c r="B707">
        <v>2019</v>
      </c>
      <c r="C707" s="10">
        <v>43807</v>
      </c>
      <c r="D707" t="s">
        <v>66</v>
      </c>
      <c r="E707" t="s">
        <v>538</v>
      </c>
      <c r="F707">
        <v>1</v>
      </c>
      <c r="G707">
        <v>8</v>
      </c>
      <c r="H707" t="s">
        <v>755</v>
      </c>
      <c r="I707" t="s">
        <v>109</v>
      </c>
      <c r="K707">
        <v>9</v>
      </c>
      <c r="L707">
        <v>2</v>
      </c>
      <c r="M707">
        <v>11.163</v>
      </c>
      <c r="N707" s="35">
        <f t="shared" si="12"/>
        <v>64.498790647675349</v>
      </c>
    </row>
    <row r="708" spans="1:14" x14ac:dyDescent="0.35">
      <c r="A708" t="s">
        <v>225</v>
      </c>
      <c r="B708">
        <v>2019</v>
      </c>
      <c r="C708" s="10">
        <v>43807</v>
      </c>
      <c r="D708" t="s">
        <v>66</v>
      </c>
      <c r="E708" t="s">
        <v>539</v>
      </c>
      <c r="F708">
        <v>1</v>
      </c>
      <c r="G708">
        <v>1</v>
      </c>
      <c r="H708" t="s">
        <v>202</v>
      </c>
      <c r="I708" t="s">
        <v>46</v>
      </c>
      <c r="K708">
        <v>1</v>
      </c>
      <c r="L708">
        <v>1</v>
      </c>
      <c r="M708">
        <v>10.369</v>
      </c>
      <c r="N708" s="35">
        <f t="shared" si="12"/>
        <v>69.437747130870861</v>
      </c>
    </row>
    <row r="709" spans="1:14" x14ac:dyDescent="0.35">
      <c r="A709" t="s">
        <v>225</v>
      </c>
      <c r="B709">
        <v>2019</v>
      </c>
      <c r="C709" s="10">
        <v>43807</v>
      </c>
      <c r="D709" t="s">
        <v>66</v>
      </c>
      <c r="E709" t="s">
        <v>539</v>
      </c>
      <c r="F709">
        <v>1</v>
      </c>
      <c r="G709">
        <v>1</v>
      </c>
      <c r="H709" t="s">
        <v>128</v>
      </c>
      <c r="I709" t="s">
        <v>104</v>
      </c>
      <c r="K709">
        <v>8</v>
      </c>
      <c r="L709">
        <v>2</v>
      </c>
      <c r="M709">
        <v>11.437999999999899</v>
      </c>
      <c r="N709" s="35">
        <f t="shared" si="12"/>
        <v>62.948067844029232</v>
      </c>
    </row>
    <row r="710" spans="1:14" x14ac:dyDescent="0.35">
      <c r="A710" t="s">
        <v>225</v>
      </c>
      <c r="B710">
        <v>2019</v>
      </c>
      <c r="C710" s="10">
        <v>43807</v>
      </c>
      <c r="D710" t="s">
        <v>66</v>
      </c>
      <c r="E710" t="s">
        <v>539</v>
      </c>
      <c r="F710">
        <v>1</v>
      </c>
      <c r="G710">
        <v>2</v>
      </c>
      <c r="H710" t="s">
        <v>257</v>
      </c>
      <c r="I710" t="s">
        <v>31</v>
      </c>
      <c r="K710">
        <v>2</v>
      </c>
      <c r="L710">
        <v>1</v>
      </c>
      <c r="M710">
        <v>10.202</v>
      </c>
      <c r="N710" s="35">
        <f t="shared" si="12"/>
        <v>70.57439717702411</v>
      </c>
    </row>
    <row r="711" spans="1:14" x14ac:dyDescent="0.35">
      <c r="A711" t="s">
        <v>225</v>
      </c>
      <c r="B711">
        <v>2019</v>
      </c>
      <c r="C711" s="10">
        <v>43807</v>
      </c>
      <c r="D711" t="s">
        <v>66</v>
      </c>
      <c r="E711" t="s">
        <v>539</v>
      </c>
      <c r="F711">
        <v>1</v>
      </c>
      <c r="G711">
        <v>2</v>
      </c>
      <c r="H711" t="s">
        <v>196</v>
      </c>
      <c r="I711" t="s">
        <v>52</v>
      </c>
      <c r="K711">
        <v>7</v>
      </c>
      <c r="L711">
        <v>2</v>
      </c>
      <c r="M711">
        <v>10.231</v>
      </c>
      <c r="N711" s="35">
        <f t="shared" si="12"/>
        <v>70.374352458215228</v>
      </c>
    </row>
    <row r="712" spans="1:14" x14ac:dyDescent="0.35">
      <c r="A712" t="s">
        <v>225</v>
      </c>
      <c r="B712">
        <v>2019</v>
      </c>
      <c r="C712" s="10">
        <v>43807</v>
      </c>
      <c r="D712" t="s">
        <v>66</v>
      </c>
      <c r="E712" t="s">
        <v>539</v>
      </c>
      <c r="F712">
        <v>1</v>
      </c>
      <c r="G712">
        <v>3</v>
      </c>
      <c r="H712" t="s">
        <v>242</v>
      </c>
      <c r="I712" t="s">
        <v>102</v>
      </c>
      <c r="K712">
        <v>4</v>
      </c>
      <c r="L712">
        <v>1</v>
      </c>
      <c r="M712">
        <v>10.045</v>
      </c>
      <c r="N712" s="35">
        <f t="shared" si="12"/>
        <v>71.677451468392235</v>
      </c>
    </row>
    <row r="713" spans="1:14" x14ac:dyDescent="0.35">
      <c r="A713" t="s">
        <v>225</v>
      </c>
      <c r="B713">
        <v>2019</v>
      </c>
      <c r="C713" s="10">
        <v>43807</v>
      </c>
      <c r="D713" t="s">
        <v>66</v>
      </c>
      <c r="E713" t="s">
        <v>539</v>
      </c>
      <c r="F713">
        <v>1</v>
      </c>
      <c r="G713">
        <v>3</v>
      </c>
      <c r="H713" t="s">
        <v>129</v>
      </c>
      <c r="I713" t="s">
        <v>35</v>
      </c>
      <c r="K713">
        <v>6</v>
      </c>
      <c r="L713">
        <v>2</v>
      </c>
      <c r="M713">
        <v>11.157999999999999</v>
      </c>
      <c r="N713" s="35">
        <f t="shared" si="12"/>
        <v>64.527693134970434</v>
      </c>
    </row>
    <row r="714" spans="1:14" x14ac:dyDescent="0.35">
      <c r="A714" t="s">
        <v>225</v>
      </c>
      <c r="B714">
        <v>2019</v>
      </c>
      <c r="C714" s="10">
        <v>43807</v>
      </c>
      <c r="D714" t="s">
        <v>66</v>
      </c>
      <c r="E714" t="s">
        <v>539</v>
      </c>
      <c r="F714">
        <v>1</v>
      </c>
      <c r="G714">
        <v>4</v>
      </c>
      <c r="H714" t="s">
        <v>193</v>
      </c>
      <c r="I714" t="s">
        <v>31</v>
      </c>
      <c r="K714">
        <v>3</v>
      </c>
      <c r="L714">
        <v>1</v>
      </c>
      <c r="M714">
        <v>10.154</v>
      </c>
      <c r="N714" s="35">
        <f t="shared" si="12"/>
        <v>70.908016545203864</v>
      </c>
    </row>
    <row r="715" spans="1:14" x14ac:dyDescent="0.35">
      <c r="A715" t="s">
        <v>225</v>
      </c>
      <c r="B715">
        <v>2019</v>
      </c>
      <c r="C715" s="10">
        <v>43807</v>
      </c>
      <c r="D715" t="s">
        <v>66</v>
      </c>
      <c r="E715" t="s">
        <v>539</v>
      </c>
      <c r="F715">
        <v>1</v>
      </c>
      <c r="G715">
        <v>4</v>
      </c>
      <c r="H715" t="s">
        <v>756</v>
      </c>
      <c r="I715" t="s">
        <v>82</v>
      </c>
      <c r="K715">
        <v>5</v>
      </c>
      <c r="L715">
        <v>2</v>
      </c>
      <c r="M715">
        <v>10.241</v>
      </c>
      <c r="N715" s="35">
        <f t="shared" si="12"/>
        <v>70.305634215408659</v>
      </c>
    </row>
    <row r="716" spans="1:14" x14ac:dyDescent="0.35">
      <c r="A716" t="s">
        <v>225</v>
      </c>
      <c r="B716">
        <v>2019</v>
      </c>
      <c r="C716" s="10">
        <v>43807</v>
      </c>
      <c r="D716" t="s">
        <v>66</v>
      </c>
      <c r="E716" t="s">
        <v>539</v>
      </c>
      <c r="F716">
        <v>2</v>
      </c>
      <c r="G716">
        <v>1</v>
      </c>
      <c r="H716" t="s">
        <v>202</v>
      </c>
      <c r="I716" t="s">
        <v>46</v>
      </c>
      <c r="K716">
        <v>1</v>
      </c>
      <c r="L716">
        <v>1</v>
      </c>
      <c r="M716">
        <v>10.222</v>
      </c>
      <c r="N716" s="35">
        <f t="shared" si="12"/>
        <v>70.43631383290942</v>
      </c>
    </row>
    <row r="717" spans="1:14" x14ac:dyDescent="0.35">
      <c r="A717" t="s">
        <v>225</v>
      </c>
      <c r="B717">
        <v>2019</v>
      </c>
      <c r="C717" s="10">
        <v>43807</v>
      </c>
      <c r="D717" t="s">
        <v>66</v>
      </c>
      <c r="E717" t="s">
        <v>539</v>
      </c>
      <c r="F717">
        <v>2</v>
      </c>
      <c r="G717">
        <v>1</v>
      </c>
      <c r="H717" t="s">
        <v>128</v>
      </c>
      <c r="I717" t="s">
        <v>104</v>
      </c>
      <c r="K717">
        <v>8</v>
      </c>
      <c r="L717">
        <v>2</v>
      </c>
      <c r="M717">
        <v>10.363</v>
      </c>
      <c r="N717" s="35">
        <f t="shared" si="12"/>
        <v>69.477950400463186</v>
      </c>
    </row>
    <row r="718" spans="1:14" x14ac:dyDescent="0.35">
      <c r="A718" t="s">
        <v>225</v>
      </c>
      <c r="B718">
        <v>2019</v>
      </c>
      <c r="C718" s="10">
        <v>43807</v>
      </c>
      <c r="D718" t="s">
        <v>66</v>
      </c>
      <c r="E718" t="s">
        <v>539</v>
      </c>
      <c r="F718">
        <v>2</v>
      </c>
      <c r="G718">
        <v>2</v>
      </c>
      <c r="H718" t="s">
        <v>257</v>
      </c>
      <c r="I718" t="s">
        <v>31</v>
      </c>
      <c r="K718">
        <v>2</v>
      </c>
      <c r="L718">
        <v>1</v>
      </c>
      <c r="M718">
        <v>10.295</v>
      </c>
      <c r="N718" s="35">
        <f t="shared" si="12"/>
        <v>69.936862554638168</v>
      </c>
    </row>
    <row r="719" spans="1:14" x14ac:dyDescent="0.35">
      <c r="A719" t="s">
        <v>225</v>
      </c>
      <c r="B719">
        <v>2019</v>
      </c>
      <c r="C719" s="10">
        <v>43807</v>
      </c>
      <c r="D719" t="s">
        <v>66</v>
      </c>
      <c r="E719" t="s">
        <v>539</v>
      </c>
      <c r="F719">
        <v>2</v>
      </c>
      <c r="G719">
        <v>2</v>
      </c>
      <c r="H719" t="s">
        <v>196</v>
      </c>
      <c r="I719" t="s">
        <v>52</v>
      </c>
      <c r="K719">
        <v>7</v>
      </c>
      <c r="L719">
        <v>2</v>
      </c>
      <c r="M719">
        <v>10.823</v>
      </c>
      <c r="N719" s="35">
        <f t="shared" si="12"/>
        <v>66.524993070313215</v>
      </c>
    </row>
    <row r="720" spans="1:14" x14ac:dyDescent="0.35">
      <c r="A720" t="s">
        <v>225</v>
      </c>
      <c r="B720">
        <v>2019</v>
      </c>
      <c r="C720" s="10">
        <v>43807</v>
      </c>
      <c r="D720" t="s">
        <v>66</v>
      </c>
      <c r="E720" t="s">
        <v>539</v>
      </c>
      <c r="F720">
        <v>2</v>
      </c>
      <c r="G720">
        <v>3</v>
      </c>
      <c r="H720" t="s">
        <v>242</v>
      </c>
      <c r="I720" t="s">
        <v>102</v>
      </c>
      <c r="K720">
        <v>4</v>
      </c>
      <c r="L720">
        <v>1</v>
      </c>
      <c r="M720">
        <v>10.273</v>
      </c>
      <c r="N720" s="35">
        <f t="shared" si="12"/>
        <v>70.086634868100845</v>
      </c>
    </row>
    <row r="721" spans="1:14" x14ac:dyDescent="0.35">
      <c r="A721" t="s">
        <v>225</v>
      </c>
      <c r="B721">
        <v>2019</v>
      </c>
      <c r="C721" s="10">
        <v>43807</v>
      </c>
      <c r="D721" t="s">
        <v>66</v>
      </c>
      <c r="E721" t="s">
        <v>539</v>
      </c>
      <c r="F721">
        <v>2</v>
      </c>
      <c r="G721">
        <v>3</v>
      </c>
      <c r="H721" t="s">
        <v>129</v>
      </c>
      <c r="I721" t="s">
        <v>35</v>
      </c>
      <c r="K721">
        <v>6</v>
      </c>
      <c r="L721">
        <v>2</v>
      </c>
      <c r="M721">
        <v>10.974</v>
      </c>
      <c r="N721" s="35">
        <f t="shared" si="12"/>
        <v>65.609622744669224</v>
      </c>
    </row>
    <row r="722" spans="1:14" x14ac:dyDescent="0.35">
      <c r="A722" t="s">
        <v>225</v>
      </c>
      <c r="B722">
        <v>2019</v>
      </c>
      <c r="C722" s="10">
        <v>43807</v>
      </c>
      <c r="D722" t="s">
        <v>66</v>
      </c>
      <c r="E722" t="s">
        <v>539</v>
      </c>
      <c r="F722">
        <v>2</v>
      </c>
      <c r="G722">
        <v>4</v>
      </c>
      <c r="H722" t="s">
        <v>193</v>
      </c>
      <c r="I722" t="s">
        <v>31</v>
      </c>
      <c r="K722">
        <v>3</v>
      </c>
      <c r="L722">
        <v>1</v>
      </c>
      <c r="M722">
        <v>10.238</v>
      </c>
      <c r="N722" s="35">
        <f t="shared" si="12"/>
        <v>70.326235592889233</v>
      </c>
    </row>
    <row r="723" spans="1:14" x14ac:dyDescent="0.35">
      <c r="A723" t="s">
        <v>225</v>
      </c>
      <c r="B723">
        <v>2019</v>
      </c>
      <c r="C723" s="10">
        <v>43807</v>
      </c>
      <c r="D723" t="s">
        <v>66</v>
      </c>
      <c r="E723" t="s">
        <v>539</v>
      </c>
      <c r="F723">
        <v>2</v>
      </c>
      <c r="G723">
        <v>4</v>
      </c>
      <c r="H723" t="s">
        <v>756</v>
      </c>
      <c r="I723" t="s">
        <v>82</v>
      </c>
      <c r="K723">
        <v>5</v>
      </c>
      <c r="L723">
        <v>2</v>
      </c>
      <c r="M723">
        <v>10.337999999999999</v>
      </c>
      <c r="N723" s="35">
        <f t="shared" si="12"/>
        <v>69.645966337782937</v>
      </c>
    </row>
    <row r="724" spans="1:14" x14ac:dyDescent="0.35">
      <c r="A724" t="s">
        <v>225</v>
      </c>
      <c r="B724">
        <v>2019</v>
      </c>
      <c r="C724" s="10">
        <v>43807</v>
      </c>
      <c r="D724" t="s">
        <v>66</v>
      </c>
      <c r="E724" t="s">
        <v>540</v>
      </c>
      <c r="F724">
        <v>1</v>
      </c>
      <c r="G724">
        <v>1</v>
      </c>
      <c r="H724" t="s">
        <v>202</v>
      </c>
      <c r="I724" t="s">
        <v>46</v>
      </c>
      <c r="K724">
        <v>1</v>
      </c>
      <c r="L724">
        <v>1</v>
      </c>
      <c r="M724">
        <v>10.159000000000001</v>
      </c>
      <c r="N724" s="35">
        <f t="shared" si="12"/>
        <v>70.873117432818191</v>
      </c>
    </row>
    <row r="725" spans="1:14" x14ac:dyDescent="0.35">
      <c r="A725" t="s">
        <v>225</v>
      </c>
      <c r="B725">
        <v>2019</v>
      </c>
      <c r="C725" s="10">
        <v>43807</v>
      </c>
      <c r="D725" t="s">
        <v>66</v>
      </c>
      <c r="E725" t="s">
        <v>540</v>
      </c>
      <c r="F725">
        <v>1</v>
      </c>
      <c r="G725">
        <v>1</v>
      </c>
      <c r="H725" t="s">
        <v>193</v>
      </c>
      <c r="I725" t="s">
        <v>31</v>
      </c>
      <c r="K725">
        <v>3</v>
      </c>
      <c r="L725">
        <v>2</v>
      </c>
      <c r="M725">
        <v>10.166</v>
      </c>
      <c r="N725" s="35">
        <f t="shared" si="12"/>
        <v>70.824316348613024</v>
      </c>
    </row>
    <row r="726" spans="1:14" x14ac:dyDescent="0.35">
      <c r="A726" t="s">
        <v>225</v>
      </c>
      <c r="B726">
        <v>2019</v>
      </c>
      <c r="C726" s="10">
        <v>43807</v>
      </c>
      <c r="D726" t="s">
        <v>66</v>
      </c>
      <c r="E726" t="s">
        <v>540</v>
      </c>
      <c r="F726">
        <v>1</v>
      </c>
      <c r="G726">
        <v>2</v>
      </c>
      <c r="H726" t="s">
        <v>257</v>
      </c>
      <c r="I726" t="s">
        <v>31</v>
      </c>
      <c r="K726">
        <v>2</v>
      </c>
      <c r="L726">
        <v>1</v>
      </c>
      <c r="M726">
        <v>10.287000000000001</v>
      </c>
      <c r="N726" s="35">
        <f t="shared" si="12"/>
        <v>69.991251093613286</v>
      </c>
    </row>
    <row r="727" spans="1:14" x14ac:dyDescent="0.35">
      <c r="A727" t="s">
        <v>225</v>
      </c>
      <c r="B727">
        <v>2019</v>
      </c>
      <c r="C727" s="10">
        <v>43807</v>
      </c>
      <c r="D727" t="s">
        <v>66</v>
      </c>
      <c r="E727" t="s">
        <v>540</v>
      </c>
      <c r="F727">
        <v>1</v>
      </c>
      <c r="G727">
        <v>2</v>
      </c>
      <c r="H727" t="s">
        <v>242</v>
      </c>
      <c r="I727" t="s">
        <v>102</v>
      </c>
      <c r="K727">
        <v>4</v>
      </c>
      <c r="L727">
        <v>2</v>
      </c>
      <c r="M727">
        <v>10.294</v>
      </c>
      <c r="N727" s="35">
        <f t="shared" si="12"/>
        <v>69.943656498931418</v>
      </c>
    </row>
    <row r="728" spans="1:14" x14ac:dyDescent="0.35">
      <c r="A728" t="s">
        <v>225</v>
      </c>
      <c r="B728">
        <v>2019</v>
      </c>
      <c r="C728" s="10">
        <v>43807</v>
      </c>
      <c r="D728" t="s">
        <v>66</v>
      </c>
      <c r="E728" t="s">
        <v>540</v>
      </c>
      <c r="F728">
        <v>2</v>
      </c>
      <c r="G728">
        <v>1</v>
      </c>
      <c r="H728" t="s">
        <v>202</v>
      </c>
      <c r="I728" t="s">
        <v>46</v>
      </c>
      <c r="K728">
        <v>1</v>
      </c>
      <c r="L728">
        <v>1</v>
      </c>
      <c r="M728">
        <v>9.7479999999999993</v>
      </c>
      <c r="N728" s="35">
        <f t="shared" si="12"/>
        <v>73.861304883052938</v>
      </c>
    </row>
    <row r="729" spans="1:14" x14ac:dyDescent="0.35">
      <c r="A729" t="s">
        <v>225</v>
      </c>
      <c r="B729">
        <v>2019</v>
      </c>
      <c r="C729" s="10">
        <v>43807</v>
      </c>
      <c r="D729" t="s">
        <v>66</v>
      </c>
      <c r="E729" t="s">
        <v>540</v>
      </c>
      <c r="F729">
        <v>2</v>
      </c>
      <c r="G729">
        <v>1</v>
      </c>
      <c r="H729" t="s">
        <v>193</v>
      </c>
      <c r="I729" t="s">
        <v>31</v>
      </c>
      <c r="K729">
        <v>3</v>
      </c>
      <c r="L729">
        <v>2</v>
      </c>
      <c r="M729">
        <v>10.239999999999901</v>
      </c>
      <c r="N729" s="35">
        <f t="shared" si="12"/>
        <v>70.312500000000682</v>
      </c>
    </row>
    <row r="730" spans="1:14" x14ac:dyDescent="0.35">
      <c r="A730" t="s">
        <v>225</v>
      </c>
      <c r="B730">
        <v>2019</v>
      </c>
      <c r="C730" s="10">
        <v>43807</v>
      </c>
      <c r="D730" t="s">
        <v>66</v>
      </c>
      <c r="E730" t="s">
        <v>540</v>
      </c>
      <c r="F730">
        <v>2</v>
      </c>
      <c r="G730">
        <v>2</v>
      </c>
      <c r="H730" t="s">
        <v>257</v>
      </c>
      <c r="I730" t="s">
        <v>31</v>
      </c>
      <c r="K730">
        <v>2</v>
      </c>
      <c r="L730">
        <v>1</v>
      </c>
      <c r="M730">
        <v>10.009</v>
      </c>
      <c r="N730" s="35">
        <f t="shared" si="12"/>
        <v>71.935258267559192</v>
      </c>
    </row>
    <row r="731" spans="1:14" x14ac:dyDescent="0.35">
      <c r="A731" t="s">
        <v>225</v>
      </c>
      <c r="B731">
        <v>2019</v>
      </c>
      <c r="C731" s="10">
        <v>43807</v>
      </c>
      <c r="D731" t="s">
        <v>66</v>
      </c>
      <c r="E731" t="s">
        <v>540</v>
      </c>
      <c r="F731">
        <v>2</v>
      </c>
      <c r="G731">
        <v>2</v>
      </c>
      <c r="H731" t="s">
        <v>242</v>
      </c>
      <c r="I731" t="s">
        <v>102</v>
      </c>
      <c r="K731">
        <v>4</v>
      </c>
      <c r="L731">
        <v>2</v>
      </c>
      <c r="M731">
        <v>10.534000000000001</v>
      </c>
      <c r="N731" s="35">
        <f t="shared" si="12"/>
        <v>68.350104423770645</v>
      </c>
    </row>
    <row r="732" spans="1:14" x14ac:dyDescent="0.35">
      <c r="A732" t="s">
        <v>225</v>
      </c>
      <c r="B732">
        <v>2019</v>
      </c>
      <c r="C732" s="10">
        <v>43807</v>
      </c>
      <c r="D732" t="s">
        <v>66</v>
      </c>
      <c r="E732" t="s">
        <v>64</v>
      </c>
      <c r="F732">
        <v>1</v>
      </c>
      <c r="G732" t="s">
        <v>541</v>
      </c>
      <c r="H732" t="s">
        <v>202</v>
      </c>
      <c r="I732" t="s">
        <v>46</v>
      </c>
      <c r="K732">
        <v>1</v>
      </c>
      <c r="L732">
        <v>1</v>
      </c>
      <c r="M732">
        <v>10.039</v>
      </c>
      <c r="N732" s="35">
        <f t="shared" si="12"/>
        <v>71.720290865624065</v>
      </c>
    </row>
    <row r="733" spans="1:14" x14ac:dyDescent="0.35">
      <c r="A733" t="s">
        <v>225</v>
      </c>
      <c r="B733">
        <v>2019</v>
      </c>
      <c r="C733" s="10">
        <v>43807</v>
      </c>
      <c r="D733" t="s">
        <v>66</v>
      </c>
      <c r="E733" t="s">
        <v>64</v>
      </c>
      <c r="F733">
        <v>1</v>
      </c>
      <c r="G733" t="s">
        <v>541</v>
      </c>
      <c r="H733" t="s">
        <v>257</v>
      </c>
      <c r="I733" t="s">
        <v>31</v>
      </c>
      <c r="K733">
        <v>2</v>
      </c>
      <c r="L733">
        <v>2</v>
      </c>
      <c r="M733">
        <v>10.134</v>
      </c>
      <c r="N733" s="35">
        <f t="shared" si="12"/>
        <v>71.047957371225579</v>
      </c>
    </row>
    <row r="734" spans="1:14" x14ac:dyDescent="0.35">
      <c r="A734" t="s">
        <v>225</v>
      </c>
      <c r="B734">
        <v>2019</v>
      </c>
      <c r="C734" s="10">
        <v>43807</v>
      </c>
      <c r="D734" t="s">
        <v>66</v>
      </c>
      <c r="E734" t="s">
        <v>64</v>
      </c>
      <c r="F734">
        <v>1</v>
      </c>
      <c r="G734" t="s">
        <v>542</v>
      </c>
      <c r="H734" t="s">
        <v>193</v>
      </c>
      <c r="I734" t="s">
        <v>31</v>
      </c>
      <c r="K734">
        <v>3</v>
      </c>
      <c r="L734">
        <v>1</v>
      </c>
      <c r="M734">
        <v>10.068</v>
      </c>
      <c r="N734" s="35">
        <f t="shared" si="12"/>
        <v>71.513706793802143</v>
      </c>
    </row>
    <row r="735" spans="1:14" x14ac:dyDescent="0.35">
      <c r="A735" t="s">
        <v>225</v>
      </c>
      <c r="B735">
        <v>2019</v>
      </c>
      <c r="C735" s="10">
        <v>43807</v>
      </c>
      <c r="D735" t="s">
        <v>66</v>
      </c>
      <c r="E735" t="s">
        <v>64</v>
      </c>
      <c r="F735">
        <v>1</v>
      </c>
      <c r="G735" t="s">
        <v>542</v>
      </c>
      <c r="H735" t="s">
        <v>242</v>
      </c>
      <c r="I735" t="s">
        <v>102</v>
      </c>
      <c r="K735">
        <v>4</v>
      </c>
      <c r="L735">
        <v>2</v>
      </c>
      <c r="M735">
        <v>10.089</v>
      </c>
      <c r="N735" s="35">
        <f t="shared" si="12"/>
        <v>71.364852809991078</v>
      </c>
    </row>
    <row r="736" spans="1:14" x14ac:dyDescent="0.35">
      <c r="A736" t="s">
        <v>225</v>
      </c>
      <c r="B736">
        <v>2019</v>
      </c>
      <c r="C736" s="10">
        <v>43807</v>
      </c>
      <c r="D736" t="s">
        <v>66</v>
      </c>
      <c r="E736" t="s">
        <v>64</v>
      </c>
      <c r="F736">
        <v>2</v>
      </c>
      <c r="G736" t="s">
        <v>541</v>
      </c>
      <c r="H736" t="s">
        <v>202</v>
      </c>
      <c r="I736" t="s">
        <v>46</v>
      </c>
      <c r="K736">
        <v>1</v>
      </c>
      <c r="L736">
        <v>1</v>
      </c>
      <c r="M736">
        <v>10.119999999999999</v>
      </c>
      <c r="N736" s="35">
        <f t="shared" si="12"/>
        <v>71.146245059288546</v>
      </c>
    </row>
    <row r="737" spans="1:14" x14ac:dyDescent="0.35">
      <c r="A737" t="s">
        <v>225</v>
      </c>
      <c r="B737">
        <v>2019</v>
      </c>
      <c r="C737" s="10">
        <v>43807</v>
      </c>
      <c r="D737" t="s">
        <v>66</v>
      </c>
      <c r="E737" t="s">
        <v>64</v>
      </c>
      <c r="F737">
        <v>2</v>
      </c>
      <c r="G737" t="s">
        <v>541</v>
      </c>
      <c r="H737" t="s">
        <v>257</v>
      </c>
      <c r="I737" t="s">
        <v>31</v>
      </c>
      <c r="K737">
        <v>2</v>
      </c>
      <c r="L737">
        <v>2</v>
      </c>
      <c r="M737">
        <v>10.187999999999899</v>
      </c>
      <c r="N737" s="35">
        <f t="shared" si="12"/>
        <v>70.671378091873493</v>
      </c>
    </row>
    <row r="738" spans="1:14" x14ac:dyDescent="0.35">
      <c r="A738" t="s">
        <v>225</v>
      </c>
      <c r="B738">
        <v>2019</v>
      </c>
      <c r="C738" s="10">
        <v>43807</v>
      </c>
      <c r="D738" t="s">
        <v>66</v>
      </c>
      <c r="E738" t="s">
        <v>64</v>
      </c>
      <c r="F738">
        <v>2</v>
      </c>
      <c r="G738" t="s">
        <v>542</v>
      </c>
      <c r="H738" t="s">
        <v>193</v>
      </c>
      <c r="I738" t="s">
        <v>31</v>
      </c>
      <c r="K738">
        <v>3</v>
      </c>
      <c r="L738">
        <v>1</v>
      </c>
      <c r="M738">
        <v>10.37</v>
      </c>
      <c r="N738" s="35">
        <f t="shared" ref="N738:N801" si="13">IF(M738="REL","REL",3.6*200/M738)</f>
        <v>69.431051108968177</v>
      </c>
    </row>
    <row r="739" spans="1:14" x14ac:dyDescent="0.35">
      <c r="A739" t="s">
        <v>225</v>
      </c>
      <c r="B739">
        <v>2019</v>
      </c>
      <c r="C739" s="10">
        <v>43807</v>
      </c>
      <c r="D739" t="s">
        <v>66</v>
      </c>
      <c r="E739" t="s">
        <v>64</v>
      </c>
      <c r="F739">
        <v>2</v>
      </c>
      <c r="G739" t="s">
        <v>542</v>
      </c>
      <c r="H739" t="s">
        <v>242</v>
      </c>
      <c r="I739" t="s">
        <v>102</v>
      </c>
      <c r="K739">
        <v>4</v>
      </c>
      <c r="L739">
        <v>2</v>
      </c>
      <c r="M739">
        <v>10.553999999999901</v>
      </c>
      <c r="N739" s="35">
        <f t="shared" si="13"/>
        <v>68.220579874929584</v>
      </c>
    </row>
    <row r="740" spans="1:14" x14ac:dyDescent="0.35">
      <c r="A740" t="s">
        <v>222</v>
      </c>
      <c r="B740">
        <v>2019</v>
      </c>
      <c r="C740" s="10">
        <v>43814</v>
      </c>
      <c r="D740" t="s">
        <v>66</v>
      </c>
      <c r="E740" t="s">
        <v>535</v>
      </c>
      <c r="F740">
        <v>1</v>
      </c>
      <c r="G740">
        <v>1</v>
      </c>
      <c r="H740" t="s">
        <v>755</v>
      </c>
      <c r="I740" t="s">
        <v>109</v>
      </c>
      <c r="K740">
        <v>4</v>
      </c>
      <c r="L740">
        <v>1</v>
      </c>
      <c r="M740">
        <v>10.303000000000001</v>
      </c>
      <c r="N740" s="35">
        <f t="shared" si="13"/>
        <v>69.882558478113168</v>
      </c>
    </row>
    <row r="741" spans="1:14" x14ac:dyDescent="0.35">
      <c r="A741" t="s">
        <v>222</v>
      </c>
      <c r="B741">
        <v>2019</v>
      </c>
      <c r="C741" s="10">
        <v>43814</v>
      </c>
      <c r="D741" t="s">
        <v>66</v>
      </c>
      <c r="E741" t="s">
        <v>535</v>
      </c>
      <c r="F741">
        <v>1</v>
      </c>
      <c r="G741">
        <v>1</v>
      </c>
      <c r="H741" t="s">
        <v>327</v>
      </c>
      <c r="I741" t="s">
        <v>198</v>
      </c>
      <c r="K741">
        <v>28</v>
      </c>
      <c r="L741">
        <v>2</v>
      </c>
      <c r="M741">
        <v>10.326000000000001</v>
      </c>
      <c r="N741" s="35">
        <f t="shared" si="13"/>
        <v>69.726902963393371</v>
      </c>
    </row>
    <row r="742" spans="1:14" x14ac:dyDescent="0.35">
      <c r="A742" t="s">
        <v>222</v>
      </c>
      <c r="B742">
        <v>2019</v>
      </c>
      <c r="C742" s="10">
        <v>43814</v>
      </c>
      <c r="D742" t="s">
        <v>66</v>
      </c>
      <c r="E742" t="s">
        <v>535</v>
      </c>
      <c r="F742">
        <v>1</v>
      </c>
      <c r="G742">
        <v>2</v>
      </c>
      <c r="H742" t="s">
        <v>242</v>
      </c>
      <c r="I742" t="s">
        <v>102</v>
      </c>
      <c r="K742">
        <v>11</v>
      </c>
      <c r="L742">
        <v>1</v>
      </c>
      <c r="M742">
        <v>10.167999999999999</v>
      </c>
      <c r="N742" s="35">
        <f t="shared" si="13"/>
        <v>70.810385523210073</v>
      </c>
    </row>
    <row r="743" spans="1:14" x14ac:dyDescent="0.35">
      <c r="A743" t="s">
        <v>222</v>
      </c>
      <c r="B743">
        <v>2019</v>
      </c>
      <c r="C743" s="10">
        <v>43814</v>
      </c>
      <c r="D743" t="s">
        <v>66</v>
      </c>
      <c r="E743" t="s">
        <v>535</v>
      </c>
      <c r="F743">
        <v>1</v>
      </c>
      <c r="G743">
        <v>2</v>
      </c>
      <c r="H743" t="s">
        <v>1011</v>
      </c>
      <c r="I743" t="s">
        <v>1012</v>
      </c>
      <c r="K743">
        <v>27</v>
      </c>
      <c r="L743">
        <v>2</v>
      </c>
      <c r="M743">
        <v>10.354999999999899</v>
      </c>
      <c r="N743" s="35">
        <f t="shared" si="13"/>
        <v>69.531627233221343</v>
      </c>
    </row>
    <row r="744" spans="1:14" x14ac:dyDescent="0.35">
      <c r="A744" t="s">
        <v>222</v>
      </c>
      <c r="B744">
        <v>2019</v>
      </c>
      <c r="C744" s="10">
        <v>43814</v>
      </c>
      <c r="D744" t="s">
        <v>66</v>
      </c>
      <c r="E744" t="s">
        <v>535</v>
      </c>
      <c r="F744">
        <v>1</v>
      </c>
      <c r="G744">
        <v>3</v>
      </c>
      <c r="H744" t="s">
        <v>129</v>
      </c>
      <c r="I744" t="s">
        <v>35</v>
      </c>
      <c r="K744">
        <v>2</v>
      </c>
      <c r="L744">
        <v>1</v>
      </c>
      <c r="M744">
        <v>10.319000000000001</v>
      </c>
      <c r="N744" s="35">
        <f t="shared" si="13"/>
        <v>69.774202926640172</v>
      </c>
    </row>
    <row r="745" spans="1:14" x14ac:dyDescent="0.35">
      <c r="A745" t="s">
        <v>222</v>
      </c>
      <c r="B745">
        <v>2019</v>
      </c>
      <c r="C745" s="10">
        <v>43814</v>
      </c>
      <c r="D745" t="s">
        <v>66</v>
      </c>
      <c r="E745" t="s">
        <v>535</v>
      </c>
      <c r="F745">
        <v>1</v>
      </c>
      <c r="G745">
        <v>3</v>
      </c>
      <c r="H745" t="s">
        <v>1010</v>
      </c>
      <c r="I745" t="s">
        <v>154</v>
      </c>
      <c r="K745">
        <v>26</v>
      </c>
      <c r="L745">
        <v>2</v>
      </c>
      <c r="M745">
        <v>10.4</v>
      </c>
      <c r="N745" s="35">
        <f t="shared" si="13"/>
        <v>69.230769230769226</v>
      </c>
    </row>
    <row r="746" spans="1:14" x14ac:dyDescent="0.35">
      <c r="A746" t="s">
        <v>222</v>
      </c>
      <c r="B746">
        <v>2019</v>
      </c>
      <c r="C746" s="10">
        <v>43814</v>
      </c>
      <c r="D746" t="s">
        <v>66</v>
      </c>
      <c r="E746" t="s">
        <v>535</v>
      </c>
      <c r="F746">
        <v>1</v>
      </c>
      <c r="G746">
        <v>4</v>
      </c>
      <c r="H746" t="s">
        <v>57</v>
      </c>
      <c r="I746" t="s">
        <v>58</v>
      </c>
      <c r="K746">
        <v>16</v>
      </c>
      <c r="L746">
        <v>1</v>
      </c>
      <c r="M746">
        <v>10.210000000000001</v>
      </c>
      <c r="N746" s="35">
        <f t="shared" si="13"/>
        <v>70.519098922624877</v>
      </c>
    </row>
    <row r="747" spans="1:14" x14ac:dyDescent="0.35">
      <c r="A747" t="s">
        <v>222</v>
      </c>
      <c r="B747">
        <v>2019</v>
      </c>
      <c r="C747" s="10">
        <v>43814</v>
      </c>
      <c r="D747" t="s">
        <v>66</v>
      </c>
      <c r="E747" t="s">
        <v>535</v>
      </c>
      <c r="F747">
        <v>1</v>
      </c>
      <c r="G747">
        <v>4</v>
      </c>
      <c r="H747" t="s">
        <v>105</v>
      </c>
      <c r="I747" t="s">
        <v>39</v>
      </c>
      <c r="K747">
        <v>17</v>
      </c>
      <c r="L747">
        <v>2</v>
      </c>
      <c r="M747">
        <v>10.236000000000001</v>
      </c>
      <c r="N747" s="35">
        <f t="shared" si="13"/>
        <v>70.339976553341145</v>
      </c>
    </row>
    <row r="748" spans="1:14" x14ac:dyDescent="0.35">
      <c r="A748" t="s">
        <v>222</v>
      </c>
      <c r="B748">
        <v>2019</v>
      </c>
      <c r="C748" s="10">
        <v>43814</v>
      </c>
      <c r="D748" t="s">
        <v>66</v>
      </c>
      <c r="E748" t="s">
        <v>535</v>
      </c>
      <c r="F748">
        <v>1</v>
      </c>
      <c r="G748">
        <v>5</v>
      </c>
      <c r="H748" t="s">
        <v>125</v>
      </c>
      <c r="I748" t="s">
        <v>113</v>
      </c>
      <c r="K748">
        <v>5</v>
      </c>
      <c r="L748">
        <v>1</v>
      </c>
      <c r="M748">
        <v>10.106999999999999</v>
      </c>
      <c r="N748" s="35">
        <f t="shared" si="13"/>
        <v>71.237756010685672</v>
      </c>
    </row>
    <row r="749" spans="1:14" x14ac:dyDescent="0.35">
      <c r="A749" t="s">
        <v>222</v>
      </c>
      <c r="B749">
        <v>2019</v>
      </c>
      <c r="C749" s="10">
        <v>43814</v>
      </c>
      <c r="D749" t="s">
        <v>66</v>
      </c>
      <c r="E749" t="s">
        <v>535</v>
      </c>
      <c r="F749">
        <v>1</v>
      </c>
      <c r="G749">
        <v>5</v>
      </c>
      <c r="H749" t="s">
        <v>59</v>
      </c>
      <c r="I749" t="s">
        <v>37</v>
      </c>
      <c r="K749">
        <v>25</v>
      </c>
      <c r="L749">
        <v>2</v>
      </c>
      <c r="M749">
        <v>10.232999999999899</v>
      </c>
      <c r="N749" s="35">
        <f t="shared" si="13"/>
        <v>70.360598065084247</v>
      </c>
    </row>
    <row r="750" spans="1:14" x14ac:dyDescent="0.35">
      <c r="A750" t="s">
        <v>222</v>
      </c>
      <c r="B750">
        <v>2019</v>
      </c>
      <c r="C750" s="10">
        <v>43814</v>
      </c>
      <c r="D750" t="s">
        <v>66</v>
      </c>
      <c r="E750" t="s">
        <v>535</v>
      </c>
      <c r="F750">
        <v>1</v>
      </c>
      <c r="G750">
        <v>6</v>
      </c>
      <c r="H750" t="s">
        <v>816</v>
      </c>
      <c r="I750" t="s">
        <v>42</v>
      </c>
      <c r="K750">
        <v>12</v>
      </c>
      <c r="L750">
        <v>1</v>
      </c>
      <c r="M750">
        <v>10.474</v>
      </c>
      <c r="N750" s="35">
        <f t="shared" si="13"/>
        <v>68.741645980523202</v>
      </c>
    </row>
    <row r="751" spans="1:14" x14ac:dyDescent="0.35">
      <c r="A751" t="s">
        <v>222</v>
      </c>
      <c r="B751">
        <v>2019</v>
      </c>
      <c r="C751" s="10">
        <v>43814</v>
      </c>
      <c r="D751" t="s">
        <v>66</v>
      </c>
      <c r="E751" t="s">
        <v>535</v>
      </c>
      <c r="F751">
        <v>1</v>
      </c>
      <c r="G751">
        <v>6</v>
      </c>
      <c r="H751" t="s">
        <v>215</v>
      </c>
      <c r="I751" t="s">
        <v>216</v>
      </c>
      <c r="K751">
        <v>24</v>
      </c>
      <c r="L751">
        <v>2</v>
      </c>
      <c r="M751">
        <v>10.555999999999999</v>
      </c>
      <c r="N751" s="35">
        <f t="shared" si="13"/>
        <v>68.207654414550973</v>
      </c>
    </row>
    <row r="752" spans="1:14" x14ac:dyDescent="0.35">
      <c r="A752" t="s">
        <v>222</v>
      </c>
      <c r="B752">
        <v>2019</v>
      </c>
      <c r="C752" s="10">
        <v>43814</v>
      </c>
      <c r="D752" t="s">
        <v>66</v>
      </c>
      <c r="E752" t="s">
        <v>535</v>
      </c>
      <c r="F752">
        <v>1</v>
      </c>
      <c r="G752">
        <v>7</v>
      </c>
      <c r="H752" t="s">
        <v>195</v>
      </c>
      <c r="I752" t="s">
        <v>31</v>
      </c>
      <c r="K752">
        <v>6</v>
      </c>
      <c r="L752">
        <v>1</v>
      </c>
      <c r="M752">
        <v>10.374000000000001</v>
      </c>
      <c r="N752" s="35">
        <f t="shared" si="13"/>
        <v>69.40427993059572</v>
      </c>
    </row>
    <row r="753" spans="1:14" x14ac:dyDescent="0.35">
      <c r="A753" t="s">
        <v>222</v>
      </c>
      <c r="B753">
        <v>2019</v>
      </c>
      <c r="C753" s="10">
        <v>43814</v>
      </c>
      <c r="D753" t="s">
        <v>66</v>
      </c>
      <c r="E753" t="s">
        <v>535</v>
      </c>
      <c r="F753">
        <v>1</v>
      </c>
      <c r="G753">
        <v>7</v>
      </c>
      <c r="H753" t="s">
        <v>229</v>
      </c>
      <c r="I753" t="s">
        <v>152</v>
      </c>
      <c r="K753">
        <v>23</v>
      </c>
      <c r="L753">
        <v>2</v>
      </c>
      <c r="M753">
        <v>10.471</v>
      </c>
      <c r="N753" s="35">
        <f t="shared" si="13"/>
        <v>68.761340846146496</v>
      </c>
    </row>
    <row r="754" spans="1:14" x14ac:dyDescent="0.35">
      <c r="A754" t="s">
        <v>222</v>
      </c>
      <c r="B754">
        <v>2019</v>
      </c>
      <c r="C754" s="10">
        <v>43814</v>
      </c>
      <c r="D754" t="s">
        <v>66</v>
      </c>
      <c r="E754" t="s">
        <v>535</v>
      </c>
      <c r="F754">
        <v>1</v>
      </c>
      <c r="G754">
        <v>8</v>
      </c>
      <c r="H754" t="s">
        <v>221</v>
      </c>
      <c r="I754" t="s">
        <v>227</v>
      </c>
      <c r="K754">
        <v>13</v>
      </c>
      <c r="L754">
        <v>1</v>
      </c>
      <c r="M754">
        <v>10.16</v>
      </c>
      <c r="N754" s="35">
        <f t="shared" si="13"/>
        <v>70.866141732283467</v>
      </c>
    </row>
    <row r="755" spans="1:14" x14ac:dyDescent="0.35">
      <c r="A755" t="s">
        <v>222</v>
      </c>
      <c r="B755">
        <v>2019</v>
      </c>
      <c r="C755" s="10">
        <v>43814</v>
      </c>
      <c r="D755" t="s">
        <v>66</v>
      </c>
      <c r="E755" t="s">
        <v>535</v>
      </c>
      <c r="F755">
        <v>1</v>
      </c>
      <c r="G755">
        <v>8</v>
      </c>
      <c r="H755" t="s">
        <v>50</v>
      </c>
      <c r="I755" t="s">
        <v>44</v>
      </c>
      <c r="K755">
        <v>22</v>
      </c>
      <c r="L755">
        <v>2</v>
      </c>
      <c r="M755">
        <v>10.355</v>
      </c>
      <c r="N755" s="35">
        <f t="shared" si="13"/>
        <v>69.531627233220661</v>
      </c>
    </row>
    <row r="756" spans="1:14" x14ac:dyDescent="0.35">
      <c r="A756" t="s">
        <v>222</v>
      </c>
      <c r="B756">
        <v>2019</v>
      </c>
      <c r="C756" s="10">
        <v>43814</v>
      </c>
      <c r="D756" t="s">
        <v>66</v>
      </c>
      <c r="E756" t="s">
        <v>535</v>
      </c>
      <c r="F756">
        <v>1</v>
      </c>
      <c r="G756">
        <v>9</v>
      </c>
      <c r="H756" t="s">
        <v>955</v>
      </c>
      <c r="I756" t="s">
        <v>35</v>
      </c>
      <c r="K756">
        <v>7</v>
      </c>
      <c r="L756">
        <v>1</v>
      </c>
      <c r="M756">
        <v>10.234</v>
      </c>
      <c r="N756" s="35">
        <f t="shared" si="13"/>
        <v>70.353722884502645</v>
      </c>
    </row>
    <row r="757" spans="1:14" x14ac:dyDescent="0.35">
      <c r="A757" t="s">
        <v>222</v>
      </c>
      <c r="B757">
        <v>2019</v>
      </c>
      <c r="C757" s="10">
        <v>43814</v>
      </c>
      <c r="D757" t="s">
        <v>66</v>
      </c>
      <c r="E757" t="s">
        <v>535</v>
      </c>
      <c r="F757">
        <v>1</v>
      </c>
      <c r="G757">
        <v>9</v>
      </c>
      <c r="H757" t="s">
        <v>100</v>
      </c>
      <c r="I757" t="s">
        <v>44</v>
      </c>
      <c r="K757">
        <v>21</v>
      </c>
      <c r="L757">
        <v>2</v>
      </c>
      <c r="M757">
        <v>10.257</v>
      </c>
      <c r="N757" s="35">
        <f t="shared" si="13"/>
        <v>70.195963732085403</v>
      </c>
    </row>
    <row r="758" spans="1:14" x14ac:dyDescent="0.35">
      <c r="A758" t="s">
        <v>222</v>
      </c>
      <c r="B758">
        <v>2019</v>
      </c>
      <c r="C758" s="10">
        <v>43814</v>
      </c>
      <c r="D758" t="s">
        <v>66</v>
      </c>
      <c r="E758" t="s">
        <v>535</v>
      </c>
      <c r="F758">
        <v>1</v>
      </c>
      <c r="G758">
        <v>10</v>
      </c>
      <c r="H758" t="s">
        <v>1009</v>
      </c>
      <c r="I758" t="s">
        <v>37</v>
      </c>
      <c r="K758">
        <v>14</v>
      </c>
      <c r="L758">
        <v>1</v>
      </c>
      <c r="M758">
        <v>10.513</v>
      </c>
      <c r="N758" s="35">
        <f t="shared" si="13"/>
        <v>68.486635594026438</v>
      </c>
    </row>
    <row r="759" spans="1:14" x14ac:dyDescent="0.35">
      <c r="A759" t="s">
        <v>222</v>
      </c>
      <c r="B759">
        <v>2019</v>
      </c>
      <c r="C759" s="10">
        <v>43814</v>
      </c>
      <c r="D759" t="s">
        <v>66</v>
      </c>
      <c r="E759" t="s">
        <v>535</v>
      </c>
      <c r="F759">
        <v>1</v>
      </c>
      <c r="G759">
        <v>10</v>
      </c>
      <c r="H759" t="s">
        <v>183</v>
      </c>
      <c r="I759" t="s">
        <v>33</v>
      </c>
      <c r="K759">
        <v>20</v>
      </c>
      <c r="L759">
        <v>2</v>
      </c>
      <c r="M759">
        <v>10.6009999999999</v>
      </c>
      <c r="N759" s="35">
        <f t="shared" si="13"/>
        <v>67.918120931988184</v>
      </c>
    </row>
    <row r="760" spans="1:14" x14ac:dyDescent="0.35">
      <c r="A760" t="s">
        <v>222</v>
      </c>
      <c r="B760">
        <v>2019</v>
      </c>
      <c r="C760" s="10">
        <v>43814</v>
      </c>
      <c r="D760" t="s">
        <v>66</v>
      </c>
      <c r="E760" t="s">
        <v>535</v>
      </c>
      <c r="F760">
        <v>1</v>
      </c>
      <c r="G760">
        <v>11</v>
      </c>
      <c r="H760" t="s">
        <v>239</v>
      </c>
      <c r="I760" t="s">
        <v>198</v>
      </c>
      <c r="K760">
        <v>8</v>
      </c>
      <c r="L760">
        <v>1</v>
      </c>
      <c r="M760">
        <v>10.260999999999999</v>
      </c>
      <c r="N760" s="35">
        <f t="shared" si="13"/>
        <v>70.168599551700623</v>
      </c>
    </row>
    <row r="761" spans="1:14" x14ac:dyDescent="0.35">
      <c r="A761" t="s">
        <v>222</v>
      </c>
      <c r="B761">
        <v>2019</v>
      </c>
      <c r="C761" s="10">
        <v>43814</v>
      </c>
      <c r="D761" t="s">
        <v>66</v>
      </c>
      <c r="E761" t="s">
        <v>535</v>
      </c>
      <c r="F761">
        <v>1</v>
      </c>
      <c r="G761">
        <v>11</v>
      </c>
      <c r="H761" t="s">
        <v>93</v>
      </c>
      <c r="I761" t="s">
        <v>941</v>
      </c>
      <c r="K761">
        <v>19</v>
      </c>
      <c r="L761">
        <v>2</v>
      </c>
      <c r="M761">
        <v>10.266</v>
      </c>
      <c r="N761" s="35">
        <f t="shared" si="13"/>
        <v>70.13442431326709</v>
      </c>
    </row>
    <row r="762" spans="1:14" x14ac:dyDescent="0.35">
      <c r="A762" t="s">
        <v>222</v>
      </c>
      <c r="B762">
        <v>2019</v>
      </c>
      <c r="C762" s="10">
        <v>43814</v>
      </c>
      <c r="D762" t="s">
        <v>66</v>
      </c>
      <c r="E762" t="s">
        <v>535</v>
      </c>
      <c r="F762">
        <v>1</v>
      </c>
      <c r="G762">
        <v>12</v>
      </c>
      <c r="H762" t="s">
        <v>112</v>
      </c>
      <c r="I762" t="s">
        <v>113</v>
      </c>
      <c r="K762">
        <v>15</v>
      </c>
      <c r="L762">
        <v>1</v>
      </c>
      <c r="M762">
        <v>10.422000000000001</v>
      </c>
      <c r="N762" s="35">
        <f t="shared" si="13"/>
        <v>69.084628670120892</v>
      </c>
    </row>
    <row r="763" spans="1:14" x14ac:dyDescent="0.35">
      <c r="A763" t="s">
        <v>222</v>
      </c>
      <c r="B763">
        <v>2019</v>
      </c>
      <c r="C763" s="10">
        <v>43814</v>
      </c>
      <c r="D763" t="s">
        <v>66</v>
      </c>
      <c r="E763" t="s">
        <v>535</v>
      </c>
      <c r="F763">
        <v>1</v>
      </c>
      <c r="G763">
        <v>12</v>
      </c>
      <c r="H763" t="s">
        <v>213</v>
      </c>
      <c r="I763" t="s">
        <v>42</v>
      </c>
      <c r="K763">
        <v>18</v>
      </c>
      <c r="L763">
        <v>2</v>
      </c>
      <c r="M763">
        <v>10.436</v>
      </c>
      <c r="N763" s="35">
        <f t="shared" si="13"/>
        <v>68.991950939057105</v>
      </c>
    </row>
    <row r="764" spans="1:14" x14ac:dyDescent="0.35">
      <c r="A764" t="s">
        <v>222</v>
      </c>
      <c r="B764">
        <v>2019</v>
      </c>
      <c r="C764" s="10">
        <v>43814</v>
      </c>
      <c r="D764" t="s">
        <v>66</v>
      </c>
      <c r="E764" t="s">
        <v>538</v>
      </c>
      <c r="F764">
        <v>1</v>
      </c>
      <c r="G764">
        <v>1</v>
      </c>
      <c r="H764" t="s">
        <v>202</v>
      </c>
      <c r="I764" t="s">
        <v>46</v>
      </c>
      <c r="K764">
        <v>1</v>
      </c>
      <c r="L764">
        <v>1</v>
      </c>
      <c r="M764">
        <v>10.191000000000001</v>
      </c>
      <c r="N764" s="35">
        <f t="shared" si="13"/>
        <v>70.650574035914033</v>
      </c>
    </row>
    <row r="765" spans="1:14" x14ac:dyDescent="0.35">
      <c r="A765" t="s">
        <v>222</v>
      </c>
      <c r="B765">
        <v>2019</v>
      </c>
      <c r="C765" s="10">
        <v>43814</v>
      </c>
      <c r="D765" t="s">
        <v>66</v>
      </c>
      <c r="E765" t="s">
        <v>538</v>
      </c>
      <c r="F765">
        <v>1</v>
      </c>
      <c r="G765">
        <v>1</v>
      </c>
      <c r="H765" t="s">
        <v>112</v>
      </c>
      <c r="I765" t="s">
        <v>113</v>
      </c>
      <c r="K765">
        <v>15</v>
      </c>
      <c r="L765">
        <v>2</v>
      </c>
      <c r="M765">
        <v>10.27</v>
      </c>
      <c r="N765" s="35">
        <f t="shared" si="13"/>
        <v>70.107108081791623</v>
      </c>
    </row>
    <row r="766" spans="1:14" x14ac:dyDescent="0.35">
      <c r="A766" t="s">
        <v>222</v>
      </c>
      <c r="B766">
        <v>2019</v>
      </c>
      <c r="C766" s="10">
        <v>43814</v>
      </c>
      <c r="D766" t="s">
        <v>66</v>
      </c>
      <c r="E766" t="s">
        <v>538</v>
      </c>
      <c r="F766">
        <v>1</v>
      </c>
      <c r="G766">
        <v>2</v>
      </c>
      <c r="H766" t="s">
        <v>239</v>
      </c>
      <c r="I766" t="s">
        <v>198</v>
      </c>
      <c r="K766">
        <v>8</v>
      </c>
      <c r="L766">
        <v>1</v>
      </c>
      <c r="M766">
        <v>10.342000000000001</v>
      </c>
      <c r="N766" s="35">
        <f t="shared" si="13"/>
        <v>69.619029201315016</v>
      </c>
    </row>
    <row r="767" spans="1:14" x14ac:dyDescent="0.35">
      <c r="A767" t="s">
        <v>222</v>
      </c>
      <c r="B767">
        <v>2019</v>
      </c>
      <c r="C767" s="10">
        <v>43814</v>
      </c>
      <c r="D767" t="s">
        <v>66</v>
      </c>
      <c r="E767" t="s">
        <v>538</v>
      </c>
      <c r="F767">
        <v>1</v>
      </c>
      <c r="G767">
        <v>2</v>
      </c>
      <c r="H767" t="s">
        <v>756</v>
      </c>
      <c r="I767" t="s">
        <v>82</v>
      </c>
      <c r="K767">
        <v>9</v>
      </c>
      <c r="L767">
        <v>2</v>
      </c>
      <c r="M767">
        <v>10.37</v>
      </c>
      <c r="N767" s="35">
        <f t="shared" si="13"/>
        <v>69.431051108968177</v>
      </c>
    </row>
    <row r="768" spans="1:14" x14ac:dyDescent="0.35">
      <c r="A768" t="s">
        <v>222</v>
      </c>
      <c r="B768">
        <v>2019</v>
      </c>
      <c r="C768" s="10">
        <v>43814</v>
      </c>
      <c r="D768" t="s">
        <v>66</v>
      </c>
      <c r="E768" t="s">
        <v>538</v>
      </c>
      <c r="F768">
        <v>1</v>
      </c>
      <c r="G768">
        <v>3</v>
      </c>
      <c r="H768" t="s">
        <v>106</v>
      </c>
      <c r="I768" t="s">
        <v>102</v>
      </c>
      <c r="K768">
        <v>3</v>
      </c>
      <c r="L768">
        <v>1</v>
      </c>
      <c r="M768">
        <v>10.204000000000001</v>
      </c>
      <c r="N768" s="35">
        <f t="shared" si="13"/>
        <v>70.560564484515865</v>
      </c>
    </row>
    <row r="769" spans="1:14" x14ac:dyDescent="0.35">
      <c r="A769" t="s">
        <v>222</v>
      </c>
      <c r="B769">
        <v>2019</v>
      </c>
      <c r="C769" s="10">
        <v>43814</v>
      </c>
      <c r="D769" t="s">
        <v>66</v>
      </c>
      <c r="E769" t="s">
        <v>538</v>
      </c>
      <c r="F769">
        <v>1</v>
      </c>
      <c r="G769">
        <v>3</v>
      </c>
      <c r="H769" t="s">
        <v>1009</v>
      </c>
      <c r="I769" t="s">
        <v>37</v>
      </c>
      <c r="K769">
        <v>14</v>
      </c>
      <c r="L769">
        <v>2</v>
      </c>
      <c r="M769">
        <v>10.276</v>
      </c>
      <c r="N769" s="35">
        <f t="shared" si="13"/>
        <v>70.066173608407937</v>
      </c>
    </row>
    <row r="770" spans="1:14" x14ac:dyDescent="0.35">
      <c r="A770" t="s">
        <v>222</v>
      </c>
      <c r="B770">
        <v>2019</v>
      </c>
      <c r="C770" s="10">
        <v>43814</v>
      </c>
      <c r="D770" t="s">
        <v>66</v>
      </c>
      <c r="E770" t="s">
        <v>538</v>
      </c>
      <c r="F770">
        <v>1</v>
      </c>
      <c r="G770">
        <v>4</v>
      </c>
      <c r="H770" t="s">
        <v>955</v>
      </c>
      <c r="I770" t="s">
        <v>35</v>
      </c>
      <c r="K770">
        <v>7</v>
      </c>
      <c r="L770">
        <v>1</v>
      </c>
      <c r="M770">
        <v>10.164999999999999</v>
      </c>
      <c r="N770" s="35">
        <f t="shared" si="13"/>
        <v>70.831283817019184</v>
      </c>
    </row>
    <row r="771" spans="1:14" x14ac:dyDescent="0.35">
      <c r="A771" t="s">
        <v>222</v>
      </c>
      <c r="B771">
        <v>2019</v>
      </c>
      <c r="C771" s="10">
        <v>43814</v>
      </c>
      <c r="D771" t="s">
        <v>66</v>
      </c>
      <c r="E771" t="s">
        <v>538</v>
      </c>
      <c r="F771">
        <v>1</v>
      </c>
      <c r="G771">
        <v>4</v>
      </c>
      <c r="H771" t="s">
        <v>128</v>
      </c>
      <c r="I771" t="s">
        <v>104</v>
      </c>
      <c r="K771">
        <v>10</v>
      </c>
      <c r="L771">
        <v>2</v>
      </c>
      <c r="M771">
        <v>11.69</v>
      </c>
      <c r="N771" s="35">
        <f t="shared" si="13"/>
        <v>61.591103507271171</v>
      </c>
    </row>
    <row r="772" spans="1:14" x14ac:dyDescent="0.35">
      <c r="A772" t="s">
        <v>222</v>
      </c>
      <c r="B772">
        <v>2019</v>
      </c>
      <c r="C772" s="10">
        <v>43814</v>
      </c>
      <c r="D772" t="s">
        <v>66</v>
      </c>
      <c r="E772" t="s">
        <v>538</v>
      </c>
      <c r="F772">
        <v>1</v>
      </c>
      <c r="G772">
        <v>5</v>
      </c>
      <c r="H772" t="s">
        <v>755</v>
      </c>
      <c r="I772" t="s">
        <v>109</v>
      </c>
      <c r="K772">
        <v>4</v>
      </c>
      <c r="L772">
        <v>1</v>
      </c>
      <c r="M772">
        <v>9.9879999999999995</v>
      </c>
      <c r="N772" s="35">
        <f t="shared" si="13"/>
        <v>72.086503804565481</v>
      </c>
    </row>
    <row r="773" spans="1:14" x14ac:dyDescent="0.35">
      <c r="A773" t="s">
        <v>222</v>
      </c>
      <c r="B773">
        <v>2019</v>
      </c>
      <c r="C773" s="10">
        <v>43814</v>
      </c>
      <c r="D773" t="s">
        <v>66</v>
      </c>
      <c r="E773" t="s">
        <v>538</v>
      </c>
      <c r="F773">
        <v>1</v>
      </c>
      <c r="G773">
        <v>5</v>
      </c>
      <c r="H773" t="s">
        <v>221</v>
      </c>
      <c r="I773" t="s">
        <v>227</v>
      </c>
      <c r="K773">
        <v>13</v>
      </c>
      <c r="L773">
        <v>2</v>
      </c>
      <c r="M773">
        <v>10.061999999999999</v>
      </c>
      <c r="N773" s="35">
        <f t="shared" si="13"/>
        <v>71.556350626118075</v>
      </c>
    </row>
    <row r="774" spans="1:14" x14ac:dyDescent="0.35">
      <c r="A774" t="s">
        <v>222</v>
      </c>
      <c r="B774">
        <v>2019</v>
      </c>
      <c r="C774" s="10">
        <v>43814</v>
      </c>
      <c r="D774" t="s">
        <v>66</v>
      </c>
      <c r="E774" t="s">
        <v>538</v>
      </c>
      <c r="F774">
        <v>1</v>
      </c>
      <c r="G774">
        <v>6</v>
      </c>
      <c r="H774" t="s">
        <v>195</v>
      </c>
      <c r="I774" t="s">
        <v>31</v>
      </c>
      <c r="K774">
        <v>6</v>
      </c>
      <c r="L774">
        <v>1</v>
      </c>
      <c r="M774">
        <v>10.164999999999999</v>
      </c>
      <c r="N774" s="35">
        <f t="shared" si="13"/>
        <v>70.831283817019184</v>
      </c>
    </row>
    <row r="775" spans="1:14" x14ac:dyDescent="0.35">
      <c r="A775" t="s">
        <v>222</v>
      </c>
      <c r="B775">
        <v>2019</v>
      </c>
      <c r="C775" s="10">
        <v>43814</v>
      </c>
      <c r="D775" t="s">
        <v>66</v>
      </c>
      <c r="E775" t="s">
        <v>538</v>
      </c>
      <c r="F775">
        <v>1</v>
      </c>
      <c r="G775">
        <v>6</v>
      </c>
      <c r="H775" t="s">
        <v>242</v>
      </c>
      <c r="I775" t="s">
        <v>102</v>
      </c>
      <c r="K775">
        <v>11</v>
      </c>
      <c r="L775">
        <v>2</v>
      </c>
      <c r="M775">
        <v>10.1779999999999</v>
      </c>
      <c r="N775" s="35">
        <f t="shared" si="13"/>
        <v>70.740813519356166</v>
      </c>
    </row>
    <row r="776" spans="1:14" x14ac:dyDescent="0.35">
      <c r="A776" t="s">
        <v>222</v>
      </c>
      <c r="B776">
        <v>2019</v>
      </c>
      <c r="C776" s="10">
        <v>43814</v>
      </c>
      <c r="D776" t="s">
        <v>66</v>
      </c>
      <c r="E776" t="s">
        <v>538</v>
      </c>
      <c r="F776">
        <v>1</v>
      </c>
      <c r="G776">
        <v>7</v>
      </c>
      <c r="H776" t="s">
        <v>129</v>
      </c>
      <c r="I776" t="s">
        <v>35</v>
      </c>
      <c r="K776">
        <v>2</v>
      </c>
      <c r="L776">
        <v>1</v>
      </c>
      <c r="M776">
        <v>10.148</v>
      </c>
      <c r="N776" s="35">
        <f t="shared" si="13"/>
        <v>70.949940875049279</v>
      </c>
    </row>
    <row r="777" spans="1:14" x14ac:dyDescent="0.35">
      <c r="A777" t="s">
        <v>222</v>
      </c>
      <c r="B777">
        <v>2019</v>
      </c>
      <c r="C777" s="10">
        <v>43814</v>
      </c>
      <c r="D777" t="s">
        <v>66</v>
      </c>
      <c r="E777" t="s">
        <v>538</v>
      </c>
      <c r="F777">
        <v>1</v>
      </c>
      <c r="G777">
        <v>7</v>
      </c>
      <c r="H777" t="s">
        <v>816</v>
      </c>
      <c r="I777" t="s">
        <v>42</v>
      </c>
      <c r="K777">
        <v>12</v>
      </c>
      <c r="L777">
        <v>2</v>
      </c>
      <c r="M777">
        <v>10.231</v>
      </c>
      <c r="N777" s="35">
        <f t="shared" si="13"/>
        <v>70.374352458215228</v>
      </c>
    </row>
    <row r="778" spans="1:14" x14ac:dyDescent="0.35">
      <c r="A778" t="s">
        <v>222</v>
      </c>
      <c r="B778">
        <v>2019</v>
      </c>
      <c r="C778" s="10">
        <v>43814</v>
      </c>
      <c r="D778" t="s">
        <v>66</v>
      </c>
      <c r="E778" t="s">
        <v>538</v>
      </c>
      <c r="F778">
        <v>1</v>
      </c>
      <c r="G778">
        <v>8</v>
      </c>
      <c r="H778" t="s">
        <v>125</v>
      </c>
      <c r="I778" t="s">
        <v>113</v>
      </c>
      <c r="K778">
        <v>5</v>
      </c>
      <c r="L778">
        <v>1</v>
      </c>
      <c r="M778">
        <v>10.198</v>
      </c>
      <c r="N778" s="35">
        <f t="shared" si="13"/>
        <v>70.602078838988035</v>
      </c>
    </row>
    <row r="779" spans="1:14" x14ac:dyDescent="0.35">
      <c r="A779" t="s">
        <v>222</v>
      </c>
      <c r="B779">
        <v>2019</v>
      </c>
      <c r="C779" s="10">
        <v>43814</v>
      </c>
      <c r="D779" t="s">
        <v>66</v>
      </c>
      <c r="E779" t="s">
        <v>538</v>
      </c>
      <c r="F779">
        <v>1</v>
      </c>
      <c r="G779">
        <v>8</v>
      </c>
      <c r="H779" t="s">
        <v>57</v>
      </c>
      <c r="I779" t="s">
        <v>58</v>
      </c>
      <c r="K779">
        <v>16</v>
      </c>
      <c r="L779">
        <v>2</v>
      </c>
      <c r="M779">
        <v>10.23</v>
      </c>
      <c r="N779" s="35">
        <f t="shared" si="13"/>
        <v>70.381231671554247</v>
      </c>
    </row>
    <row r="780" spans="1:14" x14ac:dyDescent="0.35">
      <c r="A780" t="s">
        <v>222</v>
      </c>
      <c r="B780">
        <v>2019</v>
      </c>
      <c r="C780" s="10">
        <v>43814</v>
      </c>
      <c r="D780" t="s">
        <v>66</v>
      </c>
      <c r="E780" t="s">
        <v>539</v>
      </c>
      <c r="F780">
        <v>1</v>
      </c>
      <c r="G780">
        <v>1</v>
      </c>
      <c r="H780" t="s">
        <v>202</v>
      </c>
      <c r="I780" t="s">
        <v>46</v>
      </c>
      <c r="K780">
        <v>1</v>
      </c>
      <c r="L780">
        <v>1</v>
      </c>
      <c r="M780">
        <v>10.224</v>
      </c>
      <c r="N780" s="35">
        <f t="shared" si="13"/>
        <v>70.422535211267601</v>
      </c>
    </row>
    <row r="781" spans="1:14" x14ac:dyDescent="0.35">
      <c r="A781" t="s">
        <v>222</v>
      </c>
      <c r="B781">
        <v>2019</v>
      </c>
      <c r="C781" s="10">
        <v>43814</v>
      </c>
      <c r="D781" t="s">
        <v>66</v>
      </c>
      <c r="E781" t="s">
        <v>539</v>
      </c>
      <c r="F781">
        <v>1</v>
      </c>
      <c r="G781">
        <v>1</v>
      </c>
      <c r="H781" t="s">
        <v>125</v>
      </c>
      <c r="I781" t="s">
        <v>113</v>
      </c>
      <c r="K781">
        <v>5</v>
      </c>
      <c r="L781">
        <v>2</v>
      </c>
      <c r="M781">
        <v>10.416</v>
      </c>
      <c r="N781" s="35">
        <f t="shared" si="13"/>
        <v>69.124423963133637</v>
      </c>
    </row>
    <row r="782" spans="1:14" x14ac:dyDescent="0.35">
      <c r="A782" t="s">
        <v>222</v>
      </c>
      <c r="B782">
        <v>2019</v>
      </c>
      <c r="C782" s="10">
        <v>43814</v>
      </c>
      <c r="D782" t="s">
        <v>66</v>
      </c>
      <c r="E782" t="s">
        <v>539</v>
      </c>
      <c r="F782">
        <v>1</v>
      </c>
      <c r="G782">
        <v>2</v>
      </c>
      <c r="H782" t="s">
        <v>129</v>
      </c>
      <c r="I782" t="s">
        <v>35</v>
      </c>
      <c r="K782">
        <v>2</v>
      </c>
      <c r="L782">
        <v>1</v>
      </c>
      <c r="M782">
        <v>10.436999999999999</v>
      </c>
      <c r="N782" s="35">
        <f t="shared" si="13"/>
        <v>68.985340615119284</v>
      </c>
    </row>
    <row r="783" spans="1:14" x14ac:dyDescent="0.35">
      <c r="A783" t="s">
        <v>222</v>
      </c>
      <c r="B783">
        <v>2019</v>
      </c>
      <c r="C783" s="10">
        <v>43814</v>
      </c>
      <c r="D783" t="s">
        <v>66</v>
      </c>
      <c r="E783" t="s">
        <v>539</v>
      </c>
      <c r="F783">
        <v>1</v>
      </c>
      <c r="G783">
        <v>2</v>
      </c>
      <c r="H783" t="s">
        <v>239</v>
      </c>
      <c r="I783" t="s">
        <v>198</v>
      </c>
      <c r="K783">
        <v>8</v>
      </c>
      <c r="L783">
        <v>2</v>
      </c>
      <c r="M783">
        <v>10.57</v>
      </c>
      <c r="N783" s="35">
        <f t="shared" si="13"/>
        <v>68.11731315042573</v>
      </c>
    </row>
    <row r="784" spans="1:14" x14ac:dyDescent="0.35">
      <c r="A784" t="s">
        <v>222</v>
      </c>
      <c r="B784">
        <v>2019</v>
      </c>
      <c r="C784" s="10">
        <v>43814</v>
      </c>
      <c r="D784" t="s">
        <v>66</v>
      </c>
      <c r="E784" t="s">
        <v>539</v>
      </c>
      <c r="F784">
        <v>1</v>
      </c>
      <c r="G784">
        <v>3</v>
      </c>
      <c r="H784" t="s">
        <v>106</v>
      </c>
      <c r="I784" t="s">
        <v>102</v>
      </c>
      <c r="K784">
        <v>3</v>
      </c>
      <c r="L784">
        <v>1</v>
      </c>
      <c r="M784">
        <v>10.004</v>
      </c>
      <c r="N784" s="35">
        <f t="shared" si="13"/>
        <v>71.971211515393847</v>
      </c>
    </row>
    <row r="785" spans="1:14" x14ac:dyDescent="0.35">
      <c r="A785" t="s">
        <v>222</v>
      </c>
      <c r="B785">
        <v>2019</v>
      </c>
      <c r="C785" s="10">
        <v>43814</v>
      </c>
      <c r="D785" t="s">
        <v>66</v>
      </c>
      <c r="E785" t="s">
        <v>539</v>
      </c>
      <c r="F785">
        <v>1</v>
      </c>
      <c r="G785">
        <v>3</v>
      </c>
      <c r="H785" t="s">
        <v>195</v>
      </c>
      <c r="I785" t="s">
        <v>31</v>
      </c>
      <c r="K785">
        <v>6</v>
      </c>
      <c r="L785">
        <v>2</v>
      </c>
      <c r="M785">
        <v>10.0529999999999</v>
      </c>
      <c r="N785" s="35">
        <f t="shared" si="13"/>
        <v>71.620411817368662</v>
      </c>
    </row>
    <row r="786" spans="1:14" x14ac:dyDescent="0.35">
      <c r="A786" t="s">
        <v>222</v>
      </c>
      <c r="B786">
        <v>2019</v>
      </c>
      <c r="C786" s="10">
        <v>43814</v>
      </c>
      <c r="D786" t="s">
        <v>66</v>
      </c>
      <c r="E786" t="s">
        <v>539</v>
      </c>
      <c r="F786">
        <v>1</v>
      </c>
      <c r="G786">
        <v>4</v>
      </c>
      <c r="H786" t="s">
        <v>755</v>
      </c>
      <c r="I786" t="s">
        <v>109</v>
      </c>
      <c r="K786">
        <v>4</v>
      </c>
      <c r="L786">
        <v>1</v>
      </c>
      <c r="M786">
        <v>10.295999999999999</v>
      </c>
      <c r="N786" s="35">
        <f t="shared" si="13"/>
        <v>69.930069930069934</v>
      </c>
    </row>
    <row r="787" spans="1:14" x14ac:dyDescent="0.35">
      <c r="A787" t="s">
        <v>222</v>
      </c>
      <c r="B787">
        <v>2019</v>
      </c>
      <c r="C787" s="10">
        <v>43814</v>
      </c>
      <c r="D787" t="s">
        <v>66</v>
      </c>
      <c r="E787" t="s">
        <v>539</v>
      </c>
      <c r="F787">
        <v>1</v>
      </c>
      <c r="G787">
        <v>4</v>
      </c>
      <c r="H787" t="s">
        <v>955</v>
      </c>
      <c r="I787" t="s">
        <v>35</v>
      </c>
      <c r="K787">
        <v>7</v>
      </c>
      <c r="L787">
        <v>2</v>
      </c>
      <c r="M787">
        <v>10.798999999999999</v>
      </c>
      <c r="N787" s="35">
        <f t="shared" si="13"/>
        <v>66.672840077784983</v>
      </c>
    </row>
    <row r="788" spans="1:14" x14ac:dyDescent="0.35">
      <c r="A788" t="s">
        <v>222</v>
      </c>
      <c r="B788">
        <v>2019</v>
      </c>
      <c r="C788" s="10">
        <v>43814</v>
      </c>
      <c r="D788" t="s">
        <v>66</v>
      </c>
      <c r="E788" t="s">
        <v>539</v>
      </c>
      <c r="F788">
        <v>2</v>
      </c>
      <c r="G788">
        <v>1</v>
      </c>
      <c r="H788" t="s">
        <v>202</v>
      </c>
      <c r="I788" t="s">
        <v>46</v>
      </c>
      <c r="K788">
        <v>1</v>
      </c>
      <c r="L788">
        <v>1</v>
      </c>
      <c r="M788">
        <v>10.199</v>
      </c>
      <c r="N788" s="35">
        <f t="shared" si="13"/>
        <v>70.595156387881161</v>
      </c>
    </row>
    <row r="789" spans="1:14" x14ac:dyDescent="0.35">
      <c r="A789" t="s">
        <v>222</v>
      </c>
      <c r="B789">
        <v>2019</v>
      </c>
      <c r="C789" s="10">
        <v>43814</v>
      </c>
      <c r="D789" t="s">
        <v>66</v>
      </c>
      <c r="E789" t="s">
        <v>539</v>
      </c>
      <c r="F789">
        <v>2</v>
      </c>
      <c r="G789">
        <v>1</v>
      </c>
      <c r="H789" t="s">
        <v>125</v>
      </c>
      <c r="I789" t="s">
        <v>113</v>
      </c>
      <c r="K789">
        <v>5</v>
      </c>
      <c r="L789">
        <v>2</v>
      </c>
      <c r="M789">
        <v>10.561</v>
      </c>
      <c r="N789" s="35">
        <f t="shared" si="13"/>
        <v>68.17536218161159</v>
      </c>
    </row>
    <row r="790" spans="1:14" x14ac:dyDescent="0.35">
      <c r="A790" t="s">
        <v>222</v>
      </c>
      <c r="B790">
        <v>2019</v>
      </c>
      <c r="C790" s="10">
        <v>43814</v>
      </c>
      <c r="D790" t="s">
        <v>66</v>
      </c>
      <c r="E790" t="s">
        <v>539</v>
      </c>
      <c r="F790">
        <v>2</v>
      </c>
      <c r="G790">
        <v>2</v>
      </c>
      <c r="H790" t="s">
        <v>129</v>
      </c>
      <c r="I790" t="s">
        <v>35</v>
      </c>
      <c r="K790">
        <v>2</v>
      </c>
      <c r="L790">
        <v>1</v>
      </c>
      <c r="M790">
        <v>10.16</v>
      </c>
      <c r="N790" s="35">
        <f t="shared" si="13"/>
        <v>70.866141732283467</v>
      </c>
    </row>
    <row r="791" spans="1:14" x14ac:dyDescent="0.35">
      <c r="A791" t="s">
        <v>222</v>
      </c>
      <c r="B791">
        <v>2019</v>
      </c>
      <c r="C791" s="10">
        <v>43814</v>
      </c>
      <c r="D791" t="s">
        <v>66</v>
      </c>
      <c r="E791" t="s">
        <v>539</v>
      </c>
      <c r="F791">
        <v>2</v>
      </c>
      <c r="G791">
        <v>2</v>
      </c>
      <c r="H791" t="s">
        <v>239</v>
      </c>
      <c r="I791" t="s">
        <v>198</v>
      </c>
      <c r="K791">
        <v>8</v>
      </c>
      <c r="L791">
        <v>2</v>
      </c>
      <c r="M791">
        <v>10.186</v>
      </c>
      <c r="N791" s="35">
        <f t="shared" si="13"/>
        <v>70.685254270567441</v>
      </c>
    </row>
    <row r="792" spans="1:14" x14ac:dyDescent="0.35">
      <c r="A792" t="s">
        <v>222</v>
      </c>
      <c r="B792">
        <v>2019</v>
      </c>
      <c r="C792" s="10">
        <v>43814</v>
      </c>
      <c r="D792" t="s">
        <v>66</v>
      </c>
      <c r="E792" t="s">
        <v>539</v>
      </c>
      <c r="F792">
        <v>2</v>
      </c>
      <c r="G792">
        <v>3</v>
      </c>
      <c r="H792" t="s">
        <v>106</v>
      </c>
      <c r="I792" t="s">
        <v>102</v>
      </c>
      <c r="K792">
        <v>3</v>
      </c>
      <c r="L792">
        <v>1</v>
      </c>
      <c r="M792">
        <v>9.9489999999999998</v>
      </c>
      <c r="N792" s="35">
        <f t="shared" si="13"/>
        <v>72.369082319831136</v>
      </c>
    </row>
    <row r="793" spans="1:14" x14ac:dyDescent="0.35">
      <c r="A793" t="s">
        <v>222</v>
      </c>
      <c r="B793">
        <v>2019</v>
      </c>
      <c r="C793" s="10">
        <v>43814</v>
      </c>
      <c r="D793" t="s">
        <v>66</v>
      </c>
      <c r="E793" t="s">
        <v>539</v>
      </c>
      <c r="F793">
        <v>2</v>
      </c>
      <c r="G793">
        <v>3</v>
      </c>
      <c r="H793" t="s">
        <v>195</v>
      </c>
      <c r="I793" t="s">
        <v>31</v>
      </c>
      <c r="K793">
        <v>6</v>
      </c>
      <c r="L793">
        <v>2</v>
      </c>
      <c r="M793">
        <v>10.4919999999999</v>
      </c>
      <c r="N793" s="35">
        <f t="shared" si="13"/>
        <v>68.623713305376185</v>
      </c>
    </row>
    <row r="794" spans="1:14" x14ac:dyDescent="0.35">
      <c r="A794" t="s">
        <v>222</v>
      </c>
      <c r="B794">
        <v>2019</v>
      </c>
      <c r="C794" s="10">
        <v>43814</v>
      </c>
      <c r="D794" t="s">
        <v>66</v>
      </c>
      <c r="E794" t="s">
        <v>539</v>
      </c>
      <c r="F794">
        <v>2</v>
      </c>
      <c r="G794">
        <v>4</v>
      </c>
      <c r="H794" t="s">
        <v>755</v>
      </c>
      <c r="I794" t="s">
        <v>109</v>
      </c>
      <c r="K794">
        <v>4</v>
      </c>
      <c r="L794">
        <v>1</v>
      </c>
      <c r="M794">
        <v>10.311</v>
      </c>
      <c r="N794" s="35">
        <f t="shared" si="13"/>
        <v>69.828338667442537</v>
      </c>
    </row>
    <row r="795" spans="1:14" x14ac:dyDescent="0.35">
      <c r="A795" t="s">
        <v>222</v>
      </c>
      <c r="B795">
        <v>2019</v>
      </c>
      <c r="C795" s="10">
        <v>43814</v>
      </c>
      <c r="D795" t="s">
        <v>66</v>
      </c>
      <c r="E795" t="s">
        <v>539</v>
      </c>
      <c r="F795">
        <v>2</v>
      </c>
      <c r="G795">
        <v>4</v>
      </c>
      <c r="H795" t="s">
        <v>955</v>
      </c>
      <c r="I795" t="s">
        <v>35</v>
      </c>
      <c r="K795">
        <v>7</v>
      </c>
      <c r="L795">
        <v>2</v>
      </c>
      <c r="M795">
        <v>10.353999999999999</v>
      </c>
      <c r="N795" s="35">
        <f t="shared" si="13"/>
        <v>69.538342669499713</v>
      </c>
    </row>
    <row r="796" spans="1:14" x14ac:dyDescent="0.35">
      <c r="A796" t="s">
        <v>222</v>
      </c>
      <c r="B796">
        <v>2019</v>
      </c>
      <c r="C796" s="10">
        <v>43814</v>
      </c>
      <c r="D796" t="s">
        <v>66</v>
      </c>
      <c r="E796" t="s">
        <v>540</v>
      </c>
      <c r="F796">
        <v>1</v>
      </c>
      <c r="G796">
        <v>1</v>
      </c>
      <c r="H796" t="s">
        <v>202</v>
      </c>
      <c r="I796" t="s">
        <v>46</v>
      </c>
      <c r="K796">
        <v>1</v>
      </c>
      <c r="L796">
        <v>1</v>
      </c>
      <c r="M796">
        <v>10.151</v>
      </c>
      <c r="N796" s="35">
        <f t="shared" si="13"/>
        <v>70.928972515023148</v>
      </c>
    </row>
    <row r="797" spans="1:14" x14ac:dyDescent="0.35">
      <c r="A797" t="s">
        <v>222</v>
      </c>
      <c r="B797">
        <v>2019</v>
      </c>
      <c r="C797" s="10">
        <v>43814</v>
      </c>
      <c r="D797" t="s">
        <v>66</v>
      </c>
      <c r="E797" t="s">
        <v>540</v>
      </c>
      <c r="F797">
        <v>1</v>
      </c>
      <c r="G797">
        <v>1</v>
      </c>
      <c r="H797" t="s">
        <v>755</v>
      </c>
      <c r="I797" t="s">
        <v>109</v>
      </c>
      <c r="K797">
        <v>4</v>
      </c>
      <c r="L797">
        <v>2</v>
      </c>
      <c r="M797">
        <v>10.215999999999999</v>
      </c>
      <c r="N797" s="35">
        <f t="shared" si="13"/>
        <v>70.477682067345341</v>
      </c>
    </row>
    <row r="798" spans="1:14" x14ac:dyDescent="0.35">
      <c r="A798" t="s">
        <v>222</v>
      </c>
      <c r="B798">
        <v>2019</v>
      </c>
      <c r="C798" s="10">
        <v>43814</v>
      </c>
      <c r="D798" t="s">
        <v>66</v>
      </c>
      <c r="E798" t="s">
        <v>540</v>
      </c>
      <c r="F798">
        <v>1</v>
      </c>
      <c r="G798">
        <v>2</v>
      </c>
      <c r="H798" t="s">
        <v>129</v>
      </c>
      <c r="I798" t="s">
        <v>35</v>
      </c>
      <c r="K798">
        <v>2</v>
      </c>
      <c r="L798">
        <v>1</v>
      </c>
      <c r="M798">
        <v>10.324</v>
      </c>
      <c r="N798" s="35">
        <f t="shared" si="13"/>
        <v>69.74041069352964</v>
      </c>
    </row>
    <row r="799" spans="1:14" x14ac:dyDescent="0.35">
      <c r="A799" t="s">
        <v>222</v>
      </c>
      <c r="B799">
        <v>2019</v>
      </c>
      <c r="C799" s="10">
        <v>43814</v>
      </c>
      <c r="D799" t="s">
        <v>66</v>
      </c>
      <c r="E799" t="s">
        <v>540</v>
      </c>
      <c r="F799">
        <v>1</v>
      </c>
      <c r="G799">
        <v>2</v>
      </c>
      <c r="H799" t="s">
        <v>106</v>
      </c>
      <c r="I799" t="s">
        <v>102</v>
      </c>
      <c r="K799">
        <v>3</v>
      </c>
      <c r="L799">
        <v>2</v>
      </c>
      <c r="M799">
        <v>10.358000000000001</v>
      </c>
      <c r="N799" s="35">
        <f t="shared" si="13"/>
        <v>69.511488704383083</v>
      </c>
    </row>
    <row r="800" spans="1:14" x14ac:dyDescent="0.35">
      <c r="A800" t="s">
        <v>222</v>
      </c>
      <c r="B800">
        <v>2019</v>
      </c>
      <c r="C800" s="10">
        <v>43814</v>
      </c>
      <c r="D800" t="s">
        <v>66</v>
      </c>
      <c r="E800" t="s">
        <v>540</v>
      </c>
      <c r="F800">
        <v>2</v>
      </c>
      <c r="G800">
        <v>1</v>
      </c>
      <c r="H800" t="s">
        <v>202</v>
      </c>
      <c r="I800" t="s">
        <v>46</v>
      </c>
      <c r="K800">
        <v>1</v>
      </c>
      <c r="L800">
        <v>1</v>
      </c>
      <c r="M800">
        <v>10.353</v>
      </c>
      <c r="N800" s="35">
        <f t="shared" si="13"/>
        <v>69.545059403071576</v>
      </c>
    </row>
    <row r="801" spans="1:14" x14ac:dyDescent="0.35">
      <c r="A801" t="s">
        <v>222</v>
      </c>
      <c r="B801">
        <v>2019</v>
      </c>
      <c r="C801" s="10">
        <v>43814</v>
      </c>
      <c r="D801" t="s">
        <v>66</v>
      </c>
      <c r="E801" t="s">
        <v>540</v>
      </c>
      <c r="F801">
        <v>2</v>
      </c>
      <c r="G801">
        <v>1</v>
      </c>
      <c r="H801" t="s">
        <v>755</v>
      </c>
      <c r="I801" t="s">
        <v>109</v>
      </c>
      <c r="K801">
        <v>4</v>
      </c>
      <c r="L801">
        <v>2</v>
      </c>
      <c r="M801">
        <v>10.426</v>
      </c>
      <c r="N801" s="35">
        <f t="shared" si="13"/>
        <v>69.058123920966807</v>
      </c>
    </row>
    <row r="802" spans="1:14" x14ac:dyDescent="0.35">
      <c r="A802" t="s">
        <v>222</v>
      </c>
      <c r="B802">
        <v>2019</v>
      </c>
      <c r="C802" s="10">
        <v>43814</v>
      </c>
      <c r="D802" t="s">
        <v>66</v>
      </c>
      <c r="E802" t="s">
        <v>540</v>
      </c>
      <c r="F802">
        <v>2</v>
      </c>
      <c r="G802">
        <v>2</v>
      </c>
      <c r="H802" t="s">
        <v>129</v>
      </c>
      <c r="I802" t="s">
        <v>35</v>
      </c>
      <c r="K802">
        <v>2</v>
      </c>
      <c r="L802">
        <v>1</v>
      </c>
      <c r="M802">
        <v>9.8309999999999995</v>
      </c>
      <c r="N802" s="35">
        <f t="shared" ref="N802:N865" si="14">IF(M802="REL","REL",3.6*200/M802)</f>
        <v>73.237717424473601</v>
      </c>
    </row>
    <row r="803" spans="1:14" x14ac:dyDescent="0.35">
      <c r="A803" t="s">
        <v>222</v>
      </c>
      <c r="B803">
        <v>2019</v>
      </c>
      <c r="C803" s="10">
        <v>43814</v>
      </c>
      <c r="D803" t="s">
        <v>66</v>
      </c>
      <c r="E803" t="s">
        <v>540</v>
      </c>
      <c r="F803">
        <v>2</v>
      </c>
      <c r="G803">
        <v>2</v>
      </c>
      <c r="H803" t="s">
        <v>106</v>
      </c>
      <c r="I803" t="s">
        <v>102</v>
      </c>
      <c r="K803">
        <v>3</v>
      </c>
      <c r="L803">
        <v>2</v>
      </c>
      <c r="M803">
        <v>9.8569999999999993</v>
      </c>
      <c r="N803" s="35">
        <f t="shared" si="14"/>
        <v>73.044536877346047</v>
      </c>
    </row>
    <row r="804" spans="1:14" x14ac:dyDescent="0.35">
      <c r="A804" t="s">
        <v>222</v>
      </c>
      <c r="B804">
        <v>2019</v>
      </c>
      <c r="C804" s="10">
        <v>43814</v>
      </c>
      <c r="D804" t="s">
        <v>66</v>
      </c>
      <c r="E804" t="s">
        <v>64</v>
      </c>
      <c r="F804">
        <v>1</v>
      </c>
      <c r="G804" t="s">
        <v>541</v>
      </c>
      <c r="H804" t="s">
        <v>202</v>
      </c>
      <c r="I804" t="s">
        <v>46</v>
      </c>
      <c r="K804">
        <v>1</v>
      </c>
      <c r="L804">
        <v>1</v>
      </c>
      <c r="M804">
        <v>10.163</v>
      </c>
      <c r="N804" s="35">
        <f t="shared" si="14"/>
        <v>70.845222867263601</v>
      </c>
    </row>
    <row r="805" spans="1:14" x14ac:dyDescent="0.35">
      <c r="A805" t="s">
        <v>222</v>
      </c>
      <c r="B805">
        <v>2019</v>
      </c>
      <c r="C805" s="10">
        <v>43814</v>
      </c>
      <c r="D805" t="s">
        <v>66</v>
      </c>
      <c r="E805" t="s">
        <v>64</v>
      </c>
      <c r="F805">
        <v>1</v>
      </c>
      <c r="G805" t="s">
        <v>541</v>
      </c>
      <c r="H805" t="s">
        <v>129</v>
      </c>
      <c r="I805" t="s">
        <v>35</v>
      </c>
      <c r="K805">
        <v>2</v>
      </c>
      <c r="L805">
        <v>2</v>
      </c>
      <c r="M805">
        <v>10.195</v>
      </c>
      <c r="N805" s="35">
        <f t="shared" si="14"/>
        <v>70.62285434036292</v>
      </c>
    </row>
    <row r="806" spans="1:14" x14ac:dyDescent="0.35">
      <c r="A806" t="s">
        <v>222</v>
      </c>
      <c r="B806">
        <v>2019</v>
      </c>
      <c r="C806" s="10">
        <v>43814</v>
      </c>
      <c r="D806" t="s">
        <v>66</v>
      </c>
      <c r="E806" t="s">
        <v>64</v>
      </c>
      <c r="F806">
        <v>1</v>
      </c>
      <c r="G806" t="s">
        <v>542</v>
      </c>
      <c r="H806" t="s">
        <v>106</v>
      </c>
      <c r="I806" t="s">
        <v>102</v>
      </c>
      <c r="K806">
        <v>3</v>
      </c>
      <c r="L806">
        <v>1</v>
      </c>
      <c r="M806">
        <v>10.407</v>
      </c>
      <c r="N806" s="35">
        <f t="shared" si="14"/>
        <v>69.184202940328632</v>
      </c>
    </row>
    <row r="807" spans="1:14" x14ac:dyDescent="0.35">
      <c r="A807" t="s">
        <v>222</v>
      </c>
      <c r="B807">
        <v>2019</v>
      </c>
      <c r="C807" s="10">
        <v>43814</v>
      </c>
      <c r="D807" t="s">
        <v>66</v>
      </c>
      <c r="E807" t="s">
        <v>64</v>
      </c>
      <c r="F807">
        <v>1</v>
      </c>
      <c r="G807" t="s">
        <v>542</v>
      </c>
      <c r="H807" t="s">
        <v>755</v>
      </c>
      <c r="I807" t="s">
        <v>109</v>
      </c>
      <c r="K807">
        <v>4</v>
      </c>
      <c r="L807">
        <v>2</v>
      </c>
      <c r="M807">
        <v>10.409000000000001</v>
      </c>
      <c r="N807" s="35">
        <f t="shared" si="14"/>
        <v>69.170909789605147</v>
      </c>
    </row>
    <row r="808" spans="1:14" x14ac:dyDescent="0.35">
      <c r="A808" t="s">
        <v>222</v>
      </c>
      <c r="B808">
        <v>2019</v>
      </c>
      <c r="C808" s="10">
        <v>43814</v>
      </c>
      <c r="D808" t="s">
        <v>66</v>
      </c>
      <c r="E808" t="s">
        <v>64</v>
      </c>
      <c r="F808">
        <v>2</v>
      </c>
      <c r="G808" t="s">
        <v>541</v>
      </c>
      <c r="H808" t="s">
        <v>202</v>
      </c>
      <c r="I808" t="s">
        <v>46</v>
      </c>
      <c r="K808">
        <v>1</v>
      </c>
      <c r="L808">
        <v>1</v>
      </c>
      <c r="M808">
        <v>10.17</v>
      </c>
      <c r="N808" s="35">
        <f t="shared" si="14"/>
        <v>70.796460176991147</v>
      </c>
    </row>
    <row r="809" spans="1:14" x14ac:dyDescent="0.35">
      <c r="A809" t="s">
        <v>222</v>
      </c>
      <c r="B809">
        <v>2019</v>
      </c>
      <c r="C809" s="10">
        <v>43814</v>
      </c>
      <c r="D809" t="s">
        <v>66</v>
      </c>
      <c r="E809" t="s">
        <v>64</v>
      </c>
      <c r="F809">
        <v>2</v>
      </c>
      <c r="G809" t="s">
        <v>541</v>
      </c>
      <c r="H809" t="s">
        <v>129</v>
      </c>
      <c r="I809" t="s">
        <v>35</v>
      </c>
      <c r="K809">
        <v>2</v>
      </c>
      <c r="L809">
        <v>2</v>
      </c>
      <c r="M809">
        <v>10.749000000000001</v>
      </c>
      <c r="N809" s="35">
        <f t="shared" si="14"/>
        <v>66.982975160480038</v>
      </c>
    </row>
    <row r="810" spans="1:14" x14ac:dyDescent="0.35">
      <c r="A810" t="s">
        <v>222</v>
      </c>
      <c r="B810">
        <v>2019</v>
      </c>
      <c r="C810" s="10">
        <v>43814</v>
      </c>
      <c r="D810" t="s">
        <v>66</v>
      </c>
      <c r="E810" t="s">
        <v>64</v>
      </c>
      <c r="F810">
        <v>2</v>
      </c>
      <c r="G810" t="s">
        <v>542</v>
      </c>
      <c r="H810" t="s">
        <v>106</v>
      </c>
      <c r="I810" t="s">
        <v>102</v>
      </c>
      <c r="K810">
        <v>3</v>
      </c>
      <c r="L810">
        <v>1</v>
      </c>
      <c r="M810">
        <v>10.16</v>
      </c>
      <c r="N810" s="35">
        <f t="shared" si="14"/>
        <v>70.866141732283467</v>
      </c>
    </row>
    <row r="811" spans="1:14" x14ac:dyDescent="0.35">
      <c r="A811" t="s">
        <v>222</v>
      </c>
      <c r="B811">
        <v>2019</v>
      </c>
      <c r="C811" s="10">
        <v>43814</v>
      </c>
      <c r="D811" t="s">
        <v>66</v>
      </c>
      <c r="E811" t="s">
        <v>64</v>
      </c>
      <c r="F811">
        <v>2</v>
      </c>
      <c r="G811" t="s">
        <v>542</v>
      </c>
      <c r="H811" t="s">
        <v>755</v>
      </c>
      <c r="I811" t="s">
        <v>109</v>
      </c>
      <c r="K811">
        <v>4</v>
      </c>
      <c r="L811">
        <v>2</v>
      </c>
      <c r="M811">
        <v>10.605</v>
      </c>
      <c r="N811" s="35">
        <f t="shared" si="14"/>
        <v>67.892503536067892</v>
      </c>
    </row>
    <row r="812" spans="1:14" x14ac:dyDescent="0.35">
      <c r="A812" t="s">
        <v>162</v>
      </c>
      <c r="B812">
        <v>2020</v>
      </c>
      <c r="C812" s="10">
        <v>43856</v>
      </c>
      <c r="D812" t="s">
        <v>66</v>
      </c>
      <c r="E812" t="s">
        <v>535</v>
      </c>
      <c r="F812">
        <v>1</v>
      </c>
      <c r="G812">
        <v>1</v>
      </c>
      <c r="H812" t="s">
        <v>96</v>
      </c>
      <c r="I812" t="s">
        <v>27</v>
      </c>
      <c r="K812">
        <v>3</v>
      </c>
      <c r="L812">
        <v>1</v>
      </c>
      <c r="M812">
        <v>10.465</v>
      </c>
      <c r="N812" s="35">
        <f t="shared" si="14"/>
        <v>68.800764452938367</v>
      </c>
    </row>
    <row r="813" spans="1:14" x14ac:dyDescent="0.35">
      <c r="A813" t="s">
        <v>162</v>
      </c>
      <c r="B813">
        <v>2020</v>
      </c>
      <c r="C813" s="10">
        <v>43856</v>
      </c>
      <c r="D813" t="s">
        <v>66</v>
      </c>
      <c r="E813" t="s">
        <v>535</v>
      </c>
      <c r="F813">
        <v>1</v>
      </c>
      <c r="G813">
        <v>1</v>
      </c>
      <c r="H813" t="s">
        <v>57</v>
      </c>
      <c r="I813" t="s">
        <v>58</v>
      </c>
      <c r="K813">
        <v>28</v>
      </c>
      <c r="L813">
        <v>2</v>
      </c>
      <c r="M813">
        <v>10.789</v>
      </c>
      <c r="N813" s="35">
        <f t="shared" si="14"/>
        <v>66.734637130410604</v>
      </c>
    </row>
    <row r="814" spans="1:14" x14ac:dyDescent="0.35">
      <c r="A814" t="s">
        <v>162</v>
      </c>
      <c r="B814">
        <v>2020</v>
      </c>
      <c r="C814" s="10">
        <v>43856</v>
      </c>
      <c r="D814" t="s">
        <v>66</v>
      </c>
      <c r="E814" t="s">
        <v>535</v>
      </c>
      <c r="F814">
        <v>1</v>
      </c>
      <c r="G814">
        <v>2</v>
      </c>
      <c r="H814" t="s">
        <v>138</v>
      </c>
      <c r="I814" t="s">
        <v>104</v>
      </c>
      <c r="K814">
        <v>16</v>
      </c>
      <c r="L814">
        <v>1</v>
      </c>
      <c r="M814">
        <v>10.510999999999999</v>
      </c>
      <c r="N814" s="35">
        <f t="shared" si="14"/>
        <v>68.499667015507569</v>
      </c>
    </row>
    <row r="815" spans="1:14" x14ac:dyDescent="0.35">
      <c r="A815" t="s">
        <v>162</v>
      </c>
      <c r="B815">
        <v>2020</v>
      </c>
      <c r="C815" s="10">
        <v>43856</v>
      </c>
      <c r="D815" t="s">
        <v>66</v>
      </c>
      <c r="E815" t="s">
        <v>535</v>
      </c>
      <c r="F815">
        <v>1</v>
      </c>
      <c r="G815">
        <v>2</v>
      </c>
      <c r="H815" t="s">
        <v>755</v>
      </c>
      <c r="I815" t="s">
        <v>109</v>
      </c>
      <c r="K815">
        <v>17</v>
      </c>
      <c r="L815">
        <v>2</v>
      </c>
      <c r="M815">
        <v>10.555</v>
      </c>
      <c r="N815" s="35">
        <f t="shared" si="14"/>
        <v>68.214116532449083</v>
      </c>
    </row>
    <row r="816" spans="1:14" x14ac:dyDescent="0.35">
      <c r="A816" t="s">
        <v>162</v>
      </c>
      <c r="B816">
        <v>2020</v>
      </c>
      <c r="C816" s="10">
        <v>43856</v>
      </c>
      <c r="D816" t="s">
        <v>66</v>
      </c>
      <c r="E816" t="s">
        <v>535</v>
      </c>
      <c r="F816">
        <v>1</v>
      </c>
      <c r="G816">
        <v>3</v>
      </c>
      <c r="H816" t="s">
        <v>205</v>
      </c>
      <c r="I816" t="s">
        <v>102</v>
      </c>
      <c r="K816">
        <v>5</v>
      </c>
      <c r="L816">
        <v>1</v>
      </c>
      <c r="M816">
        <v>10.489000000000001</v>
      </c>
      <c r="N816" s="35">
        <f t="shared" si="14"/>
        <v>68.64334064257794</v>
      </c>
    </row>
    <row r="817" spans="1:14" x14ac:dyDescent="0.35">
      <c r="A817" t="s">
        <v>162</v>
      </c>
      <c r="B817">
        <v>2020</v>
      </c>
      <c r="C817" s="10">
        <v>43856</v>
      </c>
      <c r="D817" t="s">
        <v>66</v>
      </c>
      <c r="E817" t="s">
        <v>535</v>
      </c>
      <c r="F817">
        <v>1</v>
      </c>
      <c r="G817">
        <v>3</v>
      </c>
      <c r="H817" t="s">
        <v>214</v>
      </c>
      <c r="I817" t="s">
        <v>164</v>
      </c>
      <c r="K817">
        <v>27</v>
      </c>
      <c r="L817">
        <v>2</v>
      </c>
      <c r="M817">
        <v>10.542</v>
      </c>
      <c r="N817" s="35">
        <f t="shared" si="14"/>
        <v>68.29823562891292</v>
      </c>
    </row>
    <row r="818" spans="1:14" x14ac:dyDescent="0.35">
      <c r="A818" t="s">
        <v>162</v>
      </c>
      <c r="B818">
        <v>2020</v>
      </c>
      <c r="C818" s="10">
        <v>43856</v>
      </c>
      <c r="D818" t="s">
        <v>66</v>
      </c>
      <c r="E818" t="s">
        <v>535</v>
      </c>
      <c r="F818">
        <v>1</v>
      </c>
      <c r="G818">
        <v>4</v>
      </c>
      <c r="H818" t="s">
        <v>756</v>
      </c>
      <c r="I818" t="s">
        <v>82</v>
      </c>
      <c r="K818">
        <v>11</v>
      </c>
      <c r="L818">
        <v>1</v>
      </c>
      <c r="M818">
        <v>10.48</v>
      </c>
      <c r="N818" s="35">
        <f t="shared" si="14"/>
        <v>68.702290076335871</v>
      </c>
    </row>
    <row r="819" spans="1:14" x14ac:dyDescent="0.35">
      <c r="A819" t="s">
        <v>162</v>
      </c>
      <c r="B819">
        <v>2020</v>
      </c>
      <c r="C819" s="10">
        <v>43856</v>
      </c>
      <c r="D819" t="s">
        <v>66</v>
      </c>
      <c r="E819" t="s">
        <v>535</v>
      </c>
      <c r="F819">
        <v>1</v>
      </c>
      <c r="G819">
        <v>4</v>
      </c>
      <c r="H819" t="s">
        <v>998</v>
      </c>
      <c r="I819" t="s">
        <v>29</v>
      </c>
      <c r="K819">
        <v>26</v>
      </c>
      <c r="L819">
        <v>2</v>
      </c>
      <c r="M819">
        <v>10.689</v>
      </c>
      <c r="N819" s="35">
        <f t="shared" si="14"/>
        <v>67.358967162503504</v>
      </c>
    </row>
    <row r="820" spans="1:14" x14ac:dyDescent="0.35">
      <c r="A820" t="s">
        <v>162</v>
      </c>
      <c r="B820">
        <v>2020</v>
      </c>
      <c r="C820" s="10">
        <v>43856</v>
      </c>
      <c r="D820" t="s">
        <v>66</v>
      </c>
      <c r="E820" t="s">
        <v>535</v>
      </c>
      <c r="F820">
        <v>1</v>
      </c>
      <c r="G820">
        <v>5</v>
      </c>
      <c r="H820" t="s">
        <v>201</v>
      </c>
      <c r="I820" t="s">
        <v>39</v>
      </c>
      <c r="K820">
        <v>6</v>
      </c>
      <c r="L820">
        <v>1</v>
      </c>
      <c r="M820">
        <v>10.391999999999999</v>
      </c>
      <c r="N820" s="35">
        <f t="shared" si="14"/>
        <v>69.284064665127019</v>
      </c>
    </row>
    <row r="821" spans="1:14" x14ac:dyDescent="0.35">
      <c r="A821" t="s">
        <v>162</v>
      </c>
      <c r="B821">
        <v>2020</v>
      </c>
      <c r="C821" s="10">
        <v>43856</v>
      </c>
      <c r="D821" t="s">
        <v>66</v>
      </c>
      <c r="E821" t="s">
        <v>535</v>
      </c>
      <c r="F821">
        <v>1</v>
      </c>
      <c r="G821">
        <v>5</v>
      </c>
      <c r="H821" t="s">
        <v>913</v>
      </c>
      <c r="I821" t="s">
        <v>29</v>
      </c>
      <c r="K821">
        <v>25</v>
      </c>
      <c r="L821">
        <v>2</v>
      </c>
      <c r="M821">
        <v>12.516</v>
      </c>
      <c r="N821" s="35">
        <f t="shared" si="14"/>
        <v>57.526366251198468</v>
      </c>
    </row>
    <row r="822" spans="1:14" x14ac:dyDescent="0.35">
      <c r="A822" t="s">
        <v>162</v>
      </c>
      <c r="B822">
        <v>2020</v>
      </c>
      <c r="C822" s="10">
        <v>43856</v>
      </c>
      <c r="D822" t="s">
        <v>66</v>
      </c>
      <c r="E822" t="s">
        <v>535</v>
      </c>
      <c r="F822">
        <v>1</v>
      </c>
      <c r="G822">
        <v>6</v>
      </c>
      <c r="H822" t="s">
        <v>174</v>
      </c>
      <c r="I822" t="s">
        <v>37</v>
      </c>
      <c r="K822">
        <v>12</v>
      </c>
      <c r="L822">
        <v>1</v>
      </c>
      <c r="M822">
        <v>10.308</v>
      </c>
      <c r="N822" s="35">
        <f t="shared" si="14"/>
        <v>69.848661233993013</v>
      </c>
    </row>
    <row r="823" spans="1:14" x14ac:dyDescent="0.35">
      <c r="A823" t="s">
        <v>162</v>
      </c>
      <c r="B823">
        <v>2020</v>
      </c>
      <c r="C823" s="10">
        <v>43856</v>
      </c>
      <c r="D823" t="s">
        <v>66</v>
      </c>
      <c r="E823" t="s">
        <v>535</v>
      </c>
      <c r="F823">
        <v>1</v>
      </c>
      <c r="G823">
        <v>6</v>
      </c>
      <c r="H823" t="s">
        <v>50</v>
      </c>
      <c r="I823" t="s">
        <v>44</v>
      </c>
      <c r="K823">
        <v>24</v>
      </c>
      <c r="L823">
        <v>2</v>
      </c>
      <c r="M823">
        <v>10.516</v>
      </c>
      <c r="N823" s="35">
        <f t="shared" si="14"/>
        <v>68.46709775580068</v>
      </c>
    </row>
    <row r="824" spans="1:14" x14ac:dyDescent="0.35">
      <c r="A824" t="s">
        <v>162</v>
      </c>
      <c r="B824">
        <v>2020</v>
      </c>
      <c r="C824" s="10">
        <v>43856</v>
      </c>
      <c r="D824" t="s">
        <v>66</v>
      </c>
      <c r="E824" t="s">
        <v>535</v>
      </c>
      <c r="F824">
        <v>1</v>
      </c>
      <c r="G824">
        <v>7</v>
      </c>
      <c r="H824" t="s">
        <v>143</v>
      </c>
      <c r="I824" t="s">
        <v>95</v>
      </c>
      <c r="K824">
        <v>7</v>
      </c>
      <c r="L824">
        <v>1</v>
      </c>
      <c r="M824">
        <v>10.461</v>
      </c>
      <c r="N824" s="35">
        <f t="shared" si="14"/>
        <v>68.827071981646114</v>
      </c>
    </row>
    <row r="825" spans="1:14" x14ac:dyDescent="0.35">
      <c r="A825" t="s">
        <v>162</v>
      </c>
      <c r="B825">
        <v>2020</v>
      </c>
      <c r="C825" s="10">
        <v>43856</v>
      </c>
      <c r="D825" t="s">
        <v>66</v>
      </c>
      <c r="E825" t="s">
        <v>535</v>
      </c>
      <c r="F825">
        <v>1</v>
      </c>
      <c r="G825">
        <v>7</v>
      </c>
      <c r="H825" t="s">
        <v>800</v>
      </c>
      <c r="I825" t="s">
        <v>198</v>
      </c>
      <c r="K825">
        <v>23</v>
      </c>
      <c r="L825">
        <v>2</v>
      </c>
      <c r="M825">
        <v>10.486000000000001</v>
      </c>
      <c r="N825" s="35">
        <f t="shared" si="14"/>
        <v>68.662979210375738</v>
      </c>
    </row>
    <row r="826" spans="1:14" x14ac:dyDescent="0.35">
      <c r="A826" t="s">
        <v>162</v>
      </c>
      <c r="B826">
        <v>2020</v>
      </c>
      <c r="C826" s="10">
        <v>43856</v>
      </c>
      <c r="D826" t="s">
        <v>66</v>
      </c>
      <c r="E826" t="s">
        <v>535</v>
      </c>
      <c r="F826">
        <v>1</v>
      </c>
      <c r="G826">
        <v>8</v>
      </c>
      <c r="H826" t="s">
        <v>100</v>
      </c>
      <c r="I826" t="s">
        <v>44</v>
      </c>
      <c r="K826">
        <v>15</v>
      </c>
      <c r="L826">
        <v>1</v>
      </c>
      <c r="M826">
        <v>10.378</v>
      </c>
      <c r="N826" s="35">
        <f t="shared" si="14"/>
        <v>69.377529389092317</v>
      </c>
    </row>
    <row r="827" spans="1:14" x14ac:dyDescent="0.35">
      <c r="A827" t="s">
        <v>162</v>
      </c>
      <c r="B827">
        <v>2020</v>
      </c>
      <c r="C827" s="10">
        <v>43856</v>
      </c>
      <c r="D827" t="s">
        <v>66</v>
      </c>
      <c r="E827" t="s">
        <v>535</v>
      </c>
      <c r="F827">
        <v>1</v>
      </c>
      <c r="G827">
        <v>8</v>
      </c>
      <c r="H827" t="s">
        <v>183</v>
      </c>
      <c r="I827" t="s">
        <v>33</v>
      </c>
      <c r="K827">
        <v>18</v>
      </c>
      <c r="L827">
        <v>2</v>
      </c>
      <c r="M827">
        <v>10.384</v>
      </c>
      <c r="N827" s="35">
        <f t="shared" si="14"/>
        <v>69.337442218798145</v>
      </c>
    </row>
    <row r="828" spans="1:14" x14ac:dyDescent="0.35">
      <c r="A828" t="s">
        <v>162</v>
      </c>
      <c r="B828">
        <v>2020</v>
      </c>
      <c r="C828" s="10">
        <v>43856</v>
      </c>
      <c r="D828" t="s">
        <v>66</v>
      </c>
      <c r="E828" t="s">
        <v>535</v>
      </c>
      <c r="F828">
        <v>1</v>
      </c>
      <c r="G828">
        <v>9</v>
      </c>
      <c r="H828" t="s">
        <v>254</v>
      </c>
      <c r="I828" t="s">
        <v>31</v>
      </c>
      <c r="K828">
        <v>8</v>
      </c>
      <c r="L828">
        <v>1</v>
      </c>
      <c r="M828">
        <v>10.465</v>
      </c>
      <c r="N828" s="35">
        <f t="shared" si="14"/>
        <v>68.800764452938367</v>
      </c>
    </row>
    <row r="829" spans="1:14" x14ac:dyDescent="0.35">
      <c r="A829" t="s">
        <v>162</v>
      </c>
      <c r="B829">
        <v>2020</v>
      </c>
      <c r="C829" s="10">
        <v>43856</v>
      </c>
      <c r="D829" t="s">
        <v>66</v>
      </c>
      <c r="E829" t="s">
        <v>535</v>
      </c>
      <c r="F829">
        <v>1</v>
      </c>
      <c r="G829">
        <v>9</v>
      </c>
      <c r="H829" t="s">
        <v>213</v>
      </c>
      <c r="I829" t="s">
        <v>42</v>
      </c>
      <c r="K829">
        <v>22</v>
      </c>
      <c r="L829">
        <v>2</v>
      </c>
      <c r="M829">
        <v>10.695</v>
      </c>
      <c r="N829" s="35">
        <f t="shared" si="14"/>
        <v>67.321178120617105</v>
      </c>
    </row>
    <row r="830" spans="1:14" x14ac:dyDescent="0.35">
      <c r="A830" t="s">
        <v>162</v>
      </c>
      <c r="B830">
        <v>2020</v>
      </c>
      <c r="C830" s="10">
        <v>43856</v>
      </c>
      <c r="D830" t="s">
        <v>66</v>
      </c>
      <c r="E830" t="s">
        <v>535</v>
      </c>
      <c r="F830">
        <v>1</v>
      </c>
      <c r="G830">
        <v>10</v>
      </c>
      <c r="H830" t="s">
        <v>229</v>
      </c>
      <c r="I830" t="s">
        <v>152</v>
      </c>
      <c r="K830">
        <v>4</v>
      </c>
      <c r="L830">
        <v>1</v>
      </c>
      <c r="M830">
        <v>10.492000000000001</v>
      </c>
      <c r="N830" s="35">
        <f t="shared" si="14"/>
        <v>68.623713305375517</v>
      </c>
    </row>
    <row r="831" spans="1:14" x14ac:dyDescent="0.35">
      <c r="A831" t="s">
        <v>162</v>
      </c>
      <c r="B831">
        <v>2020</v>
      </c>
      <c r="C831" s="10">
        <v>43856</v>
      </c>
      <c r="D831" t="s">
        <v>66</v>
      </c>
      <c r="E831" t="s">
        <v>535</v>
      </c>
      <c r="F831">
        <v>1</v>
      </c>
      <c r="G831">
        <v>10</v>
      </c>
      <c r="H831" t="s">
        <v>327</v>
      </c>
      <c r="I831" t="s">
        <v>198</v>
      </c>
      <c r="K831">
        <v>21</v>
      </c>
      <c r="L831">
        <v>2</v>
      </c>
      <c r="M831">
        <v>10.516</v>
      </c>
      <c r="N831" s="35">
        <f t="shared" si="14"/>
        <v>68.46709775580068</v>
      </c>
    </row>
    <row r="832" spans="1:14" x14ac:dyDescent="0.35">
      <c r="A832" t="s">
        <v>162</v>
      </c>
      <c r="B832">
        <v>2020</v>
      </c>
      <c r="C832" s="10">
        <v>43856</v>
      </c>
      <c r="D832" t="s">
        <v>66</v>
      </c>
      <c r="E832" t="s">
        <v>535</v>
      </c>
      <c r="F832">
        <v>1</v>
      </c>
      <c r="G832">
        <v>11</v>
      </c>
      <c r="H832" t="s">
        <v>105</v>
      </c>
      <c r="I832" t="s">
        <v>39</v>
      </c>
      <c r="K832">
        <v>13</v>
      </c>
      <c r="L832">
        <v>1</v>
      </c>
      <c r="M832">
        <v>10.336</v>
      </c>
      <c r="N832" s="35">
        <f t="shared" si="14"/>
        <v>69.659442724458202</v>
      </c>
    </row>
    <row r="833" spans="1:14" x14ac:dyDescent="0.35">
      <c r="A833" t="s">
        <v>162</v>
      </c>
      <c r="B833">
        <v>2020</v>
      </c>
      <c r="C833" s="10">
        <v>43856</v>
      </c>
      <c r="D833" t="s">
        <v>66</v>
      </c>
      <c r="E833" t="s">
        <v>535</v>
      </c>
      <c r="F833">
        <v>1</v>
      </c>
      <c r="G833">
        <v>11</v>
      </c>
      <c r="H833" t="s">
        <v>816</v>
      </c>
      <c r="I833" t="s">
        <v>42</v>
      </c>
      <c r="K833">
        <v>20</v>
      </c>
      <c r="L833">
        <v>2</v>
      </c>
      <c r="M833">
        <v>10.583</v>
      </c>
      <c r="N833" s="35">
        <f t="shared" si="14"/>
        <v>68.033638854767077</v>
      </c>
    </row>
    <row r="834" spans="1:14" x14ac:dyDescent="0.35">
      <c r="A834" t="s">
        <v>162</v>
      </c>
      <c r="B834">
        <v>2020</v>
      </c>
      <c r="C834" s="10">
        <v>43856</v>
      </c>
      <c r="D834" t="s">
        <v>66</v>
      </c>
      <c r="E834" t="s">
        <v>535</v>
      </c>
      <c r="F834">
        <v>1</v>
      </c>
      <c r="G834">
        <v>12</v>
      </c>
      <c r="H834" t="s">
        <v>59</v>
      </c>
      <c r="I834" t="s">
        <v>37</v>
      </c>
      <c r="K834">
        <v>14</v>
      </c>
      <c r="L834">
        <v>1</v>
      </c>
      <c r="M834">
        <v>10.244999999999999</v>
      </c>
      <c r="N834" s="35">
        <f t="shared" si="14"/>
        <v>70.278184480234259</v>
      </c>
    </row>
    <row r="835" spans="1:14" x14ac:dyDescent="0.35">
      <c r="A835" t="s">
        <v>162</v>
      </c>
      <c r="B835">
        <v>2020</v>
      </c>
      <c r="C835" s="10">
        <v>43856</v>
      </c>
      <c r="D835" t="s">
        <v>66</v>
      </c>
      <c r="E835" t="s">
        <v>535</v>
      </c>
      <c r="F835">
        <v>1</v>
      </c>
      <c r="G835">
        <v>12</v>
      </c>
      <c r="H835" t="s">
        <v>128</v>
      </c>
      <c r="I835" t="s">
        <v>104</v>
      </c>
      <c r="K835">
        <v>19</v>
      </c>
      <c r="L835">
        <v>2</v>
      </c>
      <c r="M835">
        <v>10.667</v>
      </c>
      <c r="N835" s="35">
        <f t="shared" si="14"/>
        <v>67.497890690915909</v>
      </c>
    </row>
    <row r="836" spans="1:14" x14ac:dyDescent="0.35">
      <c r="A836" t="s">
        <v>162</v>
      </c>
      <c r="B836">
        <v>2020</v>
      </c>
      <c r="C836" s="10">
        <v>43856</v>
      </c>
      <c r="D836" t="s">
        <v>66</v>
      </c>
      <c r="E836" t="s">
        <v>538</v>
      </c>
      <c r="F836">
        <v>1</v>
      </c>
      <c r="G836">
        <v>1</v>
      </c>
      <c r="H836" t="s">
        <v>202</v>
      </c>
      <c r="I836" t="s">
        <v>46</v>
      </c>
      <c r="K836">
        <v>1</v>
      </c>
      <c r="L836">
        <v>1</v>
      </c>
      <c r="M836">
        <v>9.9670000000000005</v>
      </c>
      <c r="N836" s="35">
        <f t="shared" si="14"/>
        <v>72.238386676030899</v>
      </c>
    </row>
    <row r="837" spans="1:14" x14ac:dyDescent="0.35">
      <c r="A837" t="s">
        <v>162</v>
      </c>
      <c r="B837">
        <v>2020</v>
      </c>
      <c r="C837" s="10">
        <v>43856</v>
      </c>
      <c r="D837" t="s">
        <v>66</v>
      </c>
      <c r="E837" t="s">
        <v>538</v>
      </c>
      <c r="F837">
        <v>1</v>
      </c>
      <c r="G837">
        <v>1</v>
      </c>
      <c r="H837" t="s">
        <v>59</v>
      </c>
      <c r="I837" t="s">
        <v>37</v>
      </c>
      <c r="K837">
        <v>14</v>
      </c>
      <c r="L837">
        <v>2</v>
      </c>
      <c r="M837">
        <v>10.635</v>
      </c>
      <c r="N837" s="35">
        <f t="shared" si="14"/>
        <v>67.700987306064889</v>
      </c>
    </row>
    <row r="838" spans="1:14" x14ac:dyDescent="0.35">
      <c r="A838" t="s">
        <v>162</v>
      </c>
      <c r="B838">
        <v>2020</v>
      </c>
      <c r="C838" s="10">
        <v>43856</v>
      </c>
      <c r="D838" t="s">
        <v>66</v>
      </c>
      <c r="E838" t="s">
        <v>538</v>
      </c>
      <c r="F838">
        <v>1</v>
      </c>
      <c r="G838">
        <v>2</v>
      </c>
      <c r="H838" t="s">
        <v>911</v>
      </c>
      <c r="I838" t="s">
        <v>27</v>
      </c>
      <c r="K838">
        <v>2</v>
      </c>
      <c r="L838">
        <v>1</v>
      </c>
      <c r="M838">
        <v>10.257</v>
      </c>
      <c r="N838" s="35">
        <f t="shared" si="14"/>
        <v>70.195963732085403</v>
      </c>
    </row>
    <row r="839" spans="1:14" x14ac:dyDescent="0.35">
      <c r="A839" t="s">
        <v>162</v>
      </c>
      <c r="B839">
        <v>2020</v>
      </c>
      <c r="C839" s="10">
        <v>43856</v>
      </c>
      <c r="D839" t="s">
        <v>66</v>
      </c>
      <c r="E839" t="s">
        <v>538</v>
      </c>
      <c r="F839">
        <v>1</v>
      </c>
      <c r="G839">
        <v>2</v>
      </c>
      <c r="H839" t="s">
        <v>105</v>
      </c>
      <c r="I839" t="s">
        <v>39</v>
      </c>
      <c r="K839">
        <v>13</v>
      </c>
      <c r="L839">
        <v>2</v>
      </c>
      <c r="M839">
        <v>10.703999999999899</v>
      </c>
      <c r="N839" s="35">
        <f t="shared" si="14"/>
        <v>67.264573991032023</v>
      </c>
    </row>
    <row r="840" spans="1:14" x14ac:dyDescent="0.35">
      <c r="A840" t="s">
        <v>162</v>
      </c>
      <c r="B840">
        <v>2020</v>
      </c>
      <c r="C840" s="10">
        <v>43856</v>
      </c>
      <c r="D840" t="s">
        <v>66</v>
      </c>
      <c r="E840" t="s">
        <v>538</v>
      </c>
      <c r="F840">
        <v>1</v>
      </c>
      <c r="G840">
        <v>3</v>
      </c>
      <c r="H840" t="s">
        <v>229</v>
      </c>
      <c r="I840" t="s">
        <v>152</v>
      </c>
      <c r="K840">
        <v>4</v>
      </c>
      <c r="L840">
        <v>1</v>
      </c>
      <c r="M840">
        <v>10.391999999999999</v>
      </c>
      <c r="N840" s="35">
        <f t="shared" si="14"/>
        <v>69.284064665127019</v>
      </c>
    </row>
    <row r="841" spans="1:14" x14ac:dyDescent="0.35">
      <c r="A841" t="s">
        <v>162</v>
      </c>
      <c r="B841">
        <v>2020</v>
      </c>
      <c r="C841" s="10">
        <v>43856</v>
      </c>
      <c r="D841" t="s">
        <v>66</v>
      </c>
      <c r="E841" t="s">
        <v>538</v>
      </c>
      <c r="F841">
        <v>1</v>
      </c>
      <c r="G841">
        <v>3</v>
      </c>
      <c r="H841" t="s">
        <v>134</v>
      </c>
      <c r="I841" t="s">
        <v>216</v>
      </c>
      <c r="K841">
        <v>9</v>
      </c>
      <c r="L841">
        <v>2</v>
      </c>
      <c r="M841">
        <v>10.436999999999999</v>
      </c>
      <c r="N841" s="35">
        <f t="shared" si="14"/>
        <v>68.985340615119284</v>
      </c>
    </row>
    <row r="842" spans="1:14" x14ac:dyDescent="0.35">
      <c r="A842" t="s">
        <v>162</v>
      </c>
      <c r="B842">
        <v>2020</v>
      </c>
      <c r="C842" s="10">
        <v>43856</v>
      </c>
      <c r="D842" t="s">
        <v>66</v>
      </c>
      <c r="E842" t="s">
        <v>538</v>
      </c>
      <c r="F842">
        <v>1</v>
      </c>
      <c r="G842">
        <v>4</v>
      </c>
      <c r="H842" t="s">
        <v>254</v>
      </c>
      <c r="I842" t="s">
        <v>31</v>
      </c>
      <c r="K842">
        <v>8</v>
      </c>
      <c r="L842">
        <v>1</v>
      </c>
      <c r="M842">
        <v>10.436999999999999</v>
      </c>
      <c r="N842" s="35">
        <f t="shared" si="14"/>
        <v>68.985340615119284</v>
      </c>
    </row>
    <row r="843" spans="1:14" x14ac:dyDescent="0.35">
      <c r="A843" t="s">
        <v>162</v>
      </c>
      <c r="B843">
        <v>2020</v>
      </c>
      <c r="C843" s="10">
        <v>43856</v>
      </c>
      <c r="D843" t="s">
        <v>66</v>
      </c>
      <c r="E843" t="s">
        <v>538</v>
      </c>
      <c r="F843">
        <v>1</v>
      </c>
      <c r="G843">
        <v>4</v>
      </c>
      <c r="H843" t="s">
        <v>30</v>
      </c>
      <c r="I843" t="s">
        <v>31</v>
      </c>
      <c r="K843">
        <v>10</v>
      </c>
      <c r="L843">
        <v>2</v>
      </c>
      <c r="M843">
        <v>10.453999999999899</v>
      </c>
      <c r="N843" s="35">
        <f t="shared" si="14"/>
        <v>68.873158599579767</v>
      </c>
    </row>
    <row r="844" spans="1:14" x14ac:dyDescent="0.35">
      <c r="A844" t="s">
        <v>162</v>
      </c>
      <c r="B844">
        <v>2020</v>
      </c>
      <c r="C844" s="10">
        <v>43856</v>
      </c>
      <c r="D844" t="s">
        <v>66</v>
      </c>
      <c r="E844" t="s">
        <v>538</v>
      </c>
      <c r="F844">
        <v>1</v>
      </c>
      <c r="G844">
        <v>5</v>
      </c>
      <c r="H844" t="s">
        <v>96</v>
      </c>
      <c r="I844" t="s">
        <v>27</v>
      </c>
      <c r="K844">
        <v>3</v>
      </c>
      <c r="L844">
        <v>1</v>
      </c>
      <c r="M844">
        <v>10.23</v>
      </c>
      <c r="N844" s="35">
        <f t="shared" si="14"/>
        <v>70.381231671554247</v>
      </c>
    </row>
    <row r="845" spans="1:14" x14ac:dyDescent="0.35">
      <c r="A845" t="s">
        <v>162</v>
      </c>
      <c r="B845">
        <v>2020</v>
      </c>
      <c r="C845" s="10">
        <v>43856</v>
      </c>
      <c r="D845" t="s">
        <v>66</v>
      </c>
      <c r="E845" t="s">
        <v>538</v>
      </c>
      <c r="F845">
        <v>1</v>
      </c>
      <c r="G845">
        <v>5</v>
      </c>
      <c r="H845" t="s">
        <v>100</v>
      </c>
      <c r="I845" t="s">
        <v>44</v>
      </c>
      <c r="K845">
        <v>15</v>
      </c>
      <c r="L845">
        <v>2</v>
      </c>
      <c r="M845">
        <v>10.268000000000001</v>
      </c>
      <c r="N845" s="35">
        <f t="shared" si="14"/>
        <v>70.120763537202961</v>
      </c>
    </row>
    <row r="846" spans="1:14" x14ac:dyDescent="0.35">
      <c r="A846" t="s">
        <v>162</v>
      </c>
      <c r="B846">
        <v>2020</v>
      </c>
      <c r="C846" s="10">
        <v>43856</v>
      </c>
      <c r="D846" t="s">
        <v>66</v>
      </c>
      <c r="E846" t="s">
        <v>538</v>
      </c>
      <c r="F846">
        <v>1</v>
      </c>
      <c r="G846">
        <v>6</v>
      </c>
      <c r="H846" t="s">
        <v>143</v>
      </c>
      <c r="I846" t="s">
        <v>95</v>
      </c>
      <c r="K846">
        <v>7</v>
      </c>
      <c r="L846">
        <v>1</v>
      </c>
      <c r="M846">
        <v>10.409000000000001</v>
      </c>
      <c r="N846" s="35">
        <f t="shared" si="14"/>
        <v>69.170909789605147</v>
      </c>
    </row>
    <row r="847" spans="1:14" x14ac:dyDescent="0.35">
      <c r="A847" t="s">
        <v>162</v>
      </c>
      <c r="B847">
        <v>2020</v>
      </c>
      <c r="C847" s="10">
        <v>43856</v>
      </c>
      <c r="D847" t="s">
        <v>66</v>
      </c>
      <c r="E847" t="s">
        <v>538</v>
      </c>
      <c r="F847">
        <v>1</v>
      </c>
      <c r="G847">
        <v>6</v>
      </c>
      <c r="H847" t="s">
        <v>138</v>
      </c>
      <c r="I847" t="s">
        <v>104</v>
      </c>
      <c r="K847">
        <v>16</v>
      </c>
      <c r="L847">
        <v>2</v>
      </c>
      <c r="M847">
        <v>10.553000000000001</v>
      </c>
      <c r="N847" s="35">
        <f t="shared" si="14"/>
        <v>68.227044442338666</v>
      </c>
    </row>
    <row r="848" spans="1:14" x14ac:dyDescent="0.35">
      <c r="A848" t="s">
        <v>162</v>
      </c>
      <c r="B848">
        <v>2020</v>
      </c>
      <c r="C848" s="10">
        <v>43856</v>
      </c>
      <c r="D848" t="s">
        <v>66</v>
      </c>
      <c r="E848" t="s">
        <v>538</v>
      </c>
      <c r="F848">
        <v>1</v>
      </c>
      <c r="G848">
        <v>7</v>
      </c>
      <c r="H848" t="s">
        <v>205</v>
      </c>
      <c r="I848" t="s">
        <v>102</v>
      </c>
      <c r="K848">
        <v>5</v>
      </c>
      <c r="L848">
        <v>1</v>
      </c>
      <c r="M848">
        <v>10.036</v>
      </c>
      <c r="N848" s="35">
        <f t="shared" si="14"/>
        <v>71.741729772817862</v>
      </c>
    </row>
    <row r="849" spans="1:14" x14ac:dyDescent="0.35">
      <c r="A849" t="s">
        <v>162</v>
      </c>
      <c r="B849">
        <v>2020</v>
      </c>
      <c r="C849" s="10">
        <v>43856</v>
      </c>
      <c r="D849" t="s">
        <v>66</v>
      </c>
      <c r="E849" t="s">
        <v>538</v>
      </c>
      <c r="F849">
        <v>1</v>
      </c>
      <c r="G849">
        <v>7</v>
      </c>
      <c r="H849" t="s">
        <v>174</v>
      </c>
      <c r="I849" t="s">
        <v>37</v>
      </c>
      <c r="K849">
        <v>12</v>
      </c>
      <c r="L849">
        <v>2</v>
      </c>
      <c r="M849">
        <v>10.09</v>
      </c>
      <c r="N849" s="35">
        <f t="shared" si="14"/>
        <v>71.357779980178393</v>
      </c>
    </row>
    <row r="850" spans="1:14" x14ac:dyDescent="0.35">
      <c r="A850" t="s">
        <v>162</v>
      </c>
      <c r="B850">
        <v>2020</v>
      </c>
      <c r="C850" s="10">
        <v>43856</v>
      </c>
      <c r="D850" t="s">
        <v>66</v>
      </c>
      <c r="E850" t="s">
        <v>538</v>
      </c>
      <c r="F850">
        <v>1</v>
      </c>
      <c r="G850">
        <v>8</v>
      </c>
      <c r="H850" t="s">
        <v>201</v>
      </c>
      <c r="I850" t="s">
        <v>39</v>
      </c>
      <c r="K850">
        <v>6</v>
      </c>
      <c r="L850">
        <v>1</v>
      </c>
      <c r="M850">
        <v>10.327</v>
      </c>
      <c r="N850" s="35">
        <f t="shared" si="14"/>
        <v>69.720151060327296</v>
      </c>
    </row>
    <row r="851" spans="1:14" x14ac:dyDescent="0.35">
      <c r="A851" t="s">
        <v>162</v>
      </c>
      <c r="B851">
        <v>2020</v>
      </c>
      <c r="C851" s="10">
        <v>43856</v>
      </c>
      <c r="D851" t="s">
        <v>66</v>
      </c>
      <c r="E851" t="s">
        <v>538</v>
      </c>
      <c r="F851">
        <v>1</v>
      </c>
      <c r="G851">
        <v>8</v>
      </c>
      <c r="H851" t="s">
        <v>756</v>
      </c>
      <c r="I851" t="s">
        <v>82</v>
      </c>
      <c r="K851">
        <v>11</v>
      </c>
      <c r="L851">
        <v>2</v>
      </c>
      <c r="M851">
        <v>10.356999999999999</v>
      </c>
      <c r="N851" s="35">
        <f t="shared" si="14"/>
        <v>69.518200251037953</v>
      </c>
    </row>
    <row r="852" spans="1:14" x14ac:dyDescent="0.35">
      <c r="A852" t="s">
        <v>162</v>
      </c>
      <c r="B852">
        <v>2020</v>
      </c>
      <c r="C852" s="10">
        <v>43856</v>
      </c>
      <c r="D852" t="s">
        <v>66</v>
      </c>
      <c r="E852" t="s">
        <v>539</v>
      </c>
      <c r="F852">
        <v>1</v>
      </c>
      <c r="G852">
        <v>1</v>
      </c>
      <c r="H852" t="s">
        <v>202</v>
      </c>
      <c r="I852" t="s">
        <v>46</v>
      </c>
      <c r="K852">
        <v>1</v>
      </c>
      <c r="L852">
        <v>1</v>
      </c>
      <c r="M852">
        <v>10.335000000000001</v>
      </c>
      <c r="N852" s="35">
        <f t="shared" si="14"/>
        <v>69.666182873730037</v>
      </c>
    </row>
    <row r="853" spans="1:14" x14ac:dyDescent="0.35">
      <c r="A853" t="s">
        <v>162</v>
      </c>
      <c r="B853">
        <v>2020</v>
      </c>
      <c r="C853" s="10">
        <v>43856</v>
      </c>
      <c r="D853" t="s">
        <v>66</v>
      </c>
      <c r="E853" t="s">
        <v>539</v>
      </c>
      <c r="F853">
        <v>1</v>
      </c>
      <c r="G853">
        <v>1</v>
      </c>
      <c r="H853" t="s">
        <v>201</v>
      </c>
      <c r="I853" t="s">
        <v>39</v>
      </c>
      <c r="K853">
        <v>6</v>
      </c>
      <c r="L853">
        <v>2</v>
      </c>
      <c r="M853">
        <v>10.448</v>
      </c>
      <c r="N853" s="35">
        <f t="shared" si="14"/>
        <v>68.912710566615615</v>
      </c>
    </row>
    <row r="854" spans="1:14" x14ac:dyDescent="0.35">
      <c r="A854" t="s">
        <v>162</v>
      </c>
      <c r="B854">
        <v>2020</v>
      </c>
      <c r="C854" s="10">
        <v>43856</v>
      </c>
      <c r="D854" t="s">
        <v>66</v>
      </c>
      <c r="E854" t="s">
        <v>539</v>
      </c>
      <c r="F854">
        <v>1</v>
      </c>
      <c r="G854">
        <v>2</v>
      </c>
      <c r="H854" t="s">
        <v>911</v>
      </c>
      <c r="I854" t="s">
        <v>27</v>
      </c>
      <c r="K854">
        <v>2</v>
      </c>
      <c r="L854">
        <v>1</v>
      </c>
      <c r="M854">
        <v>10.297000000000001</v>
      </c>
      <c r="N854" s="35">
        <f t="shared" si="14"/>
        <v>69.923278624842183</v>
      </c>
    </row>
    <row r="855" spans="1:14" x14ac:dyDescent="0.35">
      <c r="A855" t="s">
        <v>162</v>
      </c>
      <c r="B855">
        <v>2020</v>
      </c>
      <c r="C855" s="10">
        <v>43856</v>
      </c>
      <c r="D855" t="s">
        <v>66</v>
      </c>
      <c r="E855" t="s">
        <v>539</v>
      </c>
      <c r="F855">
        <v>1</v>
      </c>
      <c r="G855">
        <v>2</v>
      </c>
      <c r="H855" t="s">
        <v>205</v>
      </c>
      <c r="I855" t="s">
        <v>102</v>
      </c>
      <c r="K855">
        <v>5</v>
      </c>
      <c r="L855">
        <v>2</v>
      </c>
      <c r="M855">
        <v>10.359</v>
      </c>
      <c r="N855" s="35">
        <f t="shared" si="14"/>
        <v>69.504778453518682</v>
      </c>
    </row>
    <row r="856" spans="1:14" x14ac:dyDescent="0.35">
      <c r="A856" t="s">
        <v>162</v>
      </c>
      <c r="B856">
        <v>2020</v>
      </c>
      <c r="C856" s="10">
        <v>43856</v>
      </c>
      <c r="D856" t="s">
        <v>66</v>
      </c>
      <c r="E856" t="s">
        <v>539</v>
      </c>
      <c r="F856">
        <v>1</v>
      </c>
      <c r="G856">
        <v>3</v>
      </c>
      <c r="H856" t="s">
        <v>229</v>
      </c>
      <c r="I856" t="s">
        <v>152</v>
      </c>
      <c r="K856">
        <v>4</v>
      </c>
      <c r="L856">
        <v>1</v>
      </c>
      <c r="M856">
        <v>10.464</v>
      </c>
      <c r="N856" s="35">
        <f t="shared" si="14"/>
        <v>68.807339449541288</v>
      </c>
    </row>
    <row r="857" spans="1:14" x14ac:dyDescent="0.35">
      <c r="A857" t="s">
        <v>162</v>
      </c>
      <c r="B857">
        <v>2020</v>
      </c>
      <c r="C857" s="10">
        <v>43856</v>
      </c>
      <c r="D857" t="s">
        <v>66</v>
      </c>
      <c r="E857" t="s">
        <v>539</v>
      </c>
      <c r="F857">
        <v>1</v>
      </c>
      <c r="G857">
        <v>3</v>
      </c>
      <c r="H857" t="s">
        <v>143</v>
      </c>
      <c r="I857" t="s">
        <v>95</v>
      </c>
      <c r="K857">
        <v>7</v>
      </c>
      <c r="L857">
        <v>2</v>
      </c>
      <c r="M857">
        <v>10.544</v>
      </c>
      <c r="N857" s="35">
        <f t="shared" si="14"/>
        <v>68.285280728376321</v>
      </c>
    </row>
    <row r="858" spans="1:14" x14ac:dyDescent="0.35">
      <c r="A858" t="s">
        <v>162</v>
      </c>
      <c r="B858">
        <v>2020</v>
      </c>
      <c r="C858" s="10">
        <v>43856</v>
      </c>
      <c r="D858" t="s">
        <v>66</v>
      </c>
      <c r="E858" t="s">
        <v>539</v>
      </c>
      <c r="F858">
        <v>1</v>
      </c>
      <c r="G858">
        <v>4</v>
      </c>
      <c r="H858" t="s">
        <v>96</v>
      </c>
      <c r="I858" t="s">
        <v>27</v>
      </c>
      <c r="K858">
        <v>3</v>
      </c>
      <c r="L858">
        <v>2</v>
      </c>
      <c r="M858">
        <v>10.821</v>
      </c>
      <c r="N858" s="35">
        <f t="shared" si="14"/>
        <v>66.537288605489323</v>
      </c>
    </row>
    <row r="859" spans="1:14" x14ac:dyDescent="0.35">
      <c r="A859" t="s">
        <v>162</v>
      </c>
      <c r="B859">
        <v>2020</v>
      </c>
      <c r="C859" s="10">
        <v>43856</v>
      </c>
      <c r="D859" t="s">
        <v>66</v>
      </c>
      <c r="E859" t="s">
        <v>539</v>
      </c>
      <c r="F859">
        <v>1</v>
      </c>
      <c r="G859">
        <v>4</v>
      </c>
      <c r="H859" t="s">
        <v>254</v>
      </c>
      <c r="I859" t="s">
        <v>31</v>
      </c>
      <c r="K859">
        <v>8</v>
      </c>
      <c r="L859">
        <v>1</v>
      </c>
      <c r="M859">
        <v>10.25</v>
      </c>
      <c r="N859" s="35">
        <f t="shared" si="14"/>
        <v>70.243902439024396</v>
      </c>
    </row>
    <row r="860" spans="1:14" x14ac:dyDescent="0.35">
      <c r="A860" t="s">
        <v>162</v>
      </c>
      <c r="B860">
        <v>2020</v>
      </c>
      <c r="C860" s="10">
        <v>43856</v>
      </c>
      <c r="D860" t="s">
        <v>66</v>
      </c>
      <c r="E860" t="s">
        <v>539</v>
      </c>
      <c r="F860">
        <v>2</v>
      </c>
      <c r="G860">
        <v>1</v>
      </c>
      <c r="H860" t="s">
        <v>202</v>
      </c>
      <c r="I860" t="s">
        <v>46</v>
      </c>
      <c r="K860">
        <v>1</v>
      </c>
      <c r="L860">
        <v>1</v>
      </c>
      <c r="M860">
        <v>10.797000000000001</v>
      </c>
      <c r="N860" s="35">
        <f t="shared" si="14"/>
        <v>66.685190330647401</v>
      </c>
    </row>
    <row r="861" spans="1:14" x14ac:dyDescent="0.35">
      <c r="A861" t="s">
        <v>162</v>
      </c>
      <c r="B861">
        <v>2020</v>
      </c>
      <c r="C861" s="10">
        <v>43856</v>
      </c>
      <c r="D861" t="s">
        <v>66</v>
      </c>
      <c r="E861" t="s">
        <v>539</v>
      </c>
      <c r="F861">
        <v>2</v>
      </c>
      <c r="G861">
        <v>1</v>
      </c>
      <c r="H861" t="s">
        <v>201</v>
      </c>
      <c r="I861" t="s">
        <v>39</v>
      </c>
      <c r="K861">
        <v>6</v>
      </c>
      <c r="L861">
        <v>2</v>
      </c>
      <c r="M861">
        <v>13.496</v>
      </c>
      <c r="N861" s="35">
        <f t="shared" si="14"/>
        <v>53.349140486069942</v>
      </c>
    </row>
    <row r="862" spans="1:14" x14ac:dyDescent="0.35">
      <c r="A862" t="s">
        <v>162</v>
      </c>
      <c r="B862">
        <v>2020</v>
      </c>
      <c r="C862" s="10">
        <v>43856</v>
      </c>
      <c r="D862" t="s">
        <v>66</v>
      </c>
      <c r="E862" t="s">
        <v>539</v>
      </c>
      <c r="F862">
        <v>2</v>
      </c>
      <c r="G862">
        <v>2</v>
      </c>
      <c r="H862" t="s">
        <v>911</v>
      </c>
      <c r="I862" t="s">
        <v>27</v>
      </c>
      <c r="K862">
        <v>2</v>
      </c>
      <c r="L862">
        <v>1</v>
      </c>
      <c r="M862">
        <v>10.038</v>
      </c>
      <c r="N862" s="35">
        <f t="shared" si="14"/>
        <v>71.727435744172141</v>
      </c>
    </row>
    <row r="863" spans="1:14" x14ac:dyDescent="0.35">
      <c r="A863" t="s">
        <v>162</v>
      </c>
      <c r="B863">
        <v>2020</v>
      </c>
      <c r="C863" s="10">
        <v>43856</v>
      </c>
      <c r="D863" t="s">
        <v>66</v>
      </c>
      <c r="E863" t="s">
        <v>539</v>
      </c>
      <c r="F863">
        <v>2</v>
      </c>
      <c r="G863">
        <v>2</v>
      </c>
      <c r="H863" t="s">
        <v>205</v>
      </c>
      <c r="I863" t="s">
        <v>102</v>
      </c>
      <c r="K863">
        <v>5</v>
      </c>
      <c r="L863">
        <v>2</v>
      </c>
      <c r="M863">
        <v>11.635999999999999</v>
      </c>
      <c r="N863" s="35">
        <f t="shared" si="14"/>
        <v>61.876933654176696</v>
      </c>
    </row>
    <row r="864" spans="1:14" x14ac:dyDescent="0.35">
      <c r="A864" t="s">
        <v>162</v>
      </c>
      <c r="B864">
        <v>2020</v>
      </c>
      <c r="C864" s="10">
        <v>43856</v>
      </c>
      <c r="D864" t="s">
        <v>66</v>
      </c>
      <c r="E864" t="s">
        <v>539</v>
      </c>
      <c r="F864">
        <v>2</v>
      </c>
      <c r="G864">
        <v>3</v>
      </c>
      <c r="H864" t="s">
        <v>229</v>
      </c>
      <c r="I864" t="s">
        <v>152</v>
      </c>
      <c r="K864">
        <v>4</v>
      </c>
      <c r="L864">
        <v>1</v>
      </c>
      <c r="M864">
        <v>10.641</v>
      </c>
      <c r="N864" s="35">
        <f t="shared" si="14"/>
        <v>67.662813645334083</v>
      </c>
    </row>
    <row r="865" spans="1:14" x14ac:dyDescent="0.35">
      <c r="A865" t="s">
        <v>162</v>
      </c>
      <c r="B865">
        <v>2020</v>
      </c>
      <c r="C865" s="10">
        <v>43856</v>
      </c>
      <c r="D865" t="s">
        <v>66</v>
      </c>
      <c r="E865" t="s">
        <v>539</v>
      </c>
      <c r="F865">
        <v>2</v>
      </c>
      <c r="G865">
        <v>3</v>
      </c>
      <c r="H865" t="s">
        <v>143</v>
      </c>
      <c r="I865" t="s">
        <v>95</v>
      </c>
      <c r="K865">
        <v>7</v>
      </c>
      <c r="L865">
        <v>2</v>
      </c>
      <c r="M865">
        <v>10.69</v>
      </c>
      <c r="N865" s="35">
        <f t="shared" si="14"/>
        <v>67.352666043030879</v>
      </c>
    </row>
    <row r="866" spans="1:14" x14ac:dyDescent="0.35">
      <c r="A866" t="s">
        <v>162</v>
      </c>
      <c r="B866">
        <v>2020</v>
      </c>
      <c r="C866" s="10">
        <v>43856</v>
      </c>
      <c r="D866" t="s">
        <v>66</v>
      </c>
      <c r="E866" t="s">
        <v>539</v>
      </c>
      <c r="F866">
        <v>2</v>
      </c>
      <c r="G866">
        <v>4</v>
      </c>
      <c r="H866" t="s">
        <v>96</v>
      </c>
      <c r="I866" t="s">
        <v>27</v>
      </c>
      <c r="K866">
        <v>3</v>
      </c>
      <c r="L866">
        <v>1</v>
      </c>
      <c r="M866">
        <v>10.324999999999999</v>
      </c>
      <c r="N866" s="35">
        <f t="shared" ref="N866:N929" si="15">IF(M866="REL","REL",3.6*200/M866)</f>
        <v>69.733656174334143</v>
      </c>
    </row>
    <row r="867" spans="1:14" x14ac:dyDescent="0.35">
      <c r="A867" t="s">
        <v>162</v>
      </c>
      <c r="B867">
        <v>2020</v>
      </c>
      <c r="C867" s="10">
        <v>43856</v>
      </c>
      <c r="D867" t="s">
        <v>66</v>
      </c>
      <c r="E867" t="s">
        <v>539</v>
      </c>
      <c r="F867">
        <v>2</v>
      </c>
      <c r="G867">
        <v>4</v>
      </c>
      <c r="H867" t="s">
        <v>254</v>
      </c>
      <c r="I867" t="s">
        <v>31</v>
      </c>
      <c r="K867">
        <v>8</v>
      </c>
      <c r="L867">
        <v>2</v>
      </c>
      <c r="M867">
        <v>10.766</v>
      </c>
      <c r="N867" s="35">
        <f t="shared" si="15"/>
        <v>66.877206018948542</v>
      </c>
    </row>
    <row r="868" spans="1:14" x14ac:dyDescent="0.35">
      <c r="A868" t="s">
        <v>162</v>
      </c>
      <c r="B868">
        <v>2020</v>
      </c>
      <c r="C868" s="10">
        <v>43856</v>
      </c>
      <c r="D868" t="s">
        <v>66</v>
      </c>
      <c r="E868" t="s">
        <v>539</v>
      </c>
      <c r="F868">
        <v>3</v>
      </c>
      <c r="G868">
        <v>4</v>
      </c>
      <c r="H868" t="s">
        <v>96</v>
      </c>
      <c r="I868" t="s">
        <v>27</v>
      </c>
      <c r="K868">
        <v>3</v>
      </c>
      <c r="L868">
        <v>1</v>
      </c>
      <c r="M868">
        <v>10.496</v>
      </c>
      <c r="N868" s="35">
        <f t="shared" si="15"/>
        <v>68.597560975609753</v>
      </c>
    </row>
    <row r="869" spans="1:14" x14ac:dyDescent="0.35">
      <c r="A869" t="s">
        <v>162</v>
      </c>
      <c r="B869">
        <v>2020</v>
      </c>
      <c r="C869" s="10">
        <v>43856</v>
      </c>
      <c r="D869" t="s">
        <v>66</v>
      </c>
      <c r="E869" t="s">
        <v>539</v>
      </c>
      <c r="F869">
        <v>3</v>
      </c>
      <c r="G869">
        <v>4</v>
      </c>
      <c r="H869" t="s">
        <v>254</v>
      </c>
      <c r="I869" t="s">
        <v>31</v>
      </c>
      <c r="K869">
        <v>8</v>
      </c>
      <c r="L869">
        <v>2</v>
      </c>
      <c r="M869">
        <v>10.598000000000001</v>
      </c>
      <c r="N869" s="35">
        <f t="shared" si="15"/>
        <v>67.937346669182858</v>
      </c>
    </row>
    <row r="870" spans="1:14" x14ac:dyDescent="0.35">
      <c r="A870" t="s">
        <v>162</v>
      </c>
      <c r="B870">
        <v>2020</v>
      </c>
      <c r="C870" s="10">
        <v>43856</v>
      </c>
      <c r="D870" t="s">
        <v>66</v>
      </c>
      <c r="E870" t="s">
        <v>540</v>
      </c>
      <c r="F870">
        <v>1</v>
      </c>
      <c r="G870">
        <v>1</v>
      </c>
      <c r="H870" t="s">
        <v>202</v>
      </c>
      <c r="I870" t="s">
        <v>46</v>
      </c>
      <c r="K870">
        <v>1</v>
      </c>
      <c r="L870">
        <v>2</v>
      </c>
      <c r="M870">
        <v>10.2389999999999</v>
      </c>
      <c r="N870" s="35">
        <f t="shared" si="15"/>
        <v>70.319367125696559</v>
      </c>
    </row>
    <row r="871" spans="1:14" x14ac:dyDescent="0.35">
      <c r="A871" t="s">
        <v>162</v>
      </c>
      <c r="B871">
        <v>2020</v>
      </c>
      <c r="C871" s="10">
        <v>43856</v>
      </c>
      <c r="D871" t="s">
        <v>66</v>
      </c>
      <c r="E871" t="s">
        <v>540</v>
      </c>
      <c r="F871">
        <v>1</v>
      </c>
      <c r="G871">
        <v>1</v>
      </c>
      <c r="H871" t="s">
        <v>96</v>
      </c>
      <c r="I871" t="s">
        <v>27</v>
      </c>
      <c r="K871">
        <v>3</v>
      </c>
      <c r="L871">
        <v>1</v>
      </c>
      <c r="M871">
        <v>10.218999999999999</v>
      </c>
      <c r="N871" s="35">
        <f t="shared" si="15"/>
        <v>70.456991877874557</v>
      </c>
    </row>
    <row r="872" spans="1:14" x14ac:dyDescent="0.35">
      <c r="A872" t="s">
        <v>162</v>
      </c>
      <c r="B872">
        <v>2020</v>
      </c>
      <c r="C872" s="10">
        <v>43856</v>
      </c>
      <c r="D872" t="s">
        <v>66</v>
      </c>
      <c r="E872" t="s">
        <v>540</v>
      </c>
      <c r="F872">
        <v>1</v>
      </c>
      <c r="G872">
        <v>2</v>
      </c>
      <c r="H872" t="s">
        <v>911</v>
      </c>
      <c r="I872" t="s">
        <v>27</v>
      </c>
      <c r="K872">
        <v>2</v>
      </c>
      <c r="L872">
        <v>1</v>
      </c>
      <c r="M872">
        <v>10.185</v>
      </c>
      <c r="N872" s="35">
        <f t="shared" si="15"/>
        <v>70.6921944035346</v>
      </c>
    </row>
    <row r="873" spans="1:14" x14ac:dyDescent="0.35">
      <c r="A873" t="s">
        <v>162</v>
      </c>
      <c r="B873">
        <v>2020</v>
      </c>
      <c r="C873" s="10">
        <v>43856</v>
      </c>
      <c r="D873" t="s">
        <v>66</v>
      </c>
      <c r="E873" t="s">
        <v>540</v>
      </c>
      <c r="F873">
        <v>1</v>
      </c>
      <c r="G873">
        <v>2</v>
      </c>
      <c r="H873" t="s">
        <v>229</v>
      </c>
      <c r="I873" t="s">
        <v>152</v>
      </c>
      <c r="K873">
        <v>4</v>
      </c>
      <c r="L873">
        <v>2</v>
      </c>
      <c r="M873">
        <v>11.067</v>
      </c>
      <c r="N873" s="35">
        <f t="shared" si="15"/>
        <v>65.058281377066962</v>
      </c>
    </row>
    <row r="874" spans="1:14" x14ac:dyDescent="0.35">
      <c r="A874" t="s">
        <v>162</v>
      </c>
      <c r="B874">
        <v>2020</v>
      </c>
      <c r="C874" s="10">
        <v>43856</v>
      </c>
      <c r="D874" t="s">
        <v>66</v>
      </c>
      <c r="E874" t="s">
        <v>540</v>
      </c>
      <c r="F874">
        <v>2</v>
      </c>
      <c r="G874">
        <v>1</v>
      </c>
      <c r="H874" t="s">
        <v>202</v>
      </c>
      <c r="I874" t="s">
        <v>46</v>
      </c>
      <c r="K874">
        <v>1</v>
      </c>
      <c r="L874">
        <v>1</v>
      </c>
      <c r="M874">
        <v>10.311999999999999</v>
      </c>
      <c r="N874" s="35">
        <f t="shared" si="15"/>
        <v>69.82156710628395</v>
      </c>
    </row>
    <row r="875" spans="1:14" x14ac:dyDescent="0.35">
      <c r="A875" t="s">
        <v>162</v>
      </c>
      <c r="B875">
        <v>2020</v>
      </c>
      <c r="C875" s="10">
        <v>43856</v>
      </c>
      <c r="D875" t="s">
        <v>66</v>
      </c>
      <c r="E875" t="s">
        <v>540</v>
      </c>
      <c r="F875">
        <v>2</v>
      </c>
      <c r="G875">
        <v>1</v>
      </c>
      <c r="H875" t="s">
        <v>96</v>
      </c>
      <c r="I875" t="s">
        <v>27</v>
      </c>
      <c r="K875">
        <v>3</v>
      </c>
      <c r="L875">
        <v>2</v>
      </c>
      <c r="M875" t="s">
        <v>536</v>
      </c>
      <c r="N875" s="35" t="str">
        <f t="shared" si="15"/>
        <v>REL</v>
      </c>
    </row>
    <row r="876" spans="1:14" x14ac:dyDescent="0.35">
      <c r="A876" t="s">
        <v>162</v>
      </c>
      <c r="B876">
        <v>2020</v>
      </c>
      <c r="C876" s="10">
        <v>43856</v>
      </c>
      <c r="D876" t="s">
        <v>66</v>
      </c>
      <c r="E876" t="s">
        <v>540</v>
      </c>
      <c r="F876">
        <v>2</v>
      </c>
      <c r="G876">
        <v>2</v>
      </c>
      <c r="H876" t="s">
        <v>911</v>
      </c>
      <c r="I876" t="s">
        <v>27</v>
      </c>
      <c r="K876">
        <v>2</v>
      </c>
      <c r="L876">
        <v>2</v>
      </c>
      <c r="M876">
        <v>10.319999999999901</v>
      </c>
      <c r="N876" s="35">
        <f t="shared" si="15"/>
        <v>69.76744186046578</v>
      </c>
    </row>
    <row r="877" spans="1:14" x14ac:dyDescent="0.35">
      <c r="A877" t="s">
        <v>162</v>
      </c>
      <c r="B877">
        <v>2020</v>
      </c>
      <c r="C877" s="10">
        <v>43856</v>
      </c>
      <c r="D877" t="s">
        <v>66</v>
      </c>
      <c r="E877" t="s">
        <v>540</v>
      </c>
      <c r="F877">
        <v>2</v>
      </c>
      <c r="G877">
        <v>2</v>
      </c>
      <c r="H877" t="s">
        <v>229</v>
      </c>
      <c r="I877" t="s">
        <v>152</v>
      </c>
      <c r="K877">
        <v>4</v>
      </c>
      <c r="L877">
        <v>1</v>
      </c>
      <c r="M877">
        <v>10.292999999999999</v>
      </c>
      <c r="N877" s="35">
        <f t="shared" si="15"/>
        <v>69.950451763334314</v>
      </c>
    </row>
    <row r="878" spans="1:14" x14ac:dyDescent="0.35">
      <c r="A878" t="s">
        <v>162</v>
      </c>
      <c r="B878">
        <v>2020</v>
      </c>
      <c r="C878" s="10">
        <v>43856</v>
      </c>
      <c r="D878" t="s">
        <v>66</v>
      </c>
      <c r="E878" t="s">
        <v>540</v>
      </c>
      <c r="F878">
        <v>3</v>
      </c>
      <c r="G878">
        <v>1</v>
      </c>
      <c r="H878" t="s">
        <v>202</v>
      </c>
      <c r="I878" t="s">
        <v>46</v>
      </c>
      <c r="K878">
        <v>1</v>
      </c>
      <c r="L878">
        <v>1</v>
      </c>
      <c r="M878">
        <v>10.206</v>
      </c>
      <c r="N878" s="35">
        <f t="shared" si="15"/>
        <v>70.546737213403887</v>
      </c>
    </row>
    <row r="879" spans="1:14" x14ac:dyDescent="0.35">
      <c r="A879" t="s">
        <v>162</v>
      </c>
      <c r="B879">
        <v>2020</v>
      </c>
      <c r="C879" s="10">
        <v>43856</v>
      </c>
      <c r="D879" t="s">
        <v>66</v>
      </c>
      <c r="E879" t="s">
        <v>540</v>
      </c>
      <c r="F879">
        <v>3</v>
      </c>
      <c r="G879">
        <v>1</v>
      </c>
      <c r="H879" t="s">
        <v>96</v>
      </c>
      <c r="I879" t="s">
        <v>27</v>
      </c>
      <c r="K879">
        <v>3</v>
      </c>
      <c r="L879">
        <v>2</v>
      </c>
      <c r="M879">
        <v>10.221</v>
      </c>
      <c r="N879" s="35">
        <f t="shared" si="15"/>
        <v>70.443205165835039</v>
      </c>
    </row>
    <row r="880" spans="1:14" x14ac:dyDescent="0.35">
      <c r="A880" t="s">
        <v>162</v>
      </c>
      <c r="B880">
        <v>2020</v>
      </c>
      <c r="C880" s="10">
        <v>43856</v>
      </c>
      <c r="D880" t="s">
        <v>66</v>
      </c>
      <c r="E880" t="s">
        <v>540</v>
      </c>
      <c r="F880">
        <v>3</v>
      </c>
      <c r="G880">
        <v>2</v>
      </c>
      <c r="H880" t="s">
        <v>911</v>
      </c>
      <c r="I880" t="s">
        <v>27</v>
      </c>
      <c r="K880">
        <v>2</v>
      </c>
      <c r="L880">
        <v>1</v>
      </c>
      <c r="M880">
        <v>10.308</v>
      </c>
      <c r="N880" s="35">
        <f t="shared" si="15"/>
        <v>69.848661233993013</v>
      </c>
    </row>
    <row r="881" spans="1:14" x14ac:dyDescent="0.35">
      <c r="A881" t="s">
        <v>162</v>
      </c>
      <c r="B881">
        <v>2020</v>
      </c>
      <c r="C881" s="10">
        <v>43856</v>
      </c>
      <c r="D881" t="s">
        <v>66</v>
      </c>
      <c r="E881" t="s">
        <v>540</v>
      </c>
      <c r="F881">
        <v>3</v>
      </c>
      <c r="G881">
        <v>2</v>
      </c>
      <c r="H881" t="s">
        <v>229</v>
      </c>
      <c r="I881" t="s">
        <v>152</v>
      </c>
      <c r="K881">
        <v>4</v>
      </c>
      <c r="L881">
        <v>2</v>
      </c>
      <c r="M881">
        <v>12.875</v>
      </c>
      <c r="N881" s="35">
        <f t="shared" si="15"/>
        <v>55.922330097087375</v>
      </c>
    </row>
    <row r="882" spans="1:14" x14ac:dyDescent="0.35">
      <c r="A882" t="s">
        <v>162</v>
      </c>
      <c r="B882">
        <v>2020</v>
      </c>
      <c r="C882" s="10">
        <v>43856</v>
      </c>
      <c r="D882" t="s">
        <v>66</v>
      </c>
      <c r="E882" t="s">
        <v>64</v>
      </c>
      <c r="F882">
        <v>1</v>
      </c>
      <c r="G882" t="s">
        <v>541</v>
      </c>
      <c r="H882" t="s">
        <v>202</v>
      </c>
      <c r="I882" t="s">
        <v>46</v>
      </c>
      <c r="K882">
        <v>1</v>
      </c>
      <c r="L882">
        <v>1</v>
      </c>
      <c r="M882">
        <v>10.388</v>
      </c>
      <c r="N882" s="35">
        <f t="shared" si="15"/>
        <v>69.310743165190601</v>
      </c>
    </row>
    <row r="883" spans="1:14" x14ac:dyDescent="0.35">
      <c r="A883" t="s">
        <v>162</v>
      </c>
      <c r="B883">
        <v>2020</v>
      </c>
      <c r="C883" s="10">
        <v>43856</v>
      </c>
      <c r="D883" t="s">
        <v>66</v>
      </c>
      <c r="E883" t="s">
        <v>64</v>
      </c>
      <c r="F883">
        <v>1</v>
      </c>
      <c r="G883" t="s">
        <v>541</v>
      </c>
      <c r="H883" t="s">
        <v>911</v>
      </c>
      <c r="I883" t="s">
        <v>27</v>
      </c>
      <c r="K883">
        <v>2</v>
      </c>
      <c r="L883">
        <v>2</v>
      </c>
      <c r="M883">
        <v>10.468999999999999</v>
      </c>
      <c r="N883" s="35">
        <f t="shared" si="15"/>
        <v>68.774477027414278</v>
      </c>
    </row>
    <row r="884" spans="1:14" x14ac:dyDescent="0.35">
      <c r="A884" t="s">
        <v>162</v>
      </c>
      <c r="B884">
        <v>2020</v>
      </c>
      <c r="C884" s="10">
        <v>43856</v>
      </c>
      <c r="D884" t="s">
        <v>66</v>
      </c>
      <c r="E884" t="s">
        <v>64</v>
      </c>
      <c r="F884">
        <v>1</v>
      </c>
      <c r="G884" t="s">
        <v>542</v>
      </c>
      <c r="H884" t="s">
        <v>96</v>
      </c>
      <c r="I884" t="s">
        <v>27</v>
      </c>
      <c r="K884">
        <v>3</v>
      </c>
      <c r="L884">
        <v>1</v>
      </c>
      <c r="M884">
        <v>10.581</v>
      </c>
      <c r="N884" s="35">
        <f t="shared" si="15"/>
        <v>68.046498440601084</v>
      </c>
    </row>
    <row r="885" spans="1:14" x14ac:dyDescent="0.35">
      <c r="A885" t="s">
        <v>162</v>
      </c>
      <c r="B885">
        <v>2020</v>
      </c>
      <c r="C885" s="10">
        <v>43856</v>
      </c>
      <c r="D885" t="s">
        <v>66</v>
      </c>
      <c r="E885" t="s">
        <v>64</v>
      </c>
      <c r="F885">
        <v>1</v>
      </c>
      <c r="G885" t="s">
        <v>542</v>
      </c>
      <c r="H885" t="s">
        <v>229</v>
      </c>
      <c r="I885" t="s">
        <v>152</v>
      </c>
      <c r="K885">
        <v>4</v>
      </c>
      <c r="L885">
        <v>2</v>
      </c>
      <c r="M885">
        <v>10.619</v>
      </c>
      <c r="N885" s="35">
        <f t="shared" si="15"/>
        <v>67.802994632262923</v>
      </c>
    </row>
    <row r="886" spans="1:14" x14ac:dyDescent="0.35">
      <c r="A886" t="s">
        <v>162</v>
      </c>
      <c r="B886">
        <v>2020</v>
      </c>
      <c r="C886" s="10">
        <v>43856</v>
      </c>
      <c r="D886" t="s">
        <v>66</v>
      </c>
      <c r="E886" t="s">
        <v>64</v>
      </c>
      <c r="F886">
        <v>2</v>
      </c>
      <c r="G886" t="s">
        <v>541</v>
      </c>
      <c r="H886" t="s">
        <v>202</v>
      </c>
      <c r="I886" t="s">
        <v>46</v>
      </c>
      <c r="K886">
        <v>1</v>
      </c>
      <c r="L886">
        <v>1</v>
      </c>
      <c r="M886">
        <v>10.29</v>
      </c>
      <c r="N886" s="35">
        <f t="shared" si="15"/>
        <v>69.970845481049565</v>
      </c>
    </row>
    <row r="887" spans="1:14" x14ac:dyDescent="0.35">
      <c r="A887" t="s">
        <v>162</v>
      </c>
      <c r="B887">
        <v>2020</v>
      </c>
      <c r="C887" s="10">
        <v>43856</v>
      </c>
      <c r="D887" t="s">
        <v>66</v>
      </c>
      <c r="E887" t="s">
        <v>64</v>
      </c>
      <c r="F887">
        <v>2</v>
      </c>
      <c r="G887" t="s">
        <v>541</v>
      </c>
      <c r="H887" t="s">
        <v>911</v>
      </c>
      <c r="I887" t="s">
        <v>27</v>
      </c>
      <c r="K887">
        <v>2</v>
      </c>
      <c r="L887">
        <v>2</v>
      </c>
      <c r="M887">
        <v>10.412999999999901</v>
      </c>
      <c r="N887" s="35">
        <f t="shared" si="15"/>
        <v>69.144338807260809</v>
      </c>
    </row>
    <row r="888" spans="1:14" x14ac:dyDescent="0.35">
      <c r="A888" t="s">
        <v>162</v>
      </c>
      <c r="B888">
        <v>2020</v>
      </c>
      <c r="C888" s="10">
        <v>43856</v>
      </c>
      <c r="D888" t="s">
        <v>66</v>
      </c>
      <c r="E888" t="s">
        <v>64</v>
      </c>
      <c r="F888">
        <v>2</v>
      </c>
      <c r="G888" t="s">
        <v>542</v>
      </c>
      <c r="H888" t="s">
        <v>96</v>
      </c>
      <c r="I888" t="s">
        <v>27</v>
      </c>
      <c r="K888">
        <v>3</v>
      </c>
      <c r="L888">
        <v>1</v>
      </c>
      <c r="M888">
        <v>10.343</v>
      </c>
      <c r="N888" s="35">
        <f t="shared" si="15"/>
        <v>69.612298172677171</v>
      </c>
    </row>
    <row r="889" spans="1:14" x14ac:dyDescent="0.35">
      <c r="A889" t="s">
        <v>162</v>
      </c>
      <c r="B889">
        <v>2020</v>
      </c>
      <c r="C889" s="10">
        <v>43856</v>
      </c>
      <c r="D889" t="s">
        <v>66</v>
      </c>
      <c r="E889" t="s">
        <v>64</v>
      </c>
      <c r="F889">
        <v>2</v>
      </c>
      <c r="G889" t="s">
        <v>542</v>
      </c>
      <c r="H889" t="s">
        <v>229</v>
      </c>
      <c r="I889" t="s">
        <v>152</v>
      </c>
      <c r="K889">
        <v>4</v>
      </c>
      <c r="L889">
        <v>2</v>
      </c>
      <c r="M889">
        <v>11.233000000000001</v>
      </c>
      <c r="N889" s="35">
        <f t="shared" si="15"/>
        <v>64.096857473515527</v>
      </c>
    </row>
    <row r="890" spans="1:14" x14ac:dyDescent="0.35">
      <c r="A890" t="s">
        <v>217</v>
      </c>
      <c r="B890">
        <v>2020</v>
      </c>
      <c r="C890" s="10">
        <v>43890</v>
      </c>
      <c r="D890" t="s">
        <v>20</v>
      </c>
      <c r="E890" t="s">
        <v>535</v>
      </c>
      <c r="F890">
        <v>1</v>
      </c>
      <c r="G890">
        <v>1</v>
      </c>
      <c r="H890" t="s">
        <v>196</v>
      </c>
      <c r="I890" t="s">
        <v>52</v>
      </c>
      <c r="K890">
        <v>3</v>
      </c>
      <c r="L890">
        <v>1</v>
      </c>
      <c r="M890">
        <v>9.9760000000000009</v>
      </c>
      <c r="N890" s="35">
        <f t="shared" si="15"/>
        <v>72.173215717722528</v>
      </c>
    </row>
    <row r="891" spans="1:14" x14ac:dyDescent="0.35">
      <c r="A891" t="s">
        <v>217</v>
      </c>
      <c r="B891">
        <v>2020</v>
      </c>
      <c r="C891" s="10">
        <v>43890</v>
      </c>
      <c r="D891" t="s">
        <v>20</v>
      </c>
      <c r="E891" t="s">
        <v>535</v>
      </c>
      <c r="F891">
        <v>1</v>
      </c>
      <c r="G891">
        <v>1</v>
      </c>
      <c r="H891" t="s">
        <v>143</v>
      </c>
      <c r="I891" t="s">
        <v>95</v>
      </c>
      <c r="K891">
        <v>28</v>
      </c>
      <c r="L891">
        <v>2</v>
      </c>
      <c r="M891">
        <v>10.255000000000001</v>
      </c>
      <c r="N891" s="35">
        <f t="shared" si="15"/>
        <v>70.209653827401269</v>
      </c>
    </row>
    <row r="892" spans="1:14" x14ac:dyDescent="0.35">
      <c r="A892" t="s">
        <v>217</v>
      </c>
      <c r="B892">
        <v>2020</v>
      </c>
      <c r="C892" s="10">
        <v>43890</v>
      </c>
      <c r="D892" t="s">
        <v>20</v>
      </c>
      <c r="E892" t="s">
        <v>535</v>
      </c>
      <c r="F892">
        <v>1</v>
      </c>
      <c r="G892">
        <v>2</v>
      </c>
      <c r="H892" t="s">
        <v>128</v>
      </c>
      <c r="I892" t="s">
        <v>104</v>
      </c>
      <c r="K892">
        <v>10</v>
      </c>
      <c r="L892">
        <v>1</v>
      </c>
      <c r="M892">
        <v>10.087999999999999</v>
      </c>
      <c r="N892" s="35">
        <f t="shared" si="15"/>
        <v>71.371927042030137</v>
      </c>
    </row>
    <row r="893" spans="1:14" x14ac:dyDescent="0.35">
      <c r="A893" t="s">
        <v>217</v>
      </c>
      <c r="B893">
        <v>2020</v>
      </c>
      <c r="C893" s="10">
        <v>43890</v>
      </c>
      <c r="D893" t="s">
        <v>20</v>
      </c>
      <c r="E893" t="s">
        <v>535</v>
      </c>
      <c r="F893">
        <v>1</v>
      </c>
      <c r="G893">
        <v>2</v>
      </c>
      <c r="H893" t="s">
        <v>232</v>
      </c>
      <c r="I893" t="s">
        <v>212</v>
      </c>
      <c r="K893">
        <v>27</v>
      </c>
      <c r="L893">
        <v>2</v>
      </c>
      <c r="M893">
        <v>10.180999999999999</v>
      </c>
      <c r="N893" s="35">
        <f t="shared" si="15"/>
        <v>70.719968568902857</v>
      </c>
    </row>
    <row r="894" spans="1:14" x14ac:dyDescent="0.35">
      <c r="A894" t="s">
        <v>217</v>
      </c>
      <c r="B894">
        <v>2020</v>
      </c>
      <c r="C894" s="10">
        <v>43890</v>
      </c>
      <c r="D894" t="s">
        <v>20</v>
      </c>
      <c r="E894" t="s">
        <v>535</v>
      </c>
      <c r="F894">
        <v>1</v>
      </c>
      <c r="G894">
        <v>3</v>
      </c>
      <c r="H894" t="s">
        <v>192</v>
      </c>
      <c r="I894" t="s">
        <v>113</v>
      </c>
      <c r="K894">
        <v>11</v>
      </c>
      <c r="L894">
        <v>1</v>
      </c>
      <c r="M894">
        <v>10.234</v>
      </c>
      <c r="N894" s="35">
        <f t="shared" si="15"/>
        <v>70.353722884502645</v>
      </c>
    </row>
    <row r="895" spans="1:14" x14ac:dyDescent="0.35">
      <c r="A895" t="s">
        <v>217</v>
      </c>
      <c r="B895">
        <v>2020</v>
      </c>
      <c r="C895" s="10">
        <v>43890</v>
      </c>
      <c r="D895" t="s">
        <v>20</v>
      </c>
      <c r="E895" t="s">
        <v>535</v>
      </c>
      <c r="F895">
        <v>1</v>
      </c>
      <c r="G895">
        <v>3</v>
      </c>
      <c r="H895" t="s">
        <v>955</v>
      </c>
      <c r="I895" t="s">
        <v>35</v>
      </c>
      <c r="K895">
        <v>26</v>
      </c>
      <c r="L895">
        <v>2</v>
      </c>
      <c r="M895">
        <v>11.493</v>
      </c>
      <c r="N895" s="35">
        <f t="shared" si="15"/>
        <v>62.646828504306967</v>
      </c>
    </row>
    <row r="896" spans="1:14" x14ac:dyDescent="0.35">
      <c r="A896" t="s">
        <v>217</v>
      </c>
      <c r="B896">
        <v>2020</v>
      </c>
      <c r="C896" s="10">
        <v>43890</v>
      </c>
      <c r="D896" t="s">
        <v>20</v>
      </c>
      <c r="E896" t="s">
        <v>535</v>
      </c>
      <c r="F896">
        <v>1</v>
      </c>
      <c r="G896">
        <v>4</v>
      </c>
      <c r="H896" t="s">
        <v>193</v>
      </c>
      <c r="I896" t="s">
        <v>31</v>
      </c>
      <c r="K896">
        <v>5</v>
      </c>
      <c r="L896">
        <v>1</v>
      </c>
      <c r="M896">
        <v>9.9830000000000005</v>
      </c>
      <c r="N896" s="35">
        <f t="shared" si="15"/>
        <v>72.122608434338375</v>
      </c>
    </row>
    <row r="897" spans="1:14" x14ac:dyDescent="0.35">
      <c r="A897" t="s">
        <v>217</v>
      </c>
      <c r="B897">
        <v>2020</v>
      </c>
      <c r="C897" s="10">
        <v>43890</v>
      </c>
      <c r="D897" t="s">
        <v>20</v>
      </c>
      <c r="E897" t="s">
        <v>535</v>
      </c>
      <c r="F897">
        <v>1</v>
      </c>
      <c r="G897">
        <v>4</v>
      </c>
      <c r="H897" t="s">
        <v>295</v>
      </c>
      <c r="I897" t="s">
        <v>23</v>
      </c>
      <c r="K897">
        <v>25</v>
      </c>
      <c r="L897">
        <v>2</v>
      </c>
      <c r="M897">
        <v>10.032999999999999</v>
      </c>
      <c r="N897" s="35">
        <f t="shared" si="15"/>
        <v>71.763181501046546</v>
      </c>
    </row>
    <row r="898" spans="1:14" x14ac:dyDescent="0.35">
      <c r="A898" t="s">
        <v>217</v>
      </c>
      <c r="B898">
        <v>2020</v>
      </c>
      <c r="C898" s="10">
        <v>43890</v>
      </c>
      <c r="D898" t="s">
        <v>20</v>
      </c>
      <c r="E898" t="s">
        <v>535</v>
      </c>
      <c r="F898">
        <v>1</v>
      </c>
      <c r="G898">
        <v>5</v>
      </c>
      <c r="H898" t="s">
        <v>911</v>
      </c>
      <c r="I898" t="s">
        <v>27</v>
      </c>
      <c r="K898">
        <v>12</v>
      </c>
      <c r="L898">
        <v>1</v>
      </c>
      <c r="M898">
        <v>10.218</v>
      </c>
      <c r="N898" s="35">
        <f t="shared" si="15"/>
        <v>70.463887257780385</v>
      </c>
    </row>
    <row r="899" spans="1:14" x14ac:dyDescent="0.35">
      <c r="A899" t="s">
        <v>217</v>
      </c>
      <c r="B899">
        <v>2020</v>
      </c>
      <c r="C899" s="10">
        <v>43890</v>
      </c>
      <c r="D899" t="s">
        <v>20</v>
      </c>
      <c r="E899" t="s">
        <v>535</v>
      </c>
      <c r="F899">
        <v>1</v>
      </c>
      <c r="G899">
        <v>5</v>
      </c>
      <c r="H899" t="s">
        <v>201</v>
      </c>
      <c r="I899" t="s">
        <v>39</v>
      </c>
      <c r="K899">
        <v>24</v>
      </c>
      <c r="L899">
        <v>2</v>
      </c>
      <c r="M899">
        <v>10.382999999999999</v>
      </c>
      <c r="N899" s="35">
        <f t="shared" si="15"/>
        <v>69.344120196475018</v>
      </c>
    </row>
    <row r="900" spans="1:14" x14ac:dyDescent="0.35">
      <c r="A900" t="s">
        <v>217</v>
      </c>
      <c r="B900">
        <v>2020</v>
      </c>
      <c r="C900" s="10">
        <v>43890</v>
      </c>
      <c r="D900" t="s">
        <v>20</v>
      </c>
      <c r="E900" t="s">
        <v>535</v>
      </c>
      <c r="F900">
        <v>1</v>
      </c>
      <c r="G900">
        <v>6</v>
      </c>
      <c r="H900" t="s">
        <v>953</v>
      </c>
      <c r="I900" t="s">
        <v>29</v>
      </c>
      <c r="K900">
        <v>6</v>
      </c>
      <c r="L900">
        <v>1</v>
      </c>
      <c r="M900">
        <v>10.135</v>
      </c>
      <c r="N900" s="35">
        <f t="shared" si="15"/>
        <v>71.040947212629504</v>
      </c>
    </row>
    <row r="901" spans="1:14" x14ac:dyDescent="0.35">
      <c r="A901" t="s">
        <v>217</v>
      </c>
      <c r="B901">
        <v>2020</v>
      </c>
      <c r="C901" s="10">
        <v>43890</v>
      </c>
      <c r="D901" t="s">
        <v>20</v>
      </c>
      <c r="E901" t="s">
        <v>535</v>
      </c>
      <c r="F901">
        <v>1</v>
      </c>
      <c r="G901">
        <v>6</v>
      </c>
      <c r="H901" t="s">
        <v>100</v>
      </c>
      <c r="I901" t="s">
        <v>44</v>
      </c>
      <c r="K901">
        <v>23</v>
      </c>
      <c r="L901">
        <v>2</v>
      </c>
      <c r="M901">
        <v>10.17</v>
      </c>
      <c r="N901" s="35">
        <f t="shared" si="15"/>
        <v>70.796460176991147</v>
      </c>
    </row>
    <row r="902" spans="1:14" x14ac:dyDescent="0.35">
      <c r="A902" t="s">
        <v>217</v>
      </c>
      <c r="B902">
        <v>2020</v>
      </c>
      <c r="C902" s="10">
        <v>43890</v>
      </c>
      <c r="D902" t="s">
        <v>20</v>
      </c>
      <c r="E902" t="s">
        <v>535</v>
      </c>
      <c r="F902">
        <v>1</v>
      </c>
      <c r="G902">
        <v>7</v>
      </c>
      <c r="H902" t="s">
        <v>954</v>
      </c>
      <c r="I902" t="s">
        <v>23</v>
      </c>
      <c r="K902">
        <v>7</v>
      </c>
      <c r="L902">
        <v>1</v>
      </c>
      <c r="M902">
        <v>10.3</v>
      </c>
      <c r="N902" s="35">
        <f t="shared" si="15"/>
        <v>69.902912621359221</v>
      </c>
    </row>
    <row r="903" spans="1:14" x14ac:dyDescent="0.35">
      <c r="A903" t="s">
        <v>217</v>
      </c>
      <c r="B903">
        <v>2020</v>
      </c>
      <c r="C903" s="10">
        <v>43890</v>
      </c>
      <c r="D903" t="s">
        <v>20</v>
      </c>
      <c r="E903" t="s">
        <v>535</v>
      </c>
      <c r="F903">
        <v>1</v>
      </c>
      <c r="G903">
        <v>7</v>
      </c>
      <c r="H903" t="s">
        <v>105</v>
      </c>
      <c r="I903" t="s">
        <v>39</v>
      </c>
      <c r="K903">
        <v>22</v>
      </c>
      <c r="L903">
        <v>2</v>
      </c>
      <c r="M903">
        <v>10.340999999999999</v>
      </c>
      <c r="N903" s="35">
        <f t="shared" si="15"/>
        <v>69.625761531766756</v>
      </c>
    </row>
    <row r="904" spans="1:14" x14ac:dyDescent="0.35">
      <c r="A904" t="s">
        <v>217</v>
      </c>
      <c r="B904">
        <v>2020</v>
      </c>
      <c r="C904" s="10">
        <v>43890</v>
      </c>
      <c r="D904" t="s">
        <v>20</v>
      </c>
      <c r="E904" t="s">
        <v>535</v>
      </c>
      <c r="F904">
        <v>1</v>
      </c>
      <c r="G904">
        <v>8</v>
      </c>
      <c r="H904" t="s">
        <v>755</v>
      </c>
      <c r="I904" t="s">
        <v>109</v>
      </c>
      <c r="K904">
        <v>16</v>
      </c>
      <c r="L904">
        <v>1</v>
      </c>
      <c r="M904">
        <v>10.093999999999999</v>
      </c>
      <c r="N904" s="35">
        <f t="shared" si="15"/>
        <v>71.329502674856357</v>
      </c>
    </row>
    <row r="905" spans="1:14" x14ac:dyDescent="0.35">
      <c r="A905" t="s">
        <v>217</v>
      </c>
      <c r="B905">
        <v>2020</v>
      </c>
      <c r="C905" s="10">
        <v>43890</v>
      </c>
      <c r="D905" t="s">
        <v>20</v>
      </c>
      <c r="E905" t="s">
        <v>535</v>
      </c>
      <c r="F905">
        <v>1</v>
      </c>
      <c r="G905">
        <v>8</v>
      </c>
      <c r="H905" t="s">
        <v>754</v>
      </c>
      <c r="I905" t="s">
        <v>27</v>
      </c>
      <c r="K905">
        <v>17</v>
      </c>
      <c r="L905">
        <v>2</v>
      </c>
      <c r="M905">
        <v>10.1</v>
      </c>
      <c r="N905" s="35">
        <f t="shared" si="15"/>
        <v>71.287128712871294</v>
      </c>
    </row>
    <row r="906" spans="1:14" x14ac:dyDescent="0.35">
      <c r="A906" t="s">
        <v>217</v>
      </c>
      <c r="B906">
        <v>2020</v>
      </c>
      <c r="C906" s="10">
        <v>43890</v>
      </c>
      <c r="D906" t="s">
        <v>20</v>
      </c>
      <c r="E906" t="s">
        <v>535</v>
      </c>
      <c r="F906">
        <v>1</v>
      </c>
      <c r="G906">
        <v>9</v>
      </c>
      <c r="H906" t="s">
        <v>257</v>
      </c>
      <c r="I906" t="s">
        <v>31</v>
      </c>
      <c r="K906">
        <v>8</v>
      </c>
      <c r="L906">
        <v>1</v>
      </c>
      <c r="M906">
        <v>9.9979999999999993</v>
      </c>
      <c r="N906" s="35">
        <f t="shared" si="15"/>
        <v>72.014402880576114</v>
      </c>
    </row>
    <row r="907" spans="1:14" x14ac:dyDescent="0.35">
      <c r="A907" t="s">
        <v>217</v>
      </c>
      <c r="B907">
        <v>2020</v>
      </c>
      <c r="C907" s="10">
        <v>43890</v>
      </c>
      <c r="D907" t="s">
        <v>20</v>
      </c>
      <c r="E907" t="s">
        <v>535</v>
      </c>
      <c r="F907">
        <v>1</v>
      </c>
      <c r="G907">
        <v>9</v>
      </c>
      <c r="H907" t="s">
        <v>174</v>
      </c>
      <c r="I907" t="s">
        <v>37</v>
      </c>
      <c r="K907">
        <v>21</v>
      </c>
      <c r="L907">
        <v>2</v>
      </c>
      <c r="M907">
        <v>10.091999999999899</v>
      </c>
      <c r="N907" s="35">
        <f t="shared" si="15"/>
        <v>71.34363852556551</v>
      </c>
    </row>
    <row r="908" spans="1:14" x14ac:dyDescent="0.35">
      <c r="A908" t="s">
        <v>217</v>
      </c>
      <c r="B908">
        <v>2020</v>
      </c>
      <c r="C908" s="10">
        <v>43890</v>
      </c>
      <c r="D908" t="s">
        <v>20</v>
      </c>
      <c r="E908" t="s">
        <v>535</v>
      </c>
      <c r="F908">
        <v>1</v>
      </c>
      <c r="G908">
        <v>10</v>
      </c>
      <c r="H908" t="s">
        <v>93</v>
      </c>
      <c r="I908" t="s">
        <v>52</v>
      </c>
      <c r="K908">
        <v>13</v>
      </c>
      <c r="L908">
        <v>1</v>
      </c>
      <c r="M908">
        <v>9.9309999999999992</v>
      </c>
      <c r="N908" s="35">
        <f t="shared" si="15"/>
        <v>72.500251736985206</v>
      </c>
    </row>
    <row r="909" spans="1:14" x14ac:dyDescent="0.35">
      <c r="A909" t="s">
        <v>217</v>
      </c>
      <c r="B909">
        <v>2020</v>
      </c>
      <c r="C909" s="10">
        <v>43890</v>
      </c>
      <c r="D909" t="s">
        <v>20</v>
      </c>
      <c r="E909" t="s">
        <v>535</v>
      </c>
      <c r="F909">
        <v>1</v>
      </c>
      <c r="G909">
        <v>10</v>
      </c>
      <c r="H909" t="s">
        <v>112</v>
      </c>
      <c r="I909" t="s">
        <v>113</v>
      </c>
      <c r="K909">
        <v>20</v>
      </c>
      <c r="L909">
        <v>2</v>
      </c>
      <c r="M909">
        <v>9.9629999999999992</v>
      </c>
      <c r="N909" s="35">
        <f t="shared" si="15"/>
        <v>72.267389340560072</v>
      </c>
    </row>
    <row r="910" spans="1:14" x14ac:dyDescent="0.35">
      <c r="A910" t="s">
        <v>217</v>
      </c>
      <c r="B910">
        <v>2020</v>
      </c>
      <c r="C910" s="10">
        <v>43890</v>
      </c>
      <c r="D910" t="s">
        <v>20</v>
      </c>
      <c r="E910" t="s">
        <v>535</v>
      </c>
      <c r="F910">
        <v>1</v>
      </c>
      <c r="G910">
        <v>11</v>
      </c>
      <c r="H910" t="s">
        <v>129</v>
      </c>
      <c r="I910" t="s">
        <v>35</v>
      </c>
      <c r="K910">
        <v>14</v>
      </c>
      <c r="L910">
        <v>1</v>
      </c>
      <c r="M910">
        <v>9.9930000000000003</v>
      </c>
      <c r="N910" s="35">
        <f t="shared" si="15"/>
        <v>72.050435304713304</v>
      </c>
    </row>
    <row r="911" spans="1:14" x14ac:dyDescent="0.35">
      <c r="A911" t="s">
        <v>217</v>
      </c>
      <c r="B911">
        <v>2020</v>
      </c>
      <c r="C911" s="10">
        <v>43890</v>
      </c>
      <c r="D911" t="s">
        <v>20</v>
      </c>
      <c r="E911" t="s">
        <v>535</v>
      </c>
      <c r="F911">
        <v>1</v>
      </c>
      <c r="G911">
        <v>11</v>
      </c>
      <c r="H911" t="s">
        <v>756</v>
      </c>
      <c r="I911" t="s">
        <v>82</v>
      </c>
      <c r="K911">
        <v>19</v>
      </c>
      <c r="L911">
        <v>2</v>
      </c>
      <c r="M911">
        <v>10.089</v>
      </c>
      <c r="N911" s="35">
        <f t="shared" si="15"/>
        <v>71.364852809991078</v>
      </c>
    </row>
    <row r="912" spans="1:14" x14ac:dyDescent="0.35">
      <c r="A912" t="s">
        <v>217</v>
      </c>
      <c r="B912">
        <v>2020</v>
      </c>
      <c r="C912" s="10">
        <v>43890</v>
      </c>
      <c r="D912" t="s">
        <v>20</v>
      </c>
      <c r="E912" t="s">
        <v>535</v>
      </c>
      <c r="F912">
        <v>1</v>
      </c>
      <c r="G912">
        <v>12</v>
      </c>
      <c r="H912" t="s">
        <v>242</v>
      </c>
      <c r="I912" t="s">
        <v>102</v>
      </c>
      <c r="K912">
        <v>15</v>
      </c>
      <c r="L912">
        <v>1</v>
      </c>
      <c r="M912">
        <v>10.005000000000001</v>
      </c>
      <c r="N912" s="35">
        <f t="shared" si="15"/>
        <v>71.964017991004496</v>
      </c>
    </row>
    <row r="913" spans="1:14" x14ac:dyDescent="0.35">
      <c r="A913" t="s">
        <v>217</v>
      </c>
      <c r="B913">
        <v>2020</v>
      </c>
      <c r="C913" s="10">
        <v>43890</v>
      </c>
      <c r="D913" t="s">
        <v>20</v>
      </c>
      <c r="E913" t="s">
        <v>535</v>
      </c>
      <c r="F913">
        <v>1</v>
      </c>
      <c r="G913">
        <v>12</v>
      </c>
      <c r="H913" t="s">
        <v>101</v>
      </c>
      <c r="I913" t="s">
        <v>102</v>
      </c>
      <c r="K913">
        <v>18</v>
      </c>
      <c r="L913">
        <v>2</v>
      </c>
      <c r="M913">
        <v>10.077</v>
      </c>
      <c r="N913" s="35">
        <f t="shared" si="15"/>
        <v>71.449836260791898</v>
      </c>
    </row>
    <row r="914" spans="1:14" x14ac:dyDescent="0.35">
      <c r="A914" t="s">
        <v>217</v>
      </c>
      <c r="B914">
        <v>2020</v>
      </c>
      <c r="C914" s="10">
        <v>43890</v>
      </c>
      <c r="D914" t="s">
        <v>20</v>
      </c>
      <c r="E914" t="s">
        <v>538</v>
      </c>
      <c r="F914">
        <v>1</v>
      </c>
      <c r="G914">
        <v>1</v>
      </c>
      <c r="H914" t="s">
        <v>92</v>
      </c>
      <c r="I914" t="s">
        <v>23</v>
      </c>
      <c r="K914">
        <v>1</v>
      </c>
      <c r="L914">
        <v>1</v>
      </c>
      <c r="M914">
        <v>9.9480000000000004</v>
      </c>
      <c r="N914" s="35">
        <f t="shared" si="15"/>
        <v>72.376357056694815</v>
      </c>
    </row>
    <row r="915" spans="1:14" x14ac:dyDescent="0.35">
      <c r="A915" t="s">
        <v>217</v>
      </c>
      <c r="B915">
        <v>2020</v>
      </c>
      <c r="C915" s="10">
        <v>43890</v>
      </c>
      <c r="D915" t="s">
        <v>20</v>
      </c>
      <c r="E915" t="s">
        <v>538</v>
      </c>
      <c r="F915">
        <v>1</v>
      </c>
      <c r="G915">
        <v>1</v>
      </c>
      <c r="H915" t="s">
        <v>242</v>
      </c>
      <c r="I915" t="s">
        <v>102</v>
      </c>
      <c r="K915">
        <v>15</v>
      </c>
      <c r="L915">
        <v>2</v>
      </c>
      <c r="M915">
        <v>10.295</v>
      </c>
      <c r="N915" s="35">
        <f t="shared" si="15"/>
        <v>69.936862554638168</v>
      </c>
    </row>
    <row r="916" spans="1:14" x14ac:dyDescent="0.35">
      <c r="A916" t="s">
        <v>217</v>
      </c>
      <c r="B916">
        <v>2020</v>
      </c>
      <c r="C916" s="10">
        <v>43890</v>
      </c>
      <c r="D916" t="s">
        <v>20</v>
      </c>
      <c r="E916" t="s">
        <v>538</v>
      </c>
      <c r="F916">
        <v>1</v>
      </c>
      <c r="G916">
        <v>2</v>
      </c>
      <c r="H916" t="s">
        <v>22</v>
      </c>
      <c r="I916" t="s">
        <v>23</v>
      </c>
      <c r="K916">
        <v>2</v>
      </c>
      <c r="L916">
        <v>1</v>
      </c>
      <c r="M916">
        <v>9.8079999999999998</v>
      </c>
      <c r="N916" s="35">
        <f t="shared" si="15"/>
        <v>73.409461663947795</v>
      </c>
    </row>
    <row r="917" spans="1:14" x14ac:dyDescent="0.35">
      <c r="A917" t="s">
        <v>217</v>
      </c>
      <c r="B917">
        <v>2020</v>
      </c>
      <c r="C917" s="10">
        <v>43890</v>
      </c>
      <c r="D917" t="s">
        <v>20</v>
      </c>
      <c r="E917" t="s">
        <v>538</v>
      </c>
      <c r="F917">
        <v>1</v>
      </c>
      <c r="G917">
        <v>2</v>
      </c>
      <c r="H917" t="s">
        <v>129</v>
      </c>
      <c r="I917" t="s">
        <v>35</v>
      </c>
      <c r="K917">
        <v>14</v>
      </c>
      <c r="L917">
        <v>2</v>
      </c>
      <c r="M917">
        <v>9.8569999999999993</v>
      </c>
      <c r="N917" s="35">
        <f t="shared" si="15"/>
        <v>73.044536877346047</v>
      </c>
    </row>
    <row r="918" spans="1:14" x14ac:dyDescent="0.35">
      <c r="A918" t="s">
        <v>217</v>
      </c>
      <c r="B918">
        <v>2020</v>
      </c>
      <c r="C918" s="10">
        <v>43890</v>
      </c>
      <c r="D918" t="s">
        <v>20</v>
      </c>
      <c r="E918" t="s">
        <v>538</v>
      </c>
      <c r="F918">
        <v>1</v>
      </c>
      <c r="G918">
        <v>3</v>
      </c>
      <c r="H918" t="s">
        <v>202</v>
      </c>
      <c r="I918" t="s">
        <v>46</v>
      </c>
      <c r="K918">
        <v>4</v>
      </c>
      <c r="L918">
        <v>1</v>
      </c>
      <c r="M918">
        <v>9.9450000000000003</v>
      </c>
      <c r="N918" s="35">
        <f t="shared" si="15"/>
        <v>72.398190045248867</v>
      </c>
    </row>
    <row r="919" spans="1:14" x14ac:dyDescent="0.35">
      <c r="A919" t="s">
        <v>217</v>
      </c>
      <c r="B919">
        <v>2020</v>
      </c>
      <c r="C919" s="10">
        <v>43890</v>
      </c>
      <c r="D919" t="s">
        <v>20</v>
      </c>
      <c r="E919" t="s">
        <v>538</v>
      </c>
      <c r="F919">
        <v>1</v>
      </c>
      <c r="G919">
        <v>3</v>
      </c>
      <c r="H919" t="s">
        <v>93</v>
      </c>
      <c r="I919" t="s">
        <v>52</v>
      </c>
      <c r="K919">
        <v>13</v>
      </c>
      <c r="L919">
        <v>2</v>
      </c>
      <c r="M919">
        <v>9.9459999999999997</v>
      </c>
      <c r="N919" s="35">
        <f t="shared" si="15"/>
        <v>72.390910918962405</v>
      </c>
    </row>
    <row r="920" spans="1:14" x14ac:dyDescent="0.35">
      <c r="A920" t="s">
        <v>217</v>
      </c>
      <c r="B920">
        <v>2020</v>
      </c>
      <c r="C920" s="10">
        <v>43890</v>
      </c>
      <c r="D920" t="s">
        <v>20</v>
      </c>
      <c r="E920" t="s">
        <v>538</v>
      </c>
      <c r="F920">
        <v>1</v>
      </c>
      <c r="G920">
        <v>4</v>
      </c>
      <c r="H920" t="s">
        <v>257</v>
      </c>
      <c r="I920" t="s">
        <v>31</v>
      </c>
      <c r="K920">
        <v>8</v>
      </c>
      <c r="L920">
        <v>1</v>
      </c>
      <c r="M920">
        <v>9.782</v>
      </c>
      <c r="N920" s="35">
        <f t="shared" si="15"/>
        <v>73.604579840523414</v>
      </c>
    </row>
    <row r="921" spans="1:14" x14ac:dyDescent="0.35">
      <c r="A921" t="s">
        <v>217</v>
      </c>
      <c r="B921">
        <v>2020</v>
      </c>
      <c r="C921" s="10">
        <v>43890</v>
      </c>
      <c r="D921" t="s">
        <v>20</v>
      </c>
      <c r="E921" t="s">
        <v>538</v>
      </c>
      <c r="F921">
        <v>1</v>
      </c>
      <c r="G921">
        <v>4</v>
      </c>
      <c r="H921" t="s">
        <v>197</v>
      </c>
      <c r="I921" t="s">
        <v>198</v>
      </c>
      <c r="K921">
        <v>9</v>
      </c>
      <c r="L921">
        <v>2</v>
      </c>
      <c r="M921">
        <v>10.178000000000001</v>
      </c>
      <c r="N921" s="35">
        <f t="shared" si="15"/>
        <v>70.74081351935547</v>
      </c>
    </row>
    <row r="922" spans="1:14" x14ac:dyDescent="0.35">
      <c r="A922" t="s">
        <v>217</v>
      </c>
      <c r="B922">
        <v>2020</v>
      </c>
      <c r="C922" s="10">
        <v>43890</v>
      </c>
      <c r="D922" t="s">
        <v>20</v>
      </c>
      <c r="E922" t="s">
        <v>538</v>
      </c>
      <c r="F922">
        <v>1</v>
      </c>
      <c r="G922">
        <v>5</v>
      </c>
      <c r="H922" t="s">
        <v>196</v>
      </c>
      <c r="I922" t="s">
        <v>52</v>
      </c>
      <c r="K922">
        <v>3</v>
      </c>
      <c r="L922">
        <v>1</v>
      </c>
      <c r="M922">
        <v>10.145</v>
      </c>
      <c r="N922" s="35">
        <f t="shared" si="15"/>
        <v>70.970921636274028</v>
      </c>
    </row>
    <row r="923" spans="1:14" x14ac:dyDescent="0.35">
      <c r="A923" t="s">
        <v>217</v>
      </c>
      <c r="B923">
        <v>2020</v>
      </c>
      <c r="C923" s="10">
        <v>43890</v>
      </c>
      <c r="D923" t="s">
        <v>20</v>
      </c>
      <c r="E923" t="s">
        <v>538</v>
      </c>
      <c r="F923">
        <v>1</v>
      </c>
      <c r="G923">
        <v>5</v>
      </c>
      <c r="H923" t="s">
        <v>755</v>
      </c>
      <c r="I923" t="s">
        <v>109</v>
      </c>
      <c r="K923">
        <v>16</v>
      </c>
      <c r="L923">
        <v>2</v>
      </c>
      <c r="M923">
        <v>10.264999999999899</v>
      </c>
      <c r="N923" s="35">
        <f t="shared" si="15"/>
        <v>70.141256697516525</v>
      </c>
    </row>
    <row r="924" spans="1:14" x14ac:dyDescent="0.35">
      <c r="A924" t="s">
        <v>217</v>
      </c>
      <c r="B924">
        <v>2020</v>
      </c>
      <c r="C924" s="10">
        <v>43890</v>
      </c>
      <c r="D924" t="s">
        <v>20</v>
      </c>
      <c r="E924" t="s">
        <v>538</v>
      </c>
      <c r="F924">
        <v>1</v>
      </c>
      <c r="G924">
        <v>6</v>
      </c>
      <c r="H924" t="s">
        <v>954</v>
      </c>
      <c r="I924" t="s">
        <v>23</v>
      </c>
      <c r="K924">
        <v>7</v>
      </c>
      <c r="L924">
        <v>1</v>
      </c>
      <c r="M924">
        <v>10.191000000000001</v>
      </c>
      <c r="N924" s="35">
        <f t="shared" si="15"/>
        <v>70.650574035914033</v>
      </c>
    </row>
    <row r="925" spans="1:14" x14ac:dyDescent="0.35">
      <c r="A925" t="s">
        <v>217</v>
      </c>
      <c r="B925">
        <v>2020</v>
      </c>
      <c r="C925" s="10">
        <v>43890</v>
      </c>
      <c r="D925" t="s">
        <v>20</v>
      </c>
      <c r="E925" t="s">
        <v>538</v>
      </c>
      <c r="F925">
        <v>1</v>
      </c>
      <c r="G925">
        <v>6</v>
      </c>
      <c r="H925" t="s">
        <v>128</v>
      </c>
      <c r="I925" t="s">
        <v>104</v>
      </c>
      <c r="K925">
        <v>10</v>
      </c>
      <c r="L925">
        <v>2</v>
      </c>
      <c r="M925">
        <v>10.239000000000001</v>
      </c>
      <c r="N925" s="35">
        <f t="shared" si="15"/>
        <v>70.319367125695862</v>
      </c>
    </row>
    <row r="926" spans="1:14" x14ac:dyDescent="0.35">
      <c r="A926" t="s">
        <v>217</v>
      </c>
      <c r="B926">
        <v>2020</v>
      </c>
      <c r="C926" s="10">
        <v>43890</v>
      </c>
      <c r="D926" t="s">
        <v>20</v>
      </c>
      <c r="E926" t="s">
        <v>538</v>
      </c>
      <c r="F926">
        <v>1</v>
      </c>
      <c r="G926">
        <v>7</v>
      </c>
      <c r="H926" t="s">
        <v>953</v>
      </c>
      <c r="I926" t="s">
        <v>29</v>
      </c>
      <c r="K926">
        <v>6</v>
      </c>
      <c r="L926">
        <v>1</v>
      </c>
      <c r="M926">
        <v>10.053000000000001</v>
      </c>
      <c r="N926" s="35">
        <f t="shared" si="15"/>
        <v>71.620411817367938</v>
      </c>
    </row>
    <row r="927" spans="1:14" x14ac:dyDescent="0.35">
      <c r="A927" t="s">
        <v>217</v>
      </c>
      <c r="B927">
        <v>2020</v>
      </c>
      <c r="C927" s="10">
        <v>43890</v>
      </c>
      <c r="D927" t="s">
        <v>20</v>
      </c>
      <c r="E927" t="s">
        <v>538</v>
      </c>
      <c r="F927">
        <v>1</v>
      </c>
      <c r="G927">
        <v>7</v>
      </c>
      <c r="H927" t="s">
        <v>192</v>
      </c>
      <c r="I927" t="s">
        <v>113</v>
      </c>
      <c r="K927">
        <v>11</v>
      </c>
      <c r="L927">
        <v>2</v>
      </c>
      <c r="M927">
        <v>10.1</v>
      </c>
      <c r="N927" s="35">
        <f t="shared" si="15"/>
        <v>71.287128712871294</v>
      </c>
    </row>
    <row r="928" spans="1:14" x14ac:dyDescent="0.35">
      <c r="A928" t="s">
        <v>217</v>
      </c>
      <c r="B928">
        <v>2020</v>
      </c>
      <c r="C928" s="10">
        <v>43890</v>
      </c>
      <c r="D928" t="s">
        <v>20</v>
      </c>
      <c r="E928" t="s">
        <v>538</v>
      </c>
      <c r="F928">
        <v>1</v>
      </c>
      <c r="G928">
        <v>8</v>
      </c>
      <c r="H928" t="s">
        <v>193</v>
      </c>
      <c r="I928" t="s">
        <v>31</v>
      </c>
      <c r="K928">
        <v>5</v>
      </c>
      <c r="L928">
        <v>1</v>
      </c>
      <c r="M928">
        <v>10.003</v>
      </c>
      <c r="N928" s="35">
        <f t="shared" si="15"/>
        <v>71.978406478056584</v>
      </c>
    </row>
    <row r="929" spans="1:14" x14ac:dyDescent="0.35">
      <c r="A929" t="s">
        <v>217</v>
      </c>
      <c r="B929">
        <v>2020</v>
      </c>
      <c r="C929" s="10">
        <v>43890</v>
      </c>
      <c r="D929" t="s">
        <v>20</v>
      </c>
      <c r="E929" t="s">
        <v>538</v>
      </c>
      <c r="F929">
        <v>1</v>
      </c>
      <c r="G929">
        <v>8</v>
      </c>
      <c r="H929" t="s">
        <v>911</v>
      </c>
      <c r="I929" t="s">
        <v>27</v>
      </c>
      <c r="K929">
        <v>12</v>
      </c>
      <c r="L929">
        <v>2</v>
      </c>
      <c r="M929">
        <v>10.074</v>
      </c>
      <c r="N929" s="35">
        <f t="shared" si="15"/>
        <v>71.471113758189404</v>
      </c>
    </row>
    <row r="930" spans="1:14" x14ac:dyDescent="0.35">
      <c r="A930" t="s">
        <v>217</v>
      </c>
      <c r="B930">
        <v>2020</v>
      </c>
      <c r="C930" s="10">
        <v>43890</v>
      </c>
      <c r="D930" t="s">
        <v>20</v>
      </c>
      <c r="E930" t="s">
        <v>539</v>
      </c>
      <c r="F930">
        <v>1</v>
      </c>
      <c r="G930">
        <v>1</v>
      </c>
      <c r="H930" t="s">
        <v>92</v>
      </c>
      <c r="I930" t="s">
        <v>23</v>
      </c>
      <c r="K930">
        <v>1</v>
      </c>
      <c r="L930">
        <v>1</v>
      </c>
      <c r="M930">
        <v>9.9740000000000002</v>
      </c>
      <c r="N930" s="35">
        <f t="shared" ref="N930:N993" si="16">IF(M930="REL","REL",3.6*200/M930)</f>
        <v>72.187687988770804</v>
      </c>
    </row>
    <row r="931" spans="1:14" x14ac:dyDescent="0.35">
      <c r="A931" t="s">
        <v>217</v>
      </c>
      <c r="B931">
        <v>2020</v>
      </c>
      <c r="C931" s="10">
        <v>43890</v>
      </c>
      <c r="D931" t="s">
        <v>20</v>
      </c>
      <c r="E931" t="s">
        <v>539</v>
      </c>
      <c r="F931">
        <v>1</v>
      </c>
      <c r="G931">
        <v>1</v>
      </c>
      <c r="H931" t="s">
        <v>193</v>
      </c>
      <c r="I931" t="s">
        <v>31</v>
      </c>
      <c r="K931">
        <v>5</v>
      </c>
      <c r="L931">
        <v>2</v>
      </c>
      <c r="M931">
        <v>10.08</v>
      </c>
      <c r="N931" s="35">
        <f t="shared" si="16"/>
        <v>71.428571428571431</v>
      </c>
    </row>
    <row r="932" spans="1:14" x14ac:dyDescent="0.35">
      <c r="A932" t="s">
        <v>217</v>
      </c>
      <c r="B932">
        <v>2020</v>
      </c>
      <c r="C932" s="10">
        <v>43890</v>
      </c>
      <c r="D932" t="s">
        <v>20</v>
      </c>
      <c r="E932" t="s">
        <v>539</v>
      </c>
      <c r="F932">
        <v>1</v>
      </c>
      <c r="G932">
        <v>2</v>
      </c>
      <c r="H932" t="s">
        <v>22</v>
      </c>
      <c r="I932" t="s">
        <v>23</v>
      </c>
      <c r="K932">
        <v>2</v>
      </c>
      <c r="L932">
        <v>1</v>
      </c>
      <c r="M932">
        <v>9.89</v>
      </c>
      <c r="N932" s="35">
        <f t="shared" si="16"/>
        <v>72.800808897876635</v>
      </c>
    </row>
    <row r="933" spans="1:14" x14ac:dyDescent="0.35">
      <c r="A933" t="s">
        <v>217</v>
      </c>
      <c r="B933">
        <v>2020</v>
      </c>
      <c r="C933" s="10">
        <v>43890</v>
      </c>
      <c r="D933" t="s">
        <v>20</v>
      </c>
      <c r="E933" t="s">
        <v>539</v>
      </c>
      <c r="F933">
        <v>1</v>
      </c>
      <c r="G933">
        <v>2</v>
      </c>
      <c r="H933" t="s">
        <v>953</v>
      </c>
      <c r="I933" t="s">
        <v>29</v>
      </c>
      <c r="K933">
        <v>6</v>
      </c>
      <c r="L933">
        <v>2</v>
      </c>
      <c r="M933">
        <v>10.016</v>
      </c>
      <c r="N933" s="35">
        <f t="shared" si="16"/>
        <v>71.884984025559106</v>
      </c>
    </row>
    <row r="934" spans="1:14" x14ac:dyDescent="0.35">
      <c r="A934" t="s">
        <v>217</v>
      </c>
      <c r="B934">
        <v>2020</v>
      </c>
      <c r="C934" s="10">
        <v>43890</v>
      </c>
      <c r="D934" t="s">
        <v>20</v>
      </c>
      <c r="E934" t="s">
        <v>539</v>
      </c>
      <c r="F934">
        <v>1</v>
      </c>
      <c r="G934">
        <v>3</v>
      </c>
      <c r="H934" t="s">
        <v>202</v>
      </c>
      <c r="I934" t="s">
        <v>46</v>
      </c>
      <c r="K934">
        <v>4</v>
      </c>
      <c r="L934">
        <v>1</v>
      </c>
      <c r="M934">
        <v>10.085000000000001</v>
      </c>
      <c r="N934" s="35">
        <f t="shared" si="16"/>
        <v>71.393158155676744</v>
      </c>
    </row>
    <row r="935" spans="1:14" x14ac:dyDescent="0.35">
      <c r="A935" t="s">
        <v>217</v>
      </c>
      <c r="B935">
        <v>2020</v>
      </c>
      <c r="C935" s="10">
        <v>43890</v>
      </c>
      <c r="D935" t="s">
        <v>20</v>
      </c>
      <c r="E935" t="s">
        <v>539</v>
      </c>
      <c r="F935">
        <v>1</v>
      </c>
      <c r="G935">
        <v>3</v>
      </c>
      <c r="H935" t="s">
        <v>954</v>
      </c>
      <c r="I935" t="s">
        <v>23</v>
      </c>
      <c r="K935">
        <v>7</v>
      </c>
      <c r="L935">
        <v>2</v>
      </c>
      <c r="M935">
        <v>10.215999999999999</v>
      </c>
      <c r="N935" s="35">
        <f t="shared" si="16"/>
        <v>70.477682067345341</v>
      </c>
    </row>
    <row r="936" spans="1:14" x14ac:dyDescent="0.35">
      <c r="A936" t="s">
        <v>217</v>
      </c>
      <c r="B936">
        <v>2020</v>
      </c>
      <c r="C936" s="10">
        <v>43890</v>
      </c>
      <c r="D936" t="s">
        <v>20</v>
      </c>
      <c r="E936" t="s">
        <v>539</v>
      </c>
      <c r="F936">
        <v>1</v>
      </c>
      <c r="G936">
        <v>4</v>
      </c>
      <c r="H936" t="s">
        <v>196</v>
      </c>
      <c r="I936" t="s">
        <v>52</v>
      </c>
      <c r="K936">
        <v>3</v>
      </c>
      <c r="L936">
        <v>1</v>
      </c>
      <c r="M936">
        <v>9.9979999999999993</v>
      </c>
      <c r="N936" s="35">
        <f t="shared" si="16"/>
        <v>72.014402880576114</v>
      </c>
    </row>
    <row r="937" spans="1:14" x14ac:dyDescent="0.35">
      <c r="A937" t="s">
        <v>217</v>
      </c>
      <c r="B937">
        <v>2020</v>
      </c>
      <c r="C937" s="10">
        <v>43890</v>
      </c>
      <c r="D937" t="s">
        <v>20</v>
      </c>
      <c r="E937" t="s">
        <v>539</v>
      </c>
      <c r="F937">
        <v>1</v>
      </c>
      <c r="G937">
        <v>4</v>
      </c>
      <c r="H937" t="s">
        <v>257</v>
      </c>
      <c r="I937" t="s">
        <v>31</v>
      </c>
      <c r="K937">
        <v>8</v>
      </c>
      <c r="L937">
        <v>2</v>
      </c>
      <c r="M937">
        <v>10.081</v>
      </c>
      <c r="N937" s="35">
        <f t="shared" si="16"/>
        <v>71.421485963694082</v>
      </c>
    </row>
    <row r="938" spans="1:14" x14ac:dyDescent="0.35">
      <c r="A938" t="s">
        <v>217</v>
      </c>
      <c r="B938">
        <v>2020</v>
      </c>
      <c r="C938" s="10">
        <v>43890</v>
      </c>
      <c r="D938" t="s">
        <v>20</v>
      </c>
      <c r="E938" t="s">
        <v>539</v>
      </c>
      <c r="F938">
        <v>2</v>
      </c>
      <c r="G938">
        <v>1</v>
      </c>
      <c r="H938" t="s">
        <v>92</v>
      </c>
      <c r="I938" t="s">
        <v>23</v>
      </c>
      <c r="K938">
        <v>1</v>
      </c>
      <c r="L938">
        <v>1</v>
      </c>
      <c r="M938">
        <v>9.7829999999999995</v>
      </c>
      <c r="N938" s="35">
        <f t="shared" si="16"/>
        <v>73.597056117755287</v>
      </c>
    </row>
    <row r="939" spans="1:14" x14ac:dyDescent="0.35">
      <c r="A939" t="s">
        <v>217</v>
      </c>
      <c r="B939">
        <v>2020</v>
      </c>
      <c r="C939" s="10">
        <v>43890</v>
      </c>
      <c r="D939" t="s">
        <v>20</v>
      </c>
      <c r="E939" t="s">
        <v>539</v>
      </c>
      <c r="F939">
        <v>2</v>
      </c>
      <c r="G939">
        <v>1</v>
      </c>
      <c r="H939" t="s">
        <v>193</v>
      </c>
      <c r="I939" t="s">
        <v>31</v>
      </c>
      <c r="K939">
        <v>5</v>
      </c>
      <c r="L939">
        <v>2</v>
      </c>
      <c r="M939">
        <v>9.9339999999999993</v>
      </c>
      <c r="N939" s="35">
        <f t="shared" si="16"/>
        <v>72.478357157237781</v>
      </c>
    </row>
    <row r="940" spans="1:14" x14ac:dyDescent="0.35">
      <c r="A940" t="s">
        <v>217</v>
      </c>
      <c r="B940">
        <v>2020</v>
      </c>
      <c r="C940" s="10">
        <v>43890</v>
      </c>
      <c r="D940" t="s">
        <v>20</v>
      </c>
      <c r="E940" t="s">
        <v>539</v>
      </c>
      <c r="F940">
        <v>2</v>
      </c>
      <c r="G940">
        <v>2</v>
      </c>
      <c r="H940" t="s">
        <v>22</v>
      </c>
      <c r="I940" t="s">
        <v>23</v>
      </c>
      <c r="K940">
        <v>2</v>
      </c>
      <c r="L940">
        <v>1</v>
      </c>
      <c r="M940">
        <v>9.7759999999999998</v>
      </c>
      <c r="N940" s="35">
        <f t="shared" si="16"/>
        <v>73.649754500818332</v>
      </c>
    </row>
    <row r="941" spans="1:14" x14ac:dyDescent="0.35">
      <c r="A941" t="s">
        <v>217</v>
      </c>
      <c r="B941">
        <v>2020</v>
      </c>
      <c r="C941" s="10">
        <v>43890</v>
      </c>
      <c r="D941" t="s">
        <v>20</v>
      </c>
      <c r="E941" t="s">
        <v>539</v>
      </c>
      <c r="F941">
        <v>2</v>
      </c>
      <c r="G941">
        <v>2</v>
      </c>
      <c r="H941" t="s">
        <v>953</v>
      </c>
      <c r="I941" t="s">
        <v>29</v>
      </c>
      <c r="K941">
        <v>6</v>
      </c>
      <c r="L941">
        <v>2</v>
      </c>
      <c r="M941">
        <v>9.9260000000000002</v>
      </c>
      <c r="N941" s="35">
        <f t="shared" si="16"/>
        <v>72.536772113640936</v>
      </c>
    </row>
    <row r="942" spans="1:14" x14ac:dyDescent="0.35">
      <c r="A942" t="s">
        <v>217</v>
      </c>
      <c r="B942">
        <v>2020</v>
      </c>
      <c r="C942" s="10">
        <v>43890</v>
      </c>
      <c r="D942" t="s">
        <v>20</v>
      </c>
      <c r="E942" t="s">
        <v>539</v>
      </c>
      <c r="F942">
        <v>2</v>
      </c>
      <c r="G942">
        <v>3</v>
      </c>
      <c r="H942" t="s">
        <v>202</v>
      </c>
      <c r="I942" t="s">
        <v>46</v>
      </c>
      <c r="K942">
        <v>4</v>
      </c>
      <c r="L942">
        <v>1</v>
      </c>
      <c r="M942">
        <v>10.073</v>
      </c>
      <c r="N942" s="35">
        <f t="shared" si="16"/>
        <v>71.478209073761533</v>
      </c>
    </row>
    <row r="943" spans="1:14" x14ac:dyDescent="0.35">
      <c r="A943" t="s">
        <v>217</v>
      </c>
      <c r="B943">
        <v>2020</v>
      </c>
      <c r="C943" s="10">
        <v>43890</v>
      </c>
      <c r="D943" t="s">
        <v>20</v>
      </c>
      <c r="E943" t="s">
        <v>539</v>
      </c>
      <c r="F943">
        <v>2</v>
      </c>
      <c r="G943">
        <v>3</v>
      </c>
      <c r="H943" t="s">
        <v>954</v>
      </c>
      <c r="I943" t="s">
        <v>23</v>
      </c>
      <c r="K943">
        <v>7</v>
      </c>
      <c r="L943">
        <v>2</v>
      </c>
      <c r="M943">
        <v>10.257999999999999</v>
      </c>
      <c r="N943" s="35">
        <f t="shared" si="16"/>
        <v>70.189120686293634</v>
      </c>
    </row>
    <row r="944" spans="1:14" x14ac:dyDescent="0.35">
      <c r="A944" t="s">
        <v>217</v>
      </c>
      <c r="B944">
        <v>2020</v>
      </c>
      <c r="C944" s="10">
        <v>43890</v>
      </c>
      <c r="D944" t="s">
        <v>20</v>
      </c>
      <c r="E944" t="s">
        <v>539</v>
      </c>
      <c r="F944">
        <v>2</v>
      </c>
      <c r="G944">
        <v>4</v>
      </c>
      <c r="H944" t="s">
        <v>196</v>
      </c>
      <c r="I944" t="s">
        <v>52</v>
      </c>
      <c r="K944">
        <v>3</v>
      </c>
      <c r="L944">
        <v>1</v>
      </c>
      <c r="M944">
        <v>10.071</v>
      </c>
      <c r="N944" s="35">
        <f t="shared" si="16"/>
        <v>71.492403932082212</v>
      </c>
    </row>
    <row r="945" spans="1:14" x14ac:dyDescent="0.35">
      <c r="A945" t="s">
        <v>217</v>
      </c>
      <c r="B945">
        <v>2020</v>
      </c>
      <c r="C945" s="10">
        <v>43890</v>
      </c>
      <c r="D945" t="s">
        <v>20</v>
      </c>
      <c r="E945" t="s">
        <v>539</v>
      </c>
      <c r="F945">
        <v>2</v>
      </c>
      <c r="G945">
        <v>4</v>
      </c>
      <c r="H945" t="s">
        <v>257</v>
      </c>
      <c r="I945" t="s">
        <v>31</v>
      </c>
      <c r="K945">
        <v>8</v>
      </c>
      <c r="L945">
        <v>2</v>
      </c>
      <c r="M945">
        <v>10.071</v>
      </c>
      <c r="N945" s="35">
        <f t="shared" si="16"/>
        <v>71.492403932082212</v>
      </c>
    </row>
    <row r="946" spans="1:14" x14ac:dyDescent="0.35">
      <c r="A946" t="s">
        <v>217</v>
      </c>
      <c r="B946">
        <v>2020</v>
      </c>
      <c r="C946" s="10">
        <v>43890</v>
      </c>
      <c r="D946" t="s">
        <v>20</v>
      </c>
      <c r="E946" t="s">
        <v>540</v>
      </c>
      <c r="F946">
        <v>1</v>
      </c>
      <c r="G946">
        <v>1</v>
      </c>
      <c r="H946" t="s">
        <v>92</v>
      </c>
      <c r="I946" t="s">
        <v>23</v>
      </c>
      <c r="K946">
        <v>1</v>
      </c>
      <c r="L946">
        <v>1</v>
      </c>
      <c r="M946">
        <v>9.8420000000000005</v>
      </c>
      <c r="N946" s="35">
        <f t="shared" si="16"/>
        <v>73.155862629546831</v>
      </c>
    </row>
    <row r="947" spans="1:14" x14ac:dyDescent="0.35">
      <c r="A947" t="s">
        <v>217</v>
      </c>
      <c r="B947">
        <v>2020</v>
      </c>
      <c r="C947" s="10">
        <v>43890</v>
      </c>
      <c r="D947" t="s">
        <v>20</v>
      </c>
      <c r="E947" t="s">
        <v>540</v>
      </c>
      <c r="F947">
        <v>1</v>
      </c>
      <c r="G947">
        <v>1</v>
      </c>
      <c r="H947" t="s">
        <v>196</v>
      </c>
      <c r="I947" t="s">
        <v>52</v>
      </c>
      <c r="K947">
        <v>3</v>
      </c>
      <c r="L947">
        <v>2</v>
      </c>
      <c r="M947">
        <v>10.317</v>
      </c>
      <c r="N947" s="35">
        <f t="shared" si="16"/>
        <v>69.787728990985755</v>
      </c>
    </row>
    <row r="948" spans="1:14" x14ac:dyDescent="0.35">
      <c r="A948" t="s">
        <v>217</v>
      </c>
      <c r="B948">
        <v>2020</v>
      </c>
      <c r="C948" s="10">
        <v>43890</v>
      </c>
      <c r="D948" t="s">
        <v>20</v>
      </c>
      <c r="E948" t="s">
        <v>540</v>
      </c>
      <c r="F948">
        <v>1</v>
      </c>
      <c r="G948">
        <v>2</v>
      </c>
      <c r="H948" t="s">
        <v>22</v>
      </c>
      <c r="I948" t="s">
        <v>23</v>
      </c>
      <c r="K948">
        <v>2</v>
      </c>
      <c r="L948">
        <v>1</v>
      </c>
      <c r="M948">
        <v>9.7609999999999992</v>
      </c>
      <c r="N948" s="35">
        <f t="shared" si="16"/>
        <v>73.762934125601888</v>
      </c>
    </row>
    <row r="949" spans="1:14" x14ac:dyDescent="0.35">
      <c r="A949" t="s">
        <v>217</v>
      </c>
      <c r="B949">
        <v>2020</v>
      </c>
      <c r="C949" s="10">
        <v>43890</v>
      </c>
      <c r="D949" t="s">
        <v>20</v>
      </c>
      <c r="E949" t="s">
        <v>540</v>
      </c>
      <c r="F949">
        <v>1</v>
      </c>
      <c r="G949">
        <v>2</v>
      </c>
      <c r="H949" t="s">
        <v>202</v>
      </c>
      <c r="I949" t="s">
        <v>46</v>
      </c>
      <c r="K949">
        <v>4</v>
      </c>
      <c r="L949">
        <v>2</v>
      </c>
      <c r="M949">
        <v>10.414</v>
      </c>
      <c r="N949" s="35">
        <f t="shared" si="16"/>
        <v>69.137699251008257</v>
      </c>
    </row>
    <row r="950" spans="1:14" x14ac:dyDescent="0.35">
      <c r="A950" t="s">
        <v>217</v>
      </c>
      <c r="B950">
        <v>2020</v>
      </c>
      <c r="C950" s="10">
        <v>43890</v>
      </c>
      <c r="D950" t="s">
        <v>20</v>
      </c>
      <c r="E950" t="s">
        <v>540</v>
      </c>
      <c r="F950">
        <v>2</v>
      </c>
      <c r="G950">
        <v>1</v>
      </c>
      <c r="H950" t="s">
        <v>92</v>
      </c>
      <c r="I950" t="s">
        <v>23</v>
      </c>
      <c r="K950">
        <v>1</v>
      </c>
      <c r="L950">
        <v>1</v>
      </c>
      <c r="M950">
        <v>9.9039999999999999</v>
      </c>
      <c r="N950" s="35">
        <f t="shared" si="16"/>
        <v>72.697899838449118</v>
      </c>
    </row>
    <row r="951" spans="1:14" x14ac:dyDescent="0.35">
      <c r="A951" t="s">
        <v>217</v>
      </c>
      <c r="B951">
        <v>2020</v>
      </c>
      <c r="C951" s="10">
        <v>43890</v>
      </c>
      <c r="D951" t="s">
        <v>20</v>
      </c>
      <c r="E951" t="s">
        <v>540</v>
      </c>
      <c r="F951">
        <v>2</v>
      </c>
      <c r="G951">
        <v>1</v>
      </c>
      <c r="H951" t="s">
        <v>196</v>
      </c>
      <c r="I951" t="s">
        <v>52</v>
      </c>
      <c r="K951">
        <v>3</v>
      </c>
      <c r="L951">
        <v>2</v>
      </c>
      <c r="M951">
        <v>10.234</v>
      </c>
      <c r="N951" s="35">
        <f t="shared" si="16"/>
        <v>70.353722884502645</v>
      </c>
    </row>
    <row r="952" spans="1:14" x14ac:dyDescent="0.35">
      <c r="A952" t="s">
        <v>217</v>
      </c>
      <c r="B952">
        <v>2020</v>
      </c>
      <c r="C952" s="10">
        <v>43890</v>
      </c>
      <c r="D952" t="s">
        <v>20</v>
      </c>
      <c r="E952" t="s">
        <v>540</v>
      </c>
      <c r="F952">
        <v>2</v>
      </c>
      <c r="G952">
        <v>2</v>
      </c>
      <c r="H952" t="s">
        <v>22</v>
      </c>
      <c r="I952" t="s">
        <v>23</v>
      </c>
      <c r="K952">
        <v>2</v>
      </c>
      <c r="L952">
        <v>1</v>
      </c>
      <c r="M952">
        <v>9.8079999999999998</v>
      </c>
      <c r="N952" s="35">
        <f t="shared" si="16"/>
        <v>73.409461663947795</v>
      </c>
    </row>
    <row r="953" spans="1:14" x14ac:dyDescent="0.35">
      <c r="A953" t="s">
        <v>217</v>
      </c>
      <c r="B953">
        <v>2020</v>
      </c>
      <c r="C953" s="10">
        <v>43890</v>
      </c>
      <c r="D953" t="s">
        <v>20</v>
      </c>
      <c r="E953" t="s">
        <v>540</v>
      </c>
      <c r="F953">
        <v>2</v>
      </c>
      <c r="G953">
        <v>2</v>
      </c>
      <c r="H953" t="s">
        <v>202</v>
      </c>
      <c r="I953" t="s">
        <v>46</v>
      </c>
      <c r="K953">
        <v>4</v>
      </c>
      <c r="L953">
        <v>2</v>
      </c>
      <c r="M953">
        <v>9.9209999999999994</v>
      </c>
      <c r="N953" s="35">
        <f t="shared" si="16"/>
        <v>72.573329301481706</v>
      </c>
    </row>
    <row r="954" spans="1:14" x14ac:dyDescent="0.35">
      <c r="A954" t="s">
        <v>217</v>
      </c>
      <c r="B954">
        <v>2020</v>
      </c>
      <c r="C954" s="10">
        <v>43890</v>
      </c>
      <c r="D954" t="s">
        <v>20</v>
      </c>
      <c r="E954" t="s">
        <v>64</v>
      </c>
      <c r="F954">
        <v>1</v>
      </c>
      <c r="G954" t="s">
        <v>541</v>
      </c>
      <c r="H954" t="s">
        <v>92</v>
      </c>
      <c r="I954" t="s">
        <v>23</v>
      </c>
      <c r="K954">
        <v>1</v>
      </c>
      <c r="L954">
        <v>1</v>
      </c>
      <c r="M954">
        <v>9.7899999999999991</v>
      </c>
      <c r="N954" s="35">
        <f t="shared" si="16"/>
        <v>73.544433094994901</v>
      </c>
    </row>
    <row r="955" spans="1:14" x14ac:dyDescent="0.35">
      <c r="A955" t="s">
        <v>217</v>
      </c>
      <c r="B955">
        <v>2020</v>
      </c>
      <c r="C955" s="10">
        <v>43890</v>
      </c>
      <c r="D955" t="s">
        <v>20</v>
      </c>
      <c r="E955" t="s">
        <v>64</v>
      </c>
      <c r="F955">
        <v>1</v>
      </c>
      <c r="G955" t="s">
        <v>541</v>
      </c>
      <c r="H955" t="s">
        <v>22</v>
      </c>
      <c r="I955" t="s">
        <v>23</v>
      </c>
      <c r="K955">
        <v>2</v>
      </c>
      <c r="L955">
        <v>2</v>
      </c>
      <c r="M955">
        <v>9.8539999999999992</v>
      </c>
      <c r="N955" s="35">
        <f t="shared" si="16"/>
        <v>73.066774913740616</v>
      </c>
    </row>
    <row r="956" spans="1:14" x14ac:dyDescent="0.35">
      <c r="A956" t="s">
        <v>217</v>
      </c>
      <c r="B956">
        <v>2020</v>
      </c>
      <c r="C956" s="10">
        <v>43890</v>
      </c>
      <c r="D956" t="s">
        <v>20</v>
      </c>
      <c r="E956" t="s">
        <v>64</v>
      </c>
      <c r="F956">
        <v>1</v>
      </c>
      <c r="G956" t="s">
        <v>542</v>
      </c>
      <c r="H956" t="s">
        <v>196</v>
      </c>
      <c r="I956" t="s">
        <v>52</v>
      </c>
      <c r="K956">
        <v>3</v>
      </c>
      <c r="L956">
        <v>1</v>
      </c>
      <c r="M956">
        <v>10.145</v>
      </c>
      <c r="N956" s="35">
        <f t="shared" si="16"/>
        <v>70.970921636274028</v>
      </c>
    </row>
    <row r="957" spans="1:14" x14ac:dyDescent="0.35">
      <c r="A957" t="s">
        <v>217</v>
      </c>
      <c r="B957">
        <v>2020</v>
      </c>
      <c r="C957" s="10">
        <v>43890</v>
      </c>
      <c r="D957" t="s">
        <v>20</v>
      </c>
      <c r="E957" t="s">
        <v>64</v>
      </c>
      <c r="F957">
        <v>1</v>
      </c>
      <c r="G957" t="s">
        <v>542</v>
      </c>
      <c r="H957" t="s">
        <v>202</v>
      </c>
      <c r="I957" t="s">
        <v>46</v>
      </c>
      <c r="K957">
        <v>4</v>
      </c>
      <c r="L957">
        <v>2</v>
      </c>
      <c r="M957">
        <v>10.145</v>
      </c>
      <c r="N957" s="35">
        <f t="shared" si="16"/>
        <v>70.970921636274028</v>
      </c>
    </row>
    <row r="958" spans="1:14" x14ac:dyDescent="0.35">
      <c r="A958" t="s">
        <v>217</v>
      </c>
      <c r="B958">
        <v>2020</v>
      </c>
      <c r="C958" s="10">
        <v>43890</v>
      </c>
      <c r="D958" t="s">
        <v>20</v>
      </c>
      <c r="E958" t="s">
        <v>64</v>
      </c>
      <c r="F958">
        <v>2</v>
      </c>
      <c r="G958" t="s">
        <v>541</v>
      </c>
      <c r="H958" t="s">
        <v>92</v>
      </c>
      <c r="I958" t="s">
        <v>23</v>
      </c>
      <c r="K958">
        <v>1</v>
      </c>
      <c r="L958">
        <v>1</v>
      </c>
      <c r="M958">
        <v>9.6910000000000007</v>
      </c>
      <c r="N958" s="35">
        <f t="shared" si="16"/>
        <v>74.295738313899491</v>
      </c>
    </row>
    <row r="959" spans="1:14" x14ac:dyDescent="0.35">
      <c r="A959" t="s">
        <v>217</v>
      </c>
      <c r="B959">
        <v>2020</v>
      </c>
      <c r="C959" s="10">
        <v>43890</v>
      </c>
      <c r="D959" t="s">
        <v>20</v>
      </c>
      <c r="E959" t="s">
        <v>64</v>
      </c>
      <c r="F959">
        <v>2</v>
      </c>
      <c r="G959" t="s">
        <v>541</v>
      </c>
      <c r="H959" t="s">
        <v>22</v>
      </c>
      <c r="I959" t="s">
        <v>23</v>
      </c>
      <c r="K959">
        <v>2</v>
      </c>
      <c r="L959">
        <v>2</v>
      </c>
      <c r="M959">
        <v>9.8859999999999992</v>
      </c>
      <c r="N959" s="35">
        <f t="shared" si="16"/>
        <v>72.83026502124217</v>
      </c>
    </row>
    <row r="960" spans="1:14" x14ac:dyDescent="0.35">
      <c r="A960" t="s">
        <v>217</v>
      </c>
      <c r="B960">
        <v>2020</v>
      </c>
      <c r="C960" s="10">
        <v>43890</v>
      </c>
      <c r="D960" t="s">
        <v>20</v>
      </c>
      <c r="E960" t="s">
        <v>64</v>
      </c>
      <c r="F960">
        <v>2</v>
      </c>
      <c r="G960" t="s">
        <v>542</v>
      </c>
      <c r="H960" t="s">
        <v>196</v>
      </c>
      <c r="I960" t="s">
        <v>52</v>
      </c>
      <c r="K960">
        <v>3</v>
      </c>
      <c r="L960">
        <v>1</v>
      </c>
      <c r="M960">
        <v>10.089</v>
      </c>
      <c r="N960" s="35">
        <f t="shared" si="16"/>
        <v>71.364852809991078</v>
      </c>
    </row>
    <row r="961" spans="1:14" x14ac:dyDescent="0.35">
      <c r="A961" t="s">
        <v>217</v>
      </c>
      <c r="B961">
        <v>2020</v>
      </c>
      <c r="C961" s="10">
        <v>43890</v>
      </c>
      <c r="D961" t="s">
        <v>20</v>
      </c>
      <c r="E961" t="s">
        <v>64</v>
      </c>
      <c r="F961">
        <v>2</v>
      </c>
      <c r="G961" t="s">
        <v>542</v>
      </c>
      <c r="H961" t="s">
        <v>202</v>
      </c>
      <c r="I961" t="s">
        <v>46</v>
      </c>
      <c r="K961">
        <v>4</v>
      </c>
      <c r="L961">
        <v>2</v>
      </c>
      <c r="M961">
        <v>10.942</v>
      </c>
      <c r="N961" s="35">
        <f t="shared" si="16"/>
        <v>65.801498811917384</v>
      </c>
    </row>
    <row r="962" spans="1:14" x14ac:dyDescent="0.35">
      <c r="A962" t="s">
        <v>226</v>
      </c>
      <c r="B962">
        <v>2021</v>
      </c>
      <c r="C962" s="10">
        <v>44332</v>
      </c>
      <c r="D962" t="s">
        <v>66</v>
      </c>
      <c r="E962" t="s">
        <v>535</v>
      </c>
      <c r="F962">
        <v>1</v>
      </c>
      <c r="G962">
        <v>1</v>
      </c>
      <c r="H962" t="s">
        <v>180</v>
      </c>
      <c r="I962" t="s">
        <v>168</v>
      </c>
      <c r="K962">
        <v>4</v>
      </c>
      <c r="L962">
        <v>1</v>
      </c>
      <c r="M962">
        <v>10.5</v>
      </c>
      <c r="N962" s="35">
        <f t="shared" si="16"/>
        <v>68.571428571428569</v>
      </c>
    </row>
    <row r="963" spans="1:14" x14ac:dyDescent="0.35">
      <c r="A963" t="s">
        <v>226</v>
      </c>
      <c r="B963">
        <v>2021</v>
      </c>
      <c r="C963" s="10">
        <v>44332</v>
      </c>
      <c r="D963" t="s">
        <v>66</v>
      </c>
      <c r="E963" t="s">
        <v>535</v>
      </c>
      <c r="F963">
        <v>1</v>
      </c>
      <c r="G963">
        <v>1</v>
      </c>
      <c r="H963" t="s">
        <v>804</v>
      </c>
      <c r="I963" t="s">
        <v>805</v>
      </c>
      <c r="K963">
        <v>21</v>
      </c>
      <c r="L963">
        <v>2</v>
      </c>
      <c r="M963">
        <v>10.646000000000001</v>
      </c>
      <c r="N963" s="35">
        <f t="shared" si="16"/>
        <v>67.631035130565465</v>
      </c>
    </row>
    <row r="964" spans="1:14" x14ac:dyDescent="0.35">
      <c r="A964" t="s">
        <v>226</v>
      </c>
      <c r="B964">
        <v>2021</v>
      </c>
      <c r="C964" s="10">
        <v>44332</v>
      </c>
      <c r="D964" t="s">
        <v>66</v>
      </c>
      <c r="E964" t="s">
        <v>535</v>
      </c>
      <c r="F964">
        <v>1</v>
      </c>
      <c r="G964">
        <v>2</v>
      </c>
      <c r="H964" t="s">
        <v>229</v>
      </c>
      <c r="I964" t="s">
        <v>152</v>
      </c>
      <c r="K964">
        <v>8</v>
      </c>
      <c r="L964">
        <v>1</v>
      </c>
      <c r="M964">
        <v>10.65</v>
      </c>
      <c r="N964" s="35">
        <f t="shared" si="16"/>
        <v>67.605633802816897</v>
      </c>
    </row>
    <row r="965" spans="1:14" x14ac:dyDescent="0.35">
      <c r="A965" t="s">
        <v>226</v>
      </c>
      <c r="B965">
        <v>2021</v>
      </c>
      <c r="C965" s="10">
        <v>44332</v>
      </c>
      <c r="D965" t="s">
        <v>66</v>
      </c>
      <c r="E965" t="s">
        <v>535</v>
      </c>
      <c r="F965">
        <v>1</v>
      </c>
      <c r="G965">
        <v>2</v>
      </c>
      <c r="H965" t="s">
        <v>885</v>
      </c>
      <c r="I965" t="s">
        <v>52</v>
      </c>
      <c r="K965">
        <v>20</v>
      </c>
      <c r="L965">
        <v>2</v>
      </c>
      <c r="M965">
        <v>10.712</v>
      </c>
      <c r="N965" s="35">
        <f t="shared" si="16"/>
        <v>67.214339058999258</v>
      </c>
    </row>
    <row r="966" spans="1:14" x14ac:dyDescent="0.35">
      <c r="A966" t="s">
        <v>226</v>
      </c>
      <c r="B966">
        <v>2021</v>
      </c>
      <c r="C966" s="10">
        <v>44332</v>
      </c>
      <c r="D966" t="s">
        <v>66</v>
      </c>
      <c r="E966" t="s">
        <v>535</v>
      </c>
      <c r="F966">
        <v>1</v>
      </c>
      <c r="G966">
        <v>3</v>
      </c>
      <c r="H966" t="s">
        <v>915</v>
      </c>
      <c r="I966" t="s">
        <v>95</v>
      </c>
      <c r="K966">
        <v>14</v>
      </c>
      <c r="L966">
        <v>1</v>
      </c>
      <c r="M966">
        <v>10.78</v>
      </c>
      <c r="N966" s="35">
        <f t="shared" si="16"/>
        <v>66.790352504638221</v>
      </c>
    </row>
    <row r="967" spans="1:14" x14ac:dyDescent="0.35">
      <c r="A967" t="s">
        <v>226</v>
      </c>
      <c r="B967">
        <v>2021</v>
      </c>
      <c r="C967" s="10">
        <v>44332</v>
      </c>
      <c r="D967" t="s">
        <v>66</v>
      </c>
      <c r="E967" t="s">
        <v>535</v>
      </c>
      <c r="F967">
        <v>1</v>
      </c>
      <c r="G967">
        <v>3</v>
      </c>
      <c r="H967" t="s">
        <v>853</v>
      </c>
      <c r="I967" t="s">
        <v>207</v>
      </c>
      <c r="K967">
        <v>19</v>
      </c>
      <c r="L967">
        <v>2</v>
      </c>
      <c r="M967">
        <v>10.879</v>
      </c>
      <c r="N967" s="35">
        <f t="shared" si="16"/>
        <v>66.182553543524222</v>
      </c>
    </row>
    <row r="968" spans="1:14" x14ac:dyDescent="0.35">
      <c r="A968" t="s">
        <v>226</v>
      </c>
      <c r="B968">
        <v>2021</v>
      </c>
      <c r="C968" s="10">
        <v>44332</v>
      </c>
      <c r="D968" t="s">
        <v>66</v>
      </c>
      <c r="E968" t="s">
        <v>535</v>
      </c>
      <c r="F968">
        <v>1</v>
      </c>
      <c r="G968">
        <v>4</v>
      </c>
      <c r="H968" t="s">
        <v>76</v>
      </c>
      <c r="I968" t="s">
        <v>52</v>
      </c>
      <c r="K968">
        <v>16</v>
      </c>
      <c r="L968">
        <v>1</v>
      </c>
      <c r="M968">
        <v>10.74</v>
      </c>
      <c r="N968" s="35">
        <f t="shared" si="16"/>
        <v>67.039106145251395</v>
      </c>
    </row>
    <row r="969" spans="1:14" x14ac:dyDescent="0.35">
      <c r="A969" t="s">
        <v>226</v>
      </c>
      <c r="B969">
        <v>2021</v>
      </c>
      <c r="C969" s="10">
        <v>44332</v>
      </c>
      <c r="D969" t="s">
        <v>66</v>
      </c>
      <c r="E969" t="s">
        <v>535</v>
      </c>
      <c r="F969">
        <v>1</v>
      </c>
      <c r="G969">
        <v>4</v>
      </c>
      <c r="H969" t="s">
        <v>83</v>
      </c>
      <c r="I969" t="s">
        <v>250</v>
      </c>
      <c r="K969">
        <v>17</v>
      </c>
      <c r="L969">
        <v>2</v>
      </c>
      <c r="M969">
        <v>10.85</v>
      </c>
      <c r="N969" s="35">
        <f t="shared" si="16"/>
        <v>66.359447004608299</v>
      </c>
    </row>
    <row r="970" spans="1:14" x14ac:dyDescent="0.35">
      <c r="A970" t="s">
        <v>226</v>
      </c>
      <c r="B970">
        <v>2021</v>
      </c>
      <c r="C970" s="10">
        <v>44332</v>
      </c>
      <c r="D970" t="s">
        <v>66</v>
      </c>
      <c r="E970" t="s">
        <v>535</v>
      </c>
      <c r="F970">
        <v>1</v>
      </c>
      <c r="G970">
        <v>5</v>
      </c>
      <c r="H970" t="s">
        <v>151</v>
      </c>
      <c r="I970" t="s">
        <v>152</v>
      </c>
      <c r="K970">
        <v>15</v>
      </c>
      <c r="L970">
        <v>1</v>
      </c>
      <c r="M970">
        <v>11.031000000000001</v>
      </c>
      <c r="N970" s="35">
        <f t="shared" si="16"/>
        <v>65.270601033451186</v>
      </c>
    </row>
    <row r="971" spans="1:14" x14ac:dyDescent="0.35">
      <c r="A971" t="s">
        <v>226</v>
      </c>
      <c r="B971">
        <v>2021</v>
      </c>
      <c r="C971" s="10">
        <v>44332</v>
      </c>
      <c r="D971" t="s">
        <v>66</v>
      </c>
      <c r="E971" t="s">
        <v>535</v>
      </c>
      <c r="F971">
        <v>1</v>
      </c>
      <c r="G971">
        <v>5</v>
      </c>
      <c r="H971" t="s">
        <v>803</v>
      </c>
      <c r="I971" t="s">
        <v>207</v>
      </c>
      <c r="K971">
        <v>18</v>
      </c>
      <c r="L971">
        <v>2</v>
      </c>
      <c r="M971">
        <v>11.099</v>
      </c>
      <c r="N971" s="35">
        <f t="shared" si="16"/>
        <v>64.870709072889454</v>
      </c>
    </row>
    <row r="972" spans="1:14" x14ac:dyDescent="0.35">
      <c r="A972" t="s">
        <v>226</v>
      </c>
      <c r="B972">
        <v>2021</v>
      </c>
      <c r="C972" s="10">
        <v>44332</v>
      </c>
      <c r="D972" t="s">
        <v>66</v>
      </c>
      <c r="E972" t="s">
        <v>538</v>
      </c>
      <c r="F972">
        <v>1</v>
      </c>
      <c r="G972">
        <v>1</v>
      </c>
      <c r="H972" t="s">
        <v>195</v>
      </c>
      <c r="I972" t="s">
        <v>31</v>
      </c>
      <c r="K972">
        <v>2</v>
      </c>
      <c r="L972">
        <v>1</v>
      </c>
      <c r="M972">
        <v>10.151999999999999</v>
      </c>
      <c r="N972" s="35">
        <f t="shared" si="16"/>
        <v>70.921985815602838</v>
      </c>
    </row>
    <row r="973" spans="1:14" x14ac:dyDescent="0.35">
      <c r="A973" t="s">
        <v>226</v>
      </c>
      <c r="B973">
        <v>2021</v>
      </c>
      <c r="C973" s="10">
        <v>44332</v>
      </c>
      <c r="D973" t="s">
        <v>66</v>
      </c>
      <c r="E973" t="s">
        <v>538</v>
      </c>
      <c r="F973">
        <v>1</v>
      </c>
      <c r="G973">
        <v>1</v>
      </c>
      <c r="H973" t="s">
        <v>151</v>
      </c>
      <c r="I973" t="s">
        <v>152</v>
      </c>
      <c r="K973">
        <v>15</v>
      </c>
      <c r="L973">
        <v>2</v>
      </c>
      <c r="M973">
        <v>11.174999999999899</v>
      </c>
      <c r="N973" s="35">
        <f t="shared" si="16"/>
        <v>64.429530201342857</v>
      </c>
    </row>
    <row r="974" spans="1:14" x14ac:dyDescent="0.35">
      <c r="A974" t="s">
        <v>226</v>
      </c>
      <c r="B974">
        <v>2021</v>
      </c>
      <c r="C974" s="10">
        <v>44332</v>
      </c>
      <c r="D974" t="s">
        <v>66</v>
      </c>
      <c r="E974" t="s">
        <v>538</v>
      </c>
      <c r="F974">
        <v>1</v>
      </c>
      <c r="G974">
        <v>2</v>
      </c>
      <c r="H974" t="s">
        <v>193</v>
      </c>
      <c r="I974" t="s">
        <v>31</v>
      </c>
      <c r="K974">
        <v>1</v>
      </c>
      <c r="L974">
        <v>1</v>
      </c>
      <c r="M974">
        <v>10.327999999999999</v>
      </c>
      <c r="N974" s="35">
        <f t="shared" si="16"/>
        <v>69.713400464756006</v>
      </c>
    </row>
    <row r="975" spans="1:14" x14ac:dyDescent="0.35">
      <c r="A975" t="s">
        <v>226</v>
      </c>
      <c r="B975">
        <v>2021</v>
      </c>
      <c r="C975" s="10">
        <v>44332</v>
      </c>
      <c r="D975" t="s">
        <v>66</v>
      </c>
      <c r="E975" t="s">
        <v>538</v>
      </c>
      <c r="F975">
        <v>1</v>
      </c>
      <c r="G975">
        <v>2</v>
      </c>
      <c r="H975" t="s">
        <v>76</v>
      </c>
      <c r="I975" t="s">
        <v>52</v>
      </c>
      <c r="K975">
        <v>16</v>
      </c>
      <c r="L975">
        <v>2</v>
      </c>
      <c r="M975">
        <v>10.413</v>
      </c>
      <c r="N975" s="35">
        <f t="shared" si="16"/>
        <v>69.144338807260155</v>
      </c>
    </row>
    <row r="976" spans="1:14" x14ac:dyDescent="0.35">
      <c r="A976" t="s">
        <v>226</v>
      </c>
      <c r="B976">
        <v>2021</v>
      </c>
      <c r="C976" s="10">
        <v>44332</v>
      </c>
      <c r="D976" t="s">
        <v>66</v>
      </c>
      <c r="E976" t="s">
        <v>538</v>
      </c>
      <c r="F976">
        <v>1</v>
      </c>
      <c r="G976">
        <v>3</v>
      </c>
      <c r="H976" t="s">
        <v>257</v>
      </c>
      <c r="I976" t="s">
        <v>944</v>
      </c>
      <c r="K976">
        <v>3</v>
      </c>
      <c r="L976">
        <v>1</v>
      </c>
      <c r="M976">
        <v>10.551</v>
      </c>
      <c r="N976" s="35">
        <f t="shared" si="16"/>
        <v>68.239977253340911</v>
      </c>
    </row>
    <row r="977" spans="1:14" x14ac:dyDescent="0.35">
      <c r="A977" t="s">
        <v>226</v>
      </c>
      <c r="B977">
        <v>2021</v>
      </c>
      <c r="C977" s="10">
        <v>44332</v>
      </c>
      <c r="D977" t="s">
        <v>66</v>
      </c>
      <c r="E977" t="s">
        <v>538</v>
      </c>
      <c r="F977">
        <v>1</v>
      </c>
      <c r="G977">
        <v>3</v>
      </c>
      <c r="H977" t="s">
        <v>915</v>
      </c>
      <c r="I977" t="s">
        <v>95</v>
      </c>
      <c r="K977">
        <v>14</v>
      </c>
      <c r="L977">
        <v>2</v>
      </c>
      <c r="M977">
        <v>10.654</v>
      </c>
      <c r="N977" s="35">
        <f t="shared" si="16"/>
        <v>67.580251548714102</v>
      </c>
    </row>
    <row r="978" spans="1:14" x14ac:dyDescent="0.35">
      <c r="A978" t="s">
        <v>226</v>
      </c>
      <c r="B978">
        <v>2021</v>
      </c>
      <c r="C978" s="10">
        <v>44332</v>
      </c>
      <c r="D978" t="s">
        <v>66</v>
      </c>
      <c r="E978" t="s">
        <v>538</v>
      </c>
      <c r="F978">
        <v>1</v>
      </c>
      <c r="G978">
        <v>4</v>
      </c>
      <c r="H978" t="s">
        <v>229</v>
      </c>
      <c r="I978" t="s">
        <v>152</v>
      </c>
      <c r="K978">
        <v>8</v>
      </c>
      <c r="L978">
        <v>1</v>
      </c>
      <c r="M978">
        <v>10.534000000000001</v>
      </c>
      <c r="N978" s="35">
        <f t="shared" si="16"/>
        <v>68.350104423770645</v>
      </c>
    </row>
    <row r="979" spans="1:14" x14ac:dyDescent="0.35">
      <c r="A979" t="s">
        <v>226</v>
      </c>
      <c r="B979">
        <v>2021</v>
      </c>
      <c r="C979" s="10">
        <v>44332</v>
      </c>
      <c r="D979" t="s">
        <v>66</v>
      </c>
      <c r="E979" t="s">
        <v>538</v>
      </c>
      <c r="F979">
        <v>1</v>
      </c>
      <c r="G979">
        <v>4</v>
      </c>
      <c r="H979" t="s">
        <v>107</v>
      </c>
      <c r="I979" t="s">
        <v>168</v>
      </c>
      <c r="K979">
        <v>9</v>
      </c>
      <c r="L979">
        <v>2</v>
      </c>
      <c r="M979" t="s">
        <v>536</v>
      </c>
      <c r="N979" s="35" t="str">
        <f t="shared" si="16"/>
        <v>REL</v>
      </c>
    </row>
    <row r="980" spans="1:14" x14ac:dyDescent="0.35">
      <c r="A980" t="s">
        <v>226</v>
      </c>
      <c r="B980">
        <v>2021</v>
      </c>
      <c r="C980" s="10">
        <v>44332</v>
      </c>
      <c r="D980" t="s">
        <v>66</v>
      </c>
      <c r="E980" t="s">
        <v>538</v>
      </c>
      <c r="F980">
        <v>1</v>
      </c>
      <c r="G980">
        <v>5</v>
      </c>
      <c r="H980" t="s">
        <v>180</v>
      </c>
      <c r="I980" t="s">
        <v>168</v>
      </c>
      <c r="K980">
        <v>4</v>
      </c>
      <c r="L980">
        <v>1</v>
      </c>
      <c r="M980">
        <v>10.471</v>
      </c>
      <c r="N980" s="35">
        <f t="shared" si="16"/>
        <v>68.761340846146496</v>
      </c>
    </row>
    <row r="981" spans="1:14" x14ac:dyDescent="0.35">
      <c r="A981" t="s">
        <v>226</v>
      </c>
      <c r="B981">
        <v>2021</v>
      </c>
      <c r="C981" s="10">
        <v>44332</v>
      </c>
      <c r="D981" t="s">
        <v>66</v>
      </c>
      <c r="E981" t="s">
        <v>538</v>
      </c>
      <c r="F981">
        <v>1</v>
      </c>
      <c r="G981">
        <v>5</v>
      </c>
      <c r="H981" t="s">
        <v>174</v>
      </c>
      <c r="I981" t="s">
        <v>37</v>
      </c>
      <c r="K981">
        <v>10</v>
      </c>
      <c r="L981">
        <v>2</v>
      </c>
      <c r="M981">
        <v>10.475</v>
      </c>
      <c r="N981" s="35">
        <f t="shared" si="16"/>
        <v>68.735083532219576</v>
      </c>
    </row>
    <row r="982" spans="1:14" x14ac:dyDescent="0.35">
      <c r="A982" t="s">
        <v>226</v>
      </c>
      <c r="B982">
        <v>2021</v>
      </c>
      <c r="C982" s="10">
        <v>44332</v>
      </c>
      <c r="D982" t="s">
        <v>66</v>
      </c>
      <c r="E982" t="s">
        <v>538</v>
      </c>
      <c r="F982">
        <v>1</v>
      </c>
      <c r="G982">
        <v>6</v>
      </c>
      <c r="H982" t="s">
        <v>115</v>
      </c>
      <c r="I982" t="s">
        <v>116</v>
      </c>
      <c r="K982">
        <v>7</v>
      </c>
      <c r="L982">
        <v>1</v>
      </c>
      <c r="M982">
        <v>10.242000000000001</v>
      </c>
      <c r="N982" s="35">
        <f t="shared" si="16"/>
        <v>70.298769771528995</v>
      </c>
    </row>
    <row r="983" spans="1:14" x14ac:dyDescent="0.35">
      <c r="A983" t="s">
        <v>226</v>
      </c>
      <c r="B983">
        <v>2021</v>
      </c>
      <c r="C983" s="10">
        <v>44332</v>
      </c>
      <c r="D983" t="s">
        <v>66</v>
      </c>
      <c r="E983" t="s">
        <v>538</v>
      </c>
      <c r="F983">
        <v>1</v>
      </c>
      <c r="G983">
        <v>6</v>
      </c>
      <c r="H983" t="s">
        <v>67</v>
      </c>
      <c r="I983" t="s">
        <v>759</v>
      </c>
      <c r="K983">
        <v>11</v>
      </c>
      <c r="L983">
        <v>2</v>
      </c>
      <c r="M983">
        <v>10.332000000000001</v>
      </c>
      <c r="N983" s="35">
        <f t="shared" si="16"/>
        <v>69.686411149825773</v>
      </c>
    </row>
    <row r="984" spans="1:14" x14ac:dyDescent="0.35">
      <c r="A984" t="s">
        <v>226</v>
      </c>
      <c r="B984">
        <v>2021</v>
      </c>
      <c r="C984" s="10">
        <v>44332</v>
      </c>
      <c r="D984" t="s">
        <v>66</v>
      </c>
      <c r="E984" t="s">
        <v>538</v>
      </c>
      <c r="F984">
        <v>1</v>
      </c>
      <c r="G984">
        <v>7</v>
      </c>
      <c r="H984" t="s">
        <v>169</v>
      </c>
      <c r="I984" t="s">
        <v>944</v>
      </c>
      <c r="K984">
        <v>5</v>
      </c>
      <c r="L984">
        <v>1</v>
      </c>
      <c r="M984">
        <v>10.388999999999999</v>
      </c>
      <c r="N984" s="35">
        <f t="shared" si="16"/>
        <v>69.304071614207345</v>
      </c>
    </row>
    <row r="985" spans="1:14" x14ac:dyDescent="0.35">
      <c r="A985" t="s">
        <v>226</v>
      </c>
      <c r="B985">
        <v>2021</v>
      </c>
      <c r="C985" s="10">
        <v>44332</v>
      </c>
      <c r="D985" t="s">
        <v>66</v>
      </c>
      <c r="E985" t="s">
        <v>538</v>
      </c>
      <c r="F985">
        <v>1</v>
      </c>
      <c r="G985">
        <v>7</v>
      </c>
      <c r="H985" t="s">
        <v>36</v>
      </c>
      <c r="I985" t="s">
        <v>37</v>
      </c>
      <c r="K985">
        <v>13</v>
      </c>
      <c r="L985">
        <v>2</v>
      </c>
      <c r="M985">
        <v>10.517999999999899</v>
      </c>
      <c r="N985" s="35">
        <f t="shared" si="16"/>
        <v>68.454078722191184</v>
      </c>
    </row>
    <row r="986" spans="1:14" x14ac:dyDescent="0.35">
      <c r="A986" t="s">
        <v>226</v>
      </c>
      <c r="B986">
        <v>2021</v>
      </c>
      <c r="C986" s="10">
        <v>44332</v>
      </c>
      <c r="D986" t="s">
        <v>66</v>
      </c>
      <c r="E986" t="s">
        <v>538</v>
      </c>
      <c r="F986">
        <v>1</v>
      </c>
      <c r="G986">
        <v>8</v>
      </c>
      <c r="H986" t="s">
        <v>51</v>
      </c>
      <c r="I986" t="s">
        <v>941</v>
      </c>
      <c r="K986">
        <v>6</v>
      </c>
      <c r="L986">
        <v>1</v>
      </c>
      <c r="M986">
        <v>10.262</v>
      </c>
      <c r="N986" s="35">
        <f t="shared" si="16"/>
        <v>70.161761839797308</v>
      </c>
    </row>
    <row r="987" spans="1:14" x14ac:dyDescent="0.35">
      <c r="A987" t="s">
        <v>226</v>
      </c>
      <c r="B987">
        <v>2021</v>
      </c>
      <c r="C987" s="10">
        <v>44332</v>
      </c>
      <c r="D987" t="s">
        <v>66</v>
      </c>
      <c r="E987" t="s">
        <v>538</v>
      </c>
      <c r="F987">
        <v>1</v>
      </c>
      <c r="G987">
        <v>8</v>
      </c>
      <c r="H987" t="s">
        <v>143</v>
      </c>
      <c r="I987" t="s">
        <v>95</v>
      </c>
      <c r="K987">
        <v>12</v>
      </c>
      <c r="L987">
        <v>2</v>
      </c>
      <c r="M987">
        <v>10.441000000000001</v>
      </c>
      <c r="N987" s="35">
        <f t="shared" si="16"/>
        <v>68.958911981610953</v>
      </c>
    </row>
    <row r="988" spans="1:14" x14ac:dyDescent="0.35">
      <c r="A988" t="s">
        <v>226</v>
      </c>
      <c r="B988">
        <v>2021</v>
      </c>
      <c r="C988" s="10">
        <v>44332</v>
      </c>
      <c r="D988" t="s">
        <v>66</v>
      </c>
      <c r="E988" t="s">
        <v>539</v>
      </c>
      <c r="F988">
        <v>1</v>
      </c>
      <c r="G988">
        <v>1</v>
      </c>
      <c r="H988" t="s">
        <v>195</v>
      </c>
      <c r="I988" t="s">
        <v>31</v>
      </c>
      <c r="K988">
        <v>2</v>
      </c>
      <c r="L988">
        <v>1</v>
      </c>
      <c r="M988">
        <v>10.276</v>
      </c>
      <c r="N988" s="35">
        <f t="shared" si="16"/>
        <v>70.066173608407937</v>
      </c>
    </row>
    <row r="989" spans="1:14" x14ac:dyDescent="0.35">
      <c r="A989" t="s">
        <v>226</v>
      </c>
      <c r="B989">
        <v>2021</v>
      </c>
      <c r="C989" s="10">
        <v>44332</v>
      </c>
      <c r="D989" t="s">
        <v>66</v>
      </c>
      <c r="E989" t="s">
        <v>539</v>
      </c>
      <c r="F989">
        <v>1</v>
      </c>
      <c r="G989">
        <v>1</v>
      </c>
      <c r="H989" t="s">
        <v>51</v>
      </c>
      <c r="I989" t="s">
        <v>941</v>
      </c>
      <c r="K989">
        <v>6</v>
      </c>
      <c r="L989">
        <v>2</v>
      </c>
      <c r="M989">
        <v>10.295</v>
      </c>
      <c r="N989" s="35">
        <f t="shared" si="16"/>
        <v>69.936862554638168</v>
      </c>
    </row>
    <row r="990" spans="1:14" x14ac:dyDescent="0.35">
      <c r="A990" t="s">
        <v>226</v>
      </c>
      <c r="B990">
        <v>2021</v>
      </c>
      <c r="C990" s="10">
        <v>44332</v>
      </c>
      <c r="D990" t="s">
        <v>66</v>
      </c>
      <c r="E990" t="s">
        <v>539</v>
      </c>
      <c r="F990">
        <v>1</v>
      </c>
      <c r="G990">
        <v>2</v>
      </c>
      <c r="H990" t="s">
        <v>193</v>
      </c>
      <c r="I990" t="s">
        <v>31</v>
      </c>
      <c r="K990">
        <v>1</v>
      </c>
      <c r="L990">
        <v>1</v>
      </c>
      <c r="M990">
        <v>10.554</v>
      </c>
      <c r="N990" s="35">
        <f t="shared" si="16"/>
        <v>68.22057987492893</v>
      </c>
    </row>
    <row r="991" spans="1:14" x14ac:dyDescent="0.35">
      <c r="A991" t="s">
        <v>226</v>
      </c>
      <c r="B991">
        <v>2021</v>
      </c>
      <c r="C991" s="10">
        <v>44332</v>
      </c>
      <c r="D991" t="s">
        <v>66</v>
      </c>
      <c r="E991" t="s">
        <v>539</v>
      </c>
      <c r="F991">
        <v>1</v>
      </c>
      <c r="G991">
        <v>2</v>
      </c>
      <c r="H991" t="s">
        <v>169</v>
      </c>
      <c r="I991" t="s">
        <v>944</v>
      </c>
      <c r="K991">
        <v>5</v>
      </c>
      <c r="L991">
        <v>2</v>
      </c>
      <c r="M991">
        <v>10.593999999999999</v>
      </c>
      <c r="N991" s="35">
        <f t="shared" si="16"/>
        <v>67.962997923352845</v>
      </c>
    </row>
    <row r="992" spans="1:14" x14ac:dyDescent="0.35">
      <c r="A992" t="s">
        <v>226</v>
      </c>
      <c r="B992">
        <v>2021</v>
      </c>
      <c r="C992" s="10">
        <v>44332</v>
      </c>
      <c r="D992" t="s">
        <v>66</v>
      </c>
      <c r="E992" t="s">
        <v>539</v>
      </c>
      <c r="F992">
        <v>1</v>
      </c>
      <c r="G992">
        <v>3</v>
      </c>
      <c r="H992" t="s">
        <v>257</v>
      </c>
      <c r="I992" t="s">
        <v>944</v>
      </c>
      <c r="K992">
        <v>3</v>
      </c>
      <c r="L992">
        <v>1</v>
      </c>
      <c r="M992">
        <v>10.311</v>
      </c>
      <c r="N992" s="35">
        <f t="shared" si="16"/>
        <v>69.828338667442537</v>
      </c>
    </row>
    <row r="993" spans="1:14" x14ac:dyDescent="0.35">
      <c r="A993" t="s">
        <v>226</v>
      </c>
      <c r="B993">
        <v>2021</v>
      </c>
      <c r="C993" s="10">
        <v>44332</v>
      </c>
      <c r="D993" t="s">
        <v>66</v>
      </c>
      <c r="E993" t="s">
        <v>539</v>
      </c>
      <c r="F993">
        <v>1</v>
      </c>
      <c r="G993">
        <v>3</v>
      </c>
      <c r="H993" t="s">
        <v>115</v>
      </c>
      <c r="I993" t="s">
        <v>116</v>
      </c>
      <c r="K993">
        <v>7</v>
      </c>
      <c r="L993">
        <v>2</v>
      </c>
      <c r="M993">
        <v>10.385999999999999</v>
      </c>
      <c r="N993" s="35">
        <f t="shared" si="16"/>
        <v>69.32409012131717</v>
      </c>
    </row>
    <row r="994" spans="1:14" x14ac:dyDescent="0.35">
      <c r="A994" t="s">
        <v>226</v>
      </c>
      <c r="B994">
        <v>2021</v>
      </c>
      <c r="C994" s="10">
        <v>44332</v>
      </c>
      <c r="D994" t="s">
        <v>66</v>
      </c>
      <c r="E994" t="s">
        <v>539</v>
      </c>
      <c r="F994">
        <v>1</v>
      </c>
      <c r="G994">
        <v>4</v>
      </c>
      <c r="H994" t="s">
        <v>180</v>
      </c>
      <c r="I994" t="s">
        <v>168</v>
      </c>
      <c r="K994">
        <v>4</v>
      </c>
      <c r="L994">
        <v>1</v>
      </c>
      <c r="M994">
        <v>10.215999999999999</v>
      </c>
      <c r="N994" s="35">
        <f t="shared" ref="N994:N1057" si="17">IF(M994="REL","REL",3.6*200/M994)</f>
        <v>70.477682067345341</v>
      </c>
    </row>
    <row r="995" spans="1:14" x14ac:dyDescent="0.35">
      <c r="A995" t="s">
        <v>226</v>
      </c>
      <c r="B995">
        <v>2021</v>
      </c>
      <c r="C995" s="10">
        <v>44332</v>
      </c>
      <c r="D995" t="s">
        <v>66</v>
      </c>
      <c r="E995" t="s">
        <v>539</v>
      </c>
      <c r="F995">
        <v>1</v>
      </c>
      <c r="G995">
        <v>4</v>
      </c>
      <c r="H995" t="s">
        <v>229</v>
      </c>
      <c r="I995" t="s">
        <v>152</v>
      </c>
      <c r="K995">
        <v>8</v>
      </c>
      <c r="L995">
        <v>2</v>
      </c>
      <c r="M995">
        <v>11.059999999999899</v>
      </c>
      <c r="N995" s="35">
        <f t="shared" si="17"/>
        <v>65.099457504521382</v>
      </c>
    </row>
    <row r="996" spans="1:14" x14ac:dyDescent="0.35">
      <c r="A996" t="s">
        <v>226</v>
      </c>
      <c r="B996">
        <v>2021</v>
      </c>
      <c r="C996" s="10">
        <v>44332</v>
      </c>
      <c r="D996" t="s">
        <v>66</v>
      </c>
      <c r="E996" t="s">
        <v>539</v>
      </c>
      <c r="F996">
        <v>2</v>
      </c>
      <c r="G996">
        <v>1</v>
      </c>
      <c r="H996" t="s">
        <v>195</v>
      </c>
      <c r="I996" t="s">
        <v>31</v>
      </c>
      <c r="K996">
        <v>2</v>
      </c>
      <c r="L996">
        <v>1</v>
      </c>
      <c r="M996">
        <v>10.263999999999999</v>
      </c>
      <c r="N996" s="35">
        <f t="shared" si="17"/>
        <v>70.148090413094309</v>
      </c>
    </row>
    <row r="997" spans="1:14" x14ac:dyDescent="0.35">
      <c r="A997" t="s">
        <v>226</v>
      </c>
      <c r="B997">
        <v>2021</v>
      </c>
      <c r="C997" s="10">
        <v>44332</v>
      </c>
      <c r="D997" t="s">
        <v>66</v>
      </c>
      <c r="E997" t="s">
        <v>539</v>
      </c>
      <c r="F997">
        <v>2</v>
      </c>
      <c r="G997">
        <v>1</v>
      </c>
      <c r="H997" t="s">
        <v>51</v>
      </c>
      <c r="I997" t="s">
        <v>941</v>
      </c>
      <c r="K997">
        <v>6</v>
      </c>
      <c r="L997">
        <v>2</v>
      </c>
      <c r="M997">
        <v>10.465999999999999</v>
      </c>
      <c r="N997" s="35">
        <f t="shared" si="17"/>
        <v>68.794190712784257</v>
      </c>
    </row>
    <row r="998" spans="1:14" x14ac:dyDescent="0.35">
      <c r="A998" t="s">
        <v>226</v>
      </c>
      <c r="B998">
        <v>2021</v>
      </c>
      <c r="C998" s="10">
        <v>44332</v>
      </c>
      <c r="D998" t="s">
        <v>66</v>
      </c>
      <c r="E998" t="s">
        <v>539</v>
      </c>
      <c r="F998">
        <v>2</v>
      </c>
      <c r="G998">
        <v>2</v>
      </c>
      <c r="H998" t="s">
        <v>193</v>
      </c>
      <c r="I998" t="s">
        <v>31</v>
      </c>
      <c r="K998">
        <v>1</v>
      </c>
      <c r="L998">
        <v>1</v>
      </c>
      <c r="M998">
        <v>10.343999999999999</v>
      </c>
      <c r="N998" s="35">
        <f t="shared" si="17"/>
        <v>69.60556844547564</v>
      </c>
    </row>
    <row r="999" spans="1:14" x14ac:dyDescent="0.35">
      <c r="A999" t="s">
        <v>226</v>
      </c>
      <c r="B999">
        <v>2021</v>
      </c>
      <c r="C999" s="10">
        <v>44332</v>
      </c>
      <c r="D999" t="s">
        <v>66</v>
      </c>
      <c r="E999" t="s">
        <v>539</v>
      </c>
      <c r="F999">
        <v>2</v>
      </c>
      <c r="G999">
        <v>2</v>
      </c>
      <c r="H999" t="s">
        <v>169</v>
      </c>
      <c r="I999" t="s">
        <v>944</v>
      </c>
      <c r="K999">
        <v>5</v>
      </c>
      <c r="L999">
        <v>2</v>
      </c>
      <c r="M999">
        <v>10.641</v>
      </c>
      <c r="N999" s="35">
        <f t="shared" si="17"/>
        <v>67.662813645334083</v>
      </c>
    </row>
    <row r="1000" spans="1:14" x14ac:dyDescent="0.35">
      <c r="A1000" t="s">
        <v>226</v>
      </c>
      <c r="B1000">
        <v>2021</v>
      </c>
      <c r="C1000" s="10">
        <v>44332</v>
      </c>
      <c r="D1000" t="s">
        <v>66</v>
      </c>
      <c r="E1000" t="s">
        <v>539</v>
      </c>
      <c r="F1000">
        <v>2</v>
      </c>
      <c r="G1000">
        <v>3</v>
      </c>
      <c r="H1000" t="s">
        <v>257</v>
      </c>
      <c r="I1000" t="s">
        <v>944</v>
      </c>
      <c r="K1000">
        <v>3</v>
      </c>
      <c r="L1000">
        <v>1</v>
      </c>
      <c r="M1000">
        <v>10.228</v>
      </c>
      <c r="N1000" s="35">
        <f t="shared" si="17"/>
        <v>70.394994133750487</v>
      </c>
    </row>
    <row r="1001" spans="1:14" x14ac:dyDescent="0.35">
      <c r="A1001" t="s">
        <v>226</v>
      </c>
      <c r="B1001">
        <v>2021</v>
      </c>
      <c r="C1001" s="10">
        <v>44332</v>
      </c>
      <c r="D1001" t="s">
        <v>66</v>
      </c>
      <c r="E1001" t="s">
        <v>539</v>
      </c>
      <c r="F1001">
        <v>2</v>
      </c>
      <c r="G1001">
        <v>3</v>
      </c>
      <c r="H1001" t="s">
        <v>115</v>
      </c>
      <c r="I1001" t="s">
        <v>116</v>
      </c>
      <c r="K1001">
        <v>7</v>
      </c>
      <c r="L1001">
        <v>2</v>
      </c>
      <c r="M1001">
        <v>10.327</v>
      </c>
      <c r="N1001" s="35">
        <f t="shared" si="17"/>
        <v>69.720151060327296</v>
      </c>
    </row>
    <row r="1002" spans="1:14" x14ac:dyDescent="0.35">
      <c r="A1002" t="s">
        <v>226</v>
      </c>
      <c r="B1002">
        <v>2021</v>
      </c>
      <c r="C1002" s="10">
        <v>44332</v>
      </c>
      <c r="D1002" t="s">
        <v>66</v>
      </c>
      <c r="E1002" t="s">
        <v>539</v>
      </c>
      <c r="F1002">
        <v>2</v>
      </c>
      <c r="G1002">
        <v>4</v>
      </c>
      <c r="H1002" t="s">
        <v>180</v>
      </c>
      <c r="I1002" t="s">
        <v>168</v>
      </c>
      <c r="K1002">
        <v>4</v>
      </c>
      <c r="L1002">
        <v>1</v>
      </c>
      <c r="M1002">
        <v>10.43</v>
      </c>
      <c r="N1002" s="35">
        <f t="shared" si="17"/>
        <v>69.031639501438164</v>
      </c>
    </row>
    <row r="1003" spans="1:14" x14ac:dyDescent="0.35">
      <c r="A1003" t="s">
        <v>226</v>
      </c>
      <c r="B1003">
        <v>2021</v>
      </c>
      <c r="C1003" s="10">
        <v>44332</v>
      </c>
      <c r="D1003" t="s">
        <v>66</v>
      </c>
      <c r="E1003" t="s">
        <v>539</v>
      </c>
      <c r="F1003">
        <v>2</v>
      </c>
      <c r="G1003">
        <v>4</v>
      </c>
      <c r="H1003" t="s">
        <v>229</v>
      </c>
      <c r="I1003" t="s">
        <v>152</v>
      </c>
      <c r="K1003">
        <v>8</v>
      </c>
      <c r="L1003">
        <v>2</v>
      </c>
      <c r="M1003">
        <v>10.568</v>
      </c>
      <c r="N1003" s="35">
        <f t="shared" si="17"/>
        <v>68.130204390613173</v>
      </c>
    </row>
    <row r="1004" spans="1:14" x14ac:dyDescent="0.35">
      <c r="A1004" t="s">
        <v>226</v>
      </c>
      <c r="B1004">
        <v>2021</v>
      </c>
      <c r="C1004" s="10">
        <v>44332</v>
      </c>
      <c r="D1004" t="s">
        <v>66</v>
      </c>
      <c r="E1004" t="s">
        <v>540</v>
      </c>
      <c r="F1004">
        <v>1</v>
      </c>
      <c r="G1004">
        <v>1</v>
      </c>
      <c r="H1004" t="s">
        <v>195</v>
      </c>
      <c r="I1004" t="s">
        <v>31</v>
      </c>
      <c r="K1004">
        <v>2</v>
      </c>
      <c r="L1004">
        <v>1</v>
      </c>
      <c r="M1004">
        <v>10.11</v>
      </c>
      <c r="N1004" s="35">
        <f t="shared" si="17"/>
        <v>71.2166172106825</v>
      </c>
    </row>
    <row r="1005" spans="1:14" x14ac:dyDescent="0.35">
      <c r="A1005" t="s">
        <v>226</v>
      </c>
      <c r="B1005">
        <v>2021</v>
      </c>
      <c r="C1005" s="10">
        <v>44332</v>
      </c>
      <c r="D1005" t="s">
        <v>66</v>
      </c>
      <c r="E1005" t="s">
        <v>540</v>
      </c>
      <c r="F1005">
        <v>1</v>
      </c>
      <c r="G1005">
        <v>1</v>
      </c>
      <c r="H1005" t="s">
        <v>180</v>
      </c>
      <c r="I1005" t="s">
        <v>168</v>
      </c>
      <c r="K1005">
        <v>4</v>
      </c>
      <c r="L1005">
        <v>2</v>
      </c>
      <c r="M1005">
        <v>10.292999999999999</v>
      </c>
      <c r="N1005" s="35">
        <f t="shared" si="17"/>
        <v>69.950451763334314</v>
      </c>
    </row>
    <row r="1006" spans="1:14" x14ac:dyDescent="0.35">
      <c r="A1006" t="s">
        <v>226</v>
      </c>
      <c r="B1006">
        <v>2021</v>
      </c>
      <c r="C1006" s="10">
        <v>44332</v>
      </c>
      <c r="D1006" t="s">
        <v>66</v>
      </c>
      <c r="E1006" t="s">
        <v>540</v>
      </c>
      <c r="F1006">
        <v>1</v>
      </c>
      <c r="G1006">
        <v>2</v>
      </c>
      <c r="H1006" t="s">
        <v>193</v>
      </c>
      <c r="I1006" t="s">
        <v>31</v>
      </c>
      <c r="K1006">
        <v>1</v>
      </c>
      <c r="L1006">
        <v>1</v>
      </c>
      <c r="M1006">
        <v>10.178000000000001</v>
      </c>
      <c r="N1006" s="35">
        <f t="shared" si="17"/>
        <v>70.74081351935547</v>
      </c>
    </row>
    <row r="1007" spans="1:14" x14ac:dyDescent="0.35">
      <c r="A1007" t="s">
        <v>226</v>
      </c>
      <c r="B1007">
        <v>2021</v>
      </c>
      <c r="C1007" s="10">
        <v>44332</v>
      </c>
      <c r="D1007" t="s">
        <v>66</v>
      </c>
      <c r="E1007" t="s">
        <v>540</v>
      </c>
      <c r="F1007">
        <v>1</v>
      </c>
      <c r="G1007">
        <v>2</v>
      </c>
      <c r="H1007" t="s">
        <v>257</v>
      </c>
      <c r="I1007" t="s">
        <v>944</v>
      </c>
      <c r="K1007">
        <v>3</v>
      </c>
      <c r="L1007">
        <v>2</v>
      </c>
      <c r="M1007">
        <v>10.455</v>
      </c>
      <c r="N1007" s="35">
        <f t="shared" si="17"/>
        <v>68.866571018651356</v>
      </c>
    </row>
    <row r="1008" spans="1:14" x14ac:dyDescent="0.35">
      <c r="A1008" t="s">
        <v>226</v>
      </c>
      <c r="B1008">
        <v>2021</v>
      </c>
      <c r="C1008" s="10">
        <v>44332</v>
      </c>
      <c r="D1008" t="s">
        <v>66</v>
      </c>
      <c r="E1008" t="s">
        <v>540</v>
      </c>
      <c r="F1008">
        <v>2</v>
      </c>
      <c r="G1008">
        <v>1</v>
      </c>
      <c r="H1008" t="s">
        <v>195</v>
      </c>
      <c r="I1008" t="s">
        <v>31</v>
      </c>
      <c r="K1008">
        <v>2</v>
      </c>
      <c r="L1008">
        <v>1</v>
      </c>
      <c r="M1008">
        <v>10.262</v>
      </c>
      <c r="N1008" s="35">
        <f t="shared" si="17"/>
        <v>70.161761839797308</v>
      </c>
    </row>
    <row r="1009" spans="1:14" x14ac:dyDescent="0.35">
      <c r="A1009" t="s">
        <v>226</v>
      </c>
      <c r="B1009">
        <v>2021</v>
      </c>
      <c r="C1009" s="10">
        <v>44332</v>
      </c>
      <c r="D1009" t="s">
        <v>66</v>
      </c>
      <c r="E1009" t="s">
        <v>540</v>
      </c>
      <c r="F1009">
        <v>2</v>
      </c>
      <c r="G1009">
        <v>1</v>
      </c>
      <c r="H1009" t="s">
        <v>180</v>
      </c>
      <c r="I1009" t="s">
        <v>168</v>
      </c>
      <c r="K1009">
        <v>4</v>
      </c>
      <c r="L1009">
        <v>2</v>
      </c>
      <c r="M1009">
        <v>10.428000000000001</v>
      </c>
      <c r="N1009" s="35">
        <f t="shared" si="17"/>
        <v>69.044879171461446</v>
      </c>
    </row>
    <row r="1010" spans="1:14" x14ac:dyDescent="0.35">
      <c r="A1010" t="s">
        <v>226</v>
      </c>
      <c r="B1010">
        <v>2021</v>
      </c>
      <c r="C1010" s="10">
        <v>44332</v>
      </c>
      <c r="D1010" t="s">
        <v>66</v>
      </c>
      <c r="E1010" t="s">
        <v>540</v>
      </c>
      <c r="F1010">
        <v>2</v>
      </c>
      <c r="G1010">
        <v>2</v>
      </c>
      <c r="H1010" t="s">
        <v>193</v>
      </c>
      <c r="I1010" t="s">
        <v>31</v>
      </c>
      <c r="K1010">
        <v>1</v>
      </c>
      <c r="L1010">
        <v>1</v>
      </c>
      <c r="M1010">
        <v>10.304</v>
      </c>
      <c r="N1010" s="35">
        <f t="shared" si="17"/>
        <v>69.875776397515523</v>
      </c>
    </row>
    <row r="1011" spans="1:14" x14ac:dyDescent="0.35">
      <c r="A1011" t="s">
        <v>226</v>
      </c>
      <c r="B1011">
        <v>2021</v>
      </c>
      <c r="C1011" s="10">
        <v>44332</v>
      </c>
      <c r="D1011" t="s">
        <v>66</v>
      </c>
      <c r="E1011" t="s">
        <v>540</v>
      </c>
      <c r="F1011">
        <v>2</v>
      </c>
      <c r="G1011">
        <v>2</v>
      </c>
      <c r="H1011" t="s">
        <v>257</v>
      </c>
      <c r="I1011" t="s">
        <v>944</v>
      </c>
      <c r="K1011">
        <v>3</v>
      </c>
      <c r="L1011">
        <v>2</v>
      </c>
      <c r="M1011">
        <v>11.191000000000001</v>
      </c>
      <c r="N1011" s="35">
        <f t="shared" si="17"/>
        <v>64.337413993387543</v>
      </c>
    </row>
    <row r="1012" spans="1:14" x14ac:dyDescent="0.35">
      <c r="A1012" t="s">
        <v>226</v>
      </c>
      <c r="B1012">
        <v>2021</v>
      </c>
      <c r="C1012" s="10">
        <v>44332</v>
      </c>
      <c r="D1012" t="s">
        <v>66</v>
      </c>
      <c r="E1012" t="s">
        <v>64</v>
      </c>
      <c r="F1012">
        <v>1</v>
      </c>
      <c r="G1012" t="s">
        <v>541</v>
      </c>
      <c r="H1012" t="s">
        <v>193</v>
      </c>
      <c r="I1012" t="s">
        <v>31</v>
      </c>
      <c r="K1012">
        <v>1</v>
      </c>
      <c r="L1012">
        <v>1</v>
      </c>
      <c r="M1012">
        <v>10.291</v>
      </c>
      <c r="N1012" s="35">
        <f t="shared" si="17"/>
        <v>69.964046254008352</v>
      </c>
    </row>
    <row r="1013" spans="1:14" x14ac:dyDescent="0.35">
      <c r="A1013" t="s">
        <v>226</v>
      </c>
      <c r="B1013">
        <v>2021</v>
      </c>
      <c r="C1013" s="10">
        <v>44332</v>
      </c>
      <c r="D1013" t="s">
        <v>66</v>
      </c>
      <c r="E1013" t="s">
        <v>64</v>
      </c>
      <c r="F1013">
        <v>1</v>
      </c>
      <c r="G1013" t="s">
        <v>541</v>
      </c>
      <c r="H1013" t="s">
        <v>195</v>
      </c>
      <c r="I1013" t="s">
        <v>31</v>
      </c>
      <c r="K1013">
        <v>2</v>
      </c>
      <c r="L1013">
        <v>2</v>
      </c>
      <c r="M1013">
        <v>10.324999999999999</v>
      </c>
      <c r="N1013" s="35">
        <f t="shared" si="17"/>
        <v>69.733656174334143</v>
      </c>
    </row>
    <row r="1014" spans="1:14" x14ac:dyDescent="0.35">
      <c r="A1014" t="s">
        <v>226</v>
      </c>
      <c r="B1014">
        <v>2021</v>
      </c>
      <c r="C1014" s="10">
        <v>44332</v>
      </c>
      <c r="D1014" t="s">
        <v>66</v>
      </c>
      <c r="E1014" t="s">
        <v>64</v>
      </c>
      <c r="F1014">
        <v>1</v>
      </c>
      <c r="G1014" t="s">
        <v>542</v>
      </c>
      <c r="H1014" t="s">
        <v>257</v>
      </c>
      <c r="I1014" t="s">
        <v>944</v>
      </c>
      <c r="K1014">
        <v>3</v>
      </c>
      <c r="L1014">
        <v>1</v>
      </c>
      <c r="M1014">
        <v>10.414</v>
      </c>
      <c r="N1014" s="35">
        <f t="shared" si="17"/>
        <v>69.137699251008257</v>
      </c>
    </row>
    <row r="1015" spans="1:14" x14ac:dyDescent="0.35">
      <c r="A1015" t="s">
        <v>226</v>
      </c>
      <c r="B1015">
        <v>2021</v>
      </c>
      <c r="C1015" s="10">
        <v>44332</v>
      </c>
      <c r="D1015" t="s">
        <v>66</v>
      </c>
      <c r="E1015" t="s">
        <v>64</v>
      </c>
      <c r="F1015">
        <v>1</v>
      </c>
      <c r="G1015" t="s">
        <v>542</v>
      </c>
      <c r="H1015" t="s">
        <v>180</v>
      </c>
      <c r="I1015" t="s">
        <v>168</v>
      </c>
      <c r="K1015">
        <v>4</v>
      </c>
      <c r="L1015">
        <v>2</v>
      </c>
      <c r="M1015">
        <v>10.5979999999999</v>
      </c>
      <c r="N1015" s="35">
        <f t="shared" si="17"/>
        <v>67.937346669183512</v>
      </c>
    </row>
    <row r="1016" spans="1:14" x14ac:dyDescent="0.35">
      <c r="A1016" t="s">
        <v>226</v>
      </c>
      <c r="B1016">
        <v>2021</v>
      </c>
      <c r="C1016" s="10">
        <v>44332</v>
      </c>
      <c r="D1016" t="s">
        <v>66</v>
      </c>
      <c r="E1016" t="s">
        <v>64</v>
      </c>
      <c r="F1016">
        <v>2</v>
      </c>
      <c r="G1016" t="s">
        <v>541</v>
      </c>
      <c r="H1016" t="s">
        <v>193</v>
      </c>
      <c r="I1016" t="s">
        <v>31</v>
      </c>
      <c r="K1016">
        <v>1</v>
      </c>
      <c r="L1016">
        <v>1</v>
      </c>
      <c r="M1016">
        <v>10.289</v>
      </c>
      <c r="N1016" s="35">
        <f t="shared" si="17"/>
        <v>69.977646029740498</v>
      </c>
    </row>
    <row r="1017" spans="1:14" x14ac:dyDescent="0.35">
      <c r="A1017" t="s">
        <v>226</v>
      </c>
      <c r="B1017">
        <v>2021</v>
      </c>
      <c r="C1017" s="10">
        <v>44332</v>
      </c>
      <c r="D1017" t="s">
        <v>66</v>
      </c>
      <c r="E1017" t="s">
        <v>64</v>
      </c>
      <c r="F1017">
        <v>2</v>
      </c>
      <c r="G1017" t="s">
        <v>541</v>
      </c>
      <c r="H1017" t="s">
        <v>195</v>
      </c>
      <c r="I1017" t="s">
        <v>31</v>
      </c>
      <c r="K1017">
        <v>2</v>
      </c>
      <c r="L1017">
        <v>2</v>
      </c>
      <c r="M1017">
        <v>10.314</v>
      </c>
      <c r="N1017" s="35">
        <f t="shared" si="17"/>
        <v>69.808027923211171</v>
      </c>
    </row>
    <row r="1018" spans="1:14" x14ac:dyDescent="0.35">
      <c r="A1018" t="s">
        <v>226</v>
      </c>
      <c r="B1018">
        <v>2021</v>
      </c>
      <c r="C1018" s="10">
        <v>44332</v>
      </c>
      <c r="D1018" t="s">
        <v>66</v>
      </c>
      <c r="E1018" t="s">
        <v>64</v>
      </c>
      <c r="F1018">
        <v>2</v>
      </c>
      <c r="G1018" t="s">
        <v>542</v>
      </c>
      <c r="H1018" t="s">
        <v>257</v>
      </c>
      <c r="I1018" t="s">
        <v>944</v>
      </c>
      <c r="K1018">
        <v>3</v>
      </c>
      <c r="L1018">
        <v>1</v>
      </c>
      <c r="M1018">
        <v>10.307</v>
      </c>
      <c r="N1018" s="35">
        <f t="shared" si="17"/>
        <v>69.855438051809443</v>
      </c>
    </row>
    <row r="1019" spans="1:14" x14ac:dyDescent="0.35">
      <c r="A1019" t="s">
        <v>226</v>
      </c>
      <c r="B1019">
        <v>2021</v>
      </c>
      <c r="C1019" s="10">
        <v>44332</v>
      </c>
      <c r="D1019" t="s">
        <v>66</v>
      </c>
      <c r="E1019" t="s">
        <v>64</v>
      </c>
      <c r="F1019">
        <v>2</v>
      </c>
      <c r="G1019" t="s">
        <v>542</v>
      </c>
      <c r="H1019" t="s">
        <v>180</v>
      </c>
      <c r="I1019" t="s">
        <v>168</v>
      </c>
      <c r="K1019">
        <v>4</v>
      </c>
      <c r="L1019">
        <v>2</v>
      </c>
      <c r="M1019">
        <v>10.587</v>
      </c>
      <c r="N1019" s="35">
        <f t="shared" si="17"/>
        <v>68.007934258996883</v>
      </c>
    </row>
    <row r="1020" spans="1:14" x14ac:dyDescent="0.35">
      <c r="A1020" t="s">
        <v>905</v>
      </c>
      <c r="B1020">
        <v>2021</v>
      </c>
      <c r="C1020" s="10">
        <v>44388</v>
      </c>
      <c r="D1020" t="s">
        <v>66</v>
      </c>
      <c r="E1020" t="s">
        <v>535</v>
      </c>
      <c r="F1020">
        <v>1</v>
      </c>
      <c r="G1020">
        <v>1</v>
      </c>
      <c r="H1020" t="s">
        <v>906</v>
      </c>
      <c r="I1020" t="s">
        <v>907</v>
      </c>
      <c r="K1020">
        <v>11</v>
      </c>
      <c r="L1020">
        <v>1</v>
      </c>
      <c r="M1020">
        <v>10.500999999999999</v>
      </c>
      <c r="N1020" s="35">
        <f t="shared" si="17"/>
        <v>68.564898581087519</v>
      </c>
    </row>
    <row r="1021" spans="1:14" x14ac:dyDescent="0.35">
      <c r="A1021" t="s">
        <v>905</v>
      </c>
      <c r="B1021">
        <v>2021</v>
      </c>
      <c r="C1021" s="10">
        <v>44388</v>
      </c>
      <c r="D1021" t="s">
        <v>66</v>
      </c>
      <c r="E1021" t="s">
        <v>535</v>
      </c>
      <c r="F1021">
        <v>1</v>
      </c>
      <c r="G1021">
        <v>1</v>
      </c>
      <c r="H1021" t="s">
        <v>916</v>
      </c>
      <c r="I1021" t="s">
        <v>917</v>
      </c>
      <c r="K1021">
        <v>23</v>
      </c>
      <c r="L1021">
        <v>2</v>
      </c>
      <c r="M1021">
        <v>10.583</v>
      </c>
      <c r="N1021" s="35">
        <f t="shared" si="17"/>
        <v>68.033638854767077</v>
      </c>
    </row>
    <row r="1022" spans="1:14" x14ac:dyDescent="0.35">
      <c r="A1022" t="s">
        <v>905</v>
      </c>
      <c r="B1022">
        <v>2021</v>
      </c>
      <c r="C1022" s="10">
        <v>44388</v>
      </c>
      <c r="D1022" t="s">
        <v>66</v>
      </c>
      <c r="E1022" t="s">
        <v>535</v>
      </c>
      <c r="F1022">
        <v>1</v>
      </c>
      <c r="G1022">
        <v>2</v>
      </c>
      <c r="H1022" t="s">
        <v>913</v>
      </c>
      <c r="I1022" t="s">
        <v>29</v>
      </c>
      <c r="K1022">
        <v>12</v>
      </c>
      <c r="L1022">
        <v>1</v>
      </c>
      <c r="M1022">
        <v>10.507</v>
      </c>
      <c r="N1022" s="35">
        <f t="shared" si="17"/>
        <v>68.525744741600846</v>
      </c>
    </row>
    <row r="1023" spans="1:14" x14ac:dyDescent="0.35">
      <c r="A1023" t="s">
        <v>905</v>
      </c>
      <c r="B1023">
        <v>2021</v>
      </c>
      <c r="C1023" s="10">
        <v>44388</v>
      </c>
      <c r="D1023" t="s">
        <v>66</v>
      </c>
      <c r="E1023" t="s">
        <v>535</v>
      </c>
      <c r="F1023">
        <v>1</v>
      </c>
      <c r="G1023">
        <v>2</v>
      </c>
      <c r="H1023" t="s">
        <v>111</v>
      </c>
      <c r="I1023" t="s">
        <v>61</v>
      </c>
      <c r="K1023">
        <v>22</v>
      </c>
      <c r="L1023">
        <v>2</v>
      </c>
      <c r="M1023">
        <v>10.5979999999999</v>
      </c>
      <c r="N1023" s="35">
        <f t="shared" si="17"/>
        <v>67.937346669183512</v>
      </c>
    </row>
    <row r="1024" spans="1:14" x14ac:dyDescent="0.35">
      <c r="A1024" t="s">
        <v>905</v>
      </c>
      <c r="B1024">
        <v>2021</v>
      </c>
      <c r="C1024" s="10">
        <v>44388</v>
      </c>
      <c r="D1024" t="s">
        <v>66</v>
      </c>
      <c r="E1024" t="s">
        <v>535</v>
      </c>
      <c r="F1024">
        <v>1</v>
      </c>
      <c r="G1024">
        <v>3</v>
      </c>
      <c r="H1024" t="s">
        <v>57</v>
      </c>
      <c r="I1024" t="s">
        <v>58</v>
      </c>
      <c r="K1024">
        <v>13</v>
      </c>
      <c r="L1024">
        <v>1</v>
      </c>
      <c r="M1024">
        <v>10.414</v>
      </c>
      <c r="N1024" s="35">
        <f t="shared" si="17"/>
        <v>69.137699251008257</v>
      </c>
    </row>
    <row r="1025" spans="1:14" x14ac:dyDescent="0.35">
      <c r="A1025" t="s">
        <v>905</v>
      </c>
      <c r="B1025">
        <v>2021</v>
      </c>
      <c r="C1025" s="10">
        <v>44388</v>
      </c>
      <c r="D1025" t="s">
        <v>66</v>
      </c>
      <c r="E1025" t="s">
        <v>535</v>
      </c>
      <c r="F1025">
        <v>1</v>
      </c>
      <c r="G1025">
        <v>3</v>
      </c>
      <c r="H1025" t="s">
        <v>853</v>
      </c>
      <c r="I1025" t="s">
        <v>207</v>
      </c>
      <c r="K1025">
        <v>21</v>
      </c>
      <c r="L1025">
        <v>2</v>
      </c>
      <c r="M1025">
        <v>10.464</v>
      </c>
      <c r="N1025" s="35">
        <f t="shared" si="17"/>
        <v>68.807339449541288</v>
      </c>
    </row>
    <row r="1026" spans="1:14" x14ac:dyDescent="0.35">
      <c r="A1026" t="s">
        <v>905</v>
      </c>
      <c r="B1026">
        <v>2021</v>
      </c>
      <c r="C1026" s="10">
        <v>44388</v>
      </c>
      <c r="D1026" t="s">
        <v>66</v>
      </c>
      <c r="E1026" t="s">
        <v>535</v>
      </c>
      <c r="F1026">
        <v>1</v>
      </c>
      <c r="G1026">
        <v>4</v>
      </c>
      <c r="H1026" t="s">
        <v>914</v>
      </c>
      <c r="I1026" t="s">
        <v>82</v>
      </c>
      <c r="K1026">
        <v>14</v>
      </c>
      <c r="L1026">
        <v>1</v>
      </c>
      <c r="M1026">
        <v>10.46</v>
      </c>
      <c r="N1026" s="35">
        <f t="shared" si="17"/>
        <v>68.833652007648183</v>
      </c>
    </row>
    <row r="1027" spans="1:14" x14ac:dyDescent="0.35">
      <c r="A1027" t="s">
        <v>905</v>
      </c>
      <c r="B1027">
        <v>2021</v>
      </c>
      <c r="C1027" s="10">
        <v>44388</v>
      </c>
      <c r="D1027" t="s">
        <v>66</v>
      </c>
      <c r="E1027" t="s">
        <v>535</v>
      </c>
      <c r="F1027">
        <v>1</v>
      </c>
      <c r="G1027">
        <v>4</v>
      </c>
      <c r="H1027" t="s">
        <v>863</v>
      </c>
      <c r="I1027" t="s">
        <v>188</v>
      </c>
      <c r="K1027">
        <v>20</v>
      </c>
      <c r="L1027">
        <v>2</v>
      </c>
      <c r="M1027">
        <v>10.593</v>
      </c>
      <c r="N1027" s="35">
        <f t="shared" si="17"/>
        <v>67.969413763806287</v>
      </c>
    </row>
    <row r="1028" spans="1:14" x14ac:dyDescent="0.35">
      <c r="A1028" t="s">
        <v>905</v>
      </c>
      <c r="B1028">
        <v>2021</v>
      </c>
      <c r="C1028" s="10">
        <v>44388</v>
      </c>
      <c r="D1028" t="s">
        <v>66</v>
      </c>
      <c r="E1028" t="s">
        <v>535</v>
      </c>
      <c r="F1028">
        <v>1</v>
      </c>
      <c r="G1028">
        <v>5</v>
      </c>
      <c r="H1028" t="s">
        <v>187</v>
      </c>
      <c r="I1028" t="s">
        <v>188</v>
      </c>
      <c r="K1028">
        <v>15</v>
      </c>
      <c r="L1028">
        <v>1</v>
      </c>
      <c r="M1028">
        <v>10.371</v>
      </c>
      <c r="N1028" s="35">
        <f t="shared" si="17"/>
        <v>69.424356378362745</v>
      </c>
    </row>
    <row r="1029" spans="1:14" x14ac:dyDescent="0.35">
      <c r="A1029" t="s">
        <v>905</v>
      </c>
      <c r="B1029">
        <v>2021</v>
      </c>
      <c r="C1029" s="10">
        <v>44388</v>
      </c>
      <c r="D1029" t="s">
        <v>66</v>
      </c>
      <c r="E1029" t="s">
        <v>535</v>
      </c>
      <c r="F1029">
        <v>1</v>
      </c>
      <c r="G1029">
        <v>5</v>
      </c>
      <c r="H1029" t="s">
        <v>71</v>
      </c>
      <c r="I1029" t="s">
        <v>61</v>
      </c>
      <c r="K1029">
        <v>19</v>
      </c>
      <c r="L1029">
        <v>2</v>
      </c>
      <c r="M1029">
        <v>11.252000000000001</v>
      </c>
      <c r="N1029" s="35">
        <f t="shared" si="17"/>
        <v>63.988624244578737</v>
      </c>
    </row>
    <row r="1030" spans="1:14" x14ac:dyDescent="0.35">
      <c r="A1030" t="s">
        <v>905</v>
      </c>
      <c r="B1030">
        <v>2021</v>
      </c>
      <c r="C1030" s="10">
        <v>44388</v>
      </c>
      <c r="D1030" t="s">
        <v>66</v>
      </c>
      <c r="E1030" t="s">
        <v>535</v>
      </c>
      <c r="F1030">
        <v>1</v>
      </c>
      <c r="G1030">
        <v>6</v>
      </c>
      <c r="H1030" t="s">
        <v>908</v>
      </c>
      <c r="I1030" t="s">
        <v>907</v>
      </c>
      <c r="K1030">
        <v>8</v>
      </c>
      <c r="L1030">
        <v>1</v>
      </c>
      <c r="M1030">
        <v>10.704000000000001</v>
      </c>
      <c r="N1030" s="35">
        <f t="shared" si="17"/>
        <v>67.264573991031384</v>
      </c>
    </row>
    <row r="1031" spans="1:14" x14ac:dyDescent="0.35">
      <c r="A1031" t="s">
        <v>905</v>
      </c>
      <c r="B1031">
        <v>2021</v>
      </c>
      <c r="C1031" s="10">
        <v>44388</v>
      </c>
      <c r="D1031" t="s">
        <v>66</v>
      </c>
      <c r="E1031" t="s">
        <v>535</v>
      </c>
      <c r="F1031">
        <v>1</v>
      </c>
      <c r="G1031">
        <v>6</v>
      </c>
      <c r="H1031" t="s">
        <v>206</v>
      </c>
      <c r="I1031" t="s">
        <v>207</v>
      </c>
      <c r="K1031">
        <v>17</v>
      </c>
      <c r="L1031">
        <v>2</v>
      </c>
      <c r="M1031">
        <v>11.645</v>
      </c>
      <c r="N1031" s="35">
        <f t="shared" si="17"/>
        <v>61.829111206526406</v>
      </c>
    </row>
    <row r="1032" spans="1:14" x14ac:dyDescent="0.35">
      <c r="A1032" t="s">
        <v>905</v>
      </c>
      <c r="B1032">
        <v>2021</v>
      </c>
      <c r="C1032" s="10">
        <v>44388</v>
      </c>
      <c r="D1032" t="s">
        <v>66</v>
      </c>
      <c r="E1032" t="s">
        <v>535</v>
      </c>
      <c r="F1032">
        <v>1</v>
      </c>
      <c r="G1032">
        <v>7</v>
      </c>
      <c r="H1032" t="s">
        <v>915</v>
      </c>
      <c r="I1032" t="s">
        <v>95</v>
      </c>
      <c r="K1032">
        <v>16</v>
      </c>
      <c r="L1032">
        <v>1</v>
      </c>
      <c r="M1032">
        <v>10.467000000000001</v>
      </c>
      <c r="N1032" s="35">
        <f t="shared" si="17"/>
        <v>68.787618228718827</v>
      </c>
    </row>
    <row r="1033" spans="1:14" x14ac:dyDescent="0.35">
      <c r="A1033" t="s">
        <v>905</v>
      </c>
      <c r="B1033">
        <v>2021</v>
      </c>
      <c r="C1033" s="10">
        <v>44388</v>
      </c>
      <c r="D1033" t="s">
        <v>66</v>
      </c>
      <c r="E1033" t="s">
        <v>535</v>
      </c>
      <c r="F1033">
        <v>1</v>
      </c>
      <c r="G1033">
        <v>7</v>
      </c>
      <c r="H1033" t="s">
        <v>24</v>
      </c>
      <c r="I1033" t="s">
        <v>25</v>
      </c>
      <c r="K1033">
        <v>18</v>
      </c>
      <c r="L1033">
        <v>2</v>
      </c>
      <c r="M1033">
        <v>10.523999999999999</v>
      </c>
      <c r="N1033" s="35">
        <f t="shared" si="17"/>
        <v>68.415051311288494</v>
      </c>
    </row>
    <row r="1034" spans="1:14" x14ac:dyDescent="0.35">
      <c r="A1034" t="s">
        <v>905</v>
      </c>
      <c r="B1034">
        <v>2021</v>
      </c>
      <c r="C1034" s="10">
        <v>44388</v>
      </c>
      <c r="D1034" t="s">
        <v>66</v>
      </c>
      <c r="E1034" t="s">
        <v>538</v>
      </c>
      <c r="F1034">
        <v>1</v>
      </c>
      <c r="G1034">
        <v>1</v>
      </c>
      <c r="H1034" t="s">
        <v>843</v>
      </c>
      <c r="I1034" t="s">
        <v>198</v>
      </c>
      <c r="K1034">
        <v>2</v>
      </c>
      <c r="L1034">
        <v>1</v>
      </c>
      <c r="M1034">
        <v>10.396000000000001</v>
      </c>
      <c r="N1034" s="35">
        <f t="shared" si="17"/>
        <v>69.257406694882647</v>
      </c>
    </row>
    <row r="1035" spans="1:14" x14ac:dyDescent="0.35">
      <c r="A1035" t="s">
        <v>905</v>
      </c>
      <c r="B1035">
        <v>2021</v>
      </c>
      <c r="C1035" s="10">
        <v>44388</v>
      </c>
      <c r="D1035" t="s">
        <v>66</v>
      </c>
      <c r="E1035" t="s">
        <v>538</v>
      </c>
      <c r="F1035">
        <v>1</v>
      </c>
      <c r="G1035">
        <v>1</v>
      </c>
      <c r="H1035" t="s">
        <v>915</v>
      </c>
      <c r="I1035" t="s">
        <v>95</v>
      </c>
      <c r="K1035">
        <v>16</v>
      </c>
      <c r="L1035">
        <v>2</v>
      </c>
      <c r="M1035">
        <v>10.547000000000001</v>
      </c>
      <c r="N1035" s="35">
        <f t="shared" si="17"/>
        <v>68.265857589835974</v>
      </c>
    </row>
    <row r="1036" spans="1:14" x14ac:dyDescent="0.35">
      <c r="A1036" t="s">
        <v>905</v>
      </c>
      <c r="B1036">
        <v>2021</v>
      </c>
      <c r="C1036" s="10">
        <v>44388</v>
      </c>
      <c r="D1036" t="s">
        <v>66</v>
      </c>
      <c r="E1036" t="s">
        <v>538</v>
      </c>
      <c r="F1036">
        <v>1</v>
      </c>
      <c r="G1036">
        <v>2</v>
      </c>
      <c r="H1036" t="s">
        <v>908</v>
      </c>
      <c r="I1036" t="s">
        <v>907</v>
      </c>
      <c r="K1036">
        <v>8</v>
      </c>
      <c r="L1036">
        <v>1</v>
      </c>
      <c r="M1036">
        <v>10.288</v>
      </c>
      <c r="N1036" s="35">
        <f t="shared" si="17"/>
        <v>69.984447900466563</v>
      </c>
    </row>
    <row r="1037" spans="1:14" x14ac:dyDescent="0.35">
      <c r="A1037" t="s">
        <v>905</v>
      </c>
      <c r="B1037">
        <v>2021</v>
      </c>
      <c r="C1037" s="10">
        <v>44388</v>
      </c>
      <c r="D1037" t="s">
        <v>66</v>
      </c>
      <c r="E1037" t="s">
        <v>538</v>
      </c>
      <c r="F1037">
        <v>1</v>
      </c>
      <c r="G1037">
        <v>2</v>
      </c>
      <c r="H1037" t="s">
        <v>911</v>
      </c>
      <c r="I1037" t="s">
        <v>27</v>
      </c>
      <c r="K1037">
        <v>9</v>
      </c>
      <c r="L1037">
        <v>2</v>
      </c>
      <c r="M1037" t="s">
        <v>536</v>
      </c>
      <c r="N1037" s="35" t="str">
        <f t="shared" si="17"/>
        <v>REL</v>
      </c>
    </row>
    <row r="1038" spans="1:14" x14ac:dyDescent="0.35">
      <c r="A1038" t="s">
        <v>905</v>
      </c>
      <c r="B1038">
        <v>2021</v>
      </c>
      <c r="C1038" s="10">
        <v>44388</v>
      </c>
      <c r="D1038" t="s">
        <v>66</v>
      </c>
      <c r="E1038" t="s">
        <v>538</v>
      </c>
      <c r="F1038">
        <v>1</v>
      </c>
      <c r="G1038">
        <v>3</v>
      </c>
      <c r="H1038" t="s">
        <v>100</v>
      </c>
      <c r="I1038" t="s">
        <v>44</v>
      </c>
      <c r="K1038">
        <v>1</v>
      </c>
      <c r="L1038">
        <v>1</v>
      </c>
      <c r="M1038">
        <v>10.113</v>
      </c>
      <c r="N1038" s="35">
        <f t="shared" si="17"/>
        <v>71.195490952239695</v>
      </c>
    </row>
    <row r="1039" spans="1:14" x14ac:dyDescent="0.35">
      <c r="A1039" t="s">
        <v>905</v>
      </c>
      <c r="B1039">
        <v>2021</v>
      </c>
      <c r="C1039" s="10">
        <v>44388</v>
      </c>
      <c r="D1039" t="s">
        <v>66</v>
      </c>
      <c r="E1039" t="s">
        <v>538</v>
      </c>
      <c r="F1039">
        <v>1</v>
      </c>
      <c r="G1039">
        <v>3</v>
      </c>
      <c r="H1039" t="s">
        <v>187</v>
      </c>
      <c r="I1039" t="s">
        <v>188</v>
      </c>
      <c r="K1039">
        <v>15</v>
      </c>
      <c r="L1039">
        <v>2</v>
      </c>
      <c r="M1039">
        <v>10.356999999999999</v>
      </c>
      <c r="N1039" s="35">
        <f t="shared" si="17"/>
        <v>69.518200251037953</v>
      </c>
    </row>
    <row r="1040" spans="1:14" x14ac:dyDescent="0.35">
      <c r="A1040" t="s">
        <v>905</v>
      </c>
      <c r="B1040">
        <v>2021</v>
      </c>
      <c r="C1040" s="10">
        <v>44388</v>
      </c>
      <c r="D1040" t="s">
        <v>66</v>
      </c>
      <c r="E1040" t="s">
        <v>538</v>
      </c>
      <c r="F1040">
        <v>1</v>
      </c>
      <c r="G1040">
        <v>4</v>
      </c>
      <c r="H1040" t="s">
        <v>470</v>
      </c>
      <c r="I1040" t="s">
        <v>27</v>
      </c>
      <c r="K1040">
        <v>3</v>
      </c>
      <c r="L1040">
        <v>1</v>
      </c>
      <c r="M1040">
        <v>10.494</v>
      </c>
      <c r="N1040" s="35">
        <f t="shared" si="17"/>
        <v>68.610634648370493</v>
      </c>
    </row>
    <row r="1041" spans="1:14" x14ac:dyDescent="0.35">
      <c r="A1041" t="s">
        <v>905</v>
      </c>
      <c r="B1041">
        <v>2021</v>
      </c>
      <c r="C1041" s="10">
        <v>44388</v>
      </c>
      <c r="D1041" t="s">
        <v>66</v>
      </c>
      <c r="E1041" t="s">
        <v>538</v>
      </c>
      <c r="F1041">
        <v>1</v>
      </c>
      <c r="G1041">
        <v>4</v>
      </c>
      <c r="H1041" t="s">
        <v>914</v>
      </c>
      <c r="I1041" t="s">
        <v>82</v>
      </c>
      <c r="K1041">
        <v>14</v>
      </c>
      <c r="L1041">
        <v>2</v>
      </c>
      <c r="M1041">
        <v>10.644</v>
      </c>
      <c r="N1041" s="35">
        <f t="shared" si="17"/>
        <v>67.64374295377678</v>
      </c>
    </row>
    <row r="1042" spans="1:14" x14ac:dyDescent="0.35">
      <c r="A1042" t="s">
        <v>905</v>
      </c>
      <c r="B1042">
        <v>2021</v>
      </c>
      <c r="C1042" s="10">
        <v>44388</v>
      </c>
      <c r="D1042" t="s">
        <v>66</v>
      </c>
      <c r="E1042" t="s">
        <v>538</v>
      </c>
      <c r="F1042">
        <v>1</v>
      </c>
      <c r="G1042">
        <v>5</v>
      </c>
      <c r="H1042" t="s">
        <v>757</v>
      </c>
      <c r="I1042" t="s">
        <v>29</v>
      </c>
      <c r="K1042">
        <v>5</v>
      </c>
      <c r="L1042">
        <v>1</v>
      </c>
      <c r="M1042">
        <v>10.17</v>
      </c>
      <c r="N1042" s="35">
        <f t="shared" si="17"/>
        <v>70.796460176991147</v>
      </c>
    </row>
    <row r="1043" spans="1:14" x14ac:dyDescent="0.35">
      <c r="A1043" t="s">
        <v>905</v>
      </c>
      <c r="B1043">
        <v>2021</v>
      </c>
      <c r="C1043" s="10">
        <v>44388</v>
      </c>
      <c r="D1043" t="s">
        <v>66</v>
      </c>
      <c r="E1043" t="s">
        <v>538</v>
      </c>
      <c r="F1043">
        <v>1</v>
      </c>
      <c r="G1043">
        <v>5</v>
      </c>
      <c r="H1043" t="s">
        <v>57</v>
      </c>
      <c r="I1043" t="s">
        <v>58</v>
      </c>
      <c r="K1043">
        <v>13</v>
      </c>
      <c r="L1043">
        <v>2</v>
      </c>
      <c r="M1043">
        <v>10.257999999999999</v>
      </c>
      <c r="N1043" s="35">
        <f t="shared" si="17"/>
        <v>70.189120686293634</v>
      </c>
    </row>
    <row r="1044" spans="1:14" x14ac:dyDescent="0.35">
      <c r="A1044" t="s">
        <v>905</v>
      </c>
      <c r="B1044">
        <v>2021</v>
      </c>
      <c r="C1044" s="10">
        <v>44388</v>
      </c>
      <c r="D1044" t="s">
        <v>66</v>
      </c>
      <c r="E1044" t="s">
        <v>538</v>
      </c>
      <c r="F1044">
        <v>1</v>
      </c>
      <c r="G1044">
        <v>6</v>
      </c>
      <c r="H1044" t="s">
        <v>143</v>
      </c>
      <c r="I1044" t="s">
        <v>95</v>
      </c>
      <c r="K1044">
        <v>6</v>
      </c>
      <c r="L1044">
        <v>1</v>
      </c>
      <c r="M1044">
        <v>10.563000000000001</v>
      </c>
      <c r="N1044" s="35">
        <f t="shared" si="17"/>
        <v>68.162453848338529</v>
      </c>
    </row>
    <row r="1045" spans="1:14" x14ac:dyDescent="0.35">
      <c r="A1045" t="s">
        <v>905</v>
      </c>
      <c r="B1045">
        <v>2021</v>
      </c>
      <c r="C1045" s="10">
        <v>44388</v>
      </c>
      <c r="D1045" t="s">
        <v>66</v>
      </c>
      <c r="E1045" t="s">
        <v>538</v>
      </c>
      <c r="F1045">
        <v>1</v>
      </c>
      <c r="G1045">
        <v>6</v>
      </c>
      <c r="H1045" t="s">
        <v>913</v>
      </c>
      <c r="I1045" t="s">
        <v>29</v>
      </c>
      <c r="K1045">
        <v>12</v>
      </c>
      <c r="L1045">
        <v>2</v>
      </c>
      <c r="M1045">
        <v>10.631</v>
      </c>
      <c r="N1045" s="35">
        <f t="shared" si="17"/>
        <v>67.726460351801336</v>
      </c>
    </row>
    <row r="1046" spans="1:14" x14ac:dyDescent="0.35">
      <c r="A1046" t="s">
        <v>905</v>
      </c>
      <c r="B1046">
        <v>2021</v>
      </c>
      <c r="C1046" s="10">
        <v>44388</v>
      </c>
      <c r="D1046" t="s">
        <v>66</v>
      </c>
      <c r="E1046" t="s">
        <v>538</v>
      </c>
      <c r="F1046">
        <v>1</v>
      </c>
      <c r="G1046">
        <v>7</v>
      </c>
      <c r="H1046" t="s">
        <v>756</v>
      </c>
      <c r="I1046" t="s">
        <v>82</v>
      </c>
      <c r="K1046">
        <v>4</v>
      </c>
      <c r="L1046">
        <v>1</v>
      </c>
      <c r="M1046">
        <v>10.236000000000001</v>
      </c>
      <c r="N1046" s="35">
        <f t="shared" si="17"/>
        <v>70.339976553341145</v>
      </c>
    </row>
    <row r="1047" spans="1:14" x14ac:dyDescent="0.35">
      <c r="A1047" t="s">
        <v>905</v>
      </c>
      <c r="B1047">
        <v>2021</v>
      </c>
      <c r="C1047" s="10">
        <v>44388</v>
      </c>
      <c r="D1047" t="s">
        <v>66</v>
      </c>
      <c r="E1047" t="s">
        <v>538</v>
      </c>
      <c r="F1047">
        <v>1</v>
      </c>
      <c r="G1047">
        <v>7</v>
      </c>
      <c r="H1047" t="s">
        <v>906</v>
      </c>
      <c r="I1047" t="s">
        <v>907</v>
      </c>
      <c r="K1047">
        <v>11</v>
      </c>
      <c r="L1047">
        <v>2</v>
      </c>
      <c r="M1047">
        <v>10.324</v>
      </c>
      <c r="N1047" s="35">
        <f t="shared" si="17"/>
        <v>69.74041069352964</v>
      </c>
    </row>
    <row r="1048" spans="1:14" x14ac:dyDescent="0.35">
      <c r="A1048" t="s">
        <v>905</v>
      </c>
      <c r="B1048">
        <v>2021</v>
      </c>
      <c r="C1048" s="10">
        <v>44388</v>
      </c>
      <c r="D1048" t="s">
        <v>66</v>
      </c>
      <c r="E1048" t="s">
        <v>538</v>
      </c>
      <c r="F1048">
        <v>1</v>
      </c>
      <c r="G1048">
        <v>8</v>
      </c>
      <c r="H1048" t="s">
        <v>50</v>
      </c>
      <c r="I1048" t="s">
        <v>44</v>
      </c>
      <c r="K1048">
        <v>7</v>
      </c>
      <c r="L1048">
        <v>1</v>
      </c>
      <c r="M1048">
        <v>10.308</v>
      </c>
      <c r="N1048" s="35">
        <f t="shared" si="17"/>
        <v>69.848661233993013</v>
      </c>
    </row>
    <row r="1049" spans="1:14" x14ac:dyDescent="0.35">
      <c r="A1049" t="s">
        <v>905</v>
      </c>
      <c r="B1049">
        <v>2021</v>
      </c>
      <c r="C1049" s="10">
        <v>44388</v>
      </c>
      <c r="D1049" t="s">
        <v>66</v>
      </c>
      <c r="E1049" t="s">
        <v>538</v>
      </c>
      <c r="F1049">
        <v>1</v>
      </c>
      <c r="G1049">
        <v>8</v>
      </c>
      <c r="H1049" t="s">
        <v>912</v>
      </c>
      <c r="I1049" t="s">
        <v>198</v>
      </c>
      <c r="K1049">
        <v>10</v>
      </c>
      <c r="L1049">
        <v>2</v>
      </c>
      <c r="M1049">
        <v>10.333</v>
      </c>
      <c r="N1049" s="35">
        <f t="shared" si="17"/>
        <v>69.679667086035039</v>
      </c>
    </row>
    <row r="1050" spans="1:14" x14ac:dyDescent="0.35">
      <c r="A1050" t="s">
        <v>905</v>
      </c>
      <c r="B1050">
        <v>2021</v>
      </c>
      <c r="C1050" s="10">
        <v>44388</v>
      </c>
      <c r="D1050" t="s">
        <v>66</v>
      </c>
      <c r="E1050" t="s">
        <v>539</v>
      </c>
      <c r="F1050">
        <v>1</v>
      </c>
      <c r="G1050">
        <v>1</v>
      </c>
      <c r="H1050" t="s">
        <v>843</v>
      </c>
      <c r="I1050" t="s">
        <v>198</v>
      </c>
      <c r="K1050">
        <v>2</v>
      </c>
      <c r="L1050">
        <v>1</v>
      </c>
      <c r="M1050">
        <v>10.24</v>
      </c>
      <c r="N1050" s="35">
        <f t="shared" si="17"/>
        <v>70.3125</v>
      </c>
    </row>
    <row r="1051" spans="1:14" x14ac:dyDescent="0.35">
      <c r="A1051" t="s">
        <v>905</v>
      </c>
      <c r="B1051">
        <v>2021</v>
      </c>
      <c r="C1051" s="10">
        <v>44388</v>
      </c>
      <c r="D1051" t="s">
        <v>66</v>
      </c>
      <c r="E1051" t="s">
        <v>539</v>
      </c>
      <c r="F1051">
        <v>1</v>
      </c>
      <c r="G1051">
        <v>1</v>
      </c>
      <c r="H1051" t="s">
        <v>50</v>
      </c>
      <c r="I1051" t="s">
        <v>44</v>
      </c>
      <c r="K1051">
        <v>7</v>
      </c>
      <c r="L1051">
        <v>2</v>
      </c>
      <c r="M1051">
        <v>11.696999999999999</v>
      </c>
      <c r="N1051" s="35">
        <f t="shared" si="17"/>
        <v>61.5542446781226</v>
      </c>
    </row>
    <row r="1052" spans="1:14" x14ac:dyDescent="0.35">
      <c r="A1052" t="s">
        <v>905</v>
      </c>
      <c r="B1052">
        <v>2021</v>
      </c>
      <c r="C1052" s="10">
        <v>44388</v>
      </c>
      <c r="D1052" t="s">
        <v>66</v>
      </c>
      <c r="E1052" t="s">
        <v>539</v>
      </c>
      <c r="F1052">
        <v>1</v>
      </c>
      <c r="G1052">
        <v>2</v>
      </c>
      <c r="H1052" t="s">
        <v>756</v>
      </c>
      <c r="I1052" t="s">
        <v>82</v>
      </c>
      <c r="K1052">
        <v>4</v>
      </c>
      <c r="L1052">
        <v>2</v>
      </c>
      <c r="M1052">
        <v>10.589</v>
      </c>
      <c r="N1052" s="35">
        <f t="shared" si="17"/>
        <v>67.995089243554631</v>
      </c>
    </row>
    <row r="1053" spans="1:14" x14ac:dyDescent="0.35">
      <c r="A1053" t="s">
        <v>905</v>
      </c>
      <c r="B1053">
        <v>2021</v>
      </c>
      <c r="C1053" s="10">
        <v>44388</v>
      </c>
      <c r="D1053" t="s">
        <v>66</v>
      </c>
      <c r="E1053" t="s">
        <v>539</v>
      </c>
      <c r="F1053">
        <v>1</v>
      </c>
      <c r="G1053">
        <v>2</v>
      </c>
      <c r="H1053" t="s">
        <v>908</v>
      </c>
      <c r="I1053" t="s">
        <v>907</v>
      </c>
      <c r="K1053">
        <v>8</v>
      </c>
      <c r="L1053">
        <v>1</v>
      </c>
      <c r="M1053">
        <v>10.586</v>
      </c>
      <c r="N1053" s="35">
        <f t="shared" si="17"/>
        <v>68.014358586812776</v>
      </c>
    </row>
    <row r="1054" spans="1:14" x14ac:dyDescent="0.35">
      <c r="A1054" t="s">
        <v>905</v>
      </c>
      <c r="B1054">
        <v>2021</v>
      </c>
      <c r="C1054" s="10">
        <v>44388</v>
      </c>
      <c r="D1054" t="s">
        <v>66</v>
      </c>
      <c r="E1054" t="s">
        <v>539</v>
      </c>
      <c r="F1054">
        <v>1</v>
      </c>
      <c r="G1054">
        <v>3</v>
      </c>
      <c r="H1054" t="s">
        <v>100</v>
      </c>
      <c r="I1054" t="s">
        <v>44</v>
      </c>
      <c r="K1054">
        <v>1</v>
      </c>
      <c r="L1054">
        <v>1</v>
      </c>
      <c r="M1054">
        <v>10.105</v>
      </c>
      <c r="N1054" s="35">
        <f t="shared" si="17"/>
        <v>71.251855517070751</v>
      </c>
    </row>
    <row r="1055" spans="1:14" x14ac:dyDescent="0.35">
      <c r="A1055" t="s">
        <v>905</v>
      </c>
      <c r="B1055">
        <v>2021</v>
      </c>
      <c r="C1055" s="10">
        <v>44388</v>
      </c>
      <c r="D1055" t="s">
        <v>66</v>
      </c>
      <c r="E1055" t="s">
        <v>539</v>
      </c>
      <c r="F1055">
        <v>1</v>
      </c>
      <c r="G1055">
        <v>3</v>
      </c>
      <c r="H1055" t="s">
        <v>143</v>
      </c>
      <c r="I1055" t="s">
        <v>95</v>
      </c>
      <c r="K1055">
        <v>6</v>
      </c>
      <c r="L1055">
        <v>2</v>
      </c>
      <c r="M1055">
        <v>10.246</v>
      </c>
      <c r="N1055" s="35">
        <f t="shared" si="17"/>
        <v>70.271325395276207</v>
      </c>
    </row>
    <row r="1056" spans="1:14" x14ac:dyDescent="0.35">
      <c r="A1056" t="s">
        <v>905</v>
      </c>
      <c r="B1056">
        <v>2021</v>
      </c>
      <c r="C1056" s="10">
        <v>44388</v>
      </c>
      <c r="D1056" t="s">
        <v>66</v>
      </c>
      <c r="E1056" t="s">
        <v>539</v>
      </c>
      <c r="F1056">
        <v>1</v>
      </c>
      <c r="G1056">
        <v>4</v>
      </c>
      <c r="H1056" t="s">
        <v>470</v>
      </c>
      <c r="I1056" t="s">
        <v>27</v>
      </c>
      <c r="K1056">
        <v>3</v>
      </c>
      <c r="L1056">
        <v>1</v>
      </c>
      <c r="M1056">
        <v>10.127000000000001</v>
      </c>
      <c r="N1056" s="35">
        <f t="shared" si="17"/>
        <v>71.097067245976092</v>
      </c>
    </row>
    <row r="1057" spans="1:14" x14ac:dyDescent="0.35">
      <c r="A1057" t="s">
        <v>905</v>
      </c>
      <c r="B1057">
        <v>2021</v>
      </c>
      <c r="C1057" s="10">
        <v>44388</v>
      </c>
      <c r="D1057" t="s">
        <v>66</v>
      </c>
      <c r="E1057" t="s">
        <v>539</v>
      </c>
      <c r="F1057">
        <v>1</v>
      </c>
      <c r="G1057">
        <v>4</v>
      </c>
      <c r="H1057" t="s">
        <v>757</v>
      </c>
      <c r="I1057" t="s">
        <v>29</v>
      </c>
      <c r="K1057">
        <v>5</v>
      </c>
      <c r="L1057">
        <v>2</v>
      </c>
      <c r="M1057">
        <v>10.157</v>
      </c>
      <c r="N1057" s="35">
        <f t="shared" si="17"/>
        <v>70.887072954612577</v>
      </c>
    </row>
    <row r="1058" spans="1:14" x14ac:dyDescent="0.35">
      <c r="A1058" t="s">
        <v>905</v>
      </c>
      <c r="B1058">
        <v>2021</v>
      </c>
      <c r="C1058" s="10">
        <v>44388</v>
      </c>
      <c r="D1058" t="s">
        <v>66</v>
      </c>
      <c r="E1058" t="s">
        <v>539</v>
      </c>
      <c r="F1058">
        <v>2</v>
      </c>
      <c r="G1058">
        <v>1</v>
      </c>
      <c r="H1058" t="s">
        <v>843</v>
      </c>
      <c r="I1058" t="s">
        <v>198</v>
      </c>
      <c r="K1058">
        <v>2</v>
      </c>
      <c r="L1058">
        <v>1</v>
      </c>
      <c r="M1058">
        <v>10.105</v>
      </c>
      <c r="N1058" s="35">
        <f t="shared" ref="N1058:N1121" si="18">IF(M1058="REL","REL",3.6*200/M1058)</f>
        <v>71.251855517070751</v>
      </c>
    </row>
    <row r="1059" spans="1:14" x14ac:dyDescent="0.35">
      <c r="A1059" t="s">
        <v>905</v>
      </c>
      <c r="B1059">
        <v>2021</v>
      </c>
      <c r="C1059" s="10">
        <v>44388</v>
      </c>
      <c r="D1059" t="s">
        <v>66</v>
      </c>
      <c r="E1059" t="s">
        <v>539</v>
      </c>
      <c r="F1059">
        <v>2</v>
      </c>
      <c r="G1059">
        <v>1</v>
      </c>
      <c r="H1059" t="s">
        <v>50</v>
      </c>
      <c r="I1059" t="s">
        <v>44</v>
      </c>
      <c r="K1059">
        <v>7</v>
      </c>
      <c r="L1059">
        <v>2</v>
      </c>
      <c r="M1059">
        <v>10.315</v>
      </c>
      <c r="N1059" s="35">
        <f t="shared" si="18"/>
        <v>69.801260300533201</v>
      </c>
    </row>
    <row r="1060" spans="1:14" x14ac:dyDescent="0.35">
      <c r="A1060" t="s">
        <v>905</v>
      </c>
      <c r="B1060">
        <v>2021</v>
      </c>
      <c r="C1060" s="10">
        <v>44388</v>
      </c>
      <c r="D1060" t="s">
        <v>66</v>
      </c>
      <c r="E1060" t="s">
        <v>539</v>
      </c>
      <c r="F1060">
        <v>2</v>
      </c>
      <c r="G1060">
        <v>2</v>
      </c>
      <c r="H1060" t="s">
        <v>756</v>
      </c>
      <c r="I1060" t="s">
        <v>82</v>
      </c>
      <c r="K1060">
        <v>4</v>
      </c>
      <c r="L1060">
        <v>1</v>
      </c>
      <c r="M1060">
        <v>10.956</v>
      </c>
      <c r="N1060" s="35">
        <f t="shared" si="18"/>
        <v>65.71741511500548</v>
      </c>
    </row>
    <row r="1061" spans="1:14" x14ac:dyDescent="0.35">
      <c r="A1061" t="s">
        <v>905</v>
      </c>
      <c r="B1061">
        <v>2021</v>
      </c>
      <c r="C1061" s="10">
        <v>44388</v>
      </c>
      <c r="D1061" t="s">
        <v>66</v>
      </c>
      <c r="E1061" t="s">
        <v>539</v>
      </c>
      <c r="F1061">
        <v>2</v>
      </c>
      <c r="G1061">
        <v>2</v>
      </c>
      <c r="H1061" t="s">
        <v>908</v>
      </c>
      <c r="I1061" t="s">
        <v>907</v>
      </c>
      <c r="K1061">
        <v>8</v>
      </c>
      <c r="L1061">
        <v>2</v>
      </c>
      <c r="M1061">
        <v>10.9599999999999</v>
      </c>
      <c r="N1061" s="35">
        <f t="shared" si="18"/>
        <v>65.693430656934908</v>
      </c>
    </row>
    <row r="1062" spans="1:14" x14ac:dyDescent="0.35">
      <c r="A1062" t="s">
        <v>905</v>
      </c>
      <c r="B1062">
        <v>2021</v>
      </c>
      <c r="C1062" s="10">
        <v>44388</v>
      </c>
      <c r="D1062" t="s">
        <v>66</v>
      </c>
      <c r="E1062" t="s">
        <v>539</v>
      </c>
      <c r="F1062">
        <v>2</v>
      </c>
      <c r="G1062">
        <v>3</v>
      </c>
      <c r="H1062" t="s">
        <v>100</v>
      </c>
      <c r="I1062" t="s">
        <v>44</v>
      </c>
      <c r="K1062">
        <v>1</v>
      </c>
      <c r="L1062">
        <v>1</v>
      </c>
      <c r="M1062">
        <v>10.4</v>
      </c>
      <c r="N1062" s="35">
        <f t="shared" si="18"/>
        <v>69.230769230769226</v>
      </c>
    </row>
    <row r="1063" spans="1:14" x14ac:dyDescent="0.35">
      <c r="A1063" t="s">
        <v>905</v>
      </c>
      <c r="B1063">
        <v>2021</v>
      </c>
      <c r="C1063" s="10">
        <v>44388</v>
      </c>
      <c r="D1063" t="s">
        <v>66</v>
      </c>
      <c r="E1063" t="s">
        <v>539</v>
      </c>
      <c r="F1063">
        <v>2</v>
      </c>
      <c r="G1063">
        <v>3</v>
      </c>
      <c r="H1063" t="s">
        <v>143</v>
      </c>
      <c r="I1063" t="s">
        <v>95</v>
      </c>
      <c r="K1063">
        <v>6</v>
      </c>
      <c r="L1063">
        <v>2</v>
      </c>
      <c r="M1063">
        <v>10.776</v>
      </c>
      <c r="N1063" s="35">
        <f t="shared" si="18"/>
        <v>66.815144766147</v>
      </c>
    </row>
    <row r="1064" spans="1:14" x14ac:dyDescent="0.35">
      <c r="A1064" t="s">
        <v>905</v>
      </c>
      <c r="B1064">
        <v>2021</v>
      </c>
      <c r="C1064" s="10">
        <v>44388</v>
      </c>
      <c r="D1064" t="s">
        <v>66</v>
      </c>
      <c r="E1064" t="s">
        <v>539</v>
      </c>
      <c r="F1064">
        <v>2</v>
      </c>
      <c r="G1064">
        <v>4</v>
      </c>
      <c r="H1064" t="s">
        <v>470</v>
      </c>
      <c r="I1064" t="s">
        <v>27</v>
      </c>
      <c r="K1064">
        <v>3</v>
      </c>
      <c r="L1064">
        <v>1</v>
      </c>
      <c r="M1064">
        <v>10.497999999999999</v>
      </c>
      <c r="N1064" s="35">
        <f t="shared" si="18"/>
        <v>68.584492284244618</v>
      </c>
    </row>
    <row r="1065" spans="1:14" x14ac:dyDescent="0.35">
      <c r="A1065" t="s">
        <v>905</v>
      </c>
      <c r="B1065">
        <v>2021</v>
      </c>
      <c r="C1065" s="10">
        <v>44388</v>
      </c>
      <c r="D1065" t="s">
        <v>66</v>
      </c>
      <c r="E1065" t="s">
        <v>539</v>
      </c>
      <c r="F1065">
        <v>2</v>
      </c>
      <c r="G1065">
        <v>4</v>
      </c>
      <c r="H1065" t="s">
        <v>757</v>
      </c>
      <c r="I1065" t="s">
        <v>29</v>
      </c>
      <c r="K1065">
        <v>5</v>
      </c>
      <c r="L1065">
        <v>2</v>
      </c>
      <c r="M1065">
        <v>10.505999999999901</v>
      </c>
      <c r="N1065" s="35">
        <f t="shared" si="18"/>
        <v>68.532267275843026</v>
      </c>
    </row>
    <row r="1066" spans="1:14" x14ac:dyDescent="0.35">
      <c r="A1066" t="s">
        <v>905</v>
      </c>
      <c r="B1066">
        <v>2021</v>
      </c>
      <c r="C1066" s="10">
        <v>44388</v>
      </c>
      <c r="D1066" t="s">
        <v>66</v>
      </c>
      <c r="E1066" t="s">
        <v>539</v>
      </c>
      <c r="F1066">
        <v>3</v>
      </c>
      <c r="G1066">
        <v>2</v>
      </c>
      <c r="H1066" t="s">
        <v>756</v>
      </c>
      <c r="I1066" t="s">
        <v>82</v>
      </c>
      <c r="K1066">
        <v>4</v>
      </c>
      <c r="L1066">
        <v>1</v>
      </c>
      <c r="M1066">
        <v>10.554</v>
      </c>
      <c r="N1066" s="35">
        <f t="shared" si="18"/>
        <v>68.22057987492893</v>
      </c>
    </row>
    <row r="1067" spans="1:14" x14ac:dyDescent="0.35">
      <c r="A1067" t="s">
        <v>905</v>
      </c>
      <c r="B1067">
        <v>2021</v>
      </c>
      <c r="C1067" s="10">
        <v>44388</v>
      </c>
      <c r="D1067" t="s">
        <v>66</v>
      </c>
      <c r="E1067" t="s">
        <v>539</v>
      </c>
      <c r="F1067">
        <v>3</v>
      </c>
      <c r="G1067">
        <v>2</v>
      </c>
      <c r="H1067" t="s">
        <v>908</v>
      </c>
      <c r="I1067" t="s">
        <v>907</v>
      </c>
      <c r="K1067">
        <v>8</v>
      </c>
      <c r="L1067">
        <v>2</v>
      </c>
      <c r="M1067">
        <v>10.657999999999999</v>
      </c>
      <c r="N1067" s="35">
        <f t="shared" si="18"/>
        <v>67.554888346781766</v>
      </c>
    </row>
    <row r="1068" spans="1:14" x14ac:dyDescent="0.35">
      <c r="A1068" t="s">
        <v>905</v>
      </c>
      <c r="B1068">
        <v>2021</v>
      </c>
      <c r="C1068" s="10">
        <v>44388</v>
      </c>
      <c r="D1068" t="s">
        <v>66</v>
      </c>
      <c r="E1068" t="s">
        <v>540</v>
      </c>
      <c r="F1068">
        <v>1</v>
      </c>
      <c r="G1068">
        <v>1</v>
      </c>
      <c r="H1068" t="s">
        <v>843</v>
      </c>
      <c r="I1068" t="s">
        <v>198</v>
      </c>
      <c r="K1068">
        <v>2</v>
      </c>
      <c r="L1068">
        <v>1</v>
      </c>
      <c r="M1068">
        <v>10.112</v>
      </c>
      <c r="N1068" s="35">
        <f t="shared" si="18"/>
        <v>71.202531645569621</v>
      </c>
    </row>
    <row r="1069" spans="1:14" x14ac:dyDescent="0.35">
      <c r="A1069" t="s">
        <v>905</v>
      </c>
      <c r="B1069">
        <v>2021</v>
      </c>
      <c r="C1069" s="10">
        <v>44388</v>
      </c>
      <c r="D1069" t="s">
        <v>66</v>
      </c>
      <c r="E1069" t="s">
        <v>540</v>
      </c>
      <c r="F1069">
        <v>1</v>
      </c>
      <c r="G1069">
        <v>1</v>
      </c>
      <c r="H1069" t="s">
        <v>470</v>
      </c>
      <c r="I1069" t="s">
        <v>27</v>
      </c>
      <c r="K1069">
        <v>3</v>
      </c>
      <c r="L1069">
        <v>2</v>
      </c>
      <c r="M1069">
        <v>10.162000000000001</v>
      </c>
      <c r="N1069" s="35">
        <f t="shared" si="18"/>
        <v>70.852194449911423</v>
      </c>
    </row>
    <row r="1070" spans="1:14" x14ac:dyDescent="0.35">
      <c r="A1070" t="s">
        <v>905</v>
      </c>
      <c r="B1070">
        <v>2021</v>
      </c>
      <c r="C1070" s="10">
        <v>44388</v>
      </c>
      <c r="D1070" t="s">
        <v>66</v>
      </c>
      <c r="E1070" t="s">
        <v>540</v>
      </c>
      <c r="F1070">
        <v>1</v>
      </c>
      <c r="G1070">
        <v>2</v>
      </c>
      <c r="H1070" t="s">
        <v>100</v>
      </c>
      <c r="I1070" t="s">
        <v>44</v>
      </c>
      <c r="K1070">
        <v>1</v>
      </c>
      <c r="L1070">
        <v>1</v>
      </c>
      <c r="M1070">
        <v>10.195</v>
      </c>
      <c r="N1070" s="35">
        <f t="shared" si="18"/>
        <v>70.62285434036292</v>
      </c>
    </row>
    <row r="1071" spans="1:14" x14ac:dyDescent="0.35">
      <c r="A1071" t="s">
        <v>905</v>
      </c>
      <c r="B1071">
        <v>2021</v>
      </c>
      <c r="C1071" s="10">
        <v>44388</v>
      </c>
      <c r="D1071" t="s">
        <v>66</v>
      </c>
      <c r="E1071" t="s">
        <v>540</v>
      </c>
      <c r="F1071">
        <v>1</v>
      </c>
      <c r="G1071">
        <v>2</v>
      </c>
      <c r="H1071" t="s">
        <v>756</v>
      </c>
      <c r="I1071" t="s">
        <v>82</v>
      </c>
      <c r="K1071">
        <v>4</v>
      </c>
      <c r="L1071">
        <v>2</v>
      </c>
      <c r="M1071">
        <v>10.742000000000001</v>
      </c>
      <c r="N1071" s="35">
        <f t="shared" si="18"/>
        <v>67.026624464717926</v>
      </c>
    </row>
    <row r="1072" spans="1:14" x14ac:dyDescent="0.35">
      <c r="A1072" t="s">
        <v>905</v>
      </c>
      <c r="B1072">
        <v>2021</v>
      </c>
      <c r="C1072" s="10">
        <v>44388</v>
      </c>
      <c r="D1072" t="s">
        <v>66</v>
      </c>
      <c r="E1072" t="s">
        <v>540</v>
      </c>
      <c r="F1072">
        <v>2</v>
      </c>
      <c r="G1072">
        <v>1</v>
      </c>
      <c r="H1072" t="s">
        <v>843</v>
      </c>
      <c r="I1072" t="s">
        <v>198</v>
      </c>
      <c r="K1072">
        <v>2</v>
      </c>
      <c r="L1072">
        <v>1</v>
      </c>
      <c r="M1072">
        <v>9.9459999999999997</v>
      </c>
      <c r="N1072" s="35">
        <f t="shared" si="18"/>
        <v>72.390910918962405</v>
      </c>
    </row>
    <row r="1073" spans="1:14" x14ac:dyDescent="0.35">
      <c r="A1073" t="s">
        <v>905</v>
      </c>
      <c r="B1073">
        <v>2021</v>
      </c>
      <c r="C1073" s="10">
        <v>44388</v>
      </c>
      <c r="D1073" t="s">
        <v>66</v>
      </c>
      <c r="E1073" t="s">
        <v>540</v>
      </c>
      <c r="F1073">
        <v>2</v>
      </c>
      <c r="G1073">
        <v>1</v>
      </c>
      <c r="H1073" t="s">
        <v>470</v>
      </c>
      <c r="I1073" t="s">
        <v>27</v>
      </c>
      <c r="K1073">
        <v>3</v>
      </c>
      <c r="L1073">
        <v>2</v>
      </c>
      <c r="M1073">
        <v>10.209</v>
      </c>
      <c r="N1073" s="35">
        <f t="shared" si="18"/>
        <v>70.526006464883935</v>
      </c>
    </row>
    <row r="1074" spans="1:14" x14ac:dyDescent="0.35">
      <c r="A1074" t="s">
        <v>905</v>
      </c>
      <c r="B1074">
        <v>2021</v>
      </c>
      <c r="C1074" s="10">
        <v>44388</v>
      </c>
      <c r="D1074" t="s">
        <v>66</v>
      </c>
      <c r="E1074" t="s">
        <v>540</v>
      </c>
      <c r="F1074">
        <v>2</v>
      </c>
      <c r="G1074">
        <v>2</v>
      </c>
      <c r="H1074" t="s">
        <v>100</v>
      </c>
      <c r="I1074" t="s">
        <v>44</v>
      </c>
      <c r="K1074">
        <v>1</v>
      </c>
      <c r="L1074">
        <v>1</v>
      </c>
      <c r="M1074">
        <v>10.396000000000001</v>
      </c>
      <c r="N1074" s="35">
        <f t="shared" si="18"/>
        <v>69.257406694882647</v>
      </c>
    </row>
    <row r="1075" spans="1:14" x14ac:dyDescent="0.35">
      <c r="A1075" t="s">
        <v>905</v>
      </c>
      <c r="B1075">
        <v>2021</v>
      </c>
      <c r="C1075" s="10">
        <v>44388</v>
      </c>
      <c r="D1075" t="s">
        <v>66</v>
      </c>
      <c r="E1075" t="s">
        <v>540</v>
      </c>
      <c r="F1075">
        <v>2</v>
      </c>
      <c r="G1075">
        <v>2</v>
      </c>
      <c r="H1075" t="s">
        <v>756</v>
      </c>
      <c r="I1075" t="s">
        <v>82</v>
      </c>
      <c r="K1075">
        <v>4</v>
      </c>
      <c r="L1075">
        <v>2</v>
      </c>
      <c r="M1075">
        <v>11.077999999999999</v>
      </c>
      <c r="N1075" s="35">
        <f t="shared" si="18"/>
        <v>64.993681169886258</v>
      </c>
    </row>
    <row r="1076" spans="1:14" x14ac:dyDescent="0.35">
      <c r="A1076" t="s">
        <v>905</v>
      </c>
      <c r="B1076">
        <v>2021</v>
      </c>
      <c r="C1076" s="10">
        <v>44388</v>
      </c>
      <c r="D1076" t="s">
        <v>66</v>
      </c>
      <c r="E1076" t="s">
        <v>64</v>
      </c>
      <c r="F1076">
        <v>1</v>
      </c>
      <c r="G1076" t="s">
        <v>541</v>
      </c>
      <c r="H1076" t="s">
        <v>100</v>
      </c>
      <c r="I1076" t="s">
        <v>44</v>
      </c>
      <c r="K1076">
        <v>1</v>
      </c>
      <c r="L1076">
        <v>2</v>
      </c>
      <c r="M1076">
        <v>10.151</v>
      </c>
      <c r="N1076" s="35">
        <f t="shared" si="18"/>
        <v>70.928972515023148</v>
      </c>
    </row>
    <row r="1077" spans="1:14" x14ac:dyDescent="0.35">
      <c r="A1077" t="s">
        <v>905</v>
      </c>
      <c r="B1077">
        <v>2021</v>
      </c>
      <c r="C1077" s="10">
        <v>44388</v>
      </c>
      <c r="D1077" t="s">
        <v>66</v>
      </c>
      <c r="E1077" t="s">
        <v>64</v>
      </c>
      <c r="F1077">
        <v>1</v>
      </c>
      <c r="G1077" t="s">
        <v>541</v>
      </c>
      <c r="H1077" t="s">
        <v>843</v>
      </c>
      <c r="I1077" t="s">
        <v>198</v>
      </c>
      <c r="K1077">
        <v>2</v>
      </c>
      <c r="L1077">
        <v>1</v>
      </c>
      <c r="M1077">
        <v>10.144</v>
      </c>
      <c r="N1077" s="35">
        <f t="shared" si="18"/>
        <v>70.977917981072551</v>
      </c>
    </row>
    <row r="1078" spans="1:14" x14ac:dyDescent="0.35">
      <c r="A1078" t="s">
        <v>905</v>
      </c>
      <c r="B1078">
        <v>2021</v>
      </c>
      <c r="C1078" s="10">
        <v>44388</v>
      </c>
      <c r="D1078" t="s">
        <v>66</v>
      </c>
      <c r="E1078" t="s">
        <v>64</v>
      </c>
      <c r="F1078">
        <v>1</v>
      </c>
      <c r="G1078" t="s">
        <v>542</v>
      </c>
      <c r="H1078" t="s">
        <v>470</v>
      </c>
      <c r="I1078" t="s">
        <v>27</v>
      </c>
      <c r="K1078">
        <v>3</v>
      </c>
      <c r="L1078">
        <v>1</v>
      </c>
      <c r="M1078">
        <v>10.211</v>
      </c>
      <c r="N1078" s="35">
        <f t="shared" si="18"/>
        <v>70.512192733326799</v>
      </c>
    </row>
    <row r="1079" spans="1:14" x14ac:dyDescent="0.35">
      <c r="A1079" t="s">
        <v>905</v>
      </c>
      <c r="B1079">
        <v>2021</v>
      </c>
      <c r="C1079" s="10">
        <v>44388</v>
      </c>
      <c r="D1079" t="s">
        <v>66</v>
      </c>
      <c r="E1079" t="s">
        <v>64</v>
      </c>
      <c r="F1079">
        <v>1</v>
      </c>
      <c r="G1079" t="s">
        <v>542</v>
      </c>
      <c r="H1079" t="s">
        <v>756</v>
      </c>
      <c r="I1079" t="s">
        <v>82</v>
      </c>
      <c r="K1079">
        <v>4</v>
      </c>
      <c r="L1079">
        <v>2</v>
      </c>
      <c r="M1079">
        <v>10.297000000000001</v>
      </c>
      <c r="N1079" s="35">
        <f t="shared" si="18"/>
        <v>69.923278624842183</v>
      </c>
    </row>
    <row r="1080" spans="1:14" x14ac:dyDescent="0.35">
      <c r="A1080" t="s">
        <v>905</v>
      </c>
      <c r="B1080">
        <v>2021</v>
      </c>
      <c r="C1080" s="10">
        <v>44388</v>
      </c>
      <c r="D1080" t="s">
        <v>66</v>
      </c>
      <c r="E1080" t="s">
        <v>64</v>
      </c>
      <c r="F1080">
        <v>2</v>
      </c>
      <c r="G1080" t="s">
        <v>541</v>
      </c>
      <c r="H1080" t="s">
        <v>100</v>
      </c>
      <c r="I1080" t="s">
        <v>44</v>
      </c>
      <c r="K1080">
        <v>1</v>
      </c>
      <c r="L1080">
        <v>1</v>
      </c>
      <c r="M1080">
        <v>10.201000000000001</v>
      </c>
      <c r="N1080" s="35">
        <f t="shared" si="18"/>
        <v>70.581315557298296</v>
      </c>
    </row>
    <row r="1081" spans="1:14" x14ac:dyDescent="0.35">
      <c r="A1081" t="s">
        <v>905</v>
      </c>
      <c r="B1081">
        <v>2021</v>
      </c>
      <c r="C1081" s="10">
        <v>44388</v>
      </c>
      <c r="D1081" t="s">
        <v>66</v>
      </c>
      <c r="E1081" t="s">
        <v>64</v>
      </c>
      <c r="F1081">
        <v>2</v>
      </c>
      <c r="G1081" t="s">
        <v>541</v>
      </c>
      <c r="H1081" t="s">
        <v>843</v>
      </c>
      <c r="I1081" t="s">
        <v>198</v>
      </c>
      <c r="K1081">
        <v>2</v>
      </c>
      <c r="L1081">
        <v>2</v>
      </c>
      <c r="M1081">
        <v>10.294</v>
      </c>
      <c r="N1081" s="35">
        <f t="shared" si="18"/>
        <v>69.943656498931418</v>
      </c>
    </row>
    <row r="1082" spans="1:14" x14ac:dyDescent="0.35">
      <c r="A1082" t="s">
        <v>905</v>
      </c>
      <c r="B1082">
        <v>2021</v>
      </c>
      <c r="C1082" s="10">
        <v>44388</v>
      </c>
      <c r="D1082" t="s">
        <v>66</v>
      </c>
      <c r="E1082" t="s">
        <v>64</v>
      </c>
      <c r="F1082">
        <v>2</v>
      </c>
      <c r="G1082" t="s">
        <v>542</v>
      </c>
      <c r="H1082" t="s">
        <v>470</v>
      </c>
      <c r="I1082" t="s">
        <v>27</v>
      </c>
      <c r="K1082">
        <v>3</v>
      </c>
      <c r="L1082">
        <v>1</v>
      </c>
      <c r="M1082">
        <v>10.253</v>
      </c>
      <c r="N1082" s="35">
        <f t="shared" si="18"/>
        <v>70.223349263630155</v>
      </c>
    </row>
    <row r="1083" spans="1:14" x14ac:dyDescent="0.35">
      <c r="A1083" t="s">
        <v>905</v>
      </c>
      <c r="B1083">
        <v>2021</v>
      </c>
      <c r="C1083" s="10">
        <v>44388</v>
      </c>
      <c r="D1083" t="s">
        <v>66</v>
      </c>
      <c r="E1083" t="s">
        <v>64</v>
      </c>
      <c r="F1083">
        <v>2</v>
      </c>
      <c r="G1083" t="s">
        <v>542</v>
      </c>
      <c r="H1083" t="s">
        <v>756</v>
      </c>
      <c r="I1083" t="s">
        <v>82</v>
      </c>
      <c r="K1083">
        <v>4</v>
      </c>
      <c r="L1083">
        <v>2</v>
      </c>
      <c r="M1083">
        <v>10.419</v>
      </c>
      <c r="N1083" s="35">
        <f t="shared" si="18"/>
        <v>69.104520587388421</v>
      </c>
    </row>
    <row r="1084" spans="1:14" x14ac:dyDescent="0.35">
      <c r="A1084" t="s">
        <v>905</v>
      </c>
      <c r="B1084">
        <v>2021</v>
      </c>
      <c r="C1084" s="10">
        <v>44388</v>
      </c>
      <c r="D1084" t="s">
        <v>66</v>
      </c>
      <c r="E1084" t="s">
        <v>64</v>
      </c>
      <c r="F1084">
        <v>3</v>
      </c>
      <c r="G1084" t="s">
        <v>541</v>
      </c>
      <c r="H1084" t="s">
        <v>100</v>
      </c>
      <c r="I1084" t="s">
        <v>44</v>
      </c>
      <c r="K1084">
        <v>1</v>
      </c>
      <c r="L1084">
        <v>1</v>
      </c>
      <c r="M1084">
        <v>10.122</v>
      </c>
      <c r="N1084" s="35">
        <f t="shared" si="18"/>
        <v>71.132187314759932</v>
      </c>
    </row>
    <row r="1085" spans="1:14" x14ac:dyDescent="0.35">
      <c r="A1085" t="s">
        <v>905</v>
      </c>
      <c r="B1085">
        <v>2021</v>
      </c>
      <c r="C1085" s="10">
        <v>44388</v>
      </c>
      <c r="D1085" t="s">
        <v>66</v>
      </c>
      <c r="E1085" t="s">
        <v>64</v>
      </c>
      <c r="F1085">
        <v>3</v>
      </c>
      <c r="G1085" t="s">
        <v>541</v>
      </c>
      <c r="H1085" t="s">
        <v>843</v>
      </c>
      <c r="I1085" t="s">
        <v>198</v>
      </c>
      <c r="K1085">
        <v>2</v>
      </c>
      <c r="L1085">
        <v>2</v>
      </c>
      <c r="M1085">
        <v>10.209</v>
      </c>
      <c r="N1085" s="35">
        <f t="shared" si="18"/>
        <v>70.526006464883935</v>
      </c>
    </row>
    <row r="1086" spans="1:14" x14ac:dyDescent="0.35">
      <c r="A1086" t="s">
        <v>1269</v>
      </c>
      <c r="B1086">
        <v>2021</v>
      </c>
      <c r="C1086" s="10">
        <v>44412</v>
      </c>
      <c r="D1086" t="s">
        <v>191</v>
      </c>
      <c r="E1086" t="s">
        <v>1271</v>
      </c>
      <c r="F1086">
        <v>1</v>
      </c>
      <c r="G1086">
        <v>1</v>
      </c>
      <c r="H1086" t="s">
        <v>22</v>
      </c>
      <c r="I1086" t="s">
        <v>23</v>
      </c>
      <c r="K1086">
        <v>2</v>
      </c>
      <c r="L1086">
        <v>1</v>
      </c>
      <c r="M1086">
        <v>9.8209999999999997</v>
      </c>
      <c r="N1086" s="35">
        <f t="shared" si="18"/>
        <v>73.312289990835964</v>
      </c>
    </row>
    <row r="1087" spans="1:14" x14ac:dyDescent="0.35">
      <c r="A1087" t="s">
        <v>1269</v>
      </c>
      <c r="B1087">
        <v>2021</v>
      </c>
      <c r="C1087" s="10">
        <v>44412</v>
      </c>
      <c r="D1087" t="s">
        <v>191</v>
      </c>
      <c r="E1087" t="s">
        <v>1271</v>
      </c>
      <c r="F1087">
        <v>1</v>
      </c>
      <c r="G1087">
        <v>1</v>
      </c>
      <c r="H1087" t="s">
        <v>955</v>
      </c>
      <c r="I1087" t="s">
        <v>35</v>
      </c>
      <c r="K1087">
        <v>24</v>
      </c>
      <c r="L1087">
        <v>2</v>
      </c>
      <c r="M1087">
        <v>10.054</v>
      </c>
      <c r="N1087" s="35">
        <f t="shared" si="18"/>
        <v>71.613288243485172</v>
      </c>
    </row>
    <row r="1088" spans="1:14" x14ac:dyDescent="0.35">
      <c r="A1088" t="s">
        <v>1269</v>
      </c>
      <c r="B1088">
        <v>2021</v>
      </c>
      <c r="C1088" s="10">
        <v>44412</v>
      </c>
      <c r="D1088" t="s">
        <v>191</v>
      </c>
      <c r="E1088" t="s">
        <v>1271</v>
      </c>
      <c r="F1088">
        <v>1</v>
      </c>
      <c r="G1088">
        <v>2</v>
      </c>
      <c r="H1088" t="s">
        <v>92</v>
      </c>
      <c r="I1088" t="s">
        <v>23</v>
      </c>
      <c r="K1088">
        <v>1</v>
      </c>
      <c r="L1088">
        <v>1</v>
      </c>
      <c r="M1088">
        <v>10.005000000000001</v>
      </c>
      <c r="N1088" s="35">
        <f t="shared" si="18"/>
        <v>71.964017991004496</v>
      </c>
    </row>
    <row r="1089" spans="1:14" x14ac:dyDescent="0.35">
      <c r="A1089" t="s">
        <v>1269</v>
      </c>
      <c r="B1089">
        <v>2021</v>
      </c>
      <c r="C1089" s="10">
        <v>44412</v>
      </c>
      <c r="D1089" t="s">
        <v>191</v>
      </c>
      <c r="E1089" t="s">
        <v>1271</v>
      </c>
      <c r="F1089">
        <v>1</v>
      </c>
      <c r="G1089">
        <v>2</v>
      </c>
      <c r="H1089" t="s">
        <v>93</v>
      </c>
      <c r="I1089" t="s">
        <v>52</v>
      </c>
      <c r="K1089">
        <v>12</v>
      </c>
      <c r="L1089">
        <v>2</v>
      </c>
      <c r="M1089">
        <v>10.068</v>
      </c>
      <c r="N1089" s="35">
        <f t="shared" si="18"/>
        <v>71.513706793802143</v>
      </c>
    </row>
    <row r="1090" spans="1:14" x14ac:dyDescent="0.35">
      <c r="A1090" t="s">
        <v>1269</v>
      </c>
      <c r="B1090">
        <v>2021</v>
      </c>
      <c r="C1090" s="10">
        <v>44412</v>
      </c>
      <c r="D1090" t="s">
        <v>191</v>
      </c>
      <c r="E1090" t="s">
        <v>1271</v>
      </c>
      <c r="F1090">
        <v>1</v>
      </c>
      <c r="G1090">
        <v>3</v>
      </c>
      <c r="H1090" t="s">
        <v>112</v>
      </c>
      <c r="I1090" t="s">
        <v>113</v>
      </c>
      <c r="K1090">
        <v>3</v>
      </c>
      <c r="L1090">
        <v>1</v>
      </c>
      <c r="M1090">
        <v>9.8290000000000006</v>
      </c>
      <c r="N1090" s="35">
        <f t="shared" si="18"/>
        <v>73.252619798555287</v>
      </c>
    </row>
    <row r="1091" spans="1:14" x14ac:dyDescent="0.35">
      <c r="A1091" t="s">
        <v>1269</v>
      </c>
      <c r="B1091">
        <v>2021</v>
      </c>
      <c r="C1091" s="10">
        <v>44412</v>
      </c>
      <c r="D1091" t="s">
        <v>191</v>
      </c>
      <c r="E1091" t="s">
        <v>1271</v>
      </c>
      <c r="F1091">
        <v>1</v>
      </c>
      <c r="G1091">
        <v>3</v>
      </c>
      <c r="H1091" t="s">
        <v>242</v>
      </c>
      <c r="I1091" t="s">
        <v>102</v>
      </c>
      <c r="K1091">
        <v>23</v>
      </c>
      <c r="L1091">
        <v>2</v>
      </c>
      <c r="M1091">
        <v>10.135</v>
      </c>
      <c r="N1091" s="35">
        <f t="shared" si="18"/>
        <v>71.040947212629504</v>
      </c>
    </row>
    <row r="1092" spans="1:14" x14ac:dyDescent="0.35">
      <c r="A1092" t="s">
        <v>1269</v>
      </c>
      <c r="B1092">
        <v>2021</v>
      </c>
      <c r="C1092" s="10">
        <v>44412</v>
      </c>
      <c r="D1092" t="s">
        <v>191</v>
      </c>
      <c r="E1092" t="s">
        <v>1271</v>
      </c>
      <c r="F1092">
        <v>1</v>
      </c>
      <c r="G1092">
        <v>4</v>
      </c>
      <c r="H1092" t="s">
        <v>128</v>
      </c>
      <c r="I1092" t="s">
        <v>104</v>
      </c>
      <c r="K1092">
        <v>6</v>
      </c>
      <c r="L1092">
        <v>1</v>
      </c>
      <c r="M1092">
        <v>9.8239999999999998</v>
      </c>
      <c r="N1092" s="35">
        <f t="shared" si="18"/>
        <v>73.289902280130292</v>
      </c>
    </row>
    <row r="1093" spans="1:14" x14ac:dyDescent="0.35">
      <c r="A1093" t="s">
        <v>1269</v>
      </c>
      <c r="B1093">
        <v>2021</v>
      </c>
      <c r="C1093" s="10">
        <v>44412</v>
      </c>
      <c r="D1093" t="s">
        <v>191</v>
      </c>
      <c r="E1093" t="s">
        <v>1271</v>
      </c>
      <c r="F1093">
        <v>1</v>
      </c>
      <c r="G1093">
        <v>4</v>
      </c>
      <c r="H1093" t="s">
        <v>101</v>
      </c>
      <c r="I1093" t="s">
        <v>102</v>
      </c>
      <c r="K1093">
        <v>22</v>
      </c>
      <c r="L1093">
        <v>2</v>
      </c>
      <c r="M1093">
        <v>10.442</v>
      </c>
      <c r="N1093" s="35">
        <f t="shared" si="18"/>
        <v>68.952307986975669</v>
      </c>
    </row>
    <row r="1094" spans="1:14" x14ac:dyDescent="0.35">
      <c r="A1094" t="s">
        <v>1269</v>
      </c>
      <c r="B1094">
        <v>2021</v>
      </c>
      <c r="C1094" s="10">
        <v>44412</v>
      </c>
      <c r="D1094" t="s">
        <v>191</v>
      </c>
      <c r="E1094" t="s">
        <v>1271</v>
      </c>
      <c r="F1094">
        <v>1</v>
      </c>
      <c r="G1094">
        <v>5</v>
      </c>
      <c r="H1094" t="s">
        <v>197</v>
      </c>
      <c r="I1094" t="s">
        <v>1270</v>
      </c>
      <c r="K1094">
        <v>4</v>
      </c>
      <c r="L1094">
        <v>1</v>
      </c>
      <c r="M1094">
        <v>9.859</v>
      </c>
      <c r="N1094" s="35">
        <f t="shared" si="18"/>
        <v>73.029719038442039</v>
      </c>
    </row>
    <row r="1095" spans="1:14" x14ac:dyDescent="0.35">
      <c r="A1095" t="s">
        <v>1269</v>
      </c>
      <c r="B1095">
        <v>2021</v>
      </c>
      <c r="C1095" s="10">
        <v>44412</v>
      </c>
      <c r="D1095" t="s">
        <v>191</v>
      </c>
      <c r="E1095" t="s">
        <v>1271</v>
      </c>
      <c r="F1095">
        <v>1</v>
      </c>
      <c r="G1095">
        <v>5</v>
      </c>
      <c r="H1095" t="s">
        <v>96</v>
      </c>
      <c r="I1095" t="s">
        <v>27</v>
      </c>
      <c r="K1095">
        <v>21</v>
      </c>
      <c r="L1095">
        <v>2</v>
      </c>
      <c r="M1095">
        <v>10.337999999999999</v>
      </c>
      <c r="N1095" s="35">
        <f t="shared" si="18"/>
        <v>69.645966337782937</v>
      </c>
    </row>
    <row r="1096" spans="1:14" x14ac:dyDescent="0.35">
      <c r="A1096" t="s">
        <v>1269</v>
      </c>
      <c r="B1096">
        <v>2021</v>
      </c>
      <c r="C1096" s="10">
        <v>44412</v>
      </c>
      <c r="D1096" t="s">
        <v>191</v>
      </c>
      <c r="E1096" t="s">
        <v>1271</v>
      </c>
      <c r="F1096">
        <v>1</v>
      </c>
      <c r="G1096">
        <v>6</v>
      </c>
      <c r="H1096" t="s">
        <v>194</v>
      </c>
      <c r="I1096" t="s">
        <v>29</v>
      </c>
      <c r="K1096">
        <v>5</v>
      </c>
      <c r="L1096">
        <v>1</v>
      </c>
      <c r="M1096">
        <v>9.9220000000000006</v>
      </c>
      <c r="N1096" s="35">
        <f t="shared" si="18"/>
        <v>72.566014916347513</v>
      </c>
    </row>
    <row r="1097" spans="1:14" x14ac:dyDescent="0.35">
      <c r="A1097" t="s">
        <v>1269</v>
      </c>
      <c r="B1097">
        <v>2021</v>
      </c>
      <c r="C1097" s="10">
        <v>44412</v>
      </c>
      <c r="D1097" t="s">
        <v>191</v>
      </c>
      <c r="E1097" t="s">
        <v>1271</v>
      </c>
      <c r="F1097">
        <v>1</v>
      </c>
      <c r="G1097">
        <v>6</v>
      </c>
      <c r="H1097" t="s">
        <v>755</v>
      </c>
      <c r="I1097" t="s">
        <v>109</v>
      </c>
      <c r="K1097">
        <v>13</v>
      </c>
      <c r="L1097">
        <v>2</v>
      </c>
      <c r="M1097">
        <v>9.9239999999999995</v>
      </c>
      <c r="N1097" s="35">
        <f t="shared" si="18"/>
        <v>72.551390568319235</v>
      </c>
    </row>
    <row r="1098" spans="1:14" x14ac:dyDescent="0.35">
      <c r="A1098" t="s">
        <v>1269</v>
      </c>
      <c r="B1098">
        <v>2021</v>
      </c>
      <c r="C1098" s="10">
        <v>44412</v>
      </c>
      <c r="D1098" t="s">
        <v>191</v>
      </c>
      <c r="E1098" t="s">
        <v>1271</v>
      </c>
      <c r="F1098">
        <v>1</v>
      </c>
      <c r="G1098">
        <v>7</v>
      </c>
      <c r="H1098" t="s">
        <v>129</v>
      </c>
      <c r="I1098" t="s">
        <v>35</v>
      </c>
      <c r="K1098">
        <v>11</v>
      </c>
      <c r="L1098">
        <v>1</v>
      </c>
      <c r="M1098">
        <v>10.099</v>
      </c>
      <c r="N1098" s="35">
        <f t="shared" si="18"/>
        <v>71.294187543321115</v>
      </c>
    </row>
    <row r="1099" spans="1:14" x14ac:dyDescent="0.35">
      <c r="A1099" t="s">
        <v>1269</v>
      </c>
      <c r="B1099">
        <v>2021</v>
      </c>
      <c r="C1099" s="10">
        <v>44412</v>
      </c>
      <c r="D1099" t="s">
        <v>191</v>
      </c>
      <c r="E1099" t="s">
        <v>1271</v>
      </c>
      <c r="F1099">
        <v>1</v>
      </c>
      <c r="G1099">
        <v>7</v>
      </c>
      <c r="H1099" t="s">
        <v>202</v>
      </c>
      <c r="I1099" t="s">
        <v>46</v>
      </c>
      <c r="K1099">
        <v>17</v>
      </c>
      <c r="L1099">
        <v>2</v>
      </c>
      <c r="M1099">
        <v>10.279</v>
      </c>
      <c r="N1099" s="35">
        <f t="shared" si="18"/>
        <v>70.045724292246334</v>
      </c>
    </row>
    <row r="1100" spans="1:14" x14ac:dyDescent="0.35">
      <c r="A1100" t="s">
        <v>1269</v>
      </c>
      <c r="B1100">
        <v>2021</v>
      </c>
      <c r="C1100" s="10">
        <v>44412</v>
      </c>
      <c r="D1100" t="s">
        <v>191</v>
      </c>
      <c r="E1100" t="s">
        <v>1271</v>
      </c>
      <c r="F1100">
        <v>1</v>
      </c>
      <c r="G1100">
        <v>8</v>
      </c>
      <c r="H1100" t="s">
        <v>192</v>
      </c>
      <c r="I1100" t="s">
        <v>113</v>
      </c>
      <c r="K1100">
        <v>8</v>
      </c>
      <c r="L1100">
        <v>1</v>
      </c>
      <c r="M1100">
        <v>9.7910000000000004</v>
      </c>
      <c r="N1100" s="35">
        <f t="shared" si="18"/>
        <v>73.53692166275151</v>
      </c>
    </row>
    <row r="1101" spans="1:14" x14ac:dyDescent="0.35">
      <c r="A1101" t="s">
        <v>1269</v>
      </c>
      <c r="B1101">
        <v>2021</v>
      </c>
      <c r="C1101" s="10">
        <v>44412</v>
      </c>
      <c r="D1101" t="s">
        <v>191</v>
      </c>
      <c r="E1101" t="s">
        <v>1271</v>
      </c>
      <c r="F1101">
        <v>1</v>
      </c>
      <c r="G1101">
        <v>8</v>
      </c>
      <c r="H1101" t="s">
        <v>196</v>
      </c>
      <c r="I1101" t="s">
        <v>52</v>
      </c>
      <c r="K1101">
        <v>10</v>
      </c>
      <c r="L1101">
        <v>2</v>
      </c>
      <c r="M1101">
        <v>9.8230000000000004</v>
      </c>
      <c r="N1101" s="35">
        <f t="shared" si="18"/>
        <v>73.29736333095795</v>
      </c>
    </row>
    <row r="1102" spans="1:14" x14ac:dyDescent="0.35">
      <c r="A1102" t="s">
        <v>1269</v>
      </c>
      <c r="B1102">
        <v>2021</v>
      </c>
      <c r="C1102" s="10">
        <v>44412</v>
      </c>
      <c r="D1102" t="s">
        <v>191</v>
      </c>
      <c r="E1102" t="s">
        <v>1271</v>
      </c>
      <c r="F1102">
        <v>1</v>
      </c>
      <c r="G1102">
        <v>9</v>
      </c>
      <c r="H1102" t="s">
        <v>195</v>
      </c>
      <c r="I1102" t="s">
        <v>31</v>
      </c>
      <c r="K1102">
        <v>9</v>
      </c>
      <c r="L1102">
        <v>1</v>
      </c>
      <c r="M1102">
        <v>9.9969999999999999</v>
      </c>
      <c r="N1102" s="35">
        <f t="shared" si="18"/>
        <v>72.021606481944588</v>
      </c>
    </row>
    <row r="1103" spans="1:14" x14ac:dyDescent="0.35">
      <c r="A1103" t="s">
        <v>1269</v>
      </c>
      <c r="B1103">
        <v>2021</v>
      </c>
      <c r="C1103" s="10">
        <v>44412</v>
      </c>
      <c r="D1103" t="s">
        <v>191</v>
      </c>
      <c r="E1103" t="s">
        <v>1271</v>
      </c>
      <c r="F1103">
        <v>1</v>
      </c>
      <c r="G1103">
        <v>9</v>
      </c>
      <c r="H1103" t="s">
        <v>100</v>
      </c>
      <c r="I1103" t="s">
        <v>44</v>
      </c>
      <c r="K1103">
        <v>20</v>
      </c>
      <c r="L1103">
        <v>2</v>
      </c>
      <c r="M1103">
        <v>10.081</v>
      </c>
      <c r="N1103" s="35">
        <f t="shared" si="18"/>
        <v>71.421485963694082</v>
      </c>
    </row>
    <row r="1104" spans="1:14" x14ac:dyDescent="0.35">
      <c r="A1104" t="s">
        <v>1269</v>
      </c>
      <c r="B1104">
        <v>2021</v>
      </c>
      <c r="C1104" s="10">
        <v>44412</v>
      </c>
      <c r="D1104" t="s">
        <v>191</v>
      </c>
      <c r="E1104" t="s">
        <v>1271</v>
      </c>
      <c r="F1104">
        <v>1</v>
      </c>
      <c r="G1104">
        <v>10</v>
      </c>
      <c r="H1104" t="s">
        <v>754</v>
      </c>
      <c r="I1104" t="s">
        <v>27</v>
      </c>
      <c r="K1104">
        <v>7</v>
      </c>
      <c r="L1104">
        <v>1</v>
      </c>
      <c r="M1104">
        <v>10.182</v>
      </c>
      <c r="N1104" s="35">
        <f t="shared" si="18"/>
        <v>70.713022981732465</v>
      </c>
    </row>
    <row r="1105" spans="1:14" x14ac:dyDescent="0.35">
      <c r="A1105" t="s">
        <v>1269</v>
      </c>
      <c r="B1105">
        <v>2021</v>
      </c>
      <c r="C1105" s="10">
        <v>44412</v>
      </c>
      <c r="D1105" t="s">
        <v>191</v>
      </c>
      <c r="E1105" t="s">
        <v>1271</v>
      </c>
      <c r="F1105">
        <v>1</v>
      </c>
      <c r="G1105">
        <v>10</v>
      </c>
      <c r="H1105" t="s">
        <v>183</v>
      </c>
      <c r="I1105" t="s">
        <v>33</v>
      </c>
      <c r="K1105">
        <v>19</v>
      </c>
      <c r="L1105">
        <v>2</v>
      </c>
      <c r="M1105">
        <v>10.202</v>
      </c>
      <c r="N1105" s="35">
        <f t="shared" si="18"/>
        <v>70.57439717702411</v>
      </c>
    </row>
    <row r="1106" spans="1:14" x14ac:dyDescent="0.35">
      <c r="A1106" t="s">
        <v>1269</v>
      </c>
      <c r="B1106">
        <v>2021</v>
      </c>
      <c r="C1106" s="10">
        <v>44412</v>
      </c>
      <c r="D1106" t="s">
        <v>191</v>
      </c>
      <c r="E1106" t="s">
        <v>1271</v>
      </c>
      <c r="F1106">
        <v>1</v>
      </c>
      <c r="G1106">
        <v>11</v>
      </c>
      <c r="H1106" t="s">
        <v>45</v>
      </c>
      <c r="I1106" t="s">
        <v>46</v>
      </c>
      <c r="K1106">
        <v>16</v>
      </c>
      <c r="L1106">
        <v>1</v>
      </c>
      <c r="M1106">
        <v>10.465</v>
      </c>
      <c r="N1106" s="35">
        <f t="shared" si="18"/>
        <v>68.800764452938367</v>
      </c>
    </row>
    <row r="1107" spans="1:14" x14ac:dyDescent="0.35">
      <c r="A1107" t="s">
        <v>1269</v>
      </c>
      <c r="B1107">
        <v>2021</v>
      </c>
      <c r="C1107" s="10">
        <v>44412</v>
      </c>
      <c r="D1107" t="s">
        <v>191</v>
      </c>
      <c r="E1107" t="s">
        <v>1271</v>
      </c>
      <c r="F1107">
        <v>1</v>
      </c>
      <c r="G1107">
        <v>11</v>
      </c>
      <c r="H1107" t="s">
        <v>201</v>
      </c>
      <c r="I1107" t="s">
        <v>39</v>
      </c>
      <c r="K1107">
        <v>18</v>
      </c>
      <c r="L1107">
        <v>2</v>
      </c>
      <c r="M1107">
        <v>10.756</v>
      </c>
      <c r="N1107" s="35">
        <f t="shared" si="18"/>
        <v>66.93938267013759</v>
      </c>
    </row>
    <row r="1108" spans="1:14" x14ac:dyDescent="0.35">
      <c r="A1108" t="s">
        <v>1269</v>
      </c>
      <c r="B1108">
        <v>2021</v>
      </c>
      <c r="C1108" s="10">
        <v>44412</v>
      </c>
      <c r="D1108" t="s">
        <v>191</v>
      </c>
      <c r="E1108" t="s">
        <v>1271</v>
      </c>
      <c r="F1108">
        <v>1</v>
      </c>
      <c r="G1108">
        <v>12</v>
      </c>
      <c r="H1108" t="s">
        <v>134</v>
      </c>
      <c r="I1108" t="s">
        <v>33</v>
      </c>
      <c r="K1108">
        <v>14</v>
      </c>
      <c r="L1108">
        <v>1</v>
      </c>
      <c r="M1108">
        <v>10.228</v>
      </c>
      <c r="N1108" s="35">
        <f t="shared" si="18"/>
        <v>70.394994133750487</v>
      </c>
    </row>
    <row r="1109" spans="1:14" x14ac:dyDescent="0.35">
      <c r="A1109" t="s">
        <v>1269</v>
      </c>
      <c r="B1109">
        <v>2021</v>
      </c>
      <c r="C1109" s="10">
        <v>44412</v>
      </c>
      <c r="D1109" t="s">
        <v>191</v>
      </c>
      <c r="E1109" t="s">
        <v>1271</v>
      </c>
      <c r="F1109">
        <v>1</v>
      </c>
      <c r="G1109">
        <v>12</v>
      </c>
      <c r="H1109" t="s">
        <v>824</v>
      </c>
      <c r="I1109" t="s">
        <v>29</v>
      </c>
      <c r="K1109">
        <v>15</v>
      </c>
      <c r="L1109">
        <v>2</v>
      </c>
      <c r="M1109">
        <v>10.243</v>
      </c>
      <c r="N1109" s="35">
        <f t="shared" si="18"/>
        <v>70.291906667968362</v>
      </c>
    </row>
    <row r="1110" spans="1:14" x14ac:dyDescent="0.35">
      <c r="A1110" t="s">
        <v>1269</v>
      </c>
      <c r="B1110">
        <v>2021</v>
      </c>
      <c r="C1110" s="10">
        <v>44412</v>
      </c>
      <c r="D1110" t="s">
        <v>191</v>
      </c>
      <c r="E1110" t="s">
        <v>1283</v>
      </c>
      <c r="F1110">
        <v>1</v>
      </c>
      <c r="G1110">
        <v>1</v>
      </c>
      <c r="H1110" t="s">
        <v>196</v>
      </c>
      <c r="I1110" t="s">
        <v>52</v>
      </c>
      <c r="K1110">
        <v>10</v>
      </c>
      <c r="L1110">
        <v>1</v>
      </c>
      <c r="M1110">
        <v>10.055999999999999</v>
      </c>
      <c r="N1110" s="35">
        <f t="shared" si="18"/>
        <v>71.599045346062056</v>
      </c>
    </row>
    <row r="1111" spans="1:14" x14ac:dyDescent="0.35">
      <c r="A1111" t="s">
        <v>1269</v>
      </c>
      <c r="B1111">
        <v>2021</v>
      </c>
      <c r="C1111" s="10">
        <v>44412</v>
      </c>
      <c r="D1111" t="s">
        <v>191</v>
      </c>
      <c r="E1111" t="s">
        <v>1283</v>
      </c>
      <c r="F1111">
        <v>1</v>
      </c>
      <c r="G1111">
        <v>1</v>
      </c>
      <c r="H1111" t="s">
        <v>100</v>
      </c>
      <c r="I1111" t="s">
        <v>44</v>
      </c>
      <c r="K1111">
        <v>20</v>
      </c>
      <c r="L1111">
        <v>2</v>
      </c>
      <c r="M1111">
        <v>10.26</v>
      </c>
      <c r="N1111" s="35">
        <f t="shared" si="18"/>
        <v>70.175438596491233</v>
      </c>
    </row>
    <row r="1112" spans="1:14" x14ac:dyDescent="0.35">
      <c r="A1112" t="s">
        <v>1269</v>
      </c>
      <c r="B1112">
        <v>2021</v>
      </c>
      <c r="C1112" s="10">
        <v>44412</v>
      </c>
      <c r="D1112" t="s">
        <v>191</v>
      </c>
      <c r="E1112" t="s">
        <v>1283</v>
      </c>
      <c r="F1112">
        <v>1</v>
      </c>
      <c r="G1112">
        <v>1</v>
      </c>
      <c r="H1112" t="s">
        <v>955</v>
      </c>
      <c r="I1112" t="s">
        <v>35</v>
      </c>
      <c r="K1112">
        <v>24</v>
      </c>
      <c r="L1112">
        <v>3</v>
      </c>
      <c r="M1112">
        <v>10.604999999999899</v>
      </c>
      <c r="N1112" s="35">
        <f t="shared" si="18"/>
        <v>67.892503536068531</v>
      </c>
    </row>
    <row r="1113" spans="1:14" x14ac:dyDescent="0.35">
      <c r="A1113" t="s">
        <v>1269</v>
      </c>
      <c r="B1113">
        <v>2021</v>
      </c>
      <c r="C1113" s="10">
        <v>44412</v>
      </c>
      <c r="D1113" t="s">
        <v>191</v>
      </c>
      <c r="E1113" t="s">
        <v>1283</v>
      </c>
      <c r="F1113">
        <v>1</v>
      </c>
      <c r="G1113">
        <v>2</v>
      </c>
      <c r="H1113" t="s">
        <v>93</v>
      </c>
      <c r="I1113" t="s">
        <v>52</v>
      </c>
      <c r="K1113">
        <v>12</v>
      </c>
      <c r="L1113">
        <v>1</v>
      </c>
      <c r="M1113">
        <v>9.6669999999999998</v>
      </c>
      <c r="N1113" s="35">
        <f t="shared" si="18"/>
        <v>74.480190338264194</v>
      </c>
    </row>
    <row r="1114" spans="1:14" x14ac:dyDescent="0.35">
      <c r="A1114" t="s">
        <v>1269</v>
      </c>
      <c r="B1114">
        <v>2021</v>
      </c>
      <c r="C1114" s="10">
        <v>44412</v>
      </c>
      <c r="D1114" t="s">
        <v>191</v>
      </c>
      <c r="E1114" t="s">
        <v>1283</v>
      </c>
      <c r="F1114">
        <v>1</v>
      </c>
      <c r="G1114">
        <v>2</v>
      </c>
      <c r="H1114" t="s">
        <v>183</v>
      </c>
      <c r="I1114" t="s">
        <v>33</v>
      </c>
      <c r="K1114">
        <v>19</v>
      </c>
      <c r="L1114">
        <v>2</v>
      </c>
      <c r="M1114">
        <v>10.286</v>
      </c>
      <c r="N1114" s="35">
        <f t="shared" si="18"/>
        <v>69.998055609566407</v>
      </c>
    </row>
    <row r="1115" spans="1:14" x14ac:dyDescent="0.35">
      <c r="A1115" t="s">
        <v>1269</v>
      </c>
      <c r="B1115">
        <v>2021</v>
      </c>
      <c r="C1115" s="10">
        <v>44412</v>
      </c>
      <c r="D1115" t="s">
        <v>191</v>
      </c>
      <c r="E1115" t="s">
        <v>1283</v>
      </c>
      <c r="F1115">
        <v>1</v>
      </c>
      <c r="G1115">
        <v>2</v>
      </c>
      <c r="H1115" t="s">
        <v>202</v>
      </c>
      <c r="I1115" t="s">
        <v>46</v>
      </c>
      <c r="K1115">
        <v>17</v>
      </c>
      <c r="L1115">
        <v>3</v>
      </c>
      <c r="M1115">
        <v>10.3349999999999</v>
      </c>
      <c r="N1115" s="35">
        <f t="shared" si="18"/>
        <v>69.666182873730719</v>
      </c>
    </row>
    <row r="1116" spans="1:14" x14ac:dyDescent="0.35">
      <c r="A1116" t="s">
        <v>1269</v>
      </c>
      <c r="B1116">
        <v>2021</v>
      </c>
      <c r="C1116" s="10">
        <v>44412</v>
      </c>
      <c r="D1116" t="s">
        <v>191</v>
      </c>
      <c r="E1116" t="s">
        <v>1283</v>
      </c>
      <c r="F1116">
        <v>1</v>
      </c>
      <c r="G1116">
        <v>3</v>
      </c>
      <c r="H1116" t="s">
        <v>755</v>
      </c>
      <c r="I1116" t="s">
        <v>109</v>
      </c>
      <c r="K1116">
        <v>13</v>
      </c>
      <c r="L1116">
        <v>1</v>
      </c>
      <c r="M1116">
        <v>10.016</v>
      </c>
      <c r="N1116" s="35">
        <f t="shared" si="18"/>
        <v>71.884984025559106</v>
      </c>
    </row>
    <row r="1117" spans="1:14" x14ac:dyDescent="0.35">
      <c r="A1117" t="s">
        <v>1269</v>
      </c>
      <c r="B1117">
        <v>2021</v>
      </c>
      <c r="C1117" s="10">
        <v>44412</v>
      </c>
      <c r="D1117" t="s">
        <v>191</v>
      </c>
      <c r="E1117" t="s">
        <v>1283</v>
      </c>
      <c r="F1117">
        <v>1</v>
      </c>
      <c r="G1117">
        <v>3</v>
      </c>
      <c r="H1117" t="s">
        <v>201</v>
      </c>
      <c r="I1117" t="s">
        <v>39</v>
      </c>
      <c r="K1117">
        <v>18</v>
      </c>
      <c r="L1117">
        <v>2</v>
      </c>
      <c r="M1117">
        <v>10.077999999999999</v>
      </c>
      <c r="N1117" s="35">
        <f t="shared" si="18"/>
        <v>71.442746576701737</v>
      </c>
    </row>
    <row r="1118" spans="1:14" x14ac:dyDescent="0.35">
      <c r="A1118" t="s">
        <v>1269</v>
      </c>
      <c r="B1118">
        <v>2021</v>
      </c>
      <c r="C1118" s="10">
        <v>44412</v>
      </c>
      <c r="D1118" t="s">
        <v>191</v>
      </c>
      <c r="E1118" t="s">
        <v>1283</v>
      </c>
      <c r="F1118">
        <v>1</v>
      </c>
      <c r="G1118">
        <v>3</v>
      </c>
      <c r="H1118" t="s">
        <v>242</v>
      </c>
      <c r="I1118" t="s">
        <v>102</v>
      </c>
      <c r="K1118">
        <v>23</v>
      </c>
      <c r="L1118">
        <v>3</v>
      </c>
      <c r="M1118">
        <v>10.201000000000001</v>
      </c>
      <c r="N1118" s="35">
        <f t="shared" si="18"/>
        <v>70.581315557298296</v>
      </c>
    </row>
    <row r="1119" spans="1:14" x14ac:dyDescent="0.35">
      <c r="A1119" t="s">
        <v>1269</v>
      </c>
      <c r="B1119">
        <v>2021</v>
      </c>
      <c r="C1119" s="10">
        <v>44412</v>
      </c>
      <c r="D1119" t="s">
        <v>191</v>
      </c>
      <c r="E1119" t="s">
        <v>1283</v>
      </c>
      <c r="F1119">
        <v>1</v>
      </c>
      <c r="G1119">
        <v>4</v>
      </c>
      <c r="H1119" t="s">
        <v>824</v>
      </c>
      <c r="I1119" t="s">
        <v>29</v>
      </c>
      <c r="K1119">
        <v>15</v>
      </c>
      <c r="L1119">
        <v>1</v>
      </c>
      <c r="M1119">
        <v>10.029999999999999</v>
      </c>
      <c r="N1119" s="35">
        <f t="shared" si="18"/>
        <v>71.784646061814556</v>
      </c>
    </row>
    <row r="1120" spans="1:14" x14ac:dyDescent="0.35">
      <c r="A1120" t="s">
        <v>1269</v>
      </c>
      <c r="B1120">
        <v>2021</v>
      </c>
      <c r="C1120" s="10">
        <v>44412</v>
      </c>
      <c r="D1120" t="s">
        <v>191</v>
      </c>
      <c r="E1120" t="s">
        <v>1283</v>
      </c>
      <c r="F1120">
        <v>1</v>
      </c>
      <c r="G1120">
        <v>4</v>
      </c>
      <c r="H1120" t="s">
        <v>96</v>
      </c>
      <c r="I1120" t="s">
        <v>27</v>
      </c>
      <c r="K1120">
        <v>21</v>
      </c>
      <c r="L1120">
        <v>2</v>
      </c>
      <c r="M1120">
        <v>10.061999999999999</v>
      </c>
      <c r="N1120" s="35">
        <f t="shared" si="18"/>
        <v>71.556350626118075</v>
      </c>
    </row>
    <row r="1121" spans="1:14" x14ac:dyDescent="0.35">
      <c r="A1121" t="s">
        <v>1269</v>
      </c>
      <c r="B1121">
        <v>2021</v>
      </c>
      <c r="C1121" s="10">
        <v>44412</v>
      </c>
      <c r="D1121" t="s">
        <v>191</v>
      </c>
      <c r="E1121" t="s">
        <v>1283</v>
      </c>
      <c r="F1121">
        <v>1</v>
      </c>
      <c r="G1121">
        <v>4</v>
      </c>
      <c r="H1121" t="s">
        <v>101</v>
      </c>
      <c r="I1121" t="s">
        <v>102</v>
      </c>
      <c r="K1121">
        <v>22</v>
      </c>
      <c r="L1121">
        <v>3</v>
      </c>
      <c r="M1121">
        <v>10.450999999999899</v>
      </c>
      <c r="N1121" s="35">
        <f t="shared" si="18"/>
        <v>68.892928906325423</v>
      </c>
    </row>
    <row r="1122" spans="1:14" x14ac:dyDescent="0.35">
      <c r="A1122" t="s">
        <v>1269</v>
      </c>
      <c r="B1122">
        <v>2021</v>
      </c>
      <c r="C1122" s="10">
        <v>44412</v>
      </c>
      <c r="D1122" t="s">
        <v>191</v>
      </c>
      <c r="E1122" t="s">
        <v>535</v>
      </c>
      <c r="F1122">
        <v>1</v>
      </c>
      <c r="G1122">
        <v>1</v>
      </c>
      <c r="H1122" t="s">
        <v>22</v>
      </c>
      <c r="I1122" t="s">
        <v>23</v>
      </c>
      <c r="K1122">
        <v>2</v>
      </c>
      <c r="L1122">
        <v>1</v>
      </c>
      <c r="M1122">
        <v>10.034000000000001</v>
      </c>
      <c r="N1122" s="35">
        <f t="shared" ref="N1122:N1185" si="19">IF(M1122="REL","REL",3.6*200/M1122)</f>
        <v>71.756029499701015</v>
      </c>
    </row>
    <row r="1123" spans="1:14" x14ac:dyDescent="0.35">
      <c r="A1123" t="s">
        <v>1269</v>
      </c>
      <c r="B1123">
        <v>2021</v>
      </c>
      <c r="C1123" s="10">
        <v>44412</v>
      </c>
      <c r="D1123" t="s">
        <v>191</v>
      </c>
      <c r="E1123" t="s">
        <v>535</v>
      </c>
      <c r="F1123">
        <v>1</v>
      </c>
      <c r="G1123">
        <v>1</v>
      </c>
      <c r="H1123" t="s">
        <v>824</v>
      </c>
      <c r="I1123" t="s">
        <v>29</v>
      </c>
      <c r="K1123">
        <v>15</v>
      </c>
      <c r="L1123">
        <v>2</v>
      </c>
      <c r="M1123">
        <v>10.145</v>
      </c>
      <c r="N1123" s="35">
        <f t="shared" si="19"/>
        <v>70.970921636274028</v>
      </c>
    </row>
    <row r="1124" spans="1:14" x14ac:dyDescent="0.35">
      <c r="A1124" t="s">
        <v>1269</v>
      </c>
      <c r="B1124">
        <v>2021</v>
      </c>
      <c r="C1124" s="10">
        <v>44412</v>
      </c>
      <c r="D1124" t="s">
        <v>191</v>
      </c>
      <c r="E1124" t="s">
        <v>535</v>
      </c>
      <c r="F1124">
        <v>1</v>
      </c>
      <c r="G1124">
        <v>2</v>
      </c>
      <c r="H1124" t="s">
        <v>92</v>
      </c>
      <c r="I1124" t="s">
        <v>23</v>
      </c>
      <c r="K1124">
        <v>1</v>
      </c>
      <c r="L1124">
        <v>1</v>
      </c>
      <c r="M1124">
        <v>9.766</v>
      </c>
      <c r="N1124" s="35">
        <f t="shared" si="19"/>
        <v>73.725168953512181</v>
      </c>
    </row>
    <row r="1125" spans="1:14" x14ac:dyDescent="0.35">
      <c r="A1125" t="s">
        <v>1269</v>
      </c>
      <c r="B1125">
        <v>2021</v>
      </c>
      <c r="C1125" s="10">
        <v>44412</v>
      </c>
      <c r="D1125" t="s">
        <v>191</v>
      </c>
      <c r="E1125" t="s">
        <v>535</v>
      </c>
      <c r="F1125">
        <v>1</v>
      </c>
      <c r="G1125">
        <v>2</v>
      </c>
      <c r="H1125" t="s">
        <v>755</v>
      </c>
      <c r="I1125" t="s">
        <v>109</v>
      </c>
      <c r="K1125">
        <v>13</v>
      </c>
      <c r="L1125">
        <v>2</v>
      </c>
      <c r="M1125">
        <v>10.025</v>
      </c>
      <c r="N1125" s="35">
        <f t="shared" si="19"/>
        <v>71.820448877805489</v>
      </c>
    </row>
    <row r="1126" spans="1:14" x14ac:dyDescent="0.35">
      <c r="A1126" t="s">
        <v>1269</v>
      </c>
      <c r="B1126">
        <v>2021</v>
      </c>
      <c r="C1126" s="10">
        <v>44412</v>
      </c>
      <c r="D1126" t="s">
        <v>191</v>
      </c>
      <c r="E1126" t="s">
        <v>535</v>
      </c>
      <c r="F1126">
        <v>1</v>
      </c>
      <c r="G1126">
        <v>3</v>
      </c>
      <c r="H1126" t="s">
        <v>112</v>
      </c>
      <c r="I1126" t="s">
        <v>113</v>
      </c>
      <c r="K1126">
        <v>3</v>
      </c>
      <c r="L1126">
        <v>1</v>
      </c>
      <c r="M1126">
        <v>9.8840000000000003</v>
      </c>
      <c r="N1126" s="35">
        <f t="shared" si="19"/>
        <v>72.845002023472276</v>
      </c>
    </row>
    <row r="1127" spans="1:14" x14ac:dyDescent="0.35">
      <c r="A1127" t="s">
        <v>1269</v>
      </c>
      <c r="B1127">
        <v>2021</v>
      </c>
      <c r="C1127" s="10">
        <v>44412</v>
      </c>
      <c r="D1127" t="s">
        <v>191</v>
      </c>
      <c r="E1127" t="s">
        <v>535</v>
      </c>
      <c r="F1127">
        <v>1</v>
      </c>
      <c r="G1127">
        <v>3</v>
      </c>
      <c r="H1127" t="s">
        <v>93</v>
      </c>
      <c r="I1127" t="s">
        <v>52</v>
      </c>
      <c r="K1127">
        <v>12</v>
      </c>
      <c r="L1127">
        <v>2</v>
      </c>
      <c r="M1127">
        <v>10.016</v>
      </c>
      <c r="N1127" s="35">
        <f t="shared" si="19"/>
        <v>71.884984025559106</v>
      </c>
    </row>
    <row r="1128" spans="1:14" x14ac:dyDescent="0.35">
      <c r="A1128" t="s">
        <v>1269</v>
      </c>
      <c r="B1128">
        <v>2021</v>
      </c>
      <c r="C1128" s="10">
        <v>44412</v>
      </c>
      <c r="D1128" t="s">
        <v>191</v>
      </c>
      <c r="E1128" t="s">
        <v>535</v>
      </c>
      <c r="F1128">
        <v>1</v>
      </c>
      <c r="G1128">
        <v>4</v>
      </c>
      <c r="H1128" t="s">
        <v>128</v>
      </c>
      <c r="I1128" t="s">
        <v>104</v>
      </c>
      <c r="K1128">
        <v>6</v>
      </c>
      <c r="L1128">
        <v>1</v>
      </c>
      <c r="M1128">
        <v>9.798</v>
      </c>
      <c r="N1128" s="35">
        <f t="shared" si="19"/>
        <v>73.484384568279239</v>
      </c>
    </row>
    <row r="1129" spans="1:14" x14ac:dyDescent="0.35">
      <c r="A1129" t="s">
        <v>1269</v>
      </c>
      <c r="B1129">
        <v>2021</v>
      </c>
      <c r="C1129" s="10">
        <v>44412</v>
      </c>
      <c r="D1129" t="s">
        <v>191</v>
      </c>
      <c r="E1129" t="s">
        <v>535</v>
      </c>
      <c r="F1129">
        <v>1</v>
      </c>
      <c r="G1129">
        <v>4</v>
      </c>
      <c r="H1129" t="s">
        <v>196</v>
      </c>
      <c r="I1129" t="s">
        <v>52</v>
      </c>
      <c r="K1129">
        <v>10</v>
      </c>
      <c r="L1129">
        <v>2</v>
      </c>
      <c r="M1129">
        <v>9.8239999999999998</v>
      </c>
      <c r="N1129" s="35">
        <f t="shared" si="19"/>
        <v>73.289902280130292</v>
      </c>
    </row>
    <row r="1130" spans="1:14" x14ac:dyDescent="0.35">
      <c r="A1130" t="s">
        <v>1269</v>
      </c>
      <c r="B1130">
        <v>2021</v>
      </c>
      <c r="C1130" s="10">
        <v>44412</v>
      </c>
      <c r="D1130" t="s">
        <v>191</v>
      </c>
      <c r="E1130" t="s">
        <v>535</v>
      </c>
      <c r="F1130">
        <v>1</v>
      </c>
      <c r="G1130">
        <v>5</v>
      </c>
      <c r="H1130" t="s">
        <v>197</v>
      </c>
      <c r="I1130" t="s">
        <v>1270</v>
      </c>
      <c r="K1130">
        <v>4</v>
      </c>
      <c r="L1130">
        <v>1</v>
      </c>
      <c r="M1130">
        <v>10.127000000000001</v>
      </c>
      <c r="N1130" s="35">
        <f t="shared" si="19"/>
        <v>71.097067245976092</v>
      </c>
    </row>
    <row r="1131" spans="1:14" x14ac:dyDescent="0.35">
      <c r="A1131" t="s">
        <v>1269</v>
      </c>
      <c r="B1131">
        <v>2021</v>
      </c>
      <c r="C1131" s="10">
        <v>44412</v>
      </c>
      <c r="D1131" t="s">
        <v>191</v>
      </c>
      <c r="E1131" t="s">
        <v>535</v>
      </c>
      <c r="F1131">
        <v>1</v>
      </c>
      <c r="G1131">
        <v>5</v>
      </c>
      <c r="H1131" t="s">
        <v>134</v>
      </c>
      <c r="I1131" t="s">
        <v>33</v>
      </c>
      <c r="K1131">
        <v>14</v>
      </c>
      <c r="L1131">
        <v>2</v>
      </c>
      <c r="M1131">
        <v>10.234</v>
      </c>
      <c r="N1131" s="35">
        <f t="shared" si="19"/>
        <v>70.353722884502645</v>
      </c>
    </row>
    <row r="1132" spans="1:14" x14ac:dyDescent="0.35">
      <c r="A1132" t="s">
        <v>1269</v>
      </c>
      <c r="B1132">
        <v>2021</v>
      </c>
      <c r="C1132" s="10">
        <v>44412</v>
      </c>
      <c r="D1132" t="s">
        <v>191</v>
      </c>
      <c r="E1132" t="s">
        <v>535</v>
      </c>
      <c r="F1132">
        <v>1</v>
      </c>
      <c r="G1132">
        <v>6</v>
      </c>
      <c r="H1132" t="s">
        <v>194</v>
      </c>
      <c r="I1132" t="s">
        <v>29</v>
      </c>
      <c r="K1132">
        <v>5</v>
      </c>
      <c r="L1132">
        <v>1</v>
      </c>
      <c r="M1132">
        <v>10.247</v>
      </c>
      <c r="N1132" s="35">
        <f t="shared" si="19"/>
        <v>70.264467649068024</v>
      </c>
    </row>
    <row r="1133" spans="1:14" x14ac:dyDescent="0.35">
      <c r="A1133" t="s">
        <v>1269</v>
      </c>
      <c r="B1133">
        <v>2021</v>
      </c>
      <c r="C1133" s="10">
        <v>44412</v>
      </c>
      <c r="D1133" t="s">
        <v>191</v>
      </c>
      <c r="E1133" t="s">
        <v>535</v>
      </c>
      <c r="F1133">
        <v>1</v>
      </c>
      <c r="G1133">
        <v>6</v>
      </c>
      <c r="H1133" t="s">
        <v>45</v>
      </c>
      <c r="I1133" t="s">
        <v>46</v>
      </c>
      <c r="K1133">
        <v>16</v>
      </c>
      <c r="L1133">
        <v>2</v>
      </c>
      <c r="M1133">
        <v>10.3959999999999</v>
      </c>
      <c r="N1133" s="35">
        <f t="shared" si="19"/>
        <v>69.257406694883315</v>
      </c>
    </row>
    <row r="1134" spans="1:14" x14ac:dyDescent="0.35">
      <c r="A1134" t="s">
        <v>1269</v>
      </c>
      <c r="B1134">
        <v>2021</v>
      </c>
      <c r="C1134" s="10">
        <v>44412</v>
      </c>
      <c r="D1134" t="s">
        <v>191</v>
      </c>
      <c r="E1134" t="s">
        <v>535</v>
      </c>
      <c r="F1134">
        <v>1</v>
      </c>
      <c r="G1134">
        <v>7</v>
      </c>
      <c r="H1134" t="s">
        <v>129</v>
      </c>
      <c r="I1134" t="s">
        <v>35</v>
      </c>
      <c r="K1134">
        <v>11</v>
      </c>
      <c r="L1134">
        <v>1</v>
      </c>
      <c r="M1134">
        <v>9.8450000000000006</v>
      </c>
      <c r="N1134" s="35">
        <f t="shared" si="19"/>
        <v>73.133570340274247</v>
      </c>
    </row>
    <row r="1135" spans="1:14" x14ac:dyDescent="0.35">
      <c r="A1135" t="s">
        <v>1269</v>
      </c>
      <c r="B1135">
        <v>2021</v>
      </c>
      <c r="C1135" s="10">
        <v>44412</v>
      </c>
      <c r="D1135" t="s">
        <v>191</v>
      </c>
      <c r="E1135" t="s">
        <v>535</v>
      </c>
      <c r="F1135">
        <v>1</v>
      </c>
      <c r="G1135">
        <v>7</v>
      </c>
      <c r="H1135" t="s">
        <v>754</v>
      </c>
      <c r="I1135" t="s">
        <v>27</v>
      </c>
      <c r="K1135">
        <v>7</v>
      </c>
      <c r="L1135">
        <v>2</v>
      </c>
      <c r="M1135">
        <v>9.8829999999999991</v>
      </c>
      <c r="N1135" s="35">
        <f t="shared" si="19"/>
        <v>72.852372761307308</v>
      </c>
    </row>
    <row r="1136" spans="1:14" x14ac:dyDescent="0.35">
      <c r="A1136" t="s">
        <v>1269</v>
      </c>
      <c r="B1136">
        <v>2021</v>
      </c>
      <c r="C1136" s="10">
        <v>44412</v>
      </c>
      <c r="D1136" t="s">
        <v>191</v>
      </c>
      <c r="E1136" t="s">
        <v>535</v>
      </c>
      <c r="F1136">
        <v>1</v>
      </c>
      <c r="G1136">
        <v>8</v>
      </c>
      <c r="H1136" t="s">
        <v>192</v>
      </c>
      <c r="I1136" t="s">
        <v>113</v>
      </c>
      <c r="K1136">
        <v>8</v>
      </c>
      <c r="L1136">
        <v>1</v>
      </c>
      <c r="M1136">
        <v>9.9160000000000004</v>
      </c>
      <c r="N1136" s="35">
        <f t="shared" si="19"/>
        <v>72.609923356192013</v>
      </c>
    </row>
    <row r="1137" spans="1:14" x14ac:dyDescent="0.35">
      <c r="A1137" t="s">
        <v>1269</v>
      </c>
      <c r="B1137">
        <v>2021</v>
      </c>
      <c r="C1137" s="10">
        <v>44412</v>
      </c>
      <c r="D1137" t="s">
        <v>191</v>
      </c>
      <c r="E1137" t="s">
        <v>535</v>
      </c>
      <c r="F1137">
        <v>1</v>
      </c>
      <c r="G1137">
        <v>8</v>
      </c>
      <c r="H1137" t="s">
        <v>195</v>
      </c>
      <c r="I1137" t="s">
        <v>31</v>
      </c>
      <c r="K1137">
        <v>9</v>
      </c>
      <c r="L1137">
        <v>2</v>
      </c>
      <c r="M1137">
        <v>9.9369999999999994</v>
      </c>
      <c r="N1137" s="35">
        <f t="shared" si="19"/>
        <v>72.456475797524405</v>
      </c>
    </row>
    <row r="1138" spans="1:14" x14ac:dyDescent="0.35">
      <c r="A1138" t="s">
        <v>1269</v>
      </c>
      <c r="B1138">
        <v>2021</v>
      </c>
      <c r="C1138" s="10">
        <v>44412</v>
      </c>
      <c r="D1138" t="s">
        <v>191</v>
      </c>
      <c r="E1138" t="s">
        <v>1284</v>
      </c>
      <c r="F1138">
        <v>1</v>
      </c>
      <c r="G1138">
        <v>1</v>
      </c>
      <c r="H1138" t="s">
        <v>195</v>
      </c>
      <c r="I1138" t="s">
        <v>31</v>
      </c>
      <c r="K1138">
        <v>9</v>
      </c>
      <c r="L1138">
        <v>1</v>
      </c>
      <c r="M1138">
        <v>10.323</v>
      </c>
      <c r="N1138" s="35">
        <f t="shared" si="19"/>
        <v>69.747166521360072</v>
      </c>
    </row>
    <row r="1139" spans="1:14" x14ac:dyDescent="0.35">
      <c r="A1139" t="s">
        <v>1269</v>
      </c>
      <c r="B1139">
        <v>2021</v>
      </c>
      <c r="C1139" s="10">
        <v>44412</v>
      </c>
      <c r="D1139" t="s">
        <v>191</v>
      </c>
      <c r="E1139" t="s">
        <v>1284</v>
      </c>
      <c r="F1139">
        <v>1</v>
      </c>
      <c r="G1139">
        <v>1</v>
      </c>
      <c r="H1139" t="s">
        <v>824</v>
      </c>
      <c r="I1139" t="s">
        <v>29</v>
      </c>
      <c r="K1139">
        <v>15</v>
      </c>
      <c r="L1139">
        <v>2</v>
      </c>
      <c r="M1139">
        <v>10.499000000000001</v>
      </c>
      <c r="N1139" s="35">
        <f t="shared" si="19"/>
        <v>68.577959805695784</v>
      </c>
    </row>
    <row r="1140" spans="1:14" x14ac:dyDescent="0.35">
      <c r="A1140" t="s">
        <v>1269</v>
      </c>
      <c r="B1140">
        <v>2021</v>
      </c>
      <c r="C1140" s="10">
        <v>44412</v>
      </c>
      <c r="D1140" t="s">
        <v>191</v>
      </c>
      <c r="E1140" t="s">
        <v>1284</v>
      </c>
      <c r="F1140">
        <v>1</v>
      </c>
      <c r="G1140">
        <v>2</v>
      </c>
      <c r="H1140" t="s">
        <v>754</v>
      </c>
      <c r="I1140" t="s">
        <v>27</v>
      </c>
      <c r="K1140">
        <v>7</v>
      </c>
      <c r="L1140">
        <v>1</v>
      </c>
      <c r="M1140">
        <v>9.9</v>
      </c>
      <c r="N1140" s="35">
        <f t="shared" si="19"/>
        <v>72.72727272727272</v>
      </c>
    </row>
    <row r="1141" spans="1:14" x14ac:dyDescent="0.35">
      <c r="A1141" t="s">
        <v>1269</v>
      </c>
      <c r="B1141">
        <v>2021</v>
      </c>
      <c r="C1141" s="10">
        <v>44412</v>
      </c>
      <c r="D1141" t="s">
        <v>191</v>
      </c>
      <c r="E1141" t="s">
        <v>1284</v>
      </c>
      <c r="F1141">
        <v>1</v>
      </c>
      <c r="G1141">
        <v>2</v>
      </c>
      <c r="H1141" t="s">
        <v>755</v>
      </c>
      <c r="I1141" t="s">
        <v>109</v>
      </c>
      <c r="K1141">
        <v>13</v>
      </c>
      <c r="L1141">
        <v>2</v>
      </c>
      <c r="M1141">
        <v>9.9849999999999994</v>
      </c>
      <c r="N1141" s="35">
        <f t="shared" si="19"/>
        <v>72.108162243365058</v>
      </c>
    </row>
    <row r="1142" spans="1:14" x14ac:dyDescent="0.35">
      <c r="A1142" t="s">
        <v>1269</v>
      </c>
      <c r="B1142">
        <v>2021</v>
      </c>
      <c r="C1142" s="10">
        <v>44412</v>
      </c>
      <c r="D1142" t="s">
        <v>191</v>
      </c>
      <c r="E1142" t="s">
        <v>1284</v>
      </c>
      <c r="F1142">
        <v>1</v>
      </c>
      <c r="G1142">
        <v>3</v>
      </c>
      <c r="H1142" t="s">
        <v>93</v>
      </c>
      <c r="I1142" t="s">
        <v>52</v>
      </c>
      <c r="K1142">
        <v>12</v>
      </c>
      <c r="L1142">
        <v>1</v>
      </c>
      <c r="M1142">
        <v>10.317</v>
      </c>
      <c r="N1142" s="35">
        <f t="shared" si="19"/>
        <v>69.787728990985755</v>
      </c>
    </row>
    <row r="1143" spans="1:14" x14ac:dyDescent="0.35">
      <c r="A1143" t="s">
        <v>1269</v>
      </c>
      <c r="B1143">
        <v>2021</v>
      </c>
      <c r="C1143" s="10">
        <v>44412</v>
      </c>
      <c r="D1143" t="s">
        <v>191</v>
      </c>
      <c r="E1143" t="s">
        <v>1284</v>
      </c>
      <c r="F1143">
        <v>1</v>
      </c>
      <c r="G1143">
        <v>3</v>
      </c>
      <c r="H1143" t="s">
        <v>45</v>
      </c>
      <c r="I1143" t="s">
        <v>46</v>
      </c>
      <c r="K1143">
        <v>16</v>
      </c>
      <c r="L1143">
        <v>2</v>
      </c>
      <c r="M1143">
        <v>10.577</v>
      </c>
      <c r="N1143" s="35">
        <f t="shared" si="19"/>
        <v>68.072232201947628</v>
      </c>
    </row>
    <row r="1144" spans="1:14" x14ac:dyDescent="0.35">
      <c r="A1144" t="s">
        <v>1269</v>
      </c>
      <c r="B1144">
        <v>2021</v>
      </c>
      <c r="C1144" s="10">
        <v>44412</v>
      </c>
      <c r="D1144" t="s">
        <v>191</v>
      </c>
      <c r="E1144" t="s">
        <v>1284</v>
      </c>
      <c r="F1144">
        <v>1</v>
      </c>
      <c r="G1144">
        <v>4</v>
      </c>
      <c r="H1144" t="s">
        <v>196</v>
      </c>
      <c r="I1144" t="s">
        <v>52</v>
      </c>
      <c r="K1144">
        <v>10</v>
      </c>
      <c r="L1144">
        <v>1</v>
      </c>
      <c r="M1144">
        <v>10.131</v>
      </c>
      <c r="N1144" s="35">
        <f t="shared" si="19"/>
        <v>71.068996150429371</v>
      </c>
    </row>
    <row r="1145" spans="1:14" x14ac:dyDescent="0.35">
      <c r="A1145" t="s">
        <v>1269</v>
      </c>
      <c r="B1145">
        <v>2021</v>
      </c>
      <c r="C1145" s="10">
        <v>44412</v>
      </c>
      <c r="D1145" t="s">
        <v>191</v>
      </c>
      <c r="E1145" t="s">
        <v>1284</v>
      </c>
      <c r="F1145">
        <v>1</v>
      </c>
      <c r="G1145">
        <v>4</v>
      </c>
      <c r="H1145" t="s">
        <v>134</v>
      </c>
      <c r="I1145" t="s">
        <v>33</v>
      </c>
      <c r="K1145">
        <v>14</v>
      </c>
      <c r="L1145">
        <v>2</v>
      </c>
      <c r="M1145">
        <v>10.234999999999999</v>
      </c>
      <c r="N1145" s="35">
        <f t="shared" si="19"/>
        <v>70.346849047386428</v>
      </c>
    </row>
    <row r="1146" spans="1:14" x14ac:dyDescent="0.35">
      <c r="A1146" t="s">
        <v>1269</v>
      </c>
      <c r="B1146">
        <v>2021</v>
      </c>
      <c r="C1146" s="10">
        <v>44412</v>
      </c>
      <c r="D1146" t="s">
        <v>191</v>
      </c>
      <c r="E1146" t="s">
        <v>538</v>
      </c>
      <c r="F1146">
        <v>1</v>
      </c>
      <c r="G1146">
        <v>1</v>
      </c>
      <c r="H1146" t="s">
        <v>22</v>
      </c>
      <c r="I1146" t="s">
        <v>23</v>
      </c>
      <c r="K1146">
        <v>2</v>
      </c>
      <c r="L1146">
        <v>1</v>
      </c>
      <c r="M1146">
        <v>9.8309999999999995</v>
      </c>
      <c r="N1146" s="35">
        <f t="shared" si="19"/>
        <v>73.237717424473601</v>
      </c>
    </row>
    <row r="1147" spans="1:14" x14ac:dyDescent="0.35">
      <c r="A1147" t="s">
        <v>1269</v>
      </c>
      <c r="B1147">
        <v>2021</v>
      </c>
      <c r="C1147" s="10">
        <v>44412</v>
      </c>
      <c r="D1147" t="s">
        <v>191</v>
      </c>
      <c r="E1147" t="s">
        <v>538</v>
      </c>
      <c r="F1147">
        <v>1</v>
      </c>
      <c r="G1147">
        <v>1</v>
      </c>
      <c r="H1147" t="s">
        <v>196</v>
      </c>
      <c r="I1147" t="s">
        <v>52</v>
      </c>
      <c r="K1147">
        <v>10</v>
      </c>
      <c r="L1147">
        <v>2</v>
      </c>
      <c r="M1147">
        <v>9.8709999999999898</v>
      </c>
      <c r="N1147" s="35">
        <f t="shared" si="19"/>
        <v>72.940938101509545</v>
      </c>
    </row>
    <row r="1148" spans="1:14" x14ac:dyDescent="0.35">
      <c r="A1148" t="s">
        <v>1269</v>
      </c>
      <c r="B1148">
        <v>2021</v>
      </c>
      <c r="C1148" s="10">
        <v>44412</v>
      </c>
      <c r="D1148" t="s">
        <v>191</v>
      </c>
      <c r="E1148" t="s">
        <v>538</v>
      </c>
      <c r="F1148">
        <v>1</v>
      </c>
      <c r="G1148">
        <v>2</v>
      </c>
      <c r="H1148" t="s">
        <v>92</v>
      </c>
      <c r="I1148" t="s">
        <v>23</v>
      </c>
      <c r="K1148">
        <v>1</v>
      </c>
      <c r="L1148">
        <v>1</v>
      </c>
      <c r="M1148">
        <v>9.6349999999999998</v>
      </c>
      <c r="N1148" s="35">
        <f t="shared" si="19"/>
        <v>74.727555786196163</v>
      </c>
    </row>
    <row r="1149" spans="1:14" x14ac:dyDescent="0.35">
      <c r="A1149" t="s">
        <v>1269</v>
      </c>
      <c r="B1149">
        <v>2021</v>
      </c>
      <c r="C1149" s="10">
        <v>44412</v>
      </c>
      <c r="D1149" t="s">
        <v>191</v>
      </c>
      <c r="E1149" t="s">
        <v>538</v>
      </c>
      <c r="F1149">
        <v>1</v>
      </c>
      <c r="G1149">
        <v>2</v>
      </c>
      <c r="H1149" t="s">
        <v>93</v>
      </c>
      <c r="I1149" t="s">
        <v>52</v>
      </c>
      <c r="K1149">
        <v>12</v>
      </c>
      <c r="L1149">
        <v>2</v>
      </c>
      <c r="M1149">
        <v>10.084</v>
      </c>
      <c r="N1149" s="35">
        <f t="shared" si="19"/>
        <v>71.400238000793337</v>
      </c>
    </row>
    <row r="1150" spans="1:14" x14ac:dyDescent="0.35">
      <c r="A1150" t="s">
        <v>1269</v>
      </c>
      <c r="B1150">
        <v>2021</v>
      </c>
      <c r="C1150" s="10">
        <v>44412</v>
      </c>
      <c r="D1150" t="s">
        <v>191</v>
      </c>
      <c r="E1150" t="s">
        <v>538</v>
      </c>
      <c r="F1150">
        <v>1</v>
      </c>
      <c r="G1150">
        <v>3</v>
      </c>
      <c r="H1150" t="s">
        <v>112</v>
      </c>
      <c r="I1150" t="s">
        <v>113</v>
      </c>
      <c r="K1150">
        <v>3</v>
      </c>
      <c r="L1150">
        <v>1</v>
      </c>
      <c r="M1150">
        <v>9.9629999999999992</v>
      </c>
      <c r="N1150" s="35">
        <f t="shared" si="19"/>
        <v>72.267389340560072</v>
      </c>
    </row>
    <row r="1151" spans="1:14" x14ac:dyDescent="0.35">
      <c r="A1151" t="s">
        <v>1269</v>
      </c>
      <c r="B1151">
        <v>2021</v>
      </c>
      <c r="C1151" s="10">
        <v>44412</v>
      </c>
      <c r="D1151" t="s">
        <v>191</v>
      </c>
      <c r="E1151" t="s">
        <v>538</v>
      </c>
      <c r="F1151">
        <v>1</v>
      </c>
      <c r="G1151">
        <v>3</v>
      </c>
      <c r="H1151" t="s">
        <v>754</v>
      </c>
      <c r="I1151" t="s">
        <v>27</v>
      </c>
      <c r="K1151">
        <v>7</v>
      </c>
      <c r="L1151">
        <v>2</v>
      </c>
      <c r="M1151">
        <v>10.133999999999901</v>
      </c>
      <c r="N1151" s="35">
        <f t="shared" si="19"/>
        <v>71.047957371226275</v>
      </c>
    </row>
    <row r="1152" spans="1:14" x14ac:dyDescent="0.35">
      <c r="A1152" t="s">
        <v>1269</v>
      </c>
      <c r="B1152">
        <v>2021</v>
      </c>
      <c r="C1152" s="10">
        <v>44412</v>
      </c>
      <c r="D1152" t="s">
        <v>191</v>
      </c>
      <c r="E1152" t="s">
        <v>538</v>
      </c>
      <c r="F1152">
        <v>1</v>
      </c>
      <c r="G1152">
        <v>4</v>
      </c>
      <c r="H1152" t="s">
        <v>128</v>
      </c>
      <c r="I1152" t="s">
        <v>104</v>
      </c>
      <c r="K1152">
        <v>6</v>
      </c>
      <c r="L1152">
        <v>1</v>
      </c>
      <c r="M1152">
        <v>10.090999999999999</v>
      </c>
      <c r="N1152" s="35">
        <f t="shared" si="19"/>
        <v>71.350708552175206</v>
      </c>
    </row>
    <row r="1153" spans="1:14" x14ac:dyDescent="0.35">
      <c r="A1153" t="s">
        <v>1269</v>
      </c>
      <c r="B1153">
        <v>2021</v>
      </c>
      <c r="C1153" s="10">
        <v>44412</v>
      </c>
      <c r="D1153" t="s">
        <v>191</v>
      </c>
      <c r="E1153" t="s">
        <v>538</v>
      </c>
      <c r="F1153">
        <v>1</v>
      </c>
      <c r="G1153">
        <v>4</v>
      </c>
      <c r="H1153" t="s">
        <v>195</v>
      </c>
      <c r="I1153" t="s">
        <v>31</v>
      </c>
      <c r="K1153">
        <v>9</v>
      </c>
      <c r="L1153">
        <v>2</v>
      </c>
      <c r="M1153">
        <v>10.548</v>
      </c>
      <c r="N1153" s="35">
        <f t="shared" si="19"/>
        <v>68.25938566552901</v>
      </c>
    </row>
    <row r="1154" spans="1:14" x14ac:dyDescent="0.35">
      <c r="A1154" t="s">
        <v>1269</v>
      </c>
      <c r="B1154">
        <v>2021</v>
      </c>
      <c r="C1154" s="10">
        <v>44412</v>
      </c>
      <c r="D1154" t="s">
        <v>191</v>
      </c>
      <c r="E1154" t="s">
        <v>538</v>
      </c>
      <c r="F1154">
        <v>1</v>
      </c>
      <c r="G1154">
        <v>5</v>
      </c>
      <c r="H1154" t="s">
        <v>197</v>
      </c>
      <c r="I1154" t="s">
        <v>1270</v>
      </c>
      <c r="K1154">
        <v>4</v>
      </c>
      <c r="L1154">
        <v>1</v>
      </c>
      <c r="M1154">
        <v>9.8279999999999994</v>
      </c>
      <c r="N1154" s="35">
        <f t="shared" si="19"/>
        <v>73.26007326007327</v>
      </c>
    </row>
    <row r="1155" spans="1:14" x14ac:dyDescent="0.35">
      <c r="A1155" t="s">
        <v>1269</v>
      </c>
      <c r="B1155">
        <v>2021</v>
      </c>
      <c r="C1155" s="10">
        <v>44412</v>
      </c>
      <c r="D1155" t="s">
        <v>191</v>
      </c>
      <c r="E1155" t="s">
        <v>538</v>
      </c>
      <c r="F1155">
        <v>1</v>
      </c>
      <c r="G1155">
        <v>5</v>
      </c>
      <c r="H1155" t="s">
        <v>192</v>
      </c>
      <c r="I1155" t="s">
        <v>113</v>
      </c>
      <c r="K1155">
        <v>8</v>
      </c>
      <c r="L1155">
        <v>2</v>
      </c>
      <c r="M1155">
        <v>9.9039999999999999</v>
      </c>
      <c r="N1155" s="35">
        <f t="shared" si="19"/>
        <v>72.697899838449118</v>
      </c>
    </row>
    <row r="1156" spans="1:14" x14ac:dyDescent="0.35">
      <c r="A1156" t="s">
        <v>1269</v>
      </c>
      <c r="B1156">
        <v>2021</v>
      </c>
      <c r="C1156" s="10">
        <v>44412</v>
      </c>
      <c r="D1156" t="s">
        <v>191</v>
      </c>
      <c r="E1156" t="s">
        <v>538</v>
      </c>
      <c r="F1156">
        <v>1</v>
      </c>
      <c r="G1156">
        <v>6</v>
      </c>
      <c r="H1156" t="s">
        <v>194</v>
      </c>
      <c r="I1156" t="s">
        <v>29</v>
      </c>
      <c r="K1156">
        <v>5</v>
      </c>
      <c r="L1156">
        <v>1</v>
      </c>
      <c r="M1156">
        <v>10.355</v>
      </c>
      <c r="N1156" s="35">
        <f t="shared" si="19"/>
        <v>69.531627233220661</v>
      </c>
    </row>
    <row r="1157" spans="1:14" x14ac:dyDescent="0.35">
      <c r="A1157" t="s">
        <v>1269</v>
      </c>
      <c r="B1157">
        <v>2021</v>
      </c>
      <c r="C1157" s="10">
        <v>44412</v>
      </c>
      <c r="D1157" t="s">
        <v>191</v>
      </c>
      <c r="E1157" t="s">
        <v>538</v>
      </c>
      <c r="F1157">
        <v>1</v>
      </c>
      <c r="G1157">
        <v>6</v>
      </c>
      <c r="H1157" t="s">
        <v>129</v>
      </c>
      <c r="I1157" t="s">
        <v>35</v>
      </c>
      <c r="K1157">
        <v>11</v>
      </c>
      <c r="L1157">
        <v>2</v>
      </c>
      <c r="M1157">
        <v>10.487</v>
      </c>
      <c r="N1157" s="35">
        <f t="shared" si="19"/>
        <v>68.656431772670928</v>
      </c>
    </row>
    <row r="1158" spans="1:14" x14ac:dyDescent="0.35">
      <c r="A1158" t="s">
        <v>1269</v>
      </c>
      <c r="B1158">
        <v>2021</v>
      </c>
      <c r="C1158" s="10">
        <v>44412</v>
      </c>
      <c r="D1158" t="s">
        <v>191</v>
      </c>
      <c r="E1158" t="s">
        <v>1285</v>
      </c>
      <c r="F1158">
        <v>1</v>
      </c>
      <c r="G1158">
        <v>1</v>
      </c>
      <c r="H1158" t="s">
        <v>192</v>
      </c>
      <c r="I1158" t="s">
        <v>113</v>
      </c>
      <c r="K1158">
        <v>8</v>
      </c>
      <c r="L1158">
        <v>1</v>
      </c>
      <c r="M1158">
        <v>10.066000000000001</v>
      </c>
      <c r="N1158" s="35">
        <f t="shared" si="19"/>
        <v>71.52791575601033</v>
      </c>
    </row>
    <row r="1159" spans="1:14" x14ac:dyDescent="0.35">
      <c r="A1159" t="s">
        <v>1269</v>
      </c>
      <c r="B1159">
        <v>2021</v>
      </c>
      <c r="C1159" s="10">
        <v>44412</v>
      </c>
      <c r="D1159" t="s">
        <v>191</v>
      </c>
      <c r="E1159" t="s">
        <v>1285</v>
      </c>
      <c r="F1159">
        <v>1</v>
      </c>
      <c r="G1159">
        <v>1</v>
      </c>
      <c r="H1159" t="s">
        <v>196</v>
      </c>
      <c r="I1159" t="s">
        <v>52</v>
      </c>
      <c r="K1159">
        <v>10</v>
      </c>
      <c r="L1159">
        <v>2</v>
      </c>
      <c r="M1159">
        <v>10.108000000000001</v>
      </c>
      <c r="N1159" s="35">
        <f t="shared" si="19"/>
        <v>71.230708349821924</v>
      </c>
    </row>
    <row r="1160" spans="1:14" x14ac:dyDescent="0.35">
      <c r="A1160" t="s">
        <v>1269</v>
      </c>
      <c r="B1160">
        <v>2021</v>
      </c>
      <c r="C1160" s="10">
        <v>44412</v>
      </c>
      <c r="D1160" t="s">
        <v>191</v>
      </c>
      <c r="E1160" t="s">
        <v>1285</v>
      </c>
      <c r="F1160">
        <v>1</v>
      </c>
      <c r="G1160">
        <v>1</v>
      </c>
      <c r="H1160" t="s">
        <v>195</v>
      </c>
      <c r="I1160" t="s">
        <v>31</v>
      </c>
      <c r="K1160">
        <v>9</v>
      </c>
      <c r="L1160">
        <v>3</v>
      </c>
      <c r="M1160">
        <v>10.391</v>
      </c>
      <c r="N1160" s="35">
        <f t="shared" si="19"/>
        <v>69.290732364546244</v>
      </c>
    </row>
    <row r="1161" spans="1:14" x14ac:dyDescent="0.35">
      <c r="A1161" t="s">
        <v>1269</v>
      </c>
      <c r="B1161">
        <v>2021</v>
      </c>
      <c r="C1161" s="10">
        <v>44412</v>
      </c>
      <c r="D1161" t="s">
        <v>191</v>
      </c>
      <c r="E1161" t="s">
        <v>1285</v>
      </c>
      <c r="F1161">
        <v>1</v>
      </c>
      <c r="G1161">
        <v>2</v>
      </c>
      <c r="H1161" t="s">
        <v>754</v>
      </c>
      <c r="I1161" t="s">
        <v>27</v>
      </c>
      <c r="K1161">
        <v>7</v>
      </c>
      <c r="L1161">
        <v>1</v>
      </c>
      <c r="M1161">
        <v>10.169</v>
      </c>
      <c r="N1161" s="35">
        <f t="shared" si="19"/>
        <v>70.803422165404655</v>
      </c>
    </row>
    <row r="1162" spans="1:14" x14ac:dyDescent="0.35">
      <c r="A1162" t="s">
        <v>1269</v>
      </c>
      <c r="B1162">
        <v>2021</v>
      </c>
      <c r="C1162" s="10">
        <v>44412</v>
      </c>
      <c r="D1162" t="s">
        <v>191</v>
      </c>
      <c r="E1162" t="s">
        <v>1285</v>
      </c>
      <c r="F1162">
        <v>1</v>
      </c>
      <c r="G1162">
        <v>2</v>
      </c>
      <c r="H1162" t="s">
        <v>129</v>
      </c>
      <c r="I1162" t="s">
        <v>35</v>
      </c>
      <c r="K1162">
        <v>11</v>
      </c>
      <c r="L1162">
        <v>2</v>
      </c>
      <c r="M1162">
        <v>10.27</v>
      </c>
      <c r="N1162" s="35">
        <f t="shared" si="19"/>
        <v>70.107108081791623</v>
      </c>
    </row>
    <row r="1163" spans="1:14" x14ac:dyDescent="0.35">
      <c r="A1163" t="s">
        <v>1269</v>
      </c>
      <c r="B1163">
        <v>2021</v>
      </c>
      <c r="C1163" s="10">
        <v>44412</v>
      </c>
      <c r="D1163" t="s">
        <v>191</v>
      </c>
      <c r="E1163" t="s">
        <v>1285</v>
      </c>
      <c r="F1163">
        <v>1</v>
      </c>
      <c r="G1163">
        <v>2</v>
      </c>
      <c r="H1163" t="s">
        <v>93</v>
      </c>
      <c r="I1163" t="s">
        <v>52</v>
      </c>
      <c r="K1163">
        <v>12</v>
      </c>
      <c r="L1163">
        <v>3</v>
      </c>
      <c r="M1163">
        <v>10.302</v>
      </c>
      <c r="N1163" s="35">
        <f t="shared" si="19"/>
        <v>69.889341875364011</v>
      </c>
    </row>
    <row r="1164" spans="1:14" x14ac:dyDescent="0.35">
      <c r="A1164" t="s">
        <v>1269</v>
      </c>
      <c r="B1164">
        <v>2021</v>
      </c>
      <c r="C1164" s="10">
        <v>44412</v>
      </c>
      <c r="D1164" t="s">
        <v>191</v>
      </c>
      <c r="E1164" t="s">
        <v>539</v>
      </c>
      <c r="F1164">
        <v>1</v>
      </c>
      <c r="G1164">
        <v>1</v>
      </c>
      <c r="H1164" t="s">
        <v>22</v>
      </c>
      <c r="I1164" t="s">
        <v>23</v>
      </c>
      <c r="K1164">
        <v>2</v>
      </c>
      <c r="L1164">
        <v>1</v>
      </c>
      <c r="M1164">
        <v>10.204000000000001</v>
      </c>
      <c r="N1164" s="35">
        <f t="shared" si="19"/>
        <v>70.560564484515865</v>
      </c>
    </row>
    <row r="1165" spans="1:14" x14ac:dyDescent="0.35">
      <c r="A1165" t="s">
        <v>1269</v>
      </c>
      <c r="B1165">
        <v>2021</v>
      </c>
      <c r="C1165" s="10">
        <v>44412</v>
      </c>
      <c r="D1165" t="s">
        <v>191</v>
      </c>
      <c r="E1165" t="s">
        <v>539</v>
      </c>
      <c r="F1165">
        <v>1</v>
      </c>
      <c r="G1165">
        <v>1</v>
      </c>
      <c r="H1165" t="s">
        <v>754</v>
      </c>
      <c r="I1165" t="s">
        <v>27</v>
      </c>
      <c r="K1165">
        <v>7</v>
      </c>
      <c r="L1165">
        <v>2</v>
      </c>
      <c r="M1165">
        <v>12.644</v>
      </c>
      <c r="N1165" s="35">
        <f t="shared" si="19"/>
        <v>56.944005061689339</v>
      </c>
    </row>
    <row r="1166" spans="1:14" x14ac:dyDescent="0.35">
      <c r="A1166" t="s">
        <v>1269</v>
      </c>
      <c r="B1166">
        <v>2021</v>
      </c>
      <c r="C1166" s="10">
        <v>44412</v>
      </c>
      <c r="D1166" t="s">
        <v>191</v>
      </c>
      <c r="E1166" t="s">
        <v>539</v>
      </c>
      <c r="F1166">
        <v>1</v>
      </c>
      <c r="G1166">
        <v>2</v>
      </c>
      <c r="H1166" t="s">
        <v>92</v>
      </c>
      <c r="I1166" t="s">
        <v>23</v>
      </c>
      <c r="K1166">
        <v>1</v>
      </c>
      <c r="L1166">
        <v>1</v>
      </c>
      <c r="M1166">
        <v>10.243</v>
      </c>
      <c r="N1166" s="35">
        <f t="shared" si="19"/>
        <v>70.291906667968362</v>
      </c>
    </row>
    <row r="1167" spans="1:14" x14ac:dyDescent="0.35">
      <c r="A1167" t="s">
        <v>1269</v>
      </c>
      <c r="B1167">
        <v>2021</v>
      </c>
      <c r="C1167" s="10">
        <v>44412</v>
      </c>
      <c r="D1167" t="s">
        <v>191</v>
      </c>
      <c r="E1167" t="s">
        <v>539</v>
      </c>
      <c r="F1167">
        <v>1</v>
      </c>
      <c r="G1167">
        <v>2</v>
      </c>
      <c r="H1167" t="s">
        <v>192</v>
      </c>
      <c r="I1167" t="s">
        <v>113</v>
      </c>
      <c r="K1167">
        <v>8</v>
      </c>
      <c r="L1167">
        <v>2</v>
      </c>
      <c r="M1167">
        <v>10.29</v>
      </c>
      <c r="N1167" s="35">
        <f t="shared" si="19"/>
        <v>69.970845481049565</v>
      </c>
    </row>
    <row r="1168" spans="1:14" x14ac:dyDescent="0.35">
      <c r="A1168" t="s">
        <v>1269</v>
      </c>
      <c r="B1168">
        <v>2021</v>
      </c>
      <c r="C1168" s="10">
        <v>44412</v>
      </c>
      <c r="D1168" t="s">
        <v>191</v>
      </c>
      <c r="E1168" t="s">
        <v>539</v>
      </c>
      <c r="F1168">
        <v>1</v>
      </c>
      <c r="G1168">
        <v>3</v>
      </c>
      <c r="H1168" t="s">
        <v>112</v>
      </c>
      <c r="I1168" t="s">
        <v>113</v>
      </c>
      <c r="K1168">
        <v>3</v>
      </c>
      <c r="L1168">
        <v>1</v>
      </c>
      <c r="M1168">
        <v>9.68</v>
      </c>
      <c r="N1168" s="35">
        <f t="shared" si="19"/>
        <v>74.380165289256198</v>
      </c>
    </row>
    <row r="1169" spans="1:14" x14ac:dyDescent="0.35">
      <c r="A1169" t="s">
        <v>1269</v>
      </c>
      <c r="B1169">
        <v>2021</v>
      </c>
      <c r="C1169" s="10">
        <v>44412</v>
      </c>
      <c r="D1169" t="s">
        <v>191</v>
      </c>
      <c r="E1169" t="s">
        <v>539</v>
      </c>
      <c r="F1169">
        <v>1</v>
      </c>
      <c r="G1169">
        <v>3</v>
      </c>
      <c r="H1169" t="s">
        <v>194</v>
      </c>
      <c r="I1169" t="s">
        <v>29</v>
      </c>
      <c r="K1169">
        <v>5</v>
      </c>
      <c r="L1169">
        <v>2</v>
      </c>
      <c r="M1169">
        <v>12.186999999999999</v>
      </c>
      <c r="N1169" s="35">
        <f t="shared" si="19"/>
        <v>59.079346844998774</v>
      </c>
    </row>
    <row r="1170" spans="1:14" x14ac:dyDescent="0.35">
      <c r="A1170" t="s">
        <v>1269</v>
      </c>
      <c r="B1170">
        <v>2021</v>
      </c>
      <c r="C1170" s="10">
        <v>44412</v>
      </c>
      <c r="D1170" t="s">
        <v>191</v>
      </c>
      <c r="E1170" t="s">
        <v>539</v>
      </c>
      <c r="F1170">
        <v>1</v>
      </c>
      <c r="G1170">
        <v>4</v>
      </c>
      <c r="H1170" t="s">
        <v>197</v>
      </c>
      <c r="I1170" t="s">
        <v>1270</v>
      </c>
      <c r="K1170">
        <v>4</v>
      </c>
      <c r="L1170">
        <v>2</v>
      </c>
      <c r="M1170">
        <v>9.9429999999999996</v>
      </c>
      <c r="N1170" s="35">
        <f t="shared" si="19"/>
        <v>72.412752690334912</v>
      </c>
    </row>
    <row r="1171" spans="1:14" x14ac:dyDescent="0.35">
      <c r="A1171" t="s">
        <v>1269</v>
      </c>
      <c r="B1171">
        <v>2021</v>
      </c>
      <c r="C1171" s="10">
        <v>44412</v>
      </c>
      <c r="D1171" t="s">
        <v>191</v>
      </c>
      <c r="E1171" t="s">
        <v>539</v>
      </c>
      <c r="F1171">
        <v>1</v>
      </c>
      <c r="G1171">
        <v>4</v>
      </c>
      <c r="H1171" t="s">
        <v>128</v>
      </c>
      <c r="I1171" t="s">
        <v>104</v>
      </c>
      <c r="K1171">
        <v>6</v>
      </c>
      <c r="L1171">
        <v>1</v>
      </c>
      <c r="M1171">
        <v>9.6479999999999997</v>
      </c>
      <c r="N1171" s="35">
        <f t="shared" si="19"/>
        <v>74.626865671641795</v>
      </c>
    </row>
    <row r="1172" spans="1:14" x14ac:dyDescent="0.35">
      <c r="A1172" t="s">
        <v>1269</v>
      </c>
      <c r="B1172">
        <v>2021</v>
      </c>
      <c r="C1172" s="10">
        <v>44412</v>
      </c>
      <c r="D1172" t="s">
        <v>191</v>
      </c>
      <c r="E1172" t="s">
        <v>539</v>
      </c>
      <c r="F1172">
        <v>2</v>
      </c>
      <c r="G1172">
        <v>1</v>
      </c>
      <c r="H1172" t="s">
        <v>22</v>
      </c>
      <c r="I1172" t="s">
        <v>23</v>
      </c>
      <c r="K1172">
        <v>2</v>
      </c>
      <c r="L1172">
        <v>1</v>
      </c>
      <c r="M1172">
        <v>9.9019999999999992</v>
      </c>
      <c r="N1172" s="35">
        <f t="shared" si="19"/>
        <v>72.712583316501721</v>
      </c>
    </row>
    <row r="1173" spans="1:14" x14ac:dyDescent="0.35">
      <c r="A1173" t="s">
        <v>1269</v>
      </c>
      <c r="B1173">
        <v>2021</v>
      </c>
      <c r="C1173" s="10">
        <v>44412</v>
      </c>
      <c r="D1173" t="s">
        <v>191</v>
      </c>
      <c r="E1173" t="s">
        <v>539</v>
      </c>
      <c r="F1173">
        <v>2</v>
      </c>
      <c r="G1173">
        <v>1</v>
      </c>
      <c r="H1173" t="s">
        <v>754</v>
      </c>
      <c r="I1173" t="s">
        <v>27</v>
      </c>
      <c r="K1173">
        <v>7</v>
      </c>
      <c r="L1173">
        <v>2</v>
      </c>
      <c r="M1173">
        <v>9.9609999999999896</v>
      </c>
      <c r="N1173" s="35">
        <f t="shared" si="19"/>
        <v>72.281899407690062</v>
      </c>
    </row>
    <row r="1174" spans="1:14" x14ac:dyDescent="0.35">
      <c r="A1174" t="s">
        <v>1269</v>
      </c>
      <c r="B1174">
        <v>2021</v>
      </c>
      <c r="C1174" s="10">
        <v>44412</v>
      </c>
      <c r="D1174" t="s">
        <v>191</v>
      </c>
      <c r="E1174" t="s">
        <v>539</v>
      </c>
      <c r="F1174">
        <v>2</v>
      </c>
      <c r="G1174">
        <v>2</v>
      </c>
      <c r="H1174" t="s">
        <v>92</v>
      </c>
      <c r="I1174" t="s">
        <v>23</v>
      </c>
      <c r="K1174">
        <v>1</v>
      </c>
      <c r="L1174">
        <v>1</v>
      </c>
      <c r="M1174">
        <v>10.551</v>
      </c>
      <c r="N1174" s="35">
        <f t="shared" si="19"/>
        <v>68.239977253340911</v>
      </c>
    </row>
    <row r="1175" spans="1:14" x14ac:dyDescent="0.35">
      <c r="A1175" t="s">
        <v>1269</v>
      </c>
      <c r="B1175">
        <v>2021</v>
      </c>
      <c r="C1175" s="10">
        <v>44412</v>
      </c>
      <c r="D1175" t="s">
        <v>191</v>
      </c>
      <c r="E1175" t="s">
        <v>539</v>
      </c>
      <c r="F1175">
        <v>2</v>
      </c>
      <c r="G1175">
        <v>2</v>
      </c>
      <c r="H1175" t="s">
        <v>192</v>
      </c>
      <c r="I1175" t="s">
        <v>113</v>
      </c>
      <c r="K1175">
        <v>8</v>
      </c>
      <c r="L1175">
        <v>2</v>
      </c>
      <c r="M1175">
        <v>11.493</v>
      </c>
      <c r="N1175" s="35">
        <f t="shared" si="19"/>
        <v>62.646828504306967</v>
      </c>
    </row>
    <row r="1176" spans="1:14" x14ac:dyDescent="0.35">
      <c r="A1176" t="s">
        <v>1269</v>
      </c>
      <c r="B1176">
        <v>2021</v>
      </c>
      <c r="C1176" s="10">
        <v>44412</v>
      </c>
      <c r="D1176" t="s">
        <v>191</v>
      </c>
      <c r="E1176" t="s">
        <v>539</v>
      </c>
      <c r="F1176">
        <v>2</v>
      </c>
      <c r="G1176">
        <v>3</v>
      </c>
      <c r="H1176" t="s">
        <v>112</v>
      </c>
      <c r="I1176" t="s">
        <v>113</v>
      </c>
      <c r="K1176">
        <v>3</v>
      </c>
      <c r="L1176">
        <v>1</v>
      </c>
      <c r="M1176">
        <v>9.7949999999999999</v>
      </c>
      <c r="N1176" s="35">
        <f t="shared" si="19"/>
        <v>73.506891271056659</v>
      </c>
    </row>
    <row r="1177" spans="1:14" x14ac:dyDescent="0.35">
      <c r="A1177" t="s">
        <v>1269</v>
      </c>
      <c r="B1177">
        <v>2021</v>
      </c>
      <c r="C1177" s="10">
        <v>44412</v>
      </c>
      <c r="D1177" t="s">
        <v>191</v>
      </c>
      <c r="E1177" t="s">
        <v>539</v>
      </c>
      <c r="F1177">
        <v>2</v>
      </c>
      <c r="G1177">
        <v>3</v>
      </c>
      <c r="H1177" t="s">
        <v>194</v>
      </c>
      <c r="I1177" t="s">
        <v>29</v>
      </c>
      <c r="K1177">
        <v>5</v>
      </c>
      <c r="L1177">
        <v>2</v>
      </c>
      <c r="M1177">
        <v>10.191000000000001</v>
      </c>
      <c r="N1177" s="35">
        <f t="shared" si="19"/>
        <v>70.650574035914033</v>
      </c>
    </row>
    <row r="1178" spans="1:14" x14ac:dyDescent="0.35">
      <c r="A1178" t="s">
        <v>1269</v>
      </c>
      <c r="B1178">
        <v>2021</v>
      </c>
      <c r="C1178" s="10">
        <v>44412</v>
      </c>
      <c r="D1178" t="s">
        <v>191</v>
      </c>
      <c r="E1178" t="s">
        <v>539</v>
      </c>
      <c r="F1178">
        <v>2</v>
      </c>
      <c r="G1178">
        <v>4</v>
      </c>
      <c r="H1178" t="s">
        <v>197</v>
      </c>
      <c r="I1178" t="s">
        <v>1270</v>
      </c>
      <c r="K1178">
        <v>4</v>
      </c>
      <c r="L1178">
        <v>1</v>
      </c>
      <c r="M1178">
        <v>9.8239999999999998</v>
      </c>
      <c r="N1178" s="35">
        <f t="shared" si="19"/>
        <v>73.289902280130292</v>
      </c>
    </row>
    <row r="1179" spans="1:14" x14ac:dyDescent="0.35">
      <c r="A1179" t="s">
        <v>1269</v>
      </c>
      <c r="B1179">
        <v>2021</v>
      </c>
      <c r="C1179" s="10">
        <v>44412</v>
      </c>
      <c r="D1179" t="s">
        <v>191</v>
      </c>
      <c r="E1179" t="s">
        <v>539</v>
      </c>
      <c r="F1179">
        <v>2</v>
      </c>
      <c r="G1179">
        <v>4</v>
      </c>
      <c r="H1179" t="s">
        <v>128</v>
      </c>
      <c r="I1179" t="s">
        <v>104</v>
      </c>
      <c r="K1179">
        <v>6</v>
      </c>
      <c r="L1179">
        <v>2</v>
      </c>
      <c r="M1179" t="s">
        <v>536</v>
      </c>
      <c r="N1179" s="35" t="str">
        <f t="shared" si="19"/>
        <v>REL</v>
      </c>
    </row>
    <row r="1180" spans="1:14" x14ac:dyDescent="0.35">
      <c r="A1180" t="s">
        <v>1269</v>
      </c>
      <c r="B1180">
        <v>2021</v>
      </c>
      <c r="C1180" s="10">
        <v>44412</v>
      </c>
      <c r="D1180" t="s">
        <v>191</v>
      </c>
      <c r="E1180" t="s">
        <v>539</v>
      </c>
      <c r="F1180">
        <v>3</v>
      </c>
      <c r="G1180">
        <v>4</v>
      </c>
      <c r="H1180" t="s">
        <v>197</v>
      </c>
      <c r="I1180" t="s">
        <v>1270</v>
      </c>
      <c r="K1180">
        <v>4</v>
      </c>
      <c r="L1180">
        <v>1</v>
      </c>
      <c r="M1180">
        <v>10.381</v>
      </c>
      <c r="N1180" s="35">
        <f t="shared" si="19"/>
        <v>69.357480011559574</v>
      </c>
    </row>
    <row r="1181" spans="1:14" x14ac:dyDescent="0.35">
      <c r="A1181" t="s">
        <v>1269</v>
      </c>
      <c r="B1181">
        <v>2021</v>
      </c>
      <c r="C1181" s="10">
        <v>44412</v>
      </c>
      <c r="D1181" t="s">
        <v>191</v>
      </c>
      <c r="E1181" t="s">
        <v>539</v>
      </c>
      <c r="F1181">
        <v>3</v>
      </c>
      <c r="G1181">
        <v>4</v>
      </c>
      <c r="H1181" t="s">
        <v>128</v>
      </c>
      <c r="I1181" t="s">
        <v>104</v>
      </c>
      <c r="K1181">
        <v>6</v>
      </c>
      <c r="L1181">
        <v>2</v>
      </c>
      <c r="M1181">
        <v>14.763999999999999</v>
      </c>
      <c r="N1181" s="35">
        <f t="shared" si="19"/>
        <v>48.767271742075323</v>
      </c>
    </row>
    <row r="1182" spans="1:14" x14ac:dyDescent="0.35">
      <c r="A1182" t="s">
        <v>1269</v>
      </c>
      <c r="B1182">
        <v>2021</v>
      </c>
      <c r="C1182" s="10">
        <v>44412</v>
      </c>
      <c r="D1182" t="s">
        <v>191</v>
      </c>
      <c r="E1182" t="s">
        <v>1286</v>
      </c>
      <c r="F1182">
        <v>1</v>
      </c>
      <c r="G1182">
        <v>1</v>
      </c>
      <c r="H1182" t="s">
        <v>194</v>
      </c>
      <c r="I1182" t="s">
        <v>29</v>
      </c>
      <c r="K1182">
        <v>5</v>
      </c>
      <c r="L1182">
        <v>1</v>
      </c>
      <c r="M1182">
        <v>9.8789999999999996</v>
      </c>
      <c r="N1182" s="35">
        <f t="shared" si="19"/>
        <v>72.881870634679629</v>
      </c>
    </row>
    <row r="1183" spans="1:14" x14ac:dyDescent="0.35">
      <c r="A1183" t="s">
        <v>1269</v>
      </c>
      <c r="B1183">
        <v>2021</v>
      </c>
      <c r="C1183" s="10">
        <v>44412</v>
      </c>
      <c r="D1183" t="s">
        <v>191</v>
      </c>
      <c r="E1183" t="s">
        <v>1286</v>
      </c>
      <c r="F1183">
        <v>1</v>
      </c>
      <c r="G1183">
        <v>1</v>
      </c>
      <c r="H1183" t="s">
        <v>128</v>
      </c>
      <c r="I1183" t="s">
        <v>104</v>
      </c>
      <c r="K1183">
        <v>6</v>
      </c>
      <c r="L1183">
        <v>2</v>
      </c>
      <c r="M1183">
        <v>10.030999999999899</v>
      </c>
      <c r="N1183" s="35">
        <f t="shared" si="19"/>
        <v>71.777489781677517</v>
      </c>
    </row>
    <row r="1184" spans="1:14" x14ac:dyDescent="0.35">
      <c r="A1184" t="s">
        <v>1269</v>
      </c>
      <c r="B1184">
        <v>2021</v>
      </c>
      <c r="C1184" s="10">
        <v>44412</v>
      </c>
      <c r="D1184" t="s">
        <v>191</v>
      </c>
      <c r="E1184" t="s">
        <v>1286</v>
      </c>
      <c r="F1184">
        <v>1</v>
      </c>
      <c r="G1184">
        <v>1</v>
      </c>
      <c r="H1184" t="s">
        <v>754</v>
      </c>
      <c r="I1184" t="s">
        <v>27</v>
      </c>
      <c r="K1184">
        <v>7</v>
      </c>
      <c r="L1184">
        <v>3</v>
      </c>
      <c r="M1184">
        <v>10.674999999999899</v>
      </c>
      <c r="N1184" s="35">
        <f t="shared" si="19"/>
        <v>67.447306791569716</v>
      </c>
    </row>
    <row r="1185" spans="1:14" x14ac:dyDescent="0.35">
      <c r="A1185" t="s">
        <v>1269</v>
      </c>
      <c r="B1185">
        <v>2021</v>
      </c>
      <c r="C1185" s="10">
        <v>44412</v>
      </c>
      <c r="D1185" t="s">
        <v>191</v>
      </c>
      <c r="E1185" t="s">
        <v>1286</v>
      </c>
      <c r="F1185">
        <v>1</v>
      </c>
      <c r="G1185">
        <v>1</v>
      </c>
      <c r="H1185" t="s">
        <v>192</v>
      </c>
      <c r="I1185" t="s">
        <v>113</v>
      </c>
      <c r="K1185">
        <v>8</v>
      </c>
      <c r="L1185">
        <v>4</v>
      </c>
      <c r="M1185">
        <v>11.553999999999901</v>
      </c>
      <c r="N1185" s="35">
        <f t="shared" si="19"/>
        <v>62.316081010905847</v>
      </c>
    </row>
    <row r="1186" spans="1:14" x14ac:dyDescent="0.35">
      <c r="A1186" t="s">
        <v>1269</v>
      </c>
      <c r="B1186">
        <v>2021</v>
      </c>
      <c r="C1186" s="10">
        <v>44412</v>
      </c>
      <c r="D1186" t="s">
        <v>191</v>
      </c>
      <c r="E1186" t="s">
        <v>540</v>
      </c>
      <c r="F1186">
        <v>1</v>
      </c>
      <c r="G1186">
        <v>1</v>
      </c>
      <c r="H1186" t="s">
        <v>22</v>
      </c>
      <c r="I1186" t="s">
        <v>23</v>
      </c>
      <c r="K1186">
        <v>2</v>
      </c>
      <c r="L1186">
        <v>1</v>
      </c>
      <c r="M1186">
        <v>9.6920000000000002</v>
      </c>
      <c r="N1186" s="35">
        <f t="shared" ref="N1186:N1249" si="20">IF(M1186="REL","REL",3.6*200/M1186)</f>
        <v>74.288072637226577</v>
      </c>
    </row>
    <row r="1187" spans="1:14" x14ac:dyDescent="0.35">
      <c r="A1187" t="s">
        <v>1269</v>
      </c>
      <c r="B1187">
        <v>2021</v>
      </c>
      <c r="C1187" s="10">
        <v>44412</v>
      </c>
      <c r="D1187" t="s">
        <v>191</v>
      </c>
      <c r="E1187" t="s">
        <v>540</v>
      </c>
      <c r="F1187">
        <v>1</v>
      </c>
      <c r="G1187">
        <v>1</v>
      </c>
      <c r="H1187" t="s">
        <v>197</v>
      </c>
      <c r="I1187" t="s">
        <v>1270</v>
      </c>
      <c r="K1187">
        <v>4</v>
      </c>
      <c r="L1187">
        <v>2</v>
      </c>
      <c r="M1187">
        <v>9.7989999999999995</v>
      </c>
      <c r="N1187" s="35">
        <f t="shared" si="20"/>
        <v>73.476885396469029</v>
      </c>
    </row>
    <row r="1188" spans="1:14" x14ac:dyDescent="0.35">
      <c r="A1188" t="s">
        <v>1269</v>
      </c>
      <c r="B1188">
        <v>2021</v>
      </c>
      <c r="C1188" s="10">
        <v>44412</v>
      </c>
      <c r="D1188" t="s">
        <v>191</v>
      </c>
      <c r="E1188" t="s">
        <v>540</v>
      </c>
      <c r="F1188">
        <v>1</v>
      </c>
      <c r="G1188">
        <v>2</v>
      </c>
      <c r="H1188" t="s">
        <v>92</v>
      </c>
      <c r="I1188" t="s">
        <v>23</v>
      </c>
      <c r="K1188">
        <v>1</v>
      </c>
      <c r="L1188">
        <v>1</v>
      </c>
      <c r="M1188">
        <v>9.7469999999999999</v>
      </c>
      <c r="N1188" s="35">
        <f t="shared" si="20"/>
        <v>73.868882733148666</v>
      </c>
    </row>
    <row r="1189" spans="1:14" x14ac:dyDescent="0.35">
      <c r="A1189" t="s">
        <v>1269</v>
      </c>
      <c r="B1189">
        <v>2021</v>
      </c>
      <c r="C1189" s="10">
        <v>44412</v>
      </c>
      <c r="D1189" t="s">
        <v>191</v>
      </c>
      <c r="E1189" t="s">
        <v>540</v>
      </c>
      <c r="F1189">
        <v>1</v>
      </c>
      <c r="G1189">
        <v>2</v>
      </c>
      <c r="H1189" t="s">
        <v>112</v>
      </c>
      <c r="I1189" t="s">
        <v>113</v>
      </c>
      <c r="K1189">
        <v>3</v>
      </c>
      <c r="L1189">
        <v>2</v>
      </c>
      <c r="M1189">
        <v>9.8140000000000001</v>
      </c>
      <c r="N1189" s="35">
        <f t="shared" si="20"/>
        <v>73.364581210515595</v>
      </c>
    </row>
    <row r="1190" spans="1:14" x14ac:dyDescent="0.35">
      <c r="A1190" t="s">
        <v>1269</v>
      </c>
      <c r="B1190">
        <v>2021</v>
      </c>
      <c r="C1190" s="10">
        <v>44412</v>
      </c>
      <c r="D1190" t="s">
        <v>191</v>
      </c>
      <c r="E1190" t="s">
        <v>540</v>
      </c>
      <c r="F1190">
        <v>2</v>
      </c>
      <c r="G1190">
        <v>1</v>
      </c>
      <c r="H1190" t="s">
        <v>22</v>
      </c>
      <c r="I1190" t="s">
        <v>23</v>
      </c>
      <c r="K1190">
        <v>2</v>
      </c>
      <c r="L1190">
        <v>1</v>
      </c>
      <c r="M1190">
        <v>9.7859999999999996</v>
      </c>
      <c r="N1190" s="35">
        <f t="shared" si="20"/>
        <v>73.574494175352541</v>
      </c>
    </row>
    <row r="1191" spans="1:14" x14ac:dyDescent="0.35">
      <c r="A1191" t="s">
        <v>1269</v>
      </c>
      <c r="B1191">
        <v>2021</v>
      </c>
      <c r="C1191" s="10">
        <v>44412</v>
      </c>
      <c r="D1191" t="s">
        <v>191</v>
      </c>
      <c r="E1191" t="s">
        <v>540</v>
      </c>
      <c r="F1191">
        <v>2</v>
      </c>
      <c r="G1191">
        <v>1</v>
      </c>
      <c r="H1191" t="s">
        <v>197</v>
      </c>
      <c r="I1191" t="s">
        <v>1270</v>
      </c>
      <c r="K1191">
        <v>4</v>
      </c>
      <c r="L1191">
        <v>2</v>
      </c>
      <c r="M1191">
        <v>9.7959999999999994</v>
      </c>
      <c r="N1191" s="35">
        <f t="shared" si="20"/>
        <v>73.499387505104124</v>
      </c>
    </row>
    <row r="1192" spans="1:14" x14ac:dyDescent="0.35">
      <c r="A1192" t="s">
        <v>1269</v>
      </c>
      <c r="B1192">
        <v>2021</v>
      </c>
      <c r="C1192" s="10">
        <v>44412</v>
      </c>
      <c r="D1192" t="s">
        <v>191</v>
      </c>
      <c r="E1192" t="s">
        <v>540</v>
      </c>
      <c r="F1192">
        <v>2</v>
      </c>
      <c r="G1192">
        <v>2</v>
      </c>
      <c r="H1192" t="s">
        <v>92</v>
      </c>
      <c r="I1192" t="s">
        <v>23</v>
      </c>
      <c r="K1192">
        <v>1</v>
      </c>
      <c r="L1192">
        <v>1</v>
      </c>
      <c r="M1192">
        <v>9.7840000000000007</v>
      </c>
      <c r="N1192" s="35">
        <f t="shared" si="20"/>
        <v>73.589533932951753</v>
      </c>
    </row>
    <row r="1193" spans="1:14" x14ac:dyDescent="0.35">
      <c r="A1193" t="s">
        <v>1269</v>
      </c>
      <c r="B1193">
        <v>2021</v>
      </c>
      <c r="C1193" s="10">
        <v>44412</v>
      </c>
      <c r="D1193" t="s">
        <v>191</v>
      </c>
      <c r="E1193" t="s">
        <v>540</v>
      </c>
      <c r="F1193">
        <v>2</v>
      </c>
      <c r="G1193">
        <v>2</v>
      </c>
      <c r="H1193" t="s">
        <v>112</v>
      </c>
      <c r="I1193" t="s">
        <v>113</v>
      </c>
      <c r="K1193">
        <v>3</v>
      </c>
      <c r="L1193">
        <v>2</v>
      </c>
      <c r="M1193">
        <v>9.8260000000000005</v>
      </c>
      <c r="N1193" s="35">
        <f t="shared" si="20"/>
        <v>73.274984734378179</v>
      </c>
    </row>
    <row r="1194" spans="1:14" x14ac:dyDescent="0.35">
      <c r="A1194" t="s">
        <v>1269</v>
      </c>
      <c r="B1194">
        <v>2021</v>
      </c>
      <c r="C1194" s="10">
        <v>44412</v>
      </c>
      <c r="D1194" t="s">
        <v>191</v>
      </c>
      <c r="E1194" t="s">
        <v>64</v>
      </c>
      <c r="F1194">
        <v>1</v>
      </c>
      <c r="G1194" t="s">
        <v>541</v>
      </c>
      <c r="H1194" t="s">
        <v>92</v>
      </c>
      <c r="I1194" t="s">
        <v>23</v>
      </c>
      <c r="K1194">
        <v>1</v>
      </c>
      <c r="L1194">
        <v>2</v>
      </c>
      <c r="M1194">
        <v>9.7360000000000007</v>
      </c>
      <c r="N1194" s="35">
        <f t="shared" si="20"/>
        <v>73.952341824157756</v>
      </c>
    </row>
    <row r="1195" spans="1:14" x14ac:dyDescent="0.35">
      <c r="A1195" t="s">
        <v>1269</v>
      </c>
      <c r="B1195">
        <v>2021</v>
      </c>
      <c r="C1195" s="10">
        <v>44412</v>
      </c>
      <c r="D1195" t="s">
        <v>191</v>
      </c>
      <c r="E1195" t="s">
        <v>64</v>
      </c>
      <c r="F1195">
        <v>1</v>
      </c>
      <c r="G1195" t="s">
        <v>541</v>
      </c>
      <c r="H1195" t="s">
        <v>22</v>
      </c>
      <c r="I1195" t="s">
        <v>23</v>
      </c>
      <c r="K1195">
        <v>2</v>
      </c>
      <c r="L1195">
        <v>1</v>
      </c>
      <c r="M1195">
        <v>9.7240000000000002</v>
      </c>
      <c r="N1195" s="35">
        <f t="shared" si="20"/>
        <v>74.043603455368157</v>
      </c>
    </row>
    <row r="1196" spans="1:14" x14ac:dyDescent="0.35">
      <c r="A1196" t="s">
        <v>1269</v>
      </c>
      <c r="B1196">
        <v>2021</v>
      </c>
      <c r="C1196" s="10">
        <v>44412</v>
      </c>
      <c r="D1196" t="s">
        <v>191</v>
      </c>
      <c r="E1196" t="s">
        <v>64</v>
      </c>
      <c r="F1196">
        <v>1</v>
      </c>
      <c r="G1196" t="s">
        <v>542</v>
      </c>
      <c r="H1196" t="s">
        <v>112</v>
      </c>
      <c r="I1196" t="s">
        <v>113</v>
      </c>
      <c r="K1196">
        <v>3</v>
      </c>
      <c r="L1196">
        <v>1</v>
      </c>
      <c r="M1196">
        <v>9.7859999999999996</v>
      </c>
      <c r="N1196" s="35">
        <f t="shared" si="20"/>
        <v>73.574494175352541</v>
      </c>
    </row>
    <row r="1197" spans="1:14" x14ac:dyDescent="0.35">
      <c r="A1197" t="s">
        <v>1269</v>
      </c>
      <c r="B1197">
        <v>2021</v>
      </c>
      <c r="C1197" s="10">
        <v>44412</v>
      </c>
      <c r="D1197" t="s">
        <v>191</v>
      </c>
      <c r="E1197" t="s">
        <v>64</v>
      </c>
      <c r="F1197">
        <v>1</v>
      </c>
      <c r="G1197" t="s">
        <v>542</v>
      </c>
      <c r="H1197" t="s">
        <v>197</v>
      </c>
      <c r="I1197" t="s">
        <v>1270</v>
      </c>
      <c r="K1197">
        <v>4</v>
      </c>
      <c r="L1197">
        <v>2</v>
      </c>
      <c r="M1197">
        <v>10.272</v>
      </c>
      <c r="N1197" s="35">
        <f t="shared" si="20"/>
        <v>70.09345794392523</v>
      </c>
    </row>
    <row r="1198" spans="1:14" x14ac:dyDescent="0.35">
      <c r="A1198" t="s">
        <v>1269</v>
      </c>
      <c r="B1198">
        <v>2021</v>
      </c>
      <c r="C1198" s="10">
        <v>44412</v>
      </c>
      <c r="D1198" t="s">
        <v>191</v>
      </c>
      <c r="E1198" t="s">
        <v>64</v>
      </c>
      <c r="F1198">
        <v>2</v>
      </c>
      <c r="G1198" t="s">
        <v>541</v>
      </c>
      <c r="H1198" t="s">
        <v>92</v>
      </c>
      <c r="I1198" t="s">
        <v>23</v>
      </c>
      <c r="K1198">
        <v>1</v>
      </c>
      <c r="L1198">
        <v>1</v>
      </c>
      <c r="M1198">
        <v>9.7759999999999998</v>
      </c>
      <c r="N1198" s="35">
        <f t="shared" si="20"/>
        <v>73.649754500818332</v>
      </c>
    </row>
    <row r="1199" spans="1:14" x14ac:dyDescent="0.35">
      <c r="A1199" t="s">
        <v>1269</v>
      </c>
      <c r="B1199">
        <v>2021</v>
      </c>
      <c r="C1199" s="10">
        <v>44412</v>
      </c>
      <c r="D1199" t="s">
        <v>191</v>
      </c>
      <c r="E1199" t="s">
        <v>64</v>
      </c>
      <c r="F1199">
        <v>2</v>
      </c>
      <c r="G1199" t="s">
        <v>541</v>
      </c>
      <c r="H1199" t="s">
        <v>22</v>
      </c>
      <c r="I1199" t="s">
        <v>23</v>
      </c>
      <c r="K1199">
        <v>2</v>
      </c>
      <c r="L1199">
        <v>2</v>
      </c>
      <c r="M1199">
        <v>9.7910000000000004</v>
      </c>
      <c r="N1199" s="35">
        <f t="shared" si="20"/>
        <v>73.53692166275151</v>
      </c>
    </row>
    <row r="1200" spans="1:14" x14ac:dyDescent="0.35">
      <c r="A1200" t="s">
        <v>1269</v>
      </c>
      <c r="B1200">
        <v>2021</v>
      </c>
      <c r="C1200" s="10">
        <v>44412</v>
      </c>
      <c r="D1200" t="s">
        <v>191</v>
      </c>
      <c r="E1200" t="s">
        <v>64</v>
      </c>
      <c r="F1200">
        <v>2</v>
      </c>
      <c r="G1200" t="s">
        <v>542</v>
      </c>
      <c r="H1200" t="s">
        <v>112</v>
      </c>
      <c r="I1200" t="s">
        <v>113</v>
      </c>
      <c r="K1200">
        <v>3</v>
      </c>
      <c r="L1200">
        <v>1</v>
      </c>
      <c r="M1200">
        <v>9.9429999999999996</v>
      </c>
      <c r="N1200" s="35">
        <f t="shared" si="20"/>
        <v>72.412752690334912</v>
      </c>
    </row>
    <row r="1201" spans="1:14" x14ac:dyDescent="0.35">
      <c r="A1201" t="s">
        <v>1269</v>
      </c>
      <c r="B1201">
        <v>2021</v>
      </c>
      <c r="C1201" s="10">
        <v>44412</v>
      </c>
      <c r="D1201" t="s">
        <v>191</v>
      </c>
      <c r="E1201" t="s">
        <v>64</v>
      </c>
      <c r="F1201">
        <v>2</v>
      </c>
      <c r="G1201" t="s">
        <v>542</v>
      </c>
      <c r="H1201" t="s">
        <v>197</v>
      </c>
      <c r="I1201" t="s">
        <v>1270</v>
      </c>
      <c r="K1201">
        <v>4</v>
      </c>
      <c r="L1201">
        <v>2</v>
      </c>
      <c r="M1201">
        <v>9.9580000000000002</v>
      </c>
      <c r="N1201" s="35">
        <f t="shared" si="20"/>
        <v>72.303675436834709</v>
      </c>
    </row>
    <row r="1202" spans="1:14" x14ac:dyDescent="0.35">
      <c r="A1202" t="s">
        <v>1269</v>
      </c>
      <c r="B1202">
        <v>2021</v>
      </c>
      <c r="C1202" s="10">
        <v>44412</v>
      </c>
      <c r="D1202" t="s">
        <v>191</v>
      </c>
      <c r="E1202" t="s">
        <v>64</v>
      </c>
      <c r="F1202">
        <v>3</v>
      </c>
      <c r="G1202" t="s">
        <v>541</v>
      </c>
      <c r="H1202" t="s">
        <v>92</v>
      </c>
      <c r="I1202" t="s">
        <v>23</v>
      </c>
      <c r="K1202">
        <v>1</v>
      </c>
      <c r="L1202">
        <v>1</v>
      </c>
      <c r="M1202">
        <v>10.680999999999999</v>
      </c>
      <c r="N1202" s="35">
        <f t="shared" si="20"/>
        <v>67.409418593764627</v>
      </c>
    </row>
    <row r="1203" spans="1:14" x14ac:dyDescent="0.35">
      <c r="A1203" t="s">
        <v>1269</v>
      </c>
      <c r="B1203">
        <v>2021</v>
      </c>
      <c r="C1203" s="10">
        <v>44412</v>
      </c>
      <c r="D1203" t="s">
        <v>191</v>
      </c>
      <c r="E1203" t="s">
        <v>64</v>
      </c>
      <c r="F1203">
        <v>3</v>
      </c>
      <c r="G1203" t="s">
        <v>541</v>
      </c>
      <c r="H1203" t="s">
        <v>22</v>
      </c>
      <c r="I1203" t="s">
        <v>23</v>
      </c>
      <c r="K1203">
        <v>2</v>
      </c>
      <c r="L1203">
        <v>2</v>
      </c>
      <c r="M1203">
        <v>10.888999999999999</v>
      </c>
      <c r="N1203" s="35">
        <f t="shared" si="20"/>
        <v>66.121774267609524</v>
      </c>
    </row>
    <row r="1204" spans="1:14" x14ac:dyDescent="0.35">
      <c r="A1204" t="s">
        <v>139</v>
      </c>
      <c r="B1204">
        <v>2021</v>
      </c>
      <c r="C1204" s="10">
        <v>44451</v>
      </c>
      <c r="D1204" t="s">
        <v>66</v>
      </c>
      <c r="E1204" t="s">
        <v>535</v>
      </c>
      <c r="F1204">
        <v>1</v>
      </c>
      <c r="G1204">
        <v>1</v>
      </c>
      <c r="H1204" t="s">
        <v>41</v>
      </c>
      <c r="I1204" t="s">
        <v>42</v>
      </c>
      <c r="K1204">
        <v>11</v>
      </c>
      <c r="L1204">
        <v>1</v>
      </c>
      <c r="M1204">
        <v>10.657</v>
      </c>
      <c r="N1204" s="35">
        <f t="shared" si="20"/>
        <v>67.561227362297075</v>
      </c>
    </row>
    <row r="1205" spans="1:14" x14ac:dyDescent="0.35">
      <c r="A1205" t="s">
        <v>139</v>
      </c>
      <c r="B1205">
        <v>2021</v>
      </c>
      <c r="C1205" s="10">
        <v>44451</v>
      </c>
      <c r="D1205" t="s">
        <v>66</v>
      </c>
      <c r="E1205" t="s">
        <v>535</v>
      </c>
      <c r="F1205">
        <v>1</v>
      </c>
      <c r="G1205">
        <v>1</v>
      </c>
      <c r="H1205" t="s">
        <v>882</v>
      </c>
      <c r="I1205" t="s">
        <v>887</v>
      </c>
      <c r="K1205">
        <v>22</v>
      </c>
      <c r="L1205">
        <v>2</v>
      </c>
      <c r="M1205">
        <v>11.356</v>
      </c>
      <c r="N1205" s="35">
        <f t="shared" si="20"/>
        <v>63.40260655160268</v>
      </c>
    </row>
    <row r="1206" spans="1:14" x14ac:dyDescent="0.35">
      <c r="A1206" t="s">
        <v>139</v>
      </c>
      <c r="B1206">
        <v>2021</v>
      </c>
      <c r="C1206" s="10">
        <v>44451</v>
      </c>
      <c r="D1206" t="s">
        <v>66</v>
      </c>
      <c r="E1206" t="s">
        <v>535</v>
      </c>
      <c r="F1206">
        <v>1</v>
      </c>
      <c r="G1206">
        <v>2</v>
      </c>
      <c r="H1206" t="s">
        <v>71</v>
      </c>
      <c r="I1206" t="s">
        <v>61</v>
      </c>
      <c r="K1206">
        <v>12</v>
      </c>
      <c r="L1206">
        <v>1</v>
      </c>
      <c r="M1206">
        <v>10.492000000000001</v>
      </c>
      <c r="N1206" s="35">
        <f t="shared" si="20"/>
        <v>68.623713305375517</v>
      </c>
    </row>
    <row r="1207" spans="1:14" x14ac:dyDescent="0.35">
      <c r="A1207" t="s">
        <v>139</v>
      </c>
      <c r="B1207">
        <v>2021</v>
      </c>
      <c r="C1207" s="10">
        <v>44451</v>
      </c>
      <c r="D1207" t="s">
        <v>66</v>
      </c>
      <c r="E1207" t="s">
        <v>535</v>
      </c>
      <c r="F1207">
        <v>1</v>
      </c>
      <c r="G1207">
        <v>2</v>
      </c>
      <c r="H1207" t="s">
        <v>146</v>
      </c>
      <c r="I1207" t="s">
        <v>147</v>
      </c>
      <c r="K1207">
        <v>21</v>
      </c>
      <c r="L1207">
        <v>2</v>
      </c>
      <c r="M1207">
        <v>10.826000000000001</v>
      </c>
      <c r="N1207" s="35">
        <f t="shared" si="20"/>
        <v>66.506558285608719</v>
      </c>
    </row>
    <row r="1208" spans="1:14" x14ac:dyDescent="0.35">
      <c r="A1208" t="s">
        <v>139</v>
      </c>
      <c r="B1208">
        <v>2021</v>
      </c>
      <c r="C1208" s="10">
        <v>44451</v>
      </c>
      <c r="D1208" t="s">
        <v>66</v>
      </c>
      <c r="E1208" t="s">
        <v>535</v>
      </c>
      <c r="F1208">
        <v>1</v>
      </c>
      <c r="G1208">
        <v>3</v>
      </c>
      <c r="H1208" t="s">
        <v>837</v>
      </c>
      <c r="I1208" t="s">
        <v>56</v>
      </c>
      <c r="K1208">
        <v>13</v>
      </c>
      <c r="L1208">
        <v>1</v>
      </c>
      <c r="M1208">
        <v>10.712</v>
      </c>
      <c r="N1208" s="35">
        <f t="shared" si="20"/>
        <v>67.214339058999258</v>
      </c>
    </row>
    <row r="1209" spans="1:14" x14ac:dyDescent="0.35">
      <c r="A1209" t="s">
        <v>139</v>
      </c>
      <c r="B1209">
        <v>2021</v>
      </c>
      <c r="C1209" s="10">
        <v>44451</v>
      </c>
      <c r="D1209" t="s">
        <v>66</v>
      </c>
      <c r="E1209" t="s">
        <v>535</v>
      </c>
      <c r="F1209">
        <v>1</v>
      </c>
      <c r="G1209">
        <v>3</v>
      </c>
      <c r="H1209" t="s">
        <v>886</v>
      </c>
      <c r="I1209" t="s">
        <v>887</v>
      </c>
      <c r="K1209">
        <v>20</v>
      </c>
      <c r="L1209">
        <v>2</v>
      </c>
      <c r="M1209">
        <v>10.7229999999999</v>
      </c>
      <c r="N1209" s="35">
        <f t="shared" si="20"/>
        <v>67.145388417421131</v>
      </c>
    </row>
    <row r="1210" spans="1:14" x14ac:dyDescent="0.35">
      <c r="A1210" t="s">
        <v>139</v>
      </c>
      <c r="B1210">
        <v>2021</v>
      </c>
      <c r="C1210" s="10">
        <v>44451</v>
      </c>
      <c r="D1210" t="s">
        <v>66</v>
      </c>
      <c r="E1210" t="s">
        <v>535</v>
      </c>
      <c r="F1210">
        <v>1</v>
      </c>
      <c r="G1210">
        <v>4</v>
      </c>
      <c r="H1210" t="s">
        <v>815</v>
      </c>
      <c r="I1210" t="s">
        <v>42</v>
      </c>
      <c r="K1210">
        <v>14</v>
      </c>
      <c r="L1210">
        <v>1</v>
      </c>
      <c r="M1210">
        <v>10.946999999999999</v>
      </c>
      <c r="N1210" s="35">
        <f t="shared" si="20"/>
        <v>65.771444231296257</v>
      </c>
    </row>
    <row r="1211" spans="1:14" x14ac:dyDescent="0.35">
      <c r="A1211" t="s">
        <v>139</v>
      </c>
      <c r="B1211">
        <v>2021</v>
      </c>
      <c r="C1211" s="10">
        <v>44451</v>
      </c>
      <c r="D1211" t="s">
        <v>66</v>
      </c>
      <c r="E1211" t="s">
        <v>535</v>
      </c>
      <c r="F1211">
        <v>1</v>
      </c>
      <c r="G1211">
        <v>4</v>
      </c>
      <c r="H1211" t="s">
        <v>853</v>
      </c>
      <c r="I1211" t="s">
        <v>207</v>
      </c>
      <c r="K1211">
        <v>19</v>
      </c>
      <c r="L1211">
        <v>2</v>
      </c>
      <c r="M1211">
        <v>10.997</v>
      </c>
      <c r="N1211" s="35">
        <f t="shared" si="20"/>
        <v>65.47240156406292</v>
      </c>
    </row>
    <row r="1212" spans="1:14" x14ac:dyDescent="0.35">
      <c r="A1212" t="s">
        <v>139</v>
      </c>
      <c r="B1212">
        <v>2021</v>
      </c>
      <c r="C1212" s="10">
        <v>44451</v>
      </c>
      <c r="D1212" t="s">
        <v>66</v>
      </c>
      <c r="E1212" t="s">
        <v>535</v>
      </c>
      <c r="F1212">
        <v>1</v>
      </c>
      <c r="G1212">
        <v>5</v>
      </c>
      <c r="H1212" t="s">
        <v>111</v>
      </c>
      <c r="I1212" t="s">
        <v>61</v>
      </c>
      <c r="K1212">
        <v>15</v>
      </c>
      <c r="L1212">
        <v>1</v>
      </c>
      <c r="M1212">
        <v>10.92</v>
      </c>
      <c r="N1212" s="35">
        <f t="shared" si="20"/>
        <v>65.934065934065941</v>
      </c>
    </row>
    <row r="1213" spans="1:14" x14ac:dyDescent="0.35">
      <c r="A1213" t="s">
        <v>139</v>
      </c>
      <c r="B1213">
        <v>2021</v>
      </c>
      <c r="C1213" s="10">
        <v>44451</v>
      </c>
      <c r="D1213" t="s">
        <v>66</v>
      </c>
      <c r="E1213" t="s">
        <v>535</v>
      </c>
      <c r="F1213">
        <v>1</v>
      </c>
      <c r="G1213">
        <v>5</v>
      </c>
      <c r="H1213" t="s">
        <v>138</v>
      </c>
      <c r="I1213" t="s">
        <v>104</v>
      </c>
      <c r="K1213">
        <v>18</v>
      </c>
      <c r="L1213">
        <v>2</v>
      </c>
      <c r="M1213">
        <v>10.968</v>
      </c>
      <c r="N1213" s="35">
        <f t="shared" si="20"/>
        <v>65.645514223194752</v>
      </c>
    </row>
    <row r="1214" spans="1:14" x14ac:dyDescent="0.35">
      <c r="A1214" t="s">
        <v>139</v>
      </c>
      <c r="B1214">
        <v>2021</v>
      </c>
      <c r="C1214" s="10">
        <v>44451</v>
      </c>
      <c r="D1214" t="s">
        <v>66</v>
      </c>
      <c r="E1214" t="s">
        <v>535</v>
      </c>
      <c r="F1214">
        <v>1</v>
      </c>
      <c r="G1214">
        <v>6</v>
      </c>
      <c r="H1214" t="s">
        <v>885</v>
      </c>
      <c r="I1214" t="s">
        <v>52</v>
      </c>
      <c r="K1214">
        <v>16</v>
      </c>
      <c r="L1214">
        <v>1</v>
      </c>
      <c r="M1214">
        <v>10.752000000000001</v>
      </c>
      <c r="N1214" s="35">
        <f t="shared" si="20"/>
        <v>66.964285714285708</v>
      </c>
    </row>
    <row r="1215" spans="1:14" x14ac:dyDescent="0.35">
      <c r="A1215" t="s">
        <v>139</v>
      </c>
      <c r="B1215">
        <v>2021</v>
      </c>
      <c r="C1215" s="10">
        <v>44451</v>
      </c>
      <c r="D1215" t="s">
        <v>66</v>
      </c>
      <c r="E1215" t="s">
        <v>535</v>
      </c>
      <c r="F1215">
        <v>1</v>
      </c>
      <c r="G1215">
        <v>6</v>
      </c>
      <c r="H1215" t="s">
        <v>802</v>
      </c>
      <c r="I1215" t="s">
        <v>56</v>
      </c>
      <c r="K1215">
        <v>17</v>
      </c>
      <c r="L1215">
        <v>2</v>
      </c>
      <c r="M1215" t="s">
        <v>536</v>
      </c>
      <c r="N1215" s="35" t="str">
        <f t="shared" si="20"/>
        <v>REL</v>
      </c>
    </row>
    <row r="1216" spans="1:14" x14ac:dyDescent="0.35">
      <c r="A1216" t="s">
        <v>139</v>
      </c>
      <c r="B1216">
        <v>2021</v>
      </c>
      <c r="C1216" s="10">
        <v>44451</v>
      </c>
      <c r="D1216" t="s">
        <v>66</v>
      </c>
      <c r="E1216" t="s">
        <v>538</v>
      </c>
      <c r="F1216">
        <v>1</v>
      </c>
      <c r="G1216">
        <v>1</v>
      </c>
      <c r="H1216" t="s">
        <v>128</v>
      </c>
      <c r="I1216" t="s">
        <v>104</v>
      </c>
      <c r="K1216">
        <v>1</v>
      </c>
      <c r="L1216">
        <v>1</v>
      </c>
      <c r="M1216">
        <v>10.449</v>
      </c>
      <c r="N1216" s="35">
        <f t="shared" si="20"/>
        <v>68.906115417743322</v>
      </c>
    </row>
    <row r="1217" spans="1:14" x14ac:dyDescent="0.35">
      <c r="A1217" t="s">
        <v>139</v>
      </c>
      <c r="B1217">
        <v>2021</v>
      </c>
      <c r="C1217" s="10">
        <v>44451</v>
      </c>
      <c r="D1217" t="s">
        <v>66</v>
      </c>
      <c r="E1217" t="s">
        <v>538</v>
      </c>
      <c r="F1217">
        <v>1</v>
      </c>
      <c r="G1217">
        <v>1</v>
      </c>
      <c r="H1217" t="s">
        <v>885</v>
      </c>
      <c r="I1217" t="s">
        <v>52</v>
      </c>
      <c r="K1217">
        <v>16</v>
      </c>
      <c r="L1217">
        <v>2</v>
      </c>
      <c r="M1217">
        <v>10.747999999999999</v>
      </c>
      <c r="N1217" s="35">
        <f t="shared" si="20"/>
        <v>66.98920729438035</v>
      </c>
    </row>
    <row r="1218" spans="1:14" x14ac:dyDescent="0.35">
      <c r="A1218" t="s">
        <v>139</v>
      </c>
      <c r="B1218">
        <v>2021</v>
      </c>
      <c r="C1218" s="10">
        <v>44451</v>
      </c>
      <c r="D1218" t="s">
        <v>66</v>
      </c>
      <c r="E1218" t="s">
        <v>538</v>
      </c>
      <c r="F1218">
        <v>1</v>
      </c>
      <c r="G1218">
        <v>2</v>
      </c>
      <c r="H1218" t="s">
        <v>134</v>
      </c>
      <c r="I1218" t="s">
        <v>33</v>
      </c>
      <c r="K1218">
        <v>4</v>
      </c>
      <c r="L1218">
        <v>1</v>
      </c>
      <c r="M1218">
        <v>10.38</v>
      </c>
      <c r="N1218" s="35">
        <f t="shared" si="20"/>
        <v>69.364161849710982</v>
      </c>
    </row>
    <row r="1219" spans="1:14" x14ac:dyDescent="0.35">
      <c r="A1219" t="s">
        <v>139</v>
      </c>
      <c r="B1219">
        <v>2021</v>
      </c>
      <c r="C1219" s="10">
        <v>44451</v>
      </c>
      <c r="D1219" t="s">
        <v>66</v>
      </c>
      <c r="E1219" t="s">
        <v>538</v>
      </c>
      <c r="F1219">
        <v>1</v>
      </c>
      <c r="G1219">
        <v>2</v>
      </c>
      <c r="H1219" t="s">
        <v>111</v>
      </c>
      <c r="I1219" t="s">
        <v>61</v>
      </c>
      <c r="K1219">
        <v>15</v>
      </c>
      <c r="L1219">
        <v>2</v>
      </c>
      <c r="M1219">
        <v>13.874000000000001</v>
      </c>
      <c r="N1219" s="35">
        <f t="shared" si="20"/>
        <v>51.8956321176301</v>
      </c>
    </row>
    <row r="1220" spans="1:14" x14ac:dyDescent="0.35">
      <c r="A1220" t="s">
        <v>139</v>
      </c>
      <c r="B1220">
        <v>2021</v>
      </c>
      <c r="C1220" s="10">
        <v>44451</v>
      </c>
      <c r="D1220" t="s">
        <v>66</v>
      </c>
      <c r="E1220" t="s">
        <v>538</v>
      </c>
      <c r="F1220">
        <v>1</v>
      </c>
      <c r="G1220">
        <v>3</v>
      </c>
      <c r="H1220" t="s">
        <v>100</v>
      </c>
      <c r="I1220" t="s">
        <v>44</v>
      </c>
      <c r="K1220">
        <v>2</v>
      </c>
      <c r="L1220">
        <v>1</v>
      </c>
      <c r="M1220">
        <v>10.587</v>
      </c>
      <c r="N1220" s="35">
        <f t="shared" si="20"/>
        <v>68.007934258996883</v>
      </c>
    </row>
    <row r="1221" spans="1:14" x14ac:dyDescent="0.35">
      <c r="A1221" t="s">
        <v>139</v>
      </c>
      <c r="B1221">
        <v>2021</v>
      </c>
      <c r="C1221" s="10">
        <v>44451</v>
      </c>
      <c r="D1221" t="s">
        <v>66</v>
      </c>
      <c r="E1221" t="s">
        <v>538</v>
      </c>
      <c r="F1221">
        <v>1</v>
      </c>
      <c r="G1221">
        <v>3</v>
      </c>
      <c r="H1221" t="s">
        <v>815</v>
      </c>
      <c r="I1221" t="s">
        <v>42</v>
      </c>
      <c r="K1221">
        <v>14</v>
      </c>
      <c r="L1221">
        <v>2</v>
      </c>
      <c r="M1221">
        <v>11.029</v>
      </c>
      <c r="N1221" s="35">
        <f t="shared" si="20"/>
        <v>65.282437210989215</v>
      </c>
    </row>
    <row r="1222" spans="1:14" x14ac:dyDescent="0.35">
      <c r="A1222" t="s">
        <v>139</v>
      </c>
      <c r="B1222">
        <v>2021</v>
      </c>
      <c r="C1222" s="10">
        <v>44451</v>
      </c>
      <c r="D1222" t="s">
        <v>66</v>
      </c>
      <c r="E1222" t="s">
        <v>538</v>
      </c>
      <c r="F1222">
        <v>1</v>
      </c>
      <c r="G1222">
        <v>4</v>
      </c>
      <c r="H1222" t="s">
        <v>96</v>
      </c>
      <c r="I1222" t="s">
        <v>27</v>
      </c>
      <c r="K1222">
        <v>3</v>
      </c>
      <c r="L1222">
        <v>1</v>
      </c>
      <c r="M1222">
        <v>10.474</v>
      </c>
      <c r="N1222" s="35">
        <f t="shared" si="20"/>
        <v>68.741645980523202</v>
      </c>
    </row>
    <row r="1223" spans="1:14" x14ac:dyDescent="0.35">
      <c r="A1223" t="s">
        <v>139</v>
      </c>
      <c r="B1223">
        <v>2021</v>
      </c>
      <c r="C1223" s="10">
        <v>44451</v>
      </c>
      <c r="D1223" t="s">
        <v>66</v>
      </c>
      <c r="E1223" t="s">
        <v>538</v>
      </c>
      <c r="F1223">
        <v>1</v>
      </c>
      <c r="G1223">
        <v>4</v>
      </c>
      <c r="H1223" t="s">
        <v>837</v>
      </c>
      <c r="I1223" t="s">
        <v>56</v>
      </c>
      <c r="K1223">
        <v>13</v>
      </c>
      <c r="L1223">
        <v>2</v>
      </c>
      <c r="M1223">
        <v>10.545</v>
      </c>
      <c r="N1223" s="35">
        <f t="shared" si="20"/>
        <v>68.278805120910391</v>
      </c>
    </row>
    <row r="1224" spans="1:14" x14ac:dyDescent="0.35">
      <c r="A1224" t="s">
        <v>139</v>
      </c>
      <c r="B1224">
        <v>2021</v>
      </c>
      <c r="C1224" s="10">
        <v>44451</v>
      </c>
      <c r="D1224" t="s">
        <v>66</v>
      </c>
      <c r="E1224" t="s">
        <v>538</v>
      </c>
      <c r="F1224">
        <v>1</v>
      </c>
      <c r="G1224">
        <v>5</v>
      </c>
      <c r="H1224" t="s">
        <v>754</v>
      </c>
      <c r="I1224" t="s">
        <v>27</v>
      </c>
      <c r="K1224">
        <v>5</v>
      </c>
      <c r="L1224">
        <v>1</v>
      </c>
      <c r="M1224">
        <v>10.375</v>
      </c>
      <c r="N1224" s="35">
        <f t="shared" si="20"/>
        <v>69.397590361445779</v>
      </c>
    </row>
    <row r="1225" spans="1:14" x14ac:dyDescent="0.35">
      <c r="A1225" t="s">
        <v>139</v>
      </c>
      <c r="B1225">
        <v>2021</v>
      </c>
      <c r="C1225" s="10">
        <v>44451</v>
      </c>
      <c r="D1225" t="s">
        <v>66</v>
      </c>
      <c r="E1225" t="s">
        <v>538</v>
      </c>
      <c r="F1225">
        <v>1</v>
      </c>
      <c r="G1225">
        <v>5</v>
      </c>
      <c r="H1225" t="s">
        <v>71</v>
      </c>
      <c r="I1225" t="s">
        <v>61</v>
      </c>
      <c r="K1225">
        <v>12</v>
      </c>
      <c r="L1225">
        <v>2</v>
      </c>
      <c r="M1225">
        <v>10.46</v>
      </c>
      <c r="N1225" s="35">
        <f t="shared" si="20"/>
        <v>68.833652007648183</v>
      </c>
    </row>
    <row r="1226" spans="1:14" x14ac:dyDescent="0.35">
      <c r="A1226" t="s">
        <v>139</v>
      </c>
      <c r="B1226">
        <v>2021</v>
      </c>
      <c r="C1226" s="10">
        <v>44451</v>
      </c>
      <c r="D1226" t="s">
        <v>66</v>
      </c>
      <c r="E1226" t="s">
        <v>538</v>
      </c>
      <c r="F1226">
        <v>1</v>
      </c>
      <c r="G1226">
        <v>6</v>
      </c>
      <c r="H1226" t="s">
        <v>50</v>
      </c>
      <c r="I1226" t="s">
        <v>44</v>
      </c>
      <c r="K1226">
        <v>6</v>
      </c>
      <c r="L1226">
        <v>1</v>
      </c>
      <c r="M1226">
        <v>10.29</v>
      </c>
      <c r="N1226" s="35">
        <f t="shared" si="20"/>
        <v>69.970845481049565</v>
      </c>
    </row>
    <row r="1227" spans="1:14" x14ac:dyDescent="0.35">
      <c r="A1227" t="s">
        <v>139</v>
      </c>
      <c r="B1227">
        <v>2021</v>
      </c>
      <c r="C1227" s="10">
        <v>44451</v>
      </c>
      <c r="D1227" t="s">
        <v>66</v>
      </c>
      <c r="E1227" t="s">
        <v>538</v>
      </c>
      <c r="F1227">
        <v>1</v>
      </c>
      <c r="G1227">
        <v>6</v>
      </c>
      <c r="H1227" t="s">
        <v>41</v>
      </c>
      <c r="I1227" t="s">
        <v>42</v>
      </c>
      <c r="K1227">
        <v>11</v>
      </c>
      <c r="L1227">
        <v>2</v>
      </c>
      <c r="M1227">
        <v>10.417999999999999</v>
      </c>
      <c r="N1227" s="35">
        <f t="shared" si="20"/>
        <v>69.111153772317152</v>
      </c>
    </row>
    <row r="1228" spans="1:14" x14ac:dyDescent="0.35">
      <c r="A1228" t="s">
        <v>139</v>
      </c>
      <c r="B1228">
        <v>2021</v>
      </c>
      <c r="C1228" s="10">
        <v>44451</v>
      </c>
      <c r="D1228" t="s">
        <v>66</v>
      </c>
      <c r="E1228" t="s">
        <v>538</v>
      </c>
      <c r="F1228">
        <v>1</v>
      </c>
      <c r="G1228">
        <v>7</v>
      </c>
      <c r="H1228" t="s">
        <v>45</v>
      </c>
      <c r="I1228" t="s">
        <v>46</v>
      </c>
      <c r="K1228">
        <v>7</v>
      </c>
      <c r="L1228">
        <v>1</v>
      </c>
      <c r="M1228">
        <v>10.391</v>
      </c>
      <c r="N1228" s="35">
        <f t="shared" si="20"/>
        <v>69.290732364546244</v>
      </c>
    </row>
    <row r="1229" spans="1:14" x14ac:dyDescent="0.35">
      <c r="A1229" t="s">
        <v>139</v>
      </c>
      <c r="B1229">
        <v>2021</v>
      </c>
      <c r="C1229" s="10">
        <v>44451</v>
      </c>
      <c r="D1229" t="s">
        <v>66</v>
      </c>
      <c r="E1229" t="s">
        <v>538</v>
      </c>
      <c r="F1229">
        <v>1</v>
      </c>
      <c r="G1229">
        <v>7</v>
      </c>
      <c r="H1229" t="s">
        <v>76</v>
      </c>
      <c r="I1229" t="s">
        <v>52</v>
      </c>
      <c r="K1229">
        <v>10</v>
      </c>
      <c r="L1229">
        <v>2</v>
      </c>
      <c r="M1229">
        <v>10.523</v>
      </c>
      <c r="N1229" s="35">
        <f t="shared" si="20"/>
        <v>68.421552789128583</v>
      </c>
    </row>
    <row r="1230" spans="1:14" x14ac:dyDescent="0.35">
      <c r="A1230" t="s">
        <v>139</v>
      </c>
      <c r="B1230">
        <v>2021</v>
      </c>
      <c r="C1230" s="10">
        <v>44451</v>
      </c>
      <c r="D1230" t="s">
        <v>66</v>
      </c>
      <c r="E1230" t="s">
        <v>538</v>
      </c>
      <c r="F1230">
        <v>1</v>
      </c>
      <c r="G1230">
        <v>8</v>
      </c>
      <c r="H1230" t="s">
        <v>173</v>
      </c>
      <c r="I1230" t="s">
        <v>46</v>
      </c>
      <c r="K1230">
        <v>8</v>
      </c>
      <c r="L1230">
        <v>1</v>
      </c>
      <c r="M1230">
        <v>10.398</v>
      </c>
      <c r="N1230" s="35">
        <f t="shared" si="20"/>
        <v>69.24408540103866</v>
      </c>
    </row>
    <row r="1231" spans="1:14" x14ac:dyDescent="0.35">
      <c r="A1231" t="s">
        <v>139</v>
      </c>
      <c r="B1231">
        <v>2021</v>
      </c>
      <c r="C1231" s="10">
        <v>44451</v>
      </c>
      <c r="D1231" t="s">
        <v>66</v>
      </c>
      <c r="E1231" t="s">
        <v>538</v>
      </c>
      <c r="F1231">
        <v>1</v>
      </c>
      <c r="G1231">
        <v>8</v>
      </c>
      <c r="H1231" t="s">
        <v>47</v>
      </c>
      <c r="I1231" t="s">
        <v>33</v>
      </c>
      <c r="K1231">
        <v>9</v>
      </c>
      <c r="L1231">
        <v>2</v>
      </c>
      <c r="M1231">
        <v>10.4759999999999</v>
      </c>
      <c r="N1231" s="35">
        <f t="shared" si="20"/>
        <v>68.728522336770425</v>
      </c>
    </row>
    <row r="1232" spans="1:14" x14ac:dyDescent="0.35">
      <c r="A1232" t="s">
        <v>139</v>
      </c>
      <c r="B1232">
        <v>2021</v>
      </c>
      <c r="C1232" s="10">
        <v>44451</v>
      </c>
      <c r="D1232" t="s">
        <v>66</v>
      </c>
      <c r="E1232" t="s">
        <v>539</v>
      </c>
      <c r="F1232">
        <v>1</v>
      </c>
      <c r="G1232">
        <v>1</v>
      </c>
      <c r="H1232" t="s">
        <v>128</v>
      </c>
      <c r="I1232" t="s">
        <v>104</v>
      </c>
      <c r="K1232">
        <v>1</v>
      </c>
      <c r="L1232">
        <v>1</v>
      </c>
      <c r="M1232">
        <v>10.744999999999999</v>
      </c>
      <c r="N1232" s="35">
        <f t="shared" si="20"/>
        <v>67.007910656119137</v>
      </c>
    </row>
    <row r="1233" spans="1:14" x14ac:dyDescent="0.35">
      <c r="A1233" t="s">
        <v>139</v>
      </c>
      <c r="B1233">
        <v>2021</v>
      </c>
      <c r="C1233" s="10">
        <v>44451</v>
      </c>
      <c r="D1233" t="s">
        <v>66</v>
      </c>
      <c r="E1233" t="s">
        <v>539</v>
      </c>
      <c r="F1233">
        <v>1</v>
      </c>
      <c r="G1233">
        <v>1</v>
      </c>
      <c r="H1233" t="s">
        <v>173</v>
      </c>
      <c r="I1233" t="s">
        <v>46</v>
      </c>
      <c r="K1233">
        <v>8</v>
      </c>
      <c r="L1233">
        <v>2</v>
      </c>
      <c r="M1233">
        <v>10.937999999999899</v>
      </c>
      <c r="N1233" s="35">
        <f t="shared" si="20"/>
        <v>65.82556226001158</v>
      </c>
    </row>
    <row r="1234" spans="1:14" x14ac:dyDescent="0.35">
      <c r="A1234" t="s">
        <v>139</v>
      </c>
      <c r="B1234">
        <v>2021</v>
      </c>
      <c r="C1234" s="10">
        <v>44451</v>
      </c>
      <c r="D1234" t="s">
        <v>66</v>
      </c>
      <c r="E1234" t="s">
        <v>539</v>
      </c>
      <c r="F1234">
        <v>1</v>
      </c>
      <c r="G1234">
        <v>2</v>
      </c>
      <c r="H1234" t="s">
        <v>134</v>
      </c>
      <c r="I1234" t="s">
        <v>33</v>
      </c>
      <c r="K1234">
        <v>4</v>
      </c>
      <c r="L1234">
        <v>1</v>
      </c>
      <c r="M1234">
        <v>10.308</v>
      </c>
      <c r="N1234" s="35">
        <f t="shared" si="20"/>
        <v>69.848661233993013</v>
      </c>
    </row>
    <row r="1235" spans="1:14" x14ac:dyDescent="0.35">
      <c r="A1235" t="s">
        <v>139</v>
      </c>
      <c r="B1235">
        <v>2021</v>
      </c>
      <c r="C1235" s="10">
        <v>44451</v>
      </c>
      <c r="D1235" t="s">
        <v>66</v>
      </c>
      <c r="E1235" t="s">
        <v>539</v>
      </c>
      <c r="F1235">
        <v>1</v>
      </c>
      <c r="G1235">
        <v>2</v>
      </c>
      <c r="H1235" t="s">
        <v>45</v>
      </c>
      <c r="I1235" t="s">
        <v>46</v>
      </c>
      <c r="K1235">
        <v>7</v>
      </c>
      <c r="L1235">
        <v>2</v>
      </c>
      <c r="M1235">
        <v>10.458</v>
      </c>
      <c r="N1235" s="35">
        <f t="shared" si="20"/>
        <v>68.846815834767639</v>
      </c>
    </row>
    <row r="1236" spans="1:14" x14ac:dyDescent="0.35">
      <c r="A1236" t="s">
        <v>139</v>
      </c>
      <c r="B1236">
        <v>2021</v>
      </c>
      <c r="C1236" s="10">
        <v>44451</v>
      </c>
      <c r="D1236" t="s">
        <v>66</v>
      </c>
      <c r="E1236" t="s">
        <v>539</v>
      </c>
      <c r="F1236">
        <v>1</v>
      </c>
      <c r="G1236">
        <v>3</v>
      </c>
      <c r="H1236" t="s">
        <v>100</v>
      </c>
      <c r="I1236" t="s">
        <v>44</v>
      </c>
      <c r="K1236">
        <v>2</v>
      </c>
      <c r="L1236">
        <v>2</v>
      </c>
      <c r="M1236">
        <v>10.3639999999999</v>
      </c>
      <c r="N1236" s="35">
        <f t="shared" si="20"/>
        <v>69.471246622926188</v>
      </c>
    </row>
    <row r="1237" spans="1:14" x14ac:dyDescent="0.35">
      <c r="A1237" t="s">
        <v>139</v>
      </c>
      <c r="B1237">
        <v>2021</v>
      </c>
      <c r="C1237" s="10">
        <v>44451</v>
      </c>
      <c r="D1237" t="s">
        <v>66</v>
      </c>
      <c r="E1237" t="s">
        <v>539</v>
      </c>
      <c r="F1237">
        <v>1</v>
      </c>
      <c r="G1237">
        <v>3</v>
      </c>
      <c r="H1237" t="s">
        <v>50</v>
      </c>
      <c r="I1237" t="s">
        <v>44</v>
      </c>
      <c r="K1237">
        <v>6</v>
      </c>
      <c r="L1237">
        <v>1</v>
      </c>
      <c r="M1237">
        <v>10.244999999999999</v>
      </c>
      <c r="N1237" s="35">
        <f t="shared" si="20"/>
        <v>70.278184480234259</v>
      </c>
    </row>
    <row r="1238" spans="1:14" x14ac:dyDescent="0.35">
      <c r="A1238" t="s">
        <v>139</v>
      </c>
      <c r="B1238">
        <v>2021</v>
      </c>
      <c r="C1238" s="10">
        <v>44451</v>
      </c>
      <c r="D1238" t="s">
        <v>66</v>
      </c>
      <c r="E1238" t="s">
        <v>539</v>
      </c>
      <c r="F1238">
        <v>1</v>
      </c>
      <c r="G1238">
        <v>4</v>
      </c>
      <c r="H1238" t="s">
        <v>96</v>
      </c>
      <c r="I1238" t="s">
        <v>27</v>
      </c>
      <c r="K1238">
        <v>3</v>
      </c>
      <c r="L1238">
        <v>1</v>
      </c>
      <c r="M1238">
        <v>10.154999999999999</v>
      </c>
      <c r="N1238" s="35">
        <f t="shared" si="20"/>
        <v>70.901033973412112</v>
      </c>
    </row>
    <row r="1239" spans="1:14" x14ac:dyDescent="0.35">
      <c r="A1239" t="s">
        <v>139</v>
      </c>
      <c r="B1239">
        <v>2021</v>
      </c>
      <c r="C1239" s="10">
        <v>44451</v>
      </c>
      <c r="D1239" t="s">
        <v>66</v>
      </c>
      <c r="E1239" t="s">
        <v>539</v>
      </c>
      <c r="F1239">
        <v>1</v>
      </c>
      <c r="G1239">
        <v>4</v>
      </c>
      <c r="H1239" t="s">
        <v>754</v>
      </c>
      <c r="I1239" t="s">
        <v>27</v>
      </c>
      <c r="K1239">
        <v>5</v>
      </c>
      <c r="L1239">
        <v>2</v>
      </c>
      <c r="M1239">
        <v>10.356999999999999</v>
      </c>
      <c r="N1239" s="35">
        <f t="shared" si="20"/>
        <v>69.518200251037953</v>
      </c>
    </row>
    <row r="1240" spans="1:14" x14ac:dyDescent="0.35">
      <c r="A1240" t="s">
        <v>139</v>
      </c>
      <c r="B1240">
        <v>2021</v>
      </c>
      <c r="C1240" s="10">
        <v>44451</v>
      </c>
      <c r="D1240" t="s">
        <v>66</v>
      </c>
      <c r="E1240" t="s">
        <v>539</v>
      </c>
      <c r="F1240">
        <v>2</v>
      </c>
      <c r="G1240">
        <v>1</v>
      </c>
      <c r="H1240" t="s">
        <v>128</v>
      </c>
      <c r="I1240" t="s">
        <v>104</v>
      </c>
      <c r="K1240">
        <v>1</v>
      </c>
      <c r="L1240">
        <v>1</v>
      </c>
      <c r="M1240">
        <v>10.93</v>
      </c>
      <c r="N1240" s="35">
        <f t="shared" si="20"/>
        <v>65.873741994510524</v>
      </c>
    </row>
    <row r="1241" spans="1:14" x14ac:dyDescent="0.35">
      <c r="A1241" t="s">
        <v>139</v>
      </c>
      <c r="B1241">
        <v>2021</v>
      </c>
      <c r="C1241" s="10">
        <v>44451</v>
      </c>
      <c r="D1241" t="s">
        <v>66</v>
      </c>
      <c r="E1241" t="s">
        <v>539</v>
      </c>
      <c r="F1241">
        <v>2</v>
      </c>
      <c r="G1241">
        <v>1</v>
      </c>
      <c r="H1241" t="s">
        <v>173</v>
      </c>
      <c r="I1241" t="s">
        <v>46</v>
      </c>
      <c r="K1241">
        <v>8</v>
      </c>
      <c r="L1241">
        <v>2</v>
      </c>
      <c r="M1241">
        <v>11.106999999999999</v>
      </c>
      <c r="N1241" s="35">
        <f t="shared" si="20"/>
        <v>64.823984874403536</v>
      </c>
    </row>
    <row r="1242" spans="1:14" x14ac:dyDescent="0.35">
      <c r="A1242" t="s">
        <v>139</v>
      </c>
      <c r="B1242">
        <v>2021</v>
      </c>
      <c r="C1242" s="10">
        <v>44451</v>
      </c>
      <c r="D1242" t="s">
        <v>66</v>
      </c>
      <c r="E1242" t="s">
        <v>539</v>
      </c>
      <c r="F1242">
        <v>2</v>
      </c>
      <c r="G1242">
        <v>2</v>
      </c>
      <c r="H1242" t="s">
        <v>134</v>
      </c>
      <c r="I1242" t="s">
        <v>33</v>
      </c>
      <c r="K1242">
        <v>4</v>
      </c>
      <c r="L1242">
        <v>1</v>
      </c>
      <c r="M1242">
        <v>10.311999999999999</v>
      </c>
      <c r="N1242" s="35">
        <f t="shared" si="20"/>
        <v>69.82156710628395</v>
      </c>
    </row>
    <row r="1243" spans="1:14" x14ac:dyDescent="0.35">
      <c r="A1243" t="s">
        <v>139</v>
      </c>
      <c r="B1243">
        <v>2021</v>
      </c>
      <c r="C1243" s="10">
        <v>44451</v>
      </c>
      <c r="D1243" t="s">
        <v>66</v>
      </c>
      <c r="E1243" t="s">
        <v>539</v>
      </c>
      <c r="F1243">
        <v>2</v>
      </c>
      <c r="G1243">
        <v>2</v>
      </c>
      <c r="H1243" t="s">
        <v>45</v>
      </c>
      <c r="I1243" t="s">
        <v>46</v>
      </c>
      <c r="K1243">
        <v>7</v>
      </c>
      <c r="L1243">
        <v>2</v>
      </c>
      <c r="M1243">
        <v>10.356999999999999</v>
      </c>
      <c r="N1243" s="35">
        <f t="shared" si="20"/>
        <v>69.518200251037953</v>
      </c>
    </row>
    <row r="1244" spans="1:14" x14ac:dyDescent="0.35">
      <c r="A1244" t="s">
        <v>139</v>
      </c>
      <c r="B1244">
        <v>2021</v>
      </c>
      <c r="C1244" s="10">
        <v>44451</v>
      </c>
      <c r="D1244" t="s">
        <v>66</v>
      </c>
      <c r="E1244" t="s">
        <v>539</v>
      </c>
      <c r="F1244">
        <v>2</v>
      </c>
      <c r="G1244">
        <v>3</v>
      </c>
      <c r="H1244" t="s">
        <v>100</v>
      </c>
      <c r="I1244" t="s">
        <v>44</v>
      </c>
      <c r="K1244">
        <v>2</v>
      </c>
      <c r="L1244">
        <v>1</v>
      </c>
      <c r="M1244">
        <v>10.345000000000001</v>
      </c>
      <c r="N1244" s="35">
        <f t="shared" si="20"/>
        <v>69.598840019333011</v>
      </c>
    </row>
    <row r="1245" spans="1:14" x14ac:dyDescent="0.35">
      <c r="A1245" t="s">
        <v>139</v>
      </c>
      <c r="B1245">
        <v>2021</v>
      </c>
      <c r="C1245" s="10">
        <v>44451</v>
      </c>
      <c r="D1245" t="s">
        <v>66</v>
      </c>
      <c r="E1245" t="s">
        <v>539</v>
      </c>
      <c r="F1245">
        <v>2</v>
      </c>
      <c r="G1245">
        <v>3</v>
      </c>
      <c r="H1245" t="s">
        <v>50</v>
      </c>
      <c r="I1245" t="s">
        <v>44</v>
      </c>
      <c r="K1245">
        <v>6</v>
      </c>
      <c r="L1245">
        <v>2</v>
      </c>
      <c r="M1245">
        <v>10.401999999999999</v>
      </c>
      <c r="N1245" s="35">
        <f t="shared" si="20"/>
        <v>69.217458181119014</v>
      </c>
    </row>
    <row r="1246" spans="1:14" x14ac:dyDescent="0.35">
      <c r="A1246" t="s">
        <v>139</v>
      </c>
      <c r="B1246">
        <v>2021</v>
      </c>
      <c r="C1246" s="10">
        <v>44451</v>
      </c>
      <c r="D1246" t="s">
        <v>66</v>
      </c>
      <c r="E1246" t="s">
        <v>539</v>
      </c>
      <c r="F1246">
        <v>2</v>
      </c>
      <c r="G1246">
        <v>4</v>
      </c>
      <c r="H1246" t="s">
        <v>96</v>
      </c>
      <c r="I1246" t="s">
        <v>27</v>
      </c>
      <c r="K1246">
        <v>3</v>
      </c>
      <c r="L1246">
        <v>1</v>
      </c>
      <c r="M1246">
        <v>10.416</v>
      </c>
      <c r="N1246" s="35">
        <f t="shared" si="20"/>
        <v>69.124423963133637</v>
      </c>
    </row>
    <row r="1247" spans="1:14" x14ac:dyDescent="0.35">
      <c r="A1247" t="s">
        <v>139</v>
      </c>
      <c r="B1247">
        <v>2021</v>
      </c>
      <c r="C1247" s="10">
        <v>44451</v>
      </c>
      <c r="D1247" t="s">
        <v>66</v>
      </c>
      <c r="E1247" t="s">
        <v>539</v>
      </c>
      <c r="F1247">
        <v>2</v>
      </c>
      <c r="G1247">
        <v>4</v>
      </c>
      <c r="H1247" t="s">
        <v>754</v>
      </c>
      <c r="I1247" t="s">
        <v>27</v>
      </c>
      <c r="K1247">
        <v>5</v>
      </c>
      <c r="L1247">
        <v>2</v>
      </c>
      <c r="M1247">
        <v>10.532</v>
      </c>
      <c r="N1247" s="35">
        <f t="shared" si="20"/>
        <v>68.363083934675274</v>
      </c>
    </row>
    <row r="1248" spans="1:14" x14ac:dyDescent="0.35">
      <c r="A1248" t="s">
        <v>139</v>
      </c>
      <c r="B1248">
        <v>2021</v>
      </c>
      <c r="C1248" s="10">
        <v>44451</v>
      </c>
      <c r="D1248" t="s">
        <v>66</v>
      </c>
      <c r="E1248" t="s">
        <v>539</v>
      </c>
      <c r="F1248">
        <v>3</v>
      </c>
      <c r="G1248">
        <v>3</v>
      </c>
      <c r="H1248" t="s">
        <v>100</v>
      </c>
      <c r="I1248" t="s">
        <v>44</v>
      </c>
      <c r="K1248">
        <v>2</v>
      </c>
      <c r="L1248">
        <v>1</v>
      </c>
      <c r="M1248">
        <v>10.683</v>
      </c>
      <c r="N1248" s="35">
        <f t="shared" si="20"/>
        <v>67.396798652064021</v>
      </c>
    </row>
    <row r="1249" spans="1:14" x14ac:dyDescent="0.35">
      <c r="A1249" t="s">
        <v>139</v>
      </c>
      <c r="B1249">
        <v>2021</v>
      </c>
      <c r="C1249" s="10">
        <v>44451</v>
      </c>
      <c r="D1249" t="s">
        <v>66</v>
      </c>
      <c r="E1249" t="s">
        <v>539</v>
      </c>
      <c r="F1249">
        <v>3</v>
      </c>
      <c r="G1249">
        <v>3</v>
      </c>
      <c r="H1249" t="s">
        <v>50</v>
      </c>
      <c r="I1249" t="s">
        <v>44</v>
      </c>
      <c r="K1249">
        <v>6</v>
      </c>
      <c r="L1249">
        <v>2</v>
      </c>
      <c r="M1249">
        <v>12.221</v>
      </c>
      <c r="N1249" s="35">
        <f t="shared" si="20"/>
        <v>58.914982407331642</v>
      </c>
    </row>
    <row r="1250" spans="1:14" x14ac:dyDescent="0.35">
      <c r="A1250" t="s">
        <v>139</v>
      </c>
      <c r="B1250">
        <v>2021</v>
      </c>
      <c r="C1250" s="10">
        <v>44451</v>
      </c>
      <c r="D1250" t="s">
        <v>66</v>
      </c>
      <c r="E1250" t="s">
        <v>540</v>
      </c>
      <c r="F1250">
        <v>1</v>
      </c>
      <c r="G1250">
        <v>1</v>
      </c>
      <c r="H1250" t="s">
        <v>128</v>
      </c>
      <c r="I1250" t="s">
        <v>104</v>
      </c>
      <c r="K1250">
        <v>1</v>
      </c>
      <c r="L1250">
        <v>1</v>
      </c>
      <c r="M1250">
        <v>10.003</v>
      </c>
      <c r="N1250" s="35">
        <f t="shared" ref="N1250:N1313" si="21">IF(M1250="REL","REL",3.6*200/M1250)</f>
        <v>71.978406478056584</v>
      </c>
    </row>
    <row r="1251" spans="1:14" x14ac:dyDescent="0.35">
      <c r="A1251" t="s">
        <v>139</v>
      </c>
      <c r="B1251">
        <v>2021</v>
      </c>
      <c r="C1251" s="10">
        <v>44451</v>
      </c>
      <c r="D1251" t="s">
        <v>66</v>
      </c>
      <c r="E1251" t="s">
        <v>540</v>
      </c>
      <c r="F1251">
        <v>1</v>
      </c>
      <c r="G1251">
        <v>1</v>
      </c>
      <c r="H1251" t="s">
        <v>96</v>
      </c>
      <c r="I1251" t="s">
        <v>27</v>
      </c>
      <c r="K1251">
        <v>3</v>
      </c>
      <c r="L1251">
        <v>2</v>
      </c>
      <c r="M1251">
        <v>10.189</v>
      </c>
      <c r="N1251" s="35">
        <f t="shared" si="21"/>
        <v>70.664442045343023</v>
      </c>
    </row>
    <row r="1252" spans="1:14" x14ac:dyDescent="0.35">
      <c r="A1252" t="s">
        <v>139</v>
      </c>
      <c r="B1252">
        <v>2021</v>
      </c>
      <c r="C1252" s="10">
        <v>44451</v>
      </c>
      <c r="D1252" t="s">
        <v>66</v>
      </c>
      <c r="E1252" t="s">
        <v>540</v>
      </c>
      <c r="F1252">
        <v>1</v>
      </c>
      <c r="G1252">
        <v>2</v>
      </c>
      <c r="H1252" t="s">
        <v>100</v>
      </c>
      <c r="I1252" t="s">
        <v>44</v>
      </c>
      <c r="K1252">
        <v>2</v>
      </c>
      <c r="L1252">
        <v>2</v>
      </c>
      <c r="M1252">
        <v>10.162000000000001</v>
      </c>
      <c r="N1252" s="35">
        <f t="shared" si="21"/>
        <v>70.852194449911423</v>
      </c>
    </row>
    <row r="1253" spans="1:14" x14ac:dyDescent="0.35">
      <c r="A1253" t="s">
        <v>139</v>
      </c>
      <c r="B1253">
        <v>2021</v>
      </c>
      <c r="C1253" s="10">
        <v>44451</v>
      </c>
      <c r="D1253" t="s">
        <v>66</v>
      </c>
      <c r="E1253" t="s">
        <v>540</v>
      </c>
      <c r="F1253">
        <v>1</v>
      </c>
      <c r="G1253">
        <v>2</v>
      </c>
      <c r="H1253" t="s">
        <v>134</v>
      </c>
      <c r="I1253" t="s">
        <v>33</v>
      </c>
      <c r="K1253">
        <v>4</v>
      </c>
      <c r="L1253">
        <v>1</v>
      </c>
      <c r="M1253">
        <v>10.115</v>
      </c>
      <c r="N1253" s="35">
        <f t="shared" si="21"/>
        <v>71.181413741967376</v>
      </c>
    </row>
    <row r="1254" spans="1:14" x14ac:dyDescent="0.35">
      <c r="A1254" t="s">
        <v>139</v>
      </c>
      <c r="B1254">
        <v>2021</v>
      </c>
      <c r="C1254" s="10">
        <v>44451</v>
      </c>
      <c r="D1254" t="s">
        <v>66</v>
      </c>
      <c r="E1254" t="s">
        <v>540</v>
      </c>
      <c r="F1254">
        <v>2</v>
      </c>
      <c r="G1254">
        <v>1</v>
      </c>
      <c r="H1254" t="s">
        <v>128</v>
      </c>
      <c r="I1254" t="s">
        <v>104</v>
      </c>
      <c r="K1254">
        <v>1</v>
      </c>
      <c r="L1254">
        <v>1</v>
      </c>
      <c r="M1254">
        <v>10.247</v>
      </c>
      <c r="N1254" s="35">
        <f t="shared" si="21"/>
        <v>70.264467649068024</v>
      </c>
    </row>
    <row r="1255" spans="1:14" x14ac:dyDescent="0.35">
      <c r="A1255" t="s">
        <v>139</v>
      </c>
      <c r="B1255">
        <v>2021</v>
      </c>
      <c r="C1255" s="10">
        <v>44451</v>
      </c>
      <c r="D1255" t="s">
        <v>66</v>
      </c>
      <c r="E1255" t="s">
        <v>540</v>
      </c>
      <c r="F1255">
        <v>2</v>
      </c>
      <c r="G1255">
        <v>1</v>
      </c>
      <c r="H1255" t="s">
        <v>96</v>
      </c>
      <c r="I1255" t="s">
        <v>27</v>
      </c>
      <c r="K1255">
        <v>3</v>
      </c>
      <c r="L1255">
        <v>2</v>
      </c>
      <c r="M1255">
        <v>12.786</v>
      </c>
      <c r="N1255" s="35">
        <f t="shared" si="21"/>
        <v>56.311590802440172</v>
      </c>
    </row>
    <row r="1256" spans="1:14" x14ac:dyDescent="0.35">
      <c r="A1256" t="s">
        <v>139</v>
      </c>
      <c r="B1256">
        <v>2021</v>
      </c>
      <c r="C1256" s="10">
        <v>44451</v>
      </c>
      <c r="D1256" t="s">
        <v>66</v>
      </c>
      <c r="E1256" t="s">
        <v>540</v>
      </c>
      <c r="F1256">
        <v>2</v>
      </c>
      <c r="G1256">
        <v>2</v>
      </c>
      <c r="H1256" t="s">
        <v>100</v>
      </c>
      <c r="I1256" t="s">
        <v>44</v>
      </c>
      <c r="K1256">
        <v>2</v>
      </c>
      <c r="L1256">
        <v>1</v>
      </c>
      <c r="M1256">
        <v>10.23</v>
      </c>
      <c r="N1256" s="35">
        <f t="shared" si="21"/>
        <v>70.381231671554247</v>
      </c>
    </row>
    <row r="1257" spans="1:14" x14ac:dyDescent="0.35">
      <c r="A1257" t="s">
        <v>139</v>
      </c>
      <c r="B1257">
        <v>2021</v>
      </c>
      <c r="C1257" s="10">
        <v>44451</v>
      </c>
      <c r="D1257" t="s">
        <v>66</v>
      </c>
      <c r="E1257" t="s">
        <v>540</v>
      </c>
      <c r="F1257">
        <v>2</v>
      </c>
      <c r="G1257">
        <v>2</v>
      </c>
      <c r="H1257" t="s">
        <v>134</v>
      </c>
      <c r="I1257" t="s">
        <v>33</v>
      </c>
      <c r="K1257">
        <v>4</v>
      </c>
      <c r="L1257">
        <v>2</v>
      </c>
      <c r="M1257">
        <v>10.395</v>
      </c>
      <c r="N1257" s="35">
        <f t="shared" si="21"/>
        <v>69.264069264069263</v>
      </c>
    </row>
    <row r="1258" spans="1:14" x14ac:dyDescent="0.35">
      <c r="A1258" t="s">
        <v>139</v>
      </c>
      <c r="B1258">
        <v>2021</v>
      </c>
      <c r="C1258" s="10">
        <v>44451</v>
      </c>
      <c r="D1258" t="s">
        <v>66</v>
      </c>
      <c r="E1258" t="s">
        <v>540</v>
      </c>
      <c r="F1258">
        <v>3</v>
      </c>
      <c r="G1258">
        <v>2</v>
      </c>
      <c r="H1258" t="s">
        <v>100</v>
      </c>
      <c r="I1258" t="s">
        <v>44</v>
      </c>
      <c r="K1258">
        <v>2</v>
      </c>
      <c r="L1258">
        <v>1</v>
      </c>
      <c r="M1258">
        <v>10.496</v>
      </c>
      <c r="N1258" s="35">
        <f t="shared" si="21"/>
        <v>68.597560975609753</v>
      </c>
    </row>
    <row r="1259" spans="1:14" x14ac:dyDescent="0.35">
      <c r="A1259" t="s">
        <v>139</v>
      </c>
      <c r="B1259">
        <v>2021</v>
      </c>
      <c r="C1259" s="10">
        <v>44451</v>
      </c>
      <c r="D1259" t="s">
        <v>66</v>
      </c>
      <c r="E1259" t="s">
        <v>540</v>
      </c>
      <c r="F1259">
        <v>3</v>
      </c>
      <c r="G1259">
        <v>2</v>
      </c>
      <c r="H1259" t="s">
        <v>134</v>
      </c>
      <c r="I1259" t="s">
        <v>33</v>
      </c>
      <c r="K1259">
        <v>4</v>
      </c>
      <c r="L1259">
        <v>2</v>
      </c>
      <c r="M1259">
        <v>10.5</v>
      </c>
      <c r="N1259" s="35">
        <f t="shared" si="21"/>
        <v>68.571428571428569</v>
      </c>
    </row>
    <row r="1260" spans="1:14" x14ac:dyDescent="0.35">
      <c r="A1260" t="s">
        <v>139</v>
      </c>
      <c r="B1260">
        <v>2021</v>
      </c>
      <c r="C1260" s="10">
        <v>44451</v>
      </c>
      <c r="D1260" t="s">
        <v>66</v>
      </c>
      <c r="E1260" t="s">
        <v>64</v>
      </c>
      <c r="F1260">
        <v>1</v>
      </c>
      <c r="G1260" t="s">
        <v>541</v>
      </c>
      <c r="H1260" t="s">
        <v>128</v>
      </c>
      <c r="I1260" t="s">
        <v>104</v>
      </c>
      <c r="K1260">
        <v>1</v>
      </c>
      <c r="L1260">
        <v>1</v>
      </c>
      <c r="M1260">
        <v>10.196</v>
      </c>
      <c r="N1260" s="35">
        <f t="shared" si="21"/>
        <v>70.615927814829348</v>
      </c>
    </row>
    <row r="1261" spans="1:14" x14ac:dyDescent="0.35">
      <c r="A1261" t="s">
        <v>139</v>
      </c>
      <c r="B1261">
        <v>2021</v>
      </c>
      <c r="C1261" s="10">
        <v>44451</v>
      </c>
      <c r="D1261" t="s">
        <v>66</v>
      </c>
      <c r="E1261" t="s">
        <v>64</v>
      </c>
      <c r="F1261">
        <v>1</v>
      </c>
      <c r="G1261" t="s">
        <v>541</v>
      </c>
      <c r="H1261" t="s">
        <v>100</v>
      </c>
      <c r="I1261" t="s">
        <v>44</v>
      </c>
      <c r="K1261">
        <v>2</v>
      </c>
      <c r="L1261">
        <v>2</v>
      </c>
      <c r="M1261">
        <v>10.321</v>
      </c>
      <c r="N1261" s="35">
        <f t="shared" si="21"/>
        <v>69.760682104447241</v>
      </c>
    </row>
    <row r="1262" spans="1:14" x14ac:dyDescent="0.35">
      <c r="A1262" t="s">
        <v>139</v>
      </c>
      <c r="B1262">
        <v>2021</v>
      </c>
      <c r="C1262" s="10">
        <v>44451</v>
      </c>
      <c r="D1262" t="s">
        <v>66</v>
      </c>
      <c r="E1262" t="s">
        <v>64</v>
      </c>
      <c r="F1262">
        <v>1</v>
      </c>
      <c r="G1262" t="s">
        <v>542</v>
      </c>
      <c r="H1262" t="s">
        <v>96</v>
      </c>
      <c r="I1262" t="s">
        <v>27</v>
      </c>
      <c r="K1262">
        <v>3</v>
      </c>
      <c r="L1262">
        <v>1</v>
      </c>
      <c r="M1262">
        <v>10.054</v>
      </c>
      <c r="N1262" s="35">
        <f t="shared" si="21"/>
        <v>71.613288243485172</v>
      </c>
    </row>
    <row r="1263" spans="1:14" x14ac:dyDescent="0.35">
      <c r="A1263" t="s">
        <v>139</v>
      </c>
      <c r="B1263">
        <v>2021</v>
      </c>
      <c r="C1263" s="10">
        <v>44451</v>
      </c>
      <c r="D1263" t="s">
        <v>66</v>
      </c>
      <c r="E1263" t="s">
        <v>64</v>
      </c>
      <c r="F1263">
        <v>1</v>
      </c>
      <c r="G1263" t="s">
        <v>542</v>
      </c>
      <c r="H1263" t="s">
        <v>134</v>
      </c>
      <c r="I1263" t="s">
        <v>33</v>
      </c>
      <c r="K1263">
        <v>4</v>
      </c>
      <c r="L1263">
        <v>2</v>
      </c>
      <c r="M1263">
        <v>10.097</v>
      </c>
      <c r="N1263" s="35">
        <f t="shared" si="21"/>
        <v>71.308309398831341</v>
      </c>
    </row>
    <row r="1264" spans="1:14" x14ac:dyDescent="0.35">
      <c r="A1264" t="s">
        <v>139</v>
      </c>
      <c r="B1264">
        <v>2021</v>
      </c>
      <c r="C1264" s="10">
        <v>44451</v>
      </c>
      <c r="D1264" t="s">
        <v>66</v>
      </c>
      <c r="E1264" t="s">
        <v>64</v>
      </c>
      <c r="F1264">
        <v>2</v>
      </c>
      <c r="G1264" t="s">
        <v>541</v>
      </c>
      <c r="H1264" t="s">
        <v>128</v>
      </c>
      <c r="I1264" t="s">
        <v>104</v>
      </c>
      <c r="K1264">
        <v>1</v>
      </c>
      <c r="L1264">
        <v>1</v>
      </c>
      <c r="M1264">
        <v>9.8450000000000006</v>
      </c>
      <c r="N1264" s="35">
        <f t="shared" si="21"/>
        <v>73.133570340274247</v>
      </c>
    </row>
    <row r="1265" spans="1:14" x14ac:dyDescent="0.35">
      <c r="A1265" t="s">
        <v>139</v>
      </c>
      <c r="B1265">
        <v>2021</v>
      </c>
      <c r="C1265" s="10">
        <v>44451</v>
      </c>
      <c r="D1265" t="s">
        <v>66</v>
      </c>
      <c r="E1265" t="s">
        <v>64</v>
      </c>
      <c r="F1265">
        <v>2</v>
      </c>
      <c r="G1265" t="s">
        <v>541</v>
      </c>
      <c r="H1265" t="s">
        <v>100</v>
      </c>
      <c r="I1265" t="s">
        <v>44</v>
      </c>
      <c r="K1265">
        <v>2</v>
      </c>
      <c r="L1265">
        <v>2</v>
      </c>
      <c r="M1265">
        <v>10.361000000000001</v>
      </c>
      <c r="N1265" s="35">
        <f t="shared" si="21"/>
        <v>69.491361837660449</v>
      </c>
    </row>
    <row r="1266" spans="1:14" x14ac:dyDescent="0.35">
      <c r="A1266" t="s">
        <v>139</v>
      </c>
      <c r="B1266">
        <v>2021</v>
      </c>
      <c r="C1266" s="10">
        <v>44451</v>
      </c>
      <c r="D1266" t="s">
        <v>66</v>
      </c>
      <c r="E1266" t="s">
        <v>64</v>
      </c>
      <c r="F1266">
        <v>2</v>
      </c>
      <c r="G1266" t="s">
        <v>542</v>
      </c>
      <c r="H1266" t="s">
        <v>96</v>
      </c>
      <c r="I1266" t="s">
        <v>27</v>
      </c>
      <c r="K1266">
        <v>3</v>
      </c>
      <c r="L1266">
        <v>1</v>
      </c>
      <c r="M1266">
        <v>10.035</v>
      </c>
      <c r="N1266" s="35">
        <f t="shared" si="21"/>
        <v>71.74887892376681</v>
      </c>
    </row>
    <row r="1267" spans="1:14" x14ac:dyDescent="0.35">
      <c r="A1267" t="s">
        <v>139</v>
      </c>
      <c r="B1267">
        <v>2021</v>
      </c>
      <c r="C1267" s="10">
        <v>44451</v>
      </c>
      <c r="D1267" t="s">
        <v>66</v>
      </c>
      <c r="E1267" t="s">
        <v>64</v>
      </c>
      <c r="F1267">
        <v>2</v>
      </c>
      <c r="G1267" t="s">
        <v>542</v>
      </c>
      <c r="H1267" t="s">
        <v>134</v>
      </c>
      <c r="I1267" t="s">
        <v>33</v>
      </c>
      <c r="K1267">
        <v>4</v>
      </c>
      <c r="L1267">
        <v>2</v>
      </c>
      <c r="M1267">
        <v>10.926</v>
      </c>
      <c r="N1267" s="35">
        <f t="shared" si="21"/>
        <v>65.897858319604609</v>
      </c>
    </row>
    <row r="1268" spans="1:14" x14ac:dyDescent="0.35">
      <c r="A1268" t="s">
        <v>182</v>
      </c>
      <c r="B1268">
        <v>2021</v>
      </c>
      <c r="C1268" s="10">
        <v>44492</v>
      </c>
      <c r="D1268" t="s">
        <v>20</v>
      </c>
      <c r="E1268" t="s">
        <v>535</v>
      </c>
      <c r="F1268">
        <v>1</v>
      </c>
      <c r="G1268">
        <v>1</v>
      </c>
      <c r="H1268" t="s">
        <v>202</v>
      </c>
      <c r="I1268" t="s">
        <v>46</v>
      </c>
      <c r="K1268">
        <v>7</v>
      </c>
      <c r="L1268">
        <v>1</v>
      </c>
      <c r="M1268">
        <v>10.787000000000001</v>
      </c>
      <c r="N1268" s="35">
        <f t="shared" si="21"/>
        <v>66.747010290164084</v>
      </c>
    </row>
    <row r="1269" spans="1:14" x14ac:dyDescent="0.35">
      <c r="A1269" t="s">
        <v>182</v>
      </c>
      <c r="B1269">
        <v>2021</v>
      </c>
      <c r="C1269" s="10">
        <v>44492</v>
      </c>
      <c r="D1269" t="s">
        <v>20</v>
      </c>
      <c r="E1269" t="s">
        <v>535</v>
      </c>
      <c r="F1269">
        <v>1</v>
      </c>
      <c r="G1269">
        <v>1</v>
      </c>
      <c r="H1269" t="s">
        <v>802</v>
      </c>
      <c r="I1269" t="s">
        <v>56</v>
      </c>
      <c r="K1269">
        <v>28</v>
      </c>
      <c r="L1269">
        <v>2</v>
      </c>
      <c r="M1269">
        <v>10.896000000000001</v>
      </c>
      <c r="N1269" s="35">
        <f t="shared" si="21"/>
        <v>66.079295154185019</v>
      </c>
    </row>
    <row r="1270" spans="1:14" x14ac:dyDescent="0.35">
      <c r="A1270" t="s">
        <v>182</v>
      </c>
      <c r="B1270">
        <v>2021</v>
      </c>
      <c r="C1270" s="10">
        <v>44492</v>
      </c>
      <c r="D1270" t="s">
        <v>20</v>
      </c>
      <c r="E1270" t="s">
        <v>535</v>
      </c>
      <c r="F1270">
        <v>1</v>
      </c>
      <c r="G1270">
        <v>2</v>
      </c>
      <c r="H1270" t="s">
        <v>22</v>
      </c>
      <c r="I1270" t="s">
        <v>23</v>
      </c>
      <c r="K1270">
        <v>2</v>
      </c>
      <c r="L1270">
        <v>1</v>
      </c>
      <c r="M1270">
        <v>10.801</v>
      </c>
      <c r="N1270" s="35">
        <f t="shared" si="21"/>
        <v>66.660494398666785</v>
      </c>
    </row>
    <row r="1271" spans="1:14" x14ac:dyDescent="0.35">
      <c r="A1271" t="s">
        <v>182</v>
      </c>
      <c r="B1271">
        <v>2021</v>
      </c>
      <c r="C1271" s="10">
        <v>44492</v>
      </c>
      <c r="D1271" t="s">
        <v>20</v>
      </c>
      <c r="E1271" t="s">
        <v>535</v>
      </c>
      <c r="F1271">
        <v>1</v>
      </c>
      <c r="G1271">
        <v>2</v>
      </c>
      <c r="H1271" t="s">
        <v>83</v>
      </c>
      <c r="I1271" t="s">
        <v>250</v>
      </c>
      <c r="K1271">
        <v>27</v>
      </c>
      <c r="L1271">
        <v>2</v>
      </c>
      <c r="M1271">
        <v>10.885</v>
      </c>
      <c r="N1271" s="35">
        <f t="shared" si="21"/>
        <v>66.146072576940739</v>
      </c>
    </row>
    <row r="1272" spans="1:14" x14ac:dyDescent="0.35">
      <c r="A1272" t="s">
        <v>182</v>
      </c>
      <c r="B1272">
        <v>2021</v>
      </c>
      <c r="C1272" s="10">
        <v>44492</v>
      </c>
      <c r="D1272" t="s">
        <v>20</v>
      </c>
      <c r="E1272" t="s">
        <v>535</v>
      </c>
      <c r="F1272">
        <v>1</v>
      </c>
      <c r="G1272">
        <v>3</v>
      </c>
      <c r="H1272" t="s">
        <v>824</v>
      </c>
      <c r="I1272" t="s">
        <v>29</v>
      </c>
      <c r="K1272">
        <v>4</v>
      </c>
      <c r="L1272">
        <v>1</v>
      </c>
      <c r="M1272">
        <v>10.179</v>
      </c>
      <c r="N1272" s="35">
        <f t="shared" si="21"/>
        <v>70.733863837312114</v>
      </c>
    </row>
    <row r="1273" spans="1:14" x14ac:dyDescent="0.35">
      <c r="A1273" t="s">
        <v>182</v>
      </c>
      <c r="B1273">
        <v>2021</v>
      </c>
      <c r="C1273" s="10">
        <v>44492</v>
      </c>
      <c r="D1273" t="s">
        <v>20</v>
      </c>
      <c r="E1273" t="s">
        <v>535</v>
      </c>
      <c r="F1273">
        <v>1</v>
      </c>
      <c r="G1273">
        <v>3</v>
      </c>
      <c r="H1273" t="s">
        <v>837</v>
      </c>
      <c r="I1273" t="s">
        <v>56</v>
      </c>
      <c r="K1273">
        <v>26</v>
      </c>
      <c r="L1273">
        <v>2</v>
      </c>
      <c r="M1273">
        <v>10.321</v>
      </c>
      <c r="N1273" s="35">
        <f t="shared" si="21"/>
        <v>69.760682104447241</v>
      </c>
    </row>
    <row r="1274" spans="1:14" x14ac:dyDescent="0.35">
      <c r="A1274" t="s">
        <v>182</v>
      </c>
      <c r="B1274">
        <v>2021</v>
      </c>
      <c r="C1274" s="10">
        <v>44492</v>
      </c>
      <c r="D1274" t="s">
        <v>20</v>
      </c>
      <c r="E1274" t="s">
        <v>535</v>
      </c>
      <c r="F1274">
        <v>1</v>
      </c>
      <c r="G1274">
        <v>4</v>
      </c>
      <c r="H1274" t="s">
        <v>755</v>
      </c>
      <c r="I1274" t="s">
        <v>109</v>
      </c>
      <c r="K1274">
        <v>9</v>
      </c>
      <c r="L1274">
        <v>1</v>
      </c>
      <c r="M1274">
        <v>10.249000000000001</v>
      </c>
      <c r="N1274" s="35">
        <f t="shared" si="21"/>
        <v>70.250756171333791</v>
      </c>
    </row>
    <row r="1275" spans="1:14" x14ac:dyDescent="0.35">
      <c r="A1275" t="s">
        <v>182</v>
      </c>
      <c r="B1275">
        <v>2021</v>
      </c>
      <c r="C1275" s="10">
        <v>44492</v>
      </c>
      <c r="D1275" t="s">
        <v>20</v>
      </c>
      <c r="E1275" t="s">
        <v>535</v>
      </c>
      <c r="F1275">
        <v>1</v>
      </c>
      <c r="G1275">
        <v>4</v>
      </c>
      <c r="H1275" t="s">
        <v>706</v>
      </c>
      <c r="I1275" t="s">
        <v>44</v>
      </c>
      <c r="K1275">
        <v>25</v>
      </c>
      <c r="L1275">
        <v>2</v>
      </c>
      <c r="M1275">
        <v>10.451000000000001</v>
      </c>
      <c r="N1275" s="35">
        <f t="shared" si="21"/>
        <v>68.892928906324755</v>
      </c>
    </row>
    <row r="1276" spans="1:14" x14ac:dyDescent="0.35">
      <c r="A1276" t="s">
        <v>182</v>
      </c>
      <c r="B1276">
        <v>2021</v>
      </c>
      <c r="C1276" s="10">
        <v>44492</v>
      </c>
      <c r="D1276" t="s">
        <v>20</v>
      </c>
      <c r="E1276" t="s">
        <v>535</v>
      </c>
      <c r="F1276">
        <v>1</v>
      </c>
      <c r="G1276">
        <v>5</v>
      </c>
      <c r="H1276" t="s">
        <v>96</v>
      </c>
      <c r="I1276" t="s">
        <v>27</v>
      </c>
      <c r="K1276">
        <v>8</v>
      </c>
      <c r="L1276">
        <v>1</v>
      </c>
      <c r="M1276">
        <v>10.316000000000001</v>
      </c>
      <c r="N1276" s="35">
        <f t="shared" si="21"/>
        <v>69.794493989918564</v>
      </c>
    </row>
    <row r="1277" spans="1:14" x14ac:dyDescent="0.35">
      <c r="A1277" t="s">
        <v>182</v>
      </c>
      <c r="B1277">
        <v>2021</v>
      </c>
      <c r="C1277" s="10">
        <v>44492</v>
      </c>
      <c r="D1277" t="s">
        <v>20</v>
      </c>
      <c r="E1277" t="s">
        <v>535</v>
      </c>
      <c r="F1277">
        <v>1</v>
      </c>
      <c r="G1277">
        <v>5</v>
      </c>
      <c r="H1277" t="s">
        <v>143</v>
      </c>
      <c r="I1277" t="s">
        <v>95</v>
      </c>
      <c r="K1277">
        <v>24</v>
      </c>
      <c r="L1277">
        <v>2</v>
      </c>
      <c r="M1277">
        <v>10.554</v>
      </c>
      <c r="N1277" s="35">
        <f t="shared" si="21"/>
        <v>68.22057987492893</v>
      </c>
    </row>
    <row r="1278" spans="1:14" x14ac:dyDescent="0.35">
      <c r="A1278" t="s">
        <v>182</v>
      </c>
      <c r="B1278">
        <v>2021</v>
      </c>
      <c r="C1278" s="10">
        <v>44492</v>
      </c>
      <c r="D1278" t="s">
        <v>20</v>
      </c>
      <c r="E1278" t="s">
        <v>535</v>
      </c>
      <c r="F1278">
        <v>1</v>
      </c>
      <c r="G1278">
        <v>6</v>
      </c>
      <c r="H1278" t="s">
        <v>173</v>
      </c>
      <c r="I1278" t="s">
        <v>46</v>
      </c>
      <c r="K1278">
        <v>10</v>
      </c>
      <c r="L1278">
        <v>1</v>
      </c>
      <c r="M1278">
        <v>10.542</v>
      </c>
      <c r="N1278" s="35">
        <f t="shared" si="21"/>
        <v>68.29823562891292</v>
      </c>
    </row>
    <row r="1279" spans="1:14" x14ac:dyDescent="0.35">
      <c r="A1279" t="s">
        <v>182</v>
      </c>
      <c r="B1279">
        <v>2021</v>
      </c>
      <c r="C1279" s="10">
        <v>44492</v>
      </c>
      <c r="D1279" t="s">
        <v>20</v>
      </c>
      <c r="E1279" t="s">
        <v>535</v>
      </c>
      <c r="F1279">
        <v>1</v>
      </c>
      <c r="G1279">
        <v>6</v>
      </c>
      <c r="H1279" t="s">
        <v>115</v>
      </c>
      <c r="I1279" t="s">
        <v>116</v>
      </c>
      <c r="K1279">
        <v>23</v>
      </c>
      <c r="L1279">
        <v>2</v>
      </c>
      <c r="M1279">
        <v>10.587</v>
      </c>
      <c r="N1279" s="35">
        <f t="shared" si="21"/>
        <v>68.007934258996883</v>
      </c>
    </row>
    <row r="1280" spans="1:14" x14ac:dyDescent="0.35">
      <c r="A1280" t="s">
        <v>182</v>
      </c>
      <c r="B1280">
        <v>2021</v>
      </c>
      <c r="C1280" s="10">
        <v>44492</v>
      </c>
      <c r="D1280" t="s">
        <v>20</v>
      </c>
      <c r="E1280" t="s">
        <v>535</v>
      </c>
      <c r="F1280">
        <v>1</v>
      </c>
      <c r="G1280">
        <v>7</v>
      </c>
      <c r="H1280" t="s">
        <v>93</v>
      </c>
      <c r="I1280" t="s">
        <v>52</v>
      </c>
      <c r="K1280">
        <v>11</v>
      </c>
      <c r="L1280">
        <v>1</v>
      </c>
      <c r="M1280">
        <v>10.233000000000001</v>
      </c>
      <c r="N1280" s="35">
        <f t="shared" si="21"/>
        <v>70.360598065083551</v>
      </c>
    </row>
    <row r="1281" spans="1:14" x14ac:dyDescent="0.35">
      <c r="A1281" t="s">
        <v>182</v>
      </c>
      <c r="B1281">
        <v>2021</v>
      </c>
      <c r="C1281" s="10">
        <v>44492</v>
      </c>
      <c r="D1281" t="s">
        <v>20</v>
      </c>
      <c r="E1281" t="s">
        <v>535</v>
      </c>
      <c r="F1281">
        <v>1</v>
      </c>
      <c r="G1281">
        <v>7</v>
      </c>
      <c r="H1281" t="s">
        <v>816</v>
      </c>
      <c r="I1281" t="s">
        <v>42</v>
      </c>
      <c r="K1281">
        <v>22</v>
      </c>
      <c r="L1281">
        <v>2</v>
      </c>
      <c r="M1281">
        <v>11.393000000000001</v>
      </c>
      <c r="N1281" s="35">
        <f t="shared" si="21"/>
        <v>63.196699727903095</v>
      </c>
    </row>
    <row r="1282" spans="1:14" x14ac:dyDescent="0.35">
      <c r="A1282" t="s">
        <v>182</v>
      </c>
      <c r="B1282">
        <v>2021</v>
      </c>
      <c r="C1282" s="10">
        <v>44492</v>
      </c>
      <c r="D1282" t="s">
        <v>20</v>
      </c>
      <c r="E1282" t="s">
        <v>535</v>
      </c>
      <c r="F1282">
        <v>1</v>
      </c>
      <c r="G1282">
        <v>8</v>
      </c>
      <c r="H1282" t="s">
        <v>134</v>
      </c>
      <c r="I1282" t="s">
        <v>33</v>
      </c>
      <c r="K1282">
        <v>12</v>
      </c>
      <c r="L1282">
        <v>1</v>
      </c>
      <c r="M1282">
        <v>10.355</v>
      </c>
      <c r="N1282" s="35">
        <f t="shared" si="21"/>
        <v>69.531627233220661</v>
      </c>
    </row>
    <row r="1283" spans="1:14" x14ac:dyDescent="0.35">
      <c r="A1283" t="s">
        <v>182</v>
      </c>
      <c r="B1283">
        <v>2021</v>
      </c>
      <c r="C1283" s="10">
        <v>44492</v>
      </c>
      <c r="D1283" t="s">
        <v>20</v>
      </c>
      <c r="E1283" t="s">
        <v>535</v>
      </c>
      <c r="F1283">
        <v>1</v>
      </c>
      <c r="G1283">
        <v>8</v>
      </c>
      <c r="H1283" t="s">
        <v>174</v>
      </c>
      <c r="I1283" t="s">
        <v>37</v>
      </c>
      <c r="K1283">
        <v>21</v>
      </c>
      <c r="L1283">
        <v>2</v>
      </c>
      <c r="M1283">
        <v>10.516</v>
      </c>
      <c r="N1283" s="35">
        <f t="shared" si="21"/>
        <v>68.46709775580068</v>
      </c>
    </row>
    <row r="1284" spans="1:14" x14ac:dyDescent="0.35">
      <c r="A1284" t="s">
        <v>182</v>
      </c>
      <c r="B1284">
        <v>2021</v>
      </c>
      <c r="C1284" s="10">
        <v>44492</v>
      </c>
      <c r="D1284" t="s">
        <v>20</v>
      </c>
      <c r="E1284" t="s">
        <v>535</v>
      </c>
      <c r="F1284">
        <v>1</v>
      </c>
      <c r="G1284">
        <v>9</v>
      </c>
      <c r="H1284" t="s">
        <v>801</v>
      </c>
      <c r="I1284" t="s">
        <v>29</v>
      </c>
      <c r="K1284">
        <v>13</v>
      </c>
      <c r="L1284">
        <v>1</v>
      </c>
      <c r="M1284">
        <v>10.375</v>
      </c>
      <c r="N1284" s="35">
        <f t="shared" si="21"/>
        <v>69.397590361445779</v>
      </c>
    </row>
    <row r="1285" spans="1:14" x14ac:dyDescent="0.35">
      <c r="A1285" t="s">
        <v>182</v>
      </c>
      <c r="B1285">
        <v>2021</v>
      </c>
      <c r="C1285" s="10">
        <v>44492</v>
      </c>
      <c r="D1285" t="s">
        <v>20</v>
      </c>
      <c r="E1285" t="s">
        <v>535</v>
      </c>
      <c r="F1285">
        <v>1</v>
      </c>
      <c r="G1285">
        <v>9</v>
      </c>
      <c r="H1285" t="s">
        <v>100</v>
      </c>
      <c r="I1285" t="s">
        <v>44</v>
      </c>
      <c r="K1285">
        <v>20</v>
      </c>
      <c r="L1285">
        <v>2</v>
      </c>
      <c r="M1285">
        <v>10.435</v>
      </c>
      <c r="N1285" s="35">
        <f t="shared" si="21"/>
        <v>68.998562529947293</v>
      </c>
    </row>
    <row r="1286" spans="1:14" x14ac:dyDescent="0.35">
      <c r="A1286" t="s">
        <v>182</v>
      </c>
      <c r="B1286">
        <v>2021</v>
      </c>
      <c r="C1286" s="10">
        <v>44492</v>
      </c>
      <c r="D1286" t="s">
        <v>20</v>
      </c>
      <c r="E1286" t="s">
        <v>535</v>
      </c>
      <c r="F1286">
        <v>1</v>
      </c>
      <c r="G1286">
        <v>10</v>
      </c>
      <c r="H1286" t="s">
        <v>107</v>
      </c>
      <c r="I1286" t="s">
        <v>31</v>
      </c>
      <c r="K1286">
        <v>14</v>
      </c>
      <c r="L1286">
        <v>1</v>
      </c>
      <c r="M1286">
        <v>10.131</v>
      </c>
      <c r="N1286" s="35">
        <f t="shared" si="21"/>
        <v>71.068996150429371</v>
      </c>
    </row>
    <row r="1287" spans="1:14" x14ac:dyDescent="0.35">
      <c r="A1287" t="s">
        <v>182</v>
      </c>
      <c r="B1287">
        <v>2021</v>
      </c>
      <c r="C1287" s="10">
        <v>44492</v>
      </c>
      <c r="D1287" t="s">
        <v>20</v>
      </c>
      <c r="E1287" t="s">
        <v>535</v>
      </c>
      <c r="F1287">
        <v>1</v>
      </c>
      <c r="G1287">
        <v>10</v>
      </c>
      <c r="H1287" t="s">
        <v>98</v>
      </c>
      <c r="I1287" t="s">
        <v>31</v>
      </c>
      <c r="K1287">
        <v>19</v>
      </c>
      <c r="L1287">
        <v>2</v>
      </c>
      <c r="M1287">
        <v>10.178000000000001</v>
      </c>
      <c r="N1287" s="35">
        <f t="shared" si="21"/>
        <v>70.74081351935547</v>
      </c>
    </row>
    <row r="1288" spans="1:14" x14ac:dyDescent="0.35">
      <c r="A1288" t="s">
        <v>182</v>
      </c>
      <c r="B1288">
        <v>2021</v>
      </c>
      <c r="C1288" s="10">
        <v>44492</v>
      </c>
      <c r="D1288" t="s">
        <v>20</v>
      </c>
      <c r="E1288" t="s">
        <v>535</v>
      </c>
      <c r="F1288">
        <v>1</v>
      </c>
      <c r="G1288">
        <v>11</v>
      </c>
      <c r="H1288" t="s">
        <v>125</v>
      </c>
      <c r="I1288" t="s">
        <v>113</v>
      </c>
      <c r="K1288">
        <v>15</v>
      </c>
      <c r="L1288">
        <v>1</v>
      </c>
      <c r="M1288">
        <v>10.263999999999999</v>
      </c>
      <c r="N1288" s="35">
        <f t="shared" si="21"/>
        <v>70.148090413094309</v>
      </c>
    </row>
    <row r="1289" spans="1:14" x14ac:dyDescent="0.35">
      <c r="A1289" t="s">
        <v>182</v>
      </c>
      <c r="B1289">
        <v>2021</v>
      </c>
      <c r="C1289" s="10">
        <v>44492</v>
      </c>
      <c r="D1289" t="s">
        <v>20</v>
      </c>
      <c r="E1289" t="s">
        <v>535</v>
      </c>
      <c r="F1289">
        <v>1</v>
      </c>
      <c r="G1289">
        <v>11</v>
      </c>
      <c r="H1289" t="s">
        <v>239</v>
      </c>
      <c r="I1289" t="s">
        <v>185</v>
      </c>
      <c r="K1289">
        <v>18</v>
      </c>
      <c r="L1289">
        <v>2</v>
      </c>
      <c r="M1289">
        <v>10.321</v>
      </c>
      <c r="N1289" s="35">
        <f t="shared" si="21"/>
        <v>69.760682104447241</v>
      </c>
    </row>
    <row r="1290" spans="1:14" x14ac:dyDescent="0.35">
      <c r="A1290" t="s">
        <v>182</v>
      </c>
      <c r="B1290">
        <v>2021</v>
      </c>
      <c r="C1290" s="10">
        <v>44492</v>
      </c>
      <c r="D1290" t="s">
        <v>20</v>
      </c>
      <c r="E1290" t="s">
        <v>535</v>
      </c>
      <c r="F1290">
        <v>1</v>
      </c>
      <c r="G1290">
        <v>12</v>
      </c>
      <c r="H1290" t="s">
        <v>132</v>
      </c>
      <c r="I1290" t="s">
        <v>113</v>
      </c>
      <c r="K1290">
        <v>16</v>
      </c>
      <c r="L1290">
        <v>1</v>
      </c>
      <c r="M1290">
        <v>10.314</v>
      </c>
      <c r="N1290" s="35">
        <f t="shared" si="21"/>
        <v>69.808027923211171</v>
      </c>
    </row>
    <row r="1291" spans="1:14" x14ac:dyDescent="0.35">
      <c r="A1291" t="s">
        <v>182</v>
      </c>
      <c r="B1291">
        <v>2021</v>
      </c>
      <c r="C1291" s="10">
        <v>44492</v>
      </c>
      <c r="D1291" t="s">
        <v>20</v>
      </c>
      <c r="E1291" t="s">
        <v>535</v>
      </c>
      <c r="F1291">
        <v>1</v>
      </c>
      <c r="G1291">
        <v>12</v>
      </c>
      <c r="H1291" t="s">
        <v>756</v>
      </c>
      <c r="I1291" t="s">
        <v>82</v>
      </c>
      <c r="K1291">
        <v>17</v>
      </c>
      <c r="L1291">
        <v>2</v>
      </c>
      <c r="M1291">
        <v>10.385999999999999</v>
      </c>
      <c r="N1291" s="35">
        <f t="shared" si="21"/>
        <v>69.32409012131717</v>
      </c>
    </row>
    <row r="1292" spans="1:14" x14ac:dyDescent="0.35">
      <c r="A1292" t="s">
        <v>182</v>
      </c>
      <c r="B1292">
        <v>2021</v>
      </c>
      <c r="C1292" s="10">
        <v>44492</v>
      </c>
      <c r="D1292" t="s">
        <v>20</v>
      </c>
      <c r="E1292" t="s">
        <v>538</v>
      </c>
      <c r="F1292">
        <v>1</v>
      </c>
      <c r="G1292">
        <v>1</v>
      </c>
      <c r="H1292" t="s">
        <v>92</v>
      </c>
      <c r="I1292" t="s">
        <v>23</v>
      </c>
      <c r="K1292">
        <v>1</v>
      </c>
      <c r="L1292">
        <v>1</v>
      </c>
      <c r="M1292">
        <v>9.9600000000000009</v>
      </c>
      <c r="N1292" s="35">
        <f t="shared" si="21"/>
        <v>72.289156626506013</v>
      </c>
    </row>
    <row r="1293" spans="1:14" x14ac:dyDescent="0.35">
      <c r="A1293" t="s">
        <v>182</v>
      </c>
      <c r="B1293">
        <v>2021</v>
      </c>
      <c r="C1293" s="10">
        <v>44492</v>
      </c>
      <c r="D1293" t="s">
        <v>20</v>
      </c>
      <c r="E1293" t="s">
        <v>538</v>
      </c>
      <c r="F1293">
        <v>1</v>
      </c>
      <c r="G1293">
        <v>1</v>
      </c>
      <c r="H1293" t="s">
        <v>132</v>
      </c>
      <c r="I1293" t="s">
        <v>113</v>
      </c>
      <c r="K1293">
        <v>16</v>
      </c>
      <c r="L1293">
        <v>2</v>
      </c>
      <c r="M1293">
        <v>10.911</v>
      </c>
      <c r="N1293" s="35">
        <f t="shared" si="21"/>
        <v>65.988452020896347</v>
      </c>
    </row>
    <row r="1294" spans="1:14" x14ac:dyDescent="0.35">
      <c r="A1294" t="s">
        <v>182</v>
      </c>
      <c r="B1294">
        <v>2021</v>
      </c>
      <c r="C1294" s="10">
        <v>44492</v>
      </c>
      <c r="D1294" t="s">
        <v>20</v>
      </c>
      <c r="E1294" t="s">
        <v>538</v>
      </c>
      <c r="F1294">
        <v>1</v>
      </c>
      <c r="G1294">
        <v>2</v>
      </c>
      <c r="H1294" t="s">
        <v>128</v>
      </c>
      <c r="I1294" t="s">
        <v>104</v>
      </c>
      <c r="K1294">
        <v>5</v>
      </c>
      <c r="L1294">
        <v>1</v>
      </c>
      <c r="M1294">
        <v>9.7070000000000007</v>
      </c>
      <c r="N1294" s="35">
        <f t="shared" si="21"/>
        <v>74.173277016585956</v>
      </c>
    </row>
    <row r="1295" spans="1:14" x14ac:dyDescent="0.35">
      <c r="A1295" t="s">
        <v>182</v>
      </c>
      <c r="B1295">
        <v>2021</v>
      </c>
      <c r="C1295" s="10">
        <v>44492</v>
      </c>
      <c r="D1295" t="s">
        <v>20</v>
      </c>
      <c r="E1295" t="s">
        <v>538</v>
      </c>
      <c r="F1295">
        <v>1</v>
      </c>
      <c r="G1295">
        <v>2</v>
      </c>
      <c r="H1295" t="s">
        <v>125</v>
      </c>
      <c r="I1295" t="s">
        <v>113</v>
      </c>
      <c r="K1295">
        <v>15</v>
      </c>
      <c r="L1295">
        <v>2</v>
      </c>
      <c r="M1295">
        <v>10.302</v>
      </c>
      <c r="N1295" s="35">
        <f t="shared" si="21"/>
        <v>69.889341875364011</v>
      </c>
    </row>
    <row r="1296" spans="1:14" x14ac:dyDescent="0.35">
      <c r="A1296" t="s">
        <v>182</v>
      </c>
      <c r="B1296">
        <v>2021</v>
      </c>
      <c r="C1296" s="10">
        <v>44492</v>
      </c>
      <c r="D1296" t="s">
        <v>20</v>
      </c>
      <c r="E1296" t="s">
        <v>538</v>
      </c>
      <c r="F1296">
        <v>1</v>
      </c>
      <c r="G1296">
        <v>3</v>
      </c>
      <c r="H1296" t="s">
        <v>843</v>
      </c>
      <c r="I1296" t="s">
        <v>185</v>
      </c>
      <c r="K1296">
        <v>6</v>
      </c>
      <c r="L1296">
        <v>1</v>
      </c>
      <c r="M1296">
        <v>10.147</v>
      </c>
      <c r="N1296" s="35">
        <f t="shared" si="21"/>
        <v>70.956933083670052</v>
      </c>
    </row>
    <row r="1297" spans="1:14" x14ac:dyDescent="0.35">
      <c r="A1297" t="s">
        <v>182</v>
      </c>
      <c r="B1297">
        <v>2021</v>
      </c>
      <c r="C1297" s="10">
        <v>44492</v>
      </c>
      <c r="D1297" t="s">
        <v>20</v>
      </c>
      <c r="E1297" t="s">
        <v>538</v>
      </c>
      <c r="F1297">
        <v>1</v>
      </c>
      <c r="G1297">
        <v>3</v>
      </c>
      <c r="H1297" t="s">
        <v>107</v>
      </c>
      <c r="I1297" t="s">
        <v>31</v>
      </c>
      <c r="K1297">
        <v>14</v>
      </c>
      <c r="L1297">
        <v>2</v>
      </c>
      <c r="M1297">
        <v>10.167999999999999</v>
      </c>
      <c r="N1297" s="35">
        <f t="shared" si="21"/>
        <v>70.810385523210073</v>
      </c>
    </row>
    <row r="1298" spans="1:14" x14ac:dyDescent="0.35">
      <c r="A1298" t="s">
        <v>182</v>
      </c>
      <c r="B1298">
        <v>2021</v>
      </c>
      <c r="C1298" s="10">
        <v>44492</v>
      </c>
      <c r="D1298" t="s">
        <v>20</v>
      </c>
      <c r="E1298" t="s">
        <v>538</v>
      </c>
      <c r="F1298">
        <v>1</v>
      </c>
      <c r="G1298">
        <v>4</v>
      </c>
      <c r="H1298" t="s">
        <v>754</v>
      </c>
      <c r="I1298" t="s">
        <v>27</v>
      </c>
      <c r="K1298">
        <v>3</v>
      </c>
      <c r="L1298">
        <v>1</v>
      </c>
      <c r="M1298">
        <v>9.9689999999999994</v>
      </c>
      <c r="N1298" s="35">
        <f t="shared" si="21"/>
        <v>72.223894071622027</v>
      </c>
    </row>
    <row r="1299" spans="1:14" x14ac:dyDescent="0.35">
      <c r="A1299" t="s">
        <v>182</v>
      </c>
      <c r="B1299">
        <v>2021</v>
      </c>
      <c r="C1299" s="10">
        <v>44492</v>
      </c>
      <c r="D1299" t="s">
        <v>20</v>
      </c>
      <c r="E1299" t="s">
        <v>538</v>
      </c>
      <c r="F1299">
        <v>1</v>
      </c>
      <c r="G1299">
        <v>4</v>
      </c>
      <c r="H1299" t="s">
        <v>801</v>
      </c>
      <c r="I1299" t="s">
        <v>29</v>
      </c>
      <c r="K1299">
        <v>13</v>
      </c>
      <c r="L1299">
        <v>2</v>
      </c>
      <c r="M1299">
        <v>10.190999999999899</v>
      </c>
      <c r="N1299" s="35">
        <f t="shared" si="21"/>
        <v>70.650574035914744</v>
      </c>
    </row>
    <row r="1300" spans="1:14" x14ac:dyDescent="0.35">
      <c r="A1300" t="s">
        <v>182</v>
      </c>
      <c r="B1300">
        <v>2021</v>
      </c>
      <c r="C1300" s="10">
        <v>44492</v>
      </c>
      <c r="D1300" t="s">
        <v>20</v>
      </c>
      <c r="E1300" t="s">
        <v>538</v>
      </c>
      <c r="F1300">
        <v>1</v>
      </c>
      <c r="G1300">
        <v>5</v>
      </c>
      <c r="H1300" t="s">
        <v>202</v>
      </c>
      <c r="I1300" t="s">
        <v>46</v>
      </c>
      <c r="K1300">
        <v>7</v>
      </c>
      <c r="L1300">
        <v>1</v>
      </c>
      <c r="M1300">
        <v>10.255000000000001</v>
      </c>
      <c r="N1300" s="35">
        <f t="shared" si="21"/>
        <v>70.209653827401269</v>
      </c>
    </row>
    <row r="1301" spans="1:14" x14ac:dyDescent="0.35">
      <c r="A1301" t="s">
        <v>182</v>
      </c>
      <c r="B1301">
        <v>2021</v>
      </c>
      <c r="C1301" s="10">
        <v>44492</v>
      </c>
      <c r="D1301" t="s">
        <v>20</v>
      </c>
      <c r="E1301" t="s">
        <v>538</v>
      </c>
      <c r="F1301">
        <v>1</v>
      </c>
      <c r="G1301">
        <v>5</v>
      </c>
      <c r="H1301" t="s">
        <v>134</v>
      </c>
      <c r="I1301" t="s">
        <v>33</v>
      </c>
      <c r="K1301">
        <v>12</v>
      </c>
      <c r="L1301">
        <v>2</v>
      </c>
      <c r="M1301">
        <v>10.314</v>
      </c>
      <c r="N1301" s="35">
        <f t="shared" si="21"/>
        <v>69.808027923211171</v>
      </c>
    </row>
    <row r="1302" spans="1:14" x14ac:dyDescent="0.35">
      <c r="A1302" t="s">
        <v>182</v>
      </c>
      <c r="B1302">
        <v>2021</v>
      </c>
      <c r="C1302" s="10">
        <v>44492</v>
      </c>
      <c r="D1302" t="s">
        <v>20</v>
      </c>
      <c r="E1302" t="s">
        <v>538</v>
      </c>
      <c r="F1302">
        <v>1</v>
      </c>
      <c r="G1302">
        <v>6</v>
      </c>
      <c r="H1302" t="s">
        <v>22</v>
      </c>
      <c r="I1302" t="s">
        <v>23</v>
      </c>
      <c r="K1302">
        <v>2</v>
      </c>
      <c r="L1302">
        <v>1</v>
      </c>
      <c r="M1302">
        <v>10.509</v>
      </c>
      <c r="N1302" s="35">
        <f t="shared" si="21"/>
        <v>68.512703397088202</v>
      </c>
    </row>
    <row r="1303" spans="1:14" x14ac:dyDescent="0.35">
      <c r="A1303" t="s">
        <v>182</v>
      </c>
      <c r="B1303">
        <v>2021</v>
      </c>
      <c r="C1303" s="10">
        <v>44492</v>
      </c>
      <c r="D1303" t="s">
        <v>20</v>
      </c>
      <c r="E1303" t="s">
        <v>538</v>
      </c>
      <c r="F1303">
        <v>1</v>
      </c>
      <c r="G1303">
        <v>6</v>
      </c>
      <c r="H1303" t="s">
        <v>93</v>
      </c>
      <c r="I1303" t="s">
        <v>52</v>
      </c>
      <c r="K1303">
        <v>11</v>
      </c>
      <c r="L1303">
        <v>2</v>
      </c>
      <c r="M1303">
        <v>10.614000000000001</v>
      </c>
      <c r="N1303" s="35">
        <f t="shared" si="21"/>
        <v>67.834934991520626</v>
      </c>
    </row>
    <row r="1304" spans="1:14" x14ac:dyDescent="0.35">
      <c r="A1304" t="s">
        <v>182</v>
      </c>
      <c r="B1304">
        <v>2021</v>
      </c>
      <c r="C1304" s="10">
        <v>44492</v>
      </c>
      <c r="D1304" t="s">
        <v>20</v>
      </c>
      <c r="E1304" t="s">
        <v>538</v>
      </c>
      <c r="F1304">
        <v>1</v>
      </c>
      <c r="G1304">
        <v>7</v>
      </c>
      <c r="H1304" t="s">
        <v>824</v>
      </c>
      <c r="I1304" t="s">
        <v>29</v>
      </c>
      <c r="K1304">
        <v>4</v>
      </c>
      <c r="L1304">
        <v>1</v>
      </c>
      <c r="M1304">
        <v>9.9689999999999994</v>
      </c>
      <c r="N1304" s="35">
        <f t="shared" si="21"/>
        <v>72.223894071622027</v>
      </c>
    </row>
    <row r="1305" spans="1:14" x14ac:dyDescent="0.35">
      <c r="A1305" t="s">
        <v>182</v>
      </c>
      <c r="B1305">
        <v>2021</v>
      </c>
      <c r="C1305" s="10">
        <v>44492</v>
      </c>
      <c r="D1305" t="s">
        <v>20</v>
      </c>
      <c r="E1305" t="s">
        <v>538</v>
      </c>
      <c r="F1305">
        <v>1</v>
      </c>
      <c r="G1305">
        <v>7</v>
      </c>
      <c r="H1305" t="s">
        <v>173</v>
      </c>
      <c r="I1305" t="s">
        <v>46</v>
      </c>
      <c r="K1305">
        <v>10</v>
      </c>
      <c r="L1305">
        <v>2</v>
      </c>
      <c r="M1305">
        <v>10.889999999999899</v>
      </c>
      <c r="N1305" s="35">
        <f t="shared" si="21"/>
        <v>66.115702479339461</v>
      </c>
    </row>
    <row r="1306" spans="1:14" x14ac:dyDescent="0.35">
      <c r="A1306" t="s">
        <v>182</v>
      </c>
      <c r="B1306">
        <v>2021</v>
      </c>
      <c r="C1306" s="10">
        <v>44492</v>
      </c>
      <c r="D1306" t="s">
        <v>20</v>
      </c>
      <c r="E1306" t="s">
        <v>538</v>
      </c>
      <c r="F1306">
        <v>1</v>
      </c>
      <c r="G1306">
        <v>8</v>
      </c>
      <c r="H1306" t="s">
        <v>96</v>
      </c>
      <c r="I1306" t="s">
        <v>27</v>
      </c>
      <c r="K1306">
        <v>8</v>
      </c>
      <c r="L1306">
        <v>1</v>
      </c>
      <c r="M1306">
        <v>9.9849999999999994</v>
      </c>
      <c r="N1306" s="35">
        <f t="shared" si="21"/>
        <v>72.108162243365058</v>
      </c>
    </row>
    <row r="1307" spans="1:14" x14ac:dyDescent="0.35">
      <c r="A1307" t="s">
        <v>182</v>
      </c>
      <c r="B1307">
        <v>2021</v>
      </c>
      <c r="C1307" s="10">
        <v>44492</v>
      </c>
      <c r="D1307" t="s">
        <v>20</v>
      </c>
      <c r="E1307" t="s">
        <v>538</v>
      </c>
      <c r="F1307">
        <v>1</v>
      </c>
      <c r="G1307">
        <v>8</v>
      </c>
      <c r="H1307" t="s">
        <v>755</v>
      </c>
      <c r="I1307" t="s">
        <v>109</v>
      </c>
      <c r="K1307">
        <v>9</v>
      </c>
      <c r="L1307">
        <v>2</v>
      </c>
      <c r="M1307">
        <v>10.099</v>
      </c>
      <c r="N1307" s="35">
        <f t="shared" si="21"/>
        <v>71.294187543321115</v>
      </c>
    </row>
    <row r="1308" spans="1:14" x14ac:dyDescent="0.35">
      <c r="A1308" t="s">
        <v>182</v>
      </c>
      <c r="B1308">
        <v>2021</v>
      </c>
      <c r="C1308" s="10">
        <v>44492</v>
      </c>
      <c r="D1308" t="s">
        <v>20</v>
      </c>
      <c r="E1308" t="s">
        <v>539</v>
      </c>
      <c r="F1308">
        <v>1</v>
      </c>
      <c r="G1308">
        <v>1</v>
      </c>
      <c r="H1308" t="s">
        <v>92</v>
      </c>
      <c r="I1308" t="s">
        <v>23</v>
      </c>
      <c r="K1308">
        <v>1</v>
      </c>
      <c r="L1308">
        <v>1</v>
      </c>
      <c r="M1308">
        <v>10.058</v>
      </c>
      <c r="N1308" s="35">
        <f t="shared" si="21"/>
        <v>71.584808112944927</v>
      </c>
    </row>
    <row r="1309" spans="1:14" x14ac:dyDescent="0.35">
      <c r="A1309" t="s">
        <v>182</v>
      </c>
      <c r="B1309">
        <v>2021</v>
      </c>
      <c r="C1309" s="10">
        <v>44492</v>
      </c>
      <c r="D1309" t="s">
        <v>20</v>
      </c>
      <c r="E1309" t="s">
        <v>539</v>
      </c>
      <c r="F1309">
        <v>1</v>
      </c>
      <c r="G1309">
        <v>1</v>
      </c>
      <c r="H1309" t="s">
        <v>96</v>
      </c>
      <c r="I1309" t="s">
        <v>27</v>
      </c>
      <c r="K1309">
        <v>8</v>
      </c>
      <c r="L1309">
        <v>2</v>
      </c>
      <c r="M1309">
        <v>10.17</v>
      </c>
      <c r="N1309" s="35">
        <f t="shared" si="21"/>
        <v>70.796460176991147</v>
      </c>
    </row>
    <row r="1310" spans="1:14" x14ac:dyDescent="0.35">
      <c r="A1310" t="s">
        <v>182</v>
      </c>
      <c r="B1310">
        <v>2021</v>
      </c>
      <c r="C1310" s="10">
        <v>44492</v>
      </c>
      <c r="D1310" t="s">
        <v>20</v>
      </c>
      <c r="E1310" t="s">
        <v>539</v>
      </c>
      <c r="F1310">
        <v>1</v>
      </c>
      <c r="G1310">
        <v>2</v>
      </c>
      <c r="H1310" t="s">
        <v>824</v>
      </c>
      <c r="I1310" t="s">
        <v>29</v>
      </c>
      <c r="K1310">
        <v>4</v>
      </c>
      <c r="L1310">
        <v>2</v>
      </c>
      <c r="M1310">
        <v>10.58</v>
      </c>
      <c r="N1310" s="35">
        <f t="shared" si="21"/>
        <v>68.052930056710778</v>
      </c>
    </row>
    <row r="1311" spans="1:14" x14ac:dyDescent="0.35">
      <c r="A1311" t="s">
        <v>182</v>
      </c>
      <c r="B1311">
        <v>2021</v>
      </c>
      <c r="C1311" s="10">
        <v>44492</v>
      </c>
      <c r="D1311" t="s">
        <v>20</v>
      </c>
      <c r="E1311" t="s">
        <v>539</v>
      </c>
      <c r="F1311">
        <v>1</v>
      </c>
      <c r="G1311">
        <v>2</v>
      </c>
      <c r="H1311" t="s">
        <v>128</v>
      </c>
      <c r="I1311" t="s">
        <v>104</v>
      </c>
      <c r="K1311">
        <v>5</v>
      </c>
      <c r="L1311">
        <v>1</v>
      </c>
      <c r="M1311">
        <v>9.8079999999999998</v>
      </c>
      <c r="N1311" s="35">
        <f t="shared" si="21"/>
        <v>73.409461663947795</v>
      </c>
    </row>
    <row r="1312" spans="1:14" x14ac:dyDescent="0.35">
      <c r="A1312" t="s">
        <v>182</v>
      </c>
      <c r="B1312">
        <v>2021</v>
      </c>
      <c r="C1312" s="10">
        <v>44492</v>
      </c>
      <c r="D1312" t="s">
        <v>20</v>
      </c>
      <c r="E1312" t="s">
        <v>539</v>
      </c>
      <c r="F1312">
        <v>1</v>
      </c>
      <c r="G1312">
        <v>3</v>
      </c>
      <c r="H1312" t="s">
        <v>22</v>
      </c>
      <c r="I1312" t="s">
        <v>23</v>
      </c>
      <c r="K1312">
        <v>2</v>
      </c>
      <c r="L1312">
        <v>2</v>
      </c>
      <c r="M1312">
        <v>9.8799999999999901</v>
      </c>
      <c r="N1312" s="35">
        <f t="shared" si="21"/>
        <v>72.874493927125584</v>
      </c>
    </row>
    <row r="1313" spans="1:14" x14ac:dyDescent="0.35">
      <c r="A1313" t="s">
        <v>182</v>
      </c>
      <c r="B1313">
        <v>2021</v>
      </c>
      <c r="C1313" s="10">
        <v>44492</v>
      </c>
      <c r="D1313" t="s">
        <v>20</v>
      </c>
      <c r="E1313" t="s">
        <v>539</v>
      </c>
      <c r="F1313">
        <v>1</v>
      </c>
      <c r="G1313">
        <v>3</v>
      </c>
      <c r="H1313" t="s">
        <v>843</v>
      </c>
      <c r="I1313" t="s">
        <v>185</v>
      </c>
      <c r="K1313">
        <v>6</v>
      </c>
      <c r="L1313">
        <v>1</v>
      </c>
      <c r="M1313">
        <v>9.8789999999999996</v>
      </c>
      <c r="N1313" s="35">
        <f t="shared" si="21"/>
        <v>72.881870634679629</v>
      </c>
    </row>
    <row r="1314" spans="1:14" x14ac:dyDescent="0.35">
      <c r="A1314" t="s">
        <v>182</v>
      </c>
      <c r="B1314">
        <v>2021</v>
      </c>
      <c r="C1314" s="10">
        <v>44492</v>
      </c>
      <c r="D1314" t="s">
        <v>20</v>
      </c>
      <c r="E1314" t="s">
        <v>539</v>
      </c>
      <c r="F1314">
        <v>1</v>
      </c>
      <c r="G1314">
        <v>4</v>
      </c>
      <c r="H1314" t="s">
        <v>754</v>
      </c>
      <c r="I1314" t="s">
        <v>27</v>
      </c>
      <c r="K1314">
        <v>3</v>
      </c>
      <c r="L1314">
        <v>1</v>
      </c>
      <c r="M1314">
        <v>10.159000000000001</v>
      </c>
      <c r="N1314" s="35">
        <f t="shared" ref="N1314:N1377" si="22">IF(M1314="REL","REL",3.6*200/M1314)</f>
        <v>70.873117432818191</v>
      </c>
    </row>
    <row r="1315" spans="1:14" x14ac:dyDescent="0.35">
      <c r="A1315" t="s">
        <v>182</v>
      </c>
      <c r="B1315">
        <v>2021</v>
      </c>
      <c r="C1315" s="10">
        <v>44492</v>
      </c>
      <c r="D1315" t="s">
        <v>20</v>
      </c>
      <c r="E1315" t="s">
        <v>539</v>
      </c>
      <c r="F1315">
        <v>1</v>
      </c>
      <c r="G1315">
        <v>4</v>
      </c>
      <c r="H1315" t="s">
        <v>202</v>
      </c>
      <c r="I1315" t="s">
        <v>46</v>
      </c>
      <c r="K1315">
        <v>7</v>
      </c>
      <c r="L1315">
        <v>2</v>
      </c>
      <c r="M1315">
        <v>10.26</v>
      </c>
      <c r="N1315" s="35">
        <f t="shared" si="22"/>
        <v>70.175438596491233</v>
      </c>
    </row>
    <row r="1316" spans="1:14" x14ac:dyDescent="0.35">
      <c r="A1316" t="s">
        <v>182</v>
      </c>
      <c r="B1316">
        <v>2021</v>
      </c>
      <c r="C1316" s="10">
        <v>44492</v>
      </c>
      <c r="D1316" t="s">
        <v>20</v>
      </c>
      <c r="E1316" t="s">
        <v>539</v>
      </c>
      <c r="F1316">
        <v>2</v>
      </c>
      <c r="G1316">
        <v>1</v>
      </c>
      <c r="H1316" t="s">
        <v>92</v>
      </c>
      <c r="I1316" t="s">
        <v>23</v>
      </c>
      <c r="K1316">
        <v>1</v>
      </c>
      <c r="L1316">
        <v>1</v>
      </c>
      <c r="M1316">
        <v>9.9309999999999992</v>
      </c>
      <c r="N1316" s="35">
        <f t="shared" si="22"/>
        <v>72.500251736985206</v>
      </c>
    </row>
    <row r="1317" spans="1:14" x14ac:dyDescent="0.35">
      <c r="A1317" t="s">
        <v>182</v>
      </c>
      <c r="B1317">
        <v>2021</v>
      </c>
      <c r="C1317" s="10">
        <v>44492</v>
      </c>
      <c r="D1317" t="s">
        <v>20</v>
      </c>
      <c r="E1317" t="s">
        <v>539</v>
      </c>
      <c r="F1317">
        <v>2</v>
      </c>
      <c r="G1317">
        <v>1</v>
      </c>
      <c r="H1317" t="s">
        <v>96</v>
      </c>
      <c r="I1317" t="s">
        <v>27</v>
      </c>
      <c r="K1317">
        <v>8</v>
      </c>
      <c r="L1317">
        <v>2</v>
      </c>
      <c r="M1317">
        <v>11.412999999999901</v>
      </c>
      <c r="N1317" s="35">
        <f t="shared" si="22"/>
        <v>63.085954613160979</v>
      </c>
    </row>
    <row r="1318" spans="1:14" x14ac:dyDescent="0.35">
      <c r="A1318" t="s">
        <v>182</v>
      </c>
      <c r="B1318">
        <v>2021</v>
      </c>
      <c r="C1318" s="10">
        <v>44492</v>
      </c>
      <c r="D1318" t="s">
        <v>20</v>
      </c>
      <c r="E1318" t="s">
        <v>539</v>
      </c>
      <c r="F1318">
        <v>2</v>
      </c>
      <c r="G1318">
        <v>2</v>
      </c>
      <c r="H1318" t="s">
        <v>824</v>
      </c>
      <c r="I1318" t="s">
        <v>29</v>
      </c>
      <c r="K1318">
        <v>4</v>
      </c>
      <c r="L1318">
        <v>1</v>
      </c>
      <c r="M1318">
        <v>10.042999999999999</v>
      </c>
      <c r="N1318" s="35">
        <f t="shared" si="22"/>
        <v>71.691725580005979</v>
      </c>
    </row>
    <row r="1319" spans="1:14" x14ac:dyDescent="0.35">
      <c r="A1319" t="s">
        <v>182</v>
      </c>
      <c r="B1319">
        <v>2021</v>
      </c>
      <c r="C1319" s="10">
        <v>44492</v>
      </c>
      <c r="D1319" t="s">
        <v>20</v>
      </c>
      <c r="E1319" t="s">
        <v>539</v>
      </c>
      <c r="F1319">
        <v>2</v>
      </c>
      <c r="G1319">
        <v>2</v>
      </c>
      <c r="H1319" t="s">
        <v>128</v>
      </c>
      <c r="I1319" t="s">
        <v>104</v>
      </c>
      <c r="K1319">
        <v>5</v>
      </c>
      <c r="L1319">
        <v>2</v>
      </c>
      <c r="M1319">
        <v>10.052</v>
      </c>
      <c r="N1319" s="35">
        <f t="shared" si="22"/>
        <v>71.627536808595309</v>
      </c>
    </row>
    <row r="1320" spans="1:14" x14ac:dyDescent="0.35">
      <c r="A1320" t="s">
        <v>182</v>
      </c>
      <c r="B1320">
        <v>2021</v>
      </c>
      <c r="C1320" s="10">
        <v>44492</v>
      </c>
      <c r="D1320" t="s">
        <v>20</v>
      </c>
      <c r="E1320" t="s">
        <v>539</v>
      </c>
      <c r="F1320">
        <v>2</v>
      </c>
      <c r="G1320">
        <v>3</v>
      </c>
      <c r="H1320" t="s">
        <v>22</v>
      </c>
      <c r="I1320" t="s">
        <v>23</v>
      </c>
      <c r="K1320">
        <v>2</v>
      </c>
      <c r="L1320">
        <v>1</v>
      </c>
      <c r="M1320">
        <v>9.9909999999999997</v>
      </c>
      <c r="N1320" s="35">
        <f t="shared" si="22"/>
        <v>72.064858372535284</v>
      </c>
    </row>
    <row r="1321" spans="1:14" x14ac:dyDescent="0.35">
      <c r="A1321" t="s">
        <v>182</v>
      </c>
      <c r="B1321">
        <v>2021</v>
      </c>
      <c r="C1321" s="10">
        <v>44492</v>
      </c>
      <c r="D1321" t="s">
        <v>20</v>
      </c>
      <c r="E1321" t="s">
        <v>539</v>
      </c>
      <c r="F1321">
        <v>2</v>
      </c>
      <c r="G1321">
        <v>3</v>
      </c>
      <c r="H1321" t="s">
        <v>843</v>
      </c>
      <c r="I1321" t="s">
        <v>185</v>
      </c>
      <c r="K1321">
        <v>6</v>
      </c>
      <c r="L1321">
        <v>2</v>
      </c>
      <c r="M1321">
        <v>10.1459999999999</v>
      </c>
      <c r="N1321" s="35">
        <f t="shared" si="22"/>
        <v>70.963926670609808</v>
      </c>
    </row>
    <row r="1322" spans="1:14" x14ac:dyDescent="0.35">
      <c r="A1322" t="s">
        <v>182</v>
      </c>
      <c r="B1322">
        <v>2021</v>
      </c>
      <c r="C1322" s="10">
        <v>44492</v>
      </c>
      <c r="D1322" t="s">
        <v>20</v>
      </c>
      <c r="E1322" t="s">
        <v>539</v>
      </c>
      <c r="F1322">
        <v>2</v>
      </c>
      <c r="G1322">
        <v>4</v>
      </c>
      <c r="H1322" t="s">
        <v>754</v>
      </c>
      <c r="I1322" t="s">
        <v>27</v>
      </c>
      <c r="K1322">
        <v>3</v>
      </c>
      <c r="L1322">
        <v>1</v>
      </c>
      <c r="M1322">
        <v>9.9830000000000005</v>
      </c>
      <c r="N1322" s="35">
        <f t="shared" si="22"/>
        <v>72.122608434338375</v>
      </c>
    </row>
    <row r="1323" spans="1:14" x14ac:dyDescent="0.35">
      <c r="A1323" t="s">
        <v>182</v>
      </c>
      <c r="B1323">
        <v>2021</v>
      </c>
      <c r="C1323" s="10">
        <v>44492</v>
      </c>
      <c r="D1323" t="s">
        <v>20</v>
      </c>
      <c r="E1323" t="s">
        <v>539</v>
      </c>
      <c r="F1323">
        <v>2</v>
      </c>
      <c r="G1323">
        <v>4</v>
      </c>
      <c r="H1323" t="s">
        <v>202</v>
      </c>
      <c r="I1323" t="s">
        <v>46</v>
      </c>
      <c r="K1323">
        <v>7</v>
      </c>
      <c r="L1323">
        <v>2</v>
      </c>
      <c r="M1323">
        <v>10.835000000000001</v>
      </c>
      <c r="N1323" s="35">
        <f t="shared" si="22"/>
        <v>66.451315182279643</v>
      </c>
    </row>
    <row r="1324" spans="1:14" x14ac:dyDescent="0.35">
      <c r="A1324" t="s">
        <v>182</v>
      </c>
      <c r="B1324">
        <v>2021</v>
      </c>
      <c r="C1324" s="10">
        <v>44492</v>
      </c>
      <c r="D1324" t="s">
        <v>20</v>
      </c>
      <c r="E1324" t="s">
        <v>539</v>
      </c>
      <c r="F1324">
        <v>3</v>
      </c>
      <c r="G1324">
        <v>2</v>
      </c>
      <c r="H1324" t="s">
        <v>824</v>
      </c>
      <c r="I1324" t="s">
        <v>29</v>
      </c>
      <c r="K1324">
        <v>4</v>
      </c>
      <c r="L1324">
        <v>1</v>
      </c>
      <c r="M1324">
        <v>10.002000000000001</v>
      </c>
      <c r="N1324" s="35">
        <f t="shared" si="22"/>
        <v>71.985602879424107</v>
      </c>
    </row>
    <row r="1325" spans="1:14" x14ac:dyDescent="0.35">
      <c r="A1325" t="s">
        <v>182</v>
      </c>
      <c r="B1325">
        <v>2021</v>
      </c>
      <c r="C1325" s="10">
        <v>44492</v>
      </c>
      <c r="D1325" t="s">
        <v>20</v>
      </c>
      <c r="E1325" t="s">
        <v>539</v>
      </c>
      <c r="F1325">
        <v>3</v>
      </c>
      <c r="G1325">
        <v>2</v>
      </c>
      <c r="H1325" t="s">
        <v>128</v>
      </c>
      <c r="I1325" t="s">
        <v>104</v>
      </c>
      <c r="K1325">
        <v>5</v>
      </c>
      <c r="L1325">
        <v>2</v>
      </c>
      <c r="M1325">
        <v>10.039</v>
      </c>
      <c r="N1325" s="35">
        <f t="shared" si="22"/>
        <v>71.720290865624065</v>
      </c>
    </row>
    <row r="1326" spans="1:14" x14ac:dyDescent="0.35">
      <c r="A1326" t="s">
        <v>182</v>
      </c>
      <c r="B1326">
        <v>2021</v>
      </c>
      <c r="C1326" s="10">
        <v>44492</v>
      </c>
      <c r="D1326" t="s">
        <v>20</v>
      </c>
      <c r="E1326" t="s">
        <v>539</v>
      </c>
      <c r="F1326">
        <v>3</v>
      </c>
      <c r="G1326">
        <v>3</v>
      </c>
      <c r="H1326" t="s">
        <v>22</v>
      </c>
      <c r="I1326" t="s">
        <v>23</v>
      </c>
      <c r="K1326">
        <v>2</v>
      </c>
      <c r="L1326">
        <v>1</v>
      </c>
      <c r="M1326">
        <v>9.8770000000000007</v>
      </c>
      <c r="N1326" s="35">
        <f t="shared" si="22"/>
        <v>72.896628530930442</v>
      </c>
    </row>
    <row r="1327" spans="1:14" x14ac:dyDescent="0.35">
      <c r="A1327" t="s">
        <v>182</v>
      </c>
      <c r="B1327">
        <v>2021</v>
      </c>
      <c r="C1327" s="10">
        <v>44492</v>
      </c>
      <c r="D1327" t="s">
        <v>20</v>
      </c>
      <c r="E1327" t="s">
        <v>539</v>
      </c>
      <c r="F1327">
        <v>3</v>
      </c>
      <c r="G1327">
        <v>3</v>
      </c>
      <c r="H1327" t="s">
        <v>843</v>
      </c>
      <c r="I1327" t="s">
        <v>185</v>
      </c>
      <c r="K1327">
        <v>6</v>
      </c>
      <c r="L1327">
        <v>2</v>
      </c>
      <c r="M1327">
        <v>10.223000000000001</v>
      </c>
      <c r="N1327" s="35">
        <f t="shared" si="22"/>
        <v>70.429423848185465</v>
      </c>
    </row>
    <row r="1328" spans="1:14" x14ac:dyDescent="0.35">
      <c r="A1328" t="s">
        <v>182</v>
      </c>
      <c r="B1328">
        <v>2021</v>
      </c>
      <c r="C1328" s="10">
        <v>44492</v>
      </c>
      <c r="D1328" t="s">
        <v>20</v>
      </c>
      <c r="E1328" t="s">
        <v>540</v>
      </c>
      <c r="F1328">
        <v>1</v>
      </c>
      <c r="G1328">
        <v>1</v>
      </c>
      <c r="H1328" t="s">
        <v>92</v>
      </c>
      <c r="I1328" t="s">
        <v>23</v>
      </c>
      <c r="K1328">
        <v>1</v>
      </c>
      <c r="L1328">
        <v>1</v>
      </c>
      <c r="M1328">
        <v>9.9920000000000009</v>
      </c>
      <c r="N1328" s="35">
        <f t="shared" si="22"/>
        <v>72.057646116893508</v>
      </c>
    </row>
    <row r="1329" spans="1:14" x14ac:dyDescent="0.35">
      <c r="A1329" t="s">
        <v>182</v>
      </c>
      <c r="B1329">
        <v>2021</v>
      </c>
      <c r="C1329" s="10">
        <v>44492</v>
      </c>
      <c r="D1329" t="s">
        <v>20</v>
      </c>
      <c r="E1329" t="s">
        <v>540</v>
      </c>
      <c r="F1329">
        <v>1</v>
      </c>
      <c r="G1329">
        <v>1</v>
      </c>
      <c r="H1329" t="s">
        <v>754</v>
      </c>
      <c r="I1329" t="s">
        <v>27</v>
      </c>
      <c r="K1329">
        <v>3</v>
      </c>
      <c r="L1329">
        <v>2</v>
      </c>
      <c r="M1329">
        <v>10.079000000000001</v>
      </c>
      <c r="N1329" s="35">
        <f t="shared" si="22"/>
        <v>71.435658299434465</v>
      </c>
    </row>
    <row r="1330" spans="1:14" x14ac:dyDescent="0.35">
      <c r="A1330" t="s">
        <v>182</v>
      </c>
      <c r="B1330">
        <v>2021</v>
      </c>
      <c r="C1330" s="10">
        <v>44492</v>
      </c>
      <c r="D1330" t="s">
        <v>20</v>
      </c>
      <c r="E1330" t="s">
        <v>540</v>
      </c>
      <c r="F1330">
        <v>1</v>
      </c>
      <c r="G1330">
        <v>2</v>
      </c>
      <c r="H1330" t="s">
        <v>22</v>
      </c>
      <c r="I1330" t="s">
        <v>23</v>
      </c>
      <c r="K1330">
        <v>2</v>
      </c>
      <c r="L1330">
        <v>2</v>
      </c>
      <c r="M1330">
        <v>12.686</v>
      </c>
      <c r="N1330" s="35">
        <f t="shared" si="22"/>
        <v>56.755478480214407</v>
      </c>
    </row>
    <row r="1331" spans="1:14" x14ac:dyDescent="0.35">
      <c r="A1331" t="s">
        <v>182</v>
      </c>
      <c r="B1331">
        <v>2021</v>
      </c>
      <c r="C1331" s="10">
        <v>44492</v>
      </c>
      <c r="D1331" t="s">
        <v>20</v>
      </c>
      <c r="E1331" t="s">
        <v>540</v>
      </c>
      <c r="F1331">
        <v>1</v>
      </c>
      <c r="G1331">
        <v>2</v>
      </c>
      <c r="H1331" t="s">
        <v>824</v>
      </c>
      <c r="I1331" t="s">
        <v>29</v>
      </c>
      <c r="K1331">
        <v>4</v>
      </c>
      <c r="L1331">
        <v>1</v>
      </c>
      <c r="M1331">
        <v>10.193</v>
      </c>
      <c r="N1331" s="35">
        <f t="shared" si="22"/>
        <v>70.636711468654966</v>
      </c>
    </row>
    <row r="1332" spans="1:14" x14ac:dyDescent="0.35">
      <c r="A1332" t="s">
        <v>182</v>
      </c>
      <c r="B1332">
        <v>2021</v>
      </c>
      <c r="C1332" s="10">
        <v>44492</v>
      </c>
      <c r="D1332" t="s">
        <v>20</v>
      </c>
      <c r="E1332" t="s">
        <v>540</v>
      </c>
      <c r="F1332">
        <v>2</v>
      </c>
      <c r="G1332">
        <v>1</v>
      </c>
      <c r="H1332" t="s">
        <v>92</v>
      </c>
      <c r="I1332" t="s">
        <v>23</v>
      </c>
      <c r="K1332">
        <v>1</v>
      </c>
      <c r="L1332">
        <v>1</v>
      </c>
      <c r="M1332">
        <v>9.8520000000000003</v>
      </c>
      <c r="N1332" s="35">
        <f t="shared" si="22"/>
        <v>73.081607795371497</v>
      </c>
    </row>
    <row r="1333" spans="1:14" x14ac:dyDescent="0.35">
      <c r="A1333" t="s">
        <v>182</v>
      </c>
      <c r="B1333">
        <v>2021</v>
      </c>
      <c r="C1333" s="10">
        <v>44492</v>
      </c>
      <c r="D1333" t="s">
        <v>20</v>
      </c>
      <c r="E1333" t="s">
        <v>540</v>
      </c>
      <c r="F1333">
        <v>2</v>
      </c>
      <c r="G1333">
        <v>1</v>
      </c>
      <c r="H1333" t="s">
        <v>754</v>
      </c>
      <c r="I1333" t="s">
        <v>27</v>
      </c>
      <c r="K1333">
        <v>3</v>
      </c>
      <c r="L1333">
        <v>2</v>
      </c>
      <c r="M1333">
        <v>10.1</v>
      </c>
      <c r="N1333" s="35">
        <f t="shared" si="22"/>
        <v>71.287128712871294</v>
      </c>
    </row>
    <row r="1334" spans="1:14" x14ac:dyDescent="0.35">
      <c r="A1334" t="s">
        <v>182</v>
      </c>
      <c r="B1334">
        <v>2021</v>
      </c>
      <c r="C1334" s="10">
        <v>44492</v>
      </c>
      <c r="D1334" t="s">
        <v>20</v>
      </c>
      <c r="E1334" t="s">
        <v>540</v>
      </c>
      <c r="F1334">
        <v>2</v>
      </c>
      <c r="G1334">
        <v>2</v>
      </c>
      <c r="H1334" t="s">
        <v>22</v>
      </c>
      <c r="I1334" t="s">
        <v>23</v>
      </c>
      <c r="K1334">
        <v>2</v>
      </c>
      <c r="L1334">
        <v>1</v>
      </c>
      <c r="M1334">
        <v>10.031000000000001</v>
      </c>
      <c r="N1334" s="35">
        <f t="shared" si="22"/>
        <v>71.777489781676792</v>
      </c>
    </row>
    <row r="1335" spans="1:14" x14ac:dyDescent="0.35">
      <c r="A1335" t="s">
        <v>182</v>
      </c>
      <c r="B1335">
        <v>2021</v>
      </c>
      <c r="C1335" s="10">
        <v>44492</v>
      </c>
      <c r="D1335" t="s">
        <v>20</v>
      </c>
      <c r="E1335" t="s">
        <v>540</v>
      </c>
      <c r="F1335">
        <v>2</v>
      </c>
      <c r="G1335">
        <v>2</v>
      </c>
      <c r="H1335" t="s">
        <v>824</v>
      </c>
      <c r="I1335" t="s">
        <v>29</v>
      </c>
      <c r="K1335">
        <v>4</v>
      </c>
      <c r="L1335">
        <v>2</v>
      </c>
      <c r="M1335">
        <v>10.127000000000001</v>
      </c>
      <c r="N1335" s="35">
        <f t="shared" si="22"/>
        <v>71.097067245976092</v>
      </c>
    </row>
    <row r="1336" spans="1:14" x14ac:dyDescent="0.35">
      <c r="A1336" t="s">
        <v>182</v>
      </c>
      <c r="B1336">
        <v>2021</v>
      </c>
      <c r="C1336" s="10">
        <v>44492</v>
      </c>
      <c r="D1336" t="s">
        <v>20</v>
      </c>
      <c r="E1336" t="s">
        <v>540</v>
      </c>
      <c r="F1336">
        <v>3</v>
      </c>
      <c r="G1336">
        <v>2</v>
      </c>
      <c r="H1336" t="s">
        <v>22</v>
      </c>
      <c r="I1336" t="s">
        <v>23</v>
      </c>
      <c r="K1336">
        <v>2</v>
      </c>
      <c r="L1336">
        <v>1</v>
      </c>
      <c r="M1336">
        <v>9.8829999999999991</v>
      </c>
      <c r="N1336" s="35">
        <f t="shared" si="22"/>
        <v>72.852372761307308</v>
      </c>
    </row>
    <row r="1337" spans="1:14" x14ac:dyDescent="0.35">
      <c r="A1337" t="s">
        <v>182</v>
      </c>
      <c r="B1337">
        <v>2021</v>
      </c>
      <c r="C1337" s="10">
        <v>44492</v>
      </c>
      <c r="D1337" t="s">
        <v>20</v>
      </c>
      <c r="E1337" t="s">
        <v>540</v>
      </c>
      <c r="F1337">
        <v>3</v>
      </c>
      <c r="G1337">
        <v>2</v>
      </c>
      <c r="H1337" t="s">
        <v>824</v>
      </c>
      <c r="I1337" t="s">
        <v>29</v>
      </c>
      <c r="K1337">
        <v>4</v>
      </c>
      <c r="L1337">
        <v>2</v>
      </c>
      <c r="M1337">
        <v>9.968</v>
      </c>
      <c r="N1337" s="35">
        <f t="shared" si="22"/>
        <v>72.231139646869991</v>
      </c>
    </row>
    <row r="1338" spans="1:14" x14ac:dyDescent="0.35">
      <c r="A1338" t="s">
        <v>182</v>
      </c>
      <c r="B1338">
        <v>2021</v>
      </c>
      <c r="C1338" s="10">
        <v>44492</v>
      </c>
      <c r="D1338" t="s">
        <v>20</v>
      </c>
      <c r="E1338" t="s">
        <v>64</v>
      </c>
      <c r="F1338">
        <v>1</v>
      </c>
      <c r="G1338" t="s">
        <v>541</v>
      </c>
      <c r="H1338" t="s">
        <v>92</v>
      </c>
      <c r="I1338" t="s">
        <v>23</v>
      </c>
      <c r="K1338">
        <v>1</v>
      </c>
      <c r="L1338">
        <v>1</v>
      </c>
      <c r="M1338">
        <v>9.8810000000000002</v>
      </c>
      <c r="N1338" s="35">
        <f t="shared" si="22"/>
        <v>72.867118712680906</v>
      </c>
    </row>
    <row r="1339" spans="1:14" x14ac:dyDescent="0.35">
      <c r="A1339" t="s">
        <v>182</v>
      </c>
      <c r="B1339">
        <v>2021</v>
      </c>
      <c r="C1339" s="10">
        <v>44492</v>
      </c>
      <c r="D1339" t="s">
        <v>20</v>
      </c>
      <c r="E1339" t="s">
        <v>64</v>
      </c>
      <c r="F1339">
        <v>1</v>
      </c>
      <c r="G1339" t="s">
        <v>541</v>
      </c>
      <c r="H1339" t="s">
        <v>22</v>
      </c>
      <c r="I1339" t="s">
        <v>23</v>
      </c>
      <c r="K1339">
        <v>2</v>
      </c>
      <c r="L1339">
        <v>2</v>
      </c>
      <c r="M1339">
        <v>10.032999999999999</v>
      </c>
      <c r="N1339" s="35">
        <f t="shared" si="22"/>
        <v>71.763181501046546</v>
      </c>
    </row>
    <row r="1340" spans="1:14" x14ac:dyDescent="0.35">
      <c r="A1340" t="s">
        <v>182</v>
      </c>
      <c r="B1340">
        <v>2021</v>
      </c>
      <c r="C1340" s="10">
        <v>44492</v>
      </c>
      <c r="D1340" t="s">
        <v>20</v>
      </c>
      <c r="E1340" t="s">
        <v>64</v>
      </c>
      <c r="F1340">
        <v>1</v>
      </c>
      <c r="G1340" t="s">
        <v>542</v>
      </c>
      <c r="H1340" t="s">
        <v>754</v>
      </c>
      <c r="I1340" t="s">
        <v>27</v>
      </c>
      <c r="K1340">
        <v>3</v>
      </c>
      <c r="L1340">
        <v>1</v>
      </c>
      <c r="M1340">
        <v>10.234999999999999</v>
      </c>
      <c r="N1340" s="35">
        <f t="shared" si="22"/>
        <v>70.346849047386428</v>
      </c>
    </row>
    <row r="1341" spans="1:14" x14ac:dyDescent="0.35">
      <c r="A1341" t="s">
        <v>182</v>
      </c>
      <c r="B1341">
        <v>2021</v>
      </c>
      <c r="C1341" s="10">
        <v>44492</v>
      </c>
      <c r="D1341" t="s">
        <v>20</v>
      </c>
      <c r="E1341" t="s">
        <v>64</v>
      </c>
      <c r="F1341">
        <v>1</v>
      </c>
      <c r="G1341" t="s">
        <v>542</v>
      </c>
      <c r="H1341" t="s">
        <v>824</v>
      </c>
      <c r="I1341" t="s">
        <v>29</v>
      </c>
      <c r="K1341">
        <v>4</v>
      </c>
      <c r="L1341">
        <v>2</v>
      </c>
      <c r="M1341" t="s">
        <v>536</v>
      </c>
      <c r="N1341" s="35" t="str">
        <f t="shared" si="22"/>
        <v>REL</v>
      </c>
    </row>
    <row r="1342" spans="1:14" x14ac:dyDescent="0.35">
      <c r="A1342" t="s">
        <v>182</v>
      </c>
      <c r="B1342">
        <v>2021</v>
      </c>
      <c r="C1342" s="10">
        <v>44492</v>
      </c>
      <c r="D1342" t="s">
        <v>20</v>
      </c>
      <c r="E1342" t="s">
        <v>64</v>
      </c>
      <c r="F1342">
        <v>2</v>
      </c>
      <c r="G1342" t="s">
        <v>541</v>
      </c>
      <c r="H1342" t="s">
        <v>92</v>
      </c>
      <c r="I1342" t="s">
        <v>23</v>
      </c>
      <c r="K1342">
        <v>1</v>
      </c>
      <c r="L1342">
        <v>1</v>
      </c>
      <c r="M1342">
        <v>9.9770000000000003</v>
      </c>
      <c r="N1342" s="35">
        <f t="shared" si="22"/>
        <v>72.1659817580435</v>
      </c>
    </row>
    <row r="1343" spans="1:14" x14ac:dyDescent="0.35">
      <c r="A1343" t="s">
        <v>182</v>
      </c>
      <c r="B1343">
        <v>2021</v>
      </c>
      <c r="C1343" s="10">
        <v>44492</v>
      </c>
      <c r="D1343" t="s">
        <v>20</v>
      </c>
      <c r="E1343" t="s">
        <v>64</v>
      </c>
      <c r="F1343">
        <v>2</v>
      </c>
      <c r="G1343" t="s">
        <v>541</v>
      </c>
      <c r="H1343" t="s">
        <v>22</v>
      </c>
      <c r="I1343" t="s">
        <v>23</v>
      </c>
      <c r="K1343">
        <v>2</v>
      </c>
      <c r="L1343">
        <v>2</v>
      </c>
      <c r="M1343">
        <v>10.154999999999999</v>
      </c>
      <c r="N1343" s="35">
        <f t="shared" si="22"/>
        <v>70.901033973412112</v>
      </c>
    </row>
    <row r="1344" spans="1:14" x14ac:dyDescent="0.35">
      <c r="A1344" t="s">
        <v>182</v>
      </c>
      <c r="B1344">
        <v>2021</v>
      </c>
      <c r="C1344" s="10">
        <v>44492</v>
      </c>
      <c r="D1344" t="s">
        <v>20</v>
      </c>
      <c r="E1344" t="s">
        <v>64</v>
      </c>
      <c r="F1344">
        <v>2</v>
      </c>
      <c r="G1344" t="s">
        <v>542</v>
      </c>
      <c r="H1344" t="s">
        <v>754</v>
      </c>
      <c r="I1344" t="s">
        <v>27</v>
      </c>
      <c r="K1344">
        <v>3</v>
      </c>
      <c r="L1344">
        <v>2</v>
      </c>
      <c r="M1344">
        <v>10.172000000000001</v>
      </c>
      <c r="N1344" s="35">
        <f t="shared" si="22"/>
        <v>70.782540306724343</v>
      </c>
    </row>
    <row r="1345" spans="1:14" x14ac:dyDescent="0.35">
      <c r="A1345" t="s">
        <v>182</v>
      </c>
      <c r="B1345">
        <v>2021</v>
      </c>
      <c r="C1345" s="10">
        <v>44492</v>
      </c>
      <c r="D1345" t="s">
        <v>20</v>
      </c>
      <c r="E1345" t="s">
        <v>64</v>
      </c>
      <c r="F1345">
        <v>2</v>
      </c>
      <c r="G1345" t="s">
        <v>542</v>
      </c>
      <c r="H1345" t="s">
        <v>824</v>
      </c>
      <c r="I1345" t="s">
        <v>29</v>
      </c>
      <c r="K1345">
        <v>4</v>
      </c>
      <c r="L1345">
        <v>1</v>
      </c>
      <c r="M1345">
        <v>10.137</v>
      </c>
      <c r="N1345" s="35">
        <f t="shared" si="22"/>
        <v>71.026931044687771</v>
      </c>
    </row>
    <row r="1346" spans="1:14" x14ac:dyDescent="0.35">
      <c r="A1346" t="s">
        <v>65</v>
      </c>
      <c r="B1346">
        <v>2022</v>
      </c>
      <c r="C1346" s="10">
        <v>44675</v>
      </c>
      <c r="D1346" t="s">
        <v>66</v>
      </c>
      <c r="E1346" t="s">
        <v>535</v>
      </c>
      <c r="F1346">
        <v>1</v>
      </c>
      <c r="G1346">
        <v>1</v>
      </c>
      <c r="H1346" t="s">
        <v>114</v>
      </c>
      <c r="I1346" t="s">
        <v>102</v>
      </c>
      <c r="J1346">
        <v>22.2027397260273</v>
      </c>
      <c r="K1346">
        <v>6</v>
      </c>
      <c r="L1346">
        <v>1</v>
      </c>
      <c r="M1346">
        <v>10.683</v>
      </c>
      <c r="N1346" s="35">
        <f t="shared" si="22"/>
        <v>67.396798652064021</v>
      </c>
    </row>
    <row r="1347" spans="1:14" x14ac:dyDescent="0.35">
      <c r="A1347" t="s">
        <v>65</v>
      </c>
      <c r="B1347">
        <v>2022</v>
      </c>
      <c r="C1347" s="10">
        <v>44675</v>
      </c>
      <c r="D1347" t="s">
        <v>66</v>
      </c>
      <c r="E1347" t="s">
        <v>535</v>
      </c>
      <c r="F1347">
        <v>1</v>
      </c>
      <c r="G1347">
        <v>1</v>
      </c>
      <c r="H1347" t="s">
        <v>757</v>
      </c>
      <c r="I1347" t="s">
        <v>29</v>
      </c>
      <c r="K1347">
        <v>28</v>
      </c>
      <c r="L1347">
        <v>2</v>
      </c>
      <c r="M1347">
        <v>10.728999999999999</v>
      </c>
      <c r="N1347" s="35">
        <f t="shared" si="22"/>
        <v>67.10783856836612</v>
      </c>
    </row>
    <row r="1348" spans="1:14" x14ac:dyDescent="0.35">
      <c r="A1348" t="s">
        <v>65</v>
      </c>
      <c r="B1348">
        <v>2022</v>
      </c>
      <c r="C1348" s="10">
        <v>44675</v>
      </c>
      <c r="D1348" t="s">
        <v>66</v>
      </c>
      <c r="E1348" t="s">
        <v>535</v>
      </c>
      <c r="F1348">
        <v>1</v>
      </c>
      <c r="G1348">
        <v>2</v>
      </c>
      <c r="H1348" t="s">
        <v>101</v>
      </c>
      <c r="I1348" t="s">
        <v>102</v>
      </c>
      <c r="J1348">
        <v>23.035616438356101</v>
      </c>
      <c r="K1348">
        <v>2</v>
      </c>
      <c r="L1348">
        <v>1</v>
      </c>
      <c r="M1348">
        <v>10.403</v>
      </c>
      <c r="N1348" s="35">
        <f t="shared" si="22"/>
        <v>69.210804575603191</v>
      </c>
    </row>
    <row r="1349" spans="1:14" x14ac:dyDescent="0.35">
      <c r="A1349" t="s">
        <v>65</v>
      </c>
      <c r="B1349">
        <v>2022</v>
      </c>
      <c r="C1349" s="10">
        <v>44675</v>
      </c>
      <c r="D1349" t="s">
        <v>66</v>
      </c>
      <c r="E1349" t="s">
        <v>535</v>
      </c>
      <c r="F1349">
        <v>1</v>
      </c>
      <c r="G1349">
        <v>2</v>
      </c>
      <c r="H1349" t="s">
        <v>41</v>
      </c>
      <c r="I1349" t="s">
        <v>42</v>
      </c>
      <c r="J1349">
        <v>29.2246575342465</v>
      </c>
      <c r="K1349">
        <v>27</v>
      </c>
      <c r="L1349">
        <v>2</v>
      </c>
      <c r="M1349">
        <v>10.497999999999999</v>
      </c>
      <c r="N1349" s="35">
        <f t="shared" si="22"/>
        <v>68.584492284244618</v>
      </c>
    </row>
    <row r="1350" spans="1:14" x14ac:dyDescent="0.35">
      <c r="A1350" t="s">
        <v>65</v>
      </c>
      <c r="B1350">
        <v>2022</v>
      </c>
      <c r="C1350" s="10">
        <v>44675</v>
      </c>
      <c r="D1350" t="s">
        <v>66</v>
      </c>
      <c r="E1350" t="s">
        <v>535</v>
      </c>
      <c r="F1350">
        <v>1</v>
      </c>
      <c r="G1350">
        <v>3</v>
      </c>
      <c r="H1350" t="s">
        <v>755</v>
      </c>
      <c r="I1350" t="s">
        <v>109</v>
      </c>
      <c r="J1350">
        <v>28.531506849315001</v>
      </c>
      <c r="K1350">
        <v>7</v>
      </c>
      <c r="L1350">
        <v>1</v>
      </c>
      <c r="M1350">
        <v>10.507999999999999</v>
      </c>
      <c r="N1350" s="35">
        <f t="shared" si="22"/>
        <v>68.519223448800915</v>
      </c>
    </row>
    <row r="1351" spans="1:14" x14ac:dyDescent="0.35">
      <c r="A1351" t="s">
        <v>65</v>
      </c>
      <c r="B1351">
        <v>2022</v>
      </c>
      <c r="C1351" s="10">
        <v>44675</v>
      </c>
      <c r="D1351" t="s">
        <v>66</v>
      </c>
      <c r="E1351" t="s">
        <v>535</v>
      </c>
      <c r="F1351">
        <v>1</v>
      </c>
      <c r="G1351">
        <v>3</v>
      </c>
      <c r="H1351" t="s">
        <v>36</v>
      </c>
      <c r="I1351" t="s">
        <v>37</v>
      </c>
      <c r="J1351">
        <v>23.923287671232799</v>
      </c>
      <c r="K1351">
        <v>26</v>
      </c>
      <c r="L1351">
        <v>2</v>
      </c>
      <c r="M1351">
        <v>10.609</v>
      </c>
      <c r="N1351" s="35">
        <f t="shared" si="22"/>
        <v>67.86690545763031</v>
      </c>
    </row>
    <row r="1352" spans="1:14" x14ac:dyDescent="0.35">
      <c r="A1352" t="s">
        <v>65</v>
      </c>
      <c r="B1352">
        <v>2022</v>
      </c>
      <c r="C1352" s="10">
        <v>44675</v>
      </c>
      <c r="D1352" t="s">
        <v>66</v>
      </c>
      <c r="E1352" t="s">
        <v>535</v>
      </c>
      <c r="F1352">
        <v>1</v>
      </c>
      <c r="G1352">
        <v>4</v>
      </c>
      <c r="H1352" t="s">
        <v>1292</v>
      </c>
      <c r="I1352" t="s">
        <v>42</v>
      </c>
      <c r="J1352">
        <v>23.526027397260201</v>
      </c>
      <c r="K1352">
        <v>9</v>
      </c>
      <c r="L1352">
        <v>1</v>
      </c>
      <c r="M1352">
        <v>10.481999999999999</v>
      </c>
      <c r="N1352" s="35">
        <f t="shared" si="22"/>
        <v>68.689181453921009</v>
      </c>
    </row>
    <row r="1353" spans="1:14" x14ac:dyDescent="0.35">
      <c r="A1353" t="s">
        <v>65</v>
      </c>
      <c r="B1353">
        <v>2022</v>
      </c>
      <c r="C1353" s="10">
        <v>44675</v>
      </c>
      <c r="D1353" t="s">
        <v>66</v>
      </c>
      <c r="E1353" t="s">
        <v>535</v>
      </c>
      <c r="F1353">
        <v>1</v>
      </c>
      <c r="G1353">
        <v>4</v>
      </c>
      <c r="H1353" t="s">
        <v>180</v>
      </c>
      <c r="I1353" t="s">
        <v>168</v>
      </c>
      <c r="J1353">
        <v>29.6</v>
      </c>
      <c r="K1353">
        <v>25</v>
      </c>
      <c r="L1353">
        <v>2</v>
      </c>
      <c r="M1353">
        <v>10.495999999999899</v>
      </c>
      <c r="N1353" s="35">
        <f t="shared" si="22"/>
        <v>68.597560975610421</v>
      </c>
    </row>
    <row r="1354" spans="1:14" x14ac:dyDescent="0.35">
      <c r="A1354" t="s">
        <v>65</v>
      </c>
      <c r="B1354">
        <v>2022</v>
      </c>
      <c r="C1354" s="10">
        <v>44675</v>
      </c>
      <c r="D1354" t="s">
        <v>66</v>
      </c>
      <c r="E1354" t="s">
        <v>535</v>
      </c>
      <c r="F1354">
        <v>1</v>
      </c>
      <c r="G1354">
        <v>5</v>
      </c>
      <c r="H1354" t="s">
        <v>134</v>
      </c>
      <c r="I1354" t="s">
        <v>33</v>
      </c>
      <c r="J1354">
        <v>22.523287671232801</v>
      </c>
      <c r="K1354">
        <v>8</v>
      </c>
      <c r="L1354">
        <v>1</v>
      </c>
      <c r="M1354">
        <v>10.206</v>
      </c>
      <c r="N1354" s="35">
        <f t="shared" si="22"/>
        <v>70.546737213403887</v>
      </c>
    </row>
    <row r="1355" spans="1:14" x14ac:dyDescent="0.35">
      <c r="A1355" t="s">
        <v>65</v>
      </c>
      <c r="B1355">
        <v>2022</v>
      </c>
      <c r="C1355" s="10">
        <v>44675</v>
      </c>
      <c r="D1355" t="s">
        <v>66</v>
      </c>
      <c r="E1355" t="s">
        <v>535</v>
      </c>
      <c r="F1355">
        <v>1</v>
      </c>
      <c r="G1355">
        <v>5</v>
      </c>
      <c r="H1355" t="s">
        <v>179</v>
      </c>
      <c r="I1355" t="s">
        <v>142</v>
      </c>
      <c r="J1355">
        <v>20.515068493150601</v>
      </c>
      <c r="K1355">
        <v>24</v>
      </c>
      <c r="L1355">
        <v>2</v>
      </c>
      <c r="M1355">
        <v>10.732999999999899</v>
      </c>
      <c r="N1355" s="35">
        <f t="shared" si="22"/>
        <v>67.082828659275762</v>
      </c>
    </row>
    <row r="1356" spans="1:14" x14ac:dyDescent="0.35">
      <c r="A1356" t="s">
        <v>65</v>
      </c>
      <c r="B1356">
        <v>2022</v>
      </c>
      <c r="C1356" s="10">
        <v>44675</v>
      </c>
      <c r="D1356" t="s">
        <v>66</v>
      </c>
      <c r="E1356" t="s">
        <v>535</v>
      </c>
      <c r="F1356">
        <v>1</v>
      </c>
      <c r="G1356">
        <v>6</v>
      </c>
      <c r="H1356" t="s">
        <v>50</v>
      </c>
      <c r="I1356" t="s">
        <v>44</v>
      </c>
      <c r="J1356">
        <v>27.780821917808201</v>
      </c>
      <c r="K1356">
        <v>16</v>
      </c>
      <c r="L1356">
        <v>1</v>
      </c>
      <c r="M1356">
        <v>10.382999999999999</v>
      </c>
      <c r="N1356" s="35">
        <f t="shared" si="22"/>
        <v>69.344120196475018</v>
      </c>
    </row>
    <row r="1357" spans="1:14" x14ac:dyDescent="0.35">
      <c r="A1357" t="s">
        <v>65</v>
      </c>
      <c r="B1357">
        <v>2022</v>
      </c>
      <c r="C1357" s="10">
        <v>44675</v>
      </c>
      <c r="D1357" t="s">
        <v>66</v>
      </c>
      <c r="E1357" t="s">
        <v>535</v>
      </c>
      <c r="F1357">
        <v>1</v>
      </c>
      <c r="G1357">
        <v>6</v>
      </c>
      <c r="H1357" t="s">
        <v>40</v>
      </c>
      <c r="I1357" t="s">
        <v>29</v>
      </c>
      <c r="J1357">
        <v>26.2739726027397</v>
      </c>
      <c r="K1357">
        <v>17</v>
      </c>
      <c r="L1357">
        <v>2</v>
      </c>
      <c r="M1357">
        <v>10.390999999999901</v>
      </c>
      <c r="N1357" s="35">
        <f t="shared" si="22"/>
        <v>69.290732364546912</v>
      </c>
    </row>
    <row r="1358" spans="1:14" x14ac:dyDescent="0.35">
      <c r="A1358" t="s">
        <v>65</v>
      </c>
      <c r="B1358">
        <v>2022</v>
      </c>
      <c r="C1358" s="10">
        <v>44675</v>
      </c>
      <c r="D1358" t="s">
        <v>66</v>
      </c>
      <c r="E1358" t="s">
        <v>535</v>
      </c>
      <c r="F1358">
        <v>1</v>
      </c>
      <c r="G1358">
        <v>7</v>
      </c>
      <c r="H1358" t="s">
        <v>756</v>
      </c>
      <c r="I1358" t="s">
        <v>82</v>
      </c>
      <c r="K1358">
        <v>10</v>
      </c>
      <c r="L1358">
        <v>1</v>
      </c>
      <c r="M1358">
        <v>10.311</v>
      </c>
      <c r="N1358" s="35">
        <f t="shared" si="22"/>
        <v>69.828338667442537</v>
      </c>
    </row>
    <row r="1359" spans="1:14" x14ac:dyDescent="0.35">
      <c r="A1359" t="s">
        <v>65</v>
      </c>
      <c r="B1359">
        <v>2022</v>
      </c>
      <c r="C1359" s="10">
        <v>44675</v>
      </c>
      <c r="D1359" t="s">
        <v>66</v>
      </c>
      <c r="E1359" t="s">
        <v>535</v>
      </c>
      <c r="F1359">
        <v>1</v>
      </c>
      <c r="G1359">
        <v>7</v>
      </c>
      <c r="H1359" t="s">
        <v>537</v>
      </c>
      <c r="I1359" t="s">
        <v>23</v>
      </c>
      <c r="J1359">
        <v>21.109589041095798</v>
      </c>
      <c r="K1359">
        <v>23</v>
      </c>
      <c r="L1359">
        <v>2</v>
      </c>
      <c r="M1359">
        <v>10.414</v>
      </c>
      <c r="N1359" s="35">
        <f t="shared" si="22"/>
        <v>69.137699251008257</v>
      </c>
    </row>
    <row r="1360" spans="1:14" x14ac:dyDescent="0.35">
      <c r="A1360" t="s">
        <v>65</v>
      </c>
      <c r="B1360">
        <v>2022</v>
      </c>
      <c r="C1360" s="10">
        <v>44675</v>
      </c>
      <c r="D1360" t="s">
        <v>66</v>
      </c>
      <c r="E1360" t="s">
        <v>535</v>
      </c>
      <c r="F1360">
        <v>1</v>
      </c>
      <c r="G1360">
        <v>8</v>
      </c>
      <c r="H1360" t="s">
        <v>295</v>
      </c>
      <c r="I1360" t="s">
        <v>228</v>
      </c>
      <c r="J1360">
        <v>24.380821917808198</v>
      </c>
      <c r="K1360">
        <v>15</v>
      </c>
      <c r="L1360">
        <v>1</v>
      </c>
      <c r="M1360">
        <v>10.255000000000001</v>
      </c>
      <c r="N1360" s="35">
        <f t="shared" si="22"/>
        <v>70.209653827401269</v>
      </c>
    </row>
    <row r="1361" spans="1:14" x14ac:dyDescent="0.35">
      <c r="A1361" t="s">
        <v>65</v>
      </c>
      <c r="B1361">
        <v>2022</v>
      </c>
      <c r="C1361" s="10">
        <v>44675</v>
      </c>
      <c r="D1361" t="s">
        <v>66</v>
      </c>
      <c r="E1361" t="s">
        <v>535</v>
      </c>
      <c r="F1361">
        <v>1</v>
      </c>
      <c r="G1361">
        <v>8</v>
      </c>
      <c r="H1361" t="s">
        <v>132</v>
      </c>
      <c r="I1361" t="s">
        <v>75</v>
      </c>
      <c r="J1361">
        <v>22.797260273972601</v>
      </c>
      <c r="K1361">
        <v>18</v>
      </c>
      <c r="L1361">
        <v>2</v>
      </c>
      <c r="M1361">
        <v>10.271000000000001</v>
      </c>
      <c r="N1361" s="35">
        <f t="shared" si="22"/>
        <v>70.100282348359457</v>
      </c>
    </row>
    <row r="1362" spans="1:14" x14ac:dyDescent="0.35">
      <c r="A1362" t="s">
        <v>65</v>
      </c>
      <c r="B1362">
        <v>2022</v>
      </c>
      <c r="C1362" s="10">
        <v>44675</v>
      </c>
      <c r="D1362" t="s">
        <v>66</v>
      </c>
      <c r="E1362" t="s">
        <v>535</v>
      </c>
      <c r="F1362">
        <v>1</v>
      </c>
      <c r="G1362">
        <v>9</v>
      </c>
      <c r="H1362" t="s">
        <v>47</v>
      </c>
      <c r="I1362" t="s">
        <v>33</v>
      </c>
      <c r="J1362">
        <v>25.402739726027399</v>
      </c>
      <c r="K1362">
        <v>14</v>
      </c>
      <c r="L1362">
        <v>1</v>
      </c>
      <c r="M1362">
        <v>10.321</v>
      </c>
      <c r="N1362" s="35">
        <f t="shared" si="22"/>
        <v>69.760682104447241</v>
      </c>
    </row>
    <row r="1363" spans="1:14" x14ac:dyDescent="0.35">
      <c r="A1363" t="s">
        <v>65</v>
      </c>
      <c r="B1363">
        <v>2022</v>
      </c>
      <c r="C1363" s="10">
        <v>44675</v>
      </c>
      <c r="D1363" t="s">
        <v>66</v>
      </c>
      <c r="E1363" t="s">
        <v>535</v>
      </c>
      <c r="F1363">
        <v>1</v>
      </c>
      <c r="G1363">
        <v>9</v>
      </c>
      <c r="H1363" t="s">
        <v>67</v>
      </c>
      <c r="I1363" t="s">
        <v>31</v>
      </c>
      <c r="J1363">
        <v>28.4931506849315</v>
      </c>
      <c r="K1363">
        <v>19</v>
      </c>
      <c r="L1363">
        <v>2</v>
      </c>
      <c r="M1363">
        <v>10.336</v>
      </c>
      <c r="N1363" s="35">
        <f t="shared" si="22"/>
        <v>69.659442724458202</v>
      </c>
    </row>
    <row r="1364" spans="1:14" x14ac:dyDescent="0.35">
      <c r="A1364" t="s">
        <v>65</v>
      </c>
      <c r="B1364">
        <v>2022</v>
      </c>
      <c r="C1364" s="10">
        <v>44675</v>
      </c>
      <c r="D1364" t="s">
        <v>66</v>
      </c>
      <c r="E1364" t="s">
        <v>535</v>
      </c>
      <c r="F1364">
        <v>1</v>
      </c>
      <c r="G1364">
        <v>10</v>
      </c>
      <c r="H1364" t="s">
        <v>125</v>
      </c>
      <c r="I1364" t="s">
        <v>113</v>
      </c>
      <c r="J1364">
        <v>25.2054794520547</v>
      </c>
      <c r="K1364">
        <v>11</v>
      </c>
      <c r="L1364">
        <v>1</v>
      </c>
      <c r="M1364">
        <v>10.163</v>
      </c>
      <c r="N1364" s="35">
        <f t="shared" si="22"/>
        <v>70.845222867263601</v>
      </c>
    </row>
    <row r="1365" spans="1:14" x14ac:dyDescent="0.35">
      <c r="A1365" t="s">
        <v>65</v>
      </c>
      <c r="B1365">
        <v>2022</v>
      </c>
      <c r="C1365" s="10">
        <v>44675</v>
      </c>
      <c r="D1365" t="s">
        <v>66</v>
      </c>
      <c r="E1365" t="s">
        <v>535</v>
      </c>
      <c r="F1365">
        <v>1</v>
      </c>
      <c r="G1365">
        <v>10</v>
      </c>
      <c r="H1365" t="s">
        <v>173</v>
      </c>
      <c r="I1365" t="s">
        <v>46</v>
      </c>
      <c r="J1365">
        <v>22.665753424657499</v>
      </c>
      <c r="K1365">
        <v>22</v>
      </c>
      <c r="L1365">
        <v>2</v>
      </c>
      <c r="M1365">
        <v>10.176</v>
      </c>
      <c r="N1365" s="35">
        <f t="shared" si="22"/>
        <v>70.754716981132077</v>
      </c>
    </row>
    <row r="1366" spans="1:14" x14ac:dyDescent="0.35">
      <c r="A1366" t="s">
        <v>65</v>
      </c>
      <c r="B1366">
        <v>2022</v>
      </c>
      <c r="C1366" s="10">
        <v>44675</v>
      </c>
      <c r="D1366" t="s">
        <v>66</v>
      </c>
      <c r="E1366" t="s">
        <v>535</v>
      </c>
      <c r="F1366">
        <v>1</v>
      </c>
      <c r="G1366">
        <v>11</v>
      </c>
      <c r="H1366" t="s">
        <v>167</v>
      </c>
      <c r="I1366" t="s">
        <v>46</v>
      </c>
      <c r="J1366">
        <v>32.312328767123198</v>
      </c>
      <c r="K1366">
        <v>13</v>
      </c>
      <c r="L1366">
        <v>1</v>
      </c>
      <c r="M1366">
        <v>10.182</v>
      </c>
      <c r="N1366" s="35">
        <f t="shared" si="22"/>
        <v>70.713022981732465</v>
      </c>
    </row>
    <row r="1367" spans="1:14" x14ac:dyDescent="0.35">
      <c r="A1367" t="s">
        <v>65</v>
      </c>
      <c r="B1367">
        <v>2022</v>
      </c>
      <c r="C1367" s="10">
        <v>44675</v>
      </c>
      <c r="D1367" t="s">
        <v>66</v>
      </c>
      <c r="E1367" t="s">
        <v>535</v>
      </c>
      <c r="F1367">
        <v>1</v>
      </c>
      <c r="G1367">
        <v>11</v>
      </c>
      <c r="H1367" t="s">
        <v>100</v>
      </c>
      <c r="I1367" t="s">
        <v>44</v>
      </c>
      <c r="J1367">
        <v>23.504109589041001</v>
      </c>
      <c r="K1367">
        <v>20</v>
      </c>
      <c r="L1367">
        <v>2</v>
      </c>
      <c r="M1367">
        <v>10.199</v>
      </c>
      <c r="N1367" s="35">
        <f t="shared" si="22"/>
        <v>70.595156387881161</v>
      </c>
    </row>
    <row r="1368" spans="1:14" x14ac:dyDescent="0.35">
      <c r="A1368" t="s">
        <v>65</v>
      </c>
      <c r="B1368">
        <v>2022</v>
      </c>
      <c r="C1368" s="10">
        <v>44675</v>
      </c>
      <c r="D1368" t="s">
        <v>66</v>
      </c>
      <c r="E1368" t="s">
        <v>535</v>
      </c>
      <c r="F1368">
        <v>1</v>
      </c>
      <c r="G1368">
        <v>12</v>
      </c>
      <c r="H1368" t="s">
        <v>93</v>
      </c>
      <c r="I1368" t="s">
        <v>52</v>
      </c>
      <c r="J1368">
        <v>26.427397260273899</v>
      </c>
      <c r="K1368">
        <v>12</v>
      </c>
      <c r="L1368">
        <v>1</v>
      </c>
      <c r="M1368">
        <v>10.3</v>
      </c>
      <c r="N1368" s="35">
        <f t="shared" si="22"/>
        <v>69.902912621359221</v>
      </c>
    </row>
    <row r="1369" spans="1:14" x14ac:dyDescent="0.35">
      <c r="A1369" t="s">
        <v>65</v>
      </c>
      <c r="B1369">
        <v>2022</v>
      </c>
      <c r="C1369" s="10">
        <v>44675</v>
      </c>
      <c r="D1369" t="s">
        <v>66</v>
      </c>
      <c r="E1369" t="s">
        <v>535</v>
      </c>
      <c r="F1369">
        <v>1</v>
      </c>
      <c r="G1369">
        <v>12</v>
      </c>
      <c r="H1369" t="s">
        <v>26</v>
      </c>
      <c r="I1369" t="s">
        <v>27</v>
      </c>
      <c r="J1369">
        <v>24.586301369863001</v>
      </c>
      <c r="K1369">
        <v>21</v>
      </c>
      <c r="L1369">
        <v>2</v>
      </c>
      <c r="M1369">
        <v>10.439</v>
      </c>
      <c r="N1369" s="35">
        <f t="shared" si="22"/>
        <v>68.972123766644316</v>
      </c>
    </row>
    <row r="1370" spans="1:14" x14ac:dyDescent="0.35">
      <c r="A1370" t="s">
        <v>65</v>
      </c>
      <c r="B1370">
        <v>2022</v>
      </c>
      <c r="C1370" s="10">
        <v>44675</v>
      </c>
      <c r="D1370" t="s">
        <v>66</v>
      </c>
      <c r="E1370" t="s">
        <v>538</v>
      </c>
      <c r="F1370">
        <v>1</v>
      </c>
      <c r="G1370">
        <v>1</v>
      </c>
      <c r="H1370" t="s">
        <v>92</v>
      </c>
      <c r="I1370" t="s">
        <v>23</v>
      </c>
      <c r="J1370">
        <v>25.128767123287599</v>
      </c>
      <c r="K1370">
        <v>1</v>
      </c>
      <c r="L1370">
        <v>1</v>
      </c>
      <c r="M1370">
        <v>10.221</v>
      </c>
      <c r="N1370" s="35">
        <f t="shared" si="22"/>
        <v>70.443205165835039</v>
      </c>
    </row>
    <row r="1371" spans="1:14" x14ac:dyDescent="0.35">
      <c r="A1371" t="s">
        <v>65</v>
      </c>
      <c r="B1371">
        <v>2022</v>
      </c>
      <c r="C1371" s="10">
        <v>44675</v>
      </c>
      <c r="D1371" t="s">
        <v>66</v>
      </c>
      <c r="E1371" t="s">
        <v>538</v>
      </c>
      <c r="F1371">
        <v>1</v>
      </c>
      <c r="G1371">
        <v>1</v>
      </c>
      <c r="H1371" t="s">
        <v>93</v>
      </c>
      <c r="I1371" t="s">
        <v>52</v>
      </c>
      <c r="J1371">
        <v>26.427397260273899</v>
      </c>
      <c r="K1371">
        <v>12</v>
      </c>
      <c r="L1371">
        <v>2</v>
      </c>
      <c r="M1371">
        <v>10.356</v>
      </c>
      <c r="N1371" s="35">
        <f t="shared" si="22"/>
        <v>69.524913093858629</v>
      </c>
    </row>
    <row r="1372" spans="1:14" x14ac:dyDescent="0.35">
      <c r="A1372" t="s">
        <v>65</v>
      </c>
      <c r="B1372">
        <v>2022</v>
      </c>
      <c r="C1372" s="10">
        <v>44675</v>
      </c>
      <c r="D1372" t="s">
        <v>66</v>
      </c>
      <c r="E1372" t="s">
        <v>538</v>
      </c>
      <c r="F1372">
        <v>1</v>
      </c>
      <c r="G1372">
        <v>2</v>
      </c>
      <c r="H1372" t="s">
        <v>128</v>
      </c>
      <c r="I1372" t="s">
        <v>104</v>
      </c>
      <c r="J1372">
        <v>23.6</v>
      </c>
      <c r="K1372">
        <v>4</v>
      </c>
      <c r="L1372">
        <v>1</v>
      </c>
      <c r="M1372">
        <v>10.189</v>
      </c>
      <c r="N1372" s="35">
        <f t="shared" si="22"/>
        <v>70.664442045343023</v>
      </c>
    </row>
    <row r="1373" spans="1:14" x14ac:dyDescent="0.35">
      <c r="A1373" t="s">
        <v>65</v>
      </c>
      <c r="B1373">
        <v>2022</v>
      </c>
      <c r="C1373" s="10">
        <v>44675</v>
      </c>
      <c r="D1373" t="s">
        <v>66</v>
      </c>
      <c r="E1373" t="s">
        <v>538</v>
      </c>
      <c r="F1373">
        <v>1</v>
      </c>
      <c r="G1373">
        <v>2</v>
      </c>
      <c r="H1373" t="s">
        <v>167</v>
      </c>
      <c r="I1373" t="s">
        <v>46</v>
      </c>
      <c r="J1373">
        <v>32.312328767123198</v>
      </c>
      <c r="K1373">
        <v>13</v>
      </c>
      <c r="L1373">
        <v>2</v>
      </c>
      <c r="M1373">
        <v>11.21</v>
      </c>
      <c r="N1373" s="35">
        <f t="shared" si="22"/>
        <v>64.228367528991967</v>
      </c>
    </row>
    <row r="1374" spans="1:14" x14ac:dyDescent="0.35">
      <c r="A1374" t="s">
        <v>65</v>
      </c>
      <c r="B1374">
        <v>2022</v>
      </c>
      <c r="C1374" s="10">
        <v>44675</v>
      </c>
      <c r="D1374" t="s">
        <v>66</v>
      </c>
      <c r="E1374" t="s">
        <v>538</v>
      </c>
      <c r="F1374">
        <v>1</v>
      </c>
      <c r="G1374">
        <v>3</v>
      </c>
      <c r="H1374" t="s">
        <v>112</v>
      </c>
      <c r="I1374" t="s">
        <v>113</v>
      </c>
      <c r="J1374">
        <v>25.019178082191701</v>
      </c>
      <c r="K1374">
        <v>5</v>
      </c>
      <c r="L1374">
        <v>1</v>
      </c>
      <c r="M1374">
        <v>10.071999999999999</v>
      </c>
      <c r="N1374" s="35">
        <f t="shared" si="22"/>
        <v>71.485305798252583</v>
      </c>
    </row>
    <row r="1375" spans="1:14" x14ac:dyDescent="0.35">
      <c r="A1375" t="s">
        <v>65</v>
      </c>
      <c r="B1375">
        <v>2022</v>
      </c>
      <c r="C1375" s="10">
        <v>44675</v>
      </c>
      <c r="D1375" t="s">
        <v>66</v>
      </c>
      <c r="E1375" t="s">
        <v>538</v>
      </c>
      <c r="F1375">
        <v>1</v>
      </c>
      <c r="G1375">
        <v>3</v>
      </c>
      <c r="H1375" t="s">
        <v>125</v>
      </c>
      <c r="I1375" t="s">
        <v>113</v>
      </c>
      <c r="J1375">
        <v>25.2054794520547</v>
      </c>
      <c r="K1375">
        <v>11</v>
      </c>
      <c r="L1375">
        <v>2</v>
      </c>
      <c r="M1375">
        <v>10.846</v>
      </c>
      <c r="N1375" s="35">
        <f t="shared" si="22"/>
        <v>66.383920339295585</v>
      </c>
    </row>
    <row r="1376" spans="1:14" x14ac:dyDescent="0.35">
      <c r="A1376" t="s">
        <v>65</v>
      </c>
      <c r="B1376">
        <v>2022</v>
      </c>
      <c r="C1376" s="10">
        <v>44675</v>
      </c>
      <c r="D1376" t="s">
        <v>66</v>
      </c>
      <c r="E1376" t="s">
        <v>538</v>
      </c>
      <c r="F1376">
        <v>1</v>
      </c>
      <c r="G1376">
        <v>4</v>
      </c>
      <c r="H1376" t="s">
        <v>754</v>
      </c>
      <c r="I1376" t="s">
        <v>27</v>
      </c>
      <c r="K1376">
        <v>3</v>
      </c>
      <c r="L1376">
        <v>1</v>
      </c>
      <c r="M1376">
        <v>9.2759999999999998</v>
      </c>
      <c r="N1376" s="35">
        <f t="shared" si="22"/>
        <v>77.619663648124188</v>
      </c>
    </row>
    <row r="1377" spans="1:14" x14ac:dyDescent="0.35">
      <c r="A1377" t="s">
        <v>65</v>
      </c>
      <c r="B1377">
        <v>2022</v>
      </c>
      <c r="C1377" s="10">
        <v>44675</v>
      </c>
      <c r="D1377" t="s">
        <v>66</v>
      </c>
      <c r="E1377" t="s">
        <v>538</v>
      </c>
      <c r="F1377">
        <v>1</v>
      </c>
      <c r="G1377">
        <v>4</v>
      </c>
      <c r="H1377" t="s">
        <v>47</v>
      </c>
      <c r="I1377" t="s">
        <v>33</v>
      </c>
      <c r="J1377">
        <v>25.402739726027399</v>
      </c>
      <c r="K1377">
        <v>14</v>
      </c>
      <c r="L1377">
        <v>2</v>
      </c>
      <c r="M1377">
        <v>9.5709999999999997</v>
      </c>
      <c r="N1377" s="35">
        <f t="shared" si="22"/>
        <v>75.227248981297677</v>
      </c>
    </row>
    <row r="1378" spans="1:14" x14ac:dyDescent="0.35">
      <c r="A1378" t="s">
        <v>65</v>
      </c>
      <c r="B1378">
        <v>2022</v>
      </c>
      <c r="C1378" s="10">
        <v>44675</v>
      </c>
      <c r="D1378" t="s">
        <v>66</v>
      </c>
      <c r="E1378" t="s">
        <v>538</v>
      </c>
      <c r="F1378">
        <v>1</v>
      </c>
      <c r="G1378">
        <v>5</v>
      </c>
      <c r="H1378" t="s">
        <v>114</v>
      </c>
      <c r="I1378" t="s">
        <v>102</v>
      </c>
      <c r="J1378">
        <v>22.2027397260273</v>
      </c>
      <c r="K1378">
        <v>6</v>
      </c>
      <c r="L1378">
        <v>1</v>
      </c>
      <c r="M1378">
        <v>10.388</v>
      </c>
      <c r="N1378" s="35">
        <f t="shared" ref="N1378:N1441" si="23">IF(M1378="REL","REL",3.6*200/M1378)</f>
        <v>69.310743165190601</v>
      </c>
    </row>
    <row r="1379" spans="1:14" x14ac:dyDescent="0.35">
      <c r="A1379" t="s">
        <v>65</v>
      </c>
      <c r="B1379">
        <v>2022</v>
      </c>
      <c r="C1379" s="10">
        <v>44675</v>
      </c>
      <c r="D1379" t="s">
        <v>66</v>
      </c>
      <c r="E1379" t="s">
        <v>538</v>
      </c>
      <c r="F1379">
        <v>1</v>
      </c>
      <c r="G1379">
        <v>5</v>
      </c>
      <c r="H1379" t="s">
        <v>295</v>
      </c>
      <c r="I1379" t="s">
        <v>228</v>
      </c>
      <c r="J1379">
        <v>24.380821917808198</v>
      </c>
      <c r="K1379">
        <v>15</v>
      </c>
      <c r="L1379">
        <v>2</v>
      </c>
      <c r="M1379">
        <v>10.528</v>
      </c>
      <c r="N1379" s="35">
        <f t="shared" si="23"/>
        <v>68.389057750759875</v>
      </c>
    </row>
    <row r="1380" spans="1:14" x14ac:dyDescent="0.35">
      <c r="A1380" t="s">
        <v>65</v>
      </c>
      <c r="B1380">
        <v>2022</v>
      </c>
      <c r="C1380" s="10">
        <v>44675</v>
      </c>
      <c r="D1380" t="s">
        <v>66</v>
      </c>
      <c r="E1380" t="s">
        <v>538</v>
      </c>
      <c r="F1380">
        <v>1</v>
      </c>
      <c r="G1380">
        <v>6</v>
      </c>
      <c r="H1380" t="s">
        <v>101</v>
      </c>
      <c r="I1380" t="s">
        <v>102</v>
      </c>
      <c r="J1380">
        <v>23.035616438356101</v>
      </c>
      <c r="K1380">
        <v>2</v>
      </c>
      <c r="L1380">
        <v>1</v>
      </c>
      <c r="M1380">
        <v>10.172000000000001</v>
      </c>
      <c r="N1380" s="35">
        <f t="shared" si="23"/>
        <v>70.782540306724343</v>
      </c>
    </row>
    <row r="1381" spans="1:14" x14ac:dyDescent="0.35">
      <c r="A1381" t="s">
        <v>65</v>
      </c>
      <c r="B1381">
        <v>2022</v>
      </c>
      <c r="C1381" s="10">
        <v>44675</v>
      </c>
      <c r="D1381" t="s">
        <v>66</v>
      </c>
      <c r="E1381" t="s">
        <v>538</v>
      </c>
      <c r="F1381">
        <v>1</v>
      </c>
      <c r="G1381">
        <v>6</v>
      </c>
      <c r="H1381" t="s">
        <v>756</v>
      </c>
      <c r="I1381" t="s">
        <v>82</v>
      </c>
      <c r="K1381">
        <v>10</v>
      </c>
      <c r="L1381">
        <v>2</v>
      </c>
      <c r="M1381">
        <v>10.225</v>
      </c>
      <c r="N1381" s="35">
        <f t="shared" si="23"/>
        <v>70.415647921760396</v>
      </c>
    </row>
    <row r="1382" spans="1:14" x14ac:dyDescent="0.35">
      <c r="A1382" t="s">
        <v>65</v>
      </c>
      <c r="B1382">
        <v>2022</v>
      </c>
      <c r="C1382" s="10">
        <v>44675</v>
      </c>
      <c r="D1382" t="s">
        <v>66</v>
      </c>
      <c r="E1382" t="s">
        <v>538</v>
      </c>
      <c r="F1382">
        <v>1</v>
      </c>
      <c r="G1382">
        <v>7</v>
      </c>
      <c r="H1382" t="s">
        <v>755</v>
      </c>
      <c r="I1382" t="s">
        <v>109</v>
      </c>
      <c r="J1382">
        <v>28.531506849315001</v>
      </c>
      <c r="K1382">
        <v>7</v>
      </c>
      <c r="L1382">
        <v>1</v>
      </c>
      <c r="M1382">
        <v>10.308999999999999</v>
      </c>
      <c r="N1382" s="35">
        <f t="shared" si="23"/>
        <v>69.84188573091474</v>
      </c>
    </row>
    <row r="1383" spans="1:14" x14ac:dyDescent="0.35">
      <c r="A1383" t="s">
        <v>65</v>
      </c>
      <c r="B1383">
        <v>2022</v>
      </c>
      <c r="C1383" s="10">
        <v>44675</v>
      </c>
      <c r="D1383" t="s">
        <v>66</v>
      </c>
      <c r="E1383" t="s">
        <v>538</v>
      </c>
      <c r="F1383">
        <v>1</v>
      </c>
      <c r="G1383">
        <v>7</v>
      </c>
      <c r="H1383" t="s">
        <v>50</v>
      </c>
      <c r="I1383" t="s">
        <v>44</v>
      </c>
      <c r="J1383">
        <v>27.780821917808201</v>
      </c>
      <c r="K1383">
        <v>16</v>
      </c>
      <c r="L1383">
        <v>2</v>
      </c>
      <c r="M1383">
        <v>10.412999999999901</v>
      </c>
      <c r="N1383" s="35">
        <f t="shared" si="23"/>
        <v>69.144338807260809</v>
      </c>
    </row>
    <row r="1384" spans="1:14" x14ac:dyDescent="0.35">
      <c r="A1384" t="s">
        <v>65</v>
      </c>
      <c r="B1384">
        <v>2022</v>
      </c>
      <c r="C1384" s="10">
        <v>44675</v>
      </c>
      <c r="D1384" t="s">
        <v>66</v>
      </c>
      <c r="E1384" t="s">
        <v>538</v>
      </c>
      <c r="F1384">
        <v>1</v>
      </c>
      <c r="G1384">
        <v>8</v>
      </c>
      <c r="H1384" t="s">
        <v>134</v>
      </c>
      <c r="I1384" t="s">
        <v>33</v>
      </c>
      <c r="J1384">
        <v>22.523287671232801</v>
      </c>
      <c r="K1384">
        <v>8</v>
      </c>
      <c r="L1384">
        <v>1</v>
      </c>
      <c r="M1384">
        <v>10.109</v>
      </c>
      <c r="N1384" s="35">
        <f t="shared" si="23"/>
        <v>71.223662083292112</v>
      </c>
    </row>
    <row r="1385" spans="1:14" x14ac:dyDescent="0.35">
      <c r="A1385" t="s">
        <v>65</v>
      </c>
      <c r="B1385">
        <v>2022</v>
      </c>
      <c r="C1385" s="10">
        <v>44675</v>
      </c>
      <c r="D1385" t="s">
        <v>66</v>
      </c>
      <c r="E1385" t="s">
        <v>538</v>
      </c>
      <c r="F1385">
        <v>1</v>
      </c>
      <c r="G1385">
        <v>8</v>
      </c>
      <c r="H1385" t="s">
        <v>1292</v>
      </c>
      <c r="I1385" t="s">
        <v>42</v>
      </c>
      <c r="J1385">
        <v>23.526027397260201</v>
      </c>
      <c r="K1385">
        <v>9</v>
      </c>
      <c r="L1385">
        <v>2</v>
      </c>
      <c r="M1385">
        <v>10.147</v>
      </c>
      <c r="N1385" s="35">
        <f t="shared" si="23"/>
        <v>70.956933083670052</v>
      </c>
    </row>
    <row r="1386" spans="1:14" x14ac:dyDescent="0.35">
      <c r="A1386" t="s">
        <v>65</v>
      </c>
      <c r="B1386">
        <v>2022</v>
      </c>
      <c r="C1386" s="10">
        <v>44675</v>
      </c>
      <c r="D1386" t="s">
        <v>66</v>
      </c>
      <c r="E1386" t="s">
        <v>539</v>
      </c>
      <c r="F1386">
        <v>1</v>
      </c>
      <c r="G1386">
        <v>1</v>
      </c>
      <c r="H1386" t="s">
        <v>92</v>
      </c>
      <c r="I1386" t="s">
        <v>23</v>
      </c>
      <c r="J1386">
        <v>25.128767123287599</v>
      </c>
      <c r="K1386">
        <v>1</v>
      </c>
      <c r="L1386">
        <v>1</v>
      </c>
      <c r="M1386">
        <v>10.311</v>
      </c>
      <c r="N1386" s="35">
        <f t="shared" si="23"/>
        <v>69.828338667442537</v>
      </c>
    </row>
    <row r="1387" spans="1:14" x14ac:dyDescent="0.35">
      <c r="A1387" t="s">
        <v>65</v>
      </c>
      <c r="B1387">
        <v>2022</v>
      </c>
      <c r="C1387" s="10">
        <v>44675</v>
      </c>
      <c r="D1387" t="s">
        <v>66</v>
      </c>
      <c r="E1387" t="s">
        <v>539</v>
      </c>
      <c r="F1387">
        <v>1</v>
      </c>
      <c r="G1387">
        <v>1</v>
      </c>
      <c r="H1387" t="s">
        <v>134</v>
      </c>
      <c r="I1387" t="s">
        <v>33</v>
      </c>
      <c r="J1387">
        <v>22.523287671232801</v>
      </c>
      <c r="K1387">
        <v>8</v>
      </c>
      <c r="L1387">
        <v>2</v>
      </c>
      <c r="M1387">
        <v>10.404</v>
      </c>
      <c r="N1387" s="35">
        <f t="shared" si="23"/>
        <v>69.20415224913495</v>
      </c>
    </row>
    <row r="1388" spans="1:14" x14ac:dyDescent="0.35">
      <c r="A1388" t="s">
        <v>65</v>
      </c>
      <c r="B1388">
        <v>2022</v>
      </c>
      <c r="C1388" s="10">
        <v>44675</v>
      </c>
      <c r="D1388" t="s">
        <v>66</v>
      </c>
      <c r="E1388" t="s">
        <v>539</v>
      </c>
      <c r="F1388">
        <v>1</v>
      </c>
      <c r="G1388">
        <v>2</v>
      </c>
      <c r="H1388" t="s">
        <v>128</v>
      </c>
      <c r="I1388" t="s">
        <v>104</v>
      </c>
      <c r="J1388">
        <v>23.6</v>
      </c>
      <c r="K1388">
        <v>4</v>
      </c>
      <c r="L1388">
        <v>1</v>
      </c>
      <c r="M1388">
        <v>10.276999999999999</v>
      </c>
      <c r="N1388" s="35">
        <f t="shared" si="23"/>
        <v>70.059355843144886</v>
      </c>
    </row>
    <row r="1389" spans="1:14" x14ac:dyDescent="0.35">
      <c r="A1389" t="s">
        <v>65</v>
      </c>
      <c r="B1389">
        <v>2022</v>
      </c>
      <c r="C1389" s="10">
        <v>44675</v>
      </c>
      <c r="D1389" t="s">
        <v>66</v>
      </c>
      <c r="E1389" t="s">
        <v>539</v>
      </c>
      <c r="F1389">
        <v>1</v>
      </c>
      <c r="G1389">
        <v>2</v>
      </c>
      <c r="H1389" t="s">
        <v>755</v>
      </c>
      <c r="I1389" t="s">
        <v>109</v>
      </c>
      <c r="J1389">
        <v>28.531506849315001</v>
      </c>
      <c r="K1389">
        <v>7</v>
      </c>
      <c r="L1389">
        <v>2</v>
      </c>
      <c r="M1389">
        <v>10.42</v>
      </c>
      <c r="N1389" s="35">
        <f t="shared" si="23"/>
        <v>69.097888675623807</v>
      </c>
    </row>
    <row r="1390" spans="1:14" x14ac:dyDescent="0.35">
      <c r="A1390" t="s">
        <v>65</v>
      </c>
      <c r="B1390">
        <v>2022</v>
      </c>
      <c r="C1390" s="10">
        <v>44675</v>
      </c>
      <c r="D1390" t="s">
        <v>66</v>
      </c>
      <c r="E1390" t="s">
        <v>539</v>
      </c>
      <c r="F1390">
        <v>1</v>
      </c>
      <c r="G1390">
        <v>3</v>
      </c>
      <c r="H1390" t="s">
        <v>101</v>
      </c>
      <c r="I1390" t="s">
        <v>102</v>
      </c>
      <c r="J1390">
        <v>23.035616438356101</v>
      </c>
      <c r="K1390">
        <v>2</v>
      </c>
      <c r="L1390">
        <v>1</v>
      </c>
      <c r="M1390">
        <v>11.872999999999999</v>
      </c>
      <c r="N1390" s="35">
        <f t="shared" si="23"/>
        <v>60.641792301861372</v>
      </c>
    </row>
    <row r="1391" spans="1:14" x14ac:dyDescent="0.35">
      <c r="A1391" t="s">
        <v>65</v>
      </c>
      <c r="B1391">
        <v>2022</v>
      </c>
      <c r="C1391" s="10">
        <v>44675</v>
      </c>
      <c r="D1391" t="s">
        <v>66</v>
      </c>
      <c r="E1391" t="s">
        <v>539</v>
      </c>
      <c r="F1391">
        <v>1</v>
      </c>
      <c r="G1391">
        <v>3</v>
      </c>
      <c r="H1391" t="s">
        <v>112</v>
      </c>
      <c r="I1391" t="s">
        <v>113</v>
      </c>
      <c r="J1391">
        <v>25.019178082191701</v>
      </c>
      <c r="K1391">
        <v>5</v>
      </c>
      <c r="L1391">
        <v>2</v>
      </c>
      <c r="M1391">
        <v>14.164</v>
      </c>
      <c r="N1391" s="35">
        <f t="shared" si="23"/>
        <v>50.833097994916692</v>
      </c>
    </row>
    <row r="1392" spans="1:14" x14ac:dyDescent="0.35">
      <c r="A1392" t="s">
        <v>65</v>
      </c>
      <c r="B1392">
        <v>2022</v>
      </c>
      <c r="C1392" s="10">
        <v>44675</v>
      </c>
      <c r="D1392" t="s">
        <v>66</v>
      </c>
      <c r="E1392" t="s">
        <v>539</v>
      </c>
      <c r="F1392">
        <v>1</v>
      </c>
      <c r="G1392">
        <v>4</v>
      </c>
      <c r="H1392" t="s">
        <v>754</v>
      </c>
      <c r="I1392" t="s">
        <v>27</v>
      </c>
      <c r="K1392">
        <v>3</v>
      </c>
      <c r="L1392">
        <v>1</v>
      </c>
      <c r="M1392">
        <v>10.007999999999999</v>
      </c>
      <c r="N1392" s="35">
        <f t="shared" si="23"/>
        <v>71.942446043165475</v>
      </c>
    </row>
    <row r="1393" spans="1:14" x14ac:dyDescent="0.35">
      <c r="A1393" t="s">
        <v>65</v>
      </c>
      <c r="B1393">
        <v>2022</v>
      </c>
      <c r="C1393" s="10">
        <v>44675</v>
      </c>
      <c r="D1393" t="s">
        <v>66</v>
      </c>
      <c r="E1393" t="s">
        <v>539</v>
      </c>
      <c r="F1393">
        <v>1</v>
      </c>
      <c r="G1393">
        <v>4</v>
      </c>
      <c r="H1393" t="s">
        <v>114</v>
      </c>
      <c r="I1393" t="s">
        <v>102</v>
      </c>
      <c r="J1393">
        <v>22.2027397260273</v>
      </c>
      <c r="K1393">
        <v>6</v>
      </c>
      <c r="L1393">
        <v>2</v>
      </c>
      <c r="M1393">
        <v>10.655999999999899</v>
      </c>
      <c r="N1393" s="35">
        <f t="shared" si="23"/>
        <v>67.567567567568204</v>
      </c>
    </row>
    <row r="1394" spans="1:14" x14ac:dyDescent="0.35">
      <c r="A1394" t="s">
        <v>65</v>
      </c>
      <c r="B1394">
        <v>2022</v>
      </c>
      <c r="C1394" s="10">
        <v>44675</v>
      </c>
      <c r="D1394" t="s">
        <v>66</v>
      </c>
      <c r="E1394" t="s">
        <v>539</v>
      </c>
      <c r="F1394">
        <v>2</v>
      </c>
      <c r="G1394">
        <v>1</v>
      </c>
      <c r="H1394" t="s">
        <v>92</v>
      </c>
      <c r="I1394" t="s">
        <v>23</v>
      </c>
      <c r="J1394">
        <v>25.128767123287599</v>
      </c>
      <c r="K1394">
        <v>1</v>
      </c>
      <c r="L1394">
        <v>1</v>
      </c>
      <c r="M1394">
        <v>10.326000000000001</v>
      </c>
      <c r="N1394" s="35">
        <f t="shared" si="23"/>
        <v>69.726902963393371</v>
      </c>
    </row>
    <row r="1395" spans="1:14" x14ac:dyDescent="0.35">
      <c r="A1395" t="s">
        <v>65</v>
      </c>
      <c r="B1395">
        <v>2022</v>
      </c>
      <c r="C1395" s="10">
        <v>44675</v>
      </c>
      <c r="D1395" t="s">
        <v>66</v>
      </c>
      <c r="E1395" t="s">
        <v>539</v>
      </c>
      <c r="F1395">
        <v>2</v>
      </c>
      <c r="G1395">
        <v>1</v>
      </c>
      <c r="H1395" t="s">
        <v>134</v>
      </c>
      <c r="I1395" t="s">
        <v>33</v>
      </c>
      <c r="J1395">
        <v>22.523287671232801</v>
      </c>
      <c r="K1395">
        <v>8</v>
      </c>
      <c r="L1395">
        <v>2</v>
      </c>
      <c r="M1395">
        <v>10.439</v>
      </c>
      <c r="N1395" s="35">
        <f t="shared" si="23"/>
        <v>68.972123766644316</v>
      </c>
    </row>
    <row r="1396" spans="1:14" x14ac:dyDescent="0.35">
      <c r="A1396" t="s">
        <v>65</v>
      </c>
      <c r="B1396">
        <v>2022</v>
      </c>
      <c r="C1396" s="10">
        <v>44675</v>
      </c>
      <c r="D1396" t="s">
        <v>66</v>
      </c>
      <c r="E1396" t="s">
        <v>539</v>
      </c>
      <c r="F1396">
        <v>2</v>
      </c>
      <c r="G1396">
        <v>2</v>
      </c>
      <c r="H1396" t="s">
        <v>128</v>
      </c>
      <c r="I1396" t="s">
        <v>104</v>
      </c>
      <c r="J1396">
        <v>23.6</v>
      </c>
      <c r="K1396">
        <v>4</v>
      </c>
      <c r="L1396">
        <v>1</v>
      </c>
      <c r="M1396">
        <v>10.367000000000001</v>
      </c>
      <c r="N1396" s="35">
        <f t="shared" si="23"/>
        <v>69.451143050062697</v>
      </c>
    </row>
    <row r="1397" spans="1:14" x14ac:dyDescent="0.35">
      <c r="A1397" t="s">
        <v>65</v>
      </c>
      <c r="B1397">
        <v>2022</v>
      </c>
      <c r="C1397" s="10">
        <v>44675</v>
      </c>
      <c r="D1397" t="s">
        <v>66</v>
      </c>
      <c r="E1397" t="s">
        <v>539</v>
      </c>
      <c r="F1397">
        <v>2</v>
      </c>
      <c r="G1397">
        <v>2</v>
      </c>
      <c r="H1397" t="s">
        <v>755</v>
      </c>
      <c r="I1397" t="s">
        <v>109</v>
      </c>
      <c r="J1397">
        <v>28.531506849315001</v>
      </c>
      <c r="K1397">
        <v>7</v>
      </c>
      <c r="L1397">
        <v>2</v>
      </c>
      <c r="M1397">
        <v>10.417999999999999</v>
      </c>
      <c r="N1397" s="35">
        <f t="shared" si="23"/>
        <v>69.111153772317152</v>
      </c>
    </row>
    <row r="1398" spans="1:14" x14ac:dyDescent="0.35">
      <c r="A1398" t="s">
        <v>65</v>
      </c>
      <c r="B1398">
        <v>2022</v>
      </c>
      <c r="C1398" s="10">
        <v>44675</v>
      </c>
      <c r="D1398" t="s">
        <v>66</v>
      </c>
      <c r="E1398" t="s">
        <v>539</v>
      </c>
      <c r="F1398">
        <v>2</v>
      </c>
      <c r="G1398">
        <v>3</v>
      </c>
      <c r="H1398" t="s">
        <v>101</v>
      </c>
      <c r="I1398" t="s">
        <v>102</v>
      </c>
      <c r="J1398">
        <v>23.035616438356101</v>
      </c>
      <c r="K1398">
        <v>2</v>
      </c>
      <c r="L1398">
        <v>2</v>
      </c>
      <c r="M1398">
        <v>10.131</v>
      </c>
      <c r="N1398" s="35">
        <f t="shared" si="23"/>
        <v>71.068996150429371</v>
      </c>
    </row>
    <row r="1399" spans="1:14" x14ac:dyDescent="0.35">
      <c r="A1399" t="s">
        <v>65</v>
      </c>
      <c r="B1399">
        <v>2022</v>
      </c>
      <c r="C1399" s="10">
        <v>44675</v>
      </c>
      <c r="D1399" t="s">
        <v>66</v>
      </c>
      <c r="E1399" t="s">
        <v>539</v>
      </c>
      <c r="F1399">
        <v>2</v>
      </c>
      <c r="G1399">
        <v>3</v>
      </c>
      <c r="H1399" t="s">
        <v>112</v>
      </c>
      <c r="I1399" t="s">
        <v>113</v>
      </c>
      <c r="J1399">
        <v>25.019178082191701</v>
      </c>
      <c r="K1399">
        <v>5</v>
      </c>
      <c r="L1399">
        <v>1</v>
      </c>
      <c r="M1399">
        <v>10.051</v>
      </c>
      <c r="N1399" s="35">
        <f t="shared" si="23"/>
        <v>71.634663217590287</v>
      </c>
    </row>
    <row r="1400" spans="1:14" x14ac:dyDescent="0.35">
      <c r="A1400" t="s">
        <v>65</v>
      </c>
      <c r="B1400">
        <v>2022</v>
      </c>
      <c r="C1400" s="10">
        <v>44675</v>
      </c>
      <c r="D1400" t="s">
        <v>66</v>
      </c>
      <c r="E1400" t="s">
        <v>539</v>
      </c>
      <c r="F1400">
        <v>2</v>
      </c>
      <c r="G1400">
        <v>4</v>
      </c>
      <c r="H1400" t="s">
        <v>754</v>
      </c>
      <c r="I1400" t="s">
        <v>27</v>
      </c>
      <c r="K1400">
        <v>3</v>
      </c>
      <c r="L1400">
        <v>1</v>
      </c>
      <c r="M1400">
        <v>10.311999999999999</v>
      </c>
      <c r="N1400" s="35">
        <f t="shared" si="23"/>
        <v>69.82156710628395</v>
      </c>
    </row>
    <row r="1401" spans="1:14" x14ac:dyDescent="0.35">
      <c r="A1401" t="s">
        <v>65</v>
      </c>
      <c r="B1401">
        <v>2022</v>
      </c>
      <c r="C1401" s="10">
        <v>44675</v>
      </c>
      <c r="D1401" t="s">
        <v>66</v>
      </c>
      <c r="E1401" t="s">
        <v>539</v>
      </c>
      <c r="F1401">
        <v>2</v>
      </c>
      <c r="G1401">
        <v>4</v>
      </c>
      <c r="H1401" t="s">
        <v>114</v>
      </c>
      <c r="I1401" t="s">
        <v>102</v>
      </c>
      <c r="J1401">
        <v>22.2027397260273</v>
      </c>
      <c r="K1401">
        <v>6</v>
      </c>
      <c r="L1401">
        <v>2</v>
      </c>
      <c r="M1401">
        <v>10.343</v>
      </c>
      <c r="N1401" s="35">
        <f t="shared" si="23"/>
        <v>69.612298172677171</v>
      </c>
    </row>
    <row r="1402" spans="1:14" x14ac:dyDescent="0.35">
      <c r="A1402" t="s">
        <v>65</v>
      </c>
      <c r="B1402">
        <v>2022</v>
      </c>
      <c r="C1402" s="10">
        <v>44675</v>
      </c>
      <c r="D1402" t="s">
        <v>66</v>
      </c>
      <c r="E1402" t="s">
        <v>539</v>
      </c>
      <c r="F1402">
        <v>3</v>
      </c>
      <c r="G1402">
        <v>3</v>
      </c>
      <c r="H1402" t="s">
        <v>101</v>
      </c>
      <c r="I1402" t="s">
        <v>102</v>
      </c>
      <c r="J1402">
        <v>23.035616438356101</v>
      </c>
      <c r="K1402">
        <v>2</v>
      </c>
      <c r="L1402">
        <v>1</v>
      </c>
      <c r="M1402">
        <v>10.73</v>
      </c>
      <c r="N1402" s="35">
        <f t="shared" si="23"/>
        <v>67.101584342963648</v>
      </c>
    </row>
    <row r="1403" spans="1:14" x14ac:dyDescent="0.35">
      <c r="A1403" t="s">
        <v>65</v>
      </c>
      <c r="B1403">
        <v>2022</v>
      </c>
      <c r="C1403" s="10">
        <v>44675</v>
      </c>
      <c r="D1403" t="s">
        <v>66</v>
      </c>
      <c r="E1403" t="s">
        <v>539</v>
      </c>
      <c r="F1403">
        <v>3</v>
      </c>
      <c r="G1403">
        <v>3</v>
      </c>
      <c r="H1403" t="s">
        <v>112</v>
      </c>
      <c r="I1403" t="s">
        <v>113</v>
      </c>
      <c r="J1403">
        <v>25.019178082191701</v>
      </c>
      <c r="K1403">
        <v>5</v>
      </c>
      <c r="L1403">
        <v>2</v>
      </c>
      <c r="M1403">
        <v>10.737</v>
      </c>
      <c r="N1403" s="35">
        <f t="shared" si="23"/>
        <v>67.057837384744346</v>
      </c>
    </row>
    <row r="1404" spans="1:14" x14ac:dyDescent="0.35">
      <c r="A1404" t="s">
        <v>65</v>
      </c>
      <c r="B1404">
        <v>2022</v>
      </c>
      <c r="C1404" s="10">
        <v>44675</v>
      </c>
      <c r="D1404" t="s">
        <v>66</v>
      </c>
      <c r="E1404" t="s">
        <v>540</v>
      </c>
      <c r="F1404">
        <v>1</v>
      </c>
      <c r="G1404">
        <v>1</v>
      </c>
      <c r="H1404" t="s">
        <v>92</v>
      </c>
      <c r="I1404" t="s">
        <v>23</v>
      </c>
      <c r="J1404">
        <v>25.128767123287599</v>
      </c>
      <c r="K1404">
        <v>1</v>
      </c>
      <c r="L1404">
        <v>1</v>
      </c>
      <c r="M1404">
        <v>10.254</v>
      </c>
      <c r="N1404" s="35">
        <f t="shared" si="23"/>
        <v>70.216500877706267</v>
      </c>
    </row>
    <row r="1405" spans="1:14" x14ac:dyDescent="0.35">
      <c r="A1405" t="s">
        <v>65</v>
      </c>
      <c r="B1405">
        <v>2022</v>
      </c>
      <c r="C1405" s="10">
        <v>44675</v>
      </c>
      <c r="D1405" t="s">
        <v>66</v>
      </c>
      <c r="E1405" t="s">
        <v>540</v>
      </c>
      <c r="F1405">
        <v>1</v>
      </c>
      <c r="G1405">
        <v>1</v>
      </c>
      <c r="H1405" t="s">
        <v>754</v>
      </c>
      <c r="I1405" t="s">
        <v>27</v>
      </c>
      <c r="K1405">
        <v>3</v>
      </c>
      <c r="L1405">
        <v>2</v>
      </c>
      <c r="M1405">
        <v>10.343999999999999</v>
      </c>
      <c r="N1405" s="35">
        <f t="shared" si="23"/>
        <v>69.60556844547564</v>
      </c>
    </row>
    <row r="1406" spans="1:14" x14ac:dyDescent="0.35">
      <c r="A1406" t="s">
        <v>65</v>
      </c>
      <c r="B1406">
        <v>2022</v>
      </c>
      <c r="C1406" s="10">
        <v>44675</v>
      </c>
      <c r="D1406" t="s">
        <v>66</v>
      </c>
      <c r="E1406" t="s">
        <v>540</v>
      </c>
      <c r="F1406">
        <v>1</v>
      </c>
      <c r="G1406">
        <v>2</v>
      </c>
      <c r="H1406" t="s">
        <v>101</v>
      </c>
      <c r="I1406" t="s">
        <v>102</v>
      </c>
      <c r="J1406">
        <v>23.035616438356101</v>
      </c>
      <c r="K1406">
        <v>2</v>
      </c>
      <c r="L1406">
        <v>2</v>
      </c>
      <c r="N1406" s="35" t="e">
        <f t="shared" si="23"/>
        <v>#DIV/0!</v>
      </c>
    </row>
    <row r="1407" spans="1:14" x14ac:dyDescent="0.35">
      <c r="A1407" t="s">
        <v>65</v>
      </c>
      <c r="B1407">
        <v>2022</v>
      </c>
      <c r="C1407" s="10">
        <v>44675</v>
      </c>
      <c r="D1407" t="s">
        <v>66</v>
      </c>
      <c r="E1407" t="s">
        <v>540</v>
      </c>
      <c r="F1407">
        <v>1</v>
      </c>
      <c r="G1407">
        <v>2</v>
      </c>
      <c r="H1407" t="s">
        <v>128</v>
      </c>
      <c r="I1407" t="s">
        <v>104</v>
      </c>
      <c r="J1407">
        <v>23.6</v>
      </c>
      <c r="K1407">
        <v>4</v>
      </c>
      <c r="L1407">
        <v>1</v>
      </c>
      <c r="M1407">
        <v>9.9149999999999991</v>
      </c>
      <c r="N1407" s="35">
        <f t="shared" si="23"/>
        <v>72.617246596066579</v>
      </c>
    </row>
    <row r="1408" spans="1:14" x14ac:dyDescent="0.35">
      <c r="A1408" t="s">
        <v>65</v>
      </c>
      <c r="B1408">
        <v>2022</v>
      </c>
      <c r="C1408" s="10">
        <v>44675</v>
      </c>
      <c r="D1408" t="s">
        <v>66</v>
      </c>
      <c r="E1408" t="s">
        <v>540</v>
      </c>
      <c r="F1408">
        <v>2</v>
      </c>
      <c r="G1408">
        <v>1</v>
      </c>
      <c r="H1408" t="s">
        <v>92</v>
      </c>
      <c r="I1408" t="s">
        <v>23</v>
      </c>
      <c r="J1408">
        <v>25.128767123287599</v>
      </c>
      <c r="K1408">
        <v>1</v>
      </c>
      <c r="L1408">
        <v>1</v>
      </c>
      <c r="M1408">
        <v>10.106</v>
      </c>
      <c r="N1408" s="35">
        <f t="shared" si="23"/>
        <v>71.244805066297246</v>
      </c>
    </row>
    <row r="1409" spans="1:14" x14ac:dyDescent="0.35">
      <c r="A1409" t="s">
        <v>65</v>
      </c>
      <c r="B1409">
        <v>2022</v>
      </c>
      <c r="C1409" s="10">
        <v>44675</v>
      </c>
      <c r="D1409" t="s">
        <v>66</v>
      </c>
      <c r="E1409" t="s">
        <v>540</v>
      </c>
      <c r="F1409">
        <v>2</v>
      </c>
      <c r="G1409">
        <v>1</v>
      </c>
      <c r="H1409" t="s">
        <v>754</v>
      </c>
      <c r="I1409" t="s">
        <v>27</v>
      </c>
      <c r="K1409">
        <v>3</v>
      </c>
      <c r="L1409">
        <v>2</v>
      </c>
      <c r="M1409">
        <v>10.17</v>
      </c>
      <c r="N1409" s="35">
        <f t="shared" si="23"/>
        <v>70.796460176991147</v>
      </c>
    </row>
    <row r="1410" spans="1:14" x14ac:dyDescent="0.35">
      <c r="A1410" t="s">
        <v>65</v>
      </c>
      <c r="B1410">
        <v>2022</v>
      </c>
      <c r="C1410" s="10">
        <v>44675</v>
      </c>
      <c r="D1410" t="s">
        <v>66</v>
      </c>
      <c r="E1410" t="s">
        <v>540</v>
      </c>
      <c r="F1410">
        <v>2</v>
      </c>
      <c r="G1410">
        <v>2</v>
      </c>
      <c r="H1410" t="s">
        <v>101</v>
      </c>
      <c r="I1410" t="s">
        <v>102</v>
      </c>
      <c r="J1410">
        <v>23.035616438356101</v>
      </c>
      <c r="K1410">
        <v>2</v>
      </c>
      <c r="L1410">
        <v>1</v>
      </c>
      <c r="N1410" s="35" t="e">
        <f t="shared" si="23"/>
        <v>#DIV/0!</v>
      </c>
    </row>
    <row r="1411" spans="1:14" x14ac:dyDescent="0.35">
      <c r="A1411" t="s">
        <v>65</v>
      </c>
      <c r="B1411">
        <v>2022</v>
      </c>
      <c r="C1411" s="10">
        <v>44675</v>
      </c>
      <c r="D1411" t="s">
        <v>66</v>
      </c>
      <c r="E1411" t="s">
        <v>540</v>
      </c>
      <c r="F1411">
        <v>2</v>
      </c>
      <c r="G1411">
        <v>2</v>
      </c>
      <c r="H1411" t="s">
        <v>128</v>
      </c>
      <c r="I1411" t="s">
        <v>104</v>
      </c>
      <c r="J1411">
        <v>23.6</v>
      </c>
      <c r="K1411">
        <v>4</v>
      </c>
      <c r="L1411">
        <v>2</v>
      </c>
      <c r="M1411" t="s">
        <v>758</v>
      </c>
      <c r="N1411" s="35" t="e">
        <f t="shared" si="23"/>
        <v>#VALUE!</v>
      </c>
    </row>
    <row r="1412" spans="1:14" x14ac:dyDescent="0.35">
      <c r="A1412" t="s">
        <v>65</v>
      </c>
      <c r="B1412">
        <v>2022</v>
      </c>
      <c r="C1412" s="10">
        <v>44675</v>
      </c>
      <c r="D1412" t="s">
        <v>66</v>
      </c>
      <c r="E1412" t="s">
        <v>64</v>
      </c>
      <c r="F1412">
        <v>1</v>
      </c>
      <c r="G1412" t="s">
        <v>541</v>
      </c>
      <c r="H1412" t="s">
        <v>92</v>
      </c>
      <c r="I1412" t="s">
        <v>23</v>
      </c>
      <c r="J1412">
        <v>25.128767123287599</v>
      </c>
      <c r="K1412">
        <v>1</v>
      </c>
      <c r="L1412">
        <v>1</v>
      </c>
      <c r="M1412">
        <v>10.083</v>
      </c>
      <c r="N1412" s="35">
        <f t="shared" si="23"/>
        <v>71.407319250223154</v>
      </c>
    </row>
    <row r="1413" spans="1:14" x14ac:dyDescent="0.35">
      <c r="A1413" t="s">
        <v>65</v>
      </c>
      <c r="B1413">
        <v>2022</v>
      </c>
      <c r="C1413" s="10">
        <v>44675</v>
      </c>
      <c r="D1413" t="s">
        <v>66</v>
      </c>
      <c r="E1413" t="s">
        <v>64</v>
      </c>
      <c r="F1413">
        <v>1</v>
      </c>
      <c r="G1413" t="s">
        <v>541</v>
      </c>
      <c r="H1413" t="s">
        <v>101</v>
      </c>
      <c r="I1413" t="s">
        <v>102</v>
      </c>
      <c r="J1413">
        <v>23.035616438356101</v>
      </c>
      <c r="K1413">
        <v>2</v>
      </c>
      <c r="L1413">
        <v>2</v>
      </c>
      <c r="M1413">
        <v>10.183</v>
      </c>
      <c r="N1413" s="35">
        <f t="shared" si="23"/>
        <v>70.706078758715506</v>
      </c>
    </row>
    <row r="1414" spans="1:14" x14ac:dyDescent="0.35">
      <c r="A1414" t="s">
        <v>65</v>
      </c>
      <c r="B1414">
        <v>2022</v>
      </c>
      <c r="C1414" s="10">
        <v>44675</v>
      </c>
      <c r="D1414" t="s">
        <v>66</v>
      </c>
      <c r="E1414" t="s">
        <v>64</v>
      </c>
      <c r="F1414">
        <v>1</v>
      </c>
      <c r="G1414" t="s">
        <v>542</v>
      </c>
      <c r="H1414" t="s">
        <v>754</v>
      </c>
      <c r="I1414" t="s">
        <v>27</v>
      </c>
      <c r="K1414">
        <v>3</v>
      </c>
      <c r="L1414">
        <v>1</v>
      </c>
      <c r="N1414" s="35" t="e">
        <f t="shared" si="23"/>
        <v>#DIV/0!</v>
      </c>
    </row>
    <row r="1415" spans="1:14" x14ac:dyDescent="0.35">
      <c r="A1415" t="s">
        <v>65</v>
      </c>
      <c r="B1415">
        <v>2022</v>
      </c>
      <c r="C1415" s="10">
        <v>44675</v>
      </c>
      <c r="D1415" t="s">
        <v>66</v>
      </c>
      <c r="E1415" t="s">
        <v>64</v>
      </c>
      <c r="F1415">
        <v>1</v>
      </c>
      <c r="G1415" t="s">
        <v>542</v>
      </c>
      <c r="H1415" t="s">
        <v>128</v>
      </c>
      <c r="I1415" t="s">
        <v>104</v>
      </c>
      <c r="J1415">
        <v>23.6</v>
      </c>
      <c r="K1415">
        <v>4</v>
      </c>
      <c r="L1415">
        <v>2</v>
      </c>
      <c r="M1415" t="s">
        <v>758</v>
      </c>
      <c r="N1415" s="35" t="e">
        <f t="shared" si="23"/>
        <v>#VALUE!</v>
      </c>
    </row>
    <row r="1416" spans="1:14" x14ac:dyDescent="0.35">
      <c r="A1416" t="s">
        <v>65</v>
      </c>
      <c r="B1416">
        <v>2022</v>
      </c>
      <c r="C1416" s="10">
        <v>44675</v>
      </c>
      <c r="D1416" t="s">
        <v>66</v>
      </c>
      <c r="E1416" t="s">
        <v>64</v>
      </c>
      <c r="F1416">
        <v>2</v>
      </c>
      <c r="G1416" t="s">
        <v>541</v>
      </c>
      <c r="H1416" t="s">
        <v>92</v>
      </c>
      <c r="I1416" t="s">
        <v>23</v>
      </c>
      <c r="J1416">
        <v>25.128767123287599</v>
      </c>
      <c r="K1416">
        <v>1</v>
      </c>
      <c r="L1416">
        <v>1</v>
      </c>
      <c r="M1416">
        <v>10.130000000000001</v>
      </c>
      <c r="N1416" s="35">
        <f t="shared" si="23"/>
        <v>71.076011846001975</v>
      </c>
    </row>
    <row r="1417" spans="1:14" x14ac:dyDescent="0.35">
      <c r="A1417" t="s">
        <v>65</v>
      </c>
      <c r="B1417">
        <v>2022</v>
      </c>
      <c r="C1417" s="10">
        <v>44675</v>
      </c>
      <c r="D1417" t="s">
        <v>66</v>
      </c>
      <c r="E1417" t="s">
        <v>64</v>
      </c>
      <c r="F1417">
        <v>2</v>
      </c>
      <c r="G1417" t="s">
        <v>541</v>
      </c>
      <c r="H1417" t="s">
        <v>101</v>
      </c>
      <c r="I1417" t="s">
        <v>102</v>
      </c>
      <c r="J1417">
        <v>23.035616438356101</v>
      </c>
      <c r="K1417">
        <v>2</v>
      </c>
      <c r="L1417">
        <v>2</v>
      </c>
      <c r="M1417">
        <v>10.377000000000001</v>
      </c>
      <c r="N1417" s="35">
        <f t="shared" si="23"/>
        <v>69.384215091066778</v>
      </c>
    </row>
    <row r="1418" spans="1:14" x14ac:dyDescent="0.35">
      <c r="A1418" t="s">
        <v>162</v>
      </c>
      <c r="B1418">
        <v>2022</v>
      </c>
      <c r="C1418" s="10">
        <v>44696</v>
      </c>
      <c r="D1418" t="s">
        <v>66</v>
      </c>
      <c r="E1418" t="s">
        <v>535</v>
      </c>
      <c r="F1418">
        <v>1</v>
      </c>
      <c r="G1418">
        <v>1</v>
      </c>
      <c r="H1418" t="s">
        <v>1293</v>
      </c>
      <c r="I1418" t="s">
        <v>82</v>
      </c>
      <c r="J1418">
        <v>31.887671232876698</v>
      </c>
      <c r="K1418">
        <v>9</v>
      </c>
      <c r="L1418">
        <v>1</v>
      </c>
      <c r="M1418">
        <v>10.106999999999999</v>
      </c>
      <c r="N1418" s="35">
        <f t="shared" si="23"/>
        <v>71.237756010685672</v>
      </c>
    </row>
    <row r="1419" spans="1:14" x14ac:dyDescent="0.35">
      <c r="A1419" t="s">
        <v>162</v>
      </c>
      <c r="B1419">
        <v>2022</v>
      </c>
      <c r="C1419" s="10">
        <v>44696</v>
      </c>
      <c r="D1419" t="s">
        <v>66</v>
      </c>
      <c r="E1419" t="s">
        <v>535</v>
      </c>
      <c r="F1419">
        <v>1</v>
      </c>
      <c r="G1419">
        <v>1</v>
      </c>
      <c r="H1419" t="s">
        <v>62</v>
      </c>
      <c r="I1419" t="s">
        <v>63</v>
      </c>
      <c r="J1419">
        <v>32.4849315068493</v>
      </c>
      <c r="K1419">
        <v>28</v>
      </c>
      <c r="L1419">
        <v>2</v>
      </c>
      <c r="M1419">
        <v>10.991</v>
      </c>
      <c r="N1419" s="35">
        <f t="shared" si="23"/>
        <v>65.508143026112279</v>
      </c>
    </row>
    <row r="1420" spans="1:14" x14ac:dyDescent="0.35">
      <c r="A1420" t="s">
        <v>162</v>
      </c>
      <c r="B1420">
        <v>2022</v>
      </c>
      <c r="C1420" s="10">
        <v>44696</v>
      </c>
      <c r="D1420" t="s">
        <v>66</v>
      </c>
      <c r="E1420" t="s">
        <v>535</v>
      </c>
      <c r="F1420">
        <v>1</v>
      </c>
      <c r="G1420">
        <v>2</v>
      </c>
      <c r="H1420" t="s">
        <v>134</v>
      </c>
      <c r="I1420" t="s">
        <v>33</v>
      </c>
      <c r="J1420">
        <v>22.580821917808201</v>
      </c>
      <c r="K1420">
        <v>10</v>
      </c>
      <c r="L1420">
        <v>1</v>
      </c>
      <c r="M1420">
        <v>10.166</v>
      </c>
      <c r="N1420" s="35">
        <f t="shared" si="23"/>
        <v>70.824316348613024</v>
      </c>
    </row>
    <row r="1421" spans="1:14" x14ac:dyDescent="0.35">
      <c r="A1421" t="s">
        <v>162</v>
      </c>
      <c r="B1421">
        <v>2022</v>
      </c>
      <c r="C1421" s="10">
        <v>44696</v>
      </c>
      <c r="D1421" t="s">
        <v>66</v>
      </c>
      <c r="E1421" t="s">
        <v>535</v>
      </c>
      <c r="F1421">
        <v>1</v>
      </c>
      <c r="G1421">
        <v>2</v>
      </c>
      <c r="H1421" t="s">
        <v>103</v>
      </c>
      <c r="I1421" t="s">
        <v>104</v>
      </c>
      <c r="J1421">
        <v>28.304109589041001</v>
      </c>
      <c r="K1421">
        <v>27</v>
      </c>
      <c r="L1421">
        <v>2</v>
      </c>
      <c r="M1421">
        <v>10.819000000000001</v>
      </c>
      <c r="N1421" s="35">
        <f t="shared" si="23"/>
        <v>66.549588686569919</v>
      </c>
    </row>
    <row r="1422" spans="1:14" x14ac:dyDescent="0.35">
      <c r="A1422" t="s">
        <v>162</v>
      </c>
      <c r="B1422">
        <v>2022</v>
      </c>
      <c r="C1422" s="10">
        <v>44696</v>
      </c>
      <c r="D1422" t="s">
        <v>66</v>
      </c>
      <c r="E1422" t="s">
        <v>535</v>
      </c>
      <c r="F1422">
        <v>1</v>
      </c>
      <c r="G1422">
        <v>3</v>
      </c>
      <c r="H1422" t="s">
        <v>47</v>
      </c>
      <c r="I1422" t="s">
        <v>33</v>
      </c>
      <c r="J1422">
        <v>25.4602739726027</v>
      </c>
      <c r="K1422">
        <v>11</v>
      </c>
      <c r="L1422">
        <v>1</v>
      </c>
      <c r="M1422">
        <v>10.659000000000001</v>
      </c>
      <c r="N1422" s="35">
        <f t="shared" si="23"/>
        <v>67.548550520686746</v>
      </c>
    </row>
    <row r="1423" spans="1:14" x14ac:dyDescent="0.35">
      <c r="A1423" t="s">
        <v>162</v>
      </c>
      <c r="B1423">
        <v>2022</v>
      </c>
      <c r="C1423" s="10">
        <v>44696</v>
      </c>
      <c r="D1423" t="s">
        <v>66</v>
      </c>
      <c r="E1423" t="s">
        <v>535</v>
      </c>
      <c r="F1423">
        <v>1</v>
      </c>
      <c r="G1423">
        <v>3</v>
      </c>
      <c r="H1423" t="s">
        <v>174</v>
      </c>
      <c r="I1423" t="s">
        <v>37</v>
      </c>
      <c r="J1423">
        <v>32.016438356164301</v>
      </c>
      <c r="K1423">
        <v>26</v>
      </c>
      <c r="L1423">
        <v>2</v>
      </c>
      <c r="M1423">
        <v>10.85</v>
      </c>
      <c r="N1423" s="35">
        <f t="shared" si="23"/>
        <v>66.359447004608299</v>
      </c>
    </row>
    <row r="1424" spans="1:14" x14ac:dyDescent="0.35">
      <c r="A1424" t="s">
        <v>162</v>
      </c>
      <c r="B1424">
        <v>2022</v>
      </c>
      <c r="C1424" s="10">
        <v>44696</v>
      </c>
      <c r="D1424" t="s">
        <v>66</v>
      </c>
      <c r="E1424" t="s">
        <v>535</v>
      </c>
      <c r="F1424">
        <v>1</v>
      </c>
      <c r="G1424">
        <v>4</v>
      </c>
      <c r="H1424" t="s">
        <v>125</v>
      </c>
      <c r="I1424" t="s">
        <v>75</v>
      </c>
      <c r="J1424">
        <v>25.2630136986301</v>
      </c>
      <c r="K1424">
        <v>12</v>
      </c>
      <c r="L1424">
        <v>1</v>
      </c>
      <c r="M1424">
        <v>10.317</v>
      </c>
      <c r="N1424" s="35">
        <f t="shared" si="23"/>
        <v>69.787728990985755</v>
      </c>
    </row>
    <row r="1425" spans="1:14" x14ac:dyDescent="0.35">
      <c r="A1425" t="s">
        <v>162</v>
      </c>
      <c r="B1425">
        <v>2022</v>
      </c>
      <c r="C1425" s="10">
        <v>44696</v>
      </c>
      <c r="D1425" t="s">
        <v>66</v>
      </c>
      <c r="E1425" t="s">
        <v>535</v>
      </c>
      <c r="F1425">
        <v>1</v>
      </c>
      <c r="G1425">
        <v>4</v>
      </c>
      <c r="H1425" t="s">
        <v>741</v>
      </c>
      <c r="I1425" t="s">
        <v>42</v>
      </c>
      <c r="J1425">
        <v>28.808219178082101</v>
      </c>
      <c r="K1425">
        <v>25</v>
      </c>
      <c r="L1425">
        <v>2</v>
      </c>
      <c r="M1425">
        <v>10.456</v>
      </c>
      <c r="N1425" s="35">
        <f t="shared" si="23"/>
        <v>68.859984697781186</v>
      </c>
    </row>
    <row r="1426" spans="1:14" x14ac:dyDescent="0.35">
      <c r="A1426" t="s">
        <v>162</v>
      </c>
      <c r="B1426">
        <v>2022</v>
      </c>
      <c r="C1426" s="10">
        <v>44696</v>
      </c>
      <c r="D1426" t="s">
        <v>66</v>
      </c>
      <c r="E1426" t="s">
        <v>535</v>
      </c>
      <c r="F1426">
        <v>1</v>
      </c>
      <c r="G1426">
        <v>5</v>
      </c>
      <c r="H1426" t="s">
        <v>295</v>
      </c>
      <c r="I1426" t="s">
        <v>228</v>
      </c>
      <c r="J1426">
        <v>24.438356164383499</v>
      </c>
      <c r="K1426">
        <v>6</v>
      </c>
      <c r="L1426">
        <v>1</v>
      </c>
      <c r="M1426">
        <v>10.256</v>
      </c>
      <c r="N1426" s="35">
        <f t="shared" si="23"/>
        <v>70.20280811232449</v>
      </c>
    </row>
    <row r="1427" spans="1:14" x14ac:dyDescent="0.35">
      <c r="A1427" t="s">
        <v>162</v>
      </c>
      <c r="B1427">
        <v>2022</v>
      </c>
      <c r="C1427" s="10">
        <v>44696</v>
      </c>
      <c r="D1427" t="s">
        <v>66</v>
      </c>
      <c r="E1427" t="s">
        <v>535</v>
      </c>
      <c r="F1427">
        <v>1</v>
      </c>
      <c r="G1427">
        <v>5</v>
      </c>
      <c r="H1427" t="s">
        <v>36</v>
      </c>
      <c r="I1427" t="s">
        <v>37</v>
      </c>
      <c r="J1427">
        <v>23.9808219178082</v>
      </c>
      <c r="K1427">
        <v>24</v>
      </c>
      <c r="L1427">
        <v>2</v>
      </c>
      <c r="M1427">
        <v>10.449</v>
      </c>
      <c r="N1427" s="35">
        <f t="shared" si="23"/>
        <v>68.906115417743322</v>
      </c>
    </row>
    <row r="1428" spans="1:14" x14ac:dyDescent="0.35">
      <c r="A1428" t="s">
        <v>162</v>
      </c>
      <c r="B1428">
        <v>2022</v>
      </c>
      <c r="C1428" s="10">
        <v>44696</v>
      </c>
      <c r="D1428" t="s">
        <v>66</v>
      </c>
      <c r="E1428" t="s">
        <v>535</v>
      </c>
      <c r="F1428">
        <v>1</v>
      </c>
      <c r="G1428">
        <v>6</v>
      </c>
      <c r="H1428" t="s">
        <v>22</v>
      </c>
      <c r="I1428" t="s">
        <v>23</v>
      </c>
      <c r="J1428">
        <v>29.183561643835599</v>
      </c>
      <c r="K1428">
        <v>2</v>
      </c>
      <c r="L1428">
        <v>1</v>
      </c>
      <c r="M1428">
        <v>10.023999999999999</v>
      </c>
      <c r="N1428" s="35">
        <f t="shared" si="23"/>
        <v>71.827613727055081</v>
      </c>
    </row>
    <row r="1429" spans="1:14" x14ac:dyDescent="0.35">
      <c r="A1429" t="s">
        <v>162</v>
      </c>
      <c r="B1429">
        <v>2022</v>
      </c>
      <c r="C1429" s="10">
        <v>44696</v>
      </c>
      <c r="D1429" t="s">
        <v>66</v>
      </c>
      <c r="E1429" t="s">
        <v>535</v>
      </c>
      <c r="F1429">
        <v>1</v>
      </c>
      <c r="G1429">
        <v>6</v>
      </c>
      <c r="H1429" t="s">
        <v>50</v>
      </c>
      <c r="I1429" t="s">
        <v>44</v>
      </c>
      <c r="J1429">
        <v>27.838356164383502</v>
      </c>
      <c r="K1429">
        <v>23</v>
      </c>
      <c r="L1429">
        <v>2</v>
      </c>
      <c r="M1429">
        <v>10.353999999999999</v>
      </c>
      <c r="N1429" s="35">
        <f t="shared" si="23"/>
        <v>69.538342669499713</v>
      </c>
    </row>
    <row r="1430" spans="1:14" x14ac:dyDescent="0.35">
      <c r="A1430" t="s">
        <v>162</v>
      </c>
      <c r="B1430">
        <v>2022</v>
      </c>
      <c r="C1430" s="10">
        <v>44696</v>
      </c>
      <c r="D1430" t="s">
        <v>66</v>
      </c>
      <c r="E1430" t="s">
        <v>535</v>
      </c>
      <c r="F1430">
        <v>1</v>
      </c>
      <c r="G1430">
        <v>7</v>
      </c>
      <c r="H1430" t="s">
        <v>107</v>
      </c>
      <c r="I1430" t="s">
        <v>168</v>
      </c>
      <c r="J1430">
        <v>29.427397260273899</v>
      </c>
      <c r="K1430">
        <v>7</v>
      </c>
      <c r="L1430">
        <v>1</v>
      </c>
      <c r="M1430">
        <v>10.313000000000001</v>
      </c>
      <c r="N1430" s="35">
        <f t="shared" si="23"/>
        <v>69.814796858334134</v>
      </c>
    </row>
    <row r="1431" spans="1:14" x14ac:dyDescent="0.35">
      <c r="A1431" t="s">
        <v>162</v>
      </c>
      <c r="B1431">
        <v>2022</v>
      </c>
      <c r="C1431" s="10">
        <v>44696</v>
      </c>
      <c r="D1431" t="s">
        <v>66</v>
      </c>
      <c r="E1431" t="s">
        <v>535</v>
      </c>
      <c r="F1431">
        <v>1</v>
      </c>
      <c r="G1431">
        <v>7</v>
      </c>
      <c r="H1431" t="s">
        <v>173</v>
      </c>
      <c r="I1431" t="s">
        <v>46</v>
      </c>
      <c r="J1431">
        <v>22.7232876712328</v>
      </c>
      <c r="K1431">
        <v>22</v>
      </c>
      <c r="L1431">
        <v>2</v>
      </c>
      <c r="M1431">
        <v>10.324999999999999</v>
      </c>
      <c r="N1431" s="35">
        <f t="shared" si="23"/>
        <v>69.733656174334143</v>
      </c>
    </row>
    <row r="1432" spans="1:14" x14ac:dyDescent="0.35">
      <c r="A1432" t="s">
        <v>162</v>
      </c>
      <c r="B1432">
        <v>2022</v>
      </c>
      <c r="C1432" s="10">
        <v>44696</v>
      </c>
      <c r="D1432" t="s">
        <v>66</v>
      </c>
      <c r="E1432" t="s">
        <v>535</v>
      </c>
      <c r="F1432">
        <v>1</v>
      </c>
      <c r="G1432">
        <v>8</v>
      </c>
      <c r="H1432" t="s">
        <v>30</v>
      </c>
      <c r="I1432" t="s">
        <v>31</v>
      </c>
      <c r="J1432">
        <v>26.2246575342465</v>
      </c>
      <c r="K1432">
        <v>8</v>
      </c>
      <c r="L1432">
        <v>1</v>
      </c>
      <c r="M1432">
        <v>10.042</v>
      </c>
      <c r="N1432" s="35">
        <f t="shared" si="23"/>
        <v>71.698864767974513</v>
      </c>
    </row>
    <row r="1433" spans="1:14" x14ac:dyDescent="0.35">
      <c r="A1433" t="s">
        <v>162</v>
      </c>
      <c r="B1433">
        <v>2022</v>
      </c>
      <c r="C1433" s="10">
        <v>44696</v>
      </c>
      <c r="D1433" t="s">
        <v>66</v>
      </c>
      <c r="E1433" t="s">
        <v>535</v>
      </c>
      <c r="F1433">
        <v>1</v>
      </c>
      <c r="G1433">
        <v>8</v>
      </c>
      <c r="H1433" t="s">
        <v>98</v>
      </c>
      <c r="I1433" t="s">
        <v>168</v>
      </c>
      <c r="J1433">
        <v>28.378082191780798</v>
      </c>
      <c r="K1433">
        <v>21</v>
      </c>
      <c r="L1433">
        <v>2</v>
      </c>
      <c r="M1433">
        <v>10.047000000000001</v>
      </c>
      <c r="N1433" s="35">
        <f t="shared" si="23"/>
        <v>71.663183039713346</v>
      </c>
    </row>
    <row r="1434" spans="1:14" x14ac:dyDescent="0.35">
      <c r="A1434" t="s">
        <v>162</v>
      </c>
      <c r="B1434">
        <v>2022</v>
      </c>
      <c r="C1434" s="10">
        <v>44696</v>
      </c>
      <c r="D1434" t="s">
        <v>66</v>
      </c>
      <c r="E1434" t="s">
        <v>535</v>
      </c>
      <c r="F1434">
        <v>1</v>
      </c>
      <c r="G1434">
        <v>9</v>
      </c>
      <c r="H1434" t="s">
        <v>674</v>
      </c>
      <c r="I1434" t="s">
        <v>39</v>
      </c>
      <c r="J1434">
        <v>24.180821917808199</v>
      </c>
      <c r="K1434">
        <v>13</v>
      </c>
      <c r="L1434">
        <v>1</v>
      </c>
      <c r="M1434">
        <v>10.14</v>
      </c>
      <c r="N1434" s="35">
        <f t="shared" si="23"/>
        <v>71.005917159763314</v>
      </c>
    </row>
    <row r="1435" spans="1:14" x14ac:dyDescent="0.35">
      <c r="A1435" t="s">
        <v>162</v>
      </c>
      <c r="B1435">
        <v>2022</v>
      </c>
      <c r="C1435" s="10">
        <v>44696</v>
      </c>
      <c r="D1435" t="s">
        <v>66</v>
      </c>
      <c r="E1435" t="s">
        <v>535</v>
      </c>
      <c r="F1435">
        <v>1</v>
      </c>
      <c r="G1435">
        <v>9</v>
      </c>
      <c r="H1435" t="s">
        <v>105</v>
      </c>
      <c r="I1435" t="s">
        <v>39</v>
      </c>
      <c r="J1435">
        <v>23.372602739725998</v>
      </c>
      <c r="K1435">
        <v>20</v>
      </c>
      <c r="L1435">
        <v>2</v>
      </c>
      <c r="M1435">
        <v>10.329000000000001</v>
      </c>
      <c r="N1435" s="35">
        <f t="shared" si="23"/>
        <v>69.706651176299729</v>
      </c>
    </row>
    <row r="1436" spans="1:14" x14ac:dyDescent="0.35">
      <c r="A1436" t="s">
        <v>162</v>
      </c>
      <c r="B1436">
        <v>2022</v>
      </c>
      <c r="C1436" s="10">
        <v>44696</v>
      </c>
      <c r="D1436" t="s">
        <v>66</v>
      </c>
      <c r="E1436" t="s">
        <v>535</v>
      </c>
      <c r="F1436">
        <v>1</v>
      </c>
      <c r="G1436">
        <v>10</v>
      </c>
      <c r="H1436" t="s">
        <v>132</v>
      </c>
      <c r="I1436" t="s">
        <v>113</v>
      </c>
      <c r="J1436">
        <v>22.854794520547902</v>
      </c>
      <c r="K1436">
        <v>16</v>
      </c>
      <c r="L1436">
        <v>1</v>
      </c>
      <c r="M1436">
        <v>10.427</v>
      </c>
      <c r="N1436" s="35">
        <f t="shared" si="23"/>
        <v>69.051500911096198</v>
      </c>
    </row>
    <row r="1437" spans="1:14" x14ac:dyDescent="0.35">
      <c r="A1437" t="s">
        <v>162</v>
      </c>
      <c r="B1437">
        <v>2022</v>
      </c>
      <c r="C1437" s="10">
        <v>44696</v>
      </c>
      <c r="D1437" t="s">
        <v>66</v>
      </c>
      <c r="E1437" t="s">
        <v>535</v>
      </c>
      <c r="F1437">
        <v>1</v>
      </c>
      <c r="G1437">
        <v>10</v>
      </c>
      <c r="H1437" t="s">
        <v>143</v>
      </c>
      <c r="I1437" t="s">
        <v>95</v>
      </c>
      <c r="J1437">
        <v>27.117808219177999</v>
      </c>
      <c r="K1437">
        <v>17</v>
      </c>
      <c r="L1437">
        <v>2</v>
      </c>
      <c r="M1437">
        <v>10.44</v>
      </c>
      <c r="N1437" s="35">
        <f t="shared" si="23"/>
        <v>68.965517241379317</v>
      </c>
    </row>
    <row r="1438" spans="1:14" x14ac:dyDescent="0.35">
      <c r="A1438" t="s">
        <v>162</v>
      </c>
      <c r="B1438">
        <v>2022</v>
      </c>
      <c r="C1438" s="10">
        <v>44696</v>
      </c>
      <c r="D1438" t="s">
        <v>66</v>
      </c>
      <c r="E1438" t="s">
        <v>535</v>
      </c>
      <c r="F1438">
        <v>1</v>
      </c>
      <c r="G1438">
        <v>11</v>
      </c>
      <c r="H1438" t="s">
        <v>100</v>
      </c>
      <c r="I1438" t="s">
        <v>44</v>
      </c>
      <c r="J1438">
        <v>23.561643835616401</v>
      </c>
      <c r="K1438">
        <v>14</v>
      </c>
      <c r="L1438">
        <v>1</v>
      </c>
      <c r="M1438">
        <v>10.336</v>
      </c>
      <c r="N1438" s="35">
        <f t="shared" si="23"/>
        <v>69.659442724458202</v>
      </c>
    </row>
    <row r="1439" spans="1:14" x14ac:dyDescent="0.35">
      <c r="A1439" t="s">
        <v>162</v>
      </c>
      <c r="B1439">
        <v>2022</v>
      </c>
      <c r="C1439" s="10">
        <v>44696</v>
      </c>
      <c r="D1439" t="s">
        <v>66</v>
      </c>
      <c r="E1439" t="s">
        <v>535</v>
      </c>
      <c r="F1439">
        <v>1</v>
      </c>
      <c r="G1439">
        <v>11</v>
      </c>
      <c r="H1439" t="s">
        <v>537</v>
      </c>
      <c r="I1439" t="s">
        <v>228</v>
      </c>
      <c r="J1439">
        <v>21.167123287671199</v>
      </c>
      <c r="K1439">
        <v>19</v>
      </c>
      <c r="L1439">
        <v>2</v>
      </c>
      <c r="M1439">
        <v>10.412000000000001</v>
      </c>
      <c r="N1439" s="35">
        <f t="shared" si="23"/>
        <v>69.150979638878212</v>
      </c>
    </row>
    <row r="1440" spans="1:14" x14ac:dyDescent="0.35">
      <c r="A1440" t="s">
        <v>162</v>
      </c>
      <c r="B1440">
        <v>2022</v>
      </c>
      <c r="C1440" s="10">
        <v>44696</v>
      </c>
      <c r="D1440" t="s">
        <v>66</v>
      </c>
      <c r="E1440" t="s">
        <v>535</v>
      </c>
      <c r="F1440">
        <v>1</v>
      </c>
      <c r="G1440">
        <v>12</v>
      </c>
      <c r="H1440" t="s">
        <v>1292</v>
      </c>
      <c r="I1440" t="s">
        <v>42</v>
      </c>
      <c r="J1440">
        <v>23.583561643835601</v>
      </c>
      <c r="K1440">
        <v>15</v>
      </c>
      <c r="L1440">
        <v>1</v>
      </c>
      <c r="M1440">
        <v>10.422000000000001</v>
      </c>
      <c r="N1440" s="35">
        <f t="shared" si="23"/>
        <v>69.084628670120892</v>
      </c>
    </row>
    <row r="1441" spans="1:14" x14ac:dyDescent="0.35">
      <c r="A1441" t="s">
        <v>162</v>
      </c>
      <c r="B1441">
        <v>2022</v>
      </c>
      <c r="C1441" s="10">
        <v>44696</v>
      </c>
      <c r="D1441" t="s">
        <v>66</v>
      </c>
      <c r="E1441" t="s">
        <v>535</v>
      </c>
      <c r="F1441">
        <v>1</v>
      </c>
      <c r="G1441">
        <v>12</v>
      </c>
      <c r="H1441" t="s">
        <v>1294</v>
      </c>
      <c r="I1441" t="s">
        <v>29</v>
      </c>
      <c r="J1441">
        <v>30.304109589041001</v>
      </c>
      <c r="K1441">
        <v>18</v>
      </c>
      <c r="L1441">
        <v>2</v>
      </c>
      <c r="M1441">
        <v>10.523</v>
      </c>
      <c r="N1441" s="35">
        <f t="shared" si="23"/>
        <v>68.421552789128583</v>
      </c>
    </row>
    <row r="1442" spans="1:14" x14ac:dyDescent="0.35">
      <c r="A1442" t="s">
        <v>162</v>
      </c>
      <c r="B1442">
        <v>2022</v>
      </c>
      <c r="C1442" s="10">
        <v>44696</v>
      </c>
      <c r="D1442" t="s">
        <v>66</v>
      </c>
      <c r="E1442" t="s">
        <v>538</v>
      </c>
      <c r="F1442">
        <v>1</v>
      </c>
      <c r="G1442">
        <v>1</v>
      </c>
      <c r="H1442" t="s">
        <v>101</v>
      </c>
      <c r="I1442" t="s">
        <v>102</v>
      </c>
      <c r="J1442">
        <v>23.093150684931501</v>
      </c>
      <c r="K1442">
        <v>1</v>
      </c>
      <c r="L1442">
        <v>1</v>
      </c>
      <c r="M1442">
        <v>10.494</v>
      </c>
      <c r="N1442" s="35">
        <f t="shared" ref="N1442:N1505" si="24">IF(M1442="REL","REL",3.6*200/M1442)</f>
        <v>68.610634648370493</v>
      </c>
    </row>
    <row r="1443" spans="1:14" x14ac:dyDescent="0.35">
      <c r="A1443" t="s">
        <v>162</v>
      </c>
      <c r="B1443">
        <v>2022</v>
      </c>
      <c r="C1443" s="10">
        <v>44696</v>
      </c>
      <c r="D1443" t="s">
        <v>66</v>
      </c>
      <c r="E1443" t="s">
        <v>538</v>
      </c>
      <c r="F1443">
        <v>1</v>
      </c>
      <c r="G1443">
        <v>1</v>
      </c>
      <c r="H1443" t="s">
        <v>1292</v>
      </c>
      <c r="I1443" t="s">
        <v>42</v>
      </c>
      <c r="J1443">
        <v>23.583561643835601</v>
      </c>
      <c r="K1443">
        <v>15</v>
      </c>
      <c r="L1443">
        <v>2</v>
      </c>
      <c r="M1443">
        <v>12.221</v>
      </c>
      <c r="N1443" s="35">
        <f t="shared" si="24"/>
        <v>58.914982407331642</v>
      </c>
    </row>
    <row r="1444" spans="1:14" x14ac:dyDescent="0.35">
      <c r="A1444" t="s">
        <v>162</v>
      </c>
      <c r="B1444">
        <v>2022</v>
      </c>
      <c r="C1444" s="10">
        <v>44696</v>
      </c>
      <c r="D1444" t="s">
        <v>66</v>
      </c>
      <c r="E1444" t="s">
        <v>538</v>
      </c>
      <c r="F1444">
        <v>1</v>
      </c>
      <c r="G1444">
        <v>2</v>
      </c>
      <c r="H1444" t="s">
        <v>106</v>
      </c>
      <c r="I1444" t="s">
        <v>102</v>
      </c>
      <c r="J1444">
        <v>29.7424657534246</v>
      </c>
      <c r="K1444">
        <v>5</v>
      </c>
      <c r="L1444">
        <v>1</v>
      </c>
      <c r="M1444">
        <v>9.9939999999999998</v>
      </c>
      <c r="N1444" s="35">
        <f t="shared" si="24"/>
        <v>72.043225935561338</v>
      </c>
    </row>
    <row r="1445" spans="1:14" x14ac:dyDescent="0.35">
      <c r="A1445" t="s">
        <v>162</v>
      </c>
      <c r="B1445">
        <v>2022</v>
      </c>
      <c r="C1445" s="10">
        <v>44696</v>
      </c>
      <c r="D1445" t="s">
        <v>66</v>
      </c>
      <c r="E1445" t="s">
        <v>538</v>
      </c>
      <c r="F1445">
        <v>1</v>
      </c>
      <c r="G1445">
        <v>2</v>
      </c>
      <c r="H1445" t="s">
        <v>100</v>
      </c>
      <c r="I1445" t="s">
        <v>44</v>
      </c>
      <c r="J1445">
        <v>23.561643835616401</v>
      </c>
      <c r="K1445">
        <v>14</v>
      </c>
      <c r="L1445">
        <v>2</v>
      </c>
      <c r="M1445">
        <v>10.188000000000001</v>
      </c>
      <c r="N1445" s="35">
        <f t="shared" si="24"/>
        <v>70.671378091872782</v>
      </c>
    </row>
    <row r="1446" spans="1:14" x14ac:dyDescent="0.35">
      <c r="A1446" t="s">
        <v>162</v>
      </c>
      <c r="B1446">
        <v>2022</v>
      </c>
      <c r="C1446" s="10">
        <v>44696</v>
      </c>
      <c r="D1446" t="s">
        <v>66</v>
      </c>
      <c r="E1446" t="s">
        <v>538</v>
      </c>
      <c r="F1446">
        <v>1</v>
      </c>
      <c r="G1446">
        <v>3</v>
      </c>
      <c r="H1446" t="s">
        <v>202</v>
      </c>
      <c r="I1446" t="s">
        <v>46</v>
      </c>
      <c r="J1446">
        <v>26.838356164383502</v>
      </c>
      <c r="K1446">
        <v>4</v>
      </c>
      <c r="L1446">
        <v>1</v>
      </c>
      <c r="M1446">
        <v>10.147</v>
      </c>
      <c r="N1446" s="35">
        <f t="shared" si="24"/>
        <v>70.956933083670052</v>
      </c>
    </row>
    <row r="1447" spans="1:14" x14ac:dyDescent="0.35">
      <c r="A1447" t="s">
        <v>162</v>
      </c>
      <c r="B1447">
        <v>2022</v>
      </c>
      <c r="C1447" s="10">
        <v>44696</v>
      </c>
      <c r="D1447" t="s">
        <v>66</v>
      </c>
      <c r="E1447" t="s">
        <v>538</v>
      </c>
      <c r="F1447">
        <v>1</v>
      </c>
      <c r="G1447">
        <v>3</v>
      </c>
      <c r="H1447" t="s">
        <v>132</v>
      </c>
      <c r="I1447" t="s">
        <v>113</v>
      </c>
      <c r="J1447">
        <v>22.854794520547902</v>
      </c>
      <c r="K1447">
        <v>16</v>
      </c>
      <c r="L1447">
        <v>2</v>
      </c>
      <c r="M1447">
        <v>10.196</v>
      </c>
      <c r="N1447" s="35">
        <f t="shared" si="24"/>
        <v>70.615927814829348</v>
      </c>
    </row>
    <row r="1448" spans="1:14" x14ac:dyDescent="0.35">
      <c r="A1448" t="s">
        <v>162</v>
      </c>
      <c r="B1448">
        <v>2022</v>
      </c>
      <c r="C1448" s="10">
        <v>44696</v>
      </c>
      <c r="D1448" t="s">
        <v>66</v>
      </c>
      <c r="E1448" t="s">
        <v>538</v>
      </c>
      <c r="F1448">
        <v>1</v>
      </c>
      <c r="G1448">
        <v>4</v>
      </c>
      <c r="H1448" t="s">
        <v>112</v>
      </c>
      <c r="I1448" t="s">
        <v>75</v>
      </c>
      <c r="J1448">
        <v>25.076712328767101</v>
      </c>
      <c r="K1448">
        <v>3</v>
      </c>
      <c r="L1448">
        <v>1</v>
      </c>
      <c r="M1448">
        <v>10.172000000000001</v>
      </c>
      <c r="N1448" s="35">
        <f t="shared" si="24"/>
        <v>70.782540306724343</v>
      </c>
    </row>
    <row r="1449" spans="1:14" x14ac:dyDescent="0.35">
      <c r="A1449" t="s">
        <v>162</v>
      </c>
      <c r="B1449">
        <v>2022</v>
      </c>
      <c r="C1449" s="10">
        <v>44696</v>
      </c>
      <c r="D1449" t="s">
        <v>66</v>
      </c>
      <c r="E1449" t="s">
        <v>538</v>
      </c>
      <c r="F1449">
        <v>1</v>
      </c>
      <c r="G1449">
        <v>4</v>
      </c>
      <c r="H1449" t="s">
        <v>674</v>
      </c>
      <c r="I1449" t="s">
        <v>39</v>
      </c>
      <c r="J1449">
        <v>24.180821917808199</v>
      </c>
      <c r="K1449">
        <v>13</v>
      </c>
      <c r="L1449">
        <v>2</v>
      </c>
      <c r="M1449">
        <v>10.215</v>
      </c>
      <c r="N1449" s="35">
        <f t="shared" si="24"/>
        <v>70.484581497797365</v>
      </c>
    </row>
    <row r="1450" spans="1:14" x14ac:dyDescent="0.35">
      <c r="A1450" t="s">
        <v>162</v>
      </c>
      <c r="B1450">
        <v>2022</v>
      </c>
      <c r="C1450" s="10">
        <v>44696</v>
      </c>
      <c r="D1450" t="s">
        <v>66</v>
      </c>
      <c r="E1450" t="s">
        <v>538</v>
      </c>
      <c r="F1450">
        <v>1</v>
      </c>
      <c r="G1450">
        <v>5</v>
      </c>
      <c r="H1450" t="s">
        <v>30</v>
      </c>
      <c r="I1450" t="s">
        <v>31</v>
      </c>
      <c r="J1450">
        <v>26.2246575342465</v>
      </c>
      <c r="K1450">
        <v>8</v>
      </c>
      <c r="L1450">
        <v>1</v>
      </c>
      <c r="M1450">
        <v>10.121</v>
      </c>
      <c r="N1450" s="35">
        <f t="shared" si="24"/>
        <v>71.139215492540259</v>
      </c>
    </row>
    <row r="1451" spans="1:14" x14ac:dyDescent="0.35">
      <c r="A1451" t="s">
        <v>162</v>
      </c>
      <c r="B1451">
        <v>2022</v>
      </c>
      <c r="C1451" s="10">
        <v>44696</v>
      </c>
      <c r="D1451" t="s">
        <v>66</v>
      </c>
      <c r="E1451" t="s">
        <v>538</v>
      </c>
      <c r="F1451">
        <v>1</v>
      </c>
      <c r="G1451">
        <v>5</v>
      </c>
      <c r="H1451" t="s">
        <v>1293</v>
      </c>
      <c r="I1451" t="s">
        <v>82</v>
      </c>
      <c r="J1451">
        <v>31.887671232876698</v>
      </c>
      <c r="K1451">
        <v>9</v>
      </c>
      <c r="L1451">
        <v>2</v>
      </c>
      <c r="M1451">
        <v>10.231999999999999</v>
      </c>
      <c r="N1451" s="35">
        <f t="shared" si="24"/>
        <v>70.36747458952307</v>
      </c>
    </row>
    <row r="1452" spans="1:14" x14ac:dyDescent="0.35">
      <c r="A1452" t="s">
        <v>162</v>
      </c>
      <c r="B1452">
        <v>2022</v>
      </c>
      <c r="C1452" s="10">
        <v>44696</v>
      </c>
      <c r="D1452" t="s">
        <v>66</v>
      </c>
      <c r="E1452" t="s">
        <v>538</v>
      </c>
      <c r="F1452">
        <v>1</v>
      </c>
      <c r="G1452">
        <v>6</v>
      </c>
      <c r="H1452" t="s">
        <v>107</v>
      </c>
      <c r="I1452" t="s">
        <v>168</v>
      </c>
      <c r="J1452">
        <v>29.427397260273899</v>
      </c>
      <c r="K1452">
        <v>7</v>
      </c>
      <c r="L1452">
        <v>1</v>
      </c>
      <c r="M1452">
        <v>10.147</v>
      </c>
      <c r="N1452" s="35">
        <f t="shared" si="24"/>
        <v>70.956933083670052</v>
      </c>
    </row>
    <row r="1453" spans="1:14" x14ac:dyDescent="0.35">
      <c r="A1453" t="s">
        <v>162</v>
      </c>
      <c r="B1453">
        <v>2022</v>
      </c>
      <c r="C1453" s="10">
        <v>44696</v>
      </c>
      <c r="D1453" t="s">
        <v>66</v>
      </c>
      <c r="E1453" t="s">
        <v>538</v>
      </c>
      <c r="F1453">
        <v>1</v>
      </c>
      <c r="G1453">
        <v>6</v>
      </c>
      <c r="H1453" t="s">
        <v>134</v>
      </c>
      <c r="I1453" t="s">
        <v>33</v>
      </c>
      <c r="J1453">
        <v>22.580821917808201</v>
      </c>
      <c r="K1453">
        <v>10</v>
      </c>
      <c r="L1453">
        <v>2</v>
      </c>
      <c r="M1453">
        <v>10.295999999999999</v>
      </c>
      <c r="N1453" s="35">
        <f t="shared" si="24"/>
        <v>69.930069930069934</v>
      </c>
    </row>
    <row r="1454" spans="1:14" x14ac:dyDescent="0.35">
      <c r="A1454" t="s">
        <v>162</v>
      </c>
      <c r="B1454">
        <v>2022</v>
      </c>
      <c r="C1454" s="10">
        <v>44696</v>
      </c>
      <c r="D1454" t="s">
        <v>66</v>
      </c>
      <c r="E1454" t="s">
        <v>538</v>
      </c>
      <c r="F1454">
        <v>1</v>
      </c>
      <c r="G1454">
        <v>7</v>
      </c>
      <c r="H1454" t="s">
        <v>22</v>
      </c>
      <c r="I1454" t="s">
        <v>23</v>
      </c>
      <c r="J1454">
        <v>29.183561643835599</v>
      </c>
      <c r="K1454">
        <v>2</v>
      </c>
      <c r="L1454">
        <v>1</v>
      </c>
      <c r="M1454">
        <v>10.884</v>
      </c>
      <c r="N1454" s="35">
        <f t="shared" si="24"/>
        <v>66.152149944873202</v>
      </c>
    </row>
    <row r="1455" spans="1:14" x14ac:dyDescent="0.35">
      <c r="A1455" t="s">
        <v>162</v>
      </c>
      <c r="B1455">
        <v>2022</v>
      </c>
      <c r="C1455" s="10">
        <v>44696</v>
      </c>
      <c r="D1455" t="s">
        <v>66</v>
      </c>
      <c r="E1455" t="s">
        <v>538</v>
      </c>
      <c r="F1455">
        <v>1</v>
      </c>
      <c r="G1455">
        <v>7</v>
      </c>
      <c r="H1455" t="s">
        <v>47</v>
      </c>
      <c r="I1455" t="s">
        <v>33</v>
      </c>
      <c r="J1455">
        <v>25.4602739726027</v>
      </c>
      <c r="K1455">
        <v>11</v>
      </c>
      <c r="L1455">
        <v>2</v>
      </c>
      <c r="M1455">
        <v>11.295</v>
      </c>
      <c r="N1455" s="35">
        <f t="shared" si="24"/>
        <v>63.745019920318725</v>
      </c>
    </row>
    <row r="1456" spans="1:14" x14ac:dyDescent="0.35">
      <c r="A1456" t="s">
        <v>162</v>
      </c>
      <c r="B1456">
        <v>2022</v>
      </c>
      <c r="C1456" s="10">
        <v>44696</v>
      </c>
      <c r="D1456" t="s">
        <v>66</v>
      </c>
      <c r="E1456" t="s">
        <v>538</v>
      </c>
      <c r="F1456">
        <v>1</v>
      </c>
      <c r="G1456">
        <v>8</v>
      </c>
      <c r="H1456" t="s">
        <v>295</v>
      </c>
      <c r="I1456" t="s">
        <v>228</v>
      </c>
      <c r="J1456">
        <v>24.438356164383499</v>
      </c>
      <c r="K1456">
        <v>6</v>
      </c>
      <c r="L1456">
        <v>1</v>
      </c>
      <c r="M1456">
        <v>10.034000000000001</v>
      </c>
      <c r="N1456" s="35">
        <f t="shared" si="24"/>
        <v>71.756029499701015</v>
      </c>
    </row>
    <row r="1457" spans="1:14" x14ac:dyDescent="0.35">
      <c r="A1457" t="s">
        <v>162</v>
      </c>
      <c r="B1457">
        <v>2022</v>
      </c>
      <c r="C1457" s="10">
        <v>44696</v>
      </c>
      <c r="D1457" t="s">
        <v>66</v>
      </c>
      <c r="E1457" t="s">
        <v>538</v>
      </c>
      <c r="F1457">
        <v>1</v>
      </c>
      <c r="G1457">
        <v>8</v>
      </c>
      <c r="H1457" t="s">
        <v>125</v>
      </c>
      <c r="I1457" t="s">
        <v>75</v>
      </c>
      <c r="J1457">
        <v>25.2630136986301</v>
      </c>
      <c r="K1457">
        <v>12</v>
      </c>
      <c r="L1457">
        <v>2</v>
      </c>
      <c r="M1457">
        <v>10.086</v>
      </c>
      <c r="N1457" s="35">
        <f t="shared" si="24"/>
        <v>71.386079714455676</v>
      </c>
    </row>
    <row r="1458" spans="1:14" x14ac:dyDescent="0.35">
      <c r="A1458" t="s">
        <v>162</v>
      </c>
      <c r="B1458">
        <v>2022</v>
      </c>
      <c r="C1458" s="10">
        <v>44696</v>
      </c>
      <c r="D1458" t="s">
        <v>66</v>
      </c>
      <c r="E1458" t="s">
        <v>539</v>
      </c>
      <c r="F1458">
        <v>1</v>
      </c>
      <c r="G1458">
        <v>1</v>
      </c>
      <c r="H1458" t="s">
        <v>101</v>
      </c>
      <c r="I1458" t="s">
        <v>102</v>
      </c>
      <c r="J1458">
        <v>23.093150684931501</v>
      </c>
      <c r="K1458">
        <v>1</v>
      </c>
      <c r="L1458">
        <v>1</v>
      </c>
      <c r="M1458">
        <v>10.629</v>
      </c>
      <c r="N1458" s="35">
        <f t="shared" si="24"/>
        <v>67.739204064352251</v>
      </c>
    </row>
    <row r="1459" spans="1:14" x14ac:dyDescent="0.35">
      <c r="A1459" t="s">
        <v>162</v>
      </c>
      <c r="B1459">
        <v>2022</v>
      </c>
      <c r="C1459" s="10">
        <v>44696</v>
      </c>
      <c r="D1459" t="s">
        <v>66</v>
      </c>
      <c r="E1459" t="s">
        <v>539</v>
      </c>
      <c r="F1459">
        <v>1</v>
      </c>
      <c r="G1459">
        <v>1</v>
      </c>
      <c r="H1459" t="s">
        <v>295</v>
      </c>
      <c r="I1459" t="s">
        <v>228</v>
      </c>
      <c r="J1459">
        <v>24.438356164383499</v>
      </c>
      <c r="K1459">
        <v>6</v>
      </c>
      <c r="L1459">
        <v>2</v>
      </c>
      <c r="M1459">
        <v>11.482999999999899</v>
      </c>
      <c r="N1459" s="35">
        <f t="shared" si="24"/>
        <v>62.701384655578359</v>
      </c>
    </row>
    <row r="1460" spans="1:14" x14ac:dyDescent="0.35">
      <c r="A1460" t="s">
        <v>162</v>
      </c>
      <c r="B1460">
        <v>2022</v>
      </c>
      <c r="C1460" s="10">
        <v>44696</v>
      </c>
      <c r="D1460" t="s">
        <v>66</v>
      </c>
      <c r="E1460" t="s">
        <v>539</v>
      </c>
      <c r="F1460">
        <v>1</v>
      </c>
      <c r="G1460">
        <v>2</v>
      </c>
      <c r="H1460" t="s">
        <v>22</v>
      </c>
      <c r="I1460" t="s">
        <v>23</v>
      </c>
      <c r="J1460">
        <v>29.183561643835599</v>
      </c>
      <c r="K1460">
        <v>2</v>
      </c>
      <c r="L1460">
        <v>2</v>
      </c>
      <c r="M1460">
        <v>10.045999999999999</v>
      </c>
      <c r="N1460" s="35">
        <f t="shared" si="24"/>
        <v>71.670316543898068</v>
      </c>
    </row>
    <row r="1461" spans="1:14" x14ac:dyDescent="0.35">
      <c r="A1461" t="s">
        <v>162</v>
      </c>
      <c r="B1461">
        <v>2022</v>
      </c>
      <c r="C1461" s="10">
        <v>44696</v>
      </c>
      <c r="D1461" t="s">
        <v>66</v>
      </c>
      <c r="E1461" t="s">
        <v>539</v>
      </c>
      <c r="F1461">
        <v>1</v>
      </c>
      <c r="G1461">
        <v>2</v>
      </c>
      <c r="H1461" t="s">
        <v>106</v>
      </c>
      <c r="I1461" t="s">
        <v>102</v>
      </c>
      <c r="J1461">
        <v>29.7424657534246</v>
      </c>
      <c r="K1461">
        <v>5</v>
      </c>
      <c r="L1461">
        <v>1</v>
      </c>
      <c r="M1461">
        <v>9.9830000000000005</v>
      </c>
      <c r="N1461" s="35">
        <f t="shared" si="24"/>
        <v>72.122608434338375</v>
      </c>
    </row>
    <row r="1462" spans="1:14" x14ac:dyDescent="0.35">
      <c r="A1462" t="s">
        <v>162</v>
      </c>
      <c r="B1462">
        <v>2022</v>
      </c>
      <c r="C1462" s="10">
        <v>44696</v>
      </c>
      <c r="D1462" t="s">
        <v>66</v>
      </c>
      <c r="E1462" t="s">
        <v>539</v>
      </c>
      <c r="F1462">
        <v>1</v>
      </c>
      <c r="G1462">
        <v>3</v>
      </c>
      <c r="H1462" t="s">
        <v>202</v>
      </c>
      <c r="I1462" t="s">
        <v>46</v>
      </c>
      <c r="J1462">
        <v>26.838356164383502</v>
      </c>
      <c r="K1462">
        <v>4</v>
      </c>
      <c r="L1462">
        <v>1</v>
      </c>
      <c r="M1462">
        <v>10.095000000000001</v>
      </c>
      <c r="N1462" s="35">
        <f t="shared" si="24"/>
        <v>71.322436849925708</v>
      </c>
    </row>
    <row r="1463" spans="1:14" x14ac:dyDescent="0.35">
      <c r="A1463" t="s">
        <v>162</v>
      </c>
      <c r="B1463">
        <v>2022</v>
      </c>
      <c r="C1463" s="10">
        <v>44696</v>
      </c>
      <c r="D1463" t="s">
        <v>66</v>
      </c>
      <c r="E1463" t="s">
        <v>539</v>
      </c>
      <c r="F1463">
        <v>1</v>
      </c>
      <c r="G1463">
        <v>3</v>
      </c>
      <c r="H1463" t="s">
        <v>107</v>
      </c>
      <c r="I1463" t="s">
        <v>168</v>
      </c>
      <c r="J1463">
        <v>29.427397260273899</v>
      </c>
      <c r="K1463">
        <v>7</v>
      </c>
      <c r="L1463">
        <v>2</v>
      </c>
      <c r="M1463">
        <v>10.217000000000001</v>
      </c>
      <c r="N1463" s="35">
        <f t="shared" si="24"/>
        <v>70.470783987471862</v>
      </c>
    </row>
    <row r="1464" spans="1:14" x14ac:dyDescent="0.35">
      <c r="A1464" t="s">
        <v>162</v>
      </c>
      <c r="B1464">
        <v>2022</v>
      </c>
      <c r="C1464" s="10">
        <v>44696</v>
      </c>
      <c r="D1464" t="s">
        <v>66</v>
      </c>
      <c r="E1464" t="s">
        <v>539</v>
      </c>
      <c r="F1464">
        <v>1</v>
      </c>
      <c r="G1464">
        <v>4</v>
      </c>
      <c r="H1464" t="s">
        <v>112</v>
      </c>
      <c r="I1464" t="s">
        <v>75</v>
      </c>
      <c r="J1464">
        <v>25.076712328767101</v>
      </c>
      <c r="K1464">
        <v>3</v>
      </c>
      <c r="L1464">
        <v>1</v>
      </c>
      <c r="M1464">
        <v>10.257</v>
      </c>
      <c r="N1464" s="35">
        <f t="shared" si="24"/>
        <v>70.195963732085403</v>
      </c>
    </row>
    <row r="1465" spans="1:14" x14ac:dyDescent="0.35">
      <c r="A1465" t="s">
        <v>162</v>
      </c>
      <c r="B1465">
        <v>2022</v>
      </c>
      <c r="C1465" s="10">
        <v>44696</v>
      </c>
      <c r="D1465" t="s">
        <v>66</v>
      </c>
      <c r="E1465" t="s">
        <v>539</v>
      </c>
      <c r="F1465">
        <v>1</v>
      </c>
      <c r="G1465">
        <v>4</v>
      </c>
      <c r="H1465" t="s">
        <v>30</v>
      </c>
      <c r="I1465" t="s">
        <v>31</v>
      </c>
      <c r="J1465">
        <v>26.2246575342465</v>
      </c>
      <c r="K1465">
        <v>8</v>
      </c>
      <c r="L1465">
        <v>2</v>
      </c>
      <c r="M1465">
        <v>10.283999999999899</v>
      </c>
      <c r="N1465" s="35">
        <f t="shared" si="24"/>
        <v>70.011668611435923</v>
      </c>
    </row>
    <row r="1466" spans="1:14" x14ac:dyDescent="0.35">
      <c r="A1466" t="s">
        <v>162</v>
      </c>
      <c r="B1466">
        <v>2022</v>
      </c>
      <c r="C1466" s="10">
        <v>44696</v>
      </c>
      <c r="D1466" t="s">
        <v>66</v>
      </c>
      <c r="E1466" t="s">
        <v>539</v>
      </c>
      <c r="F1466">
        <v>2</v>
      </c>
      <c r="G1466">
        <v>1</v>
      </c>
      <c r="H1466" t="s">
        <v>101</v>
      </c>
      <c r="I1466" t="s">
        <v>102</v>
      </c>
      <c r="J1466">
        <v>23.093150684931501</v>
      </c>
      <c r="K1466">
        <v>1</v>
      </c>
      <c r="L1466">
        <v>1</v>
      </c>
      <c r="M1466">
        <v>10.114000000000001</v>
      </c>
      <c r="N1466" s="35">
        <f t="shared" si="24"/>
        <v>71.188451651176578</v>
      </c>
    </row>
    <row r="1467" spans="1:14" x14ac:dyDescent="0.35">
      <c r="A1467" t="s">
        <v>162</v>
      </c>
      <c r="B1467">
        <v>2022</v>
      </c>
      <c r="C1467" s="10">
        <v>44696</v>
      </c>
      <c r="D1467" t="s">
        <v>66</v>
      </c>
      <c r="E1467" t="s">
        <v>539</v>
      </c>
      <c r="F1467">
        <v>2</v>
      </c>
      <c r="G1467">
        <v>1</v>
      </c>
      <c r="H1467" t="s">
        <v>295</v>
      </c>
      <c r="I1467" t="s">
        <v>228</v>
      </c>
      <c r="J1467">
        <v>24.438356164383499</v>
      </c>
      <c r="K1467">
        <v>6</v>
      </c>
      <c r="L1467">
        <v>2</v>
      </c>
      <c r="M1467">
        <v>10.209</v>
      </c>
      <c r="N1467" s="35">
        <f t="shared" si="24"/>
        <v>70.526006464883935</v>
      </c>
    </row>
    <row r="1468" spans="1:14" x14ac:dyDescent="0.35">
      <c r="A1468" t="s">
        <v>162</v>
      </c>
      <c r="B1468">
        <v>2022</v>
      </c>
      <c r="C1468" s="10">
        <v>44696</v>
      </c>
      <c r="D1468" t="s">
        <v>66</v>
      </c>
      <c r="E1468" t="s">
        <v>539</v>
      </c>
      <c r="F1468">
        <v>2</v>
      </c>
      <c r="G1468">
        <v>2</v>
      </c>
      <c r="H1468" t="s">
        <v>22</v>
      </c>
      <c r="I1468" t="s">
        <v>23</v>
      </c>
      <c r="J1468">
        <v>29.183561643835599</v>
      </c>
      <c r="K1468">
        <v>2</v>
      </c>
      <c r="L1468">
        <v>1</v>
      </c>
      <c r="M1468">
        <v>9.9190000000000005</v>
      </c>
      <c r="N1468" s="35">
        <f t="shared" si="24"/>
        <v>72.587962496219376</v>
      </c>
    </row>
    <row r="1469" spans="1:14" x14ac:dyDescent="0.35">
      <c r="A1469" t="s">
        <v>162</v>
      </c>
      <c r="B1469">
        <v>2022</v>
      </c>
      <c r="C1469" s="10">
        <v>44696</v>
      </c>
      <c r="D1469" t="s">
        <v>66</v>
      </c>
      <c r="E1469" t="s">
        <v>539</v>
      </c>
      <c r="F1469">
        <v>2</v>
      </c>
      <c r="G1469">
        <v>2</v>
      </c>
      <c r="H1469" t="s">
        <v>106</v>
      </c>
      <c r="I1469" t="s">
        <v>102</v>
      </c>
      <c r="J1469">
        <v>29.7424657534246</v>
      </c>
      <c r="K1469">
        <v>5</v>
      </c>
      <c r="L1469">
        <v>2</v>
      </c>
      <c r="M1469">
        <v>9.9380000000000006</v>
      </c>
      <c r="N1469" s="35">
        <f t="shared" si="24"/>
        <v>72.449184946669348</v>
      </c>
    </row>
    <row r="1470" spans="1:14" x14ac:dyDescent="0.35">
      <c r="A1470" t="s">
        <v>162</v>
      </c>
      <c r="B1470">
        <v>2022</v>
      </c>
      <c r="C1470" s="10">
        <v>44696</v>
      </c>
      <c r="D1470" t="s">
        <v>66</v>
      </c>
      <c r="E1470" t="s">
        <v>539</v>
      </c>
      <c r="F1470">
        <v>2</v>
      </c>
      <c r="G1470">
        <v>3</v>
      </c>
      <c r="H1470" t="s">
        <v>202</v>
      </c>
      <c r="I1470" t="s">
        <v>46</v>
      </c>
      <c r="J1470">
        <v>26.838356164383502</v>
      </c>
      <c r="K1470">
        <v>4</v>
      </c>
      <c r="L1470">
        <v>1</v>
      </c>
      <c r="M1470">
        <v>10.26</v>
      </c>
      <c r="N1470" s="35">
        <f t="shared" si="24"/>
        <v>70.175438596491233</v>
      </c>
    </row>
    <row r="1471" spans="1:14" x14ac:dyDescent="0.35">
      <c r="A1471" t="s">
        <v>162</v>
      </c>
      <c r="B1471">
        <v>2022</v>
      </c>
      <c r="C1471" s="10">
        <v>44696</v>
      </c>
      <c r="D1471" t="s">
        <v>66</v>
      </c>
      <c r="E1471" t="s">
        <v>539</v>
      </c>
      <c r="F1471">
        <v>2</v>
      </c>
      <c r="G1471">
        <v>3</v>
      </c>
      <c r="H1471" t="s">
        <v>107</v>
      </c>
      <c r="I1471" t="s">
        <v>168</v>
      </c>
      <c r="J1471">
        <v>29.427397260273899</v>
      </c>
      <c r="K1471">
        <v>7</v>
      </c>
      <c r="L1471">
        <v>2</v>
      </c>
      <c r="M1471">
        <v>10.315999999999899</v>
      </c>
      <c r="N1471" s="35">
        <f t="shared" si="24"/>
        <v>69.794493989919246</v>
      </c>
    </row>
    <row r="1472" spans="1:14" x14ac:dyDescent="0.35">
      <c r="A1472" t="s">
        <v>162</v>
      </c>
      <c r="B1472">
        <v>2022</v>
      </c>
      <c r="C1472" s="10">
        <v>44696</v>
      </c>
      <c r="D1472" t="s">
        <v>66</v>
      </c>
      <c r="E1472" t="s">
        <v>539</v>
      </c>
      <c r="F1472">
        <v>2</v>
      </c>
      <c r="G1472">
        <v>4</v>
      </c>
      <c r="H1472" t="s">
        <v>112</v>
      </c>
      <c r="I1472" t="s">
        <v>75</v>
      </c>
      <c r="J1472">
        <v>25.076712328767101</v>
      </c>
      <c r="K1472">
        <v>3</v>
      </c>
      <c r="L1472">
        <v>1</v>
      </c>
      <c r="M1472">
        <v>10.284000000000001</v>
      </c>
      <c r="N1472" s="35">
        <f t="shared" si="24"/>
        <v>70.01166861143524</v>
      </c>
    </row>
    <row r="1473" spans="1:14" x14ac:dyDescent="0.35">
      <c r="A1473" t="s">
        <v>162</v>
      </c>
      <c r="B1473">
        <v>2022</v>
      </c>
      <c r="C1473" s="10">
        <v>44696</v>
      </c>
      <c r="D1473" t="s">
        <v>66</v>
      </c>
      <c r="E1473" t="s">
        <v>539</v>
      </c>
      <c r="F1473">
        <v>2</v>
      </c>
      <c r="G1473">
        <v>4</v>
      </c>
      <c r="H1473" t="s">
        <v>30</v>
      </c>
      <c r="I1473" t="s">
        <v>31</v>
      </c>
      <c r="J1473">
        <v>26.2246575342465</v>
      </c>
      <c r="K1473">
        <v>8</v>
      </c>
      <c r="L1473">
        <v>2</v>
      </c>
      <c r="M1473">
        <v>10.433</v>
      </c>
      <c r="N1473" s="35">
        <f t="shared" si="24"/>
        <v>69.011789514041979</v>
      </c>
    </row>
    <row r="1474" spans="1:14" x14ac:dyDescent="0.35">
      <c r="A1474" t="s">
        <v>162</v>
      </c>
      <c r="B1474">
        <v>2022</v>
      </c>
      <c r="C1474" s="10">
        <v>44696</v>
      </c>
      <c r="D1474" t="s">
        <v>66</v>
      </c>
      <c r="E1474" t="s">
        <v>539</v>
      </c>
      <c r="F1474">
        <v>3</v>
      </c>
      <c r="G1474">
        <v>2</v>
      </c>
      <c r="H1474" t="s">
        <v>22</v>
      </c>
      <c r="I1474" t="s">
        <v>23</v>
      </c>
      <c r="J1474">
        <v>29.183561643835599</v>
      </c>
      <c r="K1474">
        <v>2</v>
      </c>
      <c r="L1474">
        <v>1</v>
      </c>
      <c r="M1474">
        <v>10.135</v>
      </c>
      <c r="N1474" s="35">
        <f t="shared" si="24"/>
        <v>71.040947212629504</v>
      </c>
    </row>
    <row r="1475" spans="1:14" x14ac:dyDescent="0.35">
      <c r="A1475" t="s">
        <v>162</v>
      </c>
      <c r="B1475">
        <v>2022</v>
      </c>
      <c r="C1475" s="10">
        <v>44696</v>
      </c>
      <c r="D1475" t="s">
        <v>66</v>
      </c>
      <c r="E1475" t="s">
        <v>539</v>
      </c>
      <c r="F1475">
        <v>3</v>
      </c>
      <c r="G1475">
        <v>2</v>
      </c>
      <c r="H1475" t="s">
        <v>106</v>
      </c>
      <c r="I1475" t="s">
        <v>102</v>
      </c>
      <c r="J1475">
        <v>29.7424657534246</v>
      </c>
      <c r="K1475">
        <v>5</v>
      </c>
      <c r="L1475">
        <v>2</v>
      </c>
      <c r="M1475">
        <v>11.436</v>
      </c>
      <c r="N1475" s="35">
        <f t="shared" si="24"/>
        <v>62.959076600209862</v>
      </c>
    </row>
    <row r="1476" spans="1:14" x14ac:dyDescent="0.35">
      <c r="A1476" t="s">
        <v>162</v>
      </c>
      <c r="B1476">
        <v>2022</v>
      </c>
      <c r="C1476" s="10">
        <v>44696</v>
      </c>
      <c r="D1476" t="s">
        <v>66</v>
      </c>
      <c r="E1476" t="s">
        <v>540</v>
      </c>
      <c r="F1476">
        <v>1</v>
      </c>
      <c r="G1476">
        <v>1</v>
      </c>
      <c r="H1476" t="s">
        <v>101</v>
      </c>
      <c r="I1476" t="s">
        <v>102</v>
      </c>
      <c r="J1476">
        <v>23.093150684931501</v>
      </c>
      <c r="K1476">
        <v>1</v>
      </c>
      <c r="L1476">
        <v>1</v>
      </c>
      <c r="M1476">
        <v>9.8689999999999998</v>
      </c>
      <c r="N1476" s="35">
        <f t="shared" si="24"/>
        <v>72.955719931097377</v>
      </c>
    </row>
    <row r="1477" spans="1:14" x14ac:dyDescent="0.35">
      <c r="A1477" t="s">
        <v>162</v>
      </c>
      <c r="B1477">
        <v>2022</v>
      </c>
      <c r="C1477" s="10">
        <v>44696</v>
      </c>
      <c r="D1477" t="s">
        <v>66</v>
      </c>
      <c r="E1477" t="s">
        <v>540</v>
      </c>
      <c r="F1477">
        <v>1</v>
      </c>
      <c r="G1477">
        <v>1</v>
      </c>
      <c r="H1477" t="s">
        <v>112</v>
      </c>
      <c r="I1477" t="s">
        <v>75</v>
      </c>
      <c r="J1477">
        <v>25.076712328767101</v>
      </c>
      <c r="K1477">
        <v>3</v>
      </c>
      <c r="L1477">
        <v>2</v>
      </c>
      <c r="M1477">
        <v>10.154999999999999</v>
      </c>
      <c r="N1477" s="35">
        <f t="shared" si="24"/>
        <v>70.901033973412112</v>
      </c>
    </row>
    <row r="1478" spans="1:14" x14ac:dyDescent="0.35">
      <c r="A1478" t="s">
        <v>162</v>
      </c>
      <c r="B1478">
        <v>2022</v>
      </c>
      <c r="C1478" s="10">
        <v>44696</v>
      </c>
      <c r="D1478" t="s">
        <v>66</v>
      </c>
      <c r="E1478" t="s">
        <v>540</v>
      </c>
      <c r="F1478">
        <v>1</v>
      </c>
      <c r="G1478">
        <v>2</v>
      </c>
      <c r="H1478" t="s">
        <v>22</v>
      </c>
      <c r="I1478" t="s">
        <v>23</v>
      </c>
      <c r="J1478">
        <v>29.183561643835599</v>
      </c>
      <c r="K1478">
        <v>2</v>
      </c>
      <c r="L1478">
        <v>2</v>
      </c>
      <c r="M1478">
        <v>10.214</v>
      </c>
      <c r="N1478" s="35">
        <f t="shared" si="24"/>
        <v>70.491482279224584</v>
      </c>
    </row>
    <row r="1479" spans="1:14" x14ac:dyDescent="0.35">
      <c r="A1479" t="s">
        <v>162</v>
      </c>
      <c r="B1479">
        <v>2022</v>
      </c>
      <c r="C1479" s="10">
        <v>44696</v>
      </c>
      <c r="D1479" t="s">
        <v>66</v>
      </c>
      <c r="E1479" t="s">
        <v>540</v>
      </c>
      <c r="F1479">
        <v>1</v>
      </c>
      <c r="G1479">
        <v>2</v>
      </c>
      <c r="H1479" t="s">
        <v>202</v>
      </c>
      <c r="I1479" t="s">
        <v>46</v>
      </c>
      <c r="J1479">
        <v>26.838356164383502</v>
      </c>
      <c r="K1479">
        <v>4</v>
      </c>
      <c r="L1479">
        <v>1</v>
      </c>
      <c r="M1479">
        <v>10.122</v>
      </c>
      <c r="N1479" s="35">
        <f t="shared" si="24"/>
        <v>71.132187314759932</v>
      </c>
    </row>
    <row r="1480" spans="1:14" x14ac:dyDescent="0.35">
      <c r="A1480" t="s">
        <v>162</v>
      </c>
      <c r="B1480">
        <v>2022</v>
      </c>
      <c r="C1480" s="10">
        <v>44696</v>
      </c>
      <c r="D1480" t="s">
        <v>66</v>
      </c>
      <c r="E1480" t="s">
        <v>540</v>
      </c>
      <c r="F1480">
        <v>2</v>
      </c>
      <c r="G1480">
        <v>1</v>
      </c>
      <c r="H1480" t="s">
        <v>101</v>
      </c>
      <c r="I1480" t="s">
        <v>102</v>
      </c>
      <c r="J1480">
        <v>23.093150684931501</v>
      </c>
      <c r="K1480">
        <v>1</v>
      </c>
      <c r="L1480">
        <v>1</v>
      </c>
      <c r="M1480">
        <v>9.83</v>
      </c>
      <c r="N1480" s="35">
        <f t="shared" si="24"/>
        <v>73.24516785350967</v>
      </c>
    </row>
    <row r="1481" spans="1:14" x14ac:dyDescent="0.35">
      <c r="A1481" t="s">
        <v>162</v>
      </c>
      <c r="B1481">
        <v>2022</v>
      </c>
      <c r="C1481" s="10">
        <v>44696</v>
      </c>
      <c r="D1481" t="s">
        <v>66</v>
      </c>
      <c r="E1481" t="s">
        <v>540</v>
      </c>
      <c r="F1481">
        <v>2</v>
      </c>
      <c r="G1481">
        <v>1</v>
      </c>
      <c r="H1481" t="s">
        <v>112</v>
      </c>
      <c r="I1481" t="s">
        <v>75</v>
      </c>
      <c r="J1481">
        <v>25.076712328767101</v>
      </c>
      <c r="K1481">
        <v>3</v>
      </c>
      <c r="L1481">
        <v>2</v>
      </c>
      <c r="M1481">
        <v>10.01</v>
      </c>
      <c r="N1481" s="35">
        <f t="shared" si="24"/>
        <v>71.92807192807193</v>
      </c>
    </row>
    <row r="1482" spans="1:14" x14ac:dyDescent="0.35">
      <c r="A1482" t="s">
        <v>162</v>
      </c>
      <c r="B1482">
        <v>2022</v>
      </c>
      <c r="C1482" s="10">
        <v>44696</v>
      </c>
      <c r="D1482" t="s">
        <v>66</v>
      </c>
      <c r="E1482" t="s">
        <v>540</v>
      </c>
      <c r="F1482">
        <v>2</v>
      </c>
      <c r="G1482">
        <v>2</v>
      </c>
      <c r="H1482" t="s">
        <v>22</v>
      </c>
      <c r="I1482" t="s">
        <v>23</v>
      </c>
      <c r="J1482">
        <v>29.183561643835599</v>
      </c>
      <c r="K1482">
        <v>2</v>
      </c>
      <c r="L1482">
        <v>1</v>
      </c>
      <c r="M1482">
        <v>10.183999999999999</v>
      </c>
      <c r="N1482" s="35">
        <f t="shared" si="24"/>
        <v>70.699135899450127</v>
      </c>
    </row>
    <row r="1483" spans="1:14" x14ac:dyDescent="0.35">
      <c r="A1483" t="s">
        <v>162</v>
      </c>
      <c r="B1483">
        <v>2022</v>
      </c>
      <c r="C1483" s="10">
        <v>44696</v>
      </c>
      <c r="D1483" t="s">
        <v>66</v>
      </c>
      <c r="E1483" t="s">
        <v>540</v>
      </c>
      <c r="F1483">
        <v>2</v>
      </c>
      <c r="G1483">
        <v>2</v>
      </c>
      <c r="H1483" t="s">
        <v>202</v>
      </c>
      <c r="I1483" t="s">
        <v>46</v>
      </c>
      <c r="J1483">
        <v>26.838356164383502</v>
      </c>
      <c r="K1483">
        <v>4</v>
      </c>
      <c r="L1483">
        <v>2</v>
      </c>
      <c r="M1483">
        <v>10.199</v>
      </c>
      <c r="N1483" s="35">
        <f t="shared" si="24"/>
        <v>70.595156387881161</v>
      </c>
    </row>
    <row r="1484" spans="1:14" x14ac:dyDescent="0.35">
      <c r="A1484" t="s">
        <v>162</v>
      </c>
      <c r="B1484">
        <v>2022</v>
      </c>
      <c r="C1484" s="10">
        <v>44696</v>
      </c>
      <c r="D1484" t="s">
        <v>66</v>
      </c>
      <c r="E1484" t="s">
        <v>540</v>
      </c>
      <c r="F1484">
        <v>3</v>
      </c>
      <c r="G1484">
        <v>2</v>
      </c>
      <c r="H1484" t="s">
        <v>22</v>
      </c>
      <c r="I1484" t="s">
        <v>23</v>
      </c>
      <c r="J1484">
        <v>29.183561643835599</v>
      </c>
      <c r="K1484">
        <v>2</v>
      </c>
      <c r="L1484">
        <v>1</v>
      </c>
      <c r="M1484">
        <v>10.331</v>
      </c>
      <c r="N1484" s="35">
        <f t="shared" si="24"/>
        <v>69.693156519214014</v>
      </c>
    </row>
    <row r="1485" spans="1:14" x14ac:dyDescent="0.35">
      <c r="A1485" t="s">
        <v>162</v>
      </c>
      <c r="B1485">
        <v>2022</v>
      </c>
      <c r="C1485" s="10">
        <v>44696</v>
      </c>
      <c r="D1485" t="s">
        <v>66</v>
      </c>
      <c r="E1485" t="s">
        <v>540</v>
      </c>
      <c r="F1485">
        <v>3</v>
      </c>
      <c r="G1485">
        <v>2</v>
      </c>
      <c r="H1485" t="s">
        <v>202</v>
      </c>
      <c r="I1485" t="s">
        <v>46</v>
      </c>
      <c r="J1485">
        <v>26.838356164383502</v>
      </c>
      <c r="K1485">
        <v>4</v>
      </c>
      <c r="L1485">
        <v>2</v>
      </c>
      <c r="M1485">
        <v>10.695</v>
      </c>
      <c r="N1485" s="35">
        <f t="shared" si="24"/>
        <v>67.321178120617105</v>
      </c>
    </row>
    <row r="1486" spans="1:14" x14ac:dyDescent="0.35">
      <c r="A1486" t="s">
        <v>162</v>
      </c>
      <c r="B1486">
        <v>2022</v>
      </c>
      <c r="C1486" s="10">
        <v>44696</v>
      </c>
      <c r="D1486" t="s">
        <v>66</v>
      </c>
      <c r="E1486" t="s">
        <v>64</v>
      </c>
      <c r="F1486">
        <v>1</v>
      </c>
      <c r="G1486" t="s">
        <v>541</v>
      </c>
      <c r="H1486" t="s">
        <v>101</v>
      </c>
      <c r="I1486" t="s">
        <v>102</v>
      </c>
      <c r="J1486">
        <v>23.093150684931501</v>
      </c>
      <c r="K1486">
        <v>1</v>
      </c>
      <c r="L1486">
        <v>1</v>
      </c>
      <c r="M1486">
        <v>9.9559999999999995</v>
      </c>
      <c r="N1486" s="35">
        <f t="shared" si="24"/>
        <v>72.318200080353563</v>
      </c>
    </row>
    <row r="1487" spans="1:14" x14ac:dyDescent="0.35">
      <c r="A1487" t="s">
        <v>162</v>
      </c>
      <c r="B1487">
        <v>2022</v>
      </c>
      <c r="C1487" s="10">
        <v>44696</v>
      </c>
      <c r="D1487" t="s">
        <v>66</v>
      </c>
      <c r="E1487" t="s">
        <v>64</v>
      </c>
      <c r="F1487">
        <v>1</v>
      </c>
      <c r="G1487" t="s">
        <v>541</v>
      </c>
      <c r="H1487" t="s">
        <v>22</v>
      </c>
      <c r="I1487" t="s">
        <v>23</v>
      </c>
      <c r="J1487">
        <v>29.183561643835599</v>
      </c>
      <c r="K1487">
        <v>2</v>
      </c>
      <c r="L1487">
        <v>2</v>
      </c>
      <c r="M1487">
        <v>10.1619999999999</v>
      </c>
      <c r="N1487" s="35">
        <f t="shared" si="24"/>
        <v>70.852194449912133</v>
      </c>
    </row>
    <row r="1488" spans="1:14" x14ac:dyDescent="0.35">
      <c r="A1488" t="s">
        <v>162</v>
      </c>
      <c r="B1488">
        <v>2022</v>
      </c>
      <c r="C1488" s="10">
        <v>44696</v>
      </c>
      <c r="D1488" t="s">
        <v>66</v>
      </c>
      <c r="E1488" t="s">
        <v>64</v>
      </c>
      <c r="F1488">
        <v>1</v>
      </c>
      <c r="G1488" t="s">
        <v>542</v>
      </c>
      <c r="H1488" t="s">
        <v>112</v>
      </c>
      <c r="I1488" t="s">
        <v>75</v>
      </c>
      <c r="J1488">
        <v>25.076712328767101</v>
      </c>
      <c r="K1488">
        <v>3</v>
      </c>
      <c r="L1488">
        <v>1</v>
      </c>
      <c r="M1488">
        <v>10.285</v>
      </c>
      <c r="N1488" s="35">
        <f t="shared" si="24"/>
        <v>70.004861448711722</v>
      </c>
    </row>
    <row r="1489" spans="1:14" x14ac:dyDescent="0.35">
      <c r="A1489" t="s">
        <v>162</v>
      </c>
      <c r="B1489">
        <v>2022</v>
      </c>
      <c r="C1489" s="10">
        <v>44696</v>
      </c>
      <c r="D1489" t="s">
        <v>66</v>
      </c>
      <c r="E1489" t="s">
        <v>64</v>
      </c>
      <c r="F1489">
        <v>1</v>
      </c>
      <c r="G1489" t="s">
        <v>542</v>
      </c>
      <c r="H1489" t="s">
        <v>202</v>
      </c>
      <c r="I1489" t="s">
        <v>46</v>
      </c>
      <c r="J1489">
        <v>26.838356164383502</v>
      </c>
      <c r="K1489">
        <v>4</v>
      </c>
      <c r="L1489">
        <v>2</v>
      </c>
      <c r="M1489">
        <v>10.49</v>
      </c>
      <c r="N1489" s="35">
        <f t="shared" si="24"/>
        <v>68.636796949475695</v>
      </c>
    </row>
    <row r="1490" spans="1:14" x14ac:dyDescent="0.35">
      <c r="A1490" t="s">
        <v>162</v>
      </c>
      <c r="B1490">
        <v>2022</v>
      </c>
      <c r="C1490" s="10">
        <v>44696</v>
      </c>
      <c r="D1490" t="s">
        <v>66</v>
      </c>
      <c r="E1490" t="s">
        <v>64</v>
      </c>
      <c r="F1490">
        <v>2</v>
      </c>
      <c r="G1490" t="s">
        <v>541</v>
      </c>
      <c r="H1490" t="s">
        <v>101</v>
      </c>
      <c r="I1490" t="s">
        <v>102</v>
      </c>
      <c r="J1490">
        <v>23.093150684931501</v>
      </c>
      <c r="K1490">
        <v>1</v>
      </c>
      <c r="L1490">
        <v>1</v>
      </c>
      <c r="M1490">
        <v>9.9450000000000003</v>
      </c>
      <c r="N1490" s="35">
        <f t="shared" si="24"/>
        <v>72.398190045248867</v>
      </c>
    </row>
    <row r="1491" spans="1:14" x14ac:dyDescent="0.35">
      <c r="A1491" t="s">
        <v>162</v>
      </c>
      <c r="B1491">
        <v>2022</v>
      </c>
      <c r="C1491" s="10">
        <v>44696</v>
      </c>
      <c r="D1491" t="s">
        <v>66</v>
      </c>
      <c r="E1491" t="s">
        <v>64</v>
      </c>
      <c r="F1491">
        <v>2</v>
      </c>
      <c r="G1491" t="s">
        <v>541</v>
      </c>
      <c r="H1491" t="s">
        <v>22</v>
      </c>
      <c r="I1491" t="s">
        <v>23</v>
      </c>
      <c r="J1491">
        <v>29.183561643835599</v>
      </c>
      <c r="K1491">
        <v>2</v>
      </c>
      <c r="L1491">
        <v>2</v>
      </c>
      <c r="M1491">
        <v>15.1939999999999</v>
      </c>
      <c r="N1491" s="35">
        <f t="shared" si="24"/>
        <v>47.387126497301878</v>
      </c>
    </row>
    <row r="1492" spans="1:14" x14ac:dyDescent="0.35">
      <c r="A1492" t="s">
        <v>162</v>
      </c>
      <c r="B1492">
        <v>2022</v>
      </c>
      <c r="C1492" s="10">
        <v>44696</v>
      </c>
      <c r="D1492" t="s">
        <v>66</v>
      </c>
      <c r="E1492" t="s">
        <v>64</v>
      </c>
      <c r="F1492">
        <v>2</v>
      </c>
      <c r="G1492" t="s">
        <v>542</v>
      </c>
      <c r="H1492" t="s">
        <v>112</v>
      </c>
      <c r="I1492" t="s">
        <v>75</v>
      </c>
      <c r="J1492">
        <v>25.076712328767101</v>
      </c>
      <c r="K1492">
        <v>3</v>
      </c>
      <c r="L1492">
        <v>1</v>
      </c>
      <c r="M1492">
        <v>10.315</v>
      </c>
      <c r="N1492" s="35">
        <f t="shared" si="24"/>
        <v>69.801260300533201</v>
      </c>
    </row>
    <row r="1493" spans="1:14" x14ac:dyDescent="0.35">
      <c r="A1493" t="s">
        <v>162</v>
      </c>
      <c r="B1493">
        <v>2022</v>
      </c>
      <c r="C1493" s="10">
        <v>44696</v>
      </c>
      <c r="D1493" t="s">
        <v>66</v>
      </c>
      <c r="E1493" t="s">
        <v>64</v>
      </c>
      <c r="F1493">
        <v>2</v>
      </c>
      <c r="G1493" t="s">
        <v>542</v>
      </c>
      <c r="H1493" t="s">
        <v>202</v>
      </c>
      <c r="I1493" t="s">
        <v>46</v>
      </c>
      <c r="J1493">
        <v>26.838356164383502</v>
      </c>
      <c r="K1493">
        <v>4</v>
      </c>
      <c r="L1493">
        <v>2</v>
      </c>
      <c r="M1493">
        <v>10.458</v>
      </c>
      <c r="N1493" s="35">
        <f t="shared" si="24"/>
        <v>68.846815834767639</v>
      </c>
    </row>
    <row r="1494" spans="1:14" x14ac:dyDescent="0.35">
      <c r="A1494" t="s">
        <v>139</v>
      </c>
      <c r="B1494">
        <v>2022</v>
      </c>
      <c r="C1494" s="10">
        <v>44752</v>
      </c>
      <c r="D1494" t="s">
        <v>66</v>
      </c>
      <c r="E1494" t="s">
        <v>535</v>
      </c>
      <c r="F1494">
        <v>1</v>
      </c>
      <c r="G1494">
        <v>1</v>
      </c>
      <c r="H1494" t="s">
        <v>1295</v>
      </c>
      <c r="I1494" t="s">
        <v>29</v>
      </c>
      <c r="K1494">
        <v>5</v>
      </c>
      <c r="L1494">
        <v>1</v>
      </c>
      <c r="M1494">
        <v>10.246</v>
      </c>
      <c r="N1494" s="35">
        <f t="shared" si="24"/>
        <v>70.271325395276207</v>
      </c>
    </row>
    <row r="1495" spans="1:14" x14ac:dyDescent="0.35">
      <c r="A1495" t="s">
        <v>139</v>
      </c>
      <c r="B1495">
        <v>2022</v>
      </c>
      <c r="C1495" s="10">
        <v>44752</v>
      </c>
      <c r="D1495" t="s">
        <v>66</v>
      </c>
      <c r="E1495" t="s">
        <v>535</v>
      </c>
      <c r="F1495">
        <v>1</v>
      </c>
      <c r="G1495">
        <v>1</v>
      </c>
      <c r="H1495" t="s">
        <v>148</v>
      </c>
      <c r="I1495" t="s">
        <v>56</v>
      </c>
      <c r="K1495">
        <v>28</v>
      </c>
      <c r="L1495">
        <v>2</v>
      </c>
      <c r="M1495">
        <v>10.397</v>
      </c>
      <c r="N1495" s="35">
        <f t="shared" si="24"/>
        <v>69.250745407329035</v>
      </c>
    </row>
    <row r="1496" spans="1:14" x14ac:dyDescent="0.35">
      <c r="A1496" t="s">
        <v>139</v>
      </c>
      <c r="B1496">
        <v>2022</v>
      </c>
      <c r="C1496" s="10">
        <v>44752</v>
      </c>
      <c r="D1496" t="s">
        <v>66</v>
      </c>
      <c r="E1496" t="s">
        <v>535</v>
      </c>
      <c r="F1496">
        <v>1</v>
      </c>
      <c r="G1496">
        <v>2</v>
      </c>
      <c r="H1496" t="s">
        <v>1296</v>
      </c>
      <c r="I1496" t="s">
        <v>109</v>
      </c>
      <c r="K1496">
        <v>9</v>
      </c>
      <c r="L1496">
        <v>1</v>
      </c>
      <c r="M1496">
        <v>10.554</v>
      </c>
      <c r="N1496" s="35">
        <f t="shared" si="24"/>
        <v>68.22057987492893</v>
      </c>
    </row>
    <row r="1497" spans="1:14" x14ac:dyDescent="0.35">
      <c r="A1497" t="s">
        <v>139</v>
      </c>
      <c r="B1497">
        <v>2022</v>
      </c>
      <c r="C1497" s="10">
        <v>44752</v>
      </c>
      <c r="D1497" t="s">
        <v>66</v>
      </c>
      <c r="E1497" t="s">
        <v>535</v>
      </c>
      <c r="F1497">
        <v>1</v>
      </c>
      <c r="G1497">
        <v>2</v>
      </c>
      <c r="H1497" t="s">
        <v>94</v>
      </c>
      <c r="I1497" t="s">
        <v>95</v>
      </c>
      <c r="J1497">
        <v>27.536986301369801</v>
      </c>
      <c r="K1497">
        <v>27</v>
      </c>
      <c r="L1497">
        <v>2</v>
      </c>
      <c r="M1497">
        <v>10.63</v>
      </c>
      <c r="N1497" s="35">
        <f t="shared" si="24"/>
        <v>67.732831608654749</v>
      </c>
    </row>
    <row r="1498" spans="1:14" x14ac:dyDescent="0.35">
      <c r="A1498" t="s">
        <v>139</v>
      </c>
      <c r="B1498">
        <v>2022</v>
      </c>
      <c r="C1498" s="10">
        <v>44752</v>
      </c>
      <c r="D1498" t="s">
        <v>66</v>
      </c>
      <c r="E1498" t="s">
        <v>535</v>
      </c>
      <c r="F1498">
        <v>1</v>
      </c>
      <c r="G1498">
        <v>3</v>
      </c>
      <c r="H1498" t="s">
        <v>105</v>
      </c>
      <c r="I1498" t="s">
        <v>39</v>
      </c>
      <c r="J1498">
        <v>23.526027397260201</v>
      </c>
      <c r="K1498">
        <v>6</v>
      </c>
      <c r="L1498">
        <v>1</v>
      </c>
      <c r="M1498">
        <v>10.512</v>
      </c>
      <c r="N1498" s="35">
        <f t="shared" si="24"/>
        <v>68.493150684931507</v>
      </c>
    </row>
    <row r="1499" spans="1:14" x14ac:dyDescent="0.35">
      <c r="A1499" t="s">
        <v>139</v>
      </c>
      <c r="B1499">
        <v>2022</v>
      </c>
      <c r="C1499" s="10">
        <v>44752</v>
      </c>
      <c r="D1499" t="s">
        <v>66</v>
      </c>
      <c r="E1499" t="s">
        <v>535</v>
      </c>
      <c r="F1499">
        <v>1</v>
      </c>
      <c r="G1499">
        <v>3</v>
      </c>
      <c r="H1499" t="s">
        <v>55</v>
      </c>
      <c r="I1499" t="s">
        <v>56</v>
      </c>
      <c r="K1499">
        <v>26</v>
      </c>
      <c r="L1499">
        <v>2</v>
      </c>
      <c r="M1499">
        <v>10.753</v>
      </c>
      <c r="N1499" s="35">
        <f t="shared" si="24"/>
        <v>66.958058216311727</v>
      </c>
    </row>
    <row r="1500" spans="1:14" x14ac:dyDescent="0.35">
      <c r="A1500" t="s">
        <v>139</v>
      </c>
      <c r="B1500">
        <v>2022</v>
      </c>
      <c r="C1500" s="10">
        <v>44752</v>
      </c>
      <c r="D1500" t="s">
        <v>66</v>
      </c>
      <c r="E1500" t="s">
        <v>535</v>
      </c>
      <c r="F1500">
        <v>1</v>
      </c>
      <c r="G1500">
        <v>4</v>
      </c>
      <c r="H1500" t="s">
        <v>26</v>
      </c>
      <c r="I1500" t="s">
        <v>27</v>
      </c>
      <c r="J1500">
        <v>24.797260273972601</v>
      </c>
      <c r="K1500">
        <v>7</v>
      </c>
      <c r="L1500">
        <v>1</v>
      </c>
      <c r="M1500">
        <v>11.048</v>
      </c>
      <c r="N1500" s="35">
        <f t="shared" si="24"/>
        <v>65.170166545981175</v>
      </c>
    </row>
    <row r="1501" spans="1:14" x14ac:dyDescent="0.35">
      <c r="A1501" t="s">
        <v>139</v>
      </c>
      <c r="B1501">
        <v>2022</v>
      </c>
      <c r="C1501" s="10">
        <v>44752</v>
      </c>
      <c r="D1501" t="s">
        <v>66</v>
      </c>
      <c r="E1501" t="s">
        <v>535</v>
      </c>
      <c r="F1501">
        <v>1</v>
      </c>
      <c r="G1501">
        <v>4</v>
      </c>
      <c r="H1501" t="s">
        <v>141</v>
      </c>
      <c r="I1501" t="s">
        <v>142</v>
      </c>
      <c r="J1501">
        <v>28.512328767123201</v>
      </c>
      <c r="K1501">
        <v>25</v>
      </c>
      <c r="L1501">
        <v>2</v>
      </c>
      <c r="M1501">
        <v>11.275</v>
      </c>
      <c r="N1501" s="35">
        <f t="shared" si="24"/>
        <v>63.85809312638581</v>
      </c>
    </row>
    <row r="1502" spans="1:14" x14ac:dyDescent="0.35">
      <c r="A1502" t="s">
        <v>139</v>
      </c>
      <c r="B1502">
        <v>2022</v>
      </c>
      <c r="C1502" s="10">
        <v>44752</v>
      </c>
      <c r="D1502" t="s">
        <v>66</v>
      </c>
      <c r="E1502" t="s">
        <v>535</v>
      </c>
      <c r="F1502">
        <v>1</v>
      </c>
      <c r="G1502">
        <v>5</v>
      </c>
      <c r="H1502" t="s">
        <v>38</v>
      </c>
      <c r="I1502" t="s">
        <v>39</v>
      </c>
      <c r="J1502">
        <v>21.4630136986301</v>
      </c>
      <c r="K1502">
        <v>10</v>
      </c>
      <c r="L1502">
        <v>1</v>
      </c>
      <c r="M1502">
        <v>10.353999999999999</v>
      </c>
      <c r="N1502" s="35">
        <f t="shared" si="24"/>
        <v>69.538342669499713</v>
      </c>
    </row>
    <row r="1503" spans="1:14" x14ac:dyDescent="0.35">
      <c r="A1503" t="s">
        <v>139</v>
      </c>
      <c r="B1503">
        <v>2022</v>
      </c>
      <c r="C1503" s="10">
        <v>44752</v>
      </c>
      <c r="D1503" t="s">
        <v>66</v>
      </c>
      <c r="E1503" t="s">
        <v>535</v>
      </c>
      <c r="F1503">
        <v>1</v>
      </c>
      <c r="G1503">
        <v>5</v>
      </c>
      <c r="H1503" t="s">
        <v>59</v>
      </c>
      <c r="I1503" t="s">
        <v>37</v>
      </c>
      <c r="J1503">
        <v>28.660273972602699</v>
      </c>
      <c r="K1503">
        <v>24</v>
      </c>
      <c r="L1503">
        <v>2</v>
      </c>
      <c r="M1503">
        <v>10.603999999999999</v>
      </c>
      <c r="N1503" s="35">
        <f t="shared" si="24"/>
        <v>67.898906073179944</v>
      </c>
    </row>
    <row r="1504" spans="1:14" x14ac:dyDescent="0.35">
      <c r="A1504" t="s">
        <v>139</v>
      </c>
      <c r="B1504">
        <v>2022</v>
      </c>
      <c r="C1504" s="10">
        <v>44752</v>
      </c>
      <c r="D1504" t="s">
        <v>66</v>
      </c>
      <c r="E1504" t="s">
        <v>535</v>
      </c>
      <c r="F1504">
        <v>1</v>
      </c>
      <c r="G1504">
        <v>6</v>
      </c>
      <c r="H1504" t="s">
        <v>129</v>
      </c>
      <c r="I1504" t="s">
        <v>35</v>
      </c>
      <c r="K1504">
        <v>11</v>
      </c>
      <c r="L1504">
        <v>1</v>
      </c>
      <c r="M1504">
        <v>10.382999999999999</v>
      </c>
      <c r="N1504" s="35">
        <f t="shared" si="24"/>
        <v>69.344120196475018</v>
      </c>
    </row>
    <row r="1505" spans="1:14" x14ac:dyDescent="0.35">
      <c r="A1505" t="s">
        <v>139</v>
      </c>
      <c r="B1505">
        <v>2022</v>
      </c>
      <c r="C1505" s="10">
        <v>44752</v>
      </c>
      <c r="D1505" t="s">
        <v>66</v>
      </c>
      <c r="E1505" t="s">
        <v>535</v>
      </c>
      <c r="F1505">
        <v>1</v>
      </c>
      <c r="G1505">
        <v>6</v>
      </c>
      <c r="H1505" t="s">
        <v>158</v>
      </c>
      <c r="I1505" t="s">
        <v>145</v>
      </c>
      <c r="K1505">
        <v>23</v>
      </c>
      <c r="L1505">
        <v>2</v>
      </c>
      <c r="M1505">
        <v>10.575999999999899</v>
      </c>
      <c r="N1505" s="35">
        <f t="shared" si="24"/>
        <v>68.078668683813049</v>
      </c>
    </row>
    <row r="1506" spans="1:14" x14ac:dyDescent="0.35">
      <c r="A1506" t="s">
        <v>139</v>
      </c>
      <c r="B1506">
        <v>2022</v>
      </c>
      <c r="C1506" s="10">
        <v>44752</v>
      </c>
      <c r="D1506" t="s">
        <v>66</v>
      </c>
      <c r="E1506" t="s">
        <v>535</v>
      </c>
      <c r="F1506">
        <v>1</v>
      </c>
      <c r="G1506">
        <v>7</v>
      </c>
      <c r="H1506" t="s">
        <v>50</v>
      </c>
      <c r="I1506" t="s">
        <v>44</v>
      </c>
      <c r="J1506">
        <v>27.9917808219178</v>
      </c>
      <c r="K1506">
        <v>8</v>
      </c>
      <c r="L1506">
        <v>1</v>
      </c>
      <c r="M1506">
        <v>10.156000000000001</v>
      </c>
      <c r="N1506" s="35">
        <f t="shared" ref="N1506:N1569" si="25">IF(M1506="REL","REL",3.6*200/M1506)</f>
        <v>70.894052776683736</v>
      </c>
    </row>
    <row r="1507" spans="1:14" x14ac:dyDescent="0.35">
      <c r="A1507" t="s">
        <v>139</v>
      </c>
      <c r="B1507">
        <v>2022</v>
      </c>
      <c r="C1507" s="10">
        <v>44752</v>
      </c>
      <c r="D1507" t="s">
        <v>66</v>
      </c>
      <c r="E1507" t="s">
        <v>535</v>
      </c>
      <c r="F1507">
        <v>1</v>
      </c>
      <c r="G1507">
        <v>7</v>
      </c>
      <c r="H1507" t="s">
        <v>232</v>
      </c>
      <c r="I1507" t="s">
        <v>212</v>
      </c>
      <c r="K1507">
        <v>22</v>
      </c>
      <c r="L1507">
        <v>2</v>
      </c>
      <c r="M1507">
        <v>10.516999999999999</v>
      </c>
      <c r="N1507" s="35">
        <f t="shared" si="25"/>
        <v>68.460587620043739</v>
      </c>
    </row>
    <row r="1508" spans="1:14" x14ac:dyDescent="0.35">
      <c r="A1508" t="s">
        <v>139</v>
      </c>
      <c r="B1508">
        <v>2022</v>
      </c>
      <c r="C1508" s="10">
        <v>44752</v>
      </c>
      <c r="D1508" t="s">
        <v>66</v>
      </c>
      <c r="E1508" t="s">
        <v>535</v>
      </c>
      <c r="F1508">
        <v>1</v>
      </c>
      <c r="G1508">
        <v>8</v>
      </c>
      <c r="H1508" t="s">
        <v>110</v>
      </c>
      <c r="I1508" t="s">
        <v>58</v>
      </c>
      <c r="J1508">
        <v>24.2520547945205</v>
      </c>
      <c r="K1508">
        <v>16</v>
      </c>
      <c r="L1508">
        <v>1</v>
      </c>
      <c r="M1508">
        <v>10.369</v>
      </c>
      <c r="N1508" s="35">
        <f t="shared" si="25"/>
        <v>69.437747130870861</v>
      </c>
    </row>
    <row r="1509" spans="1:14" x14ac:dyDescent="0.35">
      <c r="A1509" t="s">
        <v>139</v>
      </c>
      <c r="B1509">
        <v>2022</v>
      </c>
      <c r="C1509" s="10">
        <v>44752</v>
      </c>
      <c r="D1509" t="s">
        <v>66</v>
      </c>
      <c r="E1509" t="s">
        <v>535</v>
      </c>
      <c r="F1509">
        <v>1</v>
      </c>
      <c r="G1509">
        <v>8</v>
      </c>
      <c r="H1509" t="s">
        <v>115</v>
      </c>
      <c r="I1509" t="s">
        <v>116</v>
      </c>
      <c r="J1509">
        <v>27.413698630136899</v>
      </c>
      <c r="K1509">
        <v>17</v>
      </c>
      <c r="L1509">
        <v>2</v>
      </c>
      <c r="M1509">
        <v>10.430999999999999</v>
      </c>
      <c r="N1509" s="35">
        <f t="shared" si="25"/>
        <v>69.02502157031924</v>
      </c>
    </row>
    <row r="1510" spans="1:14" x14ac:dyDescent="0.35">
      <c r="A1510" t="s">
        <v>139</v>
      </c>
      <c r="B1510">
        <v>2022</v>
      </c>
      <c r="C1510" s="10">
        <v>44752</v>
      </c>
      <c r="D1510" t="s">
        <v>66</v>
      </c>
      <c r="E1510" t="s">
        <v>535</v>
      </c>
      <c r="F1510">
        <v>1</v>
      </c>
      <c r="G1510">
        <v>9</v>
      </c>
      <c r="H1510" t="s">
        <v>144</v>
      </c>
      <c r="I1510" t="s">
        <v>145</v>
      </c>
      <c r="K1510">
        <v>15</v>
      </c>
      <c r="L1510">
        <v>1</v>
      </c>
      <c r="M1510">
        <v>10.686</v>
      </c>
      <c r="N1510" s="35">
        <f t="shared" si="25"/>
        <v>67.377877596855697</v>
      </c>
    </row>
    <row r="1511" spans="1:14" x14ac:dyDescent="0.35">
      <c r="A1511" t="s">
        <v>139</v>
      </c>
      <c r="B1511">
        <v>2022</v>
      </c>
      <c r="C1511" s="10">
        <v>44752</v>
      </c>
      <c r="D1511" t="s">
        <v>66</v>
      </c>
      <c r="E1511" t="s">
        <v>535</v>
      </c>
      <c r="F1511">
        <v>1</v>
      </c>
      <c r="G1511">
        <v>9</v>
      </c>
      <c r="H1511" t="s">
        <v>57</v>
      </c>
      <c r="I1511" t="s">
        <v>58</v>
      </c>
      <c r="J1511">
        <v>22.4931506849315</v>
      </c>
      <c r="K1511">
        <v>18</v>
      </c>
      <c r="L1511">
        <v>2</v>
      </c>
      <c r="M1511">
        <v>10.712999999999999</v>
      </c>
      <c r="N1511" s="35">
        <f t="shared" si="25"/>
        <v>67.208064967796147</v>
      </c>
    </row>
    <row r="1512" spans="1:14" x14ac:dyDescent="0.35">
      <c r="A1512" t="s">
        <v>139</v>
      </c>
      <c r="B1512">
        <v>2022</v>
      </c>
      <c r="C1512" s="10">
        <v>44752</v>
      </c>
      <c r="D1512" t="s">
        <v>66</v>
      </c>
      <c r="E1512" t="s">
        <v>535</v>
      </c>
      <c r="F1512">
        <v>1</v>
      </c>
      <c r="G1512">
        <v>10</v>
      </c>
      <c r="H1512" t="s">
        <v>49</v>
      </c>
      <c r="I1512" t="s">
        <v>722</v>
      </c>
      <c r="J1512">
        <v>21.624657534246499</v>
      </c>
      <c r="K1512">
        <v>12</v>
      </c>
      <c r="L1512">
        <v>1</v>
      </c>
      <c r="M1512">
        <v>10.409000000000001</v>
      </c>
      <c r="N1512" s="35">
        <f t="shared" si="25"/>
        <v>69.170909789605147</v>
      </c>
    </row>
    <row r="1513" spans="1:14" x14ac:dyDescent="0.35">
      <c r="A1513" t="s">
        <v>139</v>
      </c>
      <c r="B1513">
        <v>2022</v>
      </c>
      <c r="C1513" s="10">
        <v>44752</v>
      </c>
      <c r="D1513" t="s">
        <v>66</v>
      </c>
      <c r="E1513" t="s">
        <v>535</v>
      </c>
      <c r="F1513">
        <v>1</v>
      </c>
      <c r="G1513">
        <v>10</v>
      </c>
      <c r="H1513" t="s">
        <v>143</v>
      </c>
      <c r="I1513" t="s">
        <v>95</v>
      </c>
      <c r="J1513">
        <v>27.2712328767123</v>
      </c>
      <c r="K1513">
        <v>21</v>
      </c>
      <c r="L1513">
        <v>2</v>
      </c>
      <c r="M1513">
        <v>10.429</v>
      </c>
      <c r="N1513" s="35">
        <f t="shared" si="25"/>
        <v>69.038258701697188</v>
      </c>
    </row>
    <row r="1514" spans="1:14" x14ac:dyDescent="0.35">
      <c r="A1514" t="s">
        <v>139</v>
      </c>
      <c r="B1514">
        <v>2022</v>
      </c>
      <c r="C1514" s="10">
        <v>44752</v>
      </c>
      <c r="D1514" t="s">
        <v>66</v>
      </c>
      <c r="E1514" t="s">
        <v>535</v>
      </c>
      <c r="F1514">
        <v>1</v>
      </c>
      <c r="G1514">
        <v>11</v>
      </c>
      <c r="H1514" t="s">
        <v>136</v>
      </c>
      <c r="I1514" t="s">
        <v>35</v>
      </c>
      <c r="K1514">
        <v>13</v>
      </c>
      <c r="L1514">
        <v>1</v>
      </c>
      <c r="M1514">
        <v>10.417999999999999</v>
      </c>
      <c r="N1514" s="35">
        <f t="shared" si="25"/>
        <v>69.111153772317152</v>
      </c>
    </row>
    <row r="1515" spans="1:14" x14ac:dyDescent="0.35">
      <c r="A1515" t="s">
        <v>139</v>
      </c>
      <c r="B1515">
        <v>2022</v>
      </c>
      <c r="C1515" s="10">
        <v>44752</v>
      </c>
      <c r="D1515" t="s">
        <v>66</v>
      </c>
      <c r="E1515" t="s">
        <v>535</v>
      </c>
      <c r="F1515">
        <v>1</v>
      </c>
      <c r="G1515">
        <v>11</v>
      </c>
      <c r="H1515" t="s">
        <v>36</v>
      </c>
      <c r="I1515" t="s">
        <v>37</v>
      </c>
      <c r="J1515">
        <v>24.134246575342399</v>
      </c>
      <c r="K1515">
        <v>20</v>
      </c>
      <c r="L1515">
        <v>2</v>
      </c>
      <c r="M1515">
        <v>10.536</v>
      </c>
      <c r="N1515" s="35">
        <f t="shared" si="25"/>
        <v>68.337129840546694</v>
      </c>
    </row>
    <row r="1516" spans="1:14" x14ac:dyDescent="0.35">
      <c r="A1516" t="s">
        <v>139</v>
      </c>
      <c r="B1516">
        <v>2022</v>
      </c>
      <c r="C1516" s="10">
        <v>44752</v>
      </c>
      <c r="D1516" t="s">
        <v>66</v>
      </c>
      <c r="E1516" t="s">
        <v>535</v>
      </c>
      <c r="F1516">
        <v>1</v>
      </c>
      <c r="G1516">
        <v>12</v>
      </c>
      <c r="H1516" t="s">
        <v>103</v>
      </c>
      <c r="I1516" t="s">
        <v>104</v>
      </c>
      <c r="K1516">
        <v>14</v>
      </c>
      <c r="L1516">
        <v>1</v>
      </c>
      <c r="M1516">
        <v>10.416</v>
      </c>
      <c r="N1516" s="35">
        <f t="shared" si="25"/>
        <v>69.124423963133637</v>
      </c>
    </row>
    <row r="1517" spans="1:14" x14ac:dyDescent="0.35">
      <c r="A1517" t="s">
        <v>139</v>
      </c>
      <c r="B1517">
        <v>2022</v>
      </c>
      <c r="C1517" s="10">
        <v>44752</v>
      </c>
      <c r="D1517" t="s">
        <v>66</v>
      </c>
      <c r="E1517" t="s">
        <v>535</v>
      </c>
      <c r="F1517">
        <v>1</v>
      </c>
      <c r="G1517">
        <v>12</v>
      </c>
      <c r="H1517" t="s">
        <v>32</v>
      </c>
      <c r="I1517" t="s">
        <v>33</v>
      </c>
      <c r="J1517">
        <v>20.663013698630099</v>
      </c>
      <c r="K1517">
        <v>19</v>
      </c>
      <c r="L1517">
        <v>2</v>
      </c>
      <c r="M1517">
        <v>10.452</v>
      </c>
      <c r="N1517" s="35">
        <f t="shared" si="25"/>
        <v>68.886337543053955</v>
      </c>
    </row>
    <row r="1518" spans="1:14" x14ac:dyDescent="0.35">
      <c r="A1518" t="s">
        <v>139</v>
      </c>
      <c r="B1518">
        <v>2022</v>
      </c>
      <c r="C1518" s="10">
        <v>44752</v>
      </c>
      <c r="D1518" t="s">
        <v>66</v>
      </c>
      <c r="E1518" t="s">
        <v>538</v>
      </c>
      <c r="F1518">
        <v>1</v>
      </c>
      <c r="G1518">
        <v>1</v>
      </c>
      <c r="H1518" t="s">
        <v>92</v>
      </c>
      <c r="I1518" t="s">
        <v>23</v>
      </c>
      <c r="J1518">
        <v>25.339726027397202</v>
      </c>
      <c r="K1518">
        <v>2</v>
      </c>
      <c r="L1518">
        <v>1</v>
      </c>
      <c r="M1518">
        <v>10.231</v>
      </c>
      <c r="N1518" s="35">
        <f t="shared" si="25"/>
        <v>70.374352458215228</v>
      </c>
    </row>
    <row r="1519" spans="1:14" x14ac:dyDescent="0.35">
      <c r="A1519" t="s">
        <v>139</v>
      </c>
      <c r="B1519">
        <v>2022</v>
      </c>
      <c r="C1519" s="10">
        <v>44752</v>
      </c>
      <c r="D1519" t="s">
        <v>66</v>
      </c>
      <c r="E1519" t="s">
        <v>538</v>
      </c>
      <c r="F1519">
        <v>1</v>
      </c>
      <c r="G1519">
        <v>1</v>
      </c>
      <c r="H1519" t="s">
        <v>103</v>
      </c>
      <c r="I1519" t="s">
        <v>104</v>
      </c>
      <c r="K1519">
        <v>14</v>
      </c>
      <c r="L1519">
        <v>2</v>
      </c>
      <c r="M1519">
        <v>10.599</v>
      </c>
      <c r="N1519" s="35">
        <f t="shared" si="25"/>
        <v>67.93093688083782</v>
      </c>
    </row>
    <row r="1520" spans="1:14" x14ac:dyDescent="0.35">
      <c r="A1520" t="s">
        <v>139</v>
      </c>
      <c r="B1520">
        <v>2022</v>
      </c>
      <c r="C1520" s="10">
        <v>44752</v>
      </c>
      <c r="D1520" t="s">
        <v>66</v>
      </c>
      <c r="E1520" t="s">
        <v>538</v>
      </c>
      <c r="F1520">
        <v>1</v>
      </c>
      <c r="G1520">
        <v>2</v>
      </c>
      <c r="H1520" t="s">
        <v>128</v>
      </c>
      <c r="I1520" t="s">
        <v>104</v>
      </c>
      <c r="J1520">
        <v>23.810958904109501</v>
      </c>
      <c r="K1520">
        <v>1</v>
      </c>
      <c r="L1520">
        <v>1</v>
      </c>
      <c r="M1520">
        <v>10.082000000000001</v>
      </c>
      <c r="N1520" s="35">
        <f t="shared" si="25"/>
        <v>71.41440190438405</v>
      </c>
    </row>
    <row r="1521" spans="1:14" x14ac:dyDescent="0.35">
      <c r="A1521" t="s">
        <v>139</v>
      </c>
      <c r="B1521">
        <v>2022</v>
      </c>
      <c r="C1521" s="10">
        <v>44752</v>
      </c>
      <c r="D1521" t="s">
        <v>66</v>
      </c>
      <c r="E1521" t="s">
        <v>538</v>
      </c>
      <c r="F1521">
        <v>1</v>
      </c>
      <c r="G1521">
        <v>2</v>
      </c>
      <c r="H1521" t="s">
        <v>136</v>
      </c>
      <c r="I1521" t="s">
        <v>35</v>
      </c>
      <c r="K1521">
        <v>13</v>
      </c>
      <c r="L1521">
        <v>2</v>
      </c>
      <c r="M1521">
        <v>10.226000000000001</v>
      </c>
      <c r="N1521" s="35">
        <f t="shared" si="25"/>
        <v>70.408761979268519</v>
      </c>
    </row>
    <row r="1522" spans="1:14" x14ac:dyDescent="0.35">
      <c r="A1522" t="s">
        <v>139</v>
      </c>
      <c r="B1522">
        <v>2022</v>
      </c>
      <c r="C1522" s="10">
        <v>44752</v>
      </c>
      <c r="D1522" t="s">
        <v>66</v>
      </c>
      <c r="E1522" t="s">
        <v>538</v>
      </c>
      <c r="F1522">
        <v>1</v>
      </c>
      <c r="G1522">
        <v>3</v>
      </c>
      <c r="H1522" t="s">
        <v>22</v>
      </c>
      <c r="I1522" t="s">
        <v>23</v>
      </c>
      <c r="J1522">
        <v>29.336986301369802</v>
      </c>
      <c r="K1522">
        <v>3</v>
      </c>
      <c r="L1522">
        <v>1</v>
      </c>
      <c r="M1522">
        <v>10.192</v>
      </c>
      <c r="N1522" s="35">
        <f t="shared" si="25"/>
        <v>70.643642072213495</v>
      </c>
    </row>
    <row r="1523" spans="1:14" x14ac:dyDescent="0.35">
      <c r="A1523" t="s">
        <v>139</v>
      </c>
      <c r="B1523">
        <v>2022</v>
      </c>
      <c r="C1523" s="10">
        <v>44752</v>
      </c>
      <c r="D1523" t="s">
        <v>66</v>
      </c>
      <c r="E1523" t="s">
        <v>538</v>
      </c>
      <c r="F1523">
        <v>1</v>
      </c>
      <c r="G1523">
        <v>3</v>
      </c>
      <c r="H1523" t="s">
        <v>49</v>
      </c>
      <c r="I1523" t="s">
        <v>722</v>
      </c>
      <c r="J1523">
        <v>21.624657534246499</v>
      </c>
      <c r="K1523">
        <v>12</v>
      </c>
      <c r="L1523">
        <v>2</v>
      </c>
      <c r="M1523">
        <v>10.416</v>
      </c>
      <c r="N1523" s="35">
        <f t="shared" si="25"/>
        <v>69.124423963133637</v>
      </c>
    </row>
    <row r="1524" spans="1:14" x14ac:dyDescent="0.35">
      <c r="A1524" t="s">
        <v>139</v>
      </c>
      <c r="B1524">
        <v>2022</v>
      </c>
      <c r="C1524" s="10">
        <v>44752</v>
      </c>
      <c r="D1524" t="s">
        <v>66</v>
      </c>
      <c r="E1524" t="s">
        <v>538</v>
      </c>
      <c r="F1524">
        <v>1</v>
      </c>
      <c r="G1524">
        <v>4</v>
      </c>
      <c r="H1524" t="s">
        <v>43</v>
      </c>
      <c r="I1524" t="s">
        <v>44</v>
      </c>
      <c r="J1524">
        <v>21.791780821917801</v>
      </c>
      <c r="K1524">
        <v>4</v>
      </c>
      <c r="L1524">
        <v>1</v>
      </c>
      <c r="M1524">
        <v>10.177</v>
      </c>
      <c r="N1524" s="35">
        <f t="shared" si="25"/>
        <v>70.747764567161255</v>
      </c>
    </row>
    <row r="1525" spans="1:14" x14ac:dyDescent="0.35">
      <c r="A1525" t="s">
        <v>139</v>
      </c>
      <c r="B1525">
        <v>2022</v>
      </c>
      <c r="C1525" s="10">
        <v>44752</v>
      </c>
      <c r="D1525" t="s">
        <v>66</v>
      </c>
      <c r="E1525" t="s">
        <v>538</v>
      </c>
      <c r="F1525">
        <v>1</v>
      </c>
      <c r="G1525">
        <v>4</v>
      </c>
      <c r="H1525" t="s">
        <v>144</v>
      </c>
      <c r="I1525" t="s">
        <v>145</v>
      </c>
      <c r="K1525">
        <v>15</v>
      </c>
      <c r="L1525">
        <v>2</v>
      </c>
      <c r="M1525">
        <v>10.221</v>
      </c>
      <c r="N1525" s="35">
        <f t="shared" si="25"/>
        <v>70.443205165835039</v>
      </c>
    </row>
    <row r="1526" spans="1:14" x14ac:dyDescent="0.35">
      <c r="A1526" t="s">
        <v>139</v>
      </c>
      <c r="B1526">
        <v>2022</v>
      </c>
      <c r="C1526" s="10">
        <v>44752</v>
      </c>
      <c r="D1526" t="s">
        <v>66</v>
      </c>
      <c r="E1526" t="s">
        <v>538</v>
      </c>
      <c r="F1526">
        <v>1</v>
      </c>
      <c r="G1526">
        <v>5</v>
      </c>
      <c r="H1526" t="s">
        <v>1295</v>
      </c>
      <c r="I1526" t="s">
        <v>29</v>
      </c>
      <c r="K1526">
        <v>5</v>
      </c>
      <c r="L1526">
        <v>1</v>
      </c>
      <c r="M1526">
        <v>10.205</v>
      </c>
      <c r="N1526" s="35">
        <f t="shared" si="25"/>
        <v>70.553650171484563</v>
      </c>
    </row>
    <row r="1527" spans="1:14" x14ac:dyDescent="0.35">
      <c r="A1527" t="s">
        <v>139</v>
      </c>
      <c r="B1527">
        <v>2022</v>
      </c>
      <c r="C1527" s="10">
        <v>44752</v>
      </c>
      <c r="D1527" t="s">
        <v>66</v>
      </c>
      <c r="E1527" t="s">
        <v>538</v>
      </c>
      <c r="F1527">
        <v>1</v>
      </c>
      <c r="G1527">
        <v>5</v>
      </c>
      <c r="H1527" t="s">
        <v>110</v>
      </c>
      <c r="I1527" t="s">
        <v>58</v>
      </c>
      <c r="J1527">
        <v>24.2520547945205</v>
      </c>
      <c r="K1527">
        <v>16</v>
      </c>
      <c r="L1527">
        <v>2</v>
      </c>
      <c r="M1527">
        <v>10.244999999999999</v>
      </c>
      <c r="N1527" s="35">
        <f t="shared" si="25"/>
        <v>70.278184480234259</v>
      </c>
    </row>
    <row r="1528" spans="1:14" x14ac:dyDescent="0.35">
      <c r="A1528" t="s">
        <v>139</v>
      </c>
      <c r="B1528">
        <v>2022</v>
      </c>
      <c r="C1528" s="10">
        <v>44752</v>
      </c>
      <c r="D1528" t="s">
        <v>66</v>
      </c>
      <c r="E1528" t="s">
        <v>538</v>
      </c>
      <c r="F1528">
        <v>1</v>
      </c>
      <c r="G1528">
        <v>6</v>
      </c>
      <c r="H1528" t="s">
        <v>50</v>
      </c>
      <c r="I1528" t="s">
        <v>44</v>
      </c>
      <c r="J1528">
        <v>27.9917808219178</v>
      </c>
      <c r="K1528">
        <v>8</v>
      </c>
      <c r="L1528">
        <v>1</v>
      </c>
      <c r="M1528">
        <v>10.077999999999999</v>
      </c>
      <c r="N1528" s="35">
        <f t="shared" si="25"/>
        <v>71.442746576701737</v>
      </c>
    </row>
    <row r="1529" spans="1:14" x14ac:dyDescent="0.35">
      <c r="A1529" t="s">
        <v>139</v>
      </c>
      <c r="B1529">
        <v>2022</v>
      </c>
      <c r="C1529" s="10">
        <v>44752</v>
      </c>
      <c r="D1529" t="s">
        <v>66</v>
      </c>
      <c r="E1529" t="s">
        <v>538</v>
      </c>
      <c r="F1529">
        <v>1</v>
      </c>
      <c r="G1529">
        <v>6</v>
      </c>
      <c r="H1529" t="s">
        <v>1296</v>
      </c>
      <c r="I1529" t="s">
        <v>109</v>
      </c>
      <c r="K1529">
        <v>9</v>
      </c>
      <c r="L1529">
        <v>2</v>
      </c>
      <c r="M1529">
        <v>10.149999999999901</v>
      </c>
      <c r="N1529" s="35">
        <f t="shared" si="25"/>
        <v>70.935960591133693</v>
      </c>
    </row>
    <row r="1530" spans="1:14" x14ac:dyDescent="0.35">
      <c r="A1530" t="s">
        <v>139</v>
      </c>
      <c r="B1530">
        <v>2022</v>
      </c>
      <c r="C1530" s="10">
        <v>44752</v>
      </c>
      <c r="D1530" t="s">
        <v>66</v>
      </c>
      <c r="E1530" t="s">
        <v>538</v>
      </c>
      <c r="F1530">
        <v>1</v>
      </c>
      <c r="G1530">
        <v>7</v>
      </c>
      <c r="H1530" t="s">
        <v>105</v>
      </c>
      <c r="I1530" t="s">
        <v>39</v>
      </c>
      <c r="J1530">
        <v>23.526027397260201</v>
      </c>
      <c r="K1530">
        <v>6</v>
      </c>
      <c r="L1530">
        <v>1</v>
      </c>
      <c r="M1530">
        <v>10.09</v>
      </c>
      <c r="N1530" s="35">
        <f t="shared" si="25"/>
        <v>71.357779980178393</v>
      </c>
    </row>
    <row r="1531" spans="1:14" x14ac:dyDescent="0.35">
      <c r="A1531" t="s">
        <v>139</v>
      </c>
      <c r="B1531">
        <v>2022</v>
      </c>
      <c r="C1531" s="10">
        <v>44752</v>
      </c>
      <c r="D1531" t="s">
        <v>66</v>
      </c>
      <c r="E1531" t="s">
        <v>538</v>
      </c>
      <c r="F1531">
        <v>1</v>
      </c>
      <c r="G1531">
        <v>7</v>
      </c>
      <c r="H1531" t="s">
        <v>129</v>
      </c>
      <c r="I1531" t="s">
        <v>35</v>
      </c>
      <c r="K1531">
        <v>11</v>
      </c>
      <c r="L1531">
        <v>2</v>
      </c>
      <c r="M1531">
        <v>10.134</v>
      </c>
      <c r="N1531" s="35">
        <f t="shared" si="25"/>
        <v>71.047957371225579</v>
      </c>
    </row>
    <row r="1532" spans="1:14" x14ac:dyDescent="0.35">
      <c r="A1532" t="s">
        <v>139</v>
      </c>
      <c r="B1532">
        <v>2022</v>
      </c>
      <c r="C1532" s="10">
        <v>44752</v>
      </c>
      <c r="D1532" t="s">
        <v>66</v>
      </c>
      <c r="E1532" t="s">
        <v>538</v>
      </c>
      <c r="F1532">
        <v>1</v>
      </c>
      <c r="G1532">
        <v>8</v>
      </c>
      <c r="H1532" t="s">
        <v>26</v>
      </c>
      <c r="I1532" t="s">
        <v>27</v>
      </c>
      <c r="J1532">
        <v>24.797260273972601</v>
      </c>
      <c r="K1532">
        <v>7</v>
      </c>
      <c r="L1532">
        <v>1</v>
      </c>
      <c r="M1532">
        <v>10.282999999999999</v>
      </c>
      <c r="N1532" s="35">
        <f t="shared" si="25"/>
        <v>70.018477098123114</v>
      </c>
    </row>
    <row r="1533" spans="1:14" x14ac:dyDescent="0.35">
      <c r="A1533" t="s">
        <v>139</v>
      </c>
      <c r="B1533">
        <v>2022</v>
      </c>
      <c r="C1533" s="10">
        <v>44752</v>
      </c>
      <c r="D1533" t="s">
        <v>66</v>
      </c>
      <c r="E1533" t="s">
        <v>538</v>
      </c>
      <c r="F1533">
        <v>1</v>
      </c>
      <c r="G1533">
        <v>8</v>
      </c>
      <c r="H1533" t="s">
        <v>38</v>
      </c>
      <c r="I1533" t="s">
        <v>39</v>
      </c>
      <c r="J1533">
        <v>21.4630136986301</v>
      </c>
      <c r="K1533">
        <v>10</v>
      </c>
      <c r="L1533">
        <v>2</v>
      </c>
      <c r="M1533">
        <v>10.298999999999999</v>
      </c>
      <c r="N1533" s="35">
        <f t="shared" si="25"/>
        <v>69.90969997087096</v>
      </c>
    </row>
    <row r="1534" spans="1:14" x14ac:dyDescent="0.35">
      <c r="A1534" t="s">
        <v>139</v>
      </c>
      <c r="B1534">
        <v>2022</v>
      </c>
      <c r="C1534" s="10">
        <v>44752</v>
      </c>
      <c r="D1534" t="s">
        <v>66</v>
      </c>
      <c r="E1534" t="s">
        <v>539</v>
      </c>
      <c r="F1534">
        <v>1</v>
      </c>
      <c r="G1534">
        <v>1</v>
      </c>
      <c r="H1534" t="s">
        <v>92</v>
      </c>
      <c r="I1534" t="s">
        <v>23</v>
      </c>
      <c r="J1534">
        <v>25.339726027397202</v>
      </c>
      <c r="K1534">
        <v>2</v>
      </c>
      <c r="L1534">
        <v>1</v>
      </c>
      <c r="M1534">
        <v>10.259</v>
      </c>
      <c r="N1534" s="35">
        <f t="shared" si="25"/>
        <v>70.182278974558926</v>
      </c>
    </row>
    <row r="1535" spans="1:14" x14ac:dyDescent="0.35">
      <c r="A1535" t="s">
        <v>139</v>
      </c>
      <c r="B1535">
        <v>2022</v>
      </c>
      <c r="C1535" s="10">
        <v>44752</v>
      </c>
      <c r="D1535" t="s">
        <v>66</v>
      </c>
      <c r="E1535" t="s">
        <v>539</v>
      </c>
      <c r="F1535">
        <v>1</v>
      </c>
      <c r="G1535">
        <v>1</v>
      </c>
      <c r="H1535" t="s">
        <v>26</v>
      </c>
      <c r="I1535" t="s">
        <v>27</v>
      </c>
      <c r="J1535">
        <v>24.797260273972601</v>
      </c>
      <c r="K1535">
        <v>7</v>
      </c>
      <c r="L1535">
        <v>2</v>
      </c>
      <c r="M1535">
        <v>10.448</v>
      </c>
      <c r="N1535" s="35">
        <f t="shared" si="25"/>
        <v>68.912710566615615</v>
      </c>
    </row>
    <row r="1536" spans="1:14" x14ac:dyDescent="0.35">
      <c r="A1536" t="s">
        <v>139</v>
      </c>
      <c r="B1536">
        <v>2022</v>
      </c>
      <c r="C1536" s="10">
        <v>44752</v>
      </c>
      <c r="D1536" t="s">
        <v>66</v>
      </c>
      <c r="E1536" t="s">
        <v>539</v>
      </c>
      <c r="F1536">
        <v>1</v>
      </c>
      <c r="G1536">
        <v>2</v>
      </c>
      <c r="H1536" t="s">
        <v>128</v>
      </c>
      <c r="I1536" t="s">
        <v>104</v>
      </c>
      <c r="J1536">
        <v>23.810958904109501</v>
      </c>
      <c r="K1536">
        <v>1</v>
      </c>
      <c r="L1536">
        <v>1</v>
      </c>
      <c r="M1536">
        <v>10.069000000000001</v>
      </c>
      <c r="N1536" s="35">
        <f t="shared" si="25"/>
        <v>71.506604429436877</v>
      </c>
    </row>
    <row r="1537" spans="1:14" x14ac:dyDescent="0.35">
      <c r="A1537" t="s">
        <v>139</v>
      </c>
      <c r="B1537">
        <v>2022</v>
      </c>
      <c r="C1537" s="10">
        <v>44752</v>
      </c>
      <c r="D1537" t="s">
        <v>66</v>
      </c>
      <c r="E1537" t="s">
        <v>539</v>
      </c>
      <c r="F1537">
        <v>1</v>
      </c>
      <c r="G1537">
        <v>2</v>
      </c>
      <c r="H1537" t="s">
        <v>105</v>
      </c>
      <c r="I1537" t="s">
        <v>39</v>
      </c>
      <c r="J1537">
        <v>23.526027397260201</v>
      </c>
      <c r="K1537">
        <v>6</v>
      </c>
      <c r="L1537">
        <v>2</v>
      </c>
      <c r="M1537">
        <v>10.718999999999999</v>
      </c>
      <c r="N1537" s="35">
        <f t="shared" si="25"/>
        <v>67.170445004198157</v>
      </c>
    </row>
    <row r="1538" spans="1:14" x14ac:dyDescent="0.35">
      <c r="A1538" t="s">
        <v>139</v>
      </c>
      <c r="B1538">
        <v>2022</v>
      </c>
      <c r="C1538" s="10">
        <v>44752</v>
      </c>
      <c r="D1538" t="s">
        <v>66</v>
      </c>
      <c r="E1538" t="s">
        <v>539</v>
      </c>
      <c r="F1538">
        <v>1</v>
      </c>
      <c r="G1538">
        <v>3</v>
      </c>
      <c r="H1538" t="s">
        <v>22</v>
      </c>
      <c r="I1538" t="s">
        <v>23</v>
      </c>
      <c r="J1538">
        <v>29.336986301369802</v>
      </c>
      <c r="K1538">
        <v>3</v>
      </c>
      <c r="L1538">
        <v>1</v>
      </c>
      <c r="M1538">
        <v>9.8829999999999991</v>
      </c>
      <c r="N1538" s="35">
        <f t="shared" si="25"/>
        <v>72.852372761307308</v>
      </c>
    </row>
    <row r="1539" spans="1:14" x14ac:dyDescent="0.35">
      <c r="A1539" t="s">
        <v>139</v>
      </c>
      <c r="B1539">
        <v>2022</v>
      </c>
      <c r="C1539" s="10">
        <v>44752</v>
      </c>
      <c r="D1539" t="s">
        <v>66</v>
      </c>
      <c r="E1539" t="s">
        <v>539</v>
      </c>
      <c r="F1539">
        <v>1</v>
      </c>
      <c r="G1539">
        <v>3</v>
      </c>
      <c r="H1539" t="s">
        <v>50</v>
      </c>
      <c r="I1539" t="s">
        <v>44</v>
      </c>
      <c r="J1539">
        <v>27.9917808219178</v>
      </c>
      <c r="K1539">
        <v>8</v>
      </c>
      <c r="L1539">
        <v>2</v>
      </c>
      <c r="M1539">
        <v>10.026</v>
      </c>
      <c r="N1539" s="35">
        <f t="shared" si="25"/>
        <v>71.813285457809698</v>
      </c>
    </row>
    <row r="1540" spans="1:14" x14ac:dyDescent="0.35">
      <c r="A1540" t="s">
        <v>139</v>
      </c>
      <c r="B1540">
        <v>2022</v>
      </c>
      <c r="C1540" s="10">
        <v>44752</v>
      </c>
      <c r="D1540" t="s">
        <v>66</v>
      </c>
      <c r="E1540" t="s">
        <v>539</v>
      </c>
      <c r="F1540">
        <v>1</v>
      </c>
      <c r="G1540">
        <v>4</v>
      </c>
      <c r="H1540" t="s">
        <v>43</v>
      </c>
      <c r="I1540" t="s">
        <v>44</v>
      </c>
      <c r="J1540">
        <v>21.791780821917801</v>
      </c>
      <c r="K1540">
        <v>4</v>
      </c>
      <c r="L1540">
        <v>1</v>
      </c>
      <c r="M1540">
        <v>10.086</v>
      </c>
      <c r="N1540" s="35">
        <f t="shared" si="25"/>
        <v>71.386079714455676</v>
      </c>
    </row>
    <row r="1541" spans="1:14" x14ac:dyDescent="0.35">
      <c r="A1541" t="s">
        <v>139</v>
      </c>
      <c r="B1541">
        <v>2022</v>
      </c>
      <c r="C1541" s="10">
        <v>44752</v>
      </c>
      <c r="D1541" t="s">
        <v>66</v>
      </c>
      <c r="E1541" t="s">
        <v>539</v>
      </c>
      <c r="F1541">
        <v>1</v>
      </c>
      <c r="G1541">
        <v>4</v>
      </c>
      <c r="H1541" t="s">
        <v>1295</v>
      </c>
      <c r="I1541" t="s">
        <v>29</v>
      </c>
      <c r="K1541">
        <v>5</v>
      </c>
      <c r="L1541">
        <v>2</v>
      </c>
      <c r="M1541">
        <v>10.164</v>
      </c>
      <c r="N1541" s="35">
        <f t="shared" si="25"/>
        <v>70.838252656434477</v>
      </c>
    </row>
    <row r="1542" spans="1:14" x14ac:dyDescent="0.35">
      <c r="A1542" t="s">
        <v>139</v>
      </c>
      <c r="B1542">
        <v>2022</v>
      </c>
      <c r="C1542" s="10">
        <v>44752</v>
      </c>
      <c r="D1542" t="s">
        <v>66</v>
      </c>
      <c r="E1542" t="s">
        <v>539</v>
      </c>
      <c r="F1542">
        <v>2</v>
      </c>
      <c r="G1542">
        <v>1</v>
      </c>
      <c r="H1542" t="s">
        <v>92</v>
      </c>
      <c r="I1542" t="s">
        <v>23</v>
      </c>
      <c r="J1542">
        <v>25.339726027397202</v>
      </c>
      <c r="K1542">
        <v>2</v>
      </c>
      <c r="L1542">
        <v>1</v>
      </c>
      <c r="M1542">
        <v>10.206</v>
      </c>
      <c r="N1542" s="35">
        <f t="shared" si="25"/>
        <v>70.546737213403887</v>
      </c>
    </row>
    <row r="1543" spans="1:14" x14ac:dyDescent="0.35">
      <c r="A1543" t="s">
        <v>139</v>
      </c>
      <c r="B1543">
        <v>2022</v>
      </c>
      <c r="C1543" s="10">
        <v>44752</v>
      </c>
      <c r="D1543" t="s">
        <v>66</v>
      </c>
      <c r="E1543" t="s">
        <v>539</v>
      </c>
      <c r="F1543">
        <v>2</v>
      </c>
      <c r="G1543">
        <v>1</v>
      </c>
      <c r="H1543" t="s">
        <v>26</v>
      </c>
      <c r="I1543" t="s">
        <v>27</v>
      </c>
      <c r="J1543">
        <v>24.797260273972601</v>
      </c>
      <c r="K1543">
        <v>7</v>
      </c>
      <c r="L1543">
        <v>2</v>
      </c>
      <c r="M1543">
        <v>10.305999999999999</v>
      </c>
      <c r="N1543" s="35">
        <f t="shared" si="25"/>
        <v>69.862216184746757</v>
      </c>
    </row>
    <row r="1544" spans="1:14" x14ac:dyDescent="0.35">
      <c r="A1544" t="s">
        <v>139</v>
      </c>
      <c r="B1544">
        <v>2022</v>
      </c>
      <c r="C1544" s="10">
        <v>44752</v>
      </c>
      <c r="D1544" t="s">
        <v>66</v>
      </c>
      <c r="E1544" t="s">
        <v>539</v>
      </c>
      <c r="F1544">
        <v>2</v>
      </c>
      <c r="G1544">
        <v>2</v>
      </c>
      <c r="H1544" t="s">
        <v>128</v>
      </c>
      <c r="I1544" t="s">
        <v>104</v>
      </c>
      <c r="J1544">
        <v>23.810958904109501</v>
      </c>
      <c r="K1544">
        <v>1</v>
      </c>
      <c r="L1544">
        <v>1</v>
      </c>
      <c r="M1544">
        <v>10.337999999999999</v>
      </c>
      <c r="N1544" s="35">
        <f t="shared" si="25"/>
        <v>69.645966337782937</v>
      </c>
    </row>
    <row r="1545" spans="1:14" x14ac:dyDescent="0.35">
      <c r="A1545" t="s">
        <v>139</v>
      </c>
      <c r="B1545">
        <v>2022</v>
      </c>
      <c r="C1545" s="10">
        <v>44752</v>
      </c>
      <c r="D1545" t="s">
        <v>66</v>
      </c>
      <c r="E1545" t="s">
        <v>539</v>
      </c>
      <c r="F1545">
        <v>2</v>
      </c>
      <c r="G1545">
        <v>2</v>
      </c>
      <c r="H1545" t="s">
        <v>105</v>
      </c>
      <c r="I1545" t="s">
        <v>39</v>
      </c>
      <c r="J1545">
        <v>23.526027397260201</v>
      </c>
      <c r="K1545">
        <v>6</v>
      </c>
      <c r="L1545">
        <v>2</v>
      </c>
      <c r="M1545">
        <v>11.052</v>
      </c>
      <c r="N1545" s="35">
        <f t="shared" si="25"/>
        <v>65.146579804560261</v>
      </c>
    </row>
    <row r="1546" spans="1:14" x14ac:dyDescent="0.35">
      <c r="A1546" t="s">
        <v>139</v>
      </c>
      <c r="B1546">
        <v>2022</v>
      </c>
      <c r="C1546" s="10">
        <v>44752</v>
      </c>
      <c r="D1546" t="s">
        <v>66</v>
      </c>
      <c r="E1546" t="s">
        <v>539</v>
      </c>
      <c r="F1546">
        <v>2</v>
      </c>
      <c r="G1546">
        <v>3</v>
      </c>
      <c r="H1546" t="s">
        <v>22</v>
      </c>
      <c r="I1546" t="s">
        <v>23</v>
      </c>
      <c r="J1546">
        <v>29.336986301369802</v>
      </c>
      <c r="K1546">
        <v>3</v>
      </c>
      <c r="L1546">
        <v>1</v>
      </c>
      <c r="M1546">
        <v>10.009</v>
      </c>
      <c r="N1546" s="35">
        <f t="shared" si="25"/>
        <v>71.935258267559192</v>
      </c>
    </row>
    <row r="1547" spans="1:14" x14ac:dyDescent="0.35">
      <c r="A1547" t="s">
        <v>139</v>
      </c>
      <c r="B1547">
        <v>2022</v>
      </c>
      <c r="C1547" s="10">
        <v>44752</v>
      </c>
      <c r="D1547" t="s">
        <v>66</v>
      </c>
      <c r="E1547" t="s">
        <v>539</v>
      </c>
      <c r="F1547">
        <v>2</v>
      </c>
      <c r="G1547">
        <v>3</v>
      </c>
      <c r="H1547" t="s">
        <v>50</v>
      </c>
      <c r="I1547" t="s">
        <v>44</v>
      </c>
      <c r="J1547">
        <v>27.9917808219178</v>
      </c>
      <c r="K1547">
        <v>8</v>
      </c>
      <c r="L1547">
        <v>2</v>
      </c>
      <c r="M1547">
        <v>10.297000000000001</v>
      </c>
      <c r="N1547" s="35">
        <f t="shared" si="25"/>
        <v>69.923278624842183</v>
      </c>
    </row>
    <row r="1548" spans="1:14" x14ac:dyDescent="0.35">
      <c r="A1548" t="s">
        <v>139</v>
      </c>
      <c r="B1548">
        <v>2022</v>
      </c>
      <c r="C1548" s="10">
        <v>44752</v>
      </c>
      <c r="D1548" t="s">
        <v>66</v>
      </c>
      <c r="E1548" t="s">
        <v>539</v>
      </c>
      <c r="F1548">
        <v>2</v>
      </c>
      <c r="G1548">
        <v>4</v>
      </c>
      <c r="H1548" t="s">
        <v>43</v>
      </c>
      <c r="I1548" t="s">
        <v>44</v>
      </c>
      <c r="J1548">
        <v>21.791780821917801</v>
      </c>
      <c r="K1548">
        <v>4</v>
      </c>
      <c r="L1548">
        <v>1</v>
      </c>
      <c r="M1548">
        <v>10.215</v>
      </c>
      <c r="N1548" s="35">
        <f t="shared" si="25"/>
        <v>70.484581497797365</v>
      </c>
    </row>
    <row r="1549" spans="1:14" x14ac:dyDescent="0.35">
      <c r="A1549" t="s">
        <v>139</v>
      </c>
      <c r="B1549">
        <v>2022</v>
      </c>
      <c r="C1549" s="10">
        <v>44752</v>
      </c>
      <c r="D1549" t="s">
        <v>66</v>
      </c>
      <c r="E1549" t="s">
        <v>539</v>
      </c>
      <c r="F1549">
        <v>2</v>
      </c>
      <c r="G1549">
        <v>4</v>
      </c>
      <c r="H1549" t="s">
        <v>1295</v>
      </c>
      <c r="I1549" t="s">
        <v>29</v>
      </c>
      <c r="K1549">
        <v>5</v>
      </c>
      <c r="L1549">
        <v>2</v>
      </c>
      <c r="M1549">
        <v>10.247999999999999</v>
      </c>
      <c r="N1549" s="35">
        <f t="shared" si="25"/>
        <v>70.257611241217802</v>
      </c>
    </row>
    <row r="1550" spans="1:14" x14ac:dyDescent="0.35">
      <c r="A1550" t="s">
        <v>139</v>
      </c>
      <c r="B1550">
        <v>2022</v>
      </c>
      <c r="C1550" s="10">
        <v>44752</v>
      </c>
      <c r="D1550" t="s">
        <v>66</v>
      </c>
      <c r="E1550" t="s">
        <v>540</v>
      </c>
      <c r="F1550">
        <v>1</v>
      </c>
      <c r="G1550">
        <v>1</v>
      </c>
      <c r="H1550" t="s">
        <v>92</v>
      </c>
      <c r="I1550" t="s">
        <v>23</v>
      </c>
      <c r="J1550">
        <v>25.339726027397202</v>
      </c>
      <c r="K1550">
        <v>2</v>
      </c>
      <c r="L1550">
        <v>1</v>
      </c>
      <c r="M1550">
        <v>9.9350000000000005</v>
      </c>
      <c r="N1550" s="35">
        <f t="shared" si="25"/>
        <v>72.471061902365378</v>
      </c>
    </row>
    <row r="1551" spans="1:14" x14ac:dyDescent="0.35">
      <c r="A1551" t="s">
        <v>139</v>
      </c>
      <c r="B1551">
        <v>2022</v>
      </c>
      <c r="C1551" s="10">
        <v>44752</v>
      </c>
      <c r="D1551" t="s">
        <v>66</v>
      </c>
      <c r="E1551" t="s">
        <v>540</v>
      </c>
      <c r="F1551">
        <v>1</v>
      </c>
      <c r="G1551">
        <v>1</v>
      </c>
      <c r="H1551" t="s">
        <v>43</v>
      </c>
      <c r="I1551" t="s">
        <v>44</v>
      </c>
      <c r="J1551">
        <v>21.791780821917801</v>
      </c>
      <c r="K1551">
        <v>4</v>
      </c>
      <c r="L1551">
        <v>2</v>
      </c>
      <c r="M1551">
        <v>10.026</v>
      </c>
      <c r="N1551" s="35">
        <f t="shared" si="25"/>
        <v>71.813285457809698</v>
      </c>
    </row>
    <row r="1552" spans="1:14" x14ac:dyDescent="0.35">
      <c r="A1552" t="s">
        <v>139</v>
      </c>
      <c r="B1552">
        <v>2022</v>
      </c>
      <c r="C1552" s="10">
        <v>44752</v>
      </c>
      <c r="D1552" t="s">
        <v>66</v>
      </c>
      <c r="E1552" t="s">
        <v>540</v>
      </c>
      <c r="F1552">
        <v>1</v>
      </c>
      <c r="G1552">
        <v>2</v>
      </c>
      <c r="H1552" t="s">
        <v>128</v>
      </c>
      <c r="I1552" t="s">
        <v>104</v>
      </c>
      <c r="J1552">
        <v>23.810958904109501</v>
      </c>
      <c r="K1552">
        <v>1</v>
      </c>
      <c r="L1552">
        <v>1</v>
      </c>
      <c r="M1552">
        <v>10.125</v>
      </c>
      <c r="N1552" s="35">
        <f t="shared" si="25"/>
        <v>71.111111111111114</v>
      </c>
    </row>
    <row r="1553" spans="1:14" x14ac:dyDescent="0.35">
      <c r="A1553" t="s">
        <v>139</v>
      </c>
      <c r="B1553">
        <v>2022</v>
      </c>
      <c r="C1553" s="10">
        <v>44752</v>
      </c>
      <c r="D1553" t="s">
        <v>66</v>
      </c>
      <c r="E1553" t="s">
        <v>540</v>
      </c>
      <c r="F1553">
        <v>1</v>
      </c>
      <c r="G1553">
        <v>2</v>
      </c>
      <c r="H1553" t="s">
        <v>22</v>
      </c>
      <c r="I1553" t="s">
        <v>23</v>
      </c>
      <c r="J1553">
        <v>29.336986301369802</v>
      </c>
      <c r="K1553">
        <v>3</v>
      </c>
      <c r="L1553">
        <v>2</v>
      </c>
      <c r="M1553">
        <v>10.567</v>
      </c>
      <c r="N1553" s="35">
        <f t="shared" si="25"/>
        <v>68.136651840635935</v>
      </c>
    </row>
    <row r="1554" spans="1:14" x14ac:dyDescent="0.35">
      <c r="A1554" t="s">
        <v>139</v>
      </c>
      <c r="B1554">
        <v>2022</v>
      </c>
      <c r="C1554" s="10">
        <v>44752</v>
      </c>
      <c r="D1554" t="s">
        <v>66</v>
      </c>
      <c r="E1554" t="s">
        <v>540</v>
      </c>
      <c r="F1554">
        <v>2</v>
      </c>
      <c r="G1554">
        <v>1</v>
      </c>
      <c r="H1554" t="s">
        <v>92</v>
      </c>
      <c r="I1554" t="s">
        <v>23</v>
      </c>
      <c r="J1554">
        <v>25.339726027397202</v>
      </c>
      <c r="K1554">
        <v>2</v>
      </c>
      <c r="L1554">
        <v>1</v>
      </c>
      <c r="M1554">
        <v>10.15</v>
      </c>
      <c r="N1554" s="35">
        <f t="shared" si="25"/>
        <v>70.935960591132996</v>
      </c>
    </row>
    <row r="1555" spans="1:14" x14ac:dyDescent="0.35">
      <c r="A1555" t="s">
        <v>139</v>
      </c>
      <c r="B1555">
        <v>2022</v>
      </c>
      <c r="C1555" s="10">
        <v>44752</v>
      </c>
      <c r="D1555" t="s">
        <v>66</v>
      </c>
      <c r="E1555" t="s">
        <v>540</v>
      </c>
      <c r="F1555">
        <v>2</v>
      </c>
      <c r="G1555">
        <v>1</v>
      </c>
      <c r="H1555" t="s">
        <v>43</v>
      </c>
      <c r="I1555" t="s">
        <v>44</v>
      </c>
      <c r="J1555">
        <v>21.791780821917801</v>
      </c>
      <c r="K1555">
        <v>4</v>
      </c>
      <c r="L1555">
        <v>2</v>
      </c>
      <c r="M1555">
        <v>10.353</v>
      </c>
      <c r="N1555" s="35">
        <f t="shared" si="25"/>
        <v>69.545059403071576</v>
      </c>
    </row>
    <row r="1556" spans="1:14" x14ac:dyDescent="0.35">
      <c r="A1556" t="s">
        <v>139</v>
      </c>
      <c r="B1556">
        <v>2022</v>
      </c>
      <c r="C1556" s="10">
        <v>44752</v>
      </c>
      <c r="D1556" t="s">
        <v>66</v>
      </c>
      <c r="E1556" t="s">
        <v>540</v>
      </c>
      <c r="F1556">
        <v>2</v>
      </c>
      <c r="G1556">
        <v>2</v>
      </c>
      <c r="H1556" t="s">
        <v>128</v>
      </c>
      <c r="I1556" t="s">
        <v>104</v>
      </c>
      <c r="J1556">
        <v>23.810958904109501</v>
      </c>
      <c r="K1556">
        <v>1</v>
      </c>
      <c r="L1556">
        <v>1</v>
      </c>
      <c r="M1556">
        <v>9.8249999999999993</v>
      </c>
      <c r="N1556" s="35">
        <f t="shared" si="25"/>
        <v>73.282442748091611</v>
      </c>
    </row>
    <row r="1557" spans="1:14" x14ac:dyDescent="0.35">
      <c r="A1557" t="s">
        <v>139</v>
      </c>
      <c r="B1557">
        <v>2022</v>
      </c>
      <c r="C1557" s="10">
        <v>44752</v>
      </c>
      <c r="D1557" t="s">
        <v>66</v>
      </c>
      <c r="E1557" t="s">
        <v>540</v>
      </c>
      <c r="F1557">
        <v>2</v>
      </c>
      <c r="G1557">
        <v>2</v>
      </c>
      <c r="H1557" t="s">
        <v>22</v>
      </c>
      <c r="I1557" t="s">
        <v>23</v>
      </c>
      <c r="J1557">
        <v>29.336986301369802</v>
      </c>
      <c r="K1557">
        <v>3</v>
      </c>
      <c r="L1557">
        <v>2</v>
      </c>
      <c r="M1557">
        <v>10.087</v>
      </c>
      <c r="N1557" s="35">
        <f t="shared" si="25"/>
        <v>71.379002676712602</v>
      </c>
    </row>
    <row r="1558" spans="1:14" x14ac:dyDescent="0.35">
      <c r="A1558" t="s">
        <v>139</v>
      </c>
      <c r="B1558">
        <v>2022</v>
      </c>
      <c r="C1558" s="10">
        <v>44752</v>
      </c>
      <c r="D1558" t="s">
        <v>66</v>
      </c>
      <c r="E1558" t="s">
        <v>64</v>
      </c>
      <c r="F1558">
        <v>1</v>
      </c>
      <c r="G1558" t="s">
        <v>541</v>
      </c>
      <c r="H1558" t="s">
        <v>128</v>
      </c>
      <c r="I1558" t="s">
        <v>104</v>
      </c>
      <c r="J1558">
        <v>23.810958904109501</v>
      </c>
      <c r="K1558">
        <v>1</v>
      </c>
      <c r="L1558">
        <v>1</v>
      </c>
      <c r="M1558">
        <v>9.8019999999999996</v>
      </c>
      <c r="N1558" s="35">
        <f t="shared" si="25"/>
        <v>73.454397061824125</v>
      </c>
    </row>
    <row r="1559" spans="1:14" x14ac:dyDescent="0.35">
      <c r="A1559" t="s">
        <v>139</v>
      </c>
      <c r="B1559">
        <v>2022</v>
      </c>
      <c r="C1559" s="10">
        <v>44752</v>
      </c>
      <c r="D1559" t="s">
        <v>66</v>
      </c>
      <c r="E1559" t="s">
        <v>64</v>
      </c>
      <c r="F1559">
        <v>1</v>
      </c>
      <c r="G1559" t="s">
        <v>541</v>
      </c>
      <c r="H1559" t="s">
        <v>92</v>
      </c>
      <c r="I1559" t="s">
        <v>23</v>
      </c>
      <c r="J1559">
        <v>25.339726027397202</v>
      </c>
      <c r="K1559">
        <v>2</v>
      </c>
      <c r="L1559">
        <v>2</v>
      </c>
      <c r="M1559">
        <v>9.9149999999999991</v>
      </c>
      <c r="N1559" s="35">
        <f t="shared" si="25"/>
        <v>72.617246596066579</v>
      </c>
    </row>
    <row r="1560" spans="1:14" x14ac:dyDescent="0.35">
      <c r="A1560" t="s">
        <v>139</v>
      </c>
      <c r="B1560">
        <v>2022</v>
      </c>
      <c r="C1560" s="10">
        <v>44752</v>
      </c>
      <c r="D1560" t="s">
        <v>66</v>
      </c>
      <c r="E1560" t="s">
        <v>64</v>
      </c>
      <c r="F1560">
        <v>1</v>
      </c>
      <c r="G1560" t="s">
        <v>542</v>
      </c>
      <c r="H1560" t="s">
        <v>22</v>
      </c>
      <c r="I1560" t="s">
        <v>23</v>
      </c>
      <c r="J1560">
        <v>29.336986301369802</v>
      </c>
      <c r="K1560">
        <v>3</v>
      </c>
      <c r="L1560">
        <v>1</v>
      </c>
      <c r="M1560">
        <v>10.244999999999999</v>
      </c>
      <c r="N1560" s="35">
        <f t="shared" si="25"/>
        <v>70.278184480234259</v>
      </c>
    </row>
    <row r="1561" spans="1:14" x14ac:dyDescent="0.35">
      <c r="A1561" t="s">
        <v>139</v>
      </c>
      <c r="B1561">
        <v>2022</v>
      </c>
      <c r="C1561" s="10">
        <v>44752</v>
      </c>
      <c r="D1561" t="s">
        <v>66</v>
      </c>
      <c r="E1561" t="s">
        <v>64</v>
      </c>
      <c r="F1561">
        <v>1</v>
      </c>
      <c r="G1561" t="s">
        <v>542</v>
      </c>
      <c r="H1561" t="s">
        <v>43</v>
      </c>
      <c r="I1561" t="s">
        <v>44</v>
      </c>
      <c r="J1561">
        <v>21.791780821917801</v>
      </c>
      <c r="K1561">
        <v>4</v>
      </c>
      <c r="L1561">
        <v>2</v>
      </c>
      <c r="M1561">
        <v>10.37</v>
      </c>
      <c r="N1561" s="35">
        <f t="shared" si="25"/>
        <v>69.431051108968177</v>
      </c>
    </row>
    <row r="1562" spans="1:14" x14ac:dyDescent="0.35">
      <c r="A1562" t="s">
        <v>139</v>
      </c>
      <c r="B1562">
        <v>2022</v>
      </c>
      <c r="C1562" s="10">
        <v>44752</v>
      </c>
      <c r="D1562" t="s">
        <v>66</v>
      </c>
      <c r="E1562" t="s">
        <v>64</v>
      </c>
      <c r="F1562">
        <v>2</v>
      </c>
      <c r="G1562" t="s">
        <v>541</v>
      </c>
      <c r="H1562" t="s">
        <v>128</v>
      </c>
      <c r="I1562" t="s">
        <v>104</v>
      </c>
      <c r="J1562">
        <v>23.810958904109501</v>
      </c>
      <c r="K1562">
        <v>1</v>
      </c>
      <c r="L1562">
        <v>1</v>
      </c>
      <c r="M1562">
        <v>9.8140000000000001</v>
      </c>
      <c r="N1562" s="35">
        <f t="shared" si="25"/>
        <v>73.364581210515595</v>
      </c>
    </row>
    <row r="1563" spans="1:14" x14ac:dyDescent="0.35">
      <c r="A1563" t="s">
        <v>139</v>
      </c>
      <c r="B1563">
        <v>2022</v>
      </c>
      <c r="C1563" s="10">
        <v>44752</v>
      </c>
      <c r="D1563" t="s">
        <v>66</v>
      </c>
      <c r="E1563" t="s">
        <v>64</v>
      </c>
      <c r="F1563">
        <v>2</v>
      </c>
      <c r="G1563" t="s">
        <v>541</v>
      </c>
      <c r="H1563" t="s">
        <v>92</v>
      </c>
      <c r="I1563" t="s">
        <v>23</v>
      </c>
      <c r="J1563">
        <v>25.339726027397202</v>
      </c>
      <c r="K1563">
        <v>2</v>
      </c>
      <c r="L1563">
        <v>2</v>
      </c>
      <c r="M1563">
        <v>9.8260000000000005</v>
      </c>
      <c r="N1563" s="35">
        <f t="shared" si="25"/>
        <v>73.274984734378179</v>
      </c>
    </row>
    <row r="1564" spans="1:14" x14ac:dyDescent="0.35">
      <c r="A1564" t="s">
        <v>139</v>
      </c>
      <c r="B1564">
        <v>2022</v>
      </c>
      <c r="C1564" s="10">
        <v>44752</v>
      </c>
      <c r="D1564" t="s">
        <v>66</v>
      </c>
      <c r="E1564" t="s">
        <v>64</v>
      </c>
      <c r="F1564">
        <v>2</v>
      </c>
      <c r="G1564" t="s">
        <v>542</v>
      </c>
      <c r="H1564" t="s">
        <v>22</v>
      </c>
      <c r="I1564" t="s">
        <v>23</v>
      </c>
      <c r="J1564">
        <v>29.336986301369802</v>
      </c>
      <c r="K1564">
        <v>3</v>
      </c>
      <c r="L1564">
        <v>1</v>
      </c>
      <c r="M1564">
        <v>10.78</v>
      </c>
      <c r="N1564" s="35">
        <f t="shared" si="25"/>
        <v>66.790352504638221</v>
      </c>
    </row>
    <row r="1565" spans="1:14" x14ac:dyDescent="0.35">
      <c r="A1565" t="s">
        <v>139</v>
      </c>
      <c r="B1565">
        <v>2022</v>
      </c>
      <c r="C1565" s="10">
        <v>44752</v>
      </c>
      <c r="D1565" t="s">
        <v>66</v>
      </c>
      <c r="E1565" t="s">
        <v>64</v>
      </c>
      <c r="F1565">
        <v>2</v>
      </c>
      <c r="G1565" t="s">
        <v>542</v>
      </c>
      <c r="H1565" t="s">
        <v>43</v>
      </c>
      <c r="I1565" t="s">
        <v>44</v>
      </c>
      <c r="J1565">
        <v>21.791780821917801</v>
      </c>
      <c r="K1565">
        <v>4</v>
      </c>
      <c r="L1565">
        <v>2</v>
      </c>
      <c r="M1565">
        <v>24.751999999999999</v>
      </c>
      <c r="N1565" s="35">
        <f t="shared" si="25"/>
        <v>29.088558500323206</v>
      </c>
    </row>
    <row r="1566" spans="1:14" x14ac:dyDescent="0.35">
      <c r="A1566" t="s">
        <v>19</v>
      </c>
      <c r="B1566">
        <v>2022</v>
      </c>
      <c r="C1566" s="10">
        <v>44849</v>
      </c>
      <c r="D1566" t="s">
        <v>20</v>
      </c>
      <c r="E1566" t="s">
        <v>535</v>
      </c>
      <c r="F1566">
        <v>1</v>
      </c>
      <c r="G1566">
        <v>1</v>
      </c>
      <c r="H1566" t="s">
        <v>114</v>
      </c>
      <c r="I1566" t="s">
        <v>102</v>
      </c>
      <c r="K1566">
        <v>9</v>
      </c>
      <c r="L1566">
        <v>1</v>
      </c>
      <c r="M1566">
        <v>10.263</v>
      </c>
      <c r="N1566" s="35">
        <f t="shared" si="25"/>
        <v>70.154925460391695</v>
      </c>
    </row>
    <row r="1567" spans="1:14" x14ac:dyDescent="0.35">
      <c r="A1567" t="s">
        <v>19</v>
      </c>
      <c r="B1567">
        <v>2022</v>
      </c>
      <c r="C1567" s="10">
        <v>44849</v>
      </c>
      <c r="D1567" t="s">
        <v>20</v>
      </c>
      <c r="E1567" t="s">
        <v>535</v>
      </c>
      <c r="F1567">
        <v>1</v>
      </c>
      <c r="G1567">
        <v>1</v>
      </c>
      <c r="H1567" t="s">
        <v>36</v>
      </c>
      <c r="I1567" t="s">
        <v>37</v>
      </c>
      <c r="J1567">
        <v>24.4</v>
      </c>
      <c r="K1567">
        <v>28</v>
      </c>
      <c r="L1567">
        <v>2</v>
      </c>
      <c r="M1567">
        <v>10.449</v>
      </c>
      <c r="N1567" s="35">
        <f t="shared" si="25"/>
        <v>68.906115417743322</v>
      </c>
    </row>
    <row r="1568" spans="1:14" x14ac:dyDescent="0.35">
      <c r="A1568" t="s">
        <v>19</v>
      </c>
      <c r="B1568">
        <v>2022</v>
      </c>
      <c r="C1568" s="10">
        <v>44849</v>
      </c>
      <c r="D1568" t="s">
        <v>20</v>
      </c>
      <c r="E1568" t="s">
        <v>535</v>
      </c>
      <c r="F1568">
        <v>1</v>
      </c>
      <c r="G1568">
        <v>2</v>
      </c>
      <c r="H1568" t="s">
        <v>469</v>
      </c>
      <c r="I1568" t="s">
        <v>31</v>
      </c>
      <c r="K1568">
        <v>10</v>
      </c>
      <c r="L1568">
        <v>1</v>
      </c>
      <c r="M1568">
        <v>10.272</v>
      </c>
      <c r="N1568" s="35">
        <f t="shared" si="25"/>
        <v>70.09345794392523</v>
      </c>
    </row>
    <row r="1569" spans="1:14" x14ac:dyDescent="0.35">
      <c r="A1569" t="s">
        <v>19</v>
      </c>
      <c r="B1569">
        <v>2022</v>
      </c>
      <c r="C1569" s="10">
        <v>44849</v>
      </c>
      <c r="D1569" t="s">
        <v>20</v>
      </c>
      <c r="E1569" t="s">
        <v>535</v>
      </c>
      <c r="F1569">
        <v>1</v>
      </c>
      <c r="G1569">
        <v>2</v>
      </c>
      <c r="H1569" t="s">
        <v>93</v>
      </c>
      <c r="I1569" t="s">
        <v>52</v>
      </c>
      <c r="J1569">
        <v>26.904109589040999</v>
      </c>
      <c r="K1569">
        <v>27</v>
      </c>
      <c r="L1569">
        <v>2</v>
      </c>
      <c r="M1569">
        <v>10.345000000000001</v>
      </c>
      <c r="N1569" s="35">
        <f t="shared" si="25"/>
        <v>69.598840019333011</v>
      </c>
    </row>
    <row r="1570" spans="1:14" x14ac:dyDescent="0.35">
      <c r="A1570" t="s">
        <v>19</v>
      </c>
      <c r="B1570">
        <v>2022</v>
      </c>
      <c r="C1570" s="10">
        <v>44849</v>
      </c>
      <c r="D1570" t="s">
        <v>20</v>
      </c>
      <c r="E1570" t="s">
        <v>535</v>
      </c>
      <c r="F1570">
        <v>1</v>
      </c>
      <c r="G1570">
        <v>3</v>
      </c>
      <c r="H1570" t="s">
        <v>167</v>
      </c>
      <c r="I1570" t="s">
        <v>46</v>
      </c>
      <c r="J1570">
        <v>32.789041095890397</v>
      </c>
      <c r="K1570">
        <v>16</v>
      </c>
      <c r="L1570">
        <v>1</v>
      </c>
      <c r="M1570">
        <v>10.082000000000001</v>
      </c>
      <c r="N1570" s="35">
        <f t="shared" ref="N1570:N1633" si="26">IF(M1570="REL","REL",3.6*200/M1570)</f>
        <v>71.41440190438405</v>
      </c>
    </row>
    <row r="1571" spans="1:14" x14ac:dyDescent="0.35">
      <c r="A1571" t="s">
        <v>19</v>
      </c>
      <c r="B1571">
        <v>2022</v>
      </c>
      <c r="C1571" s="10">
        <v>44849</v>
      </c>
      <c r="D1571" t="s">
        <v>20</v>
      </c>
      <c r="E1571" t="s">
        <v>535</v>
      </c>
      <c r="F1571">
        <v>1</v>
      </c>
      <c r="G1571">
        <v>3</v>
      </c>
      <c r="H1571" t="s">
        <v>470</v>
      </c>
      <c r="I1571" t="s">
        <v>27</v>
      </c>
      <c r="J1571">
        <v>23.7260273972602</v>
      </c>
      <c r="K1571">
        <v>17</v>
      </c>
      <c r="L1571">
        <v>2</v>
      </c>
      <c r="M1571" t="s">
        <v>536</v>
      </c>
      <c r="N1571" s="35" t="str">
        <f t="shared" si="26"/>
        <v>REL</v>
      </c>
    </row>
    <row r="1572" spans="1:14" x14ac:dyDescent="0.35">
      <c r="A1572" t="s">
        <v>19</v>
      </c>
      <c r="B1572">
        <v>2022</v>
      </c>
      <c r="C1572" s="10">
        <v>44849</v>
      </c>
      <c r="D1572" t="s">
        <v>20</v>
      </c>
      <c r="E1572" t="s">
        <v>535</v>
      </c>
      <c r="F1572">
        <v>1</v>
      </c>
      <c r="G1572">
        <v>4</v>
      </c>
      <c r="H1572" t="s">
        <v>1297</v>
      </c>
      <c r="I1572" t="s">
        <v>27</v>
      </c>
      <c r="J1572">
        <v>25.509589041095801</v>
      </c>
      <c r="K1572">
        <v>11</v>
      </c>
      <c r="L1572">
        <v>1</v>
      </c>
      <c r="M1572">
        <v>10.361000000000001</v>
      </c>
      <c r="N1572" s="35">
        <f t="shared" si="26"/>
        <v>69.491361837660449</v>
      </c>
    </row>
    <row r="1573" spans="1:14" x14ac:dyDescent="0.35">
      <c r="A1573" t="s">
        <v>19</v>
      </c>
      <c r="B1573">
        <v>2022</v>
      </c>
      <c r="C1573" s="10">
        <v>44849</v>
      </c>
      <c r="D1573" t="s">
        <v>20</v>
      </c>
      <c r="E1573" t="s">
        <v>535</v>
      </c>
      <c r="F1573">
        <v>1</v>
      </c>
      <c r="G1573">
        <v>4</v>
      </c>
      <c r="H1573" t="s">
        <v>49</v>
      </c>
      <c r="I1573" t="s">
        <v>39</v>
      </c>
      <c r="K1573">
        <v>26</v>
      </c>
      <c r="L1573">
        <v>2</v>
      </c>
      <c r="M1573">
        <v>10.407999999999999</v>
      </c>
      <c r="N1573" s="35">
        <f t="shared" si="26"/>
        <v>69.177555726364332</v>
      </c>
    </row>
    <row r="1574" spans="1:14" x14ac:dyDescent="0.35">
      <c r="A1574" t="s">
        <v>19</v>
      </c>
      <c r="B1574">
        <v>2022</v>
      </c>
      <c r="C1574" s="10">
        <v>44849</v>
      </c>
      <c r="D1574" t="s">
        <v>20</v>
      </c>
      <c r="E1574" t="s">
        <v>535</v>
      </c>
      <c r="F1574">
        <v>1</v>
      </c>
      <c r="G1574">
        <v>5</v>
      </c>
      <c r="H1574" t="s">
        <v>132</v>
      </c>
      <c r="I1574" t="s">
        <v>113</v>
      </c>
      <c r="J1574">
        <v>23.2739726027397</v>
      </c>
      <c r="K1574">
        <v>5</v>
      </c>
      <c r="L1574">
        <v>1</v>
      </c>
      <c r="M1574">
        <v>10.206</v>
      </c>
      <c r="N1574" s="35">
        <f t="shared" si="26"/>
        <v>70.546737213403887</v>
      </c>
    </row>
    <row r="1575" spans="1:14" x14ac:dyDescent="0.35">
      <c r="A1575" t="s">
        <v>19</v>
      </c>
      <c r="B1575">
        <v>2022</v>
      </c>
      <c r="C1575" s="10">
        <v>44849</v>
      </c>
      <c r="D1575" t="s">
        <v>20</v>
      </c>
      <c r="E1575" t="s">
        <v>535</v>
      </c>
      <c r="F1575">
        <v>1</v>
      </c>
      <c r="G1575">
        <v>5</v>
      </c>
      <c r="H1575" t="s">
        <v>47</v>
      </c>
      <c r="I1575" t="s">
        <v>33</v>
      </c>
      <c r="J1575">
        <v>25.879452054794498</v>
      </c>
      <c r="K1575">
        <v>25</v>
      </c>
      <c r="L1575">
        <v>2</v>
      </c>
      <c r="M1575">
        <v>10.365</v>
      </c>
      <c r="N1575" s="35">
        <f t="shared" si="26"/>
        <v>69.464544138929085</v>
      </c>
    </row>
    <row r="1576" spans="1:14" x14ac:dyDescent="0.35">
      <c r="A1576" t="s">
        <v>19</v>
      </c>
      <c r="B1576">
        <v>2022</v>
      </c>
      <c r="C1576" s="10">
        <v>44849</v>
      </c>
      <c r="D1576" t="s">
        <v>20</v>
      </c>
      <c r="E1576" t="s">
        <v>535</v>
      </c>
      <c r="F1576">
        <v>1</v>
      </c>
      <c r="G1576">
        <v>6</v>
      </c>
      <c r="H1576" t="s">
        <v>112</v>
      </c>
      <c r="I1576" t="s">
        <v>113</v>
      </c>
      <c r="K1576">
        <v>6</v>
      </c>
      <c r="L1576">
        <v>1</v>
      </c>
      <c r="M1576">
        <v>10.282</v>
      </c>
      <c r="N1576" s="35">
        <f t="shared" si="26"/>
        <v>70.025286909161636</v>
      </c>
    </row>
    <row r="1577" spans="1:14" x14ac:dyDescent="0.35">
      <c r="A1577" t="s">
        <v>19</v>
      </c>
      <c r="B1577">
        <v>2022</v>
      </c>
      <c r="C1577" s="10">
        <v>44849</v>
      </c>
      <c r="D1577" t="s">
        <v>20</v>
      </c>
      <c r="E1577" t="s">
        <v>535</v>
      </c>
      <c r="F1577">
        <v>1</v>
      </c>
      <c r="G1577">
        <v>6</v>
      </c>
      <c r="H1577" t="s">
        <v>1295</v>
      </c>
      <c r="I1577" t="s">
        <v>29</v>
      </c>
      <c r="K1577">
        <v>24</v>
      </c>
      <c r="L1577">
        <v>2</v>
      </c>
      <c r="M1577">
        <v>10.371</v>
      </c>
      <c r="N1577" s="35">
        <f t="shared" si="26"/>
        <v>69.424356378362745</v>
      </c>
    </row>
    <row r="1578" spans="1:14" x14ac:dyDescent="0.35">
      <c r="A1578" t="s">
        <v>19</v>
      </c>
      <c r="B1578">
        <v>2022</v>
      </c>
      <c r="C1578" s="10">
        <v>44849</v>
      </c>
      <c r="D1578" t="s">
        <v>20</v>
      </c>
      <c r="E1578" t="s">
        <v>535</v>
      </c>
      <c r="F1578">
        <v>1</v>
      </c>
      <c r="G1578">
        <v>7</v>
      </c>
      <c r="H1578" t="s">
        <v>96</v>
      </c>
      <c r="I1578" t="s">
        <v>27</v>
      </c>
      <c r="J1578">
        <v>23.7479452054794</v>
      </c>
      <c r="K1578">
        <v>7</v>
      </c>
      <c r="L1578">
        <v>1</v>
      </c>
      <c r="M1578">
        <v>10.028</v>
      </c>
      <c r="N1578" s="35">
        <f t="shared" si="26"/>
        <v>71.798962903869167</v>
      </c>
    </row>
    <row r="1579" spans="1:14" x14ac:dyDescent="0.35">
      <c r="A1579" t="s">
        <v>19</v>
      </c>
      <c r="B1579">
        <v>2022</v>
      </c>
      <c r="C1579" s="10">
        <v>44849</v>
      </c>
      <c r="D1579" t="s">
        <v>20</v>
      </c>
      <c r="E1579" t="s">
        <v>535</v>
      </c>
      <c r="F1579">
        <v>1</v>
      </c>
      <c r="G1579">
        <v>7</v>
      </c>
      <c r="H1579" t="s">
        <v>107</v>
      </c>
      <c r="I1579" t="s">
        <v>31</v>
      </c>
      <c r="J1579">
        <v>29.846575342465702</v>
      </c>
      <c r="K1579">
        <v>23</v>
      </c>
      <c r="L1579">
        <v>2</v>
      </c>
      <c r="M1579">
        <v>10.052</v>
      </c>
      <c r="N1579" s="35">
        <f t="shared" si="26"/>
        <v>71.627536808595309</v>
      </c>
    </row>
    <row r="1580" spans="1:14" x14ac:dyDescent="0.35">
      <c r="A1580" t="s">
        <v>19</v>
      </c>
      <c r="B1580">
        <v>2022</v>
      </c>
      <c r="C1580" s="10">
        <v>44849</v>
      </c>
      <c r="D1580" t="s">
        <v>20</v>
      </c>
      <c r="E1580" t="s">
        <v>535</v>
      </c>
      <c r="F1580">
        <v>1</v>
      </c>
      <c r="G1580">
        <v>8</v>
      </c>
      <c r="H1580" t="s">
        <v>1296</v>
      </c>
      <c r="I1580" t="s">
        <v>109</v>
      </c>
      <c r="K1580">
        <v>8</v>
      </c>
      <c r="L1580">
        <v>1</v>
      </c>
      <c r="M1580">
        <v>10.077999999999999</v>
      </c>
      <c r="N1580" s="35">
        <f t="shared" si="26"/>
        <v>71.442746576701737</v>
      </c>
    </row>
    <row r="1581" spans="1:14" x14ac:dyDescent="0.35">
      <c r="A1581" t="s">
        <v>19</v>
      </c>
      <c r="B1581">
        <v>2022</v>
      </c>
      <c r="C1581" s="10">
        <v>44849</v>
      </c>
      <c r="D1581" t="s">
        <v>20</v>
      </c>
      <c r="E1581" t="s">
        <v>535</v>
      </c>
      <c r="F1581">
        <v>1</v>
      </c>
      <c r="G1581">
        <v>8</v>
      </c>
      <c r="H1581" t="s">
        <v>134</v>
      </c>
      <c r="I1581" t="s">
        <v>33</v>
      </c>
      <c r="J1581">
        <v>23</v>
      </c>
      <c r="K1581">
        <v>18</v>
      </c>
      <c r="L1581">
        <v>2</v>
      </c>
      <c r="M1581">
        <v>10.210999999999901</v>
      </c>
      <c r="N1581" s="35">
        <f t="shared" si="26"/>
        <v>70.512192733327495</v>
      </c>
    </row>
    <row r="1582" spans="1:14" x14ac:dyDescent="0.35">
      <c r="A1582" t="s">
        <v>19</v>
      </c>
      <c r="B1582">
        <v>2022</v>
      </c>
      <c r="C1582" s="10">
        <v>44849</v>
      </c>
      <c r="D1582" t="s">
        <v>20</v>
      </c>
      <c r="E1582" t="s">
        <v>535</v>
      </c>
      <c r="F1582">
        <v>1</v>
      </c>
      <c r="G1582">
        <v>9</v>
      </c>
      <c r="H1582" t="s">
        <v>1294</v>
      </c>
      <c r="I1582" t="s">
        <v>29</v>
      </c>
      <c r="K1582">
        <v>12</v>
      </c>
      <c r="L1582">
        <v>1</v>
      </c>
      <c r="M1582">
        <v>10.02</v>
      </c>
      <c r="N1582" s="35">
        <f t="shared" si="26"/>
        <v>71.856287425149702</v>
      </c>
    </row>
    <row r="1583" spans="1:14" x14ac:dyDescent="0.35">
      <c r="A1583" t="s">
        <v>19</v>
      </c>
      <c r="B1583">
        <v>2022</v>
      </c>
      <c r="C1583" s="10">
        <v>44849</v>
      </c>
      <c r="D1583" t="s">
        <v>20</v>
      </c>
      <c r="E1583" t="s">
        <v>535</v>
      </c>
      <c r="F1583">
        <v>1</v>
      </c>
      <c r="G1583">
        <v>9</v>
      </c>
      <c r="H1583" t="s">
        <v>537</v>
      </c>
      <c r="I1583" t="s">
        <v>23</v>
      </c>
      <c r="K1583">
        <v>22</v>
      </c>
      <c r="L1583">
        <v>2</v>
      </c>
      <c r="M1583">
        <v>10.0979999999999</v>
      </c>
      <c r="N1583" s="35">
        <f t="shared" si="26"/>
        <v>71.301247771836714</v>
      </c>
    </row>
    <row r="1584" spans="1:14" x14ac:dyDescent="0.35">
      <c r="A1584" t="s">
        <v>19</v>
      </c>
      <c r="B1584">
        <v>2022</v>
      </c>
      <c r="C1584" s="10">
        <v>44849</v>
      </c>
      <c r="D1584" t="s">
        <v>20</v>
      </c>
      <c r="E1584" t="s">
        <v>535</v>
      </c>
      <c r="F1584">
        <v>1</v>
      </c>
      <c r="G1584">
        <v>10</v>
      </c>
      <c r="H1584" t="s">
        <v>1292</v>
      </c>
      <c r="I1584" t="s">
        <v>42</v>
      </c>
      <c r="J1584">
        <v>24.002739726027301</v>
      </c>
      <c r="K1584">
        <v>15</v>
      </c>
      <c r="L1584">
        <v>1</v>
      </c>
      <c r="M1584">
        <v>10.231999999999999</v>
      </c>
      <c r="N1584" s="35">
        <f t="shared" si="26"/>
        <v>70.36747458952307</v>
      </c>
    </row>
    <row r="1585" spans="1:14" x14ac:dyDescent="0.35">
      <c r="A1585" t="s">
        <v>19</v>
      </c>
      <c r="B1585">
        <v>2022</v>
      </c>
      <c r="C1585" s="10">
        <v>44849</v>
      </c>
      <c r="D1585" t="s">
        <v>20</v>
      </c>
      <c r="E1585" t="s">
        <v>535</v>
      </c>
      <c r="F1585">
        <v>1</v>
      </c>
      <c r="G1585">
        <v>10</v>
      </c>
      <c r="H1585" t="s">
        <v>1293</v>
      </c>
      <c r="I1585" t="s">
        <v>82</v>
      </c>
      <c r="J1585">
        <v>32.306849315068398</v>
      </c>
      <c r="K1585">
        <v>19</v>
      </c>
      <c r="L1585">
        <v>2</v>
      </c>
      <c r="M1585">
        <v>10.332000000000001</v>
      </c>
      <c r="N1585" s="35">
        <f t="shared" si="26"/>
        <v>69.686411149825773</v>
      </c>
    </row>
    <row r="1586" spans="1:14" x14ac:dyDescent="0.35">
      <c r="A1586" t="s">
        <v>19</v>
      </c>
      <c r="B1586">
        <v>2022</v>
      </c>
      <c r="C1586" s="10">
        <v>44849</v>
      </c>
      <c r="D1586" t="s">
        <v>20</v>
      </c>
      <c r="E1586" t="s">
        <v>535</v>
      </c>
      <c r="F1586">
        <v>1</v>
      </c>
      <c r="G1586">
        <v>11</v>
      </c>
      <c r="H1586" t="s">
        <v>43</v>
      </c>
      <c r="I1586" t="s">
        <v>44</v>
      </c>
      <c r="K1586">
        <v>13</v>
      </c>
      <c r="L1586">
        <v>1</v>
      </c>
      <c r="M1586">
        <v>9.9420000000000002</v>
      </c>
      <c r="N1586" s="35">
        <f t="shared" si="26"/>
        <v>72.420036210018097</v>
      </c>
    </row>
    <row r="1587" spans="1:14" x14ac:dyDescent="0.35">
      <c r="A1587" t="s">
        <v>19</v>
      </c>
      <c r="B1587">
        <v>2022</v>
      </c>
      <c r="C1587" s="10">
        <v>44849</v>
      </c>
      <c r="D1587" t="s">
        <v>20</v>
      </c>
      <c r="E1587" t="s">
        <v>535</v>
      </c>
      <c r="F1587">
        <v>1</v>
      </c>
      <c r="G1587">
        <v>11</v>
      </c>
      <c r="H1587" t="s">
        <v>295</v>
      </c>
      <c r="I1587" t="s">
        <v>23</v>
      </c>
      <c r="J1587">
        <v>24.857534246575302</v>
      </c>
      <c r="K1587">
        <v>21</v>
      </c>
      <c r="L1587">
        <v>2</v>
      </c>
      <c r="M1587">
        <v>10.281000000000001</v>
      </c>
      <c r="N1587" s="35">
        <f t="shared" si="26"/>
        <v>70.032098044937257</v>
      </c>
    </row>
    <row r="1588" spans="1:14" x14ac:dyDescent="0.35">
      <c r="A1588" t="s">
        <v>19</v>
      </c>
      <c r="B1588">
        <v>2022</v>
      </c>
      <c r="C1588" s="10">
        <v>44849</v>
      </c>
      <c r="D1588" t="s">
        <v>20</v>
      </c>
      <c r="E1588" t="s">
        <v>535</v>
      </c>
      <c r="F1588">
        <v>1</v>
      </c>
      <c r="G1588">
        <v>12</v>
      </c>
      <c r="H1588" t="s">
        <v>100</v>
      </c>
      <c r="I1588" t="s">
        <v>44</v>
      </c>
      <c r="J1588">
        <v>23.9808219178082</v>
      </c>
      <c r="K1588">
        <v>14</v>
      </c>
      <c r="L1588">
        <v>1</v>
      </c>
      <c r="M1588">
        <v>10.112</v>
      </c>
      <c r="N1588" s="35">
        <f t="shared" si="26"/>
        <v>71.202531645569621</v>
      </c>
    </row>
    <row r="1589" spans="1:14" x14ac:dyDescent="0.35">
      <c r="A1589" t="s">
        <v>19</v>
      </c>
      <c r="B1589">
        <v>2022</v>
      </c>
      <c r="C1589" s="10">
        <v>44849</v>
      </c>
      <c r="D1589" t="s">
        <v>20</v>
      </c>
      <c r="E1589" t="s">
        <v>535</v>
      </c>
      <c r="F1589">
        <v>1</v>
      </c>
      <c r="G1589">
        <v>12</v>
      </c>
      <c r="H1589" t="s">
        <v>98</v>
      </c>
      <c r="I1589" t="s">
        <v>31</v>
      </c>
      <c r="J1589">
        <v>28.797260273972601</v>
      </c>
      <c r="K1589">
        <v>20</v>
      </c>
      <c r="L1589">
        <v>2</v>
      </c>
      <c r="M1589">
        <v>10.148</v>
      </c>
      <c r="N1589" s="35">
        <f t="shared" si="26"/>
        <v>70.949940875049279</v>
      </c>
    </row>
    <row r="1590" spans="1:14" x14ac:dyDescent="0.35">
      <c r="A1590" t="s">
        <v>19</v>
      </c>
      <c r="B1590">
        <v>2022</v>
      </c>
      <c r="C1590" s="10">
        <v>44849</v>
      </c>
      <c r="D1590" t="s">
        <v>20</v>
      </c>
      <c r="E1590" t="s">
        <v>538</v>
      </c>
      <c r="F1590">
        <v>1</v>
      </c>
      <c r="G1590">
        <v>1</v>
      </c>
      <c r="H1590" t="s">
        <v>92</v>
      </c>
      <c r="I1590" t="s">
        <v>23</v>
      </c>
      <c r="J1590">
        <v>25.605479452054698</v>
      </c>
      <c r="K1590">
        <v>1</v>
      </c>
      <c r="L1590">
        <v>1</v>
      </c>
      <c r="M1590">
        <v>9.8889999999999993</v>
      </c>
      <c r="N1590" s="35">
        <f t="shared" si="26"/>
        <v>72.808170694711293</v>
      </c>
    </row>
    <row r="1591" spans="1:14" x14ac:dyDescent="0.35">
      <c r="A1591" t="s">
        <v>19</v>
      </c>
      <c r="B1591">
        <v>2022</v>
      </c>
      <c r="C1591" s="10">
        <v>44849</v>
      </c>
      <c r="D1591" t="s">
        <v>20</v>
      </c>
      <c r="E1591" t="s">
        <v>538</v>
      </c>
      <c r="F1591">
        <v>1</v>
      </c>
      <c r="G1591">
        <v>1</v>
      </c>
      <c r="H1591" t="s">
        <v>100</v>
      </c>
      <c r="I1591" t="s">
        <v>44</v>
      </c>
      <c r="J1591">
        <v>23.9808219178082</v>
      </c>
      <c r="K1591">
        <v>14</v>
      </c>
      <c r="L1591">
        <v>2</v>
      </c>
      <c r="M1591">
        <v>10.363</v>
      </c>
      <c r="N1591" s="35">
        <f t="shared" si="26"/>
        <v>69.477950400463186</v>
      </c>
    </row>
    <row r="1592" spans="1:14" x14ac:dyDescent="0.35">
      <c r="A1592" t="s">
        <v>19</v>
      </c>
      <c r="B1592">
        <v>2022</v>
      </c>
      <c r="C1592" s="10">
        <v>44849</v>
      </c>
      <c r="D1592" t="s">
        <v>20</v>
      </c>
      <c r="E1592" t="s">
        <v>538</v>
      </c>
      <c r="F1592">
        <v>1</v>
      </c>
      <c r="G1592">
        <v>2</v>
      </c>
      <c r="H1592" t="s">
        <v>101</v>
      </c>
      <c r="I1592" t="s">
        <v>102</v>
      </c>
      <c r="K1592">
        <v>2</v>
      </c>
      <c r="L1592">
        <v>1</v>
      </c>
      <c r="M1592">
        <v>9.8569999999999993</v>
      </c>
      <c r="N1592" s="35">
        <f t="shared" si="26"/>
        <v>73.044536877346047</v>
      </c>
    </row>
    <row r="1593" spans="1:14" x14ac:dyDescent="0.35">
      <c r="A1593" t="s">
        <v>19</v>
      </c>
      <c r="B1593">
        <v>2022</v>
      </c>
      <c r="C1593" s="10">
        <v>44849</v>
      </c>
      <c r="D1593" t="s">
        <v>20</v>
      </c>
      <c r="E1593" t="s">
        <v>538</v>
      </c>
      <c r="F1593">
        <v>1</v>
      </c>
      <c r="G1593">
        <v>2</v>
      </c>
      <c r="H1593" t="s">
        <v>43</v>
      </c>
      <c r="I1593" t="s">
        <v>44</v>
      </c>
      <c r="K1593">
        <v>13</v>
      </c>
      <c r="L1593">
        <v>2</v>
      </c>
      <c r="M1593">
        <v>10.032999999999999</v>
      </c>
      <c r="N1593" s="35">
        <f t="shared" si="26"/>
        <v>71.763181501046546</v>
      </c>
    </row>
    <row r="1594" spans="1:14" x14ac:dyDescent="0.35">
      <c r="A1594" t="s">
        <v>19</v>
      </c>
      <c r="B1594">
        <v>2022</v>
      </c>
      <c r="C1594" s="10">
        <v>44849</v>
      </c>
      <c r="D1594" t="s">
        <v>20</v>
      </c>
      <c r="E1594" t="s">
        <v>538</v>
      </c>
      <c r="F1594">
        <v>1</v>
      </c>
      <c r="G1594">
        <v>3</v>
      </c>
      <c r="H1594" t="s">
        <v>106</v>
      </c>
      <c r="I1594" t="s">
        <v>102</v>
      </c>
      <c r="K1594">
        <v>3</v>
      </c>
      <c r="L1594">
        <v>1</v>
      </c>
      <c r="M1594">
        <v>9.9619999999999997</v>
      </c>
      <c r="N1594" s="35">
        <f t="shared" si="26"/>
        <v>72.274643645854255</v>
      </c>
    </row>
    <row r="1595" spans="1:14" x14ac:dyDescent="0.35">
      <c r="A1595" t="s">
        <v>19</v>
      </c>
      <c r="B1595">
        <v>2022</v>
      </c>
      <c r="C1595" s="10">
        <v>44849</v>
      </c>
      <c r="D1595" t="s">
        <v>20</v>
      </c>
      <c r="E1595" t="s">
        <v>538</v>
      </c>
      <c r="F1595">
        <v>1</v>
      </c>
      <c r="G1595">
        <v>3</v>
      </c>
      <c r="H1595" t="s">
        <v>1292</v>
      </c>
      <c r="I1595" t="s">
        <v>42</v>
      </c>
      <c r="J1595">
        <v>24.002739726027301</v>
      </c>
      <c r="K1595">
        <v>15</v>
      </c>
      <c r="L1595">
        <v>2</v>
      </c>
      <c r="M1595">
        <v>10.055999999999999</v>
      </c>
      <c r="N1595" s="35">
        <f t="shared" si="26"/>
        <v>71.599045346062056</v>
      </c>
    </row>
    <row r="1596" spans="1:14" x14ac:dyDescent="0.35">
      <c r="A1596" t="s">
        <v>19</v>
      </c>
      <c r="B1596">
        <v>2022</v>
      </c>
      <c r="C1596" s="10">
        <v>44849</v>
      </c>
      <c r="D1596" t="s">
        <v>20</v>
      </c>
      <c r="E1596" t="s">
        <v>538</v>
      </c>
      <c r="F1596">
        <v>1</v>
      </c>
      <c r="G1596">
        <v>4</v>
      </c>
      <c r="H1596" t="s">
        <v>202</v>
      </c>
      <c r="I1596" t="s">
        <v>46</v>
      </c>
      <c r="J1596">
        <v>27.2575342465753</v>
      </c>
      <c r="K1596">
        <v>4</v>
      </c>
      <c r="L1596">
        <v>1</v>
      </c>
      <c r="M1596">
        <v>10.108000000000001</v>
      </c>
      <c r="N1596" s="35">
        <f t="shared" si="26"/>
        <v>71.230708349821924</v>
      </c>
    </row>
    <row r="1597" spans="1:14" x14ac:dyDescent="0.35">
      <c r="A1597" t="s">
        <v>19</v>
      </c>
      <c r="B1597">
        <v>2022</v>
      </c>
      <c r="C1597" s="10">
        <v>44849</v>
      </c>
      <c r="D1597" t="s">
        <v>20</v>
      </c>
      <c r="E1597" t="s">
        <v>538</v>
      </c>
      <c r="F1597">
        <v>1</v>
      </c>
      <c r="G1597">
        <v>4</v>
      </c>
      <c r="H1597" t="s">
        <v>1294</v>
      </c>
      <c r="I1597" t="s">
        <v>29</v>
      </c>
      <c r="K1597">
        <v>12</v>
      </c>
      <c r="L1597">
        <v>2</v>
      </c>
      <c r="M1597">
        <v>10.162000000000001</v>
      </c>
      <c r="N1597" s="35">
        <f t="shared" si="26"/>
        <v>70.852194449911423</v>
      </c>
    </row>
    <row r="1598" spans="1:14" x14ac:dyDescent="0.35">
      <c r="A1598" t="s">
        <v>19</v>
      </c>
      <c r="B1598">
        <v>2022</v>
      </c>
      <c r="C1598" s="10">
        <v>44849</v>
      </c>
      <c r="D1598" t="s">
        <v>20</v>
      </c>
      <c r="E1598" t="s">
        <v>538</v>
      </c>
      <c r="F1598">
        <v>1</v>
      </c>
      <c r="G1598">
        <v>5</v>
      </c>
      <c r="H1598" t="s">
        <v>1296</v>
      </c>
      <c r="I1598" t="s">
        <v>109</v>
      </c>
      <c r="K1598">
        <v>8</v>
      </c>
      <c r="L1598">
        <v>1</v>
      </c>
      <c r="M1598">
        <v>10.117000000000001</v>
      </c>
      <c r="N1598" s="35">
        <f t="shared" si="26"/>
        <v>71.167342097459709</v>
      </c>
    </row>
    <row r="1599" spans="1:14" x14ac:dyDescent="0.35">
      <c r="A1599" t="s">
        <v>19</v>
      </c>
      <c r="B1599">
        <v>2022</v>
      </c>
      <c r="C1599" s="10">
        <v>44849</v>
      </c>
      <c r="D1599" t="s">
        <v>20</v>
      </c>
      <c r="E1599" t="s">
        <v>538</v>
      </c>
      <c r="F1599">
        <v>1</v>
      </c>
      <c r="G1599">
        <v>5</v>
      </c>
      <c r="H1599" t="s">
        <v>114</v>
      </c>
      <c r="I1599" t="s">
        <v>102</v>
      </c>
      <c r="K1599">
        <v>9</v>
      </c>
      <c r="L1599">
        <v>2</v>
      </c>
      <c r="M1599">
        <v>10.648</v>
      </c>
      <c r="N1599" s="35">
        <f t="shared" si="26"/>
        <v>67.618332081142</v>
      </c>
    </row>
    <row r="1600" spans="1:14" x14ac:dyDescent="0.35">
      <c r="A1600" t="s">
        <v>19</v>
      </c>
      <c r="B1600">
        <v>2022</v>
      </c>
      <c r="C1600" s="10">
        <v>44849</v>
      </c>
      <c r="D1600" t="s">
        <v>20</v>
      </c>
      <c r="E1600" t="s">
        <v>538</v>
      </c>
      <c r="F1600">
        <v>1</v>
      </c>
      <c r="G1600">
        <v>6</v>
      </c>
      <c r="H1600" t="s">
        <v>96</v>
      </c>
      <c r="I1600" t="s">
        <v>27</v>
      </c>
      <c r="J1600">
        <v>23.7479452054794</v>
      </c>
      <c r="K1600">
        <v>7</v>
      </c>
      <c r="L1600">
        <v>1</v>
      </c>
      <c r="M1600">
        <v>9.8539999999999992</v>
      </c>
      <c r="N1600" s="35">
        <f t="shared" si="26"/>
        <v>73.066774913740616</v>
      </c>
    </row>
    <row r="1601" spans="1:14" x14ac:dyDescent="0.35">
      <c r="A1601" t="s">
        <v>19</v>
      </c>
      <c r="B1601">
        <v>2022</v>
      </c>
      <c r="C1601" s="10">
        <v>44849</v>
      </c>
      <c r="D1601" t="s">
        <v>20</v>
      </c>
      <c r="E1601" t="s">
        <v>538</v>
      </c>
      <c r="F1601">
        <v>1</v>
      </c>
      <c r="G1601">
        <v>6</v>
      </c>
      <c r="H1601" t="s">
        <v>469</v>
      </c>
      <c r="I1601" t="s">
        <v>31</v>
      </c>
      <c r="K1601">
        <v>10</v>
      </c>
      <c r="L1601">
        <v>2</v>
      </c>
      <c r="M1601">
        <v>9.8809999999999896</v>
      </c>
      <c r="N1601" s="35">
        <f t="shared" si="26"/>
        <v>72.867118712680977</v>
      </c>
    </row>
    <row r="1602" spans="1:14" x14ac:dyDescent="0.35">
      <c r="A1602" t="s">
        <v>19</v>
      </c>
      <c r="B1602">
        <v>2022</v>
      </c>
      <c r="C1602" s="10">
        <v>44849</v>
      </c>
      <c r="D1602" t="s">
        <v>20</v>
      </c>
      <c r="E1602" t="s">
        <v>538</v>
      </c>
      <c r="F1602">
        <v>1</v>
      </c>
      <c r="G1602">
        <v>7</v>
      </c>
      <c r="H1602" t="s">
        <v>112</v>
      </c>
      <c r="I1602" t="s">
        <v>113</v>
      </c>
      <c r="K1602">
        <v>6</v>
      </c>
      <c r="L1602">
        <v>1</v>
      </c>
      <c r="M1602">
        <v>10.282999999999999</v>
      </c>
      <c r="N1602" s="35">
        <f t="shared" si="26"/>
        <v>70.018477098123114</v>
      </c>
    </row>
    <row r="1603" spans="1:14" x14ac:dyDescent="0.35">
      <c r="A1603" t="s">
        <v>19</v>
      </c>
      <c r="B1603">
        <v>2022</v>
      </c>
      <c r="C1603" s="10">
        <v>44849</v>
      </c>
      <c r="D1603" t="s">
        <v>20</v>
      </c>
      <c r="E1603" t="s">
        <v>538</v>
      </c>
      <c r="F1603">
        <v>1</v>
      </c>
      <c r="G1603">
        <v>7</v>
      </c>
      <c r="H1603" t="s">
        <v>167</v>
      </c>
      <c r="I1603" t="s">
        <v>46</v>
      </c>
      <c r="J1603">
        <v>32.789041095890397</v>
      </c>
      <c r="K1603">
        <v>16</v>
      </c>
      <c r="L1603">
        <v>2</v>
      </c>
      <c r="M1603">
        <v>10.338999999999899</v>
      </c>
      <c r="N1603" s="35">
        <f t="shared" si="26"/>
        <v>69.639230099623461</v>
      </c>
    </row>
    <row r="1604" spans="1:14" x14ac:dyDescent="0.35">
      <c r="A1604" t="s">
        <v>19</v>
      </c>
      <c r="B1604">
        <v>2022</v>
      </c>
      <c r="C1604" s="10">
        <v>44849</v>
      </c>
      <c r="D1604" t="s">
        <v>20</v>
      </c>
      <c r="E1604" t="s">
        <v>538</v>
      </c>
      <c r="F1604">
        <v>1</v>
      </c>
      <c r="G1604">
        <v>8</v>
      </c>
      <c r="H1604" t="s">
        <v>132</v>
      </c>
      <c r="I1604" t="s">
        <v>113</v>
      </c>
      <c r="J1604">
        <v>23.2739726027397</v>
      </c>
      <c r="K1604">
        <v>5</v>
      </c>
      <c r="L1604">
        <v>1</v>
      </c>
      <c r="M1604">
        <v>9.99</v>
      </c>
      <c r="N1604" s="35">
        <f t="shared" si="26"/>
        <v>72.072072072072075</v>
      </c>
    </row>
    <row r="1605" spans="1:14" x14ac:dyDescent="0.35">
      <c r="A1605" t="s">
        <v>19</v>
      </c>
      <c r="B1605">
        <v>2022</v>
      </c>
      <c r="C1605" s="10">
        <v>44849</v>
      </c>
      <c r="D1605" t="s">
        <v>20</v>
      </c>
      <c r="E1605" t="s">
        <v>538</v>
      </c>
      <c r="F1605">
        <v>1</v>
      </c>
      <c r="G1605">
        <v>8</v>
      </c>
      <c r="H1605" t="s">
        <v>1297</v>
      </c>
      <c r="I1605" t="s">
        <v>27</v>
      </c>
      <c r="J1605">
        <v>25.509589041095801</v>
      </c>
      <c r="K1605">
        <v>11</v>
      </c>
      <c r="L1605">
        <v>2</v>
      </c>
      <c r="M1605">
        <v>9.9909999999999997</v>
      </c>
      <c r="N1605" s="35">
        <f t="shared" si="26"/>
        <v>72.064858372535284</v>
      </c>
    </row>
    <row r="1606" spans="1:14" x14ac:dyDescent="0.35">
      <c r="A1606" t="s">
        <v>19</v>
      </c>
      <c r="B1606">
        <v>2022</v>
      </c>
      <c r="C1606" s="10">
        <v>44849</v>
      </c>
      <c r="D1606" t="s">
        <v>20</v>
      </c>
      <c r="E1606" t="s">
        <v>539</v>
      </c>
      <c r="F1606">
        <v>1</v>
      </c>
      <c r="G1606">
        <v>1</v>
      </c>
      <c r="H1606" t="s">
        <v>92</v>
      </c>
      <c r="I1606" t="s">
        <v>23</v>
      </c>
      <c r="J1606">
        <v>25.605479452054698</v>
      </c>
      <c r="K1606">
        <v>1</v>
      </c>
      <c r="L1606">
        <v>1</v>
      </c>
      <c r="M1606">
        <v>10.039999999999999</v>
      </c>
      <c r="N1606" s="35">
        <f t="shared" si="26"/>
        <v>71.713147410358573</v>
      </c>
    </row>
    <row r="1607" spans="1:14" x14ac:dyDescent="0.35">
      <c r="A1607" t="s">
        <v>19</v>
      </c>
      <c r="B1607">
        <v>2022</v>
      </c>
      <c r="C1607" s="10">
        <v>44849</v>
      </c>
      <c r="D1607" t="s">
        <v>20</v>
      </c>
      <c r="E1607" t="s">
        <v>539</v>
      </c>
      <c r="F1607">
        <v>1</v>
      </c>
      <c r="G1607">
        <v>1</v>
      </c>
      <c r="H1607" t="s">
        <v>132</v>
      </c>
      <c r="I1607" t="s">
        <v>113</v>
      </c>
      <c r="J1607">
        <v>23.2739726027397</v>
      </c>
      <c r="K1607">
        <v>5</v>
      </c>
      <c r="L1607">
        <v>2</v>
      </c>
      <c r="M1607">
        <v>10.133999999999901</v>
      </c>
      <c r="N1607" s="35">
        <f t="shared" si="26"/>
        <v>71.047957371226275</v>
      </c>
    </row>
    <row r="1608" spans="1:14" x14ac:dyDescent="0.35">
      <c r="A1608" t="s">
        <v>19</v>
      </c>
      <c r="B1608">
        <v>2022</v>
      </c>
      <c r="C1608" s="10">
        <v>44849</v>
      </c>
      <c r="D1608" t="s">
        <v>20</v>
      </c>
      <c r="E1608" t="s">
        <v>539</v>
      </c>
      <c r="F1608">
        <v>1</v>
      </c>
      <c r="G1608">
        <v>2</v>
      </c>
      <c r="H1608" t="s">
        <v>101</v>
      </c>
      <c r="I1608" t="s">
        <v>102</v>
      </c>
      <c r="K1608">
        <v>2</v>
      </c>
      <c r="L1608">
        <v>1</v>
      </c>
      <c r="M1608">
        <v>9.8719999999999999</v>
      </c>
      <c r="N1608" s="35">
        <f t="shared" si="26"/>
        <v>72.933549432739056</v>
      </c>
    </row>
    <row r="1609" spans="1:14" x14ac:dyDescent="0.35">
      <c r="A1609" t="s">
        <v>19</v>
      </c>
      <c r="B1609">
        <v>2022</v>
      </c>
      <c r="C1609" s="10">
        <v>44849</v>
      </c>
      <c r="D1609" t="s">
        <v>20</v>
      </c>
      <c r="E1609" t="s">
        <v>539</v>
      </c>
      <c r="F1609">
        <v>1</v>
      </c>
      <c r="G1609">
        <v>2</v>
      </c>
      <c r="H1609" t="s">
        <v>112</v>
      </c>
      <c r="I1609" t="s">
        <v>113</v>
      </c>
      <c r="K1609">
        <v>6</v>
      </c>
      <c r="L1609">
        <v>2</v>
      </c>
      <c r="M1609">
        <v>12.138999999999999</v>
      </c>
      <c r="N1609" s="35">
        <f t="shared" si="26"/>
        <v>59.31295823379191</v>
      </c>
    </row>
    <row r="1610" spans="1:14" x14ac:dyDescent="0.35">
      <c r="A1610" t="s">
        <v>19</v>
      </c>
      <c r="B1610">
        <v>2022</v>
      </c>
      <c r="C1610" s="10">
        <v>44849</v>
      </c>
      <c r="D1610" t="s">
        <v>20</v>
      </c>
      <c r="E1610" t="s">
        <v>539</v>
      </c>
      <c r="F1610">
        <v>1</v>
      </c>
      <c r="G1610">
        <v>3</v>
      </c>
      <c r="H1610" t="s">
        <v>106</v>
      </c>
      <c r="I1610" t="s">
        <v>102</v>
      </c>
      <c r="K1610">
        <v>3</v>
      </c>
      <c r="L1610">
        <v>1</v>
      </c>
      <c r="M1610">
        <v>9.7650000000000006</v>
      </c>
      <c r="N1610" s="35">
        <f t="shared" si="26"/>
        <v>73.73271889400921</v>
      </c>
    </row>
    <row r="1611" spans="1:14" x14ac:dyDescent="0.35">
      <c r="A1611" t="s">
        <v>19</v>
      </c>
      <c r="B1611">
        <v>2022</v>
      </c>
      <c r="C1611" s="10">
        <v>44849</v>
      </c>
      <c r="D1611" t="s">
        <v>20</v>
      </c>
      <c r="E1611" t="s">
        <v>539</v>
      </c>
      <c r="F1611">
        <v>1</v>
      </c>
      <c r="G1611">
        <v>3</v>
      </c>
      <c r="H1611" t="s">
        <v>96</v>
      </c>
      <c r="I1611" t="s">
        <v>27</v>
      </c>
      <c r="J1611">
        <v>23.7479452054794</v>
      </c>
      <c r="K1611">
        <v>7</v>
      </c>
      <c r="L1611">
        <v>2</v>
      </c>
      <c r="M1611">
        <v>10.337999999999999</v>
      </c>
      <c r="N1611" s="35">
        <f t="shared" si="26"/>
        <v>69.645966337782937</v>
      </c>
    </row>
    <row r="1612" spans="1:14" x14ac:dyDescent="0.35">
      <c r="A1612" t="s">
        <v>19</v>
      </c>
      <c r="B1612">
        <v>2022</v>
      </c>
      <c r="C1612" s="10">
        <v>44849</v>
      </c>
      <c r="D1612" t="s">
        <v>20</v>
      </c>
      <c r="E1612" t="s">
        <v>539</v>
      </c>
      <c r="F1612">
        <v>1</v>
      </c>
      <c r="G1612">
        <v>4</v>
      </c>
      <c r="H1612" t="s">
        <v>202</v>
      </c>
      <c r="I1612" t="s">
        <v>46</v>
      </c>
      <c r="J1612">
        <v>27.2575342465753</v>
      </c>
      <c r="K1612">
        <v>4</v>
      </c>
      <c r="L1612">
        <v>1</v>
      </c>
      <c r="M1612">
        <v>10.007</v>
      </c>
      <c r="N1612" s="35">
        <f t="shared" si="26"/>
        <v>71.949635255321283</v>
      </c>
    </row>
    <row r="1613" spans="1:14" x14ac:dyDescent="0.35">
      <c r="A1613" t="s">
        <v>19</v>
      </c>
      <c r="B1613">
        <v>2022</v>
      </c>
      <c r="C1613" s="10">
        <v>44849</v>
      </c>
      <c r="D1613" t="s">
        <v>20</v>
      </c>
      <c r="E1613" t="s">
        <v>539</v>
      </c>
      <c r="F1613">
        <v>1</v>
      </c>
      <c r="G1613">
        <v>4</v>
      </c>
      <c r="H1613" t="s">
        <v>1296</v>
      </c>
      <c r="I1613" t="s">
        <v>109</v>
      </c>
      <c r="K1613">
        <v>8</v>
      </c>
      <c r="L1613">
        <v>2</v>
      </c>
      <c r="M1613">
        <v>10.048</v>
      </c>
      <c r="N1613" s="35">
        <f t="shared" si="26"/>
        <v>71.656050955414017</v>
      </c>
    </row>
    <row r="1614" spans="1:14" x14ac:dyDescent="0.35">
      <c r="A1614" t="s">
        <v>19</v>
      </c>
      <c r="B1614">
        <v>2022</v>
      </c>
      <c r="C1614" s="10">
        <v>44849</v>
      </c>
      <c r="D1614" t="s">
        <v>20</v>
      </c>
      <c r="E1614" t="s">
        <v>540</v>
      </c>
      <c r="F1614">
        <v>1</v>
      </c>
      <c r="G1614">
        <v>1</v>
      </c>
      <c r="H1614" t="s">
        <v>92</v>
      </c>
      <c r="I1614" t="s">
        <v>23</v>
      </c>
      <c r="J1614">
        <v>25.605479452054698</v>
      </c>
      <c r="K1614">
        <v>1</v>
      </c>
      <c r="L1614">
        <v>1</v>
      </c>
      <c r="M1614">
        <v>9.9339999999999993</v>
      </c>
      <c r="N1614" s="35">
        <f t="shared" si="26"/>
        <v>72.478357157237781</v>
      </c>
    </row>
    <row r="1615" spans="1:14" x14ac:dyDescent="0.35">
      <c r="A1615" t="s">
        <v>19</v>
      </c>
      <c r="B1615">
        <v>2022</v>
      </c>
      <c r="C1615" s="10">
        <v>44849</v>
      </c>
      <c r="D1615" t="s">
        <v>20</v>
      </c>
      <c r="E1615" t="s">
        <v>540</v>
      </c>
      <c r="F1615">
        <v>1</v>
      </c>
      <c r="G1615">
        <v>1</v>
      </c>
      <c r="H1615" t="s">
        <v>202</v>
      </c>
      <c r="I1615" t="s">
        <v>46</v>
      </c>
      <c r="J1615">
        <v>27.2575342465753</v>
      </c>
      <c r="K1615">
        <v>4</v>
      </c>
      <c r="L1615">
        <v>2</v>
      </c>
      <c r="M1615">
        <v>10.332999999999901</v>
      </c>
      <c r="N1615" s="35">
        <f t="shared" si="26"/>
        <v>69.679667086035707</v>
      </c>
    </row>
    <row r="1616" spans="1:14" x14ac:dyDescent="0.35">
      <c r="A1616" t="s">
        <v>19</v>
      </c>
      <c r="B1616">
        <v>2022</v>
      </c>
      <c r="C1616" s="10">
        <v>44849</v>
      </c>
      <c r="D1616" t="s">
        <v>20</v>
      </c>
      <c r="E1616" t="s">
        <v>540</v>
      </c>
      <c r="F1616">
        <v>1</v>
      </c>
      <c r="G1616">
        <v>2</v>
      </c>
      <c r="H1616" t="s">
        <v>101</v>
      </c>
      <c r="I1616" t="s">
        <v>102</v>
      </c>
      <c r="K1616">
        <v>2</v>
      </c>
      <c r="L1616">
        <v>1</v>
      </c>
      <c r="M1616">
        <v>9.7899999999999991</v>
      </c>
      <c r="N1616" s="35">
        <f t="shared" si="26"/>
        <v>73.544433094994901</v>
      </c>
    </row>
    <row r="1617" spans="1:14" x14ac:dyDescent="0.35">
      <c r="A1617" t="s">
        <v>19</v>
      </c>
      <c r="B1617">
        <v>2022</v>
      </c>
      <c r="C1617" s="10">
        <v>44849</v>
      </c>
      <c r="D1617" t="s">
        <v>20</v>
      </c>
      <c r="E1617" t="s">
        <v>540</v>
      </c>
      <c r="F1617">
        <v>1</v>
      </c>
      <c r="G1617">
        <v>2</v>
      </c>
      <c r="H1617" t="s">
        <v>106</v>
      </c>
      <c r="I1617" t="s">
        <v>102</v>
      </c>
      <c r="K1617">
        <v>3</v>
      </c>
      <c r="L1617">
        <v>2</v>
      </c>
      <c r="M1617">
        <v>9.8049999999999997</v>
      </c>
      <c r="N1617" s="35">
        <f t="shared" si="26"/>
        <v>73.431922488526268</v>
      </c>
    </row>
    <row r="1618" spans="1:14" x14ac:dyDescent="0.35">
      <c r="A1618" t="s">
        <v>19</v>
      </c>
      <c r="B1618">
        <v>2022</v>
      </c>
      <c r="C1618" s="10">
        <v>44849</v>
      </c>
      <c r="D1618" t="s">
        <v>20</v>
      </c>
      <c r="E1618" t="s">
        <v>540</v>
      </c>
      <c r="F1618">
        <v>2</v>
      </c>
      <c r="G1618">
        <v>1</v>
      </c>
      <c r="H1618" t="s">
        <v>92</v>
      </c>
      <c r="I1618" t="s">
        <v>23</v>
      </c>
      <c r="J1618">
        <v>25.605479452054698</v>
      </c>
      <c r="K1618">
        <v>1</v>
      </c>
      <c r="L1618">
        <v>1</v>
      </c>
      <c r="M1618">
        <v>9.6989999999999998</v>
      </c>
      <c r="N1618" s="35">
        <f t="shared" si="26"/>
        <v>74.234457160532017</v>
      </c>
    </row>
    <row r="1619" spans="1:14" x14ac:dyDescent="0.35">
      <c r="A1619" t="s">
        <v>19</v>
      </c>
      <c r="B1619">
        <v>2022</v>
      </c>
      <c r="C1619" s="10">
        <v>44849</v>
      </c>
      <c r="D1619" t="s">
        <v>20</v>
      </c>
      <c r="E1619" t="s">
        <v>540</v>
      </c>
      <c r="F1619">
        <v>2</v>
      </c>
      <c r="G1619">
        <v>1</v>
      </c>
      <c r="H1619" t="s">
        <v>202</v>
      </c>
      <c r="I1619" t="s">
        <v>46</v>
      </c>
      <c r="J1619">
        <v>27.2575342465753</v>
      </c>
      <c r="K1619">
        <v>4</v>
      </c>
      <c r="L1619">
        <v>2</v>
      </c>
      <c r="M1619">
        <v>9.8450000000000006</v>
      </c>
      <c r="N1619" s="35">
        <f t="shared" si="26"/>
        <v>73.133570340274247</v>
      </c>
    </row>
    <row r="1620" spans="1:14" x14ac:dyDescent="0.35">
      <c r="A1620" t="s">
        <v>19</v>
      </c>
      <c r="B1620">
        <v>2022</v>
      </c>
      <c r="C1620" s="10">
        <v>44849</v>
      </c>
      <c r="D1620" t="s">
        <v>20</v>
      </c>
      <c r="E1620" t="s">
        <v>540</v>
      </c>
      <c r="F1620">
        <v>2</v>
      </c>
      <c r="G1620">
        <v>2</v>
      </c>
      <c r="H1620" t="s">
        <v>101</v>
      </c>
      <c r="I1620" t="s">
        <v>102</v>
      </c>
      <c r="K1620">
        <v>2</v>
      </c>
      <c r="L1620">
        <v>1</v>
      </c>
      <c r="M1620">
        <v>9.6839999999999993</v>
      </c>
      <c r="N1620" s="35">
        <f t="shared" si="26"/>
        <v>74.349442379182165</v>
      </c>
    </row>
    <row r="1621" spans="1:14" x14ac:dyDescent="0.35">
      <c r="A1621" t="s">
        <v>19</v>
      </c>
      <c r="B1621">
        <v>2022</v>
      </c>
      <c r="C1621" s="10">
        <v>44849</v>
      </c>
      <c r="D1621" t="s">
        <v>20</v>
      </c>
      <c r="E1621" t="s">
        <v>540</v>
      </c>
      <c r="F1621">
        <v>2</v>
      </c>
      <c r="G1621">
        <v>2</v>
      </c>
      <c r="H1621" t="s">
        <v>106</v>
      </c>
      <c r="I1621" t="s">
        <v>102</v>
      </c>
      <c r="K1621">
        <v>3</v>
      </c>
      <c r="L1621">
        <v>2</v>
      </c>
      <c r="M1621">
        <v>9.7219999999999995</v>
      </c>
      <c r="N1621" s="35">
        <f t="shared" si="26"/>
        <v>74.058835630528705</v>
      </c>
    </row>
    <row r="1622" spans="1:14" x14ac:dyDescent="0.35">
      <c r="A1622" t="s">
        <v>19</v>
      </c>
      <c r="B1622">
        <v>2022</v>
      </c>
      <c r="C1622" s="10">
        <v>44849</v>
      </c>
      <c r="D1622" t="s">
        <v>20</v>
      </c>
      <c r="E1622" t="s">
        <v>64</v>
      </c>
      <c r="F1622">
        <v>1</v>
      </c>
      <c r="G1622" t="s">
        <v>541</v>
      </c>
      <c r="H1622" t="s">
        <v>92</v>
      </c>
      <c r="I1622" t="s">
        <v>23</v>
      </c>
      <c r="J1622">
        <v>25.605479452054698</v>
      </c>
      <c r="K1622">
        <v>1</v>
      </c>
      <c r="L1622">
        <v>1</v>
      </c>
      <c r="M1622">
        <v>9.6859999999999999</v>
      </c>
      <c r="N1622" s="35">
        <f t="shared" si="26"/>
        <v>74.334090439810041</v>
      </c>
    </row>
    <row r="1623" spans="1:14" x14ac:dyDescent="0.35">
      <c r="A1623" t="s">
        <v>19</v>
      </c>
      <c r="B1623">
        <v>2022</v>
      </c>
      <c r="C1623" s="10">
        <v>44849</v>
      </c>
      <c r="D1623" t="s">
        <v>20</v>
      </c>
      <c r="E1623" t="s">
        <v>64</v>
      </c>
      <c r="F1623">
        <v>1</v>
      </c>
      <c r="G1623" t="s">
        <v>541</v>
      </c>
      <c r="H1623" t="s">
        <v>101</v>
      </c>
      <c r="I1623" t="s">
        <v>102</v>
      </c>
      <c r="K1623">
        <v>2</v>
      </c>
      <c r="L1623">
        <v>2</v>
      </c>
      <c r="M1623">
        <v>9.8409999999999993</v>
      </c>
      <c r="N1623" s="35">
        <f t="shared" si="26"/>
        <v>73.163296412966162</v>
      </c>
    </row>
    <row r="1624" spans="1:14" x14ac:dyDescent="0.35">
      <c r="A1624" t="s">
        <v>19</v>
      </c>
      <c r="B1624">
        <v>2022</v>
      </c>
      <c r="C1624" s="10">
        <v>44849</v>
      </c>
      <c r="D1624" t="s">
        <v>20</v>
      </c>
      <c r="E1624" t="s">
        <v>64</v>
      </c>
      <c r="F1624">
        <v>1</v>
      </c>
      <c r="G1624" t="s">
        <v>542</v>
      </c>
      <c r="H1624" t="s">
        <v>106</v>
      </c>
      <c r="I1624" t="s">
        <v>102</v>
      </c>
      <c r="K1624">
        <v>3</v>
      </c>
      <c r="L1624">
        <v>1</v>
      </c>
      <c r="M1624">
        <v>9.8379999999999992</v>
      </c>
      <c r="N1624" s="35">
        <f t="shared" si="26"/>
        <v>73.185606830656639</v>
      </c>
    </row>
    <row r="1625" spans="1:14" x14ac:dyDescent="0.35">
      <c r="A1625" t="s">
        <v>19</v>
      </c>
      <c r="B1625">
        <v>2022</v>
      </c>
      <c r="C1625" s="10">
        <v>44849</v>
      </c>
      <c r="D1625" t="s">
        <v>20</v>
      </c>
      <c r="E1625" t="s">
        <v>64</v>
      </c>
      <c r="F1625">
        <v>1</v>
      </c>
      <c r="G1625" t="s">
        <v>542</v>
      </c>
      <c r="H1625" t="s">
        <v>202</v>
      </c>
      <c r="I1625" t="s">
        <v>46</v>
      </c>
      <c r="J1625">
        <v>27.2575342465753</v>
      </c>
      <c r="K1625">
        <v>4</v>
      </c>
      <c r="L1625">
        <v>2</v>
      </c>
      <c r="M1625">
        <v>10.061</v>
      </c>
      <c r="N1625" s="35">
        <f t="shared" si="26"/>
        <v>71.563462876453627</v>
      </c>
    </row>
    <row r="1626" spans="1:14" x14ac:dyDescent="0.35">
      <c r="A1626" t="s">
        <v>19</v>
      </c>
      <c r="B1626">
        <v>2022</v>
      </c>
      <c r="C1626" s="10">
        <v>44849</v>
      </c>
      <c r="D1626" t="s">
        <v>20</v>
      </c>
      <c r="E1626" t="s">
        <v>64</v>
      </c>
      <c r="F1626">
        <v>2</v>
      </c>
      <c r="G1626" t="s">
        <v>541</v>
      </c>
      <c r="H1626" t="s">
        <v>92</v>
      </c>
      <c r="I1626" t="s">
        <v>23</v>
      </c>
      <c r="J1626">
        <v>25.605479452054698</v>
      </c>
      <c r="K1626">
        <v>1</v>
      </c>
      <c r="L1626">
        <v>1</v>
      </c>
      <c r="M1626">
        <v>9.7729999999999997</v>
      </c>
      <c r="N1626" s="35">
        <f t="shared" si="26"/>
        <v>73.672362631740512</v>
      </c>
    </row>
    <row r="1627" spans="1:14" x14ac:dyDescent="0.35">
      <c r="A1627" t="s">
        <v>19</v>
      </c>
      <c r="B1627">
        <v>2022</v>
      </c>
      <c r="C1627" s="10">
        <v>44849</v>
      </c>
      <c r="D1627" t="s">
        <v>20</v>
      </c>
      <c r="E1627" t="s">
        <v>64</v>
      </c>
      <c r="F1627">
        <v>2</v>
      </c>
      <c r="G1627" t="s">
        <v>541</v>
      </c>
      <c r="H1627" t="s">
        <v>101</v>
      </c>
      <c r="I1627" t="s">
        <v>102</v>
      </c>
      <c r="K1627">
        <v>2</v>
      </c>
      <c r="L1627">
        <v>2</v>
      </c>
      <c r="M1627">
        <v>9.8559999999999999</v>
      </c>
      <c r="N1627" s="35">
        <f t="shared" si="26"/>
        <v>73.05194805194806</v>
      </c>
    </row>
    <row r="1628" spans="1:14" x14ac:dyDescent="0.35">
      <c r="A1628" t="s">
        <v>19</v>
      </c>
      <c r="B1628">
        <v>2022</v>
      </c>
      <c r="C1628" s="10">
        <v>44849</v>
      </c>
      <c r="D1628" t="s">
        <v>20</v>
      </c>
      <c r="E1628" t="s">
        <v>64</v>
      </c>
      <c r="F1628">
        <v>2</v>
      </c>
      <c r="G1628" t="s">
        <v>542</v>
      </c>
      <c r="H1628" t="s">
        <v>106</v>
      </c>
      <c r="I1628" t="s">
        <v>102</v>
      </c>
      <c r="K1628">
        <v>3</v>
      </c>
      <c r="L1628">
        <v>1</v>
      </c>
      <c r="M1628">
        <v>9.9640000000000004</v>
      </c>
      <c r="N1628" s="35">
        <f t="shared" si="26"/>
        <v>72.260136491368925</v>
      </c>
    </row>
    <row r="1629" spans="1:14" x14ac:dyDescent="0.35">
      <c r="A1629" t="s">
        <v>19</v>
      </c>
      <c r="B1629">
        <v>2022</v>
      </c>
      <c r="C1629" s="10">
        <v>44849</v>
      </c>
      <c r="D1629" t="s">
        <v>20</v>
      </c>
      <c r="E1629" t="s">
        <v>64</v>
      </c>
      <c r="F1629">
        <v>2</v>
      </c>
      <c r="G1629" t="s">
        <v>542</v>
      </c>
      <c r="H1629" t="s">
        <v>202</v>
      </c>
      <c r="I1629" t="s">
        <v>46</v>
      </c>
      <c r="J1629">
        <v>27.2575342465753</v>
      </c>
      <c r="K1629">
        <v>4</v>
      </c>
      <c r="L1629">
        <v>2</v>
      </c>
      <c r="M1629">
        <v>10.223000000000001</v>
      </c>
      <c r="N1629" s="35">
        <f t="shared" si="26"/>
        <v>70.429423848185465</v>
      </c>
    </row>
    <row r="1630" spans="1:14" x14ac:dyDescent="0.35">
      <c r="A1630" t="s">
        <v>1171</v>
      </c>
      <c r="B1630">
        <v>2023</v>
      </c>
      <c r="C1630" s="10">
        <v>44983</v>
      </c>
      <c r="D1630" t="s">
        <v>66</v>
      </c>
      <c r="E1630" t="s">
        <v>535</v>
      </c>
      <c r="F1630">
        <v>1</v>
      </c>
      <c r="G1630">
        <v>1</v>
      </c>
      <c r="H1630" t="s">
        <v>105</v>
      </c>
      <c r="I1630" t="s">
        <v>39</v>
      </c>
      <c r="K1630">
        <v>4</v>
      </c>
      <c r="L1630">
        <v>1</v>
      </c>
      <c r="M1630">
        <v>10.035</v>
      </c>
      <c r="N1630" s="35">
        <f t="shared" si="26"/>
        <v>71.74887892376681</v>
      </c>
    </row>
    <row r="1631" spans="1:14" x14ac:dyDescent="0.35">
      <c r="A1631" t="s">
        <v>1171</v>
      </c>
      <c r="B1631">
        <v>2023</v>
      </c>
      <c r="C1631" s="10">
        <v>44983</v>
      </c>
      <c r="D1631" t="s">
        <v>66</v>
      </c>
      <c r="E1631" t="s">
        <v>535</v>
      </c>
      <c r="F1631">
        <v>1</v>
      </c>
      <c r="G1631">
        <v>1</v>
      </c>
      <c r="H1631" t="s">
        <v>167</v>
      </c>
      <c r="I1631" t="s">
        <v>46</v>
      </c>
      <c r="K1631">
        <v>28</v>
      </c>
      <c r="L1631">
        <v>2</v>
      </c>
      <c r="M1631">
        <v>10.135</v>
      </c>
      <c r="N1631" s="35">
        <f t="shared" si="26"/>
        <v>71.040947212629504</v>
      </c>
    </row>
    <row r="1632" spans="1:14" x14ac:dyDescent="0.35">
      <c r="A1632" t="s">
        <v>1171</v>
      </c>
      <c r="B1632">
        <v>2023</v>
      </c>
      <c r="C1632" s="10">
        <v>44983</v>
      </c>
      <c r="D1632" t="s">
        <v>66</v>
      </c>
      <c r="E1632" t="s">
        <v>535</v>
      </c>
      <c r="F1632">
        <v>1</v>
      </c>
      <c r="G1632">
        <v>2</v>
      </c>
      <c r="H1632" t="s">
        <v>469</v>
      </c>
      <c r="I1632" t="s">
        <v>31</v>
      </c>
      <c r="K1632">
        <v>2</v>
      </c>
      <c r="L1632">
        <v>1</v>
      </c>
      <c r="M1632">
        <v>9.9789999999999992</v>
      </c>
      <c r="N1632" s="35">
        <f t="shared" si="26"/>
        <v>72.151518188195212</v>
      </c>
    </row>
    <row r="1633" spans="1:14" x14ac:dyDescent="0.35">
      <c r="A1633" t="s">
        <v>1171</v>
      </c>
      <c r="B1633">
        <v>2023</v>
      </c>
      <c r="C1633" s="10">
        <v>44983</v>
      </c>
      <c r="D1633" t="s">
        <v>66</v>
      </c>
      <c r="E1633" t="s">
        <v>535</v>
      </c>
      <c r="F1633">
        <v>1</v>
      </c>
      <c r="G1633">
        <v>2</v>
      </c>
      <c r="H1633" t="s">
        <v>134</v>
      </c>
      <c r="I1633" t="s">
        <v>33</v>
      </c>
      <c r="K1633">
        <v>27</v>
      </c>
      <c r="L1633">
        <v>2</v>
      </c>
      <c r="M1633">
        <v>10.52</v>
      </c>
      <c r="N1633" s="35">
        <f t="shared" si="26"/>
        <v>68.441064638783274</v>
      </c>
    </row>
    <row r="1634" spans="1:14" x14ac:dyDescent="0.35">
      <c r="A1634" t="s">
        <v>1171</v>
      </c>
      <c r="B1634">
        <v>2023</v>
      </c>
      <c r="C1634" s="10">
        <v>44983</v>
      </c>
      <c r="D1634" t="s">
        <v>66</v>
      </c>
      <c r="E1634" t="s">
        <v>535</v>
      </c>
      <c r="F1634">
        <v>1</v>
      </c>
      <c r="G1634">
        <v>3</v>
      </c>
      <c r="H1634" t="s">
        <v>196</v>
      </c>
      <c r="I1634" t="s">
        <v>52</v>
      </c>
      <c r="K1634">
        <v>7</v>
      </c>
      <c r="L1634">
        <v>1</v>
      </c>
      <c r="M1634">
        <v>10.484999999999999</v>
      </c>
      <c r="N1634" s="35">
        <f t="shared" ref="N1634:N1697" si="27">IF(M1634="REL","REL",3.6*200/M1634)</f>
        <v>68.669527896995717</v>
      </c>
    </row>
    <row r="1635" spans="1:14" x14ac:dyDescent="0.35">
      <c r="A1635" t="s">
        <v>1171</v>
      </c>
      <c r="B1635">
        <v>2023</v>
      </c>
      <c r="C1635" s="10">
        <v>44983</v>
      </c>
      <c r="D1635" t="s">
        <v>66</v>
      </c>
      <c r="E1635" t="s">
        <v>535</v>
      </c>
      <c r="F1635">
        <v>1</v>
      </c>
      <c r="G1635">
        <v>3</v>
      </c>
      <c r="H1635" t="s">
        <v>98</v>
      </c>
      <c r="I1635" t="s">
        <v>168</v>
      </c>
      <c r="K1635">
        <v>26</v>
      </c>
      <c r="L1635">
        <v>2</v>
      </c>
      <c r="M1635">
        <v>10.497999999999999</v>
      </c>
      <c r="N1635" s="35">
        <f t="shared" si="27"/>
        <v>68.584492284244618</v>
      </c>
    </row>
    <row r="1636" spans="1:14" x14ac:dyDescent="0.35">
      <c r="A1636" t="s">
        <v>1171</v>
      </c>
      <c r="B1636">
        <v>2023</v>
      </c>
      <c r="C1636" s="10">
        <v>44983</v>
      </c>
      <c r="D1636" t="s">
        <v>66</v>
      </c>
      <c r="E1636" t="s">
        <v>535</v>
      </c>
      <c r="F1636">
        <v>1</v>
      </c>
      <c r="G1636">
        <v>4</v>
      </c>
      <c r="H1636" t="s">
        <v>143</v>
      </c>
      <c r="I1636" t="s">
        <v>95</v>
      </c>
      <c r="K1636">
        <v>9</v>
      </c>
      <c r="L1636">
        <v>1</v>
      </c>
      <c r="M1636">
        <v>10.103</v>
      </c>
      <c r="N1636" s="35">
        <f t="shared" si="27"/>
        <v>71.265960605760668</v>
      </c>
    </row>
    <row r="1637" spans="1:14" x14ac:dyDescent="0.35">
      <c r="A1637" t="s">
        <v>1171</v>
      </c>
      <c r="B1637">
        <v>2023</v>
      </c>
      <c r="C1637" s="10">
        <v>44983</v>
      </c>
      <c r="D1637" t="s">
        <v>66</v>
      </c>
      <c r="E1637" t="s">
        <v>535</v>
      </c>
      <c r="F1637">
        <v>1</v>
      </c>
      <c r="G1637">
        <v>4</v>
      </c>
      <c r="H1637" t="s">
        <v>115</v>
      </c>
      <c r="I1637" t="s">
        <v>116</v>
      </c>
      <c r="K1637">
        <v>25</v>
      </c>
      <c r="L1637">
        <v>2</v>
      </c>
      <c r="M1637">
        <v>10.174999999999899</v>
      </c>
      <c r="N1637" s="35">
        <f t="shared" si="27"/>
        <v>70.761670761671468</v>
      </c>
    </row>
    <row r="1638" spans="1:14" x14ac:dyDescent="0.35">
      <c r="A1638" t="s">
        <v>1171</v>
      </c>
      <c r="B1638">
        <v>2023</v>
      </c>
      <c r="C1638" s="10">
        <v>44983</v>
      </c>
      <c r="D1638" t="s">
        <v>66</v>
      </c>
      <c r="E1638" t="s">
        <v>535</v>
      </c>
      <c r="F1638">
        <v>1</v>
      </c>
      <c r="G1638">
        <v>5</v>
      </c>
      <c r="H1638" t="s">
        <v>101</v>
      </c>
      <c r="I1638" t="s">
        <v>102</v>
      </c>
      <c r="K1638">
        <v>8</v>
      </c>
      <c r="L1638">
        <v>1</v>
      </c>
      <c r="M1638">
        <v>10.153</v>
      </c>
      <c r="N1638" s="35">
        <f t="shared" si="27"/>
        <v>70.915000492465282</v>
      </c>
    </row>
    <row r="1639" spans="1:14" x14ac:dyDescent="0.35">
      <c r="A1639" t="s">
        <v>1171</v>
      </c>
      <c r="B1639">
        <v>2023</v>
      </c>
      <c r="C1639" s="10">
        <v>44983</v>
      </c>
      <c r="D1639" t="s">
        <v>66</v>
      </c>
      <c r="E1639" t="s">
        <v>535</v>
      </c>
      <c r="F1639">
        <v>1</v>
      </c>
      <c r="G1639">
        <v>5</v>
      </c>
      <c r="H1639" t="s">
        <v>107</v>
      </c>
      <c r="I1639" t="s">
        <v>168</v>
      </c>
      <c r="K1639">
        <v>24</v>
      </c>
      <c r="L1639">
        <v>2</v>
      </c>
      <c r="M1639">
        <v>10.253</v>
      </c>
      <c r="N1639" s="35">
        <f t="shared" si="27"/>
        <v>70.223349263630155</v>
      </c>
    </row>
    <row r="1640" spans="1:14" x14ac:dyDescent="0.35">
      <c r="A1640" t="s">
        <v>1171</v>
      </c>
      <c r="B1640">
        <v>2023</v>
      </c>
      <c r="C1640" s="10">
        <v>44983</v>
      </c>
      <c r="D1640" t="s">
        <v>66</v>
      </c>
      <c r="E1640" t="s">
        <v>535</v>
      </c>
      <c r="F1640">
        <v>1</v>
      </c>
      <c r="G1640">
        <v>6</v>
      </c>
      <c r="H1640" t="s">
        <v>202</v>
      </c>
      <c r="I1640" t="s">
        <v>46</v>
      </c>
      <c r="K1640">
        <v>10</v>
      </c>
      <c r="L1640">
        <v>1</v>
      </c>
      <c r="M1640">
        <v>10.231999999999999</v>
      </c>
      <c r="N1640" s="35">
        <f t="shared" si="27"/>
        <v>70.36747458952307</v>
      </c>
    </row>
    <row r="1641" spans="1:14" x14ac:dyDescent="0.35">
      <c r="A1641" t="s">
        <v>1171</v>
      </c>
      <c r="B1641">
        <v>2023</v>
      </c>
      <c r="C1641" s="10">
        <v>44983</v>
      </c>
      <c r="D1641" t="s">
        <v>66</v>
      </c>
      <c r="E1641" t="s">
        <v>535</v>
      </c>
      <c r="F1641">
        <v>1</v>
      </c>
      <c r="G1641">
        <v>6</v>
      </c>
      <c r="H1641" t="s">
        <v>537</v>
      </c>
      <c r="I1641" t="s">
        <v>228</v>
      </c>
      <c r="K1641">
        <v>23</v>
      </c>
      <c r="L1641">
        <v>2</v>
      </c>
      <c r="M1641">
        <v>10.408999999999899</v>
      </c>
      <c r="N1641" s="35">
        <f t="shared" si="27"/>
        <v>69.170909789605815</v>
      </c>
    </row>
    <row r="1642" spans="1:14" x14ac:dyDescent="0.35">
      <c r="A1642" t="s">
        <v>1171</v>
      </c>
      <c r="B1642">
        <v>2023</v>
      </c>
      <c r="C1642" s="10">
        <v>44983</v>
      </c>
      <c r="D1642" t="s">
        <v>66</v>
      </c>
      <c r="E1642" t="s">
        <v>535</v>
      </c>
      <c r="F1642">
        <v>1</v>
      </c>
      <c r="G1642">
        <v>7</v>
      </c>
      <c r="H1642" t="s">
        <v>100</v>
      </c>
      <c r="I1642" t="s">
        <v>44</v>
      </c>
      <c r="K1642">
        <v>16</v>
      </c>
      <c r="L1642">
        <v>1</v>
      </c>
      <c r="M1642">
        <v>10.106</v>
      </c>
      <c r="N1642" s="35">
        <f t="shared" si="27"/>
        <v>71.244805066297246</v>
      </c>
    </row>
    <row r="1643" spans="1:14" x14ac:dyDescent="0.35">
      <c r="A1643" t="s">
        <v>1171</v>
      </c>
      <c r="B1643">
        <v>2023</v>
      </c>
      <c r="C1643" s="10">
        <v>44983</v>
      </c>
      <c r="D1643" t="s">
        <v>66</v>
      </c>
      <c r="E1643" t="s">
        <v>535</v>
      </c>
      <c r="F1643">
        <v>1</v>
      </c>
      <c r="G1643">
        <v>7</v>
      </c>
      <c r="H1643" t="s">
        <v>755</v>
      </c>
      <c r="I1643" t="s">
        <v>109</v>
      </c>
      <c r="K1643">
        <v>17</v>
      </c>
      <c r="L1643">
        <v>2</v>
      </c>
      <c r="M1643">
        <v>10.151</v>
      </c>
      <c r="N1643" s="35">
        <f t="shared" si="27"/>
        <v>70.928972515023148</v>
      </c>
    </row>
    <row r="1644" spans="1:14" x14ac:dyDescent="0.35">
      <c r="A1644" t="s">
        <v>1171</v>
      </c>
      <c r="B1644">
        <v>2023</v>
      </c>
      <c r="C1644" s="10">
        <v>44983</v>
      </c>
      <c r="D1644" t="s">
        <v>66</v>
      </c>
      <c r="E1644" t="s">
        <v>535</v>
      </c>
      <c r="F1644">
        <v>1</v>
      </c>
      <c r="G1644">
        <v>8</v>
      </c>
      <c r="H1644" t="s">
        <v>96</v>
      </c>
      <c r="I1644" t="s">
        <v>27</v>
      </c>
      <c r="K1644">
        <v>11</v>
      </c>
      <c r="L1644">
        <v>1</v>
      </c>
      <c r="M1644">
        <v>10.076000000000001</v>
      </c>
      <c r="N1644" s="35">
        <f t="shared" si="27"/>
        <v>71.456927352123856</v>
      </c>
    </row>
    <row r="1645" spans="1:14" x14ac:dyDescent="0.35">
      <c r="A1645" t="s">
        <v>1171</v>
      </c>
      <c r="B1645">
        <v>2023</v>
      </c>
      <c r="C1645" s="10">
        <v>44983</v>
      </c>
      <c r="D1645" t="s">
        <v>66</v>
      </c>
      <c r="E1645" t="s">
        <v>535</v>
      </c>
      <c r="F1645">
        <v>1</v>
      </c>
      <c r="G1645">
        <v>8</v>
      </c>
      <c r="H1645" t="s">
        <v>1292</v>
      </c>
      <c r="I1645" t="s">
        <v>42</v>
      </c>
      <c r="K1645">
        <v>22</v>
      </c>
      <c r="L1645">
        <v>2</v>
      </c>
      <c r="M1645">
        <v>10.113</v>
      </c>
      <c r="N1645" s="35">
        <f t="shared" si="27"/>
        <v>71.195490952239695</v>
      </c>
    </row>
    <row r="1646" spans="1:14" x14ac:dyDescent="0.35">
      <c r="A1646" t="s">
        <v>1171</v>
      </c>
      <c r="B1646">
        <v>2023</v>
      </c>
      <c r="C1646" s="10">
        <v>44983</v>
      </c>
      <c r="D1646" t="s">
        <v>66</v>
      </c>
      <c r="E1646" t="s">
        <v>535</v>
      </c>
      <c r="F1646">
        <v>1</v>
      </c>
      <c r="G1646">
        <v>9</v>
      </c>
      <c r="H1646" t="s">
        <v>112</v>
      </c>
      <c r="I1646" t="s">
        <v>113</v>
      </c>
      <c r="K1646">
        <v>12</v>
      </c>
      <c r="L1646">
        <v>1</v>
      </c>
      <c r="M1646">
        <v>10.292</v>
      </c>
      <c r="N1646" s="35">
        <f t="shared" si="27"/>
        <v>69.957248348231644</v>
      </c>
    </row>
    <row r="1647" spans="1:14" x14ac:dyDescent="0.35">
      <c r="A1647" t="s">
        <v>1171</v>
      </c>
      <c r="B1647">
        <v>2023</v>
      </c>
      <c r="C1647" s="10">
        <v>44983</v>
      </c>
      <c r="D1647" t="s">
        <v>66</v>
      </c>
      <c r="E1647" t="s">
        <v>535</v>
      </c>
      <c r="F1647">
        <v>1</v>
      </c>
      <c r="G1647">
        <v>9</v>
      </c>
      <c r="H1647" t="s">
        <v>127</v>
      </c>
      <c r="I1647" t="s">
        <v>33</v>
      </c>
      <c r="K1647">
        <v>21</v>
      </c>
      <c r="L1647">
        <v>2</v>
      </c>
      <c r="M1647">
        <v>10.385999999999999</v>
      </c>
      <c r="N1647" s="35">
        <f t="shared" si="27"/>
        <v>69.32409012131717</v>
      </c>
    </row>
    <row r="1648" spans="1:14" x14ac:dyDescent="0.35">
      <c r="A1648" t="s">
        <v>1171</v>
      </c>
      <c r="B1648">
        <v>2023</v>
      </c>
      <c r="C1648" s="10">
        <v>44983</v>
      </c>
      <c r="D1648" t="s">
        <v>66</v>
      </c>
      <c r="E1648" t="s">
        <v>535</v>
      </c>
      <c r="F1648">
        <v>1</v>
      </c>
      <c r="G1648">
        <v>10</v>
      </c>
      <c r="H1648" t="s">
        <v>953</v>
      </c>
      <c r="I1648" t="s">
        <v>29</v>
      </c>
      <c r="K1648">
        <v>13</v>
      </c>
      <c r="L1648">
        <v>1</v>
      </c>
      <c r="M1648">
        <v>10.048</v>
      </c>
      <c r="N1648" s="35">
        <f t="shared" si="27"/>
        <v>71.656050955414017</v>
      </c>
    </row>
    <row r="1649" spans="1:14" x14ac:dyDescent="0.35">
      <c r="A1649" t="s">
        <v>1171</v>
      </c>
      <c r="B1649">
        <v>2023</v>
      </c>
      <c r="C1649" s="10">
        <v>44983</v>
      </c>
      <c r="D1649" t="s">
        <v>66</v>
      </c>
      <c r="E1649" t="s">
        <v>535</v>
      </c>
      <c r="F1649">
        <v>1</v>
      </c>
      <c r="G1649">
        <v>10</v>
      </c>
      <c r="H1649" t="s">
        <v>125</v>
      </c>
      <c r="I1649" t="s">
        <v>75</v>
      </c>
      <c r="K1649">
        <v>20</v>
      </c>
      <c r="L1649">
        <v>2</v>
      </c>
      <c r="M1649">
        <v>10.048</v>
      </c>
      <c r="N1649" s="35">
        <f t="shared" si="27"/>
        <v>71.656050955414017</v>
      </c>
    </row>
    <row r="1650" spans="1:14" x14ac:dyDescent="0.35">
      <c r="A1650" t="s">
        <v>1171</v>
      </c>
      <c r="B1650">
        <v>2023</v>
      </c>
      <c r="C1650" s="10">
        <v>44983</v>
      </c>
      <c r="D1650" t="s">
        <v>66</v>
      </c>
      <c r="E1650" t="s">
        <v>535</v>
      </c>
      <c r="F1650">
        <v>1</v>
      </c>
      <c r="G1650">
        <v>11</v>
      </c>
      <c r="H1650" t="s">
        <v>114</v>
      </c>
      <c r="I1650" t="s">
        <v>102</v>
      </c>
      <c r="K1650">
        <v>14</v>
      </c>
      <c r="L1650">
        <v>1</v>
      </c>
      <c r="M1650">
        <v>10.301</v>
      </c>
      <c r="N1650" s="35">
        <f t="shared" si="27"/>
        <v>69.896126589651487</v>
      </c>
    </row>
    <row r="1651" spans="1:14" x14ac:dyDescent="0.35">
      <c r="A1651" t="s">
        <v>1171</v>
      </c>
      <c r="B1651">
        <v>2023</v>
      </c>
      <c r="C1651" s="10">
        <v>44983</v>
      </c>
      <c r="D1651" t="s">
        <v>66</v>
      </c>
      <c r="E1651" t="s">
        <v>535</v>
      </c>
      <c r="F1651">
        <v>1</v>
      </c>
      <c r="G1651">
        <v>11</v>
      </c>
      <c r="H1651" t="s">
        <v>947</v>
      </c>
      <c r="I1651" t="s">
        <v>29</v>
      </c>
      <c r="K1651">
        <v>19</v>
      </c>
      <c r="L1651">
        <v>2</v>
      </c>
      <c r="M1651">
        <v>10.372999999999999</v>
      </c>
      <c r="N1651" s="35">
        <f t="shared" si="27"/>
        <v>69.410970789549793</v>
      </c>
    </row>
    <row r="1652" spans="1:14" x14ac:dyDescent="0.35">
      <c r="A1652" t="s">
        <v>1171</v>
      </c>
      <c r="B1652">
        <v>2023</v>
      </c>
      <c r="C1652" s="10">
        <v>44983</v>
      </c>
      <c r="D1652" t="s">
        <v>66</v>
      </c>
      <c r="E1652" t="s">
        <v>535</v>
      </c>
      <c r="F1652">
        <v>1</v>
      </c>
      <c r="G1652">
        <v>12</v>
      </c>
      <c r="H1652" t="s">
        <v>169</v>
      </c>
      <c r="I1652" t="s">
        <v>31</v>
      </c>
      <c r="K1652">
        <v>15</v>
      </c>
      <c r="L1652">
        <v>1</v>
      </c>
      <c r="M1652">
        <v>10.271000000000001</v>
      </c>
      <c r="N1652" s="35">
        <f t="shared" si="27"/>
        <v>70.100282348359457</v>
      </c>
    </row>
    <row r="1653" spans="1:14" x14ac:dyDescent="0.35">
      <c r="A1653" t="s">
        <v>1171</v>
      </c>
      <c r="B1653">
        <v>2023</v>
      </c>
      <c r="C1653" s="10">
        <v>44983</v>
      </c>
      <c r="D1653" t="s">
        <v>66</v>
      </c>
      <c r="E1653" t="s">
        <v>535</v>
      </c>
      <c r="F1653">
        <v>1</v>
      </c>
      <c r="G1653">
        <v>12</v>
      </c>
      <c r="H1653" t="s">
        <v>132</v>
      </c>
      <c r="I1653" t="s">
        <v>113</v>
      </c>
      <c r="K1653">
        <v>18</v>
      </c>
      <c r="L1653">
        <v>2</v>
      </c>
      <c r="M1653">
        <v>10.295</v>
      </c>
      <c r="N1653" s="35">
        <f t="shared" si="27"/>
        <v>69.936862554638168</v>
      </c>
    </row>
    <row r="1654" spans="1:14" x14ac:dyDescent="0.35">
      <c r="A1654" t="s">
        <v>1171</v>
      </c>
      <c r="B1654">
        <v>2023</v>
      </c>
      <c r="C1654" s="10">
        <v>44983</v>
      </c>
      <c r="D1654" t="s">
        <v>66</v>
      </c>
      <c r="E1654" t="s">
        <v>538</v>
      </c>
      <c r="F1654">
        <v>1</v>
      </c>
      <c r="G1654">
        <v>1</v>
      </c>
      <c r="H1654" t="s">
        <v>92</v>
      </c>
      <c r="I1654" t="s">
        <v>23</v>
      </c>
      <c r="K1654">
        <v>1</v>
      </c>
      <c r="L1654">
        <v>1</v>
      </c>
      <c r="M1654">
        <v>10.084</v>
      </c>
      <c r="N1654" s="35">
        <f t="shared" si="27"/>
        <v>71.400238000793337</v>
      </c>
    </row>
    <row r="1655" spans="1:14" x14ac:dyDescent="0.35">
      <c r="A1655" t="s">
        <v>1171</v>
      </c>
      <c r="B1655">
        <v>2023</v>
      </c>
      <c r="C1655" s="10">
        <v>44983</v>
      </c>
      <c r="D1655" t="s">
        <v>66</v>
      </c>
      <c r="E1655" t="s">
        <v>538</v>
      </c>
      <c r="F1655">
        <v>1</v>
      </c>
      <c r="G1655">
        <v>1</v>
      </c>
      <c r="H1655" t="s">
        <v>169</v>
      </c>
      <c r="I1655" t="s">
        <v>31</v>
      </c>
      <c r="K1655">
        <v>15</v>
      </c>
      <c r="L1655">
        <v>2</v>
      </c>
      <c r="M1655">
        <v>10.187999999999899</v>
      </c>
      <c r="N1655" s="35">
        <f t="shared" si="27"/>
        <v>70.671378091873493</v>
      </c>
    </row>
    <row r="1656" spans="1:14" x14ac:dyDescent="0.35">
      <c r="A1656" t="s">
        <v>1171</v>
      </c>
      <c r="B1656">
        <v>2023</v>
      </c>
      <c r="C1656" s="10">
        <v>44983</v>
      </c>
      <c r="D1656" t="s">
        <v>66</v>
      </c>
      <c r="E1656" t="s">
        <v>538</v>
      </c>
      <c r="F1656">
        <v>1</v>
      </c>
      <c r="G1656">
        <v>2</v>
      </c>
      <c r="H1656" t="s">
        <v>184</v>
      </c>
      <c r="I1656" t="s">
        <v>478</v>
      </c>
      <c r="K1656">
        <v>3</v>
      </c>
      <c r="L1656">
        <v>1</v>
      </c>
      <c r="M1656">
        <v>10.026999999999999</v>
      </c>
      <c r="N1656" s="35">
        <f t="shared" si="27"/>
        <v>71.806123466640074</v>
      </c>
    </row>
    <row r="1657" spans="1:14" x14ac:dyDescent="0.35">
      <c r="A1657" t="s">
        <v>1171</v>
      </c>
      <c r="B1657">
        <v>2023</v>
      </c>
      <c r="C1657" s="10">
        <v>44983</v>
      </c>
      <c r="D1657" t="s">
        <v>66</v>
      </c>
      <c r="E1657" t="s">
        <v>538</v>
      </c>
      <c r="F1657">
        <v>1</v>
      </c>
      <c r="G1657">
        <v>2</v>
      </c>
      <c r="H1657" t="s">
        <v>114</v>
      </c>
      <c r="I1657" t="s">
        <v>102</v>
      </c>
      <c r="K1657">
        <v>14</v>
      </c>
      <c r="L1657">
        <v>2</v>
      </c>
      <c r="M1657">
        <v>10.039</v>
      </c>
      <c r="N1657" s="35">
        <f t="shared" si="27"/>
        <v>71.720290865624065</v>
      </c>
    </row>
    <row r="1658" spans="1:14" x14ac:dyDescent="0.35">
      <c r="A1658" t="s">
        <v>1171</v>
      </c>
      <c r="B1658">
        <v>2023</v>
      </c>
      <c r="C1658" s="10">
        <v>44983</v>
      </c>
      <c r="D1658" t="s">
        <v>66</v>
      </c>
      <c r="E1658" t="s">
        <v>538</v>
      </c>
      <c r="F1658">
        <v>1</v>
      </c>
      <c r="G1658">
        <v>3</v>
      </c>
      <c r="H1658" t="s">
        <v>22</v>
      </c>
      <c r="I1658" t="s">
        <v>23</v>
      </c>
      <c r="K1658">
        <v>5</v>
      </c>
      <c r="L1658">
        <v>1</v>
      </c>
      <c r="M1658">
        <v>10.012</v>
      </c>
      <c r="N1658" s="35">
        <f t="shared" si="27"/>
        <v>71.913703555733122</v>
      </c>
    </row>
    <row r="1659" spans="1:14" x14ac:dyDescent="0.35">
      <c r="A1659" t="s">
        <v>1171</v>
      </c>
      <c r="B1659">
        <v>2023</v>
      </c>
      <c r="C1659" s="10">
        <v>44983</v>
      </c>
      <c r="D1659" t="s">
        <v>66</v>
      </c>
      <c r="E1659" t="s">
        <v>538</v>
      </c>
      <c r="F1659">
        <v>1</v>
      </c>
      <c r="G1659">
        <v>3</v>
      </c>
      <c r="H1659" t="s">
        <v>953</v>
      </c>
      <c r="I1659" t="s">
        <v>29</v>
      </c>
      <c r="K1659">
        <v>13</v>
      </c>
      <c r="L1659">
        <v>2</v>
      </c>
      <c r="M1659">
        <v>10.36</v>
      </c>
      <c r="N1659" s="35">
        <f t="shared" si="27"/>
        <v>69.498069498069498</v>
      </c>
    </row>
    <row r="1660" spans="1:14" x14ac:dyDescent="0.35">
      <c r="A1660" t="s">
        <v>1171</v>
      </c>
      <c r="B1660">
        <v>2023</v>
      </c>
      <c r="C1660" s="10">
        <v>44983</v>
      </c>
      <c r="D1660" t="s">
        <v>66</v>
      </c>
      <c r="E1660" t="s">
        <v>538</v>
      </c>
      <c r="F1660">
        <v>1</v>
      </c>
      <c r="G1660">
        <v>4</v>
      </c>
      <c r="H1660" t="s">
        <v>754</v>
      </c>
      <c r="I1660" t="s">
        <v>27</v>
      </c>
      <c r="K1660">
        <v>6</v>
      </c>
      <c r="L1660">
        <v>1</v>
      </c>
      <c r="M1660">
        <v>10.311999999999999</v>
      </c>
      <c r="N1660" s="35">
        <f t="shared" si="27"/>
        <v>69.82156710628395</v>
      </c>
    </row>
    <row r="1661" spans="1:14" x14ac:dyDescent="0.35">
      <c r="A1661" t="s">
        <v>1171</v>
      </c>
      <c r="B1661">
        <v>2023</v>
      </c>
      <c r="C1661" s="10">
        <v>44983</v>
      </c>
      <c r="D1661" t="s">
        <v>66</v>
      </c>
      <c r="E1661" t="s">
        <v>538</v>
      </c>
      <c r="F1661">
        <v>1</v>
      </c>
      <c r="G1661">
        <v>4</v>
      </c>
      <c r="H1661" t="s">
        <v>112</v>
      </c>
      <c r="I1661" t="s">
        <v>113</v>
      </c>
      <c r="K1661">
        <v>12</v>
      </c>
      <c r="L1661">
        <v>2</v>
      </c>
      <c r="M1661">
        <v>10.381</v>
      </c>
      <c r="N1661" s="35">
        <f t="shared" si="27"/>
        <v>69.357480011559574</v>
      </c>
    </row>
    <row r="1662" spans="1:14" x14ac:dyDescent="0.35">
      <c r="A1662" t="s">
        <v>1171</v>
      </c>
      <c r="B1662">
        <v>2023</v>
      </c>
      <c r="C1662" s="10">
        <v>44983</v>
      </c>
      <c r="D1662" t="s">
        <v>66</v>
      </c>
      <c r="E1662" t="s">
        <v>538</v>
      </c>
      <c r="F1662">
        <v>1</v>
      </c>
      <c r="G1662">
        <v>5</v>
      </c>
      <c r="H1662" t="s">
        <v>105</v>
      </c>
      <c r="I1662" t="s">
        <v>39</v>
      </c>
      <c r="K1662">
        <v>4</v>
      </c>
      <c r="L1662">
        <v>1</v>
      </c>
      <c r="M1662">
        <v>9.9320000000000004</v>
      </c>
      <c r="N1662" s="35">
        <f t="shared" si="27"/>
        <v>72.492952074103897</v>
      </c>
    </row>
    <row r="1663" spans="1:14" x14ac:dyDescent="0.35">
      <c r="A1663" t="s">
        <v>1171</v>
      </c>
      <c r="B1663">
        <v>2023</v>
      </c>
      <c r="C1663" s="10">
        <v>44983</v>
      </c>
      <c r="D1663" t="s">
        <v>66</v>
      </c>
      <c r="E1663" t="s">
        <v>538</v>
      </c>
      <c r="F1663">
        <v>1</v>
      </c>
      <c r="G1663">
        <v>5</v>
      </c>
      <c r="H1663" t="s">
        <v>96</v>
      </c>
      <c r="I1663" t="s">
        <v>27</v>
      </c>
      <c r="K1663">
        <v>11</v>
      </c>
      <c r="L1663">
        <v>2</v>
      </c>
      <c r="M1663">
        <v>9.9670000000000005</v>
      </c>
      <c r="N1663" s="35">
        <f t="shared" si="27"/>
        <v>72.238386676030899</v>
      </c>
    </row>
    <row r="1664" spans="1:14" x14ac:dyDescent="0.35">
      <c r="A1664" t="s">
        <v>1171</v>
      </c>
      <c r="B1664">
        <v>2023</v>
      </c>
      <c r="C1664" s="10">
        <v>44983</v>
      </c>
      <c r="D1664" t="s">
        <v>66</v>
      </c>
      <c r="E1664" t="s">
        <v>538</v>
      </c>
      <c r="F1664">
        <v>1</v>
      </c>
      <c r="G1664">
        <v>6</v>
      </c>
      <c r="H1664" t="s">
        <v>469</v>
      </c>
      <c r="I1664" t="s">
        <v>31</v>
      </c>
      <c r="K1664">
        <v>2</v>
      </c>
      <c r="L1664">
        <v>1</v>
      </c>
      <c r="M1664">
        <v>9.8439999999999994</v>
      </c>
      <c r="N1664" s="35">
        <f t="shared" si="27"/>
        <v>73.140999593661121</v>
      </c>
    </row>
    <row r="1665" spans="1:14" x14ac:dyDescent="0.35">
      <c r="A1665" t="s">
        <v>1171</v>
      </c>
      <c r="B1665">
        <v>2023</v>
      </c>
      <c r="C1665" s="10">
        <v>44983</v>
      </c>
      <c r="D1665" t="s">
        <v>66</v>
      </c>
      <c r="E1665" t="s">
        <v>538</v>
      </c>
      <c r="F1665">
        <v>1</v>
      </c>
      <c r="G1665">
        <v>6</v>
      </c>
      <c r="H1665" t="s">
        <v>100</v>
      </c>
      <c r="I1665" t="s">
        <v>44</v>
      </c>
      <c r="K1665">
        <v>16</v>
      </c>
      <c r="L1665">
        <v>2</v>
      </c>
      <c r="M1665">
        <v>10.565</v>
      </c>
      <c r="N1665" s="35">
        <f t="shared" si="27"/>
        <v>68.149550402271657</v>
      </c>
    </row>
    <row r="1666" spans="1:14" x14ac:dyDescent="0.35">
      <c r="A1666" t="s">
        <v>1171</v>
      </c>
      <c r="B1666">
        <v>2023</v>
      </c>
      <c r="C1666" s="10">
        <v>44983</v>
      </c>
      <c r="D1666" t="s">
        <v>66</v>
      </c>
      <c r="E1666" t="s">
        <v>538</v>
      </c>
      <c r="F1666">
        <v>1</v>
      </c>
      <c r="G1666">
        <v>7</v>
      </c>
      <c r="H1666" t="s">
        <v>196</v>
      </c>
      <c r="I1666" t="s">
        <v>52</v>
      </c>
      <c r="K1666">
        <v>7</v>
      </c>
      <c r="L1666">
        <v>1</v>
      </c>
      <c r="M1666">
        <v>9.9949999999999992</v>
      </c>
      <c r="N1666" s="35">
        <f t="shared" si="27"/>
        <v>72.036018009004508</v>
      </c>
    </row>
    <row r="1667" spans="1:14" x14ac:dyDescent="0.35">
      <c r="A1667" t="s">
        <v>1171</v>
      </c>
      <c r="B1667">
        <v>2023</v>
      </c>
      <c r="C1667" s="10">
        <v>44983</v>
      </c>
      <c r="D1667" t="s">
        <v>66</v>
      </c>
      <c r="E1667" t="s">
        <v>538</v>
      </c>
      <c r="F1667">
        <v>1</v>
      </c>
      <c r="G1667">
        <v>7</v>
      </c>
      <c r="H1667" t="s">
        <v>202</v>
      </c>
      <c r="I1667" t="s">
        <v>46</v>
      </c>
      <c r="K1667">
        <v>10</v>
      </c>
      <c r="L1667">
        <v>2</v>
      </c>
      <c r="M1667">
        <v>10.338999999999899</v>
      </c>
      <c r="N1667" s="35">
        <f t="shared" si="27"/>
        <v>69.639230099623461</v>
      </c>
    </row>
    <row r="1668" spans="1:14" x14ac:dyDescent="0.35">
      <c r="A1668" t="s">
        <v>1171</v>
      </c>
      <c r="B1668">
        <v>2023</v>
      </c>
      <c r="C1668" s="10">
        <v>44983</v>
      </c>
      <c r="D1668" t="s">
        <v>66</v>
      </c>
      <c r="E1668" t="s">
        <v>538</v>
      </c>
      <c r="F1668">
        <v>1</v>
      </c>
      <c r="G1668">
        <v>8</v>
      </c>
      <c r="H1668" t="s">
        <v>101</v>
      </c>
      <c r="I1668" t="s">
        <v>102</v>
      </c>
      <c r="K1668">
        <v>8</v>
      </c>
      <c r="L1668">
        <v>1</v>
      </c>
      <c r="M1668">
        <v>10.071</v>
      </c>
      <c r="N1668" s="35">
        <f t="shared" si="27"/>
        <v>71.492403932082212</v>
      </c>
    </row>
    <row r="1669" spans="1:14" x14ac:dyDescent="0.35">
      <c r="A1669" t="s">
        <v>1171</v>
      </c>
      <c r="B1669">
        <v>2023</v>
      </c>
      <c r="C1669" s="10">
        <v>44983</v>
      </c>
      <c r="D1669" t="s">
        <v>66</v>
      </c>
      <c r="E1669" t="s">
        <v>538</v>
      </c>
      <c r="F1669">
        <v>1</v>
      </c>
      <c r="G1669">
        <v>8</v>
      </c>
      <c r="H1669" t="s">
        <v>143</v>
      </c>
      <c r="I1669" t="s">
        <v>95</v>
      </c>
      <c r="K1669">
        <v>9</v>
      </c>
      <c r="L1669">
        <v>2</v>
      </c>
      <c r="M1669">
        <v>10.173</v>
      </c>
      <c r="N1669" s="35">
        <f t="shared" si="27"/>
        <v>70.7755824240637</v>
      </c>
    </row>
    <row r="1670" spans="1:14" x14ac:dyDescent="0.35">
      <c r="A1670" t="s">
        <v>1171</v>
      </c>
      <c r="B1670">
        <v>2023</v>
      </c>
      <c r="C1670" s="10">
        <v>44983</v>
      </c>
      <c r="D1670" t="s">
        <v>66</v>
      </c>
      <c r="E1670" t="s">
        <v>539</v>
      </c>
      <c r="F1670">
        <v>1</v>
      </c>
      <c r="G1670">
        <v>1</v>
      </c>
      <c r="H1670" t="s">
        <v>92</v>
      </c>
      <c r="I1670" t="s">
        <v>23</v>
      </c>
      <c r="K1670">
        <v>1</v>
      </c>
      <c r="L1670">
        <v>1</v>
      </c>
      <c r="M1670">
        <v>9.8889999999999993</v>
      </c>
      <c r="N1670" s="35">
        <f t="shared" si="27"/>
        <v>72.808170694711293</v>
      </c>
    </row>
    <row r="1671" spans="1:14" x14ac:dyDescent="0.35">
      <c r="A1671" t="s">
        <v>1171</v>
      </c>
      <c r="B1671">
        <v>2023</v>
      </c>
      <c r="C1671" s="10">
        <v>44983</v>
      </c>
      <c r="D1671" t="s">
        <v>66</v>
      </c>
      <c r="E1671" t="s">
        <v>539</v>
      </c>
      <c r="F1671">
        <v>1</v>
      </c>
      <c r="G1671">
        <v>1</v>
      </c>
      <c r="H1671" t="s">
        <v>101</v>
      </c>
      <c r="I1671" t="s">
        <v>102</v>
      </c>
      <c r="K1671">
        <v>8</v>
      </c>
      <c r="L1671">
        <v>2</v>
      </c>
      <c r="M1671">
        <v>9.9420000000000002</v>
      </c>
      <c r="N1671" s="35">
        <f t="shared" si="27"/>
        <v>72.420036210018097</v>
      </c>
    </row>
    <row r="1672" spans="1:14" x14ac:dyDescent="0.35">
      <c r="A1672" t="s">
        <v>1171</v>
      </c>
      <c r="B1672">
        <v>2023</v>
      </c>
      <c r="C1672" s="10">
        <v>44983</v>
      </c>
      <c r="D1672" t="s">
        <v>66</v>
      </c>
      <c r="E1672" t="s">
        <v>539</v>
      </c>
      <c r="F1672">
        <v>1</v>
      </c>
      <c r="G1672">
        <v>2</v>
      </c>
      <c r="H1672" t="s">
        <v>184</v>
      </c>
      <c r="I1672" t="s">
        <v>478</v>
      </c>
      <c r="K1672">
        <v>3</v>
      </c>
      <c r="L1672">
        <v>2</v>
      </c>
      <c r="M1672">
        <v>10.125</v>
      </c>
      <c r="N1672" s="35">
        <f t="shared" si="27"/>
        <v>71.111111111111114</v>
      </c>
    </row>
    <row r="1673" spans="1:14" x14ac:dyDescent="0.35">
      <c r="A1673" t="s">
        <v>1171</v>
      </c>
      <c r="B1673">
        <v>2023</v>
      </c>
      <c r="C1673" s="10">
        <v>44983</v>
      </c>
      <c r="D1673" t="s">
        <v>66</v>
      </c>
      <c r="E1673" t="s">
        <v>539</v>
      </c>
      <c r="F1673">
        <v>1</v>
      </c>
      <c r="G1673">
        <v>2</v>
      </c>
      <c r="H1673" t="s">
        <v>196</v>
      </c>
      <c r="I1673" t="s">
        <v>52</v>
      </c>
      <c r="K1673">
        <v>7</v>
      </c>
      <c r="L1673">
        <v>1</v>
      </c>
      <c r="M1673">
        <v>10.063000000000001</v>
      </c>
      <c r="N1673" s="35">
        <f t="shared" si="27"/>
        <v>71.549239789327231</v>
      </c>
    </row>
    <row r="1674" spans="1:14" x14ac:dyDescent="0.35">
      <c r="A1674" t="s">
        <v>1171</v>
      </c>
      <c r="B1674">
        <v>2023</v>
      </c>
      <c r="C1674" s="10">
        <v>44983</v>
      </c>
      <c r="D1674" t="s">
        <v>66</v>
      </c>
      <c r="E1674" t="s">
        <v>539</v>
      </c>
      <c r="F1674">
        <v>1</v>
      </c>
      <c r="G1674">
        <v>3</v>
      </c>
      <c r="H1674" t="s">
        <v>469</v>
      </c>
      <c r="I1674" t="s">
        <v>31</v>
      </c>
      <c r="K1674">
        <v>2</v>
      </c>
      <c r="L1674">
        <v>1</v>
      </c>
      <c r="M1674">
        <v>9.7620000000000005</v>
      </c>
      <c r="N1674" s="35">
        <f t="shared" si="27"/>
        <v>73.755377996312234</v>
      </c>
    </row>
    <row r="1675" spans="1:14" x14ac:dyDescent="0.35">
      <c r="A1675" t="s">
        <v>1171</v>
      </c>
      <c r="B1675">
        <v>2023</v>
      </c>
      <c r="C1675" s="10">
        <v>44983</v>
      </c>
      <c r="D1675" t="s">
        <v>66</v>
      </c>
      <c r="E1675" t="s">
        <v>539</v>
      </c>
      <c r="F1675">
        <v>1</v>
      </c>
      <c r="G1675">
        <v>3</v>
      </c>
      <c r="H1675" t="s">
        <v>22</v>
      </c>
      <c r="I1675" t="s">
        <v>23</v>
      </c>
      <c r="K1675">
        <v>5</v>
      </c>
      <c r="L1675">
        <v>2</v>
      </c>
      <c r="M1675">
        <v>9.7840000000000007</v>
      </c>
      <c r="N1675" s="35">
        <f t="shared" si="27"/>
        <v>73.589533932951753</v>
      </c>
    </row>
    <row r="1676" spans="1:14" x14ac:dyDescent="0.35">
      <c r="A1676" t="s">
        <v>1171</v>
      </c>
      <c r="B1676">
        <v>2023</v>
      </c>
      <c r="C1676" s="10">
        <v>44983</v>
      </c>
      <c r="D1676" t="s">
        <v>66</v>
      </c>
      <c r="E1676" t="s">
        <v>539</v>
      </c>
      <c r="F1676">
        <v>1</v>
      </c>
      <c r="G1676">
        <v>4</v>
      </c>
      <c r="H1676" t="s">
        <v>105</v>
      </c>
      <c r="I1676" t="s">
        <v>39</v>
      </c>
      <c r="K1676">
        <v>4</v>
      </c>
      <c r="L1676">
        <v>2</v>
      </c>
      <c r="M1676">
        <v>10.413</v>
      </c>
      <c r="N1676" s="35">
        <f t="shared" si="27"/>
        <v>69.144338807260155</v>
      </c>
    </row>
    <row r="1677" spans="1:14" x14ac:dyDescent="0.35">
      <c r="A1677" t="s">
        <v>1171</v>
      </c>
      <c r="B1677">
        <v>2023</v>
      </c>
      <c r="C1677" s="10">
        <v>44983</v>
      </c>
      <c r="D1677" t="s">
        <v>66</v>
      </c>
      <c r="E1677" t="s">
        <v>539</v>
      </c>
      <c r="F1677">
        <v>1</v>
      </c>
      <c r="G1677">
        <v>4</v>
      </c>
      <c r="H1677" t="s">
        <v>754</v>
      </c>
      <c r="I1677" t="s">
        <v>27</v>
      </c>
      <c r="K1677">
        <v>6</v>
      </c>
      <c r="L1677">
        <v>1</v>
      </c>
      <c r="M1677">
        <v>10.385</v>
      </c>
      <c r="N1677" s="35">
        <f t="shared" si="27"/>
        <v>69.330765527202701</v>
      </c>
    </row>
    <row r="1678" spans="1:14" x14ac:dyDescent="0.35">
      <c r="A1678" t="s">
        <v>1171</v>
      </c>
      <c r="B1678">
        <v>2023</v>
      </c>
      <c r="C1678" s="10">
        <v>44983</v>
      </c>
      <c r="D1678" t="s">
        <v>66</v>
      </c>
      <c r="E1678" t="s">
        <v>539</v>
      </c>
      <c r="F1678">
        <v>2</v>
      </c>
      <c r="G1678">
        <v>1</v>
      </c>
      <c r="H1678" t="s">
        <v>92</v>
      </c>
      <c r="I1678" t="s">
        <v>23</v>
      </c>
      <c r="K1678">
        <v>1</v>
      </c>
      <c r="L1678">
        <v>1</v>
      </c>
      <c r="M1678">
        <v>10.016999999999999</v>
      </c>
      <c r="N1678" s="35">
        <f t="shared" si="27"/>
        <v>71.877807726864333</v>
      </c>
    </row>
    <row r="1679" spans="1:14" x14ac:dyDescent="0.35">
      <c r="A1679" t="s">
        <v>1171</v>
      </c>
      <c r="B1679">
        <v>2023</v>
      </c>
      <c r="C1679" s="10">
        <v>44983</v>
      </c>
      <c r="D1679" t="s">
        <v>66</v>
      </c>
      <c r="E1679" t="s">
        <v>539</v>
      </c>
      <c r="F1679">
        <v>2</v>
      </c>
      <c r="G1679">
        <v>1</v>
      </c>
      <c r="H1679" t="s">
        <v>101</v>
      </c>
      <c r="I1679" t="s">
        <v>102</v>
      </c>
      <c r="K1679">
        <v>8</v>
      </c>
      <c r="L1679">
        <v>2</v>
      </c>
      <c r="M1679">
        <v>10.016999999999999</v>
      </c>
      <c r="N1679" s="35">
        <f t="shared" si="27"/>
        <v>71.877807726864333</v>
      </c>
    </row>
    <row r="1680" spans="1:14" x14ac:dyDescent="0.35">
      <c r="A1680" t="s">
        <v>1171</v>
      </c>
      <c r="B1680">
        <v>2023</v>
      </c>
      <c r="C1680" s="10">
        <v>44983</v>
      </c>
      <c r="D1680" t="s">
        <v>66</v>
      </c>
      <c r="E1680" t="s">
        <v>539</v>
      </c>
      <c r="F1680">
        <v>2</v>
      </c>
      <c r="G1680">
        <v>2</v>
      </c>
      <c r="H1680" t="s">
        <v>184</v>
      </c>
      <c r="I1680" t="s">
        <v>478</v>
      </c>
      <c r="K1680">
        <v>3</v>
      </c>
      <c r="L1680">
        <v>1</v>
      </c>
      <c r="M1680">
        <v>9.8119999999999994</v>
      </c>
      <c r="N1680" s="35">
        <f t="shared" si="27"/>
        <v>73.379535262943335</v>
      </c>
    </row>
    <row r="1681" spans="1:14" x14ac:dyDescent="0.35">
      <c r="A1681" t="s">
        <v>1171</v>
      </c>
      <c r="B1681">
        <v>2023</v>
      </c>
      <c r="C1681" s="10">
        <v>44983</v>
      </c>
      <c r="D1681" t="s">
        <v>66</v>
      </c>
      <c r="E1681" t="s">
        <v>539</v>
      </c>
      <c r="F1681">
        <v>2</v>
      </c>
      <c r="G1681">
        <v>2</v>
      </c>
      <c r="H1681" t="s">
        <v>196</v>
      </c>
      <c r="I1681" t="s">
        <v>52</v>
      </c>
      <c r="K1681">
        <v>7</v>
      </c>
      <c r="L1681">
        <v>2</v>
      </c>
      <c r="M1681">
        <v>10.008999999999901</v>
      </c>
      <c r="N1681" s="35">
        <f t="shared" si="27"/>
        <v>71.935258267559902</v>
      </c>
    </row>
    <row r="1682" spans="1:14" x14ac:dyDescent="0.35">
      <c r="A1682" t="s">
        <v>1171</v>
      </c>
      <c r="B1682">
        <v>2023</v>
      </c>
      <c r="C1682" s="10">
        <v>44983</v>
      </c>
      <c r="D1682" t="s">
        <v>66</v>
      </c>
      <c r="E1682" t="s">
        <v>539</v>
      </c>
      <c r="F1682">
        <v>2</v>
      </c>
      <c r="G1682">
        <v>3</v>
      </c>
      <c r="H1682" t="s">
        <v>469</v>
      </c>
      <c r="I1682" t="s">
        <v>31</v>
      </c>
      <c r="K1682">
        <v>2</v>
      </c>
      <c r="L1682">
        <v>1</v>
      </c>
      <c r="M1682">
        <v>9.8040000000000003</v>
      </c>
      <c r="N1682" s="35">
        <f t="shared" si="27"/>
        <v>73.439412484700114</v>
      </c>
    </row>
    <row r="1683" spans="1:14" x14ac:dyDescent="0.35">
      <c r="A1683" t="s">
        <v>1171</v>
      </c>
      <c r="B1683">
        <v>2023</v>
      </c>
      <c r="C1683" s="10">
        <v>44983</v>
      </c>
      <c r="D1683" t="s">
        <v>66</v>
      </c>
      <c r="E1683" t="s">
        <v>539</v>
      </c>
      <c r="F1683">
        <v>2</v>
      </c>
      <c r="G1683">
        <v>3</v>
      </c>
      <c r="H1683" t="s">
        <v>22</v>
      </c>
      <c r="I1683" t="s">
        <v>23</v>
      </c>
      <c r="K1683">
        <v>5</v>
      </c>
      <c r="L1683">
        <v>2</v>
      </c>
      <c r="M1683">
        <v>13.823</v>
      </c>
      <c r="N1683" s="35">
        <f t="shared" si="27"/>
        <v>52.087101208131372</v>
      </c>
    </row>
    <row r="1684" spans="1:14" x14ac:dyDescent="0.35">
      <c r="A1684" t="s">
        <v>1171</v>
      </c>
      <c r="B1684">
        <v>2023</v>
      </c>
      <c r="C1684" s="10">
        <v>44983</v>
      </c>
      <c r="D1684" t="s">
        <v>66</v>
      </c>
      <c r="E1684" t="s">
        <v>539</v>
      </c>
      <c r="F1684">
        <v>2</v>
      </c>
      <c r="G1684">
        <v>4</v>
      </c>
      <c r="H1684" t="s">
        <v>105</v>
      </c>
      <c r="I1684" t="s">
        <v>39</v>
      </c>
      <c r="K1684">
        <v>4</v>
      </c>
      <c r="L1684">
        <v>1</v>
      </c>
      <c r="M1684">
        <v>10.183999999999999</v>
      </c>
      <c r="N1684" s="35">
        <f t="shared" si="27"/>
        <v>70.699135899450127</v>
      </c>
    </row>
    <row r="1685" spans="1:14" x14ac:dyDescent="0.35">
      <c r="A1685" t="s">
        <v>1171</v>
      </c>
      <c r="B1685">
        <v>2023</v>
      </c>
      <c r="C1685" s="10">
        <v>44983</v>
      </c>
      <c r="D1685" t="s">
        <v>66</v>
      </c>
      <c r="E1685" t="s">
        <v>539</v>
      </c>
      <c r="F1685">
        <v>2</v>
      </c>
      <c r="G1685">
        <v>4</v>
      </c>
      <c r="H1685" t="s">
        <v>754</v>
      </c>
      <c r="I1685" t="s">
        <v>27</v>
      </c>
      <c r="K1685">
        <v>6</v>
      </c>
      <c r="L1685">
        <v>2</v>
      </c>
      <c r="M1685">
        <v>10.238</v>
      </c>
      <c r="N1685" s="35">
        <f t="shared" si="27"/>
        <v>70.326235592889233</v>
      </c>
    </row>
    <row r="1686" spans="1:14" x14ac:dyDescent="0.35">
      <c r="A1686" t="s">
        <v>1171</v>
      </c>
      <c r="B1686">
        <v>2023</v>
      </c>
      <c r="C1686" s="10">
        <v>44983</v>
      </c>
      <c r="D1686" t="s">
        <v>66</v>
      </c>
      <c r="E1686" t="s">
        <v>539</v>
      </c>
      <c r="F1686">
        <v>3</v>
      </c>
      <c r="G1686">
        <v>2</v>
      </c>
      <c r="H1686" t="s">
        <v>184</v>
      </c>
      <c r="I1686" t="s">
        <v>478</v>
      </c>
      <c r="K1686">
        <v>3</v>
      </c>
      <c r="L1686">
        <v>1</v>
      </c>
      <c r="M1686">
        <v>9.8450000000000006</v>
      </c>
      <c r="N1686" s="35">
        <f t="shared" si="27"/>
        <v>73.133570340274247</v>
      </c>
    </row>
    <row r="1687" spans="1:14" x14ac:dyDescent="0.35">
      <c r="A1687" t="s">
        <v>1171</v>
      </c>
      <c r="B1687">
        <v>2023</v>
      </c>
      <c r="C1687" s="10">
        <v>44983</v>
      </c>
      <c r="D1687" t="s">
        <v>66</v>
      </c>
      <c r="E1687" t="s">
        <v>539</v>
      </c>
      <c r="F1687">
        <v>3</v>
      </c>
      <c r="G1687">
        <v>2</v>
      </c>
      <c r="H1687" t="s">
        <v>196</v>
      </c>
      <c r="I1687" t="s">
        <v>52</v>
      </c>
      <c r="K1687">
        <v>7</v>
      </c>
      <c r="L1687">
        <v>2</v>
      </c>
      <c r="M1687">
        <v>10.352</v>
      </c>
      <c r="N1687" s="35">
        <f t="shared" si="27"/>
        <v>69.551777434312214</v>
      </c>
    </row>
    <row r="1688" spans="1:14" x14ac:dyDescent="0.35">
      <c r="A1688" t="s">
        <v>1171</v>
      </c>
      <c r="B1688">
        <v>2023</v>
      </c>
      <c r="C1688" s="10">
        <v>44983</v>
      </c>
      <c r="D1688" t="s">
        <v>66</v>
      </c>
      <c r="E1688" t="s">
        <v>539</v>
      </c>
      <c r="F1688">
        <v>3</v>
      </c>
      <c r="G1688">
        <v>4</v>
      </c>
      <c r="H1688" t="s">
        <v>105</v>
      </c>
      <c r="I1688" t="s">
        <v>39</v>
      </c>
      <c r="K1688">
        <v>4</v>
      </c>
      <c r="L1688">
        <v>1</v>
      </c>
      <c r="M1688">
        <v>10.11</v>
      </c>
      <c r="N1688" s="35">
        <f t="shared" si="27"/>
        <v>71.2166172106825</v>
      </c>
    </row>
    <row r="1689" spans="1:14" x14ac:dyDescent="0.35">
      <c r="A1689" t="s">
        <v>1171</v>
      </c>
      <c r="B1689">
        <v>2023</v>
      </c>
      <c r="C1689" s="10">
        <v>44983</v>
      </c>
      <c r="D1689" t="s">
        <v>66</v>
      </c>
      <c r="E1689" t="s">
        <v>539</v>
      </c>
      <c r="F1689">
        <v>3</v>
      </c>
      <c r="G1689">
        <v>4</v>
      </c>
      <c r="H1689" t="s">
        <v>754</v>
      </c>
      <c r="I1689" t="s">
        <v>27</v>
      </c>
      <c r="K1689">
        <v>6</v>
      </c>
      <c r="L1689">
        <v>2</v>
      </c>
      <c r="M1689">
        <v>10.11</v>
      </c>
      <c r="N1689" s="35">
        <f t="shared" si="27"/>
        <v>71.2166172106825</v>
      </c>
    </row>
    <row r="1690" spans="1:14" x14ac:dyDescent="0.35">
      <c r="A1690" t="s">
        <v>1171</v>
      </c>
      <c r="B1690">
        <v>2023</v>
      </c>
      <c r="C1690" s="10">
        <v>44983</v>
      </c>
      <c r="D1690" t="s">
        <v>66</v>
      </c>
      <c r="E1690" t="s">
        <v>540</v>
      </c>
      <c r="F1690">
        <v>1</v>
      </c>
      <c r="G1690">
        <v>1</v>
      </c>
      <c r="H1690" t="s">
        <v>92</v>
      </c>
      <c r="I1690" t="s">
        <v>23</v>
      </c>
      <c r="K1690">
        <v>1</v>
      </c>
      <c r="L1690">
        <v>1</v>
      </c>
      <c r="M1690">
        <v>10.098000000000001</v>
      </c>
      <c r="N1690" s="35">
        <f t="shared" si="27"/>
        <v>71.301247771836003</v>
      </c>
    </row>
    <row r="1691" spans="1:14" x14ac:dyDescent="0.35">
      <c r="A1691" t="s">
        <v>1171</v>
      </c>
      <c r="B1691">
        <v>2023</v>
      </c>
      <c r="C1691" s="10">
        <v>44983</v>
      </c>
      <c r="D1691" t="s">
        <v>66</v>
      </c>
      <c r="E1691" t="s">
        <v>540</v>
      </c>
      <c r="F1691">
        <v>1</v>
      </c>
      <c r="G1691">
        <v>1</v>
      </c>
      <c r="H1691" t="s">
        <v>105</v>
      </c>
      <c r="I1691" t="s">
        <v>39</v>
      </c>
      <c r="K1691">
        <v>4</v>
      </c>
      <c r="L1691">
        <v>2</v>
      </c>
      <c r="M1691">
        <v>11.193</v>
      </c>
      <c r="N1691" s="35">
        <f t="shared" si="27"/>
        <v>64.325917984454577</v>
      </c>
    </row>
    <row r="1692" spans="1:14" x14ac:dyDescent="0.35">
      <c r="A1692" t="s">
        <v>1171</v>
      </c>
      <c r="B1692">
        <v>2023</v>
      </c>
      <c r="C1692" s="10">
        <v>44983</v>
      </c>
      <c r="D1692" t="s">
        <v>66</v>
      </c>
      <c r="E1692" t="s">
        <v>540</v>
      </c>
      <c r="F1692">
        <v>1</v>
      </c>
      <c r="G1692">
        <v>2</v>
      </c>
      <c r="H1692" t="s">
        <v>469</v>
      </c>
      <c r="I1692" t="s">
        <v>31</v>
      </c>
      <c r="K1692">
        <v>2</v>
      </c>
      <c r="L1692">
        <v>1</v>
      </c>
      <c r="M1692">
        <v>9.8640000000000008</v>
      </c>
      <c r="N1692" s="35">
        <f t="shared" si="27"/>
        <v>72.992700729926995</v>
      </c>
    </row>
    <row r="1693" spans="1:14" x14ac:dyDescent="0.35">
      <c r="A1693" t="s">
        <v>1171</v>
      </c>
      <c r="B1693">
        <v>2023</v>
      </c>
      <c r="C1693" s="10">
        <v>44983</v>
      </c>
      <c r="D1693" t="s">
        <v>66</v>
      </c>
      <c r="E1693" t="s">
        <v>540</v>
      </c>
      <c r="F1693">
        <v>1</v>
      </c>
      <c r="G1693">
        <v>2</v>
      </c>
      <c r="H1693" t="s">
        <v>184</v>
      </c>
      <c r="I1693" t="s">
        <v>478</v>
      </c>
      <c r="K1693">
        <v>3</v>
      </c>
      <c r="L1693">
        <v>2</v>
      </c>
      <c r="M1693">
        <v>9.8819999999999997</v>
      </c>
      <c r="N1693" s="35">
        <f t="shared" si="27"/>
        <v>72.859744990892537</v>
      </c>
    </row>
    <row r="1694" spans="1:14" x14ac:dyDescent="0.35">
      <c r="A1694" t="s">
        <v>1171</v>
      </c>
      <c r="B1694">
        <v>2023</v>
      </c>
      <c r="C1694" s="10">
        <v>44983</v>
      </c>
      <c r="D1694" t="s">
        <v>66</v>
      </c>
      <c r="E1694" t="s">
        <v>540</v>
      </c>
      <c r="F1694">
        <v>2</v>
      </c>
      <c r="G1694">
        <v>1</v>
      </c>
      <c r="H1694" t="s">
        <v>92</v>
      </c>
      <c r="I1694" t="s">
        <v>23</v>
      </c>
      <c r="K1694">
        <v>1</v>
      </c>
      <c r="L1694">
        <v>1</v>
      </c>
      <c r="M1694">
        <v>10.109</v>
      </c>
      <c r="N1694" s="35">
        <f t="shared" si="27"/>
        <v>71.223662083292112</v>
      </c>
    </row>
    <row r="1695" spans="1:14" x14ac:dyDescent="0.35">
      <c r="A1695" t="s">
        <v>1171</v>
      </c>
      <c r="B1695">
        <v>2023</v>
      </c>
      <c r="C1695" s="10">
        <v>44983</v>
      </c>
      <c r="D1695" t="s">
        <v>66</v>
      </c>
      <c r="E1695" t="s">
        <v>540</v>
      </c>
      <c r="F1695">
        <v>2</v>
      </c>
      <c r="G1695">
        <v>1</v>
      </c>
      <c r="H1695" t="s">
        <v>105</v>
      </c>
      <c r="I1695" t="s">
        <v>39</v>
      </c>
      <c r="K1695">
        <v>4</v>
      </c>
      <c r="L1695">
        <v>2</v>
      </c>
      <c r="M1695">
        <v>11.622</v>
      </c>
      <c r="N1695" s="35">
        <f t="shared" si="27"/>
        <v>61.951471347444503</v>
      </c>
    </row>
    <row r="1696" spans="1:14" x14ac:dyDescent="0.35">
      <c r="A1696" t="s">
        <v>1171</v>
      </c>
      <c r="B1696">
        <v>2023</v>
      </c>
      <c r="C1696" s="10">
        <v>44983</v>
      </c>
      <c r="D1696" t="s">
        <v>66</v>
      </c>
      <c r="E1696" t="s">
        <v>540</v>
      </c>
      <c r="F1696">
        <v>2</v>
      </c>
      <c r="G1696">
        <v>2</v>
      </c>
      <c r="H1696" t="s">
        <v>469</v>
      </c>
      <c r="I1696" t="s">
        <v>31</v>
      </c>
      <c r="K1696">
        <v>2</v>
      </c>
      <c r="L1696">
        <v>1</v>
      </c>
      <c r="M1696">
        <v>9.8949999999999996</v>
      </c>
      <c r="N1696" s="35">
        <f t="shared" si="27"/>
        <v>72.764022233451243</v>
      </c>
    </row>
    <row r="1697" spans="1:14" x14ac:dyDescent="0.35">
      <c r="A1697" t="s">
        <v>1171</v>
      </c>
      <c r="B1697">
        <v>2023</v>
      </c>
      <c r="C1697" s="10">
        <v>44983</v>
      </c>
      <c r="D1697" t="s">
        <v>66</v>
      </c>
      <c r="E1697" t="s">
        <v>540</v>
      </c>
      <c r="F1697">
        <v>2</v>
      </c>
      <c r="G1697">
        <v>2</v>
      </c>
      <c r="H1697" t="s">
        <v>184</v>
      </c>
      <c r="I1697" t="s">
        <v>478</v>
      </c>
      <c r="K1697">
        <v>3</v>
      </c>
      <c r="L1697">
        <v>2</v>
      </c>
      <c r="M1697">
        <v>16.259999999999899</v>
      </c>
      <c r="N1697" s="35">
        <f t="shared" si="27"/>
        <v>44.280442804428318</v>
      </c>
    </row>
    <row r="1698" spans="1:14" x14ac:dyDescent="0.35">
      <c r="A1698" t="s">
        <v>1171</v>
      </c>
      <c r="B1698">
        <v>2023</v>
      </c>
      <c r="C1698" s="10">
        <v>44983</v>
      </c>
      <c r="D1698" t="s">
        <v>66</v>
      </c>
      <c r="E1698" t="s">
        <v>64</v>
      </c>
      <c r="F1698">
        <v>1</v>
      </c>
      <c r="G1698" t="s">
        <v>541</v>
      </c>
      <c r="H1698" t="s">
        <v>92</v>
      </c>
      <c r="I1698" t="s">
        <v>23</v>
      </c>
      <c r="K1698">
        <v>1</v>
      </c>
      <c r="L1698">
        <v>1</v>
      </c>
      <c r="M1698">
        <v>10.006</v>
      </c>
      <c r="N1698" s="35">
        <f t="shared" ref="N1698:N1761" si="28">IF(M1698="REL","REL",3.6*200/M1698)</f>
        <v>71.956825904457318</v>
      </c>
    </row>
    <row r="1699" spans="1:14" x14ac:dyDescent="0.35">
      <c r="A1699" t="s">
        <v>1171</v>
      </c>
      <c r="B1699">
        <v>2023</v>
      </c>
      <c r="C1699" s="10">
        <v>44983</v>
      </c>
      <c r="D1699" t="s">
        <v>66</v>
      </c>
      <c r="E1699" t="s">
        <v>64</v>
      </c>
      <c r="F1699">
        <v>1</v>
      </c>
      <c r="G1699" t="s">
        <v>541</v>
      </c>
      <c r="H1699" t="s">
        <v>469</v>
      </c>
      <c r="I1699" t="s">
        <v>31</v>
      </c>
      <c r="K1699">
        <v>2</v>
      </c>
      <c r="L1699">
        <v>2</v>
      </c>
      <c r="M1699">
        <v>10.023999999999999</v>
      </c>
      <c r="N1699" s="35">
        <f t="shared" si="28"/>
        <v>71.827613727055081</v>
      </c>
    </row>
    <row r="1700" spans="1:14" x14ac:dyDescent="0.35">
      <c r="A1700" t="s">
        <v>1171</v>
      </c>
      <c r="B1700">
        <v>2023</v>
      </c>
      <c r="C1700" s="10">
        <v>44983</v>
      </c>
      <c r="D1700" t="s">
        <v>66</v>
      </c>
      <c r="E1700" t="s">
        <v>64</v>
      </c>
      <c r="F1700">
        <v>1</v>
      </c>
      <c r="G1700" t="s">
        <v>542</v>
      </c>
      <c r="H1700" t="s">
        <v>184</v>
      </c>
      <c r="I1700" t="s">
        <v>478</v>
      </c>
      <c r="K1700">
        <v>3</v>
      </c>
      <c r="L1700">
        <v>1</v>
      </c>
      <c r="M1700">
        <v>10.262</v>
      </c>
      <c r="N1700" s="35">
        <f t="shared" si="28"/>
        <v>70.161761839797308</v>
      </c>
    </row>
    <row r="1701" spans="1:14" x14ac:dyDescent="0.35">
      <c r="A1701" t="s">
        <v>1171</v>
      </c>
      <c r="B1701">
        <v>2023</v>
      </c>
      <c r="C1701" s="10">
        <v>44983</v>
      </c>
      <c r="D1701" t="s">
        <v>66</v>
      </c>
      <c r="E1701" t="s">
        <v>64</v>
      </c>
      <c r="F1701">
        <v>1</v>
      </c>
      <c r="G1701" t="s">
        <v>542</v>
      </c>
      <c r="H1701" t="s">
        <v>105</v>
      </c>
      <c r="I1701" t="s">
        <v>39</v>
      </c>
      <c r="K1701">
        <v>4</v>
      </c>
      <c r="L1701">
        <v>2</v>
      </c>
      <c r="M1701">
        <v>10.727</v>
      </c>
      <c r="N1701" s="35">
        <f t="shared" si="28"/>
        <v>67.120350517386029</v>
      </c>
    </row>
    <row r="1702" spans="1:14" x14ac:dyDescent="0.35">
      <c r="A1702" t="s">
        <v>1171</v>
      </c>
      <c r="B1702">
        <v>2023</v>
      </c>
      <c r="C1702" s="10">
        <v>44983</v>
      </c>
      <c r="D1702" t="s">
        <v>66</v>
      </c>
      <c r="E1702" t="s">
        <v>64</v>
      </c>
      <c r="F1702">
        <v>2</v>
      </c>
      <c r="G1702" t="s">
        <v>541</v>
      </c>
      <c r="H1702" t="s">
        <v>92</v>
      </c>
      <c r="I1702" t="s">
        <v>23</v>
      </c>
      <c r="K1702">
        <v>1</v>
      </c>
      <c r="L1702">
        <v>1</v>
      </c>
      <c r="M1702">
        <v>9.5630000000000006</v>
      </c>
      <c r="N1702" s="35">
        <f t="shared" si="28"/>
        <v>75.290180905573564</v>
      </c>
    </row>
    <row r="1703" spans="1:14" x14ac:dyDescent="0.35">
      <c r="A1703" t="s">
        <v>1171</v>
      </c>
      <c r="B1703">
        <v>2023</v>
      </c>
      <c r="C1703" s="10">
        <v>44983</v>
      </c>
      <c r="D1703" t="s">
        <v>66</v>
      </c>
      <c r="E1703" t="s">
        <v>64</v>
      </c>
      <c r="F1703">
        <v>2</v>
      </c>
      <c r="G1703" t="s">
        <v>541</v>
      </c>
      <c r="H1703" t="s">
        <v>469</v>
      </c>
      <c r="I1703" t="s">
        <v>31</v>
      </c>
      <c r="K1703">
        <v>2</v>
      </c>
      <c r="L1703">
        <v>2</v>
      </c>
      <c r="M1703">
        <v>9.6530000000000005</v>
      </c>
      <c r="N1703" s="35">
        <f t="shared" si="28"/>
        <v>74.588210918885324</v>
      </c>
    </row>
    <row r="1704" spans="1:14" x14ac:dyDescent="0.35">
      <c r="A1704" t="s">
        <v>1171</v>
      </c>
      <c r="B1704">
        <v>2023</v>
      </c>
      <c r="C1704" s="10">
        <v>44983</v>
      </c>
      <c r="D1704" t="s">
        <v>66</v>
      </c>
      <c r="E1704" t="s">
        <v>64</v>
      </c>
      <c r="F1704">
        <v>2</v>
      </c>
      <c r="G1704" t="s">
        <v>542</v>
      </c>
      <c r="H1704" t="s">
        <v>184</v>
      </c>
      <c r="I1704" t="s">
        <v>478</v>
      </c>
      <c r="K1704">
        <v>3</v>
      </c>
      <c r="L1704">
        <v>1</v>
      </c>
      <c r="M1704">
        <v>9.875</v>
      </c>
      <c r="N1704" s="35">
        <f t="shared" si="28"/>
        <v>72.911392405063296</v>
      </c>
    </row>
    <row r="1705" spans="1:14" x14ac:dyDescent="0.35">
      <c r="A1705" t="s">
        <v>1171</v>
      </c>
      <c r="B1705">
        <v>2023</v>
      </c>
      <c r="C1705" s="10">
        <v>44983</v>
      </c>
      <c r="D1705" t="s">
        <v>66</v>
      </c>
      <c r="E1705" t="s">
        <v>64</v>
      </c>
      <c r="F1705">
        <v>2</v>
      </c>
      <c r="G1705" t="s">
        <v>542</v>
      </c>
      <c r="H1705" t="s">
        <v>105</v>
      </c>
      <c r="I1705" t="s">
        <v>39</v>
      </c>
      <c r="K1705">
        <v>4</v>
      </c>
      <c r="L1705">
        <v>2</v>
      </c>
      <c r="M1705">
        <v>9.9649999999999999</v>
      </c>
      <c r="N1705" s="35">
        <f t="shared" si="28"/>
        <v>72.252885097842452</v>
      </c>
    </row>
    <row r="1706" spans="1:14" x14ac:dyDescent="0.35">
      <c r="A1706" t="s">
        <v>1236</v>
      </c>
      <c r="B1706">
        <v>2023</v>
      </c>
      <c r="C1706" s="10">
        <v>45002</v>
      </c>
      <c r="D1706" t="s">
        <v>66</v>
      </c>
      <c r="E1706" t="s">
        <v>535</v>
      </c>
      <c r="F1706">
        <v>1</v>
      </c>
      <c r="G1706">
        <v>1</v>
      </c>
      <c r="H1706" t="s">
        <v>469</v>
      </c>
      <c r="I1706" t="s">
        <v>31</v>
      </c>
      <c r="K1706">
        <v>3</v>
      </c>
      <c r="L1706">
        <v>1</v>
      </c>
      <c r="M1706">
        <v>10.775</v>
      </c>
      <c r="N1706" s="35">
        <f t="shared" si="28"/>
        <v>66.821345707656604</v>
      </c>
    </row>
    <row r="1707" spans="1:14" x14ac:dyDescent="0.35">
      <c r="A1707" t="s">
        <v>1236</v>
      </c>
      <c r="B1707">
        <v>2023</v>
      </c>
      <c r="C1707" s="10">
        <v>45002</v>
      </c>
      <c r="D1707" t="s">
        <v>66</v>
      </c>
      <c r="E1707" t="s">
        <v>535</v>
      </c>
      <c r="F1707">
        <v>1</v>
      </c>
      <c r="G1707">
        <v>1</v>
      </c>
      <c r="H1707" t="s">
        <v>1292</v>
      </c>
      <c r="I1707" t="s">
        <v>42</v>
      </c>
      <c r="K1707">
        <v>28</v>
      </c>
      <c r="L1707">
        <v>2</v>
      </c>
      <c r="M1707">
        <v>11.065</v>
      </c>
      <c r="N1707" s="35">
        <f t="shared" si="28"/>
        <v>65.07004066877542</v>
      </c>
    </row>
    <row r="1708" spans="1:14" x14ac:dyDescent="0.35">
      <c r="A1708" t="s">
        <v>1236</v>
      </c>
      <c r="B1708">
        <v>2023</v>
      </c>
      <c r="C1708" s="10">
        <v>45002</v>
      </c>
      <c r="D1708" t="s">
        <v>66</v>
      </c>
      <c r="E1708" t="s">
        <v>535</v>
      </c>
      <c r="F1708">
        <v>1</v>
      </c>
      <c r="G1708">
        <v>2</v>
      </c>
      <c r="H1708" t="s">
        <v>128</v>
      </c>
      <c r="I1708" t="s">
        <v>104</v>
      </c>
      <c r="K1708">
        <v>10</v>
      </c>
      <c r="L1708">
        <v>1</v>
      </c>
      <c r="M1708">
        <v>10.505000000000001</v>
      </c>
      <c r="N1708" s="35">
        <f t="shared" si="28"/>
        <v>68.538791051880054</v>
      </c>
    </row>
    <row r="1709" spans="1:14" x14ac:dyDescent="0.35">
      <c r="A1709" t="s">
        <v>1236</v>
      </c>
      <c r="B1709">
        <v>2023</v>
      </c>
      <c r="C1709" s="10">
        <v>45002</v>
      </c>
      <c r="D1709" t="s">
        <v>66</v>
      </c>
      <c r="E1709" t="s">
        <v>535</v>
      </c>
      <c r="F1709">
        <v>1</v>
      </c>
      <c r="G1709">
        <v>2</v>
      </c>
      <c r="H1709" t="s">
        <v>115</v>
      </c>
      <c r="I1709" t="s">
        <v>116</v>
      </c>
      <c r="K1709">
        <v>27</v>
      </c>
      <c r="L1709">
        <v>2</v>
      </c>
      <c r="M1709">
        <v>10.574</v>
      </c>
      <c r="N1709" s="35">
        <f t="shared" si="28"/>
        <v>68.091545299791946</v>
      </c>
    </row>
    <row r="1710" spans="1:14" x14ac:dyDescent="0.35">
      <c r="A1710" t="s">
        <v>1236</v>
      </c>
      <c r="B1710">
        <v>2023</v>
      </c>
      <c r="C1710" s="10">
        <v>45002</v>
      </c>
      <c r="D1710" t="s">
        <v>66</v>
      </c>
      <c r="E1710" t="s">
        <v>535</v>
      </c>
      <c r="F1710">
        <v>1</v>
      </c>
      <c r="G1710">
        <v>3</v>
      </c>
      <c r="H1710" t="s">
        <v>103</v>
      </c>
      <c r="I1710" t="s">
        <v>104</v>
      </c>
      <c r="K1710">
        <v>16</v>
      </c>
      <c r="L1710">
        <v>1</v>
      </c>
      <c r="M1710">
        <v>10.247999999999999</v>
      </c>
      <c r="N1710" s="35">
        <f t="shared" si="28"/>
        <v>70.257611241217802</v>
      </c>
    </row>
    <row r="1711" spans="1:14" x14ac:dyDescent="0.35">
      <c r="A1711" t="s">
        <v>1236</v>
      </c>
      <c r="B1711">
        <v>2023</v>
      </c>
      <c r="C1711" s="10">
        <v>45002</v>
      </c>
      <c r="D1711" t="s">
        <v>66</v>
      </c>
      <c r="E1711" t="s">
        <v>535</v>
      </c>
      <c r="F1711">
        <v>1</v>
      </c>
      <c r="G1711">
        <v>3</v>
      </c>
      <c r="H1711" t="s">
        <v>105</v>
      </c>
      <c r="I1711" t="s">
        <v>39</v>
      </c>
      <c r="K1711">
        <v>17</v>
      </c>
      <c r="L1711">
        <v>2</v>
      </c>
      <c r="M1711" t="s">
        <v>536</v>
      </c>
      <c r="N1711" s="35" t="str">
        <f t="shared" si="28"/>
        <v>REL</v>
      </c>
    </row>
    <row r="1712" spans="1:14" x14ac:dyDescent="0.35">
      <c r="A1712" t="s">
        <v>1236</v>
      </c>
      <c r="B1712">
        <v>2023</v>
      </c>
      <c r="C1712" s="10">
        <v>45002</v>
      </c>
      <c r="D1712" t="s">
        <v>66</v>
      </c>
      <c r="E1712" t="s">
        <v>535</v>
      </c>
      <c r="F1712">
        <v>1</v>
      </c>
      <c r="G1712">
        <v>4</v>
      </c>
      <c r="H1712" t="s">
        <v>755</v>
      </c>
      <c r="I1712" t="s">
        <v>109</v>
      </c>
      <c r="K1712">
        <v>5</v>
      </c>
      <c r="L1712">
        <v>1</v>
      </c>
      <c r="M1712">
        <v>10.007</v>
      </c>
      <c r="N1712" s="35">
        <f t="shared" si="28"/>
        <v>71.949635255321283</v>
      </c>
    </row>
    <row r="1713" spans="1:14" x14ac:dyDescent="0.35">
      <c r="A1713" t="s">
        <v>1236</v>
      </c>
      <c r="B1713">
        <v>2023</v>
      </c>
      <c r="C1713" s="10">
        <v>45002</v>
      </c>
      <c r="D1713" t="s">
        <v>66</v>
      </c>
      <c r="E1713" t="s">
        <v>535</v>
      </c>
      <c r="F1713">
        <v>1</v>
      </c>
      <c r="G1713">
        <v>4</v>
      </c>
      <c r="H1713" t="s">
        <v>124</v>
      </c>
      <c r="I1713" t="s">
        <v>35</v>
      </c>
      <c r="K1713">
        <v>26</v>
      </c>
      <c r="L1713">
        <v>2</v>
      </c>
      <c r="M1713">
        <v>10.202999999999999</v>
      </c>
      <c r="N1713" s="35">
        <f t="shared" si="28"/>
        <v>70.567480152896209</v>
      </c>
    </row>
    <row r="1714" spans="1:14" x14ac:dyDescent="0.35">
      <c r="A1714" t="s">
        <v>1236</v>
      </c>
      <c r="B1714">
        <v>2023</v>
      </c>
      <c r="C1714" s="10">
        <v>45002</v>
      </c>
      <c r="D1714" t="s">
        <v>66</v>
      </c>
      <c r="E1714" t="s">
        <v>535</v>
      </c>
      <c r="F1714">
        <v>1</v>
      </c>
      <c r="G1714">
        <v>5</v>
      </c>
      <c r="H1714" t="s">
        <v>100</v>
      </c>
      <c r="I1714" t="s">
        <v>44</v>
      </c>
      <c r="K1714">
        <v>11</v>
      </c>
      <c r="L1714">
        <v>1</v>
      </c>
      <c r="M1714">
        <v>10.699</v>
      </c>
      <c r="N1714" s="35">
        <f t="shared" si="28"/>
        <v>67.296008972801204</v>
      </c>
    </row>
    <row r="1715" spans="1:14" x14ac:dyDescent="0.35">
      <c r="A1715" t="s">
        <v>1236</v>
      </c>
      <c r="B1715">
        <v>2023</v>
      </c>
      <c r="C1715" s="10">
        <v>45002</v>
      </c>
      <c r="D1715" t="s">
        <v>66</v>
      </c>
      <c r="E1715" t="s">
        <v>535</v>
      </c>
      <c r="F1715">
        <v>1</v>
      </c>
      <c r="G1715">
        <v>5</v>
      </c>
      <c r="H1715" t="s">
        <v>57</v>
      </c>
      <c r="I1715" t="s">
        <v>58</v>
      </c>
      <c r="K1715">
        <v>25</v>
      </c>
      <c r="L1715">
        <v>2</v>
      </c>
      <c r="M1715">
        <v>10.807</v>
      </c>
      <c r="N1715" s="35">
        <f t="shared" si="28"/>
        <v>66.62348477838438</v>
      </c>
    </row>
    <row r="1716" spans="1:14" x14ac:dyDescent="0.35">
      <c r="A1716" t="s">
        <v>1236</v>
      </c>
      <c r="B1716">
        <v>2023</v>
      </c>
      <c r="C1716" s="10">
        <v>45002</v>
      </c>
      <c r="D1716" t="s">
        <v>66</v>
      </c>
      <c r="E1716" t="s">
        <v>535</v>
      </c>
      <c r="F1716">
        <v>1</v>
      </c>
      <c r="G1716">
        <v>6</v>
      </c>
      <c r="H1716" t="s">
        <v>125</v>
      </c>
      <c r="I1716" t="s">
        <v>75</v>
      </c>
      <c r="K1716">
        <v>6</v>
      </c>
      <c r="L1716">
        <v>1</v>
      </c>
      <c r="M1716">
        <v>10.273</v>
      </c>
      <c r="N1716" s="35">
        <f t="shared" si="28"/>
        <v>70.086634868100845</v>
      </c>
    </row>
    <row r="1717" spans="1:14" x14ac:dyDescent="0.35">
      <c r="A1717" t="s">
        <v>1236</v>
      </c>
      <c r="B1717">
        <v>2023</v>
      </c>
      <c r="C1717" s="10">
        <v>45002</v>
      </c>
      <c r="D1717" t="s">
        <v>66</v>
      </c>
      <c r="E1717" t="s">
        <v>535</v>
      </c>
      <c r="F1717">
        <v>1</v>
      </c>
      <c r="G1717">
        <v>6</v>
      </c>
      <c r="H1717" t="s">
        <v>40</v>
      </c>
      <c r="I1717" t="s">
        <v>29</v>
      </c>
      <c r="K1717">
        <v>24</v>
      </c>
      <c r="L1717">
        <v>2</v>
      </c>
      <c r="M1717">
        <v>10.484999999999999</v>
      </c>
      <c r="N1717" s="35">
        <f t="shared" si="28"/>
        <v>68.669527896995717</v>
      </c>
    </row>
    <row r="1718" spans="1:14" x14ac:dyDescent="0.35">
      <c r="A1718" t="s">
        <v>1236</v>
      </c>
      <c r="B1718">
        <v>2023</v>
      </c>
      <c r="C1718" s="10">
        <v>45002</v>
      </c>
      <c r="D1718" t="s">
        <v>66</v>
      </c>
      <c r="E1718" t="s">
        <v>535</v>
      </c>
      <c r="F1718">
        <v>1</v>
      </c>
      <c r="G1718">
        <v>7</v>
      </c>
      <c r="H1718" t="s">
        <v>754</v>
      </c>
      <c r="I1718" t="s">
        <v>27</v>
      </c>
      <c r="K1718">
        <v>7</v>
      </c>
      <c r="L1718">
        <v>1</v>
      </c>
      <c r="M1718">
        <v>10.372999999999999</v>
      </c>
      <c r="N1718" s="35">
        <f t="shared" si="28"/>
        <v>69.410970789549793</v>
      </c>
    </row>
    <row r="1719" spans="1:14" x14ac:dyDescent="0.35">
      <c r="A1719" t="s">
        <v>1236</v>
      </c>
      <c r="B1719">
        <v>2023</v>
      </c>
      <c r="C1719" s="10">
        <v>45002</v>
      </c>
      <c r="D1719" t="s">
        <v>66</v>
      </c>
      <c r="E1719" t="s">
        <v>535</v>
      </c>
      <c r="F1719">
        <v>1</v>
      </c>
      <c r="G1719">
        <v>7</v>
      </c>
      <c r="H1719" t="s">
        <v>93</v>
      </c>
      <c r="I1719" t="s">
        <v>52</v>
      </c>
      <c r="K1719">
        <v>23</v>
      </c>
      <c r="L1719">
        <v>2</v>
      </c>
      <c r="M1719">
        <v>10.61</v>
      </c>
      <c r="N1719" s="35">
        <f t="shared" si="28"/>
        <v>67.86050895381716</v>
      </c>
    </row>
    <row r="1720" spans="1:14" x14ac:dyDescent="0.35">
      <c r="A1720" t="s">
        <v>1236</v>
      </c>
      <c r="B1720">
        <v>2023</v>
      </c>
      <c r="C1720" s="10">
        <v>45002</v>
      </c>
      <c r="D1720" t="s">
        <v>66</v>
      </c>
      <c r="E1720" t="s">
        <v>535</v>
      </c>
      <c r="F1720">
        <v>1</v>
      </c>
      <c r="G1720">
        <v>8</v>
      </c>
      <c r="H1720" t="s">
        <v>756</v>
      </c>
      <c r="I1720" t="s">
        <v>82</v>
      </c>
      <c r="K1720">
        <v>15</v>
      </c>
      <c r="L1720">
        <v>1</v>
      </c>
      <c r="M1720">
        <v>10.446999999999999</v>
      </c>
      <c r="N1720" s="35">
        <f t="shared" si="28"/>
        <v>68.919306978079831</v>
      </c>
    </row>
    <row r="1721" spans="1:14" x14ac:dyDescent="0.35">
      <c r="A1721" t="s">
        <v>1236</v>
      </c>
      <c r="B1721">
        <v>2023</v>
      </c>
      <c r="C1721" s="10">
        <v>45002</v>
      </c>
      <c r="D1721" t="s">
        <v>66</v>
      </c>
      <c r="E1721" t="s">
        <v>535</v>
      </c>
      <c r="F1721">
        <v>1</v>
      </c>
      <c r="G1721">
        <v>8</v>
      </c>
      <c r="H1721" t="s">
        <v>537</v>
      </c>
      <c r="I1721" t="s">
        <v>228</v>
      </c>
      <c r="K1721">
        <v>18</v>
      </c>
      <c r="L1721">
        <v>2</v>
      </c>
      <c r="M1721">
        <v>10.447999999999899</v>
      </c>
      <c r="N1721" s="35">
        <f t="shared" si="28"/>
        <v>68.912710566616283</v>
      </c>
    </row>
    <row r="1722" spans="1:14" x14ac:dyDescent="0.35">
      <c r="A1722" t="s">
        <v>1236</v>
      </c>
      <c r="B1722">
        <v>2023</v>
      </c>
      <c r="C1722" s="10">
        <v>45002</v>
      </c>
      <c r="D1722" t="s">
        <v>66</v>
      </c>
      <c r="E1722" t="s">
        <v>535</v>
      </c>
      <c r="F1722">
        <v>1</v>
      </c>
      <c r="G1722">
        <v>9</v>
      </c>
      <c r="H1722" t="s">
        <v>98</v>
      </c>
      <c r="I1722" t="s">
        <v>168</v>
      </c>
      <c r="K1722">
        <v>8</v>
      </c>
      <c r="L1722">
        <v>1</v>
      </c>
      <c r="M1722">
        <v>10.384</v>
      </c>
      <c r="N1722" s="35">
        <f t="shared" si="28"/>
        <v>69.337442218798145</v>
      </c>
    </row>
    <row r="1723" spans="1:14" x14ac:dyDescent="0.35">
      <c r="A1723" t="s">
        <v>1236</v>
      </c>
      <c r="B1723">
        <v>2023</v>
      </c>
      <c r="C1723" s="10">
        <v>45002</v>
      </c>
      <c r="D1723" t="s">
        <v>66</v>
      </c>
      <c r="E1723" t="s">
        <v>535</v>
      </c>
      <c r="F1723">
        <v>1</v>
      </c>
      <c r="G1723">
        <v>9</v>
      </c>
      <c r="H1723" t="s">
        <v>43</v>
      </c>
      <c r="I1723" t="s">
        <v>44</v>
      </c>
      <c r="K1723">
        <v>19</v>
      </c>
      <c r="L1723">
        <v>2</v>
      </c>
      <c r="M1723">
        <v>10.47</v>
      </c>
      <c r="N1723" s="35">
        <f t="shared" si="28"/>
        <v>68.767908309455578</v>
      </c>
    </row>
    <row r="1724" spans="1:14" x14ac:dyDescent="0.35">
      <c r="A1724" t="s">
        <v>1236</v>
      </c>
      <c r="B1724">
        <v>2023</v>
      </c>
      <c r="C1724" s="10">
        <v>45002</v>
      </c>
      <c r="D1724" t="s">
        <v>66</v>
      </c>
      <c r="E1724" t="s">
        <v>535</v>
      </c>
      <c r="F1724">
        <v>1</v>
      </c>
      <c r="G1724">
        <v>10</v>
      </c>
      <c r="H1724" t="s">
        <v>132</v>
      </c>
      <c r="I1724" t="s">
        <v>113</v>
      </c>
      <c r="K1724">
        <v>14</v>
      </c>
      <c r="L1724">
        <v>1</v>
      </c>
      <c r="M1724">
        <v>10.353</v>
      </c>
      <c r="N1724" s="35">
        <f t="shared" si="28"/>
        <v>69.545059403071576</v>
      </c>
    </row>
    <row r="1725" spans="1:14" x14ac:dyDescent="0.35">
      <c r="A1725" t="s">
        <v>1236</v>
      </c>
      <c r="B1725">
        <v>2023</v>
      </c>
      <c r="C1725" s="10">
        <v>45002</v>
      </c>
      <c r="D1725" t="s">
        <v>66</v>
      </c>
      <c r="E1725" t="s">
        <v>535</v>
      </c>
      <c r="F1725">
        <v>1</v>
      </c>
      <c r="G1725">
        <v>10</v>
      </c>
      <c r="H1725" t="s">
        <v>36</v>
      </c>
      <c r="I1725" t="s">
        <v>37</v>
      </c>
      <c r="K1725">
        <v>20</v>
      </c>
      <c r="L1725">
        <v>2</v>
      </c>
      <c r="M1725">
        <v>10.423</v>
      </c>
      <c r="N1725" s="35">
        <f t="shared" si="28"/>
        <v>69.078000575650009</v>
      </c>
    </row>
    <row r="1726" spans="1:14" x14ac:dyDescent="0.35">
      <c r="A1726" t="s">
        <v>1236</v>
      </c>
      <c r="B1726">
        <v>2023</v>
      </c>
      <c r="C1726" s="10">
        <v>45002</v>
      </c>
      <c r="D1726" t="s">
        <v>66</v>
      </c>
      <c r="E1726" t="s">
        <v>535</v>
      </c>
      <c r="F1726">
        <v>1</v>
      </c>
      <c r="G1726">
        <v>11</v>
      </c>
      <c r="H1726" t="s">
        <v>112</v>
      </c>
      <c r="I1726" t="s">
        <v>113</v>
      </c>
      <c r="K1726">
        <v>13</v>
      </c>
      <c r="L1726">
        <v>1</v>
      </c>
      <c r="M1726">
        <v>10.243</v>
      </c>
      <c r="N1726" s="35">
        <f t="shared" si="28"/>
        <v>70.291906667968362</v>
      </c>
    </row>
    <row r="1727" spans="1:14" x14ac:dyDescent="0.35">
      <c r="A1727" t="s">
        <v>1236</v>
      </c>
      <c r="B1727">
        <v>2023</v>
      </c>
      <c r="C1727" s="10">
        <v>45002</v>
      </c>
      <c r="D1727" t="s">
        <v>66</v>
      </c>
      <c r="E1727" t="s">
        <v>535</v>
      </c>
      <c r="F1727">
        <v>1</v>
      </c>
      <c r="G1727">
        <v>11</v>
      </c>
      <c r="H1727" t="s">
        <v>107</v>
      </c>
      <c r="I1727" t="s">
        <v>168</v>
      </c>
      <c r="K1727">
        <v>21</v>
      </c>
      <c r="L1727">
        <v>2</v>
      </c>
      <c r="M1727">
        <v>10.292</v>
      </c>
      <c r="N1727" s="35">
        <f t="shared" si="28"/>
        <v>69.957248348231644</v>
      </c>
    </row>
    <row r="1728" spans="1:14" x14ac:dyDescent="0.35">
      <c r="A1728" t="s">
        <v>1236</v>
      </c>
      <c r="B1728">
        <v>2023</v>
      </c>
      <c r="C1728" s="10">
        <v>45002</v>
      </c>
      <c r="D1728" t="s">
        <v>66</v>
      </c>
      <c r="E1728" t="s">
        <v>535</v>
      </c>
      <c r="F1728">
        <v>1</v>
      </c>
      <c r="G1728">
        <v>12</v>
      </c>
      <c r="H1728" t="s">
        <v>30</v>
      </c>
      <c r="I1728" t="s">
        <v>31</v>
      </c>
      <c r="K1728">
        <v>12</v>
      </c>
      <c r="L1728">
        <v>1</v>
      </c>
      <c r="M1728">
        <v>10.117000000000001</v>
      </c>
      <c r="N1728" s="35">
        <f t="shared" si="28"/>
        <v>71.167342097459709</v>
      </c>
    </row>
    <row r="1729" spans="1:14" x14ac:dyDescent="0.35">
      <c r="A1729" t="s">
        <v>1236</v>
      </c>
      <c r="B1729">
        <v>2023</v>
      </c>
      <c r="C1729" s="10">
        <v>45002</v>
      </c>
      <c r="D1729" t="s">
        <v>66</v>
      </c>
      <c r="E1729" t="s">
        <v>535</v>
      </c>
      <c r="F1729">
        <v>1</v>
      </c>
      <c r="G1729">
        <v>12</v>
      </c>
      <c r="H1729" t="s">
        <v>143</v>
      </c>
      <c r="I1729" t="s">
        <v>95</v>
      </c>
      <c r="K1729">
        <v>22</v>
      </c>
      <c r="L1729">
        <v>2</v>
      </c>
      <c r="M1729">
        <v>10.154999999999999</v>
      </c>
      <c r="N1729" s="35">
        <f t="shared" si="28"/>
        <v>70.901033973412112</v>
      </c>
    </row>
    <row r="1730" spans="1:14" x14ac:dyDescent="0.35">
      <c r="A1730" t="s">
        <v>1236</v>
      </c>
      <c r="B1730">
        <v>2023</v>
      </c>
      <c r="C1730" s="10">
        <v>45002</v>
      </c>
      <c r="D1730" t="s">
        <v>66</v>
      </c>
      <c r="E1730" t="s">
        <v>538</v>
      </c>
      <c r="F1730">
        <v>1</v>
      </c>
      <c r="G1730">
        <v>1</v>
      </c>
      <c r="H1730" t="s">
        <v>92</v>
      </c>
      <c r="I1730" t="s">
        <v>23</v>
      </c>
      <c r="K1730">
        <v>1</v>
      </c>
      <c r="L1730">
        <v>1</v>
      </c>
      <c r="M1730">
        <v>10.106</v>
      </c>
      <c r="N1730" s="35">
        <f t="shared" si="28"/>
        <v>71.244805066297246</v>
      </c>
    </row>
    <row r="1731" spans="1:14" x14ac:dyDescent="0.35">
      <c r="A1731" t="s">
        <v>1236</v>
      </c>
      <c r="B1731">
        <v>2023</v>
      </c>
      <c r="C1731" s="10">
        <v>45002</v>
      </c>
      <c r="D1731" t="s">
        <v>66</v>
      </c>
      <c r="E1731" t="s">
        <v>538</v>
      </c>
      <c r="F1731">
        <v>1</v>
      </c>
      <c r="G1731">
        <v>1</v>
      </c>
      <c r="H1731" t="s">
        <v>30</v>
      </c>
      <c r="I1731" t="s">
        <v>31</v>
      </c>
      <c r="K1731">
        <v>12</v>
      </c>
      <c r="L1731">
        <v>2</v>
      </c>
      <c r="M1731">
        <v>10.555</v>
      </c>
      <c r="N1731" s="35">
        <f t="shared" si="28"/>
        <v>68.214116532449083</v>
      </c>
    </row>
    <row r="1732" spans="1:14" x14ac:dyDescent="0.35">
      <c r="A1732" t="s">
        <v>1236</v>
      </c>
      <c r="B1732">
        <v>2023</v>
      </c>
      <c r="C1732" s="10">
        <v>45002</v>
      </c>
      <c r="D1732" t="s">
        <v>66</v>
      </c>
      <c r="E1732" t="s">
        <v>538</v>
      </c>
      <c r="F1732">
        <v>1</v>
      </c>
      <c r="G1732">
        <v>2</v>
      </c>
      <c r="H1732" t="s">
        <v>184</v>
      </c>
      <c r="I1732" t="s">
        <v>478</v>
      </c>
      <c r="K1732">
        <v>2</v>
      </c>
      <c r="L1732">
        <v>1</v>
      </c>
      <c r="M1732">
        <v>9.9640000000000004</v>
      </c>
      <c r="N1732" s="35">
        <f t="shared" si="28"/>
        <v>72.260136491368925</v>
      </c>
    </row>
    <row r="1733" spans="1:14" x14ac:dyDescent="0.35">
      <c r="A1733" t="s">
        <v>1236</v>
      </c>
      <c r="B1733">
        <v>2023</v>
      </c>
      <c r="C1733" s="10">
        <v>45002</v>
      </c>
      <c r="D1733" t="s">
        <v>66</v>
      </c>
      <c r="E1733" t="s">
        <v>538</v>
      </c>
      <c r="F1733">
        <v>1</v>
      </c>
      <c r="G1733">
        <v>2</v>
      </c>
      <c r="H1733" t="s">
        <v>112</v>
      </c>
      <c r="I1733" t="s">
        <v>113</v>
      </c>
      <c r="K1733">
        <v>13</v>
      </c>
      <c r="L1733">
        <v>2</v>
      </c>
      <c r="M1733">
        <v>9.9879999999999995</v>
      </c>
      <c r="N1733" s="35">
        <f t="shared" si="28"/>
        <v>72.086503804565481</v>
      </c>
    </row>
    <row r="1734" spans="1:14" x14ac:dyDescent="0.35">
      <c r="A1734" t="s">
        <v>1236</v>
      </c>
      <c r="B1734">
        <v>2023</v>
      </c>
      <c r="C1734" s="10">
        <v>45002</v>
      </c>
      <c r="D1734" t="s">
        <v>66</v>
      </c>
      <c r="E1734" t="s">
        <v>538</v>
      </c>
      <c r="F1734">
        <v>1</v>
      </c>
      <c r="G1734">
        <v>3</v>
      </c>
      <c r="H1734" t="s">
        <v>202</v>
      </c>
      <c r="I1734" t="s">
        <v>46</v>
      </c>
      <c r="K1734">
        <v>4</v>
      </c>
      <c r="L1734">
        <v>1</v>
      </c>
      <c r="M1734">
        <v>10.443</v>
      </c>
      <c r="N1734" s="35">
        <f t="shared" si="28"/>
        <v>68.945705257110035</v>
      </c>
    </row>
    <row r="1735" spans="1:14" x14ac:dyDescent="0.35">
      <c r="A1735" t="s">
        <v>1236</v>
      </c>
      <c r="B1735">
        <v>2023</v>
      </c>
      <c r="C1735" s="10">
        <v>45002</v>
      </c>
      <c r="D1735" t="s">
        <v>66</v>
      </c>
      <c r="E1735" t="s">
        <v>538</v>
      </c>
      <c r="F1735">
        <v>1</v>
      </c>
      <c r="G1735">
        <v>3</v>
      </c>
      <c r="H1735" t="s">
        <v>132</v>
      </c>
      <c r="I1735" t="s">
        <v>113</v>
      </c>
      <c r="K1735">
        <v>14</v>
      </c>
      <c r="L1735">
        <v>2</v>
      </c>
      <c r="M1735">
        <v>10.478</v>
      </c>
      <c r="N1735" s="35">
        <f t="shared" si="28"/>
        <v>68.715403702996753</v>
      </c>
    </row>
    <row r="1736" spans="1:14" x14ac:dyDescent="0.35">
      <c r="A1736" t="s">
        <v>1236</v>
      </c>
      <c r="B1736">
        <v>2023</v>
      </c>
      <c r="C1736" s="10">
        <v>45002</v>
      </c>
      <c r="D1736" t="s">
        <v>66</v>
      </c>
      <c r="E1736" t="s">
        <v>538</v>
      </c>
      <c r="F1736">
        <v>1</v>
      </c>
      <c r="G1736">
        <v>4</v>
      </c>
      <c r="H1736" t="s">
        <v>98</v>
      </c>
      <c r="I1736" t="s">
        <v>168</v>
      </c>
      <c r="K1736">
        <v>8</v>
      </c>
      <c r="L1736">
        <v>1</v>
      </c>
      <c r="M1736">
        <v>10.292</v>
      </c>
      <c r="N1736" s="35">
        <f t="shared" si="28"/>
        <v>69.957248348231644</v>
      </c>
    </row>
    <row r="1737" spans="1:14" x14ac:dyDescent="0.35">
      <c r="A1737" t="s">
        <v>1236</v>
      </c>
      <c r="B1737">
        <v>2023</v>
      </c>
      <c r="C1737" s="10">
        <v>45002</v>
      </c>
      <c r="D1737" t="s">
        <v>66</v>
      </c>
      <c r="E1737" t="s">
        <v>538</v>
      </c>
      <c r="F1737">
        <v>1</v>
      </c>
      <c r="G1737">
        <v>4</v>
      </c>
      <c r="H1737" t="s">
        <v>674</v>
      </c>
      <c r="I1737" t="s">
        <v>39</v>
      </c>
      <c r="K1737">
        <v>9</v>
      </c>
      <c r="L1737">
        <v>2</v>
      </c>
      <c r="M1737">
        <v>10.379</v>
      </c>
      <c r="N1737" s="35">
        <f t="shared" si="28"/>
        <v>69.370844975431169</v>
      </c>
    </row>
    <row r="1738" spans="1:14" x14ac:dyDescent="0.35">
      <c r="A1738" t="s">
        <v>1236</v>
      </c>
      <c r="B1738">
        <v>2023</v>
      </c>
      <c r="C1738" s="10">
        <v>45002</v>
      </c>
      <c r="D1738" t="s">
        <v>66</v>
      </c>
      <c r="E1738" t="s">
        <v>538</v>
      </c>
      <c r="F1738">
        <v>1</v>
      </c>
      <c r="G1738">
        <v>5</v>
      </c>
      <c r="H1738" t="s">
        <v>469</v>
      </c>
      <c r="I1738" t="s">
        <v>31</v>
      </c>
      <c r="K1738">
        <v>3</v>
      </c>
      <c r="L1738">
        <v>1</v>
      </c>
      <c r="M1738">
        <v>10.127000000000001</v>
      </c>
      <c r="N1738" s="35">
        <f t="shared" si="28"/>
        <v>71.097067245976092</v>
      </c>
    </row>
    <row r="1739" spans="1:14" x14ac:dyDescent="0.35">
      <c r="A1739" t="s">
        <v>1236</v>
      </c>
      <c r="B1739">
        <v>2023</v>
      </c>
      <c r="C1739" s="10">
        <v>45002</v>
      </c>
      <c r="D1739" t="s">
        <v>66</v>
      </c>
      <c r="E1739" t="s">
        <v>538</v>
      </c>
      <c r="F1739">
        <v>1</v>
      </c>
      <c r="G1739">
        <v>5</v>
      </c>
      <c r="H1739" t="s">
        <v>756</v>
      </c>
      <c r="I1739" t="s">
        <v>82</v>
      </c>
      <c r="K1739">
        <v>15</v>
      </c>
      <c r="L1739">
        <v>2</v>
      </c>
      <c r="M1739">
        <v>10.345000000000001</v>
      </c>
      <c r="N1739" s="35">
        <f t="shared" si="28"/>
        <v>69.598840019333011</v>
      </c>
    </row>
    <row r="1740" spans="1:14" x14ac:dyDescent="0.35">
      <c r="A1740" t="s">
        <v>1236</v>
      </c>
      <c r="B1740">
        <v>2023</v>
      </c>
      <c r="C1740" s="10">
        <v>45002</v>
      </c>
      <c r="D1740" t="s">
        <v>66</v>
      </c>
      <c r="E1740" t="s">
        <v>538</v>
      </c>
      <c r="F1740">
        <v>1</v>
      </c>
      <c r="G1740">
        <v>6</v>
      </c>
      <c r="H1740" t="s">
        <v>754</v>
      </c>
      <c r="I1740" t="s">
        <v>27</v>
      </c>
      <c r="K1740">
        <v>7</v>
      </c>
      <c r="L1740">
        <v>1</v>
      </c>
      <c r="M1740">
        <v>10.016</v>
      </c>
      <c r="N1740" s="35">
        <f t="shared" si="28"/>
        <v>71.884984025559106</v>
      </c>
    </row>
    <row r="1741" spans="1:14" x14ac:dyDescent="0.35">
      <c r="A1741" t="s">
        <v>1236</v>
      </c>
      <c r="B1741">
        <v>2023</v>
      </c>
      <c r="C1741" s="10">
        <v>45002</v>
      </c>
      <c r="D1741" t="s">
        <v>66</v>
      </c>
      <c r="E1741" t="s">
        <v>538</v>
      </c>
      <c r="F1741">
        <v>1</v>
      </c>
      <c r="G1741">
        <v>6</v>
      </c>
      <c r="H1741" t="s">
        <v>128</v>
      </c>
      <c r="I1741" t="s">
        <v>104</v>
      </c>
      <c r="K1741">
        <v>10</v>
      </c>
      <c r="L1741">
        <v>2</v>
      </c>
      <c r="M1741">
        <v>10.096</v>
      </c>
      <c r="N1741" s="35">
        <f t="shared" si="28"/>
        <v>71.315372424722668</v>
      </c>
    </row>
    <row r="1742" spans="1:14" x14ac:dyDescent="0.35">
      <c r="A1742" t="s">
        <v>1236</v>
      </c>
      <c r="B1742">
        <v>2023</v>
      </c>
      <c r="C1742" s="10">
        <v>45002</v>
      </c>
      <c r="D1742" t="s">
        <v>66</v>
      </c>
      <c r="E1742" t="s">
        <v>538</v>
      </c>
      <c r="F1742">
        <v>1</v>
      </c>
      <c r="G1742">
        <v>7</v>
      </c>
      <c r="H1742" t="s">
        <v>125</v>
      </c>
      <c r="I1742" t="s">
        <v>75</v>
      </c>
      <c r="K1742">
        <v>6</v>
      </c>
      <c r="L1742">
        <v>1</v>
      </c>
      <c r="M1742">
        <v>10.303000000000001</v>
      </c>
      <c r="N1742" s="35">
        <f t="shared" si="28"/>
        <v>69.882558478113168</v>
      </c>
    </row>
    <row r="1743" spans="1:14" x14ac:dyDescent="0.35">
      <c r="A1743" t="s">
        <v>1236</v>
      </c>
      <c r="B1743">
        <v>2023</v>
      </c>
      <c r="C1743" s="10">
        <v>45002</v>
      </c>
      <c r="D1743" t="s">
        <v>66</v>
      </c>
      <c r="E1743" t="s">
        <v>538</v>
      </c>
      <c r="F1743">
        <v>1</v>
      </c>
      <c r="G1743">
        <v>7</v>
      </c>
      <c r="H1743" t="s">
        <v>103</v>
      </c>
      <c r="I1743" t="s">
        <v>104</v>
      </c>
      <c r="K1743">
        <v>16</v>
      </c>
      <c r="L1743">
        <v>2</v>
      </c>
      <c r="M1743">
        <v>10.529</v>
      </c>
      <c r="N1743" s="35">
        <f t="shared" si="28"/>
        <v>68.382562446576117</v>
      </c>
    </row>
    <row r="1744" spans="1:14" x14ac:dyDescent="0.35">
      <c r="A1744" t="s">
        <v>1236</v>
      </c>
      <c r="B1744">
        <v>2023</v>
      </c>
      <c r="C1744" s="10">
        <v>45002</v>
      </c>
      <c r="D1744" t="s">
        <v>66</v>
      </c>
      <c r="E1744" t="s">
        <v>538</v>
      </c>
      <c r="F1744">
        <v>1</v>
      </c>
      <c r="G1744">
        <v>8</v>
      </c>
      <c r="H1744" t="s">
        <v>755</v>
      </c>
      <c r="I1744" t="s">
        <v>109</v>
      </c>
      <c r="K1744">
        <v>5</v>
      </c>
      <c r="L1744">
        <v>1</v>
      </c>
      <c r="M1744">
        <v>10.282999999999999</v>
      </c>
      <c r="N1744" s="35">
        <f t="shared" si="28"/>
        <v>70.018477098123114</v>
      </c>
    </row>
    <row r="1745" spans="1:14" x14ac:dyDescent="0.35">
      <c r="A1745" t="s">
        <v>1236</v>
      </c>
      <c r="B1745">
        <v>2023</v>
      </c>
      <c r="C1745" s="10">
        <v>45002</v>
      </c>
      <c r="D1745" t="s">
        <v>66</v>
      </c>
      <c r="E1745" t="s">
        <v>538</v>
      </c>
      <c r="F1745">
        <v>1</v>
      </c>
      <c r="G1745">
        <v>8</v>
      </c>
      <c r="H1745" t="s">
        <v>100</v>
      </c>
      <c r="I1745" t="s">
        <v>44</v>
      </c>
      <c r="K1745">
        <v>11</v>
      </c>
      <c r="L1745">
        <v>2</v>
      </c>
      <c r="M1745">
        <v>10.3029999999999</v>
      </c>
      <c r="N1745" s="35">
        <f t="shared" si="28"/>
        <v>69.88255847811385</v>
      </c>
    </row>
    <row r="1746" spans="1:14" x14ac:dyDescent="0.35">
      <c r="A1746" t="s">
        <v>1236</v>
      </c>
      <c r="B1746">
        <v>2023</v>
      </c>
      <c r="C1746" s="10">
        <v>45002</v>
      </c>
      <c r="D1746" t="s">
        <v>66</v>
      </c>
      <c r="E1746" t="s">
        <v>539</v>
      </c>
      <c r="F1746">
        <v>1</v>
      </c>
      <c r="G1746">
        <v>1</v>
      </c>
      <c r="H1746" t="s">
        <v>92</v>
      </c>
      <c r="I1746" t="s">
        <v>23</v>
      </c>
      <c r="K1746">
        <v>1</v>
      </c>
      <c r="L1746">
        <v>1</v>
      </c>
      <c r="M1746">
        <v>9.8810000000000002</v>
      </c>
      <c r="N1746" s="35">
        <f t="shared" si="28"/>
        <v>72.867118712680906</v>
      </c>
    </row>
    <row r="1747" spans="1:14" x14ac:dyDescent="0.35">
      <c r="A1747" t="s">
        <v>1236</v>
      </c>
      <c r="B1747">
        <v>2023</v>
      </c>
      <c r="C1747" s="10">
        <v>45002</v>
      </c>
      <c r="D1747" t="s">
        <v>66</v>
      </c>
      <c r="E1747" t="s">
        <v>539</v>
      </c>
      <c r="F1747">
        <v>1</v>
      </c>
      <c r="G1747">
        <v>1</v>
      </c>
      <c r="H1747" t="s">
        <v>755</v>
      </c>
      <c r="I1747" t="s">
        <v>109</v>
      </c>
      <c r="K1747">
        <v>5</v>
      </c>
      <c r="L1747">
        <v>2</v>
      </c>
      <c r="M1747">
        <v>9.9130000000000003</v>
      </c>
      <c r="N1747" s="35">
        <f t="shared" si="28"/>
        <v>72.631897508322396</v>
      </c>
    </row>
    <row r="1748" spans="1:14" x14ac:dyDescent="0.35">
      <c r="A1748" t="s">
        <v>1236</v>
      </c>
      <c r="B1748">
        <v>2023</v>
      </c>
      <c r="C1748" s="10">
        <v>45002</v>
      </c>
      <c r="D1748" t="s">
        <v>66</v>
      </c>
      <c r="E1748" t="s">
        <v>539</v>
      </c>
      <c r="F1748">
        <v>1</v>
      </c>
      <c r="G1748">
        <v>2</v>
      </c>
      <c r="H1748" t="s">
        <v>184</v>
      </c>
      <c r="I1748" t="s">
        <v>478</v>
      </c>
      <c r="K1748">
        <v>2</v>
      </c>
      <c r="L1748">
        <v>1</v>
      </c>
      <c r="M1748">
        <v>10.096</v>
      </c>
      <c r="N1748" s="35">
        <f t="shared" si="28"/>
        <v>71.315372424722668</v>
      </c>
    </row>
    <row r="1749" spans="1:14" x14ac:dyDescent="0.35">
      <c r="A1749" t="s">
        <v>1236</v>
      </c>
      <c r="B1749">
        <v>2023</v>
      </c>
      <c r="C1749" s="10">
        <v>45002</v>
      </c>
      <c r="D1749" t="s">
        <v>66</v>
      </c>
      <c r="E1749" t="s">
        <v>539</v>
      </c>
      <c r="F1749">
        <v>1</v>
      </c>
      <c r="G1749">
        <v>2</v>
      </c>
      <c r="H1749" t="s">
        <v>125</v>
      </c>
      <c r="I1749" t="s">
        <v>75</v>
      </c>
      <c r="K1749">
        <v>6</v>
      </c>
      <c r="L1749">
        <v>2</v>
      </c>
      <c r="M1749">
        <v>10.182</v>
      </c>
      <c r="N1749" s="35">
        <f t="shared" si="28"/>
        <v>70.713022981732465</v>
      </c>
    </row>
    <row r="1750" spans="1:14" x14ac:dyDescent="0.35">
      <c r="A1750" t="s">
        <v>1236</v>
      </c>
      <c r="B1750">
        <v>2023</v>
      </c>
      <c r="C1750" s="10">
        <v>45002</v>
      </c>
      <c r="D1750" t="s">
        <v>66</v>
      </c>
      <c r="E1750" t="s">
        <v>539</v>
      </c>
      <c r="F1750">
        <v>1</v>
      </c>
      <c r="G1750">
        <v>3</v>
      </c>
      <c r="H1750" t="s">
        <v>202</v>
      </c>
      <c r="I1750" t="s">
        <v>46</v>
      </c>
      <c r="K1750">
        <v>4</v>
      </c>
      <c r="L1750">
        <v>1</v>
      </c>
      <c r="M1750">
        <v>10.28</v>
      </c>
      <c r="N1750" s="35">
        <f t="shared" si="28"/>
        <v>70.038910505836583</v>
      </c>
    </row>
    <row r="1751" spans="1:14" x14ac:dyDescent="0.35">
      <c r="A1751" t="s">
        <v>1236</v>
      </c>
      <c r="B1751">
        <v>2023</v>
      </c>
      <c r="C1751" s="10">
        <v>45002</v>
      </c>
      <c r="D1751" t="s">
        <v>66</v>
      </c>
      <c r="E1751" t="s">
        <v>539</v>
      </c>
      <c r="F1751">
        <v>1</v>
      </c>
      <c r="G1751">
        <v>3</v>
      </c>
      <c r="H1751" t="s">
        <v>754</v>
      </c>
      <c r="I1751" t="s">
        <v>27</v>
      </c>
      <c r="K1751">
        <v>7</v>
      </c>
      <c r="L1751">
        <v>2</v>
      </c>
      <c r="M1751">
        <v>10.4279999999999</v>
      </c>
      <c r="N1751" s="35">
        <f t="shared" si="28"/>
        <v>69.044879171462114</v>
      </c>
    </row>
    <row r="1752" spans="1:14" x14ac:dyDescent="0.35">
      <c r="A1752" t="s">
        <v>1236</v>
      </c>
      <c r="B1752">
        <v>2023</v>
      </c>
      <c r="C1752" s="10">
        <v>45002</v>
      </c>
      <c r="D1752" t="s">
        <v>66</v>
      </c>
      <c r="E1752" t="s">
        <v>539</v>
      </c>
      <c r="F1752">
        <v>1</v>
      </c>
      <c r="G1752">
        <v>4</v>
      </c>
      <c r="H1752" t="s">
        <v>469</v>
      </c>
      <c r="I1752" t="s">
        <v>31</v>
      </c>
      <c r="K1752">
        <v>3</v>
      </c>
      <c r="L1752">
        <v>1</v>
      </c>
      <c r="M1752">
        <v>10.11</v>
      </c>
      <c r="N1752" s="35">
        <f t="shared" si="28"/>
        <v>71.2166172106825</v>
      </c>
    </row>
    <row r="1753" spans="1:14" x14ac:dyDescent="0.35">
      <c r="A1753" t="s">
        <v>1236</v>
      </c>
      <c r="B1753">
        <v>2023</v>
      </c>
      <c r="C1753" s="10">
        <v>45002</v>
      </c>
      <c r="D1753" t="s">
        <v>66</v>
      </c>
      <c r="E1753" t="s">
        <v>539</v>
      </c>
      <c r="F1753">
        <v>1</v>
      </c>
      <c r="G1753">
        <v>4</v>
      </c>
      <c r="H1753" t="s">
        <v>98</v>
      </c>
      <c r="I1753" t="s">
        <v>168</v>
      </c>
      <c r="K1753">
        <v>8</v>
      </c>
      <c r="L1753">
        <v>2</v>
      </c>
      <c r="M1753">
        <v>10.189</v>
      </c>
      <c r="N1753" s="35">
        <f t="shared" si="28"/>
        <v>70.664442045343023</v>
      </c>
    </row>
    <row r="1754" spans="1:14" x14ac:dyDescent="0.35">
      <c r="A1754" t="s">
        <v>1236</v>
      </c>
      <c r="B1754">
        <v>2023</v>
      </c>
      <c r="C1754" s="10">
        <v>45002</v>
      </c>
      <c r="D1754" t="s">
        <v>66</v>
      </c>
      <c r="E1754" t="s">
        <v>539</v>
      </c>
      <c r="F1754">
        <v>2</v>
      </c>
      <c r="G1754">
        <v>1</v>
      </c>
      <c r="H1754" t="s">
        <v>92</v>
      </c>
      <c r="I1754" t="s">
        <v>23</v>
      </c>
      <c r="K1754">
        <v>1</v>
      </c>
      <c r="L1754">
        <v>1</v>
      </c>
      <c r="M1754">
        <v>10.265000000000001</v>
      </c>
      <c r="N1754" s="35">
        <f t="shared" si="28"/>
        <v>70.141256697515828</v>
      </c>
    </row>
    <row r="1755" spans="1:14" x14ac:dyDescent="0.35">
      <c r="A1755" t="s">
        <v>1236</v>
      </c>
      <c r="B1755">
        <v>2023</v>
      </c>
      <c r="C1755" s="10">
        <v>45002</v>
      </c>
      <c r="D1755" t="s">
        <v>66</v>
      </c>
      <c r="E1755" t="s">
        <v>539</v>
      </c>
      <c r="F1755">
        <v>2</v>
      </c>
      <c r="G1755">
        <v>1</v>
      </c>
      <c r="H1755" t="s">
        <v>755</v>
      </c>
      <c r="I1755" t="s">
        <v>109</v>
      </c>
      <c r="K1755">
        <v>5</v>
      </c>
      <c r="L1755">
        <v>2</v>
      </c>
      <c r="M1755">
        <v>10.395</v>
      </c>
      <c r="N1755" s="35">
        <f t="shared" si="28"/>
        <v>69.264069264069263</v>
      </c>
    </row>
    <row r="1756" spans="1:14" x14ac:dyDescent="0.35">
      <c r="A1756" t="s">
        <v>1236</v>
      </c>
      <c r="B1756">
        <v>2023</v>
      </c>
      <c r="C1756" s="10">
        <v>45002</v>
      </c>
      <c r="D1756" t="s">
        <v>66</v>
      </c>
      <c r="E1756" t="s">
        <v>539</v>
      </c>
      <c r="F1756">
        <v>2</v>
      </c>
      <c r="G1756">
        <v>2</v>
      </c>
      <c r="H1756" t="s">
        <v>184</v>
      </c>
      <c r="I1756" t="s">
        <v>478</v>
      </c>
      <c r="K1756">
        <v>2</v>
      </c>
      <c r="L1756">
        <v>1</v>
      </c>
      <c r="M1756">
        <v>10.061</v>
      </c>
      <c r="N1756" s="35">
        <f t="shared" si="28"/>
        <v>71.563462876453627</v>
      </c>
    </row>
    <row r="1757" spans="1:14" x14ac:dyDescent="0.35">
      <c r="A1757" t="s">
        <v>1236</v>
      </c>
      <c r="B1757">
        <v>2023</v>
      </c>
      <c r="C1757" s="10">
        <v>45002</v>
      </c>
      <c r="D1757" t="s">
        <v>66</v>
      </c>
      <c r="E1757" t="s">
        <v>539</v>
      </c>
      <c r="F1757">
        <v>2</v>
      </c>
      <c r="G1757">
        <v>2</v>
      </c>
      <c r="H1757" t="s">
        <v>125</v>
      </c>
      <c r="I1757" t="s">
        <v>75</v>
      </c>
      <c r="K1757">
        <v>6</v>
      </c>
      <c r="L1757">
        <v>2</v>
      </c>
      <c r="M1757">
        <v>10.125</v>
      </c>
      <c r="N1757" s="35">
        <f t="shared" si="28"/>
        <v>71.111111111111114</v>
      </c>
    </row>
    <row r="1758" spans="1:14" x14ac:dyDescent="0.35">
      <c r="A1758" t="s">
        <v>1236</v>
      </c>
      <c r="B1758">
        <v>2023</v>
      </c>
      <c r="C1758" s="10">
        <v>45002</v>
      </c>
      <c r="D1758" t="s">
        <v>66</v>
      </c>
      <c r="E1758" t="s">
        <v>539</v>
      </c>
      <c r="F1758">
        <v>2</v>
      </c>
      <c r="G1758">
        <v>3</v>
      </c>
      <c r="H1758" t="s">
        <v>202</v>
      </c>
      <c r="I1758" t="s">
        <v>46</v>
      </c>
      <c r="K1758">
        <v>4</v>
      </c>
      <c r="L1758">
        <v>1</v>
      </c>
      <c r="M1758">
        <v>10.361000000000001</v>
      </c>
      <c r="N1758" s="35">
        <f t="shared" si="28"/>
        <v>69.491361837660449</v>
      </c>
    </row>
    <row r="1759" spans="1:14" x14ac:dyDescent="0.35">
      <c r="A1759" t="s">
        <v>1236</v>
      </c>
      <c r="B1759">
        <v>2023</v>
      </c>
      <c r="C1759" s="10">
        <v>45002</v>
      </c>
      <c r="D1759" t="s">
        <v>66</v>
      </c>
      <c r="E1759" t="s">
        <v>539</v>
      </c>
      <c r="F1759">
        <v>2</v>
      </c>
      <c r="G1759">
        <v>3</v>
      </c>
      <c r="H1759" t="s">
        <v>754</v>
      </c>
      <c r="I1759" t="s">
        <v>27</v>
      </c>
      <c r="K1759">
        <v>7</v>
      </c>
      <c r="L1759">
        <v>2</v>
      </c>
      <c r="M1759">
        <v>10.397</v>
      </c>
      <c r="N1759" s="35">
        <f t="shared" si="28"/>
        <v>69.250745407329035</v>
      </c>
    </row>
    <row r="1760" spans="1:14" x14ac:dyDescent="0.35">
      <c r="A1760" t="s">
        <v>1236</v>
      </c>
      <c r="B1760">
        <v>2023</v>
      </c>
      <c r="C1760" s="10">
        <v>45002</v>
      </c>
      <c r="D1760" t="s">
        <v>66</v>
      </c>
      <c r="E1760" t="s">
        <v>539</v>
      </c>
      <c r="F1760">
        <v>2</v>
      </c>
      <c r="G1760">
        <v>4</v>
      </c>
      <c r="H1760" t="s">
        <v>469</v>
      </c>
      <c r="I1760" t="s">
        <v>31</v>
      </c>
      <c r="K1760">
        <v>3</v>
      </c>
      <c r="L1760">
        <v>1</v>
      </c>
      <c r="M1760">
        <v>10.061</v>
      </c>
      <c r="N1760" s="35">
        <f t="shared" si="28"/>
        <v>71.563462876453627</v>
      </c>
    </row>
    <row r="1761" spans="1:14" x14ac:dyDescent="0.35">
      <c r="A1761" t="s">
        <v>1236</v>
      </c>
      <c r="B1761">
        <v>2023</v>
      </c>
      <c r="C1761" s="10">
        <v>45002</v>
      </c>
      <c r="D1761" t="s">
        <v>66</v>
      </c>
      <c r="E1761" t="s">
        <v>539</v>
      </c>
      <c r="F1761">
        <v>2</v>
      </c>
      <c r="G1761">
        <v>4</v>
      </c>
      <c r="H1761" t="s">
        <v>98</v>
      </c>
      <c r="I1761" t="s">
        <v>168</v>
      </c>
      <c r="K1761">
        <v>8</v>
      </c>
      <c r="L1761">
        <v>2</v>
      </c>
      <c r="M1761">
        <v>10.119999999999999</v>
      </c>
      <c r="N1761" s="35">
        <f t="shared" si="28"/>
        <v>71.146245059288546</v>
      </c>
    </row>
    <row r="1762" spans="1:14" x14ac:dyDescent="0.35">
      <c r="A1762" t="s">
        <v>1236</v>
      </c>
      <c r="B1762">
        <v>2023</v>
      </c>
      <c r="C1762" s="10">
        <v>45002</v>
      </c>
      <c r="D1762" t="s">
        <v>66</v>
      </c>
      <c r="E1762" t="s">
        <v>540</v>
      </c>
      <c r="F1762">
        <v>1</v>
      </c>
      <c r="G1762">
        <v>1</v>
      </c>
      <c r="H1762" t="s">
        <v>92</v>
      </c>
      <c r="I1762" t="s">
        <v>23</v>
      </c>
      <c r="K1762">
        <v>1</v>
      </c>
      <c r="L1762">
        <v>2</v>
      </c>
      <c r="M1762">
        <v>10.191999999999901</v>
      </c>
      <c r="N1762" s="35">
        <f t="shared" ref="N1762:N1779" si="29">IF(M1762="REL","REL",3.6*200/M1762)</f>
        <v>70.643642072214192</v>
      </c>
    </row>
    <row r="1763" spans="1:14" x14ac:dyDescent="0.35">
      <c r="A1763" t="s">
        <v>1236</v>
      </c>
      <c r="B1763">
        <v>2023</v>
      </c>
      <c r="C1763" s="10">
        <v>45002</v>
      </c>
      <c r="D1763" t="s">
        <v>66</v>
      </c>
      <c r="E1763" t="s">
        <v>540</v>
      </c>
      <c r="F1763">
        <v>1</v>
      </c>
      <c r="G1763">
        <v>1</v>
      </c>
      <c r="H1763" t="s">
        <v>469</v>
      </c>
      <c r="I1763" t="s">
        <v>31</v>
      </c>
      <c r="K1763">
        <v>3</v>
      </c>
      <c r="L1763">
        <v>1</v>
      </c>
      <c r="M1763">
        <v>10.180999999999999</v>
      </c>
      <c r="N1763" s="35">
        <f t="shared" si="29"/>
        <v>70.719968568902857</v>
      </c>
    </row>
    <row r="1764" spans="1:14" x14ac:dyDescent="0.35">
      <c r="A1764" t="s">
        <v>1236</v>
      </c>
      <c r="B1764">
        <v>2023</v>
      </c>
      <c r="C1764" s="10">
        <v>45002</v>
      </c>
      <c r="D1764" t="s">
        <v>66</v>
      </c>
      <c r="E1764" t="s">
        <v>540</v>
      </c>
      <c r="F1764">
        <v>1</v>
      </c>
      <c r="G1764">
        <v>2</v>
      </c>
      <c r="H1764" t="s">
        <v>184</v>
      </c>
      <c r="I1764" t="s">
        <v>478</v>
      </c>
      <c r="K1764">
        <v>2</v>
      </c>
      <c r="L1764">
        <v>1</v>
      </c>
      <c r="M1764">
        <v>10.119</v>
      </c>
      <c r="N1764" s="35">
        <f t="shared" si="29"/>
        <v>71.153276015416552</v>
      </c>
    </row>
    <row r="1765" spans="1:14" x14ac:dyDescent="0.35">
      <c r="A1765" t="s">
        <v>1236</v>
      </c>
      <c r="B1765">
        <v>2023</v>
      </c>
      <c r="C1765" s="10">
        <v>45002</v>
      </c>
      <c r="D1765" t="s">
        <v>66</v>
      </c>
      <c r="E1765" t="s">
        <v>540</v>
      </c>
      <c r="F1765">
        <v>1</v>
      </c>
      <c r="G1765">
        <v>2</v>
      </c>
      <c r="H1765" t="s">
        <v>202</v>
      </c>
      <c r="I1765" t="s">
        <v>46</v>
      </c>
      <c r="K1765">
        <v>4</v>
      </c>
      <c r="L1765">
        <v>2</v>
      </c>
      <c r="M1765">
        <v>11.035</v>
      </c>
      <c r="N1765" s="35">
        <f t="shared" si="29"/>
        <v>65.24694154961486</v>
      </c>
    </row>
    <row r="1766" spans="1:14" x14ac:dyDescent="0.35">
      <c r="A1766" t="s">
        <v>1236</v>
      </c>
      <c r="B1766">
        <v>2023</v>
      </c>
      <c r="C1766" s="10">
        <v>45002</v>
      </c>
      <c r="D1766" t="s">
        <v>66</v>
      </c>
      <c r="E1766" t="s">
        <v>540</v>
      </c>
      <c r="F1766">
        <v>2</v>
      </c>
      <c r="G1766">
        <v>1</v>
      </c>
      <c r="H1766" t="s">
        <v>92</v>
      </c>
      <c r="I1766" t="s">
        <v>23</v>
      </c>
      <c r="K1766">
        <v>1</v>
      </c>
      <c r="L1766">
        <v>1</v>
      </c>
      <c r="M1766">
        <v>10.071</v>
      </c>
      <c r="N1766" s="35">
        <f t="shared" si="29"/>
        <v>71.492403932082212</v>
      </c>
    </row>
    <row r="1767" spans="1:14" x14ac:dyDescent="0.35">
      <c r="A1767" t="s">
        <v>1236</v>
      </c>
      <c r="B1767">
        <v>2023</v>
      </c>
      <c r="C1767" s="10">
        <v>45002</v>
      </c>
      <c r="D1767" t="s">
        <v>66</v>
      </c>
      <c r="E1767" t="s">
        <v>540</v>
      </c>
      <c r="F1767">
        <v>2</v>
      </c>
      <c r="G1767">
        <v>1</v>
      </c>
      <c r="H1767" t="s">
        <v>469</v>
      </c>
      <c r="I1767" t="s">
        <v>31</v>
      </c>
      <c r="K1767">
        <v>3</v>
      </c>
      <c r="L1767">
        <v>2</v>
      </c>
      <c r="M1767">
        <v>10.278</v>
      </c>
      <c r="N1767" s="35">
        <f t="shared" si="29"/>
        <v>70.052539404553414</v>
      </c>
    </row>
    <row r="1768" spans="1:14" x14ac:dyDescent="0.35">
      <c r="A1768" t="s">
        <v>1236</v>
      </c>
      <c r="B1768">
        <v>2023</v>
      </c>
      <c r="C1768" s="10">
        <v>45002</v>
      </c>
      <c r="D1768" t="s">
        <v>66</v>
      </c>
      <c r="E1768" t="s">
        <v>540</v>
      </c>
      <c r="F1768">
        <v>2</v>
      </c>
      <c r="G1768">
        <v>2</v>
      </c>
      <c r="H1768" t="s">
        <v>184</v>
      </c>
      <c r="I1768" t="s">
        <v>478</v>
      </c>
      <c r="K1768">
        <v>2</v>
      </c>
      <c r="L1768">
        <v>1</v>
      </c>
      <c r="M1768">
        <v>10.468</v>
      </c>
      <c r="N1768" s="35">
        <f t="shared" si="29"/>
        <v>68.781047000382117</v>
      </c>
    </row>
    <row r="1769" spans="1:14" x14ac:dyDescent="0.35">
      <c r="A1769" t="s">
        <v>1236</v>
      </c>
      <c r="B1769">
        <v>2023</v>
      </c>
      <c r="C1769" s="10">
        <v>45002</v>
      </c>
      <c r="D1769" t="s">
        <v>66</v>
      </c>
      <c r="E1769" t="s">
        <v>540</v>
      </c>
      <c r="F1769">
        <v>2</v>
      </c>
      <c r="G1769">
        <v>2</v>
      </c>
      <c r="H1769" t="s">
        <v>202</v>
      </c>
      <c r="I1769" t="s">
        <v>46</v>
      </c>
      <c r="K1769">
        <v>4</v>
      </c>
      <c r="L1769">
        <v>2</v>
      </c>
      <c r="M1769">
        <v>10.4919999999999</v>
      </c>
      <c r="N1769" s="35">
        <f t="shared" si="29"/>
        <v>68.623713305376185</v>
      </c>
    </row>
    <row r="1770" spans="1:14" x14ac:dyDescent="0.35">
      <c r="A1770" t="s">
        <v>1236</v>
      </c>
      <c r="B1770">
        <v>2023</v>
      </c>
      <c r="C1770" s="10">
        <v>45002</v>
      </c>
      <c r="D1770" t="s">
        <v>66</v>
      </c>
      <c r="E1770" t="s">
        <v>540</v>
      </c>
      <c r="F1770">
        <v>3</v>
      </c>
      <c r="G1770">
        <v>1</v>
      </c>
      <c r="H1770" t="s">
        <v>92</v>
      </c>
      <c r="I1770" t="s">
        <v>23</v>
      </c>
      <c r="K1770">
        <v>1</v>
      </c>
      <c r="L1770">
        <v>1</v>
      </c>
      <c r="M1770">
        <v>10.32</v>
      </c>
      <c r="N1770" s="35">
        <f t="shared" si="29"/>
        <v>69.767441860465112</v>
      </c>
    </row>
    <row r="1771" spans="1:14" x14ac:dyDescent="0.35">
      <c r="A1771" t="s">
        <v>1236</v>
      </c>
      <c r="B1771">
        <v>2023</v>
      </c>
      <c r="C1771" s="10">
        <v>45002</v>
      </c>
      <c r="D1771" t="s">
        <v>66</v>
      </c>
      <c r="E1771" t="s">
        <v>540</v>
      </c>
      <c r="F1771">
        <v>3</v>
      </c>
      <c r="G1771">
        <v>1</v>
      </c>
      <c r="H1771" t="s">
        <v>469</v>
      </c>
      <c r="I1771" t="s">
        <v>31</v>
      </c>
      <c r="K1771">
        <v>3</v>
      </c>
      <c r="L1771">
        <v>2</v>
      </c>
      <c r="M1771">
        <v>10.459</v>
      </c>
      <c r="N1771" s="35">
        <f t="shared" si="29"/>
        <v>68.840233291901711</v>
      </c>
    </row>
    <row r="1772" spans="1:14" x14ac:dyDescent="0.35">
      <c r="A1772" t="s">
        <v>1236</v>
      </c>
      <c r="B1772">
        <v>2023</v>
      </c>
      <c r="C1772" s="10">
        <v>45002</v>
      </c>
      <c r="D1772" t="s">
        <v>66</v>
      </c>
      <c r="E1772" t="s">
        <v>64</v>
      </c>
      <c r="F1772">
        <v>1</v>
      </c>
      <c r="G1772" t="s">
        <v>541</v>
      </c>
      <c r="H1772" t="s">
        <v>92</v>
      </c>
      <c r="I1772" t="s">
        <v>23</v>
      </c>
      <c r="K1772">
        <v>1</v>
      </c>
      <c r="L1772">
        <v>1</v>
      </c>
      <c r="M1772">
        <v>9.9480000000000004</v>
      </c>
      <c r="N1772" s="35">
        <f t="shared" si="29"/>
        <v>72.376357056694815</v>
      </c>
    </row>
    <row r="1773" spans="1:14" x14ac:dyDescent="0.35">
      <c r="A1773" t="s">
        <v>1236</v>
      </c>
      <c r="B1773">
        <v>2023</v>
      </c>
      <c r="C1773" s="10">
        <v>45002</v>
      </c>
      <c r="D1773" t="s">
        <v>66</v>
      </c>
      <c r="E1773" t="s">
        <v>64</v>
      </c>
      <c r="F1773">
        <v>1</v>
      </c>
      <c r="G1773" t="s">
        <v>541</v>
      </c>
      <c r="H1773" t="s">
        <v>184</v>
      </c>
      <c r="I1773" t="s">
        <v>478</v>
      </c>
      <c r="K1773">
        <v>2</v>
      </c>
      <c r="L1773">
        <v>2</v>
      </c>
      <c r="M1773">
        <v>10.013</v>
      </c>
      <c r="N1773" s="35">
        <f t="shared" si="29"/>
        <v>71.906521522021379</v>
      </c>
    </row>
    <row r="1774" spans="1:14" x14ac:dyDescent="0.35">
      <c r="A1774" t="s">
        <v>1236</v>
      </c>
      <c r="B1774">
        <v>2023</v>
      </c>
      <c r="C1774" s="10">
        <v>45002</v>
      </c>
      <c r="D1774" t="s">
        <v>66</v>
      </c>
      <c r="E1774" t="s">
        <v>64</v>
      </c>
      <c r="F1774">
        <v>1</v>
      </c>
      <c r="G1774" t="s">
        <v>542</v>
      </c>
      <c r="H1774" t="s">
        <v>469</v>
      </c>
      <c r="I1774" t="s">
        <v>31</v>
      </c>
      <c r="K1774">
        <v>3</v>
      </c>
      <c r="L1774">
        <v>1</v>
      </c>
      <c r="M1774">
        <v>10.185</v>
      </c>
      <c r="N1774" s="35">
        <f t="shared" si="29"/>
        <v>70.6921944035346</v>
      </c>
    </row>
    <row r="1775" spans="1:14" x14ac:dyDescent="0.35">
      <c r="A1775" t="s">
        <v>1236</v>
      </c>
      <c r="B1775">
        <v>2023</v>
      </c>
      <c r="C1775" s="10">
        <v>45002</v>
      </c>
      <c r="D1775" t="s">
        <v>66</v>
      </c>
      <c r="E1775" t="s">
        <v>64</v>
      </c>
      <c r="F1775">
        <v>1</v>
      </c>
      <c r="G1775" t="s">
        <v>542</v>
      </c>
      <c r="H1775" t="s">
        <v>202</v>
      </c>
      <c r="I1775" t="s">
        <v>46</v>
      </c>
      <c r="K1775">
        <v>4</v>
      </c>
      <c r="L1775">
        <v>2</v>
      </c>
      <c r="M1775">
        <v>10.363</v>
      </c>
      <c r="N1775" s="35">
        <f t="shared" si="29"/>
        <v>69.477950400463186</v>
      </c>
    </row>
    <row r="1776" spans="1:14" x14ac:dyDescent="0.35">
      <c r="A1776" t="s">
        <v>1236</v>
      </c>
      <c r="B1776">
        <v>2023</v>
      </c>
      <c r="C1776" s="10">
        <v>45002</v>
      </c>
      <c r="D1776" t="s">
        <v>66</v>
      </c>
      <c r="E1776" t="s">
        <v>64</v>
      </c>
      <c r="F1776">
        <v>2</v>
      </c>
      <c r="G1776" t="s">
        <v>541</v>
      </c>
      <c r="H1776" t="s">
        <v>92</v>
      </c>
      <c r="I1776" t="s">
        <v>23</v>
      </c>
      <c r="K1776">
        <v>1</v>
      </c>
      <c r="L1776">
        <v>1</v>
      </c>
      <c r="M1776">
        <v>10.019</v>
      </c>
      <c r="N1776" s="35">
        <f t="shared" si="29"/>
        <v>71.863459427088529</v>
      </c>
    </row>
    <row r="1777" spans="1:14" x14ac:dyDescent="0.35">
      <c r="A1777" t="s">
        <v>1236</v>
      </c>
      <c r="B1777">
        <v>2023</v>
      </c>
      <c r="C1777" s="10">
        <v>45002</v>
      </c>
      <c r="D1777" t="s">
        <v>66</v>
      </c>
      <c r="E1777" t="s">
        <v>64</v>
      </c>
      <c r="F1777">
        <v>2</v>
      </c>
      <c r="G1777" t="s">
        <v>541</v>
      </c>
      <c r="H1777" t="s">
        <v>184</v>
      </c>
      <c r="I1777" t="s">
        <v>478</v>
      </c>
      <c r="K1777">
        <v>2</v>
      </c>
      <c r="L1777">
        <v>2</v>
      </c>
      <c r="M1777">
        <v>11.862</v>
      </c>
      <c r="N1777" s="35">
        <f t="shared" si="29"/>
        <v>60.698027314112288</v>
      </c>
    </row>
    <row r="1778" spans="1:14" x14ac:dyDescent="0.35">
      <c r="A1778" t="s">
        <v>1236</v>
      </c>
      <c r="B1778">
        <v>2023</v>
      </c>
      <c r="C1778" s="10">
        <v>45002</v>
      </c>
      <c r="D1778" t="s">
        <v>66</v>
      </c>
      <c r="E1778" t="s">
        <v>64</v>
      </c>
      <c r="F1778">
        <v>2</v>
      </c>
      <c r="G1778" t="s">
        <v>542</v>
      </c>
      <c r="H1778" t="s">
        <v>469</v>
      </c>
      <c r="I1778" t="s">
        <v>31</v>
      </c>
      <c r="K1778">
        <v>3</v>
      </c>
      <c r="L1778">
        <v>1</v>
      </c>
      <c r="M1778">
        <v>10.364000000000001</v>
      </c>
      <c r="N1778" s="35">
        <f t="shared" si="29"/>
        <v>69.471246622925506</v>
      </c>
    </row>
    <row r="1779" spans="1:14" x14ac:dyDescent="0.35">
      <c r="A1779" t="s">
        <v>1236</v>
      </c>
      <c r="B1779">
        <v>2023</v>
      </c>
      <c r="C1779" s="10">
        <v>45002</v>
      </c>
      <c r="D1779" t="s">
        <v>66</v>
      </c>
      <c r="E1779" t="s">
        <v>64</v>
      </c>
      <c r="F1779">
        <v>2</v>
      </c>
      <c r="G1779" t="s">
        <v>542</v>
      </c>
      <c r="H1779" t="s">
        <v>202</v>
      </c>
      <c r="I1779" t="s">
        <v>46</v>
      </c>
      <c r="K1779">
        <v>4</v>
      </c>
      <c r="L1779">
        <v>2</v>
      </c>
      <c r="M1779">
        <v>10.481</v>
      </c>
      <c r="N1779" s="35">
        <f t="shared" si="29"/>
        <v>68.695735139776744</v>
      </c>
    </row>
  </sheetData>
  <autoFilter ref="A1:T1709" xr:uid="{6BB8F2AF-385E-4B28-A48F-C4233112F071}"/>
  <sortState xmlns:xlrd2="http://schemas.microsoft.com/office/spreadsheetml/2017/richdata2" ref="A1176:M1185">
    <sortCondition ref="G1176:G1185"/>
  </sortState>
  <conditionalFormatting sqref="A1780:L2402">
    <cfRule type="expression" dxfId="235" priority="64">
      <formula>$E1780="F"</formula>
    </cfRule>
    <cfRule type="expression" dxfId="234" priority="65">
      <formula>$E1780="SF"</formula>
    </cfRule>
    <cfRule type="expression" dxfId="233" priority="66">
      <formula>$E1780="QF"</formula>
    </cfRule>
    <cfRule type="expression" dxfId="232" priority="67">
      <formula>$E1780="R8"</formula>
    </cfRule>
    <cfRule type="expression" dxfId="231" priority="68">
      <formula>$E1780="R16"</formula>
    </cfRule>
  </conditionalFormatting>
  <conditionalFormatting sqref="A2:N1779">
    <cfRule type="expression" dxfId="230" priority="1">
      <formula>$E2="F"</formula>
    </cfRule>
    <cfRule type="expression" dxfId="229" priority="2">
      <formula>$E2="5to8"</formula>
    </cfRule>
    <cfRule type="expression" dxfId="228" priority="3">
      <formula>$E2="SF"</formula>
    </cfRule>
    <cfRule type="expression" dxfId="227" priority="4">
      <formula>$E2="QF"</formula>
    </cfRule>
    <cfRule type="expression" dxfId="226" priority="5">
      <formula>$E2="R8"</formula>
    </cfRule>
    <cfRule type="expression" dxfId="225" priority="6">
      <formula>$E2="Rep8"</formula>
    </cfRule>
    <cfRule type="expression" dxfId="224" priority="7">
      <formula>$E2="Rep32"</formula>
    </cfRule>
    <cfRule type="expression" dxfId="223" priority="8">
      <formula>$E2="R32"</formula>
    </cfRule>
    <cfRule type="expression" dxfId="222" priority="9">
      <formula>$E2="R16"</formula>
    </cfRule>
    <cfRule type="expression" dxfId="221" priority="10">
      <formula>$E2="Rep16"</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B5FD5-B0CE-4DA6-88B7-718A80CDAA64}">
  <dimension ref="A1:V628"/>
  <sheetViews>
    <sheetView zoomScale="70" zoomScaleNormal="70" workbookViewId="0">
      <pane ySplit="1" topLeftCell="A600" activePane="bottomLeft" state="frozen"/>
      <selection pane="bottomLeft" activeCell="A627" sqref="A627:D628"/>
    </sheetView>
  </sheetViews>
  <sheetFormatPr defaultColWidth="11.6328125" defaultRowHeight="14.5" x14ac:dyDescent="0.35"/>
  <cols>
    <col min="1" max="1" width="13.6328125" bestFit="1" customWidth="1"/>
    <col min="2" max="2" width="8.81640625" bestFit="1" customWidth="1"/>
    <col min="3" max="3" width="11.81640625" bestFit="1" customWidth="1"/>
    <col min="4" max="4" width="9.81640625" bestFit="1" customWidth="1"/>
    <col min="5" max="5" width="10.08984375" bestFit="1" customWidth="1"/>
    <col min="6" max="6" width="8.81640625" bestFit="1" customWidth="1"/>
    <col min="7" max="7" width="11.54296875" bestFit="1" customWidth="1"/>
    <col min="8" max="8" width="39.81640625" bestFit="1" customWidth="1"/>
    <col min="9" max="10" width="39.26953125" bestFit="1" customWidth="1"/>
    <col min="11" max="13" width="9.54296875" bestFit="1" customWidth="1"/>
    <col min="14" max="14" width="9.08984375" bestFit="1" customWidth="1"/>
    <col min="15" max="15" width="8.26953125" bestFit="1" customWidth="1"/>
    <col min="16" max="20" width="7.08984375" bestFit="1" customWidth="1"/>
    <col min="21" max="21" width="9.54296875" bestFit="1" customWidth="1"/>
    <col min="22" max="22" width="11.453125" bestFit="1" customWidth="1"/>
  </cols>
  <sheetData>
    <row r="1" spans="1:22" x14ac:dyDescent="0.35">
      <c r="A1" t="s">
        <v>0</v>
      </c>
      <c r="B1" t="s">
        <v>1</v>
      </c>
      <c r="C1" t="s">
        <v>2</v>
      </c>
      <c r="D1" t="s">
        <v>3</v>
      </c>
      <c r="E1" t="s">
        <v>4</v>
      </c>
      <c r="F1" t="s">
        <v>89</v>
      </c>
      <c r="G1" t="s">
        <v>8</v>
      </c>
      <c r="H1" t="s">
        <v>543</v>
      </c>
      <c r="I1" t="s">
        <v>544</v>
      </c>
      <c r="J1" t="s">
        <v>545</v>
      </c>
      <c r="K1" t="s">
        <v>546</v>
      </c>
      <c r="L1" t="s">
        <v>547</v>
      </c>
      <c r="M1" t="s">
        <v>548</v>
      </c>
      <c r="N1" t="s">
        <v>9</v>
      </c>
      <c r="O1">
        <v>125</v>
      </c>
      <c r="P1">
        <v>250</v>
      </c>
      <c r="Q1">
        <v>375</v>
      </c>
      <c r="R1">
        <v>500</v>
      </c>
      <c r="S1">
        <v>625</v>
      </c>
      <c r="T1">
        <v>750</v>
      </c>
      <c r="U1" t="s">
        <v>472</v>
      </c>
      <c r="V1" t="s">
        <v>18</v>
      </c>
    </row>
    <row r="2" spans="1:22" x14ac:dyDescent="0.35">
      <c r="A2" s="1" t="s">
        <v>1236</v>
      </c>
      <c r="B2" s="1">
        <v>2023</v>
      </c>
      <c r="C2" s="2">
        <v>45000</v>
      </c>
      <c r="D2" s="1" t="s">
        <v>66</v>
      </c>
      <c r="E2" s="3" t="s">
        <v>21</v>
      </c>
      <c r="F2" s="1" t="s">
        <v>21</v>
      </c>
      <c r="G2" s="3" t="s">
        <v>23</v>
      </c>
      <c r="H2" s="3" t="s">
        <v>22</v>
      </c>
      <c r="I2" s="3" t="s">
        <v>92</v>
      </c>
      <c r="J2" s="3" t="s">
        <v>549</v>
      </c>
      <c r="K2" s="3"/>
      <c r="L2" s="3"/>
      <c r="M2" s="3"/>
      <c r="N2" s="3">
        <v>1</v>
      </c>
      <c r="O2" s="3">
        <v>10.587</v>
      </c>
      <c r="P2">
        <v>6.782</v>
      </c>
      <c r="Q2">
        <v>6.2040000000000006</v>
      </c>
      <c r="R2">
        <v>6.2540000000000013</v>
      </c>
      <c r="S2">
        <v>6.4409999999999989</v>
      </c>
      <c r="T2">
        <v>6.7469999999999999</v>
      </c>
      <c r="U2">
        <f t="shared" ref="U2:U65" si="0">SUM(O2:T2)</f>
        <v>43.015000000000001</v>
      </c>
      <c r="V2" s="23">
        <f>3.6*(750/U2)</f>
        <v>62.768801580843892</v>
      </c>
    </row>
    <row r="3" spans="1:22" x14ac:dyDescent="0.35">
      <c r="A3" s="1" t="s">
        <v>1236</v>
      </c>
      <c r="B3" s="1">
        <v>2023</v>
      </c>
      <c r="C3" s="2">
        <v>45000</v>
      </c>
      <c r="D3" s="1" t="s">
        <v>66</v>
      </c>
      <c r="E3" s="3" t="s">
        <v>21</v>
      </c>
      <c r="F3" s="1" t="s">
        <v>21</v>
      </c>
      <c r="G3" s="3" t="s">
        <v>39</v>
      </c>
      <c r="H3" s="3" t="s">
        <v>552</v>
      </c>
      <c r="I3" s="3" t="s">
        <v>38</v>
      </c>
      <c r="J3" s="3" t="s">
        <v>105</v>
      </c>
      <c r="K3" s="3"/>
      <c r="L3" s="3"/>
      <c r="M3" s="3"/>
      <c r="N3" s="3">
        <v>2</v>
      </c>
      <c r="O3" s="3">
        <v>10.821</v>
      </c>
      <c r="P3">
        <v>6.7530000000000019</v>
      </c>
      <c r="Q3">
        <v>6.3069999999999986</v>
      </c>
      <c r="R3">
        <v>6.4379999999999988</v>
      </c>
      <c r="S3">
        <v>6.5299999999999976</v>
      </c>
      <c r="T3">
        <v>6.7280000000000015</v>
      </c>
      <c r="U3">
        <f t="shared" si="0"/>
        <v>43.576999999999998</v>
      </c>
      <c r="V3" s="23">
        <f t="shared" ref="V3:V66" si="1">3.6*(750/U3)</f>
        <v>61.959290451384902</v>
      </c>
    </row>
    <row r="4" spans="1:22" x14ac:dyDescent="0.35">
      <c r="A4" s="1" t="s">
        <v>1236</v>
      </c>
      <c r="B4" s="1">
        <v>2023</v>
      </c>
      <c r="C4" s="2">
        <v>45000</v>
      </c>
      <c r="D4" s="1" t="s">
        <v>66</v>
      </c>
      <c r="E4" s="3" t="s">
        <v>21</v>
      </c>
      <c r="F4" s="1" t="s">
        <v>21</v>
      </c>
      <c r="G4" s="3" t="s">
        <v>31</v>
      </c>
      <c r="H4" s="3" t="s">
        <v>682</v>
      </c>
      <c r="I4" s="3" t="s">
        <v>30</v>
      </c>
      <c r="J4" s="3" t="s">
        <v>469</v>
      </c>
      <c r="K4" s="3"/>
      <c r="L4" s="3"/>
      <c r="M4" s="3"/>
      <c r="N4" s="3">
        <v>3</v>
      </c>
      <c r="O4" s="3">
        <v>10.66</v>
      </c>
      <c r="P4">
        <v>6.91</v>
      </c>
      <c r="Q4">
        <v>6.2940000000000005</v>
      </c>
      <c r="R4">
        <v>6.3949999999999996</v>
      </c>
      <c r="S4">
        <v>6.6479999999999961</v>
      </c>
      <c r="T4">
        <v>6.8600000000000065</v>
      </c>
      <c r="U4">
        <f t="shared" si="0"/>
        <v>43.767000000000003</v>
      </c>
      <c r="V4" s="23">
        <f t="shared" si="1"/>
        <v>61.690314620604561</v>
      </c>
    </row>
    <row r="5" spans="1:22" x14ac:dyDescent="0.35">
      <c r="A5" s="1" t="s">
        <v>1236</v>
      </c>
      <c r="B5" s="1">
        <v>2023</v>
      </c>
      <c r="C5" s="2">
        <v>45000</v>
      </c>
      <c r="D5" s="1" t="s">
        <v>66</v>
      </c>
      <c r="E5" s="3" t="s">
        <v>21</v>
      </c>
      <c r="F5" s="1" t="s">
        <v>21</v>
      </c>
      <c r="G5" s="3" t="s">
        <v>27</v>
      </c>
      <c r="H5" s="3" t="s">
        <v>550</v>
      </c>
      <c r="I5" s="3" t="s">
        <v>96</v>
      </c>
      <c r="J5" s="3" t="s">
        <v>99</v>
      </c>
      <c r="K5" s="3"/>
      <c r="L5" s="3"/>
      <c r="M5" s="3"/>
      <c r="N5" s="3">
        <v>4</v>
      </c>
      <c r="O5" s="3">
        <v>10.993</v>
      </c>
      <c r="P5">
        <v>6.8830000000000009</v>
      </c>
      <c r="Q5">
        <v>6.2949999999999982</v>
      </c>
      <c r="R5">
        <v>6.407</v>
      </c>
      <c r="S5">
        <v>6.468</v>
      </c>
      <c r="T5">
        <v>6.7340000000000018</v>
      </c>
      <c r="U5">
        <f t="shared" si="0"/>
        <v>43.78</v>
      </c>
      <c r="V5" s="23">
        <f t="shared" si="1"/>
        <v>61.671996345363176</v>
      </c>
    </row>
    <row r="6" spans="1:22" x14ac:dyDescent="0.35">
      <c r="A6" s="1" t="s">
        <v>1236</v>
      </c>
      <c r="B6" s="1">
        <v>2023</v>
      </c>
      <c r="C6" s="2">
        <v>45000</v>
      </c>
      <c r="D6" s="1" t="s">
        <v>66</v>
      </c>
      <c r="E6" s="3" t="s">
        <v>21</v>
      </c>
      <c r="F6" s="1" t="s">
        <v>21</v>
      </c>
      <c r="G6" s="3" t="s">
        <v>113</v>
      </c>
      <c r="H6" s="3" t="s">
        <v>112</v>
      </c>
      <c r="I6" s="3" t="s">
        <v>137</v>
      </c>
      <c r="J6" s="3" t="s">
        <v>125</v>
      </c>
      <c r="K6" s="3"/>
      <c r="L6" s="3"/>
      <c r="M6" s="3"/>
      <c r="N6" s="3">
        <v>5</v>
      </c>
      <c r="O6" s="3">
        <v>10.598000000000001</v>
      </c>
      <c r="P6">
        <v>6.9269999999999978</v>
      </c>
      <c r="Q6">
        <v>6.3540000000000028</v>
      </c>
      <c r="R6">
        <v>6.532</v>
      </c>
      <c r="S6">
        <v>6.5519999999999996</v>
      </c>
      <c r="T6">
        <v>6.8919999999999959</v>
      </c>
      <c r="U6">
        <f t="shared" si="0"/>
        <v>43.854999999999997</v>
      </c>
      <c r="V6" s="23">
        <f t="shared" si="1"/>
        <v>61.566526051761485</v>
      </c>
    </row>
    <row r="7" spans="1:22" x14ac:dyDescent="0.35">
      <c r="A7" s="1" t="s">
        <v>1236</v>
      </c>
      <c r="B7" s="1">
        <v>2023</v>
      </c>
      <c r="C7" s="2">
        <v>45000</v>
      </c>
      <c r="D7" s="1" t="s">
        <v>66</v>
      </c>
      <c r="E7" s="3" t="s">
        <v>21</v>
      </c>
      <c r="F7" s="1" t="s">
        <v>21</v>
      </c>
      <c r="G7" s="3" t="s">
        <v>29</v>
      </c>
      <c r="H7" s="3" t="s">
        <v>97</v>
      </c>
      <c r="I7" s="3" t="s">
        <v>28</v>
      </c>
      <c r="J7" s="3" t="s">
        <v>551</v>
      </c>
      <c r="K7" s="3"/>
      <c r="L7" s="3"/>
      <c r="M7" s="3"/>
      <c r="N7" s="3">
        <v>6</v>
      </c>
      <c r="O7" s="3">
        <v>10.766999999999999</v>
      </c>
      <c r="P7">
        <v>7.0339999999999989</v>
      </c>
      <c r="Q7">
        <v>6.3950000000000031</v>
      </c>
      <c r="R7">
        <v>6.5479999999999983</v>
      </c>
      <c r="S7">
        <v>6.5260000000000034</v>
      </c>
      <c r="T7">
        <v>6.7949999999999946</v>
      </c>
      <c r="U7">
        <f t="shared" si="0"/>
        <v>44.064999999999998</v>
      </c>
      <c r="V7" s="23">
        <f t="shared" si="1"/>
        <v>61.273119255645078</v>
      </c>
    </row>
    <row r="8" spans="1:22" x14ac:dyDescent="0.35">
      <c r="A8" s="1" t="s">
        <v>1236</v>
      </c>
      <c r="B8" s="1">
        <v>2023</v>
      </c>
      <c r="C8" s="2">
        <v>45000</v>
      </c>
      <c r="D8" s="1" t="s">
        <v>66</v>
      </c>
      <c r="E8" s="3" t="s">
        <v>21</v>
      </c>
      <c r="F8" s="1" t="s">
        <v>21</v>
      </c>
      <c r="G8" s="3" t="s">
        <v>52</v>
      </c>
      <c r="H8" s="3" t="s">
        <v>76</v>
      </c>
      <c r="I8" s="3" t="s">
        <v>51</v>
      </c>
      <c r="J8" s="3" t="s">
        <v>93</v>
      </c>
      <c r="K8" s="3"/>
      <c r="L8" s="3"/>
      <c r="M8" s="3"/>
      <c r="N8" s="3">
        <v>7</v>
      </c>
      <c r="O8" s="3">
        <v>11.326000000000001</v>
      </c>
      <c r="P8">
        <v>6.9420000000000002</v>
      </c>
      <c r="Q8">
        <v>6.4190000000000005</v>
      </c>
      <c r="R8">
        <v>6.2970000000000006</v>
      </c>
      <c r="S8">
        <v>6.4029999999999987</v>
      </c>
      <c r="T8">
        <v>6.7040000000000006</v>
      </c>
      <c r="U8">
        <f t="shared" si="0"/>
        <v>44.091000000000001</v>
      </c>
      <c r="V8" s="23">
        <f t="shared" si="1"/>
        <v>61.236987140232706</v>
      </c>
    </row>
    <row r="9" spans="1:22" x14ac:dyDescent="0.35">
      <c r="A9" s="1" t="s">
        <v>1236</v>
      </c>
      <c r="B9" s="1">
        <v>2023</v>
      </c>
      <c r="C9" s="2">
        <v>45000</v>
      </c>
      <c r="D9" s="1" t="s">
        <v>66</v>
      </c>
      <c r="E9" s="3" t="s">
        <v>21</v>
      </c>
      <c r="F9" s="1" t="s">
        <v>21</v>
      </c>
      <c r="G9" s="3" t="s">
        <v>46</v>
      </c>
      <c r="H9" s="3" t="s">
        <v>781</v>
      </c>
      <c r="I9" s="3" t="s">
        <v>202</v>
      </c>
      <c r="J9" s="3" t="s">
        <v>167</v>
      </c>
      <c r="K9" s="3"/>
      <c r="L9" s="3"/>
      <c r="M9" s="3"/>
      <c r="N9" s="3">
        <v>8</v>
      </c>
      <c r="O9" s="3">
        <v>10.884</v>
      </c>
      <c r="P9">
        <v>7.0189999999999984</v>
      </c>
      <c r="Q9">
        <v>6.392000000000003</v>
      </c>
      <c r="R9">
        <v>6.4769999999999968</v>
      </c>
      <c r="S9">
        <v>6.6129999999999995</v>
      </c>
      <c r="T9">
        <v>6.9590000000000032</v>
      </c>
      <c r="U9">
        <f t="shared" si="0"/>
        <v>44.344000000000001</v>
      </c>
      <c r="V9" s="23">
        <f t="shared" si="1"/>
        <v>60.887605989536347</v>
      </c>
    </row>
    <row r="10" spans="1:22" x14ac:dyDescent="0.35">
      <c r="A10" s="1" t="s">
        <v>1236</v>
      </c>
      <c r="B10" s="1">
        <v>2023</v>
      </c>
      <c r="C10" s="2">
        <v>45000</v>
      </c>
      <c r="D10" s="1" t="s">
        <v>66</v>
      </c>
      <c r="E10" s="3" t="s">
        <v>21</v>
      </c>
      <c r="F10" s="1" t="s">
        <v>21</v>
      </c>
      <c r="G10" s="3" t="s">
        <v>25</v>
      </c>
      <c r="H10" s="3" t="s">
        <v>24</v>
      </c>
      <c r="I10" s="3" t="s">
        <v>1238</v>
      </c>
      <c r="J10" s="3" t="s">
        <v>554</v>
      </c>
      <c r="K10" s="3"/>
      <c r="L10" s="3"/>
      <c r="M10" s="3"/>
      <c r="N10" s="3">
        <v>9</v>
      </c>
      <c r="O10" s="3">
        <v>11.177</v>
      </c>
      <c r="P10">
        <v>7.1329999999999991</v>
      </c>
      <c r="Q10">
        <v>6.6020000000000003</v>
      </c>
      <c r="R10">
        <v>6.6300000000000026</v>
      </c>
      <c r="S10">
        <v>6.4939999999999998</v>
      </c>
      <c r="T10">
        <v>6.5640000000000001</v>
      </c>
      <c r="U10">
        <f t="shared" si="0"/>
        <v>44.6</v>
      </c>
      <c r="V10" s="23">
        <f t="shared" si="1"/>
        <v>60.538116591928244</v>
      </c>
    </row>
    <row r="11" spans="1:22" x14ac:dyDescent="0.35">
      <c r="A11" s="1" t="s">
        <v>1236</v>
      </c>
      <c r="B11" s="1">
        <v>2023</v>
      </c>
      <c r="C11" s="2">
        <v>45000</v>
      </c>
      <c r="D11" s="1" t="s">
        <v>66</v>
      </c>
      <c r="E11" s="3" t="s">
        <v>21</v>
      </c>
      <c r="F11" s="1" t="s">
        <v>21</v>
      </c>
      <c r="G11" s="3" t="s">
        <v>44</v>
      </c>
      <c r="H11" s="3" t="s">
        <v>43</v>
      </c>
      <c r="I11" s="3" t="s">
        <v>100</v>
      </c>
      <c r="J11" s="3" t="s">
        <v>50</v>
      </c>
      <c r="K11" s="3"/>
      <c r="L11" s="3"/>
      <c r="M11" s="3"/>
      <c r="N11" s="3">
        <v>10</v>
      </c>
      <c r="O11" s="3">
        <v>11.465</v>
      </c>
      <c r="P11">
        <v>7.0579999999999998</v>
      </c>
      <c r="Q11">
        <v>6.365000000000002</v>
      </c>
      <c r="R11">
        <v>6.4479999999999968</v>
      </c>
      <c r="S11">
        <v>6.5390000000000015</v>
      </c>
      <c r="T11">
        <v>6.7920000000000016</v>
      </c>
      <c r="U11">
        <f t="shared" si="0"/>
        <v>44.667000000000002</v>
      </c>
      <c r="V11" s="23">
        <f t="shared" si="1"/>
        <v>60.447310094700789</v>
      </c>
    </row>
    <row r="12" spans="1:22" x14ac:dyDescent="0.35">
      <c r="A12" s="1" t="s">
        <v>1236</v>
      </c>
      <c r="B12" s="1">
        <v>2023</v>
      </c>
      <c r="C12" s="2">
        <v>45000</v>
      </c>
      <c r="D12" s="1" t="s">
        <v>66</v>
      </c>
      <c r="E12" s="3" t="s">
        <v>21</v>
      </c>
      <c r="F12" s="1" t="s">
        <v>21</v>
      </c>
      <c r="G12" s="3" t="s">
        <v>37</v>
      </c>
      <c r="H12" s="3" t="s">
        <v>165</v>
      </c>
      <c r="I12" s="3" t="s">
        <v>36</v>
      </c>
      <c r="J12" s="3" t="s">
        <v>59</v>
      </c>
      <c r="K12" s="3"/>
      <c r="L12" s="3"/>
      <c r="M12" s="3"/>
      <c r="N12" s="3">
        <v>11</v>
      </c>
      <c r="O12" s="3">
        <v>11.09</v>
      </c>
      <c r="P12">
        <v>6.9379999999999988</v>
      </c>
      <c r="Q12">
        <v>6.3140000000000001</v>
      </c>
      <c r="R12">
        <v>6.468</v>
      </c>
      <c r="S12">
        <v>6.7650000000000041</v>
      </c>
      <c r="T12">
        <v>7.1329999999999956</v>
      </c>
      <c r="U12">
        <f t="shared" si="0"/>
        <v>44.707999999999998</v>
      </c>
      <c r="V12" s="23">
        <f t="shared" si="1"/>
        <v>60.39187617428648</v>
      </c>
    </row>
    <row r="13" spans="1:22" x14ac:dyDescent="0.35">
      <c r="A13" s="1" t="s">
        <v>1236</v>
      </c>
      <c r="B13" s="1">
        <v>2023</v>
      </c>
      <c r="C13" s="2">
        <v>45000</v>
      </c>
      <c r="D13" s="1" t="s">
        <v>66</v>
      </c>
      <c r="E13" s="3" t="s">
        <v>21</v>
      </c>
      <c r="F13" s="1" t="s">
        <v>21</v>
      </c>
      <c r="G13" s="3" t="s">
        <v>42</v>
      </c>
      <c r="H13" s="3" t="s">
        <v>181</v>
      </c>
      <c r="I13" s="3" t="s">
        <v>471</v>
      </c>
      <c r="J13" s="3" t="s">
        <v>741</v>
      </c>
      <c r="K13" s="3"/>
      <c r="L13" s="3"/>
      <c r="M13" s="3"/>
      <c r="N13" s="3">
        <v>12</v>
      </c>
      <c r="O13" s="3">
        <v>10.852</v>
      </c>
      <c r="P13">
        <v>7.0730000000000004</v>
      </c>
      <c r="Q13">
        <v>6.5629999999999988</v>
      </c>
      <c r="R13">
        <v>6.7560000000000002</v>
      </c>
      <c r="S13">
        <v>6.7790000000000035</v>
      </c>
      <c r="T13">
        <v>7.0479999999999947</v>
      </c>
      <c r="U13">
        <f t="shared" si="0"/>
        <v>45.070999999999998</v>
      </c>
      <c r="V13" s="23">
        <f t="shared" si="1"/>
        <v>59.905482461005974</v>
      </c>
    </row>
    <row r="14" spans="1:22" x14ac:dyDescent="0.35">
      <c r="A14" s="1" t="s">
        <v>1236</v>
      </c>
      <c r="B14" s="1">
        <v>2023</v>
      </c>
      <c r="C14" s="2">
        <v>45000</v>
      </c>
      <c r="D14" s="1" t="s">
        <v>66</v>
      </c>
      <c r="E14" s="3" t="s">
        <v>21</v>
      </c>
      <c r="F14" s="1" t="s">
        <v>21</v>
      </c>
      <c r="G14" s="3" t="s">
        <v>56</v>
      </c>
      <c r="H14" s="3" t="s">
        <v>1264</v>
      </c>
      <c r="I14" s="3" t="s">
        <v>55</v>
      </c>
      <c r="J14" s="3" t="s">
        <v>148</v>
      </c>
      <c r="K14" s="3"/>
      <c r="L14" s="3"/>
      <c r="M14" s="3"/>
      <c r="N14" s="3">
        <v>13</v>
      </c>
      <c r="O14" s="3">
        <v>10.893000000000001</v>
      </c>
      <c r="P14">
        <v>7.0380000000000003</v>
      </c>
      <c r="Q14">
        <v>6.9519999999999982</v>
      </c>
      <c r="R14">
        <v>6.7570000000000014</v>
      </c>
      <c r="S14">
        <v>6.6659999999999968</v>
      </c>
      <c r="T14">
        <v>6.902000000000001</v>
      </c>
      <c r="U14">
        <f t="shared" si="0"/>
        <v>45.207999999999998</v>
      </c>
      <c r="V14" s="23">
        <f t="shared" si="1"/>
        <v>59.723942665015052</v>
      </c>
    </row>
    <row r="15" spans="1:22" x14ac:dyDescent="0.35">
      <c r="A15" s="1" t="s">
        <v>1236</v>
      </c>
      <c r="B15" s="1">
        <v>2023</v>
      </c>
      <c r="C15" s="2">
        <v>45000</v>
      </c>
      <c r="D15" s="1" t="s">
        <v>66</v>
      </c>
      <c r="E15" s="3" t="s">
        <v>21</v>
      </c>
      <c r="F15" s="1" t="s">
        <v>21</v>
      </c>
      <c r="G15" s="3" t="s">
        <v>164</v>
      </c>
      <c r="H15" s="3" t="s">
        <v>1239</v>
      </c>
      <c r="I15" s="3" t="s">
        <v>163</v>
      </c>
      <c r="J15" s="3" t="s">
        <v>557</v>
      </c>
      <c r="K15" s="3"/>
      <c r="L15" s="3"/>
      <c r="M15" s="3"/>
      <c r="N15" s="3">
        <v>14</v>
      </c>
      <c r="O15" s="3">
        <v>11.173</v>
      </c>
      <c r="P15">
        <v>7.168000000000001</v>
      </c>
      <c r="Q15">
        <v>6.5949999999999989</v>
      </c>
      <c r="R15">
        <v>6.8159999999999989</v>
      </c>
      <c r="S15">
        <v>6.8320000000000043</v>
      </c>
      <c r="T15">
        <v>7.1489999999999938</v>
      </c>
      <c r="U15">
        <f t="shared" si="0"/>
        <v>45.732999999999997</v>
      </c>
      <c r="V15" s="23">
        <f t="shared" si="1"/>
        <v>59.038331183171898</v>
      </c>
    </row>
    <row r="16" spans="1:22" x14ac:dyDescent="0.35">
      <c r="A16" s="1" t="s">
        <v>1236</v>
      </c>
      <c r="B16" s="1">
        <v>2023</v>
      </c>
      <c r="C16" s="2">
        <v>45000</v>
      </c>
      <c r="D16" s="1" t="s">
        <v>66</v>
      </c>
      <c r="E16" s="3" t="s">
        <v>21</v>
      </c>
      <c r="F16" s="1" t="s">
        <v>21</v>
      </c>
      <c r="G16" s="3" t="s">
        <v>95</v>
      </c>
      <c r="H16" s="3" t="s">
        <v>683</v>
      </c>
      <c r="I16" s="3" t="s">
        <v>143</v>
      </c>
      <c r="J16" s="3" t="s">
        <v>555</v>
      </c>
      <c r="K16" s="3"/>
      <c r="L16" s="3"/>
      <c r="M16" s="3"/>
      <c r="N16" s="3">
        <v>15</v>
      </c>
      <c r="O16" s="3">
        <v>11.33</v>
      </c>
      <c r="P16">
        <v>7.1220000000000017</v>
      </c>
      <c r="Q16">
        <v>7.161999999999999</v>
      </c>
      <c r="R16">
        <v>6.8240000000000016</v>
      </c>
      <c r="S16">
        <v>6.5599999999999952</v>
      </c>
      <c r="T16">
        <v>6.7520000000000024</v>
      </c>
      <c r="U16">
        <f t="shared" si="0"/>
        <v>45.75</v>
      </c>
      <c r="V16" s="23">
        <f t="shared" si="1"/>
        <v>59.016393442622949</v>
      </c>
    </row>
    <row r="17" spans="1:22" x14ac:dyDescent="0.35">
      <c r="A17" s="1" t="s">
        <v>1236</v>
      </c>
      <c r="B17" s="1">
        <v>2023</v>
      </c>
      <c r="C17" s="2">
        <v>45000</v>
      </c>
      <c r="D17" s="1" t="s">
        <v>66</v>
      </c>
      <c r="E17" s="3" t="s">
        <v>21</v>
      </c>
      <c r="F17" s="1" t="s">
        <v>21</v>
      </c>
      <c r="G17" s="3" t="s">
        <v>142</v>
      </c>
      <c r="H17" s="3" t="s">
        <v>157</v>
      </c>
      <c r="I17" s="3" t="s">
        <v>1265</v>
      </c>
      <c r="J17" s="3" t="s">
        <v>141</v>
      </c>
      <c r="K17" s="3"/>
      <c r="L17" s="3"/>
      <c r="M17" s="3"/>
      <c r="N17" s="3">
        <v>16</v>
      </c>
      <c r="O17" s="3">
        <v>11.212</v>
      </c>
      <c r="P17">
        <v>7.1170000000000009</v>
      </c>
      <c r="Q17">
        <v>6.6729999999999983</v>
      </c>
      <c r="R17">
        <v>6.8960000000000008</v>
      </c>
      <c r="S17">
        <v>6.9220000000000006</v>
      </c>
      <c r="T17">
        <v>7.25</v>
      </c>
      <c r="U17">
        <f t="shared" si="0"/>
        <v>46.07</v>
      </c>
      <c r="V17" s="23">
        <f t="shared" si="1"/>
        <v>58.606468417625351</v>
      </c>
    </row>
    <row r="18" spans="1:22" x14ac:dyDescent="0.35">
      <c r="A18" s="1" t="s">
        <v>1236</v>
      </c>
      <c r="B18" s="1">
        <v>2023</v>
      </c>
      <c r="C18" s="2">
        <v>45000</v>
      </c>
      <c r="D18" s="1" t="s">
        <v>66</v>
      </c>
      <c r="E18" s="3" t="s">
        <v>21</v>
      </c>
      <c r="F18" s="1" t="s">
        <v>21</v>
      </c>
      <c r="G18" s="3" t="s">
        <v>61</v>
      </c>
      <c r="H18" s="3" t="s">
        <v>60</v>
      </c>
      <c r="I18" s="3" t="s">
        <v>111</v>
      </c>
      <c r="J18" s="3" t="s">
        <v>558</v>
      </c>
      <c r="K18" s="3"/>
      <c r="L18" s="3"/>
      <c r="M18" s="3"/>
      <c r="N18" s="3">
        <v>17</v>
      </c>
      <c r="O18" s="3">
        <v>11.444000000000001</v>
      </c>
      <c r="P18">
        <v>7.0909999999999993</v>
      </c>
      <c r="Q18">
        <v>6.7779999999999987</v>
      </c>
      <c r="R18">
        <v>7.0229999999999997</v>
      </c>
      <c r="S18">
        <v>6.8370000000000033</v>
      </c>
      <c r="T18">
        <v>7.0719999999999956</v>
      </c>
      <c r="U18">
        <f t="shared" si="0"/>
        <v>46.244999999999997</v>
      </c>
      <c r="V18" s="23">
        <f t="shared" si="1"/>
        <v>58.384690236782362</v>
      </c>
    </row>
    <row r="19" spans="1:22" x14ac:dyDescent="0.35">
      <c r="A19" s="1" t="s">
        <v>1236</v>
      </c>
      <c r="B19" s="1">
        <v>2023</v>
      </c>
      <c r="C19" s="2">
        <v>45000</v>
      </c>
      <c r="D19" s="1" t="s">
        <v>66</v>
      </c>
      <c r="E19" s="3" t="s">
        <v>21</v>
      </c>
      <c r="F19" s="1" t="s">
        <v>21</v>
      </c>
      <c r="G19" s="3" t="s">
        <v>207</v>
      </c>
      <c r="H19" s="3" t="s">
        <v>853</v>
      </c>
      <c r="I19" s="3" t="s">
        <v>803</v>
      </c>
      <c r="J19" s="3" t="s">
        <v>1193</v>
      </c>
      <c r="K19" s="3"/>
      <c r="L19" s="3"/>
      <c r="M19" s="3"/>
      <c r="N19" s="3">
        <v>18</v>
      </c>
      <c r="O19" s="3">
        <v>11.54</v>
      </c>
      <c r="P19">
        <v>7.3360000000000021</v>
      </c>
      <c r="Q19">
        <v>6.8039999999999985</v>
      </c>
      <c r="R19">
        <v>6.8879999999999981</v>
      </c>
      <c r="S19">
        <v>6.8719999999999999</v>
      </c>
      <c r="T19">
        <v>7.0200000000000031</v>
      </c>
      <c r="U19">
        <f t="shared" si="0"/>
        <v>46.46</v>
      </c>
      <c r="V19" s="23">
        <f t="shared" si="1"/>
        <v>58.114507102884204</v>
      </c>
    </row>
    <row r="20" spans="1:22" x14ac:dyDescent="0.35">
      <c r="A20" s="1" t="s">
        <v>1236</v>
      </c>
      <c r="B20" s="1">
        <v>2023</v>
      </c>
      <c r="C20" s="2">
        <v>45000</v>
      </c>
      <c r="D20" s="1" t="s">
        <v>66</v>
      </c>
      <c r="E20" s="3" t="s">
        <v>21</v>
      </c>
      <c r="F20" s="1" t="s">
        <v>21</v>
      </c>
      <c r="G20" s="3" t="s">
        <v>212</v>
      </c>
      <c r="H20" s="3" t="s">
        <v>1241</v>
      </c>
      <c r="I20" s="3" t="s">
        <v>1266</v>
      </c>
      <c r="J20" s="3" t="s">
        <v>1267</v>
      </c>
      <c r="K20" s="3"/>
      <c r="L20" s="3"/>
      <c r="M20" s="3"/>
      <c r="N20" s="3">
        <v>19</v>
      </c>
      <c r="O20" s="3">
        <v>11.018000000000001</v>
      </c>
      <c r="P20">
        <v>7.0820000000000007</v>
      </c>
      <c r="Q20">
        <v>6.671999999999997</v>
      </c>
      <c r="R20">
        <v>6.7390000000000008</v>
      </c>
      <c r="S20">
        <v>7.5610000000000035</v>
      </c>
      <c r="T20">
        <v>7.7509999999999977</v>
      </c>
      <c r="U20">
        <f t="shared" si="0"/>
        <v>46.823</v>
      </c>
      <c r="V20" s="23">
        <f t="shared" si="1"/>
        <v>57.663968562458621</v>
      </c>
    </row>
    <row r="21" spans="1:22" x14ac:dyDescent="0.35">
      <c r="A21" s="1" t="s">
        <v>1236</v>
      </c>
      <c r="B21" s="1">
        <v>2023</v>
      </c>
      <c r="C21" s="2">
        <v>45000</v>
      </c>
      <c r="D21" s="1" t="s">
        <v>66</v>
      </c>
      <c r="E21" s="3" t="s">
        <v>21</v>
      </c>
      <c r="F21" s="1" t="s">
        <v>21</v>
      </c>
      <c r="G21" s="3" t="s">
        <v>63</v>
      </c>
      <c r="H21" s="3" t="s">
        <v>189</v>
      </c>
      <c r="I21" s="3" t="s">
        <v>62</v>
      </c>
      <c r="J21" s="3" t="s">
        <v>1242</v>
      </c>
      <c r="K21" s="3"/>
      <c r="L21" s="3"/>
      <c r="M21" s="3"/>
      <c r="N21" s="3">
        <v>20</v>
      </c>
      <c r="O21" s="3">
        <v>11.919</v>
      </c>
      <c r="P21">
        <v>7.2530000000000001</v>
      </c>
      <c r="Q21">
        <v>6.8439999999999976</v>
      </c>
      <c r="R21">
        <v>6.8560000000000016</v>
      </c>
      <c r="S21">
        <v>7.8620000000000019</v>
      </c>
      <c r="T21">
        <v>7.8140000000000001</v>
      </c>
      <c r="U21">
        <f t="shared" si="0"/>
        <v>48.548000000000002</v>
      </c>
      <c r="V21" s="23">
        <f t="shared" si="1"/>
        <v>55.615061382549229</v>
      </c>
    </row>
    <row r="22" spans="1:22" x14ac:dyDescent="0.35">
      <c r="A22" s="1" t="s">
        <v>1236</v>
      </c>
      <c r="B22" s="1">
        <v>2023</v>
      </c>
      <c r="C22" s="2">
        <v>45000</v>
      </c>
      <c r="D22" s="1" t="s">
        <v>66</v>
      </c>
      <c r="E22" s="3" t="s">
        <v>21</v>
      </c>
      <c r="F22" s="1" t="s">
        <v>21</v>
      </c>
      <c r="G22" s="3" t="s">
        <v>161</v>
      </c>
      <c r="H22" s="3" t="s">
        <v>1268</v>
      </c>
      <c r="I22" s="3" t="s">
        <v>687</v>
      </c>
      <c r="J22" s="3" t="s">
        <v>1240</v>
      </c>
      <c r="K22" s="3"/>
      <c r="L22" s="3"/>
      <c r="M22" s="3"/>
      <c r="N22" s="3">
        <v>21</v>
      </c>
      <c r="O22" s="3">
        <v>12.375</v>
      </c>
      <c r="P22">
        <v>8.0150000000000006</v>
      </c>
      <c r="Q22">
        <v>7.218</v>
      </c>
      <c r="R22">
        <v>7.2579999999999991</v>
      </c>
      <c r="S22">
        <v>7.142000000000003</v>
      </c>
      <c r="T22">
        <v>7.3659999999999997</v>
      </c>
      <c r="U22">
        <f t="shared" si="0"/>
        <v>49.374000000000002</v>
      </c>
      <c r="V22" s="23">
        <f t="shared" si="1"/>
        <v>54.684651841049941</v>
      </c>
    </row>
    <row r="23" spans="1:22" x14ac:dyDescent="0.35">
      <c r="A23" s="1" t="s">
        <v>1236</v>
      </c>
      <c r="B23" s="1">
        <v>2023</v>
      </c>
      <c r="C23" s="2">
        <v>45000</v>
      </c>
      <c r="D23" s="1" t="s">
        <v>66</v>
      </c>
      <c r="E23" s="3" t="s">
        <v>91</v>
      </c>
      <c r="F23" s="3">
        <v>1</v>
      </c>
      <c r="G23" s="3" t="s">
        <v>27</v>
      </c>
      <c r="H23" s="3" t="s">
        <v>550</v>
      </c>
      <c r="I23" s="3" t="s">
        <v>96</v>
      </c>
      <c r="J23" s="3" t="s">
        <v>99</v>
      </c>
      <c r="K23" s="3"/>
      <c r="L23" s="3"/>
      <c r="M23" s="3"/>
      <c r="N23" s="3">
        <v>1</v>
      </c>
      <c r="O23" s="3">
        <v>10.78</v>
      </c>
      <c r="P23">
        <v>6.8010000000000002</v>
      </c>
      <c r="Q23">
        <v>6.2160000000000011</v>
      </c>
      <c r="R23">
        <v>6.3969999999999985</v>
      </c>
      <c r="S23">
        <v>6.387000000000004</v>
      </c>
      <c r="T23">
        <v>6.6199999999999974</v>
      </c>
      <c r="U23">
        <f t="shared" si="0"/>
        <v>43.201000000000001</v>
      </c>
      <c r="V23" s="23">
        <f t="shared" si="1"/>
        <v>62.498553274229764</v>
      </c>
    </row>
    <row r="24" spans="1:22" x14ac:dyDescent="0.35">
      <c r="A24" s="1" t="s">
        <v>1236</v>
      </c>
      <c r="B24" s="1">
        <v>2023</v>
      </c>
      <c r="C24" s="2">
        <v>45000</v>
      </c>
      <c r="D24" s="1" t="s">
        <v>66</v>
      </c>
      <c r="E24" s="3" t="s">
        <v>91</v>
      </c>
      <c r="F24" s="3">
        <v>1</v>
      </c>
      <c r="G24" s="3" t="s">
        <v>113</v>
      </c>
      <c r="H24" s="3" t="s">
        <v>112</v>
      </c>
      <c r="I24" s="3" t="s">
        <v>137</v>
      </c>
      <c r="J24" s="3" t="s">
        <v>125</v>
      </c>
      <c r="K24" s="3"/>
      <c r="L24" s="3"/>
      <c r="M24" s="3"/>
      <c r="N24" s="3">
        <v>2</v>
      </c>
      <c r="O24" s="3">
        <v>10.452</v>
      </c>
      <c r="P24">
        <v>6.956999999999999</v>
      </c>
      <c r="Q24">
        <v>6.3919999999999995</v>
      </c>
      <c r="R24">
        <v>6.5790000000000006</v>
      </c>
      <c r="S24">
        <v>6.5539999999999985</v>
      </c>
      <c r="T24">
        <v>6.8509999999999991</v>
      </c>
      <c r="U24">
        <f t="shared" si="0"/>
        <v>43.784999999999997</v>
      </c>
      <c r="V24" s="23">
        <f t="shared" si="1"/>
        <v>61.664953751284692</v>
      </c>
    </row>
    <row r="25" spans="1:22" x14ac:dyDescent="0.35">
      <c r="A25" s="1" t="s">
        <v>1236</v>
      </c>
      <c r="B25" s="1">
        <v>2023</v>
      </c>
      <c r="C25" s="2">
        <v>45000</v>
      </c>
      <c r="D25" s="1" t="s">
        <v>66</v>
      </c>
      <c r="E25" s="3" t="s">
        <v>91</v>
      </c>
      <c r="F25" s="3">
        <v>2</v>
      </c>
      <c r="G25" s="3" t="s">
        <v>31</v>
      </c>
      <c r="H25" s="3" t="s">
        <v>682</v>
      </c>
      <c r="I25" s="3" t="s">
        <v>30</v>
      </c>
      <c r="J25" s="3" t="s">
        <v>469</v>
      </c>
      <c r="K25" s="3"/>
      <c r="L25" s="3"/>
      <c r="M25" s="3"/>
      <c r="N25" s="3">
        <v>1</v>
      </c>
      <c r="O25" s="3">
        <v>10.765000000000001</v>
      </c>
      <c r="P25">
        <v>6.9849999999999994</v>
      </c>
      <c r="Q25">
        <v>6.3659999999999997</v>
      </c>
      <c r="R25">
        <v>6.379999999999999</v>
      </c>
      <c r="S25">
        <v>6.468</v>
      </c>
      <c r="T25">
        <v>6.703000000000003</v>
      </c>
      <c r="U25">
        <f t="shared" si="0"/>
        <v>43.667000000000002</v>
      </c>
      <c r="V25" s="23">
        <f t="shared" si="1"/>
        <v>61.831589071839147</v>
      </c>
    </row>
    <row r="26" spans="1:22" x14ac:dyDescent="0.35">
      <c r="A26" s="1" t="s">
        <v>1236</v>
      </c>
      <c r="B26" s="1">
        <v>2023</v>
      </c>
      <c r="C26" s="2">
        <v>45000</v>
      </c>
      <c r="D26" s="1" t="s">
        <v>66</v>
      </c>
      <c r="E26" s="3" t="s">
        <v>91</v>
      </c>
      <c r="F26" s="3">
        <v>2</v>
      </c>
      <c r="G26" s="3" t="s">
        <v>29</v>
      </c>
      <c r="H26" s="3" t="s">
        <v>97</v>
      </c>
      <c r="I26" s="3" t="s">
        <v>28</v>
      </c>
      <c r="J26" s="3" t="s">
        <v>551</v>
      </c>
      <c r="K26" s="3"/>
      <c r="L26" s="3"/>
      <c r="M26" s="3"/>
      <c r="N26" s="3">
        <v>2</v>
      </c>
      <c r="O26" s="3">
        <v>10.833</v>
      </c>
      <c r="P26">
        <v>6.9949999999999992</v>
      </c>
      <c r="Q26">
        <v>6.4720000000000013</v>
      </c>
      <c r="R26">
        <v>6.5169999999999995</v>
      </c>
      <c r="S26">
        <v>6.5180000000000007</v>
      </c>
      <c r="T26">
        <v>6.7269999999999968</v>
      </c>
      <c r="U26">
        <f t="shared" si="0"/>
        <v>44.061999999999998</v>
      </c>
      <c r="V26" s="23">
        <f t="shared" si="1"/>
        <v>61.277291089827969</v>
      </c>
    </row>
    <row r="27" spans="1:22" x14ac:dyDescent="0.35">
      <c r="A27" s="1" t="s">
        <v>1236</v>
      </c>
      <c r="B27" s="1">
        <v>2023</v>
      </c>
      <c r="C27" s="2">
        <v>45000</v>
      </c>
      <c r="D27" s="1" t="s">
        <v>66</v>
      </c>
      <c r="E27" s="3" t="s">
        <v>91</v>
      </c>
      <c r="F27" s="3">
        <v>3</v>
      </c>
      <c r="G27" s="3" t="s">
        <v>39</v>
      </c>
      <c r="H27" s="3" t="s">
        <v>552</v>
      </c>
      <c r="I27" s="3" t="s">
        <v>38</v>
      </c>
      <c r="J27" s="3" t="s">
        <v>105</v>
      </c>
      <c r="K27" s="3"/>
      <c r="L27" s="3"/>
      <c r="M27" s="3"/>
      <c r="N27" s="3">
        <v>1</v>
      </c>
      <c r="O27" s="3">
        <v>10.698</v>
      </c>
      <c r="P27">
        <v>6.759999999999998</v>
      </c>
      <c r="Q27">
        <v>6.3390000000000022</v>
      </c>
      <c r="R27">
        <v>6.4009999999999998</v>
      </c>
      <c r="S27">
        <v>6.5420000000000016</v>
      </c>
      <c r="T27">
        <v>6.8449999999999989</v>
      </c>
      <c r="U27">
        <f t="shared" si="0"/>
        <v>43.585000000000001</v>
      </c>
      <c r="V27" s="23">
        <f t="shared" si="1"/>
        <v>61.94791786164965</v>
      </c>
    </row>
    <row r="28" spans="1:22" x14ac:dyDescent="0.35">
      <c r="A28" s="1" t="s">
        <v>1236</v>
      </c>
      <c r="B28" s="1">
        <v>2023</v>
      </c>
      <c r="C28" s="2">
        <v>45000</v>
      </c>
      <c r="D28" s="1" t="s">
        <v>66</v>
      </c>
      <c r="E28" s="3" t="s">
        <v>91</v>
      </c>
      <c r="F28" s="3">
        <v>3</v>
      </c>
      <c r="G28" s="3" t="s">
        <v>52</v>
      </c>
      <c r="H28" s="3" t="s">
        <v>76</v>
      </c>
      <c r="I28" s="3" t="s">
        <v>51</v>
      </c>
      <c r="J28" s="3" t="s">
        <v>93</v>
      </c>
      <c r="K28" s="3"/>
      <c r="L28" s="3"/>
      <c r="M28" s="3"/>
      <c r="N28" s="3">
        <v>2</v>
      </c>
      <c r="O28" s="3">
        <v>11.186</v>
      </c>
      <c r="P28">
        <v>7.0060000000000002</v>
      </c>
      <c r="Q28">
        <v>6.5509999999999984</v>
      </c>
      <c r="R28">
        <v>6.5360000000000014</v>
      </c>
      <c r="S28">
        <v>6.5569999999999986</v>
      </c>
      <c r="T28">
        <v>6.8470000000000013</v>
      </c>
      <c r="U28">
        <f t="shared" si="0"/>
        <v>44.683</v>
      </c>
      <c r="V28" s="23">
        <f t="shared" si="1"/>
        <v>60.425665241814571</v>
      </c>
    </row>
    <row r="29" spans="1:22" x14ac:dyDescent="0.35">
      <c r="A29" s="1" t="s">
        <v>1236</v>
      </c>
      <c r="B29" s="1">
        <v>2023</v>
      </c>
      <c r="C29" s="2">
        <v>45000</v>
      </c>
      <c r="D29" s="1" t="s">
        <v>66</v>
      </c>
      <c r="E29" s="3" t="s">
        <v>91</v>
      </c>
      <c r="F29" s="3">
        <v>4</v>
      </c>
      <c r="G29" s="3" t="s">
        <v>23</v>
      </c>
      <c r="H29" s="3" t="s">
        <v>22</v>
      </c>
      <c r="I29" s="3" t="s">
        <v>92</v>
      </c>
      <c r="J29" s="3" t="s">
        <v>549</v>
      </c>
      <c r="K29" s="3"/>
      <c r="L29" s="3"/>
      <c r="M29" s="3"/>
      <c r="N29" s="3">
        <v>1</v>
      </c>
      <c r="O29" s="3">
        <v>10.53</v>
      </c>
      <c r="P29">
        <v>6.7580000000000009</v>
      </c>
      <c r="Q29">
        <v>6.2530000000000001</v>
      </c>
      <c r="R29">
        <v>6.2119999999999997</v>
      </c>
      <c r="S29">
        <v>6.3160000000000025</v>
      </c>
      <c r="T29">
        <v>6.5749999999999957</v>
      </c>
      <c r="U29">
        <f t="shared" si="0"/>
        <v>42.643999999999998</v>
      </c>
      <c r="V29" s="23">
        <f t="shared" si="1"/>
        <v>63.314886033205148</v>
      </c>
    </row>
    <row r="30" spans="1:22" x14ac:dyDescent="0.35">
      <c r="A30" s="1" t="s">
        <v>1236</v>
      </c>
      <c r="B30" s="1">
        <v>2023</v>
      </c>
      <c r="C30" s="2">
        <v>45000</v>
      </c>
      <c r="D30" s="1" t="s">
        <v>66</v>
      </c>
      <c r="E30" s="3" t="s">
        <v>91</v>
      </c>
      <c r="F30" s="3">
        <v>4</v>
      </c>
      <c r="G30" s="3" t="s">
        <v>46</v>
      </c>
      <c r="H30" s="3" t="s">
        <v>781</v>
      </c>
      <c r="I30" s="3" t="s">
        <v>202</v>
      </c>
      <c r="J30" s="3" t="s">
        <v>167</v>
      </c>
      <c r="K30" s="3"/>
      <c r="L30" s="3"/>
      <c r="M30" s="3"/>
      <c r="N30" s="3">
        <v>2</v>
      </c>
      <c r="O30" s="3">
        <v>10.83</v>
      </c>
      <c r="P30">
        <v>6.8940000000000001</v>
      </c>
      <c r="Q30">
        <v>6.2839999999999989</v>
      </c>
      <c r="R30">
        <v>6.3320000000000007</v>
      </c>
      <c r="S30">
        <v>6.5950000000000024</v>
      </c>
      <c r="T30">
        <v>6.902000000000001</v>
      </c>
      <c r="U30">
        <f t="shared" si="0"/>
        <v>43.837000000000003</v>
      </c>
      <c r="V30" s="23">
        <f t="shared" si="1"/>
        <v>61.591806008622846</v>
      </c>
    </row>
    <row r="31" spans="1:22" x14ac:dyDescent="0.35">
      <c r="A31" s="1" t="s">
        <v>1236</v>
      </c>
      <c r="B31" s="1">
        <v>2023</v>
      </c>
      <c r="C31" s="2">
        <v>45000</v>
      </c>
      <c r="D31" s="1" t="s">
        <v>66</v>
      </c>
      <c r="E31" s="3" t="s">
        <v>64</v>
      </c>
      <c r="F31" s="3" t="s">
        <v>541</v>
      </c>
      <c r="G31" s="3" t="s">
        <v>23</v>
      </c>
      <c r="H31" s="3" t="s">
        <v>22</v>
      </c>
      <c r="I31" s="3" t="s">
        <v>92</v>
      </c>
      <c r="J31" s="3" t="s">
        <v>549</v>
      </c>
      <c r="K31" s="3"/>
      <c r="L31" s="3"/>
      <c r="M31" s="3"/>
      <c r="N31" s="3">
        <v>1</v>
      </c>
      <c r="O31" s="3">
        <v>10.566000000000001</v>
      </c>
      <c r="P31">
        <v>6.7729999999999979</v>
      </c>
      <c r="Q31">
        <v>6.235000000000003</v>
      </c>
      <c r="R31">
        <v>6.2109999999999985</v>
      </c>
      <c r="S31">
        <v>6.3150000000000013</v>
      </c>
      <c r="T31">
        <v>6.5409999999999968</v>
      </c>
      <c r="U31">
        <f t="shared" si="0"/>
        <v>42.640999999999998</v>
      </c>
      <c r="V31" s="23">
        <f t="shared" si="1"/>
        <v>63.319340540794073</v>
      </c>
    </row>
    <row r="32" spans="1:22" x14ac:dyDescent="0.35">
      <c r="A32" s="1" t="s">
        <v>1236</v>
      </c>
      <c r="B32" s="1">
        <v>2023</v>
      </c>
      <c r="C32" s="2">
        <v>45000</v>
      </c>
      <c r="D32" s="1" t="s">
        <v>66</v>
      </c>
      <c r="E32" s="3" t="s">
        <v>64</v>
      </c>
      <c r="F32" s="3" t="s">
        <v>541</v>
      </c>
      <c r="G32" s="3" t="s">
        <v>27</v>
      </c>
      <c r="H32" s="3" t="s">
        <v>550</v>
      </c>
      <c r="I32" s="3" t="s">
        <v>96</v>
      </c>
      <c r="J32" s="3" t="s">
        <v>99</v>
      </c>
      <c r="K32" s="3"/>
      <c r="L32" s="3"/>
      <c r="M32" s="3"/>
      <c r="N32" s="3">
        <v>2</v>
      </c>
      <c r="O32" s="3">
        <v>11.191000000000001</v>
      </c>
      <c r="P32">
        <v>6.8130000000000006</v>
      </c>
      <c r="Q32">
        <v>6.3739999999999988</v>
      </c>
      <c r="R32">
        <v>6.3969999999999985</v>
      </c>
      <c r="S32">
        <v>6.4600000000000009</v>
      </c>
      <c r="T32">
        <v>6.652000000000001</v>
      </c>
      <c r="U32">
        <f t="shared" si="0"/>
        <v>43.887</v>
      </c>
      <c r="V32" s="23">
        <f t="shared" si="1"/>
        <v>61.521635108346437</v>
      </c>
    </row>
    <row r="33" spans="1:22" x14ac:dyDescent="0.35">
      <c r="A33" s="1" t="s">
        <v>1236</v>
      </c>
      <c r="B33" s="1">
        <v>2023</v>
      </c>
      <c r="C33" s="2">
        <v>45000</v>
      </c>
      <c r="D33" s="1" t="s">
        <v>66</v>
      </c>
      <c r="E33" s="3" t="s">
        <v>64</v>
      </c>
      <c r="F33" s="3" t="s">
        <v>542</v>
      </c>
      <c r="G33" s="3" t="s">
        <v>31</v>
      </c>
      <c r="H33" s="3" t="s">
        <v>682</v>
      </c>
      <c r="I33" s="3" t="s">
        <v>30</v>
      </c>
      <c r="J33" s="3" t="s">
        <v>469</v>
      </c>
      <c r="K33" s="3"/>
      <c r="L33" s="3"/>
      <c r="M33" s="3"/>
      <c r="N33" s="3">
        <v>3</v>
      </c>
      <c r="O33" s="3">
        <v>10.765000000000001</v>
      </c>
      <c r="P33">
        <v>6.8010000000000019</v>
      </c>
      <c r="Q33">
        <v>6.2689999999999984</v>
      </c>
      <c r="R33">
        <v>6.3659999999999997</v>
      </c>
      <c r="S33">
        <v>6.4469999999999992</v>
      </c>
      <c r="T33">
        <v>6.7079999999999984</v>
      </c>
      <c r="U33">
        <f t="shared" si="0"/>
        <v>43.355999999999995</v>
      </c>
      <c r="V33" s="23">
        <f t="shared" si="1"/>
        <v>62.275117630777757</v>
      </c>
    </row>
    <row r="34" spans="1:22" x14ac:dyDescent="0.35">
      <c r="A34" s="1" t="s">
        <v>1236</v>
      </c>
      <c r="B34" s="1">
        <v>2023</v>
      </c>
      <c r="C34" s="2">
        <v>45000</v>
      </c>
      <c r="D34" s="1" t="s">
        <v>66</v>
      </c>
      <c r="E34" s="3" t="s">
        <v>64</v>
      </c>
      <c r="F34" s="3" t="s">
        <v>542</v>
      </c>
      <c r="G34" s="3" t="s">
        <v>39</v>
      </c>
      <c r="H34" s="3" t="s">
        <v>552</v>
      </c>
      <c r="I34" s="3" t="s">
        <v>38</v>
      </c>
      <c r="J34" s="3" t="s">
        <v>105</v>
      </c>
      <c r="K34" s="3"/>
      <c r="L34" s="3"/>
      <c r="M34" s="3"/>
      <c r="N34" s="3">
        <v>4</v>
      </c>
      <c r="O34" s="3">
        <v>10.896000000000001</v>
      </c>
      <c r="P34">
        <v>6.879999999999999</v>
      </c>
      <c r="Q34">
        <v>6.4669999999999987</v>
      </c>
      <c r="R34">
        <v>6.458000000000002</v>
      </c>
      <c r="S34">
        <v>6.6219999999999999</v>
      </c>
      <c r="T34">
        <v>6.8290000000000006</v>
      </c>
      <c r="U34">
        <f t="shared" si="0"/>
        <v>44.152000000000001</v>
      </c>
      <c r="V34" s="23">
        <f t="shared" si="1"/>
        <v>61.152382678021389</v>
      </c>
    </row>
    <row r="35" spans="1:22" x14ac:dyDescent="0.35">
      <c r="A35" s="1" t="s">
        <v>1171</v>
      </c>
      <c r="B35" s="1">
        <v>2023</v>
      </c>
      <c r="C35" s="2">
        <v>44981</v>
      </c>
      <c r="D35" s="1" t="s">
        <v>66</v>
      </c>
      <c r="E35" s="3" t="s">
        <v>21</v>
      </c>
      <c r="F35" s="3" t="s">
        <v>21</v>
      </c>
      <c r="G35" s="3" t="s">
        <v>102</v>
      </c>
      <c r="H35" s="3" t="s">
        <v>114</v>
      </c>
      <c r="I35" s="3" t="s">
        <v>238</v>
      </c>
      <c r="J35" s="3" t="s">
        <v>101</v>
      </c>
      <c r="K35" s="3"/>
      <c r="L35" s="3"/>
      <c r="M35" s="3"/>
      <c r="N35" s="3">
        <v>1</v>
      </c>
      <c r="O35" s="3">
        <v>10.805</v>
      </c>
      <c r="P35">
        <v>6.6419999999999995</v>
      </c>
      <c r="Q35">
        <v>6.1159999999999997</v>
      </c>
      <c r="R35">
        <v>6.2379999999999995</v>
      </c>
      <c r="S35">
        <v>6.3630000000000031</v>
      </c>
      <c r="T35">
        <v>6.6109999999999971</v>
      </c>
      <c r="U35">
        <f t="shared" si="0"/>
        <v>42.774999999999999</v>
      </c>
      <c r="V35" s="23">
        <f t="shared" si="1"/>
        <v>63.120981881940395</v>
      </c>
    </row>
    <row r="36" spans="1:22" x14ac:dyDescent="0.35">
      <c r="A36" s="1" t="s">
        <v>1171</v>
      </c>
      <c r="B36" s="1">
        <v>2023</v>
      </c>
      <c r="C36" s="2">
        <v>44981</v>
      </c>
      <c r="D36" s="1" t="s">
        <v>66</v>
      </c>
      <c r="E36" s="3" t="s">
        <v>21</v>
      </c>
      <c r="F36" s="3" t="s">
        <v>21</v>
      </c>
      <c r="G36" s="3" t="s">
        <v>27</v>
      </c>
      <c r="H36" s="3" t="s">
        <v>780</v>
      </c>
      <c r="I36" s="3" t="s">
        <v>96</v>
      </c>
      <c r="J36" s="3" t="s">
        <v>99</v>
      </c>
      <c r="K36" s="3"/>
      <c r="L36" s="3"/>
      <c r="M36" s="3"/>
      <c r="N36" s="3">
        <v>2</v>
      </c>
      <c r="O36" s="3">
        <v>10.76</v>
      </c>
      <c r="P36">
        <v>6.9049999999999994</v>
      </c>
      <c r="Q36">
        <v>6.2259999999999991</v>
      </c>
      <c r="R36">
        <v>6.2180000000000035</v>
      </c>
      <c r="S36">
        <v>6.3429999999999964</v>
      </c>
      <c r="T36">
        <v>6.4470000000000027</v>
      </c>
      <c r="U36">
        <f t="shared" si="0"/>
        <v>42.899000000000001</v>
      </c>
      <c r="V36" s="23">
        <f t="shared" si="1"/>
        <v>62.93853003566516</v>
      </c>
    </row>
    <row r="37" spans="1:22" x14ac:dyDescent="0.35">
      <c r="A37" s="1" t="s">
        <v>1171</v>
      </c>
      <c r="B37" s="1">
        <v>2023</v>
      </c>
      <c r="C37" s="2">
        <v>44981</v>
      </c>
      <c r="D37" s="1" t="s">
        <v>66</v>
      </c>
      <c r="E37" s="3" t="s">
        <v>21</v>
      </c>
      <c r="F37" s="3" t="s">
        <v>21</v>
      </c>
      <c r="G37" s="3" t="s">
        <v>31</v>
      </c>
      <c r="H37" s="3" t="s">
        <v>682</v>
      </c>
      <c r="I37" s="3" t="s">
        <v>30</v>
      </c>
      <c r="J37" s="3" t="s">
        <v>469</v>
      </c>
      <c r="K37" s="3"/>
      <c r="L37" s="3"/>
      <c r="M37" s="3"/>
      <c r="N37" s="3">
        <v>3</v>
      </c>
      <c r="O37" s="3">
        <v>10.776</v>
      </c>
      <c r="P37">
        <v>6.8679999999999986</v>
      </c>
      <c r="Q37">
        <v>6.282</v>
      </c>
      <c r="R37">
        <v>6.272000000000002</v>
      </c>
      <c r="S37">
        <v>6.4260000000000019</v>
      </c>
      <c r="T37">
        <v>6.519999999999996</v>
      </c>
      <c r="U37">
        <f t="shared" si="0"/>
        <v>43.143999999999998</v>
      </c>
      <c r="V37" s="23">
        <f t="shared" si="1"/>
        <v>62.58112367884295</v>
      </c>
    </row>
    <row r="38" spans="1:22" x14ac:dyDescent="0.35">
      <c r="A38" s="1" t="s">
        <v>1171</v>
      </c>
      <c r="B38" s="1">
        <v>2023</v>
      </c>
      <c r="C38" s="2">
        <v>44981</v>
      </c>
      <c r="D38" s="1" t="s">
        <v>66</v>
      </c>
      <c r="E38" s="3" t="s">
        <v>21</v>
      </c>
      <c r="F38" s="3" t="s">
        <v>21</v>
      </c>
      <c r="G38" s="3" t="s">
        <v>23</v>
      </c>
      <c r="H38" s="3" t="s">
        <v>118</v>
      </c>
      <c r="I38" s="3" t="s">
        <v>92</v>
      </c>
      <c r="J38" s="3" t="s">
        <v>549</v>
      </c>
      <c r="K38" s="3"/>
      <c r="L38" s="3"/>
      <c r="M38" s="3"/>
      <c r="N38" s="3">
        <v>4</v>
      </c>
      <c r="O38" s="3">
        <v>10.577999999999999</v>
      </c>
      <c r="P38">
        <v>6.7119999999999997</v>
      </c>
      <c r="Q38">
        <v>6.1419999999999995</v>
      </c>
      <c r="R38">
        <v>6.1410000000000018</v>
      </c>
      <c r="S38">
        <v>6.679000000000002</v>
      </c>
      <c r="T38">
        <v>6.9529999999999959</v>
      </c>
      <c r="U38">
        <f t="shared" si="0"/>
        <v>43.204999999999998</v>
      </c>
      <c r="V38" s="23">
        <f t="shared" si="1"/>
        <v>62.49276704085176</v>
      </c>
    </row>
    <row r="39" spans="1:22" x14ac:dyDescent="0.35">
      <c r="A39" s="1" t="s">
        <v>1171</v>
      </c>
      <c r="B39" s="1">
        <v>2023</v>
      </c>
      <c r="C39" s="2">
        <v>44981</v>
      </c>
      <c r="D39" s="1" t="s">
        <v>66</v>
      </c>
      <c r="E39" s="3" t="s">
        <v>21</v>
      </c>
      <c r="F39" s="3" t="s">
        <v>21</v>
      </c>
      <c r="G39" s="3" t="s">
        <v>29</v>
      </c>
      <c r="H39" s="3" t="s">
        <v>97</v>
      </c>
      <c r="I39" s="3" t="s">
        <v>28</v>
      </c>
      <c r="J39" s="3" t="s">
        <v>551</v>
      </c>
      <c r="K39" s="3"/>
      <c r="L39" s="3"/>
      <c r="M39" s="3"/>
      <c r="N39" s="3">
        <v>5</v>
      </c>
      <c r="O39" s="3">
        <v>10.727</v>
      </c>
      <c r="P39">
        <v>6.9039999999999999</v>
      </c>
      <c r="Q39">
        <v>6.2719999999999985</v>
      </c>
      <c r="R39">
        <v>6.3300000000000018</v>
      </c>
      <c r="S39">
        <v>6.4180000000000028</v>
      </c>
      <c r="T39">
        <v>6.5819999999999936</v>
      </c>
      <c r="U39">
        <f t="shared" si="0"/>
        <v>43.232999999999997</v>
      </c>
      <c r="V39" s="23">
        <f t="shared" si="1"/>
        <v>62.452293386996047</v>
      </c>
    </row>
    <row r="40" spans="1:22" x14ac:dyDescent="0.35">
      <c r="A40" s="1" t="s">
        <v>1171</v>
      </c>
      <c r="B40" s="1">
        <v>2023</v>
      </c>
      <c r="C40" s="2">
        <v>44981</v>
      </c>
      <c r="D40" s="1" t="s">
        <v>66</v>
      </c>
      <c r="E40" s="3" t="s">
        <v>21</v>
      </c>
      <c r="F40" s="3" t="s">
        <v>21</v>
      </c>
      <c r="G40" s="3" t="s">
        <v>113</v>
      </c>
      <c r="H40" s="3" t="s">
        <v>112</v>
      </c>
      <c r="I40" s="3" t="s">
        <v>137</v>
      </c>
      <c r="J40" s="3" t="s">
        <v>125</v>
      </c>
      <c r="K40" s="3"/>
      <c r="L40" s="3"/>
      <c r="M40" s="3"/>
      <c r="N40" s="3">
        <v>6</v>
      </c>
      <c r="O40" s="3">
        <v>10.433</v>
      </c>
      <c r="P40">
        <v>6.8640000000000008</v>
      </c>
      <c r="Q40">
        <v>6.2809999999999988</v>
      </c>
      <c r="R40">
        <v>6.4260000000000019</v>
      </c>
      <c r="S40">
        <v>6.5289999999999999</v>
      </c>
      <c r="T40">
        <v>6.7909999999999968</v>
      </c>
      <c r="U40">
        <f t="shared" si="0"/>
        <v>43.323999999999998</v>
      </c>
      <c r="V40" s="23">
        <f t="shared" si="1"/>
        <v>62.321115317145235</v>
      </c>
    </row>
    <row r="41" spans="1:22" x14ac:dyDescent="0.35">
      <c r="A41" s="1" t="s">
        <v>1171</v>
      </c>
      <c r="B41" s="1">
        <v>2023</v>
      </c>
      <c r="C41" s="2">
        <v>44981</v>
      </c>
      <c r="D41" s="1" t="s">
        <v>66</v>
      </c>
      <c r="E41" s="3" t="s">
        <v>21</v>
      </c>
      <c r="F41" s="3" t="s">
        <v>21</v>
      </c>
      <c r="G41" s="3" t="s">
        <v>39</v>
      </c>
      <c r="H41" s="3" t="s">
        <v>552</v>
      </c>
      <c r="I41" s="3" t="s">
        <v>38</v>
      </c>
      <c r="J41" s="3" t="s">
        <v>105</v>
      </c>
      <c r="K41" s="3"/>
      <c r="L41" s="3"/>
      <c r="M41" s="3"/>
      <c r="N41" s="3">
        <v>7</v>
      </c>
      <c r="O41" s="3">
        <v>10.618</v>
      </c>
      <c r="P41">
        <v>6.697000000000001</v>
      </c>
      <c r="Q41">
        <v>6.3359999999999985</v>
      </c>
      <c r="R41">
        <v>6.3960000000000008</v>
      </c>
      <c r="S41">
        <v>6.5359999999999978</v>
      </c>
      <c r="T41">
        <v>6.7510000000000048</v>
      </c>
      <c r="U41">
        <f t="shared" si="0"/>
        <v>43.334000000000003</v>
      </c>
      <c r="V41" s="23">
        <f t="shared" si="1"/>
        <v>62.306733742557796</v>
      </c>
    </row>
    <row r="42" spans="1:22" x14ac:dyDescent="0.35">
      <c r="A42" s="1" t="s">
        <v>1171</v>
      </c>
      <c r="B42" s="1">
        <v>2023</v>
      </c>
      <c r="C42" s="2">
        <v>44981</v>
      </c>
      <c r="D42" s="1" t="s">
        <v>66</v>
      </c>
      <c r="E42" s="3" t="s">
        <v>21</v>
      </c>
      <c r="F42" s="3" t="s">
        <v>21</v>
      </c>
      <c r="G42" s="3" t="s">
        <v>46</v>
      </c>
      <c r="H42" s="3" t="s">
        <v>781</v>
      </c>
      <c r="I42" s="3" t="s">
        <v>202</v>
      </c>
      <c r="J42" s="3" t="s">
        <v>167</v>
      </c>
      <c r="K42" s="3"/>
      <c r="L42" s="3"/>
      <c r="M42" s="3"/>
      <c r="N42" s="3">
        <v>8</v>
      </c>
      <c r="O42" s="3">
        <v>10.936</v>
      </c>
      <c r="P42">
        <v>6.7959999999999994</v>
      </c>
      <c r="Q42">
        <v>6.2259999999999991</v>
      </c>
      <c r="R42">
        <v>6.1960000000000015</v>
      </c>
      <c r="S42">
        <v>6.5190000000000019</v>
      </c>
      <c r="T42">
        <v>6.8530000000000015</v>
      </c>
      <c r="U42">
        <f t="shared" si="0"/>
        <v>43.526000000000003</v>
      </c>
      <c r="V42" s="23">
        <f t="shared" si="1"/>
        <v>62.031888985893488</v>
      </c>
    </row>
    <row r="43" spans="1:22" x14ac:dyDescent="0.35">
      <c r="A43" s="1" t="s">
        <v>1171</v>
      </c>
      <c r="B43" s="1">
        <v>2023</v>
      </c>
      <c r="C43" s="2">
        <v>44981</v>
      </c>
      <c r="D43" s="1" t="s">
        <v>66</v>
      </c>
      <c r="E43" s="3" t="s">
        <v>21</v>
      </c>
      <c r="F43" s="3" t="s">
        <v>21</v>
      </c>
      <c r="G43" s="3" t="s">
        <v>33</v>
      </c>
      <c r="H43" s="3" t="s">
        <v>47</v>
      </c>
      <c r="I43" s="3" t="s">
        <v>32</v>
      </c>
      <c r="J43" s="3" t="s">
        <v>127</v>
      </c>
      <c r="K43" s="3"/>
      <c r="L43" s="3"/>
      <c r="M43" s="3"/>
      <c r="N43" s="3">
        <v>9</v>
      </c>
      <c r="O43" s="3">
        <v>11.06</v>
      </c>
      <c r="P43">
        <v>6.734</v>
      </c>
      <c r="Q43">
        <v>6.7429999999999986</v>
      </c>
      <c r="R43">
        <v>6.4499999999999993</v>
      </c>
      <c r="S43">
        <v>6.5130000000000017</v>
      </c>
      <c r="T43">
        <v>6.6820000000000022</v>
      </c>
      <c r="U43">
        <f t="shared" si="0"/>
        <v>44.182000000000002</v>
      </c>
      <c r="V43" s="23">
        <f t="shared" si="1"/>
        <v>61.110859626092072</v>
      </c>
    </row>
    <row r="44" spans="1:22" x14ac:dyDescent="0.35">
      <c r="A44" s="1" t="s">
        <v>1171</v>
      </c>
      <c r="B44" s="1">
        <v>2023</v>
      </c>
      <c r="C44" s="2">
        <v>44981</v>
      </c>
      <c r="D44" s="1" t="s">
        <v>66</v>
      </c>
      <c r="E44" s="3" t="s">
        <v>21</v>
      </c>
      <c r="F44" s="3" t="s">
        <v>21</v>
      </c>
      <c r="G44" s="3" t="s">
        <v>42</v>
      </c>
      <c r="H44" s="3" t="s">
        <v>471</v>
      </c>
      <c r="I44" s="3" t="s">
        <v>1179</v>
      </c>
      <c r="J44" s="3" t="s">
        <v>741</v>
      </c>
      <c r="K44" s="3"/>
      <c r="L44" s="3"/>
      <c r="M44" s="3"/>
      <c r="N44" s="3">
        <v>10</v>
      </c>
      <c r="O44" s="3">
        <v>10.973000000000001</v>
      </c>
      <c r="P44">
        <v>7.0429999999999975</v>
      </c>
      <c r="Q44">
        <v>6.3940000000000019</v>
      </c>
      <c r="R44">
        <v>6.5079999999999991</v>
      </c>
      <c r="S44">
        <v>6.544000000000004</v>
      </c>
      <c r="T44">
        <v>6.75</v>
      </c>
      <c r="U44">
        <f t="shared" si="0"/>
        <v>44.212000000000003</v>
      </c>
      <c r="V44" s="23">
        <f t="shared" si="1"/>
        <v>61.069392924997736</v>
      </c>
    </row>
    <row r="45" spans="1:22" x14ac:dyDescent="0.35">
      <c r="A45" s="1" t="s">
        <v>1171</v>
      </c>
      <c r="B45" s="1">
        <v>2023</v>
      </c>
      <c r="C45" s="2">
        <v>44981</v>
      </c>
      <c r="D45" s="1" t="s">
        <v>66</v>
      </c>
      <c r="E45" s="3" t="s">
        <v>21</v>
      </c>
      <c r="F45" s="3" t="s">
        <v>21</v>
      </c>
      <c r="G45" s="3" t="s">
        <v>37</v>
      </c>
      <c r="H45" s="3" t="s">
        <v>165</v>
      </c>
      <c r="I45" s="3" t="s">
        <v>36</v>
      </c>
      <c r="J45" s="3" t="s">
        <v>59</v>
      </c>
      <c r="K45" s="3"/>
      <c r="L45" s="3"/>
      <c r="M45" s="3"/>
      <c r="N45" s="3">
        <v>11</v>
      </c>
      <c r="O45" s="3">
        <v>11.194000000000001</v>
      </c>
      <c r="P45">
        <v>6.9760000000000009</v>
      </c>
      <c r="Q45">
        <v>6.4239999999999995</v>
      </c>
      <c r="R45">
        <v>6.5749999999999993</v>
      </c>
      <c r="S45">
        <v>6.7949999999999982</v>
      </c>
      <c r="T45">
        <v>7.0970000000000013</v>
      </c>
      <c r="U45">
        <f t="shared" si="0"/>
        <v>45.061</v>
      </c>
      <c r="V45" s="23">
        <f t="shared" si="1"/>
        <v>59.918776769268327</v>
      </c>
    </row>
    <row r="46" spans="1:22" x14ac:dyDescent="0.35">
      <c r="A46" s="1" t="s">
        <v>1171</v>
      </c>
      <c r="B46" s="1">
        <v>2023</v>
      </c>
      <c r="C46" s="2">
        <v>44981</v>
      </c>
      <c r="D46" s="1" t="s">
        <v>66</v>
      </c>
      <c r="E46" s="3" t="s">
        <v>21</v>
      </c>
      <c r="F46" s="3" t="s">
        <v>21</v>
      </c>
      <c r="G46" s="3" t="s">
        <v>56</v>
      </c>
      <c r="H46" s="3" t="s">
        <v>1191</v>
      </c>
      <c r="I46" s="3" t="s">
        <v>55</v>
      </c>
      <c r="J46" s="3" t="s">
        <v>148</v>
      </c>
      <c r="K46" s="3"/>
      <c r="L46" s="3"/>
      <c r="M46" s="3"/>
      <c r="N46" s="3">
        <v>12</v>
      </c>
      <c r="O46" s="3">
        <v>11.132999999999999</v>
      </c>
      <c r="P46">
        <v>7.0420000000000016</v>
      </c>
      <c r="Q46">
        <v>6.7740000000000009</v>
      </c>
      <c r="R46">
        <v>6.7859999999999978</v>
      </c>
      <c r="S46">
        <v>6.5720000000000027</v>
      </c>
      <c r="T46">
        <v>6.7609999999999957</v>
      </c>
      <c r="U46">
        <f t="shared" si="0"/>
        <v>45.067999999999998</v>
      </c>
      <c r="V46" s="23">
        <f t="shared" si="1"/>
        <v>59.909470134019706</v>
      </c>
    </row>
    <row r="47" spans="1:22" x14ac:dyDescent="0.35">
      <c r="A47" s="1" t="s">
        <v>1171</v>
      </c>
      <c r="B47" s="1">
        <v>2023</v>
      </c>
      <c r="C47" s="2">
        <v>44981</v>
      </c>
      <c r="D47" s="1" t="s">
        <v>66</v>
      </c>
      <c r="E47" s="3" t="s">
        <v>21</v>
      </c>
      <c r="F47" s="3" t="s">
        <v>21</v>
      </c>
      <c r="G47" s="3" t="s">
        <v>44</v>
      </c>
      <c r="H47" s="3" t="s">
        <v>43</v>
      </c>
      <c r="I47" s="3" t="s">
        <v>100</v>
      </c>
      <c r="J47" s="3" t="s">
        <v>50</v>
      </c>
      <c r="K47" s="3"/>
      <c r="L47" s="3"/>
      <c r="M47" s="3"/>
      <c r="N47" s="3">
        <v>13</v>
      </c>
      <c r="O47" s="3">
        <v>11.704000000000001</v>
      </c>
      <c r="P47">
        <v>7.0060000000000002</v>
      </c>
      <c r="Q47">
        <v>6.4499999999999993</v>
      </c>
      <c r="R47">
        <v>6.4570000000000007</v>
      </c>
      <c r="S47">
        <v>6.6509999999999998</v>
      </c>
      <c r="T47">
        <v>6.8299999999999983</v>
      </c>
      <c r="U47">
        <f t="shared" si="0"/>
        <v>45.097999999999999</v>
      </c>
      <c r="V47" s="23">
        <f t="shared" si="1"/>
        <v>59.869617277928079</v>
      </c>
    </row>
    <row r="48" spans="1:22" x14ac:dyDescent="0.35">
      <c r="A48" s="1" t="s">
        <v>1171</v>
      </c>
      <c r="B48" s="1">
        <v>2023</v>
      </c>
      <c r="C48" s="2">
        <v>44981</v>
      </c>
      <c r="D48" s="1" t="s">
        <v>66</v>
      </c>
      <c r="E48" s="3" t="s">
        <v>21</v>
      </c>
      <c r="F48" s="3" t="s">
        <v>21</v>
      </c>
      <c r="G48" s="3" t="s">
        <v>164</v>
      </c>
      <c r="H48" s="3" t="s">
        <v>163</v>
      </c>
      <c r="I48" s="3" t="s">
        <v>685</v>
      </c>
      <c r="J48" s="3" t="s">
        <v>557</v>
      </c>
      <c r="K48" s="3"/>
      <c r="L48" s="3"/>
      <c r="M48" s="3"/>
      <c r="N48" s="3">
        <v>14</v>
      </c>
      <c r="O48" s="3">
        <v>11.163</v>
      </c>
      <c r="P48">
        <v>7.120000000000001</v>
      </c>
      <c r="Q48">
        <v>6.5869999999999997</v>
      </c>
      <c r="R48">
        <v>6.6409999999999982</v>
      </c>
      <c r="S48">
        <v>6.7970000000000006</v>
      </c>
      <c r="T48">
        <v>7.0459999999999994</v>
      </c>
      <c r="U48">
        <f t="shared" si="0"/>
        <v>45.353999999999999</v>
      </c>
      <c r="V48" s="23">
        <f t="shared" si="1"/>
        <v>59.53168408519646</v>
      </c>
    </row>
    <row r="49" spans="1:22" x14ac:dyDescent="0.35">
      <c r="A49" s="1" t="s">
        <v>1171</v>
      </c>
      <c r="B49" s="1">
        <v>2023</v>
      </c>
      <c r="C49" s="2">
        <v>44981</v>
      </c>
      <c r="D49" s="1" t="s">
        <v>66</v>
      </c>
      <c r="E49" s="3" t="s">
        <v>21</v>
      </c>
      <c r="F49" s="3" t="s">
        <v>21</v>
      </c>
      <c r="G49" s="3" t="s">
        <v>52</v>
      </c>
      <c r="H49" s="3" t="s">
        <v>76</v>
      </c>
      <c r="I49" s="3" t="s">
        <v>51</v>
      </c>
      <c r="J49" s="3" t="s">
        <v>93</v>
      </c>
      <c r="K49" s="3"/>
      <c r="L49" s="3"/>
      <c r="M49" s="3"/>
      <c r="N49" s="3">
        <v>15</v>
      </c>
      <c r="O49" s="3">
        <v>11.755000000000001</v>
      </c>
      <c r="P49">
        <v>7.0559999999999992</v>
      </c>
      <c r="Q49">
        <v>6.8939999999999984</v>
      </c>
      <c r="R49">
        <v>6.4519999999999982</v>
      </c>
      <c r="S49">
        <v>6.5030000000000001</v>
      </c>
      <c r="T49">
        <v>6.7760000000000034</v>
      </c>
      <c r="U49">
        <f t="shared" si="0"/>
        <v>45.436</v>
      </c>
      <c r="V49" s="23">
        <f t="shared" si="1"/>
        <v>59.424245091997534</v>
      </c>
    </row>
    <row r="50" spans="1:22" x14ac:dyDescent="0.35">
      <c r="A50" s="34" t="s">
        <v>1171</v>
      </c>
      <c r="B50" s="34">
        <v>2023</v>
      </c>
      <c r="C50" s="63">
        <v>44981</v>
      </c>
      <c r="D50" s="34" t="s">
        <v>66</v>
      </c>
      <c r="E50" s="30" t="s">
        <v>21</v>
      </c>
      <c r="F50" s="30" t="s">
        <v>21</v>
      </c>
      <c r="G50" t="s">
        <v>256</v>
      </c>
      <c r="H50" t="s">
        <v>1178</v>
      </c>
      <c r="I50" t="s">
        <v>1192</v>
      </c>
      <c r="J50" t="s">
        <v>258</v>
      </c>
      <c r="K50" s="3"/>
      <c r="L50" s="3"/>
      <c r="M50" s="3"/>
      <c r="N50" s="30">
        <v>16</v>
      </c>
      <c r="O50">
        <v>11.135999999999999</v>
      </c>
      <c r="P50">
        <v>6.9090000000000025</v>
      </c>
      <c r="Q50">
        <v>6.9239999999999995</v>
      </c>
      <c r="R50">
        <v>6.6969999999999992</v>
      </c>
      <c r="S50">
        <v>6.8670000000000009</v>
      </c>
      <c r="T50">
        <v>7.0719999999999956</v>
      </c>
      <c r="U50">
        <f t="shared" si="0"/>
        <v>45.604999999999997</v>
      </c>
      <c r="V50" s="23">
        <f t="shared" si="1"/>
        <v>59.204034645323979</v>
      </c>
    </row>
    <row r="51" spans="1:22" x14ac:dyDescent="0.35">
      <c r="A51" s="34" t="s">
        <v>1171</v>
      </c>
      <c r="B51" s="34">
        <v>2023</v>
      </c>
      <c r="C51" s="63">
        <v>44981</v>
      </c>
      <c r="D51" s="34" t="s">
        <v>66</v>
      </c>
      <c r="E51" s="30" t="s">
        <v>21</v>
      </c>
      <c r="F51" s="30" t="s">
        <v>21</v>
      </c>
      <c r="G51" t="s">
        <v>207</v>
      </c>
      <c r="H51" t="s">
        <v>853</v>
      </c>
      <c r="I51" t="s">
        <v>803</v>
      </c>
      <c r="J51" t="s">
        <v>1193</v>
      </c>
      <c r="K51" s="3"/>
      <c r="L51" s="3"/>
      <c r="M51" s="3"/>
      <c r="N51" s="30">
        <v>17</v>
      </c>
      <c r="O51">
        <v>11.426</v>
      </c>
      <c r="P51">
        <v>7.1820000000000004</v>
      </c>
      <c r="Q51">
        <v>6.6439999999999984</v>
      </c>
      <c r="R51">
        <v>6.6900000000000013</v>
      </c>
      <c r="S51">
        <v>6.8079999999999998</v>
      </c>
      <c r="T51">
        <v>6.963000000000001</v>
      </c>
      <c r="U51">
        <f t="shared" si="0"/>
        <v>45.713000000000001</v>
      </c>
      <c r="V51" s="23">
        <f t="shared" si="1"/>
        <v>59.064161179533173</v>
      </c>
    </row>
    <row r="52" spans="1:22" x14ac:dyDescent="0.35">
      <c r="A52" s="34" t="s">
        <v>1171</v>
      </c>
      <c r="B52" s="34">
        <v>2023</v>
      </c>
      <c r="C52" s="63">
        <v>44981</v>
      </c>
      <c r="D52" s="34" t="s">
        <v>66</v>
      </c>
      <c r="E52" s="30" t="s">
        <v>21</v>
      </c>
      <c r="F52" s="30" t="s">
        <v>21</v>
      </c>
      <c r="G52" t="s">
        <v>61</v>
      </c>
      <c r="H52" t="s">
        <v>60</v>
      </c>
      <c r="I52" t="s">
        <v>71</v>
      </c>
      <c r="J52" t="s">
        <v>558</v>
      </c>
      <c r="K52" s="3"/>
      <c r="L52" s="3"/>
      <c r="M52" s="3"/>
      <c r="N52" s="30">
        <v>18</v>
      </c>
      <c r="O52">
        <v>11.304</v>
      </c>
      <c r="P52">
        <v>7.0490000000000013</v>
      </c>
      <c r="Q52">
        <v>6.5909999999999975</v>
      </c>
      <c r="R52">
        <v>6.7630000000000017</v>
      </c>
      <c r="S52">
        <v>6.8930000000000007</v>
      </c>
      <c r="T52">
        <v>7.1869999999999976</v>
      </c>
      <c r="U52">
        <f t="shared" si="0"/>
        <v>45.786999999999999</v>
      </c>
      <c r="V52" s="23">
        <f t="shared" si="1"/>
        <v>58.968702906938653</v>
      </c>
    </row>
    <row r="53" spans="1:22" x14ac:dyDescent="0.35">
      <c r="A53" s="34" t="s">
        <v>1171</v>
      </c>
      <c r="B53" s="34">
        <v>2023</v>
      </c>
      <c r="C53" s="63">
        <v>44981</v>
      </c>
      <c r="D53" s="34" t="s">
        <v>66</v>
      </c>
      <c r="E53" s="30" t="s">
        <v>21</v>
      </c>
      <c r="F53" s="30" t="s">
        <v>21</v>
      </c>
      <c r="G53" t="s">
        <v>25</v>
      </c>
      <c r="H53" t="s">
        <v>1194</v>
      </c>
      <c r="I53" t="s">
        <v>680</v>
      </c>
      <c r="J53" t="s">
        <v>553</v>
      </c>
      <c r="K53" s="3"/>
      <c r="L53" s="3"/>
      <c r="M53" s="3"/>
      <c r="N53" s="30">
        <v>19</v>
      </c>
      <c r="O53">
        <v>12.096</v>
      </c>
      <c r="P53">
        <v>7.0390000000000015</v>
      </c>
      <c r="Q53">
        <v>6.546999999999997</v>
      </c>
      <c r="R53">
        <v>6.6239999999999988</v>
      </c>
      <c r="S53">
        <v>6.6580000000000013</v>
      </c>
      <c r="T53">
        <v>6.8580000000000041</v>
      </c>
      <c r="U53">
        <f t="shared" si="0"/>
        <v>45.822000000000003</v>
      </c>
      <c r="V53" s="23">
        <f t="shared" si="1"/>
        <v>58.923661123477807</v>
      </c>
    </row>
    <row r="54" spans="1:22" x14ac:dyDescent="0.35">
      <c r="A54" s="34" t="s">
        <v>1171</v>
      </c>
      <c r="B54" s="34">
        <v>2023</v>
      </c>
      <c r="C54" s="63">
        <v>44981</v>
      </c>
      <c r="D54" s="34" t="s">
        <v>66</v>
      </c>
      <c r="E54" s="30" t="s">
        <v>21</v>
      </c>
      <c r="F54" s="30" t="s">
        <v>21</v>
      </c>
      <c r="G54" t="s">
        <v>212</v>
      </c>
      <c r="H54" t="s">
        <v>211</v>
      </c>
      <c r="I54" t="s">
        <v>1195</v>
      </c>
      <c r="J54" t="s">
        <v>1196</v>
      </c>
      <c r="K54" s="3"/>
      <c r="L54" s="3"/>
      <c r="M54" s="3"/>
      <c r="N54" s="30">
        <v>20</v>
      </c>
      <c r="O54">
        <v>11.420999999999999</v>
      </c>
      <c r="P54">
        <v>6.9520000000000017</v>
      </c>
      <c r="Q54">
        <v>6.5749999999999993</v>
      </c>
      <c r="R54">
        <v>6.6439999999999984</v>
      </c>
      <c r="S54">
        <v>7.0020000000000024</v>
      </c>
      <c r="T54">
        <v>7.4320000000000022</v>
      </c>
      <c r="U54">
        <f t="shared" si="0"/>
        <v>46.026000000000003</v>
      </c>
      <c r="V54" s="23">
        <f t="shared" si="1"/>
        <v>58.662495111458732</v>
      </c>
    </row>
    <row r="55" spans="1:22" x14ac:dyDescent="0.35">
      <c r="A55" s="34" t="s">
        <v>1171</v>
      </c>
      <c r="B55" s="34">
        <v>2023</v>
      </c>
      <c r="C55" s="63">
        <v>44981</v>
      </c>
      <c r="D55" s="34" t="s">
        <v>66</v>
      </c>
      <c r="E55" s="30" t="s">
        <v>21</v>
      </c>
      <c r="F55" s="30" t="s">
        <v>21</v>
      </c>
      <c r="G55" t="s">
        <v>619</v>
      </c>
      <c r="H55" t="s">
        <v>1180</v>
      </c>
      <c r="I55" t="s">
        <v>1197</v>
      </c>
      <c r="J55" t="s">
        <v>1198</v>
      </c>
      <c r="K55" s="3"/>
      <c r="L55" s="3"/>
      <c r="M55" s="3"/>
      <c r="N55" s="30">
        <v>21</v>
      </c>
      <c r="O55">
        <v>11.82</v>
      </c>
      <c r="P55">
        <v>7.4579999999999984</v>
      </c>
      <c r="Q55">
        <v>7</v>
      </c>
      <c r="R55">
        <v>7.0480000000000018</v>
      </c>
      <c r="S55">
        <v>6.9089999999999989</v>
      </c>
      <c r="T55">
        <v>7.0480000000000018</v>
      </c>
      <c r="U55">
        <f t="shared" si="0"/>
        <v>47.283000000000001</v>
      </c>
      <c r="V55" s="23">
        <f t="shared" si="1"/>
        <v>57.102975699511454</v>
      </c>
    </row>
    <row r="56" spans="1:22" x14ac:dyDescent="0.35">
      <c r="A56" s="34" t="s">
        <v>1171</v>
      </c>
      <c r="B56" s="34">
        <v>2023</v>
      </c>
      <c r="C56" s="63">
        <v>44981</v>
      </c>
      <c r="D56" s="34" t="s">
        <v>66</v>
      </c>
      <c r="E56" s="30" t="s">
        <v>91</v>
      </c>
      <c r="F56" s="30">
        <v>1</v>
      </c>
      <c r="G56" t="s">
        <v>23</v>
      </c>
      <c r="H56" t="s">
        <v>22</v>
      </c>
      <c r="I56" t="s">
        <v>92</v>
      </c>
      <c r="J56" t="s">
        <v>549</v>
      </c>
      <c r="K56" s="3"/>
      <c r="L56" s="3"/>
      <c r="M56" s="3"/>
      <c r="N56" s="30">
        <v>1</v>
      </c>
      <c r="O56">
        <v>10.677</v>
      </c>
      <c r="P56">
        <v>6.7220000000000013</v>
      </c>
      <c r="Q56">
        <v>6.0879999999999974</v>
      </c>
      <c r="R56">
        <v>6.027000000000001</v>
      </c>
      <c r="S56">
        <v>6.2010000000000041</v>
      </c>
      <c r="T56">
        <v>6.4329999999999998</v>
      </c>
      <c r="U56">
        <f t="shared" si="0"/>
        <v>42.148000000000003</v>
      </c>
      <c r="V56" s="23">
        <f t="shared" si="1"/>
        <v>64.059979121191986</v>
      </c>
    </row>
    <row r="57" spans="1:22" x14ac:dyDescent="0.35">
      <c r="A57" s="34" t="s">
        <v>1171</v>
      </c>
      <c r="B57" s="34">
        <v>2023</v>
      </c>
      <c r="C57" s="63">
        <v>44981</v>
      </c>
      <c r="D57" s="34" t="s">
        <v>66</v>
      </c>
      <c r="E57" s="30" t="s">
        <v>91</v>
      </c>
      <c r="F57" s="30">
        <v>1</v>
      </c>
      <c r="G57" t="s">
        <v>29</v>
      </c>
      <c r="H57" t="s">
        <v>97</v>
      </c>
      <c r="I57" t="s">
        <v>28</v>
      </c>
      <c r="J57" t="s">
        <v>551</v>
      </c>
      <c r="K57" s="3"/>
      <c r="L57" s="3"/>
      <c r="M57" s="3"/>
      <c r="N57" s="30">
        <v>2</v>
      </c>
      <c r="O57">
        <v>10.81</v>
      </c>
      <c r="P57">
        <v>6.8869999999999987</v>
      </c>
      <c r="Q57">
        <v>6.2660000000000018</v>
      </c>
      <c r="R57">
        <v>6.291999999999998</v>
      </c>
      <c r="S57">
        <v>6.3159999999999989</v>
      </c>
      <c r="T57">
        <v>6.5249999999999986</v>
      </c>
      <c r="U57">
        <f t="shared" si="0"/>
        <v>43.095999999999997</v>
      </c>
      <c r="V57" s="23">
        <f t="shared" si="1"/>
        <v>62.650826062743654</v>
      </c>
    </row>
    <row r="58" spans="1:22" x14ac:dyDescent="0.35">
      <c r="A58" s="34" t="s">
        <v>1171</v>
      </c>
      <c r="B58" s="34">
        <v>2023</v>
      </c>
      <c r="C58" s="63">
        <v>44981</v>
      </c>
      <c r="D58" s="34" t="s">
        <v>66</v>
      </c>
      <c r="E58" s="30" t="s">
        <v>91</v>
      </c>
      <c r="F58" s="30">
        <v>2</v>
      </c>
      <c r="G58" t="s">
        <v>31</v>
      </c>
      <c r="H58" t="s">
        <v>682</v>
      </c>
      <c r="I58" t="s">
        <v>30</v>
      </c>
      <c r="J58" t="s">
        <v>469</v>
      </c>
      <c r="K58" s="3"/>
      <c r="L58" s="3"/>
      <c r="M58" s="3"/>
      <c r="N58" s="30">
        <v>1</v>
      </c>
      <c r="O58">
        <v>10.631</v>
      </c>
      <c r="P58">
        <v>6.8249999999999993</v>
      </c>
      <c r="Q58">
        <v>6.2280000000000015</v>
      </c>
      <c r="R58">
        <v>6.2479999999999976</v>
      </c>
      <c r="S58">
        <v>6.3099999999999987</v>
      </c>
      <c r="T58">
        <v>6.5</v>
      </c>
      <c r="U58">
        <f t="shared" si="0"/>
        <v>42.741999999999997</v>
      </c>
      <c r="V58" s="23">
        <f t="shared" si="1"/>
        <v>63.169715970240055</v>
      </c>
    </row>
    <row r="59" spans="1:22" x14ac:dyDescent="0.35">
      <c r="A59" s="34" t="s">
        <v>1171</v>
      </c>
      <c r="B59" s="34">
        <v>2023</v>
      </c>
      <c r="C59" s="63">
        <v>44981</v>
      </c>
      <c r="D59" s="34" t="s">
        <v>66</v>
      </c>
      <c r="E59" s="30" t="s">
        <v>91</v>
      </c>
      <c r="F59" s="30">
        <v>2</v>
      </c>
      <c r="G59" t="s">
        <v>113</v>
      </c>
      <c r="H59" t="s">
        <v>112</v>
      </c>
      <c r="I59" t="s">
        <v>137</v>
      </c>
      <c r="J59" t="s">
        <v>125</v>
      </c>
      <c r="K59" s="3"/>
      <c r="L59" s="3"/>
      <c r="M59" s="3"/>
      <c r="N59" s="30">
        <v>2</v>
      </c>
      <c r="O59">
        <v>10.382999999999999</v>
      </c>
      <c r="P59">
        <v>6.782</v>
      </c>
      <c r="Q59">
        <v>6.2740000000000009</v>
      </c>
      <c r="R59">
        <v>6.3859999999999992</v>
      </c>
      <c r="S59">
        <v>6.4830000000000005</v>
      </c>
      <c r="T59">
        <v>6.759999999999998</v>
      </c>
      <c r="U59">
        <f t="shared" si="0"/>
        <v>43.067999999999998</v>
      </c>
      <c r="V59" s="23">
        <f t="shared" si="1"/>
        <v>62.691557536918367</v>
      </c>
    </row>
    <row r="60" spans="1:22" x14ac:dyDescent="0.35">
      <c r="A60" s="34" t="s">
        <v>1171</v>
      </c>
      <c r="B60" s="34">
        <v>2023</v>
      </c>
      <c r="C60" s="63">
        <v>44981</v>
      </c>
      <c r="D60" s="34" t="s">
        <v>66</v>
      </c>
      <c r="E60" s="30" t="s">
        <v>91</v>
      </c>
      <c r="F60" s="30">
        <v>3</v>
      </c>
      <c r="G60" t="s">
        <v>27</v>
      </c>
      <c r="H60" t="s">
        <v>780</v>
      </c>
      <c r="I60" t="s">
        <v>96</v>
      </c>
      <c r="J60" t="s">
        <v>99</v>
      </c>
      <c r="K60" s="3"/>
      <c r="L60" s="3"/>
      <c r="M60" s="3"/>
      <c r="N60" s="30">
        <v>1</v>
      </c>
      <c r="O60">
        <v>10.997999999999999</v>
      </c>
      <c r="P60">
        <v>6.9480000000000022</v>
      </c>
      <c r="Q60">
        <v>6.1819999999999986</v>
      </c>
      <c r="R60">
        <v>6.2149999999999999</v>
      </c>
      <c r="S60">
        <v>6.2219999999999978</v>
      </c>
      <c r="T60">
        <v>6.3230000000000004</v>
      </c>
      <c r="U60">
        <f t="shared" si="0"/>
        <v>42.887999999999998</v>
      </c>
      <c r="V60" s="23">
        <f t="shared" si="1"/>
        <v>62.954672635702302</v>
      </c>
    </row>
    <row r="61" spans="1:22" x14ac:dyDescent="0.35">
      <c r="A61" s="34" t="s">
        <v>1171</v>
      </c>
      <c r="B61" s="34">
        <v>2023</v>
      </c>
      <c r="C61" s="63">
        <v>44981</v>
      </c>
      <c r="D61" s="34" t="s">
        <v>66</v>
      </c>
      <c r="E61" s="30" t="s">
        <v>91</v>
      </c>
      <c r="F61" s="30">
        <v>3</v>
      </c>
      <c r="G61" t="s">
        <v>39</v>
      </c>
      <c r="H61" t="s">
        <v>552</v>
      </c>
      <c r="I61" t="s">
        <v>38</v>
      </c>
      <c r="J61" t="s">
        <v>105</v>
      </c>
      <c r="K61" s="3"/>
      <c r="L61" s="3"/>
      <c r="M61" s="3"/>
      <c r="N61" s="30">
        <v>2</v>
      </c>
      <c r="O61">
        <v>10.755000000000001</v>
      </c>
      <c r="P61">
        <v>6.7929999999999975</v>
      </c>
      <c r="Q61">
        <v>6.3890000000000029</v>
      </c>
      <c r="R61">
        <v>6.2999999999999972</v>
      </c>
      <c r="S61">
        <v>6.4370000000000012</v>
      </c>
      <c r="T61">
        <v>6.6139999999999972</v>
      </c>
      <c r="U61">
        <f t="shared" si="0"/>
        <v>43.287999999999997</v>
      </c>
      <c r="V61" s="23">
        <f t="shared" si="1"/>
        <v>62.372944002956949</v>
      </c>
    </row>
    <row r="62" spans="1:22" x14ac:dyDescent="0.35">
      <c r="A62" s="34" t="s">
        <v>1171</v>
      </c>
      <c r="B62" s="34">
        <v>2023</v>
      </c>
      <c r="C62" s="63">
        <v>44981</v>
      </c>
      <c r="D62" s="34" t="s">
        <v>66</v>
      </c>
      <c r="E62" s="30" t="s">
        <v>91</v>
      </c>
      <c r="F62" s="30">
        <v>4</v>
      </c>
      <c r="G62" t="s">
        <v>102</v>
      </c>
      <c r="H62" t="s">
        <v>114</v>
      </c>
      <c r="I62" t="s">
        <v>238</v>
      </c>
      <c r="J62" t="s">
        <v>101</v>
      </c>
      <c r="K62" s="3"/>
      <c r="L62" s="3"/>
      <c r="M62" s="3"/>
      <c r="N62" s="30">
        <v>1</v>
      </c>
      <c r="O62">
        <v>10.84</v>
      </c>
      <c r="P62">
        <v>6.620000000000001</v>
      </c>
      <c r="Q62">
        <v>6.0769999999999982</v>
      </c>
      <c r="R62">
        <v>6.1410000000000018</v>
      </c>
      <c r="S62">
        <v>6.2519999999999989</v>
      </c>
      <c r="T62">
        <v>6.4440000000000026</v>
      </c>
      <c r="U62">
        <f t="shared" si="0"/>
        <v>42.374000000000002</v>
      </c>
      <c r="V62" s="23">
        <f t="shared" si="1"/>
        <v>63.718317836409113</v>
      </c>
    </row>
    <row r="63" spans="1:22" x14ac:dyDescent="0.35">
      <c r="A63" s="34" t="s">
        <v>1171</v>
      </c>
      <c r="B63" s="34">
        <v>2023</v>
      </c>
      <c r="C63" s="63">
        <v>44981</v>
      </c>
      <c r="D63" s="34" t="s">
        <v>66</v>
      </c>
      <c r="E63" s="30" t="s">
        <v>91</v>
      </c>
      <c r="F63" s="30">
        <v>4</v>
      </c>
      <c r="G63" t="s">
        <v>46</v>
      </c>
      <c r="H63" t="s">
        <v>781</v>
      </c>
      <c r="I63" t="s">
        <v>202</v>
      </c>
      <c r="J63" t="s">
        <v>167</v>
      </c>
      <c r="K63" s="3"/>
      <c r="L63" s="3"/>
      <c r="M63" s="3"/>
      <c r="N63" s="30">
        <v>2</v>
      </c>
      <c r="O63">
        <v>10.907999999999999</v>
      </c>
      <c r="P63">
        <v>6.8239999999999998</v>
      </c>
      <c r="Q63">
        <v>6.8320000000000007</v>
      </c>
      <c r="R63">
        <v>6.593</v>
      </c>
      <c r="S63">
        <v>6.343</v>
      </c>
      <c r="T63">
        <v>6.384999999999998</v>
      </c>
      <c r="U63">
        <f t="shared" si="0"/>
        <v>43.884999999999998</v>
      </c>
      <c r="V63" s="23">
        <f t="shared" si="1"/>
        <v>61.524438874330642</v>
      </c>
    </row>
    <row r="64" spans="1:22" x14ac:dyDescent="0.35">
      <c r="A64" s="34" t="s">
        <v>1171</v>
      </c>
      <c r="B64" s="34">
        <v>2023</v>
      </c>
      <c r="C64" s="63">
        <v>44981</v>
      </c>
      <c r="D64" s="34" t="s">
        <v>66</v>
      </c>
      <c r="E64" s="30" t="s">
        <v>64</v>
      </c>
      <c r="F64" s="30" t="s">
        <v>541</v>
      </c>
      <c r="G64" t="s">
        <v>102</v>
      </c>
      <c r="H64" t="s">
        <v>114</v>
      </c>
      <c r="I64" t="s">
        <v>238</v>
      </c>
      <c r="J64" t="s">
        <v>101</v>
      </c>
      <c r="K64" s="3"/>
      <c r="L64" s="3"/>
      <c r="M64" s="3"/>
      <c r="N64" s="30">
        <v>1</v>
      </c>
      <c r="O64">
        <v>10.792999999999999</v>
      </c>
      <c r="P64">
        <v>6.6850000000000023</v>
      </c>
      <c r="Q64">
        <v>6.139999999999997</v>
      </c>
      <c r="R64">
        <v>6.1490000000000009</v>
      </c>
      <c r="S64">
        <v>6.2840000000000025</v>
      </c>
      <c r="T64">
        <v>6.5479999999999947</v>
      </c>
      <c r="U64">
        <f t="shared" si="0"/>
        <v>42.598999999999997</v>
      </c>
      <c r="V64" s="23">
        <f t="shared" si="1"/>
        <v>63.381769525106229</v>
      </c>
    </row>
    <row r="65" spans="1:22" x14ac:dyDescent="0.35">
      <c r="A65" s="34" t="s">
        <v>1171</v>
      </c>
      <c r="B65" s="34">
        <v>2023</v>
      </c>
      <c r="C65" s="63">
        <v>44981</v>
      </c>
      <c r="D65" s="34" t="s">
        <v>66</v>
      </c>
      <c r="E65" s="30" t="s">
        <v>64</v>
      </c>
      <c r="F65" t="s">
        <v>541</v>
      </c>
      <c r="G65" t="s">
        <v>23</v>
      </c>
      <c r="H65" t="s">
        <v>22</v>
      </c>
      <c r="I65" t="s">
        <v>92</v>
      </c>
      <c r="J65" t="s">
        <v>549</v>
      </c>
      <c r="K65" s="3"/>
      <c r="L65" s="3"/>
      <c r="M65" s="3"/>
      <c r="N65">
        <v>2</v>
      </c>
      <c r="O65">
        <v>10.637</v>
      </c>
      <c r="P65">
        <v>6.7830000000000013</v>
      </c>
      <c r="Q65">
        <v>6.4859999999999971</v>
      </c>
      <c r="R65">
        <v>6.9150000000000027</v>
      </c>
      <c r="S65">
        <v>8.4179999999999957</v>
      </c>
      <c r="T65">
        <v>9.4950000000000045</v>
      </c>
      <c r="U65">
        <f t="shared" si="0"/>
        <v>48.734000000000002</v>
      </c>
      <c r="V65" s="23">
        <f t="shared" si="1"/>
        <v>55.402798867320556</v>
      </c>
    </row>
    <row r="66" spans="1:22" x14ac:dyDescent="0.35">
      <c r="A66" s="34" t="s">
        <v>1171</v>
      </c>
      <c r="B66" s="34">
        <v>2023</v>
      </c>
      <c r="C66" s="63">
        <v>44981</v>
      </c>
      <c r="D66" s="34" t="s">
        <v>66</v>
      </c>
      <c r="E66" s="30" t="s">
        <v>64</v>
      </c>
      <c r="F66" t="s">
        <v>542</v>
      </c>
      <c r="G66" t="s">
        <v>27</v>
      </c>
      <c r="H66" t="s">
        <v>780</v>
      </c>
      <c r="I66" t="s">
        <v>96</v>
      </c>
      <c r="J66" t="s">
        <v>99</v>
      </c>
      <c r="K66" s="3"/>
      <c r="L66" s="3"/>
      <c r="M66" s="3"/>
      <c r="N66">
        <v>3</v>
      </c>
      <c r="O66">
        <v>10.778</v>
      </c>
      <c r="P66">
        <v>6.9949999999999992</v>
      </c>
      <c r="Q66">
        <v>6.1129999999999995</v>
      </c>
      <c r="R66">
        <v>6.1649999999999991</v>
      </c>
      <c r="S66">
        <v>6.208000000000002</v>
      </c>
      <c r="T66">
        <v>6.3310000000000031</v>
      </c>
      <c r="U66">
        <f t="shared" ref="U66:U129" si="2">SUM(O66:T66)</f>
        <v>42.59</v>
      </c>
      <c r="V66" s="23">
        <f t="shared" si="1"/>
        <v>63.395163183845966</v>
      </c>
    </row>
    <row r="67" spans="1:22" x14ac:dyDescent="0.35">
      <c r="A67" s="34" t="s">
        <v>1171</v>
      </c>
      <c r="B67" s="34">
        <v>2023</v>
      </c>
      <c r="C67" s="63">
        <v>44981</v>
      </c>
      <c r="D67" s="34" t="s">
        <v>66</v>
      </c>
      <c r="E67" s="30" t="s">
        <v>64</v>
      </c>
      <c r="F67" t="s">
        <v>542</v>
      </c>
      <c r="G67" t="s">
        <v>31</v>
      </c>
      <c r="H67" t="s">
        <v>682</v>
      </c>
      <c r="I67" t="s">
        <v>30</v>
      </c>
      <c r="J67" t="s">
        <v>469</v>
      </c>
      <c r="K67" s="3"/>
      <c r="L67" s="3"/>
      <c r="M67" s="3"/>
      <c r="N67">
        <v>4</v>
      </c>
      <c r="O67">
        <v>10.659000000000001</v>
      </c>
      <c r="P67">
        <v>6.8459999999999983</v>
      </c>
      <c r="Q67">
        <v>6.2830000000000013</v>
      </c>
      <c r="R67">
        <v>6.2800000000000011</v>
      </c>
      <c r="S67">
        <v>6.3979999999999997</v>
      </c>
      <c r="T67">
        <v>6.5129999999999981</v>
      </c>
      <c r="U67">
        <f t="shared" si="2"/>
        <v>42.978999999999999</v>
      </c>
      <c r="V67" s="23">
        <f t="shared" ref="V67:V130" si="3">3.6*(750/U67)</f>
        <v>62.821377882221555</v>
      </c>
    </row>
    <row r="68" spans="1:22" x14ac:dyDescent="0.35">
      <c r="A68" s="34" t="s">
        <v>19</v>
      </c>
      <c r="B68" s="34">
        <v>2022</v>
      </c>
      <c r="C68" s="63">
        <v>44846</v>
      </c>
      <c r="D68" s="34" t="s">
        <v>20</v>
      </c>
      <c r="E68" s="34" t="s">
        <v>21</v>
      </c>
      <c r="F68" s="49" t="s">
        <v>21</v>
      </c>
      <c r="G68" s="49" t="s">
        <v>102</v>
      </c>
      <c r="H68" s="49" t="s">
        <v>114</v>
      </c>
      <c r="I68" s="49" t="s">
        <v>238</v>
      </c>
      <c r="J68" s="49" t="s">
        <v>101</v>
      </c>
      <c r="K68" s="11" t="e">
        <f>(C68-VLOOKUP(H68,Riders!$A$2:$C$213,2,FALSE))/365</f>
        <v>#N/A</v>
      </c>
      <c r="L68" s="11" t="e">
        <f>(C68-VLOOKUP(I68,Riders!$A$2:$C$213,2,FALSE))/365</f>
        <v>#N/A</v>
      </c>
      <c r="M68" s="11" t="e">
        <f>(C68-VLOOKUP(J68,Riders!$A$2:$C$213,2,FALSE))/365</f>
        <v>#N/A</v>
      </c>
      <c r="N68" s="49">
        <v>1</v>
      </c>
      <c r="O68">
        <v>10.49</v>
      </c>
      <c r="P68">
        <v>6.5660000000000007</v>
      </c>
      <c r="Q68">
        <v>6.1059999999999981</v>
      </c>
      <c r="R68">
        <v>6.1370000000000005</v>
      </c>
      <c r="S68">
        <v>6.213000000000001</v>
      </c>
      <c r="T68">
        <v>6.3840000000000003</v>
      </c>
      <c r="U68">
        <f t="shared" si="2"/>
        <v>41.896000000000001</v>
      </c>
      <c r="V68" s="23">
        <f t="shared" si="3"/>
        <v>64.445293106740507</v>
      </c>
    </row>
    <row r="69" spans="1:22" x14ac:dyDescent="0.35">
      <c r="A69" s="34" t="s">
        <v>19</v>
      </c>
      <c r="B69" s="34">
        <v>2022</v>
      </c>
      <c r="C69" s="63">
        <v>44846</v>
      </c>
      <c r="D69" s="34" t="s">
        <v>20</v>
      </c>
      <c r="E69" s="34" t="s">
        <v>21</v>
      </c>
      <c r="F69" s="49" t="s">
        <v>21</v>
      </c>
      <c r="G69" s="49" t="s">
        <v>23</v>
      </c>
      <c r="H69" s="49" t="s">
        <v>22</v>
      </c>
      <c r="I69" s="49" t="s">
        <v>92</v>
      </c>
      <c r="J69" s="49" t="s">
        <v>549</v>
      </c>
      <c r="K69" s="11">
        <f>(C69-VLOOKUP(H69,Riders!$A$2:$C$213,2,FALSE))/365</f>
        <v>29.594520547945205</v>
      </c>
      <c r="L69" s="11">
        <f>(C69-VLOOKUP(I69,Riders!$A$2:$C$213,2,FALSE))/365</f>
        <v>25.597260273972601</v>
      </c>
      <c r="M69" s="11">
        <f>(C69-VLOOKUP(J69,Riders!$A$2:$C$213,2,FALSE))/365</f>
        <v>34.115068493150687</v>
      </c>
      <c r="N69" s="49">
        <v>2</v>
      </c>
      <c r="O69">
        <v>10.593</v>
      </c>
      <c r="P69">
        <v>6.7089999999999996</v>
      </c>
      <c r="Q69">
        <v>6.115000000000002</v>
      </c>
      <c r="R69">
        <v>6.0379999999999967</v>
      </c>
      <c r="S69">
        <v>6.1580000000000013</v>
      </c>
      <c r="T69">
        <v>6.3800000000000026</v>
      </c>
      <c r="U69">
        <f t="shared" si="2"/>
        <v>41.993000000000002</v>
      </c>
      <c r="V69" s="23">
        <f t="shared" si="3"/>
        <v>64.296430357440528</v>
      </c>
    </row>
    <row r="70" spans="1:22" x14ac:dyDescent="0.35">
      <c r="A70" s="34" t="s">
        <v>19</v>
      </c>
      <c r="B70" s="34">
        <v>2022</v>
      </c>
      <c r="C70" s="63">
        <v>44846</v>
      </c>
      <c r="D70" s="34" t="s">
        <v>20</v>
      </c>
      <c r="E70" s="34" t="s">
        <v>21</v>
      </c>
      <c r="F70" s="49" t="s">
        <v>21</v>
      </c>
      <c r="G70" s="49" t="s">
        <v>27</v>
      </c>
      <c r="H70" s="49" t="s">
        <v>550</v>
      </c>
      <c r="I70" s="49" t="s">
        <v>26</v>
      </c>
      <c r="J70" s="49" t="s">
        <v>99</v>
      </c>
      <c r="K70" s="11">
        <f>(C70-VLOOKUP(H70,Riders!$A$2:$C$213,2,FALSE))/365</f>
        <v>20.589041095890412</v>
      </c>
      <c r="L70" s="11" t="e">
        <f>(C70-VLOOKUP(I70,Riders!$A$2:$C$213,2,FALSE))/365</f>
        <v>#N/A</v>
      </c>
      <c r="M70" s="11">
        <f>(C70-VLOOKUP(J70,Riders!$A$2:$C$213,2,FALSE))/365</f>
        <v>25.5013698630137</v>
      </c>
      <c r="N70" s="49">
        <v>3</v>
      </c>
      <c r="O70">
        <v>10.78</v>
      </c>
      <c r="P70">
        <v>6.6860000000000017</v>
      </c>
      <c r="Q70">
        <v>6.2349999999999994</v>
      </c>
      <c r="R70">
        <v>6.2659999999999982</v>
      </c>
      <c r="S70">
        <v>6.3599999999999994</v>
      </c>
      <c r="T70">
        <v>6.5249999999999986</v>
      </c>
      <c r="U70">
        <f t="shared" si="2"/>
        <v>42.851999999999997</v>
      </c>
      <c r="V70" s="23">
        <f t="shared" si="3"/>
        <v>63.007560907308886</v>
      </c>
    </row>
    <row r="71" spans="1:22" x14ac:dyDescent="0.35">
      <c r="A71" s="34" t="s">
        <v>19</v>
      </c>
      <c r="B71" s="34">
        <v>2022</v>
      </c>
      <c r="C71" s="63">
        <v>44846</v>
      </c>
      <c r="D71" s="34" t="s">
        <v>20</v>
      </c>
      <c r="E71" s="34" t="s">
        <v>21</v>
      </c>
      <c r="F71" s="49" t="s">
        <v>21</v>
      </c>
      <c r="G71" s="49" t="s">
        <v>113</v>
      </c>
      <c r="H71" s="49" t="s">
        <v>112</v>
      </c>
      <c r="I71" s="49" t="s">
        <v>137</v>
      </c>
      <c r="J71" s="49" t="s">
        <v>132</v>
      </c>
      <c r="K71" s="11" t="e">
        <f>(C71-VLOOKUP(H71,Riders!$A$2:$C$213,2,FALSE))/365</f>
        <v>#N/A</v>
      </c>
      <c r="L71" s="11">
        <f>(C71-VLOOKUP(I71,Riders!$A$2:$C$213,2,FALSE))/365</f>
        <v>22.624657534246577</v>
      </c>
      <c r="M71" s="11">
        <f>(C71-VLOOKUP(J71,Riders!$A$2:$C$213,2,FALSE))/365</f>
        <v>23.265753424657536</v>
      </c>
      <c r="N71" s="49">
        <v>4</v>
      </c>
      <c r="O71">
        <v>10.435</v>
      </c>
      <c r="P71">
        <v>6.8469999999999995</v>
      </c>
      <c r="Q71">
        <v>6.218</v>
      </c>
      <c r="R71">
        <v>6.3159999999999989</v>
      </c>
      <c r="S71">
        <v>6.4880000000000031</v>
      </c>
      <c r="T71">
        <v>6.7899999999999991</v>
      </c>
      <c r="U71">
        <f t="shared" si="2"/>
        <v>43.094000000000001</v>
      </c>
      <c r="V71" s="23">
        <f t="shared" si="3"/>
        <v>62.653733698426699</v>
      </c>
    </row>
    <row r="72" spans="1:22" x14ac:dyDescent="0.35">
      <c r="A72" s="34" t="s">
        <v>19</v>
      </c>
      <c r="B72" s="34">
        <v>2022</v>
      </c>
      <c r="C72" s="63">
        <v>44846</v>
      </c>
      <c r="D72" s="34" t="s">
        <v>20</v>
      </c>
      <c r="E72" s="34" t="s">
        <v>21</v>
      </c>
      <c r="F72" s="49" t="s">
        <v>21</v>
      </c>
      <c r="G72" s="49" t="s">
        <v>46</v>
      </c>
      <c r="H72" s="49" t="s">
        <v>45</v>
      </c>
      <c r="I72" s="49" t="s">
        <v>202</v>
      </c>
      <c r="J72" s="49" t="s">
        <v>167</v>
      </c>
      <c r="K72" s="11">
        <f>(C72-VLOOKUP(H72,Riders!$A$2:$C$213,2,FALSE))/365</f>
        <v>26.654794520547945</v>
      </c>
      <c r="L72" s="11">
        <f>(C72-VLOOKUP(I72,Riders!$A$2:$C$213,2,FALSE))/365</f>
        <v>27.24931506849315</v>
      </c>
      <c r="M72" s="11">
        <f>(C72-VLOOKUP(J72,Riders!$A$2:$C$213,2,FALSE))/365</f>
        <v>32.780821917808218</v>
      </c>
      <c r="N72" s="49">
        <v>5</v>
      </c>
      <c r="O72">
        <v>10.750999999999999</v>
      </c>
      <c r="P72">
        <v>7.0149999999999988</v>
      </c>
      <c r="Q72">
        <v>6.2650000000000006</v>
      </c>
      <c r="R72">
        <v>6.2340000000000018</v>
      </c>
      <c r="S72">
        <v>6.3789999999999978</v>
      </c>
      <c r="T72">
        <v>6.5760000000000005</v>
      </c>
      <c r="U72">
        <f t="shared" si="2"/>
        <v>43.22</v>
      </c>
      <c r="V72" s="23">
        <f t="shared" si="3"/>
        <v>62.471078204534933</v>
      </c>
    </row>
    <row r="73" spans="1:22" x14ac:dyDescent="0.35">
      <c r="A73" s="34" t="s">
        <v>19</v>
      </c>
      <c r="B73" s="34">
        <v>2022</v>
      </c>
      <c r="C73" s="63">
        <v>44846</v>
      </c>
      <c r="D73" s="34" t="s">
        <v>20</v>
      </c>
      <c r="E73" s="34" t="s">
        <v>21</v>
      </c>
      <c r="F73" s="49" t="s">
        <v>21</v>
      </c>
      <c r="G73" s="49" t="s">
        <v>29</v>
      </c>
      <c r="H73" s="49" t="s">
        <v>97</v>
      </c>
      <c r="I73" s="49" t="s">
        <v>28</v>
      </c>
      <c r="J73" s="49" t="s">
        <v>551</v>
      </c>
      <c r="K73" s="11" t="e">
        <f>(C73-VLOOKUP(H73,Riders!$A$2:$C$213,2,FALSE))/365</f>
        <v>#N/A</v>
      </c>
      <c r="L73" s="11" t="e">
        <f>(C73-VLOOKUP(I73,Riders!$A$2:$C$213,2,FALSE))/365</f>
        <v>#N/A</v>
      </c>
      <c r="M73" s="11">
        <f>(C73-VLOOKUP(J73,Riders!$A$2:$C$213,2,FALSE))/365</f>
        <v>24.350684931506848</v>
      </c>
      <c r="N73" s="49">
        <v>6</v>
      </c>
      <c r="O73">
        <v>10.693</v>
      </c>
      <c r="P73">
        <v>6.8140000000000018</v>
      </c>
      <c r="Q73">
        <v>6.3349999999999973</v>
      </c>
      <c r="R73">
        <v>6.3680000000000021</v>
      </c>
      <c r="S73">
        <v>6.4179999999999993</v>
      </c>
      <c r="T73">
        <v>6.6000000000000014</v>
      </c>
      <c r="U73">
        <f t="shared" si="2"/>
        <v>43.228000000000002</v>
      </c>
      <c r="V73" s="23">
        <f t="shared" si="3"/>
        <v>62.459516979735348</v>
      </c>
    </row>
    <row r="74" spans="1:22" x14ac:dyDescent="0.35">
      <c r="A74" s="34" t="s">
        <v>19</v>
      </c>
      <c r="B74" s="34">
        <v>2022</v>
      </c>
      <c r="C74" s="63">
        <v>44846</v>
      </c>
      <c r="D74" s="34" t="s">
        <v>20</v>
      </c>
      <c r="E74" s="34" t="s">
        <v>21</v>
      </c>
      <c r="F74" s="49" t="s">
        <v>21</v>
      </c>
      <c r="G74" s="49" t="s">
        <v>39</v>
      </c>
      <c r="H74" s="49" t="s">
        <v>552</v>
      </c>
      <c r="I74" s="49" t="s">
        <v>49</v>
      </c>
      <c r="J74" s="49" t="s">
        <v>105</v>
      </c>
      <c r="K74" s="11" t="e">
        <f>(C74-VLOOKUP(H74,Riders!$A$2:$C$213,2,FALSE))/365</f>
        <v>#N/A</v>
      </c>
      <c r="L74" s="11" t="e">
        <f>(C74-VLOOKUP(I74,Riders!$A$2:$C$213,2,FALSE))/365</f>
        <v>#N/A</v>
      </c>
      <c r="M74" s="11" t="e">
        <f>(C74-VLOOKUP(J74,Riders!$A$2:$C$213,2,FALSE))/365</f>
        <v>#N/A</v>
      </c>
      <c r="N74" s="49">
        <v>7</v>
      </c>
      <c r="O74">
        <v>10.775</v>
      </c>
      <c r="P74">
        <v>6.7789999999999981</v>
      </c>
      <c r="Q74">
        <v>6.3000000000000007</v>
      </c>
      <c r="R74">
        <v>6.2800000000000011</v>
      </c>
      <c r="S74">
        <v>6.5080000000000027</v>
      </c>
      <c r="T74">
        <v>6.7560000000000002</v>
      </c>
      <c r="U74">
        <f t="shared" si="2"/>
        <v>43.398000000000003</v>
      </c>
      <c r="V74" s="23">
        <f t="shared" si="3"/>
        <v>62.214848610535043</v>
      </c>
    </row>
    <row r="75" spans="1:22" x14ac:dyDescent="0.35">
      <c r="A75" s="34" t="s">
        <v>19</v>
      </c>
      <c r="B75" s="34">
        <v>2022</v>
      </c>
      <c r="C75" s="63">
        <v>44846</v>
      </c>
      <c r="D75" s="34" t="s">
        <v>20</v>
      </c>
      <c r="E75" s="34" t="s">
        <v>21</v>
      </c>
      <c r="F75" s="49" t="s">
        <v>21</v>
      </c>
      <c r="G75" s="49" t="s">
        <v>33</v>
      </c>
      <c r="H75" s="49" t="s">
        <v>32</v>
      </c>
      <c r="I75" s="49" t="s">
        <v>127</v>
      </c>
      <c r="J75" s="49" t="s">
        <v>134</v>
      </c>
      <c r="K75" s="11" t="e">
        <f>(C75-VLOOKUP(H75,Riders!$A$2:$C$213,2,FALSE))/365</f>
        <v>#N/A</v>
      </c>
      <c r="L75" s="11" t="e">
        <f>(C75-VLOOKUP(I75,Riders!$A$2:$C$213,2,FALSE))/365</f>
        <v>#N/A</v>
      </c>
      <c r="M75" s="11">
        <f>(C75-VLOOKUP(J75,Riders!$A$2:$C$213,2,FALSE))/365</f>
        <v>22.991780821917807</v>
      </c>
      <c r="N75" s="49">
        <v>8</v>
      </c>
      <c r="O75">
        <v>11.01</v>
      </c>
      <c r="P75">
        <v>6.6860000000000017</v>
      </c>
      <c r="Q75">
        <v>6.5549999999999997</v>
      </c>
      <c r="R75">
        <v>6.3260000000000005</v>
      </c>
      <c r="S75">
        <v>6.4639999999999951</v>
      </c>
      <c r="T75">
        <v>6.6660000000000039</v>
      </c>
      <c r="U75">
        <f t="shared" si="2"/>
        <v>43.707000000000001</v>
      </c>
      <c r="V75" s="23">
        <f t="shared" si="3"/>
        <v>61.775001715972273</v>
      </c>
    </row>
    <row r="76" spans="1:22" x14ac:dyDescent="0.35">
      <c r="A76" s="34" t="s">
        <v>19</v>
      </c>
      <c r="B76" s="34">
        <v>2022</v>
      </c>
      <c r="C76" s="63">
        <v>44846</v>
      </c>
      <c r="D76" s="34" t="s">
        <v>20</v>
      </c>
      <c r="E76" s="34" t="s">
        <v>21</v>
      </c>
      <c r="F76" s="49" t="s">
        <v>21</v>
      </c>
      <c r="G76" s="49" t="s">
        <v>42</v>
      </c>
      <c r="H76" s="49" t="s">
        <v>54</v>
      </c>
      <c r="I76" s="49" t="s">
        <v>181</v>
      </c>
      <c r="J76" s="49" t="s">
        <v>471</v>
      </c>
      <c r="K76" s="11">
        <f>(C76-VLOOKUP(H76,Riders!$A$2:$C$213,2,FALSE))/365</f>
        <v>35.38082191780822</v>
      </c>
      <c r="L76" s="11">
        <f>(C76-VLOOKUP(I76,Riders!$A$2:$C$213,2,FALSE))/365</f>
        <v>24.197260273972603</v>
      </c>
      <c r="M76" s="11">
        <f>(C76-VLOOKUP(J76,Riders!$A$2:$C$213,2,FALSE))/365</f>
        <v>23.994520547945207</v>
      </c>
      <c r="N76" s="49">
        <v>9</v>
      </c>
      <c r="O76">
        <v>10.782</v>
      </c>
      <c r="P76">
        <v>6.8270000000000017</v>
      </c>
      <c r="Q76">
        <v>6.7319999999999993</v>
      </c>
      <c r="R76">
        <v>6.4540000000000006</v>
      </c>
      <c r="S76">
        <v>6.5929999999999964</v>
      </c>
      <c r="T76">
        <v>6.8329999999999984</v>
      </c>
      <c r="U76">
        <f t="shared" si="2"/>
        <v>44.220999999999997</v>
      </c>
      <c r="V76" s="23">
        <f t="shared" si="3"/>
        <v>61.056963885936547</v>
      </c>
    </row>
    <row r="77" spans="1:22" x14ac:dyDescent="0.35">
      <c r="A77" s="1" t="s">
        <v>19</v>
      </c>
      <c r="B77" s="1">
        <v>2022</v>
      </c>
      <c r="C77" s="2">
        <v>44846</v>
      </c>
      <c r="D77" s="1" t="s">
        <v>20</v>
      </c>
      <c r="E77" s="34" t="s">
        <v>21</v>
      </c>
      <c r="F77" s="34" t="s">
        <v>21</v>
      </c>
      <c r="G77" s="49" t="s">
        <v>44</v>
      </c>
      <c r="H77" s="49" t="s">
        <v>43</v>
      </c>
      <c r="I77" s="49" t="s">
        <v>100</v>
      </c>
      <c r="J77" s="49" t="s">
        <v>50</v>
      </c>
      <c r="K77" s="11" t="e">
        <f>(C77-VLOOKUP(H77,Riders!$A$2:$C$213,2,FALSE))/365</f>
        <v>#N/A</v>
      </c>
      <c r="L77" s="11">
        <f>(C77-VLOOKUP(I77,Riders!$A$2:$C$213,2,FALSE))/365</f>
        <v>23.972602739726028</v>
      </c>
      <c r="M77" s="11">
        <f>(C77-VLOOKUP(J77,Riders!$A$2:$C$213,2,FALSE))/365</f>
        <v>28.24931506849315</v>
      </c>
      <c r="N77" s="49">
        <v>10</v>
      </c>
      <c r="O77">
        <v>11.448</v>
      </c>
      <c r="P77">
        <v>6.8569999999999993</v>
      </c>
      <c r="Q77">
        <v>6.3359999999999985</v>
      </c>
      <c r="R77">
        <v>6.4080000000000013</v>
      </c>
      <c r="S77">
        <v>6.5050000000000026</v>
      </c>
      <c r="T77">
        <v>6.777000000000001</v>
      </c>
      <c r="U77">
        <f t="shared" si="2"/>
        <v>44.331000000000003</v>
      </c>
      <c r="V77" s="23">
        <f t="shared" si="3"/>
        <v>60.905461189686669</v>
      </c>
    </row>
    <row r="78" spans="1:22" x14ac:dyDescent="0.35">
      <c r="A78" s="1" t="s">
        <v>19</v>
      </c>
      <c r="B78" s="1">
        <v>2022</v>
      </c>
      <c r="C78" s="2">
        <v>44846</v>
      </c>
      <c r="D78" s="1" t="s">
        <v>20</v>
      </c>
      <c r="E78" s="34" t="s">
        <v>21</v>
      </c>
      <c r="F78" s="34" t="s">
        <v>21</v>
      </c>
      <c r="G78" s="49" t="s">
        <v>52</v>
      </c>
      <c r="H78" s="49" t="s">
        <v>51</v>
      </c>
      <c r="I78" s="49" t="s">
        <v>76</v>
      </c>
      <c r="J78" s="49" t="s">
        <v>93</v>
      </c>
      <c r="K78" s="11">
        <f>(C78-VLOOKUP(H78,Riders!$A$2:$C$213,2,FALSE))/365</f>
        <v>24.873972602739727</v>
      </c>
      <c r="L78" s="11" t="e">
        <f>(C78-VLOOKUP(I78,Riders!$A$2:$C$213,2,FALSE))/365</f>
        <v>#N/A</v>
      </c>
      <c r="M78" s="11">
        <f>(C78-VLOOKUP(J78,Riders!$A$2:$C$213,2,FALSE))/365</f>
        <v>26.895890410958906</v>
      </c>
      <c r="N78" s="49">
        <v>11</v>
      </c>
      <c r="O78">
        <v>11.365</v>
      </c>
      <c r="P78">
        <v>6.9069999999999983</v>
      </c>
      <c r="Q78">
        <v>6.3990000000000009</v>
      </c>
      <c r="R78">
        <v>6.4050000000000011</v>
      </c>
      <c r="S78">
        <v>6.5259999999999962</v>
      </c>
      <c r="T78">
        <v>6.8150000000000048</v>
      </c>
      <c r="U78">
        <f t="shared" si="2"/>
        <v>44.417000000000002</v>
      </c>
      <c r="V78" s="23">
        <f t="shared" si="3"/>
        <v>60.787536303667508</v>
      </c>
    </row>
    <row r="79" spans="1:22" x14ac:dyDescent="0.35">
      <c r="A79" s="1" t="s">
        <v>19</v>
      </c>
      <c r="B79" s="1">
        <v>2022</v>
      </c>
      <c r="C79" s="2">
        <v>44846</v>
      </c>
      <c r="D79" s="1" t="s">
        <v>20</v>
      </c>
      <c r="E79" s="34" t="s">
        <v>21</v>
      </c>
      <c r="F79" s="34" t="s">
        <v>21</v>
      </c>
      <c r="G79" s="49" t="s">
        <v>25</v>
      </c>
      <c r="H79" s="49" t="s">
        <v>24</v>
      </c>
      <c r="I79" s="49" t="s">
        <v>553</v>
      </c>
      <c r="J79" s="49" t="s">
        <v>554</v>
      </c>
      <c r="K79" s="11">
        <f>(C79-VLOOKUP(H79,Riders!$A$2:$C$213,2,FALSE))/365</f>
        <v>20.989041095890411</v>
      </c>
      <c r="L79" s="11" t="e">
        <f>(C79-VLOOKUP(I79,Riders!$A$2:$C$213,2,FALSE))/365</f>
        <v>#N/A</v>
      </c>
      <c r="M79" s="11" t="e">
        <f>(C79-VLOOKUP(J79,Riders!$A$2:$C$213,2,FALSE))/365</f>
        <v>#N/A</v>
      </c>
      <c r="N79" s="49">
        <v>12</v>
      </c>
      <c r="O79">
        <v>11.231</v>
      </c>
      <c r="P79">
        <v>7.1480000000000015</v>
      </c>
      <c r="Q79">
        <v>6.5429999999999993</v>
      </c>
      <c r="R79">
        <v>6.5719999999999992</v>
      </c>
      <c r="S79">
        <v>6.4750000000000014</v>
      </c>
      <c r="T79">
        <v>6.5889999999999986</v>
      </c>
      <c r="U79">
        <f t="shared" si="2"/>
        <v>44.558</v>
      </c>
      <c r="V79" s="23">
        <f t="shared" si="3"/>
        <v>60.59517931684546</v>
      </c>
    </row>
    <row r="80" spans="1:22" x14ac:dyDescent="0.35">
      <c r="A80" s="1" t="s">
        <v>19</v>
      </c>
      <c r="B80" s="1">
        <v>2022</v>
      </c>
      <c r="C80" s="2">
        <v>44846</v>
      </c>
      <c r="D80" s="1" t="s">
        <v>20</v>
      </c>
      <c r="E80" s="34" t="s">
        <v>21</v>
      </c>
      <c r="F80" s="34" t="s">
        <v>21</v>
      </c>
      <c r="G80" s="49" t="s">
        <v>95</v>
      </c>
      <c r="H80" s="49" t="s">
        <v>94</v>
      </c>
      <c r="I80" s="49" t="s">
        <v>143</v>
      </c>
      <c r="J80" s="49" t="s">
        <v>555</v>
      </c>
      <c r="K80" s="11">
        <f>(C80-VLOOKUP(H80,Riders!$A$2:$C$213,2,FALSE))/365</f>
        <v>27.794520547945204</v>
      </c>
      <c r="L80" s="11">
        <f>(C80-VLOOKUP(I80,Riders!$A$2:$C$213,2,FALSE))/365</f>
        <v>27.528767123287672</v>
      </c>
      <c r="M80" s="11" t="e">
        <f>(C80-VLOOKUP(J80,Riders!$A$2:$C$213,2,FALSE))/365</f>
        <v>#N/A</v>
      </c>
      <c r="N80" s="49">
        <v>13</v>
      </c>
      <c r="O80">
        <v>11.013</v>
      </c>
      <c r="P80">
        <v>7.077</v>
      </c>
      <c r="Q80">
        <v>6.532</v>
      </c>
      <c r="R80">
        <v>6.468</v>
      </c>
      <c r="S80">
        <v>6.6209999999999987</v>
      </c>
      <c r="T80">
        <v>6.9939999999999998</v>
      </c>
      <c r="U80">
        <f t="shared" si="2"/>
        <v>44.704999999999998</v>
      </c>
      <c r="V80" s="23">
        <f t="shared" si="3"/>
        <v>60.395928867017119</v>
      </c>
    </row>
    <row r="81" spans="1:22" x14ac:dyDescent="0.35">
      <c r="A81" s="1" t="s">
        <v>19</v>
      </c>
      <c r="B81" s="1">
        <v>2022</v>
      </c>
      <c r="C81" s="2">
        <v>44846</v>
      </c>
      <c r="D81" s="1" t="s">
        <v>20</v>
      </c>
      <c r="E81" s="34" t="s">
        <v>21</v>
      </c>
      <c r="F81" s="34" t="s">
        <v>21</v>
      </c>
      <c r="G81" s="49" t="s">
        <v>37</v>
      </c>
      <c r="H81" s="49" t="s">
        <v>165</v>
      </c>
      <c r="I81" s="49" t="s">
        <v>36</v>
      </c>
      <c r="J81" s="49" t="s">
        <v>59</v>
      </c>
      <c r="K81" s="11">
        <f>(C81-VLOOKUP(H81,Riders!$A$2:$C$213,2,FALSE))/365</f>
        <v>21.32054794520548</v>
      </c>
      <c r="L81" s="11">
        <f>(C81-VLOOKUP(I81,Riders!$A$2:$C$213,2,FALSE))/365</f>
        <v>24.391780821917809</v>
      </c>
      <c r="M81" s="11" t="e">
        <f>(C81-VLOOKUP(J81,Riders!$A$2:$C$213,2,FALSE))/365</f>
        <v>#N/A</v>
      </c>
      <c r="N81" s="49">
        <v>14</v>
      </c>
      <c r="O81">
        <v>11.111000000000001</v>
      </c>
      <c r="P81">
        <v>6.9079999999999977</v>
      </c>
      <c r="Q81">
        <v>6.3780000000000001</v>
      </c>
      <c r="R81">
        <v>6.5420000000000016</v>
      </c>
      <c r="S81">
        <v>7.0379999999999967</v>
      </c>
      <c r="T81">
        <v>7.2190000000000012</v>
      </c>
      <c r="U81">
        <f t="shared" si="2"/>
        <v>45.195999999999998</v>
      </c>
      <c r="V81" s="23">
        <f t="shared" si="3"/>
        <v>59.739799982299324</v>
      </c>
    </row>
    <row r="82" spans="1:22" x14ac:dyDescent="0.35">
      <c r="A82" s="1" t="s">
        <v>19</v>
      </c>
      <c r="B82" s="1">
        <v>2022</v>
      </c>
      <c r="C82" s="2">
        <v>44846</v>
      </c>
      <c r="D82" s="1" t="s">
        <v>20</v>
      </c>
      <c r="E82" s="34" t="s">
        <v>21</v>
      </c>
      <c r="F82" s="34" t="s">
        <v>21</v>
      </c>
      <c r="G82" s="49" t="s">
        <v>164</v>
      </c>
      <c r="H82" s="49" t="s">
        <v>163</v>
      </c>
      <c r="I82" s="49" t="s">
        <v>556</v>
      </c>
      <c r="J82" s="49" t="s">
        <v>557</v>
      </c>
      <c r="K82" s="11" t="e">
        <f>(C82-VLOOKUP(H82,Riders!$A$2:$C$213,2,FALSE))/365</f>
        <v>#N/A</v>
      </c>
      <c r="L82" s="11" t="e">
        <f>(C82-VLOOKUP(I82,Riders!$A$2:$C$213,2,FALSE))/365</f>
        <v>#N/A</v>
      </c>
      <c r="M82" s="11" t="e">
        <f>(C82-VLOOKUP(J82,Riders!$A$2:$C$213,2,FALSE))/365</f>
        <v>#N/A</v>
      </c>
      <c r="N82" s="49">
        <v>15</v>
      </c>
      <c r="O82">
        <v>11.141999999999999</v>
      </c>
      <c r="P82">
        <v>7.1030000000000015</v>
      </c>
      <c r="Q82">
        <v>6.5679999999999978</v>
      </c>
      <c r="R82">
        <v>6.782</v>
      </c>
      <c r="S82">
        <v>6.7820000000000036</v>
      </c>
      <c r="T82">
        <v>7.1059999999999945</v>
      </c>
      <c r="U82">
        <f t="shared" si="2"/>
        <v>45.482999999999997</v>
      </c>
      <c r="V82" s="23">
        <f t="shared" si="3"/>
        <v>59.362838862871854</v>
      </c>
    </row>
    <row r="83" spans="1:22" x14ac:dyDescent="0.35">
      <c r="A83" s="1" t="s">
        <v>19</v>
      </c>
      <c r="B83" s="1">
        <v>2022</v>
      </c>
      <c r="C83" s="2">
        <v>44846</v>
      </c>
      <c r="D83" s="1" t="s">
        <v>20</v>
      </c>
      <c r="E83" s="34" t="s">
        <v>21</v>
      </c>
      <c r="F83" s="34" t="s">
        <v>21</v>
      </c>
      <c r="G83" s="49" t="s">
        <v>61</v>
      </c>
      <c r="H83" s="49" t="s">
        <v>60</v>
      </c>
      <c r="I83" s="49" t="s">
        <v>111</v>
      </c>
      <c r="J83" s="49" t="s">
        <v>558</v>
      </c>
      <c r="K83" s="11" t="e">
        <f>(C83-VLOOKUP(H83,Riders!$A$2:$C$213,2,FALSE))/365</f>
        <v>#N/A</v>
      </c>
      <c r="L83" s="11">
        <f>(C83-VLOOKUP(I83,Riders!$A$2:$C$213,2,FALSE))/365</f>
        <v>21.605479452054794</v>
      </c>
      <c r="M83" s="11">
        <f>(C83-VLOOKUP(J83,Riders!$A$2:$C$213,2,FALSE))/365</f>
        <v>20.698630136986303</v>
      </c>
      <c r="N83" s="49">
        <v>16</v>
      </c>
      <c r="O83">
        <v>11.122999999999999</v>
      </c>
      <c r="P83">
        <v>7.0340000000000007</v>
      </c>
      <c r="Q83">
        <v>6.7270000000000003</v>
      </c>
      <c r="R83">
        <v>6.6920000000000002</v>
      </c>
      <c r="S83">
        <v>6.7849999999999966</v>
      </c>
      <c r="T83">
        <v>7.2180000000000035</v>
      </c>
      <c r="U83">
        <f t="shared" si="2"/>
        <v>45.579000000000001</v>
      </c>
      <c r="V83" s="23">
        <f t="shared" si="3"/>
        <v>59.23780688474956</v>
      </c>
    </row>
    <row r="84" spans="1:22" x14ac:dyDescent="0.35">
      <c r="A84" s="13" t="s">
        <v>19</v>
      </c>
      <c r="B84" s="13">
        <v>2022</v>
      </c>
      <c r="C84" s="20">
        <v>44846</v>
      </c>
      <c r="D84" s="13" t="s">
        <v>20</v>
      </c>
      <c r="E84" s="101" t="s">
        <v>91</v>
      </c>
      <c r="F84" s="101">
        <v>4</v>
      </c>
      <c r="G84" s="52" t="s">
        <v>102</v>
      </c>
      <c r="H84" s="52" t="s">
        <v>106</v>
      </c>
      <c r="I84" s="52" t="s">
        <v>238</v>
      </c>
      <c r="J84" s="52" t="s">
        <v>101</v>
      </c>
      <c r="K84" s="14" t="e">
        <f>(C84-VLOOKUP(H84,Riders!$A$2:$C$213,2,FALSE))/365</f>
        <v>#N/A</v>
      </c>
      <c r="L84" s="14" t="e">
        <f>(C84-VLOOKUP(I84,Riders!$A$2:$C$213,2,FALSE))/365</f>
        <v>#N/A</v>
      </c>
      <c r="M84" s="14" t="e">
        <f>(C84-VLOOKUP(J84,Riders!$A$2:$C$213,2,FALSE))/365</f>
        <v>#N/A</v>
      </c>
      <c r="N84" s="52">
        <v>1</v>
      </c>
      <c r="O84">
        <v>10.528</v>
      </c>
      <c r="P84">
        <v>6.5729999999999986</v>
      </c>
      <c r="Q84">
        <v>5.9789999999999992</v>
      </c>
      <c r="R84">
        <v>6.083000000000002</v>
      </c>
      <c r="S84">
        <v>6.1639999999999979</v>
      </c>
      <c r="T84">
        <v>6.3030000000000044</v>
      </c>
      <c r="U84">
        <f t="shared" si="2"/>
        <v>41.63</v>
      </c>
      <c r="V84" s="23">
        <f t="shared" si="3"/>
        <v>64.857074225318286</v>
      </c>
    </row>
    <row r="85" spans="1:22" x14ac:dyDescent="0.35">
      <c r="A85" s="13" t="s">
        <v>19</v>
      </c>
      <c r="B85" s="13">
        <v>2022</v>
      </c>
      <c r="C85" s="20">
        <v>44846</v>
      </c>
      <c r="D85" s="13" t="s">
        <v>20</v>
      </c>
      <c r="E85" s="101" t="s">
        <v>91</v>
      </c>
      <c r="F85" s="101">
        <v>3</v>
      </c>
      <c r="G85" s="52" t="s">
        <v>23</v>
      </c>
      <c r="H85" s="52" t="s">
        <v>22</v>
      </c>
      <c r="I85" s="52" t="s">
        <v>92</v>
      </c>
      <c r="J85" s="52" t="s">
        <v>549</v>
      </c>
      <c r="K85" s="14">
        <f>(C85-VLOOKUP(H85,Riders!$A$2:$C$213,2,FALSE))/365</f>
        <v>29.594520547945205</v>
      </c>
      <c r="L85" s="14">
        <f>(C85-VLOOKUP(I85,Riders!$A$2:$C$213,2,FALSE))/365</f>
        <v>25.597260273972601</v>
      </c>
      <c r="M85" s="14">
        <f>(C85-VLOOKUP(J85,Riders!$A$2:$C$213,2,FALSE))/365</f>
        <v>34.115068493150687</v>
      </c>
      <c r="N85" s="52">
        <v>2</v>
      </c>
      <c r="O85">
        <v>10.65</v>
      </c>
      <c r="P85">
        <v>6.7370000000000001</v>
      </c>
      <c r="Q85">
        <v>6.0679999999999978</v>
      </c>
      <c r="R85">
        <v>5.98</v>
      </c>
      <c r="S85">
        <v>6.041999999999998</v>
      </c>
      <c r="T85">
        <v>6.2700000000000031</v>
      </c>
      <c r="U85">
        <f t="shared" si="2"/>
        <v>41.747</v>
      </c>
      <c r="V85" s="23">
        <f t="shared" si="3"/>
        <v>64.675306010012704</v>
      </c>
    </row>
    <row r="86" spans="1:22" x14ac:dyDescent="0.35">
      <c r="A86" s="13" t="s">
        <v>19</v>
      </c>
      <c r="B86" s="13">
        <v>2022</v>
      </c>
      <c r="C86" s="20">
        <v>44846</v>
      </c>
      <c r="D86" s="13" t="s">
        <v>20</v>
      </c>
      <c r="E86" s="101" t="s">
        <v>91</v>
      </c>
      <c r="F86" s="101">
        <v>1</v>
      </c>
      <c r="G86" s="52" t="s">
        <v>113</v>
      </c>
      <c r="H86" s="52" t="s">
        <v>112</v>
      </c>
      <c r="I86" s="52" t="s">
        <v>137</v>
      </c>
      <c r="J86" s="52" t="s">
        <v>132</v>
      </c>
      <c r="K86" s="14" t="e">
        <f>(C86-VLOOKUP(H86,Riders!$A$2:$C$213,2,FALSE))/365</f>
        <v>#N/A</v>
      </c>
      <c r="L86" s="14">
        <f>(C86-VLOOKUP(I86,Riders!$A$2:$C$213,2,FALSE))/365</f>
        <v>22.624657534246577</v>
      </c>
      <c r="M86" s="14">
        <f>(C86-VLOOKUP(J86,Riders!$A$2:$C$213,2,FALSE))/365</f>
        <v>23.265753424657536</v>
      </c>
      <c r="N86" s="52">
        <v>3</v>
      </c>
      <c r="O86">
        <v>10.472</v>
      </c>
      <c r="P86">
        <v>6.7810000000000006</v>
      </c>
      <c r="Q86">
        <v>6.1999999999999993</v>
      </c>
      <c r="R86">
        <v>6.2560000000000002</v>
      </c>
      <c r="S86">
        <v>6.407</v>
      </c>
      <c r="T86">
        <v>6.6310000000000002</v>
      </c>
      <c r="U86">
        <f t="shared" si="2"/>
        <v>42.747</v>
      </c>
      <c r="V86" s="23">
        <f t="shared" si="3"/>
        <v>63.162327180854795</v>
      </c>
    </row>
    <row r="87" spans="1:22" x14ac:dyDescent="0.35">
      <c r="A87" s="13" t="s">
        <v>19</v>
      </c>
      <c r="B87" s="13">
        <v>2022</v>
      </c>
      <c r="C87" s="20">
        <v>44846</v>
      </c>
      <c r="D87" s="13" t="s">
        <v>20</v>
      </c>
      <c r="E87" s="101" t="s">
        <v>91</v>
      </c>
      <c r="F87" s="101">
        <v>1</v>
      </c>
      <c r="G87" s="52" t="s">
        <v>46</v>
      </c>
      <c r="H87" s="52" t="s">
        <v>45</v>
      </c>
      <c r="I87" s="52" t="s">
        <v>202</v>
      </c>
      <c r="J87" s="52" t="s">
        <v>167</v>
      </c>
      <c r="K87" s="14">
        <f>(C87-VLOOKUP(H87,Riders!$A$2:$C$213,2,FALSE))/365</f>
        <v>26.654794520547945</v>
      </c>
      <c r="L87" s="14">
        <f>(C87-VLOOKUP(I87,Riders!$A$2:$C$213,2,FALSE))/365</f>
        <v>27.24931506849315</v>
      </c>
      <c r="M87" s="14">
        <f>(C87-VLOOKUP(J87,Riders!$A$2:$C$213,2,FALSE))/365</f>
        <v>32.780821917808218</v>
      </c>
      <c r="N87" s="52">
        <v>4</v>
      </c>
      <c r="O87">
        <v>10.845000000000001</v>
      </c>
      <c r="P87">
        <v>6.9859999999999989</v>
      </c>
      <c r="Q87">
        <v>6.1580000000000013</v>
      </c>
      <c r="R87">
        <v>6.1069999999999993</v>
      </c>
      <c r="S87">
        <v>6.291999999999998</v>
      </c>
      <c r="T87">
        <v>6.4909999999999997</v>
      </c>
      <c r="U87">
        <f t="shared" si="2"/>
        <v>42.878999999999998</v>
      </c>
      <c r="V87" s="23">
        <f t="shared" si="3"/>
        <v>62.967886377947252</v>
      </c>
    </row>
    <row r="88" spans="1:22" x14ac:dyDescent="0.35">
      <c r="A88" s="13" t="s">
        <v>19</v>
      </c>
      <c r="B88" s="13">
        <v>2022</v>
      </c>
      <c r="C88" s="20">
        <v>44846</v>
      </c>
      <c r="D88" s="13" t="s">
        <v>20</v>
      </c>
      <c r="E88" s="101" t="s">
        <v>91</v>
      </c>
      <c r="F88" s="101">
        <v>2</v>
      </c>
      <c r="G88" s="52" t="s">
        <v>29</v>
      </c>
      <c r="H88" s="52" t="s">
        <v>97</v>
      </c>
      <c r="I88" s="52" t="s">
        <v>28</v>
      </c>
      <c r="J88" s="52" t="s">
        <v>551</v>
      </c>
      <c r="K88" s="14" t="e">
        <f>(C88-VLOOKUP(H88,Riders!$A$2:$C$213,2,FALSE))/365</f>
        <v>#N/A</v>
      </c>
      <c r="L88" s="14" t="e">
        <f>(C88-VLOOKUP(I88,Riders!$A$2:$C$213,2,FALSE))/365</f>
        <v>#N/A</v>
      </c>
      <c r="M88" s="14">
        <f>(C88-VLOOKUP(J88,Riders!$A$2:$C$213,2,FALSE))/365</f>
        <v>24.350684931506848</v>
      </c>
      <c r="N88" s="52">
        <v>5</v>
      </c>
      <c r="O88">
        <v>10.631</v>
      </c>
      <c r="P88">
        <v>6.8249999999999993</v>
      </c>
      <c r="Q88">
        <v>6.2789999999999999</v>
      </c>
      <c r="R88">
        <v>6.2639999999999993</v>
      </c>
      <c r="S88">
        <v>6.4139999999999979</v>
      </c>
      <c r="T88">
        <v>6.5900000000000034</v>
      </c>
      <c r="U88">
        <f t="shared" si="2"/>
        <v>43.003</v>
      </c>
      <c r="V88" s="23">
        <f t="shared" si="3"/>
        <v>62.786317233681373</v>
      </c>
    </row>
    <row r="89" spans="1:22" x14ac:dyDescent="0.35">
      <c r="A89" s="13" t="s">
        <v>19</v>
      </c>
      <c r="B89" s="13">
        <v>2022</v>
      </c>
      <c r="C89" s="20">
        <v>44846</v>
      </c>
      <c r="D89" s="13" t="s">
        <v>20</v>
      </c>
      <c r="E89" s="101" t="s">
        <v>91</v>
      </c>
      <c r="F89" s="101">
        <v>2</v>
      </c>
      <c r="G89" s="52" t="s">
        <v>27</v>
      </c>
      <c r="H89" s="52" t="s">
        <v>550</v>
      </c>
      <c r="I89" s="52" t="s">
        <v>96</v>
      </c>
      <c r="J89" s="52" t="s">
        <v>99</v>
      </c>
      <c r="K89" s="14">
        <f>(C89-VLOOKUP(H89,Riders!$A$2:$C$213,2,FALSE))/365</f>
        <v>20.589041095890412</v>
      </c>
      <c r="L89" s="14">
        <f>(C89-VLOOKUP(I89,Riders!$A$2:$C$213,2,FALSE))/365</f>
        <v>23.739726027397261</v>
      </c>
      <c r="M89" s="14">
        <f>(C89-VLOOKUP(J89,Riders!$A$2:$C$213,2,FALSE))/365</f>
        <v>25.5013698630137</v>
      </c>
      <c r="N89" s="52">
        <v>6</v>
      </c>
      <c r="O89">
        <v>11.05</v>
      </c>
      <c r="P89">
        <v>6.8279999999999994</v>
      </c>
      <c r="Q89">
        <v>6.1939999999999991</v>
      </c>
      <c r="R89">
        <v>6.25</v>
      </c>
      <c r="S89">
        <v>6.2810000000000024</v>
      </c>
      <c r="T89">
        <v>6.4600000000000009</v>
      </c>
      <c r="U89">
        <f t="shared" si="2"/>
        <v>43.063000000000002</v>
      </c>
      <c r="V89" s="23">
        <f t="shared" si="3"/>
        <v>62.698836588254416</v>
      </c>
    </row>
    <row r="90" spans="1:22" x14ac:dyDescent="0.35">
      <c r="A90" s="13" t="s">
        <v>19</v>
      </c>
      <c r="B90" s="13">
        <v>2022</v>
      </c>
      <c r="C90" s="20">
        <v>44846</v>
      </c>
      <c r="D90" s="13" t="s">
        <v>20</v>
      </c>
      <c r="E90" s="101" t="s">
        <v>91</v>
      </c>
      <c r="F90" s="101">
        <v>3</v>
      </c>
      <c r="G90" s="52" t="s">
        <v>39</v>
      </c>
      <c r="H90" s="52" t="s">
        <v>552</v>
      </c>
      <c r="I90" s="52" t="s">
        <v>38</v>
      </c>
      <c r="J90" s="52" t="s">
        <v>105</v>
      </c>
      <c r="K90" s="14" t="e">
        <f>(C90-VLOOKUP(H90,Riders!$A$2:$C$213,2,FALSE))/365</f>
        <v>#N/A</v>
      </c>
      <c r="L90" s="14" t="e">
        <f>(C90-VLOOKUP(I90,Riders!$A$2:$C$213,2,FALSE))/365</f>
        <v>#N/A</v>
      </c>
      <c r="M90" s="14" t="e">
        <f>(C90-VLOOKUP(J90,Riders!$A$2:$C$213,2,FALSE))/365</f>
        <v>#N/A</v>
      </c>
      <c r="N90" s="52">
        <v>7</v>
      </c>
      <c r="O90">
        <v>11.106999999999999</v>
      </c>
      <c r="P90">
        <v>6.7959999999999994</v>
      </c>
      <c r="Q90">
        <v>6.3100000000000023</v>
      </c>
      <c r="R90">
        <v>6.2059999999999995</v>
      </c>
      <c r="S90">
        <v>6.3949999999999996</v>
      </c>
      <c r="T90">
        <v>6.6450000000000031</v>
      </c>
      <c r="U90">
        <f t="shared" si="2"/>
        <v>43.459000000000003</v>
      </c>
      <c r="V90" s="23">
        <f t="shared" si="3"/>
        <v>62.127522492464159</v>
      </c>
    </row>
    <row r="91" spans="1:22" x14ac:dyDescent="0.35">
      <c r="A91" s="13" t="s">
        <v>19</v>
      </c>
      <c r="B91" s="13">
        <v>2022</v>
      </c>
      <c r="C91" s="20">
        <v>44846</v>
      </c>
      <c r="D91" s="13" t="s">
        <v>20</v>
      </c>
      <c r="E91" s="101" t="s">
        <v>91</v>
      </c>
      <c r="F91" s="101">
        <v>4</v>
      </c>
      <c r="G91" s="52" t="s">
        <v>33</v>
      </c>
      <c r="H91" s="52" t="s">
        <v>47</v>
      </c>
      <c r="I91" s="52" t="s">
        <v>127</v>
      </c>
      <c r="J91" s="52" t="s">
        <v>134</v>
      </c>
      <c r="K91" s="14">
        <f>(C91-VLOOKUP(H91,Riders!$A$2:$C$213,2,FALSE))/365</f>
        <v>25.87123287671233</v>
      </c>
      <c r="L91" s="14" t="e">
        <f>(C91-VLOOKUP(I91,Riders!$A$2:$C$213,2,FALSE))/365</f>
        <v>#N/A</v>
      </c>
      <c r="M91" s="14">
        <f>(C91-VLOOKUP(J91,Riders!$A$2:$C$213,2,FALSE))/365</f>
        <v>22.991780821917807</v>
      </c>
      <c r="N91" s="52">
        <v>8</v>
      </c>
      <c r="O91">
        <v>11.111000000000001</v>
      </c>
      <c r="P91">
        <v>6.6879999999999988</v>
      </c>
      <c r="Q91">
        <v>6.4960000000000022</v>
      </c>
      <c r="R91">
        <v>6.264999999999997</v>
      </c>
      <c r="S91">
        <v>6.4860000000000007</v>
      </c>
      <c r="T91">
        <v>6.6709999999999994</v>
      </c>
      <c r="U91">
        <f t="shared" si="2"/>
        <v>43.716999999999999</v>
      </c>
      <c r="V91" s="23">
        <f t="shared" si="3"/>
        <v>61.760871057025867</v>
      </c>
    </row>
    <row r="92" spans="1:22" x14ac:dyDescent="0.35">
      <c r="A92" s="4" t="s">
        <v>19</v>
      </c>
      <c r="B92" s="4">
        <v>2022</v>
      </c>
      <c r="C92" s="5">
        <v>44846</v>
      </c>
      <c r="D92" s="4" t="s">
        <v>20</v>
      </c>
      <c r="E92" s="25" t="s">
        <v>64</v>
      </c>
      <c r="F92" s="25" t="s">
        <v>541</v>
      </c>
      <c r="G92" s="51" t="s">
        <v>102</v>
      </c>
      <c r="H92" s="51" t="s">
        <v>106</v>
      </c>
      <c r="I92" s="51" t="s">
        <v>238</v>
      </c>
      <c r="J92" s="51" t="s">
        <v>101</v>
      </c>
      <c r="K92" s="12" t="e">
        <f>(C92-VLOOKUP(H92,Riders!$A$2:$C$213,2,FALSE))/365</f>
        <v>#N/A</v>
      </c>
      <c r="L92" s="12" t="e">
        <f>(C92-VLOOKUP(I92,Riders!$A$2:$C$213,2,FALSE))/365</f>
        <v>#N/A</v>
      </c>
      <c r="M92" s="12" t="e">
        <f>(C92-VLOOKUP(J92,Riders!$A$2:$C$213,2,FALSE))/365</f>
        <v>#N/A</v>
      </c>
      <c r="N92" s="51">
        <v>1</v>
      </c>
      <c r="O92">
        <v>10.407999999999999</v>
      </c>
      <c r="P92">
        <v>6.5410000000000021</v>
      </c>
      <c r="Q92">
        <v>5.9919999999999973</v>
      </c>
      <c r="R92">
        <v>6.1350000000000016</v>
      </c>
      <c r="S92">
        <v>6.1640000000000015</v>
      </c>
      <c r="T92">
        <v>6.3599999999999994</v>
      </c>
      <c r="U92">
        <f t="shared" si="2"/>
        <v>41.6</v>
      </c>
      <c r="V92" s="23">
        <f t="shared" si="3"/>
        <v>64.90384615384616</v>
      </c>
    </row>
    <row r="93" spans="1:22" x14ac:dyDescent="0.35">
      <c r="A93" s="4" t="s">
        <v>19</v>
      </c>
      <c r="B93" s="4">
        <v>2022</v>
      </c>
      <c r="C93" s="5">
        <v>44846</v>
      </c>
      <c r="D93" s="4" t="s">
        <v>20</v>
      </c>
      <c r="E93" s="25" t="s">
        <v>64</v>
      </c>
      <c r="F93" s="51" t="s">
        <v>541</v>
      </c>
      <c r="G93" s="51" t="s">
        <v>23</v>
      </c>
      <c r="H93" s="51" t="s">
        <v>22</v>
      </c>
      <c r="I93" s="51" t="s">
        <v>92</v>
      </c>
      <c r="J93" s="51" t="s">
        <v>549</v>
      </c>
      <c r="K93" s="12">
        <f>(C93-VLOOKUP(H93,Riders!$A$2:$C$213,2,FALSE))/365</f>
        <v>29.594520547945205</v>
      </c>
      <c r="L93" s="12">
        <f>(C93-VLOOKUP(I93,Riders!$A$2:$C$213,2,FALSE))/365</f>
        <v>25.597260273972601</v>
      </c>
      <c r="M93" s="12">
        <f>(C93-VLOOKUP(J93,Riders!$A$2:$C$213,2,FALSE))/365</f>
        <v>34.115068493150687</v>
      </c>
      <c r="N93" s="51">
        <v>2</v>
      </c>
      <c r="O93">
        <v>10.706</v>
      </c>
      <c r="P93">
        <v>6.7620000000000005</v>
      </c>
      <c r="Q93">
        <v>5.995000000000001</v>
      </c>
      <c r="R93">
        <v>5.9229999999999983</v>
      </c>
      <c r="S93">
        <v>6.0250000000000021</v>
      </c>
      <c r="T93">
        <v>6.2319999999999993</v>
      </c>
      <c r="U93">
        <f t="shared" si="2"/>
        <v>41.643000000000001</v>
      </c>
      <c r="V93" s="23">
        <f t="shared" si="3"/>
        <v>64.836827317916587</v>
      </c>
    </row>
    <row r="94" spans="1:22" x14ac:dyDescent="0.35">
      <c r="A94" s="4" t="s">
        <v>19</v>
      </c>
      <c r="B94" s="4">
        <v>2022</v>
      </c>
      <c r="C94" s="5">
        <v>44846</v>
      </c>
      <c r="D94" s="4" t="s">
        <v>20</v>
      </c>
      <c r="E94" s="25" t="s">
        <v>64</v>
      </c>
      <c r="F94" s="51" t="s">
        <v>542</v>
      </c>
      <c r="G94" s="51" t="s">
        <v>113</v>
      </c>
      <c r="H94" s="51" t="s">
        <v>112</v>
      </c>
      <c r="I94" s="51" t="s">
        <v>137</v>
      </c>
      <c r="J94" s="51" t="s">
        <v>132</v>
      </c>
      <c r="K94" s="12" t="e">
        <f>(C94-VLOOKUP(H94,Riders!$A$2:$C$213,2,FALSE))/365</f>
        <v>#N/A</v>
      </c>
      <c r="L94" s="12">
        <f>(C94-VLOOKUP(I94,Riders!$A$2:$C$213,2,FALSE))/365</f>
        <v>22.624657534246577</v>
      </c>
      <c r="M94" s="12">
        <f>(C94-VLOOKUP(J94,Riders!$A$2:$C$213,2,FALSE))/365</f>
        <v>23.265753424657536</v>
      </c>
      <c r="N94" s="51">
        <v>3</v>
      </c>
      <c r="O94">
        <v>10.419</v>
      </c>
      <c r="P94">
        <v>6.7219999999999978</v>
      </c>
      <c r="Q94">
        <v>6.2920000000000016</v>
      </c>
      <c r="R94">
        <v>6.3240000000000016</v>
      </c>
      <c r="S94">
        <v>6.4259999999999984</v>
      </c>
      <c r="T94">
        <v>6.6610000000000014</v>
      </c>
      <c r="U94">
        <f t="shared" si="2"/>
        <v>42.844000000000001</v>
      </c>
      <c r="V94" s="23">
        <f t="shared" si="3"/>
        <v>63.019325926617498</v>
      </c>
    </row>
    <row r="95" spans="1:22" x14ac:dyDescent="0.35">
      <c r="A95" s="4" t="s">
        <v>19</v>
      </c>
      <c r="B95" s="4">
        <v>2022</v>
      </c>
      <c r="C95" s="5">
        <v>44846</v>
      </c>
      <c r="D95" s="4" t="s">
        <v>20</v>
      </c>
      <c r="E95" s="25" t="s">
        <v>64</v>
      </c>
      <c r="F95" s="51" t="s">
        <v>542</v>
      </c>
      <c r="G95" s="51" t="s">
        <v>29</v>
      </c>
      <c r="H95" s="51" t="s">
        <v>97</v>
      </c>
      <c r="I95" s="51" t="s">
        <v>28</v>
      </c>
      <c r="J95" s="51" t="s">
        <v>551</v>
      </c>
      <c r="K95" s="12" t="e">
        <f>(C95-VLOOKUP(H95,Riders!$A$2:$C$213,2,FALSE))/365</f>
        <v>#N/A</v>
      </c>
      <c r="L95" s="12" t="e">
        <f>(C95-VLOOKUP(I95,Riders!$A$2:$C$213,2,FALSE))/365</f>
        <v>#N/A</v>
      </c>
      <c r="M95" s="12">
        <f>(C95-VLOOKUP(J95,Riders!$A$2:$C$213,2,FALSE))/365</f>
        <v>24.350684931506848</v>
      </c>
      <c r="N95" s="51">
        <v>4</v>
      </c>
      <c r="O95">
        <v>10.646000000000001</v>
      </c>
      <c r="P95">
        <v>6.7829999999999977</v>
      </c>
      <c r="Q95">
        <v>6.3050000000000033</v>
      </c>
      <c r="R95">
        <v>6.2939999999999969</v>
      </c>
      <c r="S95">
        <v>6.3710000000000022</v>
      </c>
      <c r="T95">
        <v>6.5510000000000019</v>
      </c>
      <c r="U95">
        <f t="shared" si="2"/>
        <v>42.95</v>
      </c>
      <c r="V95" s="23">
        <f t="shared" si="3"/>
        <v>62.863795110593713</v>
      </c>
    </row>
    <row r="96" spans="1:22" x14ac:dyDescent="0.35">
      <c r="A96" s="1" t="s">
        <v>139</v>
      </c>
      <c r="B96" s="1">
        <v>2022</v>
      </c>
      <c r="C96" s="2">
        <v>44749</v>
      </c>
      <c r="D96" s="1" t="s">
        <v>66</v>
      </c>
      <c r="E96" s="34" t="s">
        <v>21</v>
      </c>
      <c r="F96" s="49" t="s">
        <v>21</v>
      </c>
      <c r="G96" s="49" t="s">
        <v>39</v>
      </c>
      <c r="H96" s="49" t="s">
        <v>699</v>
      </c>
      <c r="I96" s="49" t="s">
        <v>38</v>
      </c>
      <c r="J96" s="49" t="s">
        <v>105</v>
      </c>
      <c r="K96" s="11" t="e">
        <f>(C96-VLOOKUP(H96,Riders!$A$2:$C$267,2,FALSE))/365</f>
        <v>#N/A</v>
      </c>
      <c r="L96" s="11">
        <f>(C96-VLOOKUP(I96,Riders!$A$2:$C$267,2,FALSE))/365</f>
        <v>21.454794520547946</v>
      </c>
      <c r="M96" s="11">
        <f>(C96-VLOOKUP(J96,Riders!$A$2:$C$267,2,FALSE))/365</f>
        <v>23.517808219178082</v>
      </c>
      <c r="N96" s="49">
        <v>1</v>
      </c>
      <c r="O96">
        <v>10.86</v>
      </c>
      <c r="P96">
        <v>6.8309999999999995</v>
      </c>
      <c r="Q96">
        <v>6.338000000000001</v>
      </c>
      <c r="R96">
        <v>6.3019999999999996</v>
      </c>
      <c r="S96">
        <v>6.5890000000000022</v>
      </c>
      <c r="T96">
        <v>6.7449999999999974</v>
      </c>
      <c r="U96">
        <f t="shared" si="2"/>
        <v>43.664999999999999</v>
      </c>
      <c r="V96" s="23">
        <f t="shared" si="3"/>
        <v>61.834421161113013</v>
      </c>
    </row>
    <row r="97" spans="1:22" x14ac:dyDescent="0.35">
      <c r="A97" s="1" t="s">
        <v>139</v>
      </c>
      <c r="B97" s="1">
        <v>2022</v>
      </c>
      <c r="C97" s="2">
        <v>44749</v>
      </c>
      <c r="D97" s="1" t="s">
        <v>66</v>
      </c>
      <c r="E97" s="34" t="s">
        <v>21</v>
      </c>
      <c r="F97" s="49" t="s">
        <v>21</v>
      </c>
      <c r="G97" s="49" t="s">
        <v>44</v>
      </c>
      <c r="H97" s="49" t="s">
        <v>703</v>
      </c>
      <c r="I97" s="49" t="s">
        <v>705</v>
      </c>
      <c r="J97" s="49" t="s">
        <v>706</v>
      </c>
      <c r="K97" s="11" t="e">
        <f>(C97-VLOOKUP(H97,Riders!$A$2:$C$267,2,FALSE))/365</f>
        <v>#N/A</v>
      </c>
      <c r="L97" s="11">
        <f>(C97-VLOOKUP(I97,Riders!$A$2:$C$267,2,FALSE))/365</f>
        <v>32.457534246575342</v>
      </c>
      <c r="M97" s="11">
        <f>(C97-VLOOKUP(J97,Riders!$A$2:$C$267,2,FALSE))/365</f>
        <v>24.539726027397261</v>
      </c>
      <c r="N97" s="49">
        <v>2</v>
      </c>
      <c r="O97">
        <v>11.115</v>
      </c>
      <c r="P97">
        <v>6.7559999999999985</v>
      </c>
      <c r="Q97">
        <v>6.3470000000000013</v>
      </c>
      <c r="R97">
        <v>6.5019999999999989</v>
      </c>
      <c r="S97">
        <v>6.6009999999999991</v>
      </c>
      <c r="T97">
        <v>6.8290000000000006</v>
      </c>
      <c r="U97">
        <f t="shared" si="2"/>
        <v>44.15</v>
      </c>
      <c r="V97" s="23">
        <f t="shared" si="3"/>
        <v>61.155152887882224</v>
      </c>
    </row>
    <row r="98" spans="1:22" x14ac:dyDescent="0.35">
      <c r="A98" s="1" t="s">
        <v>139</v>
      </c>
      <c r="B98" s="1">
        <v>2022</v>
      </c>
      <c r="C98" s="2">
        <v>44749</v>
      </c>
      <c r="D98" s="1" t="s">
        <v>66</v>
      </c>
      <c r="E98" s="34" t="s">
        <v>21</v>
      </c>
      <c r="F98" s="49" t="s">
        <v>21</v>
      </c>
      <c r="G98" s="49" t="s">
        <v>44</v>
      </c>
      <c r="H98" s="49" t="s">
        <v>43</v>
      </c>
      <c r="I98" s="49" t="s">
        <v>100</v>
      </c>
      <c r="J98" s="49" t="s">
        <v>50</v>
      </c>
      <c r="K98" s="11">
        <f>(C98-VLOOKUP(H98,Riders!$A$2:$C$267,2,FALSE))/365</f>
        <v>21.783561643835615</v>
      </c>
      <c r="L98" s="11">
        <f>(C98-VLOOKUP(I98,Riders!$A$2:$C$267,2,FALSE))/365</f>
        <v>23.706849315068492</v>
      </c>
      <c r="M98" s="11">
        <f>(C98-VLOOKUP(J98,Riders!$A$2:$C$267,2,FALSE))/365</f>
        <v>27.983561643835618</v>
      </c>
      <c r="N98" s="49">
        <v>3</v>
      </c>
      <c r="O98">
        <v>11.394</v>
      </c>
      <c r="P98">
        <v>6.7580000000000009</v>
      </c>
      <c r="Q98">
        <v>6.3509999999999991</v>
      </c>
      <c r="R98">
        <v>6.3719999999999999</v>
      </c>
      <c r="S98">
        <v>6.5409999999999968</v>
      </c>
      <c r="T98">
        <v>6.7750000000000057</v>
      </c>
      <c r="U98">
        <f t="shared" si="2"/>
        <v>44.191000000000003</v>
      </c>
      <c r="V98" s="23">
        <f t="shared" si="3"/>
        <v>61.098413704147895</v>
      </c>
    </row>
    <row r="99" spans="1:22" x14ac:dyDescent="0.35">
      <c r="A99" s="1" t="s">
        <v>139</v>
      </c>
      <c r="B99" s="1">
        <v>2022</v>
      </c>
      <c r="C99" s="2">
        <v>44749</v>
      </c>
      <c r="D99" s="1" t="s">
        <v>66</v>
      </c>
      <c r="E99" s="34" t="s">
        <v>21</v>
      </c>
      <c r="F99" s="49" t="s">
        <v>21</v>
      </c>
      <c r="G99" s="49" t="s">
        <v>142</v>
      </c>
      <c r="H99" s="49" t="s">
        <v>157</v>
      </c>
      <c r="I99" s="49" t="s">
        <v>141</v>
      </c>
      <c r="J99" s="49" t="s">
        <v>179</v>
      </c>
      <c r="K99" s="11">
        <f>(C99-VLOOKUP(H99,Riders!$A$2:$C$267,2,FALSE))/365</f>
        <v>32.342465753424655</v>
      </c>
      <c r="L99" s="11">
        <f>(C99-VLOOKUP(I99,Riders!$A$2:$C$267,2,FALSE))/365</f>
        <v>28.504109589041096</v>
      </c>
      <c r="M99" s="11">
        <f>(C99-VLOOKUP(J99,Riders!$A$2:$C$267,2,FALSE))/365</f>
        <v>20.717808219178082</v>
      </c>
      <c r="N99" s="49">
        <v>4</v>
      </c>
      <c r="O99">
        <v>11.143000000000001</v>
      </c>
      <c r="P99">
        <v>6.8539999999999992</v>
      </c>
      <c r="Q99">
        <v>6.5680000000000014</v>
      </c>
      <c r="R99">
        <v>6.597999999999999</v>
      </c>
      <c r="S99">
        <v>6.5890000000000022</v>
      </c>
      <c r="T99">
        <v>6.7659999999999982</v>
      </c>
      <c r="U99">
        <f t="shared" si="2"/>
        <v>44.518000000000001</v>
      </c>
      <c r="V99" s="23">
        <f t="shared" si="3"/>
        <v>60.649624870838764</v>
      </c>
    </row>
    <row r="100" spans="1:22" x14ac:dyDescent="0.35">
      <c r="A100" s="1" t="s">
        <v>139</v>
      </c>
      <c r="B100" s="1">
        <v>2022</v>
      </c>
      <c r="C100" s="2">
        <v>44749</v>
      </c>
      <c r="D100" s="1" t="s">
        <v>66</v>
      </c>
      <c r="E100" s="34" t="s">
        <v>21</v>
      </c>
      <c r="F100" s="49" t="s">
        <v>21</v>
      </c>
      <c r="G100" s="49" t="s">
        <v>145</v>
      </c>
      <c r="H100" s="49" t="s">
        <v>158</v>
      </c>
      <c r="I100" s="49" t="s">
        <v>691</v>
      </c>
      <c r="J100" s="49" t="s">
        <v>144</v>
      </c>
      <c r="K100" s="11" t="e">
        <f>(C100-VLOOKUP(H100,Riders!$A$2:$C$267,2,FALSE))/365</f>
        <v>#N/A</v>
      </c>
      <c r="L100" s="11" t="e">
        <f>(C100-VLOOKUP(I100,Riders!$A$2:$C$267,2,FALSE))/365</f>
        <v>#N/A</v>
      </c>
      <c r="M100" s="11" t="e">
        <f>(C100-VLOOKUP(J100,Riders!$A$2:$C$267,2,FALSE))/365</f>
        <v>#N/A</v>
      </c>
      <c r="N100" s="49">
        <v>5</v>
      </c>
      <c r="O100">
        <v>11.362</v>
      </c>
      <c r="P100">
        <v>7.1399999999999988</v>
      </c>
      <c r="Q100">
        <v>6.5010000000000012</v>
      </c>
      <c r="R100">
        <v>6.4899999999999984</v>
      </c>
      <c r="S100">
        <v>6.6690000000000005</v>
      </c>
      <c r="T100">
        <v>6.9549999999999983</v>
      </c>
      <c r="U100">
        <f t="shared" si="2"/>
        <v>45.116999999999997</v>
      </c>
      <c r="V100" s="23">
        <f t="shared" si="3"/>
        <v>59.844404548174758</v>
      </c>
    </row>
    <row r="101" spans="1:22" x14ac:dyDescent="0.35">
      <c r="A101" s="1" t="s">
        <v>139</v>
      </c>
      <c r="B101" s="1">
        <v>2022</v>
      </c>
      <c r="C101" s="2">
        <v>44749</v>
      </c>
      <c r="D101" s="1" t="s">
        <v>66</v>
      </c>
      <c r="E101" s="34" t="s">
        <v>21</v>
      </c>
      <c r="F101" s="49" t="s">
        <v>21</v>
      </c>
      <c r="G101" s="49" t="s">
        <v>56</v>
      </c>
      <c r="H101" s="49" t="s">
        <v>719</v>
      </c>
      <c r="I101" s="49" t="s">
        <v>55</v>
      </c>
      <c r="J101" s="49" t="s">
        <v>148</v>
      </c>
      <c r="K101" s="11" t="e">
        <f>(C101-VLOOKUP(H101,Riders!$A$2:$C$267,2,FALSE))/365</f>
        <v>#N/A</v>
      </c>
      <c r="L101" s="11" t="e">
        <f>(C101-VLOOKUP(I101,Riders!$A$2:$C$267,2,FALSE))/365</f>
        <v>#N/A</v>
      </c>
      <c r="M101" s="11" t="e">
        <f>(C101-VLOOKUP(J101,Riders!$A$2:$C$267,2,FALSE))/365</f>
        <v>#N/A</v>
      </c>
      <c r="N101" s="49">
        <v>6</v>
      </c>
      <c r="O101">
        <v>11.122999999999999</v>
      </c>
      <c r="P101">
        <v>7.0760000000000023</v>
      </c>
      <c r="Q101">
        <v>6.5969999999999978</v>
      </c>
      <c r="R101">
        <v>6.777000000000001</v>
      </c>
      <c r="S101">
        <v>6.7370000000000019</v>
      </c>
      <c r="T101">
        <v>6.8429999999999964</v>
      </c>
      <c r="U101">
        <f t="shared" si="2"/>
        <v>45.152999999999999</v>
      </c>
      <c r="V101" s="23">
        <f t="shared" si="3"/>
        <v>59.79669124975085</v>
      </c>
    </row>
    <row r="102" spans="1:22" x14ac:dyDescent="0.35">
      <c r="A102" s="1" t="s">
        <v>139</v>
      </c>
      <c r="B102" s="1">
        <v>2022</v>
      </c>
      <c r="C102" s="2">
        <v>44749</v>
      </c>
      <c r="D102" s="1" t="s">
        <v>66</v>
      </c>
      <c r="E102" s="34" t="s">
        <v>21</v>
      </c>
      <c r="F102" s="49" t="s">
        <v>21</v>
      </c>
      <c r="G102" s="49" t="s">
        <v>154</v>
      </c>
      <c r="H102" s="49" t="s">
        <v>689</v>
      </c>
      <c r="I102" s="49" t="s">
        <v>153</v>
      </c>
      <c r="J102" s="49" t="s">
        <v>721</v>
      </c>
      <c r="K102" s="11" t="e">
        <f>(C102-VLOOKUP(H102,Riders!$A$2:$C$267,2,FALSE))/365</f>
        <v>#N/A</v>
      </c>
      <c r="L102" s="11" t="e">
        <f>(C102-VLOOKUP(I102,Riders!$A$2:$C$267,2,FALSE))/365</f>
        <v>#N/A</v>
      </c>
      <c r="M102" s="11" t="e">
        <f>(C102-VLOOKUP(J102,Riders!$A$2:$C$267,2,FALSE))/365</f>
        <v>#N/A</v>
      </c>
      <c r="N102" s="49">
        <v>7</v>
      </c>
      <c r="O102">
        <v>11.144</v>
      </c>
      <c r="P102">
        <v>6.7919999999999998</v>
      </c>
      <c r="Q102">
        <v>6.6879999999999988</v>
      </c>
      <c r="R102">
        <v>6.6490000000000009</v>
      </c>
      <c r="S102">
        <v>7.1130000000000031</v>
      </c>
      <c r="T102">
        <v>7.2669999999999959</v>
      </c>
      <c r="U102">
        <f t="shared" si="2"/>
        <v>45.652999999999999</v>
      </c>
      <c r="V102" s="23">
        <f t="shared" si="3"/>
        <v>59.141786958140756</v>
      </c>
    </row>
    <row r="103" spans="1:22" x14ac:dyDescent="0.35">
      <c r="A103" s="1" t="s">
        <v>139</v>
      </c>
      <c r="B103" s="1">
        <v>2022</v>
      </c>
      <c r="C103" s="2">
        <v>44749</v>
      </c>
      <c r="D103" s="1" t="s">
        <v>66</v>
      </c>
      <c r="E103" s="34" t="s">
        <v>21</v>
      </c>
      <c r="F103" s="49" t="s">
        <v>21</v>
      </c>
      <c r="G103" s="49" t="s">
        <v>161</v>
      </c>
      <c r="H103" s="49" t="s">
        <v>714</v>
      </c>
      <c r="I103" s="49" t="s">
        <v>160</v>
      </c>
      <c r="J103" s="49" t="s">
        <v>687</v>
      </c>
      <c r="K103" s="11" t="e">
        <f>(C103-VLOOKUP(H103,Riders!$A$2:$C$267,2,FALSE))/365</f>
        <v>#N/A</v>
      </c>
      <c r="L103" s="11" t="e">
        <f>(C103-VLOOKUP(I103,Riders!$A$2:$C$267,2,FALSE))/365</f>
        <v>#N/A</v>
      </c>
      <c r="M103" s="11" t="e">
        <f>(C103-VLOOKUP(J103,Riders!$A$2:$C$267,2,FALSE))/365</f>
        <v>#N/A</v>
      </c>
      <c r="N103" s="49">
        <v>8</v>
      </c>
      <c r="O103">
        <v>12.054</v>
      </c>
      <c r="P103">
        <v>7.6330000000000009</v>
      </c>
      <c r="Q103">
        <v>6.9859999999999971</v>
      </c>
      <c r="R103">
        <v>6.9409999999999989</v>
      </c>
      <c r="S103">
        <v>7.1640000000000015</v>
      </c>
      <c r="T103">
        <v>7.4429999999999978</v>
      </c>
      <c r="U103">
        <f t="shared" si="2"/>
        <v>48.220999999999997</v>
      </c>
      <c r="V103" s="23">
        <f t="shared" si="3"/>
        <v>55.992202567346176</v>
      </c>
    </row>
    <row r="104" spans="1:22" x14ac:dyDescent="0.35">
      <c r="A104" s="13" t="s">
        <v>139</v>
      </c>
      <c r="B104" s="13">
        <v>2022</v>
      </c>
      <c r="C104" s="20">
        <v>44749</v>
      </c>
      <c r="D104" s="13" t="s">
        <v>66</v>
      </c>
      <c r="E104" s="101" t="s">
        <v>91</v>
      </c>
      <c r="F104" s="52">
        <v>1</v>
      </c>
      <c r="G104" s="52" t="s">
        <v>142</v>
      </c>
      <c r="H104" s="52" t="s">
        <v>157</v>
      </c>
      <c r="I104" s="52" t="s">
        <v>141</v>
      </c>
      <c r="J104" s="52" t="s">
        <v>179</v>
      </c>
      <c r="K104" s="14">
        <f>(C104-VLOOKUP(H104,Riders!$A$2:$C$267,2,FALSE))/365</f>
        <v>32.342465753424655</v>
      </c>
      <c r="L104" s="14">
        <f>(C104-VLOOKUP(I104,Riders!$A$2:$C$267,2,FALSE))/365</f>
        <v>28.504109589041096</v>
      </c>
      <c r="M104" s="14">
        <f>(C104-VLOOKUP(J104,Riders!$A$2:$C$267,2,FALSE))/365</f>
        <v>20.717808219178082</v>
      </c>
      <c r="N104" s="52">
        <v>1</v>
      </c>
      <c r="O104">
        <v>11.201000000000001</v>
      </c>
      <c r="P104">
        <v>6.8060000000000009</v>
      </c>
      <c r="Q104">
        <v>7.0949999999999989</v>
      </c>
      <c r="R104">
        <v>6.5070000000000014</v>
      </c>
      <c r="S104">
        <v>6.6400000000000006</v>
      </c>
      <c r="T104">
        <v>6.7669999999999959</v>
      </c>
      <c r="U104">
        <f t="shared" si="2"/>
        <v>45.015999999999998</v>
      </c>
      <c r="V104" s="23">
        <f t="shared" si="3"/>
        <v>59.978674249155858</v>
      </c>
    </row>
    <row r="105" spans="1:22" x14ac:dyDescent="0.35">
      <c r="A105" s="13" t="s">
        <v>139</v>
      </c>
      <c r="B105" s="13">
        <v>2022</v>
      </c>
      <c r="C105" s="20">
        <v>44749</v>
      </c>
      <c r="D105" s="13" t="s">
        <v>66</v>
      </c>
      <c r="E105" s="101" t="s">
        <v>91</v>
      </c>
      <c r="F105" s="101">
        <v>1</v>
      </c>
      <c r="G105" s="52" t="s">
        <v>145</v>
      </c>
      <c r="H105" s="52" t="s">
        <v>158</v>
      </c>
      <c r="I105" s="52" t="s">
        <v>691</v>
      </c>
      <c r="J105" s="52" t="s">
        <v>144</v>
      </c>
      <c r="K105" s="14" t="e">
        <f>(C105-VLOOKUP(H105,Riders!$A$2:$C$267,2,FALSE))/365</f>
        <v>#N/A</v>
      </c>
      <c r="L105" s="14" t="e">
        <f>(C105-VLOOKUP(I105,Riders!$A$2:$C$267,2,FALSE))/365</f>
        <v>#N/A</v>
      </c>
      <c r="M105" s="14" t="e">
        <f>(C105-VLOOKUP(J105,Riders!$A$2:$C$267,2,FALSE))/365</f>
        <v>#N/A</v>
      </c>
      <c r="N105" s="52">
        <v>2</v>
      </c>
      <c r="O105">
        <v>11.417</v>
      </c>
      <c r="P105">
        <v>7.1450000000000014</v>
      </c>
      <c r="Q105">
        <v>6.6269999999999989</v>
      </c>
      <c r="R105">
        <v>6.4200000000000017</v>
      </c>
      <c r="S105">
        <v>7.1670000000000016</v>
      </c>
      <c r="T105">
        <v>7.0489999999999995</v>
      </c>
      <c r="U105">
        <f t="shared" si="2"/>
        <v>45.825000000000003</v>
      </c>
      <c r="V105" s="23">
        <f t="shared" si="3"/>
        <v>58.919803600654667</v>
      </c>
    </row>
    <row r="106" spans="1:22" x14ac:dyDescent="0.35">
      <c r="A106" s="13" t="s">
        <v>139</v>
      </c>
      <c r="B106" s="13">
        <v>2022</v>
      </c>
      <c r="C106" s="20">
        <v>44749</v>
      </c>
      <c r="D106" s="13" t="s">
        <v>66</v>
      </c>
      <c r="E106" s="101" t="s">
        <v>91</v>
      </c>
      <c r="F106" s="101">
        <v>2</v>
      </c>
      <c r="G106" s="52" t="s">
        <v>44</v>
      </c>
      <c r="H106" s="52" t="s">
        <v>43</v>
      </c>
      <c r="I106" s="52" t="s">
        <v>100</v>
      </c>
      <c r="J106" s="52" t="s">
        <v>50</v>
      </c>
      <c r="K106" s="14">
        <f>(C106-VLOOKUP(H106,Riders!$A$2:$C$267,2,FALSE))/365</f>
        <v>21.783561643835615</v>
      </c>
      <c r="L106" s="14">
        <f>(C106-VLOOKUP(I106,Riders!$A$2:$C$267,2,FALSE))/365</f>
        <v>23.706849315068492</v>
      </c>
      <c r="M106" s="14">
        <f>(C106-VLOOKUP(J106,Riders!$A$2:$C$267,2,FALSE))/365</f>
        <v>27.983561643835618</v>
      </c>
      <c r="N106" s="52">
        <v>1</v>
      </c>
      <c r="O106">
        <v>11.423999999999999</v>
      </c>
      <c r="P106">
        <v>6.7289999999999992</v>
      </c>
      <c r="Q106">
        <v>6.4110000000000014</v>
      </c>
      <c r="R106">
        <v>6.3109999999999999</v>
      </c>
      <c r="S106">
        <v>6.6970000000000027</v>
      </c>
      <c r="T106">
        <v>6.6789999999999949</v>
      </c>
      <c r="U106">
        <f t="shared" si="2"/>
        <v>44.250999999999998</v>
      </c>
      <c r="V106" s="23">
        <f t="shared" si="3"/>
        <v>61.015570269598435</v>
      </c>
    </row>
    <row r="107" spans="1:22" x14ac:dyDescent="0.35">
      <c r="A107" s="13" t="s">
        <v>139</v>
      </c>
      <c r="B107" s="13">
        <v>2022</v>
      </c>
      <c r="C107" s="20">
        <v>44749</v>
      </c>
      <c r="D107" s="13" t="s">
        <v>66</v>
      </c>
      <c r="E107" s="101" t="s">
        <v>91</v>
      </c>
      <c r="F107" s="101">
        <v>2</v>
      </c>
      <c r="G107" s="52" t="s">
        <v>56</v>
      </c>
      <c r="H107" s="52" t="s">
        <v>719</v>
      </c>
      <c r="I107" s="52" t="s">
        <v>55</v>
      </c>
      <c r="J107" s="52" t="s">
        <v>148</v>
      </c>
      <c r="K107" s="14" t="e">
        <f>(C107-VLOOKUP(H107,Riders!$A$2:$C$267,2,FALSE))/365</f>
        <v>#N/A</v>
      </c>
      <c r="L107" s="14" t="e">
        <f>(C107-VLOOKUP(I107,Riders!$A$2:$C$267,2,FALSE))/365</f>
        <v>#N/A</v>
      </c>
      <c r="M107" s="14" t="e">
        <f>(C107-VLOOKUP(J107,Riders!$A$2:$C$267,2,FALSE))/365</f>
        <v>#N/A</v>
      </c>
      <c r="N107" s="52">
        <v>2</v>
      </c>
      <c r="O107">
        <v>11.199</v>
      </c>
      <c r="P107">
        <v>7.072000000000001</v>
      </c>
      <c r="Q107">
        <v>6.6579999999999977</v>
      </c>
      <c r="R107">
        <v>6.5130000000000017</v>
      </c>
      <c r="S107">
        <v>6.6679999999999993</v>
      </c>
      <c r="T107">
        <v>6.9519999999999982</v>
      </c>
      <c r="U107">
        <f t="shared" si="2"/>
        <v>45.061999999999998</v>
      </c>
      <c r="V107" s="23">
        <f t="shared" si="3"/>
        <v>59.91744707292176</v>
      </c>
    </row>
    <row r="108" spans="1:22" x14ac:dyDescent="0.35">
      <c r="A108" s="13" t="s">
        <v>139</v>
      </c>
      <c r="B108" s="13">
        <v>2022</v>
      </c>
      <c r="C108" s="20">
        <v>44749</v>
      </c>
      <c r="D108" s="13" t="s">
        <v>66</v>
      </c>
      <c r="E108" s="101" t="s">
        <v>91</v>
      </c>
      <c r="F108" s="101">
        <v>3</v>
      </c>
      <c r="G108" s="52" t="s">
        <v>44</v>
      </c>
      <c r="H108" s="52" t="s">
        <v>703</v>
      </c>
      <c r="I108" s="52" t="s">
        <v>705</v>
      </c>
      <c r="J108" s="52" t="s">
        <v>706</v>
      </c>
      <c r="K108" s="14" t="e">
        <f>(C108-VLOOKUP(H108,Riders!$A$2:$C$267,2,FALSE))/365</f>
        <v>#N/A</v>
      </c>
      <c r="L108" s="14">
        <f>(C108-VLOOKUP(I108,Riders!$A$2:$C$267,2,FALSE))/365</f>
        <v>32.457534246575342</v>
      </c>
      <c r="M108" s="14">
        <f>(C108-VLOOKUP(J108,Riders!$A$2:$C$267,2,FALSE))/365</f>
        <v>24.539726027397261</v>
      </c>
      <c r="N108" s="52">
        <v>1</v>
      </c>
      <c r="O108">
        <v>11.301</v>
      </c>
      <c r="P108">
        <v>6.8199999999999985</v>
      </c>
      <c r="Q108">
        <v>6.3810000000000002</v>
      </c>
      <c r="R108">
        <v>6.5210000000000008</v>
      </c>
      <c r="S108">
        <v>6.5729999999999968</v>
      </c>
      <c r="T108">
        <v>6.8350000000000009</v>
      </c>
      <c r="U108">
        <f t="shared" si="2"/>
        <v>44.430999999999997</v>
      </c>
      <c r="V108" s="23">
        <f t="shared" si="3"/>
        <v>60.768382435686803</v>
      </c>
    </row>
    <row r="109" spans="1:22" x14ac:dyDescent="0.35">
      <c r="A109" s="13" t="s">
        <v>139</v>
      </c>
      <c r="B109" s="13">
        <v>2022</v>
      </c>
      <c r="C109" s="20">
        <v>44749</v>
      </c>
      <c r="D109" s="13" t="s">
        <v>66</v>
      </c>
      <c r="E109" s="101" t="s">
        <v>91</v>
      </c>
      <c r="F109" s="101">
        <v>3</v>
      </c>
      <c r="G109" s="52" t="s">
        <v>154</v>
      </c>
      <c r="H109" s="52" t="s">
        <v>689</v>
      </c>
      <c r="I109" s="52" t="s">
        <v>153</v>
      </c>
      <c r="J109" s="52" t="s">
        <v>721</v>
      </c>
      <c r="K109" s="14" t="e">
        <f>(C109-VLOOKUP(H109,Riders!$A$2:$C$267,2,FALSE))/365</f>
        <v>#N/A</v>
      </c>
      <c r="L109" s="14" t="e">
        <f>(C109-VLOOKUP(I109,Riders!$A$2:$C$267,2,FALSE))/365</f>
        <v>#N/A</v>
      </c>
      <c r="M109" s="14" t="e">
        <f>(C109-VLOOKUP(J109,Riders!$A$2:$C$267,2,FALSE))/365</f>
        <v>#N/A</v>
      </c>
      <c r="N109" s="52">
        <v>2</v>
      </c>
      <c r="O109">
        <v>11.724</v>
      </c>
      <c r="P109">
        <v>6.8079999999999998</v>
      </c>
      <c r="Q109">
        <v>6.4699999999999989</v>
      </c>
      <c r="R109">
        <v>6.5280000000000022</v>
      </c>
      <c r="S109">
        <v>7.0079999999999956</v>
      </c>
      <c r="T109">
        <v>7.169000000000004</v>
      </c>
      <c r="U109">
        <f t="shared" si="2"/>
        <v>45.707000000000001</v>
      </c>
      <c r="V109" s="23">
        <f t="shared" si="3"/>
        <v>59.071914586387201</v>
      </c>
    </row>
    <row r="110" spans="1:22" x14ac:dyDescent="0.35">
      <c r="A110" s="13" t="s">
        <v>139</v>
      </c>
      <c r="B110" s="13">
        <v>2022</v>
      </c>
      <c r="C110" s="20">
        <v>44749</v>
      </c>
      <c r="D110" s="13" t="s">
        <v>66</v>
      </c>
      <c r="E110" s="101" t="s">
        <v>91</v>
      </c>
      <c r="F110" s="101">
        <v>4</v>
      </c>
      <c r="G110" s="52" t="s">
        <v>39</v>
      </c>
      <c r="H110" s="52" t="s">
        <v>699</v>
      </c>
      <c r="I110" s="52" t="s">
        <v>38</v>
      </c>
      <c r="J110" s="52" t="s">
        <v>105</v>
      </c>
      <c r="K110" s="14" t="e">
        <f>(C110-VLOOKUP(H110,Riders!$A$2:$C$267,2,FALSE))/365</f>
        <v>#N/A</v>
      </c>
      <c r="L110" s="14">
        <f>(C110-VLOOKUP(I110,Riders!$A$2:$C$267,2,FALSE))/365</f>
        <v>21.454794520547946</v>
      </c>
      <c r="M110" s="14">
        <f>(C110-VLOOKUP(J110,Riders!$A$2:$C$267,2,FALSE))/365</f>
        <v>23.517808219178082</v>
      </c>
      <c r="N110" s="52">
        <v>1</v>
      </c>
      <c r="O110">
        <v>10.929</v>
      </c>
      <c r="P110">
        <v>6.7849999999999984</v>
      </c>
      <c r="Q110">
        <v>6.1670000000000016</v>
      </c>
      <c r="R110">
        <v>6.1409999999999982</v>
      </c>
      <c r="S110">
        <v>6.4140000000000015</v>
      </c>
      <c r="T110">
        <v>6.634999999999998</v>
      </c>
      <c r="U110">
        <f t="shared" si="2"/>
        <v>43.070999999999998</v>
      </c>
      <c r="V110" s="23">
        <f t="shared" si="3"/>
        <v>62.687190917322567</v>
      </c>
    </row>
    <row r="111" spans="1:22" x14ac:dyDescent="0.35">
      <c r="A111" s="13" t="s">
        <v>139</v>
      </c>
      <c r="B111" s="13">
        <v>2022</v>
      </c>
      <c r="C111" s="20">
        <v>44749</v>
      </c>
      <c r="D111" s="13" t="s">
        <v>66</v>
      </c>
      <c r="E111" s="101" t="s">
        <v>91</v>
      </c>
      <c r="F111" s="101">
        <v>4</v>
      </c>
      <c r="G111" s="52" t="s">
        <v>161</v>
      </c>
      <c r="H111" s="52" t="s">
        <v>714</v>
      </c>
      <c r="I111" s="52" t="s">
        <v>160</v>
      </c>
      <c r="J111" s="52" t="s">
        <v>687</v>
      </c>
      <c r="K111" s="14" t="e">
        <f>(C111-VLOOKUP(H111,Riders!$A$2:$C$267,2,FALSE))/365</f>
        <v>#N/A</v>
      </c>
      <c r="L111" s="14" t="e">
        <f>(C111-VLOOKUP(I111,Riders!$A$2:$C$267,2,FALSE))/365</f>
        <v>#N/A</v>
      </c>
      <c r="M111" s="14" t="e">
        <f>(C111-VLOOKUP(J111,Riders!$A$2:$C$267,2,FALSE))/365</f>
        <v>#N/A</v>
      </c>
      <c r="N111" s="52">
        <v>2</v>
      </c>
      <c r="O111">
        <v>12.099</v>
      </c>
      <c r="P111">
        <v>7.5739999999999981</v>
      </c>
      <c r="Q111">
        <v>6.9760000000000026</v>
      </c>
      <c r="R111">
        <v>6.884999999999998</v>
      </c>
      <c r="S111">
        <v>7.125</v>
      </c>
      <c r="T111">
        <v>7.3870000000000005</v>
      </c>
      <c r="U111">
        <f t="shared" si="2"/>
        <v>48.045999999999999</v>
      </c>
      <c r="V111" s="23">
        <f t="shared" si="3"/>
        <v>56.196145360696001</v>
      </c>
    </row>
    <row r="112" spans="1:22" x14ac:dyDescent="0.35">
      <c r="A112" s="27" t="s">
        <v>139</v>
      </c>
      <c r="B112" s="27">
        <v>2022</v>
      </c>
      <c r="C112" s="29">
        <v>44749</v>
      </c>
      <c r="D112" s="27" t="s">
        <v>66</v>
      </c>
      <c r="E112" s="26" t="s">
        <v>64</v>
      </c>
      <c r="F112" s="26" t="s">
        <v>541</v>
      </c>
      <c r="G112" s="104" t="s">
        <v>39</v>
      </c>
      <c r="H112" s="104" t="s">
        <v>699</v>
      </c>
      <c r="I112" s="104" t="s">
        <v>38</v>
      </c>
      <c r="J112" s="104" t="s">
        <v>105</v>
      </c>
      <c r="K112" s="28" t="e">
        <f>(C112-VLOOKUP(H112,Riders!$A$2:$C$267,2,FALSE))/365</f>
        <v>#N/A</v>
      </c>
      <c r="L112" s="28">
        <f>(C112-VLOOKUP(I112,Riders!$A$2:$C$267,2,FALSE))/365</f>
        <v>21.454794520547946</v>
      </c>
      <c r="M112" s="28">
        <f>(C112-VLOOKUP(J112,Riders!$A$2:$C$267,2,FALSE))/365</f>
        <v>23.517808219178082</v>
      </c>
      <c r="N112" s="104">
        <v>1</v>
      </c>
      <c r="O112">
        <v>10.881</v>
      </c>
      <c r="P112">
        <v>6.8170000000000002</v>
      </c>
      <c r="Q112">
        <v>6.2289999999999992</v>
      </c>
      <c r="R112">
        <v>6.2340000000000018</v>
      </c>
      <c r="S112">
        <v>6.5489999999999995</v>
      </c>
      <c r="T112">
        <v>6.7609999999999957</v>
      </c>
      <c r="U112">
        <f t="shared" si="2"/>
        <v>43.470999999999997</v>
      </c>
      <c r="V112" s="23">
        <f t="shared" si="3"/>
        <v>62.110372432196186</v>
      </c>
    </row>
    <row r="113" spans="1:22" x14ac:dyDescent="0.35">
      <c r="A113" s="27" t="s">
        <v>139</v>
      </c>
      <c r="B113" s="27">
        <v>2022</v>
      </c>
      <c r="C113" s="29">
        <v>44749</v>
      </c>
      <c r="D113" s="27" t="s">
        <v>66</v>
      </c>
      <c r="E113" s="26" t="s">
        <v>64</v>
      </c>
      <c r="F113" s="26" t="s">
        <v>541</v>
      </c>
      <c r="G113" s="104" t="s">
        <v>44</v>
      </c>
      <c r="H113" s="104" t="s">
        <v>43</v>
      </c>
      <c r="I113" s="104" t="s">
        <v>100</v>
      </c>
      <c r="J113" s="104" t="s">
        <v>50</v>
      </c>
      <c r="K113" s="28">
        <f>(C113-VLOOKUP(H113,Riders!$A$2:$C$267,2,FALSE))/365</f>
        <v>21.783561643835615</v>
      </c>
      <c r="L113" s="28">
        <f>(C113-VLOOKUP(I113,Riders!$A$2:$C$267,2,FALSE))/365</f>
        <v>23.706849315068492</v>
      </c>
      <c r="M113" s="28">
        <f>(C113-VLOOKUP(J113,Riders!$A$2:$C$267,2,FALSE))/365</f>
        <v>27.983561643835618</v>
      </c>
      <c r="N113" s="104">
        <v>2</v>
      </c>
      <c r="O113">
        <v>11.394</v>
      </c>
      <c r="P113">
        <v>6.7569999999999997</v>
      </c>
      <c r="Q113">
        <v>6.3820000000000014</v>
      </c>
      <c r="R113">
        <v>6.3299999999999983</v>
      </c>
      <c r="S113">
        <v>6.8430000000000035</v>
      </c>
      <c r="T113">
        <v>6.715999999999994</v>
      </c>
      <c r="U113">
        <f t="shared" si="2"/>
        <v>44.421999999999997</v>
      </c>
      <c r="V113" s="23">
        <f t="shared" si="3"/>
        <v>60.780694250596554</v>
      </c>
    </row>
    <row r="114" spans="1:22" x14ac:dyDescent="0.35">
      <c r="A114" s="27" t="s">
        <v>139</v>
      </c>
      <c r="B114" s="27">
        <v>2022</v>
      </c>
      <c r="C114" s="29">
        <v>44749</v>
      </c>
      <c r="D114" s="27" t="s">
        <v>66</v>
      </c>
      <c r="E114" s="26" t="s">
        <v>64</v>
      </c>
      <c r="F114" s="26" t="s">
        <v>542</v>
      </c>
      <c r="G114" s="104" t="s">
        <v>44</v>
      </c>
      <c r="H114" s="104" t="s">
        <v>703</v>
      </c>
      <c r="I114" s="104" t="s">
        <v>705</v>
      </c>
      <c r="J114" s="104" t="s">
        <v>706</v>
      </c>
      <c r="K114" s="28" t="e">
        <f>(C114-VLOOKUP(H114,Riders!$A$2:$C$267,2,FALSE))/365</f>
        <v>#N/A</v>
      </c>
      <c r="L114" s="28">
        <f>(C114-VLOOKUP(I114,Riders!$A$2:$C$267,2,FALSE))/365</f>
        <v>32.457534246575342</v>
      </c>
      <c r="M114" s="28">
        <f>(C114-VLOOKUP(J114,Riders!$A$2:$C$267,2,FALSE))/365</f>
        <v>24.539726027397261</v>
      </c>
      <c r="N114" s="104">
        <v>1</v>
      </c>
      <c r="O114">
        <v>11.042</v>
      </c>
      <c r="P114">
        <v>6.7780000000000005</v>
      </c>
      <c r="Q114">
        <v>6.4499999999999993</v>
      </c>
      <c r="R114">
        <v>6.5279999999999987</v>
      </c>
      <c r="S114">
        <v>6.6580000000000048</v>
      </c>
      <c r="T114">
        <v>6.7929999999999993</v>
      </c>
      <c r="U114">
        <f t="shared" si="2"/>
        <v>44.249000000000002</v>
      </c>
      <c r="V114" s="23">
        <f t="shared" si="3"/>
        <v>61.018328097810119</v>
      </c>
    </row>
    <row r="115" spans="1:22" x14ac:dyDescent="0.35">
      <c r="A115" s="27" t="s">
        <v>139</v>
      </c>
      <c r="B115" s="27">
        <v>2022</v>
      </c>
      <c r="C115" s="29">
        <v>44749</v>
      </c>
      <c r="D115" s="27" t="s">
        <v>66</v>
      </c>
      <c r="E115" s="26" t="s">
        <v>64</v>
      </c>
      <c r="F115" s="26" t="s">
        <v>542</v>
      </c>
      <c r="G115" s="104" t="s">
        <v>142</v>
      </c>
      <c r="H115" s="104" t="s">
        <v>157</v>
      </c>
      <c r="I115" s="104" t="s">
        <v>141</v>
      </c>
      <c r="J115" s="104" t="s">
        <v>179</v>
      </c>
      <c r="K115" s="28">
        <f>(C115-VLOOKUP(H115,Riders!$A$2:$C$267,2,FALSE))/365</f>
        <v>32.342465753424655</v>
      </c>
      <c r="L115" s="28">
        <f>(C115-VLOOKUP(I115,Riders!$A$2:$C$267,2,FALSE))/365</f>
        <v>28.504109589041096</v>
      </c>
      <c r="M115" s="28">
        <f>(C115-VLOOKUP(J115,Riders!$A$2:$C$267,2,FALSE))/365</f>
        <v>20.717808219178082</v>
      </c>
      <c r="N115" s="104">
        <v>2</v>
      </c>
      <c r="O115">
        <v>11.013</v>
      </c>
      <c r="P115">
        <v>6.8800000000000008</v>
      </c>
      <c r="Q115">
        <v>6.9220000000000006</v>
      </c>
      <c r="R115">
        <v>6.532</v>
      </c>
      <c r="S115">
        <v>6.5330000000000013</v>
      </c>
      <c r="T115">
        <v>6.6469999999999985</v>
      </c>
      <c r="U115">
        <f t="shared" si="2"/>
        <v>44.527000000000001</v>
      </c>
      <c r="V115" s="23">
        <f t="shared" si="3"/>
        <v>60.637366092483205</v>
      </c>
    </row>
    <row r="116" spans="1:22" x14ac:dyDescent="0.35">
      <c r="A116" s="4" t="s">
        <v>162</v>
      </c>
      <c r="B116" s="4">
        <v>2022</v>
      </c>
      <c r="C116" s="99">
        <v>44693</v>
      </c>
      <c r="D116" s="4" t="s">
        <v>66</v>
      </c>
      <c r="E116" s="26" t="s">
        <v>21</v>
      </c>
      <c r="F116" s="26" t="s">
        <v>21</v>
      </c>
      <c r="G116" t="s">
        <v>39</v>
      </c>
      <c r="H116" t="s">
        <v>49</v>
      </c>
      <c r="I116" t="s">
        <v>700</v>
      </c>
      <c r="J116" t="s">
        <v>105</v>
      </c>
      <c r="K116" s="28">
        <f>(C116-VLOOKUP(H116,Riders!$A$2:$C$1999,2,FALSE))/365</f>
        <v>21.463013698630139</v>
      </c>
      <c r="L116" s="28">
        <f>(C116-VLOOKUP(I116,Riders!$A$2:$C$1999,2,FALSE))/365</f>
        <v>27.873972602739727</v>
      </c>
      <c r="M116" s="28">
        <f>(C116-VLOOKUP(J116,Riders!$A$2:$C$1999,2,FALSE))/365</f>
        <v>23.364383561643837</v>
      </c>
      <c r="N116" s="104">
        <v>1</v>
      </c>
      <c r="O116">
        <v>10.955</v>
      </c>
      <c r="P116">
        <v>6.6889999999999983</v>
      </c>
      <c r="Q116">
        <v>6.4110000000000014</v>
      </c>
      <c r="R116">
        <v>6.5350000000000001</v>
      </c>
      <c r="S116">
        <v>6.4370000000000012</v>
      </c>
      <c r="T116">
        <v>6.6340000000000003</v>
      </c>
      <c r="U116">
        <f t="shared" si="2"/>
        <v>43.661000000000001</v>
      </c>
      <c r="V116" s="23">
        <f t="shared" si="3"/>
        <v>61.840086118045853</v>
      </c>
    </row>
    <row r="117" spans="1:22" x14ac:dyDescent="0.35">
      <c r="A117" s="4" t="s">
        <v>162</v>
      </c>
      <c r="B117" s="4">
        <v>2022</v>
      </c>
      <c r="C117" s="99">
        <v>44693</v>
      </c>
      <c r="D117" s="4" t="s">
        <v>66</v>
      </c>
      <c r="E117" s="26" t="s">
        <v>21</v>
      </c>
      <c r="F117" s="26" t="s">
        <v>21</v>
      </c>
      <c r="G117" t="s">
        <v>113</v>
      </c>
      <c r="H117" t="s">
        <v>112</v>
      </c>
      <c r="I117" t="s">
        <v>311</v>
      </c>
      <c r="J117" t="s">
        <v>125</v>
      </c>
      <c r="K117" s="28">
        <f>(C117-VLOOKUP(H117,Riders!$A$2:$C$1999,2,FALSE))/365</f>
        <v>25.068493150684933</v>
      </c>
      <c r="L117" s="28">
        <f>(C117-VLOOKUP(I117,Riders!$A$2:$C$1999,2,FALSE))/365</f>
        <v>26.635616438356163</v>
      </c>
      <c r="M117" s="28">
        <f>(C117-VLOOKUP(J117,Riders!$A$2:$C$1999,2,FALSE))/365</f>
        <v>25.254794520547946</v>
      </c>
      <c r="N117" s="104">
        <v>2</v>
      </c>
      <c r="O117">
        <v>10.688000000000001</v>
      </c>
      <c r="P117">
        <v>6.7729999999999979</v>
      </c>
      <c r="Q117">
        <v>6.3660000000000032</v>
      </c>
      <c r="R117">
        <v>6.4229999999999983</v>
      </c>
      <c r="S117">
        <v>6.6340000000000003</v>
      </c>
      <c r="T117">
        <v>6.953000000000003</v>
      </c>
      <c r="U117">
        <f t="shared" si="2"/>
        <v>43.837000000000003</v>
      </c>
      <c r="V117" s="23">
        <f t="shared" si="3"/>
        <v>61.591806008622846</v>
      </c>
    </row>
    <row r="118" spans="1:22" x14ac:dyDescent="0.35">
      <c r="A118" s="4" t="s">
        <v>162</v>
      </c>
      <c r="B118" s="4">
        <v>2022</v>
      </c>
      <c r="C118" s="99">
        <v>44693</v>
      </c>
      <c r="D118" s="4" t="s">
        <v>66</v>
      </c>
      <c r="E118" s="26" t="s">
        <v>21</v>
      </c>
      <c r="F118" s="104" t="s">
        <v>21</v>
      </c>
      <c r="G118" t="s">
        <v>23</v>
      </c>
      <c r="H118" t="s">
        <v>295</v>
      </c>
      <c r="I118" t="s">
        <v>118</v>
      </c>
      <c r="J118" t="s">
        <v>22</v>
      </c>
      <c r="K118" s="28">
        <f>(C118-VLOOKUP(H118,Riders!$A$2:$C$1999,2,FALSE))/365</f>
        <v>24.43013698630137</v>
      </c>
      <c r="L118" s="28">
        <f>(C118-VLOOKUP(I118,Riders!$A$2:$C$1999,2,FALSE))/365</f>
        <v>21.158904109589042</v>
      </c>
      <c r="M118" s="28">
        <f>(C118-VLOOKUP(J118,Riders!$A$2:$C$1999,2,FALSE))/365</f>
        <v>29.175342465753424</v>
      </c>
      <c r="N118" s="104">
        <v>3</v>
      </c>
      <c r="O118">
        <v>10.847</v>
      </c>
      <c r="P118">
        <v>6.9100000000000019</v>
      </c>
      <c r="Q118">
        <v>6.2689999999999984</v>
      </c>
      <c r="R118">
        <v>6.3760000000000012</v>
      </c>
      <c r="S118">
        <v>6.5910000000000011</v>
      </c>
      <c r="T118">
        <v>6.911999999999999</v>
      </c>
      <c r="U118">
        <f t="shared" si="2"/>
        <v>43.905000000000001</v>
      </c>
      <c r="V118" s="23">
        <f t="shared" si="3"/>
        <v>61.496412709258621</v>
      </c>
    </row>
    <row r="119" spans="1:22" x14ac:dyDescent="0.35">
      <c r="A119" s="4" t="s">
        <v>162</v>
      </c>
      <c r="B119" s="4">
        <v>2022</v>
      </c>
      <c r="C119" s="99">
        <v>44693</v>
      </c>
      <c r="D119" s="4" t="s">
        <v>66</v>
      </c>
      <c r="E119" s="26" t="s">
        <v>21</v>
      </c>
      <c r="F119" s="104" t="s">
        <v>21</v>
      </c>
      <c r="G119" t="s">
        <v>113</v>
      </c>
      <c r="H119" t="s">
        <v>137</v>
      </c>
      <c r="I119" t="s">
        <v>74</v>
      </c>
      <c r="J119" t="s">
        <v>132</v>
      </c>
      <c r="K119" s="28">
        <f>(C119-VLOOKUP(H119,Riders!$A$2:$C$1999,2,FALSE))/365</f>
        <v>22.205479452054796</v>
      </c>
      <c r="L119" s="28">
        <f>(C119-VLOOKUP(I119,Riders!$A$2:$C$1999,2,FALSE))/365</f>
        <v>19.736986301369864</v>
      </c>
      <c r="M119" s="28">
        <f>(C119-VLOOKUP(J119,Riders!$A$2:$C$1999,2,FALSE))/365</f>
        <v>22.846575342465755</v>
      </c>
      <c r="N119" s="104">
        <v>4</v>
      </c>
      <c r="O119">
        <v>10.6</v>
      </c>
      <c r="P119">
        <v>6.895999999999999</v>
      </c>
      <c r="Q119">
        <v>6.3079999999999998</v>
      </c>
      <c r="R119">
        <v>6.4560000000000031</v>
      </c>
      <c r="S119">
        <v>6.791999999999998</v>
      </c>
      <c r="T119">
        <v>7.0910000000000011</v>
      </c>
      <c r="U119">
        <f t="shared" si="2"/>
        <v>44.143000000000001</v>
      </c>
      <c r="V119" s="23">
        <f t="shared" si="3"/>
        <v>61.164850599189009</v>
      </c>
    </row>
    <row r="120" spans="1:22" x14ac:dyDescent="0.35">
      <c r="A120" s="4" t="s">
        <v>162</v>
      </c>
      <c r="B120" s="4">
        <v>2022</v>
      </c>
      <c r="C120" s="99">
        <v>44693</v>
      </c>
      <c r="D120" s="4" t="s">
        <v>66</v>
      </c>
      <c r="E120" s="26" t="s">
        <v>21</v>
      </c>
      <c r="F120" s="104" t="s">
        <v>21</v>
      </c>
      <c r="G120" t="s">
        <v>33</v>
      </c>
      <c r="H120" t="s">
        <v>47</v>
      </c>
      <c r="I120" t="s">
        <v>127</v>
      </c>
      <c r="J120" t="s">
        <v>134</v>
      </c>
      <c r="K120" s="28">
        <f>(C120-VLOOKUP(H120,Riders!$A$2:$C$1999,2,FALSE))/365</f>
        <v>25.452054794520549</v>
      </c>
      <c r="L120" s="28">
        <f>(C120-VLOOKUP(I120,Riders!$A$2:$C$1999,2,FALSE))/365</f>
        <v>18.969863013698632</v>
      </c>
      <c r="M120" s="28">
        <f>(C120-VLOOKUP(J120,Riders!$A$2:$C$1999,2,FALSE))/365</f>
        <v>22.572602739726026</v>
      </c>
      <c r="N120" s="104">
        <v>5</v>
      </c>
      <c r="O120">
        <v>11.366</v>
      </c>
      <c r="P120">
        <v>6.7839999999999989</v>
      </c>
      <c r="Q120">
        <v>6.5130000000000017</v>
      </c>
      <c r="R120">
        <v>6.3180000000000014</v>
      </c>
      <c r="S120">
        <v>6.4899999999999949</v>
      </c>
      <c r="T120">
        <v>6.679000000000002</v>
      </c>
      <c r="U120">
        <f t="shared" si="2"/>
        <v>44.15</v>
      </c>
      <c r="V120" s="23">
        <f t="shared" si="3"/>
        <v>61.155152887882224</v>
      </c>
    </row>
    <row r="121" spans="1:22" x14ac:dyDescent="0.35">
      <c r="A121" s="4" t="s">
        <v>162</v>
      </c>
      <c r="B121" s="4">
        <v>2022</v>
      </c>
      <c r="C121" s="99">
        <v>44693</v>
      </c>
      <c r="D121" s="4" t="s">
        <v>66</v>
      </c>
      <c r="E121" s="26" t="s">
        <v>21</v>
      </c>
      <c r="F121" s="104" t="s">
        <v>21</v>
      </c>
      <c r="G121" t="s">
        <v>39</v>
      </c>
      <c r="H121" t="s">
        <v>552</v>
      </c>
      <c r="I121" t="s">
        <v>732</v>
      </c>
      <c r="J121" t="s">
        <v>674</v>
      </c>
      <c r="K121" s="28">
        <f>(C121-VLOOKUP(H121,Riders!$A$2:$C$1999,2,FALSE))/365</f>
        <v>27.049315068493151</v>
      </c>
      <c r="L121" s="28">
        <f>(C121-VLOOKUP(I121,Riders!$A$2:$C$1999,2,FALSE))/365</f>
        <v>21.301369863013697</v>
      </c>
      <c r="M121" s="28">
        <f>(C121-VLOOKUP(J121,Riders!$A$2:$C$1999,2,FALSE))/365</f>
        <v>24.172602739726027</v>
      </c>
      <c r="N121" s="104">
        <v>6</v>
      </c>
      <c r="O121">
        <v>10.964</v>
      </c>
      <c r="P121">
        <v>6.7840000000000007</v>
      </c>
      <c r="Q121">
        <v>6.4689999999999976</v>
      </c>
      <c r="R121">
        <v>6.588000000000001</v>
      </c>
      <c r="S121">
        <v>6.6039999999999992</v>
      </c>
      <c r="T121">
        <v>6.7530000000000001</v>
      </c>
      <c r="U121">
        <f t="shared" si="2"/>
        <v>44.161999999999999</v>
      </c>
      <c r="V121" s="23">
        <f t="shared" si="3"/>
        <v>61.138535392418817</v>
      </c>
    </row>
    <row r="122" spans="1:22" x14ac:dyDescent="0.35">
      <c r="A122" s="4" t="s">
        <v>162</v>
      </c>
      <c r="B122" s="4">
        <v>2022</v>
      </c>
      <c r="C122" s="99">
        <v>44693</v>
      </c>
      <c r="D122" s="4" t="s">
        <v>66</v>
      </c>
      <c r="E122" s="26" t="s">
        <v>21</v>
      </c>
      <c r="F122" s="104" t="s">
        <v>21</v>
      </c>
      <c r="G122" t="s">
        <v>29</v>
      </c>
      <c r="H122" t="s">
        <v>97</v>
      </c>
      <c r="I122" t="s">
        <v>40</v>
      </c>
      <c r="J122" t="s">
        <v>742</v>
      </c>
      <c r="K122" s="28">
        <f>(C122-VLOOKUP(H122,Riders!$A$2:$C$1999,2,FALSE))/365</f>
        <v>30.295890410958904</v>
      </c>
      <c r="L122" s="28">
        <f>(C122-VLOOKUP(I122,Riders!$A$2:$C$1999,2,FALSE))/365</f>
        <v>26.323287671232876</v>
      </c>
      <c r="M122" s="28">
        <f>(C122-VLOOKUP(J122,Riders!$A$2:$C$1999,2,FALSE))/365</f>
        <v>19.909589041095892</v>
      </c>
      <c r="N122" s="104">
        <v>7</v>
      </c>
      <c r="O122">
        <v>11.089</v>
      </c>
      <c r="P122">
        <v>7.0029999999999983</v>
      </c>
      <c r="Q122">
        <v>6.4340000000000011</v>
      </c>
      <c r="R122">
        <v>6.5139999999999993</v>
      </c>
      <c r="S122">
        <v>6.5200000000000031</v>
      </c>
      <c r="T122">
        <v>6.6439999999999984</v>
      </c>
      <c r="U122">
        <f t="shared" si="2"/>
        <v>44.204000000000001</v>
      </c>
      <c r="V122" s="23">
        <f t="shared" si="3"/>
        <v>61.080445208578418</v>
      </c>
    </row>
    <row r="123" spans="1:22" x14ac:dyDescent="0.35">
      <c r="A123" s="4" t="s">
        <v>162</v>
      </c>
      <c r="B123" s="4">
        <v>2022</v>
      </c>
      <c r="C123" s="99">
        <v>44693</v>
      </c>
      <c r="D123" s="4" t="s">
        <v>66</v>
      </c>
      <c r="E123" s="26" t="s">
        <v>21</v>
      </c>
      <c r="F123" s="104" t="s">
        <v>21</v>
      </c>
      <c r="G123" t="s">
        <v>46</v>
      </c>
      <c r="H123" t="s">
        <v>173</v>
      </c>
      <c r="I123" t="s">
        <v>202</v>
      </c>
      <c r="J123" t="s">
        <v>167</v>
      </c>
      <c r="K123" s="28">
        <f>(C123-VLOOKUP(H123,Riders!$A$2:$C$1999,2,FALSE))/365</f>
        <v>22.715068493150685</v>
      </c>
      <c r="L123" s="28">
        <f>(C123-VLOOKUP(I123,Riders!$A$2:$C$1999,2,FALSE))/365</f>
        <v>26.830136986301369</v>
      </c>
      <c r="M123" s="28">
        <f>(C123-VLOOKUP(J123,Riders!$A$2:$C$1999,2,FALSE))/365</f>
        <v>32.361643835616441</v>
      </c>
      <c r="N123" s="104">
        <v>8</v>
      </c>
      <c r="O123">
        <v>11.089</v>
      </c>
      <c r="P123">
        <v>7.077</v>
      </c>
      <c r="Q123">
        <v>6.5030000000000001</v>
      </c>
      <c r="R123">
        <v>6.5</v>
      </c>
      <c r="S123">
        <v>6.5019999999999989</v>
      </c>
      <c r="T123">
        <v>6.570999999999998</v>
      </c>
      <c r="U123">
        <f t="shared" si="2"/>
        <v>44.241999999999997</v>
      </c>
      <c r="V123" s="23">
        <f t="shared" si="3"/>
        <v>61.02798246010579</v>
      </c>
    </row>
    <row r="124" spans="1:22" x14ac:dyDescent="0.35">
      <c r="A124" s="4" t="s">
        <v>162</v>
      </c>
      <c r="B124" s="4">
        <v>2022</v>
      </c>
      <c r="C124" s="99">
        <v>44693</v>
      </c>
      <c r="D124" s="4" t="s">
        <v>66</v>
      </c>
      <c r="E124" s="26" t="s">
        <v>21</v>
      </c>
      <c r="F124" s="104" t="s">
        <v>21</v>
      </c>
      <c r="G124" t="s">
        <v>31</v>
      </c>
      <c r="H124" t="s">
        <v>682</v>
      </c>
      <c r="I124" t="s">
        <v>30</v>
      </c>
      <c r="J124" t="s">
        <v>98</v>
      </c>
      <c r="K124" s="28">
        <f>(C124-VLOOKUP(H124,Riders!$A$2:$C$1999,2,FALSE))/365</f>
        <v>28.671232876712327</v>
      </c>
      <c r="L124" s="28">
        <f>(C124-VLOOKUP(I124,Riders!$A$2:$C$1999,2,FALSE))/365</f>
        <v>26.216438356164385</v>
      </c>
      <c r="M124" s="28">
        <f>(C124-VLOOKUP(J124,Riders!$A$2:$C$1999,2,FALSE))/365</f>
        <v>28.36986301369863</v>
      </c>
      <c r="N124" s="104">
        <v>9</v>
      </c>
      <c r="O124">
        <v>10.863</v>
      </c>
      <c r="P124">
        <v>6.9780000000000015</v>
      </c>
      <c r="Q124">
        <v>6.5640000000000001</v>
      </c>
      <c r="R124">
        <v>6.4629999999999974</v>
      </c>
      <c r="S124">
        <v>6.629999999999999</v>
      </c>
      <c r="T124">
        <v>6.8719999999999999</v>
      </c>
      <c r="U124">
        <f t="shared" si="2"/>
        <v>44.37</v>
      </c>
      <c r="V124" s="23">
        <f t="shared" si="3"/>
        <v>60.851926977687626</v>
      </c>
    </row>
    <row r="125" spans="1:22" x14ac:dyDescent="0.35">
      <c r="A125" s="4" t="s">
        <v>162</v>
      </c>
      <c r="B125" s="4">
        <v>2022</v>
      </c>
      <c r="C125" s="99">
        <v>44693</v>
      </c>
      <c r="D125" s="4" t="s">
        <v>66</v>
      </c>
      <c r="E125" s="26" t="s">
        <v>21</v>
      </c>
      <c r="F125" s="104" t="s">
        <v>21</v>
      </c>
      <c r="G125" t="s">
        <v>42</v>
      </c>
      <c r="H125" t="s">
        <v>54</v>
      </c>
      <c r="I125" t="s">
        <v>471</v>
      </c>
      <c r="J125" t="s">
        <v>741</v>
      </c>
      <c r="K125" s="28">
        <f>(C125-VLOOKUP(H125,Riders!$A$2:$C$1999,2,FALSE))/365</f>
        <v>34.961643835616435</v>
      </c>
      <c r="L125" s="28">
        <f>(C125-VLOOKUP(I125,Riders!$A$2:$C$1999,2,FALSE))/365</f>
        <v>23.575342465753426</v>
      </c>
      <c r="M125" s="28">
        <f>(C125-VLOOKUP(J125,Riders!$A$2:$C$1999,2,FALSE))/365</f>
        <v>28.8</v>
      </c>
      <c r="N125" s="104">
        <v>10</v>
      </c>
      <c r="O125">
        <v>11.05</v>
      </c>
      <c r="P125">
        <v>6.879999999999999</v>
      </c>
      <c r="Q125">
        <v>6.5169999999999995</v>
      </c>
      <c r="R125">
        <v>6.4640000000000022</v>
      </c>
      <c r="S125">
        <v>6.6550000000000011</v>
      </c>
      <c r="T125">
        <v>6.8369999999999962</v>
      </c>
      <c r="U125">
        <f t="shared" si="2"/>
        <v>44.402999999999999</v>
      </c>
      <c r="V125" s="23">
        <f t="shared" si="3"/>
        <v>60.806702249847994</v>
      </c>
    </row>
    <row r="126" spans="1:22" x14ac:dyDescent="0.35">
      <c r="A126" s="4" t="s">
        <v>162</v>
      </c>
      <c r="B126" s="4">
        <v>2022</v>
      </c>
      <c r="C126" s="99">
        <v>44693</v>
      </c>
      <c r="D126" s="4" t="s">
        <v>66</v>
      </c>
      <c r="E126" s="26" t="s">
        <v>21</v>
      </c>
      <c r="F126" s="104" t="s">
        <v>21</v>
      </c>
      <c r="G126" t="s">
        <v>44</v>
      </c>
      <c r="H126" t="s">
        <v>705</v>
      </c>
      <c r="I126" t="s">
        <v>100</v>
      </c>
      <c r="J126" t="s">
        <v>50</v>
      </c>
      <c r="K126" s="28">
        <f>(C126-VLOOKUP(H126,Riders!$A$2:$C$1999,2,FALSE))/365</f>
        <v>32.304109589041097</v>
      </c>
      <c r="L126" s="28">
        <f>(C126-VLOOKUP(I126,Riders!$A$2:$C$1999,2,FALSE))/365</f>
        <v>23.553424657534247</v>
      </c>
      <c r="M126" s="28">
        <f>(C126-VLOOKUP(J126,Riders!$A$2:$C$1999,2,FALSE))/365</f>
        <v>27.830136986301369</v>
      </c>
      <c r="N126" s="104">
        <v>11</v>
      </c>
      <c r="O126">
        <v>11.167999999999999</v>
      </c>
      <c r="P126">
        <v>6.7560000000000002</v>
      </c>
      <c r="Q126">
        <v>6.4089999999999989</v>
      </c>
      <c r="R126">
        <v>6.5280000000000022</v>
      </c>
      <c r="S126">
        <v>6.9160000000000004</v>
      </c>
      <c r="T126">
        <v>7.054000000000002</v>
      </c>
      <c r="U126">
        <f t="shared" si="2"/>
        <v>44.831000000000003</v>
      </c>
      <c r="V126" s="23">
        <f t="shared" si="3"/>
        <v>60.22618277531172</v>
      </c>
    </row>
    <row r="127" spans="1:22" x14ac:dyDescent="0.35">
      <c r="A127" s="4" t="s">
        <v>162</v>
      </c>
      <c r="B127" s="4">
        <v>2022</v>
      </c>
      <c r="C127" s="99">
        <v>44693</v>
      </c>
      <c r="D127" s="4" t="s">
        <v>66</v>
      </c>
      <c r="E127" s="26" t="s">
        <v>21</v>
      </c>
      <c r="F127" s="104" t="s">
        <v>21</v>
      </c>
      <c r="G127" t="s">
        <v>82</v>
      </c>
      <c r="H127" t="s">
        <v>175</v>
      </c>
      <c r="I127" t="s">
        <v>83</v>
      </c>
      <c r="J127" t="s">
        <v>171</v>
      </c>
      <c r="K127" s="28">
        <f>(C127-VLOOKUP(H127,Riders!$A$2:$C$1999,2,FALSE))/365</f>
        <v>20.534246575342465</v>
      </c>
      <c r="L127" s="28">
        <f>(C127-VLOOKUP(I127,Riders!$A$2:$C$1999,2,FALSE))/365</f>
        <v>28.772602739726029</v>
      </c>
      <c r="M127" s="28">
        <f>(C127-VLOOKUP(J127,Riders!$A$2:$C$1999,2,FALSE))/365</f>
        <v>31.87945205479452</v>
      </c>
      <c r="N127" s="104">
        <v>12</v>
      </c>
      <c r="O127">
        <v>11.244</v>
      </c>
      <c r="P127">
        <v>7.1829999999999998</v>
      </c>
      <c r="Q127">
        <v>6.8090000000000011</v>
      </c>
      <c r="R127">
        <v>6.8670000000000009</v>
      </c>
      <c r="S127">
        <v>6.6890000000000001</v>
      </c>
      <c r="T127">
        <v>6.6439999999999984</v>
      </c>
      <c r="U127">
        <f t="shared" si="2"/>
        <v>45.436</v>
      </c>
      <c r="V127" s="23">
        <f t="shared" si="3"/>
        <v>59.424245091997534</v>
      </c>
    </row>
    <row r="128" spans="1:22" x14ac:dyDescent="0.35">
      <c r="A128" s="4" t="s">
        <v>162</v>
      </c>
      <c r="B128" s="4">
        <v>2022</v>
      </c>
      <c r="C128" s="99">
        <v>44693</v>
      </c>
      <c r="D128" s="4" t="s">
        <v>66</v>
      </c>
      <c r="E128" s="26" t="s">
        <v>21</v>
      </c>
      <c r="F128" s="104" t="s">
        <v>21</v>
      </c>
      <c r="G128" t="s">
        <v>56</v>
      </c>
      <c r="H128" t="s">
        <v>719</v>
      </c>
      <c r="I128" t="s">
        <v>55</v>
      </c>
      <c r="J128" t="s">
        <v>148</v>
      </c>
      <c r="K128" s="28">
        <f>(C128-VLOOKUP(H128,Riders!$A$2:$C$1999,2,FALSE))/365</f>
        <v>20.446575342465753</v>
      </c>
      <c r="L128" s="28">
        <f>(C128-VLOOKUP(I128,Riders!$A$2:$C$1999,2,FALSE))/365</f>
        <v>21.6</v>
      </c>
      <c r="M128" s="28">
        <f>(C128-VLOOKUP(J128,Riders!$A$2:$C$1999,2,FALSE))/365</f>
        <v>27.915068493150685</v>
      </c>
      <c r="N128" s="104">
        <v>13</v>
      </c>
      <c r="O128">
        <v>11.071999999999999</v>
      </c>
      <c r="P128">
        <v>7.179000000000002</v>
      </c>
      <c r="Q128">
        <v>6.8949999999999996</v>
      </c>
      <c r="R128">
        <v>6.759999999999998</v>
      </c>
      <c r="S128">
        <v>6.7289999999999992</v>
      </c>
      <c r="T128">
        <v>7.0180000000000007</v>
      </c>
      <c r="U128">
        <f t="shared" si="2"/>
        <v>45.652999999999999</v>
      </c>
      <c r="V128" s="23">
        <f t="shared" si="3"/>
        <v>59.141786958140756</v>
      </c>
    </row>
    <row r="129" spans="1:22" x14ac:dyDescent="0.35">
      <c r="A129" s="4" t="s">
        <v>162</v>
      </c>
      <c r="B129" s="4">
        <v>2022</v>
      </c>
      <c r="C129" s="99">
        <v>44693</v>
      </c>
      <c r="D129" s="4" t="s">
        <v>66</v>
      </c>
      <c r="E129" s="26" t="s">
        <v>21</v>
      </c>
      <c r="F129" s="104" t="s">
        <v>21</v>
      </c>
      <c r="G129" t="s">
        <v>164</v>
      </c>
      <c r="H129" t="s">
        <v>163</v>
      </c>
      <c r="I129" t="s">
        <v>685</v>
      </c>
      <c r="J129" t="s">
        <v>557</v>
      </c>
      <c r="K129" s="28">
        <f>(C129-VLOOKUP(H129,Riders!$A$2:$C$1999,2,FALSE))/365</f>
        <v>21.958904109589042</v>
      </c>
      <c r="L129" s="28">
        <f>(C129-VLOOKUP(I129,Riders!$A$2:$C$1999,2,FALSE))/365</f>
        <v>24.235616438356164</v>
      </c>
      <c r="M129" s="28">
        <f>(C129-VLOOKUP(J129,Riders!$A$2:$C$1999,2,FALSE))/365</f>
        <v>24.347945205479451</v>
      </c>
      <c r="N129" s="104">
        <v>14</v>
      </c>
      <c r="O129">
        <v>11.205</v>
      </c>
      <c r="P129">
        <v>7.2790000000000017</v>
      </c>
      <c r="Q129">
        <v>6.8829999999999991</v>
      </c>
      <c r="R129">
        <v>6.8409999999999975</v>
      </c>
      <c r="S129">
        <v>6.9780000000000015</v>
      </c>
      <c r="T129">
        <v>7.0949999999999989</v>
      </c>
      <c r="U129">
        <f t="shared" si="2"/>
        <v>46.280999999999999</v>
      </c>
      <c r="V129" s="23">
        <f t="shared" si="3"/>
        <v>58.339275296557993</v>
      </c>
    </row>
    <row r="130" spans="1:22" x14ac:dyDescent="0.35">
      <c r="A130" s="4" t="s">
        <v>162</v>
      </c>
      <c r="B130" s="4">
        <v>2022</v>
      </c>
      <c r="C130" s="99">
        <v>44693</v>
      </c>
      <c r="D130" s="4" t="s">
        <v>66</v>
      </c>
      <c r="E130" s="26" t="s">
        <v>21</v>
      </c>
      <c r="F130" s="26" t="s">
        <v>21</v>
      </c>
      <c r="G130" t="s">
        <v>95</v>
      </c>
      <c r="H130" t="s">
        <v>683</v>
      </c>
      <c r="I130" t="s">
        <v>94</v>
      </c>
      <c r="J130" t="s">
        <v>143</v>
      </c>
      <c r="K130" s="28">
        <f>(C130-VLOOKUP(H130,Riders!$A$2:$C$1999,2,FALSE))/365</f>
        <v>24.495890410958904</v>
      </c>
      <c r="L130" s="28">
        <f>(C130-VLOOKUP(I130,Riders!$A$2:$C$1999,2,FALSE))/365</f>
        <v>27.375342465753423</v>
      </c>
      <c r="M130" s="28">
        <f>(C130-VLOOKUP(J130,Riders!$A$2:$C$1999,2,FALSE))/365</f>
        <v>27.109589041095891</v>
      </c>
      <c r="N130" s="104">
        <v>15</v>
      </c>
      <c r="O130">
        <v>12.015000000000001</v>
      </c>
      <c r="P130">
        <v>7.1890000000000001</v>
      </c>
      <c r="Q130">
        <v>6.6230000000000011</v>
      </c>
      <c r="R130">
        <v>6.6350000000000016</v>
      </c>
      <c r="S130">
        <v>7.3389999999999986</v>
      </c>
      <c r="T130">
        <v>7.1989999999999981</v>
      </c>
      <c r="U130">
        <f t="shared" ref="U130:U193" si="4">SUM(O130:T130)</f>
        <v>47</v>
      </c>
      <c r="V130" s="23">
        <f t="shared" si="3"/>
        <v>57.446808510638299</v>
      </c>
    </row>
    <row r="131" spans="1:22" x14ac:dyDescent="0.35">
      <c r="A131" s="4" t="s">
        <v>162</v>
      </c>
      <c r="B131" s="4">
        <v>2022</v>
      </c>
      <c r="C131" s="99">
        <v>44693</v>
      </c>
      <c r="D131" s="4" t="s">
        <v>66</v>
      </c>
      <c r="E131" s="26" t="s">
        <v>91</v>
      </c>
      <c r="F131" s="30">
        <v>2</v>
      </c>
      <c r="G131" t="s">
        <v>23</v>
      </c>
      <c r="H131" t="s">
        <v>295</v>
      </c>
      <c r="I131" t="s">
        <v>22</v>
      </c>
      <c r="J131" t="s">
        <v>549</v>
      </c>
      <c r="K131" s="28">
        <f>(C131-VLOOKUP(H131,Riders!$A$2:$C$1999,2,FALSE))/365</f>
        <v>24.43013698630137</v>
      </c>
      <c r="L131" s="28">
        <f>(C131-VLOOKUP(I131,Riders!$A$2:$C$1999,2,FALSE))/365</f>
        <v>29.175342465753424</v>
      </c>
      <c r="M131" s="28">
        <f>(C131-VLOOKUP(J131,Riders!$A$2:$C$1999,2,FALSE))/365</f>
        <v>33.695890410958903</v>
      </c>
      <c r="N131">
        <v>1</v>
      </c>
      <c r="O131">
        <v>10.77</v>
      </c>
      <c r="P131">
        <v>6.7910000000000004</v>
      </c>
      <c r="Q131">
        <v>6.4510000000000005</v>
      </c>
      <c r="R131">
        <v>6.3900000000000006</v>
      </c>
      <c r="S131">
        <v>6.3350000000000009</v>
      </c>
      <c r="T131">
        <v>6.509999999999998</v>
      </c>
      <c r="U131">
        <f t="shared" si="4"/>
        <v>43.247</v>
      </c>
      <c r="V131" s="23">
        <f t="shared" ref="V131:V194" si="5">3.6*(750/U131)</f>
        <v>62.43207621337897</v>
      </c>
    </row>
    <row r="132" spans="1:22" x14ac:dyDescent="0.35">
      <c r="A132" s="4" t="s">
        <v>162</v>
      </c>
      <c r="B132" s="4">
        <v>2022</v>
      </c>
      <c r="C132" s="99">
        <v>44693</v>
      </c>
      <c r="D132" s="4" t="s">
        <v>66</v>
      </c>
      <c r="E132" s="26" t="s">
        <v>91</v>
      </c>
      <c r="F132" s="30">
        <v>4</v>
      </c>
      <c r="G132" t="s">
        <v>39</v>
      </c>
      <c r="H132" t="s">
        <v>49</v>
      </c>
      <c r="I132" t="s">
        <v>700</v>
      </c>
      <c r="J132" t="s">
        <v>105</v>
      </c>
      <c r="K132" s="28">
        <f>(C132-VLOOKUP(H132,Riders!$A$2:$C$1999,2,FALSE))/365</f>
        <v>21.463013698630139</v>
      </c>
      <c r="L132" s="28">
        <f>(C132-VLOOKUP(I132,Riders!$A$2:$C$1999,2,FALSE))/365</f>
        <v>27.873972602739727</v>
      </c>
      <c r="M132" s="28">
        <f>(C132-VLOOKUP(J132,Riders!$A$2:$C$1999,2,FALSE))/365</f>
        <v>23.364383561643837</v>
      </c>
      <c r="N132">
        <v>1</v>
      </c>
      <c r="O132">
        <v>10.821999999999999</v>
      </c>
      <c r="P132">
        <v>6.6009999999999991</v>
      </c>
      <c r="Q132">
        <v>6.4380000000000024</v>
      </c>
      <c r="R132">
        <v>6.4639999999999986</v>
      </c>
      <c r="S132">
        <v>6.3979999999999997</v>
      </c>
      <c r="T132">
        <v>6.7040000000000006</v>
      </c>
      <c r="U132">
        <f t="shared" si="4"/>
        <v>43.427</v>
      </c>
      <c r="V132" s="23">
        <f t="shared" si="5"/>
        <v>62.173302323439337</v>
      </c>
    </row>
    <row r="133" spans="1:22" x14ac:dyDescent="0.35">
      <c r="A133" s="4" t="s">
        <v>162</v>
      </c>
      <c r="B133" s="4">
        <v>2022</v>
      </c>
      <c r="C133" s="99">
        <v>44693</v>
      </c>
      <c r="D133" s="4" t="s">
        <v>66</v>
      </c>
      <c r="E133" s="26" t="s">
        <v>91</v>
      </c>
      <c r="F133" s="30">
        <v>2</v>
      </c>
      <c r="G133" t="s">
        <v>39</v>
      </c>
      <c r="H133" t="s">
        <v>699</v>
      </c>
      <c r="I133" t="s">
        <v>732</v>
      </c>
      <c r="J133" t="s">
        <v>674</v>
      </c>
      <c r="K133" s="28">
        <f>(C133-VLOOKUP(H133,Riders!$A$2:$C$1999,2,FALSE))/365</f>
        <v>21.408219178082192</v>
      </c>
      <c r="L133" s="28">
        <f>(C133-VLOOKUP(I133,Riders!$A$2:$C$1999,2,FALSE))/365</f>
        <v>21.301369863013697</v>
      </c>
      <c r="M133" s="28">
        <f>(C133-VLOOKUP(J133,Riders!$A$2:$C$1999,2,FALSE))/365</f>
        <v>24.172602739726027</v>
      </c>
      <c r="N133">
        <v>2</v>
      </c>
      <c r="O133">
        <v>10.736000000000001</v>
      </c>
      <c r="P133">
        <v>6.8290000000000006</v>
      </c>
      <c r="Q133">
        <v>6.3939999999999984</v>
      </c>
      <c r="R133">
        <v>6.4669999999999987</v>
      </c>
      <c r="S133">
        <v>6.5079999999999991</v>
      </c>
      <c r="T133">
        <v>6.7250000000000014</v>
      </c>
      <c r="U133">
        <f t="shared" si="4"/>
        <v>43.658999999999999</v>
      </c>
      <c r="V133" s="23">
        <f t="shared" si="5"/>
        <v>61.842918985776137</v>
      </c>
    </row>
    <row r="134" spans="1:22" x14ac:dyDescent="0.35">
      <c r="A134" s="4" t="s">
        <v>162</v>
      </c>
      <c r="B134" s="4">
        <v>2022</v>
      </c>
      <c r="C134" s="99">
        <v>44693</v>
      </c>
      <c r="D134" s="4" t="s">
        <v>66</v>
      </c>
      <c r="E134" s="26" t="s">
        <v>91</v>
      </c>
      <c r="F134" s="30">
        <v>3</v>
      </c>
      <c r="G134" t="s">
        <v>29</v>
      </c>
      <c r="H134" t="s">
        <v>97</v>
      </c>
      <c r="I134" t="s">
        <v>40</v>
      </c>
      <c r="J134" t="s">
        <v>742</v>
      </c>
      <c r="K134" s="28">
        <f>(C134-VLOOKUP(H134,Riders!$A$2:$C$1999,2,FALSE))/365</f>
        <v>30.295890410958904</v>
      </c>
      <c r="L134" s="28">
        <f>(C134-VLOOKUP(I134,Riders!$A$2:$C$1999,2,FALSE))/365</f>
        <v>26.323287671232876</v>
      </c>
      <c r="M134" s="28">
        <f>(C134-VLOOKUP(J134,Riders!$A$2:$C$1999,2,FALSE))/365</f>
        <v>19.909589041095892</v>
      </c>
      <c r="N134">
        <v>1</v>
      </c>
      <c r="O134">
        <v>11.085000000000001</v>
      </c>
      <c r="P134">
        <v>6.8670000000000009</v>
      </c>
      <c r="Q134">
        <v>6.4719999999999978</v>
      </c>
      <c r="R134">
        <v>6.4089999999999989</v>
      </c>
      <c r="S134">
        <v>6.375</v>
      </c>
      <c r="T134">
        <v>6.5560000000000045</v>
      </c>
      <c r="U134">
        <f t="shared" si="4"/>
        <v>43.764000000000003</v>
      </c>
      <c r="V134" s="23">
        <f t="shared" si="5"/>
        <v>61.694543460378391</v>
      </c>
    </row>
    <row r="135" spans="1:22" x14ac:dyDescent="0.35">
      <c r="A135" s="4" t="s">
        <v>162</v>
      </c>
      <c r="B135" s="4">
        <v>2022</v>
      </c>
      <c r="C135" s="99">
        <v>44693</v>
      </c>
      <c r="D135" s="4" t="s">
        <v>66</v>
      </c>
      <c r="E135" s="26" t="s">
        <v>91</v>
      </c>
      <c r="F135" s="30">
        <v>1</v>
      </c>
      <c r="G135" t="s">
        <v>113</v>
      </c>
      <c r="H135" t="s">
        <v>137</v>
      </c>
      <c r="I135" t="s">
        <v>74</v>
      </c>
      <c r="J135" t="s">
        <v>132</v>
      </c>
      <c r="K135" s="28">
        <f>(C135-VLOOKUP(H135,Riders!$A$2:$C$1999,2,FALSE))/365</f>
        <v>22.205479452054796</v>
      </c>
      <c r="L135" s="28">
        <f>(C135-VLOOKUP(I135,Riders!$A$2:$C$1999,2,FALSE))/365</f>
        <v>19.736986301369864</v>
      </c>
      <c r="M135" s="28">
        <f>(C135-VLOOKUP(J135,Riders!$A$2:$C$1999,2,FALSE))/365</f>
        <v>22.846575342465755</v>
      </c>
      <c r="N135">
        <v>1</v>
      </c>
      <c r="O135">
        <v>10.535</v>
      </c>
      <c r="P135">
        <v>6.8840000000000003</v>
      </c>
      <c r="Q135">
        <v>6.3539999999999992</v>
      </c>
      <c r="R135">
        <v>6.4720000000000013</v>
      </c>
      <c r="S135">
        <v>6.6440000000000019</v>
      </c>
      <c r="T135">
        <v>6.894999999999996</v>
      </c>
      <c r="U135">
        <f t="shared" si="4"/>
        <v>43.783999999999999</v>
      </c>
      <c r="V135" s="23">
        <f t="shared" si="5"/>
        <v>61.66636214142153</v>
      </c>
    </row>
    <row r="136" spans="1:22" x14ac:dyDescent="0.35">
      <c r="A136" s="4" t="s">
        <v>162</v>
      </c>
      <c r="B136" s="4">
        <v>2022</v>
      </c>
      <c r="C136" s="99">
        <v>44693</v>
      </c>
      <c r="D136" s="4" t="s">
        <v>66</v>
      </c>
      <c r="E136" s="26" t="s">
        <v>91</v>
      </c>
      <c r="F136" s="30">
        <v>4</v>
      </c>
      <c r="G136" t="s">
        <v>46</v>
      </c>
      <c r="H136" t="s">
        <v>173</v>
      </c>
      <c r="I136" t="s">
        <v>202</v>
      </c>
      <c r="J136" t="s">
        <v>167</v>
      </c>
      <c r="K136" s="28">
        <f>(C136-VLOOKUP(H136,Riders!$A$2:$C$1999,2,FALSE))/365</f>
        <v>22.715068493150685</v>
      </c>
      <c r="L136" s="28">
        <f>(C136-VLOOKUP(I136,Riders!$A$2:$C$1999,2,FALSE))/365</f>
        <v>26.830136986301369</v>
      </c>
      <c r="M136" s="28">
        <f>(C136-VLOOKUP(J136,Riders!$A$2:$C$1999,2,FALSE))/365</f>
        <v>32.361643835616441</v>
      </c>
      <c r="N136">
        <v>2</v>
      </c>
      <c r="O136">
        <v>11.087</v>
      </c>
      <c r="P136">
        <v>7.1020000000000003</v>
      </c>
      <c r="Q136">
        <v>6.4499999999999993</v>
      </c>
      <c r="R136">
        <v>6.4439999999999991</v>
      </c>
      <c r="S136">
        <v>6.4179999999999993</v>
      </c>
      <c r="T136">
        <v>6.4720000000000013</v>
      </c>
      <c r="U136">
        <f t="shared" si="4"/>
        <v>43.972999999999999</v>
      </c>
      <c r="V136" s="23">
        <f t="shared" si="5"/>
        <v>61.401314442953634</v>
      </c>
    </row>
    <row r="137" spans="1:22" x14ac:dyDescent="0.35">
      <c r="A137" s="4" t="s">
        <v>162</v>
      </c>
      <c r="B137" s="4">
        <v>2022</v>
      </c>
      <c r="C137" s="99">
        <v>44693</v>
      </c>
      <c r="D137" s="4" t="s">
        <v>66</v>
      </c>
      <c r="E137" s="26" t="s">
        <v>91</v>
      </c>
      <c r="F137" s="30">
        <v>1</v>
      </c>
      <c r="G137" t="s">
        <v>33</v>
      </c>
      <c r="H137" t="s">
        <v>32</v>
      </c>
      <c r="I137" t="s">
        <v>127</v>
      </c>
      <c r="J137" t="s">
        <v>134</v>
      </c>
      <c r="K137" s="28">
        <f>(C137-VLOOKUP(H137,Riders!$A$2:$C$1999,2,FALSE))/365</f>
        <v>20.5013698630137</v>
      </c>
      <c r="L137" s="28">
        <f>(C137-VLOOKUP(I137,Riders!$A$2:$C$1999,2,FALSE))/365</f>
        <v>18.969863013698632</v>
      </c>
      <c r="M137" s="28">
        <f>(C137-VLOOKUP(J137,Riders!$A$2:$C$1999,2,FALSE))/365</f>
        <v>22.572602739726026</v>
      </c>
      <c r="N137">
        <v>2</v>
      </c>
      <c r="O137">
        <v>11.391999999999999</v>
      </c>
      <c r="P137">
        <v>6.833000000000002</v>
      </c>
      <c r="Q137">
        <v>6.4889999999999972</v>
      </c>
      <c r="R137">
        <v>6.3460000000000001</v>
      </c>
      <c r="S137">
        <v>6.5130000000000017</v>
      </c>
      <c r="T137">
        <v>6.786999999999999</v>
      </c>
      <c r="U137">
        <f t="shared" si="4"/>
        <v>44.36</v>
      </c>
      <c r="V137" s="23">
        <f t="shared" si="5"/>
        <v>60.865644724977457</v>
      </c>
    </row>
    <row r="138" spans="1:22" x14ac:dyDescent="0.35">
      <c r="A138" s="4" t="s">
        <v>162</v>
      </c>
      <c r="B138" s="4">
        <v>2022</v>
      </c>
      <c r="C138" s="99">
        <v>44693</v>
      </c>
      <c r="D138" s="4" t="s">
        <v>66</v>
      </c>
      <c r="E138" s="26" t="s">
        <v>91</v>
      </c>
      <c r="F138" s="30">
        <v>3</v>
      </c>
      <c r="G138" t="s">
        <v>113</v>
      </c>
      <c r="H138" t="s">
        <v>112</v>
      </c>
      <c r="I138" t="s">
        <v>311</v>
      </c>
      <c r="J138" t="s">
        <v>125</v>
      </c>
      <c r="K138" s="28">
        <f>(C138-VLOOKUP(H138,Riders!$A$2:$C$1999,2,FALSE))/365</f>
        <v>25.068493150684933</v>
      </c>
      <c r="L138" s="28">
        <f>(C138-VLOOKUP(I138,Riders!$A$2:$C$1999,2,FALSE))/365</f>
        <v>26.635616438356163</v>
      </c>
      <c r="M138" s="28">
        <f>(C138-VLOOKUP(J138,Riders!$A$2:$C$1999,2,FALSE))/365</f>
        <v>25.254794520547946</v>
      </c>
      <c r="N138">
        <v>2</v>
      </c>
      <c r="O138">
        <v>10.645</v>
      </c>
      <c r="P138">
        <v>6.7280000000000015</v>
      </c>
      <c r="Q138">
        <v>6.2169999999999987</v>
      </c>
      <c r="R138">
        <v>6.3329999999999984</v>
      </c>
      <c r="S138">
        <v>7.5550000000000033</v>
      </c>
      <c r="T138">
        <v>7.1859999999999999</v>
      </c>
      <c r="U138">
        <f t="shared" si="4"/>
        <v>44.664000000000001</v>
      </c>
      <c r="V138" s="23">
        <f t="shared" si="5"/>
        <v>60.451370231058569</v>
      </c>
    </row>
    <row r="139" spans="1:22" x14ac:dyDescent="0.35">
      <c r="A139" s="4" t="s">
        <v>162</v>
      </c>
      <c r="B139" s="4">
        <v>2022</v>
      </c>
      <c r="C139" s="99">
        <v>44693</v>
      </c>
      <c r="D139" s="4" t="s">
        <v>66</v>
      </c>
      <c r="E139" s="26" t="s">
        <v>64</v>
      </c>
      <c r="F139" t="s">
        <v>541</v>
      </c>
      <c r="G139" t="s">
        <v>23</v>
      </c>
      <c r="H139" t="s">
        <v>295</v>
      </c>
      <c r="I139" t="s">
        <v>22</v>
      </c>
      <c r="J139" t="s">
        <v>549</v>
      </c>
      <c r="K139" s="28">
        <f>(C139-VLOOKUP(H139,Riders!$A$2:$C$1999,2,FALSE))/365</f>
        <v>24.43013698630137</v>
      </c>
      <c r="L139" s="28">
        <f>(C139-VLOOKUP(I139,Riders!$A$2:$C$1999,2,FALSE))/365</f>
        <v>29.175342465753424</v>
      </c>
      <c r="M139" s="28">
        <f>(C139-VLOOKUP(J139,Riders!$A$2:$C$1999,2,FALSE))/365</f>
        <v>33.695890410958903</v>
      </c>
      <c r="N139">
        <v>1</v>
      </c>
      <c r="O139">
        <v>10.817</v>
      </c>
      <c r="P139">
        <v>6.7729999999999997</v>
      </c>
      <c r="Q139">
        <v>6.3300000000000018</v>
      </c>
      <c r="R139">
        <v>6.2839999999999989</v>
      </c>
      <c r="S139">
        <v>6.4380000000000024</v>
      </c>
      <c r="T139">
        <v>6.6669999999999945</v>
      </c>
      <c r="U139">
        <f t="shared" si="4"/>
        <v>43.308999999999997</v>
      </c>
      <c r="V139" s="23">
        <f t="shared" si="5"/>
        <v>62.342700131612368</v>
      </c>
    </row>
    <row r="140" spans="1:22" x14ac:dyDescent="0.35">
      <c r="A140" s="4" t="s">
        <v>162</v>
      </c>
      <c r="B140" s="4">
        <v>2022</v>
      </c>
      <c r="C140" s="99">
        <v>44693</v>
      </c>
      <c r="D140" s="4" t="s">
        <v>66</v>
      </c>
      <c r="E140" s="26" t="s">
        <v>64</v>
      </c>
      <c r="F140" t="s">
        <v>541</v>
      </c>
      <c r="G140" t="s">
        <v>39</v>
      </c>
      <c r="H140" t="s">
        <v>49</v>
      </c>
      <c r="I140" t="s">
        <v>700</v>
      </c>
      <c r="J140" t="s">
        <v>105</v>
      </c>
      <c r="K140" s="28">
        <f>(C140-VLOOKUP(H140,Riders!$A$2:$C$1999,2,FALSE))/365</f>
        <v>21.463013698630139</v>
      </c>
      <c r="L140" s="28">
        <f>(C140-VLOOKUP(I140,Riders!$A$2:$C$1999,2,FALSE))/365</f>
        <v>27.873972602739727</v>
      </c>
      <c r="M140" s="28">
        <f>(C140-VLOOKUP(J140,Riders!$A$2:$C$1999,2,FALSE))/365</f>
        <v>23.364383561643837</v>
      </c>
      <c r="N140">
        <v>2</v>
      </c>
      <c r="O140">
        <v>10.72</v>
      </c>
      <c r="P140">
        <v>6.5729999999999986</v>
      </c>
      <c r="Q140">
        <v>6.5670000000000002</v>
      </c>
      <c r="R140">
        <v>6.4750000000000014</v>
      </c>
      <c r="S140">
        <v>6.4309999999999974</v>
      </c>
      <c r="T140">
        <v>6.6350000000000051</v>
      </c>
      <c r="U140">
        <f t="shared" si="4"/>
        <v>43.401000000000003</v>
      </c>
      <c r="V140" s="23">
        <f t="shared" si="5"/>
        <v>62.210548144051977</v>
      </c>
    </row>
    <row r="141" spans="1:22" x14ac:dyDescent="0.35">
      <c r="A141" s="4" t="s">
        <v>162</v>
      </c>
      <c r="B141" s="4">
        <v>2022</v>
      </c>
      <c r="C141" s="99">
        <v>44693</v>
      </c>
      <c r="D141" s="4" t="s">
        <v>66</v>
      </c>
      <c r="E141" s="26" t="s">
        <v>64</v>
      </c>
      <c r="F141" t="s">
        <v>542</v>
      </c>
      <c r="G141" t="s">
        <v>29</v>
      </c>
      <c r="H141" t="s">
        <v>97</v>
      </c>
      <c r="I141" t="s">
        <v>40</v>
      </c>
      <c r="J141" t="s">
        <v>742</v>
      </c>
      <c r="K141" s="28">
        <f>(C141-VLOOKUP(H141,Riders!$A$2:$C$1999,2,FALSE))/365</f>
        <v>30.295890410958904</v>
      </c>
      <c r="L141" s="28">
        <f>(C141-VLOOKUP(I141,Riders!$A$2:$C$1999,2,FALSE))/365</f>
        <v>26.323287671232876</v>
      </c>
      <c r="M141" s="28">
        <f>(C141-VLOOKUP(J141,Riders!$A$2:$C$1999,2,FALSE))/365</f>
        <v>19.909589041095892</v>
      </c>
      <c r="N141">
        <v>3</v>
      </c>
      <c r="O141">
        <v>11.061999999999999</v>
      </c>
      <c r="P141">
        <v>6.8710000000000004</v>
      </c>
      <c r="Q141">
        <v>6.5599999999999987</v>
      </c>
      <c r="R141">
        <v>6.4500000000000028</v>
      </c>
      <c r="S141">
        <v>6.4809999999999981</v>
      </c>
      <c r="T141">
        <v>6.5720000000000027</v>
      </c>
      <c r="U141">
        <f t="shared" si="4"/>
        <v>43.996000000000002</v>
      </c>
      <c r="V141" s="23">
        <f t="shared" si="5"/>
        <v>61.369215383216648</v>
      </c>
    </row>
    <row r="142" spans="1:22" x14ac:dyDescent="0.35">
      <c r="A142" s="4" t="s">
        <v>162</v>
      </c>
      <c r="B142" s="4">
        <v>2022</v>
      </c>
      <c r="C142" s="99">
        <v>44693</v>
      </c>
      <c r="D142" s="4" t="s">
        <v>66</v>
      </c>
      <c r="E142" s="26" t="s">
        <v>64</v>
      </c>
      <c r="F142" t="s">
        <v>542</v>
      </c>
      <c r="G142" t="s">
        <v>113</v>
      </c>
      <c r="H142" t="s">
        <v>137</v>
      </c>
      <c r="I142" t="s">
        <v>74</v>
      </c>
      <c r="J142" t="s">
        <v>132</v>
      </c>
      <c r="K142" s="28">
        <f>(C142-VLOOKUP(H142,Riders!$A$2:$C$1999,2,FALSE))/365</f>
        <v>22.205479452054796</v>
      </c>
      <c r="L142" s="28">
        <f>(C142-VLOOKUP(I142,Riders!$A$2:$C$1999,2,FALSE))/365</f>
        <v>19.736986301369864</v>
      </c>
      <c r="M142" s="28">
        <f>(C142-VLOOKUP(J142,Riders!$A$2:$C$1999,2,FALSE))/365</f>
        <v>22.846575342465755</v>
      </c>
      <c r="N142">
        <v>4</v>
      </c>
      <c r="O142">
        <v>10.616</v>
      </c>
      <c r="P142">
        <v>6.8449999999999989</v>
      </c>
      <c r="Q142">
        <v>6.328000000000003</v>
      </c>
      <c r="R142">
        <v>6.4809999999999981</v>
      </c>
      <c r="S142">
        <v>6.8090000000000011</v>
      </c>
      <c r="T142">
        <v>6.9819999999999993</v>
      </c>
      <c r="U142">
        <f t="shared" si="4"/>
        <v>44.061</v>
      </c>
      <c r="V142" s="23">
        <f t="shared" si="5"/>
        <v>61.278681827466471</v>
      </c>
    </row>
    <row r="143" spans="1:22" x14ac:dyDescent="0.35">
      <c r="A143" s="4" t="s">
        <v>65</v>
      </c>
      <c r="B143" s="4">
        <v>2022</v>
      </c>
      <c r="C143" s="5">
        <v>44672</v>
      </c>
      <c r="D143" s="4" t="s">
        <v>66</v>
      </c>
      <c r="E143" s="26" t="s">
        <v>21</v>
      </c>
      <c r="F143" s="51" t="s">
        <v>21</v>
      </c>
      <c r="G143" t="s">
        <v>102</v>
      </c>
      <c r="H143" t="s">
        <v>114</v>
      </c>
      <c r="I143" t="s">
        <v>238</v>
      </c>
      <c r="J143" t="s">
        <v>101</v>
      </c>
      <c r="K143" s="28">
        <f>(C143-VLOOKUP(H143,Riders!$A$2:$C$1999,2,FALSE))/365</f>
        <v>22.194520547945206</v>
      </c>
      <c r="L143" s="28">
        <f>(C143-VLOOKUP(I143,Riders!$A$2:$C$1999,2,FALSE))/365</f>
        <v>21.873972602739727</v>
      </c>
      <c r="M143" s="28">
        <f>(C143-VLOOKUP(J143,Riders!$A$2:$C$1999,2,FALSE))/365</f>
        <v>23.027397260273972</v>
      </c>
      <c r="N143">
        <v>1</v>
      </c>
      <c r="O143">
        <v>10.750999999999999</v>
      </c>
      <c r="P143">
        <v>6.6609999999999996</v>
      </c>
      <c r="Q143">
        <v>6.1010000000000026</v>
      </c>
      <c r="R143">
        <v>6.1859999999999999</v>
      </c>
      <c r="S143">
        <v>6.3309999999999995</v>
      </c>
      <c r="T143">
        <v>6.5409999999999968</v>
      </c>
      <c r="U143">
        <f t="shared" si="4"/>
        <v>42.570999999999998</v>
      </c>
      <c r="V143" s="23">
        <f t="shared" si="5"/>
        <v>63.423457283127014</v>
      </c>
    </row>
    <row r="144" spans="1:22" x14ac:dyDescent="0.35">
      <c r="A144" s="4" t="s">
        <v>65</v>
      </c>
      <c r="B144" s="4">
        <v>2022</v>
      </c>
      <c r="C144" s="5">
        <v>44672</v>
      </c>
      <c r="D144" s="4" t="s">
        <v>66</v>
      </c>
      <c r="E144" s="26" t="s">
        <v>21</v>
      </c>
      <c r="F144" s="51" t="s">
        <v>21</v>
      </c>
      <c r="G144" t="s">
        <v>27</v>
      </c>
      <c r="H144" t="s">
        <v>780</v>
      </c>
      <c r="I144" t="s">
        <v>96</v>
      </c>
      <c r="J144" t="s">
        <v>99</v>
      </c>
      <c r="K144" s="28">
        <f>(C144-VLOOKUP(H144,Riders!$A$2:$C$1999,2,FALSE))/365</f>
        <v>21.673972602739727</v>
      </c>
      <c r="L144" s="28">
        <f>(C144-VLOOKUP(I144,Riders!$A$2:$C$1999,2,FALSE))/365</f>
        <v>23.263013698630136</v>
      </c>
      <c r="M144" s="28">
        <f>(C144-VLOOKUP(J144,Riders!$A$2:$C$1999,2,FALSE))/365</f>
        <v>25.024657534246575</v>
      </c>
      <c r="N144">
        <v>2</v>
      </c>
      <c r="O144">
        <v>10.701000000000001</v>
      </c>
      <c r="P144">
        <v>6.786999999999999</v>
      </c>
      <c r="Q144">
        <v>6.2899999999999991</v>
      </c>
      <c r="R144">
        <v>6.282</v>
      </c>
      <c r="S144">
        <v>6.4120000000000026</v>
      </c>
      <c r="T144">
        <v>6.5670000000000002</v>
      </c>
      <c r="U144">
        <f t="shared" si="4"/>
        <v>43.039000000000001</v>
      </c>
      <c r="V144" s="23">
        <f t="shared" si="5"/>
        <v>62.733799577127719</v>
      </c>
    </row>
    <row r="145" spans="1:22" x14ac:dyDescent="0.35">
      <c r="A145" s="4" t="s">
        <v>65</v>
      </c>
      <c r="B145" s="4">
        <v>2022</v>
      </c>
      <c r="C145" s="5">
        <v>44672</v>
      </c>
      <c r="D145" s="4" t="s">
        <v>66</v>
      </c>
      <c r="E145" s="26" t="s">
        <v>21</v>
      </c>
      <c r="F145" s="51" t="s">
        <v>21</v>
      </c>
      <c r="G145" t="s">
        <v>29</v>
      </c>
      <c r="H145" t="s">
        <v>28</v>
      </c>
      <c r="I145" t="s">
        <v>40</v>
      </c>
      <c r="J145" t="s">
        <v>551</v>
      </c>
      <c r="K145" s="28">
        <f>(C145-VLOOKUP(H145,Riders!$A$2:$C$1999,2,FALSE))/365</f>
        <v>26.342465753424658</v>
      </c>
      <c r="L145" s="28">
        <f>(C145-VLOOKUP(I145,Riders!$A$2:$C$1999,2,FALSE))/365</f>
        <v>26.265753424657536</v>
      </c>
      <c r="M145" s="28">
        <f>(C145-VLOOKUP(J145,Riders!$A$2:$C$1999,2,FALSE))/365</f>
        <v>23.873972602739727</v>
      </c>
      <c r="N145">
        <v>3</v>
      </c>
      <c r="O145">
        <v>10.836</v>
      </c>
      <c r="P145">
        <v>6.8469999999999995</v>
      </c>
      <c r="Q145">
        <v>6.3150000000000013</v>
      </c>
      <c r="R145">
        <v>6.32</v>
      </c>
      <c r="S145">
        <v>6.4699999999999953</v>
      </c>
      <c r="T145">
        <v>6.5710000000000051</v>
      </c>
      <c r="U145">
        <f t="shared" si="4"/>
        <v>43.359000000000002</v>
      </c>
      <c r="V145" s="23">
        <f t="shared" si="5"/>
        <v>62.270808828616893</v>
      </c>
    </row>
    <row r="146" spans="1:22" x14ac:dyDescent="0.35">
      <c r="A146" s="4" t="s">
        <v>65</v>
      </c>
      <c r="B146" s="4">
        <v>2022</v>
      </c>
      <c r="C146" s="5">
        <v>44672</v>
      </c>
      <c r="D146" s="4" t="s">
        <v>66</v>
      </c>
      <c r="E146" s="26" t="s">
        <v>21</v>
      </c>
      <c r="F146" s="51" t="s">
        <v>21</v>
      </c>
      <c r="G146" t="s">
        <v>113</v>
      </c>
      <c r="H146" t="s">
        <v>112</v>
      </c>
      <c r="I146" t="s">
        <v>137</v>
      </c>
      <c r="J146" t="s">
        <v>125</v>
      </c>
      <c r="K146" s="28">
        <f>(C146-VLOOKUP(H146,Riders!$A$2:$C$1999,2,FALSE))/365</f>
        <v>25.010958904109589</v>
      </c>
      <c r="L146" s="28">
        <f>(C146-VLOOKUP(I146,Riders!$A$2:$C$1999,2,FALSE))/365</f>
        <v>22.147945205479452</v>
      </c>
      <c r="M146" s="28">
        <f>(C146-VLOOKUP(J146,Riders!$A$2:$C$1999,2,FALSE))/365</f>
        <v>25.197260273972603</v>
      </c>
      <c r="N146">
        <v>4</v>
      </c>
      <c r="O146">
        <v>10.631</v>
      </c>
      <c r="P146">
        <v>6.8329999999999984</v>
      </c>
      <c r="Q146">
        <v>6.2900000000000027</v>
      </c>
      <c r="R146">
        <v>6.3780000000000001</v>
      </c>
      <c r="S146">
        <v>6.5100000000000016</v>
      </c>
      <c r="T146">
        <v>6.8189999999999955</v>
      </c>
      <c r="U146">
        <f t="shared" si="4"/>
        <v>43.460999999999999</v>
      </c>
      <c r="V146" s="23">
        <f t="shared" si="5"/>
        <v>62.124663491406089</v>
      </c>
    </row>
    <row r="147" spans="1:22" x14ac:dyDescent="0.35">
      <c r="A147" s="4" t="s">
        <v>65</v>
      </c>
      <c r="B147" s="4">
        <v>2022</v>
      </c>
      <c r="C147" s="5">
        <v>44672</v>
      </c>
      <c r="D147" s="4" t="s">
        <v>66</v>
      </c>
      <c r="E147" s="26" t="s">
        <v>21</v>
      </c>
      <c r="F147" s="51" t="s">
        <v>21</v>
      </c>
      <c r="G147" t="s">
        <v>23</v>
      </c>
      <c r="H147" t="s">
        <v>295</v>
      </c>
      <c r="I147" t="s">
        <v>92</v>
      </c>
      <c r="J147" t="s">
        <v>118</v>
      </c>
      <c r="K147" s="28">
        <f>(C147-VLOOKUP(H147,Riders!$A$2:$C$1999,2,FALSE))/365</f>
        <v>24.372602739726027</v>
      </c>
      <c r="L147" s="28">
        <f>(C147-VLOOKUP(I147,Riders!$A$2:$C$1999,2,FALSE))/365</f>
        <v>25.12054794520548</v>
      </c>
      <c r="M147" s="28">
        <f>(C147-VLOOKUP(J147,Riders!$A$2:$C$1999,2,FALSE))/365</f>
        <v>21.101369863013698</v>
      </c>
      <c r="N147">
        <v>5</v>
      </c>
      <c r="O147">
        <v>10.884</v>
      </c>
      <c r="P147">
        <v>6.847999999999999</v>
      </c>
      <c r="Q147">
        <v>6.1859999999999999</v>
      </c>
      <c r="R147">
        <v>6.1099999999999994</v>
      </c>
      <c r="S147">
        <v>6.5730000000000004</v>
      </c>
      <c r="T147">
        <v>7.0429999999999993</v>
      </c>
      <c r="U147">
        <f t="shared" si="4"/>
        <v>43.643999999999998</v>
      </c>
      <c r="V147" s="23">
        <f t="shared" si="5"/>
        <v>61.864173769590323</v>
      </c>
    </row>
    <row r="148" spans="1:22" x14ac:dyDescent="0.35">
      <c r="A148" s="4" t="s">
        <v>65</v>
      </c>
      <c r="B148" s="4">
        <v>2022</v>
      </c>
      <c r="C148" s="5">
        <v>44672</v>
      </c>
      <c r="D148" s="4" t="s">
        <v>66</v>
      </c>
      <c r="E148" s="26" t="s">
        <v>21</v>
      </c>
      <c r="F148" s="51" t="s">
        <v>21</v>
      </c>
      <c r="G148" t="s">
        <v>46</v>
      </c>
      <c r="H148" t="s">
        <v>781</v>
      </c>
      <c r="I148" t="s">
        <v>45</v>
      </c>
      <c r="J148" t="s">
        <v>173</v>
      </c>
      <c r="K148" s="28">
        <f>(C148-VLOOKUP(H148,Riders!$A$2:$C$1999,2,FALSE))/365</f>
        <v>34.947945205479449</v>
      </c>
      <c r="L148" s="28">
        <f>(C148-VLOOKUP(I148,Riders!$A$2:$C$1999,2,FALSE))/365</f>
        <v>26.17808219178082</v>
      </c>
      <c r="M148" s="28">
        <f>(C148-VLOOKUP(J148,Riders!$A$2:$C$1999,2,FALSE))/365</f>
        <v>22.657534246575342</v>
      </c>
      <c r="N148">
        <v>6</v>
      </c>
      <c r="O148">
        <v>10.968</v>
      </c>
      <c r="P148">
        <v>6.9409999999999989</v>
      </c>
      <c r="Q148">
        <v>6.3910000000000018</v>
      </c>
      <c r="R148">
        <v>6.4439999999999991</v>
      </c>
      <c r="S148">
        <v>6.5309999999999988</v>
      </c>
      <c r="T148">
        <v>6.634999999999998</v>
      </c>
      <c r="U148">
        <f t="shared" si="4"/>
        <v>43.91</v>
      </c>
      <c r="V148" s="23">
        <f t="shared" si="5"/>
        <v>61.489410157139609</v>
      </c>
    </row>
    <row r="149" spans="1:22" x14ac:dyDescent="0.35">
      <c r="A149" s="4" t="s">
        <v>65</v>
      </c>
      <c r="B149" s="4">
        <v>2022</v>
      </c>
      <c r="C149" s="5">
        <v>44672</v>
      </c>
      <c r="D149" s="4" t="s">
        <v>66</v>
      </c>
      <c r="E149" s="26" t="s">
        <v>21</v>
      </c>
      <c r="F149" s="51" t="s">
        <v>21</v>
      </c>
      <c r="G149" t="s">
        <v>33</v>
      </c>
      <c r="H149" t="s">
        <v>47</v>
      </c>
      <c r="I149" t="s">
        <v>176</v>
      </c>
      <c r="J149" t="s">
        <v>134</v>
      </c>
      <c r="K149" s="28">
        <f>(C149-VLOOKUP(H149,Riders!$A$2:$C$1999,2,FALSE))/365</f>
        <v>25.394520547945206</v>
      </c>
      <c r="L149" s="28" t="e">
        <f>(C149-VLOOKUP(I149,Riders!$A$2:$C$1999,2,FALSE))/365</f>
        <v>#N/A</v>
      </c>
      <c r="M149" s="28">
        <f>(C149-VLOOKUP(J149,Riders!$A$2:$C$1999,2,FALSE))/365</f>
        <v>22.515068493150686</v>
      </c>
      <c r="N149">
        <v>7</v>
      </c>
      <c r="O149">
        <v>11.159000000000001</v>
      </c>
      <c r="P149">
        <v>7.0089999999999986</v>
      </c>
      <c r="Q149">
        <v>6.4080000000000013</v>
      </c>
      <c r="R149">
        <v>6.3449999999999989</v>
      </c>
      <c r="S149">
        <v>6.5159999999999982</v>
      </c>
      <c r="T149">
        <v>6.7100000000000009</v>
      </c>
      <c r="U149">
        <f t="shared" si="4"/>
        <v>44.146999999999998</v>
      </c>
      <c r="V149" s="23">
        <f t="shared" si="5"/>
        <v>61.159308673296039</v>
      </c>
    </row>
    <row r="150" spans="1:22" x14ac:dyDescent="0.35">
      <c r="A150" s="4" t="s">
        <v>65</v>
      </c>
      <c r="B150" s="4">
        <v>2022</v>
      </c>
      <c r="C150" s="5">
        <v>44672</v>
      </c>
      <c r="D150" s="4" t="s">
        <v>66</v>
      </c>
      <c r="E150" s="26" t="s">
        <v>21</v>
      </c>
      <c r="F150" s="51" t="s">
        <v>21</v>
      </c>
      <c r="G150" t="s">
        <v>75</v>
      </c>
      <c r="H150" t="s">
        <v>782</v>
      </c>
      <c r="I150" t="s">
        <v>74</v>
      </c>
      <c r="J150" t="s">
        <v>132</v>
      </c>
      <c r="K150" s="28">
        <f>(C150-VLOOKUP(H150,Riders!$A$2:$C$1999,2,FALSE))/365</f>
        <v>21.263013698630136</v>
      </c>
      <c r="L150" s="28">
        <f>(C150-VLOOKUP(I150,Riders!$A$2:$C$1999,2,FALSE))/365</f>
        <v>19.67945205479452</v>
      </c>
      <c r="M150" s="28">
        <f>(C150-VLOOKUP(J150,Riders!$A$2:$C$1999,2,FALSE))/365</f>
        <v>22.789041095890411</v>
      </c>
      <c r="N150">
        <v>8</v>
      </c>
      <c r="O150">
        <v>11.042</v>
      </c>
      <c r="P150">
        <v>7.0030000000000019</v>
      </c>
      <c r="Q150">
        <v>6.3869999999999969</v>
      </c>
      <c r="R150">
        <v>6.4350000000000023</v>
      </c>
      <c r="S150">
        <v>6.5809999999999995</v>
      </c>
      <c r="T150">
        <v>6.8339999999999961</v>
      </c>
      <c r="U150">
        <f t="shared" si="4"/>
        <v>44.281999999999996</v>
      </c>
      <c r="V150" s="23">
        <f t="shared" si="5"/>
        <v>60.972855787904798</v>
      </c>
    </row>
    <row r="151" spans="1:22" x14ac:dyDescent="0.35">
      <c r="A151" s="4" t="s">
        <v>65</v>
      </c>
      <c r="B151" s="4">
        <v>2022</v>
      </c>
      <c r="C151" s="5">
        <v>44672</v>
      </c>
      <c r="D151" s="4" t="s">
        <v>66</v>
      </c>
      <c r="E151" s="26" t="s">
        <v>21</v>
      </c>
      <c r="F151" s="25" t="s">
        <v>21</v>
      </c>
      <c r="G151" t="s">
        <v>42</v>
      </c>
      <c r="H151" t="s">
        <v>181</v>
      </c>
      <c r="I151" t="s">
        <v>471</v>
      </c>
      <c r="J151" t="s">
        <v>41</v>
      </c>
      <c r="K151" s="106">
        <f>(C151-VLOOKUP(H151,Riders!$A$2:$C$1999,2,FALSE))/365</f>
        <v>23.720547945205478</v>
      </c>
      <c r="L151" s="106">
        <f>(C151-VLOOKUP(I151,Riders!$A$2:$C$1999,2,FALSE))/365</f>
        <v>23.517808219178082</v>
      </c>
      <c r="M151" s="106">
        <f>(C151-VLOOKUP(J151,Riders!$A$2:$C$1999,2,FALSE))/365</f>
        <v>29.216438356164385</v>
      </c>
      <c r="N151">
        <v>9</v>
      </c>
      <c r="O151">
        <v>11.066000000000001</v>
      </c>
      <c r="P151">
        <v>6.8289999999999988</v>
      </c>
      <c r="Q151">
        <v>6.3780000000000001</v>
      </c>
      <c r="R151">
        <v>6.4260000000000019</v>
      </c>
      <c r="S151">
        <v>6.6889999999999965</v>
      </c>
      <c r="T151">
        <v>6.9560000000000031</v>
      </c>
      <c r="U151">
        <f t="shared" si="4"/>
        <v>44.344000000000001</v>
      </c>
      <c r="V151" s="23">
        <f t="shared" si="5"/>
        <v>60.887605989536347</v>
      </c>
    </row>
    <row r="152" spans="1:22" x14ac:dyDescent="0.35">
      <c r="A152" s="4" t="s">
        <v>65</v>
      </c>
      <c r="B152" s="4">
        <v>2022</v>
      </c>
      <c r="C152" s="5">
        <v>44672</v>
      </c>
      <c r="D152" s="4" t="s">
        <v>66</v>
      </c>
      <c r="E152" s="26" t="s">
        <v>21</v>
      </c>
      <c r="F152" s="25" t="s">
        <v>21</v>
      </c>
      <c r="G152" t="s">
        <v>44</v>
      </c>
      <c r="H152" t="s">
        <v>43</v>
      </c>
      <c r="I152" t="s">
        <v>100</v>
      </c>
      <c r="J152" t="s">
        <v>50</v>
      </c>
      <c r="K152" s="106">
        <f>(C152-VLOOKUP(H152,Riders!$A$2:$C$1999,2,FALSE))/365</f>
        <v>21.572602739726026</v>
      </c>
      <c r="L152" s="106">
        <f>(C152-VLOOKUP(I152,Riders!$A$2:$C$1999,2,FALSE))/365</f>
        <v>23.495890410958904</v>
      </c>
      <c r="M152" s="106">
        <f>(C152-VLOOKUP(J152,Riders!$A$2:$C$1999,2,FALSE))/365</f>
        <v>27.772602739726029</v>
      </c>
      <c r="N152">
        <v>10</v>
      </c>
      <c r="O152">
        <v>11.356999999999999</v>
      </c>
      <c r="P152">
        <v>6.9009999999999998</v>
      </c>
      <c r="Q152">
        <v>6.4960000000000022</v>
      </c>
      <c r="R152">
        <v>6.4519999999999982</v>
      </c>
      <c r="S152">
        <v>6.5479999999999983</v>
      </c>
      <c r="T152">
        <v>6.75</v>
      </c>
      <c r="U152">
        <f t="shared" si="4"/>
        <v>44.503999999999998</v>
      </c>
      <c r="V152" s="23">
        <f t="shared" si="5"/>
        <v>60.668703936724789</v>
      </c>
    </row>
    <row r="153" spans="1:22" x14ac:dyDescent="0.35">
      <c r="A153" s="4" t="s">
        <v>65</v>
      </c>
      <c r="B153" s="4">
        <v>2022</v>
      </c>
      <c r="C153" s="5">
        <v>44672</v>
      </c>
      <c r="D153" s="4" t="s">
        <v>66</v>
      </c>
      <c r="E153" s="26" t="s">
        <v>21</v>
      </c>
      <c r="F153" s="25" t="s">
        <v>21</v>
      </c>
      <c r="G153" t="s">
        <v>52</v>
      </c>
      <c r="H153" t="s">
        <v>51</v>
      </c>
      <c r="I153" t="s">
        <v>76</v>
      </c>
      <c r="J153" t="s">
        <v>93</v>
      </c>
      <c r="K153" s="106">
        <f>(C153-VLOOKUP(H153,Riders!$A$2:$C$1999,2,FALSE))/365</f>
        <v>24.397260273972602</v>
      </c>
      <c r="L153" s="106">
        <f>(C153-VLOOKUP(I153,Riders!$A$2:$C$1999,2,FALSE))/365</f>
        <v>21.139726027397259</v>
      </c>
      <c r="M153" s="106">
        <f>(C153-VLOOKUP(J153,Riders!$A$2:$C$1999,2,FALSE))/365</f>
        <v>26.419178082191781</v>
      </c>
      <c r="N153">
        <v>11</v>
      </c>
      <c r="O153">
        <v>11.441000000000001</v>
      </c>
      <c r="P153">
        <v>6.9539999999999988</v>
      </c>
      <c r="Q153">
        <v>6.4420000000000002</v>
      </c>
      <c r="R153">
        <v>6.4390000000000001</v>
      </c>
      <c r="S153">
        <v>6.6680000000000028</v>
      </c>
      <c r="T153">
        <v>6.8939999999999984</v>
      </c>
      <c r="U153">
        <f t="shared" si="4"/>
        <v>44.838000000000001</v>
      </c>
      <c r="V153" s="23">
        <f t="shared" si="5"/>
        <v>60.216780409474104</v>
      </c>
    </row>
    <row r="154" spans="1:22" x14ac:dyDescent="0.35">
      <c r="A154" s="4" t="s">
        <v>65</v>
      </c>
      <c r="B154" s="4">
        <v>2022</v>
      </c>
      <c r="C154" s="5">
        <v>44672</v>
      </c>
      <c r="D154" s="4" t="s">
        <v>66</v>
      </c>
      <c r="E154" s="26" t="s">
        <v>21</v>
      </c>
      <c r="F154" s="25" t="s">
        <v>21</v>
      </c>
      <c r="G154" t="s">
        <v>61</v>
      </c>
      <c r="H154" t="s">
        <v>60</v>
      </c>
      <c r="I154" t="s">
        <v>71</v>
      </c>
      <c r="J154" t="s">
        <v>558</v>
      </c>
      <c r="K154" s="106">
        <f>(C154-VLOOKUP(H154,Riders!$A$2:$C$1999,2,FALSE))/365</f>
        <v>18.597260273972601</v>
      </c>
      <c r="L154" s="106">
        <f>(C154-VLOOKUP(I154,Riders!$A$2:$C$1999,2,FALSE))/365</f>
        <v>19.843835616438355</v>
      </c>
      <c r="M154" s="106">
        <f>(C154-VLOOKUP(J154,Riders!$A$2:$C$1999,2,FALSE))/365</f>
        <v>20.221917808219178</v>
      </c>
      <c r="N154">
        <v>12</v>
      </c>
      <c r="O154">
        <v>11.044</v>
      </c>
      <c r="P154">
        <v>6.8780000000000001</v>
      </c>
      <c r="Q154">
        <v>6.8580000000000005</v>
      </c>
      <c r="R154">
        <v>6.6370000000000005</v>
      </c>
      <c r="S154">
        <v>6.6139999999999972</v>
      </c>
      <c r="T154">
        <v>6.8179999999999978</v>
      </c>
      <c r="U154">
        <f t="shared" si="4"/>
        <v>44.848999999999997</v>
      </c>
      <c r="V154" s="23">
        <f t="shared" si="5"/>
        <v>60.202011193114679</v>
      </c>
    </row>
    <row r="155" spans="1:22" x14ac:dyDescent="0.35">
      <c r="A155" s="4" t="s">
        <v>65</v>
      </c>
      <c r="B155" s="4">
        <v>2022</v>
      </c>
      <c r="C155" s="5">
        <v>44672</v>
      </c>
      <c r="D155" s="4" t="s">
        <v>66</v>
      </c>
      <c r="E155" s="26" t="s">
        <v>21</v>
      </c>
      <c r="F155" s="25" t="s">
        <v>21</v>
      </c>
      <c r="G155" t="s">
        <v>27</v>
      </c>
      <c r="H155" t="s">
        <v>783</v>
      </c>
      <c r="I155" t="s">
        <v>550</v>
      </c>
      <c r="J155" t="s">
        <v>26</v>
      </c>
      <c r="K155" s="106" t="e">
        <f>(C155-VLOOKUP(H155,Riders!$A$2:$C$1999,2,FALSE))/365</f>
        <v>#N/A</v>
      </c>
      <c r="L155" s="106">
        <f>(C155-VLOOKUP(I155,Riders!$A$2:$C$1999,2,FALSE))/365</f>
        <v>20.112328767123287</v>
      </c>
      <c r="M155" s="106">
        <f>(C155-VLOOKUP(J155,Riders!$A$2:$C$1999,2,FALSE))/365</f>
        <v>24.578082191780823</v>
      </c>
      <c r="N155">
        <v>13</v>
      </c>
      <c r="O155">
        <v>10.839</v>
      </c>
      <c r="P155">
        <v>6.8169999999999984</v>
      </c>
      <c r="Q155">
        <v>6.6760000000000019</v>
      </c>
      <c r="R155">
        <v>6.5139999999999993</v>
      </c>
      <c r="S155">
        <v>6.9009999999999998</v>
      </c>
      <c r="T155">
        <v>7.1069999999999993</v>
      </c>
      <c r="U155">
        <f t="shared" si="4"/>
        <v>44.853999999999999</v>
      </c>
      <c r="V155" s="23">
        <f t="shared" si="5"/>
        <v>60.195300307664873</v>
      </c>
    </row>
    <row r="156" spans="1:22" x14ac:dyDescent="0.35">
      <c r="A156" s="4" t="s">
        <v>65</v>
      </c>
      <c r="B156" s="4">
        <v>2022</v>
      </c>
      <c r="C156" s="5">
        <v>44672</v>
      </c>
      <c r="D156" s="4" t="s">
        <v>66</v>
      </c>
      <c r="E156" s="26" t="s">
        <v>21</v>
      </c>
      <c r="F156" s="25" t="s">
        <v>21</v>
      </c>
      <c r="G156" t="s">
        <v>142</v>
      </c>
      <c r="H156" t="s">
        <v>157</v>
      </c>
      <c r="I156" t="s">
        <v>141</v>
      </c>
      <c r="J156" t="s">
        <v>179</v>
      </c>
      <c r="K156" s="106">
        <f>(C156-VLOOKUP(H156,Riders!$A$2:$C$1999,2,FALSE))/365</f>
        <v>32.131506849315066</v>
      </c>
      <c r="L156" s="106">
        <f>(C156-VLOOKUP(I156,Riders!$A$2:$C$1999,2,FALSE))/365</f>
        <v>28.293150684931508</v>
      </c>
      <c r="M156" s="106">
        <f>(C156-VLOOKUP(J156,Riders!$A$2:$C$1999,2,FALSE))/365</f>
        <v>20.506849315068493</v>
      </c>
      <c r="N156">
        <v>14</v>
      </c>
      <c r="O156">
        <v>10.948</v>
      </c>
      <c r="P156">
        <v>6.8440000000000012</v>
      </c>
      <c r="Q156">
        <v>7.1539999999999999</v>
      </c>
      <c r="R156">
        <v>6.5439999999999969</v>
      </c>
      <c r="S156">
        <v>6.6329999999999991</v>
      </c>
      <c r="T156">
        <v>6.8190000000000026</v>
      </c>
      <c r="U156">
        <f t="shared" si="4"/>
        <v>44.942</v>
      </c>
      <c r="V156" s="23">
        <f t="shared" si="5"/>
        <v>60.077433136042011</v>
      </c>
    </row>
    <row r="157" spans="1:22" x14ac:dyDescent="0.35">
      <c r="A157" s="4" t="s">
        <v>65</v>
      </c>
      <c r="B157" s="4">
        <v>2022</v>
      </c>
      <c r="C157" s="5">
        <v>44672</v>
      </c>
      <c r="D157" s="4" t="s">
        <v>66</v>
      </c>
      <c r="E157" s="26" t="s">
        <v>21</v>
      </c>
      <c r="F157" s="25" t="s">
        <v>21</v>
      </c>
      <c r="G157" t="s">
        <v>37</v>
      </c>
      <c r="H157" t="s">
        <v>165</v>
      </c>
      <c r="I157" t="s">
        <v>36</v>
      </c>
      <c r="J157" t="s">
        <v>59</v>
      </c>
      <c r="K157" s="106">
        <f>(C157-VLOOKUP(H157,Riders!$A$2:$C$1999,2,FALSE))/365</f>
        <v>20.843835616438355</v>
      </c>
      <c r="L157" s="106">
        <f>(C157-VLOOKUP(I157,Riders!$A$2:$C$1999,2,FALSE))/365</f>
        <v>23.915068493150685</v>
      </c>
      <c r="M157" s="106">
        <f>(C157-VLOOKUP(J157,Riders!$A$2:$C$1999,2,FALSE))/365</f>
        <v>28.44109589041096</v>
      </c>
      <c r="N157">
        <v>15</v>
      </c>
      <c r="O157">
        <v>11.082000000000001</v>
      </c>
      <c r="P157">
        <v>6.9480000000000004</v>
      </c>
      <c r="Q157">
        <v>6.407</v>
      </c>
      <c r="R157">
        <v>6.6129999999999995</v>
      </c>
      <c r="S157">
        <v>6.8929999999999971</v>
      </c>
      <c r="T157">
        <v>7.2010000000000005</v>
      </c>
      <c r="U157">
        <f t="shared" si="4"/>
        <v>45.143999999999998</v>
      </c>
      <c r="V157" s="23">
        <f t="shared" si="5"/>
        <v>59.808612440191389</v>
      </c>
    </row>
    <row r="158" spans="1:22" x14ac:dyDescent="0.35">
      <c r="A158" s="4" t="s">
        <v>65</v>
      </c>
      <c r="B158" s="4">
        <v>2022</v>
      </c>
      <c r="C158" s="5">
        <v>44672</v>
      </c>
      <c r="D158" s="4" t="s">
        <v>66</v>
      </c>
      <c r="E158" s="26" t="s">
        <v>21</v>
      </c>
      <c r="F158" s="25" t="s">
        <v>21</v>
      </c>
      <c r="G158" t="s">
        <v>82</v>
      </c>
      <c r="H158" t="s">
        <v>81</v>
      </c>
      <c r="I158" t="s">
        <v>83</v>
      </c>
      <c r="J158" t="s">
        <v>171</v>
      </c>
      <c r="K158" s="106">
        <f>(C158-VLOOKUP(H158,Riders!$A$2:$C$1999,2,FALSE))/365</f>
        <v>20.463013698630139</v>
      </c>
      <c r="L158" s="106">
        <f>(C158-VLOOKUP(I158,Riders!$A$2:$C$1999,2,FALSE))/365</f>
        <v>28.715068493150685</v>
      </c>
      <c r="M158" s="106">
        <f>(C158-VLOOKUP(J158,Riders!$A$2:$C$1999,2,FALSE))/365</f>
        <v>31.82191780821918</v>
      </c>
      <c r="N158">
        <v>16</v>
      </c>
      <c r="O158">
        <v>11.725</v>
      </c>
      <c r="P158">
        <v>7.1199999999999992</v>
      </c>
      <c r="Q158">
        <v>6.3590000000000018</v>
      </c>
      <c r="R158">
        <v>6.4229999999999983</v>
      </c>
      <c r="S158">
        <v>6.870000000000001</v>
      </c>
      <c r="T158">
        <v>7.3089999999999975</v>
      </c>
      <c r="U158">
        <f t="shared" si="4"/>
        <v>45.805999999999997</v>
      </c>
      <c r="V158" s="23">
        <f t="shared" si="5"/>
        <v>58.944243112256039</v>
      </c>
    </row>
    <row r="159" spans="1:22" x14ac:dyDescent="0.35">
      <c r="A159" s="4" t="s">
        <v>65</v>
      </c>
      <c r="B159" s="4">
        <v>2022</v>
      </c>
      <c r="C159" s="5">
        <v>44672</v>
      </c>
      <c r="D159" s="4" t="s">
        <v>66</v>
      </c>
      <c r="E159" s="26" t="s">
        <v>91</v>
      </c>
      <c r="F159" s="30">
        <v>1</v>
      </c>
      <c r="G159" t="s">
        <v>23</v>
      </c>
      <c r="H159" t="s">
        <v>295</v>
      </c>
      <c r="I159" t="s">
        <v>92</v>
      </c>
      <c r="J159" t="s">
        <v>549</v>
      </c>
      <c r="K159" s="106">
        <f>(C159-VLOOKUP(H159,Riders!$A$2:$C$1999,2,FALSE))/365</f>
        <v>24.372602739726027</v>
      </c>
      <c r="L159" s="106">
        <f>(C159-VLOOKUP(I159,Riders!$A$2:$C$1999,2,FALSE))/365</f>
        <v>25.12054794520548</v>
      </c>
      <c r="M159" s="106">
        <f>(C159-VLOOKUP(J159,Riders!$A$2:$C$1999,2,FALSE))/365</f>
        <v>33.638356164383559</v>
      </c>
      <c r="N159">
        <v>1</v>
      </c>
      <c r="O159">
        <v>10.839</v>
      </c>
      <c r="P159">
        <v>6.7750000000000004</v>
      </c>
      <c r="Q159">
        <v>6.1219999999999999</v>
      </c>
      <c r="R159">
        <v>6.0859999999999985</v>
      </c>
      <c r="S159">
        <v>6.4370000000000012</v>
      </c>
      <c r="T159">
        <v>6.759999999999998</v>
      </c>
      <c r="U159">
        <f t="shared" si="4"/>
        <v>43.018999999999998</v>
      </c>
      <c r="V159" s="23">
        <f t="shared" si="5"/>
        <v>62.762965201422631</v>
      </c>
    </row>
    <row r="160" spans="1:22" x14ac:dyDescent="0.35">
      <c r="A160" s="4" t="s">
        <v>65</v>
      </c>
      <c r="B160" s="4">
        <v>2022</v>
      </c>
      <c r="C160" s="5">
        <v>44672</v>
      </c>
      <c r="D160" s="4" t="s">
        <v>66</v>
      </c>
      <c r="E160" s="26" t="s">
        <v>91</v>
      </c>
      <c r="F160">
        <v>1</v>
      </c>
      <c r="G160" t="s">
        <v>113</v>
      </c>
      <c r="H160" t="s">
        <v>112</v>
      </c>
      <c r="I160" t="s">
        <v>137</v>
      </c>
      <c r="J160" t="s">
        <v>125</v>
      </c>
      <c r="K160" s="106">
        <f>(C160-VLOOKUP(H160,Riders!$A$2:$C$1999,2,FALSE))/365</f>
        <v>25.010958904109589</v>
      </c>
      <c r="L160" s="106">
        <f>(C160-VLOOKUP(I160,Riders!$A$2:$C$1999,2,FALSE))/365</f>
        <v>22.147945205479452</v>
      </c>
      <c r="M160" s="106">
        <f>(C160-VLOOKUP(J160,Riders!$A$2:$C$1999,2,FALSE))/365</f>
        <v>25.197260273972603</v>
      </c>
      <c r="N160">
        <v>2</v>
      </c>
      <c r="O160">
        <v>10.727</v>
      </c>
      <c r="P160">
        <v>6.84</v>
      </c>
      <c r="Q160">
        <v>6.2100000000000009</v>
      </c>
      <c r="R160">
        <v>6.3610000000000007</v>
      </c>
      <c r="S160">
        <v>6.4059999999999953</v>
      </c>
      <c r="T160">
        <v>6.7740000000000009</v>
      </c>
      <c r="U160">
        <f t="shared" si="4"/>
        <v>43.317999999999998</v>
      </c>
      <c r="V160" s="23">
        <f t="shared" si="5"/>
        <v>62.329747449097383</v>
      </c>
    </row>
    <row r="161" spans="1:22" x14ac:dyDescent="0.35">
      <c r="A161" s="4" t="s">
        <v>65</v>
      </c>
      <c r="B161" s="4">
        <v>2022</v>
      </c>
      <c r="C161" s="5">
        <v>44672</v>
      </c>
      <c r="D161" s="4" t="s">
        <v>66</v>
      </c>
      <c r="E161" s="26" t="s">
        <v>91</v>
      </c>
      <c r="F161">
        <v>2</v>
      </c>
      <c r="G161" t="s">
        <v>46</v>
      </c>
      <c r="H161" t="s">
        <v>781</v>
      </c>
      <c r="I161" t="s">
        <v>45</v>
      </c>
      <c r="J161" t="s">
        <v>173</v>
      </c>
      <c r="K161" s="106">
        <f>(C161-VLOOKUP(H161,Riders!$A$2:$C$1999,2,FALSE))/365</f>
        <v>34.947945205479449</v>
      </c>
      <c r="L161" s="106">
        <f>(C161-VLOOKUP(I161,Riders!$A$2:$C$1999,2,FALSE))/365</f>
        <v>26.17808219178082</v>
      </c>
      <c r="M161" s="106">
        <f>(C161-VLOOKUP(J161,Riders!$A$2:$C$1999,2,FALSE))/365</f>
        <v>22.657534246575342</v>
      </c>
      <c r="N161">
        <v>1</v>
      </c>
      <c r="O161">
        <v>10.971</v>
      </c>
      <c r="P161">
        <v>6.9289999999999985</v>
      </c>
      <c r="Q161">
        <v>6.3990000000000009</v>
      </c>
      <c r="R161">
        <v>6.4450000000000003</v>
      </c>
      <c r="S161">
        <v>6.4859999999999971</v>
      </c>
      <c r="T161">
        <v>6.6760000000000019</v>
      </c>
      <c r="U161">
        <f t="shared" si="4"/>
        <v>43.905999999999999</v>
      </c>
      <c r="V161" s="23">
        <f t="shared" si="5"/>
        <v>61.49501207124311</v>
      </c>
    </row>
    <row r="162" spans="1:22" x14ac:dyDescent="0.35">
      <c r="A162" s="4" t="s">
        <v>65</v>
      </c>
      <c r="B162" s="4">
        <v>2022</v>
      </c>
      <c r="C162" s="5">
        <v>44672</v>
      </c>
      <c r="D162" s="4" t="s">
        <v>66</v>
      </c>
      <c r="E162" s="26" t="s">
        <v>91</v>
      </c>
      <c r="F162">
        <v>2</v>
      </c>
      <c r="G162" t="s">
        <v>29</v>
      </c>
      <c r="H162" t="s">
        <v>28</v>
      </c>
      <c r="I162" t="s">
        <v>68</v>
      </c>
      <c r="J162" t="s">
        <v>551</v>
      </c>
      <c r="K162" s="106">
        <f>(C162-VLOOKUP(H162,Riders!$A$2:$C$1999,2,FALSE))/365</f>
        <v>26.342465753424658</v>
      </c>
      <c r="L162" s="106">
        <f>(C162-VLOOKUP(I162,Riders!$A$2:$C$1999,2,FALSE))/365</f>
        <v>32.073972602739723</v>
      </c>
      <c r="M162" s="106">
        <f>(C162-VLOOKUP(J162,Riders!$A$2:$C$1999,2,FALSE))/365</f>
        <v>23.873972602739727</v>
      </c>
      <c r="N162">
        <v>2</v>
      </c>
      <c r="O162">
        <v>10.76</v>
      </c>
      <c r="P162">
        <v>6.7799999999999994</v>
      </c>
      <c r="Q162">
        <v>6.3160000000000025</v>
      </c>
      <c r="R162">
        <v>6.2929999999999993</v>
      </c>
      <c r="S162">
        <v>7.1679999999999993</v>
      </c>
      <c r="T162">
        <v>6.93</v>
      </c>
      <c r="U162">
        <f t="shared" si="4"/>
        <v>44.247</v>
      </c>
      <c r="V162" s="23">
        <f t="shared" si="5"/>
        <v>61.02108617533392</v>
      </c>
    </row>
    <row r="163" spans="1:22" x14ac:dyDescent="0.35">
      <c r="A163" s="4" t="s">
        <v>65</v>
      </c>
      <c r="B163" s="4">
        <v>2022</v>
      </c>
      <c r="C163" s="5">
        <v>44672</v>
      </c>
      <c r="D163" s="4" t="s">
        <v>66</v>
      </c>
      <c r="E163" s="26" t="s">
        <v>91</v>
      </c>
      <c r="F163">
        <v>3</v>
      </c>
      <c r="G163" t="s">
        <v>27</v>
      </c>
      <c r="H163" t="s">
        <v>780</v>
      </c>
      <c r="I163" t="s">
        <v>96</v>
      </c>
      <c r="J163" t="s">
        <v>99</v>
      </c>
      <c r="K163" s="106">
        <f>(C163-VLOOKUP(H163,Riders!$A$2:$C$1999,2,FALSE))/365</f>
        <v>21.673972602739727</v>
      </c>
      <c r="L163" s="106">
        <f>(C163-VLOOKUP(I163,Riders!$A$2:$C$1999,2,FALSE))/365</f>
        <v>23.263013698630136</v>
      </c>
      <c r="M163" s="106">
        <f>(C163-VLOOKUP(J163,Riders!$A$2:$C$1999,2,FALSE))/365</f>
        <v>25.024657534246575</v>
      </c>
      <c r="N163">
        <v>1</v>
      </c>
      <c r="O163">
        <v>10.611000000000001</v>
      </c>
      <c r="P163">
        <v>6.8159999999999989</v>
      </c>
      <c r="Q163">
        <v>6.3240000000000016</v>
      </c>
      <c r="R163">
        <v>6.2409999999999997</v>
      </c>
      <c r="S163">
        <v>6.272000000000002</v>
      </c>
      <c r="T163">
        <v>6.3969999999999985</v>
      </c>
      <c r="U163">
        <f t="shared" si="4"/>
        <v>42.661000000000001</v>
      </c>
      <c r="V163" s="23">
        <f t="shared" si="5"/>
        <v>63.289655657391997</v>
      </c>
    </row>
    <row r="164" spans="1:22" x14ac:dyDescent="0.35">
      <c r="A164" s="4" t="s">
        <v>65</v>
      </c>
      <c r="B164" s="4">
        <v>2022</v>
      </c>
      <c r="C164" s="5">
        <v>44672</v>
      </c>
      <c r="D164" s="4" t="s">
        <v>66</v>
      </c>
      <c r="E164" s="26" t="s">
        <v>91</v>
      </c>
      <c r="F164">
        <v>3</v>
      </c>
      <c r="G164" t="s">
        <v>33</v>
      </c>
      <c r="H164" t="s">
        <v>47</v>
      </c>
      <c r="I164" t="s">
        <v>176</v>
      </c>
      <c r="J164" t="s">
        <v>134</v>
      </c>
      <c r="K164" s="106">
        <f>(C164-VLOOKUP(H164,Riders!$A$2:$C$1999,2,FALSE))/365</f>
        <v>25.394520547945206</v>
      </c>
      <c r="L164" s="106" t="e">
        <f>(C164-VLOOKUP(I164,Riders!$A$2:$C$1999,2,FALSE))/365</f>
        <v>#N/A</v>
      </c>
      <c r="M164" s="106">
        <f>(C164-VLOOKUP(J164,Riders!$A$2:$C$1999,2,FALSE))/365</f>
        <v>22.515068493150686</v>
      </c>
      <c r="N164">
        <v>2</v>
      </c>
      <c r="O164">
        <v>11.353999999999999</v>
      </c>
      <c r="P164">
        <v>6.9589999999999996</v>
      </c>
      <c r="Q164">
        <v>6.3500000000000014</v>
      </c>
      <c r="R164">
        <v>6.2979999999999983</v>
      </c>
      <c r="S164">
        <v>6.4440000000000026</v>
      </c>
      <c r="T164">
        <v>6.6109999999999971</v>
      </c>
      <c r="U164">
        <f t="shared" si="4"/>
        <v>44.015999999999998</v>
      </c>
      <c r="V164" s="23">
        <f t="shared" si="5"/>
        <v>61.341330425299894</v>
      </c>
    </row>
    <row r="165" spans="1:22" x14ac:dyDescent="0.35">
      <c r="A165" s="4" t="s">
        <v>65</v>
      </c>
      <c r="B165" s="4">
        <v>2022</v>
      </c>
      <c r="C165" s="5">
        <v>44672</v>
      </c>
      <c r="D165" s="4" t="s">
        <v>66</v>
      </c>
      <c r="E165" s="26" t="s">
        <v>91</v>
      </c>
      <c r="F165">
        <v>4</v>
      </c>
      <c r="G165" t="s">
        <v>102</v>
      </c>
      <c r="H165" t="s">
        <v>114</v>
      </c>
      <c r="I165" t="s">
        <v>238</v>
      </c>
      <c r="J165" t="s">
        <v>101</v>
      </c>
      <c r="K165" s="106">
        <f>(C165-VLOOKUP(H165,Riders!$A$2:$C$1999,2,FALSE))/365</f>
        <v>22.194520547945206</v>
      </c>
      <c r="L165" s="106">
        <f>(C165-VLOOKUP(I165,Riders!$A$2:$C$1999,2,FALSE))/365</f>
        <v>21.873972602739727</v>
      </c>
      <c r="M165" s="106">
        <f>(C165-VLOOKUP(J165,Riders!$A$2:$C$1999,2,FALSE))/365</f>
        <v>23.027397260273972</v>
      </c>
      <c r="N165">
        <v>1</v>
      </c>
      <c r="O165">
        <v>10.824</v>
      </c>
      <c r="P165">
        <v>6.7279999999999998</v>
      </c>
      <c r="Q165">
        <v>6.0889999999999986</v>
      </c>
      <c r="R165">
        <v>6.1720000000000006</v>
      </c>
      <c r="S165">
        <v>6.262000000000004</v>
      </c>
      <c r="T165">
        <v>6.4409999999999954</v>
      </c>
      <c r="U165">
        <f t="shared" si="4"/>
        <v>42.515999999999998</v>
      </c>
      <c r="V165" s="23">
        <f t="shared" si="5"/>
        <v>63.505503810330232</v>
      </c>
    </row>
    <row r="166" spans="1:22" x14ac:dyDescent="0.35">
      <c r="A166" s="4" t="s">
        <v>65</v>
      </c>
      <c r="B166" s="4">
        <v>2022</v>
      </c>
      <c r="C166" s="5">
        <v>44672</v>
      </c>
      <c r="D166" s="4" t="s">
        <v>66</v>
      </c>
      <c r="E166" s="26" t="s">
        <v>91</v>
      </c>
      <c r="F166">
        <v>4</v>
      </c>
      <c r="G166" t="s">
        <v>75</v>
      </c>
      <c r="H166" t="s">
        <v>782</v>
      </c>
      <c r="I166" t="s">
        <v>74</v>
      </c>
      <c r="J166" t="s">
        <v>132</v>
      </c>
      <c r="K166" s="106">
        <f>(C166-VLOOKUP(H166,Riders!$A$2:$C$1999,2,FALSE))/365</f>
        <v>21.263013698630136</v>
      </c>
      <c r="L166" s="106">
        <f>(C166-VLOOKUP(I166,Riders!$A$2:$C$1999,2,FALSE))/365</f>
        <v>19.67945205479452</v>
      </c>
      <c r="M166" s="106">
        <f>(C166-VLOOKUP(J166,Riders!$A$2:$C$1999,2,FALSE))/365</f>
        <v>22.789041095890411</v>
      </c>
      <c r="N166">
        <v>2</v>
      </c>
      <c r="O166">
        <v>10.994</v>
      </c>
      <c r="P166">
        <v>6.9690000000000012</v>
      </c>
      <c r="Q166">
        <v>6.3759999999999977</v>
      </c>
      <c r="R166">
        <v>6.4039999999999999</v>
      </c>
      <c r="S166">
        <v>6.5460000000000029</v>
      </c>
      <c r="T166">
        <v>6.8140000000000001</v>
      </c>
      <c r="U166">
        <f t="shared" si="4"/>
        <v>44.103000000000002</v>
      </c>
      <c r="V166" s="23">
        <f t="shared" si="5"/>
        <v>61.220325147949119</v>
      </c>
    </row>
    <row r="167" spans="1:22" x14ac:dyDescent="0.35">
      <c r="A167" s="4" t="s">
        <v>65</v>
      </c>
      <c r="B167" s="4">
        <v>2022</v>
      </c>
      <c r="C167" s="5">
        <v>44672</v>
      </c>
      <c r="D167" s="4" t="s">
        <v>66</v>
      </c>
      <c r="E167" s="26" t="s">
        <v>64</v>
      </c>
      <c r="F167" t="s">
        <v>541</v>
      </c>
      <c r="G167" t="s">
        <v>102</v>
      </c>
      <c r="H167" t="s">
        <v>114</v>
      </c>
      <c r="I167" t="s">
        <v>238</v>
      </c>
      <c r="J167" t="s">
        <v>101</v>
      </c>
      <c r="K167" s="106">
        <f>(C167-VLOOKUP(H167,Riders!$A$2:$C$1999,2,FALSE))/365</f>
        <v>22.194520547945206</v>
      </c>
      <c r="L167" s="106">
        <f>(C167-VLOOKUP(I167,Riders!$A$2:$C$1999,2,FALSE))/365</f>
        <v>21.873972602739727</v>
      </c>
      <c r="M167" s="106">
        <f>(C167-VLOOKUP(J167,Riders!$A$2:$C$1999,2,FALSE))/365</f>
        <v>23.027397260273972</v>
      </c>
      <c r="N167">
        <v>1</v>
      </c>
      <c r="O167">
        <v>10.61</v>
      </c>
      <c r="P167">
        <v>6.6679999999999993</v>
      </c>
      <c r="Q167">
        <v>6.2140000000000022</v>
      </c>
      <c r="R167">
        <v>6.1909999999999989</v>
      </c>
      <c r="S167">
        <v>6.2950000000000017</v>
      </c>
      <c r="T167">
        <v>6.5539999999999949</v>
      </c>
      <c r="U167">
        <f t="shared" si="4"/>
        <v>42.531999999999996</v>
      </c>
      <c r="V167" s="23">
        <f t="shared" si="5"/>
        <v>63.481613843694163</v>
      </c>
    </row>
    <row r="168" spans="1:22" x14ac:dyDescent="0.35">
      <c r="A168" s="4" t="s">
        <v>65</v>
      </c>
      <c r="B168" s="4">
        <v>2022</v>
      </c>
      <c r="C168" s="5">
        <v>44672</v>
      </c>
      <c r="D168" s="4" t="s">
        <v>66</v>
      </c>
      <c r="E168" s="26" t="s">
        <v>64</v>
      </c>
      <c r="F168" t="s">
        <v>541</v>
      </c>
      <c r="G168" t="s">
        <v>27</v>
      </c>
      <c r="H168" t="s">
        <v>780</v>
      </c>
      <c r="I168" t="s">
        <v>96</v>
      </c>
      <c r="J168" t="s">
        <v>99</v>
      </c>
      <c r="K168" s="106">
        <f>(C168-VLOOKUP(H168,Riders!$A$2:$C$1999,2,FALSE))/365</f>
        <v>21.673972602739727</v>
      </c>
      <c r="L168" s="106">
        <f>(C168-VLOOKUP(I168,Riders!$A$2:$C$1999,2,FALSE))/365</f>
        <v>23.263013698630136</v>
      </c>
      <c r="M168" s="106">
        <f>(C168-VLOOKUP(J168,Riders!$A$2:$C$1999,2,FALSE))/365</f>
        <v>25.024657534246575</v>
      </c>
      <c r="N168">
        <v>2</v>
      </c>
      <c r="O168">
        <v>10.752000000000001</v>
      </c>
      <c r="P168">
        <v>6.7949999999999999</v>
      </c>
      <c r="Q168">
        <v>6.2429999999999986</v>
      </c>
      <c r="R168">
        <v>6.2460000000000022</v>
      </c>
      <c r="S168">
        <v>6.2280000000000015</v>
      </c>
      <c r="T168">
        <v>6.4089999999999989</v>
      </c>
      <c r="U168">
        <f t="shared" si="4"/>
        <v>42.673000000000002</v>
      </c>
      <c r="V168" s="23">
        <f t="shared" si="5"/>
        <v>63.271858083565718</v>
      </c>
    </row>
    <row r="169" spans="1:22" x14ac:dyDescent="0.35">
      <c r="A169" s="4" t="s">
        <v>65</v>
      </c>
      <c r="B169" s="4">
        <v>2022</v>
      </c>
      <c r="C169" s="5">
        <v>44672</v>
      </c>
      <c r="D169" s="4" t="s">
        <v>66</v>
      </c>
      <c r="E169" s="26" t="s">
        <v>64</v>
      </c>
      <c r="F169" t="s">
        <v>542</v>
      </c>
      <c r="G169" t="s">
        <v>23</v>
      </c>
      <c r="H169" t="s">
        <v>92</v>
      </c>
      <c r="I169" t="s">
        <v>549</v>
      </c>
      <c r="J169" t="s">
        <v>118</v>
      </c>
      <c r="K169" s="106">
        <f>(C169-VLOOKUP(H169,Riders!$A$2:$C$1999,2,FALSE))/365</f>
        <v>25.12054794520548</v>
      </c>
      <c r="L169" s="106">
        <f>(C169-VLOOKUP(I169,Riders!$A$2:$C$1999,2,FALSE))/365</f>
        <v>33.638356164383559</v>
      </c>
      <c r="M169" s="106">
        <f>(C169-VLOOKUP(J169,Riders!$A$2:$C$1999,2,FALSE))/365</f>
        <v>21.101369863013698</v>
      </c>
      <c r="N169">
        <v>3</v>
      </c>
      <c r="O169">
        <v>10.887</v>
      </c>
      <c r="P169">
        <v>6.8079999999999998</v>
      </c>
      <c r="Q169">
        <v>6.2010000000000005</v>
      </c>
      <c r="R169">
        <v>6.093</v>
      </c>
      <c r="S169">
        <v>6.5089999999999968</v>
      </c>
      <c r="T169">
        <v>6.845000000000006</v>
      </c>
      <c r="U169">
        <f t="shared" si="4"/>
        <v>43.343000000000004</v>
      </c>
      <c r="V169" s="23">
        <f t="shared" si="5"/>
        <v>62.293795999353989</v>
      </c>
    </row>
    <row r="170" spans="1:22" x14ac:dyDescent="0.35">
      <c r="A170" s="4" t="s">
        <v>65</v>
      </c>
      <c r="B170" s="4">
        <v>2022</v>
      </c>
      <c r="C170" s="5">
        <v>44672</v>
      </c>
      <c r="D170" s="4" t="s">
        <v>66</v>
      </c>
      <c r="E170" s="26" t="s">
        <v>64</v>
      </c>
      <c r="F170" t="s">
        <v>542</v>
      </c>
      <c r="G170" t="s">
        <v>46</v>
      </c>
      <c r="H170" t="s">
        <v>781</v>
      </c>
      <c r="I170" t="s">
        <v>173</v>
      </c>
      <c r="J170" t="s">
        <v>167</v>
      </c>
      <c r="K170" s="106">
        <f>(C170-VLOOKUP(H170,Riders!$A$2:$C$1999,2,FALSE))/365</f>
        <v>34.947945205479449</v>
      </c>
      <c r="L170" s="106">
        <f>(C170-VLOOKUP(I170,Riders!$A$2:$C$1999,2,FALSE))/365</f>
        <v>22.657534246575342</v>
      </c>
      <c r="M170" s="106">
        <f>(C170-VLOOKUP(J170,Riders!$A$2:$C$1999,2,FALSE))/365</f>
        <v>32.304109589041097</v>
      </c>
      <c r="N170">
        <v>4</v>
      </c>
      <c r="O170">
        <v>10.959</v>
      </c>
      <c r="P170">
        <v>6.9319999999999986</v>
      </c>
      <c r="Q170">
        <v>6.4250000000000007</v>
      </c>
      <c r="R170">
        <v>6.6140000000000008</v>
      </c>
      <c r="S170">
        <v>6.7710000000000008</v>
      </c>
      <c r="T170">
        <v>6.8569999999999993</v>
      </c>
      <c r="U170">
        <f t="shared" si="4"/>
        <v>44.558</v>
      </c>
      <c r="V170" s="23">
        <f t="shared" si="5"/>
        <v>60.59517931684546</v>
      </c>
    </row>
    <row r="171" spans="1:22" x14ac:dyDescent="0.35">
      <c r="A171" s="4" t="s">
        <v>182</v>
      </c>
      <c r="B171" s="4">
        <v>2021</v>
      </c>
      <c r="C171" s="5">
        <v>44489</v>
      </c>
      <c r="D171" s="4" t="s">
        <v>20</v>
      </c>
      <c r="E171" s="26" t="s">
        <v>21</v>
      </c>
      <c r="F171" s="51" t="s">
        <v>21</v>
      </c>
      <c r="G171" t="str">
        <f>VLOOKUP(J171,Riders!$A$2:$D$364,4,FALSE)</f>
        <v>NED</v>
      </c>
      <c r="H171" t="s">
        <v>22</v>
      </c>
      <c r="I171" t="s">
        <v>92</v>
      </c>
      <c r="J171" t="s">
        <v>549</v>
      </c>
      <c r="K171" s="106">
        <f>(C171-VLOOKUP(H171,Riders!$A$2:$C$1999,2,FALSE))/365</f>
        <v>28.616438356164384</v>
      </c>
      <c r="L171" s="106">
        <f>(C171-VLOOKUP(I171,Riders!$A$2:$C$1999,2,FALSE))/365</f>
        <v>24.61917808219178</v>
      </c>
      <c r="M171" s="106">
        <f>(C171-VLOOKUP(J171,Riders!$A$2:$C$1999,2,FALSE))/365</f>
        <v>33.136986301369866</v>
      </c>
      <c r="N171">
        <v>1</v>
      </c>
      <c r="O171">
        <v>10.782</v>
      </c>
      <c r="P171">
        <v>6.6960000000000015</v>
      </c>
      <c r="Q171">
        <v>6.2530000000000001</v>
      </c>
      <c r="R171">
        <v>6.1969999999999992</v>
      </c>
      <c r="S171">
        <v>6.291999999999998</v>
      </c>
      <c r="T171">
        <v>6.4699999999999989</v>
      </c>
      <c r="U171">
        <f t="shared" si="4"/>
        <v>42.69</v>
      </c>
      <c r="V171" s="23">
        <f t="shared" si="5"/>
        <v>63.246661981728742</v>
      </c>
    </row>
    <row r="172" spans="1:22" x14ac:dyDescent="0.35">
      <c r="A172" s="4" t="s">
        <v>182</v>
      </c>
      <c r="B172" s="4">
        <v>2021</v>
      </c>
      <c r="C172" s="5">
        <v>44489</v>
      </c>
      <c r="D172" s="4" t="s">
        <v>20</v>
      </c>
      <c r="E172" s="26" t="s">
        <v>21</v>
      </c>
      <c r="F172" s="25" t="s">
        <v>21</v>
      </c>
      <c r="G172" s="30" t="s">
        <v>27</v>
      </c>
      <c r="H172" t="s">
        <v>780</v>
      </c>
      <c r="I172" t="s">
        <v>96</v>
      </c>
      <c r="J172" t="s">
        <v>99</v>
      </c>
      <c r="K172" s="106">
        <f>(C172-VLOOKUP(H172,Riders!$A$2:$C$1999,2,FALSE))/365</f>
        <v>21.172602739726027</v>
      </c>
      <c r="L172" s="106">
        <f>(C172-VLOOKUP(I172,Riders!$A$2:$C$1999,2,FALSE))/365</f>
        <v>22.761643835616439</v>
      </c>
      <c r="M172" s="106">
        <f>(C172-VLOOKUP(J172,Riders!$A$2:$C$1999,2,FALSE))/365</f>
        <v>24.523287671232875</v>
      </c>
      <c r="N172">
        <v>2</v>
      </c>
      <c r="O172">
        <v>10.753</v>
      </c>
      <c r="P172">
        <v>6.7899999999999991</v>
      </c>
      <c r="Q172">
        <v>6.2010000000000005</v>
      </c>
      <c r="R172">
        <v>6.2929999999999993</v>
      </c>
      <c r="S172">
        <v>6.3580000000000041</v>
      </c>
      <c r="T172">
        <v>6.57</v>
      </c>
      <c r="U172">
        <f t="shared" si="4"/>
        <v>42.965000000000003</v>
      </c>
      <c r="V172" s="23">
        <f t="shared" si="5"/>
        <v>62.841848015826834</v>
      </c>
    </row>
    <row r="173" spans="1:22" x14ac:dyDescent="0.35">
      <c r="A173" s="4" t="s">
        <v>182</v>
      </c>
      <c r="B173" s="4">
        <v>2021</v>
      </c>
      <c r="C173" s="5">
        <v>44489</v>
      </c>
      <c r="D173" s="4" t="s">
        <v>20</v>
      </c>
      <c r="E173" s="26" t="s">
        <v>21</v>
      </c>
      <c r="F173" s="25" t="s">
        <v>21</v>
      </c>
      <c r="G173" t="s">
        <v>29</v>
      </c>
      <c r="H173" t="s">
        <v>824</v>
      </c>
      <c r="I173" t="s">
        <v>68</v>
      </c>
      <c r="J173" t="s">
        <v>826</v>
      </c>
      <c r="K173" s="106" t="e">
        <f>(C173-VLOOKUP(H173,Riders!$A$2:$C$1999,2,FALSE))/365</f>
        <v>#N/A</v>
      </c>
      <c r="L173" s="106">
        <f>(C173-VLOOKUP(I173,Riders!$A$2:$C$1999,2,FALSE))/365</f>
        <v>31.572602739726026</v>
      </c>
      <c r="M173" s="106" t="e">
        <f>(C173-VLOOKUP(J173,Riders!$A$2:$C$1999,2,FALSE))/365</f>
        <v>#N/A</v>
      </c>
      <c r="N173">
        <v>3</v>
      </c>
      <c r="O173">
        <v>10.723000000000001</v>
      </c>
      <c r="P173">
        <v>6.8229999999999986</v>
      </c>
      <c r="Q173">
        <v>6.2560000000000002</v>
      </c>
      <c r="R173">
        <v>6.3090000000000011</v>
      </c>
      <c r="S173">
        <v>6.4740000000000002</v>
      </c>
      <c r="T173">
        <v>6.6659999999999968</v>
      </c>
      <c r="U173">
        <f t="shared" si="4"/>
        <v>43.250999999999998</v>
      </c>
      <c r="V173" s="23">
        <f t="shared" si="5"/>
        <v>62.426302282028168</v>
      </c>
    </row>
    <row r="174" spans="1:22" x14ac:dyDescent="0.35">
      <c r="A174" s="4" t="s">
        <v>182</v>
      </c>
      <c r="B174" s="4">
        <v>2021</v>
      </c>
      <c r="C174" s="5">
        <v>44489</v>
      </c>
      <c r="D174" s="4" t="s">
        <v>20</v>
      </c>
      <c r="E174" s="26" t="s">
        <v>21</v>
      </c>
      <c r="F174" s="25" t="s">
        <v>21</v>
      </c>
      <c r="G174" t="str">
        <f>VLOOKUP(J174,Riders!$A$2:$D$364,4,FALSE)</f>
        <v>GBR</v>
      </c>
      <c r="H174" t="s">
        <v>137</v>
      </c>
      <c r="I174" t="s">
        <v>125</v>
      </c>
      <c r="J174" t="s">
        <v>132</v>
      </c>
      <c r="K174" s="106">
        <f>(C174-VLOOKUP(H174,Riders!$A$2:$C$1999,2,FALSE))/365</f>
        <v>21.646575342465752</v>
      </c>
      <c r="L174" s="106">
        <f>(C174-VLOOKUP(I174,Riders!$A$2:$C$1999,2,FALSE))/365</f>
        <v>24.695890410958903</v>
      </c>
      <c r="M174" s="106">
        <f>(C174-VLOOKUP(J174,Riders!$A$2:$C$1999,2,FALSE))/365</f>
        <v>22.287671232876711</v>
      </c>
      <c r="N174">
        <v>4</v>
      </c>
      <c r="O174">
        <v>10.487</v>
      </c>
      <c r="P174">
        <v>6.8020000000000014</v>
      </c>
      <c r="Q174">
        <v>6.3269999999999982</v>
      </c>
      <c r="R174">
        <v>6.4559999999999995</v>
      </c>
      <c r="S174">
        <v>6.5770000000000017</v>
      </c>
      <c r="T174">
        <v>6.8179999999999978</v>
      </c>
      <c r="U174">
        <f t="shared" si="4"/>
        <v>43.466999999999999</v>
      </c>
      <c r="V174" s="23">
        <f t="shared" si="5"/>
        <v>62.116088066809311</v>
      </c>
    </row>
    <row r="175" spans="1:22" x14ac:dyDescent="0.35">
      <c r="A175" s="4" t="s">
        <v>182</v>
      </c>
      <c r="B175" s="4">
        <v>2021</v>
      </c>
      <c r="C175" s="5">
        <v>44489</v>
      </c>
      <c r="D175" s="4" t="s">
        <v>20</v>
      </c>
      <c r="E175" s="26" t="s">
        <v>21</v>
      </c>
      <c r="F175" s="25" t="s">
        <v>21</v>
      </c>
      <c r="G175" t="str">
        <f>VLOOKUP(J175,Riders!$A$2:$D$364,4,FALSE)</f>
        <v>RUS</v>
      </c>
      <c r="H175" t="s">
        <v>199</v>
      </c>
      <c r="I175" t="s">
        <v>800</v>
      </c>
      <c r="J175" t="s">
        <v>239</v>
      </c>
      <c r="K175" s="106">
        <f>(C175-VLOOKUP(H175,Riders!$A$2:$C$1999,2,FALSE))/365</f>
        <v>20.2</v>
      </c>
      <c r="L175" s="106">
        <f>(C175-VLOOKUP(I175,Riders!$A$2:$C$1999,2,FALSE))/365</f>
        <v>27.643835616438356</v>
      </c>
      <c r="M175" s="106">
        <f>(C175-VLOOKUP(J175,Riders!$A$2:$C$1999,2,FALSE))/365</f>
        <v>34.095890410958901</v>
      </c>
      <c r="N175">
        <v>5</v>
      </c>
      <c r="O175">
        <v>10.831</v>
      </c>
      <c r="P175">
        <v>6.8030000000000008</v>
      </c>
      <c r="Q175">
        <v>6.3470000000000013</v>
      </c>
      <c r="R175">
        <v>6.4309999999999974</v>
      </c>
      <c r="S175">
        <v>6.5739999999999981</v>
      </c>
      <c r="T175">
        <v>6.8740000000000023</v>
      </c>
      <c r="U175">
        <f t="shared" si="4"/>
        <v>43.86</v>
      </c>
      <c r="V175" s="23">
        <f t="shared" si="5"/>
        <v>61.559507523939807</v>
      </c>
    </row>
    <row r="176" spans="1:22" x14ac:dyDescent="0.35">
      <c r="A176" s="4" t="s">
        <v>182</v>
      </c>
      <c r="B176" s="4">
        <v>2021</v>
      </c>
      <c r="C176" s="5">
        <v>44489</v>
      </c>
      <c r="D176" s="4" t="s">
        <v>20</v>
      </c>
      <c r="E176" s="26" t="s">
        <v>21</v>
      </c>
      <c r="F176" s="51" t="s">
        <v>21</v>
      </c>
      <c r="G176" t="str">
        <f>VLOOKUP(J176,Riders!$A$2:$D$364,4,FALSE)</f>
        <v>POL</v>
      </c>
      <c r="H176" t="s">
        <v>838</v>
      </c>
      <c r="I176" t="s">
        <v>202</v>
      </c>
      <c r="J176" t="s">
        <v>167</v>
      </c>
      <c r="K176" s="106">
        <f>(C176-VLOOKUP(H176,Riders!$A$2:$C$1999,2,FALSE))/365</f>
        <v>23.747945205479454</v>
      </c>
      <c r="L176" s="106">
        <f>(C176-VLOOKUP(I176,Riders!$A$2:$C$1999,2,FALSE))/365</f>
        <v>26.271232876712329</v>
      </c>
      <c r="M176" s="106">
        <f>(C176-VLOOKUP(J176,Riders!$A$2:$C$1999,2,FALSE))/365</f>
        <v>31.802739726027397</v>
      </c>
      <c r="N176">
        <v>6</v>
      </c>
      <c r="O176">
        <v>10.964</v>
      </c>
      <c r="P176">
        <v>6.8920000000000012</v>
      </c>
      <c r="Q176">
        <v>6.3279999999999994</v>
      </c>
      <c r="R176">
        <v>6.3039999999999985</v>
      </c>
      <c r="S176">
        <v>6.5360000000000014</v>
      </c>
      <c r="T176">
        <v>6.8740000000000023</v>
      </c>
      <c r="U176">
        <f t="shared" si="4"/>
        <v>43.898000000000003</v>
      </c>
      <c r="V176" s="23">
        <f t="shared" si="5"/>
        <v>61.506218962139499</v>
      </c>
    </row>
    <row r="177" spans="1:22" x14ac:dyDescent="0.35">
      <c r="A177" s="4" t="s">
        <v>182</v>
      </c>
      <c r="B177" s="4">
        <v>2021</v>
      </c>
      <c r="C177" s="5">
        <v>44489</v>
      </c>
      <c r="D177" s="4" t="s">
        <v>20</v>
      </c>
      <c r="E177" s="26" t="s">
        <v>21</v>
      </c>
      <c r="F177" s="51" t="s">
        <v>21</v>
      </c>
      <c r="G177" t="str">
        <f>VLOOKUP(J177,Riders!$A$2:$D$364,4,FALSE)</f>
        <v>CAN</v>
      </c>
      <c r="H177" t="s">
        <v>183</v>
      </c>
      <c r="I177" t="s">
        <v>47</v>
      </c>
      <c r="J177" t="s">
        <v>134</v>
      </c>
      <c r="K177" s="106">
        <f>(C177-VLOOKUP(H177,Riders!$A$2:$C$1999,2,FALSE))/365</f>
        <v>30.317808219178083</v>
      </c>
      <c r="L177" s="106">
        <f>(C177-VLOOKUP(I177,Riders!$A$2:$C$1999,2,FALSE))/365</f>
        <v>24.893150684931506</v>
      </c>
      <c r="M177" s="106">
        <f>(C177-VLOOKUP(J177,Riders!$A$2:$C$1999,2,FALSE))/365</f>
        <v>22.013698630136986</v>
      </c>
      <c r="N177">
        <v>7</v>
      </c>
      <c r="O177">
        <v>11.138999999999999</v>
      </c>
      <c r="P177">
        <v>6.8760000000000012</v>
      </c>
      <c r="Q177">
        <v>6.4710000000000001</v>
      </c>
      <c r="R177">
        <v>6.3679999999999986</v>
      </c>
      <c r="S177">
        <v>6.5090000000000003</v>
      </c>
      <c r="T177">
        <v>6.6229999999999976</v>
      </c>
      <c r="U177">
        <f t="shared" si="4"/>
        <v>43.985999999999997</v>
      </c>
      <c r="V177" s="23">
        <f t="shared" si="5"/>
        <v>61.383167371436365</v>
      </c>
    </row>
    <row r="178" spans="1:22" x14ac:dyDescent="0.35">
      <c r="A178" s="4" t="s">
        <v>182</v>
      </c>
      <c r="B178" s="4">
        <v>2021</v>
      </c>
      <c r="C178" s="5">
        <v>44489</v>
      </c>
      <c r="D178" s="4" t="s">
        <v>20</v>
      </c>
      <c r="E178" s="26" t="s">
        <v>21</v>
      </c>
      <c r="F178" s="51" t="s">
        <v>21</v>
      </c>
      <c r="G178" t="str">
        <f>VLOOKUP(J178,Riders!$A$2:$D$364,4,FALSE)</f>
        <v>JPN</v>
      </c>
      <c r="H178" t="s">
        <v>30</v>
      </c>
      <c r="I178" t="s">
        <v>98</v>
      </c>
      <c r="J178" t="s">
        <v>107</v>
      </c>
      <c r="K178" s="106">
        <f>(C178-VLOOKUP(H178,Riders!$A$2:$C$1999,2,FALSE))/365</f>
        <v>25.657534246575342</v>
      </c>
      <c r="L178" s="106">
        <f>(C178-VLOOKUP(I178,Riders!$A$2:$C$1999,2,FALSE))/365</f>
        <v>27.81095890410959</v>
      </c>
      <c r="M178" s="106">
        <f>(C178-VLOOKUP(J178,Riders!$A$2:$C$1999,2,FALSE))/365</f>
        <v>28.860273972602741</v>
      </c>
      <c r="N178">
        <v>8</v>
      </c>
      <c r="O178">
        <v>11.042</v>
      </c>
      <c r="P178">
        <v>7.2120000000000015</v>
      </c>
      <c r="Q178">
        <v>6.3919999999999995</v>
      </c>
      <c r="R178">
        <v>6.5479999999999983</v>
      </c>
      <c r="S178">
        <v>6.5410000000000004</v>
      </c>
      <c r="T178">
        <v>6.679000000000002</v>
      </c>
      <c r="U178">
        <f t="shared" si="4"/>
        <v>44.414000000000001</v>
      </c>
      <c r="V178" s="23">
        <f t="shared" si="5"/>
        <v>60.791642274958349</v>
      </c>
    </row>
    <row r="179" spans="1:22" x14ac:dyDescent="0.35">
      <c r="A179" s="4" t="s">
        <v>182</v>
      </c>
      <c r="B179" s="4">
        <v>2021</v>
      </c>
      <c r="C179" s="5">
        <v>44489</v>
      </c>
      <c r="D179" s="4" t="s">
        <v>20</v>
      </c>
      <c r="E179" s="26" t="s">
        <v>21</v>
      </c>
      <c r="F179" s="51" t="s">
        <v>21</v>
      </c>
      <c r="G179" t="str">
        <f>VLOOKUP(J179,Riders!$A$2:$D$364,4,FALSE)</f>
        <v>CZE</v>
      </c>
      <c r="H179" t="s">
        <v>815</v>
      </c>
      <c r="I179" t="s">
        <v>741</v>
      </c>
      <c r="J179" t="s">
        <v>41</v>
      </c>
      <c r="K179" s="106" t="e">
        <f>(C179-VLOOKUP(H179,Riders!$A$2:$C$1999,2,FALSE))/365</f>
        <v>#N/A</v>
      </c>
      <c r="L179" s="106">
        <f>(C179-VLOOKUP(I179,Riders!$A$2:$C$1999,2,FALSE))/365</f>
        <v>28.241095890410961</v>
      </c>
      <c r="M179" s="106">
        <f>(C179-VLOOKUP(J179,Riders!$A$2:$C$1999,2,FALSE))/365</f>
        <v>28.715068493150685</v>
      </c>
      <c r="N179">
        <v>9</v>
      </c>
      <c r="O179">
        <v>11.105</v>
      </c>
      <c r="P179">
        <v>6.8829999999999991</v>
      </c>
      <c r="Q179">
        <v>6.4480000000000004</v>
      </c>
      <c r="R179">
        <v>6.661999999999999</v>
      </c>
      <c r="S179">
        <v>6.6890000000000001</v>
      </c>
      <c r="T179">
        <v>6.8640000000000043</v>
      </c>
      <c r="U179">
        <f t="shared" si="4"/>
        <v>44.651000000000003</v>
      </c>
      <c r="V179" s="23">
        <f t="shared" si="5"/>
        <v>60.468970459788132</v>
      </c>
    </row>
    <row r="180" spans="1:22" x14ac:dyDescent="0.35">
      <c r="A180" s="4" t="s">
        <v>182</v>
      </c>
      <c r="B180" s="4">
        <v>2021</v>
      </c>
      <c r="C180" s="5">
        <v>44489</v>
      </c>
      <c r="D180" s="4" t="s">
        <v>20</v>
      </c>
      <c r="E180" s="26" t="s">
        <v>21</v>
      </c>
      <c r="F180" s="51" t="s">
        <v>21</v>
      </c>
      <c r="G180" t="str">
        <f>VLOOKUP(J180,Riders!$A$2:$D$364,4,FALSE)</f>
        <v>KAZ</v>
      </c>
      <c r="H180" t="s">
        <v>57</v>
      </c>
      <c r="I180" t="s">
        <v>110</v>
      </c>
      <c r="J180" t="s">
        <v>832</v>
      </c>
      <c r="K180" s="106">
        <f>(C180-VLOOKUP(H180,Riders!$A$2:$C$1999,2,FALSE))/365</f>
        <v>21.772602739726029</v>
      </c>
      <c r="L180" s="106">
        <f>(C180-VLOOKUP(I180,Riders!$A$2:$C$1999,2,FALSE))/365</f>
        <v>23.531506849315068</v>
      </c>
      <c r="M180" s="106">
        <f>(C180-VLOOKUP(J180,Riders!$A$2:$C$1999,2,FALSE))/365</f>
        <v>21.81095890410959</v>
      </c>
      <c r="N180">
        <v>10</v>
      </c>
      <c r="O180">
        <v>11.145</v>
      </c>
      <c r="P180">
        <v>6.9660000000000011</v>
      </c>
      <c r="Q180">
        <v>6.8019999999999996</v>
      </c>
      <c r="R180">
        <v>6.8099999999999987</v>
      </c>
      <c r="S180">
        <v>6.7539999999999978</v>
      </c>
      <c r="T180">
        <v>6.8630000000000067</v>
      </c>
      <c r="U180">
        <f t="shared" si="4"/>
        <v>45.34</v>
      </c>
      <c r="V180" s="23">
        <f t="shared" si="5"/>
        <v>59.550066166740187</v>
      </c>
    </row>
    <row r="181" spans="1:22" x14ac:dyDescent="0.35">
      <c r="A181" s="4" t="s">
        <v>182</v>
      </c>
      <c r="B181" s="4">
        <v>2021</v>
      </c>
      <c r="C181" s="5">
        <v>44489</v>
      </c>
      <c r="D181" s="4" t="s">
        <v>20</v>
      </c>
      <c r="E181" s="26" t="s">
        <v>21</v>
      </c>
      <c r="F181" s="51" t="s">
        <v>21</v>
      </c>
      <c r="G181" t="str">
        <f>VLOOKUP(J181,Riders!$A$2:$D$364,4,FALSE)</f>
        <v>ESP</v>
      </c>
      <c r="H181" t="s">
        <v>165</v>
      </c>
      <c r="I181" t="s">
        <v>36</v>
      </c>
      <c r="J181" t="s">
        <v>174</v>
      </c>
      <c r="K181" s="106">
        <f>(C181-VLOOKUP(H181,Riders!$A$2:$C$1999,2,FALSE))/365</f>
        <v>20.342465753424658</v>
      </c>
      <c r="L181" s="106">
        <f>(C181-VLOOKUP(I181,Riders!$A$2:$C$1999,2,FALSE))/365</f>
        <v>23.413698630136988</v>
      </c>
      <c r="M181" s="106">
        <f>(C181-VLOOKUP(J181,Riders!$A$2:$C$1999,2,FALSE))/365</f>
        <v>31.449315068493149</v>
      </c>
      <c r="N181">
        <v>11</v>
      </c>
      <c r="O181">
        <v>11.256</v>
      </c>
      <c r="P181">
        <v>6.972999999999999</v>
      </c>
      <c r="Q181">
        <v>6.6140000000000008</v>
      </c>
      <c r="R181">
        <v>6.7540000000000013</v>
      </c>
      <c r="S181">
        <v>6.8070000000000022</v>
      </c>
      <c r="T181">
        <v>7.0559999999999974</v>
      </c>
      <c r="U181">
        <f t="shared" si="4"/>
        <v>45.46</v>
      </c>
      <c r="V181" s="23">
        <f t="shared" si="5"/>
        <v>59.392872855257373</v>
      </c>
    </row>
    <row r="182" spans="1:22" x14ac:dyDescent="0.35">
      <c r="A182" s="4" t="s">
        <v>182</v>
      </c>
      <c r="B182" s="4">
        <v>2021</v>
      </c>
      <c r="C182" s="5">
        <v>44489</v>
      </c>
      <c r="D182" s="4" t="s">
        <v>20</v>
      </c>
      <c r="E182" s="26" t="s">
        <v>21</v>
      </c>
      <c r="F182" s="51" t="s">
        <v>21</v>
      </c>
      <c r="G182" t="str">
        <f>VLOOKUP(J182,Riders!$A$2:$D$364,4,FALSE)</f>
        <v>IND</v>
      </c>
      <c r="H182" t="s">
        <v>829</v>
      </c>
      <c r="I182" t="s">
        <v>71</v>
      </c>
      <c r="J182" t="s">
        <v>558</v>
      </c>
      <c r="K182" s="106">
        <f>(C182-VLOOKUP(H182,Riders!$A$2:$C$1999,2,FALSE))/365</f>
        <v>20.652054794520549</v>
      </c>
      <c r="L182" s="106">
        <f>(C182-VLOOKUP(I182,Riders!$A$2:$C$1999,2,FALSE))/365</f>
        <v>19.342465753424658</v>
      </c>
      <c r="M182" s="106">
        <f>(C182-VLOOKUP(J182,Riders!$A$2:$C$1999,2,FALSE))/365</f>
        <v>19.720547945205478</v>
      </c>
      <c r="N182">
        <v>12</v>
      </c>
      <c r="O182">
        <v>11.34</v>
      </c>
      <c r="P182">
        <v>7.1310000000000002</v>
      </c>
      <c r="Q182">
        <v>6.5640000000000001</v>
      </c>
      <c r="R182">
        <v>6.7540000000000013</v>
      </c>
      <c r="S182">
        <v>6.7710000000000008</v>
      </c>
      <c r="T182">
        <v>6.9089999999999989</v>
      </c>
      <c r="U182">
        <f t="shared" si="4"/>
        <v>45.469000000000001</v>
      </c>
      <c r="V182" s="23">
        <f t="shared" si="5"/>
        <v>59.381116804856056</v>
      </c>
    </row>
    <row r="183" spans="1:22" x14ac:dyDescent="0.35">
      <c r="A183" s="4" t="s">
        <v>182</v>
      </c>
      <c r="B183" s="4">
        <v>2021</v>
      </c>
      <c r="C183" s="5">
        <v>44489</v>
      </c>
      <c r="D183" s="4" t="s">
        <v>20</v>
      </c>
      <c r="E183" s="26" t="s">
        <v>21</v>
      </c>
      <c r="F183" s="51" t="s">
        <v>21</v>
      </c>
      <c r="G183" t="str">
        <f>VLOOKUP(J183,Riders!$A$2:$D$364,4,FALSE)</f>
        <v>UKR</v>
      </c>
      <c r="H183" t="s">
        <v>853</v>
      </c>
      <c r="I183" t="s">
        <v>803</v>
      </c>
      <c r="J183" t="s">
        <v>854</v>
      </c>
      <c r="K183" s="106">
        <f>(C183-VLOOKUP(H183,Riders!$A$2:$C$1999,2,FALSE))/365</f>
        <v>19.43013698630137</v>
      </c>
      <c r="L183" s="106">
        <f>(C183-VLOOKUP(I183,Riders!$A$2:$C$1999,2,FALSE))/365</f>
        <v>20.838356164383562</v>
      </c>
      <c r="M183" s="106">
        <f>(C183-VLOOKUP(J183,Riders!$A$2:$C$1999,2,FALSE))/365</f>
        <v>20.241095890410961</v>
      </c>
      <c r="N183">
        <v>13</v>
      </c>
      <c r="O183">
        <v>11.587</v>
      </c>
      <c r="P183">
        <v>7.3539999999999992</v>
      </c>
      <c r="Q183">
        <v>6.6290000000000013</v>
      </c>
      <c r="R183">
        <v>6.6670000000000016</v>
      </c>
      <c r="S183">
        <v>6.8350000000000009</v>
      </c>
      <c r="T183">
        <v>7.0629999999999953</v>
      </c>
      <c r="U183">
        <f t="shared" si="4"/>
        <v>46.134999999999998</v>
      </c>
      <c r="V183" s="23">
        <f t="shared" si="5"/>
        <v>58.523897258047036</v>
      </c>
    </row>
    <row r="184" spans="1:22" x14ac:dyDescent="0.35">
      <c r="A184" s="25" t="s">
        <v>182</v>
      </c>
      <c r="B184" s="25">
        <v>2021</v>
      </c>
      <c r="C184" s="98">
        <v>44489</v>
      </c>
      <c r="D184" s="25" t="s">
        <v>20</v>
      </c>
      <c r="E184" s="26" t="s">
        <v>91</v>
      </c>
      <c r="F184" s="30">
        <v>1</v>
      </c>
      <c r="G184" t="str">
        <f>VLOOKUP(J184,Riders!$A$2:$D$364,4,FALSE)</f>
        <v>RUS</v>
      </c>
      <c r="H184" t="s">
        <v>199</v>
      </c>
      <c r="I184" t="s">
        <v>800</v>
      </c>
      <c r="J184" t="s">
        <v>239</v>
      </c>
      <c r="K184" s="106">
        <f>(C184-VLOOKUP(H184,Riders!$A$2:$C$1999,2,FALSE))/365</f>
        <v>20.2</v>
      </c>
      <c r="L184" s="106">
        <f>(C184-VLOOKUP(I184,Riders!$A$2:$C$1999,2,FALSE))/365</f>
        <v>27.643835616438356</v>
      </c>
      <c r="M184" s="106">
        <f>(C184-VLOOKUP(J184,Riders!$A$2:$C$1999,2,FALSE))/365</f>
        <v>34.095890410958901</v>
      </c>
      <c r="N184">
        <v>1</v>
      </c>
      <c r="O184">
        <v>10.819000000000001</v>
      </c>
      <c r="P184">
        <v>6.7379999999999978</v>
      </c>
      <c r="Q184">
        <v>6.375</v>
      </c>
      <c r="R184">
        <v>6.4060000000000024</v>
      </c>
      <c r="S184">
        <v>6.4159999999999968</v>
      </c>
      <c r="T184">
        <v>6.6260000000000048</v>
      </c>
      <c r="U184">
        <f t="shared" si="4"/>
        <v>43.38</v>
      </c>
      <c r="V184" s="23">
        <f t="shared" si="5"/>
        <v>62.240663900414937</v>
      </c>
    </row>
    <row r="185" spans="1:22" x14ac:dyDescent="0.35">
      <c r="A185" s="25" t="s">
        <v>182</v>
      </c>
      <c r="B185" s="25">
        <v>2021</v>
      </c>
      <c r="C185" s="98">
        <v>44489</v>
      </c>
      <c r="D185" s="25" t="s">
        <v>20</v>
      </c>
      <c r="E185" s="26" t="s">
        <v>91</v>
      </c>
      <c r="F185" s="30">
        <v>1</v>
      </c>
      <c r="G185" t="str">
        <f>VLOOKUP(J185,Riders!$A$2:$D$364,4,FALSE)</f>
        <v>GBR</v>
      </c>
      <c r="H185" t="s">
        <v>137</v>
      </c>
      <c r="I185" t="s">
        <v>125</v>
      </c>
      <c r="J185" t="s">
        <v>132</v>
      </c>
      <c r="K185" s="106">
        <f>(C185-VLOOKUP(H185,Riders!$A$2:$C$1999,2,FALSE))/365</f>
        <v>21.646575342465752</v>
      </c>
      <c r="L185" s="106">
        <f>(C185-VLOOKUP(I185,Riders!$A$2:$C$1999,2,FALSE))/365</f>
        <v>24.695890410958903</v>
      </c>
      <c r="M185" s="106">
        <f>(C185-VLOOKUP(J185,Riders!$A$2:$C$1999,2,FALSE))/365</f>
        <v>22.287671232876711</v>
      </c>
      <c r="N185">
        <v>2</v>
      </c>
      <c r="O185">
        <v>10.478999999999999</v>
      </c>
      <c r="P185">
        <v>6.745000000000001</v>
      </c>
      <c r="Q185">
        <v>6.527000000000001</v>
      </c>
      <c r="R185">
        <v>6.472999999999999</v>
      </c>
      <c r="S185">
        <v>6.4670000000000023</v>
      </c>
      <c r="T185">
        <v>6.7040000000000006</v>
      </c>
      <c r="U185">
        <f t="shared" si="4"/>
        <v>43.395000000000003</v>
      </c>
      <c r="V185" s="23">
        <f t="shared" si="5"/>
        <v>62.219149671621146</v>
      </c>
    </row>
    <row r="186" spans="1:22" x14ac:dyDescent="0.35">
      <c r="A186" s="25" t="s">
        <v>182</v>
      </c>
      <c r="B186" s="25">
        <v>2021</v>
      </c>
      <c r="C186" s="98">
        <v>44489</v>
      </c>
      <c r="D186" s="25" t="s">
        <v>20</v>
      </c>
      <c r="E186" s="26" t="s">
        <v>91</v>
      </c>
      <c r="F186" s="30">
        <v>2</v>
      </c>
      <c r="G186" t="s">
        <v>29</v>
      </c>
      <c r="H186" t="s">
        <v>824</v>
      </c>
      <c r="I186" t="s">
        <v>40</v>
      </c>
      <c r="J186" t="s">
        <v>826</v>
      </c>
      <c r="K186" s="106" t="e">
        <f>(C186-VLOOKUP(H186,Riders!$A$2:$C$1999,2,FALSE))/365</f>
        <v>#N/A</v>
      </c>
      <c r="L186" s="106">
        <f>(C186-VLOOKUP(I186,Riders!$A$2:$C$1999,2,FALSE))/365</f>
        <v>25.764383561643836</v>
      </c>
      <c r="M186" s="106" t="e">
        <f>(C186-VLOOKUP(J186,Riders!$A$2:$C$1999,2,FALSE))/365</f>
        <v>#N/A</v>
      </c>
      <c r="N186">
        <v>1</v>
      </c>
      <c r="O186">
        <v>10.715999999999999</v>
      </c>
      <c r="P186">
        <v>6.7690000000000001</v>
      </c>
      <c r="Q186">
        <v>6.1960000000000015</v>
      </c>
      <c r="R186">
        <v>6.2539999999999978</v>
      </c>
      <c r="S186">
        <v>6.7010000000000041</v>
      </c>
      <c r="T186">
        <v>6.6639999999999944</v>
      </c>
      <c r="U186">
        <f t="shared" si="4"/>
        <v>43.3</v>
      </c>
      <c r="V186" s="23">
        <f t="shared" si="5"/>
        <v>62.355658198614321</v>
      </c>
    </row>
    <row r="187" spans="1:22" x14ac:dyDescent="0.35">
      <c r="A187" s="25" t="s">
        <v>182</v>
      </c>
      <c r="B187" s="25">
        <v>2021</v>
      </c>
      <c r="C187" s="98">
        <v>44489</v>
      </c>
      <c r="D187" s="25" t="s">
        <v>20</v>
      </c>
      <c r="E187" s="26" t="s">
        <v>91</v>
      </c>
      <c r="F187" s="30">
        <v>2</v>
      </c>
      <c r="G187" t="str">
        <f>VLOOKUP(J187,Riders!$A$2:$D$364,4,FALSE)</f>
        <v>POL</v>
      </c>
      <c r="H187" t="s">
        <v>838</v>
      </c>
      <c r="I187" t="s">
        <v>173</v>
      </c>
      <c r="J187" t="s">
        <v>202</v>
      </c>
      <c r="K187" s="106">
        <f>(C187-VLOOKUP(H187,Riders!$A$2:$C$1999,2,FALSE))/365</f>
        <v>23.747945205479454</v>
      </c>
      <c r="L187" s="106">
        <f>(C187-VLOOKUP(I187,Riders!$A$2:$C$1999,2,FALSE))/365</f>
        <v>22.156164383561645</v>
      </c>
      <c r="M187" s="106">
        <f>(C187-VLOOKUP(J187,Riders!$A$2:$C$1999,2,FALSE))/365</f>
        <v>26.271232876712329</v>
      </c>
      <c r="N187">
        <v>2</v>
      </c>
      <c r="O187">
        <v>10.97</v>
      </c>
      <c r="P187">
        <v>6.9389999999999983</v>
      </c>
      <c r="Q187">
        <v>6.1829999999999998</v>
      </c>
      <c r="R187">
        <v>6.2000000000000028</v>
      </c>
      <c r="S187">
        <v>6.5330000000000013</v>
      </c>
      <c r="T187">
        <v>6.7979999999999947</v>
      </c>
      <c r="U187">
        <f t="shared" si="4"/>
        <v>43.622999999999998</v>
      </c>
      <c r="V187" s="23">
        <f t="shared" si="5"/>
        <v>61.893955023726022</v>
      </c>
    </row>
    <row r="188" spans="1:22" x14ac:dyDescent="0.35">
      <c r="A188" s="25" t="s">
        <v>182</v>
      </c>
      <c r="B188" s="25">
        <v>2021</v>
      </c>
      <c r="C188" s="98">
        <v>44489</v>
      </c>
      <c r="D188" s="25" t="s">
        <v>20</v>
      </c>
      <c r="E188" s="26" t="s">
        <v>91</v>
      </c>
      <c r="F188" s="30">
        <v>3</v>
      </c>
      <c r="G188" t="s">
        <v>27</v>
      </c>
      <c r="H188" t="s">
        <v>780</v>
      </c>
      <c r="I188" t="s">
        <v>96</v>
      </c>
      <c r="J188" t="s">
        <v>754</v>
      </c>
      <c r="K188" s="106">
        <f>(C188-VLOOKUP(H188,Riders!$A$2:$C$1999,2,FALSE))/365</f>
        <v>21.172602739726027</v>
      </c>
      <c r="L188" s="106">
        <f>(C188-VLOOKUP(I188,Riders!$A$2:$C$1999,2,FALSE))/365</f>
        <v>22.761643835616439</v>
      </c>
      <c r="M188" s="106" t="e">
        <f>(C188-VLOOKUP(J188,Riders!$A$2:$C$1999,2,FALSE))/365</f>
        <v>#N/A</v>
      </c>
      <c r="N188">
        <v>1</v>
      </c>
      <c r="O188">
        <v>10.728999999999999</v>
      </c>
      <c r="P188">
        <v>6.7570000000000014</v>
      </c>
      <c r="Q188">
        <v>6.166999999999998</v>
      </c>
      <c r="R188">
        <v>6.1980000000000004</v>
      </c>
      <c r="S188">
        <v>6.2379999999999995</v>
      </c>
      <c r="T188">
        <v>6.3780000000000001</v>
      </c>
      <c r="U188">
        <f t="shared" si="4"/>
        <v>42.466999999999999</v>
      </c>
      <c r="V188" s="23">
        <f t="shared" si="5"/>
        <v>63.5787788164928</v>
      </c>
    </row>
    <row r="189" spans="1:22" x14ac:dyDescent="0.35">
      <c r="A189" s="25" t="s">
        <v>182</v>
      </c>
      <c r="B189" s="25">
        <v>2021</v>
      </c>
      <c r="C189" s="98">
        <v>44489</v>
      </c>
      <c r="D189" s="25" t="s">
        <v>20</v>
      </c>
      <c r="E189" s="26" t="s">
        <v>91</v>
      </c>
      <c r="F189" s="30">
        <v>3</v>
      </c>
      <c r="G189" t="str">
        <f>VLOOKUP(J189,Riders!$A$2:$D$364,4,FALSE)</f>
        <v>CAN</v>
      </c>
      <c r="H189" t="s">
        <v>183</v>
      </c>
      <c r="I189" t="s">
        <v>47</v>
      </c>
      <c r="J189" t="s">
        <v>134</v>
      </c>
      <c r="K189" s="106">
        <f>(C189-VLOOKUP(H189,Riders!$A$2:$C$1999,2,FALSE))/365</f>
        <v>30.317808219178083</v>
      </c>
      <c r="L189" s="106">
        <f>(C189-VLOOKUP(I189,Riders!$A$2:$C$1999,2,FALSE))/365</f>
        <v>24.893150684931506</v>
      </c>
      <c r="M189" s="106">
        <f>(C189-VLOOKUP(J189,Riders!$A$2:$C$1999,2,FALSE))/365</f>
        <v>22.013698630136986</v>
      </c>
      <c r="N189">
        <v>2</v>
      </c>
      <c r="O189">
        <v>11.082000000000001</v>
      </c>
      <c r="P189">
        <v>6.884999999999998</v>
      </c>
      <c r="Q189">
        <v>6.5590000000000011</v>
      </c>
      <c r="R189">
        <v>6.3709999999999987</v>
      </c>
      <c r="S189">
        <v>6.3990000000000009</v>
      </c>
      <c r="T189">
        <v>6.4879999999999995</v>
      </c>
      <c r="U189">
        <f t="shared" si="4"/>
        <v>43.783999999999999</v>
      </c>
      <c r="V189" s="23">
        <f t="shared" si="5"/>
        <v>61.66636214142153</v>
      </c>
    </row>
    <row r="190" spans="1:22" x14ac:dyDescent="0.35">
      <c r="A190" s="25" t="s">
        <v>182</v>
      </c>
      <c r="B190" s="25">
        <v>2021</v>
      </c>
      <c r="C190" s="98">
        <v>44489</v>
      </c>
      <c r="D190" s="25" t="s">
        <v>20</v>
      </c>
      <c r="E190" s="26" t="s">
        <v>91</v>
      </c>
      <c r="F190" s="30">
        <v>4</v>
      </c>
      <c r="G190" t="str">
        <f>VLOOKUP(J190,Riders!$A$2:$D$364,4,FALSE)</f>
        <v>NED</v>
      </c>
      <c r="H190" t="s">
        <v>22</v>
      </c>
      <c r="I190" t="s">
        <v>92</v>
      </c>
      <c r="J190" t="s">
        <v>549</v>
      </c>
      <c r="K190" s="106">
        <f>(C190-VLOOKUP(H190,Riders!$A$2:$C$1999,2,FALSE))/365</f>
        <v>28.616438356164384</v>
      </c>
      <c r="L190" s="106">
        <f>(C190-VLOOKUP(I190,Riders!$A$2:$C$1999,2,FALSE))/365</f>
        <v>24.61917808219178</v>
      </c>
      <c r="M190" s="106">
        <f>(C190-VLOOKUP(J190,Riders!$A$2:$C$1999,2,FALSE))/365</f>
        <v>33.136986301369866</v>
      </c>
      <c r="N190">
        <v>1</v>
      </c>
      <c r="O190">
        <v>10.670999999999999</v>
      </c>
      <c r="P190">
        <v>6.6999999999999993</v>
      </c>
      <c r="Q190">
        <v>6.2810000000000024</v>
      </c>
      <c r="R190">
        <v>6.1549999999999976</v>
      </c>
      <c r="S190">
        <v>6.1580000000000048</v>
      </c>
      <c r="T190">
        <v>6.3359999999999985</v>
      </c>
      <c r="U190">
        <f t="shared" si="4"/>
        <v>42.301000000000002</v>
      </c>
      <c r="V190" s="23">
        <f t="shared" si="5"/>
        <v>63.828278291293344</v>
      </c>
    </row>
    <row r="191" spans="1:22" x14ac:dyDescent="0.35">
      <c r="A191" s="25" t="s">
        <v>182</v>
      </c>
      <c r="B191" s="25">
        <v>2021</v>
      </c>
      <c r="C191" s="98">
        <v>44489</v>
      </c>
      <c r="D191" s="25" t="s">
        <v>20</v>
      </c>
      <c r="E191" s="26" t="s">
        <v>91</v>
      </c>
      <c r="F191" s="30">
        <v>4</v>
      </c>
      <c r="G191" t="str">
        <f>VLOOKUP(J191,Riders!$A$2:$D$364,4,FALSE)</f>
        <v>JPN</v>
      </c>
      <c r="H191" t="s">
        <v>30</v>
      </c>
      <c r="I191" t="s">
        <v>98</v>
      </c>
      <c r="J191" t="s">
        <v>107</v>
      </c>
      <c r="K191" s="106">
        <f>(C191-VLOOKUP(H191,Riders!$A$2:$C$1999,2,FALSE))/365</f>
        <v>25.657534246575342</v>
      </c>
      <c r="L191" s="106">
        <f>(C191-VLOOKUP(I191,Riders!$A$2:$C$1999,2,FALSE))/365</f>
        <v>27.81095890410959</v>
      </c>
      <c r="M191" s="106">
        <f>(C191-VLOOKUP(J191,Riders!$A$2:$C$1999,2,FALSE))/365</f>
        <v>28.860273972602741</v>
      </c>
      <c r="N191">
        <v>2</v>
      </c>
      <c r="O191">
        <v>11.021000000000001</v>
      </c>
      <c r="P191">
        <v>6.8599999999999994</v>
      </c>
      <c r="Q191">
        <v>6.6649999999999991</v>
      </c>
      <c r="R191">
        <v>6.402000000000001</v>
      </c>
      <c r="S191">
        <v>6.5159999999999982</v>
      </c>
      <c r="T191">
        <v>6.7000000000000028</v>
      </c>
      <c r="U191">
        <f t="shared" si="4"/>
        <v>44.164000000000001</v>
      </c>
      <c r="V191" s="23">
        <f t="shared" si="5"/>
        <v>61.135766687800022</v>
      </c>
    </row>
    <row r="192" spans="1:22" x14ac:dyDescent="0.35">
      <c r="A192" s="25" t="s">
        <v>182</v>
      </c>
      <c r="B192" s="25">
        <v>2021</v>
      </c>
      <c r="C192" s="98">
        <v>44489</v>
      </c>
      <c r="D192" s="25" t="s">
        <v>20</v>
      </c>
      <c r="E192" s="26" t="s">
        <v>64</v>
      </c>
      <c r="F192" s="30" t="s">
        <v>541</v>
      </c>
      <c r="G192" t="str">
        <f>VLOOKUP(J192,Riders!$A$2:$D$364,4,FALSE)</f>
        <v>NED</v>
      </c>
      <c r="H192" t="s">
        <v>22</v>
      </c>
      <c r="I192" t="s">
        <v>92</v>
      </c>
      <c r="J192" t="s">
        <v>549</v>
      </c>
      <c r="K192" s="106">
        <f>(C192-VLOOKUP(H192,Riders!$A$2:$C$1999,2,FALSE))/365</f>
        <v>28.616438356164384</v>
      </c>
      <c r="L192" s="106">
        <f>(C192-VLOOKUP(I192,Riders!$A$2:$C$1999,2,FALSE))/365</f>
        <v>24.61917808219178</v>
      </c>
      <c r="M192" s="106">
        <f>(C192-VLOOKUP(J192,Riders!$A$2:$C$1999,2,FALSE))/365</f>
        <v>33.136986301369866</v>
      </c>
      <c r="N192">
        <v>1</v>
      </c>
      <c r="O192">
        <v>10.734999999999999</v>
      </c>
      <c r="P192">
        <v>6.7160000000000011</v>
      </c>
      <c r="Q192">
        <v>6.0949999999999989</v>
      </c>
      <c r="R192">
        <v>6.0680000000000014</v>
      </c>
      <c r="S192">
        <v>6.1069999999999958</v>
      </c>
      <c r="T192">
        <v>6.2580000000000027</v>
      </c>
      <c r="U192">
        <f t="shared" si="4"/>
        <v>41.978999999999999</v>
      </c>
      <c r="V192" s="23">
        <f t="shared" si="5"/>
        <v>64.31787322232546</v>
      </c>
    </row>
    <row r="193" spans="1:22" x14ac:dyDescent="0.35">
      <c r="A193" s="25" t="s">
        <v>182</v>
      </c>
      <c r="B193" s="25">
        <v>2021</v>
      </c>
      <c r="C193" s="98">
        <v>44489</v>
      </c>
      <c r="D193" s="25" t="s">
        <v>20</v>
      </c>
      <c r="E193" s="26" t="s">
        <v>64</v>
      </c>
      <c r="F193" s="30" t="s">
        <v>541</v>
      </c>
      <c r="G193" t="s">
        <v>27</v>
      </c>
      <c r="H193" t="s">
        <v>780</v>
      </c>
      <c r="I193" t="s">
        <v>96</v>
      </c>
      <c r="J193" t="s">
        <v>754</v>
      </c>
      <c r="K193" s="106">
        <f>(C193-VLOOKUP(H193,Riders!$A$2:$C$1999,2,FALSE))/365</f>
        <v>21.172602739726027</v>
      </c>
      <c r="L193" s="106">
        <f>(C193-VLOOKUP(I193,Riders!$A$2:$C$1999,2,FALSE))/365</f>
        <v>22.761643835616439</v>
      </c>
      <c r="M193" s="106" t="e">
        <f>(C193-VLOOKUP(J193,Riders!$A$2:$C$1999,2,FALSE))/365</f>
        <v>#N/A</v>
      </c>
      <c r="N193">
        <v>2</v>
      </c>
      <c r="O193">
        <v>10.763</v>
      </c>
      <c r="P193">
        <v>6.7500000000000018</v>
      </c>
      <c r="Q193">
        <v>6.2139999999999986</v>
      </c>
      <c r="R193">
        <v>6.2349999999999994</v>
      </c>
      <c r="S193">
        <v>6.2039999999999971</v>
      </c>
      <c r="T193">
        <v>6.3840000000000003</v>
      </c>
      <c r="U193">
        <f t="shared" si="4"/>
        <v>42.55</v>
      </c>
      <c r="V193" s="23">
        <f t="shared" si="5"/>
        <v>63.454759106933025</v>
      </c>
    </row>
    <row r="194" spans="1:22" x14ac:dyDescent="0.35">
      <c r="A194" s="25" t="s">
        <v>182</v>
      </c>
      <c r="B194" s="25">
        <v>2021</v>
      </c>
      <c r="C194" s="98">
        <v>44489</v>
      </c>
      <c r="D194" s="25" t="s">
        <v>20</v>
      </c>
      <c r="E194" s="26" t="s">
        <v>64</v>
      </c>
      <c r="F194" s="30" t="s">
        <v>542</v>
      </c>
      <c r="G194" t="s">
        <v>29</v>
      </c>
      <c r="H194" t="s">
        <v>824</v>
      </c>
      <c r="I194" t="s">
        <v>68</v>
      </c>
      <c r="J194" t="s">
        <v>826</v>
      </c>
      <c r="K194" s="106" t="e">
        <f>(C194-VLOOKUP(H194,Riders!$A$2:$C$1999,2,FALSE))/365</f>
        <v>#N/A</v>
      </c>
      <c r="L194" s="106">
        <f>(C194-VLOOKUP(I194,Riders!$A$2:$C$1999,2,FALSE))/365</f>
        <v>31.572602739726026</v>
      </c>
      <c r="M194" s="106" t="e">
        <f>(C194-VLOOKUP(J194,Riders!$A$2:$C$1999,2,FALSE))/365</f>
        <v>#N/A</v>
      </c>
      <c r="N194">
        <v>3</v>
      </c>
      <c r="O194">
        <v>10.83</v>
      </c>
      <c r="P194">
        <v>6.76</v>
      </c>
      <c r="Q194">
        <v>6.25</v>
      </c>
      <c r="R194">
        <v>6.2349999999999994</v>
      </c>
      <c r="S194">
        <v>6.4229999999999983</v>
      </c>
      <c r="T194">
        <v>6.6430000000000007</v>
      </c>
      <c r="U194">
        <f t="shared" ref="U194:U257" si="6">SUM(O194:T194)</f>
        <v>43.140999999999998</v>
      </c>
      <c r="V194" s="23">
        <f t="shared" si="5"/>
        <v>62.585475533715027</v>
      </c>
    </row>
    <row r="195" spans="1:22" x14ac:dyDescent="0.35">
      <c r="A195" s="25" t="s">
        <v>182</v>
      </c>
      <c r="B195" s="25">
        <v>2021</v>
      </c>
      <c r="C195" s="98">
        <v>44489</v>
      </c>
      <c r="D195" s="25" t="s">
        <v>20</v>
      </c>
      <c r="E195" s="26" t="s">
        <v>64</v>
      </c>
      <c r="F195" s="30" t="s">
        <v>542</v>
      </c>
      <c r="G195" t="str">
        <f>VLOOKUP(J195,Riders!$A$2:$D$364,4,FALSE)</f>
        <v>RUS</v>
      </c>
      <c r="H195" t="s">
        <v>199</v>
      </c>
      <c r="I195" t="s">
        <v>800</v>
      </c>
      <c r="J195" t="s">
        <v>239</v>
      </c>
      <c r="K195" s="106">
        <f>(C195-VLOOKUP(H195,Riders!$A$2:$C$1999,2,FALSE))/365</f>
        <v>20.2</v>
      </c>
      <c r="L195" s="106">
        <f>(C195-VLOOKUP(I195,Riders!$A$2:$C$1999,2,FALSE))/365</f>
        <v>27.643835616438356</v>
      </c>
      <c r="M195" s="106">
        <f>(C195-VLOOKUP(J195,Riders!$A$2:$C$1999,2,FALSE))/365</f>
        <v>34.095890410958901</v>
      </c>
      <c r="N195">
        <v>4</v>
      </c>
      <c r="O195">
        <v>10.907</v>
      </c>
      <c r="P195">
        <v>6.7779999999999987</v>
      </c>
      <c r="Q195">
        <v>6.4890000000000008</v>
      </c>
      <c r="R195">
        <v>6.4430000000000014</v>
      </c>
      <c r="S195">
        <v>6.4349999999999987</v>
      </c>
      <c r="T195">
        <v>6.6649999999999991</v>
      </c>
      <c r="U195">
        <f t="shared" si="6"/>
        <v>43.716999999999999</v>
      </c>
      <c r="V195" s="23">
        <f t="shared" ref="V195:V258" si="7">3.6*(750/U195)</f>
        <v>61.760871057025867</v>
      </c>
    </row>
    <row r="196" spans="1:22" x14ac:dyDescent="0.35">
      <c r="A196" s="25" t="s">
        <v>139</v>
      </c>
      <c r="B196" s="25">
        <v>2021</v>
      </c>
      <c r="C196" s="98">
        <v>44448</v>
      </c>
      <c r="D196" s="25" t="s">
        <v>66</v>
      </c>
      <c r="E196" s="26" t="s">
        <v>21</v>
      </c>
      <c r="F196" s="25" t="s">
        <v>21</v>
      </c>
      <c r="G196" t="s">
        <v>33</v>
      </c>
      <c r="H196" t="s">
        <v>134</v>
      </c>
      <c r="I196" t="s">
        <v>47</v>
      </c>
      <c r="J196" t="s">
        <v>183</v>
      </c>
      <c r="K196" s="106">
        <f>(C196-VLOOKUP(H196,Riders!$A$2:$C$1999,2,FALSE))/365</f>
        <v>21.901369863013699</v>
      </c>
      <c r="L196" s="106">
        <f>(C196-VLOOKUP(I196,Riders!$A$2:$C$1999,2,FALSE))/365</f>
        <v>24.780821917808218</v>
      </c>
      <c r="M196" s="106">
        <f>(C196-VLOOKUP(J196,Riders!$A$2:$C$1999,2,FALSE))/365</f>
        <v>30.205479452054796</v>
      </c>
      <c r="N196">
        <v>1</v>
      </c>
      <c r="O196">
        <v>11.173</v>
      </c>
      <c r="P196">
        <v>6.9650000000000016</v>
      </c>
      <c r="Q196">
        <v>6.3619999999999983</v>
      </c>
      <c r="R196">
        <v>6.2669999999999995</v>
      </c>
      <c r="S196">
        <v>6.3760000000000012</v>
      </c>
      <c r="T196">
        <v>6.5169999999999959</v>
      </c>
      <c r="U196">
        <f t="shared" si="6"/>
        <v>43.66</v>
      </c>
      <c r="V196" s="23">
        <f t="shared" si="7"/>
        <v>61.841502519468627</v>
      </c>
    </row>
    <row r="197" spans="1:22" x14ac:dyDescent="0.35">
      <c r="A197" s="25" t="s">
        <v>139</v>
      </c>
      <c r="B197" s="25">
        <v>2021</v>
      </c>
      <c r="C197" s="98">
        <v>44448</v>
      </c>
      <c r="D197" s="25" t="s">
        <v>66</v>
      </c>
      <c r="E197" s="26" t="s">
        <v>21</v>
      </c>
      <c r="F197" s="25" t="s">
        <v>21</v>
      </c>
      <c r="G197" t="s">
        <v>44</v>
      </c>
      <c r="H197" t="s">
        <v>705</v>
      </c>
      <c r="I197" t="s">
        <v>706</v>
      </c>
      <c r="J197" t="s">
        <v>100</v>
      </c>
      <c r="K197" s="106">
        <f>(C197-VLOOKUP(H197,Riders!$A$2:$C$1999,2,FALSE))/365</f>
        <v>31.632876712328766</v>
      </c>
      <c r="L197" s="106">
        <f>(C197-VLOOKUP(I197,Riders!$A$2:$C$1999,2,FALSE))/365</f>
        <v>23.715068493150685</v>
      </c>
      <c r="M197" s="106">
        <f>(C197-VLOOKUP(J197,Riders!$A$2:$C$1999,2,FALSE))/365</f>
        <v>22.882191780821916</v>
      </c>
      <c r="N197">
        <v>2</v>
      </c>
      <c r="O197">
        <v>11.16</v>
      </c>
      <c r="P197">
        <v>6.8460000000000001</v>
      </c>
      <c r="Q197">
        <v>6.3649999999999984</v>
      </c>
      <c r="R197">
        <v>6.5150000000000006</v>
      </c>
      <c r="S197">
        <v>6.448000000000004</v>
      </c>
      <c r="T197">
        <v>6.5249999999999986</v>
      </c>
      <c r="U197">
        <f t="shared" si="6"/>
        <v>43.859000000000002</v>
      </c>
      <c r="V197" s="23">
        <f t="shared" si="7"/>
        <v>61.560911101484301</v>
      </c>
    </row>
    <row r="198" spans="1:22" x14ac:dyDescent="0.35">
      <c r="A198" s="25" t="s">
        <v>139</v>
      </c>
      <c r="B198" s="25">
        <v>2021</v>
      </c>
      <c r="C198" s="98">
        <v>44448</v>
      </c>
      <c r="D198" s="25" t="s">
        <v>66</v>
      </c>
      <c r="E198" s="26" t="s">
        <v>21</v>
      </c>
      <c r="F198" s="51" t="s">
        <v>21</v>
      </c>
      <c r="G198" t="s">
        <v>46</v>
      </c>
      <c r="H198" t="s">
        <v>838</v>
      </c>
      <c r="I198" t="s">
        <v>45</v>
      </c>
      <c r="J198" t="s">
        <v>173</v>
      </c>
      <c r="K198" s="106">
        <f>(C198-VLOOKUP(H198,Riders!$A$2:$C$1999,2,FALSE))/365</f>
        <v>23.635616438356163</v>
      </c>
      <c r="L198" s="106">
        <f>(C198-VLOOKUP(I198,Riders!$A$2:$C$1999,2,FALSE))/365</f>
        <v>25.564383561643837</v>
      </c>
      <c r="M198" s="106">
        <f>(C198-VLOOKUP(J198,Riders!$A$2:$C$1999,2,FALSE))/365</f>
        <v>22.043835616438358</v>
      </c>
      <c r="N198">
        <v>3</v>
      </c>
      <c r="O198">
        <v>11.208</v>
      </c>
      <c r="P198">
        <v>6.8800000000000008</v>
      </c>
      <c r="Q198">
        <v>6.3969999999999985</v>
      </c>
      <c r="R198">
        <v>6.4340000000000011</v>
      </c>
      <c r="S198">
        <v>6.5380000000000003</v>
      </c>
      <c r="T198">
        <v>6.5859999999999985</v>
      </c>
      <c r="U198">
        <f t="shared" si="6"/>
        <v>44.042999999999999</v>
      </c>
      <c r="V198" s="23">
        <f t="shared" si="7"/>
        <v>61.303725904229964</v>
      </c>
    </row>
    <row r="199" spans="1:22" x14ac:dyDescent="0.35">
      <c r="A199" s="25" t="s">
        <v>139</v>
      </c>
      <c r="B199" s="25">
        <v>2021</v>
      </c>
      <c r="C199" s="98">
        <v>44448</v>
      </c>
      <c r="D199" s="25" t="s">
        <v>66</v>
      </c>
      <c r="E199" s="26" t="s">
        <v>21</v>
      </c>
      <c r="F199" s="51" t="s">
        <v>21</v>
      </c>
      <c r="G199" t="s">
        <v>42</v>
      </c>
      <c r="H199" t="s">
        <v>815</v>
      </c>
      <c r="I199" t="s">
        <v>741</v>
      </c>
      <c r="J199" t="s">
        <v>41</v>
      </c>
      <c r="K199" s="106" t="e">
        <f>(C199-VLOOKUP(H199,Riders!$A$2:$C$1999,2,FALSE))/365</f>
        <v>#N/A</v>
      </c>
      <c r="L199" s="106">
        <f>(C199-VLOOKUP(I199,Riders!$A$2:$C$1999,2,FALSE))/365</f>
        <v>28.12876712328767</v>
      </c>
      <c r="M199" s="106">
        <f>(C199-VLOOKUP(J199,Riders!$A$2:$C$1999,2,FALSE))/365</f>
        <v>28.602739726027398</v>
      </c>
      <c r="N199">
        <v>4</v>
      </c>
      <c r="O199">
        <v>10.712999999999999</v>
      </c>
      <c r="P199">
        <v>6.6910000000000007</v>
      </c>
      <c r="Q199">
        <v>6.6589999999999989</v>
      </c>
      <c r="R199">
        <v>6.6550000000000011</v>
      </c>
      <c r="S199">
        <v>6.8279999999999994</v>
      </c>
      <c r="T199">
        <v>7.1640000000000015</v>
      </c>
      <c r="U199">
        <f t="shared" si="6"/>
        <v>44.71</v>
      </c>
      <c r="V199" s="23">
        <f t="shared" si="7"/>
        <v>60.389174681279357</v>
      </c>
    </row>
    <row r="200" spans="1:22" x14ac:dyDescent="0.35">
      <c r="A200" s="25" t="s">
        <v>139</v>
      </c>
      <c r="B200" s="25">
        <v>2021</v>
      </c>
      <c r="C200" s="98">
        <v>44448</v>
      </c>
      <c r="D200" s="25" t="s">
        <v>66</v>
      </c>
      <c r="E200" s="26" t="s">
        <v>21</v>
      </c>
      <c r="F200" s="51" t="s">
        <v>21</v>
      </c>
      <c r="G200" t="s">
        <v>52</v>
      </c>
      <c r="H200" t="s">
        <v>883</v>
      </c>
      <c r="I200" t="s">
        <v>885</v>
      </c>
      <c r="J200" t="s">
        <v>76</v>
      </c>
      <c r="K200" s="106" t="e">
        <f>(C200-VLOOKUP(H200,Riders!$A$2:$C$1999,2,FALSE))/365</f>
        <v>#N/A</v>
      </c>
      <c r="L200" s="106" t="e">
        <f>(C200-VLOOKUP(I200,Riders!$A$2:$C$1999,2,FALSE))/365</f>
        <v>#N/A</v>
      </c>
      <c r="M200" s="106">
        <f>(C200-VLOOKUP(J200,Riders!$A$2:$C$1999,2,FALSE))/365</f>
        <v>20.526027397260275</v>
      </c>
      <c r="N200">
        <v>5</v>
      </c>
      <c r="O200">
        <v>11.31</v>
      </c>
      <c r="P200">
        <v>6.8789999999999996</v>
      </c>
      <c r="Q200">
        <v>6.5079999999999991</v>
      </c>
      <c r="R200">
        <v>6.4789999999999992</v>
      </c>
      <c r="S200">
        <v>7.2130000000000045</v>
      </c>
      <c r="T200">
        <v>7.3979999999999961</v>
      </c>
      <c r="U200">
        <f t="shared" si="6"/>
        <v>45.786999999999999</v>
      </c>
      <c r="V200" s="23">
        <f t="shared" si="7"/>
        <v>58.968702906938653</v>
      </c>
    </row>
    <row r="201" spans="1:22" x14ac:dyDescent="0.35">
      <c r="A201" s="25" t="s">
        <v>139</v>
      </c>
      <c r="B201" s="25">
        <v>2021</v>
      </c>
      <c r="C201" s="98">
        <v>44448</v>
      </c>
      <c r="D201" s="25" t="s">
        <v>66</v>
      </c>
      <c r="E201" s="26" t="s">
        <v>21</v>
      </c>
      <c r="F201" s="51" t="s">
        <v>21</v>
      </c>
      <c r="G201" t="s">
        <v>61</v>
      </c>
      <c r="H201" t="s">
        <v>111</v>
      </c>
      <c r="I201" t="s">
        <v>71</v>
      </c>
      <c r="J201" t="s">
        <v>558</v>
      </c>
      <c r="K201" s="106">
        <f>(C201-VLOOKUP(H201,Riders!$A$2:$C$1999,2,FALSE))/365</f>
        <v>20.515068493150686</v>
      </c>
      <c r="L201" s="106">
        <f>(C201-VLOOKUP(I201,Riders!$A$2:$C$1999,2,FALSE))/365</f>
        <v>19.230136986301371</v>
      </c>
      <c r="M201" s="106">
        <f>(C201-VLOOKUP(J201,Riders!$A$2:$C$1999,2,FALSE))/365</f>
        <v>19.608219178082191</v>
      </c>
      <c r="N201">
        <v>6</v>
      </c>
      <c r="O201">
        <v>11.164</v>
      </c>
      <c r="P201">
        <v>6.891</v>
      </c>
      <c r="Q201">
        <v>6.8530000000000015</v>
      </c>
      <c r="R201">
        <v>6.7189999999999976</v>
      </c>
      <c r="S201">
        <v>7.1830000000000034</v>
      </c>
      <c r="T201">
        <v>7.171999999999997</v>
      </c>
      <c r="U201">
        <f t="shared" si="6"/>
        <v>45.981999999999999</v>
      </c>
      <c r="V201" s="23">
        <f t="shared" si="7"/>
        <v>58.718629028750385</v>
      </c>
    </row>
    <row r="202" spans="1:22" x14ac:dyDescent="0.35">
      <c r="A202" s="25" t="s">
        <v>139</v>
      </c>
      <c r="B202" s="25">
        <v>2021</v>
      </c>
      <c r="C202" s="98">
        <v>44448</v>
      </c>
      <c r="D202" s="25" t="s">
        <v>66</v>
      </c>
      <c r="E202" s="26" t="s">
        <v>21</v>
      </c>
      <c r="F202" s="51" t="s">
        <v>21</v>
      </c>
      <c r="G202" t="s">
        <v>56</v>
      </c>
      <c r="H202" t="s">
        <v>881</v>
      </c>
      <c r="I202" t="s">
        <v>719</v>
      </c>
      <c r="J202" t="s">
        <v>837</v>
      </c>
      <c r="K202" s="106" t="e">
        <f>(C202-VLOOKUP(H202,Riders!$A$2:$C$1999,2,FALSE))/365</f>
        <v>#N/A</v>
      </c>
      <c r="L202" s="106">
        <f>(C202-VLOOKUP(I202,Riders!$A$2:$C$1999,2,FALSE))/365</f>
        <v>19.775342465753425</v>
      </c>
      <c r="M202" s="106" t="e">
        <f>(C202-VLOOKUP(J202,Riders!$A$2:$C$1999,2,FALSE))/365</f>
        <v>#N/A</v>
      </c>
      <c r="N202">
        <v>7</v>
      </c>
      <c r="O202">
        <v>11.367000000000001</v>
      </c>
      <c r="P202">
        <v>6.9379999999999988</v>
      </c>
      <c r="Q202">
        <v>6.82</v>
      </c>
      <c r="R202">
        <v>6.8870000000000005</v>
      </c>
      <c r="S202">
        <v>6.8800000000000026</v>
      </c>
      <c r="T202">
        <v>7.2399999999999949</v>
      </c>
      <c r="U202">
        <f t="shared" si="6"/>
        <v>46.131999999999998</v>
      </c>
      <c r="V202" s="23">
        <f t="shared" si="7"/>
        <v>58.527703112806741</v>
      </c>
    </row>
    <row r="203" spans="1:22" x14ac:dyDescent="0.35">
      <c r="A203" s="25" t="s">
        <v>139</v>
      </c>
      <c r="B203" s="25">
        <v>2021</v>
      </c>
      <c r="C203" s="98">
        <v>44448</v>
      </c>
      <c r="D203" s="25" t="s">
        <v>66</v>
      </c>
      <c r="E203" s="26" t="s">
        <v>21</v>
      </c>
      <c r="F203" s="51" t="s">
        <v>21</v>
      </c>
      <c r="G203" t="s">
        <v>887</v>
      </c>
      <c r="H203" t="s">
        <v>886</v>
      </c>
      <c r="I203" t="s">
        <v>884</v>
      </c>
      <c r="J203" t="s">
        <v>882</v>
      </c>
      <c r="K203" s="106" t="e">
        <f>(C203-VLOOKUP(H203,Riders!$A$2:$C$1999,2,FALSE))/365</f>
        <v>#N/A</v>
      </c>
      <c r="L203" s="106" t="e">
        <f>(C203-VLOOKUP(I203,Riders!$A$2:$C$1999,2,FALSE))/365</f>
        <v>#N/A</v>
      </c>
      <c r="M203" s="106" t="e">
        <f>(C203-VLOOKUP(J203,Riders!$A$2:$C$1999,2,FALSE))/365</f>
        <v>#N/A</v>
      </c>
      <c r="N203">
        <v>8</v>
      </c>
      <c r="O203">
        <v>11.766999999999999</v>
      </c>
      <c r="P203">
        <v>7.1410000000000018</v>
      </c>
      <c r="Q203">
        <v>6.9609999999999985</v>
      </c>
      <c r="R203">
        <v>7.1169999999999973</v>
      </c>
      <c r="S203">
        <v>7.1470000000000056</v>
      </c>
      <c r="T203">
        <v>7.4409999999999954</v>
      </c>
      <c r="U203">
        <f t="shared" si="6"/>
        <v>47.573999999999998</v>
      </c>
      <c r="V203" s="23">
        <f t="shared" si="7"/>
        <v>56.753688989784344</v>
      </c>
    </row>
    <row r="204" spans="1:22" x14ac:dyDescent="0.35">
      <c r="A204" s="25" t="s">
        <v>139</v>
      </c>
      <c r="B204" s="25">
        <v>2021</v>
      </c>
      <c r="C204" s="98">
        <v>44448</v>
      </c>
      <c r="D204" s="25" t="s">
        <v>66</v>
      </c>
      <c r="E204" s="26" t="s">
        <v>21</v>
      </c>
      <c r="F204" s="51" t="s">
        <v>21</v>
      </c>
      <c r="G204" t="s">
        <v>207</v>
      </c>
      <c r="H204" t="s">
        <v>853</v>
      </c>
      <c r="I204" t="s">
        <v>889</v>
      </c>
      <c r="J204" t="s">
        <v>634</v>
      </c>
      <c r="K204" s="106">
        <f>(C204-VLOOKUP(H204,Riders!$A$2:$C$1999,2,FALSE))/365</f>
        <v>19.317808219178083</v>
      </c>
      <c r="L204" s="106" t="e">
        <f>(C204-VLOOKUP(I204,Riders!$A$2:$C$1999,2,FALSE))/365</f>
        <v>#N/A</v>
      </c>
      <c r="M204" s="106">
        <f>(C204-VLOOKUP(J204,Riders!$A$2:$C$1999,2,FALSE))/365</f>
        <v>20.583561643835615</v>
      </c>
      <c r="N204">
        <v>9</v>
      </c>
      <c r="O204">
        <v>12.747999999999999</v>
      </c>
      <c r="P204">
        <v>7.9160000000000021</v>
      </c>
      <c r="Q204">
        <v>7.2569999999999979</v>
      </c>
      <c r="R204">
        <v>7.0919999999999987</v>
      </c>
      <c r="S204">
        <v>6.8440000000000012</v>
      </c>
      <c r="T204">
        <v>7.0420000000000016</v>
      </c>
      <c r="U204">
        <f t="shared" si="6"/>
        <v>48.899000000000001</v>
      </c>
      <c r="V204" s="23">
        <f t="shared" si="7"/>
        <v>55.21585308493016</v>
      </c>
    </row>
    <row r="205" spans="1:22" x14ac:dyDescent="0.35">
      <c r="A205" s="25" t="s">
        <v>139</v>
      </c>
      <c r="B205" s="25">
        <v>2021</v>
      </c>
      <c r="C205" s="98">
        <v>44448</v>
      </c>
      <c r="D205" s="25" t="s">
        <v>66</v>
      </c>
      <c r="E205" s="26" t="s">
        <v>91</v>
      </c>
      <c r="F205">
        <v>1</v>
      </c>
      <c r="G205" t="s">
        <v>42</v>
      </c>
      <c r="H205" t="e">
        <f t="shared" ref="H205:H216" si="8">VLOOKUP(G205,$G$130:$J$138,2,FALSE)</f>
        <v>#N/A</v>
      </c>
      <c r="I205" t="e">
        <f t="shared" ref="I205:I216" si="9">VLOOKUP(G205,$G$130:$J$138,3,FALSE)</f>
        <v>#N/A</v>
      </c>
      <c r="J205" t="e">
        <f t="shared" ref="J205:J216" si="10">VLOOKUP(G205,$G$130:$J$138,4,FALSE)</f>
        <v>#N/A</v>
      </c>
      <c r="K205" s="106" t="e">
        <f>(C205-VLOOKUP(H205,Riders!$A$2:$C$1999,2,FALSE))/365</f>
        <v>#N/A</v>
      </c>
      <c r="L205" s="106" t="e">
        <f>(C205-VLOOKUP(I205,Riders!$A$2:$C$1999,2,FALSE))/365</f>
        <v>#N/A</v>
      </c>
      <c r="M205" s="106" t="e">
        <f>(C205-VLOOKUP(J205,Riders!$A$2:$C$1999,2,FALSE))/365</f>
        <v>#N/A</v>
      </c>
      <c r="N205">
        <v>1</v>
      </c>
      <c r="O205">
        <v>10.659000000000001</v>
      </c>
      <c r="P205">
        <v>6.6790000000000003</v>
      </c>
      <c r="Q205">
        <v>7.1439999999999984</v>
      </c>
      <c r="R205">
        <v>6.7170000000000023</v>
      </c>
      <c r="S205">
        <v>6.7429999999999986</v>
      </c>
      <c r="T205">
        <v>6.9639999999999986</v>
      </c>
      <c r="U205">
        <f t="shared" si="6"/>
        <v>44.905999999999999</v>
      </c>
      <c r="V205" s="23">
        <f t="shared" si="7"/>
        <v>60.125595688772101</v>
      </c>
    </row>
    <row r="206" spans="1:22" x14ac:dyDescent="0.35">
      <c r="A206" s="25" t="s">
        <v>139</v>
      </c>
      <c r="B206" s="25">
        <v>2021</v>
      </c>
      <c r="C206" s="98">
        <v>44448</v>
      </c>
      <c r="D206" s="25" t="s">
        <v>66</v>
      </c>
      <c r="E206" s="26" t="s">
        <v>91</v>
      </c>
      <c r="F206">
        <v>1</v>
      </c>
      <c r="G206" t="s">
        <v>52</v>
      </c>
      <c r="H206" t="e">
        <f t="shared" si="8"/>
        <v>#N/A</v>
      </c>
      <c r="I206" t="e">
        <f t="shared" si="9"/>
        <v>#N/A</v>
      </c>
      <c r="J206" t="e">
        <f t="shared" si="10"/>
        <v>#N/A</v>
      </c>
      <c r="K206" s="106" t="e">
        <f>(C206-VLOOKUP(H206,Riders!$A$2:$C$1999,2,FALSE))/365</f>
        <v>#N/A</v>
      </c>
      <c r="L206" s="106" t="e">
        <f>(C206-VLOOKUP(I206,Riders!$A$2:$C$1999,2,FALSE))/365</f>
        <v>#N/A</v>
      </c>
      <c r="M206" s="106" t="e">
        <f>(C206-VLOOKUP(J206,Riders!$A$2:$C$1999,2,FALSE))/365</f>
        <v>#N/A</v>
      </c>
      <c r="N206">
        <v>2</v>
      </c>
      <c r="O206">
        <v>11.194000000000001</v>
      </c>
      <c r="P206">
        <v>6.8429999999999982</v>
      </c>
      <c r="Q206">
        <v>6.9120000000000026</v>
      </c>
      <c r="R206">
        <v>6.5189999999999984</v>
      </c>
      <c r="S206">
        <v>7.1279999999999966</v>
      </c>
      <c r="T206">
        <v>7.4830000000000041</v>
      </c>
      <c r="U206">
        <f t="shared" si="6"/>
        <v>46.079000000000001</v>
      </c>
      <c r="V206" s="23">
        <f t="shared" si="7"/>
        <v>58.595021593350545</v>
      </c>
    </row>
    <row r="207" spans="1:22" x14ac:dyDescent="0.35">
      <c r="A207" s="25" t="s">
        <v>139</v>
      </c>
      <c r="B207" s="25">
        <v>2021</v>
      </c>
      <c r="C207" s="98">
        <v>44448</v>
      </c>
      <c r="D207" s="25" t="s">
        <v>66</v>
      </c>
      <c r="E207" s="26" t="s">
        <v>91</v>
      </c>
      <c r="F207">
        <v>2</v>
      </c>
      <c r="G207" t="s">
        <v>46</v>
      </c>
      <c r="H207" t="str">
        <f t="shared" si="8"/>
        <v>ROCHNA Daniel</v>
      </c>
      <c r="I207" t="str">
        <f t="shared" si="9"/>
        <v>RUDYK Mateusz</v>
      </c>
      <c r="J207" t="str">
        <f t="shared" si="10"/>
        <v>SARNECKI Rafal</v>
      </c>
      <c r="K207" s="106">
        <f>(C207-VLOOKUP(H207,Riders!$A$2:$C$1999,2,FALSE))/365</f>
        <v>22.043835616438358</v>
      </c>
      <c r="L207" s="106">
        <f>(C207-VLOOKUP(I207,Riders!$A$2:$C$1999,2,FALSE))/365</f>
        <v>26.158904109589042</v>
      </c>
      <c r="M207" s="106">
        <f>(C207-VLOOKUP(J207,Riders!$A$2:$C$1999,2,FALSE))/365</f>
        <v>31.69041095890411</v>
      </c>
      <c r="N207">
        <v>1</v>
      </c>
      <c r="O207">
        <v>11.118</v>
      </c>
      <c r="P207">
        <v>6.8879999999999999</v>
      </c>
      <c r="Q207">
        <v>6.3760000000000012</v>
      </c>
      <c r="R207">
        <v>6.3629999999999995</v>
      </c>
      <c r="S207">
        <v>6.4559999999999995</v>
      </c>
      <c r="T207">
        <v>6.4679999999999964</v>
      </c>
      <c r="U207">
        <f t="shared" si="6"/>
        <v>43.668999999999997</v>
      </c>
      <c r="V207" s="23">
        <f t="shared" si="7"/>
        <v>61.828757241979439</v>
      </c>
    </row>
    <row r="208" spans="1:22" x14ac:dyDescent="0.35">
      <c r="A208" s="25" t="s">
        <v>139</v>
      </c>
      <c r="B208" s="25">
        <v>2021</v>
      </c>
      <c r="C208" s="98">
        <v>44448</v>
      </c>
      <c r="D208" s="25" t="s">
        <v>66</v>
      </c>
      <c r="E208" s="26" t="s">
        <v>91</v>
      </c>
      <c r="F208">
        <v>2</v>
      </c>
      <c r="G208" t="s">
        <v>61</v>
      </c>
      <c r="H208" t="e">
        <f t="shared" si="8"/>
        <v>#N/A</v>
      </c>
      <c r="I208" t="e">
        <f t="shared" si="9"/>
        <v>#N/A</v>
      </c>
      <c r="J208" t="e">
        <f t="shared" si="10"/>
        <v>#N/A</v>
      </c>
      <c r="K208" s="106" t="e">
        <f>(C208-VLOOKUP(H208,Riders!$A$2:$C$1999,2,FALSE))/365</f>
        <v>#N/A</v>
      </c>
      <c r="L208" s="106" t="e">
        <f>(C208-VLOOKUP(I208,Riders!$A$2:$C$1999,2,FALSE))/365</f>
        <v>#N/A</v>
      </c>
      <c r="M208" s="106" t="e">
        <f>(C208-VLOOKUP(J208,Riders!$A$2:$C$1999,2,FALSE))/365</f>
        <v>#N/A</v>
      </c>
      <c r="N208">
        <v>2</v>
      </c>
      <c r="O208">
        <v>11.467000000000001</v>
      </c>
      <c r="P208">
        <v>6.9169999999999998</v>
      </c>
      <c r="Q208">
        <v>6.6050000000000004</v>
      </c>
      <c r="R208">
        <v>6.6490000000000009</v>
      </c>
      <c r="S208">
        <v>8.139999999999997</v>
      </c>
      <c r="T208">
        <v>7.375</v>
      </c>
      <c r="U208">
        <f t="shared" si="6"/>
        <v>47.152999999999999</v>
      </c>
      <c r="V208" s="23">
        <f t="shared" si="7"/>
        <v>57.260407609271944</v>
      </c>
    </row>
    <row r="209" spans="1:22" x14ac:dyDescent="0.35">
      <c r="A209" s="25" t="s">
        <v>139</v>
      </c>
      <c r="B209" s="25">
        <v>2021</v>
      </c>
      <c r="C209" s="98">
        <v>44448</v>
      </c>
      <c r="D209" s="25" t="s">
        <v>66</v>
      </c>
      <c r="E209" s="26" t="s">
        <v>91</v>
      </c>
      <c r="F209">
        <v>3</v>
      </c>
      <c r="G209" t="s">
        <v>44</v>
      </c>
      <c r="H209" t="e">
        <f t="shared" si="8"/>
        <v>#N/A</v>
      </c>
      <c r="I209" t="e">
        <f t="shared" si="9"/>
        <v>#N/A</v>
      </c>
      <c r="J209" t="e">
        <f t="shared" si="10"/>
        <v>#N/A</v>
      </c>
      <c r="K209" s="106" t="e">
        <f>(C209-VLOOKUP(H209,Riders!$A$2:$C$1999,2,FALSE))/365</f>
        <v>#N/A</v>
      </c>
      <c r="L209" s="106" t="e">
        <f>(C209-VLOOKUP(I209,Riders!$A$2:$C$1999,2,FALSE))/365</f>
        <v>#N/A</v>
      </c>
      <c r="M209" s="106" t="e">
        <f>(C209-VLOOKUP(J209,Riders!$A$2:$C$1999,2,FALSE))/365</f>
        <v>#N/A</v>
      </c>
      <c r="N209">
        <v>1</v>
      </c>
      <c r="O209">
        <v>11.092000000000001</v>
      </c>
      <c r="P209">
        <v>6.8770000000000007</v>
      </c>
      <c r="Q209">
        <v>6.3419999999999987</v>
      </c>
      <c r="R209">
        <v>6.4740000000000002</v>
      </c>
      <c r="S209">
        <v>6.3289999999999971</v>
      </c>
      <c r="T209">
        <v>6.4070000000000036</v>
      </c>
      <c r="U209">
        <f t="shared" si="6"/>
        <v>43.521000000000001</v>
      </c>
      <c r="V209" s="23">
        <f t="shared" si="7"/>
        <v>62.039015647618399</v>
      </c>
    </row>
    <row r="210" spans="1:22" x14ac:dyDescent="0.35">
      <c r="A210" s="25" t="s">
        <v>139</v>
      </c>
      <c r="B210" s="25">
        <v>2021</v>
      </c>
      <c r="C210" s="98">
        <v>44448</v>
      </c>
      <c r="D210" s="25" t="s">
        <v>66</v>
      </c>
      <c r="E210" s="26" t="s">
        <v>91</v>
      </c>
      <c r="F210" s="30">
        <v>3</v>
      </c>
      <c r="G210" t="s">
        <v>56</v>
      </c>
      <c r="H210" t="e">
        <f t="shared" si="8"/>
        <v>#N/A</v>
      </c>
      <c r="I210" t="e">
        <f t="shared" si="9"/>
        <v>#N/A</v>
      </c>
      <c r="J210" t="e">
        <f t="shared" si="10"/>
        <v>#N/A</v>
      </c>
      <c r="K210" s="106" t="e">
        <f>(C210-VLOOKUP(H210,Riders!$A$2:$C$1999,2,FALSE))/365</f>
        <v>#N/A</v>
      </c>
      <c r="L210" s="106" t="e">
        <f>(C210-VLOOKUP(I210,Riders!$A$2:$C$1999,2,FALSE))/365</f>
        <v>#N/A</v>
      </c>
      <c r="M210" s="106" t="e">
        <f>(C210-VLOOKUP(J210,Riders!$A$2:$C$1999,2,FALSE))/365</f>
        <v>#N/A</v>
      </c>
      <c r="N210">
        <v>2</v>
      </c>
      <c r="O210">
        <v>11.335000000000001</v>
      </c>
      <c r="P210">
        <v>6.9220000000000006</v>
      </c>
      <c r="Q210">
        <v>7.1909999999999989</v>
      </c>
      <c r="R210">
        <v>6.7409999999999997</v>
      </c>
      <c r="S210">
        <v>6.7049999999999983</v>
      </c>
      <c r="T210">
        <v>6.8170000000000002</v>
      </c>
      <c r="U210">
        <f t="shared" si="6"/>
        <v>45.710999999999999</v>
      </c>
      <c r="V210" s="23">
        <f t="shared" si="7"/>
        <v>59.066745422327237</v>
      </c>
    </row>
    <row r="211" spans="1:22" x14ac:dyDescent="0.35">
      <c r="A211" s="25" t="s">
        <v>139</v>
      </c>
      <c r="B211" s="25">
        <v>2021</v>
      </c>
      <c r="C211" s="98">
        <v>44448</v>
      </c>
      <c r="D211" s="25" t="s">
        <v>66</v>
      </c>
      <c r="E211" s="26" t="s">
        <v>91</v>
      </c>
      <c r="F211" s="30">
        <v>4</v>
      </c>
      <c r="G211" t="s">
        <v>33</v>
      </c>
      <c r="H211" t="str">
        <f t="shared" si="8"/>
        <v>HEDGCOCK James</v>
      </c>
      <c r="I211" t="str">
        <f t="shared" si="9"/>
        <v>RORKE Tyler</v>
      </c>
      <c r="J211" t="str">
        <f t="shared" si="10"/>
        <v>WAMMES Nick</v>
      </c>
      <c r="K211" s="106">
        <f>(C211-VLOOKUP(H211,Riders!$A$2:$C$1999,2,FALSE))/365</f>
        <v>19.830136986301369</v>
      </c>
      <c r="L211" s="106">
        <f>(C211-VLOOKUP(I211,Riders!$A$2:$C$1999,2,FALSE))/365</f>
        <v>18.298630136986301</v>
      </c>
      <c r="M211" s="106">
        <f>(C211-VLOOKUP(J211,Riders!$A$2:$C$1999,2,FALSE))/365</f>
        <v>21.901369863013699</v>
      </c>
      <c r="N211">
        <v>1</v>
      </c>
      <c r="O211">
        <v>11.132</v>
      </c>
      <c r="P211">
        <v>6.9</v>
      </c>
      <c r="Q211">
        <v>6.3150000000000013</v>
      </c>
      <c r="R211">
        <v>6.2449999999999974</v>
      </c>
      <c r="S211">
        <v>6.3389999999999986</v>
      </c>
      <c r="T211">
        <v>6.5530000000000044</v>
      </c>
      <c r="U211">
        <f t="shared" si="6"/>
        <v>43.484000000000002</v>
      </c>
      <c r="V211" s="23">
        <f t="shared" si="7"/>
        <v>62.091803881887593</v>
      </c>
    </row>
    <row r="212" spans="1:22" x14ac:dyDescent="0.35">
      <c r="A212" s="25" t="s">
        <v>139</v>
      </c>
      <c r="B212" s="25">
        <v>2021</v>
      </c>
      <c r="C212" s="98">
        <v>44448</v>
      </c>
      <c r="D212" s="25" t="s">
        <v>66</v>
      </c>
      <c r="E212" s="26" t="s">
        <v>91</v>
      </c>
      <c r="F212" s="30">
        <v>4</v>
      </c>
      <c r="G212" t="s">
        <v>887</v>
      </c>
      <c r="H212" t="e">
        <f t="shared" si="8"/>
        <v>#N/A</v>
      </c>
      <c r="I212" t="e">
        <f t="shared" si="9"/>
        <v>#N/A</v>
      </c>
      <c r="J212" t="e">
        <f t="shared" si="10"/>
        <v>#N/A</v>
      </c>
      <c r="K212" s="106" t="e">
        <f>(C212-VLOOKUP(H212,Riders!$A$2:$C$1999,2,FALSE))/365</f>
        <v>#N/A</v>
      </c>
      <c r="L212" s="106" t="e">
        <f>(C212-VLOOKUP(I212,Riders!$A$2:$C$1999,2,FALSE))/365</f>
        <v>#N/A</v>
      </c>
      <c r="M212" s="106" t="e">
        <f>(C212-VLOOKUP(J212,Riders!$A$2:$C$1999,2,FALSE))/365</f>
        <v>#N/A</v>
      </c>
      <c r="N212">
        <v>2</v>
      </c>
      <c r="O212">
        <v>11.637</v>
      </c>
      <c r="P212">
        <v>7.0249999999999986</v>
      </c>
      <c r="Q212">
        <v>7.0380000000000003</v>
      </c>
      <c r="R212">
        <v>7.1220000000000034</v>
      </c>
      <c r="S212">
        <v>7.375</v>
      </c>
      <c r="T212">
        <v>7.6869999999999976</v>
      </c>
      <c r="U212">
        <f t="shared" si="6"/>
        <v>47.884</v>
      </c>
      <c r="V212" s="23">
        <f t="shared" si="7"/>
        <v>56.386266811461027</v>
      </c>
    </row>
    <row r="213" spans="1:22" x14ac:dyDescent="0.35">
      <c r="A213" s="25" t="s">
        <v>139</v>
      </c>
      <c r="B213" s="25">
        <v>2021</v>
      </c>
      <c r="C213" s="98">
        <v>44448</v>
      </c>
      <c r="D213" s="25" t="s">
        <v>66</v>
      </c>
      <c r="E213" s="26" t="s">
        <v>64</v>
      </c>
      <c r="F213" s="30" t="s">
        <v>541</v>
      </c>
      <c r="G213" t="s">
        <v>33</v>
      </c>
      <c r="H213" t="str">
        <f t="shared" si="8"/>
        <v>HEDGCOCK James</v>
      </c>
      <c r="I213" t="str">
        <f t="shared" si="9"/>
        <v>RORKE Tyler</v>
      </c>
      <c r="J213" t="str">
        <f t="shared" si="10"/>
        <v>WAMMES Nick</v>
      </c>
      <c r="K213" s="106">
        <f>(C213-VLOOKUP(H213,Riders!$A$2:$C$1999,2,FALSE))/365</f>
        <v>19.830136986301369</v>
      </c>
      <c r="L213" s="106">
        <f>(C213-VLOOKUP(I213,Riders!$A$2:$C$1999,2,FALSE))/365</f>
        <v>18.298630136986301</v>
      </c>
      <c r="M213" s="106">
        <f>(C213-VLOOKUP(J213,Riders!$A$2:$C$1999,2,FALSE))/365</f>
        <v>21.901369863013699</v>
      </c>
      <c r="N213">
        <v>1</v>
      </c>
      <c r="O213">
        <v>11.196999999999999</v>
      </c>
      <c r="P213">
        <v>6.8919999999999995</v>
      </c>
      <c r="Q213">
        <v>6.4600000000000009</v>
      </c>
      <c r="R213">
        <v>6.2920000000000016</v>
      </c>
      <c r="S213">
        <v>6.3689999999999998</v>
      </c>
      <c r="T213">
        <v>6.5379999999999967</v>
      </c>
      <c r="U213">
        <f t="shared" si="6"/>
        <v>43.747999999999998</v>
      </c>
      <c r="V213" s="23">
        <f t="shared" si="7"/>
        <v>61.717107067751677</v>
      </c>
    </row>
    <row r="214" spans="1:22" x14ac:dyDescent="0.35">
      <c r="A214" s="25" t="s">
        <v>139</v>
      </c>
      <c r="B214" s="25">
        <v>2021</v>
      </c>
      <c r="C214" s="98">
        <v>44448</v>
      </c>
      <c r="D214" s="25" t="s">
        <v>66</v>
      </c>
      <c r="E214" s="26" t="s">
        <v>64</v>
      </c>
      <c r="F214" s="30" t="s">
        <v>541</v>
      </c>
      <c r="G214" t="s">
        <v>44</v>
      </c>
      <c r="H214" t="e">
        <f t="shared" si="8"/>
        <v>#N/A</v>
      </c>
      <c r="I214" t="e">
        <f t="shared" si="9"/>
        <v>#N/A</v>
      </c>
      <c r="J214" t="e">
        <f t="shared" si="10"/>
        <v>#N/A</v>
      </c>
      <c r="K214" s="106" t="e">
        <f>(C214-VLOOKUP(H214,Riders!$A$2:$C$1999,2,FALSE))/365</f>
        <v>#N/A</v>
      </c>
      <c r="L214" s="106" t="e">
        <f>(C214-VLOOKUP(I214,Riders!$A$2:$C$1999,2,FALSE))/365</f>
        <v>#N/A</v>
      </c>
      <c r="M214" s="106" t="e">
        <f>(C214-VLOOKUP(J214,Riders!$A$2:$C$1999,2,FALSE))/365</f>
        <v>#N/A</v>
      </c>
      <c r="N214">
        <v>2</v>
      </c>
      <c r="O214">
        <v>11.189</v>
      </c>
      <c r="P214">
        <v>6.8159999999999989</v>
      </c>
      <c r="Q214">
        <v>6.365000000000002</v>
      </c>
      <c r="R214">
        <v>6.5150000000000006</v>
      </c>
      <c r="S214">
        <v>6.3929999999999971</v>
      </c>
      <c r="T214">
        <v>6.5579999999999998</v>
      </c>
      <c r="U214">
        <f t="shared" si="6"/>
        <v>43.835999999999999</v>
      </c>
      <c r="V214" s="23">
        <f t="shared" si="7"/>
        <v>61.593211059403238</v>
      </c>
    </row>
    <row r="215" spans="1:22" x14ac:dyDescent="0.35">
      <c r="A215" s="25" t="s">
        <v>139</v>
      </c>
      <c r="B215" s="25">
        <v>2021</v>
      </c>
      <c r="C215" s="98">
        <v>44448</v>
      </c>
      <c r="D215" s="25" t="s">
        <v>66</v>
      </c>
      <c r="E215" s="26" t="s">
        <v>64</v>
      </c>
      <c r="F215" s="30" t="s">
        <v>542</v>
      </c>
      <c r="G215" t="s">
        <v>46</v>
      </c>
      <c r="H215" t="str">
        <f t="shared" si="8"/>
        <v>ROCHNA Daniel</v>
      </c>
      <c r="I215" t="str">
        <f t="shared" si="9"/>
        <v>RUDYK Mateusz</v>
      </c>
      <c r="J215" t="str">
        <f t="shared" si="10"/>
        <v>SARNECKI Rafal</v>
      </c>
      <c r="K215" s="106">
        <f>(C215-VLOOKUP(H215,Riders!$A$2:$C$1999,2,FALSE))/365</f>
        <v>22.043835616438358</v>
      </c>
      <c r="L215" s="106">
        <f>(C215-VLOOKUP(I215,Riders!$A$2:$C$1999,2,FALSE))/365</f>
        <v>26.158904109589042</v>
      </c>
      <c r="M215" s="106">
        <f>(C215-VLOOKUP(J215,Riders!$A$2:$C$1999,2,FALSE))/365</f>
        <v>31.69041095890411</v>
      </c>
      <c r="N215">
        <v>3</v>
      </c>
      <c r="O215">
        <v>11.052</v>
      </c>
      <c r="P215">
        <v>6.9870000000000019</v>
      </c>
      <c r="Q215">
        <v>6.3499999999999979</v>
      </c>
      <c r="R215">
        <v>6.3680000000000021</v>
      </c>
      <c r="S215">
        <v>6.5169999999999995</v>
      </c>
      <c r="T215">
        <v>6.5559999999999974</v>
      </c>
      <c r="U215">
        <f t="shared" si="6"/>
        <v>43.83</v>
      </c>
      <c r="V215" s="23">
        <f t="shared" si="7"/>
        <v>61.601642710472291</v>
      </c>
    </row>
    <row r="216" spans="1:22" x14ac:dyDescent="0.35">
      <c r="A216" s="25" t="s">
        <v>139</v>
      </c>
      <c r="B216" s="25">
        <v>2021</v>
      </c>
      <c r="C216" s="98">
        <v>44448</v>
      </c>
      <c r="D216" s="25" t="s">
        <v>66</v>
      </c>
      <c r="E216" s="26" t="s">
        <v>64</v>
      </c>
      <c r="F216" s="30" t="s">
        <v>542</v>
      </c>
      <c r="G216" t="s">
        <v>42</v>
      </c>
      <c r="H216" t="e">
        <f t="shared" si="8"/>
        <v>#N/A</v>
      </c>
      <c r="I216" t="e">
        <f t="shared" si="9"/>
        <v>#N/A</v>
      </c>
      <c r="J216" t="e">
        <f t="shared" si="10"/>
        <v>#N/A</v>
      </c>
      <c r="K216" s="106" t="e">
        <f>(C216-VLOOKUP(H216,Riders!$A$2:$C$1999,2,FALSE))/365</f>
        <v>#N/A</v>
      </c>
      <c r="L216" s="106" t="e">
        <f>(C216-VLOOKUP(I216,Riders!$A$2:$C$1999,2,FALSE))/365</f>
        <v>#N/A</v>
      </c>
      <c r="M216" s="106" t="e">
        <f>(C216-VLOOKUP(J216,Riders!$A$2:$C$1999,2,FALSE))/365</f>
        <v>#N/A</v>
      </c>
      <c r="N216">
        <v>4</v>
      </c>
      <c r="O216">
        <v>11.228</v>
      </c>
      <c r="P216">
        <v>6.8770000000000007</v>
      </c>
      <c r="Q216">
        <v>6.7339999999999982</v>
      </c>
      <c r="R216">
        <v>6.7270000000000003</v>
      </c>
      <c r="S216">
        <v>6.6789999999999985</v>
      </c>
      <c r="T216">
        <v>6.8950000000000031</v>
      </c>
      <c r="U216">
        <f t="shared" si="6"/>
        <v>45.14</v>
      </c>
      <c r="V216" s="23">
        <f t="shared" si="7"/>
        <v>59.813912272928668</v>
      </c>
    </row>
    <row r="217" spans="1:22" x14ac:dyDescent="0.35">
      <c r="A217" s="34" t="s">
        <v>1269</v>
      </c>
      <c r="B217" s="34">
        <v>2021</v>
      </c>
      <c r="C217" s="10">
        <v>44411</v>
      </c>
      <c r="D217" s="34" t="s">
        <v>191</v>
      </c>
      <c r="E217" s="30" t="s">
        <v>21</v>
      </c>
      <c r="F217" s="30" t="s">
        <v>21</v>
      </c>
      <c r="G217" t="s">
        <v>23</v>
      </c>
      <c r="H217" t="s">
        <v>1076</v>
      </c>
      <c r="I217" t="s">
        <v>92</v>
      </c>
      <c r="J217" t="s">
        <v>954</v>
      </c>
      <c r="N217">
        <v>1</v>
      </c>
      <c r="O217">
        <v>10.56</v>
      </c>
      <c r="P217">
        <v>6.6929999999999996</v>
      </c>
      <c r="Q217">
        <v>6.0910000000000011</v>
      </c>
      <c r="R217">
        <v>6.0529999999999973</v>
      </c>
      <c r="S217">
        <v>6.2000000000000028</v>
      </c>
      <c r="T217">
        <v>6.536999999999999</v>
      </c>
      <c r="U217">
        <f t="shared" si="6"/>
        <v>42.134</v>
      </c>
      <c r="V217" s="23">
        <f t="shared" si="7"/>
        <v>64.081264536953526</v>
      </c>
    </row>
    <row r="218" spans="1:22" x14ac:dyDescent="0.35">
      <c r="A218" s="34" t="s">
        <v>1269</v>
      </c>
      <c r="B218" s="34">
        <v>2021</v>
      </c>
      <c r="C218" s="10">
        <v>44411</v>
      </c>
      <c r="D218" s="34" t="s">
        <v>191</v>
      </c>
      <c r="E218" s="30" t="s">
        <v>21</v>
      </c>
      <c r="F218" t="s">
        <v>21</v>
      </c>
      <c r="G218" t="s">
        <v>113</v>
      </c>
      <c r="H218" t="s">
        <v>311</v>
      </c>
      <c r="I218" t="s">
        <v>112</v>
      </c>
      <c r="J218" t="s">
        <v>192</v>
      </c>
      <c r="N218">
        <v>2</v>
      </c>
      <c r="O218">
        <v>10.521000000000001</v>
      </c>
      <c r="P218">
        <v>6.5850000000000009</v>
      </c>
      <c r="Q218">
        <v>6.0729999999999968</v>
      </c>
      <c r="R218">
        <v>6.1750000000000007</v>
      </c>
      <c r="S218">
        <v>6.384999999999998</v>
      </c>
      <c r="T218">
        <v>6.4920000000000044</v>
      </c>
      <c r="U218">
        <f t="shared" si="6"/>
        <v>42.231000000000002</v>
      </c>
      <c r="V218" s="23">
        <f t="shared" si="7"/>
        <v>63.934076862967956</v>
      </c>
    </row>
    <row r="219" spans="1:22" x14ac:dyDescent="0.35">
      <c r="A219" s="34" t="s">
        <v>1269</v>
      </c>
      <c r="B219" s="34">
        <v>2021</v>
      </c>
      <c r="C219" s="10">
        <v>44411</v>
      </c>
      <c r="D219" s="34" t="s">
        <v>191</v>
      </c>
      <c r="E219" s="30" t="s">
        <v>21</v>
      </c>
      <c r="F219" t="s">
        <v>21</v>
      </c>
      <c r="G219" t="s">
        <v>102</v>
      </c>
      <c r="H219" t="s">
        <v>101</v>
      </c>
      <c r="I219" t="s">
        <v>242</v>
      </c>
      <c r="J219" t="s">
        <v>106</v>
      </c>
      <c r="N219">
        <v>3</v>
      </c>
      <c r="O219">
        <v>10.727</v>
      </c>
      <c r="P219">
        <v>6.713000000000001</v>
      </c>
      <c r="Q219">
        <v>6.1229999999999976</v>
      </c>
      <c r="R219">
        <v>6.2780000000000022</v>
      </c>
      <c r="S219">
        <v>6.1989999999999981</v>
      </c>
      <c r="T219">
        <v>6.3310000000000031</v>
      </c>
      <c r="U219">
        <f t="shared" si="6"/>
        <v>42.371000000000002</v>
      </c>
      <c r="V219" s="23">
        <f t="shared" si="7"/>
        <v>63.722829293620634</v>
      </c>
    </row>
    <row r="220" spans="1:22" x14ac:dyDescent="0.35">
      <c r="A220" s="34" t="s">
        <v>1269</v>
      </c>
      <c r="B220" s="34">
        <v>2021</v>
      </c>
      <c r="C220" s="10">
        <v>44411</v>
      </c>
      <c r="D220" s="34" t="s">
        <v>191</v>
      </c>
      <c r="E220" s="30" t="s">
        <v>21</v>
      </c>
      <c r="F220" t="s">
        <v>21</v>
      </c>
      <c r="G220" t="s">
        <v>27</v>
      </c>
      <c r="H220" t="s">
        <v>780</v>
      </c>
      <c r="I220" t="s">
        <v>754</v>
      </c>
      <c r="J220" t="s">
        <v>96</v>
      </c>
      <c r="N220">
        <v>4</v>
      </c>
      <c r="O220">
        <v>10.680999999999999</v>
      </c>
      <c r="P220">
        <v>6.8000000000000025</v>
      </c>
      <c r="Q220">
        <v>6.2069999999999972</v>
      </c>
      <c r="R220">
        <v>6.2460000000000022</v>
      </c>
      <c r="S220">
        <v>6.3129999999999988</v>
      </c>
      <c r="T220">
        <v>6.4750000000000014</v>
      </c>
      <c r="U220">
        <f t="shared" si="6"/>
        <v>42.722000000000001</v>
      </c>
      <c r="V220" s="23">
        <f t="shared" si="7"/>
        <v>63.19928842282664</v>
      </c>
    </row>
    <row r="221" spans="1:22" x14ac:dyDescent="0.35">
      <c r="A221" s="34" t="s">
        <v>1269</v>
      </c>
      <c r="B221" s="34">
        <v>2021</v>
      </c>
      <c r="C221" s="10">
        <v>44411</v>
      </c>
      <c r="D221" s="34" t="s">
        <v>191</v>
      </c>
      <c r="E221" s="30" t="s">
        <v>21</v>
      </c>
      <c r="F221" t="s">
        <v>21</v>
      </c>
      <c r="G221" t="s">
        <v>35</v>
      </c>
      <c r="H221" t="s">
        <v>136</v>
      </c>
      <c r="I221" t="s">
        <v>955</v>
      </c>
      <c r="J221" t="s">
        <v>129</v>
      </c>
      <c r="N221">
        <v>5</v>
      </c>
      <c r="O221">
        <v>11.198</v>
      </c>
      <c r="P221">
        <v>6.8790000000000013</v>
      </c>
      <c r="Q221">
        <v>6.2269999999999968</v>
      </c>
      <c r="R221">
        <v>6.2830000000000013</v>
      </c>
      <c r="S221">
        <v>6.1780000000000008</v>
      </c>
      <c r="T221">
        <v>6.3010000000000019</v>
      </c>
      <c r="U221">
        <f t="shared" si="6"/>
        <v>43.066000000000003</v>
      </c>
      <c r="V221" s="23">
        <f t="shared" si="7"/>
        <v>62.69446895462778</v>
      </c>
    </row>
    <row r="222" spans="1:22" x14ac:dyDescent="0.35">
      <c r="A222" s="34" t="s">
        <v>1269</v>
      </c>
      <c r="B222" s="34">
        <v>2021</v>
      </c>
      <c r="C222" s="10">
        <v>44411</v>
      </c>
      <c r="D222" s="34" t="s">
        <v>191</v>
      </c>
      <c r="E222" s="30" t="s">
        <v>21</v>
      </c>
      <c r="F222" t="s">
        <v>21</v>
      </c>
      <c r="G222" t="s">
        <v>1270</v>
      </c>
      <c r="H222" t="s">
        <v>199</v>
      </c>
      <c r="I222" t="s">
        <v>197</v>
      </c>
      <c r="J222" t="s">
        <v>239</v>
      </c>
      <c r="N222">
        <v>6</v>
      </c>
      <c r="O222">
        <v>10.807</v>
      </c>
      <c r="P222">
        <v>6.7520000000000007</v>
      </c>
      <c r="Q222">
        <v>6.1630000000000003</v>
      </c>
      <c r="R222">
        <v>6.1589999999999989</v>
      </c>
      <c r="S222">
        <v>6.4540000000000006</v>
      </c>
      <c r="T222">
        <v>6.7620000000000005</v>
      </c>
      <c r="U222">
        <f t="shared" si="6"/>
        <v>43.097000000000001</v>
      </c>
      <c r="V222" s="23">
        <f t="shared" si="7"/>
        <v>62.649372346102979</v>
      </c>
    </row>
    <row r="223" spans="1:22" x14ac:dyDescent="0.35">
      <c r="A223" s="34" t="s">
        <v>1269</v>
      </c>
      <c r="B223" s="34">
        <v>2021</v>
      </c>
      <c r="C223" s="10">
        <v>44411</v>
      </c>
      <c r="D223" s="34" t="s">
        <v>191</v>
      </c>
      <c r="E223" s="30" t="s">
        <v>21</v>
      </c>
      <c r="F223" t="s">
        <v>21</v>
      </c>
      <c r="G223" t="s">
        <v>29</v>
      </c>
      <c r="H223" t="s">
        <v>999</v>
      </c>
      <c r="I223" t="s">
        <v>824</v>
      </c>
      <c r="J223" t="s">
        <v>194</v>
      </c>
      <c r="N223">
        <v>7</v>
      </c>
      <c r="O223">
        <v>10.923</v>
      </c>
      <c r="P223">
        <v>6.8059999999999992</v>
      </c>
      <c r="Q223">
        <v>6.1960000000000015</v>
      </c>
      <c r="R223">
        <v>6.286999999999999</v>
      </c>
      <c r="S223">
        <v>6.3480000000000025</v>
      </c>
      <c r="T223">
        <v>6.5799999999999983</v>
      </c>
      <c r="U223">
        <f t="shared" si="6"/>
        <v>43.14</v>
      </c>
      <c r="V223" s="23">
        <f t="shared" si="7"/>
        <v>62.586926286509048</v>
      </c>
    </row>
    <row r="224" spans="1:22" x14ac:dyDescent="0.35">
      <c r="A224" s="34" t="s">
        <v>1269</v>
      </c>
      <c r="B224" s="34">
        <v>2021</v>
      </c>
      <c r="C224" s="10">
        <v>44411</v>
      </c>
      <c r="D224" s="34" t="s">
        <v>191</v>
      </c>
      <c r="E224" s="30" t="s">
        <v>21</v>
      </c>
      <c r="F224" t="s">
        <v>21</v>
      </c>
      <c r="G224" t="s">
        <v>46</v>
      </c>
      <c r="H224" t="s">
        <v>202</v>
      </c>
      <c r="I224" t="s">
        <v>45</v>
      </c>
      <c r="J224" t="s">
        <v>218</v>
      </c>
      <c r="N224">
        <v>8</v>
      </c>
      <c r="O224">
        <v>10.86</v>
      </c>
      <c r="P224">
        <v>6.6690000000000005</v>
      </c>
      <c r="Q224">
        <v>6.3640000000000008</v>
      </c>
      <c r="R224">
        <v>6.3769999999999989</v>
      </c>
      <c r="S224">
        <v>6.5539999999999985</v>
      </c>
      <c r="T224">
        <v>6.6920000000000002</v>
      </c>
      <c r="U224">
        <f t="shared" si="6"/>
        <v>43.515999999999998</v>
      </c>
      <c r="V224" s="23">
        <f t="shared" si="7"/>
        <v>62.046143947053956</v>
      </c>
    </row>
    <row r="225" spans="1:22" x14ac:dyDescent="0.35">
      <c r="A225" s="34" t="s">
        <v>1269</v>
      </c>
      <c r="B225" s="34">
        <v>2021</v>
      </c>
      <c r="C225" s="10">
        <v>44411</v>
      </c>
      <c r="D225" s="34" t="s">
        <v>191</v>
      </c>
      <c r="E225" s="30" t="s">
        <v>91</v>
      </c>
      <c r="F225">
        <v>1</v>
      </c>
      <c r="G225" t="s">
        <v>27</v>
      </c>
      <c r="H225" t="s">
        <v>780</v>
      </c>
      <c r="I225" t="s">
        <v>754</v>
      </c>
      <c r="J225" t="s">
        <v>96</v>
      </c>
      <c r="N225">
        <v>1</v>
      </c>
      <c r="O225">
        <v>10.707000000000001</v>
      </c>
      <c r="P225">
        <v>6.722999999999999</v>
      </c>
      <c r="Q225">
        <v>6.1340000000000003</v>
      </c>
      <c r="R225">
        <v>6.1529999999999987</v>
      </c>
      <c r="S225">
        <v>6.2000000000000028</v>
      </c>
      <c r="T225">
        <v>6.3769999999999953</v>
      </c>
      <c r="U225">
        <f t="shared" si="6"/>
        <v>42.293999999999997</v>
      </c>
      <c r="V225" s="23">
        <f t="shared" si="7"/>
        <v>63.838842388991353</v>
      </c>
    </row>
    <row r="226" spans="1:22" x14ac:dyDescent="0.35">
      <c r="A226" s="34" t="s">
        <v>1269</v>
      </c>
      <c r="B226" s="34">
        <v>2021</v>
      </c>
      <c r="C226" s="10">
        <v>44411</v>
      </c>
      <c r="D226" s="34" t="s">
        <v>191</v>
      </c>
      <c r="E226" s="30" t="s">
        <v>91</v>
      </c>
      <c r="F226">
        <v>1</v>
      </c>
      <c r="G226" t="s">
        <v>35</v>
      </c>
      <c r="H226" t="s">
        <v>136</v>
      </c>
      <c r="I226" t="s">
        <v>955</v>
      </c>
      <c r="J226" t="s">
        <v>129</v>
      </c>
      <c r="N226">
        <v>2</v>
      </c>
      <c r="O226">
        <v>11.189</v>
      </c>
      <c r="P226">
        <v>6.8859999999999992</v>
      </c>
      <c r="Q226">
        <v>6.2020000000000017</v>
      </c>
      <c r="R226">
        <v>6.2309999999999981</v>
      </c>
      <c r="S226">
        <v>6.2159999999999975</v>
      </c>
      <c r="T226">
        <v>6.2540000000000049</v>
      </c>
      <c r="U226">
        <f t="shared" si="6"/>
        <v>42.978000000000002</v>
      </c>
      <c r="V226" s="23">
        <f t="shared" si="7"/>
        <v>62.822839592349567</v>
      </c>
    </row>
    <row r="227" spans="1:22" x14ac:dyDescent="0.35">
      <c r="A227" s="34" t="s">
        <v>1269</v>
      </c>
      <c r="B227" s="34">
        <v>2021</v>
      </c>
      <c r="C227" s="10">
        <v>44411</v>
      </c>
      <c r="D227" s="34" t="s">
        <v>191</v>
      </c>
      <c r="E227" s="30" t="s">
        <v>91</v>
      </c>
      <c r="F227">
        <v>2</v>
      </c>
      <c r="G227" t="s">
        <v>102</v>
      </c>
      <c r="H227" t="s">
        <v>101</v>
      </c>
      <c r="I227" t="s">
        <v>242</v>
      </c>
      <c r="J227" t="s">
        <v>106</v>
      </c>
      <c r="N227">
        <v>1</v>
      </c>
      <c r="O227">
        <v>10.574999999999999</v>
      </c>
      <c r="P227">
        <v>6.6449999999999996</v>
      </c>
      <c r="Q227">
        <v>6.1060000000000016</v>
      </c>
      <c r="R227">
        <v>6.2010000000000005</v>
      </c>
      <c r="S227">
        <v>6.1730000000000018</v>
      </c>
      <c r="T227">
        <v>6.4029999999999987</v>
      </c>
      <c r="U227">
        <f t="shared" si="6"/>
        <v>42.103000000000002</v>
      </c>
      <c r="V227" s="23">
        <f t="shared" si="7"/>
        <v>64.128446904021089</v>
      </c>
    </row>
    <row r="228" spans="1:22" x14ac:dyDescent="0.35">
      <c r="A228" s="34" t="s">
        <v>1269</v>
      </c>
      <c r="B228" s="34">
        <v>2021</v>
      </c>
      <c r="C228" s="10">
        <v>44411</v>
      </c>
      <c r="D228" s="34" t="s">
        <v>191</v>
      </c>
      <c r="E228" s="30" t="s">
        <v>91</v>
      </c>
      <c r="F228">
        <v>2</v>
      </c>
      <c r="G228" t="s">
        <v>1270</v>
      </c>
      <c r="H228" t="s">
        <v>199</v>
      </c>
      <c r="I228" t="s">
        <v>197</v>
      </c>
      <c r="J228" t="s">
        <v>239</v>
      </c>
      <c r="N228">
        <v>2</v>
      </c>
      <c r="O228">
        <v>10.664</v>
      </c>
      <c r="P228">
        <v>6.6989999999999998</v>
      </c>
      <c r="Q228">
        <v>6.1000000000000014</v>
      </c>
      <c r="R228">
        <v>6.09</v>
      </c>
      <c r="S228">
        <v>6.551999999999996</v>
      </c>
      <c r="T228">
        <v>6.8100000000000023</v>
      </c>
      <c r="U228">
        <f t="shared" si="6"/>
        <v>42.914999999999999</v>
      </c>
      <c r="V228" s="23">
        <f t="shared" si="7"/>
        <v>62.915064662705348</v>
      </c>
    </row>
    <row r="229" spans="1:22" x14ac:dyDescent="0.35">
      <c r="A229" s="34" t="s">
        <v>1269</v>
      </c>
      <c r="B229" s="34">
        <v>2021</v>
      </c>
      <c r="C229" s="10">
        <v>44411</v>
      </c>
      <c r="D229" s="34" t="s">
        <v>191</v>
      </c>
      <c r="E229" s="30" t="s">
        <v>91</v>
      </c>
      <c r="F229">
        <v>3</v>
      </c>
      <c r="G229" t="s">
        <v>113</v>
      </c>
      <c r="H229" t="s">
        <v>311</v>
      </c>
      <c r="I229" t="s">
        <v>112</v>
      </c>
      <c r="J229" t="s">
        <v>192</v>
      </c>
      <c r="N229">
        <v>1</v>
      </c>
      <c r="O229">
        <v>10.516</v>
      </c>
      <c r="P229">
        <v>6.5840000000000014</v>
      </c>
      <c r="Q229">
        <v>6.0179999999999971</v>
      </c>
      <c r="R229">
        <v>6.0860000000000021</v>
      </c>
      <c r="S229">
        <v>6.2439999999999998</v>
      </c>
      <c r="T229">
        <v>6.3810000000000002</v>
      </c>
      <c r="U229">
        <f t="shared" si="6"/>
        <v>41.829000000000001</v>
      </c>
      <c r="V229" s="23">
        <f t="shared" si="7"/>
        <v>64.54851897009253</v>
      </c>
    </row>
    <row r="230" spans="1:22" x14ac:dyDescent="0.35">
      <c r="A230" s="1" t="s">
        <v>1269</v>
      </c>
      <c r="B230" s="1">
        <v>2021</v>
      </c>
      <c r="C230" s="99">
        <v>44411</v>
      </c>
      <c r="D230" s="1" t="s">
        <v>191</v>
      </c>
      <c r="E230" s="30" t="s">
        <v>91</v>
      </c>
      <c r="F230" s="30">
        <v>3</v>
      </c>
      <c r="G230" t="s">
        <v>29</v>
      </c>
      <c r="H230" t="s">
        <v>999</v>
      </c>
      <c r="I230" t="s">
        <v>824</v>
      </c>
      <c r="J230" t="s">
        <v>194</v>
      </c>
      <c r="N230">
        <v>2</v>
      </c>
      <c r="O230">
        <v>10.936999999999999</v>
      </c>
      <c r="P230">
        <v>6.7550000000000008</v>
      </c>
      <c r="Q230">
        <v>6.1329999999999991</v>
      </c>
      <c r="R230">
        <v>6.1290000000000013</v>
      </c>
      <c r="S230">
        <v>6.2830000000000013</v>
      </c>
      <c r="T230">
        <v>6.4959999999999951</v>
      </c>
      <c r="U230">
        <f t="shared" si="6"/>
        <v>42.732999999999997</v>
      </c>
      <c r="V230" s="23">
        <f t="shared" si="7"/>
        <v>63.183020148363092</v>
      </c>
    </row>
    <row r="231" spans="1:22" x14ac:dyDescent="0.35">
      <c r="A231" s="1" t="s">
        <v>1269</v>
      </c>
      <c r="B231" s="1">
        <v>2021</v>
      </c>
      <c r="C231" s="99">
        <v>44411</v>
      </c>
      <c r="D231" s="1" t="s">
        <v>191</v>
      </c>
      <c r="E231" s="30" t="s">
        <v>91</v>
      </c>
      <c r="F231" s="30">
        <v>4</v>
      </c>
      <c r="G231" t="s">
        <v>23</v>
      </c>
      <c r="H231" t="s">
        <v>1076</v>
      </c>
      <c r="I231" t="s">
        <v>92</v>
      </c>
      <c r="J231" t="s">
        <v>22</v>
      </c>
      <c r="N231">
        <v>1</v>
      </c>
      <c r="O231">
        <v>10.590999999999999</v>
      </c>
      <c r="P231">
        <v>6.631000000000002</v>
      </c>
      <c r="Q231">
        <v>6.0279999999999987</v>
      </c>
      <c r="R231">
        <v>5.9710000000000001</v>
      </c>
      <c r="S231">
        <v>6.0019999999999989</v>
      </c>
      <c r="T231">
        <v>6.2079999999999984</v>
      </c>
      <c r="U231">
        <f t="shared" si="6"/>
        <v>41.430999999999997</v>
      </c>
      <c r="V231" s="23">
        <f t="shared" si="7"/>
        <v>65.168593565204802</v>
      </c>
    </row>
    <row r="232" spans="1:22" x14ac:dyDescent="0.35">
      <c r="A232" s="1" t="s">
        <v>1269</v>
      </c>
      <c r="B232" s="1">
        <v>2021</v>
      </c>
      <c r="C232" s="99">
        <v>44411</v>
      </c>
      <c r="D232" s="1" t="s">
        <v>191</v>
      </c>
      <c r="E232" s="30" t="s">
        <v>91</v>
      </c>
      <c r="F232" s="30">
        <v>4</v>
      </c>
      <c r="G232" t="s">
        <v>46</v>
      </c>
      <c r="H232" t="s">
        <v>202</v>
      </c>
      <c r="I232" t="s">
        <v>45</v>
      </c>
      <c r="J232" t="s">
        <v>218</v>
      </c>
      <c r="N232">
        <v>2</v>
      </c>
      <c r="O232">
        <v>10.696</v>
      </c>
      <c r="P232">
        <v>6.5830000000000002</v>
      </c>
      <c r="Q232">
        <v>6.6340000000000003</v>
      </c>
      <c r="R232">
        <v>6.3299999999999983</v>
      </c>
      <c r="S232">
        <v>6.4660000000000046</v>
      </c>
      <c r="T232">
        <v>6.597999999999999</v>
      </c>
      <c r="U232">
        <f t="shared" si="6"/>
        <v>43.307000000000002</v>
      </c>
      <c r="V232" s="23">
        <f t="shared" si="7"/>
        <v>62.34557923661302</v>
      </c>
    </row>
    <row r="233" spans="1:22" x14ac:dyDescent="0.35">
      <c r="A233" s="1" t="s">
        <v>1269</v>
      </c>
      <c r="B233" s="1">
        <v>2021</v>
      </c>
      <c r="C233" s="99">
        <v>44411</v>
      </c>
      <c r="D233" s="1" t="s">
        <v>191</v>
      </c>
      <c r="E233" s="30" t="s">
        <v>64</v>
      </c>
      <c r="F233" s="30" t="s">
        <v>541</v>
      </c>
      <c r="G233" t="s">
        <v>23</v>
      </c>
      <c r="H233" t="s">
        <v>1076</v>
      </c>
      <c r="I233" t="s">
        <v>92</v>
      </c>
      <c r="J233" t="s">
        <v>22</v>
      </c>
      <c r="N233">
        <v>1</v>
      </c>
      <c r="O233">
        <v>10.597</v>
      </c>
      <c r="P233">
        <v>6.6579999999999995</v>
      </c>
      <c r="Q233">
        <v>6.0180000000000007</v>
      </c>
      <c r="R233">
        <v>5.9460000000000015</v>
      </c>
      <c r="S233">
        <v>5.9810000000000016</v>
      </c>
      <c r="T233">
        <v>6.1689999999999969</v>
      </c>
      <c r="U233">
        <f t="shared" si="6"/>
        <v>41.369</v>
      </c>
      <c r="V233" s="23">
        <f t="shared" si="7"/>
        <v>65.266262176992441</v>
      </c>
    </row>
    <row r="234" spans="1:22" x14ac:dyDescent="0.35">
      <c r="A234" s="1" t="s">
        <v>1269</v>
      </c>
      <c r="B234" s="1">
        <v>2021</v>
      </c>
      <c r="C234" s="99">
        <v>44411</v>
      </c>
      <c r="D234" s="1" t="s">
        <v>191</v>
      </c>
      <c r="E234" s="30" t="s">
        <v>64</v>
      </c>
      <c r="F234" s="30" t="s">
        <v>541</v>
      </c>
      <c r="G234" t="s">
        <v>113</v>
      </c>
      <c r="H234" t="s">
        <v>311</v>
      </c>
      <c r="I234" t="s">
        <v>112</v>
      </c>
      <c r="J234" t="s">
        <v>192</v>
      </c>
      <c r="N234">
        <v>2</v>
      </c>
      <c r="O234">
        <v>10.608000000000001</v>
      </c>
      <c r="P234">
        <v>6.5560000000000009</v>
      </c>
      <c r="Q234">
        <v>6.2799999999999976</v>
      </c>
      <c r="R234">
        <v>6.1240000000000023</v>
      </c>
      <c r="S234">
        <v>8.0079999999999991</v>
      </c>
      <c r="T234">
        <v>7.0129999999999981</v>
      </c>
      <c r="U234">
        <f t="shared" si="6"/>
        <v>44.588999999999999</v>
      </c>
      <c r="V234" s="23">
        <f t="shared" si="7"/>
        <v>60.553051200968845</v>
      </c>
    </row>
    <row r="235" spans="1:22" x14ac:dyDescent="0.35">
      <c r="A235" s="1" t="s">
        <v>1269</v>
      </c>
      <c r="B235" s="1">
        <v>2021</v>
      </c>
      <c r="C235" s="99">
        <v>44411</v>
      </c>
      <c r="D235" s="1" t="s">
        <v>191</v>
      </c>
      <c r="E235" s="30" t="s">
        <v>64</v>
      </c>
      <c r="F235" s="30" t="s">
        <v>542</v>
      </c>
      <c r="G235" t="s">
        <v>27</v>
      </c>
      <c r="H235" t="s">
        <v>780</v>
      </c>
      <c r="I235" t="s">
        <v>754</v>
      </c>
      <c r="J235" t="s">
        <v>96</v>
      </c>
      <c r="N235">
        <v>3</v>
      </c>
      <c r="O235">
        <v>10.706</v>
      </c>
      <c r="P235">
        <v>6.7530000000000001</v>
      </c>
      <c r="Q235">
        <v>6.1890000000000001</v>
      </c>
      <c r="R235">
        <v>6.120000000000001</v>
      </c>
      <c r="S235">
        <v>6.2199999999999989</v>
      </c>
      <c r="T235">
        <v>6.3430000000000035</v>
      </c>
      <c r="U235">
        <f t="shared" si="6"/>
        <v>42.331000000000003</v>
      </c>
      <c r="V235" s="23">
        <f t="shared" si="7"/>
        <v>63.783043159859204</v>
      </c>
    </row>
    <row r="236" spans="1:22" x14ac:dyDescent="0.35">
      <c r="A236" s="1" t="s">
        <v>1269</v>
      </c>
      <c r="B236" s="1">
        <v>2021</v>
      </c>
      <c r="C236" s="99">
        <v>44411</v>
      </c>
      <c r="D236" s="1" t="s">
        <v>191</v>
      </c>
      <c r="E236" s="30" t="s">
        <v>64</v>
      </c>
      <c r="F236" s="30" t="s">
        <v>542</v>
      </c>
      <c r="G236" t="s">
        <v>102</v>
      </c>
      <c r="H236" t="s">
        <v>101</v>
      </c>
      <c r="I236" t="s">
        <v>242</v>
      </c>
      <c r="J236" t="s">
        <v>106</v>
      </c>
      <c r="N236">
        <v>4</v>
      </c>
      <c r="O236">
        <v>10.69</v>
      </c>
      <c r="P236">
        <v>6.7249999999999996</v>
      </c>
      <c r="Q236">
        <v>6.2149999999999999</v>
      </c>
      <c r="R236">
        <v>6.2280000000000015</v>
      </c>
      <c r="S236">
        <v>7.2099999999999973</v>
      </c>
      <c r="T236">
        <v>6.9450000000000003</v>
      </c>
      <c r="U236">
        <f t="shared" si="6"/>
        <v>44.012999999999998</v>
      </c>
      <c r="V236" s="23">
        <f t="shared" si="7"/>
        <v>61.345511553404684</v>
      </c>
    </row>
    <row r="237" spans="1:22" x14ac:dyDescent="0.35">
      <c r="A237" s="1" t="s">
        <v>1269</v>
      </c>
      <c r="B237" s="1">
        <v>2021</v>
      </c>
      <c r="C237" s="99">
        <v>44411</v>
      </c>
      <c r="D237" s="1" t="s">
        <v>191</v>
      </c>
      <c r="E237" s="30" t="s">
        <v>64</v>
      </c>
      <c r="F237" s="30">
        <v>7</v>
      </c>
      <c r="G237" t="s">
        <v>35</v>
      </c>
      <c r="H237" t="s">
        <v>124</v>
      </c>
      <c r="I237" t="s">
        <v>955</v>
      </c>
      <c r="J237" t="s">
        <v>129</v>
      </c>
      <c r="N237">
        <v>7</v>
      </c>
      <c r="O237">
        <v>11.106999999999999</v>
      </c>
      <c r="P237">
        <v>6.7040000000000006</v>
      </c>
      <c r="Q237">
        <v>6.5360000000000014</v>
      </c>
      <c r="R237">
        <v>6.3109999999999999</v>
      </c>
      <c r="S237">
        <v>6.4029999999999987</v>
      </c>
      <c r="T237">
        <v>6.642000000000003</v>
      </c>
      <c r="U237">
        <f t="shared" si="6"/>
        <v>43.703000000000003</v>
      </c>
      <c r="V237" s="23">
        <f t="shared" si="7"/>
        <v>61.780655790220351</v>
      </c>
    </row>
    <row r="238" spans="1:22" x14ac:dyDescent="0.35">
      <c r="A238" s="1" t="s">
        <v>1269</v>
      </c>
      <c r="B238" s="1">
        <v>2021</v>
      </c>
      <c r="C238" s="99">
        <v>44411</v>
      </c>
      <c r="D238" s="1" t="s">
        <v>191</v>
      </c>
      <c r="E238" s="30" t="s">
        <v>64</v>
      </c>
      <c r="F238" s="30">
        <v>7</v>
      </c>
      <c r="G238" t="s">
        <v>46</v>
      </c>
      <c r="H238" t="s">
        <v>202</v>
      </c>
      <c r="I238" t="s">
        <v>45</v>
      </c>
      <c r="J238" t="s">
        <v>218</v>
      </c>
      <c r="N238">
        <v>8</v>
      </c>
      <c r="O238">
        <v>10.753</v>
      </c>
      <c r="P238">
        <v>6.5949999999999989</v>
      </c>
      <c r="Q238">
        <v>6.8220000000000027</v>
      </c>
      <c r="R238">
        <v>6.2909999999999968</v>
      </c>
      <c r="S238">
        <v>8.9980000000000047</v>
      </c>
      <c r="T238">
        <v>6.9719999999999942</v>
      </c>
      <c r="U238">
        <f t="shared" si="6"/>
        <v>46.430999999999997</v>
      </c>
      <c r="V238" s="23">
        <f t="shared" si="7"/>
        <v>58.150804419461146</v>
      </c>
    </row>
    <row r="239" spans="1:22" x14ac:dyDescent="0.35">
      <c r="A239" s="4" t="s">
        <v>905</v>
      </c>
      <c r="B239" s="4">
        <v>2021</v>
      </c>
      <c r="C239" s="5">
        <v>44385</v>
      </c>
      <c r="D239" s="4" t="s">
        <v>66</v>
      </c>
      <c r="E239" s="26" t="s">
        <v>21</v>
      </c>
      <c r="F239" s="25" t="s">
        <v>21</v>
      </c>
      <c r="G239" t="s">
        <v>198</v>
      </c>
      <c r="H239" t="s">
        <v>912</v>
      </c>
      <c r="I239" t="s">
        <v>199</v>
      </c>
      <c r="J239" t="s">
        <v>843</v>
      </c>
      <c r="N239">
        <v>1</v>
      </c>
      <c r="O239">
        <v>10.749000000000001</v>
      </c>
      <c r="P239">
        <v>6.7580000000000009</v>
      </c>
      <c r="Q239">
        <v>6.4719999999999978</v>
      </c>
      <c r="R239">
        <v>6.495000000000001</v>
      </c>
      <c r="S239">
        <v>6.583000000000002</v>
      </c>
      <c r="T239">
        <v>6.7469999999999999</v>
      </c>
      <c r="U239">
        <f t="shared" si="6"/>
        <v>43.804000000000002</v>
      </c>
      <c r="V239" s="23">
        <f t="shared" si="7"/>
        <v>61.638206556478863</v>
      </c>
    </row>
    <row r="240" spans="1:22" x14ac:dyDescent="0.35">
      <c r="A240" s="4" t="s">
        <v>905</v>
      </c>
      <c r="B240" s="4">
        <v>2021</v>
      </c>
      <c r="C240" s="5">
        <v>44385</v>
      </c>
      <c r="D240" s="4" t="s">
        <v>66</v>
      </c>
      <c r="E240" s="26" t="s">
        <v>21</v>
      </c>
      <c r="F240" s="25" t="s">
        <v>21</v>
      </c>
      <c r="G240" t="s">
        <v>29</v>
      </c>
      <c r="H240" t="s">
        <v>757</v>
      </c>
      <c r="I240" t="s">
        <v>913</v>
      </c>
      <c r="J240" t="s">
        <v>40</v>
      </c>
      <c r="N240">
        <v>2</v>
      </c>
      <c r="O240">
        <v>11.115</v>
      </c>
      <c r="P240">
        <v>6.92</v>
      </c>
      <c r="Q240">
        <v>6.2979999999999983</v>
      </c>
      <c r="R240">
        <v>6.3440000000000012</v>
      </c>
      <c r="S240">
        <v>6.5230000000000032</v>
      </c>
      <c r="T240">
        <v>6.8089999999999975</v>
      </c>
      <c r="U240">
        <f t="shared" si="6"/>
        <v>44.009</v>
      </c>
      <c r="V240" s="23">
        <f t="shared" si="7"/>
        <v>61.351087277602304</v>
      </c>
    </row>
    <row r="241" spans="1:22" x14ac:dyDescent="0.35">
      <c r="A241" s="4" t="s">
        <v>905</v>
      </c>
      <c r="B241" s="4">
        <v>2021</v>
      </c>
      <c r="C241" s="5">
        <v>44385</v>
      </c>
      <c r="D241" s="4" t="s">
        <v>66</v>
      </c>
      <c r="E241" s="26" t="s">
        <v>21</v>
      </c>
      <c r="F241" s="51" t="s">
        <v>21</v>
      </c>
      <c r="G241" t="s">
        <v>198</v>
      </c>
      <c r="H241" t="s">
        <v>932</v>
      </c>
      <c r="I241" t="s">
        <v>800</v>
      </c>
      <c r="J241" t="s">
        <v>377</v>
      </c>
      <c r="N241">
        <v>3</v>
      </c>
      <c r="O241">
        <v>10.792</v>
      </c>
      <c r="P241">
        <v>6.9010000000000016</v>
      </c>
      <c r="Q241">
        <v>6.3949999999999996</v>
      </c>
      <c r="R241">
        <v>6.4420000000000002</v>
      </c>
      <c r="S241">
        <v>6.6749999999999972</v>
      </c>
      <c r="T241">
        <v>6.929000000000002</v>
      </c>
      <c r="U241">
        <f t="shared" si="6"/>
        <v>44.134</v>
      </c>
      <c r="V241" s="23">
        <f t="shared" si="7"/>
        <v>61.177323605383606</v>
      </c>
    </row>
    <row r="242" spans="1:22" x14ac:dyDescent="0.35">
      <c r="A242" s="4" t="s">
        <v>905</v>
      </c>
      <c r="B242" s="4">
        <v>2021</v>
      </c>
      <c r="C242" s="5">
        <v>44385</v>
      </c>
      <c r="D242" s="4" t="s">
        <v>66</v>
      </c>
      <c r="E242" s="26" t="s">
        <v>21</v>
      </c>
      <c r="F242" s="51" t="s">
        <v>21</v>
      </c>
      <c r="G242" t="s">
        <v>27</v>
      </c>
      <c r="H242" t="s">
        <v>911</v>
      </c>
      <c r="I242" t="s">
        <v>339</v>
      </c>
      <c r="J242" t="s">
        <v>550</v>
      </c>
      <c r="N242">
        <v>4</v>
      </c>
      <c r="O242">
        <v>10.725</v>
      </c>
      <c r="P242">
        <v>6.7520000000000007</v>
      </c>
      <c r="Q242">
        <v>6.7259999999999991</v>
      </c>
      <c r="R242">
        <v>6.5579999999999998</v>
      </c>
      <c r="S242">
        <v>6.5719999999999992</v>
      </c>
      <c r="T242">
        <v>6.8190000000000026</v>
      </c>
      <c r="U242">
        <f t="shared" si="6"/>
        <v>44.152000000000001</v>
      </c>
      <c r="V242" s="23">
        <f t="shared" si="7"/>
        <v>61.152382678021389</v>
      </c>
    </row>
    <row r="243" spans="1:22" x14ac:dyDescent="0.35">
      <c r="A243" s="4" t="s">
        <v>905</v>
      </c>
      <c r="B243" s="4">
        <v>2021</v>
      </c>
      <c r="C243" s="5">
        <v>44385</v>
      </c>
      <c r="D243" s="4" t="s">
        <v>66</v>
      </c>
      <c r="E243" s="26" t="s">
        <v>21</v>
      </c>
      <c r="F243" s="51" t="s">
        <v>21</v>
      </c>
      <c r="G243" t="s">
        <v>907</v>
      </c>
      <c r="H243" t="s">
        <v>209</v>
      </c>
      <c r="I243" t="s">
        <v>933</v>
      </c>
      <c r="J243" t="s">
        <v>908</v>
      </c>
      <c r="N243">
        <v>5</v>
      </c>
      <c r="O243">
        <v>10.939</v>
      </c>
      <c r="P243">
        <v>6.8219999999999992</v>
      </c>
      <c r="Q243">
        <v>6.6230000000000011</v>
      </c>
      <c r="R243">
        <v>6.6580000000000013</v>
      </c>
      <c r="S243">
        <v>6.634999999999998</v>
      </c>
      <c r="T243">
        <v>6.7479999999999976</v>
      </c>
      <c r="U243">
        <f t="shared" si="6"/>
        <v>44.424999999999997</v>
      </c>
      <c r="V243" s="23">
        <f t="shared" si="7"/>
        <v>60.776589758019135</v>
      </c>
    </row>
    <row r="244" spans="1:22" x14ac:dyDescent="0.35">
      <c r="A244" s="4" t="s">
        <v>905</v>
      </c>
      <c r="B244" s="4">
        <v>2021</v>
      </c>
      <c r="C244" s="5">
        <v>44385</v>
      </c>
      <c r="D244" s="4" t="s">
        <v>66</v>
      </c>
      <c r="E244" s="26" t="s">
        <v>21</v>
      </c>
      <c r="F244" s="51" t="s">
        <v>21</v>
      </c>
      <c r="G244" t="s">
        <v>188</v>
      </c>
      <c r="H244" t="s">
        <v>863</v>
      </c>
      <c r="I244" t="s">
        <v>210</v>
      </c>
      <c r="J244" t="s">
        <v>187</v>
      </c>
      <c r="N244">
        <v>6</v>
      </c>
      <c r="O244">
        <v>11.103</v>
      </c>
      <c r="P244">
        <v>6.8570000000000011</v>
      </c>
      <c r="Q244">
        <v>6.5399999999999991</v>
      </c>
      <c r="R244">
        <v>6.7510000000000012</v>
      </c>
      <c r="S244">
        <v>6.8000000000000007</v>
      </c>
      <c r="T244">
        <v>6.8470000000000013</v>
      </c>
      <c r="U244">
        <f t="shared" si="6"/>
        <v>44.898000000000003</v>
      </c>
      <c r="V244" s="23">
        <f t="shared" si="7"/>
        <v>60.136308966991848</v>
      </c>
    </row>
    <row r="245" spans="1:22" x14ac:dyDescent="0.35">
      <c r="A245" s="4" t="s">
        <v>905</v>
      </c>
      <c r="B245" s="4">
        <v>2021</v>
      </c>
      <c r="C245" s="5">
        <v>44385</v>
      </c>
      <c r="D245" s="4" t="s">
        <v>66</v>
      </c>
      <c r="E245" s="26" t="s">
        <v>21</v>
      </c>
      <c r="F245" s="51" t="s">
        <v>21</v>
      </c>
      <c r="G245" t="s">
        <v>95</v>
      </c>
      <c r="H245" t="s">
        <v>915</v>
      </c>
      <c r="I245" t="s">
        <v>143</v>
      </c>
      <c r="J245" t="s">
        <v>555</v>
      </c>
      <c r="N245">
        <v>7</v>
      </c>
      <c r="O245">
        <v>11.407</v>
      </c>
      <c r="P245">
        <v>7.18</v>
      </c>
      <c r="Q245">
        <v>6.4130000000000003</v>
      </c>
      <c r="R245">
        <v>6.4499999999999993</v>
      </c>
      <c r="S245">
        <v>6.7219999999999978</v>
      </c>
      <c r="T245">
        <v>7.0750000000000028</v>
      </c>
      <c r="U245">
        <f t="shared" si="6"/>
        <v>45.247</v>
      </c>
      <c r="V245" s="23">
        <f t="shared" si="7"/>
        <v>59.672464472782721</v>
      </c>
    </row>
    <row r="246" spans="1:22" x14ac:dyDescent="0.35">
      <c r="A246" s="4" t="s">
        <v>905</v>
      </c>
      <c r="B246" s="4">
        <v>2021</v>
      </c>
      <c r="C246" s="5">
        <v>44385</v>
      </c>
      <c r="D246" s="4" t="s">
        <v>66</v>
      </c>
      <c r="E246" s="26" t="s">
        <v>21</v>
      </c>
      <c r="F246" s="51" t="s">
        <v>21</v>
      </c>
      <c r="G246" t="s">
        <v>61</v>
      </c>
      <c r="H246" t="s">
        <v>111</v>
      </c>
      <c r="I246" t="s">
        <v>71</v>
      </c>
      <c r="J246" t="s">
        <v>558</v>
      </c>
      <c r="N246">
        <v>8</v>
      </c>
      <c r="O246">
        <v>11.304</v>
      </c>
      <c r="P246">
        <v>6.8609999999999989</v>
      </c>
      <c r="Q246">
        <v>6.9160000000000004</v>
      </c>
      <c r="R246">
        <v>7.0389999999999979</v>
      </c>
      <c r="S246">
        <v>6.8160000000000025</v>
      </c>
      <c r="T246">
        <v>6.9179999999999993</v>
      </c>
      <c r="U246">
        <f t="shared" si="6"/>
        <v>45.853999999999999</v>
      </c>
      <c r="V246" s="23">
        <f t="shared" si="7"/>
        <v>58.882540236402498</v>
      </c>
    </row>
    <row r="247" spans="1:22" x14ac:dyDescent="0.35">
      <c r="A247" s="4" t="s">
        <v>905</v>
      </c>
      <c r="B247" s="4">
        <v>2021</v>
      </c>
      <c r="C247" s="5">
        <v>44385</v>
      </c>
      <c r="D247" s="4" t="s">
        <v>66</v>
      </c>
      <c r="E247" s="26" t="s">
        <v>21</v>
      </c>
      <c r="F247" s="51" t="s">
        <v>21</v>
      </c>
      <c r="G247" t="s">
        <v>207</v>
      </c>
      <c r="H247" t="s">
        <v>853</v>
      </c>
      <c r="I247" t="s">
        <v>803</v>
      </c>
      <c r="J247" t="s">
        <v>910</v>
      </c>
      <c r="N247">
        <v>9</v>
      </c>
      <c r="O247">
        <v>11.317</v>
      </c>
      <c r="P247">
        <v>7.152000000000001</v>
      </c>
      <c r="Q247">
        <v>6.843</v>
      </c>
      <c r="R247">
        <v>6.907</v>
      </c>
      <c r="S247">
        <v>6.9930000000000021</v>
      </c>
      <c r="T247">
        <v>7.0219999999999985</v>
      </c>
      <c r="U247">
        <f t="shared" si="6"/>
        <v>46.234000000000002</v>
      </c>
      <c r="V247" s="23">
        <f t="shared" si="7"/>
        <v>58.398581130769557</v>
      </c>
    </row>
    <row r="248" spans="1:22" x14ac:dyDescent="0.35">
      <c r="A248" s="4" t="s">
        <v>905</v>
      </c>
      <c r="B248" s="4">
        <v>2021</v>
      </c>
      <c r="C248" s="5">
        <v>44385</v>
      </c>
      <c r="D248" s="4" t="s">
        <v>66</v>
      </c>
      <c r="E248" s="26" t="s">
        <v>91</v>
      </c>
      <c r="F248">
        <v>1</v>
      </c>
      <c r="G248" t="s">
        <v>907</v>
      </c>
      <c r="H248" t="s">
        <v>209</v>
      </c>
      <c r="I248" t="s">
        <v>933</v>
      </c>
      <c r="J248" t="s">
        <v>906</v>
      </c>
      <c r="N248">
        <v>1</v>
      </c>
      <c r="O248">
        <v>11.006</v>
      </c>
      <c r="P248">
        <v>6.7680000000000007</v>
      </c>
      <c r="Q248">
        <v>6.5569999999999986</v>
      </c>
      <c r="R248">
        <v>6.4640000000000022</v>
      </c>
      <c r="S248">
        <v>6.5379999999999967</v>
      </c>
      <c r="T248">
        <v>6.7210000000000036</v>
      </c>
      <c r="U248">
        <f t="shared" si="6"/>
        <v>44.054000000000002</v>
      </c>
      <c r="V248" s="23">
        <f t="shared" si="7"/>
        <v>61.288418758796027</v>
      </c>
    </row>
    <row r="249" spans="1:22" x14ac:dyDescent="0.35">
      <c r="A249" s="4" t="s">
        <v>905</v>
      </c>
      <c r="B249" s="4">
        <v>2021</v>
      </c>
      <c r="C249" s="5">
        <v>44385</v>
      </c>
      <c r="D249" s="4" t="s">
        <v>66</v>
      </c>
      <c r="E249" s="26" t="s">
        <v>91</v>
      </c>
      <c r="F249">
        <v>1</v>
      </c>
      <c r="G249" t="s">
        <v>27</v>
      </c>
      <c r="H249" t="s">
        <v>339</v>
      </c>
      <c r="I249" t="s">
        <v>470</v>
      </c>
      <c r="J249" t="s">
        <v>550</v>
      </c>
      <c r="N249">
        <v>2</v>
      </c>
      <c r="O249">
        <v>10.692</v>
      </c>
      <c r="P249">
        <v>6.7369999999999983</v>
      </c>
      <c r="Q249">
        <v>7.0640000000000001</v>
      </c>
      <c r="R249">
        <v>6.5480000000000018</v>
      </c>
      <c r="S249">
        <v>6.504999999999999</v>
      </c>
      <c r="T249">
        <v>6.6460000000000008</v>
      </c>
      <c r="U249">
        <f t="shared" si="6"/>
        <v>44.192</v>
      </c>
      <c r="V249" s="23">
        <f t="shared" si="7"/>
        <v>61.097031136857353</v>
      </c>
    </row>
    <row r="250" spans="1:22" x14ac:dyDescent="0.35">
      <c r="A250" s="4" t="s">
        <v>905</v>
      </c>
      <c r="B250" s="4">
        <v>2021</v>
      </c>
      <c r="C250" s="5">
        <v>44385</v>
      </c>
      <c r="D250" s="4" t="s">
        <v>66</v>
      </c>
      <c r="E250" s="26" t="s">
        <v>91</v>
      </c>
      <c r="F250">
        <v>2</v>
      </c>
      <c r="G250" t="s">
        <v>198</v>
      </c>
      <c r="H250" t="s">
        <v>932</v>
      </c>
      <c r="I250" t="s">
        <v>800</v>
      </c>
      <c r="J250" t="s">
        <v>377</v>
      </c>
      <c r="N250">
        <v>1</v>
      </c>
      <c r="O250">
        <v>10.754</v>
      </c>
      <c r="P250">
        <v>6.8390000000000004</v>
      </c>
      <c r="Q250">
        <v>6.4009999999999998</v>
      </c>
      <c r="R250">
        <v>6.3500000000000014</v>
      </c>
      <c r="S250">
        <v>6.5889999999999986</v>
      </c>
      <c r="T250">
        <v>6.9080000000000013</v>
      </c>
      <c r="U250">
        <f t="shared" si="6"/>
        <v>43.841000000000001</v>
      </c>
      <c r="V250" s="23">
        <f t="shared" si="7"/>
        <v>61.586186446477036</v>
      </c>
    </row>
    <row r="251" spans="1:22" x14ac:dyDescent="0.35">
      <c r="A251" s="4" t="s">
        <v>905</v>
      </c>
      <c r="B251" s="4">
        <v>2021</v>
      </c>
      <c r="C251" s="5">
        <v>44385</v>
      </c>
      <c r="D251" s="4" t="s">
        <v>66</v>
      </c>
      <c r="E251" s="26" t="s">
        <v>91</v>
      </c>
      <c r="F251">
        <v>2</v>
      </c>
      <c r="G251" t="s">
        <v>188</v>
      </c>
      <c r="H251" t="s">
        <v>863</v>
      </c>
      <c r="I251" t="s">
        <v>210</v>
      </c>
      <c r="J251" t="s">
        <v>187</v>
      </c>
      <c r="N251">
        <v>2</v>
      </c>
      <c r="O251">
        <v>11.167</v>
      </c>
      <c r="P251">
        <v>6.8430000000000017</v>
      </c>
      <c r="Q251">
        <v>6.5019999999999989</v>
      </c>
      <c r="R251">
        <v>6.6509999999999998</v>
      </c>
      <c r="S251">
        <v>6.7459999999999987</v>
      </c>
      <c r="T251">
        <v>6.9690000000000012</v>
      </c>
      <c r="U251">
        <f t="shared" si="6"/>
        <v>44.878</v>
      </c>
      <c r="V251" s="23">
        <f t="shared" si="7"/>
        <v>60.163108872944427</v>
      </c>
    </row>
    <row r="252" spans="1:22" x14ac:dyDescent="0.35">
      <c r="A252" s="4" t="s">
        <v>905</v>
      </c>
      <c r="B252" s="4">
        <v>2021</v>
      </c>
      <c r="C252" s="5">
        <v>44385</v>
      </c>
      <c r="D252" s="4" t="s">
        <v>66</v>
      </c>
      <c r="E252" s="26" t="s">
        <v>91</v>
      </c>
      <c r="F252">
        <v>3</v>
      </c>
      <c r="G252" t="s">
        <v>29</v>
      </c>
      <c r="H252" t="s">
        <v>757</v>
      </c>
      <c r="I252" t="s">
        <v>913</v>
      </c>
      <c r="J252" t="s">
        <v>40</v>
      </c>
      <c r="N252">
        <v>1</v>
      </c>
      <c r="O252">
        <v>11.090999999999999</v>
      </c>
      <c r="P252">
        <v>6.8800000000000008</v>
      </c>
      <c r="Q252">
        <v>6.532</v>
      </c>
      <c r="R252">
        <v>6.3279999999999994</v>
      </c>
      <c r="S252">
        <v>6.477999999999998</v>
      </c>
      <c r="T252">
        <v>6.7010000000000005</v>
      </c>
      <c r="U252">
        <f t="shared" si="6"/>
        <v>44.01</v>
      </c>
      <c r="V252" s="23">
        <f t="shared" si="7"/>
        <v>61.349693251533751</v>
      </c>
    </row>
    <row r="253" spans="1:22" x14ac:dyDescent="0.35">
      <c r="A253" s="4" t="s">
        <v>905</v>
      </c>
      <c r="B253" s="4">
        <v>2021</v>
      </c>
      <c r="C253" s="5">
        <v>44385</v>
      </c>
      <c r="D253" s="4" t="s">
        <v>66</v>
      </c>
      <c r="E253" s="26" t="s">
        <v>91</v>
      </c>
      <c r="F253" s="30">
        <v>3</v>
      </c>
      <c r="G253" t="s">
        <v>95</v>
      </c>
      <c r="H253" t="s">
        <v>915</v>
      </c>
      <c r="I253" t="s">
        <v>143</v>
      </c>
      <c r="J253" t="s">
        <v>555</v>
      </c>
      <c r="N253">
        <v>2</v>
      </c>
      <c r="O253">
        <v>11.141</v>
      </c>
      <c r="P253">
        <v>7.1369999999999987</v>
      </c>
      <c r="Q253">
        <v>6.2810000000000024</v>
      </c>
      <c r="R253">
        <v>6.3349999999999973</v>
      </c>
      <c r="S253">
        <v>6.7109999999999985</v>
      </c>
      <c r="T253">
        <v>7.0160000000000053</v>
      </c>
      <c r="U253">
        <f t="shared" si="6"/>
        <v>44.621000000000002</v>
      </c>
      <c r="V253" s="23">
        <f t="shared" si="7"/>
        <v>60.509625512650992</v>
      </c>
    </row>
    <row r="254" spans="1:22" x14ac:dyDescent="0.35">
      <c r="A254" s="4" t="s">
        <v>905</v>
      </c>
      <c r="B254" s="4">
        <v>2021</v>
      </c>
      <c r="C254" s="5">
        <v>44385</v>
      </c>
      <c r="D254" s="4" t="s">
        <v>66</v>
      </c>
      <c r="E254" s="26" t="s">
        <v>91</v>
      </c>
      <c r="F254" s="30">
        <v>4</v>
      </c>
      <c r="G254" t="s">
        <v>198</v>
      </c>
      <c r="H254" t="s">
        <v>912</v>
      </c>
      <c r="I254" t="s">
        <v>199</v>
      </c>
      <c r="J254" t="s">
        <v>843</v>
      </c>
      <c r="N254">
        <v>1</v>
      </c>
      <c r="O254">
        <v>10.667</v>
      </c>
      <c r="P254">
        <v>6.7080000000000002</v>
      </c>
      <c r="Q254">
        <v>6.4370000000000012</v>
      </c>
      <c r="R254">
        <v>6.384999999999998</v>
      </c>
      <c r="S254">
        <v>6.4830000000000005</v>
      </c>
      <c r="T254">
        <v>6.5739999999999981</v>
      </c>
      <c r="U254">
        <f t="shared" si="6"/>
        <v>43.253999999999998</v>
      </c>
      <c r="V254" s="23"/>
    </row>
    <row r="255" spans="1:22" x14ac:dyDescent="0.35">
      <c r="A255" s="4" t="s">
        <v>905</v>
      </c>
      <c r="B255" s="4">
        <v>2021</v>
      </c>
      <c r="C255" s="5">
        <v>44385</v>
      </c>
      <c r="D255" s="4" t="s">
        <v>66</v>
      </c>
      <c r="E255" s="26" t="s">
        <v>91</v>
      </c>
      <c r="F255" s="30">
        <v>4</v>
      </c>
      <c r="G255" t="s">
        <v>61</v>
      </c>
      <c r="H255" t="s">
        <v>111</v>
      </c>
      <c r="I255" t="s">
        <v>71</v>
      </c>
      <c r="J255" t="s">
        <v>558</v>
      </c>
      <c r="N255">
        <v>2</v>
      </c>
      <c r="O255">
        <v>11.247999999999999</v>
      </c>
      <c r="P255">
        <v>6.8430000000000017</v>
      </c>
      <c r="Q255">
        <v>6.6649999999999991</v>
      </c>
      <c r="R255">
        <v>6.8470000000000013</v>
      </c>
      <c r="S255">
        <v>6.759999999999998</v>
      </c>
      <c r="T255">
        <v>6.8830000000000027</v>
      </c>
      <c r="U255">
        <f t="shared" si="6"/>
        <v>45.246000000000002</v>
      </c>
      <c r="V255" s="23">
        <f t="shared" si="7"/>
        <v>59.673783317862345</v>
      </c>
    </row>
    <row r="256" spans="1:22" x14ac:dyDescent="0.35">
      <c r="A256" s="4" t="s">
        <v>905</v>
      </c>
      <c r="B256" s="4">
        <v>2021</v>
      </c>
      <c r="C256" s="5">
        <v>44385</v>
      </c>
      <c r="D256" s="4" t="s">
        <v>66</v>
      </c>
      <c r="E256" s="26" t="s">
        <v>64</v>
      </c>
      <c r="F256" s="30" t="s">
        <v>541</v>
      </c>
      <c r="G256" t="s">
        <v>198</v>
      </c>
      <c r="H256" t="s">
        <v>912</v>
      </c>
      <c r="I256" t="s">
        <v>199</v>
      </c>
      <c r="J256" t="s">
        <v>843</v>
      </c>
      <c r="N256">
        <v>1</v>
      </c>
      <c r="O256">
        <v>10.679</v>
      </c>
      <c r="P256">
        <v>6.7260000000000009</v>
      </c>
      <c r="Q256">
        <v>6.8309999999999995</v>
      </c>
      <c r="R256">
        <v>6.4849999999999994</v>
      </c>
      <c r="S256">
        <v>6.59</v>
      </c>
      <c r="T256">
        <v>6.6850000000000023</v>
      </c>
      <c r="U256">
        <f t="shared" si="6"/>
        <v>43.996000000000002</v>
      </c>
      <c r="V256" s="23">
        <f t="shared" si="7"/>
        <v>61.369215383216648</v>
      </c>
    </row>
    <row r="257" spans="1:22" x14ac:dyDescent="0.35">
      <c r="A257" s="4" t="s">
        <v>905</v>
      </c>
      <c r="B257" s="4">
        <v>2021</v>
      </c>
      <c r="C257" s="5">
        <v>44385</v>
      </c>
      <c r="D257" s="4" t="s">
        <v>66</v>
      </c>
      <c r="E257" s="26" t="s">
        <v>64</v>
      </c>
      <c r="F257" s="30" t="s">
        <v>541</v>
      </c>
      <c r="G257" t="s">
        <v>198</v>
      </c>
      <c r="H257" t="s">
        <v>932</v>
      </c>
      <c r="I257" t="s">
        <v>800</v>
      </c>
      <c r="J257" t="s">
        <v>377</v>
      </c>
      <c r="N257">
        <v>2</v>
      </c>
      <c r="O257">
        <v>10.757999999999999</v>
      </c>
      <c r="P257">
        <v>6.8160000000000025</v>
      </c>
      <c r="Q257">
        <v>6.343</v>
      </c>
      <c r="R257">
        <v>6.3469999999999978</v>
      </c>
      <c r="S257">
        <v>8.4360000000000035</v>
      </c>
      <c r="T257">
        <v>7.7469999999999999</v>
      </c>
      <c r="U257">
        <f t="shared" si="6"/>
        <v>46.447000000000003</v>
      </c>
      <c r="V257" s="23">
        <f t="shared" si="7"/>
        <v>58.130772708678698</v>
      </c>
    </row>
    <row r="258" spans="1:22" x14ac:dyDescent="0.35">
      <c r="A258" s="4" t="s">
        <v>905</v>
      </c>
      <c r="B258" s="4">
        <v>2021</v>
      </c>
      <c r="C258" s="5">
        <v>44385</v>
      </c>
      <c r="D258" s="4" t="s">
        <v>66</v>
      </c>
      <c r="E258" s="26" t="s">
        <v>64</v>
      </c>
      <c r="F258" s="30" t="s">
        <v>542</v>
      </c>
      <c r="G258" t="s">
        <v>907</v>
      </c>
      <c r="H258" t="s">
        <v>209</v>
      </c>
      <c r="I258" t="s">
        <v>933</v>
      </c>
      <c r="J258" t="s">
        <v>906</v>
      </c>
      <c r="N258">
        <v>3</v>
      </c>
      <c r="O258">
        <v>10.967000000000001</v>
      </c>
      <c r="P258">
        <v>6.7750000000000004</v>
      </c>
      <c r="Q258">
        <v>6.6099999999999994</v>
      </c>
      <c r="R258">
        <v>6.5519999999999996</v>
      </c>
      <c r="S258">
        <v>6.5299999999999976</v>
      </c>
      <c r="T258">
        <v>6.7180000000000035</v>
      </c>
      <c r="U258">
        <f t="shared" ref="U258:U308" si="11">SUM(O258:T258)</f>
        <v>44.152000000000001</v>
      </c>
      <c r="V258" s="23">
        <f t="shared" si="7"/>
        <v>61.152382678021389</v>
      </c>
    </row>
    <row r="259" spans="1:22" x14ac:dyDescent="0.35">
      <c r="A259" s="4" t="s">
        <v>905</v>
      </c>
      <c r="B259" s="4">
        <v>2021</v>
      </c>
      <c r="C259" s="5">
        <v>44385</v>
      </c>
      <c r="D259" s="4" t="s">
        <v>66</v>
      </c>
      <c r="E259" s="26" t="s">
        <v>64</v>
      </c>
      <c r="F259" s="30" t="s">
        <v>542</v>
      </c>
      <c r="G259" t="s">
        <v>29</v>
      </c>
      <c r="H259" t="s">
        <v>757</v>
      </c>
      <c r="I259" t="s">
        <v>913</v>
      </c>
      <c r="J259" t="s">
        <v>40</v>
      </c>
      <c r="N259">
        <v>4</v>
      </c>
      <c r="O259">
        <v>11.182</v>
      </c>
      <c r="P259">
        <v>6.8879999999999999</v>
      </c>
      <c r="Q259">
        <v>6.2910000000000004</v>
      </c>
      <c r="R259">
        <v>6.3359999999999985</v>
      </c>
      <c r="S259">
        <v>6.7669999999999995</v>
      </c>
      <c r="T259">
        <v>6.9400000000000048</v>
      </c>
      <c r="U259">
        <f t="shared" si="11"/>
        <v>44.404000000000003</v>
      </c>
      <c r="V259" s="23">
        <f t="shared" ref="V259:V322" si="12">3.6*(750/U259)</f>
        <v>60.805332852896129</v>
      </c>
    </row>
    <row r="260" spans="1:22" x14ac:dyDescent="0.35">
      <c r="A260" s="4" t="s">
        <v>226</v>
      </c>
      <c r="B260" s="4">
        <v>2021</v>
      </c>
      <c r="C260" s="5">
        <v>44329</v>
      </c>
      <c r="D260" s="4" t="s">
        <v>66</v>
      </c>
      <c r="E260" s="26" t="s">
        <v>21</v>
      </c>
      <c r="F260" s="25" t="s">
        <v>21</v>
      </c>
      <c r="G260" s="51" t="s">
        <v>944</v>
      </c>
      <c r="H260" t="s">
        <v>257</v>
      </c>
      <c r="I260" t="s">
        <v>169</v>
      </c>
      <c r="J260" t="s">
        <v>30</v>
      </c>
      <c r="N260">
        <v>1</v>
      </c>
      <c r="O260">
        <v>11.097</v>
      </c>
      <c r="P260">
        <v>6.9450000000000021</v>
      </c>
      <c r="Q260">
        <v>6.7889999999999979</v>
      </c>
      <c r="R260">
        <v>6.6400000000000006</v>
      </c>
      <c r="S260">
        <v>6.657</v>
      </c>
      <c r="T260">
        <v>6.7469999999999999</v>
      </c>
      <c r="U260">
        <f t="shared" si="11"/>
        <v>44.875</v>
      </c>
      <c r="V260" s="23">
        <f t="shared" si="12"/>
        <v>60.167130919220057</v>
      </c>
    </row>
    <row r="261" spans="1:22" x14ac:dyDescent="0.35">
      <c r="A261" s="4" t="s">
        <v>226</v>
      </c>
      <c r="B261" s="4">
        <v>2021</v>
      </c>
      <c r="C261" s="5">
        <v>44329</v>
      </c>
      <c r="D261" s="4" t="s">
        <v>66</v>
      </c>
      <c r="E261" s="26" t="s">
        <v>21</v>
      </c>
      <c r="F261" s="25" t="s">
        <v>21</v>
      </c>
      <c r="G261" t="s">
        <v>37</v>
      </c>
      <c r="H261" t="s">
        <v>165</v>
      </c>
      <c r="I261" t="s">
        <v>36</v>
      </c>
      <c r="J261" t="s">
        <v>174</v>
      </c>
      <c r="N261">
        <v>2</v>
      </c>
      <c r="O261">
        <v>11.14</v>
      </c>
      <c r="P261">
        <v>6.9379999999999988</v>
      </c>
      <c r="Q261">
        <v>6.4980000000000011</v>
      </c>
      <c r="R261">
        <v>6.6119999999999983</v>
      </c>
      <c r="S261">
        <v>6.745000000000001</v>
      </c>
      <c r="T261">
        <v>7.0080000000000027</v>
      </c>
      <c r="U261">
        <f t="shared" si="11"/>
        <v>44.941000000000003</v>
      </c>
      <c r="V261" s="23">
        <f t="shared" si="12"/>
        <v>60.078769942813913</v>
      </c>
    </row>
    <row r="262" spans="1:22" x14ac:dyDescent="0.35">
      <c r="A262" s="4" t="s">
        <v>226</v>
      </c>
      <c r="B262" s="4">
        <v>2021</v>
      </c>
      <c r="C262" s="5">
        <v>44329</v>
      </c>
      <c r="D262" s="4" t="s">
        <v>66</v>
      </c>
      <c r="E262" s="26" t="s">
        <v>21</v>
      </c>
      <c r="F262" s="25" t="s">
        <v>21</v>
      </c>
      <c r="G262" t="s">
        <v>52</v>
      </c>
      <c r="H262" t="s">
        <v>883</v>
      </c>
      <c r="I262" t="s">
        <v>885</v>
      </c>
      <c r="J262" t="s">
        <v>76</v>
      </c>
      <c r="N262">
        <v>3</v>
      </c>
      <c r="O262">
        <v>11.337999999999999</v>
      </c>
      <c r="P262">
        <v>6.9800000000000022</v>
      </c>
      <c r="Q262">
        <v>7.0269999999999975</v>
      </c>
      <c r="R262">
        <v>6.6050000000000004</v>
      </c>
      <c r="S262">
        <v>6.745000000000001</v>
      </c>
      <c r="T262">
        <v>6.9870000000000019</v>
      </c>
      <c r="U262">
        <f t="shared" si="11"/>
        <v>45.682000000000002</v>
      </c>
      <c r="V262" s="23">
        <f t="shared" si="12"/>
        <v>59.104242371174642</v>
      </c>
    </row>
    <row r="263" spans="1:22" x14ac:dyDescent="0.35">
      <c r="A263" s="4" t="s">
        <v>226</v>
      </c>
      <c r="B263" s="4">
        <v>2021</v>
      </c>
      <c r="C263" s="5">
        <v>44329</v>
      </c>
      <c r="D263" s="4" t="s">
        <v>66</v>
      </c>
      <c r="E263" s="26" t="s">
        <v>21</v>
      </c>
      <c r="F263" s="25" t="s">
        <v>21</v>
      </c>
      <c r="G263" t="s">
        <v>207</v>
      </c>
      <c r="H263" t="s">
        <v>853</v>
      </c>
      <c r="I263" t="s">
        <v>803</v>
      </c>
      <c r="J263" t="s">
        <v>879</v>
      </c>
      <c r="N263">
        <v>4</v>
      </c>
      <c r="O263">
        <v>11.706</v>
      </c>
      <c r="P263">
        <v>7.2620000000000005</v>
      </c>
      <c r="Q263">
        <v>6.6789999999999985</v>
      </c>
      <c r="R263">
        <v>6.6870000000000047</v>
      </c>
      <c r="S263">
        <v>6.8869999999999933</v>
      </c>
      <c r="T263">
        <v>7.0900000000000034</v>
      </c>
      <c r="U263">
        <f t="shared" si="11"/>
        <v>46.311</v>
      </c>
      <c r="V263" s="23">
        <f t="shared" si="12"/>
        <v>58.301483448856636</v>
      </c>
    </row>
    <row r="264" spans="1:22" x14ac:dyDescent="0.35">
      <c r="A264" s="4" t="s">
        <v>226</v>
      </c>
      <c r="B264" s="4">
        <v>2021</v>
      </c>
      <c r="C264" s="5">
        <v>44329</v>
      </c>
      <c r="D264" s="4" t="s">
        <v>66</v>
      </c>
      <c r="E264" s="26" t="s">
        <v>91</v>
      </c>
      <c r="F264">
        <v>1</v>
      </c>
      <c r="G264" t="s">
        <v>37</v>
      </c>
      <c r="H264" t="s">
        <v>165</v>
      </c>
      <c r="I264" t="s">
        <v>36</v>
      </c>
      <c r="J264" t="s">
        <v>174</v>
      </c>
      <c r="N264">
        <v>1</v>
      </c>
      <c r="O264">
        <v>11.281000000000001</v>
      </c>
      <c r="P264">
        <v>6.9500000000000011</v>
      </c>
      <c r="Q264">
        <v>6.5619999999999976</v>
      </c>
      <c r="R264">
        <v>6.5860000000000021</v>
      </c>
      <c r="S264">
        <v>6.7189999999999976</v>
      </c>
      <c r="T264">
        <v>6.9780000000000015</v>
      </c>
      <c r="U264">
        <f t="shared" si="11"/>
        <v>45.076000000000001</v>
      </c>
      <c r="V264" s="23">
        <f t="shared" si="12"/>
        <v>59.898837518857043</v>
      </c>
    </row>
    <row r="265" spans="1:22" x14ac:dyDescent="0.35">
      <c r="A265" s="4" t="s">
        <v>226</v>
      </c>
      <c r="B265" s="4">
        <v>2021</v>
      </c>
      <c r="C265" s="5">
        <v>44329</v>
      </c>
      <c r="D265" s="4" t="s">
        <v>66</v>
      </c>
      <c r="E265" s="26" t="s">
        <v>91</v>
      </c>
      <c r="F265">
        <v>1</v>
      </c>
      <c r="G265" t="s">
        <v>52</v>
      </c>
      <c r="H265" t="s">
        <v>883</v>
      </c>
      <c r="I265" t="s">
        <v>885</v>
      </c>
      <c r="J265" t="s">
        <v>76</v>
      </c>
      <c r="N265">
        <v>2</v>
      </c>
      <c r="O265">
        <v>11.346</v>
      </c>
      <c r="P265">
        <v>7.0300000000000011</v>
      </c>
      <c r="Q265">
        <v>6.9029999999999987</v>
      </c>
      <c r="R265">
        <v>6.6709999999999994</v>
      </c>
      <c r="S265">
        <v>6.8829999999999991</v>
      </c>
      <c r="T265">
        <v>7.1200000000000045</v>
      </c>
      <c r="U265">
        <f t="shared" si="11"/>
        <v>45.953000000000003</v>
      </c>
      <c r="V265" s="23">
        <f t="shared" si="12"/>
        <v>58.755685156573016</v>
      </c>
    </row>
    <row r="266" spans="1:22" x14ac:dyDescent="0.35">
      <c r="A266" s="4" t="s">
        <v>226</v>
      </c>
      <c r="B266" s="4">
        <v>2021</v>
      </c>
      <c r="C266" s="5">
        <v>44329</v>
      </c>
      <c r="D266" s="4" t="s">
        <v>66</v>
      </c>
      <c r="E266" s="26" t="s">
        <v>91</v>
      </c>
      <c r="F266">
        <v>2</v>
      </c>
      <c r="G266" t="s">
        <v>944</v>
      </c>
      <c r="H266" t="s">
        <v>257</v>
      </c>
      <c r="I266" t="s">
        <v>169</v>
      </c>
      <c r="J266" t="s">
        <v>30</v>
      </c>
      <c r="N266">
        <v>1</v>
      </c>
      <c r="O266">
        <v>11.134</v>
      </c>
      <c r="P266">
        <v>6.8900000000000006</v>
      </c>
      <c r="Q266">
        <v>6.7639999999999993</v>
      </c>
      <c r="R266">
        <v>6.532</v>
      </c>
      <c r="S266">
        <v>6.5060000000000002</v>
      </c>
      <c r="T266">
        <v>6.6610000000000014</v>
      </c>
      <c r="U266">
        <f t="shared" si="11"/>
        <v>44.487000000000002</v>
      </c>
      <c r="V266" s="23">
        <f t="shared" si="12"/>
        <v>60.691887517701794</v>
      </c>
    </row>
    <row r="267" spans="1:22" x14ac:dyDescent="0.35">
      <c r="A267" s="4" t="s">
        <v>226</v>
      </c>
      <c r="B267" s="4">
        <v>2021</v>
      </c>
      <c r="C267" s="5">
        <v>44329</v>
      </c>
      <c r="D267" s="4" t="s">
        <v>66</v>
      </c>
      <c r="E267" s="26" t="s">
        <v>91</v>
      </c>
      <c r="F267">
        <v>2</v>
      </c>
      <c r="G267" t="s">
        <v>207</v>
      </c>
      <c r="H267" t="s">
        <v>853</v>
      </c>
      <c r="I267" t="s">
        <v>803</v>
      </c>
      <c r="J267" t="s">
        <v>879</v>
      </c>
      <c r="N267">
        <v>2</v>
      </c>
      <c r="O267">
        <v>11.693</v>
      </c>
      <c r="P267">
        <v>7.261000000000001</v>
      </c>
      <c r="Q267">
        <v>6.7219999999999978</v>
      </c>
      <c r="R267">
        <v>6.66</v>
      </c>
      <c r="S267">
        <v>6.8410000000000011</v>
      </c>
      <c r="T267">
        <v>6.9859999999999971</v>
      </c>
      <c r="U267">
        <f t="shared" si="11"/>
        <v>46.162999999999997</v>
      </c>
      <c r="V267" s="23">
        <f t="shared" si="12"/>
        <v>58.488399800706205</v>
      </c>
    </row>
    <row r="268" spans="1:22" x14ac:dyDescent="0.35">
      <c r="A268" s="4" t="s">
        <v>226</v>
      </c>
      <c r="B268" s="4">
        <v>2021</v>
      </c>
      <c r="C268" s="5">
        <v>44329</v>
      </c>
      <c r="D268" s="4" t="s">
        <v>66</v>
      </c>
      <c r="E268" s="26" t="s">
        <v>64</v>
      </c>
      <c r="F268" t="s">
        <v>541</v>
      </c>
      <c r="G268" t="s">
        <v>944</v>
      </c>
      <c r="H268" t="s">
        <v>257</v>
      </c>
      <c r="I268" t="s">
        <v>169</v>
      </c>
      <c r="J268" t="s">
        <v>30</v>
      </c>
      <c r="N268">
        <v>1</v>
      </c>
      <c r="O268">
        <v>11.265000000000001</v>
      </c>
      <c r="P268">
        <v>6.945999999999998</v>
      </c>
      <c r="Q268">
        <v>6.8740000000000023</v>
      </c>
      <c r="R268">
        <v>6.5589999999999975</v>
      </c>
      <c r="S268">
        <v>6.4359999999999999</v>
      </c>
      <c r="T268">
        <v>6.536999999999999</v>
      </c>
      <c r="U268">
        <f t="shared" si="11"/>
        <v>44.616999999999997</v>
      </c>
      <c r="V268" s="23">
        <f t="shared" si="12"/>
        <v>60.515050317143697</v>
      </c>
    </row>
    <row r="269" spans="1:22" x14ac:dyDescent="0.35">
      <c r="A269" s="4" t="s">
        <v>226</v>
      </c>
      <c r="B269" s="4">
        <v>2021</v>
      </c>
      <c r="C269" s="5">
        <v>44329</v>
      </c>
      <c r="D269" s="4" t="s">
        <v>66</v>
      </c>
      <c r="E269" s="26" t="s">
        <v>64</v>
      </c>
      <c r="F269" t="s">
        <v>541</v>
      </c>
      <c r="G269" t="s">
        <v>37</v>
      </c>
      <c r="H269" t="s">
        <v>165</v>
      </c>
      <c r="I269" t="s">
        <v>36</v>
      </c>
      <c r="J269" t="s">
        <v>174</v>
      </c>
      <c r="N269">
        <v>2</v>
      </c>
      <c r="O269">
        <v>11.067</v>
      </c>
      <c r="P269">
        <v>6.9720000000000013</v>
      </c>
      <c r="Q269">
        <v>6.7339999999999982</v>
      </c>
      <c r="R269">
        <v>6.68</v>
      </c>
      <c r="S269">
        <v>6.7270000000000003</v>
      </c>
      <c r="T269">
        <v>6.9969999999999999</v>
      </c>
      <c r="U269">
        <f t="shared" si="11"/>
        <v>45.177</v>
      </c>
      <c r="V269" s="23">
        <f t="shared" si="12"/>
        <v>59.764924629789498</v>
      </c>
    </row>
    <row r="270" spans="1:22" x14ac:dyDescent="0.35">
      <c r="A270" s="4" t="s">
        <v>226</v>
      </c>
      <c r="B270" s="4">
        <v>2021</v>
      </c>
      <c r="C270" s="5">
        <v>44329</v>
      </c>
      <c r="D270" s="4" t="s">
        <v>66</v>
      </c>
      <c r="E270" s="26" t="s">
        <v>64</v>
      </c>
      <c r="F270" t="s">
        <v>542</v>
      </c>
      <c r="G270" t="s">
        <v>207</v>
      </c>
      <c r="H270" t="s">
        <v>853</v>
      </c>
      <c r="I270" t="s">
        <v>803</v>
      </c>
      <c r="J270" t="s">
        <v>879</v>
      </c>
      <c r="N270">
        <v>3</v>
      </c>
      <c r="O270">
        <v>11.651999999999999</v>
      </c>
      <c r="P270">
        <v>7.2590000000000021</v>
      </c>
      <c r="Q270">
        <v>6.6509999999999998</v>
      </c>
      <c r="R270">
        <v>6.5879999999999974</v>
      </c>
      <c r="S270">
        <v>6.7490000000000023</v>
      </c>
      <c r="T270">
        <v>6.9170000000000016</v>
      </c>
      <c r="U270">
        <f t="shared" si="11"/>
        <v>45.816000000000003</v>
      </c>
      <c r="V270" s="23">
        <f t="shared" si="12"/>
        <v>58.931377684651643</v>
      </c>
    </row>
    <row r="271" spans="1:22" x14ac:dyDescent="0.35">
      <c r="A271" s="4" t="s">
        <v>226</v>
      </c>
      <c r="B271" s="4">
        <v>2021</v>
      </c>
      <c r="C271" s="5">
        <v>44329</v>
      </c>
      <c r="D271" s="4" t="s">
        <v>66</v>
      </c>
      <c r="E271" s="26" t="s">
        <v>64</v>
      </c>
      <c r="F271" t="s">
        <v>542</v>
      </c>
      <c r="G271" t="s">
        <v>52</v>
      </c>
      <c r="H271" t="s">
        <v>883</v>
      </c>
      <c r="I271" t="s">
        <v>885</v>
      </c>
      <c r="J271" t="s">
        <v>76</v>
      </c>
      <c r="N271">
        <v>4</v>
      </c>
      <c r="O271">
        <v>11.343</v>
      </c>
      <c r="P271">
        <v>7.0139999999999993</v>
      </c>
      <c r="Q271">
        <v>6.804000000000002</v>
      </c>
      <c r="R271">
        <v>6.6229999999999976</v>
      </c>
      <c r="S271">
        <v>7.0350000000000037</v>
      </c>
      <c r="T271">
        <v>7.3599999999999994</v>
      </c>
      <c r="U271">
        <f t="shared" si="11"/>
        <v>46.179000000000002</v>
      </c>
      <c r="V271" s="23">
        <f t="shared" si="12"/>
        <v>58.468134866497756</v>
      </c>
    </row>
    <row r="272" spans="1:22" x14ac:dyDescent="0.35">
      <c r="A272" s="4" t="s">
        <v>217</v>
      </c>
      <c r="B272" s="4">
        <v>2020</v>
      </c>
      <c r="C272" s="99">
        <v>43887</v>
      </c>
      <c r="D272" s="4" t="s">
        <v>20</v>
      </c>
      <c r="E272" s="26" t="s">
        <v>21</v>
      </c>
      <c r="F272" s="51" t="s">
        <v>21</v>
      </c>
      <c r="G272" t="s">
        <v>23</v>
      </c>
      <c r="H272" t="s">
        <v>954</v>
      </c>
      <c r="I272" t="s">
        <v>92</v>
      </c>
      <c r="J272" t="s">
        <v>549</v>
      </c>
      <c r="N272">
        <v>1</v>
      </c>
      <c r="O272">
        <v>10.493</v>
      </c>
      <c r="P272">
        <v>6.6300000000000008</v>
      </c>
      <c r="Q272">
        <v>6.0589999999999975</v>
      </c>
      <c r="R272">
        <v>6</v>
      </c>
      <c r="S272">
        <v>6.3030000000000008</v>
      </c>
      <c r="T272">
        <v>6.5020000000000024</v>
      </c>
      <c r="U272">
        <f t="shared" si="11"/>
        <v>41.987000000000002</v>
      </c>
      <c r="V272" s="23">
        <f t="shared" si="12"/>
        <v>64.305618405697004</v>
      </c>
    </row>
    <row r="273" spans="1:22" x14ac:dyDescent="0.35">
      <c r="A273" s="4" t="s">
        <v>217</v>
      </c>
      <c r="B273" s="4">
        <v>2020</v>
      </c>
      <c r="C273" s="99">
        <v>43887</v>
      </c>
      <c r="D273" s="4" t="s">
        <v>20</v>
      </c>
      <c r="E273" s="26" t="s">
        <v>21</v>
      </c>
      <c r="F273" s="51" t="s">
        <v>21</v>
      </c>
      <c r="G273" t="s">
        <v>113</v>
      </c>
      <c r="H273" t="s">
        <v>112</v>
      </c>
      <c r="I273" t="s">
        <v>192</v>
      </c>
      <c r="J273" t="s">
        <v>311</v>
      </c>
      <c r="N273">
        <v>2</v>
      </c>
      <c r="O273">
        <v>10.565</v>
      </c>
      <c r="P273">
        <v>6.6160000000000014</v>
      </c>
      <c r="Q273">
        <v>6.0960000000000001</v>
      </c>
      <c r="R273">
        <v>6.2709999999999972</v>
      </c>
      <c r="S273">
        <v>6.3990000000000045</v>
      </c>
      <c r="T273">
        <v>6.5239999999999938</v>
      </c>
      <c r="U273">
        <f t="shared" si="11"/>
        <v>42.470999999999997</v>
      </c>
      <c r="V273" s="23">
        <f t="shared" si="12"/>
        <v>63.572790845518121</v>
      </c>
    </row>
    <row r="274" spans="1:22" x14ac:dyDescent="0.35">
      <c r="A274" s="4" t="s">
        <v>217</v>
      </c>
      <c r="B274" s="4">
        <v>2020</v>
      </c>
      <c r="C274" s="99">
        <v>43887</v>
      </c>
      <c r="D274" s="4" t="s">
        <v>20</v>
      </c>
      <c r="E274" s="26" t="s">
        <v>21</v>
      </c>
      <c r="F274" s="51" t="s">
        <v>21</v>
      </c>
      <c r="G274" t="s">
        <v>27</v>
      </c>
      <c r="H274" t="s">
        <v>960</v>
      </c>
      <c r="I274" t="s">
        <v>48</v>
      </c>
      <c r="J274" t="s">
        <v>754</v>
      </c>
      <c r="N274">
        <v>3</v>
      </c>
      <c r="O274">
        <v>10.869</v>
      </c>
      <c r="P274">
        <v>6.6969999999999992</v>
      </c>
      <c r="Q274">
        <v>6.1870000000000012</v>
      </c>
      <c r="R274">
        <v>6.2029999999999994</v>
      </c>
      <c r="S274">
        <v>6.2970000000000006</v>
      </c>
      <c r="T274">
        <v>6.5519999999999996</v>
      </c>
      <c r="U274">
        <f t="shared" si="11"/>
        <v>42.805</v>
      </c>
      <c r="V274" s="23">
        <f t="shared" si="12"/>
        <v>63.076743371101507</v>
      </c>
    </row>
    <row r="275" spans="1:22" x14ac:dyDescent="0.35">
      <c r="A275" s="4" t="s">
        <v>217</v>
      </c>
      <c r="B275" s="4">
        <v>2020</v>
      </c>
      <c r="C275" s="99">
        <v>43887</v>
      </c>
      <c r="D275" s="4" t="s">
        <v>20</v>
      </c>
      <c r="E275" s="26" t="s">
        <v>21</v>
      </c>
      <c r="F275" s="51" t="s">
        <v>21</v>
      </c>
      <c r="G275" t="s">
        <v>102</v>
      </c>
      <c r="H275" t="s">
        <v>114</v>
      </c>
      <c r="I275" t="s">
        <v>242</v>
      </c>
      <c r="J275" t="s">
        <v>101</v>
      </c>
      <c r="N275">
        <v>4</v>
      </c>
      <c r="O275">
        <v>10.843999999999999</v>
      </c>
      <c r="P275">
        <v>6.8819999999999997</v>
      </c>
      <c r="Q275">
        <v>6.157</v>
      </c>
      <c r="R275">
        <v>6.2140000000000022</v>
      </c>
      <c r="S275">
        <v>6.3079999999999998</v>
      </c>
      <c r="T275">
        <v>6.5910000000000011</v>
      </c>
      <c r="U275">
        <f t="shared" si="11"/>
        <v>42.996000000000002</v>
      </c>
      <c r="V275" s="23">
        <f t="shared" si="12"/>
        <v>62.796539212950037</v>
      </c>
    </row>
    <row r="276" spans="1:22" x14ac:dyDescent="0.35">
      <c r="A276" s="4" t="s">
        <v>217</v>
      </c>
      <c r="B276" s="4">
        <v>2020</v>
      </c>
      <c r="C276" s="99">
        <v>43887</v>
      </c>
      <c r="D276" s="4" t="s">
        <v>20</v>
      </c>
      <c r="E276" s="26" t="s">
        <v>21</v>
      </c>
      <c r="F276" s="25" t="s">
        <v>21</v>
      </c>
      <c r="G276" t="s">
        <v>46</v>
      </c>
      <c r="H276" t="s">
        <v>781</v>
      </c>
      <c r="I276" t="s">
        <v>218</v>
      </c>
      <c r="J276" t="s">
        <v>202</v>
      </c>
      <c r="N276">
        <v>5</v>
      </c>
      <c r="O276">
        <v>10.747999999999999</v>
      </c>
      <c r="P276">
        <v>6.8250000000000011</v>
      </c>
      <c r="Q276">
        <v>6.3189999999999991</v>
      </c>
      <c r="R276">
        <v>6.3730000000000011</v>
      </c>
      <c r="S276">
        <v>6.3429999999999964</v>
      </c>
      <c r="T276">
        <v>6.4329999999999998</v>
      </c>
      <c r="U276">
        <f t="shared" si="11"/>
        <v>43.040999999999997</v>
      </c>
      <c r="V276" s="23">
        <f t="shared" si="12"/>
        <v>62.730884505471529</v>
      </c>
    </row>
    <row r="277" spans="1:22" x14ac:dyDescent="0.35">
      <c r="A277" s="4" t="s">
        <v>217</v>
      </c>
      <c r="B277" s="4">
        <v>2020</v>
      </c>
      <c r="C277" s="99">
        <v>43887</v>
      </c>
      <c r="D277" s="4" t="s">
        <v>20</v>
      </c>
      <c r="E277" s="26" t="s">
        <v>21</v>
      </c>
      <c r="F277" s="25" t="s">
        <v>21</v>
      </c>
      <c r="G277" t="s">
        <v>35</v>
      </c>
      <c r="H277" t="s">
        <v>220</v>
      </c>
      <c r="I277" t="s">
        <v>955</v>
      </c>
      <c r="J277" t="s">
        <v>129</v>
      </c>
      <c r="N277">
        <v>6</v>
      </c>
      <c r="O277">
        <v>10.771000000000001</v>
      </c>
      <c r="P277">
        <v>6.7579999999999991</v>
      </c>
      <c r="Q277">
        <v>6.1780000000000008</v>
      </c>
      <c r="R277">
        <v>6.282</v>
      </c>
      <c r="S277">
        <v>6.4109999999999978</v>
      </c>
      <c r="T277">
        <v>6.6829999999999998</v>
      </c>
      <c r="U277">
        <f t="shared" si="11"/>
        <v>43.082999999999998</v>
      </c>
      <c r="V277" s="23">
        <f t="shared" si="12"/>
        <v>62.669730520158765</v>
      </c>
    </row>
    <row r="278" spans="1:22" x14ac:dyDescent="0.35">
      <c r="A278" s="4" t="s">
        <v>217</v>
      </c>
      <c r="B278" s="4">
        <v>2020</v>
      </c>
      <c r="C278" s="99">
        <v>43887</v>
      </c>
      <c r="D278" s="4" t="s">
        <v>20</v>
      </c>
      <c r="E278" s="26" t="s">
        <v>21</v>
      </c>
      <c r="F278" s="25" t="s">
        <v>21</v>
      </c>
      <c r="G278" t="s">
        <v>29</v>
      </c>
      <c r="H278" t="s">
        <v>953</v>
      </c>
      <c r="I278" t="s">
        <v>354</v>
      </c>
      <c r="J278" t="s">
        <v>194</v>
      </c>
      <c r="N278">
        <v>7</v>
      </c>
      <c r="O278">
        <v>10.904</v>
      </c>
      <c r="P278">
        <v>6.8300000000000018</v>
      </c>
      <c r="Q278">
        <v>6.2839999999999989</v>
      </c>
      <c r="R278">
        <v>6.3129999999999988</v>
      </c>
      <c r="S278">
        <v>6.3039999999999985</v>
      </c>
      <c r="T278">
        <v>6.5050000000000026</v>
      </c>
      <c r="U278">
        <f t="shared" si="11"/>
        <v>43.14</v>
      </c>
      <c r="V278" s="23">
        <f t="shared" si="12"/>
        <v>62.586926286509048</v>
      </c>
    </row>
    <row r="279" spans="1:22" x14ac:dyDescent="0.35">
      <c r="A279" s="4" t="s">
        <v>217</v>
      </c>
      <c r="B279" s="4">
        <v>2020</v>
      </c>
      <c r="C279" s="99">
        <v>43887</v>
      </c>
      <c r="D279" s="4" t="s">
        <v>20</v>
      </c>
      <c r="E279" s="26" t="s">
        <v>21</v>
      </c>
      <c r="F279" s="25" t="s">
        <v>21</v>
      </c>
      <c r="G279" t="s">
        <v>198</v>
      </c>
      <c r="H279" t="s">
        <v>197</v>
      </c>
      <c r="I279" t="s">
        <v>800</v>
      </c>
      <c r="J279" t="s">
        <v>239</v>
      </c>
      <c r="N279">
        <v>8</v>
      </c>
      <c r="O279">
        <v>10.787000000000001</v>
      </c>
      <c r="P279">
        <v>6.831999999999999</v>
      </c>
      <c r="Q279">
        <v>6.282</v>
      </c>
      <c r="R279">
        <v>6.3599999999999994</v>
      </c>
      <c r="S279">
        <v>6.3829999999999991</v>
      </c>
      <c r="T279">
        <v>6.5919999999999987</v>
      </c>
      <c r="U279">
        <f t="shared" si="11"/>
        <v>43.235999999999997</v>
      </c>
      <c r="V279" s="23">
        <f t="shared" si="12"/>
        <v>62.447960033305591</v>
      </c>
    </row>
    <row r="280" spans="1:22" x14ac:dyDescent="0.35">
      <c r="A280" s="4" t="s">
        <v>217</v>
      </c>
      <c r="B280" s="4">
        <v>2020</v>
      </c>
      <c r="C280" s="99">
        <v>43887</v>
      </c>
      <c r="D280" s="4" t="s">
        <v>20</v>
      </c>
      <c r="E280" s="26" t="s">
        <v>21</v>
      </c>
      <c r="F280" s="25" t="s">
        <v>21</v>
      </c>
      <c r="G280" t="s">
        <v>31</v>
      </c>
      <c r="H280" t="s">
        <v>254</v>
      </c>
      <c r="I280" t="s">
        <v>257</v>
      </c>
      <c r="J280" t="s">
        <v>193</v>
      </c>
      <c r="N280">
        <v>9</v>
      </c>
      <c r="O280">
        <v>10.930999999999999</v>
      </c>
      <c r="P280">
        <v>6.8260000000000023</v>
      </c>
      <c r="Q280">
        <v>6.4130000000000003</v>
      </c>
      <c r="R280">
        <v>6.2979999999999983</v>
      </c>
      <c r="S280">
        <v>6.3540000000000028</v>
      </c>
      <c r="T280">
        <v>6.5939999999999941</v>
      </c>
      <c r="U280">
        <f t="shared" si="11"/>
        <v>43.415999999999997</v>
      </c>
      <c r="V280" s="23">
        <f t="shared" si="12"/>
        <v>62.189054726368163</v>
      </c>
    </row>
    <row r="281" spans="1:22" x14ac:dyDescent="0.35">
      <c r="A281" s="4" t="s">
        <v>217</v>
      </c>
      <c r="B281" s="4">
        <v>2020</v>
      </c>
      <c r="C281" s="99">
        <v>43887</v>
      </c>
      <c r="D281" s="4" t="s">
        <v>20</v>
      </c>
      <c r="E281" s="26" t="s">
        <v>21</v>
      </c>
      <c r="F281" s="25" t="s">
        <v>21</v>
      </c>
      <c r="G281" t="s">
        <v>39</v>
      </c>
      <c r="H281" t="s">
        <v>552</v>
      </c>
      <c r="I281" t="s">
        <v>700</v>
      </c>
      <c r="J281" t="s">
        <v>427</v>
      </c>
      <c r="N281">
        <v>10</v>
      </c>
      <c r="O281">
        <v>10.643000000000001</v>
      </c>
      <c r="P281">
        <v>6.6829999999999998</v>
      </c>
      <c r="Q281">
        <v>6.4759999999999991</v>
      </c>
      <c r="R281">
        <v>6.6099999999999994</v>
      </c>
      <c r="S281">
        <v>6.6069999999999993</v>
      </c>
      <c r="T281">
        <v>6.8109999999999999</v>
      </c>
      <c r="U281">
        <f t="shared" si="11"/>
        <v>43.83</v>
      </c>
      <c r="V281" s="23">
        <f t="shared" si="12"/>
        <v>61.601642710472291</v>
      </c>
    </row>
    <row r="282" spans="1:22" x14ac:dyDescent="0.35">
      <c r="A282" s="4" t="s">
        <v>217</v>
      </c>
      <c r="B282" s="4">
        <v>2020</v>
      </c>
      <c r="C282" s="99">
        <v>43887</v>
      </c>
      <c r="D282" s="4" t="s">
        <v>20</v>
      </c>
      <c r="E282" s="26" t="s">
        <v>21</v>
      </c>
      <c r="F282" s="25" t="s">
        <v>21</v>
      </c>
      <c r="G282" t="s">
        <v>188</v>
      </c>
      <c r="H282" t="s">
        <v>863</v>
      </c>
      <c r="I282" t="s">
        <v>210</v>
      </c>
      <c r="J282" t="s">
        <v>187</v>
      </c>
      <c r="N282">
        <v>11</v>
      </c>
      <c r="O282">
        <v>10.82</v>
      </c>
      <c r="P282">
        <v>6.9179999999999993</v>
      </c>
      <c r="Q282">
        <v>6.6419999999999995</v>
      </c>
      <c r="R282">
        <v>6.6440000000000019</v>
      </c>
      <c r="S282">
        <v>6.5379999999999967</v>
      </c>
      <c r="T282">
        <v>6.7899999999999991</v>
      </c>
      <c r="U282">
        <f t="shared" si="11"/>
        <v>44.351999999999997</v>
      </c>
      <c r="V282" s="23">
        <f t="shared" si="12"/>
        <v>60.876623376623385</v>
      </c>
    </row>
    <row r="283" spans="1:22" x14ac:dyDescent="0.35">
      <c r="A283" s="4" t="s">
        <v>217</v>
      </c>
      <c r="B283" s="4">
        <v>2020</v>
      </c>
      <c r="C283" s="99">
        <v>43887</v>
      </c>
      <c r="D283" s="4" t="s">
        <v>20</v>
      </c>
      <c r="E283" s="26" t="s">
        <v>21</v>
      </c>
      <c r="F283" s="25" t="s">
        <v>21</v>
      </c>
      <c r="G283" t="s">
        <v>37</v>
      </c>
      <c r="H283" t="s">
        <v>36</v>
      </c>
      <c r="I283" t="s">
        <v>59</v>
      </c>
      <c r="J283" t="s">
        <v>174</v>
      </c>
      <c r="N283">
        <v>12</v>
      </c>
      <c r="O283">
        <v>11.481999999999999</v>
      </c>
      <c r="P283">
        <v>6.9830000000000005</v>
      </c>
      <c r="Q283">
        <v>6.4490000000000016</v>
      </c>
      <c r="R283">
        <v>6.4869999999999983</v>
      </c>
      <c r="S283">
        <v>6.4880000000000031</v>
      </c>
      <c r="T283">
        <v>6.7409999999999997</v>
      </c>
      <c r="U283">
        <f t="shared" si="11"/>
        <v>44.63</v>
      </c>
      <c r="V283" s="23">
        <f t="shared" si="12"/>
        <v>60.497423257898269</v>
      </c>
    </row>
    <row r="284" spans="1:22" x14ac:dyDescent="0.35">
      <c r="A284" s="4" t="s">
        <v>217</v>
      </c>
      <c r="B284" s="4">
        <v>2020</v>
      </c>
      <c r="C284" s="99">
        <v>43887</v>
      </c>
      <c r="D284" s="4" t="s">
        <v>20</v>
      </c>
      <c r="E284" s="26" t="s">
        <v>21</v>
      </c>
      <c r="F284" s="25" t="s">
        <v>21</v>
      </c>
      <c r="G284" t="s">
        <v>58</v>
      </c>
      <c r="H284" t="s">
        <v>57</v>
      </c>
      <c r="I284" t="s">
        <v>961</v>
      </c>
      <c r="J284" t="s">
        <v>110</v>
      </c>
      <c r="N284">
        <v>13</v>
      </c>
      <c r="O284">
        <v>11.173999999999999</v>
      </c>
      <c r="P284">
        <v>7.0040000000000013</v>
      </c>
      <c r="Q284">
        <v>6.6229999999999976</v>
      </c>
      <c r="R284">
        <v>6.6870000000000012</v>
      </c>
      <c r="S284">
        <v>6.7210000000000036</v>
      </c>
      <c r="T284">
        <v>6.8339999999999961</v>
      </c>
      <c r="U284">
        <f t="shared" si="11"/>
        <v>45.042999999999999</v>
      </c>
      <c r="V284" s="23">
        <f t="shared" si="12"/>
        <v>59.942721399551544</v>
      </c>
    </row>
    <row r="285" spans="1:22" x14ac:dyDescent="0.35">
      <c r="A285" s="4" t="s">
        <v>217</v>
      </c>
      <c r="B285" s="4">
        <v>2020</v>
      </c>
      <c r="C285" s="99">
        <v>43887</v>
      </c>
      <c r="D285" s="4" t="s">
        <v>20</v>
      </c>
      <c r="E285" s="26" t="s">
        <v>21</v>
      </c>
      <c r="F285" s="25" t="s">
        <v>21</v>
      </c>
      <c r="G285" t="s">
        <v>61</v>
      </c>
      <c r="H285" t="s">
        <v>111</v>
      </c>
      <c r="I285" t="s">
        <v>829</v>
      </c>
      <c r="J285" t="s">
        <v>558</v>
      </c>
      <c r="N285">
        <v>14</v>
      </c>
      <c r="O285">
        <v>11.33</v>
      </c>
      <c r="P285">
        <v>7.177999999999999</v>
      </c>
      <c r="Q285">
        <v>6.6350000000000016</v>
      </c>
      <c r="R285">
        <v>6.745000000000001</v>
      </c>
      <c r="S285">
        <v>6.9149999999999956</v>
      </c>
      <c r="T285">
        <v>7.2600000000000051</v>
      </c>
      <c r="U285">
        <f t="shared" si="11"/>
        <v>46.063000000000002</v>
      </c>
      <c r="V285" s="23">
        <f t="shared" si="12"/>
        <v>58.615374595662459</v>
      </c>
    </row>
    <row r="286" spans="1:22" x14ac:dyDescent="0.35">
      <c r="A286" s="4" t="s">
        <v>217</v>
      </c>
      <c r="B286" s="4">
        <v>2020</v>
      </c>
      <c r="C286" s="99">
        <v>43887</v>
      </c>
      <c r="D286" s="4" t="s">
        <v>20</v>
      </c>
      <c r="E286" s="26" t="s">
        <v>91</v>
      </c>
      <c r="F286" s="30">
        <v>1</v>
      </c>
      <c r="G286" t="s">
        <v>102</v>
      </c>
      <c r="H286" t="s">
        <v>114</v>
      </c>
      <c r="I286" t="s">
        <v>242</v>
      </c>
      <c r="J286" t="s">
        <v>101</v>
      </c>
      <c r="N286">
        <v>1</v>
      </c>
      <c r="O286">
        <v>10.832000000000001</v>
      </c>
      <c r="P286">
        <v>6.8129999999999988</v>
      </c>
      <c r="Q286">
        <v>6.1479999999999997</v>
      </c>
      <c r="R286">
        <v>6.1859999999999999</v>
      </c>
      <c r="S286">
        <v>6.375</v>
      </c>
      <c r="T286">
        <v>6.6899999999999977</v>
      </c>
      <c r="U286">
        <f t="shared" si="11"/>
        <v>43.043999999999997</v>
      </c>
      <c r="V286" s="23">
        <f t="shared" si="12"/>
        <v>62.726512405910242</v>
      </c>
    </row>
    <row r="287" spans="1:22" x14ac:dyDescent="0.35">
      <c r="A287" s="4" t="s">
        <v>217</v>
      </c>
      <c r="B287" s="4">
        <v>2020</v>
      </c>
      <c r="C287" s="99">
        <v>43887</v>
      </c>
      <c r="D287" s="4" t="s">
        <v>20</v>
      </c>
      <c r="E287" s="26" t="s">
        <v>91</v>
      </c>
      <c r="F287" s="30">
        <v>1</v>
      </c>
      <c r="G287" t="s">
        <v>46</v>
      </c>
      <c r="H287" t="s">
        <v>781</v>
      </c>
      <c r="I287" t="s">
        <v>202</v>
      </c>
      <c r="J287" t="s">
        <v>167</v>
      </c>
      <c r="N287">
        <v>2</v>
      </c>
      <c r="O287">
        <v>10.712</v>
      </c>
      <c r="P287">
        <v>6.7740000000000009</v>
      </c>
      <c r="Q287">
        <v>6.1920000000000002</v>
      </c>
      <c r="R287">
        <v>6.2149999999999999</v>
      </c>
      <c r="S287">
        <v>6.6739999999999995</v>
      </c>
      <c r="T287">
        <v>6.9230000000000018</v>
      </c>
      <c r="U287">
        <f t="shared" si="11"/>
        <v>43.49</v>
      </c>
      <c r="V287" s="23">
        <f t="shared" si="12"/>
        <v>62.083237525868014</v>
      </c>
    </row>
    <row r="288" spans="1:22" x14ac:dyDescent="0.35">
      <c r="A288" s="4" t="s">
        <v>217</v>
      </c>
      <c r="B288" s="4">
        <v>2020</v>
      </c>
      <c r="C288" s="99">
        <v>43887</v>
      </c>
      <c r="D288" s="4" t="s">
        <v>20</v>
      </c>
      <c r="E288" s="26" t="s">
        <v>91</v>
      </c>
      <c r="F288" s="30">
        <v>2</v>
      </c>
      <c r="G288" t="s">
        <v>27</v>
      </c>
      <c r="H288" t="s">
        <v>960</v>
      </c>
      <c r="I288" t="s">
        <v>26</v>
      </c>
      <c r="J288" t="s">
        <v>754</v>
      </c>
      <c r="N288">
        <v>1</v>
      </c>
      <c r="O288">
        <v>10.778</v>
      </c>
      <c r="P288">
        <v>6.6289999999999996</v>
      </c>
      <c r="Q288">
        <v>6.152000000000001</v>
      </c>
      <c r="R288">
        <v>6.1509999999999998</v>
      </c>
      <c r="S288">
        <v>6.347999999999999</v>
      </c>
      <c r="T288">
        <v>6.671999999999997</v>
      </c>
      <c r="U288">
        <f t="shared" si="11"/>
        <v>42.73</v>
      </c>
      <c r="V288" s="23">
        <f t="shared" si="12"/>
        <v>63.187456119822144</v>
      </c>
    </row>
    <row r="289" spans="1:22" x14ac:dyDescent="0.35">
      <c r="A289" s="4" t="s">
        <v>217</v>
      </c>
      <c r="B289" s="4">
        <v>2020</v>
      </c>
      <c r="C289" s="99">
        <v>43887</v>
      </c>
      <c r="D289" s="4" t="s">
        <v>20</v>
      </c>
      <c r="E289" s="26" t="s">
        <v>91</v>
      </c>
      <c r="F289" s="30">
        <v>2</v>
      </c>
      <c r="G289" t="s">
        <v>35</v>
      </c>
      <c r="H289" t="s">
        <v>220</v>
      </c>
      <c r="I289" t="s">
        <v>955</v>
      </c>
      <c r="J289" t="s">
        <v>129</v>
      </c>
      <c r="N289">
        <v>2</v>
      </c>
      <c r="O289">
        <v>10.624000000000001</v>
      </c>
      <c r="P289">
        <v>6.7110000000000003</v>
      </c>
      <c r="Q289">
        <v>6.1879999999999988</v>
      </c>
      <c r="R289">
        <v>6.2240000000000002</v>
      </c>
      <c r="S289">
        <v>6.8320000000000007</v>
      </c>
      <c r="T289">
        <v>6.6259999999999977</v>
      </c>
      <c r="U289">
        <f t="shared" si="11"/>
        <v>43.204999999999998</v>
      </c>
      <c r="V289" s="23">
        <f t="shared" si="12"/>
        <v>62.49276704085176</v>
      </c>
    </row>
    <row r="290" spans="1:22" x14ac:dyDescent="0.35">
      <c r="A290" s="4" t="s">
        <v>217</v>
      </c>
      <c r="B290" s="4">
        <v>2020</v>
      </c>
      <c r="C290" s="99">
        <v>43887</v>
      </c>
      <c r="D290" s="4" t="s">
        <v>20</v>
      </c>
      <c r="E290" s="26" t="s">
        <v>91</v>
      </c>
      <c r="F290" s="30">
        <v>3</v>
      </c>
      <c r="G290" t="s">
        <v>113</v>
      </c>
      <c r="H290" t="s">
        <v>112</v>
      </c>
      <c r="I290" t="s">
        <v>192</v>
      </c>
      <c r="J290" t="s">
        <v>311</v>
      </c>
      <c r="N290">
        <v>1</v>
      </c>
      <c r="O290">
        <v>10.551</v>
      </c>
      <c r="P290">
        <v>6.6199999999999992</v>
      </c>
      <c r="Q290">
        <v>6.0650000000000013</v>
      </c>
      <c r="R290">
        <v>6.2119999999999997</v>
      </c>
      <c r="S290">
        <v>6.3449999999999989</v>
      </c>
      <c r="T290">
        <v>6.5009999999999977</v>
      </c>
      <c r="U290">
        <f t="shared" si="11"/>
        <v>42.293999999999997</v>
      </c>
      <c r="V290" s="23">
        <f t="shared" si="12"/>
        <v>63.838842388991353</v>
      </c>
    </row>
    <row r="291" spans="1:22" x14ac:dyDescent="0.35">
      <c r="A291" s="4" t="s">
        <v>217</v>
      </c>
      <c r="B291" s="4">
        <v>2020</v>
      </c>
      <c r="C291" s="99">
        <v>43887</v>
      </c>
      <c r="D291" s="4" t="s">
        <v>20</v>
      </c>
      <c r="E291" s="26" t="s">
        <v>91</v>
      </c>
      <c r="F291" s="30">
        <v>3</v>
      </c>
      <c r="G291" t="s">
        <v>29</v>
      </c>
      <c r="H291" t="s">
        <v>953</v>
      </c>
      <c r="I291" t="s">
        <v>354</v>
      </c>
      <c r="J291" t="s">
        <v>194</v>
      </c>
      <c r="N291">
        <v>2</v>
      </c>
      <c r="O291">
        <v>10.882</v>
      </c>
      <c r="P291">
        <v>6.8469999999999995</v>
      </c>
      <c r="Q291">
        <v>6.3210000000000015</v>
      </c>
      <c r="R291">
        <v>6.3049999999999997</v>
      </c>
      <c r="S291">
        <v>6.2750000000000021</v>
      </c>
      <c r="T291">
        <v>6.5139999999999958</v>
      </c>
      <c r="U291">
        <f t="shared" si="11"/>
        <v>43.143999999999998</v>
      </c>
      <c r="V291" s="23">
        <f t="shared" si="12"/>
        <v>62.58112367884295</v>
      </c>
    </row>
    <row r="292" spans="1:22" x14ac:dyDescent="0.35">
      <c r="A292" s="4" t="s">
        <v>217</v>
      </c>
      <c r="B292" s="4">
        <v>2020</v>
      </c>
      <c r="C292" s="99">
        <v>43887</v>
      </c>
      <c r="D292" s="4" t="s">
        <v>20</v>
      </c>
      <c r="E292" s="26" t="s">
        <v>91</v>
      </c>
      <c r="F292">
        <v>4</v>
      </c>
      <c r="G292" t="s">
        <v>23</v>
      </c>
      <c r="H292" t="s">
        <v>22</v>
      </c>
      <c r="I292" t="s">
        <v>92</v>
      </c>
      <c r="J292" t="s">
        <v>549</v>
      </c>
      <c r="N292">
        <v>1</v>
      </c>
      <c r="O292">
        <v>10.465</v>
      </c>
      <c r="P292">
        <v>6.6009999999999991</v>
      </c>
      <c r="Q292">
        <v>5.9420000000000002</v>
      </c>
      <c r="R292">
        <v>5.9380000000000024</v>
      </c>
      <c r="S292">
        <v>6.0849999999999973</v>
      </c>
      <c r="T292">
        <v>6.2439999999999998</v>
      </c>
      <c r="U292">
        <f t="shared" si="11"/>
        <v>41.274999999999999</v>
      </c>
      <c r="V292" s="23">
        <f t="shared" si="12"/>
        <v>65.414900060569366</v>
      </c>
    </row>
    <row r="293" spans="1:22" x14ac:dyDescent="0.35">
      <c r="A293" s="4" t="s">
        <v>217</v>
      </c>
      <c r="B293" s="4">
        <v>2020</v>
      </c>
      <c r="C293" s="99">
        <v>43887</v>
      </c>
      <c r="D293" s="4" t="s">
        <v>20</v>
      </c>
      <c r="E293" s="26" t="s">
        <v>91</v>
      </c>
      <c r="F293">
        <v>4</v>
      </c>
      <c r="G293" t="s">
        <v>198</v>
      </c>
      <c r="H293" t="s">
        <v>197</v>
      </c>
      <c r="I293" t="s">
        <v>800</v>
      </c>
      <c r="J293" t="s">
        <v>239</v>
      </c>
      <c r="N293">
        <v>2</v>
      </c>
      <c r="O293">
        <v>10.816000000000001</v>
      </c>
      <c r="P293">
        <v>6.766</v>
      </c>
      <c r="Q293">
        <v>6.1899999999999977</v>
      </c>
      <c r="R293">
        <v>6.2650000000000006</v>
      </c>
      <c r="S293">
        <v>6.3130000000000024</v>
      </c>
      <c r="T293">
        <v>6.5360000000000014</v>
      </c>
      <c r="U293">
        <f t="shared" si="11"/>
        <v>42.886000000000003</v>
      </c>
      <c r="V293" s="23">
        <f t="shared" si="12"/>
        <v>62.957608543580655</v>
      </c>
    </row>
    <row r="294" spans="1:22" x14ac:dyDescent="0.35">
      <c r="A294" s="4" t="s">
        <v>217</v>
      </c>
      <c r="B294" s="4">
        <v>2020</v>
      </c>
      <c r="C294" s="99">
        <v>43887</v>
      </c>
      <c r="D294" s="4" t="s">
        <v>20</v>
      </c>
      <c r="E294" s="26" t="s">
        <v>64</v>
      </c>
      <c r="F294" t="s">
        <v>541</v>
      </c>
      <c r="G294" t="s">
        <v>23</v>
      </c>
      <c r="H294" t="s">
        <v>22</v>
      </c>
      <c r="I294" t="s">
        <v>92</v>
      </c>
      <c r="J294" t="s">
        <v>549</v>
      </c>
      <c r="N294">
        <v>1</v>
      </c>
      <c r="O294">
        <v>10.468999999999999</v>
      </c>
      <c r="P294">
        <v>6.5900000000000016</v>
      </c>
      <c r="Q294">
        <v>5.9749999999999979</v>
      </c>
      <c r="R294">
        <v>5.9649999999999999</v>
      </c>
      <c r="S294">
        <v>6.0340000000000025</v>
      </c>
      <c r="T294">
        <v>6.1920000000000002</v>
      </c>
      <c r="U294">
        <f t="shared" si="11"/>
        <v>41.225000000000001</v>
      </c>
      <c r="V294" s="23">
        <f t="shared" si="12"/>
        <v>65.494238932686471</v>
      </c>
    </row>
    <row r="295" spans="1:22" x14ac:dyDescent="0.35">
      <c r="A295" s="4" t="s">
        <v>217</v>
      </c>
      <c r="B295" s="4">
        <v>2020</v>
      </c>
      <c r="C295" s="99">
        <v>43887</v>
      </c>
      <c r="D295" s="4" t="s">
        <v>20</v>
      </c>
      <c r="E295" s="26" t="s">
        <v>64</v>
      </c>
      <c r="F295" t="s">
        <v>541</v>
      </c>
      <c r="G295" t="s">
        <v>113</v>
      </c>
      <c r="H295" t="s">
        <v>112</v>
      </c>
      <c r="I295" t="s">
        <v>192</v>
      </c>
      <c r="J295" t="s">
        <v>311</v>
      </c>
      <c r="N295">
        <v>2</v>
      </c>
      <c r="O295">
        <v>10.612</v>
      </c>
      <c r="P295">
        <v>6.6590000000000007</v>
      </c>
      <c r="Q295">
        <v>6.1149999999999984</v>
      </c>
      <c r="R295">
        <v>6.1829999999999998</v>
      </c>
      <c r="S295">
        <v>6.3510000000000026</v>
      </c>
      <c r="T295">
        <v>6.4799999999999969</v>
      </c>
      <c r="U295">
        <f t="shared" si="11"/>
        <v>42.4</v>
      </c>
      <c r="V295" s="23">
        <f t="shared" si="12"/>
        <v>63.679245283018872</v>
      </c>
    </row>
    <row r="296" spans="1:22" x14ac:dyDescent="0.35">
      <c r="A296" s="4" t="s">
        <v>217</v>
      </c>
      <c r="B296" s="4">
        <v>2020</v>
      </c>
      <c r="C296" s="99">
        <v>43887</v>
      </c>
      <c r="D296" s="4" t="s">
        <v>20</v>
      </c>
      <c r="E296" s="26" t="s">
        <v>64</v>
      </c>
      <c r="F296" t="s">
        <v>542</v>
      </c>
      <c r="G296" t="s">
        <v>102</v>
      </c>
      <c r="H296" t="s">
        <v>114</v>
      </c>
      <c r="I296" t="s">
        <v>242</v>
      </c>
      <c r="J296" t="s">
        <v>101</v>
      </c>
      <c r="N296">
        <v>3</v>
      </c>
      <c r="O296">
        <v>10.771000000000001</v>
      </c>
      <c r="P296">
        <v>6.8520000000000003</v>
      </c>
      <c r="Q296">
        <v>6.07</v>
      </c>
      <c r="R296">
        <v>6.1739999999999995</v>
      </c>
      <c r="S296">
        <v>6.3229999999999968</v>
      </c>
      <c r="T296">
        <v>6.6390000000000029</v>
      </c>
      <c r="U296">
        <f t="shared" si="11"/>
        <v>42.829000000000001</v>
      </c>
      <c r="V296" s="23">
        <f t="shared" si="12"/>
        <v>63.041397184150924</v>
      </c>
    </row>
    <row r="297" spans="1:22" x14ac:dyDescent="0.35">
      <c r="A297" s="4" t="s">
        <v>217</v>
      </c>
      <c r="B297" s="4">
        <v>2020</v>
      </c>
      <c r="C297" s="99">
        <v>43887</v>
      </c>
      <c r="D297" s="4" t="s">
        <v>20</v>
      </c>
      <c r="E297" s="26" t="s">
        <v>64</v>
      </c>
      <c r="F297" t="s">
        <v>542</v>
      </c>
      <c r="G297" t="s">
        <v>27</v>
      </c>
      <c r="H297" t="s">
        <v>960</v>
      </c>
      <c r="I297" t="s">
        <v>48</v>
      </c>
      <c r="J297" t="s">
        <v>754</v>
      </c>
      <c r="N297">
        <v>4</v>
      </c>
      <c r="O297">
        <v>10.702</v>
      </c>
      <c r="P297">
        <v>6.6760000000000002</v>
      </c>
      <c r="Q297">
        <v>6.1490000000000009</v>
      </c>
      <c r="R297">
        <v>6.1430000000000007</v>
      </c>
      <c r="S297">
        <v>6.8639999999999972</v>
      </c>
      <c r="T297">
        <v>6.679000000000002</v>
      </c>
      <c r="U297">
        <f t="shared" si="11"/>
        <v>43.213000000000001</v>
      </c>
      <c r="V297" s="23">
        <f t="shared" si="12"/>
        <v>62.481197787702776</v>
      </c>
    </row>
    <row r="298" spans="1:22" x14ac:dyDescent="0.35">
      <c r="A298" s="4" t="s">
        <v>162</v>
      </c>
      <c r="B298" s="4">
        <v>2020</v>
      </c>
      <c r="C298" s="99">
        <v>43854</v>
      </c>
      <c r="D298" s="4" t="s">
        <v>66</v>
      </c>
      <c r="E298" s="26" t="s">
        <v>21</v>
      </c>
      <c r="F298" s="51" t="s">
        <v>21</v>
      </c>
      <c r="G298" t="s">
        <v>27</v>
      </c>
      <c r="H298" t="s">
        <v>911</v>
      </c>
      <c r="I298" t="s">
        <v>780</v>
      </c>
      <c r="J298" t="s">
        <v>48</v>
      </c>
      <c r="N298">
        <v>1</v>
      </c>
      <c r="O298">
        <v>11.058999999999999</v>
      </c>
      <c r="P298">
        <v>6.9970000000000017</v>
      </c>
      <c r="Q298">
        <v>6.5299999999999976</v>
      </c>
      <c r="R298">
        <v>6.4939999999999998</v>
      </c>
      <c r="S298">
        <v>6.5230000000000032</v>
      </c>
      <c r="T298">
        <v>6.6670000000000016</v>
      </c>
      <c r="U298">
        <f t="shared" si="11"/>
        <v>44.27</v>
      </c>
      <c r="V298" s="23">
        <f t="shared" si="12"/>
        <v>60.989383329568561</v>
      </c>
    </row>
    <row r="299" spans="1:22" x14ac:dyDescent="0.35">
      <c r="A299" s="4" t="s">
        <v>162</v>
      </c>
      <c r="B299" s="4">
        <v>2020</v>
      </c>
      <c r="C299" s="99">
        <v>43854</v>
      </c>
      <c r="D299" s="4" t="s">
        <v>66</v>
      </c>
      <c r="E299" s="26" t="s">
        <v>21</v>
      </c>
      <c r="F299" s="51" t="s">
        <v>21</v>
      </c>
      <c r="G299" t="s">
        <v>46</v>
      </c>
      <c r="H299" t="s">
        <v>781</v>
      </c>
      <c r="I299" t="s">
        <v>202</v>
      </c>
      <c r="J299" t="s">
        <v>167</v>
      </c>
      <c r="N299">
        <v>2</v>
      </c>
      <c r="O299">
        <v>10.917999999999999</v>
      </c>
      <c r="P299">
        <v>6.9870000000000019</v>
      </c>
      <c r="Q299">
        <v>6.6219999999999999</v>
      </c>
      <c r="R299">
        <v>6.7040000000000006</v>
      </c>
      <c r="S299">
        <v>6.5579999999999998</v>
      </c>
      <c r="T299">
        <v>6.5289999999999964</v>
      </c>
      <c r="U299">
        <f t="shared" si="11"/>
        <v>44.317999999999998</v>
      </c>
      <c r="V299" s="23">
        <f t="shared" si="12"/>
        <v>60.923326864930736</v>
      </c>
    </row>
    <row r="300" spans="1:22" x14ac:dyDescent="0.35">
      <c r="A300" s="4" t="s">
        <v>162</v>
      </c>
      <c r="B300" s="4">
        <v>2020</v>
      </c>
      <c r="C300" s="99">
        <v>43854</v>
      </c>
      <c r="D300" s="4" t="s">
        <v>66</v>
      </c>
      <c r="E300" s="26" t="s">
        <v>21</v>
      </c>
      <c r="F300" s="51" t="s">
        <v>21</v>
      </c>
      <c r="G300" t="s">
        <v>29</v>
      </c>
      <c r="H300" t="s">
        <v>999</v>
      </c>
      <c r="I300" t="s">
        <v>68</v>
      </c>
      <c r="J300" t="s">
        <v>998</v>
      </c>
      <c r="N300">
        <v>3</v>
      </c>
      <c r="O300">
        <v>10.894</v>
      </c>
      <c r="P300">
        <v>6.9459999999999997</v>
      </c>
      <c r="Q300">
        <v>6.6479999999999997</v>
      </c>
      <c r="R300">
        <v>6.7220000000000013</v>
      </c>
      <c r="S300">
        <v>6.570999999999998</v>
      </c>
      <c r="T300">
        <v>6.7090000000000032</v>
      </c>
      <c r="U300">
        <f t="shared" si="11"/>
        <v>44.49</v>
      </c>
      <c r="V300" s="23">
        <f t="shared" si="12"/>
        <v>60.687795010114634</v>
      </c>
    </row>
    <row r="301" spans="1:22" x14ac:dyDescent="0.35">
      <c r="A301" s="4" t="s">
        <v>162</v>
      </c>
      <c r="B301" s="4">
        <v>2020</v>
      </c>
      <c r="C301" s="99">
        <v>43854</v>
      </c>
      <c r="D301" s="4" t="s">
        <v>66</v>
      </c>
      <c r="E301" s="26" t="s">
        <v>21</v>
      </c>
      <c r="F301" s="51" t="s">
        <v>21</v>
      </c>
      <c r="G301" t="s">
        <v>39</v>
      </c>
      <c r="H301" t="s">
        <v>552</v>
      </c>
      <c r="I301" t="s">
        <v>700</v>
      </c>
      <c r="J301" t="s">
        <v>427</v>
      </c>
      <c r="N301">
        <v>4</v>
      </c>
      <c r="O301">
        <v>10.920999999999999</v>
      </c>
      <c r="P301">
        <v>6.8390000000000022</v>
      </c>
      <c r="Q301">
        <v>6.6649999999999991</v>
      </c>
      <c r="R301">
        <v>6.6679999999999993</v>
      </c>
      <c r="S301">
        <v>6.6969999999999992</v>
      </c>
      <c r="T301">
        <v>6.7860000000000014</v>
      </c>
      <c r="U301">
        <f t="shared" si="11"/>
        <v>44.576000000000001</v>
      </c>
      <c r="V301" s="23">
        <f t="shared" si="12"/>
        <v>60.570710696338836</v>
      </c>
    </row>
    <row r="302" spans="1:22" x14ac:dyDescent="0.35">
      <c r="A302" s="4" t="s">
        <v>162</v>
      </c>
      <c r="B302" s="4">
        <v>2020</v>
      </c>
      <c r="C302" s="99">
        <v>43854</v>
      </c>
      <c r="D302" s="4" t="s">
        <v>66</v>
      </c>
      <c r="E302" s="26" t="s">
        <v>21</v>
      </c>
      <c r="F302" s="51" t="s">
        <v>21</v>
      </c>
      <c r="G302" t="s">
        <v>198</v>
      </c>
      <c r="H302" t="s">
        <v>199</v>
      </c>
      <c r="I302" t="s">
        <v>800</v>
      </c>
      <c r="J302" t="s">
        <v>327</v>
      </c>
      <c r="N302">
        <v>5</v>
      </c>
      <c r="O302">
        <v>11.186999999999999</v>
      </c>
      <c r="P302">
        <v>6.9049999999999994</v>
      </c>
      <c r="Q302">
        <v>6.5360000000000014</v>
      </c>
      <c r="R302">
        <v>6.5889999999999986</v>
      </c>
      <c r="S302">
        <v>6.6510000000000034</v>
      </c>
      <c r="T302">
        <v>6.8559999999999945</v>
      </c>
      <c r="U302">
        <f t="shared" si="11"/>
        <v>44.723999999999997</v>
      </c>
      <c r="V302" s="23">
        <f t="shared" si="12"/>
        <v>60.370270995438688</v>
      </c>
    </row>
    <row r="303" spans="1:22" x14ac:dyDescent="0.35">
      <c r="A303" s="4" t="s">
        <v>162</v>
      </c>
      <c r="B303" s="4">
        <v>2020</v>
      </c>
      <c r="C303" s="99">
        <v>43854</v>
      </c>
      <c r="D303" s="4" t="s">
        <v>66</v>
      </c>
      <c r="E303" s="26" t="s">
        <v>21</v>
      </c>
      <c r="F303" s="51" t="s">
        <v>21</v>
      </c>
      <c r="G303" t="s">
        <v>31</v>
      </c>
      <c r="H303" t="s">
        <v>254</v>
      </c>
      <c r="I303" t="s">
        <v>180</v>
      </c>
      <c r="J303" t="s">
        <v>30</v>
      </c>
      <c r="N303">
        <v>6</v>
      </c>
      <c r="O303">
        <v>10.954000000000001</v>
      </c>
      <c r="P303">
        <v>6.8789999999999978</v>
      </c>
      <c r="Q303">
        <v>6.6510000000000034</v>
      </c>
      <c r="R303">
        <v>6.4789999999999992</v>
      </c>
      <c r="S303">
        <v>6.7179999999999964</v>
      </c>
      <c r="T303">
        <v>7.1290000000000049</v>
      </c>
      <c r="U303">
        <f t="shared" si="11"/>
        <v>44.81</v>
      </c>
      <c r="V303" s="23">
        <f t="shared" si="12"/>
        <v>60.254407498326273</v>
      </c>
    </row>
    <row r="304" spans="1:22" x14ac:dyDescent="0.35">
      <c r="A304" s="4" t="s">
        <v>162</v>
      </c>
      <c r="B304" s="4">
        <v>2020</v>
      </c>
      <c r="C304" s="99">
        <v>43854</v>
      </c>
      <c r="D304" s="4" t="s">
        <v>66</v>
      </c>
      <c r="E304" s="26" t="s">
        <v>21</v>
      </c>
      <c r="F304" s="25" t="s">
        <v>21</v>
      </c>
      <c r="G304" t="s">
        <v>188</v>
      </c>
      <c r="H304" t="s">
        <v>863</v>
      </c>
      <c r="I304" t="s">
        <v>210</v>
      </c>
      <c r="J304" t="s">
        <v>187</v>
      </c>
      <c r="N304">
        <v>7</v>
      </c>
      <c r="O304">
        <v>10.842000000000001</v>
      </c>
      <c r="P304">
        <v>6.918000000000001</v>
      </c>
      <c r="Q304">
        <v>6.7889999999999979</v>
      </c>
      <c r="R304">
        <v>6.7620000000000005</v>
      </c>
      <c r="S304">
        <v>6.679000000000002</v>
      </c>
      <c r="T304">
        <v>6.9239999999999995</v>
      </c>
      <c r="U304">
        <f t="shared" si="11"/>
        <v>44.914000000000001</v>
      </c>
      <c r="V304" s="23">
        <f t="shared" si="12"/>
        <v>60.114886227011624</v>
      </c>
    </row>
    <row r="305" spans="1:22" x14ac:dyDescent="0.35">
      <c r="A305" s="4" t="s">
        <v>162</v>
      </c>
      <c r="B305" s="4">
        <v>2020</v>
      </c>
      <c r="C305" s="99">
        <v>43854</v>
      </c>
      <c r="D305" s="4" t="s">
        <v>66</v>
      </c>
      <c r="E305" s="26" t="s">
        <v>21</v>
      </c>
      <c r="F305" s="25" t="s">
        <v>21</v>
      </c>
      <c r="G305" t="s">
        <v>37</v>
      </c>
      <c r="H305" t="s">
        <v>165</v>
      </c>
      <c r="I305" t="s">
        <v>59</v>
      </c>
      <c r="J305" t="s">
        <v>174</v>
      </c>
      <c r="N305">
        <v>8</v>
      </c>
      <c r="O305">
        <v>11.054</v>
      </c>
      <c r="P305">
        <v>6.8289999999999988</v>
      </c>
      <c r="Q305">
        <v>6.6820000000000022</v>
      </c>
      <c r="R305">
        <v>6.6969999999999992</v>
      </c>
      <c r="S305">
        <v>6.8629999999999995</v>
      </c>
      <c r="T305">
        <v>7.2460000000000022</v>
      </c>
      <c r="U305">
        <f t="shared" si="11"/>
        <v>45.371000000000002</v>
      </c>
      <c r="V305" s="23">
        <f t="shared" si="12"/>
        <v>59.509378237199968</v>
      </c>
    </row>
    <row r="306" spans="1:22" x14ac:dyDescent="0.35">
      <c r="A306" s="4" t="s">
        <v>162</v>
      </c>
      <c r="B306" s="4">
        <v>2020</v>
      </c>
      <c r="C306" s="99">
        <v>43854</v>
      </c>
      <c r="D306" s="4" t="s">
        <v>66</v>
      </c>
      <c r="E306" s="26" t="s">
        <v>91</v>
      </c>
      <c r="F306" s="30">
        <v>1</v>
      </c>
      <c r="G306" t="s">
        <v>39</v>
      </c>
      <c r="H306" t="s">
        <v>552</v>
      </c>
      <c r="I306" t="s">
        <v>700</v>
      </c>
      <c r="J306" t="s">
        <v>427</v>
      </c>
      <c r="N306">
        <v>1</v>
      </c>
      <c r="O306">
        <v>10.983000000000001</v>
      </c>
      <c r="P306">
        <v>6.9050000000000011</v>
      </c>
      <c r="Q306">
        <v>6.5259999999999998</v>
      </c>
      <c r="R306">
        <v>6.7109999999999985</v>
      </c>
      <c r="S306">
        <v>6.6529999999999987</v>
      </c>
      <c r="T306">
        <v>6.740000000000002</v>
      </c>
      <c r="U306">
        <f t="shared" si="11"/>
        <v>44.518000000000001</v>
      </c>
      <c r="V306" s="23">
        <f t="shared" si="12"/>
        <v>60.649624870838764</v>
      </c>
    </row>
    <row r="307" spans="1:22" x14ac:dyDescent="0.35">
      <c r="A307" s="4" t="s">
        <v>162</v>
      </c>
      <c r="B307" s="4">
        <v>2020</v>
      </c>
      <c r="C307" s="99">
        <v>43854</v>
      </c>
      <c r="D307" s="4" t="s">
        <v>66</v>
      </c>
      <c r="E307" s="26" t="s">
        <v>91</v>
      </c>
      <c r="F307" s="30">
        <v>1</v>
      </c>
      <c r="G307" t="s">
        <v>198</v>
      </c>
      <c r="H307" t="s">
        <v>199</v>
      </c>
      <c r="I307" t="s">
        <v>800</v>
      </c>
      <c r="J307" t="s">
        <v>327</v>
      </c>
      <c r="N307">
        <v>2</v>
      </c>
      <c r="O307">
        <v>11.147</v>
      </c>
      <c r="P307">
        <v>6.8620000000000001</v>
      </c>
      <c r="Q307">
        <v>6.5809999999999995</v>
      </c>
      <c r="R307">
        <v>6.5859999999999985</v>
      </c>
      <c r="S307">
        <v>6.6770000000000032</v>
      </c>
      <c r="T307">
        <v>6.8489999999999966</v>
      </c>
      <c r="U307">
        <f t="shared" si="11"/>
        <v>44.701999999999998</v>
      </c>
      <c r="V307" s="23">
        <f t="shared" si="12"/>
        <v>60.399982103709014</v>
      </c>
    </row>
    <row r="308" spans="1:22" x14ac:dyDescent="0.35">
      <c r="A308" s="4" t="s">
        <v>162</v>
      </c>
      <c r="B308" s="4">
        <v>2020</v>
      </c>
      <c r="C308" s="99">
        <v>43854</v>
      </c>
      <c r="D308" s="4" t="s">
        <v>66</v>
      </c>
      <c r="E308" s="26" t="s">
        <v>91</v>
      </c>
      <c r="F308" s="30">
        <v>2</v>
      </c>
      <c r="G308" t="s">
        <v>29</v>
      </c>
      <c r="H308" t="s">
        <v>999</v>
      </c>
      <c r="I308" t="s">
        <v>68</v>
      </c>
      <c r="J308" t="s">
        <v>998</v>
      </c>
      <c r="N308">
        <v>1</v>
      </c>
      <c r="O308">
        <v>10.895</v>
      </c>
      <c r="P308">
        <v>6.9780000000000015</v>
      </c>
      <c r="Q308">
        <v>6.6059999999999981</v>
      </c>
      <c r="R308">
        <v>6.8010000000000019</v>
      </c>
      <c r="S308">
        <v>6.5360000000000014</v>
      </c>
      <c r="T308">
        <v>6.7189999999999941</v>
      </c>
      <c r="U308">
        <f t="shared" si="11"/>
        <v>44.534999999999997</v>
      </c>
      <c r="V308" s="23">
        <f t="shared" si="12"/>
        <v>60.626473560121262</v>
      </c>
    </row>
    <row r="309" spans="1:22" x14ac:dyDescent="0.35">
      <c r="A309" s="4" t="s">
        <v>162</v>
      </c>
      <c r="B309" s="4">
        <v>2020</v>
      </c>
      <c r="C309" s="99">
        <v>43854</v>
      </c>
      <c r="D309" s="4" t="s">
        <v>66</v>
      </c>
      <c r="E309" s="26" t="s">
        <v>91</v>
      </c>
      <c r="F309" s="30">
        <v>2</v>
      </c>
      <c r="G309" t="s">
        <v>31</v>
      </c>
      <c r="H309" t="s">
        <v>254</v>
      </c>
      <c r="I309" t="s">
        <v>180</v>
      </c>
      <c r="J309" t="s">
        <v>30</v>
      </c>
      <c r="N309">
        <v>2</v>
      </c>
      <c r="O309" t="s">
        <v>536</v>
      </c>
      <c r="P309" t="s">
        <v>536</v>
      </c>
      <c r="Q309" t="s">
        <v>536</v>
      </c>
      <c r="R309" t="s">
        <v>536</v>
      </c>
      <c r="S309" t="s">
        <v>536</v>
      </c>
      <c r="T309" t="s">
        <v>536</v>
      </c>
      <c r="V309" s="23" t="e">
        <f t="shared" si="12"/>
        <v>#DIV/0!</v>
      </c>
    </row>
    <row r="310" spans="1:22" x14ac:dyDescent="0.35">
      <c r="A310" s="4" t="s">
        <v>162</v>
      </c>
      <c r="B310" s="4">
        <v>2020</v>
      </c>
      <c r="C310" s="99">
        <v>43854</v>
      </c>
      <c r="D310" s="4" t="s">
        <v>66</v>
      </c>
      <c r="E310" s="26" t="s">
        <v>91</v>
      </c>
      <c r="F310" s="30">
        <v>3</v>
      </c>
      <c r="G310" t="s">
        <v>46</v>
      </c>
      <c r="H310" t="s">
        <v>781</v>
      </c>
      <c r="I310" t="s">
        <v>218</v>
      </c>
      <c r="J310" t="s">
        <v>202</v>
      </c>
      <c r="N310">
        <v>1</v>
      </c>
      <c r="O310">
        <v>10.941000000000001</v>
      </c>
      <c r="P310">
        <v>6.961999999999998</v>
      </c>
      <c r="Q310">
        <v>6.5190000000000019</v>
      </c>
      <c r="R310">
        <v>6.5150000000000006</v>
      </c>
      <c r="S310">
        <v>6.4589999999999996</v>
      </c>
      <c r="T310">
        <v>6.4639999999999986</v>
      </c>
      <c r="U310">
        <f t="shared" ref="U310:U341" si="13">SUM(O310:T310)</f>
        <v>43.86</v>
      </c>
      <c r="V310" s="23">
        <f t="shared" si="12"/>
        <v>61.559507523939807</v>
      </c>
    </row>
    <row r="311" spans="1:22" x14ac:dyDescent="0.35">
      <c r="A311" s="4" t="s">
        <v>162</v>
      </c>
      <c r="B311" s="4">
        <v>2020</v>
      </c>
      <c r="C311" s="99">
        <v>43854</v>
      </c>
      <c r="D311" s="4" t="s">
        <v>66</v>
      </c>
      <c r="E311" s="26" t="s">
        <v>91</v>
      </c>
      <c r="F311" s="30">
        <v>3</v>
      </c>
      <c r="G311" t="s">
        <v>188</v>
      </c>
      <c r="H311" t="s">
        <v>863</v>
      </c>
      <c r="I311" t="s">
        <v>210</v>
      </c>
      <c r="J311" t="s">
        <v>187</v>
      </c>
      <c r="N311">
        <v>2</v>
      </c>
      <c r="O311">
        <v>10.833</v>
      </c>
      <c r="P311">
        <v>6.927999999999999</v>
      </c>
      <c r="Q311">
        <v>6.5749999999999993</v>
      </c>
      <c r="R311">
        <v>6.68</v>
      </c>
      <c r="S311">
        <v>6.6080000000000041</v>
      </c>
      <c r="T311">
        <v>6.8389999999999986</v>
      </c>
      <c r="U311">
        <f t="shared" si="13"/>
        <v>44.463000000000001</v>
      </c>
      <c r="V311" s="23">
        <f t="shared" si="12"/>
        <v>60.724647459685585</v>
      </c>
    </row>
    <row r="312" spans="1:22" x14ac:dyDescent="0.35">
      <c r="A312" s="4" t="s">
        <v>162</v>
      </c>
      <c r="B312" s="4">
        <v>2020</v>
      </c>
      <c r="C312" s="99">
        <v>43854</v>
      </c>
      <c r="D312" s="4" t="s">
        <v>66</v>
      </c>
      <c r="E312" s="26" t="s">
        <v>91</v>
      </c>
      <c r="F312" s="30">
        <v>4</v>
      </c>
      <c r="G312" t="s">
        <v>27</v>
      </c>
      <c r="H312" t="s">
        <v>911</v>
      </c>
      <c r="I312" t="s">
        <v>780</v>
      </c>
      <c r="J312" t="s">
        <v>48</v>
      </c>
      <c r="N312">
        <v>1</v>
      </c>
      <c r="O312">
        <v>10.955</v>
      </c>
      <c r="P312">
        <v>6.895999999999999</v>
      </c>
      <c r="Q312">
        <v>6.5549999999999997</v>
      </c>
      <c r="R312">
        <v>6.4760000000000026</v>
      </c>
      <c r="S312">
        <v>6.41</v>
      </c>
      <c r="T312">
        <v>6.5799999999999983</v>
      </c>
      <c r="U312">
        <f t="shared" si="13"/>
        <v>43.872</v>
      </c>
      <c r="V312" s="23">
        <f t="shared" si="12"/>
        <v>61.542669584245083</v>
      </c>
    </row>
    <row r="313" spans="1:22" x14ac:dyDescent="0.35">
      <c r="A313" s="4" t="s">
        <v>162</v>
      </c>
      <c r="B313" s="4">
        <v>2020</v>
      </c>
      <c r="C313" s="99">
        <v>43854</v>
      </c>
      <c r="D313" s="4" t="s">
        <v>66</v>
      </c>
      <c r="E313" s="26" t="s">
        <v>91</v>
      </c>
      <c r="F313" s="30">
        <v>4</v>
      </c>
      <c r="G313" t="s">
        <v>37</v>
      </c>
      <c r="H313" t="s">
        <v>165</v>
      </c>
      <c r="I313" t="s">
        <v>59</v>
      </c>
      <c r="J313" t="s">
        <v>174</v>
      </c>
      <c r="N313">
        <v>2</v>
      </c>
      <c r="O313">
        <v>11.425000000000001</v>
      </c>
      <c r="P313">
        <v>6.9540000000000006</v>
      </c>
      <c r="Q313">
        <v>6.5659999999999989</v>
      </c>
      <c r="R313">
        <v>6.5380000000000003</v>
      </c>
      <c r="S313">
        <v>6.7669999999999995</v>
      </c>
      <c r="T313">
        <v>7.0210000000000008</v>
      </c>
      <c r="U313">
        <f t="shared" si="13"/>
        <v>45.271000000000001</v>
      </c>
      <c r="V313" s="23">
        <f t="shared" si="12"/>
        <v>59.640829670208298</v>
      </c>
    </row>
    <row r="314" spans="1:22" x14ac:dyDescent="0.35">
      <c r="A314" s="4" t="s">
        <v>162</v>
      </c>
      <c r="B314" s="4">
        <v>2020</v>
      </c>
      <c r="C314" s="99">
        <v>43854</v>
      </c>
      <c r="D314" s="4" t="s">
        <v>66</v>
      </c>
      <c r="E314" s="26" t="s">
        <v>64</v>
      </c>
      <c r="F314" s="30" t="s">
        <v>541</v>
      </c>
      <c r="G314" t="s">
        <v>27</v>
      </c>
      <c r="H314" t="s">
        <v>911</v>
      </c>
      <c r="I314" t="s">
        <v>780</v>
      </c>
      <c r="J314" t="s">
        <v>48</v>
      </c>
      <c r="N314">
        <v>1</v>
      </c>
      <c r="O314">
        <v>10.928000000000001</v>
      </c>
      <c r="P314">
        <v>6.9160000000000004</v>
      </c>
      <c r="Q314">
        <v>6.3929999999999971</v>
      </c>
      <c r="R314">
        <v>6.5130000000000017</v>
      </c>
      <c r="S314">
        <v>6.4960000000000022</v>
      </c>
      <c r="T314">
        <v>6.6749999999999972</v>
      </c>
      <c r="U314">
        <f t="shared" si="13"/>
        <v>43.920999999999999</v>
      </c>
      <c r="V314" s="23">
        <f t="shared" si="12"/>
        <v>61.474010154595753</v>
      </c>
    </row>
    <row r="315" spans="1:22" x14ac:dyDescent="0.35">
      <c r="A315" s="4" t="s">
        <v>162</v>
      </c>
      <c r="B315" s="4">
        <v>2020</v>
      </c>
      <c r="C315" s="99">
        <v>43854</v>
      </c>
      <c r="D315" s="4" t="s">
        <v>66</v>
      </c>
      <c r="E315" s="26" t="s">
        <v>64</v>
      </c>
      <c r="F315" s="30" t="s">
        <v>541</v>
      </c>
      <c r="G315" t="s">
        <v>46</v>
      </c>
      <c r="H315" t="s">
        <v>781</v>
      </c>
      <c r="I315" t="s">
        <v>218</v>
      </c>
      <c r="J315" t="s">
        <v>202</v>
      </c>
      <c r="N315">
        <v>2</v>
      </c>
      <c r="O315">
        <v>10.916</v>
      </c>
      <c r="P315">
        <v>7</v>
      </c>
      <c r="Q315">
        <v>6.3460000000000001</v>
      </c>
      <c r="R315">
        <v>6.3320000000000007</v>
      </c>
      <c r="S315">
        <v>7.8489999999999966</v>
      </c>
      <c r="T315">
        <v>7.0150000000000006</v>
      </c>
      <c r="U315">
        <f t="shared" si="13"/>
        <v>45.457999999999998</v>
      </c>
      <c r="V315" s="23">
        <f t="shared" si="12"/>
        <v>59.395485943068337</v>
      </c>
    </row>
    <row r="316" spans="1:22" x14ac:dyDescent="0.35">
      <c r="A316" s="4" t="s">
        <v>162</v>
      </c>
      <c r="B316" s="4">
        <v>2020</v>
      </c>
      <c r="C316" s="99">
        <v>43854</v>
      </c>
      <c r="D316" s="4" t="s">
        <v>66</v>
      </c>
      <c r="E316" s="26" t="s">
        <v>64</v>
      </c>
      <c r="F316" s="30" t="s">
        <v>542</v>
      </c>
      <c r="G316" t="s">
        <v>39</v>
      </c>
      <c r="H316" t="s">
        <v>552</v>
      </c>
      <c r="I316" t="s">
        <v>700</v>
      </c>
      <c r="J316" t="s">
        <v>427</v>
      </c>
      <c r="N316">
        <v>3</v>
      </c>
      <c r="O316">
        <v>10.89</v>
      </c>
      <c r="P316">
        <v>6.820999999999998</v>
      </c>
      <c r="Q316">
        <v>6.6040000000000028</v>
      </c>
      <c r="R316">
        <v>6.6169999999999973</v>
      </c>
      <c r="S316">
        <v>6.5800000000000018</v>
      </c>
      <c r="T316">
        <v>6.6970000000000027</v>
      </c>
      <c r="U316">
        <f t="shared" si="13"/>
        <v>44.209000000000003</v>
      </c>
      <c r="V316" s="23">
        <f t="shared" si="12"/>
        <v>61.073537062589061</v>
      </c>
    </row>
    <row r="317" spans="1:22" x14ac:dyDescent="0.35">
      <c r="A317" s="4" t="s">
        <v>162</v>
      </c>
      <c r="B317" s="4">
        <v>2020</v>
      </c>
      <c r="C317" s="99">
        <v>43854</v>
      </c>
      <c r="D317" s="4" t="s">
        <v>66</v>
      </c>
      <c r="E317" s="26" t="s">
        <v>64</v>
      </c>
      <c r="F317" t="s">
        <v>542</v>
      </c>
      <c r="G317" t="s">
        <v>29</v>
      </c>
      <c r="H317" t="s">
        <v>999</v>
      </c>
      <c r="I317" t="s">
        <v>68</v>
      </c>
      <c r="J317" t="s">
        <v>998</v>
      </c>
      <c r="N317">
        <v>4</v>
      </c>
      <c r="O317">
        <v>10.948</v>
      </c>
      <c r="P317">
        <v>6.8840000000000003</v>
      </c>
      <c r="Q317">
        <v>6.6609999999999978</v>
      </c>
      <c r="R317">
        <v>6.6980000000000004</v>
      </c>
      <c r="S317">
        <v>6.583000000000002</v>
      </c>
      <c r="T317">
        <v>6.7779999999999987</v>
      </c>
      <c r="U317">
        <f t="shared" si="13"/>
        <v>44.552</v>
      </c>
      <c r="V317" s="23">
        <f t="shared" si="12"/>
        <v>60.6033399173999</v>
      </c>
    </row>
    <row r="318" spans="1:22" x14ac:dyDescent="0.35">
      <c r="A318" s="4" t="s">
        <v>222</v>
      </c>
      <c r="B318" s="4">
        <v>2019</v>
      </c>
      <c r="C318" s="5">
        <v>43812</v>
      </c>
      <c r="D318" s="4" t="s">
        <v>66</v>
      </c>
      <c r="E318" s="26" t="s">
        <v>21</v>
      </c>
      <c r="F318" s="51" t="s">
        <v>21</v>
      </c>
      <c r="G318" t="s">
        <v>35</v>
      </c>
      <c r="H318" t="s">
        <v>952</v>
      </c>
      <c r="I318" t="s">
        <v>955</v>
      </c>
      <c r="J318" t="s">
        <v>129</v>
      </c>
      <c r="N318">
        <v>1</v>
      </c>
      <c r="O318">
        <v>10.741</v>
      </c>
      <c r="P318">
        <v>6.7710000000000008</v>
      </c>
      <c r="Q318">
        <v>6.1819999999999986</v>
      </c>
      <c r="R318">
        <v>6.3090000000000011</v>
      </c>
      <c r="S318">
        <v>6.4979999999999976</v>
      </c>
      <c r="T318">
        <v>6.7199999999999989</v>
      </c>
      <c r="U318">
        <f t="shared" si="13"/>
        <v>43.220999999999997</v>
      </c>
      <c r="V318" s="23">
        <f t="shared" si="12"/>
        <v>62.46963281738045</v>
      </c>
    </row>
    <row r="319" spans="1:22" x14ac:dyDescent="0.35">
      <c r="A319" s="4" t="s">
        <v>222</v>
      </c>
      <c r="B319" s="4">
        <v>2019</v>
      </c>
      <c r="C319" s="5">
        <v>43812</v>
      </c>
      <c r="D319" s="4" t="s">
        <v>66</v>
      </c>
      <c r="E319" s="26" t="s">
        <v>21</v>
      </c>
      <c r="F319" s="51" t="s">
        <v>21</v>
      </c>
      <c r="G319" t="s">
        <v>31</v>
      </c>
      <c r="H319" t="s">
        <v>257</v>
      </c>
      <c r="I319" t="s">
        <v>682</v>
      </c>
      <c r="J319" t="s">
        <v>193</v>
      </c>
      <c r="N319">
        <v>2</v>
      </c>
      <c r="O319">
        <v>10.952</v>
      </c>
      <c r="P319">
        <v>6.9389999999999983</v>
      </c>
      <c r="Q319">
        <v>6.2570000000000014</v>
      </c>
      <c r="R319">
        <v>6.3120000000000012</v>
      </c>
      <c r="S319">
        <v>6.4170000000000016</v>
      </c>
      <c r="T319">
        <v>6.6129999999999995</v>
      </c>
      <c r="U319">
        <f t="shared" si="13"/>
        <v>43.49</v>
      </c>
      <c r="V319" s="23">
        <f t="shared" si="12"/>
        <v>62.083237525868014</v>
      </c>
    </row>
    <row r="320" spans="1:22" x14ac:dyDescent="0.35">
      <c r="A320" s="4" t="s">
        <v>222</v>
      </c>
      <c r="B320" s="4">
        <v>2019</v>
      </c>
      <c r="C320" s="5">
        <v>43812</v>
      </c>
      <c r="D320" s="4" t="s">
        <v>66</v>
      </c>
      <c r="E320" s="26" t="s">
        <v>21</v>
      </c>
      <c r="F320" s="51" t="s">
        <v>21</v>
      </c>
      <c r="G320" t="s">
        <v>102</v>
      </c>
      <c r="H320" t="s">
        <v>114</v>
      </c>
      <c r="I320" t="s">
        <v>242</v>
      </c>
      <c r="J320" t="s">
        <v>101</v>
      </c>
      <c r="N320">
        <v>3</v>
      </c>
      <c r="O320">
        <v>10.938000000000001</v>
      </c>
      <c r="P320">
        <v>6.6940000000000008</v>
      </c>
      <c r="Q320">
        <v>6.2249999999999979</v>
      </c>
      <c r="R320">
        <v>6.3049999999999997</v>
      </c>
      <c r="S320">
        <v>6.5530000000000044</v>
      </c>
      <c r="T320">
        <v>6.8729999999999976</v>
      </c>
      <c r="U320">
        <f t="shared" si="13"/>
        <v>43.588000000000001</v>
      </c>
      <c r="V320" s="23">
        <f t="shared" si="12"/>
        <v>61.943654216756904</v>
      </c>
    </row>
    <row r="321" spans="1:22" x14ac:dyDescent="0.35">
      <c r="A321" s="4" t="s">
        <v>222</v>
      </c>
      <c r="B321" s="4">
        <v>2019</v>
      </c>
      <c r="C321" s="5">
        <v>43812</v>
      </c>
      <c r="D321" s="4" t="s">
        <v>66</v>
      </c>
      <c r="E321" s="26" t="s">
        <v>21</v>
      </c>
      <c r="F321" s="51" t="s">
        <v>21</v>
      </c>
      <c r="G321" t="s">
        <v>46</v>
      </c>
      <c r="H321" t="s">
        <v>781</v>
      </c>
      <c r="I321" t="s">
        <v>45</v>
      </c>
      <c r="J321" t="s">
        <v>202</v>
      </c>
      <c r="N321">
        <v>4</v>
      </c>
      <c r="O321">
        <v>10.755000000000001</v>
      </c>
      <c r="P321">
        <v>6.8149999999999995</v>
      </c>
      <c r="Q321">
        <v>6.2989999999999995</v>
      </c>
      <c r="R321">
        <v>6.286999999999999</v>
      </c>
      <c r="S321">
        <v>6.68</v>
      </c>
      <c r="T321">
        <v>6.9950000000000045</v>
      </c>
      <c r="U321">
        <f t="shared" si="13"/>
        <v>43.831000000000003</v>
      </c>
      <c r="V321" s="23">
        <f t="shared" si="12"/>
        <v>61.600237274988025</v>
      </c>
    </row>
    <row r="322" spans="1:22" x14ac:dyDescent="0.35">
      <c r="A322" s="4" t="s">
        <v>222</v>
      </c>
      <c r="B322" s="4">
        <v>2019</v>
      </c>
      <c r="C322" s="5">
        <v>43812</v>
      </c>
      <c r="D322" s="4" t="s">
        <v>66</v>
      </c>
      <c r="E322" s="26" t="s">
        <v>21</v>
      </c>
      <c r="F322" s="51" t="s">
        <v>21</v>
      </c>
      <c r="G322" t="s">
        <v>104</v>
      </c>
      <c r="H322" t="s">
        <v>1013</v>
      </c>
      <c r="I322" t="s">
        <v>128</v>
      </c>
      <c r="J322" t="s">
        <v>312</v>
      </c>
      <c r="N322">
        <v>5</v>
      </c>
      <c r="O322">
        <v>10.894</v>
      </c>
      <c r="P322">
        <v>6.8010000000000002</v>
      </c>
      <c r="Q322">
        <v>6.3359999999999985</v>
      </c>
      <c r="R322">
        <v>6.4400000000000013</v>
      </c>
      <c r="S322">
        <v>6.6389999999999993</v>
      </c>
      <c r="T322">
        <v>6.8629999999999995</v>
      </c>
      <c r="U322">
        <f t="shared" si="13"/>
        <v>43.972999999999999</v>
      </c>
      <c r="V322" s="23">
        <f t="shared" si="12"/>
        <v>61.401314442953634</v>
      </c>
    </row>
    <row r="323" spans="1:22" x14ac:dyDescent="0.35">
      <c r="A323" s="4" t="s">
        <v>222</v>
      </c>
      <c r="B323" s="4">
        <v>2019</v>
      </c>
      <c r="C323" s="5">
        <v>43812</v>
      </c>
      <c r="D323" s="4" t="s">
        <v>66</v>
      </c>
      <c r="E323" s="26" t="s">
        <v>21</v>
      </c>
      <c r="F323" s="51" t="s">
        <v>21</v>
      </c>
      <c r="G323" t="s">
        <v>113</v>
      </c>
      <c r="H323" t="s">
        <v>112</v>
      </c>
      <c r="I323" t="s">
        <v>261</v>
      </c>
      <c r="J323" t="s">
        <v>125</v>
      </c>
      <c r="N323">
        <v>6</v>
      </c>
      <c r="O323">
        <v>10.868</v>
      </c>
      <c r="P323">
        <v>6.8139999999999983</v>
      </c>
      <c r="Q323">
        <v>6.23</v>
      </c>
      <c r="R323">
        <v>6.4600000000000009</v>
      </c>
      <c r="S323">
        <v>6.6529999999999987</v>
      </c>
      <c r="T323">
        <v>6.9890000000000043</v>
      </c>
      <c r="U323">
        <f t="shared" si="13"/>
        <v>44.014000000000003</v>
      </c>
      <c r="V323" s="23">
        <f t="shared" ref="V323:V386" si="14">3.6*(750/U323)</f>
        <v>61.344117780706135</v>
      </c>
    </row>
    <row r="324" spans="1:22" x14ac:dyDescent="0.35">
      <c r="A324" s="4" t="s">
        <v>222</v>
      </c>
      <c r="B324" s="4">
        <v>2019</v>
      </c>
      <c r="C324" s="5">
        <v>43812</v>
      </c>
      <c r="D324" s="4" t="s">
        <v>66</v>
      </c>
      <c r="E324" s="26" t="s">
        <v>21</v>
      </c>
      <c r="F324" s="51" t="s">
        <v>21</v>
      </c>
      <c r="G324" t="s">
        <v>198</v>
      </c>
      <c r="H324" t="s">
        <v>203</v>
      </c>
      <c r="I324" t="s">
        <v>327</v>
      </c>
      <c r="J324" t="s">
        <v>239</v>
      </c>
      <c r="N324">
        <v>7</v>
      </c>
      <c r="O324">
        <v>10.955</v>
      </c>
      <c r="P324">
        <v>6.8510000000000009</v>
      </c>
      <c r="Q324">
        <v>6.5329999999999977</v>
      </c>
      <c r="R324">
        <v>6.5450000000000017</v>
      </c>
      <c r="S324">
        <v>6.4840000000000018</v>
      </c>
      <c r="T324">
        <v>6.6669999999999945</v>
      </c>
      <c r="U324">
        <f t="shared" si="13"/>
        <v>44.034999999999997</v>
      </c>
      <c r="V324" s="23">
        <f t="shared" si="14"/>
        <v>61.314863177018282</v>
      </c>
    </row>
    <row r="325" spans="1:22" x14ac:dyDescent="0.35">
      <c r="A325" s="4" t="s">
        <v>222</v>
      </c>
      <c r="B325" s="4">
        <v>2019</v>
      </c>
      <c r="C325" s="5">
        <v>43812</v>
      </c>
      <c r="D325" s="4" t="s">
        <v>66</v>
      </c>
      <c r="E325" s="26" t="s">
        <v>21</v>
      </c>
      <c r="F325" s="51" t="s">
        <v>21</v>
      </c>
      <c r="G325" t="s">
        <v>204</v>
      </c>
      <c r="H325" t="s">
        <v>197</v>
      </c>
      <c r="I325" t="s">
        <v>199</v>
      </c>
      <c r="J325" t="s">
        <v>800</v>
      </c>
      <c r="N325">
        <v>8</v>
      </c>
      <c r="O325">
        <v>10.95</v>
      </c>
      <c r="P325">
        <v>6.8260000000000005</v>
      </c>
      <c r="Q325">
        <v>6.2830000000000013</v>
      </c>
      <c r="R325">
        <v>6.375</v>
      </c>
      <c r="S325">
        <v>6.6759999999999984</v>
      </c>
      <c r="T325">
        <v>7.0030000000000001</v>
      </c>
      <c r="U325">
        <f t="shared" si="13"/>
        <v>44.113</v>
      </c>
      <c r="V325" s="23">
        <f t="shared" si="14"/>
        <v>61.206447079092335</v>
      </c>
    </row>
    <row r="326" spans="1:22" x14ac:dyDescent="0.35">
      <c r="A326" s="4" t="s">
        <v>222</v>
      </c>
      <c r="B326" s="4">
        <v>2019</v>
      </c>
      <c r="C326" s="5">
        <v>43812</v>
      </c>
      <c r="D326" s="4" t="s">
        <v>66</v>
      </c>
      <c r="E326" s="26" t="s">
        <v>21</v>
      </c>
      <c r="F326" s="51" t="s">
        <v>21</v>
      </c>
      <c r="G326" t="s">
        <v>39</v>
      </c>
      <c r="H326" t="s">
        <v>552</v>
      </c>
      <c r="I326" t="s">
        <v>700</v>
      </c>
      <c r="J326" t="s">
        <v>427</v>
      </c>
      <c r="N326">
        <v>9</v>
      </c>
      <c r="O326">
        <v>10.928000000000001</v>
      </c>
      <c r="P326">
        <v>6.8689999999999998</v>
      </c>
      <c r="Q326">
        <v>6.4989999999999988</v>
      </c>
      <c r="R326">
        <v>6.7220000000000013</v>
      </c>
      <c r="S326">
        <v>6.7220000000000013</v>
      </c>
      <c r="T326">
        <v>6.8429999999999964</v>
      </c>
      <c r="U326">
        <f t="shared" si="13"/>
        <v>44.582999999999998</v>
      </c>
      <c r="V326" s="23">
        <f t="shared" si="14"/>
        <v>60.56120045757352</v>
      </c>
    </row>
    <row r="327" spans="1:22" x14ac:dyDescent="0.35">
      <c r="A327" s="4" t="s">
        <v>222</v>
      </c>
      <c r="B327" s="4">
        <v>2019</v>
      </c>
      <c r="C327" s="5">
        <v>43812</v>
      </c>
      <c r="D327" s="4" t="s">
        <v>66</v>
      </c>
      <c r="E327" s="26" t="s">
        <v>21</v>
      </c>
      <c r="F327" s="51" t="s">
        <v>21</v>
      </c>
      <c r="G327" t="s">
        <v>1012</v>
      </c>
      <c r="H327" t="s">
        <v>292</v>
      </c>
      <c r="I327" t="s">
        <v>49</v>
      </c>
      <c r="J327" t="s">
        <v>1011</v>
      </c>
      <c r="N327">
        <v>10</v>
      </c>
      <c r="O327">
        <v>11.231999999999999</v>
      </c>
      <c r="P327">
        <v>7.004999999999999</v>
      </c>
      <c r="Q327">
        <v>6.490000000000002</v>
      </c>
      <c r="R327">
        <v>6.6129999999999995</v>
      </c>
      <c r="S327">
        <v>6.66</v>
      </c>
      <c r="T327">
        <v>6.9140000000000015</v>
      </c>
      <c r="U327">
        <f t="shared" si="13"/>
        <v>44.914000000000001</v>
      </c>
      <c r="V327" s="23">
        <f t="shared" si="14"/>
        <v>60.114886227011624</v>
      </c>
    </row>
    <row r="328" spans="1:22" x14ac:dyDescent="0.35">
      <c r="A328" s="4" t="s">
        <v>222</v>
      </c>
      <c r="B328" s="4">
        <v>2019</v>
      </c>
      <c r="C328" s="5">
        <v>43812</v>
      </c>
      <c r="D328" s="4" t="s">
        <v>66</v>
      </c>
      <c r="E328" s="26" t="s">
        <v>21</v>
      </c>
      <c r="F328" s="51" t="s">
        <v>21</v>
      </c>
      <c r="G328" t="s">
        <v>116</v>
      </c>
      <c r="H328" t="s">
        <v>115</v>
      </c>
      <c r="I328" t="s">
        <v>263</v>
      </c>
      <c r="J328" t="s">
        <v>1014</v>
      </c>
      <c r="N328">
        <v>11</v>
      </c>
      <c r="O328">
        <v>11.504</v>
      </c>
      <c r="P328">
        <v>6.9489999999999998</v>
      </c>
      <c r="Q328">
        <v>6.8769999999999989</v>
      </c>
      <c r="R328">
        <v>6.9310000000000045</v>
      </c>
      <c r="S328">
        <v>6.5549999999999997</v>
      </c>
      <c r="T328">
        <v>6.652000000000001</v>
      </c>
      <c r="U328">
        <f t="shared" si="13"/>
        <v>45.468000000000004</v>
      </c>
      <c r="V328" s="23">
        <f t="shared" si="14"/>
        <v>59.38242280285035</v>
      </c>
    </row>
    <row r="329" spans="1:22" x14ac:dyDescent="0.35">
      <c r="A329" s="25" t="s">
        <v>222</v>
      </c>
      <c r="B329" s="25">
        <v>2019</v>
      </c>
      <c r="C329" s="98">
        <v>43812</v>
      </c>
      <c r="D329" s="25" t="s">
        <v>66</v>
      </c>
      <c r="E329" s="26" t="s">
        <v>91</v>
      </c>
      <c r="F329" s="30">
        <v>11</v>
      </c>
      <c r="G329" s="30" t="s">
        <v>46</v>
      </c>
      <c r="H329" t="s">
        <v>781</v>
      </c>
      <c r="I329" t="s">
        <v>218</v>
      </c>
      <c r="J329" t="s">
        <v>202</v>
      </c>
      <c r="N329">
        <v>1</v>
      </c>
      <c r="O329">
        <v>10.724</v>
      </c>
      <c r="P329">
        <v>6.7459999999999987</v>
      </c>
      <c r="Q329">
        <v>6.1590000000000025</v>
      </c>
      <c r="R329">
        <v>6.1709999999999994</v>
      </c>
      <c r="S329">
        <v>6.5609999999999964</v>
      </c>
      <c r="T329">
        <v>6.730000000000004</v>
      </c>
      <c r="U329">
        <f t="shared" si="13"/>
        <v>43.091000000000001</v>
      </c>
      <c r="V329" s="23">
        <f t="shared" si="14"/>
        <v>62.658095658026042</v>
      </c>
    </row>
    <row r="330" spans="1:22" x14ac:dyDescent="0.35">
      <c r="A330" s="25" t="s">
        <v>222</v>
      </c>
      <c r="B330" s="25">
        <v>2019</v>
      </c>
      <c r="C330" s="98">
        <v>43812</v>
      </c>
      <c r="D330" s="25" t="s">
        <v>66</v>
      </c>
      <c r="E330" s="26" t="s">
        <v>91</v>
      </c>
      <c r="F330" s="30">
        <v>1</v>
      </c>
      <c r="G330" s="30" t="s">
        <v>104</v>
      </c>
      <c r="H330" t="s">
        <v>1013</v>
      </c>
      <c r="I330" t="s">
        <v>128</v>
      </c>
      <c r="J330" t="s">
        <v>312</v>
      </c>
      <c r="N330">
        <v>2</v>
      </c>
      <c r="O330">
        <v>10.927</v>
      </c>
      <c r="P330">
        <v>6.7110000000000021</v>
      </c>
      <c r="Q330">
        <v>6.3439999999999976</v>
      </c>
      <c r="R330">
        <v>6.4160000000000004</v>
      </c>
      <c r="S330">
        <v>6.5550000000000033</v>
      </c>
      <c r="T330">
        <v>6.7569999999999979</v>
      </c>
      <c r="U330">
        <f t="shared" si="13"/>
        <v>43.71</v>
      </c>
      <c r="V330" s="23">
        <f t="shared" si="14"/>
        <v>61.770761839396016</v>
      </c>
    </row>
    <row r="331" spans="1:22" x14ac:dyDescent="0.35">
      <c r="A331" s="25" t="s">
        <v>222</v>
      </c>
      <c r="B331" s="25">
        <v>2019</v>
      </c>
      <c r="C331" s="98">
        <v>43812</v>
      </c>
      <c r="D331" s="25" t="s">
        <v>66</v>
      </c>
      <c r="E331" s="26" t="s">
        <v>91</v>
      </c>
      <c r="F331" s="30">
        <v>2</v>
      </c>
      <c r="G331" s="30" t="s">
        <v>113</v>
      </c>
      <c r="H331" t="s">
        <v>112</v>
      </c>
      <c r="I331" t="s">
        <v>311</v>
      </c>
      <c r="J331" t="s">
        <v>125</v>
      </c>
      <c r="N331">
        <v>1</v>
      </c>
      <c r="O331">
        <v>10.590999999999999</v>
      </c>
      <c r="P331">
        <v>6.6869999999999994</v>
      </c>
      <c r="Q331">
        <v>6.2490000000000023</v>
      </c>
      <c r="R331">
        <v>6.3610000000000007</v>
      </c>
      <c r="S331">
        <v>6.5889999999999951</v>
      </c>
      <c r="T331">
        <v>6.9270000000000067</v>
      </c>
      <c r="U331">
        <f t="shared" si="13"/>
        <v>43.404000000000003</v>
      </c>
      <c r="V331" s="23">
        <f t="shared" si="14"/>
        <v>62.206248272048654</v>
      </c>
    </row>
    <row r="332" spans="1:22" x14ac:dyDescent="0.35">
      <c r="A332" s="25" t="s">
        <v>222</v>
      </c>
      <c r="B332" s="25">
        <v>2019</v>
      </c>
      <c r="C332" s="98">
        <v>43812</v>
      </c>
      <c r="D332" s="25" t="s">
        <v>66</v>
      </c>
      <c r="E332" s="26" t="s">
        <v>91</v>
      </c>
      <c r="F332" s="30">
        <v>2</v>
      </c>
      <c r="G332" t="s">
        <v>102</v>
      </c>
      <c r="H332" t="s">
        <v>114</v>
      </c>
      <c r="I332" t="s">
        <v>242</v>
      </c>
      <c r="J332" t="s">
        <v>101</v>
      </c>
      <c r="N332">
        <v>2</v>
      </c>
      <c r="O332">
        <v>11.034000000000001</v>
      </c>
      <c r="P332">
        <v>6.6949999999999985</v>
      </c>
      <c r="Q332">
        <v>6.2050000000000018</v>
      </c>
      <c r="R332">
        <v>6.2739999999999974</v>
      </c>
      <c r="S332">
        <v>6.9840000000000018</v>
      </c>
      <c r="T332">
        <v>6.9050000000000011</v>
      </c>
      <c r="U332">
        <f t="shared" si="13"/>
        <v>44.097000000000001</v>
      </c>
      <c r="V332" s="23">
        <f t="shared" si="14"/>
        <v>61.228655010544934</v>
      </c>
    </row>
    <row r="333" spans="1:22" x14ac:dyDescent="0.35">
      <c r="A333" s="25" t="s">
        <v>222</v>
      </c>
      <c r="B333" s="25">
        <v>2019</v>
      </c>
      <c r="C333" s="98">
        <v>43812</v>
      </c>
      <c r="D333" s="25" t="s">
        <v>66</v>
      </c>
      <c r="E333" s="26" t="s">
        <v>91</v>
      </c>
      <c r="F333" s="30">
        <v>3</v>
      </c>
      <c r="G333" t="s">
        <v>31</v>
      </c>
      <c r="H333" t="s">
        <v>257</v>
      </c>
      <c r="I333" t="s">
        <v>682</v>
      </c>
      <c r="J333" t="s">
        <v>193</v>
      </c>
      <c r="N333">
        <v>1</v>
      </c>
      <c r="O333">
        <v>10.769</v>
      </c>
      <c r="P333">
        <v>6.9060000000000006</v>
      </c>
      <c r="Q333">
        <v>6.3640000000000008</v>
      </c>
      <c r="R333">
        <v>6.2189999999999976</v>
      </c>
      <c r="S333">
        <v>6.2900000000000027</v>
      </c>
      <c r="T333">
        <v>6.5069999999999979</v>
      </c>
      <c r="U333">
        <f t="shared" si="13"/>
        <v>43.055</v>
      </c>
      <c r="V333" s="23">
        <f t="shared" si="14"/>
        <v>62.7104865869237</v>
      </c>
    </row>
    <row r="334" spans="1:22" x14ac:dyDescent="0.35">
      <c r="A334" s="25" t="s">
        <v>222</v>
      </c>
      <c r="B334" s="25">
        <v>2019</v>
      </c>
      <c r="C334" s="98">
        <v>43812</v>
      </c>
      <c r="D334" s="25" t="s">
        <v>66</v>
      </c>
      <c r="E334" s="26" t="s">
        <v>91</v>
      </c>
      <c r="F334" s="30">
        <v>3</v>
      </c>
      <c r="G334" t="s">
        <v>198</v>
      </c>
      <c r="H334" t="s">
        <v>203</v>
      </c>
      <c r="I334" t="s">
        <v>327</v>
      </c>
      <c r="J334" t="s">
        <v>239</v>
      </c>
      <c r="N334">
        <v>2</v>
      </c>
      <c r="O334">
        <v>10.949</v>
      </c>
      <c r="P334">
        <v>6.8229999999999986</v>
      </c>
      <c r="Q334">
        <v>6.4260000000000019</v>
      </c>
      <c r="R334">
        <v>6.4400000000000013</v>
      </c>
      <c r="S334">
        <v>6.3300000000000018</v>
      </c>
      <c r="T334">
        <v>6.5459999999999994</v>
      </c>
      <c r="U334">
        <f t="shared" si="13"/>
        <v>43.514000000000003</v>
      </c>
      <c r="V334" s="23">
        <f t="shared" si="14"/>
        <v>62.04899572551362</v>
      </c>
    </row>
    <row r="335" spans="1:22" x14ac:dyDescent="0.35">
      <c r="A335" s="25" t="s">
        <v>222</v>
      </c>
      <c r="B335" s="25">
        <v>2019</v>
      </c>
      <c r="C335" s="98">
        <v>43812</v>
      </c>
      <c r="D335" s="25" t="s">
        <v>66</v>
      </c>
      <c r="E335" s="26" t="s">
        <v>91</v>
      </c>
      <c r="F335" s="30">
        <v>4</v>
      </c>
      <c r="G335" t="s">
        <v>35</v>
      </c>
      <c r="H335" t="s">
        <v>952</v>
      </c>
      <c r="I335" t="s">
        <v>955</v>
      </c>
      <c r="J335" t="s">
        <v>129</v>
      </c>
      <c r="N335">
        <v>1</v>
      </c>
      <c r="O335">
        <v>10.667</v>
      </c>
      <c r="P335">
        <v>6.7320000000000011</v>
      </c>
      <c r="Q335">
        <v>6.66</v>
      </c>
      <c r="R335">
        <v>6.43</v>
      </c>
      <c r="S335">
        <v>6.3159999999999989</v>
      </c>
      <c r="T335">
        <v>6.5060000000000002</v>
      </c>
      <c r="U335">
        <f t="shared" si="13"/>
        <v>43.311</v>
      </c>
      <c r="V335" s="23">
        <f t="shared" si="14"/>
        <v>62.339821292512291</v>
      </c>
    </row>
    <row r="336" spans="1:22" x14ac:dyDescent="0.35">
      <c r="A336" s="25" t="s">
        <v>222</v>
      </c>
      <c r="B336" s="25">
        <v>2019</v>
      </c>
      <c r="C336" s="98">
        <v>43812</v>
      </c>
      <c r="D336" s="25" t="s">
        <v>66</v>
      </c>
      <c r="E336" s="26" t="s">
        <v>91</v>
      </c>
      <c r="F336" s="30">
        <v>4</v>
      </c>
      <c r="G336" t="s">
        <v>204</v>
      </c>
      <c r="H336" t="s">
        <v>197</v>
      </c>
      <c r="I336" t="s">
        <v>199</v>
      </c>
      <c r="J336" t="s">
        <v>800</v>
      </c>
      <c r="N336">
        <v>2</v>
      </c>
      <c r="O336">
        <v>10.923999999999999</v>
      </c>
      <c r="P336">
        <v>6.7609999999999992</v>
      </c>
      <c r="Q336">
        <v>6.2750000000000021</v>
      </c>
      <c r="R336">
        <v>6.3329999999999984</v>
      </c>
      <c r="S336">
        <v>6.6099999999999994</v>
      </c>
      <c r="T336">
        <v>6.9179999999999993</v>
      </c>
      <c r="U336">
        <f t="shared" si="13"/>
        <v>43.820999999999998</v>
      </c>
      <c r="V336" s="23">
        <f t="shared" si="14"/>
        <v>61.614294516327789</v>
      </c>
    </row>
    <row r="337" spans="1:22" x14ac:dyDescent="0.35">
      <c r="A337" s="25" t="s">
        <v>222</v>
      </c>
      <c r="B337" s="25">
        <v>2019</v>
      </c>
      <c r="C337" s="98">
        <v>43812</v>
      </c>
      <c r="D337" s="25" t="s">
        <v>66</v>
      </c>
      <c r="E337" s="26" t="s">
        <v>64</v>
      </c>
      <c r="F337" s="30" t="s">
        <v>541</v>
      </c>
      <c r="G337" t="s">
        <v>31</v>
      </c>
      <c r="H337" t="s">
        <v>257</v>
      </c>
      <c r="I337" t="s">
        <v>682</v>
      </c>
      <c r="J337" t="s">
        <v>193</v>
      </c>
      <c r="N337">
        <v>1</v>
      </c>
      <c r="O337">
        <v>10.875</v>
      </c>
      <c r="P337">
        <v>6.9029999999999987</v>
      </c>
      <c r="Q337">
        <v>6.2759999999999998</v>
      </c>
      <c r="R337">
        <v>6.2220000000000013</v>
      </c>
      <c r="S337">
        <v>6.2099999999999973</v>
      </c>
      <c r="T337">
        <v>6.4260000000000019</v>
      </c>
      <c r="U337">
        <f t="shared" si="13"/>
        <v>42.911999999999999</v>
      </c>
      <c r="V337" s="23">
        <f t="shared" si="14"/>
        <v>62.919463087248332</v>
      </c>
    </row>
    <row r="338" spans="1:22" x14ac:dyDescent="0.35">
      <c r="A338" s="25" t="s">
        <v>222</v>
      </c>
      <c r="B338" s="25">
        <v>2019</v>
      </c>
      <c r="C338" s="98">
        <v>43812</v>
      </c>
      <c r="D338" s="25" t="s">
        <v>66</v>
      </c>
      <c r="E338" s="26" t="s">
        <v>64</v>
      </c>
      <c r="F338" s="30" t="s">
        <v>541</v>
      </c>
      <c r="G338" t="s">
        <v>46</v>
      </c>
      <c r="H338" t="s">
        <v>781</v>
      </c>
      <c r="I338" t="s">
        <v>218</v>
      </c>
      <c r="J338" t="s">
        <v>202</v>
      </c>
      <c r="N338">
        <v>2</v>
      </c>
      <c r="O338">
        <v>10.840999999999999</v>
      </c>
      <c r="P338">
        <v>6.822000000000001</v>
      </c>
      <c r="Q338">
        <v>6.2379999999999995</v>
      </c>
      <c r="R338">
        <v>6.2370000000000019</v>
      </c>
      <c r="S338">
        <v>8.2570000000000014</v>
      </c>
      <c r="T338">
        <v>7.0129999999999981</v>
      </c>
      <c r="U338">
        <f t="shared" si="13"/>
        <v>45.408000000000001</v>
      </c>
      <c r="V338" s="23">
        <f t="shared" si="14"/>
        <v>59.460887949260041</v>
      </c>
    </row>
    <row r="339" spans="1:22" x14ac:dyDescent="0.35">
      <c r="A339" s="25" t="s">
        <v>222</v>
      </c>
      <c r="B339" s="25">
        <v>2019</v>
      </c>
      <c r="C339" s="98">
        <v>43812</v>
      </c>
      <c r="D339" s="25" t="s">
        <v>66</v>
      </c>
      <c r="E339" s="26" t="s">
        <v>64</v>
      </c>
      <c r="F339" s="30" t="s">
        <v>542</v>
      </c>
      <c r="G339" t="s">
        <v>35</v>
      </c>
      <c r="H339" t="s">
        <v>952</v>
      </c>
      <c r="I339" t="s">
        <v>955</v>
      </c>
      <c r="J339" t="s">
        <v>129</v>
      </c>
      <c r="N339">
        <v>3</v>
      </c>
      <c r="O339">
        <v>10.638999999999999</v>
      </c>
      <c r="P339">
        <v>6.6909999999999989</v>
      </c>
      <c r="Q339">
        <v>6.2850000000000001</v>
      </c>
      <c r="R339">
        <v>6.3420000000000023</v>
      </c>
      <c r="S339">
        <v>6.5730000000000004</v>
      </c>
      <c r="T339">
        <v>6.8759999999999977</v>
      </c>
      <c r="U339">
        <f t="shared" si="13"/>
        <v>43.405999999999999</v>
      </c>
      <c r="V339" s="23">
        <f t="shared" si="14"/>
        <v>62.203382020918774</v>
      </c>
    </row>
    <row r="340" spans="1:22" x14ac:dyDescent="0.35">
      <c r="A340" s="25" t="s">
        <v>222</v>
      </c>
      <c r="B340" s="25">
        <v>2019</v>
      </c>
      <c r="C340" s="98">
        <v>43812</v>
      </c>
      <c r="D340" s="25" t="s">
        <v>66</v>
      </c>
      <c r="E340" s="26" t="s">
        <v>64</v>
      </c>
      <c r="F340" s="30" t="s">
        <v>542</v>
      </c>
      <c r="G340" t="s">
        <v>113</v>
      </c>
      <c r="H340" t="s">
        <v>112</v>
      </c>
      <c r="I340" t="s">
        <v>311</v>
      </c>
      <c r="J340" t="s">
        <v>125</v>
      </c>
      <c r="N340">
        <v>4</v>
      </c>
      <c r="O340">
        <v>10.602</v>
      </c>
      <c r="P340">
        <v>6.7390000000000008</v>
      </c>
      <c r="Q340">
        <v>6.4259999999999984</v>
      </c>
      <c r="R340">
        <v>6.468</v>
      </c>
      <c r="S340">
        <v>6.8019999999999996</v>
      </c>
      <c r="T340">
        <v>7.1400000000000006</v>
      </c>
      <c r="U340">
        <f t="shared" si="13"/>
        <v>44.177</v>
      </c>
      <c r="V340" s="23">
        <f t="shared" si="14"/>
        <v>61.117776218394191</v>
      </c>
    </row>
    <row r="341" spans="1:22" x14ac:dyDescent="0.35">
      <c r="A341" s="25" t="s">
        <v>225</v>
      </c>
      <c r="B341" s="25">
        <v>2019</v>
      </c>
      <c r="C341" s="98">
        <v>43805</v>
      </c>
      <c r="D341" s="25" t="s">
        <v>66</v>
      </c>
      <c r="E341" s="26" t="s">
        <v>21</v>
      </c>
      <c r="F341" s="25" t="s">
        <v>21</v>
      </c>
      <c r="G341" t="s">
        <v>35</v>
      </c>
      <c r="H341" t="s">
        <v>220</v>
      </c>
      <c r="I341" t="s">
        <v>955</v>
      </c>
      <c r="J341" t="s">
        <v>129</v>
      </c>
      <c r="N341">
        <v>1</v>
      </c>
      <c r="O341">
        <v>10.613</v>
      </c>
      <c r="P341">
        <v>6.6649999999999991</v>
      </c>
      <c r="Q341">
        <v>6.2810000000000024</v>
      </c>
      <c r="R341">
        <v>6.320999999999998</v>
      </c>
      <c r="S341">
        <v>6.407</v>
      </c>
      <c r="T341">
        <v>6.7509999999999977</v>
      </c>
      <c r="U341">
        <f t="shared" si="13"/>
        <v>43.037999999999997</v>
      </c>
      <c r="V341" s="23">
        <f t="shared" si="14"/>
        <v>62.735257214554586</v>
      </c>
    </row>
    <row r="342" spans="1:22" x14ac:dyDescent="0.35">
      <c r="A342" s="25" t="s">
        <v>225</v>
      </c>
      <c r="B342" s="25">
        <v>2019</v>
      </c>
      <c r="C342" s="98">
        <v>43805</v>
      </c>
      <c r="D342" s="25" t="s">
        <v>66</v>
      </c>
      <c r="E342" s="26" t="s">
        <v>21</v>
      </c>
      <c r="F342" s="25" t="s">
        <v>21</v>
      </c>
      <c r="G342" t="s">
        <v>31</v>
      </c>
      <c r="H342" t="s">
        <v>254</v>
      </c>
      <c r="I342" t="s">
        <v>257</v>
      </c>
      <c r="J342" t="s">
        <v>193</v>
      </c>
      <c r="N342">
        <v>2</v>
      </c>
      <c r="O342">
        <v>10.978</v>
      </c>
      <c r="P342">
        <v>6.8059999999999992</v>
      </c>
      <c r="Q342">
        <v>6.3049999999999997</v>
      </c>
      <c r="R342">
        <v>6.2160000000000011</v>
      </c>
      <c r="S342">
        <v>6.3960000000000008</v>
      </c>
      <c r="T342">
        <v>6.6629999999999967</v>
      </c>
      <c r="U342">
        <f t="shared" ref="U342:U373" si="15">SUM(O342:T342)</f>
        <v>43.363999999999997</v>
      </c>
      <c r="V342" s="23">
        <f t="shared" si="14"/>
        <v>62.263628816529838</v>
      </c>
    </row>
    <row r="343" spans="1:22" x14ac:dyDescent="0.35">
      <c r="A343" s="25" t="s">
        <v>225</v>
      </c>
      <c r="B343" s="25">
        <v>2019</v>
      </c>
      <c r="C343" s="98">
        <v>43805</v>
      </c>
      <c r="D343" s="25" t="s">
        <v>66</v>
      </c>
      <c r="E343" s="26" t="s">
        <v>21</v>
      </c>
      <c r="F343" s="25" t="s">
        <v>21</v>
      </c>
      <c r="G343" t="s">
        <v>46</v>
      </c>
      <c r="H343" t="s">
        <v>781</v>
      </c>
      <c r="I343" t="s">
        <v>45</v>
      </c>
      <c r="J343" t="s">
        <v>202</v>
      </c>
      <c r="N343">
        <v>3</v>
      </c>
      <c r="O343">
        <v>10.771000000000001</v>
      </c>
      <c r="P343">
        <v>6.8810000000000002</v>
      </c>
      <c r="Q343">
        <v>6.3000000000000007</v>
      </c>
      <c r="R343">
        <v>6.2509999999999977</v>
      </c>
      <c r="S343">
        <v>6.4740000000000002</v>
      </c>
      <c r="T343">
        <v>6.7659999999999982</v>
      </c>
      <c r="U343">
        <f t="shared" si="15"/>
        <v>43.442999999999998</v>
      </c>
      <c r="V343" s="23">
        <f t="shared" si="14"/>
        <v>62.150403977625857</v>
      </c>
    </row>
    <row r="344" spans="1:22" x14ac:dyDescent="0.35">
      <c r="A344" s="25" t="s">
        <v>225</v>
      </c>
      <c r="B344" s="25">
        <v>2019</v>
      </c>
      <c r="C344" s="98">
        <v>43805</v>
      </c>
      <c r="D344" s="25" t="s">
        <v>66</v>
      </c>
      <c r="E344" s="26" t="s">
        <v>21</v>
      </c>
      <c r="F344" s="25" t="s">
        <v>21</v>
      </c>
      <c r="G344" t="s">
        <v>198</v>
      </c>
      <c r="H344" t="s">
        <v>197</v>
      </c>
      <c r="I344" t="s">
        <v>800</v>
      </c>
      <c r="J344" t="s">
        <v>239</v>
      </c>
      <c r="N344">
        <v>4</v>
      </c>
      <c r="O344">
        <v>10.95</v>
      </c>
      <c r="P344">
        <v>6.911999999999999</v>
      </c>
      <c r="Q344">
        <v>6.3170000000000002</v>
      </c>
      <c r="R344">
        <v>6.3500000000000014</v>
      </c>
      <c r="S344">
        <v>6.4229999999999983</v>
      </c>
      <c r="T344">
        <v>6.6610000000000014</v>
      </c>
      <c r="U344">
        <f t="shared" si="15"/>
        <v>43.613</v>
      </c>
      <c r="V344" s="23">
        <f t="shared" si="14"/>
        <v>61.908146653520738</v>
      </c>
    </row>
    <row r="345" spans="1:22" x14ac:dyDescent="0.35">
      <c r="A345" s="25" t="s">
        <v>225</v>
      </c>
      <c r="B345" s="25">
        <v>2019</v>
      </c>
      <c r="C345" s="98">
        <v>43805</v>
      </c>
      <c r="D345" s="25" t="s">
        <v>66</v>
      </c>
      <c r="E345" s="26" t="s">
        <v>21</v>
      </c>
      <c r="F345" s="51" t="s">
        <v>21</v>
      </c>
      <c r="G345" t="s">
        <v>104</v>
      </c>
      <c r="H345" t="s">
        <v>1013</v>
      </c>
      <c r="I345" t="s">
        <v>128</v>
      </c>
      <c r="J345" t="s">
        <v>312</v>
      </c>
      <c r="N345">
        <v>5</v>
      </c>
      <c r="O345">
        <v>10.989000000000001</v>
      </c>
      <c r="P345">
        <v>6.7650000000000006</v>
      </c>
      <c r="Q345">
        <v>6.3099999999999987</v>
      </c>
      <c r="R345">
        <v>6.4349999999999987</v>
      </c>
      <c r="S345">
        <v>6.583000000000002</v>
      </c>
      <c r="T345">
        <v>6.769999999999996</v>
      </c>
      <c r="U345">
        <f t="shared" si="15"/>
        <v>43.851999999999997</v>
      </c>
      <c r="V345" s="23">
        <f t="shared" si="14"/>
        <v>61.570737936696162</v>
      </c>
    </row>
    <row r="346" spans="1:22" x14ac:dyDescent="0.35">
      <c r="A346" s="25" t="s">
        <v>225</v>
      </c>
      <c r="B346" s="25">
        <v>2019</v>
      </c>
      <c r="C346" s="98">
        <v>43805</v>
      </c>
      <c r="D346" s="25" t="s">
        <v>66</v>
      </c>
      <c r="E346" s="26" t="s">
        <v>21</v>
      </c>
      <c r="F346" s="51" t="s">
        <v>21</v>
      </c>
      <c r="G346" t="s">
        <v>1032</v>
      </c>
      <c r="H346" t="s">
        <v>247</v>
      </c>
      <c r="I346" t="s">
        <v>952</v>
      </c>
      <c r="J346" t="s">
        <v>241</v>
      </c>
      <c r="N346">
        <v>6</v>
      </c>
      <c r="O346">
        <v>11.164999999999999</v>
      </c>
      <c r="P346">
        <v>6.8100000000000023</v>
      </c>
      <c r="Q346">
        <v>6.3539999999999992</v>
      </c>
      <c r="R346">
        <v>6.3610000000000007</v>
      </c>
      <c r="S346">
        <v>6.4869999999999983</v>
      </c>
      <c r="T346">
        <v>6.7340000000000018</v>
      </c>
      <c r="U346">
        <f t="shared" si="15"/>
        <v>43.911000000000001</v>
      </c>
      <c r="V346" s="23">
        <f t="shared" si="14"/>
        <v>61.488009838081574</v>
      </c>
    </row>
    <row r="347" spans="1:22" x14ac:dyDescent="0.35">
      <c r="A347" s="25" t="s">
        <v>225</v>
      </c>
      <c r="B347" s="25">
        <v>2019</v>
      </c>
      <c r="C347" s="98">
        <v>43805</v>
      </c>
      <c r="D347" s="25" t="s">
        <v>66</v>
      </c>
      <c r="E347" s="26" t="s">
        <v>21</v>
      </c>
      <c r="F347" s="51" t="s">
        <v>21</v>
      </c>
      <c r="G347" t="s">
        <v>102</v>
      </c>
      <c r="H347" t="s">
        <v>114</v>
      </c>
      <c r="I347" t="s">
        <v>242</v>
      </c>
      <c r="J347" t="s">
        <v>101</v>
      </c>
      <c r="N347">
        <v>7</v>
      </c>
      <c r="O347">
        <v>11.007</v>
      </c>
      <c r="P347">
        <v>6.7520000000000007</v>
      </c>
      <c r="Q347">
        <v>6.2289999999999992</v>
      </c>
      <c r="R347">
        <v>6.3240000000000016</v>
      </c>
      <c r="S347">
        <v>6.7029999999999994</v>
      </c>
      <c r="T347">
        <v>6.9429999999999978</v>
      </c>
      <c r="U347">
        <f t="shared" si="15"/>
        <v>43.957999999999998</v>
      </c>
      <c r="V347" s="23">
        <f t="shared" si="14"/>
        <v>61.422266709131442</v>
      </c>
    </row>
    <row r="348" spans="1:22" x14ac:dyDescent="0.35">
      <c r="A348" s="25" t="s">
        <v>225</v>
      </c>
      <c r="B348" s="25">
        <v>2019</v>
      </c>
      <c r="C348" s="98">
        <v>43805</v>
      </c>
      <c r="D348" s="25" t="s">
        <v>66</v>
      </c>
      <c r="E348" s="26" t="s">
        <v>21</v>
      </c>
      <c r="F348" s="51" t="s">
        <v>21</v>
      </c>
      <c r="G348" t="s">
        <v>204</v>
      </c>
      <c r="H348" t="s">
        <v>199</v>
      </c>
      <c r="I348" t="s">
        <v>203</v>
      </c>
      <c r="J348" t="s">
        <v>327</v>
      </c>
      <c r="N348">
        <v>8</v>
      </c>
      <c r="O348">
        <v>10.961</v>
      </c>
      <c r="P348">
        <v>6.822000000000001</v>
      </c>
      <c r="Q348">
        <v>6.3329999999999984</v>
      </c>
      <c r="R348">
        <v>6.532</v>
      </c>
      <c r="S348">
        <v>6.6519999999999975</v>
      </c>
      <c r="T348">
        <v>6.9340000000000046</v>
      </c>
      <c r="U348">
        <f t="shared" si="15"/>
        <v>44.234000000000002</v>
      </c>
      <c r="V348" s="23">
        <f t="shared" si="14"/>
        <v>61.039019758556762</v>
      </c>
    </row>
    <row r="349" spans="1:22" x14ac:dyDescent="0.35">
      <c r="A349" s="25" t="s">
        <v>225</v>
      </c>
      <c r="B349" s="25">
        <v>2019</v>
      </c>
      <c r="C349" s="98">
        <v>43805</v>
      </c>
      <c r="D349" s="25" t="s">
        <v>66</v>
      </c>
      <c r="E349" s="26" t="s">
        <v>21</v>
      </c>
      <c r="F349" s="51" t="s">
        <v>21</v>
      </c>
      <c r="G349" t="s">
        <v>39</v>
      </c>
      <c r="H349" t="s">
        <v>552</v>
      </c>
      <c r="I349" t="s">
        <v>427</v>
      </c>
      <c r="J349" t="s">
        <v>105</v>
      </c>
      <c r="N349">
        <v>9</v>
      </c>
      <c r="O349">
        <v>10.882999999999999</v>
      </c>
      <c r="P349">
        <v>6.8279999999999994</v>
      </c>
      <c r="Q349">
        <v>6.4450000000000003</v>
      </c>
      <c r="R349">
        <v>6.5380000000000003</v>
      </c>
      <c r="S349">
        <v>6.7020000000000017</v>
      </c>
      <c r="T349">
        <v>6.8560000000000016</v>
      </c>
      <c r="U349">
        <f t="shared" si="15"/>
        <v>44.252000000000002</v>
      </c>
      <c r="V349" s="23">
        <f t="shared" si="14"/>
        <v>61.014191448974053</v>
      </c>
    </row>
    <row r="350" spans="1:22" x14ac:dyDescent="0.35">
      <c r="A350" s="25" t="s">
        <v>225</v>
      </c>
      <c r="B350" s="25">
        <v>2019</v>
      </c>
      <c r="C350" s="98">
        <v>43805</v>
      </c>
      <c r="D350" s="25" t="s">
        <v>66</v>
      </c>
      <c r="E350" s="26" t="s">
        <v>21</v>
      </c>
      <c r="F350" s="51" t="s">
        <v>21</v>
      </c>
      <c r="G350" t="s">
        <v>58</v>
      </c>
      <c r="H350" t="s">
        <v>57</v>
      </c>
      <c r="I350" t="s">
        <v>110</v>
      </c>
      <c r="J350" t="s">
        <v>208</v>
      </c>
      <c r="N350">
        <v>10</v>
      </c>
      <c r="O350">
        <v>11</v>
      </c>
      <c r="P350">
        <v>7.0440000000000005</v>
      </c>
      <c r="Q350">
        <v>7.1089999999999982</v>
      </c>
      <c r="R350">
        <v>6.8490000000000038</v>
      </c>
      <c r="S350">
        <v>6.7209999999999965</v>
      </c>
      <c r="T350">
        <v>6.75</v>
      </c>
      <c r="U350">
        <f t="shared" si="15"/>
        <v>45.472999999999999</v>
      </c>
      <c r="V350" s="23">
        <f t="shared" si="14"/>
        <v>59.375893387284762</v>
      </c>
    </row>
    <row r="351" spans="1:22" x14ac:dyDescent="0.35">
      <c r="A351" s="25" t="s">
        <v>225</v>
      </c>
      <c r="B351" s="25">
        <v>2019</v>
      </c>
      <c r="C351" s="98">
        <v>43805</v>
      </c>
      <c r="D351" s="25" t="s">
        <v>66</v>
      </c>
      <c r="E351" s="26" t="s">
        <v>21</v>
      </c>
      <c r="F351" s="51" t="s">
        <v>21</v>
      </c>
      <c r="G351" t="s">
        <v>61</v>
      </c>
      <c r="H351" t="s">
        <v>111</v>
      </c>
      <c r="I351" t="s">
        <v>1029</v>
      </c>
      <c r="J351" t="s">
        <v>1030</v>
      </c>
      <c r="N351">
        <v>11</v>
      </c>
      <c r="O351">
        <v>11.234</v>
      </c>
      <c r="P351">
        <v>6.8839999999999986</v>
      </c>
      <c r="Q351">
        <v>7.0229999999999997</v>
      </c>
      <c r="R351">
        <v>6.9720000000000013</v>
      </c>
      <c r="S351">
        <v>6.865000000000002</v>
      </c>
      <c r="T351">
        <v>6.9029999999999987</v>
      </c>
      <c r="U351">
        <f t="shared" si="15"/>
        <v>45.881</v>
      </c>
      <c r="V351" s="23">
        <f t="shared" si="14"/>
        <v>58.847889104422308</v>
      </c>
    </row>
    <row r="352" spans="1:22" x14ac:dyDescent="0.35">
      <c r="A352" s="25" t="s">
        <v>225</v>
      </c>
      <c r="B352" s="25">
        <v>2019</v>
      </c>
      <c r="C352" s="98">
        <v>43805</v>
      </c>
      <c r="D352" s="25" t="s">
        <v>66</v>
      </c>
      <c r="E352" s="26" t="s">
        <v>91</v>
      </c>
      <c r="F352">
        <v>1</v>
      </c>
      <c r="G352" t="s">
        <v>104</v>
      </c>
      <c r="H352" t="s">
        <v>1013</v>
      </c>
      <c r="I352" t="s">
        <v>128</v>
      </c>
      <c r="J352" t="s">
        <v>312</v>
      </c>
      <c r="N352">
        <v>1</v>
      </c>
      <c r="O352">
        <v>10.818</v>
      </c>
      <c r="P352">
        <v>6.6940000000000008</v>
      </c>
      <c r="Q352">
        <v>6.259999999999998</v>
      </c>
      <c r="R352">
        <v>6.3710000000000022</v>
      </c>
      <c r="S352">
        <v>6.5189999999999984</v>
      </c>
      <c r="T352">
        <v>6.7070000000000007</v>
      </c>
      <c r="U352">
        <f t="shared" si="15"/>
        <v>43.369</v>
      </c>
      <c r="V352" s="23">
        <f t="shared" si="14"/>
        <v>62.256450460006</v>
      </c>
    </row>
    <row r="353" spans="1:22" x14ac:dyDescent="0.35">
      <c r="A353" s="25" t="s">
        <v>225</v>
      </c>
      <c r="B353" s="25">
        <v>2019</v>
      </c>
      <c r="C353" s="98">
        <v>43805</v>
      </c>
      <c r="D353" s="25" t="s">
        <v>66</v>
      </c>
      <c r="E353" s="26" t="s">
        <v>91</v>
      </c>
      <c r="F353">
        <v>1</v>
      </c>
      <c r="G353" t="s">
        <v>198</v>
      </c>
      <c r="H353" t="s">
        <v>197</v>
      </c>
      <c r="I353" t="s">
        <v>800</v>
      </c>
      <c r="J353" t="s">
        <v>239</v>
      </c>
      <c r="N353">
        <v>2</v>
      </c>
      <c r="O353">
        <v>11.036</v>
      </c>
      <c r="P353">
        <v>6.8280000000000012</v>
      </c>
      <c r="Q353">
        <v>6.3149999999999977</v>
      </c>
      <c r="R353">
        <v>6.3420000000000023</v>
      </c>
      <c r="S353">
        <v>6.4230000000000018</v>
      </c>
      <c r="T353">
        <v>6.6430000000000007</v>
      </c>
      <c r="U353">
        <f t="shared" si="15"/>
        <v>43.587000000000003</v>
      </c>
      <c r="V353" s="23">
        <f t="shared" si="14"/>
        <v>61.945075366508355</v>
      </c>
    </row>
    <row r="354" spans="1:22" x14ac:dyDescent="0.35">
      <c r="A354" s="25" t="s">
        <v>225</v>
      </c>
      <c r="B354" s="25">
        <v>2019</v>
      </c>
      <c r="C354" s="98">
        <v>43805</v>
      </c>
      <c r="D354" s="25" t="s">
        <v>66</v>
      </c>
      <c r="E354" s="26" t="s">
        <v>91</v>
      </c>
      <c r="F354">
        <v>2</v>
      </c>
      <c r="G354" t="s">
        <v>46</v>
      </c>
      <c r="H354" t="s">
        <v>781</v>
      </c>
      <c r="I354" t="s">
        <v>218</v>
      </c>
      <c r="J354" t="s">
        <v>202</v>
      </c>
      <c r="N354">
        <v>1</v>
      </c>
      <c r="O354">
        <v>10.765000000000001</v>
      </c>
      <c r="P354">
        <v>6.7569999999999979</v>
      </c>
      <c r="Q354">
        <v>6.2090000000000032</v>
      </c>
      <c r="R354">
        <v>6.125</v>
      </c>
      <c r="S354">
        <v>6.3819999999999979</v>
      </c>
      <c r="T354">
        <v>6.6340000000000003</v>
      </c>
      <c r="U354">
        <f t="shared" si="15"/>
        <v>42.872</v>
      </c>
      <c r="V354" s="23">
        <f t="shared" si="14"/>
        <v>62.978167568576225</v>
      </c>
    </row>
    <row r="355" spans="1:22" x14ac:dyDescent="0.35">
      <c r="A355" s="25" t="s">
        <v>225</v>
      </c>
      <c r="B355" s="25">
        <v>2019</v>
      </c>
      <c r="C355" s="98">
        <v>43805</v>
      </c>
      <c r="D355" s="25" t="s">
        <v>66</v>
      </c>
      <c r="E355" s="26" t="s">
        <v>91</v>
      </c>
      <c r="F355">
        <v>2</v>
      </c>
      <c r="G355" t="s">
        <v>1032</v>
      </c>
      <c r="H355" t="s">
        <v>247</v>
      </c>
      <c r="I355" t="s">
        <v>952</v>
      </c>
      <c r="J355" t="s">
        <v>241</v>
      </c>
      <c r="N355">
        <v>2</v>
      </c>
      <c r="O355">
        <v>11.175000000000001</v>
      </c>
      <c r="P355">
        <v>6.7390000000000008</v>
      </c>
      <c r="Q355">
        <v>6.27</v>
      </c>
      <c r="R355">
        <v>6.3129999999999988</v>
      </c>
      <c r="S355">
        <v>6.4320000000000022</v>
      </c>
      <c r="T355">
        <v>6.6259999999999977</v>
      </c>
      <c r="U355">
        <f t="shared" si="15"/>
        <v>43.555</v>
      </c>
      <c r="V355" s="23">
        <f t="shared" si="14"/>
        <v>61.990586614625194</v>
      </c>
    </row>
    <row r="356" spans="1:22" x14ac:dyDescent="0.35">
      <c r="A356" s="25" t="s">
        <v>225</v>
      </c>
      <c r="B356" s="25">
        <v>2019</v>
      </c>
      <c r="C356" s="98">
        <v>43805</v>
      </c>
      <c r="D356" s="25" t="s">
        <v>66</v>
      </c>
      <c r="E356" s="26" t="s">
        <v>91</v>
      </c>
      <c r="F356">
        <v>3</v>
      </c>
      <c r="G356" t="s">
        <v>31</v>
      </c>
      <c r="H356" t="s">
        <v>254</v>
      </c>
      <c r="I356" t="s">
        <v>257</v>
      </c>
      <c r="J356" t="s">
        <v>193</v>
      </c>
      <c r="N356">
        <v>1</v>
      </c>
      <c r="O356">
        <v>10.955</v>
      </c>
      <c r="P356">
        <v>6.7690000000000001</v>
      </c>
      <c r="Q356">
        <v>6.2579999999999991</v>
      </c>
      <c r="R356">
        <v>6.1530000000000022</v>
      </c>
      <c r="S356">
        <v>6.2289999999999957</v>
      </c>
      <c r="T356">
        <v>6.4780000000000015</v>
      </c>
      <c r="U356">
        <f t="shared" si="15"/>
        <v>42.841999999999999</v>
      </c>
      <c r="V356" s="23">
        <f t="shared" si="14"/>
        <v>63.02226786798002</v>
      </c>
    </row>
    <row r="357" spans="1:22" x14ac:dyDescent="0.35">
      <c r="A357" s="4" t="s">
        <v>225</v>
      </c>
      <c r="B357" s="4">
        <v>2019</v>
      </c>
      <c r="C357" s="5">
        <v>43805</v>
      </c>
      <c r="D357" s="4" t="s">
        <v>66</v>
      </c>
      <c r="E357" s="26" t="s">
        <v>91</v>
      </c>
      <c r="F357" s="30">
        <v>3</v>
      </c>
      <c r="G357" t="s">
        <v>102</v>
      </c>
      <c r="H357" t="s">
        <v>114</v>
      </c>
      <c r="I357" t="s">
        <v>242</v>
      </c>
      <c r="J357" t="s">
        <v>101</v>
      </c>
      <c r="N357">
        <v>2</v>
      </c>
      <c r="O357">
        <v>10.679</v>
      </c>
      <c r="P357">
        <v>6.7039999999999988</v>
      </c>
      <c r="Q357">
        <v>6.1030000000000015</v>
      </c>
      <c r="R357">
        <v>6.2530000000000001</v>
      </c>
      <c r="S357">
        <v>7.3229999999999968</v>
      </c>
      <c r="T357">
        <v>6.9660000000000011</v>
      </c>
      <c r="U357">
        <f t="shared" si="15"/>
        <v>44.027999999999999</v>
      </c>
      <c r="V357" s="23">
        <f t="shared" si="14"/>
        <v>61.324611610793134</v>
      </c>
    </row>
    <row r="358" spans="1:22" x14ac:dyDescent="0.35">
      <c r="A358" s="4" t="s">
        <v>225</v>
      </c>
      <c r="B358" s="4">
        <v>2019</v>
      </c>
      <c r="C358" s="5">
        <v>43805</v>
      </c>
      <c r="D358" s="4" t="s">
        <v>66</v>
      </c>
      <c r="E358" s="26" t="s">
        <v>91</v>
      </c>
      <c r="F358" s="30">
        <v>4</v>
      </c>
      <c r="G358" t="s">
        <v>35</v>
      </c>
      <c r="H358" t="s">
        <v>220</v>
      </c>
      <c r="I358" t="s">
        <v>955</v>
      </c>
      <c r="J358" t="s">
        <v>129</v>
      </c>
      <c r="N358">
        <v>1</v>
      </c>
      <c r="O358">
        <v>10.625999999999999</v>
      </c>
      <c r="P358">
        <v>6.6199999999999992</v>
      </c>
      <c r="Q358">
        <v>6.1820000000000022</v>
      </c>
      <c r="R358">
        <v>6.3119999999999976</v>
      </c>
      <c r="S358">
        <v>7.0920000000000023</v>
      </c>
      <c r="T358">
        <v>6.7220000000000013</v>
      </c>
      <c r="U358">
        <f t="shared" si="15"/>
        <v>43.554000000000002</v>
      </c>
      <c r="V358" s="23">
        <f t="shared" si="14"/>
        <v>61.992009918721585</v>
      </c>
    </row>
    <row r="359" spans="1:22" x14ac:dyDescent="0.35">
      <c r="A359" s="4" t="s">
        <v>225</v>
      </c>
      <c r="B359" s="4">
        <v>2019</v>
      </c>
      <c r="C359" s="5">
        <v>43805</v>
      </c>
      <c r="D359" s="4" t="s">
        <v>66</v>
      </c>
      <c r="E359" s="26" t="s">
        <v>91</v>
      </c>
      <c r="F359" s="30">
        <v>4</v>
      </c>
      <c r="G359" t="s">
        <v>204</v>
      </c>
      <c r="H359" t="s">
        <v>199</v>
      </c>
      <c r="I359" t="s">
        <v>203</v>
      </c>
      <c r="J359" t="s">
        <v>327</v>
      </c>
      <c r="N359">
        <v>2</v>
      </c>
      <c r="O359">
        <v>10.843999999999999</v>
      </c>
      <c r="P359">
        <v>6.7750000000000004</v>
      </c>
      <c r="Q359">
        <v>6.2910000000000004</v>
      </c>
      <c r="R359">
        <v>6.3260000000000005</v>
      </c>
      <c r="S359">
        <v>6.5639999999999965</v>
      </c>
      <c r="T359">
        <v>6.8689999999999998</v>
      </c>
      <c r="U359">
        <f t="shared" si="15"/>
        <v>43.668999999999997</v>
      </c>
      <c r="V359" s="23">
        <f t="shared" si="14"/>
        <v>61.828757241979439</v>
      </c>
    </row>
    <row r="360" spans="1:22" x14ac:dyDescent="0.35">
      <c r="A360" s="4" t="s">
        <v>225</v>
      </c>
      <c r="B360" s="4">
        <v>2019</v>
      </c>
      <c r="C360" s="5">
        <v>43805</v>
      </c>
      <c r="D360" s="4" t="s">
        <v>66</v>
      </c>
      <c r="E360" s="26" t="s">
        <v>64</v>
      </c>
      <c r="F360" s="30" t="s">
        <v>541</v>
      </c>
      <c r="G360" t="s">
        <v>31</v>
      </c>
      <c r="H360" t="s">
        <v>254</v>
      </c>
      <c r="I360" t="s">
        <v>257</v>
      </c>
      <c r="J360" t="s">
        <v>193</v>
      </c>
      <c r="N360">
        <v>1</v>
      </c>
      <c r="O360">
        <v>10.941000000000001</v>
      </c>
      <c r="P360">
        <v>6.738999999999999</v>
      </c>
      <c r="Q360">
        <v>6.3109999999999999</v>
      </c>
      <c r="R360">
        <v>6.1640000000000015</v>
      </c>
      <c r="S360">
        <v>6.2019999999999982</v>
      </c>
      <c r="T360">
        <v>6.4329999999999998</v>
      </c>
      <c r="U360">
        <f t="shared" si="15"/>
        <v>42.79</v>
      </c>
      <c r="V360" s="23">
        <f t="shared" si="14"/>
        <v>63.098854872633801</v>
      </c>
    </row>
    <row r="361" spans="1:22" x14ac:dyDescent="0.35">
      <c r="A361" s="4" t="s">
        <v>225</v>
      </c>
      <c r="B361" s="4">
        <v>2019</v>
      </c>
      <c r="C361" s="5">
        <v>43805</v>
      </c>
      <c r="D361" s="4" t="s">
        <v>66</v>
      </c>
      <c r="E361" s="26" t="s">
        <v>64</v>
      </c>
      <c r="F361" s="30" t="s">
        <v>541</v>
      </c>
      <c r="G361" t="s">
        <v>46</v>
      </c>
      <c r="H361" t="s">
        <v>781</v>
      </c>
      <c r="I361" t="s">
        <v>45</v>
      </c>
      <c r="J361" t="s">
        <v>202</v>
      </c>
      <c r="N361">
        <v>2</v>
      </c>
      <c r="O361">
        <v>10.778</v>
      </c>
      <c r="P361">
        <v>6.7679999999999989</v>
      </c>
      <c r="Q361">
        <v>6.2210000000000001</v>
      </c>
      <c r="R361">
        <v>6.1539999999999999</v>
      </c>
      <c r="S361">
        <v>6.5330000000000013</v>
      </c>
      <c r="T361">
        <v>6.8320000000000007</v>
      </c>
      <c r="U361">
        <f t="shared" si="15"/>
        <v>43.286000000000001</v>
      </c>
      <c r="V361" s="23">
        <f t="shared" si="14"/>
        <v>62.375825902139255</v>
      </c>
    </row>
    <row r="362" spans="1:22" x14ac:dyDescent="0.35">
      <c r="A362" s="4" t="s">
        <v>225</v>
      </c>
      <c r="B362" s="4">
        <v>2019</v>
      </c>
      <c r="C362" s="5">
        <v>43805</v>
      </c>
      <c r="D362" s="4" t="s">
        <v>66</v>
      </c>
      <c r="E362" s="26" t="s">
        <v>64</v>
      </c>
      <c r="F362" s="30" t="s">
        <v>542</v>
      </c>
      <c r="G362" t="s">
        <v>35</v>
      </c>
      <c r="H362" t="s">
        <v>220</v>
      </c>
      <c r="I362" t="s">
        <v>955</v>
      </c>
      <c r="J362" t="s">
        <v>129</v>
      </c>
      <c r="N362">
        <v>3</v>
      </c>
      <c r="O362">
        <v>11.244</v>
      </c>
      <c r="P362">
        <v>6.9220000000000006</v>
      </c>
      <c r="Q362">
        <v>6.2040000000000006</v>
      </c>
      <c r="R362">
        <v>6.23</v>
      </c>
      <c r="S362">
        <v>6.2879999999999967</v>
      </c>
      <c r="T362">
        <v>6.4789999999999992</v>
      </c>
      <c r="U362">
        <f t="shared" si="15"/>
        <v>43.366999999999997</v>
      </c>
      <c r="V362" s="23">
        <f t="shared" si="14"/>
        <v>62.259321603984603</v>
      </c>
    </row>
    <row r="363" spans="1:22" x14ac:dyDescent="0.35">
      <c r="A363" s="4" t="s">
        <v>225</v>
      </c>
      <c r="B363" s="4">
        <v>2019</v>
      </c>
      <c r="C363" s="5">
        <v>43805</v>
      </c>
      <c r="D363" s="4" t="s">
        <v>66</v>
      </c>
      <c r="E363" s="26" t="s">
        <v>64</v>
      </c>
      <c r="F363" s="30" t="s">
        <v>542</v>
      </c>
      <c r="G363" t="s">
        <v>104</v>
      </c>
      <c r="H363" t="s">
        <v>1013</v>
      </c>
      <c r="I363" t="s">
        <v>128</v>
      </c>
      <c r="J363" t="s">
        <v>312</v>
      </c>
      <c r="N363">
        <v>4</v>
      </c>
      <c r="O363">
        <v>10.805999999999999</v>
      </c>
      <c r="P363">
        <v>6.756000000000002</v>
      </c>
      <c r="Q363">
        <v>6.34</v>
      </c>
      <c r="R363">
        <v>6.4199999999999982</v>
      </c>
      <c r="S363">
        <v>6.4980000000000011</v>
      </c>
      <c r="T363">
        <v>6.7319999999999993</v>
      </c>
      <c r="U363">
        <f t="shared" si="15"/>
        <v>43.552</v>
      </c>
      <c r="V363" s="23">
        <f t="shared" si="14"/>
        <v>61.994856722997802</v>
      </c>
    </row>
    <row r="364" spans="1:22" x14ac:dyDescent="0.35">
      <c r="A364" s="1" t="s">
        <v>226</v>
      </c>
      <c r="B364" s="1">
        <v>2019</v>
      </c>
      <c r="C364" s="2">
        <v>43798</v>
      </c>
      <c r="D364" s="1" t="s">
        <v>66</v>
      </c>
      <c r="E364" s="26" t="s">
        <v>21</v>
      </c>
      <c r="F364" s="34" t="s">
        <v>21</v>
      </c>
      <c r="G364" t="s">
        <v>23</v>
      </c>
      <c r="H364" t="s">
        <v>22</v>
      </c>
      <c r="I364" t="s">
        <v>92</v>
      </c>
      <c r="J364" t="s">
        <v>549</v>
      </c>
      <c r="N364">
        <v>1</v>
      </c>
      <c r="O364">
        <v>10.653</v>
      </c>
      <c r="P364">
        <v>6.7460000000000004</v>
      </c>
      <c r="Q364">
        <v>6.2240000000000002</v>
      </c>
      <c r="R364">
        <v>6.2519999999999989</v>
      </c>
      <c r="S364">
        <v>6.2920000000000016</v>
      </c>
      <c r="T364">
        <v>6.5420000000000016</v>
      </c>
      <c r="U364">
        <f t="shared" si="15"/>
        <v>42.709000000000003</v>
      </c>
      <c r="V364" s="23">
        <f t="shared" si="14"/>
        <v>63.218525369360087</v>
      </c>
    </row>
    <row r="365" spans="1:22" x14ac:dyDescent="0.35">
      <c r="A365" s="1" t="s">
        <v>226</v>
      </c>
      <c r="B365" s="1">
        <v>2019</v>
      </c>
      <c r="C365" s="2">
        <v>43798</v>
      </c>
      <c r="D365" s="1" t="s">
        <v>66</v>
      </c>
      <c r="E365" s="26" t="s">
        <v>21</v>
      </c>
      <c r="F365" s="34" t="s">
        <v>21</v>
      </c>
      <c r="G365" t="s">
        <v>27</v>
      </c>
      <c r="H365" t="s">
        <v>960</v>
      </c>
      <c r="I365" t="s">
        <v>339</v>
      </c>
      <c r="J365" t="s">
        <v>96</v>
      </c>
      <c r="N365">
        <v>2</v>
      </c>
      <c r="O365">
        <v>10.952999999999999</v>
      </c>
      <c r="P365">
        <v>6.8170000000000002</v>
      </c>
      <c r="Q365">
        <v>6.32</v>
      </c>
      <c r="R365">
        <v>6.4390000000000001</v>
      </c>
      <c r="S365">
        <v>6.3940000000000019</v>
      </c>
      <c r="T365">
        <v>6.625</v>
      </c>
      <c r="U365">
        <f t="shared" si="15"/>
        <v>43.548000000000002</v>
      </c>
      <c r="V365" s="23">
        <f t="shared" si="14"/>
        <v>62.000551116009916</v>
      </c>
    </row>
    <row r="366" spans="1:22" x14ac:dyDescent="0.35">
      <c r="A366" s="1" t="s">
        <v>226</v>
      </c>
      <c r="B366" s="1">
        <v>2019</v>
      </c>
      <c r="C366" s="2">
        <v>43798</v>
      </c>
      <c r="D366" s="1" t="s">
        <v>66</v>
      </c>
      <c r="E366" s="26" t="s">
        <v>21</v>
      </c>
      <c r="F366" s="34" t="s">
        <v>21</v>
      </c>
      <c r="G366" t="s">
        <v>35</v>
      </c>
      <c r="H366" t="s">
        <v>220</v>
      </c>
      <c r="I366" t="s">
        <v>955</v>
      </c>
      <c r="J366" t="s">
        <v>129</v>
      </c>
      <c r="N366">
        <v>3</v>
      </c>
      <c r="O366">
        <v>10.688000000000001</v>
      </c>
      <c r="P366">
        <v>6.7520000000000007</v>
      </c>
      <c r="Q366">
        <v>6.4269999999999996</v>
      </c>
      <c r="R366">
        <v>6.4109999999999978</v>
      </c>
      <c r="S366">
        <v>6.5230000000000032</v>
      </c>
      <c r="T366">
        <v>6.8170000000000002</v>
      </c>
      <c r="U366">
        <f t="shared" si="15"/>
        <v>43.618000000000002</v>
      </c>
      <c r="V366" s="23">
        <f t="shared" si="14"/>
        <v>61.90105002521895</v>
      </c>
    </row>
    <row r="367" spans="1:22" x14ac:dyDescent="0.35">
      <c r="A367" s="1" t="s">
        <v>226</v>
      </c>
      <c r="B367" s="1">
        <v>2019</v>
      </c>
      <c r="C367" s="2">
        <v>43798</v>
      </c>
      <c r="D367" s="1" t="s">
        <v>66</v>
      </c>
      <c r="E367" s="26" t="s">
        <v>21</v>
      </c>
      <c r="F367" s="34" t="s">
        <v>21</v>
      </c>
      <c r="G367" t="s">
        <v>29</v>
      </c>
      <c r="H367" t="s">
        <v>999</v>
      </c>
      <c r="I367" t="s">
        <v>953</v>
      </c>
      <c r="J367" t="s">
        <v>354</v>
      </c>
      <c r="N367">
        <v>4</v>
      </c>
      <c r="O367">
        <v>10.928000000000001</v>
      </c>
      <c r="P367">
        <v>6.9319999999999986</v>
      </c>
      <c r="Q367">
        <v>6.3219999999999992</v>
      </c>
      <c r="R367">
        <v>6.4030000000000022</v>
      </c>
      <c r="S367">
        <v>6.3960000000000008</v>
      </c>
      <c r="T367">
        <v>6.6430000000000007</v>
      </c>
      <c r="U367">
        <f t="shared" si="15"/>
        <v>43.624000000000002</v>
      </c>
      <c r="V367" s="23">
        <f t="shared" si="14"/>
        <v>61.892536218595268</v>
      </c>
    </row>
    <row r="368" spans="1:22" x14ac:dyDescent="0.35">
      <c r="A368" s="1" t="s">
        <v>226</v>
      </c>
      <c r="B368" s="1">
        <v>2019</v>
      </c>
      <c r="C368" s="2">
        <v>43798</v>
      </c>
      <c r="D368" s="1" t="s">
        <v>66</v>
      </c>
      <c r="E368" s="26" t="s">
        <v>21</v>
      </c>
      <c r="F368" s="34" t="s">
        <v>21</v>
      </c>
      <c r="G368" t="s">
        <v>46</v>
      </c>
      <c r="H368" t="s">
        <v>781</v>
      </c>
      <c r="I368" t="s">
        <v>45</v>
      </c>
      <c r="J368" t="s">
        <v>202</v>
      </c>
      <c r="N368">
        <v>5</v>
      </c>
      <c r="O368">
        <v>10.83</v>
      </c>
      <c r="P368">
        <v>6.8759999999999994</v>
      </c>
      <c r="Q368">
        <v>6.2920000000000016</v>
      </c>
      <c r="R368">
        <v>6.3170000000000002</v>
      </c>
      <c r="S368">
        <v>6.6099999999999959</v>
      </c>
      <c r="T368">
        <v>6.8730000000000047</v>
      </c>
      <c r="U368">
        <f t="shared" si="15"/>
        <v>43.798000000000002</v>
      </c>
      <c r="V368" s="23">
        <f t="shared" si="14"/>
        <v>61.646650531987767</v>
      </c>
    </row>
    <row r="369" spans="1:22" x14ac:dyDescent="0.35">
      <c r="A369" s="1" t="s">
        <v>226</v>
      </c>
      <c r="B369" s="1">
        <v>2019</v>
      </c>
      <c r="C369" s="2">
        <v>43798</v>
      </c>
      <c r="D369" s="1" t="s">
        <v>66</v>
      </c>
      <c r="E369" s="26" t="s">
        <v>21</v>
      </c>
      <c r="F369" s="34" t="s">
        <v>21</v>
      </c>
      <c r="G369" t="s">
        <v>31</v>
      </c>
      <c r="H369" t="s">
        <v>254</v>
      </c>
      <c r="I369" t="s">
        <v>257</v>
      </c>
      <c r="J369" t="s">
        <v>193</v>
      </c>
      <c r="N369">
        <v>6</v>
      </c>
      <c r="O369">
        <v>11.180999999999999</v>
      </c>
      <c r="P369">
        <v>6.8600000000000012</v>
      </c>
      <c r="Q369">
        <v>6.3619999999999983</v>
      </c>
      <c r="R369">
        <v>6.3490000000000002</v>
      </c>
      <c r="S369">
        <v>6.4830000000000005</v>
      </c>
      <c r="T369">
        <v>6.7180000000000035</v>
      </c>
      <c r="U369">
        <f t="shared" si="15"/>
        <v>43.953000000000003</v>
      </c>
      <c r="V369" s="23">
        <f t="shared" si="14"/>
        <v>61.429253975837831</v>
      </c>
    </row>
    <row r="370" spans="1:22" x14ac:dyDescent="0.35">
      <c r="A370" s="1" t="s">
        <v>226</v>
      </c>
      <c r="B370" s="1">
        <v>2019</v>
      </c>
      <c r="C370" s="2">
        <v>43798</v>
      </c>
      <c r="D370" s="1" t="s">
        <v>66</v>
      </c>
      <c r="E370" s="26" t="s">
        <v>21</v>
      </c>
      <c r="F370" s="34" t="s">
        <v>21</v>
      </c>
      <c r="G370" t="s">
        <v>104</v>
      </c>
      <c r="H370" t="s">
        <v>1013</v>
      </c>
      <c r="I370" t="s">
        <v>128</v>
      </c>
      <c r="J370" t="s">
        <v>312</v>
      </c>
      <c r="N370">
        <v>7</v>
      </c>
      <c r="O370">
        <v>10.791</v>
      </c>
      <c r="P370">
        <v>6.820999999999998</v>
      </c>
      <c r="Q370">
        <v>6.4380000000000024</v>
      </c>
      <c r="R370">
        <v>6.4989999999999988</v>
      </c>
      <c r="S370">
        <v>6.6129999999999995</v>
      </c>
      <c r="T370">
        <v>6.8170000000000002</v>
      </c>
      <c r="U370">
        <f t="shared" si="15"/>
        <v>43.978999999999999</v>
      </c>
      <c r="V370" s="23">
        <f t="shared" si="14"/>
        <v>61.392937538370589</v>
      </c>
    </row>
    <row r="371" spans="1:22" x14ac:dyDescent="0.35">
      <c r="A371" s="1" t="s">
        <v>226</v>
      </c>
      <c r="B371" s="1">
        <v>2019</v>
      </c>
      <c r="C371" s="2">
        <v>43798</v>
      </c>
      <c r="D371" s="1" t="s">
        <v>66</v>
      </c>
      <c r="E371" s="26" t="s">
        <v>21</v>
      </c>
      <c r="F371" s="34" t="s">
        <v>21</v>
      </c>
      <c r="G371" t="s">
        <v>230</v>
      </c>
      <c r="H371" t="s">
        <v>947</v>
      </c>
      <c r="I371" t="s">
        <v>194</v>
      </c>
      <c r="J371" t="s">
        <v>1045</v>
      </c>
      <c r="N371">
        <v>8</v>
      </c>
      <c r="O371">
        <v>11.102</v>
      </c>
      <c r="P371">
        <v>6.8979999999999997</v>
      </c>
      <c r="Q371">
        <v>6.4190000000000005</v>
      </c>
      <c r="R371">
        <v>6.472999999999999</v>
      </c>
      <c r="S371">
        <v>6.4659999999999975</v>
      </c>
      <c r="T371">
        <v>6.7280000000000015</v>
      </c>
      <c r="U371">
        <f t="shared" si="15"/>
        <v>44.085999999999999</v>
      </c>
      <c r="V371" s="23">
        <f t="shared" si="14"/>
        <v>61.24393231411333</v>
      </c>
    </row>
    <row r="372" spans="1:22" x14ac:dyDescent="0.35">
      <c r="A372" s="1" t="s">
        <v>226</v>
      </c>
      <c r="B372" s="1">
        <v>2019</v>
      </c>
      <c r="C372" s="2">
        <v>43798</v>
      </c>
      <c r="D372" s="1" t="s">
        <v>66</v>
      </c>
      <c r="E372" s="26" t="s">
        <v>21</v>
      </c>
      <c r="F372" s="34" t="s">
        <v>21</v>
      </c>
      <c r="G372" t="s">
        <v>198</v>
      </c>
      <c r="H372" t="s">
        <v>1046</v>
      </c>
      <c r="I372" t="s">
        <v>932</v>
      </c>
      <c r="J372" t="s">
        <v>377</v>
      </c>
      <c r="N372">
        <v>9</v>
      </c>
      <c r="O372">
        <v>10.8</v>
      </c>
      <c r="P372">
        <v>7.0500000000000007</v>
      </c>
      <c r="Q372">
        <v>6.4989999999999988</v>
      </c>
      <c r="R372">
        <v>6.661999999999999</v>
      </c>
      <c r="S372">
        <v>6.6630000000000003</v>
      </c>
      <c r="T372">
        <v>6.8149999999999977</v>
      </c>
      <c r="U372">
        <f t="shared" si="15"/>
        <v>44.488999999999997</v>
      </c>
      <c r="V372" s="23">
        <f t="shared" si="14"/>
        <v>60.689159117984225</v>
      </c>
    </row>
    <row r="373" spans="1:22" x14ac:dyDescent="0.35">
      <c r="A373" s="1" t="s">
        <v>226</v>
      </c>
      <c r="B373" s="1">
        <v>2019</v>
      </c>
      <c r="C373" s="2">
        <v>43798</v>
      </c>
      <c r="D373" s="1" t="s">
        <v>66</v>
      </c>
      <c r="E373" s="26" t="s">
        <v>21</v>
      </c>
      <c r="F373" s="49" t="s">
        <v>21</v>
      </c>
      <c r="G373" t="s">
        <v>39</v>
      </c>
      <c r="H373" t="s">
        <v>552</v>
      </c>
      <c r="I373" t="s">
        <v>427</v>
      </c>
      <c r="J373" t="s">
        <v>105</v>
      </c>
      <c r="N373">
        <v>10</v>
      </c>
      <c r="O373">
        <v>10.997</v>
      </c>
      <c r="P373">
        <v>7.0339999999999989</v>
      </c>
      <c r="Q373">
        <v>6.4150000000000027</v>
      </c>
      <c r="R373">
        <v>6.6649999999999991</v>
      </c>
      <c r="S373">
        <v>6.6269999999999989</v>
      </c>
      <c r="T373">
        <v>6.9040000000000035</v>
      </c>
      <c r="U373">
        <f t="shared" si="15"/>
        <v>44.642000000000003</v>
      </c>
      <c r="V373" s="23">
        <f t="shared" si="14"/>
        <v>60.481161238295769</v>
      </c>
    </row>
    <row r="374" spans="1:22" x14ac:dyDescent="0.35">
      <c r="A374" s="1" t="s">
        <v>226</v>
      </c>
      <c r="B374" s="1">
        <v>2019</v>
      </c>
      <c r="C374" s="2">
        <v>43798</v>
      </c>
      <c r="D374" s="1" t="s">
        <v>66</v>
      </c>
      <c r="E374" s="26" t="s">
        <v>21</v>
      </c>
      <c r="F374" s="49" t="s">
        <v>21</v>
      </c>
      <c r="G374" t="s">
        <v>37</v>
      </c>
      <c r="H374" t="s">
        <v>36</v>
      </c>
      <c r="I374" t="s">
        <v>59</v>
      </c>
      <c r="J374" t="s">
        <v>1009</v>
      </c>
      <c r="N374">
        <v>11</v>
      </c>
      <c r="O374">
        <v>11.016</v>
      </c>
      <c r="P374">
        <v>6.9779999999999998</v>
      </c>
      <c r="Q374">
        <v>6.6990000000000016</v>
      </c>
      <c r="R374">
        <v>6.8509999999999991</v>
      </c>
      <c r="S374">
        <v>6.7769999999999975</v>
      </c>
      <c r="T374">
        <v>6.9690000000000012</v>
      </c>
      <c r="U374">
        <f t="shared" ref="U374:U405" si="16">SUM(O374:T374)</f>
        <v>45.29</v>
      </c>
      <c r="V374" s="23">
        <f t="shared" si="14"/>
        <v>59.615809229410466</v>
      </c>
    </row>
    <row r="375" spans="1:22" x14ac:dyDescent="0.35">
      <c r="A375" s="1" t="s">
        <v>226</v>
      </c>
      <c r="B375" s="1">
        <v>2019</v>
      </c>
      <c r="C375" s="2">
        <v>43798</v>
      </c>
      <c r="D375" s="1" t="s">
        <v>66</v>
      </c>
      <c r="E375" s="26" t="s">
        <v>21</v>
      </c>
      <c r="F375" s="49" t="s">
        <v>21</v>
      </c>
      <c r="G375" t="s">
        <v>1012</v>
      </c>
      <c r="H375" t="s">
        <v>292</v>
      </c>
      <c r="I375" t="s">
        <v>49</v>
      </c>
      <c r="J375" t="s">
        <v>1011</v>
      </c>
      <c r="N375">
        <v>12</v>
      </c>
      <c r="O375">
        <v>11.366</v>
      </c>
      <c r="P375">
        <v>7.1370000000000005</v>
      </c>
      <c r="Q375">
        <v>6.5100000000000016</v>
      </c>
      <c r="R375">
        <v>6.5939999999999976</v>
      </c>
      <c r="S375">
        <v>6.6980000000000004</v>
      </c>
      <c r="T375">
        <v>7.0240000000000009</v>
      </c>
      <c r="U375">
        <f t="shared" si="16"/>
        <v>45.329000000000001</v>
      </c>
      <c r="V375" s="23">
        <f t="shared" si="14"/>
        <v>59.56451719649673</v>
      </c>
    </row>
    <row r="376" spans="1:22" x14ac:dyDescent="0.35">
      <c r="A376" s="1" t="s">
        <v>226</v>
      </c>
      <c r="B376" s="1">
        <v>2019</v>
      </c>
      <c r="C376" s="2">
        <v>43798</v>
      </c>
      <c r="D376" s="1" t="s">
        <v>66</v>
      </c>
      <c r="E376" s="26" t="s">
        <v>21</v>
      </c>
      <c r="F376" s="49" t="s">
        <v>21</v>
      </c>
      <c r="G376" t="s">
        <v>58</v>
      </c>
      <c r="H376" t="s">
        <v>57</v>
      </c>
      <c r="I376" t="s">
        <v>110</v>
      </c>
      <c r="J376" t="s">
        <v>208</v>
      </c>
      <c r="N376">
        <v>13</v>
      </c>
      <c r="O376">
        <v>11.108000000000001</v>
      </c>
      <c r="P376">
        <v>6.9830000000000005</v>
      </c>
      <c r="Q376">
        <v>6.625</v>
      </c>
      <c r="R376">
        <v>6.7949999999999982</v>
      </c>
      <c r="S376">
        <v>6.8129999999999988</v>
      </c>
      <c r="T376">
        <v>7.0820000000000007</v>
      </c>
      <c r="U376">
        <f t="shared" si="16"/>
        <v>45.405999999999999</v>
      </c>
      <c r="V376" s="23">
        <f t="shared" si="14"/>
        <v>59.46350702550324</v>
      </c>
    </row>
    <row r="377" spans="1:22" x14ac:dyDescent="0.35">
      <c r="A377" s="1" t="s">
        <v>226</v>
      </c>
      <c r="B377" s="1">
        <v>2019</v>
      </c>
      <c r="C377" s="2">
        <v>43798</v>
      </c>
      <c r="D377" s="1" t="s">
        <v>66</v>
      </c>
      <c r="E377" s="26" t="s">
        <v>21</v>
      </c>
      <c r="F377" s="49" t="s">
        <v>21</v>
      </c>
      <c r="G377" t="s">
        <v>116</v>
      </c>
      <c r="H377" t="s">
        <v>115</v>
      </c>
      <c r="I377" t="s">
        <v>263</v>
      </c>
      <c r="J377" t="s">
        <v>1014</v>
      </c>
      <c r="N377">
        <v>14</v>
      </c>
      <c r="O377">
        <v>11.163</v>
      </c>
      <c r="P377">
        <v>7.0210000000000008</v>
      </c>
      <c r="Q377">
        <v>7.07</v>
      </c>
      <c r="R377">
        <v>6.7850000000000001</v>
      </c>
      <c r="S377">
        <v>6.8329999999999984</v>
      </c>
      <c r="T377">
        <v>6.847999999999999</v>
      </c>
      <c r="U377">
        <f t="shared" si="16"/>
        <v>45.72</v>
      </c>
      <c r="V377" s="23">
        <f t="shared" si="14"/>
        <v>59.055118110236222</v>
      </c>
    </row>
    <row r="378" spans="1:22" x14ac:dyDescent="0.35">
      <c r="A378" s="1" t="s">
        <v>226</v>
      </c>
      <c r="B378" s="1">
        <v>2019</v>
      </c>
      <c r="C378" s="2">
        <v>43798</v>
      </c>
      <c r="D378" s="1" t="s">
        <v>66</v>
      </c>
      <c r="E378" s="26" t="s">
        <v>21</v>
      </c>
      <c r="F378" s="49" t="s">
        <v>21</v>
      </c>
      <c r="G378" t="s">
        <v>61</v>
      </c>
      <c r="H378" t="s">
        <v>111</v>
      </c>
      <c r="I378" t="s">
        <v>829</v>
      </c>
      <c r="J378" t="s">
        <v>71</v>
      </c>
      <c r="N378">
        <v>15</v>
      </c>
      <c r="O378">
        <v>11.397</v>
      </c>
      <c r="P378">
        <v>6.9449999999999985</v>
      </c>
      <c r="Q378">
        <v>6.7910000000000004</v>
      </c>
      <c r="R378">
        <v>7.0460000000000029</v>
      </c>
      <c r="S378">
        <v>6.8129999999999953</v>
      </c>
      <c r="T378">
        <v>6.8460000000000036</v>
      </c>
      <c r="U378">
        <f t="shared" si="16"/>
        <v>45.838000000000001</v>
      </c>
      <c r="V378" s="23">
        <f t="shared" si="14"/>
        <v>58.903093503206939</v>
      </c>
    </row>
    <row r="379" spans="1:22" x14ac:dyDescent="0.35">
      <c r="A379" s="1" t="s">
        <v>226</v>
      </c>
      <c r="B379" s="1">
        <v>2019</v>
      </c>
      <c r="C379" s="2">
        <v>43798</v>
      </c>
      <c r="D379" s="1" t="s">
        <v>66</v>
      </c>
      <c r="E379" s="26" t="s">
        <v>21</v>
      </c>
      <c r="F379" s="49" t="s">
        <v>21</v>
      </c>
      <c r="G379" t="s">
        <v>907</v>
      </c>
      <c r="H379" t="s">
        <v>933</v>
      </c>
      <c r="I379" t="s">
        <v>1047</v>
      </c>
      <c r="J379" t="s">
        <v>906</v>
      </c>
      <c r="N379">
        <v>16</v>
      </c>
      <c r="O379">
        <v>11.493</v>
      </c>
      <c r="P379">
        <v>7.168000000000001</v>
      </c>
      <c r="Q379">
        <v>6.661999999999999</v>
      </c>
      <c r="R379">
        <v>6.9200000000000017</v>
      </c>
      <c r="S379">
        <v>6.7939999999999969</v>
      </c>
      <c r="T379">
        <v>6.8939999999999984</v>
      </c>
      <c r="U379">
        <f t="shared" si="16"/>
        <v>45.930999999999997</v>
      </c>
      <c r="V379" s="23">
        <f t="shared" si="14"/>
        <v>58.783827915786723</v>
      </c>
    </row>
    <row r="380" spans="1:22" x14ac:dyDescent="0.35">
      <c r="A380" s="1" t="s">
        <v>226</v>
      </c>
      <c r="B380" s="1">
        <v>2019</v>
      </c>
      <c r="C380" s="2">
        <v>43798</v>
      </c>
      <c r="D380" s="1" t="s">
        <v>66</v>
      </c>
      <c r="E380" s="26" t="s">
        <v>91</v>
      </c>
      <c r="F380">
        <v>1</v>
      </c>
      <c r="G380" t="s">
        <v>29</v>
      </c>
      <c r="H380" t="s">
        <v>999</v>
      </c>
      <c r="I380" t="s">
        <v>953</v>
      </c>
      <c r="J380" t="s">
        <v>354</v>
      </c>
      <c r="N380">
        <v>1</v>
      </c>
      <c r="O380">
        <v>10.863</v>
      </c>
      <c r="P380">
        <v>6.8550000000000004</v>
      </c>
      <c r="Q380">
        <v>6.338000000000001</v>
      </c>
      <c r="R380">
        <v>6.347999999999999</v>
      </c>
      <c r="S380">
        <v>6.333000000000002</v>
      </c>
      <c r="T380">
        <v>6.5229999999999961</v>
      </c>
      <c r="U380">
        <f t="shared" si="16"/>
        <v>43.26</v>
      </c>
      <c r="V380" s="23">
        <f t="shared" si="14"/>
        <v>62.413314840499311</v>
      </c>
    </row>
    <row r="381" spans="1:22" x14ac:dyDescent="0.35">
      <c r="A381" s="1" t="s">
        <v>226</v>
      </c>
      <c r="B381" s="1">
        <v>2019</v>
      </c>
      <c r="C381" s="2">
        <v>43798</v>
      </c>
      <c r="D381" s="1" t="s">
        <v>66</v>
      </c>
      <c r="E381" s="26" t="s">
        <v>91</v>
      </c>
      <c r="F381">
        <v>1</v>
      </c>
      <c r="G381" t="s">
        <v>46</v>
      </c>
      <c r="H381" t="s">
        <v>781</v>
      </c>
      <c r="I381" t="s">
        <v>218</v>
      </c>
      <c r="J381" t="s">
        <v>202</v>
      </c>
      <c r="N381">
        <v>2</v>
      </c>
      <c r="O381">
        <v>10.749000000000001</v>
      </c>
      <c r="P381">
        <v>6.8160000000000007</v>
      </c>
      <c r="Q381">
        <v>6.2949999999999982</v>
      </c>
      <c r="R381">
        <v>6.2639999999999993</v>
      </c>
      <c r="S381">
        <v>6.4600000000000044</v>
      </c>
      <c r="T381">
        <v>6.6929999999999978</v>
      </c>
      <c r="U381">
        <f t="shared" si="16"/>
        <v>43.277000000000001</v>
      </c>
      <c r="V381" s="23">
        <f t="shared" si="14"/>
        <v>62.388797744760495</v>
      </c>
    </row>
    <row r="382" spans="1:22" x14ac:dyDescent="0.35">
      <c r="A382" s="1" t="s">
        <v>226</v>
      </c>
      <c r="B382" s="1">
        <v>2019</v>
      </c>
      <c r="C382" s="2">
        <v>43798</v>
      </c>
      <c r="D382" s="1" t="s">
        <v>66</v>
      </c>
      <c r="E382" s="26" t="s">
        <v>91</v>
      </c>
      <c r="F382">
        <v>2</v>
      </c>
      <c r="G382" t="s">
        <v>35</v>
      </c>
      <c r="H382" t="s">
        <v>220</v>
      </c>
      <c r="I382" t="s">
        <v>955</v>
      </c>
      <c r="J382" t="s">
        <v>129</v>
      </c>
      <c r="N382">
        <v>1</v>
      </c>
      <c r="O382">
        <v>10.621</v>
      </c>
      <c r="P382">
        <v>6.7539999999999996</v>
      </c>
      <c r="Q382">
        <v>6.4390000000000001</v>
      </c>
      <c r="R382">
        <v>6.3599999999999994</v>
      </c>
      <c r="S382">
        <v>6.4720000000000013</v>
      </c>
      <c r="T382">
        <v>6.7139999999999986</v>
      </c>
      <c r="U382">
        <f t="shared" si="16"/>
        <v>43.36</v>
      </c>
      <c r="V382" s="23">
        <f t="shared" si="14"/>
        <v>62.269372693726943</v>
      </c>
    </row>
    <row r="383" spans="1:22" x14ac:dyDescent="0.35">
      <c r="A383" s="1" t="s">
        <v>226</v>
      </c>
      <c r="B383" s="1">
        <v>2019</v>
      </c>
      <c r="C383" s="2">
        <v>43798</v>
      </c>
      <c r="D383" s="1" t="s">
        <v>66</v>
      </c>
      <c r="E383" s="26" t="s">
        <v>91</v>
      </c>
      <c r="F383">
        <v>2</v>
      </c>
      <c r="G383" t="s">
        <v>31</v>
      </c>
      <c r="H383" t="s">
        <v>254</v>
      </c>
      <c r="I383" t="s">
        <v>257</v>
      </c>
      <c r="J383" t="s">
        <v>193</v>
      </c>
      <c r="N383">
        <v>2</v>
      </c>
      <c r="O383">
        <v>10.984999999999999</v>
      </c>
      <c r="P383">
        <v>6.77</v>
      </c>
      <c r="Q383">
        <v>6.4520000000000017</v>
      </c>
      <c r="R383">
        <v>6.2789999999999999</v>
      </c>
      <c r="S383">
        <v>6.3369999999999997</v>
      </c>
      <c r="T383">
        <v>6.588000000000001</v>
      </c>
      <c r="U383">
        <f t="shared" si="16"/>
        <v>43.411000000000001</v>
      </c>
      <c r="V383" s="23">
        <f t="shared" si="14"/>
        <v>62.196217548547601</v>
      </c>
    </row>
    <row r="384" spans="1:22" x14ac:dyDescent="0.35">
      <c r="A384" s="1" t="s">
        <v>226</v>
      </c>
      <c r="B384" s="1">
        <v>2019</v>
      </c>
      <c r="C384" s="2">
        <v>43798</v>
      </c>
      <c r="D384" s="1" t="s">
        <v>66</v>
      </c>
      <c r="E384" s="26" t="s">
        <v>91</v>
      </c>
      <c r="F384">
        <v>3</v>
      </c>
      <c r="G384" t="s">
        <v>27</v>
      </c>
      <c r="H384" t="s">
        <v>960</v>
      </c>
      <c r="I384" t="s">
        <v>339</v>
      </c>
      <c r="J384" t="s">
        <v>96</v>
      </c>
      <c r="N384">
        <v>1</v>
      </c>
      <c r="O384">
        <v>11.071999999999999</v>
      </c>
      <c r="P384">
        <v>6.7860000000000014</v>
      </c>
      <c r="Q384">
        <v>6.2850000000000001</v>
      </c>
      <c r="R384">
        <v>6.277000000000001</v>
      </c>
      <c r="S384">
        <v>6.3049999999999997</v>
      </c>
      <c r="T384">
        <v>6.5910000000000011</v>
      </c>
      <c r="U384">
        <f t="shared" si="16"/>
        <v>43.316000000000003</v>
      </c>
      <c r="V384" s="23">
        <f t="shared" si="14"/>
        <v>62.33262535783544</v>
      </c>
    </row>
    <row r="385" spans="1:22" x14ac:dyDescent="0.35">
      <c r="A385" s="21" t="s">
        <v>226</v>
      </c>
      <c r="B385" s="21">
        <v>2019</v>
      </c>
      <c r="C385" s="22">
        <v>43798</v>
      </c>
      <c r="D385" s="21" t="s">
        <v>66</v>
      </c>
      <c r="E385" s="26" t="s">
        <v>91</v>
      </c>
      <c r="F385" s="30">
        <v>3</v>
      </c>
      <c r="G385" t="s">
        <v>104</v>
      </c>
      <c r="H385" t="s">
        <v>1013</v>
      </c>
      <c r="I385" t="s">
        <v>128</v>
      </c>
      <c r="J385" t="s">
        <v>312</v>
      </c>
      <c r="N385">
        <v>2</v>
      </c>
      <c r="O385">
        <v>10.773999999999999</v>
      </c>
      <c r="P385">
        <v>6.8230000000000022</v>
      </c>
      <c r="Q385">
        <v>6.4369999999999976</v>
      </c>
      <c r="R385">
        <v>6.52</v>
      </c>
      <c r="S385">
        <v>6.6430000000000042</v>
      </c>
      <c r="T385">
        <v>6.7689999999999984</v>
      </c>
      <c r="U385">
        <f t="shared" si="16"/>
        <v>43.966000000000001</v>
      </c>
      <c r="V385" s="23">
        <f t="shared" si="14"/>
        <v>61.41109038802712</v>
      </c>
    </row>
    <row r="386" spans="1:22" x14ac:dyDescent="0.35">
      <c r="A386" s="1" t="s">
        <v>226</v>
      </c>
      <c r="B386" s="1">
        <v>2019</v>
      </c>
      <c r="C386" s="22">
        <v>43798</v>
      </c>
      <c r="D386" s="1" t="s">
        <v>66</v>
      </c>
      <c r="E386" s="26" t="s">
        <v>91</v>
      </c>
      <c r="F386" s="30">
        <v>4</v>
      </c>
      <c r="G386" t="s">
        <v>23</v>
      </c>
      <c r="H386" t="s">
        <v>22</v>
      </c>
      <c r="I386" t="s">
        <v>92</v>
      </c>
      <c r="J386" t="s">
        <v>549</v>
      </c>
      <c r="N386">
        <v>1</v>
      </c>
      <c r="O386">
        <v>10.705</v>
      </c>
      <c r="P386">
        <v>6.7619999999999987</v>
      </c>
      <c r="Q386">
        <v>6.1050000000000004</v>
      </c>
      <c r="R386">
        <v>6.1350000000000016</v>
      </c>
      <c r="S386">
        <v>6.1890000000000001</v>
      </c>
      <c r="T386">
        <v>6.3800000000000026</v>
      </c>
      <c r="U386">
        <f t="shared" si="16"/>
        <v>42.276000000000003</v>
      </c>
      <c r="V386" s="23">
        <f t="shared" si="14"/>
        <v>63.866023275617366</v>
      </c>
    </row>
    <row r="387" spans="1:22" x14ac:dyDescent="0.35">
      <c r="A387" s="21" t="s">
        <v>226</v>
      </c>
      <c r="B387" s="21">
        <v>2019</v>
      </c>
      <c r="C387" s="22">
        <v>43798</v>
      </c>
      <c r="D387" s="21" t="s">
        <v>66</v>
      </c>
      <c r="E387" s="26" t="s">
        <v>91</v>
      </c>
      <c r="F387" s="30">
        <v>4</v>
      </c>
      <c r="G387" t="s">
        <v>230</v>
      </c>
      <c r="H387" t="s">
        <v>947</v>
      </c>
      <c r="I387" t="s">
        <v>194</v>
      </c>
      <c r="J387" t="s">
        <v>1045</v>
      </c>
      <c r="N387">
        <v>2</v>
      </c>
      <c r="O387">
        <v>10.849</v>
      </c>
      <c r="P387">
        <v>6.8530000000000015</v>
      </c>
      <c r="Q387">
        <v>6.3389999999999986</v>
      </c>
      <c r="R387">
        <v>6.3730000000000011</v>
      </c>
      <c r="S387">
        <v>6.4200000000000017</v>
      </c>
      <c r="T387">
        <v>6.7369999999999948</v>
      </c>
      <c r="U387">
        <f t="shared" si="16"/>
        <v>43.570999999999998</v>
      </c>
      <c r="V387" s="23">
        <f t="shared" ref="V387:V450" si="17">3.6*(750/U387)</f>
        <v>61.967822634320996</v>
      </c>
    </row>
    <row r="388" spans="1:22" x14ac:dyDescent="0.35">
      <c r="A388" s="1" t="s">
        <v>226</v>
      </c>
      <c r="B388" s="1">
        <v>2019</v>
      </c>
      <c r="C388" s="22">
        <v>43798</v>
      </c>
      <c r="D388" s="1" t="s">
        <v>66</v>
      </c>
      <c r="E388" s="26" t="s">
        <v>64</v>
      </c>
      <c r="F388" s="30" t="s">
        <v>541</v>
      </c>
      <c r="G388" t="s">
        <v>23</v>
      </c>
      <c r="H388" t="s">
        <v>22</v>
      </c>
      <c r="I388" t="s">
        <v>92</v>
      </c>
      <c r="J388" t="s">
        <v>549</v>
      </c>
      <c r="N388">
        <v>1</v>
      </c>
      <c r="O388">
        <v>10.755000000000001</v>
      </c>
      <c r="P388">
        <v>6.6929999999999996</v>
      </c>
      <c r="Q388">
        <v>6.213000000000001</v>
      </c>
      <c r="R388">
        <v>6.1119999999999983</v>
      </c>
      <c r="S388">
        <v>6.1579999999999977</v>
      </c>
      <c r="T388">
        <v>6.3400000000000034</v>
      </c>
      <c r="U388">
        <f t="shared" si="16"/>
        <v>42.271000000000001</v>
      </c>
      <c r="V388" s="23">
        <f t="shared" si="17"/>
        <v>63.873577630053703</v>
      </c>
    </row>
    <row r="389" spans="1:22" x14ac:dyDescent="0.35">
      <c r="A389" s="21" t="s">
        <v>226</v>
      </c>
      <c r="B389" s="21">
        <v>2019</v>
      </c>
      <c r="C389" s="22">
        <v>43798</v>
      </c>
      <c r="D389" s="21" t="s">
        <v>66</v>
      </c>
      <c r="E389" s="26" t="s">
        <v>64</v>
      </c>
      <c r="F389" s="30" t="s">
        <v>541</v>
      </c>
      <c r="G389" t="s">
        <v>29</v>
      </c>
      <c r="H389" t="s">
        <v>999</v>
      </c>
      <c r="I389" t="s">
        <v>953</v>
      </c>
      <c r="J389" t="s">
        <v>354</v>
      </c>
      <c r="N389">
        <v>2</v>
      </c>
      <c r="O389">
        <v>10.92</v>
      </c>
      <c r="P389">
        <v>6.8349999999999991</v>
      </c>
      <c r="Q389">
        <v>6.3120000000000012</v>
      </c>
      <c r="R389">
        <v>6.4160000000000004</v>
      </c>
      <c r="S389">
        <v>6.3460000000000001</v>
      </c>
      <c r="T389">
        <v>6.6069999999999993</v>
      </c>
      <c r="U389">
        <f t="shared" si="16"/>
        <v>43.436</v>
      </c>
      <c r="V389" s="23">
        <f t="shared" si="17"/>
        <v>62.160419928170185</v>
      </c>
    </row>
    <row r="390" spans="1:22" x14ac:dyDescent="0.35">
      <c r="A390" s="1" t="s">
        <v>226</v>
      </c>
      <c r="B390" s="1">
        <v>2019</v>
      </c>
      <c r="C390" s="22">
        <v>43798</v>
      </c>
      <c r="D390" s="1" t="s">
        <v>66</v>
      </c>
      <c r="E390" s="26" t="s">
        <v>64</v>
      </c>
      <c r="F390" s="30" t="s">
        <v>542</v>
      </c>
      <c r="G390" t="s">
        <v>27</v>
      </c>
      <c r="H390" t="s">
        <v>960</v>
      </c>
      <c r="I390" t="s">
        <v>339</v>
      </c>
      <c r="J390" t="s">
        <v>96</v>
      </c>
      <c r="N390">
        <v>3</v>
      </c>
      <c r="O390">
        <v>10.994</v>
      </c>
      <c r="P390">
        <v>6.7630000000000017</v>
      </c>
      <c r="Q390">
        <v>6.3469999999999978</v>
      </c>
      <c r="R390">
        <v>6.2550000000000026</v>
      </c>
      <c r="S390">
        <v>6.3819999999999979</v>
      </c>
      <c r="T390">
        <v>6.6540000000000035</v>
      </c>
      <c r="U390">
        <f t="shared" si="16"/>
        <v>43.395000000000003</v>
      </c>
      <c r="V390" s="23">
        <f t="shared" si="17"/>
        <v>62.219149671621146</v>
      </c>
    </row>
    <row r="391" spans="1:22" x14ac:dyDescent="0.35">
      <c r="A391" s="21" t="s">
        <v>226</v>
      </c>
      <c r="B391" s="21">
        <v>2019</v>
      </c>
      <c r="C391" s="22">
        <v>43798</v>
      </c>
      <c r="D391" s="21" t="s">
        <v>66</v>
      </c>
      <c r="E391" s="26" t="s">
        <v>64</v>
      </c>
      <c r="F391" s="30" t="s">
        <v>542</v>
      </c>
      <c r="G391" t="s">
        <v>35</v>
      </c>
      <c r="H391" t="s">
        <v>220</v>
      </c>
      <c r="I391" t="s">
        <v>955</v>
      </c>
      <c r="J391" t="s">
        <v>129</v>
      </c>
      <c r="N391">
        <v>4</v>
      </c>
      <c r="O391">
        <v>10.617000000000001</v>
      </c>
      <c r="P391">
        <v>6.8079999999999998</v>
      </c>
      <c r="Q391">
        <v>6.3509999999999991</v>
      </c>
      <c r="R391">
        <v>6.4200000000000017</v>
      </c>
      <c r="S391">
        <v>6.7210000000000001</v>
      </c>
      <c r="T391">
        <v>6.8189999999999955</v>
      </c>
      <c r="U391">
        <f t="shared" si="16"/>
        <v>43.735999999999997</v>
      </c>
      <c r="V391" s="23">
        <f t="shared" si="17"/>
        <v>61.73404060728005</v>
      </c>
    </row>
    <row r="392" spans="1:22" x14ac:dyDescent="0.35">
      <c r="A392" s="1" t="s">
        <v>65</v>
      </c>
      <c r="B392" s="1">
        <v>2019</v>
      </c>
      <c r="C392" s="22">
        <v>43777</v>
      </c>
      <c r="D392" s="1" t="s">
        <v>66</v>
      </c>
      <c r="E392" s="26" t="s">
        <v>21</v>
      </c>
      <c r="F392" s="34" t="s">
        <v>21</v>
      </c>
      <c r="G392" t="s">
        <v>113</v>
      </c>
      <c r="H392" t="s">
        <v>112</v>
      </c>
      <c r="I392" t="s">
        <v>192</v>
      </c>
      <c r="J392" t="s">
        <v>311</v>
      </c>
      <c r="N392">
        <v>1</v>
      </c>
      <c r="O392">
        <v>10.417999999999999</v>
      </c>
      <c r="P392">
        <v>6.6129999999999995</v>
      </c>
      <c r="Q392">
        <v>6.2330000000000005</v>
      </c>
      <c r="R392">
        <v>6.4710000000000001</v>
      </c>
      <c r="S392">
        <v>6.5399999999999991</v>
      </c>
      <c r="T392">
        <v>6.8090000000000046</v>
      </c>
      <c r="U392">
        <f t="shared" si="16"/>
        <v>43.084000000000003</v>
      </c>
      <c r="V392" s="23">
        <f t="shared" si="17"/>
        <v>62.668275926097856</v>
      </c>
    </row>
    <row r="393" spans="1:22" x14ac:dyDescent="0.35">
      <c r="A393" s="21" t="s">
        <v>65</v>
      </c>
      <c r="B393" s="21">
        <v>2019</v>
      </c>
      <c r="C393" s="22">
        <v>43777</v>
      </c>
      <c r="D393" s="21" t="s">
        <v>66</v>
      </c>
      <c r="E393" s="26" t="s">
        <v>21</v>
      </c>
      <c r="F393" s="34" t="s">
        <v>21</v>
      </c>
      <c r="G393" t="s">
        <v>27</v>
      </c>
      <c r="H393" t="s">
        <v>911</v>
      </c>
      <c r="I393" t="s">
        <v>339</v>
      </c>
      <c r="J393" t="s">
        <v>754</v>
      </c>
      <c r="N393">
        <v>2</v>
      </c>
      <c r="O393">
        <v>10.984</v>
      </c>
      <c r="P393">
        <v>6.8570000000000011</v>
      </c>
      <c r="Q393">
        <v>6.2270000000000003</v>
      </c>
      <c r="R393">
        <v>6.2530000000000001</v>
      </c>
      <c r="S393">
        <v>6.3809999999999967</v>
      </c>
      <c r="T393">
        <v>6.5670000000000002</v>
      </c>
      <c r="U393">
        <f t="shared" si="16"/>
        <v>43.268999999999998</v>
      </c>
      <c r="V393" s="23">
        <f t="shared" si="17"/>
        <v>62.400332801774951</v>
      </c>
    </row>
    <row r="394" spans="1:22" x14ac:dyDescent="0.35">
      <c r="A394" s="1" t="s">
        <v>65</v>
      </c>
      <c r="B394" s="1">
        <v>2019</v>
      </c>
      <c r="C394" s="22">
        <v>43777</v>
      </c>
      <c r="D394" s="1" t="s">
        <v>66</v>
      </c>
      <c r="E394" s="26" t="s">
        <v>21</v>
      </c>
      <c r="F394" s="34" t="s">
        <v>21</v>
      </c>
      <c r="G394" t="s">
        <v>228</v>
      </c>
      <c r="H394" t="s">
        <v>219</v>
      </c>
      <c r="I394" t="s">
        <v>954</v>
      </c>
      <c r="J394" t="s">
        <v>549</v>
      </c>
      <c r="N394">
        <v>3</v>
      </c>
      <c r="O394">
        <v>10.612</v>
      </c>
      <c r="P394">
        <v>6.7159999999999993</v>
      </c>
      <c r="Q394">
        <v>6.2850000000000001</v>
      </c>
      <c r="R394">
        <v>6.4110000000000014</v>
      </c>
      <c r="S394">
        <v>6.5390000000000015</v>
      </c>
      <c r="T394">
        <v>6.713000000000001</v>
      </c>
      <c r="U394">
        <f t="shared" si="16"/>
        <v>43.276000000000003</v>
      </c>
      <c r="V394" s="23">
        <f t="shared" si="17"/>
        <v>62.390239393659307</v>
      </c>
    </row>
    <row r="395" spans="1:22" x14ac:dyDescent="0.35">
      <c r="A395" s="21" t="s">
        <v>65</v>
      </c>
      <c r="B395" s="21">
        <v>2019</v>
      </c>
      <c r="C395" s="22">
        <v>43777</v>
      </c>
      <c r="D395" s="21" t="s">
        <v>66</v>
      </c>
      <c r="E395" s="26" t="s">
        <v>21</v>
      </c>
      <c r="F395" s="34" t="s">
        <v>21</v>
      </c>
      <c r="G395" t="s">
        <v>23</v>
      </c>
      <c r="H395" t="s">
        <v>92</v>
      </c>
      <c r="I395" t="s">
        <v>295</v>
      </c>
      <c r="J395" t="s">
        <v>1056</v>
      </c>
      <c r="N395">
        <v>4</v>
      </c>
      <c r="O395">
        <v>10.787000000000001</v>
      </c>
      <c r="P395">
        <v>6.9</v>
      </c>
      <c r="Q395">
        <v>6.2309999999999981</v>
      </c>
      <c r="R395">
        <v>6.2050000000000018</v>
      </c>
      <c r="S395">
        <v>6.4759999999999955</v>
      </c>
      <c r="T395">
        <v>6.7900000000000063</v>
      </c>
      <c r="U395">
        <f t="shared" si="16"/>
        <v>43.389000000000003</v>
      </c>
      <c r="V395" s="23">
        <f t="shared" si="17"/>
        <v>62.227753578095829</v>
      </c>
    </row>
    <row r="396" spans="1:22" x14ac:dyDescent="0.35">
      <c r="A396" s="1" t="s">
        <v>65</v>
      </c>
      <c r="B396" s="1">
        <v>2019</v>
      </c>
      <c r="C396" s="22">
        <v>43777</v>
      </c>
      <c r="D396" s="1" t="s">
        <v>66</v>
      </c>
      <c r="E396" s="26" t="s">
        <v>21</v>
      </c>
      <c r="F396" s="34" t="s">
        <v>21</v>
      </c>
      <c r="G396" t="s">
        <v>198</v>
      </c>
      <c r="H396" t="s">
        <v>197</v>
      </c>
      <c r="I396" t="s">
        <v>800</v>
      </c>
      <c r="J396" t="s">
        <v>239</v>
      </c>
      <c r="N396">
        <v>5</v>
      </c>
      <c r="O396">
        <v>11.021000000000001</v>
      </c>
      <c r="P396">
        <v>6.8599999999999994</v>
      </c>
      <c r="Q396">
        <v>6.3079999999999998</v>
      </c>
      <c r="R396">
        <v>6.3210000000000015</v>
      </c>
      <c r="S396">
        <v>6.3569999999999958</v>
      </c>
      <c r="T396">
        <v>6.5860000000000056</v>
      </c>
      <c r="U396">
        <f t="shared" si="16"/>
        <v>43.453000000000003</v>
      </c>
      <c r="V396" s="23">
        <f t="shared" si="17"/>
        <v>62.136101074724415</v>
      </c>
    </row>
    <row r="397" spans="1:22" x14ac:dyDescent="0.35">
      <c r="A397" s="21" t="s">
        <v>65</v>
      </c>
      <c r="B397" s="21">
        <v>2019</v>
      </c>
      <c r="C397" s="22">
        <v>43777</v>
      </c>
      <c r="D397" s="21" t="s">
        <v>66</v>
      </c>
      <c r="E397" s="26" t="s">
        <v>21</v>
      </c>
      <c r="F397" s="34" t="s">
        <v>21</v>
      </c>
      <c r="G397" t="s">
        <v>230</v>
      </c>
      <c r="H397" t="s">
        <v>947</v>
      </c>
      <c r="I397" t="s">
        <v>194</v>
      </c>
      <c r="J397" t="s">
        <v>1045</v>
      </c>
      <c r="N397">
        <v>6</v>
      </c>
      <c r="O397">
        <v>10.754</v>
      </c>
      <c r="P397">
        <v>6.8660000000000014</v>
      </c>
      <c r="Q397">
        <v>6.2889999999999979</v>
      </c>
      <c r="R397">
        <v>6.3850000000000016</v>
      </c>
      <c r="S397">
        <v>6.4749999999999979</v>
      </c>
      <c r="T397">
        <v>6.7600000000000051</v>
      </c>
      <c r="U397">
        <f t="shared" si="16"/>
        <v>43.529000000000003</v>
      </c>
      <c r="V397" s="23">
        <f t="shared" si="17"/>
        <v>62.027613774724891</v>
      </c>
    </row>
    <row r="398" spans="1:22" x14ac:dyDescent="0.35">
      <c r="A398" s="1" t="s">
        <v>65</v>
      </c>
      <c r="B398" s="1">
        <v>2019</v>
      </c>
      <c r="C398" s="22">
        <v>43777</v>
      </c>
      <c r="D398" s="1" t="s">
        <v>66</v>
      </c>
      <c r="E398" s="26" t="s">
        <v>21</v>
      </c>
      <c r="F398" s="34" t="s">
        <v>21</v>
      </c>
      <c r="G398" t="s">
        <v>102</v>
      </c>
      <c r="H398" t="s">
        <v>231</v>
      </c>
      <c r="I398" t="s">
        <v>114</v>
      </c>
      <c r="J398" t="s">
        <v>101</v>
      </c>
      <c r="N398">
        <v>7</v>
      </c>
      <c r="O398">
        <v>10.914999999999999</v>
      </c>
      <c r="P398">
        <v>6.7190000000000012</v>
      </c>
      <c r="Q398">
        <v>6.4559999999999995</v>
      </c>
      <c r="R398">
        <v>6.43</v>
      </c>
      <c r="S398">
        <v>6.4310000000000009</v>
      </c>
      <c r="T398">
        <v>6.6109999999999971</v>
      </c>
      <c r="U398">
        <f t="shared" si="16"/>
        <v>43.561999999999998</v>
      </c>
      <c r="V398" s="23">
        <f t="shared" si="17"/>
        <v>61.980625315642079</v>
      </c>
    </row>
    <row r="399" spans="1:22" x14ac:dyDescent="0.35">
      <c r="A399" s="21" t="s">
        <v>65</v>
      </c>
      <c r="B399" s="21">
        <v>2019</v>
      </c>
      <c r="C399" s="22">
        <v>43777</v>
      </c>
      <c r="D399" s="21" t="s">
        <v>66</v>
      </c>
      <c r="E399" s="26" t="s">
        <v>21</v>
      </c>
      <c r="F399" s="49" t="s">
        <v>21</v>
      </c>
      <c r="G399" t="s">
        <v>46</v>
      </c>
      <c r="H399" t="s">
        <v>781</v>
      </c>
      <c r="I399" t="s">
        <v>45</v>
      </c>
      <c r="J399" t="s">
        <v>202</v>
      </c>
      <c r="N399">
        <v>8</v>
      </c>
      <c r="O399">
        <v>10.875999999999999</v>
      </c>
      <c r="P399">
        <v>6.9060000000000006</v>
      </c>
      <c r="Q399">
        <v>6.3000000000000007</v>
      </c>
      <c r="R399">
        <v>6.2799999999999976</v>
      </c>
      <c r="S399">
        <v>6.5520000000000032</v>
      </c>
      <c r="T399">
        <v>6.8729999999999976</v>
      </c>
      <c r="U399">
        <f t="shared" si="16"/>
        <v>43.786999999999999</v>
      </c>
      <c r="V399" s="23">
        <f t="shared" si="17"/>
        <v>61.662137163998445</v>
      </c>
    </row>
    <row r="400" spans="1:22" x14ac:dyDescent="0.35">
      <c r="A400" s="1" t="s">
        <v>65</v>
      </c>
      <c r="B400" s="1">
        <v>2019</v>
      </c>
      <c r="C400" s="22">
        <v>43777</v>
      </c>
      <c r="D400" s="1" t="s">
        <v>66</v>
      </c>
      <c r="E400" s="26" t="s">
        <v>21</v>
      </c>
      <c r="F400" s="49" t="s">
        <v>21</v>
      </c>
      <c r="G400" t="s">
        <v>42</v>
      </c>
      <c r="H400" t="s">
        <v>949</v>
      </c>
      <c r="I400" t="s">
        <v>816</v>
      </c>
      <c r="J400" t="s">
        <v>213</v>
      </c>
      <c r="N400">
        <v>9</v>
      </c>
      <c r="O400">
        <v>11.233000000000001</v>
      </c>
      <c r="P400">
        <v>6.9190000000000005</v>
      </c>
      <c r="Q400">
        <v>6.3309999999999995</v>
      </c>
      <c r="R400">
        <v>6.445999999999998</v>
      </c>
      <c r="S400">
        <v>6.495000000000001</v>
      </c>
      <c r="T400">
        <v>6.6760000000000019</v>
      </c>
      <c r="U400">
        <f t="shared" si="16"/>
        <v>44.1</v>
      </c>
      <c r="V400" s="23">
        <f t="shared" si="17"/>
        <v>61.224489795918366</v>
      </c>
    </row>
    <row r="401" spans="1:22" x14ac:dyDescent="0.35">
      <c r="A401" s="21" t="s">
        <v>65</v>
      </c>
      <c r="B401" s="21">
        <v>2019</v>
      </c>
      <c r="C401" s="22">
        <v>43777</v>
      </c>
      <c r="D401" s="21" t="s">
        <v>66</v>
      </c>
      <c r="E401" s="26" t="s">
        <v>21</v>
      </c>
      <c r="F401" s="49" t="s">
        <v>21</v>
      </c>
      <c r="G401" t="s">
        <v>39</v>
      </c>
      <c r="H401" t="s">
        <v>552</v>
      </c>
      <c r="I401" t="s">
        <v>427</v>
      </c>
      <c r="J401" t="s">
        <v>105</v>
      </c>
      <c r="N401">
        <v>10</v>
      </c>
      <c r="O401">
        <v>10.871</v>
      </c>
      <c r="P401">
        <v>6.8929999999999989</v>
      </c>
      <c r="Q401">
        <v>6.429000000000002</v>
      </c>
      <c r="R401">
        <v>6.6109999999999971</v>
      </c>
      <c r="S401">
        <v>6.6509999999999998</v>
      </c>
      <c r="T401">
        <v>6.9140000000000015</v>
      </c>
      <c r="U401">
        <f t="shared" si="16"/>
        <v>44.369</v>
      </c>
      <c r="V401" s="23">
        <f t="shared" si="17"/>
        <v>60.853298474159885</v>
      </c>
    </row>
    <row r="402" spans="1:22" x14ac:dyDescent="0.35">
      <c r="A402" s="1" t="s">
        <v>65</v>
      </c>
      <c r="B402" s="1">
        <v>2019</v>
      </c>
      <c r="C402" s="22">
        <v>43777</v>
      </c>
      <c r="D402" s="1" t="s">
        <v>66</v>
      </c>
      <c r="E402" s="26" t="s">
        <v>21</v>
      </c>
      <c r="F402" s="49" t="s">
        <v>21</v>
      </c>
      <c r="G402" t="s">
        <v>37</v>
      </c>
      <c r="H402" t="s">
        <v>36</v>
      </c>
      <c r="I402" t="s">
        <v>59</v>
      </c>
      <c r="J402" t="s">
        <v>1009</v>
      </c>
      <c r="N402">
        <v>11</v>
      </c>
      <c r="O402">
        <v>11.053000000000001</v>
      </c>
      <c r="P402">
        <v>7.0649999999999977</v>
      </c>
      <c r="Q402">
        <v>6.4649999999999999</v>
      </c>
      <c r="R402">
        <v>6.5620000000000012</v>
      </c>
      <c r="S402">
        <v>6.602999999999998</v>
      </c>
      <c r="T402">
        <v>6.902000000000001</v>
      </c>
      <c r="U402">
        <f t="shared" si="16"/>
        <v>44.65</v>
      </c>
      <c r="V402" s="23">
        <f t="shared" si="17"/>
        <v>60.470324748040319</v>
      </c>
    </row>
    <row r="403" spans="1:22" x14ac:dyDescent="0.35">
      <c r="A403" s="21" t="s">
        <v>65</v>
      </c>
      <c r="B403" s="21">
        <v>2019</v>
      </c>
      <c r="C403" s="22">
        <v>43777</v>
      </c>
      <c r="D403" s="21" t="s">
        <v>66</v>
      </c>
      <c r="E403" s="26" t="s">
        <v>21</v>
      </c>
      <c r="F403" s="49" t="s">
        <v>21</v>
      </c>
      <c r="G403" t="s">
        <v>907</v>
      </c>
      <c r="H403" t="s">
        <v>933</v>
      </c>
      <c r="I403" t="s">
        <v>1047</v>
      </c>
      <c r="J403" t="s">
        <v>906</v>
      </c>
      <c r="N403">
        <v>12</v>
      </c>
      <c r="O403">
        <v>10.923</v>
      </c>
      <c r="P403">
        <v>7.016</v>
      </c>
      <c r="Q403">
        <v>6.5719999999999992</v>
      </c>
      <c r="R403">
        <v>6.7609999999999992</v>
      </c>
      <c r="S403">
        <v>6.7680000000000007</v>
      </c>
      <c r="T403">
        <v>7.125</v>
      </c>
      <c r="U403">
        <f t="shared" si="16"/>
        <v>45.164999999999999</v>
      </c>
      <c r="V403" s="23">
        <f t="shared" si="17"/>
        <v>59.780803719694454</v>
      </c>
    </row>
    <row r="404" spans="1:22" x14ac:dyDescent="0.35">
      <c r="A404" s="1" t="s">
        <v>65</v>
      </c>
      <c r="B404" s="1">
        <v>2019</v>
      </c>
      <c r="C404" s="22">
        <v>43777</v>
      </c>
      <c r="D404" s="1" t="s">
        <v>66</v>
      </c>
      <c r="E404" s="26" t="s">
        <v>21</v>
      </c>
      <c r="F404" s="49" t="s">
        <v>21</v>
      </c>
      <c r="G404" t="s">
        <v>1057</v>
      </c>
      <c r="H404" t="s">
        <v>354</v>
      </c>
      <c r="I404" t="s">
        <v>998</v>
      </c>
      <c r="J404" t="s">
        <v>757</v>
      </c>
      <c r="N404">
        <v>13</v>
      </c>
      <c r="O404">
        <v>10.801</v>
      </c>
      <c r="P404">
        <v>6.7419999999999991</v>
      </c>
      <c r="Q404">
        <v>6.5670000000000002</v>
      </c>
      <c r="R404">
        <v>6.7439999999999998</v>
      </c>
      <c r="S404">
        <v>7.6700000000000017</v>
      </c>
      <c r="T404">
        <v>7.4540000000000006</v>
      </c>
      <c r="U404">
        <f t="shared" si="16"/>
        <v>45.978000000000002</v>
      </c>
      <c r="V404" s="23">
        <f t="shared" si="17"/>
        <v>58.723737439645049</v>
      </c>
    </row>
    <row r="405" spans="1:22" x14ac:dyDescent="0.35">
      <c r="A405" s="21" t="s">
        <v>65</v>
      </c>
      <c r="B405" s="21">
        <v>2019</v>
      </c>
      <c r="C405" s="22">
        <v>43777</v>
      </c>
      <c r="D405" s="21" t="s">
        <v>66</v>
      </c>
      <c r="E405" s="26" t="s">
        <v>91</v>
      </c>
      <c r="F405">
        <v>1</v>
      </c>
      <c r="G405" t="s">
        <v>23</v>
      </c>
      <c r="H405" t="s">
        <v>22</v>
      </c>
      <c r="I405" t="s">
        <v>92</v>
      </c>
      <c r="J405" t="s">
        <v>1056</v>
      </c>
      <c r="N405">
        <v>1</v>
      </c>
      <c r="O405">
        <v>10.65</v>
      </c>
      <c r="P405">
        <v>6.8109999999999982</v>
      </c>
      <c r="Q405">
        <v>6.1660000000000004</v>
      </c>
      <c r="R405">
        <v>6.1020000000000003</v>
      </c>
      <c r="S405">
        <v>6.2379999999999995</v>
      </c>
      <c r="T405">
        <v>6.4390000000000001</v>
      </c>
      <c r="U405">
        <f t="shared" si="16"/>
        <v>42.405999999999999</v>
      </c>
      <c r="V405" s="23">
        <f t="shared" si="17"/>
        <v>63.670235344055087</v>
      </c>
    </row>
    <row r="406" spans="1:22" x14ac:dyDescent="0.35">
      <c r="A406" s="1" t="s">
        <v>65</v>
      </c>
      <c r="B406" s="1">
        <v>2019</v>
      </c>
      <c r="C406" s="22">
        <v>43777</v>
      </c>
      <c r="D406" s="1" t="s">
        <v>66</v>
      </c>
      <c r="E406" s="26" t="s">
        <v>91</v>
      </c>
      <c r="F406">
        <v>1</v>
      </c>
      <c r="G406" t="s">
        <v>198</v>
      </c>
      <c r="H406" t="s">
        <v>197</v>
      </c>
      <c r="I406" t="s">
        <v>800</v>
      </c>
      <c r="J406" t="s">
        <v>239</v>
      </c>
      <c r="N406">
        <v>2</v>
      </c>
      <c r="O406">
        <v>10.994999999999999</v>
      </c>
      <c r="P406">
        <v>6.8290000000000024</v>
      </c>
      <c r="Q406">
        <v>6.2539999999999978</v>
      </c>
      <c r="R406">
        <v>6.2810000000000024</v>
      </c>
      <c r="S406">
        <v>6.3629999999999995</v>
      </c>
      <c r="T406">
        <v>6.5850000000000009</v>
      </c>
      <c r="U406">
        <f t="shared" ref="U406:U437" si="18">SUM(O406:T406)</f>
        <v>43.307000000000002</v>
      </c>
      <c r="V406" s="23">
        <f t="shared" si="17"/>
        <v>62.34557923661302</v>
      </c>
    </row>
    <row r="407" spans="1:22" x14ac:dyDescent="0.35">
      <c r="A407" s="21" t="s">
        <v>65</v>
      </c>
      <c r="B407" s="21">
        <v>2019</v>
      </c>
      <c r="C407" s="22">
        <v>43777</v>
      </c>
      <c r="D407" s="21" t="s">
        <v>66</v>
      </c>
      <c r="E407" s="26" t="s">
        <v>91</v>
      </c>
      <c r="F407" s="30">
        <v>2</v>
      </c>
      <c r="G407" t="s">
        <v>228</v>
      </c>
      <c r="H407" t="s">
        <v>219</v>
      </c>
      <c r="I407" t="s">
        <v>954</v>
      </c>
      <c r="J407" t="s">
        <v>549</v>
      </c>
      <c r="N407">
        <v>1</v>
      </c>
      <c r="O407">
        <v>10.625</v>
      </c>
      <c r="P407">
        <v>6.6960000000000015</v>
      </c>
      <c r="Q407">
        <v>6.5089999999999968</v>
      </c>
      <c r="R407">
        <v>6.4200000000000017</v>
      </c>
      <c r="S407">
        <v>6.3299999999999983</v>
      </c>
      <c r="T407">
        <v>6.5350000000000037</v>
      </c>
      <c r="U407">
        <f t="shared" si="18"/>
        <v>43.115000000000002</v>
      </c>
      <c r="V407" s="23">
        <f t="shared" si="17"/>
        <v>62.623216977849935</v>
      </c>
    </row>
    <row r="408" spans="1:22" x14ac:dyDescent="0.35">
      <c r="A408" s="1" t="s">
        <v>65</v>
      </c>
      <c r="B408" s="1">
        <v>2019</v>
      </c>
      <c r="C408" s="22">
        <v>43777</v>
      </c>
      <c r="D408" s="1" t="s">
        <v>66</v>
      </c>
      <c r="E408" s="26" t="s">
        <v>91</v>
      </c>
      <c r="F408" s="30">
        <v>2</v>
      </c>
      <c r="G408" t="s">
        <v>230</v>
      </c>
      <c r="H408" t="s">
        <v>947</v>
      </c>
      <c r="I408" t="s">
        <v>194</v>
      </c>
      <c r="J408" t="s">
        <v>1045</v>
      </c>
      <c r="N408">
        <v>2</v>
      </c>
      <c r="O408">
        <v>10.795999999999999</v>
      </c>
      <c r="P408">
        <v>6.7920000000000016</v>
      </c>
      <c r="Q408">
        <v>6.3299999999999983</v>
      </c>
      <c r="R408">
        <v>6.3520000000000003</v>
      </c>
      <c r="S408">
        <v>6.4379999999999988</v>
      </c>
      <c r="T408">
        <v>6.7510000000000048</v>
      </c>
      <c r="U408">
        <f t="shared" si="18"/>
        <v>43.459000000000003</v>
      </c>
      <c r="V408" s="23">
        <f t="shared" si="17"/>
        <v>62.127522492464159</v>
      </c>
    </row>
    <row r="409" spans="1:22" x14ac:dyDescent="0.35">
      <c r="A409" s="21" t="s">
        <v>65</v>
      </c>
      <c r="B409" s="21">
        <v>2019</v>
      </c>
      <c r="C409" s="22">
        <v>43777</v>
      </c>
      <c r="D409" s="21" t="s">
        <v>66</v>
      </c>
      <c r="E409" s="26" t="s">
        <v>91</v>
      </c>
      <c r="F409" s="30">
        <v>3</v>
      </c>
      <c r="G409" t="s">
        <v>27</v>
      </c>
      <c r="H409" t="s">
        <v>911</v>
      </c>
      <c r="I409" t="s">
        <v>26</v>
      </c>
      <c r="J409" t="s">
        <v>754</v>
      </c>
      <c r="N409">
        <v>1</v>
      </c>
      <c r="O409">
        <v>10.965999999999999</v>
      </c>
      <c r="P409">
        <v>6.9210000000000012</v>
      </c>
      <c r="Q409">
        <v>6.1140000000000008</v>
      </c>
      <c r="R409">
        <v>6.1829999999999998</v>
      </c>
      <c r="S409">
        <v>6.2439999999999962</v>
      </c>
      <c r="T409">
        <v>6.4939999999999998</v>
      </c>
      <c r="U409">
        <f t="shared" si="18"/>
        <v>42.921999999999997</v>
      </c>
      <c r="V409" s="23">
        <f t="shared" si="17"/>
        <v>62.904804063184393</v>
      </c>
    </row>
    <row r="410" spans="1:22" x14ac:dyDescent="0.35">
      <c r="A410" s="1" t="s">
        <v>65</v>
      </c>
      <c r="B410" s="1">
        <v>2019</v>
      </c>
      <c r="C410" s="22">
        <v>43777</v>
      </c>
      <c r="D410" s="1" t="s">
        <v>66</v>
      </c>
      <c r="E410" s="26" t="s">
        <v>91</v>
      </c>
      <c r="F410" s="31">
        <v>3</v>
      </c>
      <c r="G410" t="s">
        <v>102</v>
      </c>
      <c r="H410" t="s">
        <v>231</v>
      </c>
      <c r="I410" t="s">
        <v>114</v>
      </c>
      <c r="J410" t="s">
        <v>101</v>
      </c>
      <c r="N410">
        <v>2</v>
      </c>
      <c r="O410">
        <v>10.914999999999999</v>
      </c>
      <c r="P410">
        <v>6.8120000000000012</v>
      </c>
      <c r="Q410">
        <v>6.4280000000000008</v>
      </c>
      <c r="R410">
        <v>6.4540000000000006</v>
      </c>
      <c r="S410">
        <v>6.9249999999999972</v>
      </c>
      <c r="T410">
        <v>6.9059999999999988</v>
      </c>
      <c r="U410">
        <f t="shared" si="18"/>
        <v>44.44</v>
      </c>
      <c r="V410" s="23">
        <f t="shared" si="17"/>
        <v>60.75607560756076</v>
      </c>
    </row>
    <row r="411" spans="1:22" x14ac:dyDescent="0.35">
      <c r="A411" s="1" t="s">
        <v>65</v>
      </c>
      <c r="B411" s="1">
        <v>2019</v>
      </c>
      <c r="C411" s="2">
        <v>43777</v>
      </c>
      <c r="D411" s="1" t="s">
        <v>66</v>
      </c>
      <c r="E411" s="104" t="s">
        <v>91</v>
      </c>
      <c r="F411" s="31">
        <v>4</v>
      </c>
      <c r="G411" t="s">
        <v>113</v>
      </c>
      <c r="H411" t="s">
        <v>112</v>
      </c>
      <c r="I411" t="s">
        <v>192</v>
      </c>
      <c r="J411" t="s">
        <v>311</v>
      </c>
      <c r="N411">
        <v>1</v>
      </c>
      <c r="O411">
        <v>10.446999999999999</v>
      </c>
      <c r="P411">
        <v>6.5620000000000012</v>
      </c>
      <c r="Q411">
        <v>6.1050000000000004</v>
      </c>
      <c r="R411">
        <v>6.320999999999998</v>
      </c>
      <c r="S411">
        <v>6.3490000000000002</v>
      </c>
      <c r="T411">
        <v>6.713000000000001</v>
      </c>
      <c r="U411">
        <f t="shared" si="18"/>
        <v>42.497</v>
      </c>
      <c r="V411" s="23">
        <f t="shared" si="17"/>
        <v>63.533896510341904</v>
      </c>
    </row>
    <row r="412" spans="1:22" x14ac:dyDescent="0.35">
      <c r="A412" s="1" t="s">
        <v>65</v>
      </c>
      <c r="B412" s="1">
        <v>2019</v>
      </c>
      <c r="C412" s="2">
        <v>43777</v>
      </c>
      <c r="D412" s="1" t="s">
        <v>66</v>
      </c>
      <c r="E412" s="104" t="s">
        <v>91</v>
      </c>
      <c r="F412" s="31">
        <v>4</v>
      </c>
      <c r="G412" t="s">
        <v>46</v>
      </c>
      <c r="H412" t="s">
        <v>781</v>
      </c>
      <c r="I412" t="s">
        <v>218</v>
      </c>
      <c r="J412" t="s">
        <v>202</v>
      </c>
      <c r="N412">
        <v>2</v>
      </c>
      <c r="O412">
        <v>10.785</v>
      </c>
      <c r="P412">
        <v>6.8240000000000016</v>
      </c>
      <c r="Q412">
        <v>6.2829999999999977</v>
      </c>
      <c r="R412">
        <v>6.2319999999999993</v>
      </c>
      <c r="S412">
        <v>6.4690000000000047</v>
      </c>
      <c r="T412">
        <v>6.7489999999999952</v>
      </c>
      <c r="U412">
        <f t="shared" si="18"/>
        <v>43.341999999999999</v>
      </c>
      <c r="V412" s="23">
        <f t="shared" si="17"/>
        <v>62.295233261040103</v>
      </c>
    </row>
    <row r="413" spans="1:22" x14ac:dyDescent="0.35">
      <c r="A413" s="1" t="s">
        <v>65</v>
      </c>
      <c r="B413" s="1">
        <v>2019</v>
      </c>
      <c r="C413" s="2">
        <v>43777</v>
      </c>
      <c r="D413" s="1" t="s">
        <v>66</v>
      </c>
      <c r="E413" s="104" t="s">
        <v>64</v>
      </c>
      <c r="F413" s="31" t="s">
        <v>541</v>
      </c>
      <c r="G413" t="s">
        <v>23</v>
      </c>
      <c r="H413" t="s">
        <v>22</v>
      </c>
      <c r="I413" t="s">
        <v>92</v>
      </c>
      <c r="J413" t="s">
        <v>1056</v>
      </c>
      <c r="N413">
        <v>1</v>
      </c>
      <c r="O413">
        <v>10.605</v>
      </c>
      <c r="P413">
        <v>6.7680000000000007</v>
      </c>
      <c r="Q413">
        <v>6.1179999999999986</v>
      </c>
      <c r="R413">
        <v>6.0919999999999987</v>
      </c>
      <c r="S413">
        <v>6.2000000000000028</v>
      </c>
      <c r="T413">
        <v>6.3799999999999955</v>
      </c>
      <c r="U413">
        <f t="shared" si="18"/>
        <v>42.162999999999997</v>
      </c>
      <c r="V413" s="23">
        <f t="shared" si="17"/>
        <v>64.037189004577485</v>
      </c>
    </row>
    <row r="414" spans="1:22" x14ac:dyDescent="0.35">
      <c r="A414" s="1" t="s">
        <v>65</v>
      </c>
      <c r="B414" s="1">
        <v>2019</v>
      </c>
      <c r="C414" s="2">
        <v>43777</v>
      </c>
      <c r="D414" s="1" t="s">
        <v>66</v>
      </c>
      <c r="E414" s="104" t="s">
        <v>64</v>
      </c>
      <c r="F414" s="31" t="s">
        <v>541</v>
      </c>
      <c r="G414" t="s">
        <v>113</v>
      </c>
      <c r="H414" t="s">
        <v>112</v>
      </c>
      <c r="I414" t="s">
        <v>311</v>
      </c>
      <c r="J414" t="s">
        <v>125</v>
      </c>
      <c r="N414">
        <v>2</v>
      </c>
      <c r="O414">
        <v>10.538</v>
      </c>
      <c r="P414">
        <v>6.5739999999999981</v>
      </c>
      <c r="Q414">
        <v>6.1630000000000003</v>
      </c>
      <c r="R414">
        <v>6.2900000000000027</v>
      </c>
      <c r="S414">
        <v>6.8469999999999978</v>
      </c>
      <c r="T414">
        <v>7.1030000000000015</v>
      </c>
      <c r="U414">
        <f t="shared" si="18"/>
        <v>43.515000000000001</v>
      </c>
      <c r="V414" s="23">
        <f t="shared" si="17"/>
        <v>62.047569803516026</v>
      </c>
    </row>
    <row r="415" spans="1:22" x14ac:dyDescent="0.35">
      <c r="A415" s="1" t="s">
        <v>65</v>
      </c>
      <c r="B415" s="1">
        <v>2019</v>
      </c>
      <c r="C415" s="2">
        <v>43777</v>
      </c>
      <c r="D415" s="1" t="s">
        <v>66</v>
      </c>
      <c r="E415" s="104" t="s">
        <v>64</v>
      </c>
      <c r="F415" s="31" t="s">
        <v>542</v>
      </c>
      <c r="G415" t="s">
        <v>27</v>
      </c>
      <c r="H415" t="s">
        <v>911</v>
      </c>
      <c r="I415" t="s">
        <v>26</v>
      </c>
      <c r="J415" t="s">
        <v>754</v>
      </c>
      <c r="N415">
        <v>3</v>
      </c>
      <c r="O415">
        <v>10.926</v>
      </c>
      <c r="P415">
        <v>6.8469999999999995</v>
      </c>
      <c r="Q415">
        <v>6.1479999999999997</v>
      </c>
      <c r="R415">
        <v>6.1500000000000021</v>
      </c>
      <c r="S415">
        <v>6.2619999999999969</v>
      </c>
      <c r="T415">
        <v>6.480000000000004</v>
      </c>
      <c r="U415">
        <f t="shared" si="18"/>
        <v>42.813000000000002</v>
      </c>
      <c r="V415" s="23">
        <f t="shared" si="17"/>
        <v>63.064956905612782</v>
      </c>
    </row>
    <row r="416" spans="1:22" x14ac:dyDescent="0.35">
      <c r="A416" s="1" t="s">
        <v>65</v>
      </c>
      <c r="B416" s="1">
        <v>2019</v>
      </c>
      <c r="C416" s="2">
        <v>43777</v>
      </c>
      <c r="D416" s="1" t="s">
        <v>66</v>
      </c>
      <c r="E416" s="104" t="s">
        <v>64</v>
      </c>
      <c r="F416" s="31" t="s">
        <v>542</v>
      </c>
      <c r="G416" t="s">
        <v>228</v>
      </c>
      <c r="H416" t="s">
        <v>219</v>
      </c>
      <c r="I416" t="s">
        <v>954</v>
      </c>
      <c r="J416" t="s">
        <v>549</v>
      </c>
      <c r="N416">
        <v>4</v>
      </c>
      <c r="O416">
        <v>10.734999999999999</v>
      </c>
      <c r="P416">
        <v>6.7250000000000014</v>
      </c>
      <c r="Q416">
        <v>6.2910000000000004</v>
      </c>
      <c r="R416">
        <v>6.3189999999999991</v>
      </c>
      <c r="S416">
        <v>6.490000000000002</v>
      </c>
      <c r="T416">
        <v>6.7010000000000005</v>
      </c>
      <c r="U416">
        <f t="shared" si="18"/>
        <v>43.261000000000003</v>
      </c>
      <c r="V416" s="23">
        <f t="shared" si="17"/>
        <v>62.411872125008664</v>
      </c>
    </row>
    <row r="417" spans="1:22" x14ac:dyDescent="0.35">
      <c r="A417" s="1" t="s">
        <v>233</v>
      </c>
      <c r="B417" s="1">
        <v>2019</v>
      </c>
      <c r="C417" s="99">
        <v>43770</v>
      </c>
      <c r="D417" s="1" t="s">
        <v>66</v>
      </c>
      <c r="E417" s="49" t="s">
        <v>21</v>
      </c>
      <c r="F417" s="45" t="s">
        <v>21</v>
      </c>
      <c r="G417" s="49" t="s">
        <v>113</v>
      </c>
      <c r="H417" s="49" t="s">
        <v>311</v>
      </c>
      <c r="I417" s="49" t="s">
        <v>112</v>
      </c>
      <c r="J417" s="49" t="s">
        <v>192</v>
      </c>
      <c r="K417" s="49"/>
      <c r="L417" s="49"/>
      <c r="M417" s="49"/>
      <c r="N417" s="49">
        <v>1</v>
      </c>
      <c r="O417">
        <v>10.478999999999999</v>
      </c>
      <c r="P417">
        <v>6.583000000000002</v>
      </c>
      <c r="Q417">
        <v>6.18</v>
      </c>
      <c r="R417">
        <v>6.4049999999999976</v>
      </c>
      <c r="S417">
        <v>6.4930000000000021</v>
      </c>
      <c r="T417">
        <v>6.7220000000000013</v>
      </c>
      <c r="U417">
        <f t="shared" si="18"/>
        <v>42.862000000000002</v>
      </c>
      <c r="V417" s="23">
        <f t="shared" si="17"/>
        <v>62.992860809108294</v>
      </c>
    </row>
    <row r="418" spans="1:22" x14ac:dyDescent="0.35">
      <c r="A418" s="1" t="s">
        <v>233</v>
      </c>
      <c r="B418" s="1">
        <v>2019</v>
      </c>
      <c r="C418" s="99">
        <v>43770</v>
      </c>
      <c r="D418" s="1" t="s">
        <v>66</v>
      </c>
      <c r="E418" s="49" t="s">
        <v>21</v>
      </c>
      <c r="F418" s="45" t="s">
        <v>21</v>
      </c>
      <c r="G418" s="49" t="s">
        <v>23</v>
      </c>
      <c r="H418" s="49" t="s">
        <v>1075</v>
      </c>
      <c r="I418" s="49" t="s">
        <v>22</v>
      </c>
      <c r="J418" s="49" t="s">
        <v>295</v>
      </c>
      <c r="K418" s="49"/>
      <c r="L418" s="49"/>
      <c r="M418" s="49"/>
      <c r="N418" s="49">
        <v>2</v>
      </c>
      <c r="O418">
        <v>10.709</v>
      </c>
      <c r="P418">
        <v>6.8129999999999988</v>
      </c>
      <c r="Q418">
        <v>6.2330000000000005</v>
      </c>
      <c r="R418">
        <v>6.1870000000000012</v>
      </c>
      <c r="S418">
        <v>6.4140000000000015</v>
      </c>
      <c r="T418">
        <v>6.6980000000000004</v>
      </c>
      <c r="U418">
        <f t="shared" si="18"/>
        <v>43.054000000000002</v>
      </c>
      <c r="V418" s="23">
        <f t="shared" si="17"/>
        <v>62.711943141171552</v>
      </c>
    </row>
    <row r="419" spans="1:22" x14ac:dyDescent="0.35">
      <c r="A419" s="1" t="s">
        <v>233</v>
      </c>
      <c r="B419" s="1">
        <v>2019</v>
      </c>
      <c r="C419" s="99">
        <v>43770</v>
      </c>
      <c r="D419" s="1" t="s">
        <v>66</v>
      </c>
      <c r="E419" s="49" t="s">
        <v>21</v>
      </c>
      <c r="F419" s="45" t="s">
        <v>21</v>
      </c>
      <c r="G419" s="49" t="s">
        <v>27</v>
      </c>
      <c r="H419" s="49" t="s">
        <v>754</v>
      </c>
      <c r="I419" s="49" t="s">
        <v>339</v>
      </c>
      <c r="J419" s="49" t="s">
        <v>26</v>
      </c>
      <c r="K419" s="49"/>
      <c r="L419" s="49"/>
      <c r="M419" s="49"/>
      <c r="N419" s="49">
        <v>3</v>
      </c>
      <c r="O419">
        <v>10.907999999999999</v>
      </c>
      <c r="P419">
        <v>6.6929999999999996</v>
      </c>
      <c r="Q419">
        <v>6.3880000000000017</v>
      </c>
      <c r="R419">
        <v>6.3279999999999994</v>
      </c>
      <c r="S419">
        <v>6.3340000000000032</v>
      </c>
      <c r="T419">
        <v>6.5119999999999933</v>
      </c>
      <c r="U419">
        <f t="shared" si="18"/>
        <v>43.162999999999997</v>
      </c>
      <c r="V419" s="23">
        <f t="shared" si="17"/>
        <v>62.553575979426824</v>
      </c>
    </row>
    <row r="420" spans="1:22" x14ac:dyDescent="0.35">
      <c r="A420" s="1" t="s">
        <v>233</v>
      </c>
      <c r="B420" s="1">
        <v>2019</v>
      </c>
      <c r="C420" s="99">
        <v>43770</v>
      </c>
      <c r="D420" s="1" t="s">
        <v>66</v>
      </c>
      <c r="E420" s="49" t="s">
        <v>21</v>
      </c>
      <c r="F420" s="45" t="s">
        <v>21</v>
      </c>
      <c r="G420" s="49" t="s">
        <v>228</v>
      </c>
      <c r="H420" s="49" t="s">
        <v>1076</v>
      </c>
      <c r="I420" s="49" t="s">
        <v>954</v>
      </c>
      <c r="J420" s="49" t="s">
        <v>219</v>
      </c>
      <c r="K420" s="49"/>
      <c r="L420" s="49"/>
      <c r="M420" s="49"/>
      <c r="N420" s="49">
        <v>4</v>
      </c>
      <c r="O420">
        <v>10.625</v>
      </c>
      <c r="P420">
        <v>6.6280000000000001</v>
      </c>
      <c r="Q420">
        <v>6.3670000000000009</v>
      </c>
      <c r="R420">
        <v>6.3939999999999984</v>
      </c>
      <c r="S420">
        <v>6.5999999999999979</v>
      </c>
      <c r="T420">
        <v>6.7870000000000061</v>
      </c>
      <c r="U420">
        <f t="shared" si="18"/>
        <v>43.401000000000003</v>
      </c>
      <c r="V420" s="23">
        <f t="shared" si="17"/>
        <v>62.210548144051977</v>
      </c>
    </row>
    <row r="421" spans="1:22" x14ac:dyDescent="0.35">
      <c r="A421" s="1" t="s">
        <v>233</v>
      </c>
      <c r="B421" s="1">
        <v>2019</v>
      </c>
      <c r="C421" s="99">
        <v>43770</v>
      </c>
      <c r="D421" s="1" t="s">
        <v>66</v>
      </c>
      <c r="E421" s="49" t="s">
        <v>21</v>
      </c>
      <c r="F421" s="45" t="s">
        <v>21</v>
      </c>
      <c r="G421" s="49" t="s">
        <v>29</v>
      </c>
      <c r="H421" s="49" t="s">
        <v>999</v>
      </c>
      <c r="I421" s="49" t="s">
        <v>953</v>
      </c>
      <c r="J421" s="49" t="s">
        <v>194</v>
      </c>
      <c r="K421" s="49"/>
      <c r="L421" s="49"/>
      <c r="M421" s="49"/>
      <c r="N421" s="49">
        <v>5</v>
      </c>
      <c r="O421">
        <v>10.788</v>
      </c>
      <c r="P421">
        <v>6.8659999999999997</v>
      </c>
      <c r="Q421">
        <v>6.3670000000000009</v>
      </c>
      <c r="R421">
        <v>6.4489999999999981</v>
      </c>
      <c r="S421">
        <v>6.4269999999999996</v>
      </c>
      <c r="T421">
        <v>6.6219999999999999</v>
      </c>
      <c r="U421">
        <f t="shared" si="18"/>
        <v>43.518999999999998</v>
      </c>
      <c r="V421" s="23">
        <f t="shared" si="17"/>
        <v>62.041866770835732</v>
      </c>
    </row>
    <row r="422" spans="1:22" x14ac:dyDescent="0.35">
      <c r="A422" s="1" t="s">
        <v>233</v>
      </c>
      <c r="B422" s="1">
        <v>2019</v>
      </c>
      <c r="C422" s="99">
        <v>43770</v>
      </c>
      <c r="D422" s="1" t="s">
        <v>66</v>
      </c>
      <c r="E422" s="49" t="s">
        <v>21</v>
      </c>
      <c r="F422" s="45" t="s">
        <v>21</v>
      </c>
      <c r="G422" s="49" t="s">
        <v>198</v>
      </c>
      <c r="H422" s="49" t="s">
        <v>239</v>
      </c>
      <c r="I422" s="49" t="s">
        <v>197</v>
      </c>
      <c r="J422" s="49" t="s">
        <v>800</v>
      </c>
      <c r="K422" s="49"/>
      <c r="L422" s="49"/>
      <c r="M422" s="49"/>
      <c r="N422" s="49">
        <v>6</v>
      </c>
      <c r="O422">
        <v>10.622</v>
      </c>
      <c r="P422">
        <v>6.6469999999999985</v>
      </c>
      <c r="Q422">
        <v>6.3290000000000006</v>
      </c>
      <c r="R422">
        <v>6.4329999999999998</v>
      </c>
      <c r="S422">
        <v>6.6259999999999977</v>
      </c>
      <c r="T422">
        <v>6.8850000000000051</v>
      </c>
      <c r="U422">
        <f t="shared" si="18"/>
        <v>43.542000000000002</v>
      </c>
      <c r="V422" s="23">
        <f t="shared" si="17"/>
        <v>62.009094667217866</v>
      </c>
    </row>
    <row r="423" spans="1:22" x14ac:dyDescent="0.35">
      <c r="A423" s="1" t="s">
        <v>233</v>
      </c>
      <c r="B423" s="1">
        <v>2019</v>
      </c>
      <c r="C423" s="99">
        <v>43770</v>
      </c>
      <c r="D423" s="1" t="s">
        <v>66</v>
      </c>
      <c r="E423" s="49" t="s">
        <v>21</v>
      </c>
      <c r="F423" s="45" t="s">
        <v>21</v>
      </c>
      <c r="G423" s="49" t="s">
        <v>230</v>
      </c>
      <c r="H423" s="49" t="s">
        <v>1045</v>
      </c>
      <c r="I423" s="49" t="s">
        <v>40</v>
      </c>
      <c r="J423" s="49" t="s">
        <v>947</v>
      </c>
      <c r="K423" s="49"/>
      <c r="L423" s="49"/>
      <c r="M423" s="49"/>
      <c r="N423" s="49">
        <v>7</v>
      </c>
      <c r="O423">
        <v>10.801</v>
      </c>
      <c r="P423">
        <v>6.8920000000000012</v>
      </c>
      <c r="Q423">
        <v>6.4089999999999989</v>
      </c>
      <c r="R423">
        <v>6.4619999999999997</v>
      </c>
      <c r="S423">
        <v>6.4500000000000028</v>
      </c>
      <c r="T423">
        <v>6.6169999999999973</v>
      </c>
      <c r="U423">
        <f t="shared" si="18"/>
        <v>43.631</v>
      </c>
      <c r="V423" s="23">
        <f t="shared" si="17"/>
        <v>61.88260640370379</v>
      </c>
    </row>
    <row r="424" spans="1:22" x14ac:dyDescent="0.35">
      <c r="A424" s="1" t="s">
        <v>233</v>
      </c>
      <c r="B424" s="1">
        <v>2019</v>
      </c>
      <c r="C424" s="99">
        <v>43770</v>
      </c>
      <c r="D424" s="1" t="s">
        <v>66</v>
      </c>
      <c r="E424" s="49" t="s">
        <v>21</v>
      </c>
      <c r="F424" s="49" t="s">
        <v>21</v>
      </c>
      <c r="G424" s="49" t="s">
        <v>46</v>
      </c>
      <c r="H424" s="49" t="s">
        <v>781</v>
      </c>
      <c r="I424" s="49" t="s">
        <v>202</v>
      </c>
      <c r="J424" s="49" t="s">
        <v>45</v>
      </c>
      <c r="K424" s="49"/>
      <c r="L424" s="49"/>
      <c r="M424" s="49"/>
      <c r="N424" s="49">
        <v>8</v>
      </c>
      <c r="O424">
        <v>10.746</v>
      </c>
      <c r="P424">
        <v>6.8059999999999992</v>
      </c>
      <c r="Q424">
        <v>6.2860000000000014</v>
      </c>
      <c r="R424">
        <v>6.2989999999999995</v>
      </c>
      <c r="S424">
        <v>6.6129999999999995</v>
      </c>
      <c r="T424">
        <v>6.9149999999999991</v>
      </c>
      <c r="U424">
        <f t="shared" si="18"/>
        <v>43.664999999999999</v>
      </c>
      <c r="V424" s="23">
        <f t="shared" si="17"/>
        <v>61.834421161113013</v>
      </c>
    </row>
    <row r="425" spans="1:22" x14ac:dyDescent="0.35">
      <c r="A425" s="1" t="s">
        <v>233</v>
      </c>
      <c r="B425" s="1">
        <v>2019</v>
      </c>
      <c r="C425" s="99">
        <v>43770</v>
      </c>
      <c r="D425" s="1" t="s">
        <v>66</v>
      </c>
      <c r="E425" s="49" t="s">
        <v>21</v>
      </c>
      <c r="F425" s="49" t="s">
        <v>21</v>
      </c>
      <c r="G425" s="49" t="s">
        <v>42</v>
      </c>
      <c r="H425" s="49" t="s">
        <v>816</v>
      </c>
      <c r="I425" s="49" t="s">
        <v>213</v>
      </c>
      <c r="J425" s="49" t="s">
        <v>949</v>
      </c>
      <c r="K425" s="49"/>
      <c r="L425" s="49"/>
      <c r="M425" s="49"/>
      <c r="N425" s="49">
        <v>9</v>
      </c>
      <c r="O425">
        <v>11.132</v>
      </c>
      <c r="P425">
        <v>6.8970000000000002</v>
      </c>
      <c r="Q425">
        <v>6.3999999999999986</v>
      </c>
      <c r="R425">
        <v>6.5140000000000029</v>
      </c>
      <c r="S425">
        <v>6.4639999999999951</v>
      </c>
      <c r="T425">
        <v>6.6130000000000067</v>
      </c>
      <c r="U425">
        <f t="shared" si="18"/>
        <v>44.02</v>
      </c>
      <c r="V425" s="23">
        <f t="shared" si="17"/>
        <v>61.335756474329855</v>
      </c>
    </row>
    <row r="426" spans="1:22" x14ac:dyDescent="0.35">
      <c r="A426" s="1" t="s">
        <v>233</v>
      </c>
      <c r="B426" s="1">
        <v>2019</v>
      </c>
      <c r="C426" s="99">
        <v>43770</v>
      </c>
      <c r="D426" s="1" t="s">
        <v>66</v>
      </c>
      <c r="E426" s="49" t="s">
        <v>21</v>
      </c>
      <c r="F426" s="49" t="s">
        <v>21</v>
      </c>
      <c r="G426" s="49" t="s">
        <v>39</v>
      </c>
      <c r="H426" s="49" t="s">
        <v>552</v>
      </c>
      <c r="I426" s="49" t="s">
        <v>700</v>
      </c>
      <c r="J426" s="49" t="s">
        <v>427</v>
      </c>
      <c r="K426" s="49"/>
      <c r="L426" s="49"/>
      <c r="M426" s="49"/>
      <c r="N426" s="49">
        <v>10</v>
      </c>
      <c r="O426">
        <v>10.879</v>
      </c>
      <c r="P426">
        <v>6.8480000000000008</v>
      </c>
      <c r="Q426">
        <v>6.4740000000000002</v>
      </c>
      <c r="R426">
        <v>6.6230000000000011</v>
      </c>
      <c r="S426">
        <v>6.727999999999998</v>
      </c>
      <c r="T426">
        <v>6.8430000000000035</v>
      </c>
      <c r="U426">
        <f t="shared" si="18"/>
        <v>44.395000000000003</v>
      </c>
      <c r="V426" s="23">
        <f t="shared" si="17"/>
        <v>60.817659646356567</v>
      </c>
    </row>
    <row r="427" spans="1:22" x14ac:dyDescent="0.35">
      <c r="A427" s="1" t="s">
        <v>233</v>
      </c>
      <c r="B427" s="1">
        <v>2019</v>
      </c>
      <c r="C427" s="99">
        <v>43770</v>
      </c>
      <c r="D427" s="1" t="s">
        <v>66</v>
      </c>
      <c r="E427" s="49" t="s">
        <v>21</v>
      </c>
      <c r="F427" s="49" t="s">
        <v>21</v>
      </c>
      <c r="G427" s="49" t="s">
        <v>37</v>
      </c>
      <c r="H427" s="49" t="s">
        <v>36</v>
      </c>
      <c r="I427" s="49" t="s">
        <v>1009</v>
      </c>
      <c r="J427" s="49" t="s">
        <v>59</v>
      </c>
      <c r="K427" s="49"/>
      <c r="L427" s="49"/>
      <c r="M427" s="49"/>
      <c r="N427" s="49">
        <v>11</v>
      </c>
      <c r="O427">
        <v>11.079000000000001</v>
      </c>
      <c r="P427">
        <v>6.972999999999999</v>
      </c>
      <c r="Q427">
        <v>6.5010000000000012</v>
      </c>
      <c r="R427">
        <v>6.5210000000000008</v>
      </c>
      <c r="S427">
        <v>6.5650000000000013</v>
      </c>
      <c r="T427">
        <v>6.8170000000000002</v>
      </c>
      <c r="U427">
        <f t="shared" si="18"/>
        <v>44.456000000000003</v>
      </c>
      <c r="V427" s="23">
        <f t="shared" si="17"/>
        <v>60.73420910563253</v>
      </c>
    </row>
    <row r="428" spans="1:22" x14ac:dyDescent="0.35">
      <c r="A428" s="1" t="s">
        <v>233</v>
      </c>
      <c r="B428" s="1">
        <v>2019</v>
      </c>
      <c r="C428" s="99">
        <v>43770</v>
      </c>
      <c r="D428" s="1" t="s">
        <v>66</v>
      </c>
      <c r="E428" s="49" t="s">
        <v>21</v>
      </c>
      <c r="F428" s="49" t="s">
        <v>21</v>
      </c>
      <c r="G428" s="49" t="s">
        <v>907</v>
      </c>
      <c r="H428" s="49" t="s">
        <v>933</v>
      </c>
      <c r="I428" s="49" t="s">
        <v>1047</v>
      </c>
      <c r="J428" s="49" t="s">
        <v>1046</v>
      </c>
      <c r="K428" s="49"/>
      <c r="L428" s="49"/>
      <c r="M428" s="49"/>
      <c r="N428" s="49">
        <v>12</v>
      </c>
      <c r="O428">
        <v>10.93</v>
      </c>
      <c r="P428">
        <v>6.9619999999999997</v>
      </c>
      <c r="Q428">
        <v>6.5</v>
      </c>
      <c r="R428">
        <v>6.772000000000002</v>
      </c>
      <c r="S428">
        <v>6.8290000000000006</v>
      </c>
      <c r="T428">
        <v>6.9379999999999953</v>
      </c>
      <c r="U428">
        <f t="shared" si="18"/>
        <v>44.930999999999997</v>
      </c>
      <c r="V428" s="23">
        <f t="shared" si="17"/>
        <v>60.092141283301075</v>
      </c>
    </row>
    <row r="429" spans="1:22" x14ac:dyDescent="0.35">
      <c r="A429" s="1" t="s">
        <v>233</v>
      </c>
      <c r="B429" s="1">
        <v>2019</v>
      </c>
      <c r="C429" s="99">
        <v>43770</v>
      </c>
      <c r="D429" s="1" t="s">
        <v>66</v>
      </c>
      <c r="E429" s="49" t="s">
        <v>21</v>
      </c>
      <c r="F429" s="49" t="s">
        <v>21</v>
      </c>
      <c r="G429" s="49" t="s">
        <v>1057</v>
      </c>
      <c r="H429" s="49" t="s">
        <v>354</v>
      </c>
      <c r="I429" s="49" t="s">
        <v>998</v>
      </c>
      <c r="J429" s="49" t="s">
        <v>757</v>
      </c>
      <c r="K429" s="49"/>
      <c r="L429" s="49"/>
      <c r="M429" s="49"/>
      <c r="N429" s="49">
        <v>13</v>
      </c>
      <c r="O429">
        <v>10.856999999999999</v>
      </c>
      <c r="P429">
        <v>6.7910000000000004</v>
      </c>
      <c r="Q429">
        <v>6.772000000000002</v>
      </c>
      <c r="R429">
        <v>6.8119999999999976</v>
      </c>
      <c r="S429">
        <v>6.8460000000000036</v>
      </c>
      <c r="T429">
        <v>7.1999999999999957</v>
      </c>
      <c r="U429">
        <f t="shared" si="18"/>
        <v>45.277999999999999</v>
      </c>
      <c r="V429" s="23">
        <f t="shared" si="17"/>
        <v>59.631609170016354</v>
      </c>
    </row>
    <row r="430" spans="1:22" x14ac:dyDescent="0.35">
      <c r="A430" s="1" t="s">
        <v>233</v>
      </c>
      <c r="B430" s="1">
        <v>2019</v>
      </c>
      <c r="C430" s="99">
        <v>43770</v>
      </c>
      <c r="D430" s="1" t="s">
        <v>66</v>
      </c>
      <c r="E430" s="49" t="s">
        <v>21</v>
      </c>
      <c r="F430" s="49" t="s">
        <v>21</v>
      </c>
      <c r="G430" s="49" t="s">
        <v>188</v>
      </c>
      <c r="H430" s="49" t="s">
        <v>863</v>
      </c>
      <c r="I430" s="49" t="s">
        <v>1074</v>
      </c>
      <c r="J430" s="49" t="s">
        <v>210</v>
      </c>
      <c r="K430" s="49"/>
      <c r="L430" s="49"/>
      <c r="M430" s="49"/>
      <c r="N430" s="49">
        <v>14</v>
      </c>
      <c r="O430">
        <v>10.715</v>
      </c>
      <c r="P430">
        <v>6.8919999999999995</v>
      </c>
      <c r="Q430">
        <v>7.1679999999999993</v>
      </c>
      <c r="R430">
        <v>6.9700000000000024</v>
      </c>
      <c r="S430">
        <v>6.7069999999999972</v>
      </c>
      <c r="T430">
        <v>6.8430000000000035</v>
      </c>
      <c r="U430">
        <f t="shared" si="18"/>
        <v>45.295000000000002</v>
      </c>
      <c r="V430" s="23">
        <f t="shared" si="17"/>
        <v>59.60922839165471</v>
      </c>
    </row>
    <row r="431" spans="1:22" x14ac:dyDescent="0.35">
      <c r="A431" s="1" t="s">
        <v>233</v>
      </c>
      <c r="B431" s="1">
        <v>2019</v>
      </c>
      <c r="C431" s="99">
        <v>43770</v>
      </c>
      <c r="D431" s="1" t="s">
        <v>66</v>
      </c>
      <c r="E431" s="49" t="s">
        <v>21</v>
      </c>
      <c r="F431" s="49" t="s">
        <v>21</v>
      </c>
      <c r="G431" s="49" t="s">
        <v>58</v>
      </c>
      <c r="H431" s="49" t="s">
        <v>961</v>
      </c>
      <c r="I431" s="49" t="s">
        <v>110</v>
      </c>
      <c r="J431" s="49" t="s">
        <v>832</v>
      </c>
      <c r="K431" s="49"/>
      <c r="L431" s="49"/>
      <c r="M431" s="49"/>
      <c r="N431" s="49">
        <v>15</v>
      </c>
      <c r="O431">
        <v>11.119</v>
      </c>
      <c r="P431">
        <v>6.9310000000000009</v>
      </c>
      <c r="Q431">
        <v>6.7149999999999999</v>
      </c>
      <c r="R431">
        <v>6.7270000000000003</v>
      </c>
      <c r="S431">
        <v>6.8940000000000019</v>
      </c>
      <c r="T431">
        <v>7.2109999999999985</v>
      </c>
      <c r="U431">
        <f t="shared" si="18"/>
        <v>45.597000000000001</v>
      </c>
      <c r="V431" s="23">
        <f t="shared" si="17"/>
        <v>59.21442200144746</v>
      </c>
    </row>
    <row r="432" spans="1:22" x14ac:dyDescent="0.35">
      <c r="A432" s="1" t="s">
        <v>233</v>
      </c>
      <c r="B432" s="1">
        <v>2019</v>
      </c>
      <c r="C432" s="99">
        <v>43770</v>
      </c>
      <c r="D432" s="1" t="s">
        <v>66</v>
      </c>
      <c r="E432" s="49" t="s">
        <v>21</v>
      </c>
      <c r="F432" s="49" t="s">
        <v>21</v>
      </c>
      <c r="G432" s="49" t="s">
        <v>207</v>
      </c>
      <c r="H432" s="49" t="s">
        <v>251</v>
      </c>
      <c r="I432" s="49" t="s">
        <v>206</v>
      </c>
      <c r="J432" s="49" t="s">
        <v>803</v>
      </c>
      <c r="K432" s="49"/>
      <c r="L432" s="49"/>
      <c r="M432" s="49"/>
      <c r="N432" s="49">
        <v>16</v>
      </c>
      <c r="O432">
        <v>11.515000000000001</v>
      </c>
      <c r="P432">
        <v>7.152000000000001</v>
      </c>
      <c r="Q432">
        <v>6.8339999999999996</v>
      </c>
      <c r="R432">
        <v>6.8199999999999967</v>
      </c>
      <c r="S432">
        <v>6.7660000000000053</v>
      </c>
      <c r="T432">
        <v>6.9489999999999981</v>
      </c>
      <c r="U432">
        <f t="shared" si="18"/>
        <v>46.036000000000001</v>
      </c>
      <c r="V432" s="23">
        <f t="shared" si="17"/>
        <v>58.649752367712225</v>
      </c>
    </row>
    <row r="433" spans="1:22" x14ac:dyDescent="0.35">
      <c r="A433" s="1" t="s">
        <v>233</v>
      </c>
      <c r="B433" s="1">
        <v>2019</v>
      </c>
      <c r="C433" s="99">
        <v>43770</v>
      </c>
      <c r="D433" s="1" t="s">
        <v>66</v>
      </c>
      <c r="E433" s="49" t="s">
        <v>91</v>
      </c>
      <c r="F433" s="31">
        <v>1</v>
      </c>
      <c r="G433" s="49" t="s">
        <v>228</v>
      </c>
      <c r="H433" t="e">
        <f t="shared" ref="H433:H444" si="19">VLOOKUP(G433,$G$329:$J$344,2,FALSE)</f>
        <v>#N/A</v>
      </c>
      <c r="I433" t="e">
        <f t="shared" ref="I433:I444" si="20">VLOOKUP(G433,$G$329:$J$344,3,FALSE)</f>
        <v>#N/A</v>
      </c>
      <c r="J433" t="e">
        <f t="shared" ref="J433:J444" si="21">VLOOKUP(G433,$G$329:$J$344,4,FALSE)</f>
        <v>#N/A</v>
      </c>
      <c r="N433" s="49">
        <v>1</v>
      </c>
      <c r="O433">
        <v>10.641999999999999</v>
      </c>
      <c r="P433">
        <v>6.6750000000000007</v>
      </c>
      <c r="Q433">
        <v>6.2659999999999982</v>
      </c>
      <c r="R433">
        <v>6.3460000000000001</v>
      </c>
      <c r="S433">
        <v>6.5749999999999993</v>
      </c>
      <c r="T433">
        <v>6.7760000000000034</v>
      </c>
      <c r="U433">
        <f t="shared" si="18"/>
        <v>43.28</v>
      </c>
      <c r="V433" s="23">
        <f t="shared" si="17"/>
        <v>62.38447319778188</v>
      </c>
    </row>
    <row r="434" spans="1:22" x14ac:dyDescent="0.35">
      <c r="A434" s="1" t="s">
        <v>233</v>
      </c>
      <c r="B434" s="1">
        <v>2019</v>
      </c>
      <c r="C434" s="99">
        <v>43770</v>
      </c>
      <c r="D434" s="1" t="s">
        <v>66</v>
      </c>
      <c r="E434" s="49" t="s">
        <v>91</v>
      </c>
      <c r="F434">
        <v>1</v>
      </c>
      <c r="G434" s="49" t="s">
        <v>29</v>
      </c>
      <c r="H434" t="e">
        <f t="shared" si="19"/>
        <v>#N/A</v>
      </c>
      <c r="I434" t="e">
        <f t="shared" si="20"/>
        <v>#N/A</v>
      </c>
      <c r="J434" t="e">
        <f t="shared" si="21"/>
        <v>#N/A</v>
      </c>
      <c r="N434" s="49">
        <v>2</v>
      </c>
      <c r="O434">
        <v>10.791</v>
      </c>
      <c r="P434">
        <v>6.8979999999999997</v>
      </c>
      <c r="Q434">
        <v>6.3170000000000002</v>
      </c>
      <c r="R434">
        <v>6.4039999999999999</v>
      </c>
      <c r="S434">
        <v>6.4569999999999972</v>
      </c>
      <c r="T434">
        <v>6.6940000000000026</v>
      </c>
      <c r="U434">
        <f t="shared" si="18"/>
        <v>43.561</v>
      </c>
      <c r="V434" s="23">
        <f t="shared" si="17"/>
        <v>61.982048162347063</v>
      </c>
    </row>
    <row r="435" spans="1:22" x14ac:dyDescent="0.35">
      <c r="A435" s="1" t="s">
        <v>233</v>
      </c>
      <c r="B435" s="1">
        <v>2019</v>
      </c>
      <c r="C435" s="99">
        <v>43770</v>
      </c>
      <c r="D435" s="1" t="s">
        <v>66</v>
      </c>
      <c r="E435" s="49" t="s">
        <v>91</v>
      </c>
      <c r="F435" s="31">
        <v>2</v>
      </c>
      <c r="G435" s="49" t="s">
        <v>27</v>
      </c>
      <c r="H435" t="e">
        <f t="shared" si="19"/>
        <v>#N/A</v>
      </c>
      <c r="I435" t="e">
        <f t="shared" si="20"/>
        <v>#N/A</v>
      </c>
      <c r="J435" t="e">
        <f t="shared" si="21"/>
        <v>#N/A</v>
      </c>
      <c r="N435" s="49">
        <v>1</v>
      </c>
      <c r="O435">
        <v>10.861000000000001</v>
      </c>
      <c r="P435">
        <v>6.6679999999999993</v>
      </c>
      <c r="Q435">
        <v>6.2429999999999986</v>
      </c>
      <c r="R435">
        <v>6.3610000000000007</v>
      </c>
      <c r="S435">
        <v>6.2960000000000029</v>
      </c>
      <c r="T435">
        <v>6.6569999999999965</v>
      </c>
      <c r="U435">
        <f t="shared" si="18"/>
        <v>43.085999999999999</v>
      </c>
      <c r="V435" s="23">
        <f t="shared" si="17"/>
        <v>62.665366940537531</v>
      </c>
    </row>
    <row r="436" spans="1:22" x14ac:dyDescent="0.35">
      <c r="A436" s="1" t="s">
        <v>233</v>
      </c>
      <c r="B436" s="1">
        <v>2019</v>
      </c>
      <c r="C436" s="99">
        <v>43770</v>
      </c>
      <c r="D436" s="1" t="s">
        <v>66</v>
      </c>
      <c r="E436" s="49" t="s">
        <v>91</v>
      </c>
      <c r="F436">
        <v>2</v>
      </c>
      <c r="G436" s="49" t="s">
        <v>198</v>
      </c>
      <c r="H436" t="str">
        <f t="shared" si="19"/>
        <v>PERKINS Shane Alan</v>
      </c>
      <c r="I436" t="str">
        <f t="shared" si="20"/>
        <v>SHURSHIN Nikita</v>
      </c>
      <c r="J436" t="str">
        <f t="shared" si="21"/>
        <v>YAKUSHEVSKIY Pavel</v>
      </c>
      <c r="N436" s="49">
        <v>2</v>
      </c>
      <c r="O436">
        <v>10.670999999999999</v>
      </c>
      <c r="P436">
        <v>6.647000000000002</v>
      </c>
      <c r="Q436">
        <v>6.3319999999999972</v>
      </c>
      <c r="R436">
        <v>6.3500000000000014</v>
      </c>
      <c r="S436">
        <v>6.6019999999999968</v>
      </c>
      <c r="T436">
        <v>6.8630000000000067</v>
      </c>
      <c r="U436">
        <f t="shared" si="18"/>
        <v>43.465000000000003</v>
      </c>
      <c r="V436" s="23">
        <f t="shared" si="17"/>
        <v>62.118946278614978</v>
      </c>
    </row>
    <row r="437" spans="1:22" x14ac:dyDescent="0.35">
      <c r="A437" s="1" t="s">
        <v>233</v>
      </c>
      <c r="B437" s="1">
        <v>2019</v>
      </c>
      <c r="C437" s="99">
        <v>43770</v>
      </c>
      <c r="D437" s="1" t="s">
        <v>66</v>
      </c>
      <c r="E437" s="49" t="s">
        <v>91</v>
      </c>
      <c r="F437">
        <v>3</v>
      </c>
      <c r="G437" s="49" t="s">
        <v>23</v>
      </c>
      <c r="H437" t="e">
        <f t="shared" si="19"/>
        <v>#N/A</v>
      </c>
      <c r="I437" t="e">
        <f t="shared" si="20"/>
        <v>#N/A</v>
      </c>
      <c r="J437" t="e">
        <f t="shared" si="21"/>
        <v>#N/A</v>
      </c>
      <c r="N437" s="49">
        <v>1</v>
      </c>
      <c r="O437">
        <v>10.65</v>
      </c>
      <c r="P437">
        <v>6.7589999999999986</v>
      </c>
      <c r="Q437">
        <v>6.1170000000000009</v>
      </c>
      <c r="R437">
        <v>6.1030000000000015</v>
      </c>
      <c r="S437">
        <v>6.2050000000000018</v>
      </c>
      <c r="T437">
        <v>6.421999999999997</v>
      </c>
      <c r="U437">
        <f t="shared" si="18"/>
        <v>42.256</v>
      </c>
      <c r="V437" s="23">
        <f t="shared" si="17"/>
        <v>63.896251419916695</v>
      </c>
    </row>
    <row r="438" spans="1:22" x14ac:dyDescent="0.35">
      <c r="A438" s="1" t="s">
        <v>233</v>
      </c>
      <c r="B438" s="1">
        <v>2019</v>
      </c>
      <c r="C438" s="99">
        <v>43770</v>
      </c>
      <c r="D438" s="1" t="s">
        <v>66</v>
      </c>
      <c r="E438" s="49" t="s">
        <v>91</v>
      </c>
      <c r="F438">
        <v>3</v>
      </c>
      <c r="G438" s="49" t="s">
        <v>230</v>
      </c>
      <c r="H438" t="e">
        <f t="shared" si="19"/>
        <v>#N/A</v>
      </c>
      <c r="I438" t="e">
        <f t="shared" si="20"/>
        <v>#N/A</v>
      </c>
      <c r="J438" t="e">
        <f t="shared" si="21"/>
        <v>#N/A</v>
      </c>
      <c r="N438" s="49">
        <v>2</v>
      </c>
      <c r="O438">
        <v>10.755000000000001</v>
      </c>
      <c r="P438">
        <v>6.8480000000000008</v>
      </c>
      <c r="Q438">
        <v>6.3989999999999974</v>
      </c>
      <c r="R438">
        <v>6.4039999999999999</v>
      </c>
      <c r="S438">
        <v>6.3999999999999986</v>
      </c>
      <c r="T438">
        <v>6.6370000000000005</v>
      </c>
      <c r="U438">
        <f t="shared" ref="U438:U469" si="22">SUM(O438:T438)</f>
        <v>43.442999999999998</v>
      </c>
      <c r="V438" s="23">
        <f t="shared" si="17"/>
        <v>62.150403977625857</v>
      </c>
    </row>
    <row r="439" spans="1:22" x14ac:dyDescent="0.35">
      <c r="A439" s="1" t="s">
        <v>233</v>
      </c>
      <c r="B439" s="1">
        <v>2019</v>
      </c>
      <c r="C439" s="99">
        <v>43770</v>
      </c>
      <c r="D439" s="1" t="s">
        <v>66</v>
      </c>
      <c r="E439" s="49" t="s">
        <v>91</v>
      </c>
      <c r="F439">
        <v>4</v>
      </c>
      <c r="G439" s="49" t="s">
        <v>113</v>
      </c>
      <c r="H439" t="str">
        <f t="shared" si="19"/>
        <v>CARLIN Jack</v>
      </c>
      <c r="I439" t="str">
        <f t="shared" si="20"/>
        <v>OWENS Ryan</v>
      </c>
      <c r="J439" t="str">
        <f t="shared" si="21"/>
        <v>TRUMAN Joseph</v>
      </c>
      <c r="N439" s="49">
        <v>1</v>
      </c>
      <c r="O439">
        <v>10.445</v>
      </c>
      <c r="P439">
        <v>6.5599999999999987</v>
      </c>
      <c r="Q439">
        <v>6.1739999999999995</v>
      </c>
      <c r="R439">
        <v>6.3420000000000023</v>
      </c>
      <c r="S439">
        <v>6.3859999999999957</v>
      </c>
      <c r="T439">
        <v>6.6090000000000018</v>
      </c>
      <c r="U439">
        <f t="shared" si="22"/>
        <v>42.515999999999998</v>
      </c>
      <c r="V439" s="23"/>
    </row>
    <row r="440" spans="1:22" x14ac:dyDescent="0.35">
      <c r="A440" s="1" t="s">
        <v>233</v>
      </c>
      <c r="B440" s="1">
        <v>2019</v>
      </c>
      <c r="C440" s="99">
        <v>43770</v>
      </c>
      <c r="D440" s="1" t="s">
        <v>66</v>
      </c>
      <c r="E440" s="49" t="s">
        <v>91</v>
      </c>
      <c r="F440">
        <v>4</v>
      </c>
      <c r="G440" s="49" t="s">
        <v>46</v>
      </c>
      <c r="H440" t="str">
        <f t="shared" si="19"/>
        <v>BIELECKI Maciej</v>
      </c>
      <c r="I440" t="str">
        <f t="shared" si="20"/>
        <v>MAKSEL Krzysztof</v>
      </c>
      <c r="J440" t="str">
        <f t="shared" si="21"/>
        <v>RUDYK Mateusz</v>
      </c>
      <c r="N440" s="49">
        <v>2</v>
      </c>
      <c r="O440">
        <v>10.694000000000001</v>
      </c>
      <c r="P440">
        <v>6.7889999999999997</v>
      </c>
      <c r="Q440">
        <v>6.2459999999999987</v>
      </c>
      <c r="R440">
        <v>6.2469999999999999</v>
      </c>
      <c r="S440">
        <v>6.4470000000000027</v>
      </c>
      <c r="T440">
        <v>6.7469999999999999</v>
      </c>
      <c r="U440">
        <f t="shared" si="22"/>
        <v>43.17</v>
      </c>
      <c r="V440" s="23">
        <f t="shared" si="17"/>
        <v>62.543432939541347</v>
      </c>
    </row>
    <row r="441" spans="1:22" x14ac:dyDescent="0.35">
      <c r="A441" s="1" t="s">
        <v>233</v>
      </c>
      <c r="B441" s="1">
        <v>2019</v>
      </c>
      <c r="C441" s="99">
        <v>43770</v>
      </c>
      <c r="D441" s="1" t="s">
        <v>66</v>
      </c>
      <c r="E441" s="49" t="s">
        <v>64</v>
      </c>
      <c r="F441" t="s">
        <v>541</v>
      </c>
      <c r="G441" s="49" t="s">
        <v>23</v>
      </c>
      <c r="H441" t="e">
        <f t="shared" si="19"/>
        <v>#N/A</v>
      </c>
      <c r="I441" t="e">
        <f t="shared" si="20"/>
        <v>#N/A</v>
      </c>
      <c r="J441" t="e">
        <f t="shared" si="21"/>
        <v>#N/A</v>
      </c>
      <c r="N441" s="49">
        <v>1</v>
      </c>
      <c r="O441">
        <v>10.7</v>
      </c>
      <c r="P441">
        <v>6.7710000000000008</v>
      </c>
      <c r="Q441">
        <v>6.0799999999999983</v>
      </c>
      <c r="R441">
        <v>6.0790000000000006</v>
      </c>
      <c r="S441">
        <v>6.1750000000000007</v>
      </c>
      <c r="T441">
        <v>6.3990000000000009</v>
      </c>
      <c r="U441">
        <f t="shared" si="22"/>
        <v>42.204000000000001</v>
      </c>
      <c r="V441" s="23">
        <f t="shared" si="17"/>
        <v>63.974978675007101</v>
      </c>
    </row>
    <row r="442" spans="1:22" x14ac:dyDescent="0.35">
      <c r="A442" s="1" t="s">
        <v>233</v>
      </c>
      <c r="B442" s="1">
        <v>2019</v>
      </c>
      <c r="C442" s="99">
        <v>43770</v>
      </c>
      <c r="D442" s="1" t="s">
        <v>66</v>
      </c>
      <c r="E442" s="49" t="s">
        <v>64</v>
      </c>
      <c r="F442" t="s">
        <v>541</v>
      </c>
      <c r="G442" s="49" t="s">
        <v>113</v>
      </c>
      <c r="H442" t="str">
        <f t="shared" si="19"/>
        <v>CARLIN Jack</v>
      </c>
      <c r="I442" t="str">
        <f t="shared" si="20"/>
        <v>OWENS Ryan</v>
      </c>
      <c r="J442" t="str">
        <f t="shared" si="21"/>
        <v>TRUMAN Joseph</v>
      </c>
      <c r="N442" s="49">
        <v>2</v>
      </c>
      <c r="O442">
        <v>10.477</v>
      </c>
      <c r="P442">
        <v>6.5470000000000006</v>
      </c>
      <c r="Q442">
        <v>6.2330000000000005</v>
      </c>
      <c r="R442">
        <v>6.3170000000000002</v>
      </c>
      <c r="S442">
        <v>6.3790000000000013</v>
      </c>
      <c r="T442">
        <v>6.6370000000000005</v>
      </c>
      <c r="U442">
        <f t="shared" si="22"/>
        <v>42.59</v>
      </c>
      <c r="V442" s="23">
        <f t="shared" si="17"/>
        <v>63.395163183845966</v>
      </c>
    </row>
    <row r="443" spans="1:22" x14ac:dyDescent="0.35">
      <c r="A443" s="1" t="s">
        <v>233</v>
      </c>
      <c r="B443" s="1">
        <v>2019</v>
      </c>
      <c r="C443" s="99">
        <v>43770</v>
      </c>
      <c r="D443" s="1" t="s">
        <v>66</v>
      </c>
      <c r="E443" s="49" t="s">
        <v>64</v>
      </c>
      <c r="F443" t="s">
        <v>542</v>
      </c>
      <c r="G443" s="49" t="s">
        <v>228</v>
      </c>
      <c r="H443" t="e">
        <f t="shared" si="19"/>
        <v>#N/A</v>
      </c>
      <c r="I443" t="e">
        <f t="shared" si="20"/>
        <v>#N/A</v>
      </c>
      <c r="J443" t="e">
        <f t="shared" si="21"/>
        <v>#N/A</v>
      </c>
      <c r="N443" s="49">
        <v>3</v>
      </c>
      <c r="O443">
        <v>10.62</v>
      </c>
      <c r="P443">
        <v>6.6330000000000009</v>
      </c>
      <c r="Q443">
        <v>6.4649999999999999</v>
      </c>
      <c r="R443">
        <v>6.4050000000000011</v>
      </c>
      <c r="S443">
        <v>6.3689999999999962</v>
      </c>
      <c r="T443">
        <v>6.5260000000000034</v>
      </c>
      <c r="U443">
        <f t="shared" si="22"/>
        <v>43.018000000000001</v>
      </c>
      <c r="V443" s="23">
        <f t="shared" si="17"/>
        <v>62.764424194523222</v>
      </c>
    </row>
    <row r="444" spans="1:22" x14ac:dyDescent="0.35">
      <c r="A444" s="1" t="s">
        <v>233</v>
      </c>
      <c r="B444" s="1">
        <v>2019</v>
      </c>
      <c r="C444" s="99">
        <v>43770</v>
      </c>
      <c r="D444" s="1" t="s">
        <v>66</v>
      </c>
      <c r="E444" s="49" t="s">
        <v>64</v>
      </c>
      <c r="F444" t="s">
        <v>542</v>
      </c>
      <c r="G444" s="49" t="s">
        <v>27</v>
      </c>
      <c r="H444" t="e">
        <f t="shared" si="19"/>
        <v>#N/A</v>
      </c>
      <c r="I444" t="e">
        <f t="shared" si="20"/>
        <v>#N/A</v>
      </c>
      <c r="J444" t="e">
        <f t="shared" si="21"/>
        <v>#N/A</v>
      </c>
      <c r="N444" s="49">
        <v>4</v>
      </c>
      <c r="O444">
        <v>10.788</v>
      </c>
      <c r="P444">
        <v>6.6960000000000015</v>
      </c>
      <c r="Q444">
        <v>6.3289999999999971</v>
      </c>
      <c r="R444">
        <v>6.3719999999999999</v>
      </c>
      <c r="S444">
        <v>6.3159999999999989</v>
      </c>
      <c r="T444">
        <v>6.6530000000000058</v>
      </c>
      <c r="U444">
        <f t="shared" si="22"/>
        <v>43.154000000000003</v>
      </c>
      <c r="V444" s="23">
        <f t="shared" si="17"/>
        <v>62.566621865875703</v>
      </c>
    </row>
    <row r="445" spans="1:22" x14ac:dyDescent="0.35">
      <c r="A445" s="4" t="s">
        <v>281</v>
      </c>
      <c r="B445" s="4">
        <v>2019</v>
      </c>
      <c r="C445" s="5">
        <v>43523</v>
      </c>
      <c r="D445" s="4" t="s">
        <v>20</v>
      </c>
      <c r="E445" s="49" t="s">
        <v>21</v>
      </c>
      <c r="F445" s="49" t="s">
        <v>21</v>
      </c>
      <c r="G445" s="49" t="s">
        <v>23</v>
      </c>
      <c r="H445" s="49" t="s">
        <v>1076</v>
      </c>
      <c r="I445" s="49" t="s">
        <v>92</v>
      </c>
      <c r="J445" t="s">
        <v>22</v>
      </c>
      <c r="N445" s="49">
        <v>1</v>
      </c>
      <c r="O445">
        <v>10.622999999999999</v>
      </c>
      <c r="P445">
        <v>6.6830000000000016</v>
      </c>
      <c r="Q445">
        <v>6.1789999999999985</v>
      </c>
      <c r="R445">
        <v>6.1850000000000023</v>
      </c>
      <c r="S445">
        <v>6.3129999999999953</v>
      </c>
      <c r="T445">
        <v>6.5910000000000011</v>
      </c>
      <c r="U445">
        <f t="shared" si="22"/>
        <v>42.573999999999998</v>
      </c>
      <c r="V445" s="23">
        <f t="shared" si="17"/>
        <v>63.41898811481186</v>
      </c>
    </row>
    <row r="446" spans="1:22" x14ac:dyDescent="0.35">
      <c r="A446" s="4" t="s">
        <v>281</v>
      </c>
      <c r="B446" s="4">
        <v>2019</v>
      </c>
      <c r="C446" s="5">
        <v>43523</v>
      </c>
      <c r="D446" s="4" t="s">
        <v>20</v>
      </c>
      <c r="E446" s="49" t="s">
        <v>21</v>
      </c>
      <c r="F446" s="49" t="s">
        <v>21</v>
      </c>
      <c r="G446" s="49" t="s">
        <v>27</v>
      </c>
      <c r="H446" s="49" t="s">
        <v>960</v>
      </c>
      <c r="I446" t="s">
        <v>754</v>
      </c>
      <c r="J446" t="s">
        <v>48</v>
      </c>
      <c r="N446" s="49">
        <v>2</v>
      </c>
      <c r="O446">
        <v>10.814</v>
      </c>
      <c r="P446">
        <v>6.7429999999999986</v>
      </c>
      <c r="Q446">
        <v>6.3620000000000019</v>
      </c>
      <c r="R446">
        <v>6.3990000000000009</v>
      </c>
      <c r="S446">
        <v>6.4370000000000012</v>
      </c>
      <c r="T446">
        <v>6.6029999999999944</v>
      </c>
      <c r="U446">
        <f t="shared" si="22"/>
        <v>43.357999999999997</v>
      </c>
      <c r="V446" s="23">
        <f t="shared" si="17"/>
        <v>62.272245029752305</v>
      </c>
    </row>
    <row r="447" spans="1:22" x14ac:dyDescent="0.35">
      <c r="A447" s="4" t="s">
        <v>281</v>
      </c>
      <c r="B447" s="4">
        <v>2019</v>
      </c>
      <c r="C447" s="5">
        <v>43523</v>
      </c>
      <c r="D447" s="4" t="s">
        <v>20</v>
      </c>
      <c r="E447" s="49" t="s">
        <v>21</v>
      </c>
      <c r="F447" s="49" t="s">
        <v>21</v>
      </c>
      <c r="G447" s="49" t="s">
        <v>35</v>
      </c>
      <c r="H447" t="s">
        <v>955</v>
      </c>
      <c r="I447" t="s">
        <v>129</v>
      </c>
      <c r="J447" t="s">
        <v>220</v>
      </c>
      <c r="N447" s="49">
        <v>3</v>
      </c>
      <c r="O447">
        <v>10.59</v>
      </c>
      <c r="P447">
        <v>6.7480000000000011</v>
      </c>
      <c r="Q447">
        <v>6.3049999999999997</v>
      </c>
      <c r="R447">
        <v>6.4740000000000002</v>
      </c>
      <c r="S447">
        <v>6.4869999999999983</v>
      </c>
      <c r="T447">
        <v>6.7839999999999989</v>
      </c>
      <c r="U447">
        <f t="shared" si="22"/>
        <v>43.387999999999998</v>
      </c>
      <c r="V447" s="23">
        <f t="shared" si="17"/>
        <v>62.229187793860049</v>
      </c>
    </row>
    <row r="448" spans="1:22" x14ac:dyDescent="0.35">
      <c r="A448" s="4" t="s">
        <v>281</v>
      </c>
      <c r="B448" s="4">
        <v>2019</v>
      </c>
      <c r="C448" s="5">
        <v>43523</v>
      </c>
      <c r="D448" s="4" t="s">
        <v>20</v>
      </c>
      <c r="E448" s="49" t="s">
        <v>21</v>
      </c>
      <c r="F448" s="49" t="s">
        <v>21</v>
      </c>
      <c r="G448" s="49" t="s">
        <v>46</v>
      </c>
      <c r="H448" s="49" t="s">
        <v>167</v>
      </c>
      <c r="I448" t="s">
        <v>202</v>
      </c>
      <c r="J448" s="49" t="s">
        <v>218</v>
      </c>
      <c r="N448" s="49">
        <v>4</v>
      </c>
      <c r="O448">
        <v>10.795999999999999</v>
      </c>
      <c r="P448">
        <v>6.8859999999999992</v>
      </c>
      <c r="Q448">
        <v>6.2650000000000006</v>
      </c>
      <c r="R448">
        <v>6.2680000000000007</v>
      </c>
      <c r="S448">
        <v>6.48</v>
      </c>
      <c r="T448">
        <v>6.7800000000000011</v>
      </c>
      <c r="U448">
        <f t="shared" si="22"/>
        <v>43.475000000000001</v>
      </c>
      <c r="V448" s="23">
        <f t="shared" si="17"/>
        <v>62.104657849338707</v>
      </c>
    </row>
    <row r="449" spans="1:22" x14ac:dyDescent="0.35">
      <c r="A449" s="4" t="s">
        <v>281</v>
      </c>
      <c r="B449" s="4">
        <v>2019</v>
      </c>
      <c r="C449" s="5">
        <v>43523</v>
      </c>
      <c r="D449" s="4" t="s">
        <v>20</v>
      </c>
      <c r="E449" s="49" t="s">
        <v>21</v>
      </c>
      <c r="F449" s="49" t="s">
        <v>21</v>
      </c>
      <c r="G449" s="49" t="s">
        <v>29</v>
      </c>
      <c r="H449" s="49" t="s">
        <v>999</v>
      </c>
      <c r="I449" s="49" t="s">
        <v>953</v>
      </c>
      <c r="J449" s="49" t="s">
        <v>947</v>
      </c>
      <c r="N449" s="49">
        <v>5</v>
      </c>
      <c r="O449">
        <v>10.842000000000001</v>
      </c>
      <c r="P449">
        <v>6.9919999999999991</v>
      </c>
      <c r="Q449">
        <v>6.3360000000000021</v>
      </c>
      <c r="R449">
        <v>6.3859999999999992</v>
      </c>
      <c r="S449">
        <v>6.4370000000000012</v>
      </c>
      <c r="T449">
        <v>6.5970000000000013</v>
      </c>
      <c r="U449">
        <f t="shared" si="22"/>
        <v>43.59</v>
      </c>
      <c r="V449" s="23">
        <f t="shared" si="17"/>
        <v>61.940812112869921</v>
      </c>
    </row>
    <row r="450" spans="1:22" x14ac:dyDescent="0.35">
      <c r="A450" s="4" t="s">
        <v>281</v>
      </c>
      <c r="B450" s="4">
        <v>2019</v>
      </c>
      <c r="C450" s="5">
        <v>43523</v>
      </c>
      <c r="D450" s="4" t="s">
        <v>20</v>
      </c>
      <c r="E450" s="49" t="s">
        <v>21</v>
      </c>
      <c r="F450" s="49" t="s">
        <v>21</v>
      </c>
      <c r="G450" s="49" t="s">
        <v>198</v>
      </c>
      <c r="H450" s="49" t="s">
        <v>800</v>
      </c>
      <c r="I450" s="49" t="s">
        <v>197</v>
      </c>
      <c r="J450" s="49" t="s">
        <v>239</v>
      </c>
      <c r="N450" s="49">
        <v>6</v>
      </c>
      <c r="O450">
        <v>10.791</v>
      </c>
      <c r="P450">
        <v>6.8580000000000005</v>
      </c>
      <c r="Q450">
        <v>6.411999999999999</v>
      </c>
      <c r="R450">
        <v>6.4190000000000005</v>
      </c>
      <c r="S450">
        <v>6.4490000000000016</v>
      </c>
      <c r="T450">
        <v>6.6769999999999996</v>
      </c>
      <c r="U450">
        <f t="shared" si="22"/>
        <v>43.606000000000002</v>
      </c>
      <c r="V450" s="23">
        <f t="shared" si="17"/>
        <v>61.918084667247633</v>
      </c>
    </row>
    <row r="451" spans="1:22" x14ac:dyDescent="0.35">
      <c r="A451" s="4" t="s">
        <v>281</v>
      </c>
      <c r="B451" s="4">
        <v>2019</v>
      </c>
      <c r="C451" s="5">
        <v>43523</v>
      </c>
      <c r="D451" s="4" t="s">
        <v>20</v>
      </c>
      <c r="E451" s="49" t="s">
        <v>21</v>
      </c>
      <c r="F451" s="49" t="s">
        <v>21</v>
      </c>
      <c r="G451" s="49" t="s">
        <v>102</v>
      </c>
      <c r="H451" s="49" t="s">
        <v>101</v>
      </c>
      <c r="I451" s="49" t="s">
        <v>242</v>
      </c>
      <c r="J451" s="49" t="s">
        <v>265</v>
      </c>
      <c r="N451" s="49">
        <v>7</v>
      </c>
      <c r="O451">
        <v>10.749000000000001</v>
      </c>
      <c r="P451">
        <v>6.7870000000000008</v>
      </c>
      <c r="Q451">
        <v>6.3469999999999978</v>
      </c>
      <c r="R451">
        <v>6.4840000000000018</v>
      </c>
      <c r="S451">
        <v>6.5340000000000025</v>
      </c>
      <c r="T451">
        <v>6.7269999999999968</v>
      </c>
      <c r="U451">
        <f t="shared" si="22"/>
        <v>43.628</v>
      </c>
      <c r="V451" s="23">
        <f t="shared" ref="V451:V514" si="23">3.6*(750/U451)</f>
        <v>61.886861648482622</v>
      </c>
    </row>
    <row r="452" spans="1:22" x14ac:dyDescent="0.35">
      <c r="A452" s="4" t="s">
        <v>281</v>
      </c>
      <c r="B452" s="4">
        <v>2019</v>
      </c>
      <c r="C452" s="5">
        <v>43523</v>
      </c>
      <c r="D452" s="4" t="s">
        <v>20</v>
      </c>
      <c r="E452" s="49" t="s">
        <v>21</v>
      </c>
      <c r="F452" s="49" t="s">
        <v>21</v>
      </c>
      <c r="G452" s="49" t="s">
        <v>113</v>
      </c>
      <c r="H452" s="49" t="s">
        <v>311</v>
      </c>
      <c r="I452" s="49" t="s">
        <v>261</v>
      </c>
      <c r="J452" s="49" t="s">
        <v>192</v>
      </c>
      <c r="N452" s="49">
        <v>8</v>
      </c>
      <c r="O452">
        <v>10.582000000000001</v>
      </c>
      <c r="P452">
        <v>6.8060000000000009</v>
      </c>
      <c r="Q452">
        <v>6.2129999999999974</v>
      </c>
      <c r="R452">
        <v>6.6180000000000021</v>
      </c>
      <c r="S452">
        <v>6.6479999999999961</v>
      </c>
      <c r="T452">
        <v>6.8370000000000033</v>
      </c>
      <c r="U452">
        <f t="shared" si="22"/>
        <v>43.704000000000001</v>
      </c>
      <c r="V452" s="23">
        <f t="shared" si="23"/>
        <v>61.779242174629331</v>
      </c>
    </row>
    <row r="453" spans="1:22" x14ac:dyDescent="0.35">
      <c r="A453" s="4" t="s">
        <v>281</v>
      </c>
      <c r="B453" s="4">
        <v>2019</v>
      </c>
      <c r="C453" s="5">
        <v>43523</v>
      </c>
      <c r="D453" s="4" t="s">
        <v>20</v>
      </c>
      <c r="E453" s="49" t="s">
        <v>21</v>
      </c>
      <c r="F453" s="49" t="s">
        <v>21</v>
      </c>
      <c r="G453" s="49" t="s">
        <v>39</v>
      </c>
      <c r="H453" s="49" t="s">
        <v>552</v>
      </c>
      <c r="I453" s="49" t="s">
        <v>201</v>
      </c>
      <c r="J453" s="49" t="s">
        <v>105</v>
      </c>
      <c r="N453" s="49">
        <v>9</v>
      </c>
      <c r="O453">
        <v>10.749000000000001</v>
      </c>
      <c r="P453">
        <v>6.9</v>
      </c>
      <c r="Q453">
        <v>6.3230000000000004</v>
      </c>
      <c r="R453">
        <v>6.5719999999999992</v>
      </c>
      <c r="S453">
        <v>6.7069999999999972</v>
      </c>
      <c r="T453">
        <v>6.9080000000000013</v>
      </c>
      <c r="U453">
        <f t="shared" si="22"/>
        <v>44.158999999999999</v>
      </c>
      <c r="V453" s="23">
        <f t="shared" si="23"/>
        <v>61.142688919586043</v>
      </c>
    </row>
    <row r="454" spans="1:22" x14ac:dyDescent="0.35">
      <c r="A454" s="4" t="s">
        <v>281</v>
      </c>
      <c r="B454" s="4">
        <v>2019</v>
      </c>
      <c r="C454" s="5">
        <v>43523</v>
      </c>
      <c r="D454" s="4" t="s">
        <v>20</v>
      </c>
      <c r="E454" s="49" t="s">
        <v>21</v>
      </c>
      <c r="F454" s="49" t="s">
        <v>21</v>
      </c>
      <c r="G454" s="49" t="s">
        <v>31</v>
      </c>
      <c r="H454" s="49" t="s">
        <v>254</v>
      </c>
      <c r="I454" s="49" t="s">
        <v>1097</v>
      </c>
      <c r="J454" s="49" t="s">
        <v>257</v>
      </c>
      <c r="N454" s="49">
        <v>10</v>
      </c>
      <c r="O454">
        <v>10.923999999999999</v>
      </c>
      <c r="P454">
        <v>6.8820000000000014</v>
      </c>
      <c r="Q454">
        <v>6.4420000000000002</v>
      </c>
      <c r="R454">
        <v>6.5919999999999987</v>
      </c>
      <c r="S454">
        <v>6.575999999999997</v>
      </c>
      <c r="T454">
        <v>6.8440000000000012</v>
      </c>
      <c r="U454">
        <f t="shared" si="22"/>
        <v>44.26</v>
      </c>
      <c r="V454" s="23">
        <f t="shared" si="23"/>
        <v>61.003163126976958</v>
      </c>
    </row>
    <row r="455" spans="1:22" x14ac:dyDescent="0.35">
      <c r="A455" s="4" t="s">
        <v>281</v>
      </c>
      <c r="B455" s="4">
        <v>2019</v>
      </c>
      <c r="C455" s="5">
        <v>43523</v>
      </c>
      <c r="D455" s="4" t="s">
        <v>20</v>
      </c>
      <c r="E455" s="49" t="s">
        <v>21</v>
      </c>
      <c r="F455" s="49" t="s">
        <v>21</v>
      </c>
      <c r="G455" s="49" t="s">
        <v>104</v>
      </c>
      <c r="H455" s="49" t="s">
        <v>312</v>
      </c>
      <c r="I455" s="49" t="s">
        <v>1013</v>
      </c>
      <c r="J455" s="49" t="s">
        <v>128</v>
      </c>
      <c r="N455" s="49">
        <v>11</v>
      </c>
      <c r="O455">
        <v>10.606999999999999</v>
      </c>
      <c r="P455">
        <v>6.5650000000000013</v>
      </c>
      <c r="Q455">
        <v>6.6329999999999991</v>
      </c>
      <c r="R455">
        <v>6.8709999999999987</v>
      </c>
      <c r="S455">
        <v>6.8290000000000042</v>
      </c>
      <c r="T455">
        <v>6.8919999999999959</v>
      </c>
      <c r="U455">
        <f t="shared" si="22"/>
        <v>44.396999999999998</v>
      </c>
      <c r="V455" s="23">
        <f t="shared" si="23"/>
        <v>60.814919927022096</v>
      </c>
    </row>
    <row r="456" spans="1:22" x14ac:dyDescent="0.35">
      <c r="A456" s="4" t="s">
        <v>281</v>
      </c>
      <c r="B456" s="4">
        <v>2019</v>
      </c>
      <c r="C456" s="5">
        <v>43523</v>
      </c>
      <c r="D456" s="4" t="s">
        <v>20</v>
      </c>
      <c r="E456" s="49" t="s">
        <v>21</v>
      </c>
      <c r="F456" s="49" t="s">
        <v>21</v>
      </c>
      <c r="G456" s="49" t="s">
        <v>42</v>
      </c>
      <c r="H456" s="49" t="s">
        <v>213</v>
      </c>
      <c r="I456" s="49" t="s">
        <v>949</v>
      </c>
      <c r="J456" s="49" t="s">
        <v>41</v>
      </c>
      <c r="N456" s="49">
        <v>12</v>
      </c>
      <c r="O456">
        <v>10.928000000000001</v>
      </c>
      <c r="P456">
        <v>6.9179999999999993</v>
      </c>
      <c r="Q456">
        <v>6.3889999999999993</v>
      </c>
      <c r="R456">
        <v>6.4770000000000003</v>
      </c>
      <c r="S456">
        <v>6.6830000000000034</v>
      </c>
      <c r="T456">
        <v>7.0289999999999964</v>
      </c>
      <c r="U456">
        <f t="shared" si="22"/>
        <v>44.423999999999999</v>
      </c>
      <c r="V456" s="23">
        <f t="shared" si="23"/>
        <v>60.777957860615892</v>
      </c>
    </row>
    <row r="457" spans="1:22" x14ac:dyDescent="0.35">
      <c r="A457" s="4" t="s">
        <v>281</v>
      </c>
      <c r="B457" s="4">
        <v>2019</v>
      </c>
      <c r="C457" s="5">
        <v>43523</v>
      </c>
      <c r="D457" s="4" t="s">
        <v>20</v>
      </c>
      <c r="E457" s="49" t="s">
        <v>21</v>
      </c>
      <c r="F457" s="49" t="s">
        <v>21</v>
      </c>
      <c r="G457" s="49" t="s">
        <v>37</v>
      </c>
      <c r="H457" s="49" t="s">
        <v>36</v>
      </c>
      <c r="I457" s="49" t="s">
        <v>1009</v>
      </c>
      <c r="J457" s="49" t="s">
        <v>59</v>
      </c>
      <c r="N457" s="49">
        <v>13</v>
      </c>
      <c r="O457">
        <v>11.086</v>
      </c>
      <c r="P457">
        <v>7.0729999999999986</v>
      </c>
      <c r="Q457">
        <v>6.4350000000000023</v>
      </c>
      <c r="R457">
        <v>6.5749999999999993</v>
      </c>
      <c r="S457">
        <v>6.5770000000000017</v>
      </c>
      <c r="T457">
        <v>6.8079999999999998</v>
      </c>
      <c r="U457">
        <f t="shared" si="22"/>
        <v>44.554000000000002</v>
      </c>
      <c r="V457" s="23">
        <f t="shared" si="23"/>
        <v>60.60061947299905</v>
      </c>
    </row>
    <row r="458" spans="1:22" x14ac:dyDescent="0.35">
      <c r="A458" s="4" t="s">
        <v>281</v>
      </c>
      <c r="B458" s="4">
        <v>2019</v>
      </c>
      <c r="C458" s="5">
        <v>43523</v>
      </c>
      <c r="D458" s="4" t="s">
        <v>20</v>
      </c>
      <c r="E458" s="49" t="s">
        <v>21</v>
      </c>
      <c r="F458" s="49" t="s">
        <v>21</v>
      </c>
      <c r="G458" s="49" t="s">
        <v>188</v>
      </c>
      <c r="H458" s="49" t="s">
        <v>1074</v>
      </c>
      <c r="I458" s="49" t="s">
        <v>187</v>
      </c>
      <c r="J458" s="49" t="s">
        <v>210</v>
      </c>
      <c r="N458" s="49">
        <v>14</v>
      </c>
      <c r="O458">
        <v>11.15</v>
      </c>
      <c r="P458">
        <v>6.9799999999999986</v>
      </c>
      <c r="Q458">
        <v>6.5869999999999997</v>
      </c>
      <c r="R458">
        <v>6.7580000000000027</v>
      </c>
      <c r="S458">
        <v>6.6120000000000019</v>
      </c>
      <c r="T458">
        <v>6.9079999999999941</v>
      </c>
      <c r="U458">
        <f t="shared" si="22"/>
        <v>44.994999999999997</v>
      </c>
      <c r="V458" s="23">
        <f t="shared" si="23"/>
        <v>60.006667407489722</v>
      </c>
    </row>
    <row r="459" spans="1:22" x14ac:dyDescent="0.35">
      <c r="A459" s="4" t="s">
        <v>281</v>
      </c>
      <c r="B459" s="4">
        <v>2019</v>
      </c>
      <c r="C459" s="5">
        <v>43523</v>
      </c>
      <c r="D459" s="4" t="s">
        <v>20</v>
      </c>
      <c r="E459" s="49" t="s">
        <v>21</v>
      </c>
      <c r="F459" s="49" t="s">
        <v>21</v>
      </c>
      <c r="G459" s="49" t="s">
        <v>52</v>
      </c>
      <c r="H459" s="49" t="s">
        <v>196</v>
      </c>
      <c r="I459" s="49" t="s">
        <v>93</v>
      </c>
      <c r="J459" s="49" t="s">
        <v>51</v>
      </c>
      <c r="N459" s="49">
        <v>15</v>
      </c>
      <c r="O459">
        <v>11.04</v>
      </c>
      <c r="P459">
        <v>6.7020000000000017</v>
      </c>
      <c r="Q459">
        <v>6.9160000000000004</v>
      </c>
      <c r="R459">
        <v>6.7089999999999996</v>
      </c>
      <c r="S459">
        <v>6.7810000000000024</v>
      </c>
      <c r="T459">
        <v>6.9509999999999934</v>
      </c>
      <c r="U459">
        <f t="shared" si="22"/>
        <v>45.098999999999997</v>
      </c>
      <c r="V459" s="23">
        <f t="shared" si="23"/>
        <v>59.868289762522451</v>
      </c>
    </row>
    <row r="460" spans="1:22" x14ac:dyDescent="0.35">
      <c r="A460" s="4" t="s">
        <v>281</v>
      </c>
      <c r="B460" s="4">
        <v>2019</v>
      </c>
      <c r="C460" s="5">
        <v>43523</v>
      </c>
      <c r="D460" s="4" t="s">
        <v>20</v>
      </c>
      <c r="E460" s="49" t="s">
        <v>21</v>
      </c>
      <c r="F460" s="49" t="s">
        <v>21</v>
      </c>
      <c r="G460" s="49" t="s">
        <v>58</v>
      </c>
      <c r="H460" s="49" t="s">
        <v>961</v>
      </c>
      <c r="I460" s="49" t="s">
        <v>110</v>
      </c>
      <c r="J460" s="49" t="s">
        <v>208</v>
      </c>
      <c r="N460" s="49">
        <v>16</v>
      </c>
      <c r="O460">
        <v>11.061999999999999</v>
      </c>
      <c r="P460">
        <v>6.9300000000000015</v>
      </c>
      <c r="Q460">
        <v>6.5760000000000005</v>
      </c>
      <c r="R460">
        <v>6.7489999999999988</v>
      </c>
      <c r="S460">
        <v>6.8310000000000031</v>
      </c>
      <c r="T460">
        <v>7.2399999999999949</v>
      </c>
      <c r="U460">
        <f t="shared" si="22"/>
        <v>45.387999999999998</v>
      </c>
      <c r="V460" s="23">
        <f t="shared" si="23"/>
        <v>59.487089098440123</v>
      </c>
    </row>
    <row r="461" spans="1:22" x14ac:dyDescent="0.35">
      <c r="A461" s="4" t="s">
        <v>281</v>
      </c>
      <c r="B461" s="4">
        <v>2019</v>
      </c>
      <c r="C461" s="5">
        <v>43523</v>
      </c>
      <c r="D461" s="4" t="s">
        <v>20</v>
      </c>
      <c r="E461" s="49" t="s">
        <v>91</v>
      </c>
      <c r="F461">
        <v>1</v>
      </c>
      <c r="G461" t="s">
        <v>29</v>
      </c>
      <c r="H461" s="52" t="s">
        <v>999</v>
      </c>
      <c r="I461" s="52" t="s">
        <v>953</v>
      </c>
      <c r="J461" s="52" t="s">
        <v>947</v>
      </c>
      <c r="N461">
        <v>1</v>
      </c>
      <c r="O461">
        <v>10.833</v>
      </c>
      <c r="P461">
        <v>6.9640000000000004</v>
      </c>
      <c r="Q461">
        <v>6.259999999999998</v>
      </c>
      <c r="R461">
        <v>6.3320000000000007</v>
      </c>
      <c r="S461">
        <v>6.3300000000000018</v>
      </c>
      <c r="T461">
        <v>6.546999999999997</v>
      </c>
      <c r="U461">
        <f t="shared" si="22"/>
        <v>43.265999999999998</v>
      </c>
      <c r="V461" s="23">
        <f t="shared" si="23"/>
        <v>62.404659547912907</v>
      </c>
    </row>
    <row r="462" spans="1:22" x14ac:dyDescent="0.35">
      <c r="A462" s="4" t="s">
        <v>281</v>
      </c>
      <c r="B462" s="4">
        <v>2019</v>
      </c>
      <c r="C462" s="5">
        <v>43523</v>
      </c>
      <c r="D462" s="4" t="s">
        <v>20</v>
      </c>
      <c r="E462" s="49" t="s">
        <v>91</v>
      </c>
      <c r="F462">
        <v>1</v>
      </c>
      <c r="G462" t="s">
        <v>46</v>
      </c>
      <c r="H462" s="52" t="s">
        <v>781</v>
      </c>
      <c r="I462" s="52" t="s">
        <v>202</v>
      </c>
      <c r="J462" s="52" t="s">
        <v>167</v>
      </c>
      <c r="N462">
        <v>2</v>
      </c>
      <c r="O462">
        <v>10.872999999999999</v>
      </c>
      <c r="P462">
        <v>6.822000000000001</v>
      </c>
      <c r="Q462">
        <v>6.2089999999999996</v>
      </c>
      <c r="R462">
        <v>6.1829999999999998</v>
      </c>
      <c r="S462">
        <v>6.6939999999999991</v>
      </c>
      <c r="T462">
        <v>6.9669999999999987</v>
      </c>
      <c r="U462">
        <f t="shared" si="22"/>
        <v>43.747999999999998</v>
      </c>
      <c r="V462" s="23">
        <f t="shared" si="23"/>
        <v>61.717107067751677</v>
      </c>
    </row>
    <row r="463" spans="1:22" x14ac:dyDescent="0.35">
      <c r="A463" s="4" t="s">
        <v>281</v>
      </c>
      <c r="B463" s="4">
        <v>2019</v>
      </c>
      <c r="C463" s="5">
        <v>43523</v>
      </c>
      <c r="D463" s="4" t="s">
        <v>20</v>
      </c>
      <c r="E463" s="49" t="s">
        <v>91</v>
      </c>
      <c r="F463">
        <v>2</v>
      </c>
      <c r="G463" t="s">
        <v>198</v>
      </c>
      <c r="H463" s="52" t="s">
        <v>800</v>
      </c>
      <c r="I463" s="52" t="s">
        <v>197</v>
      </c>
      <c r="J463" s="52" t="s">
        <v>239</v>
      </c>
      <c r="N463">
        <v>1</v>
      </c>
      <c r="O463">
        <v>10.964</v>
      </c>
      <c r="P463">
        <v>6.8659999999999979</v>
      </c>
      <c r="Q463">
        <v>6.2530000000000001</v>
      </c>
      <c r="R463">
        <v>6.3490000000000002</v>
      </c>
      <c r="S463">
        <v>6.4640000000000022</v>
      </c>
      <c r="T463">
        <v>6.6509999999999962</v>
      </c>
      <c r="U463">
        <f t="shared" si="22"/>
        <v>43.546999999999997</v>
      </c>
      <c r="V463" s="23">
        <f t="shared" si="23"/>
        <v>62.001974877718332</v>
      </c>
    </row>
    <row r="464" spans="1:22" x14ac:dyDescent="0.35">
      <c r="A464" s="4" t="s">
        <v>281</v>
      </c>
      <c r="B464" s="4">
        <v>2019</v>
      </c>
      <c r="C464" s="5">
        <v>43523</v>
      </c>
      <c r="D464" s="4" t="s">
        <v>20</v>
      </c>
      <c r="E464" s="49" t="s">
        <v>91</v>
      </c>
      <c r="F464">
        <v>2</v>
      </c>
      <c r="G464" t="s">
        <v>35</v>
      </c>
      <c r="H464" s="52" t="s">
        <v>955</v>
      </c>
      <c r="I464" s="52" t="s">
        <v>129</v>
      </c>
      <c r="J464" s="52" t="s">
        <v>220</v>
      </c>
      <c r="N464">
        <v>2</v>
      </c>
      <c r="O464">
        <v>10.523999999999999</v>
      </c>
      <c r="P464">
        <v>6.7539999999999996</v>
      </c>
      <c r="Q464">
        <v>6.5680000000000014</v>
      </c>
      <c r="R464">
        <v>6.4869999999999983</v>
      </c>
      <c r="S464">
        <v>6.7910000000000039</v>
      </c>
      <c r="T464">
        <v>6.8729999999999976</v>
      </c>
      <c r="U464">
        <f t="shared" si="22"/>
        <v>43.997</v>
      </c>
      <c r="V464" s="23">
        <f t="shared" si="23"/>
        <v>61.367820533218179</v>
      </c>
    </row>
    <row r="465" spans="1:22" x14ac:dyDescent="0.35">
      <c r="A465" s="4" t="s">
        <v>281</v>
      </c>
      <c r="B465" s="4">
        <v>2019</v>
      </c>
      <c r="C465" s="5">
        <v>43523</v>
      </c>
      <c r="D465" s="4" t="s">
        <v>20</v>
      </c>
      <c r="E465" s="49" t="s">
        <v>91</v>
      </c>
      <c r="F465">
        <v>3</v>
      </c>
      <c r="G465" t="s">
        <v>27</v>
      </c>
      <c r="H465" s="52" t="s">
        <v>960</v>
      </c>
      <c r="I465" s="52" t="s">
        <v>1098</v>
      </c>
      <c r="J465" s="52" t="s">
        <v>754</v>
      </c>
      <c r="N465">
        <v>1</v>
      </c>
      <c r="O465">
        <v>10.662000000000001</v>
      </c>
      <c r="P465">
        <v>6.6850000000000005</v>
      </c>
      <c r="Q465">
        <v>6.3490000000000002</v>
      </c>
      <c r="R465">
        <v>6.3309999999999995</v>
      </c>
      <c r="S465">
        <v>6.4390000000000001</v>
      </c>
      <c r="T465">
        <v>6.6199999999999974</v>
      </c>
      <c r="U465">
        <f t="shared" si="22"/>
        <v>43.085999999999999</v>
      </c>
      <c r="V465" s="23">
        <f t="shared" si="23"/>
        <v>62.665366940537531</v>
      </c>
    </row>
    <row r="466" spans="1:22" x14ac:dyDescent="0.35">
      <c r="A466" s="4" t="s">
        <v>281</v>
      </c>
      <c r="B466" s="4">
        <v>2019</v>
      </c>
      <c r="C466" s="5">
        <v>43523</v>
      </c>
      <c r="D466" s="4" t="s">
        <v>20</v>
      </c>
      <c r="E466" s="49" t="s">
        <v>91</v>
      </c>
      <c r="F466">
        <v>3</v>
      </c>
      <c r="G466" t="s">
        <v>102</v>
      </c>
      <c r="H466" s="52" t="s">
        <v>101</v>
      </c>
      <c r="I466" s="52" t="s">
        <v>242</v>
      </c>
      <c r="J466" s="52" t="s">
        <v>265</v>
      </c>
      <c r="N466">
        <v>2</v>
      </c>
      <c r="O466">
        <v>10.747999999999999</v>
      </c>
      <c r="P466">
        <v>6.7769999999999992</v>
      </c>
      <c r="Q466">
        <v>6.2330000000000005</v>
      </c>
      <c r="R466">
        <v>6.4849999999999994</v>
      </c>
      <c r="S466">
        <v>6.5479999999999983</v>
      </c>
      <c r="T466">
        <v>6.7270000000000039</v>
      </c>
      <c r="U466">
        <f t="shared" si="22"/>
        <v>43.518000000000001</v>
      </c>
      <c r="V466" s="23">
        <f t="shared" si="23"/>
        <v>62.043292430718324</v>
      </c>
    </row>
    <row r="467" spans="1:22" x14ac:dyDescent="0.35">
      <c r="A467" s="4" t="s">
        <v>281</v>
      </c>
      <c r="B467" s="4">
        <v>2019</v>
      </c>
      <c r="C467" s="5">
        <v>43523</v>
      </c>
      <c r="D467" s="4" t="s">
        <v>20</v>
      </c>
      <c r="E467" s="49" t="s">
        <v>91</v>
      </c>
      <c r="F467">
        <v>4</v>
      </c>
      <c r="G467" t="s">
        <v>23</v>
      </c>
      <c r="H467" s="52" t="s">
        <v>954</v>
      </c>
      <c r="I467" s="52" t="s">
        <v>92</v>
      </c>
      <c r="J467" s="52" t="s">
        <v>1076</v>
      </c>
      <c r="N467">
        <v>1</v>
      </c>
      <c r="O467">
        <v>10.528</v>
      </c>
      <c r="P467">
        <v>6.6240000000000006</v>
      </c>
      <c r="Q467">
        <v>6.1179999999999986</v>
      </c>
      <c r="R467">
        <v>6.0960000000000001</v>
      </c>
      <c r="S467">
        <v>6.3419999999999987</v>
      </c>
      <c r="T467">
        <v>6.7280000000000015</v>
      </c>
      <c r="U467">
        <f t="shared" si="22"/>
        <v>42.436</v>
      </c>
      <c r="V467" s="23">
        <f t="shared" si="23"/>
        <v>63.625223866528422</v>
      </c>
    </row>
    <row r="468" spans="1:22" x14ac:dyDescent="0.35">
      <c r="A468" s="4" t="s">
        <v>281</v>
      </c>
      <c r="B468" s="4">
        <v>2019</v>
      </c>
      <c r="C468" s="5">
        <v>43523</v>
      </c>
      <c r="D468" s="4" t="s">
        <v>20</v>
      </c>
      <c r="E468" s="49" t="s">
        <v>91</v>
      </c>
      <c r="F468">
        <v>4</v>
      </c>
      <c r="G468" t="s">
        <v>113</v>
      </c>
      <c r="H468" s="52" t="s">
        <v>112</v>
      </c>
      <c r="I468" s="52" t="s">
        <v>192</v>
      </c>
      <c r="J468" s="52" t="s">
        <v>311</v>
      </c>
      <c r="N468">
        <v>2</v>
      </c>
      <c r="O468">
        <v>10.585000000000001</v>
      </c>
      <c r="P468">
        <v>6.5440000000000005</v>
      </c>
      <c r="Q468">
        <v>6.4209999999999994</v>
      </c>
      <c r="R468">
        <v>6.4469999999999992</v>
      </c>
      <c r="S468">
        <v>6.5600000000000023</v>
      </c>
      <c r="T468">
        <v>6.7729999999999961</v>
      </c>
      <c r="U468">
        <f t="shared" si="22"/>
        <v>43.33</v>
      </c>
      <c r="V468" s="23">
        <f t="shared" si="23"/>
        <v>62.312485575813525</v>
      </c>
    </row>
    <row r="469" spans="1:22" x14ac:dyDescent="0.35">
      <c r="A469" s="4" t="s">
        <v>281</v>
      </c>
      <c r="B469" s="4">
        <v>2019</v>
      </c>
      <c r="C469" s="5">
        <v>43523</v>
      </c>
      <c r="D469" s="4" t="s">
        <v>20</v>
      </c>
      <c r="E469" s="49" t="s">
        <v>64</v>
      </c>
      <c r="F469" t="s">
        <v>541</v>
      </c>
      <c r="G469" t="s">
        <v>23</v>
      </c>
      <c r="H469" t="s">
        <v>22</v>
      </c>
      <c r="I469" t="s">
        <v>92</v>
      </c>
      <c r="J469" t="s">
        <v>1096</v>
      </c>
      <c r="N469">
        <v>1</v>
      </c>
      <c r="O469">
        <v>10.494999999999999</v>
      </c>
      <c r="P469">
        <v>6.6210000000000004</v>
      </c>
      <c r="Q469">
        <v>6.083000000000002</v>
      </c>
      <c r="R469">
        <v>6.0889999999999986</v>
      </c>
      <c r="S469">
        <v>6.1990000000000016</v>
      </c>
      <c r="T469">
        <v>6.4359999999999999</v>
      </c>
      <c r="U469">
        <f t="shared" si="22"/>
        <v>41.923000000000002</v>
      </c>
      <c r="V469" s="23">
        <f t="shared" si="23"/>
        <v>64.403787896858532</v>
      </c>
    </row>
    <row r="470" spans="1:22" x14ac:dyDescent="0.35">
      <c r="A470" s="4" t="s">
        <v>281</v>
      </c>
      <c r="B470" s="4">
        <v>2019</v>
      </c>
      <c r="C470" s="5">
        <v>43523</v>
      </c>
      <c r="D470" s="4" t="s">
        <v>20</v>
      </c>
      <c r="E470" s="49" t="s">
        <v>64</v>
      </c>
      <c r="F470" t="s">
        <v>541</v>
      </c>
      <c r="G470" t="s">
        <v>27</v>
      </c>
      <c r="H470" t="s">
        <v>960</v>
      </c>
      <c r="I470" t="s">
        <v>48</v>
      </c>
      <c r="J470" t="s">
        <v>754</v>
      </c>
      <c r="N470">
        <v>2</v>
      </c>
      <c r="O470">
        <v>10.726000000000001</v>
      </c>
      <c r="P470">
        <v>6.673</v>
      </c>
      <c r="Q470">
        <v>6.3419999999999987</v>
      </c>
      <c r="R470">
        <v>6.2800000000000011</v>
      </c>
      <c r="S470">
        <v>6.3500000000000014</v>
      </c>
      <c r="T470">
        <v>6.5180000000000007</v>
      </c>
      <c r="U470">
        <f t="shared" ref="U470:U493" si="24">SUM(O470:T470)</f>
        <v>42.889000000000003</v>
      </c>
      <c r="V470" s="23">
        <f t="shared" si="23"/>
        <v>62.953204784443557</v>
      </c>
    </row>
    <row r="471" spans="1:22" x14ac:dyDescent="0.35">
      <c r="A471" s="4" t="s">
        <v>281</v>
      </c>
      <c r="B471" s="4">
        <v>2019</v>
      </c>
      <c r="C471" s="5">
        <v>43523</v>
      </c>
      <c r="D471" s="4" t="s">
        <v>20</v>
      </c>
      <c r="E471" s="49" t="s">
        <v>64</v>
      </c>
      <c r="F471" t="s">
        <v>542</v>
      </c>
      <c r="G471" t="s">
        <v>198</v>
      </c>
      <c r="H471" t="s">
        <v>197</v>
      </c>
      <c r="I471" t="s">
        <v>800</v>
      </c>
      <c r="J471" t="s">
        <v>239</v>
      </c>
      <c r="N471">
        <v>3</v>
      </c>
      <c r="O471">
        <v>10.897</v>
      </c>
      <c r="P471">
        <v>6.8130000000000006</v>
      </c>
      <c r="Q471">
        <v>6.1859999999999999</v>
      </c>
      <c r="R471">
        <v>6.3009999999999984</v>
      </c>
      <c r="S471">
        <v>6.3349999999999973</v>
      </c>
      <c r="T471">
        <v>6.5830000000000055</v>
      </c>
      <c r="U471">
        <f t="shared" si="24"/>
        <v>43.115000000000002</v>
      </c>
      <c r="V471" s="23">
        <f t="shared" si="23"/>
        <v>62.623216977849935</v>
      </c>
    </row>
    <row r="472" spans="1:22" x14ac:dyDescent="0.35">
      <c r="A472" s="4" t="s">
        <v>281</v>
      </c>
      <c r="B472" s="4">
        <v>2019</v>
      </c>
      <c r="C472" s="5">
        <v>43523</v>
      </c>
      <c r="D472" s="4" t="s">
        <v>20</v>
      </c>
      <c r="E472" s="49" t="s">
        <v>64</v>
      </c>
      <c r="F472" t="s">
        <v>542</v>
      </c>
      <c r="G472" t="s">
        <v>29</v>
      </c>
      <c r="H472" t="s">
        <v>999</v>
      </c>
      <c r="I472" t="s">
        <v>953</v>
      </c>
      <c r="J472" t="s">
        <v>947</v>
      </c>
      <c r="N472">
        <v>4</v>
      </c>
      <c r="O472">
        <v>10.866</v>
      </c>
      <c r="P472">
        <v>6.9699999999999989</v>
      </c>
      <c r="Q472">
        <v>6.2980000000000018</v>
      </c>
      <c r="R472">
        <v>6.3460000000000001</v>
      </c>
      <c r="S472">
        <v>6.3409999999999975</v>
      </c>
      <c r="T472">
        <v>6.472999999999999</v>
      </c>
      <c r="U472">
        <f t="shared" si="24"/>
        <v>43.293999999999997</v>
      </c>
      <c r="V472" s="23">
        <f t="shared" si="23"/>
        <v>62.364299902988876</v>
      </c>
    </row>
    <row r="473" spans="1:22" x14ac:dyDescent="0.35">
      <c r="A473" s="4" t="s">
        <v>226</v>
      </c>
      <c r="B473" s="4">
        <v>2019</v>
      </c>
      <c r="C473" s="5">
        <v>43490</v>
      </c>
      <c r="D473" s="4" t="s">
        <v>66</v>
      </c>
      <c r="E473" s="49" t="s">
        <v>21</v>
      </c>
      <c r="F473" s="49" t="s">
        <v>21</v>
      </c>
      <c r="G473" t="s">
        <v>102</v>
      </c>
      <c r="H473" t="s">
        <v>101</v>
      </c>
      <c r="I473" t="s">
        <v>231</v>
      </c>
      <c r="J473" t="s">
        <v>205</v>
      </c>
      <c r="N473">
        <v>1</v>
      </c>
      <c r="O473">
        <v>10.821</v>
      </c>
      <c r="P473">
        <v>6.7760000000000016</v>
      </c>
      <c r="Q473">
        <v>6.5090000000000003</v>
      </c>
      <c r="R473">
        <v>6.5809999999999995</v>
      </c>
      <c r="S473">
        <v>6.6979999999999968</v>
      </c>
      <c r="T473">
        <v>6.9580000000000055</v>
      </c>
      <c r="U473">
        <f t="shared" si="24"/>
        <v>44.343000000000004</v>
      </c>
      <c r="V473" s="23">
        <f t="shared" si="23"/>
        <v>60.888979094783835</v>
      </c>
    </row>
    <row r="474" spans="1:22" x14ac:dyDescent="0.35">
      <c r="A474" s="4" t="s">
        <v>226</v>
      </c>
      <c r="B474" s="4">
        <v>2019</v>
      </c>
      <c r="C474" s="5">
        <v>43490</v>
      </c>
      <c r="D474" s="4" t="s">
        <v>66</v>
      </c>
      <c r="E474" s="49" t="s">
        <v>21</v>
      </c>
      <c r="F474" s="49" t="s">
        <v>21</v>
      </c>
      <c r="G474" t="s">
        <v>31</v>
      </c>
      <c r="H474" t="s">
        <v>254</v>
      </c>
      <c r="I474" t="s">
        <v>193</v>
      </c>
      <c r="J474" t="s">
        <v>257</v>
      </c>
      <c r="N474">
        <v>2</v>
      </c>
      <c r="O474">
        <v>10.972</v>
      </c>
      <c r="P474">
        <v>6.8680000000000003</v>
      </c>
      <c r="Q474">
        <v>6.472999999999999</v>
      </c>
      <c r="R474">
        <v>6.6490000000000009</v>
      </c>
      <c r="S474">
        <v>6.6419999999999995</v>
      </c>
      <c r="T474">
        <v>6.8909999999999982</v>
      </c>
      <c r="U474">
        <f t="shared" si="24"/>
        <v>44.494999999999997</v>
      </c>
      <c r="V474" s="23">
        <f t="shared" si="23"/>
        <v>60.680975390493323</v>
      </c>
    </row>
    <row r="475" spans="1:22" x14ac:dyDescent="0.35">
      <c r="A475" s="4" t="s">
        <v>226</v>
      </c>
      <c r="B475" s="4">
        <v>2019</v>
      </c>
      <c r="C475" s="5">
        <v>43490</v>
      </c>
      <c r="D475" s="4" t="s">
        <v>66</v>
      </c>
      <c r="E475" s="49" t="s">
        <v>21</v>
      </c>
      <c r="F475" s="49" t="s">
        <v>21</v>
      </c>
      <c r="G475" t="s">
        <v>198</v>
      </c>
      <c r="H475" t="s">
        <v>800</v>
      </c>
      <c r="I475" t="s">
        <v>239</v>
      </c>
      <c r="J475" t="s">
        <v>209</v>
      </c>
      <c r="N475">
        <v>3</v>
      </c>
      <c r="O475">
        <v>10.942</v>
      </c>
      <c r="P475">
        <v>6.8769999999999989</v>
      </c>
      <c r="Q475">
        <v>6.4050000000000011</v>
      </c>
      <c r="R475">
        <v>6.4969999999999999</v>
      </c>
      <c r="S475">
        <v>6.7470000000000034</v>
      </c>
      <c r="T475">
        <v>7.0409999999999968</v>
      </c>
      <c r="U475">
        <f t="shared" si="24"/>
        <v>44.509</v>
      </c>
      <c r="V475" s="23">
        <f t="shared" si="23"/>
        <v>60.661888606798627</v>
      </c>
    </row>
    <row r="476" spans="1:22" x14ac:dyDescent="0.35">
      <c r="A476" s="4" t="s">
        <v>226</v>
      </c>
      <c r="B476" s="4">
        <v>2019</v>
      </c>
      <c r="C476" s="5">
        <v>43490</v>
      </c>
      <c r="D476" s="4" t="s">
        <v>66</v>
      </c>
      <c r="E476" s="49" t="s">
        <v>21</v>
      </c>
      <c r="F476" s="49" t="s">
        <v>21</v>
      </c>
      <c r="G476" t="s">
        <v>46</v>
      </c>
      <c r="H476" t="s">
        <v>838</v>
      </c>
      <c r="I476" t="s">
        <v>781</v>
      </c>
      <c r="J476" t="s">
        <v>45</v>
      </c>
      <c r="N476">
        <v>4</v>
      </c>
      <c r="O476">
        <v>11.009</v>
      </c>
      <c r="P476">
        <v>6.9139999999999979</v>
      </c>
      <c r="Q476">
        <v>6.3810000000000002</v>
      </c>
      <c r="R476">
        <v>6.5980000000000025</v>
      </c>
      <c r="S476">
        <v>6.7149999999999963</v>
      </c>
      <c r="T476">
        <v>6.9359999999999999</v>
      </c>
      <c r="U476">
        <f t="shared" si="24"/>
        <v>44.552999999999997</v>
      </c>
      <c r="V476" s="23">
        <f t="shared" si="23"/>
        <v>60.601979664669052</v>
      </c>
    </row>
    <row r="477" spans="1:22" x14ac:dyDescent="0.35">
      <c r="A477" s="4" t="s">
        <v>226</v>
      </c>
      <c r="B477" s="4">
        <v>2019</v>
      </c>
      <c r="C477" s="5">
        <v>43490</v>
      </c>
      <c r="D477" s="4" t="s">
        <v>66</v>
      </c>
      <c r="E477" s="49" t="s">
        <v>21</v>
      </c>
      <c r="F477" s="49" t="s">
        <v>21</v>
      </c>
      <c r="G477" t="s">
        <v>42</v>
      </c>
      <c r="H477" t="s">
        <v>213</v>
      </c>
      <c r="I477" t="s">
        <v>949</v>
      </c>
      <c r="J477" t="s">
        <v>41</v>
      </c>
      <c r="N477">
        <v>5</v>
      </c>
      <c r="O477">
        <v>11.07</v>
      </c>
      <c r="P477">
        <v>6.911999999999999</v>
      </c>
      <c r="Q477">
        <v>6.4660000000000011</v>
      </c>
      <c r="R477">
        <v>6.6050000000000004</v>
      </c>
      <c r="S477">
        <v>6.612999999999996</v>
      </c>
      <c r="T477">
        <v>6.919000000000004</v>
      </c>
      <c r="U477">
        <f t="shared" si="24"/>
        <v>44.585000000000001</v>
      </c>
      <c r="V477" s="23">
        <f t="shared" si="23"/>
        <v>60.55848379499831</v>
      </c>
    </row>
    <row r="478" spans="1:22" x14ac:dyDescent="0.35">
      <c r="A478" s="4" t="s">
        <v>226</v>
      </c>
      <c r="B478" s="4">
        <v>2019</v>
      </c>
      <c r="C478" s="5">
        <v>43490</v>
      </c>
      <c r="D478" s="4" t="s">
        <v>66</v>
      </c>
      <c r="E478" s="49" t="s">
        <v>21</v>
      </c>
      <c r="F478" s="49" t="s">
        <v>21</v>
      </c>
      <c r="G478" t="s">
        <v>104</v>
      </c>
      <c r="H478" t="s">
        <v>312</v>
      </c>
      <c r="I478" t="s">
        <v>128</v>
      </c>
      <c r="J478" t="s">
        <v>103</v>
      </c>
      <c r="N478">
        <v>6</v>
      </c>
      <c r="O478">
        <v>10.654999999999999</v>
      </c>
      <c r="P478">
        <v>6.5570000000000004</v>
      </c>
      <c r="Q478">
        <v>6.77</v>
      </c>
      <c r="R478">
        <v>6.5289999999999999</v>
      </c>
      <c r="S478">
        <v>6.8510000000000026</v>
      </c>
      <c r="T478">
        <v>7.2269999999999968</v>
      </c>
      <c r="U478">
        <f t="shared" si="24"/>
        <v>44.588999999999999</v>
      </c>
      <c r="V478" s="23">
        <f t="shared" si="23"/>
        <v>60.553051200968845</v>
      </c>
    </row>
    <row r="479" spans="1:22" x14ac:dyDescent="0.35">
      <c r="A479" s="4" t="s">
        <v>226</v>
      </c>
      <c r="B479" s="4">
        <v>2019</v>
      </c>
      <c r="C479" s="5">
        <v>43490</v>
      </c>
      <c r="D479" s="4" t="s">
        <v>66</v>
      </c>
      <c r="E479" s="49" t="s">
        <v>21</v>
      </c>
      <c r="F479" s="49" t="s">
        <v>21</v>
      </c>
      <c r="G479" t="s">
        <v>35</v>
      </c>
      <c r="H479" t="s">
        <v>241</v>
      </c>
      <c r="I479" t="s">
        <v>248</v>
      </c>
      <c r="J479" t="s">
        <v>247</v>
      </c>
      <c r="N479">
        <v>7</v>
      </c>
      <c r="O479">
        <v>11.276</v>
      </c>
      <c r="P479">
        <v>6.9209999999999994</v>
      </c>
      <c r="Q479">
        <v>6.5020000000000024</v>
      </c>
      <c r="R479">
        <v>6.5279999999999987</v>
      </c>
      <c r="S479">
        <v>6.6089999999999982</v>
      </c>
      <c r="T479">
        <v>6.8790000000000049</v>
      </c>
      <c r="U479">
        <f t="shared" si="24"/>
        <v>44.715000000000003</v>
      </c>
      <c r="V479" s="23">
        <f t="shared" si="23"/>
        <v>60.38242200603824</v>
      </c>
    </row>
    <row r="480" spans="1:22" x14ac:dyDescent="0.35">
      <c r="A480" s="4" t="s">
        <v>226</v>
      </c>
      <c r="B480" s="4">
        <v>2019</v>
      </c>
      <c r="C480" s="5">
        <v>43490</v>
      </c>
      <c r="D480" s="4" t="s">
        <v>66</v>
      </c>
      <c r="E480" s="49" t="s">
        <v>21</v>
      </c>
      <c r="F480" s="49" t="s">
        <v>21</v>
      </c>
      <c r="G480" t="s">
        <v>188</v>
      </c>
      <c r="H480" t="s">
        <v>1074</v>
      </c>
      <c r="I480" t="s">
        <v>187</v>
      </c>
      <c r="J480" t="s">
        <v>210</v>
      </c>
      <c r="N480">
        <v>8</v>
      </c>
      <c r="O480">
        <v>10.974</v>
      </c>
      <c r="P480">
        <v>6.9819999999999993</v>
      </c>
      <c r="Q480">
        <v>6.5280000000000022</v>
      </c>
      <c r="R480">
        <v>6.6839999999999975</v>
      </c>
      <c r="S480">
        <v>6.6039999999999992</v>
      </c>
      <c r="T480">
        <v>6.9780000000000015</v>
      </c>
      <c r="U480">
        <f t="shared" si="24"/>
        <v>44.75</v>
      </c>
      <c r="V480" s="23">
        <f t="shared" si="23"/>
        <v>60.33519553072626</v>
      </c>
    </row>
    <row r="481" spans="1:22" x14ac:dyDescent="0.35">
      <c r="A481" s="4" t="s">
        <v>226</v>
      </c>
      <c r="B481" s="4">
        <v>2019</v>
      </c>
      <c r="C481" s="5">
        <v>43490</v>
      </c>
      <c r="D481" s="4" t="s">
        <v>66</v>
      </c>
      <c r="E481" s="49" t="s">
        <v>21</v>
      </c>
      <c r="F481" s="49" t="s">
        <v>21</v>
      </c>
      <c r="G481" t="s">
        <v>39</v>
      </c>
      <c r="H481" t="s">
        <v>552</v>
      </c>
      <c r="I481" t="s">
        <v>105</v>
      </c>
      <c r="J481" t="s">
        <v>427</v>
      </c>
      <c r="N481">
        <v>9</v>
      </c>
      <c r="O481">
        <v>10.781000000000001</v>
      </c>
      <c r="P481">
        <v>6.863999999999999</v>
      </c>
      <c r="Q481">
        <v>6.4720000000000013</v>
      </c>
      <c r="R481">
        <v>6.727999999999998</v>
      </c>
      <c r="S481">
        <v>6.8119999999999976</v>
      </c>
      <c r="T481">
        <v>7.1070000000000064</v>
      </c>
      <c r="U481">
        <f t="shared" si="24"/>
        <v>44.764000000000003</v>
      </c>
      <c r="V481" s="23">
        <f t="shared" si="23"/>
        <v>60.316325618800818</v>
      </c>
    </row>
    <row r="482" spans="1:22" x14ac:dyDescent="0.35">
      <c r="A482" s="4" t="s">
        <v>226</v>
      </c>
      <c r="B482" s="4">
        <v>2019</v>
      </c>
      <c r="C482" s="5">
        <v>43490</v>
      </c>
      <c r="D482" s="4" t="s">
        <v>66</v>
      </c>
      <c r="E482" s="49" t="s">
        <v>21</v>
      </c>
      <c r="F482" s="49" t="s">
        <v>21</v>
      </c>
      <c r="G482" t="s">
        <v>29</v>
      </c>
      <c r="H482" t="s">
        <v>1045</v>
      </c>
      <c r="I482" t="s">
        <v>998</v>
      </c>
      <c r="J482" t="s">
        <v>40</v>
      </c>
      <c r="N482">
        <v>10</v>
      </c>
      <c r="O482">
        <v>11.074</v>
      </c>
      <c r="P482">
        <v>6.9309999999999992</v>
      </c>
      <c r="Q482">
        <v>6.6419999999999995</v>
      </c>
      <c r="R482">
        <v>6.8160000000000025</v>
      </c>
      <c r="S482">
        <v>6.7040000000000006</v>
      </c>
      <c r="T482">
        <v>6.8159999999999954</v>
      </c>
      <c r="U482">
        <f t="shared" si="24"/>
        <v>44.982999999999997</v>
      </c>
      <c r="V482" s="23">
        <f t="shared" si="23"/>
        <v>60.022675232865758</v>
      </c>
    </row>
    <row r="483" spans="1:22" x14ac:dyDescent="0.35">
      <c r="A483" s="4" t="s">
        <v>226</v>
      </c>
      <c r="B483" s="4">
        <v>2019</v>
      </c>
      <c r="C483" s="5">
        <v>43490</v>
      </c>
      <c r="D483" s="4" t="s">
        <v>66</v>
      </c>
      <c r="E483" s="49" t="s">
        <v>21</v>
      </c>
      <c r="F483" s="49" t="s">
        <v>21</v>
      </c>
      <c r="G483" t="s">
        <v>1115</v>
      </c>
      <c r="H483" t="s">
        <v>1111</v>
      </c>
      <c r="I483" t="s">
        <v>700</v>
      </c>
      <c r="J483" t="s">
        <v>1112</v>
      </c>
      <c r="N483">
        <v>11</v>
      </c>
      <c r="O483">
        <v>11.042999999999999</v>
      </c>
      <c r="P483">
        <v>7.0079999999999991</v>
      </c>
      <c r="Q483">
        <v>6.5140000000000029</v>
      </c>
      <c r="R483">
        <v>6.7019999999999982</v>
      </c>
      <c r="S483">
        <v>6.8099999999999987</v>
      </c>
      <c r="T483">
        <v>6.9540000000000006</v>
      </c>
      <c r="U483">
        <f t="shared" si="24"/>
        <v>45.030999999999999</v>
      </c>
      <c r="V483" s="23">
        <f t="shared" si="23"/>
        <v>59.958695121138781</v>
      </c>
    </row>
    <row r="484" spans="1:22" x14ac:dyDescent="0.35">
      <c r="A484" s="4" t="s">
        <v>226</v>
      </c>
      <c r="B484" s="4">
        <v>2019</v>
      </c>
      <c r="C484" s="5">
        <v>43490</v>
      </c>
      <c r="D484" s="4" t="s">
        <v>66</v>
      </c>
      <c r="E484" s="49" t="s">
        <v>21</v>
      </c>
      <c r="F484" s="49" t="s">
        <v>21</v>
      </c>
      <c r="G484" t="s">
        <v>58</v>
      </c>
      <c r="H484" t="s">
        <v>961</v>
      </c>
      <c r="I484" t="s">
        <v>110</v>
      </c>
      <c r="J484" t="s">
        <v>208</v>
      </c>
      <c r="N484">
        <v>12</v>
      </c>
      <c r="O484">
        <v>11.031000000000001</v>
      </c>
      <c r="P484">
        <v>6.8439999999999994</v>
      </c>
      <c r="Q484">
        <v>6.7910000000000004</v>
      </c>
      <c r="R484">
        <v>6.7360000000000007</v>
      </c>
      <c r="S484">
        <v>6.7939999999999969</v>
      </c>
      <c r="T484">
        <v>7.0910000000000011</v>
      </c>
      <c r="U484">
        <f t="shared" si="24"/>
        <v>45.286999999999999</v>
      </c>
      <c r="V484" s="23">
        <f t="shared" si="23"/>
        <v>59.619758429571405</v>
      </c>
    </row>
    <row r="485" spans="1:22" x14ac:dyDescent="0.35">
      <c r="A485" s="4" t="s">
        <v>226</v>
      </c>
      <c r="B485" s="4">
        <v>2019</v>
      </c>
      <c r="C485" s="5">
        <v>43490</v>
      </c>
      <c r="D485" s="4" t="s">
        <v>66</v>
      </c>
      <c r="E485" s="49" t="s">
        <v>21</v>
      </c>
      <c r="F485" s="49" t="s">
        <v>21</v>
      </c>
      <c r="G485" t="s">
        <v>907</v>
      </c>
      <c r="H485" t="s">
        <v>933</v>
      </c>
      <c r="I485" t="s">
        <v>1113</v>
      </c>
      <c r="J485" t="s">
        <v>906</v>
      </c>
      <c r="N485">
        <v>13</v>
      </c>
      <c r="O485">
        <v>10.885999999999999</v>
      </c>
      <c r="P485">
        <v>6.968</v>
      </c>
      <c r="Q485">
        <v>6.57</v>
      </c>
      <c r="R485">
        <v>6.7370000000000019</v>
      </c>
      <c r="S485">
        <v>6.8719999999999999</v>
      </c>
      <c r="T485">
        <v>7.2819999999999965</v>
      </c>
      <c r="U485">
        <f t="shared" si="24"/>
        <v>45.314999999999998</v>
      </c>
      <c r="V485" s="23">
        <f t="shared" si="23"/>
        <v>59.582919563058596</v>
      </c>
    </row>
    <row r="486" spans="1:22" x14ac:dyDescent="0.35">
      <c r="A486" s="4" t="s">
        <v>226</v>
      </c>
      <c r="B486" s="4">
        <v>2019</v>
      </c>
      <c r="C486" s="5">
        <v>43490</v>
      </c>
      <c r="D486" s="4" t="s">
        <v>66</v>
      </c>
      <c r="E486" s="49" t="s">
        <v>21</v>
      </c>
      <c r="F486" s="49" t="s">
        <v>21</v>
      </c>
      <c r="G486" t="s">
        <v>1116</v>
      </c>
      <c r="H486" t="s">
        <v>1011</v>
      </c>
      <c r="I486" t="s">
        <v>1114</v>
      </c>
      <c r="J486" t="s">
        <v>49</v>
      </c>
      <c r="N486">
        <v>14</v>
      </c>
      <c r="O486">
        <v>11.026</v>
      </c>
      <c r="P486">
        <v>6.8880000000000017</v>
      </c>
      <c r="Q486">
        <v>7.1950000000000003</v>
      </c>
      <c r="R486">
        <v>6.9660000000000011</v>
      </c>
      <c r="S486">
        <v>6.786999999999999</v>
      </c>
      <c r="T486">
        <v>6.9379999999999953</v>
      </c>
      <c r="U486">
        <f t="shared" si="24"/>
        <v>45.8</v>
      </c>
      <c r="V486" s="23">
        <f t="shared" si="23"/>
        <v>58.951965065502193</v>
      </c>
    </row>
    <row r="487" spans="1:22" x14ac:dyDescent="0.35">
      <c r="A487" s="4" t="s">
        <v>226</v>
      </c>
      <c r="B487" s="4">
        <v>2019</v>
      </c>
      <c r="C487" s="5">
        <v>43490</v>
      </c>
      <c r="D487" s="4" t="s">
        <v>66</v>
      </c>
      <c r="E487" s="49" t="s">
        <v>91</v>
      </c>
      <c r="F487">
        <v>1</v>
      </c>
      <c r="G487" t="s">
        <v>46</v>
      </c>
      <c r="H487" t="s">
        <v>838</v>
      </c>
      <c r="I487" t="s">
        <v>781</v>
      </c>
      <c r="J487" t="s">
        <v>45</v>
      </c>
      <c r="N487">
        <v>1</v>
      </c>
      <c r="O487">
        <v>10.87</v>
      </c>
      <c r="P487">
        <v>6.9090000000000007</v>
      </c>
      <c r="Q487">
        <v>6.3739999999999988</v>
      </c>
      <c r="R487">
        <v>6.5240000000000009</v>
      </c>
      <c r="S487">
        <v>6.6139999999999972</v>
      </c>
      <c r="T487">
        <v>6.8470000000000013</v>
      </c>
      <c r="U487">
        <f t="shared" si="24"/>
        <v>44.137999999999998</v>
      </c>
      <c r="V487" s="23">
        <f t="shared" si="23"/>
        <v>61.171779419094662</v>
      </c>
    </row>
    <row r="488" spans="1:22" x14ac:dyDescent="0.35">
      <c r="A488" s="4" t="s">
        <v>226</v>
      </c>
      <c r="B488" s="4">
        <v>2019</v>
      </c>
      <c r="C488" s="5">
        <v>43490</v>
      </c>
      <c r="D488" s="4" t="s">
        <v>66</v>
      </c>
      <c r="E488" s="49" t="s">
        <v>91</v>
      </c>
      <c r="F488">
        <v>1</v>
      </c>
      <c r="G488" t="s">
        <v>42</v>
      </c>
      <c r="H488" t="s">
        <v>213</v>
      </c>
      <c r="I488" t="s">
        <v>949</v>
      </c>
      <c r="J488" t="s">
        <v>41</v>
      </c>
      <c r="N488">
        <v>2</v>
      </c>
      <c r="O488">
        <v>11.005000000000001</v>
      </c>
      <c r="P488">
        <v>6.9150000000000009</v>
      </c>
      <c r="Q488">
        <v>6.4049999999999976</v>
      </c>
      <c r="R488">
        <v>6.527000000000001</v>
      </c>
      <c r="S488">
        <v>6.6429999999999971</v>
      </c>
      <c r="T488">
        <v>6.9239999999999995</v>
      </c>
      <c r="U488">
        <f t="shared" si="24"/>
        <v>44.418999999999997</v>
      </c>
      <c r="V488" s="23">
        <f t="shared" si="23"/>
        <v>60.784799297597878</v>
      </c>
    </row>
    <row r="489" spans="1:22" x14ac:dyDescent="0.35">
      <c r="A489" s="4" t="s">
        <v>226</v>
      </c>
      <c r="B489" s="4">
        <v>2019</v>
      </c>
      <c r="C489" s="5">
        <v>43490</v>
      </c>
      <c r="D489" s="4" t="s">
        <v>66</v>
      </c>
      <c r="E489" s="49" t="s">
        <v>91</v>
      </c>
      <c r="F489">
        <v>2</v>
      </c>
      <c r="G489" t="s">
        <v>104</v>
      </c>
      <c r="H489" t="s">
        <v>312</v>
      </c>
      <c r="I489" t="s">
        <v>128</v>
      </c>
      <c r="J489" t="s">
        <v>103</v>
      </c>
      <c r="N489">
        <v>1</v>
      </c>
      <c r="O489">
        <v>10.673999999999999</v>
      </c>
      <c r="P489">
        <v>6.5459999999999994</v>
      </c>
      <c r="Q489">
        <v>6.5960000000000001</v>
      </c>
      <c r="R489">
        <v>6.5169999999999995</v>
      </c>
      <c r="S489">
        <v>6.7430000000000021</v>
      </c>
      <c r="T489">
        <v>7.1970000000000027</v>
      </c>
      <c r="U489">
        <f t="shared" si="24"/>
        <v>44.273000000000003</v>
      </c>
      <c r="V489" s="23">
        <f t="shared" si="23"/>
        <v>60.985250604205724</v>
      </c>
    </row>
    <row r="490" spans="1:22" x14ac:dyDescent="0.35">
      <c r="A490" s="4" t="s">
        <v>226</v>
      </c>
      <c r="B490" s="4">
        <v>2019</v>
      </c>
      <c r="C490" s="5">
        <v>43490</v>
      </c>
      <c r="D490" s="4" t="s">
        <v>66</v>
      </c>
      <c r="E490" s="49" t="s">
        <v>91</v>
      </c>
      <c r="F490">
        <v>2</v>
      </c>
      <c r="G490" t="s">
        <v>198</v>
      </c>
      <c r="H490" t="s">
        <v>800</v>
      </c>
      <c r="I490" t="s">
        <v>239</v>
      </c>
      <c r="J490" t="s">
        <v>209</v>
      </c>
      <c r="N490">
        <v>2</v>
      </c>
      <c r="O490">
        <v>10.925000000000001</v>
      </c>
      <c r="P490">
        <v>6.8649999999999984</v>
      </c>
      <c r="Q490">
        <v>6.3320000000000007</v>
      </c>
      <c r="R490">
        <v>6.4810000000000016</v>
      </c>
      <c r="S490">
        <v>6.8739999999999952</v>
      </c>
      <c r="T490">
        <v>7.1120000000000019</v>
      </c>
      <c r="U490">
        <f t="shared" si="24"/>
        <v>44.588999999999999</v>
      </c>
      <c r="V490" s="23">
        <f t="shared" si="23"/>
        <v>60.553051200968845</v>
      </c>
    </row>
    <row r="491" spans="1:22" x14ac:dyDescent="0.35">
      <c r="A491" s="4" t="s">
        <v>226</v>
      </c>
      <c r="B491" s="4">
        <v>2019</v>
      </c>
      <c r="C491" s="5">
        <v>43490</v>
      </c>
      <c r="D491" s="4" t="s">
        <v>66</v>
      </c>
      <c r="E491" s="49" t="s">
        <v>91</v>
      </c>
      <c r="F491">
        <v>3</v>
      </c>
      <c r="G491" t="s">
        <v>31</v>
      </c>
      <c r="H491" t="s">
        <v>254</v>
      </c>
      <c r="I491" t="s">
        <v>193</v>
      </c>
      <c r="J491" t="s">
        <v>257</v>
      </c>
      <c r="N491">
        <v>1</v>
      </c>
      <c r="O491">
        <v>10.891999999999999</v>
      </c>
      <c r="P491">
        <v>6.8410000000000011</v>
      </c>
      <c r="Q491">
        <v>6.407</v>
      </c>
      <c r="R491">
        <v>6.5129999999999981</v>
      </c>
      <c r="S491">
        <v>6.5480000000000018</v>
      </c>
      <c r="T491">
        <v>6.8530000000000015</v>
      </c>
      <c r="U491">
        <f t="shared" si="24"/>
        <v>44.054000000000002</v>
      </c>
      <c r="V491" s="23">
        <f t="shared" si="23"/>
        <v>61.288418758796027</v>
      </c>
    </row>
    <row r="492" spans="1:22" x14ac:dyDescent="0.35">
      <c r="A492" s="4" t="s">
        <v>226</v>
      </c>
      <c r="B492" s="4">
        <v>2019</v>
      </c>
      <c r="C492" s="5">
        <v>43490</v>
      </c>
      <c r="D492" s="4" t="s">
        <v>66</v>
      </c>
      <c r="E492" s="49" t="s">
        <v>91</v>
      </c>
      <c r="F492">
        <v>3</v>
      </c>
      <c r="G492" t="s">
        <v>35</v>
      </c>
      <c r="H492" t="s">
        <v>241</v>
      </c>
      <c r="I492" t="s">
        <v>248</v>
      </c>
      <c r="J492" t="s">
        <v>247</v>
      </c>
      <c r="N492">
        <v>2</v>
      </c>
      <c r="O492">
        <v>11.095000000000001</v>
      </c>
      <c r="P492">
        <v>6.886000000000001</v>
      </c>
      <c r="Q492">
        <v>6.4409999999999989</v>
      </c>
      <c r="R492">
        <v>6.4839999999999982</v>
      </c>
      <c r="S492">
        <v>6.5769999999999982</v>
      </c>
      <c r="T492">
        <v>6.8600000000000065</v>
      </c>
      <c r="U492">
        <f t="shared" si="24"/>
        <v>44.343000000000004</v>
      </c>
      <c r="V492" s="23">
        <f t="shared" si="23"/>
        <v>60.888979094783835</v>
      </c>
    </row>
    <row r="493" spans="1:22" x14ac:dyDescent="0.35">
      <c r="A493" s="4" t="s">
        <v>226</v>
      </c>
      <c r="B493" s="4">
        <v>2019</v>
      </c>
      <c r="C493" s="5">
        <v>43490</v>
      </c>
      <c r="D493" s="4" t="s">
        <v>66</v>
      </c>
      <c r="E493" s="49" t="s">
        <v>91</v>
      </c>
      <c r="F493">
        <v>4</v>
      </c>
      <c r="G493" t="s">
        <v>102</v>
      </c>
      <c r="H493" t="s">
        <v>101</v>
      </c>
      <c r="I493" t="s">
        <v>231</v>
      </c>
      <c r="J493" t="s">
        <v>205</v>
      </c>
      <c r="N493">
        <v>1</v>
      </c>
      <c r="O493">
        <v>10.754</v>
      </c>
      <c r="P493">
        <v>6.7580000000000009</v>
      </c>
      <c r="Q493">
        <v>6.5539999999999985</v>
      </c>
      <c r="R493">
        <v>6.5050000000000026</v>
      </c>
      <c r="S493">
        <v>6.4969999999999963</v>
      </c>
      <c r="T493">
        <v>6.7060000000000031</v>
      </c>
      <c r="U493">
        <f t="shared" si="24"/>
        <v>43.774000000000001</v>
      </c>
      <c r="V493" s="23">
        <f t="shared" si="23"/>
        <v>61.680449581943613</v>
      </c>
    </row>
    <row r="494" spans="1:22" x14ac:dyDescent="0.35">
      <c r="A494" s="4" t="s">
        <v>226</v>
      </c>
      <c r="B494" s="4">
        <v>2019</v>
      </c>
      <c r="C494" s="5">
        <v>43490</v>
      </c>
      <c r="D494" s="4" t="s">
        <v>66</v>
      </c>
      <c r="E494" s="49" t="s">
        <v>91</v>
      </c>
      <c r="F494">
        <v>4</v>
      </c>
      <c r="G494" t="s">
        <v>188</v>
      </c>
      <c r="H494" t="s">
        <v>1074</v>
      </c>
      <c r="I494" t="s">
        <v>187</v>
      </c>
      <c r="J494" t="s">
        <v>210</v>
      </c>
      <c r="N494">
        <v>2</v>
      </c>
      <c r="O494">
        <v>10.878</v>
      </c>
      <c r="P494">
        <v>6.9690000000000012</v>
      </c>
      <c r="Q494">
        <v>6.4639999999999986</v>
      </c>
      <c r="R494">
        <v>6.6239999999999988</v>
      </c>
      <c r="S494">
        <v>6.6580000000000048</v>
      </c>
      <c r="T494" t="s">
        <v>536</v>
      </c>
      <c r="V494" s="23" t="e">
        <f t="shared" si="23"/>
        <v>#DIV/0!</v>
      </c>
    </row>
    <row r="495" spans="1:22" x14ac:dyDescent="0.35">
      <c r="A495" s="4" t="s">
        <v>226</v>
      </c>
      <c r="B495" s="4">
        <v>2019</v>
      </c>
      <c r="C495" s="5">
        <v>43490</v>
      </c>
      <c r="D495" s="4" t="s">
        <v>66</v>
      </c>
      <c r="E495" s="49" t="s">
        <v>64</v>
      </c>
      <c r="F495" s="51" t="s">
        <v>541</v>
      </c>
      <c r="G495" t="s">
        <v>102</v>
      </c>
      <c r="H495" t="s">
        <v>101</v>
      </c>
      <c r="I495" t="s">
        <v>231</v>
      </c>
      <c r="J495" t="s">
        <v>205</v>
      </c>
      <c r="N495">
        <v>1</v>
      </c>
      <c r="O495">
        <v>10.82</v>
      </c>
      <c r="P495">
        <v>6.6930000000000014</v>
      </c>
      <c r="Q495">
        <v>6.6279999999999966</v>
      </c>
      <c r="R495">
        <v>6.5070000000000014</v>
      </c>
      <c r="S495">
        <v>6.4280000000000008</v>
      </c>
      <c r="T495">
        <v>6.7389999999999972</v>
      </c>
      <c r="U495">
        <f t="shared" ref="U495:U526" si="25">SUM(O495:T495)</f>
        <v>43.814999999999998</v>
      </c>
      <c r="V495" s="23">
        <f t="shared" si="23"/>
        <v>61.622731941116058</v>
      </c>
    </row>
    <row r="496" spans="1:22" x14ac:dyDescent="0.35">
      <c r="A496" s="4" t="s">
        <v>226</v>
      </c>
      <c r="B496" s="4">
        <v>2019</v>
      </c>
      <c r="C496" s="5">
        <v>43490</v>
      </c>
      <c r="D496" s="4" t="s">
        <v>66</v>
      </c>
      <c r="E496" s="49" t="s">
        <v>64</v>
      </c>
      <c r="F496" s="51" t="s">
        <v>541</v>
      </c>
      <c r="G496" t="s">
        <v>31</v>
      </c>
      <c r="H496" t="s">
        <v>254</v>
      </c>
      <c r="I496" t="s">
        <v>193</v>
      </c>
      <c r="J496" t="s">
        <v>257</v>
      </c>
      <c r="N496">
        <v>2</v>
      </c>
      <c r="O496">
        <v>10.816000000000001</v>
      </c>
      <c r="P496">
        <v>6.8439999999999994</v>
      </c>
      <c r="Q496">
        <v>6.6810000000000009</v>
      </c>
      <c r="R496">
        <v>6.5</v>
      </c>
      <c r="S496">
        <v>6.5570000000000022</v>
      </c>
      <c r="T496">
        <v>6.75</v>
      </c>
      <c r="U496">
        <f t="shared" si="25"/>
        <v>44.148000000000003</v>
      </c>
      <c r="V496" s="23">
        <f t="shared" si="23"/>
        <v>61.15792334873607</v>
      </c>
    </row>
    <row r="497" spans="1:22" x14ac:dyDescent="0.35">
      <c r="A497" s="4" t="s">
        <v>226</v>
      </c>
      <c r="B497" s="4">
        <v>2019</v>
      </c>
      <c r="C497" s="5">
        <v>43490</v>
      </c>
      <c r="D497" s="4" t="s">
        <v>66</v>
      </c>
      <c r="E497" s="49" t="s">
        <v>64</v>
      </c>
      <c r="F497" s="51" t="s">
        <v>542</v>
      </c>
      <c r="G497" t="s">
        <v>46</v>
      </c>
      <c r="H497" t="s">
        <v>838</v>
      </c>
      <c r="I497" t="s">
        <v>781</v>
      </c>
      <c r="J497" t="s">
        <v>45</v>
      </c>
      <c r="N497">
        <v>3</v>
      </c>
      <c r="O497">
        <v>10.875999999999999</v>
      </c>
      <c r="P497">
        <v>6.9309999999999992</v>
      </c>
      <c r="Q497">
        <v>6.4740000000000002</v>
      </c>
      <c r="R497">
        <v>6.5720000000000027</v>
      </c>
      <c r="S497">
        <v>6.5679999999999978</v>
      </c>
      <c r="T497">
        <v>6.7809999999999988</v>
      </c>
      <c r="U497">
        <f t="shared" si="25"/>
        <v>44.201999999999998</v>
      </c>
      <c r="V497" s="23">
        <f t="shared" si="23"/>
        <v>61.083208904574462</v>
      </c>
    </row>
    <row r="498" spans="1:22" x14ac:dyDescent="0.35">
      <c r="A498" s="4" t="s">
        <v>226</v>
      </c>
      <c r="B498" s="4">
        <v>2019</v>
      </c>
      <c r="C498" s="5">
        <v>43490</v>
      </c>
      <c r="D498" s="4" t="s">
        <v>66</v>
      </c>
      <c r="E498" s="49" t="s">
        <v>64</v>
      </c>
      <c r="F498" s="51" t="s">
        <v>542</v>
      </c>
      <c r="G498" t="s">
        <v>104</v>
      </c>
      <c r="H498" t="s">
        <v>312</v>
      </c>
      <c r="I498" t="s">
        <v>128</v>
      </c>
      <c r="J498" t="s">
        <v>103</v>
      </c>
      <c r="N498">
        <v>4</v>
      </c>
      <c r="O498">
        <v>10.698</v>
      </c>
      <c r="P498">
        <v>6.52</v>
      </c>
      <c r="Q498">
        <v>6.7289999999999992</v>
      </c>
      <c r="R498">
        <v>6.8300000000000018</v>
      </c>
      <c r="S498">
        <v>6.7389999999999972</v>
      </c>
      <c r="T498">
        <v>6.8100000000000023</v>
      </c>
      <c r="U498">
        <f t="shared" si="25"/>
        <v>44.326000000000001</v>
      </c>
      <c r="V498" s="23">
        <f t="shared" si="23"/>
        <v>60.912331363082622</v>
      </c>
    </row>
    <row r="499" spans="1:22" x14ac:dyDescent="0.35">
      <c r="A499" s="4" t="s">
        <v>225</v>
      </c>
      <c r="B499" s="4">
        <v>2019</v>
      </c>
      <c r="C499" s="5">
        <v>43483</v>
      </c>
      <c r="D499" s="4" t="s">
        <v>66</v>
      </c>
      <c r="E499" t="s">
        <v>21</v>
      </c>
      <c r="F499" s="51" t="s">
        <v>21</v>
      </c>
      <c r="G499" t="s">
        <v>35</v>
      </c>
      <c r="H499" t="s">
        <v>955</v>
      </c>
      <c r="I499" t="s">
        <v>129</v>
      </c>
      <c r="J499" t="s">
        <v>220</v>
      </c>
      <c r="N499">
        <v>1</v>
      </c>
      <c r="O499">
        <v>10.672000000000001</v>
      </c>
      <c r="P499">
        <v>6.6769999999999996</v>
      </c>
      <c r="Q499">
        <v>6.1969999999999992</v>
      </c>
      <c r="R499">
        <v>6.3159999999999989</v>
      </c>
      <c r="S499">
        <v>6.3840000000000039</v>
      </c>
      <c r="T499">
        <v>6.695999999999998</v>
      </c>
      <c r="U499">
        <f t="shared" si="25"/>
        <v>42.942</v>
      </c>
      <c r="V499" s="23">
        <f t="shared" si="23"/>
        <v>62.875506497135667</v>
      </c>
    </row>
    <row r="500" spans="1:22" x14ac:dyDescent="0.35">
      <c r="A500" s="4" t="s">
        <v>225</v>
      </c>
      <c r="B500" s="4">
        <v>2019</v>
      </c>
      <c r="C500" s="5">
        <v>43483</v>
      </c>
      <c r="D500" s="4" t="s">
        <v>66</v>
      </c>
      <c r="E500" t="s">
        <v>21</v>
      </c>
      <c r="F500" s="51" t="s">
        <v>21</v>
      </c>
      <c r="G500" t="s">
        <v>27</v>
      </c>
      <c r="H500" t="s">
        <v>960</v>
      </c>
      <c r="I500" t="s">
        <v>754</v>
      </c>
      <c r="J500" t="s">
        <v>48</v>
      </c>
      <c r="N500">
        <v>2</v>
      </c>
      <c r="O500">
        <v>10.92</v>
      </c>
      <c r="P500">
        <v>6.8050000000000015</v>
      </c>
      <c r="Q500">
        <v>6.3919999999999995</v>
      </c>
      <c r="R500">
        <v>6.4179999999999993</v>
      </c>
      <c r="S500">
        <v>6.4629999999999974</v>
      </c>
      <c r="T500">
        <v>6.6589999999999989</v>
      </c>
      <c r="U500">
        <f t="shared" si="25"/>
        <v>43.656999999999996</v>
      </c>
      <c r="V500" s="23">
        <f t="shared" si="23"/>
        <v>61.845752113063199</v>
      </c>
    </row>
    <row r="501" spans="1:22" x14ac:dyDescent="0.35">
      <c r="A501" s="4" t="s">
        <v>225</v>
      </c>
      <c r="B501" s="4">
        <v>2019</v>
      </c>
      <c r="C501" s="5">
        <v>43483</v>
      </c>
      <c r="D501" s="4" t="s">
        <v>66</v>
      </c>
      <c r="E501" t="s">
        <v>21</v>
      </c>
      <c r="F501" s="51" t="s">
        <v>21</v>
      </c>
      <c r="G501" t="s">
        <v>102</v>
      </c>
      <c r="H501" t="s">
        <v>242</v>
      </c>
      <c r="I501" t="s">
        <v>286</v>
      </c>
      <c r="J501" t="s">
        <v>231</v>
      </c>
      <c r="N501">
        <v>3</v>
      </c>
      <c r="O501">
        <v>10.805</v>
      </c>
      <c r="P501">
        <v>6.6159999999999997</v>
      </c>
      <c r="Q501">
        <v>6.3410000000000011</v>
      </c>
      <c r="R501">
        <v>6.5069999999999979</v>
      </c>
      <c r="S501">
        <v>6.6679999999999993</v>
      </c>
      <c r="T501">
        <v>6.9160000000000039</v>
      </c>
      <c r="U501">
        <f t="shared" si="25"/>
        <v>43.853000000000002</v>
      </c>
      <c r="V501" s="23">
        <f t="shared" si="23"/>
        <v>61.569333911020905</v>
      </c>
    </row>
    <row r="502" spans="1:22" x14ac:dyDescent="0.35">
      <c r="A502" s="4" t="s">
        <v>225</v>
      </c>
      <c r="B502" s="4">
        <v>2019</v>
      </c>
      <c r="C502" s="5">
        <v>43483</v>
      </c>
      <c r="D502" s="4" t="s">
        <v>66</v>
      </c>
      <c r="E502" t="s">
        <v>21</v>
      </c>
      <c r="F502" s="51" t="s">
        <v>21</v>
      </c>
      <c r="G502" t="s">
        <v>42</v>
      </c>
      <c r="H502" t="s">
        <v>213</v>
      </c>
      <c r="I502" t="s">
        <v>949</v>
      </c>
      <c r="J502" t="s">
        <v>41</v>
      </c>
      <c r="N502">
        <v>4</v>
      </c>
      <c r="O502">
        <v>10.896000000000001</v>
      </c>
      <c r="P502">
        <v>6.8269999999999982</v>
      </c>
      <c r="Q502">
        <v>6.4520000000000017</v>
      </c>
      <c r="R502">
        <v>6.5289999999999999</v>
      </c>
      <c r="S502">
        <v>6.5619999999999976</v>
      </c>
      <c r="T502">
        <v>6.8569999999999993</v>
      </c>
      <c r="U502">
        <f t="shared" si="25"/>
        <v>44.122999999999998</v>
      </c>
      <c r="V502" s="23">
        <f t="shared" si="23"/>
        <v>61.192575300863496</v>
      </c>
    </row>
    <row r="503" spans="1:22" x14ac:dyDescent="0.35">
      <c r="A503" s="4" t="s">
        <v>225</v>
      </c>
      <c r="B503" s="4">
        <v>2019</v>
      </c>
      <c r="C503" s="5">
        <v>43483</v>
      </c>
      <c r="D503" s="4" t="s">
        <v>66</v>
      </c>
      <c r="E503" t="s">
        <v>21</v>
      </c>
      <c r="F503" s="51" t="s">
        <v>21</v>
      </c>
      <c r="G503" t="s">
        <v>39</v>
      </c>
      <c r="H503" t="s">
        <v>1127</v>
      </c>
      <c r="I503" t="s">
        <v>201</v>
      </c>
      <c r="J503" t="s">
        <v>427</v>
      </c>
      <c r="N503">
        <v>5</v>
      </c>
      <c r="O503">
        <v>10.978999999999999</v>
      </c>
      <c r="P503">
        <v>6.907</v>
      </c>
      <c r="Q503">
        <v>6.3120000000000012</v>
      </c>
      <c r="R503">
        <v>6.4720000000000013</v>
      </c>
      <c r="S503">
        <v>6.6389999999999958</v>
      </c>
      <c r="T503">
        <v>6.8250000000000028</v>
      </c>
      <c r="U503">
        <f t="shared" si="25"/>
        <v>44.134</v>
      </c>
      <c r="V503" s="23">
        <f t="shared" si="23"/>
        <v>61.177323605383606</v>
      </c>
    </row>
    <row r="504" spans="1:22" x14ac:dyDescent="0.35">
      <c r="A504" s="4" t="s">
        <v>225</v>
      </c>
      <c r="B504" s="4">
        <v>2019</v>
      </c>
      <c r="C504" s="5">
        <v>43483</v>
      </c>
      <c r="D504" s="4" t="s">
        <v>66</v>
      </c>
      <c r="E504" t="s">
        <v>21</v>
      </c>
      <c r="F504" s="51" t="s">
        <v>21</v>
      </c>
      <c r="G504" t="s">
        <v>31</v>
      </c>
      <c r="H504" t="s">
        <v>254</v>
      </c>
      <c r="I504" t="s">
        <v>193</v>
      </c>
      <c r="J504" t="s">
        <v>257</v>
      </c>
      <c r="N504">
        <v>6</v>
      </c>
      <c r="O504">
        <v>10.901</v>
      </c>
      <c r="P504">
        <v>6.8240000000000016</v>
      </c>
      <c r="Q504">
        <v>6.5839999999999996</v>
      </c>
      <c r="R504">
        <v>6.532</v>
      </c>
      <c r="S504">
        <v>6.5820000000000007</v>
      </c>
      <c r="T504">
        <v>6.8509999999999991</v>
      </c>
      <c r="U504">
        <f t="shared" si="25"/>
        <v>44.274000000000001</v>
      </c>
      <c r="V504" s="23">
        <f t="shared" si="23"/>
        <v>60.98387315354384</v>
      </c>
    </row>
    <row r="505" spans="1:22" x14ac:dyDescent="0.35">
      <c r="A505" s="4" t="s">
        <v>225</v>
      </c>
      <c r="B505" s="4">
        <v>2019</v>
      </c>
      <c r="C505" s="5">
        <v>43483</v>
      </c>
      <c r="D505" s="4" t="s">
        <v>66</v>
      </c>
      <c r="E505" t="s">
        <v>21</v>
      </c>
      <c r="F505" s="51" t="s">
        <v>21</v>
      </c>
      <c r="G505" t="s">
        <v>46</v>
      </c>
      <c r="H505" t="s">
        <v>781</v>
      </c>
      <c r="I505" t="s">
        <v>202</v>
      </c>
      <c r="J505" t="s">
        <v>45</v>
      </c>
      <c r="N505">
        <v>7</v>
      </c>
      <c r="O505">
        <v>10.988</v>
      </c>
      <c r="P505">
        <v>6.8769999999999989</v>
      </c>
      <c r="Q505">
        <v>6.2690000000000019</v>
      </c>
      <c r="R505">
        <v>6.3239999999999981</v>
      </c>
      <c r="S505">
        <v>6.9140000000000015</v>
      </c>
      <c r="T505">
        <v>7.0279999999999987</v>
      </c>
      <c r="U505">
        <f t="shared" si="25"/>
        <v>44.4</v>
      </c>
      <c r="V505" s="23">
        <f t="shared" si="23"/>
        <v>60.810810810810807</v>
      </c>
    </row>
    <row r="506" spans="1:22" x14ac:dyDescent="0.35">
      <c r="A506" s="4" t="s">
        <v>225</v>
      </c>
      <c r="B506" s="4">
        <v>2019</v>
      </c>
      <c r="C506" s="5">
        <v>43483</v>
      </c>
      <c r="D506" s="4" t="s">
        <v>66</v>
      </c>
      <c r="E506" t="s">
        <v>21</v>
      </c>
      <c r="F506" s="51" t="s">
        <v>21</v>
      </c>
      <c r="G506" t="s">
        <v>1115</v>
      </c>
      <c r="H506" t="s">
        <v>1111</v>
      </c>
      <c r="I506" t="s">
        <v>700</v>
      </c>
      <c r="J506" t="s">
        <v>1112</v>
      </c>
      <c r="N506">
        <v>8</v>
      </c>
      <c r="O506">
        <v>10.956</v>
      </c>
      <c r="P506">
        <v>6.9349999999999987</v>
      </c>
      <c r="Q506">
        <v>6.4920000000000009</v>
      </c>
      <c r="R506">
        <v>6.6110000000000007</v>
      </c>
      <c r="S506">
        <v>6.7060000000000031</v>
      </c>
      <c r="T506">
        <v>6.8369999999999962</v>
      </c>
      <c r="U506">
        <f t="shared" si="25"/>
        <v>44.536999999999999</v>
      </c>
      <c r="V506" s="23">
        <f t="shared" si="23"/>
        <v>60.623751038462409</v>
      </c>
    </row>
    <row r="507" spans="1:22" x14ac:dyDescent="0.35">
      <c r="A507" s="4" t="s">
        <v>225</v>
      </c>
      <c r="B507" s="4">
        <v>2019</v>
      </c>
      <c r="C507" s="5">
        <v>43483</v>
      </c>
      <c r="D507" s="4" t="s">
        <v>66</v>
      </c>
      <c r="E507" t="s">
        <v>21</v>
      </c>
      <c r="F507" s="51" t="s">
        <v>21</v>
      </c>
      <c r="G507" t="s">
        <v>1125</v>
      </c>
      <c r="H507" t="s">
        <v>241</v>
      </c>
      <c r="I507" t="s">
        <v>248</v>
      </c>
      <c r="J507" t="s">
        <v>952</v>
      </c>
      <c r="N507">
        <v>9</v>
      </c>
      <c r="O507">
        <v>11.337</v>
      </c>
      <c r="P507">
        <v>6.8760000000000012</v>
      </c>
      <c r="Q507">
        <v>6.4279999999999973</v>
      </c>
      <c r="R507">
        <v>6.4670000000000023</v>
      </c>
      <c r="S507">
        <v>6.59</v>
      </c>
      <c r="T507">
        <v>6.8470000000000013</v>
      </c>
      <c r="U507">
        <f t="shared" si="25"/>
        <v>44.545000000000002</v>
      </c>
      <c r="V507" s="23">
        <f t="shared" si="23"/>
        <v>60.612863396565274</v>
      </c>
    </row>
    <row r="508" spans="1:22" x14ac:dyDescent="0.35">
      <c r="A508" s="4" t="s">
        <v>225</v>
      </c>
      <c r="B508" s="4">
        <v>2019</v>
      </c>
      <c r="C508" s="5">
        <v>43483</v>
      </c>
      <c r="D508" s="4" t="s">
        <v>66</v>
      </c>
      <c r="E508" t="s">
        <v>21</v>
      </c>
      <c r="F508" s="51" t="s">
        <v>21</v>
      </c>
      <c r="G508" t="s">
        <v>198</v>
      </c>
      <c r="H508" t="s">
        <v>933</v>
      </c>
      <c r="I508" t="s">
        <v>1047</v>
      </c>
      <c r="J508" t="s">
        <v>209</v>
      </c>
      <c r="N508">
        <v>10</v>
      </c>
      <c r="O508">
        <v>10.988</v>
      </c>
      <c r="P508">
        <v>6.9160000000000004</v>
      </c>
      <c r="Q508">
        <v>6.4939999999999998</v>
      </c>
      <c r="R508">
        <v>6.6400000000000006</v>
      </c>
      <c r="S508">
        <v>6.666999999999998</v>
      </c>
      <c r="T508">
        <v>6.882000000000005</v>
      </c>
      <c r="U508">
        <f t="shared" si="25"/>
        <v>44.587000000000003</v>
      </c>
      <c r="V508" s="23">
        <f t="shared" si="23"/>
        <v>60.555767376141027</v>
      </c>
    </row>
    <row r="509" spans="1:22" x14ac:dyDescent="0.35">
      <c r="A509" s="4" t="s">
        <v>225</v>
      </c>
      <c r="B509" s="4">
        <v>2019</v>
      </c>
      <c r="C509" s="5">
        <v>43483</v>
      </c>
      <c r="D509" s="4" t="s">
        <v>66</v>
      </c>
      <c r="E509" t="s">
        <v>21</v>
      </c>
      <c r="F509" s="51" t="s">
        <v>21</v>
      </c>
      <c r="G509" t="s">
        <v>37</v>
      </c>
      <c r="H509" t="s">
        <v>36</v>
      </c>
      <c r="I509" t="s">
        <v>1009</v>
      </c>
      <c r="J509" t="s">
        <v>59</v>
      </c>
      <c r="N509">
        <v>11</v>
      </c>
      <c r="O509">
        <v>11.484</v>
      </c>
      <c r="P509">
        <v>7.1</v>
      </c>
      <c r="Q509">
        <v>6.4230000000000018</v>
      </c>
      <c r="R509">
        <v>6.5649999999999977</v>
      </c>
      <c r="S509">
        <v>6.5350000000000001</v>
      </c>
      <c r="T509">
        <v>6.777000000000001</v>
      </c>
      <c r="U509">
        <f t="shared" si="25"/>
        <v>44.884</v>
      </c>
      <c r="V509" s="23">
        <f t="shared" si="23"/>
        <v>60.155066393369573</v>
      </c>
    </row>
    <row r="510" spans="1:22" x14ac:dyDescent="0.35">
      <c r="A510" s="4" t="s">
        <v>225</v>
      </c>
      <c r="B510" s="4">
        <v>2019</v>
      </c>
      <c r="C510" s="5">
        <v>43483</v>
      </c>
      <c r="D510" s="4" t="s">
        <v>66</v>
      </c>
      <c r="E510" t="s">
        <v>21</v>
      </c>
      <c r="F510" s="51" t="s">
        <v>21</v>
      </c>
      <c r="G510" t="s">
        <v>58</v>
      </c>
      <c r="H510" t="s">
        <v>961</v>
      </c>
      <c r="I510" t="s">
        <v>110</v>
      </c>
      <c r="J510" t="s">
        <v>208</v>
      </c>
      <c r="N510">
        <v>12</v>
      </c>
      <c r="O510">
        <v>11.077999999999999</v>
      </c>
      <c r="P510">
        <v>6.9320000000000022</v>
      </c>
      <c r="Q510">
        <v>6.6849999999999987</v>
      </c>
      <c r="R510">
        <v>6.7890000000000015</v>
      </c>
      <c r="S510">
        <v>6.7079999999999984</v>
      </c>
      <c r="T510">
        <v>6.921999999999997</v>
      </c>
      <c r="U510">
        <f t="shared" si="25"/>
        <v>45.113999999999997</v>
      </c>
      <c r="V510" s="23">
        <f t="shared" si="23"/>
        <v>59.84838409362947</v>
      </c>
    </row>
    <row r="511" spans="1:22" x14ac:dyDescent="0.35">
      <c r="A511" s="4" t="s">
        <v>225</v>
      </c>
      <c r="B511" s="4">
        <v>2019</v>
      </c>
      <c r="C511" s="5">
        <v>43483</v>
      </c>
      <c r="D511" s="4" t="s">
        <v>66</v>
      </c>
      <c r="E511" t="s">
        <v>21</v>
      </c>
      <c r="F511" s="51" t="s">
        <v>21</v>
      </c>
      <c r="G511" t="s">
        <v>1116</v>
      </c>
      <c r="H511" t="s">
        <v>1011</v>
      </c>
      <c r="I511" t="s">
        <v>1114</v>
      </c>
      <c r="J511" t="s">
        <v>49</v>
      </c>
      <c r="N511">
        <v>13</v>
      </c>
      <c r="O511">
        <v>10.984999999999999</v>
      </c>
      <c r="P511">
        <v>6.8870000000000005</v>
      </c>
      <c r="Q511">
        <v>6.7240000000000002</v>
      </c>
      <c r="R511">
        <v>6.8470000000000013</v>
      </c>
      <c r="S511">
        <v>6.7360000000000007</v>
      </c>
      <c r="T511">
        <v>6.9600000000000009</v>
      </c>
      <c r="U511">
        <f t="shared" si="25"/>
        <v>45.139000000000003</v>
      </c>
      <c r="V511" s="23">
        <f t="shared" si="23"/>
        <v>59.815237377877224</v>
      </c>
    </row>
    <row r="512" spans="1:22" x14ac:dyDescent="0.35">
      <c r="A512" s="4" t="s">
        <v>225</v>
      </c>
      <c r="B512" s="4">
        <v>2019</v>
      </c>
      <c r="C512" s="5">
        <v>43483</v>
      </c>
      <c r="D512" s="4" t="s">
        <v>66</v>
      </c>
      <c r="E512" t="s">
        <v>91</v>
      </c>
      <c r="F512">
        <v>1</v>
      </c>
      <c r="G512" t="s">
        <v>39</v>
      </c>
      <c r="H512" t="s">
        <v>1127</v>
      </c>
      <c r="I512" t="s">
        <v>201</v>
      </c>
      <c r="J512" t="s">
        <v>427</v>
      </c>
      <c r="N512">
        <v>1</v>
      </c>
      <c r="O512">
        <v>11.021000000000001</v>
      </c>
      <c r="P512">
        <v>6.9029999999999987</v>
      </c>
      <c r="Q512">
        <v>6.3090000000000011</v>
      </c>
      <c r="R512">
        <v>6.3629999999999995</v>
      </c>
      <c r="S512">
        <v>6.4940000000000033</v>
      </c>
      <c r="T512">
        <v>6.6429999999999936</v>
      </c>
      <c r="U512">
        <f t="shared" si="25"/>
        <v>43.732999999999997</v>
      </c>
      <c r="V512" s="23">
        <f t="shared" si="23"/>
        <v>61.738275444172601</v>
      </c>
    </row>
    <row r="513" spans="1:22" x14ac:dyDescent="0.35">
      <c r="A513" s="4" t="s">
        <v>225</v>
      </c>
      <c r="B513" s="4">
        <v>2019</v>
      </c>
      <c r="C513" s="5">
        <v>43483</v>
      </c>
      <c r="D513" s="4" t="s">
        <v>66</v>
      </c>
      <c r="E513" t="s">
        <v>91</v>
      </c>
      <c r="F513">
        <v>1</v>
      </c>
      <c r="G513" t="s">
        <v>42</v>
      </c>
      <c r="H513" t="s">
        <v>213</v>
      </c>
      <c r="I513" t="s">
        <v>949</v>
      </c>
      <c r="J513" t="s">
        <v>41</v>
      </c>
      <c r="N513">
        <v>2</v>
      </c>
      <c r="O513">
        <v>10.946</v>
      </c>
      <c r="P513">
        <v>6.8250000000000011</v>
      </c>
      <c r="Q513">
        <v>6.3979999999999997</v>
      </c>
      <c r="R513">
        <v>6.4229999999999983</v>
      </c>
      <c r="S513">
        <v>6.5300000000000011</v>
      </c>
      <c r="T513">
        <v>6.7809999999999988</v>
      </c>
      <c r="U513">
        <f t="shared" si="25"/>
        <v>43.902999999999999</v>
      </c>
      <c r="V513" s="23">
        <f t="shared" si="23"/>
        <v>61.499214176707746</v>
      </c>
    </row>
    <row r="514" spans="1:22" x14ac:dyDescent="0.35">
      <c r="A514" s="4" t="s">
        <v>225</v>
      </c>
      <c r="B514" s="4">
        <v>2019</v>
      </c>
      <c r="C514" s="5">
        <v>43483</v>
      </c>
      <c r="D514" s="4" t="s">
        <v>66</v>
      </c>
      <c r="E514" t="s">
        <v>91</v>
      </c>
      <c r="F514">
        <v>2</v>
      </c>
      <c r="G514" t="s">
        <v>102</v>
      </c>
      <c r="H514" t="s">
        <v>242</v>
      </c>
      <c r="I514" t="s">
        <v>286</v>
      </c>
      <c r="J514" t="s">
        <v>231</v>
      </c>
      <c r="N514">
        <v>1</v>
      </c>
      <c r="O514">
        <v>10.643000000000001</v>
      </c>
      <c r="P514">
        <v>6.5549999999999997</v>
      </c>
      <c r="Q514">
        <v>6.370000000000001</v>
      </c>
      <c r="R514">
        <v>6.4279999999999973</v>
      </c>
      <c r="S514">
        <v>6.5289999999999999</v>
      </c>
      <c r="T514">
        <v>6.7379999999999995</v>
      </c>
      <c r="U514">
        <f t="shared" si="25"/>
        <v>43.262999999999998</v>
      </c>
      <c r="V514" s="23">
        <f t="shared" si="23"/>
        <v>62.408986894112758</v>
      </c>
    </row>
    <row r="515" spans="1:22" x14ac:dyDescent="0.35">
      <c r="A515" s="4" t="s">
        <v>225</v>
      </c>
      <c r="B515" s="4">
        <v>2019</v>
      </c>
      <c r="C515" s="5">
        <v>43483</v>
      </c>
      <c r="D515" s="4" t="s">
        <v>66</v>
      </c>
      <c r="E515" t="s">
        <v>91</v>
      </c>
      <c r="F515">
        <v>2</v>
      </c>
      <c r="G515" t="s">
        <v>31</v>
      </c>
      <c r="H515" t="s">
        <v>254</v>
      </c>
      <c r="I515" t="s">
        <v>193</v>
      </c>
      <c r="J515" t="s">
        <v>257</v>
      </c>
      <c r="N515">
        <v>2</v>
      </c>
      <c r="O515">
        <v>10.834</v>
      </c>
      <c r="P515">
        <v>6.7959999999999994</v>
      </c>
      <c r="Q515">
        <v>6.7789999999999999</v>
      </c>
      <c r="R515">
        <v>6.4780000000000015</v>
      </c>
      <c r="S515">
        <v>6.4470000000000027</v>
      </c>
      <c r="T515">
        <v>6.6409999999999982</v>
      </c>
      <c r="U515">
        <f t="shared" si="25"/>
        <v>43.975000000000001</v>
      </c>
      <c r="V515" s="23">
        <f t="shared" ref="V515:V575" si="26">3.6*(750/U515)</f>
        <v>61.39852188743604</v>
      </c>
    </row>
    <row r="516" spans="1:22" x14ac:dyDescent="0.35">
      <c r="A516" s="4" t="s">
        <v>225</v>
      </c>
      <c r="B516" s="4">
        <v>2019</v>
      </c>
      <c r="C516" s="5">
        <v>43483</v>
      </c>
      <c r="D516" s="4" t="s">
        <v>66</v>
      </c>
      <c r="E516" t="s">
        <v>91</v>
      </c>
      <c r="F516">
        <v>3</v>
      </c>
      <c r="G516" t="s">
        <v>27</v>
      </c>
      <c r="H516" t="s">
        <v>960</v>
      </c>
      <c r="I516" t="s">
        <v>754</v>
      </c>
      <c r="J516" t="s">
        <v>48</v>
      </c>
      <c r="N516">
        <v>1</v>
      </c>
      <c r="O516">
        <v>11.1</v>
      </c>
      <c r="P516">
        <v>6.8330000000000002</v>
      </c>
      <c r="Q516">
        <v>6.2660000000000018</v>
      </c>
      <c r="R516">
        <v>6.3140000000000001</v>
      </c>
      <c r="S516">
        <v>6.3569999999999958</v>
      </c>
      <c r="T516">
        <v>6.6189999999999998</v>
      </c>
      <c r="U516">
        <f t="shared" si="25"/>
        <v>43.488999999999997</v>
      </c>
      <c r="V516" s="23">
        <f t="shared" si="26"/>
        <v>62.084665087723337</v>
      </c>
    </row>
    <row r="517" spans="1:22" x14ac:dyDescent="0.35">
      <c r="A517" s="4" t="s">
        <v>225</v>
      </c>
      <c r="B517" s="4">
        <v>2019</v>
      </c>
      <c r="C517" s="5">
        <v>43483</v>
      </c>
      <c r="D517" s="4" t="s">
        <v>66</v>
      </c>
      <c r="E517" t="s">
        <v>91</v>
      </c>
      <c r="F517">
        <v>3</v>
      </c>
      <c r="G517" t="s">
        <v>46</v>
      </c>
      <c r="H517" t="s">
        <v>781</v>
      </c>
      <c r="I517" t="s">
        <v>202</v>
      </c>
      <c r="J517" t="s">
        <v>45</v>
      </c>
      <c r="N517">
        <v>2</v>
      </c>
      <c r="O517">
        <v>11.023999999999999</v>
      </c>
      <c r="P517">
        <v>6.8520000000000021</v>
      </c>
      <c r="Q517">
        <v>6.1909999999999989</v>
      </c>
      <c r="R517">
        <v>6.2049999999999983</v>
      </c>
      <c r="S517">
        <v>6.8030000000000044</v>
      </c>
      <c r="T517">
        <v>7.0219999999999985</v>
      </c>
      <c r="U517">
        <f t="shared" si="25"/>
        <v>44.097000000000001</v>
      </c>
      <c r="V517" s="23">
        <f t="shared" si="26"/>
        <v>61.228655010544934</v>
      </c>
    </row>
    <row r="518" spans="1:22" x14ac:dyDescent="0.35">
      <c r="A518" s="4" t="s">
        <v>225</v>
      </c>
      <c r="B518" s="4">
        <v>2019</v>
      </c>
      <c r="C518" s="5">
        <v>43483</v>
      </c>
      <c r="D518" s="4" t="s">
        <v>66</v>
      </c>
      <c r="E518" t="s">
        <v>91</v>
      </c>
      <c r="F518">
        <v>4</v>
      </c>
      <c r="G518" t="s">
        <v>35</v>
      </c>
      <c r="H518" t="s">
        <v>955</v>
      </c>
      <c r="I518" t="s">
        <v>129</v>
      </c>
      <c r="J518" t="s">
        <v>220</v>
      </c>
      <c r="N518">
        <v>1</v>
      </c>
      <c r="O518">
        <v>10.516</v>
      </c>
      <c r="P518">
        <v>6.6390000000000011</v>
      </c>
      <c r="Q518">
        <v>6.1649999999999991</v>
      </c>
      <c r="R518">
        <v>6.2629999999999981</v>
      </c>
      <c r="S518">
        <v>6.3509999999999991</v>
      </c>
      <c r="T518">
        <v>6.6350000000000051</v>
      </c>
      <c r="U518">
        <f t="shared" si="25"/>
        <v>42.569000000000003</v>
      </c>
      <c r="V518" s="23">
        <f t="shared" si="26"/>
        <v>63.426437078625284</v>
      </c>
    </row>
    <row r="519" spans="1:22" x14ac:dyDescent="0.35">
      <c r="A519" s="4" t="s">
        <v>225</v>
      </c>
      <c r="B519" s="4">
        <v>2019</v>
      </c>
      <c r="C519" s="5">
        <v>43483</v>
      </c>
      <c r="D519" s="4" t="s">
        <v>66</v>
      </c>
      <c r="E519" t="s">
        <v>91</v>
      </c>
      <c r="F519">
        <v>4</v>
      </c>
      <c r="G519" t="s">
        <v>1115</v>
      </c>
      <c r="H519" t="s">
        <v>1111</v>
      </c>
      <c r="I519" t="s">
        <v>700</v>
      </c>
      <c r="J519" t="s">
        <v>1112</v>
      </c>
      <c r="N519">
        <v>2</v>
      </c>
      <c r="O519">
        <v>10.877000000000001</v>
      </c>
      <c r="P519">
        <v>6.9030000000000005</v>
      </c>
      <c r="Q519">
        <v>6.375</v>
      </c>
      <c r="R519">
        <v>6.4789999999999992</v>
      </c>
      <c r="S519">
        <v>6.7560000000000002</v>
      </c>
      <c r="T519">
        <v>6.8810000000000002</v>
      </c>
      <c r="U519">
        <f t="shared" si="25"/>
        <v>44.271000000000001</v>
      </c>
      <c r="V519" s="23">
        <f t="shared" si="26"/>
        <v>60.988005692213861</v>
      </c>
    </row>
    <row r="520" spans="1:22" x14ac:dyDescent="0.35">
      <c r="A520" s="4" t="s">
        <v>225</v>
      </c>
      <c r="B520" s="4">
        <v>2019</v>
      </c>
      <c r="C520" s="5">
        <v>43483</v>
      </c>
      <c r="D520" s="4" t="s">
        <v>66</v>
      </c>
      <c r="E520" t="s">
        <v>64</v>
      </c>
      <c r="F520" t="s">
        <v>541</v>
      </c>
      <c r="G520" t="s">
        <v>35</v>
      </c>
      <c r="H520" t="s">
        <v>955</v>
      </c>
      <c r="I520" t="s">
        <v>129</v>
      </c>
      <c r="J520" t="s">
        <v>220</v>
      </c>
      <c r="N520">
        <v>1</v>
      </c>
      <c r="O520">
        <v>10.582000000000001</v>
      </c>
      <c r="P520">
        <v>6.6419999999999995</v>
      </c>
      <c r="Q520">
        <v>6.3230000000000004</v>
      </c>
      <c r="R520">
        <v>6.338000000000001</v>
      </c>
      <c r="S520">
        <v>6.5729999999999968</v>
      </c>
      <c r="T520">
        <v>6.6630000000000038</v>
      </c>
      <c r="U520">
        <f t="shared" si="25"/>
        <v>43.121000000000002</v>
      </c>
      <c r="V520" s="23">
        <f t="shared" si="26"/>
        <v>62.614503374226011</v>
      </c>
    </row>
    <row r="521" spans="1:22" x14ac:dyDescent="0.35">
      <c r="A521" s="4" t="s">
        <v>225</v>
      </c>
      <c r="B521" s="4">
        <v>2019</v>
      </c>
      <c r="C521" s="5">
        <v>43483</v>
      </c>
      <c r="D521" s="4" t="s">
        <v>66</v>
      </c>
      <c r="E521" t="s">
        <v>64</v>
      </c>
      <c r="F521" s="32" t="s">
        <v>541</v>
      </c>
      <c r="G521" t="s">
        <v>102</v>
      </c>
      <c r="H521" t="s">
        <v>242</v>
      </c>
      <c r="I521" t="s">
        <v>286</v>
      </c>
      <c r="J521" t="s">
        <v>231</v>
      </c>
      <c r="N521">
        <v>2</v>
      </c>
      <c r="O521">
        <v>10.657999999999999</v>
      </c>
      <c r="P521">
        <v>6.5510000000000002</v>
      </c>
      <c r="Q521">
        <v>6.4780000000000015</v>
      </c>
      <c r="R521">
        <v>6.4839999999999982</v>
      </c>
      <c r="S521">
        <v>6.6289999999999978</v>
      </c>
      <c r="T521">
        <v>6.9340000000000046</v>
      </c>
      <c r="U521">
        <f t="shared" si="25"/>
        <v>43.734000000000002</v>
      </c>
      <c r="V521" s="23">
        <f t="shared" si="26"/>
        <v>61.736863767320614</v>
      </c>
    </row>
    <row r="522" spans="1:22" x14ac:dyDescent="0.35">
      <c r="A522" s="4" t="s">
        <v>225</v>
      </c>
      <c r="B522" s="4">
        <v>2019</v>
      </c>
      <c r="C522" s="5">
        <v>43483</v>
      </c>
      <c r="D522" s="4" t="s">
        <v>66</v>
      </c>
      <c r="E522" t="s">
        <v>64</v>
      </c>
      <c r="F522" s="31" t="s">
        <v>542</v>
      </c>
      <c r="G522" t="s">
        <v>27</v>
      </c>
      <c r="H522" t="s">
        <v>960</v>
      </c>
      <c r="I522" t="s">
        <v>754</v>
      </c>
      <c r="J522" t="s">
        <v>48</v>
      </c>
      <c r="N522">
        <v>3</v>
      </c>
      <c r="O522">
        <v>10.961</v>
      </c>
      <c r="P522">
        <v>6.8130000000000006</v>
      </c>
      <c r="Q522">
        <v>6.286999999999999</v>
      </c>
      <c r="R522">
        <v>6.3219999999999992</v>
      </c>
      <c r="S522">
        <v>6.3850000000000016</v>
      </c>
      <c r="T522">
        <v>6.5600000000000023</v>
      </c>
      <c r="U522">
        <f t="shared" si="25"/>
        <v>43.328000000000003</v>
      </c>
      <c r="V522" s="23">
        <f t="shared" si="26"/>
        <v>62.315361890694234</v>
      </c>
    </row>
    <row r="523" spans="1:22" x14ac:dyDescent="0.35">
      <c r="A523" s="4" t="s">
        <v>225</v>
      </c>
      <c r="B523" s="4">
        <v>2019</v>
      </c>
      <c r="C523" s="5">
        <v>43483</v>
      </c>
      <c r="D523" s="4" t="s">
        <v>66</v>
      </c>
      <c r="E523" t="s">
        <v>64</v>
      </c>
      <c r="F523" s="32" t="s">
        <v>542</v>
      </c>
      <c r="G523" t="s">
        <v>39</v>
      </c>
      <c r="H523" t="s">
        <v>1127</v>
      </c>
      <c r="I523" t="s">
        <v>201</v>
      </c>
      <c r="J523" t="s">
        <v>427</v>
      </c>
      <c r="N523">
        <v>4</v>
      </c>
      <c r="O523">
        <v>10.941000000000001</v>
      </c>
      <c r="P523">
        <v>6.886000000000001</v>
      </c>
      <c r="Q523">
        <v>6.3199999999999967</v>
      </c>
      <c r="R523">
        <v>6.392000000000003</v>
      </c>
      <c r="S523">
        <v>6.5599999999999952</v>
      </c>
      <c r="T523">
        <v>6.703000000000003</v>
      </c>
      <c r="U523">
        <f t="shared" si="25"/>
        <v>43.802</v>
      </c>
      <c r="V523" s="23">
        <f t="shared" si="26"/>
        <v>61.641020957947134</v>
      </c>
    </row>
    <row r="524" spans="1:22" x14ac:dyDescent="0.35">
      <c r="A524" s="4" t="s">
        <v>288</v>
      </c>
      <c r="B524" s="4">
        <v>2018</v>
      </c>
      <c r="C524" s="5">
        <v>43448</v>
      </c>
      <c r="D524" s="4" t="s">
        <v>66</v>
      </c>
      <c r="E524" t="s">
        <v>21</v>
      </c>
      <c r="F524" s="31" t="s">
        <v>21</v>
      </c>
      <c r="G524" t="s">
        <v>23</v>
      </c>
      <c r="H524" s="49" t="s">
        <v>1076</v>
      </c>
      <c r="I524" s="49" t="s">
        <v>92</v>
      </c>
      <c r="J524" s="49" t="s">
        <v>954</v>
      </c>
      <c r="K524" s="49"/>
      <c r="L524" s="49"/>
      <c r="M524" s="49"/>
      <c r="N524">
        <v>1</v>
      </c>
      <c r="O524">
        <v>10.622</v>
      </c>
      <c r="P524">
        <v>6.6930000000000014</v>
      </c>
      <c r="Q524">
        <v>6.1789999999999985</v>
      </c>
      <c r="R524">
        <v>6.1670000000000016</v>
      </c>
      <c r="S524">
        <v>6.3739999999999952</v>
      </c>
      <c r="T524">
        <v>6.615000000000002</v>
      </c>
      <c r="U524">
        <f t="shared" si="25"/>
        <v>42.65</v>
      </c>
      <c r="V524" s="23">
        <f t="shared" si="26"/>
        <v>63.305978898007034</v>
      </c>
    </row>
    <row r="525" spans="1:22" x14ac:dyDescent="0.35">
      <c r="A525" s="4" t="s">
        <v>288</v>
      </c>
      <c r="B525" s="4">
        <v>2018</v>
      </c>
      <c r="C525" s="5">
        <v>43448</v>
      </c>
      <c r="D525" s="4" t="s">
        <v>66</v>
      </c>
      <c r="E525" t="s">
        <v>21</v>
      </c>
      <c r="F525" s="31" t="s">
        <v>21</v>
      </c>
      <c r="G525" t="s">
        <v>113</v>
      </c>
      <c r="H525" s="49" t="s">
        <v>311</v>
      </c>
      <c r="I525" s="49" t="s">
        <v>261</v>
      </c>
      <c r="J525" s="49" t="s">
        <v>125</v>
      </c>
      <c r="K525" s="49"/>
      <c r="L525" s="49"/>
      <c r="M525" s="49"/>
      <c r="N525">
        <v>2</v>
      </c>
      <c r="O525">
        <v>10.568</v>
      </c>
      <c r="P525">
        <v>6.5589999999999993</v>
      </c>
      <c r="Q525">
        <v>6.3889999999999993</v>
      </c>
      <c r="R525">
        <v>6.4560000000000031</v>
      </c>
      <c r="S525">
        <v>6.6469999999999985</v>
      </c>
      <c r="T525">
        <v>6.9879999999999995</v>
      </c>
      <c r="U525">
        <f t="shared" si="25"/>
        <v>43.606999999999999</v>
      </c>
      <c r="V525" s="23">
        <f t="shared" si="26"/>
        <v>61.916664755658495</v>
      </c>
    </row>
    <row r="526" spans="1:22" x14ac:dyDescent="0.35">
      <c r="A526" s="4" t="s">
        <v>288</v>
      </c>
      <c r="B526" s="4">
        <v>2018</v>
      </c>
      <c r="C526" s="5">
        <v>43448</v>
      </c>
      <c r="D526" s="4" t="s">
        <v>66</v>
      </c>
      <c r="E526" t="s">
        <v>21</v>
      </c>
      <c r="F526" s="31" t="s">
        <v>21</v>
      </c>
      <c r="G526" t="s">
        <v>29</v>
      </c>
      <c r="H526" s="49" t="s">
        <v>999</v>
      </c>
      <c r="I526" s="49" t="s">
        <v>194</v>
      </c>
      <c r="J526" s="49" t="s">
        <v>68</v>
      </c>
      <c r="K526" s="49"/>
      <c r="L526" s="49"/>
      <c r="M526" s="49"/>
      <c r="N526">
        <v>3</v>
      </c>
      <c r="O526">
        <v>10.977</v>
      </c>
      <c r="P526">
        <v>6.8870000000000005</v>
      </c>
      <c r="Q526">
        <v>6.2639999999999993</v>
      </c>
      <c r="R526">
        <v>6.3670000000000009</v>
      </c>
      <c r="S526">
        <v>6.5819999999999972</v>
      </c>
      <c r="T526">
        <v>6.7190000000000012</v>
      </c>
      <c r="U526">
        <f t="shared" si="25"/>
        <v>43.795999999999999</v>
      </c>
      <c r="V526" s="23">
        <f t="shared" si="26"/>
        <v>61.649465704630558</v>
      </c>
    </row>
    <row r="527" spans="1:22" x14ac:dyDescent="0.35">
      <c r="A527" s="4" t="s">
        <v>288</v>
      </c>
      <c r="B527" s="4">
        <v>2018</v>
      </c>
      <c r="C527" s="5">
        <v>43448</v>
      </c>
      <c r="D527" s="4" t="s">
        <v>66</v>
      </c>
      <c r="E527" t="s">
        <v>21</v>
      </c>
      <c r="F527" s="31" t="s">
        <v>21</v>
      </c>
      <c r="G527" t="s">
        <v>46</v>
      </c>
      <c r="H527" s="49" t="s">
        <v>781</v>
      </c>
      <c r="I527" s="49" t="s">
        <v>167</v>
      </c>
      <c r="J527" s="49" t="s">
        <v>218</v>
      </c>
      <c r="K527" s="49"/>
      <c r="L527" s="49"/>
      <c r="M527" s="49"/>
      <c r="N527">
        <v>4</v>
      </c>
      <c r="O527">
        <v>10.885999999999999</v>
      </c>
      <c r="P527">
        <v>6.8339999999999996</v>
      </c>
      <c r="Q527">
        <v>6.3440000000000012</v>
      </c>
      <c r="R527">
        <v>6.3260000000000005</v>
      </c>
      <c r="S527">
        <v>6.5970000000000013</v>
      </c>
      <c r="T527">
        <v>6.838000000000001</v>
      </c>
      <c r="U527">
        <f t="shared" ref="U527:U558" si="27">SUM(O527:T527)</f>
        <v>43.825000000000003</v>
      </c>
      <c r="V527" s="23">
        <f t="shared" si="26"/>
        <v>61.608670849971482</v>
      </c>
    </row>
    <row r="528" spans="1:22" x14ac:dyDescent="0.35">
      <c r="A528" s="4" t="s">
        <v>288</v>
      </c>
      <c r="B528" s="4">
        <v>2018</v>
      </c>
      <c r="C528" s="5">
        <v>43448</v>
      </c>
      <c r="D528" s="4" t="s">
        <v>66</v>
      </c>
      <c r="E528" t="s">
        <v>21</v>
      </c>
      <c r="F528" s="31" t="s">
        <v>21</v>
      </c>
      <c r="G528" t="s">
        <v>104</v>
      </c>
      <c r="H528" s="49" t="s">
        <v>312</v>
      </c>
      <c r="I528" s="49" t="s">
        <v>128</v>
      </c>
      <c r="J528" s="49" t="s">
        <v>103</v>
      </c>
      <c r="K528" s="49"/>
      <c r="L528" s="49"/>
      <c r="M528" s="49"/>
      <c r="N528">
        <v>5</v>
      </c>
      <c r="O528">
        <v>10.991</v>
      </c>
      <c r="P528">
        <v>6.6120000000000019</v>
      </c>
      <c r="Q528">
        <v>6.3559999999999981</v>
      </c>
      <c r="R528">
        <v>6.4810000000000016</v>
      </c>
      <c r="S528">
        <v>6.7059999999999995</v>
      </c>
      <c r="T528">
        <v>7.0790000000000006</v>
      </c>
      <c r="U528">
        <f t="shared" si="27"/>
        <v>44.225000000000001</v>
      </c>
      <c r="V528" s="23">
        <f t="shared" si="26"/>
        <v>61.051441492368568</v>
      </c>
    </row>
    <row r="529" spans="1:22" x14ac:dyDescent="0.35">
      <c r="A529" s="4" t="s">
        <v>288</v>
      </c>
      <c r="B529" s="4">
        <v>2018</v>
      </c>
      <c r="C529" s="5">
        <v>43448</v>
      </c>
      <c r="D529" s="4" t="s">
        <v>66</v>
      </c>
      <c r="E529" t="s">
        <v>21</v>
      </c>
      <c r="F529" s="31" t="s">
        <v>21</v>
      </c>
      <c r="G529" t="s">
        <v>39</v>
      </c>
      <c r="H529" s="49" t="s">
        <v>552</v>
      </c>
      <c r="I529" s="49" t="s">
        <v>201</v>
      </c>
      <c r="J529" s="49" t="s">
        <v>105</v>
      </c>
      <c r="K529" s="49"/>
      <c r="L529" s="49"/>
      <c r="M529" s="49"/>
      <c r="N529">
        <v>6</v>
      </c>
      <c r="O529">
        <v>10.823</v>
      </c>
      <c r="P529">
        <v>6.8419999999999987</v>
      </c>
      <c r="Q529">
        <v>6.3810000000000002</v>
      </c>
      <c r="R529">
        <v>6.5150000000000006</v>
      </c>
      <c r="S529">
        <v>6.7820000000000036</v>
      </c>
      <c r="T529">
        <v>6.9889999999999972</v>
      </c>
      <c r="U529">
        <f t="shared" si="27"/>
        <v>44.332000000000001</v>
      </c>
      <c r="V529" s="23">
        <f t="shared" si="26"/>
        <v>60.904087340972659</v>
      </c>
    </row>
    <row r="530" spans="1:22" x14ac:dyDescent="0.35">
      <c r="A530" s="4" t="s">
        <v>288</v>
      </c>
      <c r="B530" s="4">
        <v>2018</v>
      </c>
      <c r="C530" s="5">
        <v>43448</v>
      </c>
      <c r="D530" s="4" t="s">
        <v>66</v>
      </c>
      <c r="E530" t="s">
        <v>21</v>
      </c>
      <c r="F530" s="31" t="s">
        <v>21</v>
      </c>
      <c r="G530" t="s">
        <v>37</v>
      </c>
      <c r="H530" s="49" t="s">
        <v>36</v>
      </c>
      <c r="I530" s="49" t="s">
        <v>1009</v>
      </c>
      <c r="J530" s="49" t="s">
        <v>59</v>
      </c>
      <c r="K530" s="49"/>
      <c r="L530" s="49"/>
      <c r="M530" s="49"/>
      <c r="N530">
        <v>7</v>
      </c>
      <c r="O530">
        <v>11.109</v>
      </c>
      <c r="P530">
        <v>7.0389999999999997</v>
      </c>
      <c r="Q530">
        <v>6.4149999999999991</v>
      </c>
      <c r="R530">
        <v>6.5500000000000007</v>
      </c>
      <c r="S530">
        <v>6.546999999999997</v>
      </c>
      <c r="T530">
        <v>6.8360000000000056</v>
      </c>
      <c r="U530">
        <f t="shared" si="27"/>
        <v>44.496000000000002</v>
      </c>
      <c r="V530" s="23">
        <f t="shared" si="26"/>
        <v>60.679611650485441</v>
      </c>
    </row>
    <row r="531" spans="1:22" x14ac:dyDescent="0.35">
      <c r="A531" s="4" t="s">
        <v>288</v>
      </c>
      <c r="B531" s="4">
        <v>2018</v>
      </c>
      <c r="C531" s="5">
        <v>43448</v>
      </c>
      <c r="D531" s="4" t="s">
        <v>66</v>
      </c>
      <c r="E531" t="s">
        <v>21</v>
      </c>
      <c r="F531" s="31" t="s">
        <v>21</v>
      </c>
      <c r="G531" t="s">
        <v>27</v>
      </c>
      <c r="H531" s="49" t="s">
        <v>780</v>
      </c>
      <c r="I531" s="49" t="s">
        <v>26</v>
      </c>
      <c r="J531" s="49" t="s">
        <v>96</v>
      </c>
      <c r="K531" s="49"/>
      <c r="L531" s="49"/>
      <c r="M531" s="49"/>
      <c r="N531">
        <v>8</v>
      </c>
      <c r="O531">
        <v>11.129</v>
      </c>
      <c r="P531">
        <v>6.8849999999999998</v>
      </c>
      <c r="Q531">
        <v>6.3460000000000001</v>
      </c>
      <c r="R531">
        <v>6.5410000000000004</v>
      </c>
      <c r="S531">
        <v>6.8050000000000033</v>
      </c>
      <c r="T531">
        <v>6.8589999999999947</v>
      </c>
      <c r="U531">
        <f t="shared" si="27"/>
        <v>44.564999999999998</v>
      </c>
      <c r="V531" s="23">
        <f t="shared" si="26"/>
        <v>60.585661393470218</v>
      </c>
    </row>
    <row r="532" spans="1:22" x14ac:dyDescent="0.35">
      <c r="A532" s="4" t="s">
        <v>288</v>
      </c>
      <c r="B532" s="4">
        <v>2018</v>
      </c>
      <c r="C532" s="5">
        <v>43448</v>
      </c>
      <c r="D532" s="4" t="s">
        <v>66</v>
      </c>
      <c r="E532" t="s">
        <v>21</v>
      </c>
      <c r="F532" s="31" t="s">
        <v>21</v>
      </c>
      <c r="G532" t="s">
        <v>52</v>
      </c>
      <c r="H532" s="49" t="s">
        <v>196</v>
      </c>
      <c r="I532" s="49" t="s">
        <v>93</v>
      </c>
      <c r="J532" s="49" t="s">
        <v>51</v>
      </c>
      <c r="K532" s="49"/>
      <c r="L532" s="49"/>
      <c r="M532" s="49"/>
      <c r="N532">
        <v>9</v>
      </c>
      <c r="O532">
        <v>11.218999999999999</v>
      </c>
      <c r="P532">
        <v>6.8170000000000019</v>
      </c>
      <c r="Q532">
        <v>6.5209999999999972</v>
      </c>
      <c r="R532">
        <v>6.5650000000000013</v>
      </c>
      <c r="S532">
        <v>6.7239999999999966</v>
      </c>
      <c r="T532">
        <v>6.8640000000000043</v>
      </c>
      <c r="U532">
        <f t="shared" si="27"/>
        <v>44.71</v>
      </c>
      <c r="V532" s="23">
        <f t="shared" si="26"/>
        <v>60.389174681279357</v>
      </c>
    </row>
    <row r="533" spans="1:22" x14ac:dyDescent="0.35">
      <c r="A533" s="4" t="s">
        <v>288</v>
      </c>
      <c r="B533" s="4">
        <v>2018</v>
      </c>
      <c r="C533" s="5">
        <v>43448</v>
      </c>
      <c r="D533" s="4" t="s">
        <v>66</v>
      </c>
      <c r="E533" t="s">
        <v>21</v>
      </c>
      <c r="F533" s="31" t="s">
        <v>21</v>
      </c>
      <c r="G533" t="s">
        <v>198</v>
      </c>
      <c r="H533" s="49" t="s">
        <v>800</v>
      </c>
      <c r="I533" s="49" t="s">
        <v>377</v>
      </c>
      <c r="J533" s="49" t="s">
        <v>209</v>
      </c>
      <c r="K533" s="49"/>
      <c r="L533" s="49"/>
      <c r="M533" s="49"/>
      <c r="N533">
        <v>10</v>
      </c>
      <c r="O533">
        <v>10.952999999999999</v>
      </c>
      <c r="P533">
        <v>6.8930000000000007</v>
      </c>
      <c r="Q533">
        <v>6.4669999999999987</v>
      </c>
      <c r="R533">
        <v>6.5980000000000025</v>
      </c>
      <c r="S533">
        <v>6.7980000000000018</v>
      </c>
      <c r="T533">
        <v>7.0060000000000002</v>
      </c>
      <c r="U533">
        <f t="shared" si="27"/>
        <v>44.715000000000003</v>
      </c>
      <c r="V533" s="23">
        <f t="shared" si="26"/>
        <v>60.38242200603824</v>
      </c>
    </row>
    <row r="534" spans="1:22" x14ac:dyDescent="0.35">
      <c r="A534" s="4" t="s">
        <v>288</v>
      </c>
      <c r="B534" s="4">
        <v>2018</v>
      </c>
      <c r="C534" s="5">
        <v>43448</v>
      </c>
      <c r="D534" s="4" t="s">
        <v>66</v>
      </c>
      <c r="E534" t="s">
        <v>21</v>
      </c>
      <c r="F534" s="31" t="s">
        <v>21</v>
      </c>
      <c r="G534" t="s">
        <v>188</v>
      </c>
      <c r="H534" s="49" t="s">
        <v>1074</v>
      </c>
      <c r="I534" s="49" t="s">
        <v>187</v>
      </c>
      <c r="J534" s="49" t="s">
        <v>210</v>
      </c>
      <c r="K534" s="49"/>
      <c r="L534" s="49"/>
      <c r="M534" s="49"/>
      <c r="N534">
        <v>11</v>
      </c>
      <c r="O534">
        <v>10.958</v>
      </c>
      <c r="P534">
        <v>6.9930000000000003</v>
      </c>
      <c r="Q534">
        <v>6.5659999999999989</v>
      </c>
      <c r="R534">
        <v>6.6690000000000005</v>
      </c>
      <c r="S534">
        <v>6.732999999999997</v>
      </c>
      <c r="T534">
        <v>7.0110000000000028</v>
      </c>
      <c r="U534">
        <f t="shared" si="27"/>
        <v>44.93</v>
      </c>
      <c r="V534" s="23">
        <f t="shared" si="26"/>
        <v>60.093478744713998</v>
      </c>
    </row>
    <row r="535" spans="1:22" x14ac:dyDescent="0.35">
      <c r="A535" s="4" t="s">
        <v>288</v>
      </c>
      <c r="B535" s="4">
        <v>2018</v>
      </c>
      <c r="C535" s="5">
        <v>43448</v>
      </c>
      <c r="D535" s="4" t="s">
        <v>66</v>
      </c>
      <c r="E535" t="s">
        <v>21</v>
      </c>
      <c r="F535" s="31" t="s">
        <v>21</v>
      </c>
      <c r="G535" t="s">
        <v>154</v>
      </c>
      <c r="H535" s="49" t="s">
        <v>1131</v>
      </c>
      <c r="I535" s="49" t="s">
        <v>1129</v>
      </c>
      <c r="J535" s="49" t="s">
        <v>1132</v>
      </c>
      <c r="K535" s="49"/>
      <c r="L535" s="49"/>
      <c r="M535" s="49"/>
      <c r="N535">
        <v>12</v>
      </c>
      <c r="O535">
        <v>11.14</v>
      </c>
      <c r="P535">
        <v>6.9489999999999981</v>
      </c>
      <c r="Q535">
        <v>6.4140000000000015</v>
      </c>
      <c r="R535">
        <v>6.5390000000000015</v>
      </c>
      <c r="S535">
        <v>6.82</v>
      </c>
      <c r="T535">
        <v>7.3099999999999952</v>
      </c>
      <c r="U535">
        <f t="shared" si="27"/>
        <v>45.171999999999997</v>
      </c>
      <c r="V535" s="23">
        <f t="shared" si="26"/>
        <v>59.771539891968487</v>
      </c>
    </row>
    <row r="536" spans="1:22" x14ac:dyDescent="0.35">
      <c r="A536" s="4" t="s">
        <v>288</v>
      </c>
      <c r="B536" s="4">
        <v>2018</v>
      </c>
      <c r="C536" s="5">
        <v>43448</v>
      </c>
      <c r="D536" s="4" t="s">
        <v>66</v>
      </c>
      <c r="E536" t="s">
        <v>21</v>
      </c>
      <c r="F536" s="31" t="s">
        <v>21</v>
      </c>
      <c r="G536" t="s">
        <v>42</v>
      </c>
      <c r="H536" s="49" t="s">
        <v>1133</v>
      </c>
      <c r="I536" s="49" t="s">
        <v>1134</v>
      </c>
      <c r="J536" s="49" t="s">
        <v>313</v>
      </c>
      <c r="K536" s="49"/>
      <c r="L536" s="49"/>
      <c r="M536" s="49"/>
      <c r="N536">
        <v>13</v>
      </c>
      <c r="O536">
        <v>11.105</v>
      </c>
      <c r="P536">
        <v>7.1290000000000013</v>
      </c>
      <c r="Q536">
        <v>6.5639999999999965</v>
      </c>
      <c r="R536">
        <v>6.7730000000000032</v>
      </c>
      <c r="S536">
        <v>6.7429999999999986</v>
      </c>
      <c r="T536">
        <v>6.9260000000000019</v>
      </c>
      <c r="U536">
        <f t="shared" si="27"/>
        <v>45.24</v>
      </c>
      <c r="V536" s="23">
        <f t="shared" si="26"/>
        <v>59.681697612732094</v>
      </c>
    </row>
    <row r="537" spans="1:22" x14ac:dyDescent="0.35">
      <c r="A537" s="4" t="s">
        <v>288</v>
      </c>
      <c r="B537" s="4">
        <v>2018</v>
      </c>
      <c r="C537" s="5">
        <v>43448</v>
      </c>
      <c r="D537" s="4" t="s">
        <v>66</v>
      </c>
      <c r="E537" t="s">
        <v>91</v>
      </c>
      <c r="F537" s="31">
        <v>1</v>
      </c>
      <c r="G537" t="s">
        <v>46</v>
      </c>
      <c r="H537" s="52" t="s">
        <v>781</v>
      </c>
      <c r="I537" s="52" t="s">
        <v>167</v>
      </c>
      <c r="J537" s="52" t="s">
        <v>218</v>
      </c>
      <c r="K537" s="52"/>
      <c r="L537" s="52"/>
      <c r="M537" s="52"/>
      <c r="N537">
        <v>1</v>
      </c>
      <c r="O537">
        <v>11.009</v>
      </c>
      <c r="P537">
        <v>6.8659999999999997</v>
      </c>
      <c r="Q537">
        <v>6.4319999999999986</v>
      </c>
      <c r="R537">
        <v>6.5549999999999997</v>
      </c>
      <c r="S537">
        <v>6.6520000000000046</v>
      </c>
      <c r="T537">
        <v>6.8269999999999982</v>
      </c>
      <c r="U537">
        <f t="shared" si="27"/>
        <v>44.341000000000001</v>
      </c>
      <c r="V537" s="23">
        <f t="shared" si="26"/>
        <v>60.891725491080486</v>
      </c>
    </row>
    <row r="538" spans="1:22" x14ac:dyDescent="0.35">
      <c r="A538" s="4" t="s">
        <v>288</v>
      </c>
      <c r="B538" s="4">
        <v>2018</v>
      </c>
      <c r="C538" s="5">
        <v>43448</v>
      </c>
      <c r="D538" s="4" t="s">
        <v>66</v>
      </c>
      <c r="E538" t="s">
        <v>91</v>
      </c>
      <c r="F538" s="31">
        <v>1</v>
      </c>
      <c r="G538" t="s">
        <v>104</v>
      </c>
      <c r="H538" s="52" t="s">
        <v>312</v>
      </c>
      <c r="I538" s="52" t="s">
        <v>128</v>
      </c>
      <c r="J538" s="52" t="s">
        <v>103</v>
      </c>
      <c r="K538" s="52"/>
      <c r="L538" s="52"/>
      <c r="M538" s="52"/>
      <c r="N538">
        <v>2</v>
      </c>
      <c r="O538">
        <v>11.089</v>
      </c>
      <c r="P538">
        <v>6.6470000000000002</v>
      </c>
      <c r="Q538">
        <v>6.3810000000000002</v>
      </c>
      <c r="R538">
        <v>6.5079999999999991</v>
      </c>
      <c r="S538">
        <v>6.6980000000000004</v>
      </c>
      <c r="T538">
        <v>7.078000000000003</v>
      </c>
      <c r="U538">
        <f t="shared" si="27"/>
        <v>44.401000000000003</v>
      </c>
      <c r="V538" s="23">
        <f t="shared" si="26"/>
        <v>60.809441228801148</v>
      </c>
    </row>
    <row r="539" spans="1:22" x14ac:dyDescent="0.35">
      <c r="A539" s="4" t="s">
        <v>288</v>
      </c>
      <c r="B539" s="4">
        <v>2018</v>
      </c>
      <c r="C539" s="5">
        <v>43448</v>
      </c>
      <c r="D539" s="4" t="s">
        <v>66</v>
      </c>
      <c r="E539" t="s">
        <v>91</v>
      </c>
      <c r="F539" s="31">
        <v>2</v>
      </c>
      <c r="G539" t="s">
        <v>29</v>
      </c>
      <c r="H539" s="52" t="s">
        <v>999</v>
      </c>
      <c r="I539" s="52" t="s">
        <v>194</v>
      </c>
      <c r="J539" s="52" t="s">
        <v>68</v>
      </c>
      <c r="K539" s="52"/>
      <c r="L539" s="52"/>
      <c r="M539" s="52"/>
      <c r="N539">
        <v>1</v>
      </c>
      <c r="O539">
        <v>10.936</v>
      </c>
      <c r="P539">
        <v>6.8829999999999991</v>
      </c>
      <c r="Q539">
        <v>6.2929999999999993</v>
      </c>
      <c r="R539">
        <v>6.3510000000000026</v>
      </c>
      <c r="S539">
        <v>6.536999999999999</v>
      </c>
      <c r="T539">
        <v>6.7580000000000027</v>
      </c>
      <c r="U539">
        <f t="shared" si="27"/>
        <v>43.758000000000003</v>
      </c>
      <c r="V539" s="23">
        <f t="shared" si="26"/>
        <v>61.703002879473466</v>
      </c>
    </row>
    <row r="540" spans="1:22" x14ac:dyDescent="0.35">
      <c r="A540" s="4" t="s">
        <v>288</v>
      </c>
      <c r="B540" s="4">
        <v>2018</v>
      </c>
      <c r="C540" s="5">
        <v>43448</v>
      </c>
      <c r="D540" s="4" t="s">
        <v>66</v>
      </c>
      <c r="E540" t="s">
        <v>91</v>
      </c>
      <c r="F540" s="31">
        <v>2</v>
      </c>
      <c r="G540" t="s">
        <v>39</v>
      </c>
      <c r="H540" s="52" t="s">
        <v>552</v>
      </c>
      <c r="I540" s="52" t="s">
        <v>201</v>
      </c>
      <c r="J540" s="52" t="s">
        <v>105</v>
      </c>
      <c r="K540" s="52"/>
      <c r="L540" s="52"/>
      <c r="M540" s="52"/>
      <c r="N540">
        <v>2</v>
      </c>
      <c r="O540">
        <v>10.728</v>
      </c>
      <c r="P540">
        <v>6.7919999999999998</v>
      </c>
      <c r="Q540">
        <v>6.3760000000000012</v>
      </c>
      <c r="R540">
        <v>6.5670000000000002</v>
      </c>
      <c r="S540">
        <v>6.7809999999999988</v>
      </c>
      <c r="T540">
        <v>6.9650000000000034</v>
      </c>
      <c r="U540">
        <f t="shared" si="27"/>
        <v>44.209000000000003</v>
      </c>
      <c r="V540" s="23">
        <f t="shared" si="26"/>
        <v>61.073537062589061</v>
      </c>
    </row>
    <row r="541" spans="1:22" x14ac:dyDescent="0.35">
      <c r="A541" s="4" t="s">
        <v>288</v>
      </c>
      <c r="B541" s="4">
        <v>2018</v>
      </c>
      <c r="C541" s="5">
        <v>43448</v>
      </c>
      <c r="D541" s="4" t="s">
        <v>66</v>
      </c>
      <c r="E541" t="s">
        <v>91</v>
      </c>
      <c r="F541" s="31">
        <v>3</v>
      </c>
      <c r="G541" t="s">
        <v>113</v>
      </c>
      <c r="H541" s="52" t="s">
        <v>311</v>
      </c>
      <c r="I541" s="52" t="s">
        <v>261</v>
      </c>
      <c r="J541" s="52" t="s">
        <v>125</v>
      </c>
      <c r="K541" s="52"/>
      <c r="L541" s="52"/>
      <c r="M541" s="52"/>
      <c r="N541">
        <v>1</v>
      </c>
      <c r="O541">
        <v>10.537000000000001</v>
      </c>
      <c r="P541">
        <v>6.5939999999999994</v>
      </c>
      <c r="Q541">
        <v>6.3120000000000012</v>
      </c>
      <c r="R541">
        <v>6.4499999999999993</v>
      </c>
      <c r="S541">
        <v>6.4660000000000011</v>
      </c>
      <c r="T541">
        <v>6.7819999999999965</v>
      </c>
      <c r="U541">
        <f t="shared" si="27"/>
        <v>43.140999999999998</v>
      </c>
      <c r="V541" s="23">
        <f t="shared" si="26"/>
        <v>62.585475533715027</v>
      </c>
    </row>
    <row r="542" spans="1:22" x14ac:dyDescent="0.35">
      <c r="A542" s="4" t="s">
        <v>288</v>
      </c>
      <c r="B542" s="4">
        <v>2018</v>
      </c>
      <c r="C542" s="5">
        <v>43448</v>
      </c>
      <c r="D542" s="4" t="s">
        <v>66</v>
      </c>
      <c r="E542" t="s">
        <v>91</v>
      </c>
      <c r="F542">
        <v>3</v>
      </c>
      <c r="G542" t="s">
        <v>37</v>
      </c>
      <c r="H542" s="52" t="s">
        <v>36</v>
      </c>
      <c r="I542" s="52" t="s">
        <v>1009</v>
      </c>
      <c r="J542" s="52" t="s">
        <v>59</v>
      </c>
      <c r="K542" s="52"/>
      <c r="L542" s="52"/>
      <c r="M542" s="52"/>
      <c r="N542">
        <v>2</v>
      </c>
      <c r="O542">
        <v>11.162000000000001</v>
      </c>
      <c r="P542">
        <v>7.0379999999999985</v>
      </c>
      <c r="Q542">
        <v>6.4160000000000004</v>
      </c>
      <c r="R542">
        <v>6.5240000000000009</v>
      </c>
      <c r="S542">
        <v>6.5649999999999977</v>
      </c>
      <c r="T542">
        <v>6.9089999999999989</v>
      </c>
      <c r="U542">
        <f t="shared" si="27"/>
        <v>44.613999999999997</v>
      </c>
      <c r="V542" s="23">
        <f t="shared" si="26"/>
        <v>60.519119558882863</v>
      </c>
    </row>
    <row r="543" spans="1:22" x14ac:dyDescent="0.35">
      <c r="A543" s="4" t="s">
        <v>288</v>
      </c>
      <c r="B543" s="4">
        <v>2018</v>
      </c>
      <c r="C543" s="5">
        <v>43448</v>
      </c>
      <c r="D543" s="4" t="s">
        <v>66</v>
      </c>
      <c r="E543" t="s">
        <v>91</v>
      </c>
      <c r="F543">
        <v>4</v>
      </c>
      <c r="G543" t="s">
        <v>23</v>
      </c>
      <c r="H543" s="52" t="s">
        <v>1076</v>
      </c>
      <c r="I543" s="52" t="s">
        <v>92</v>
      </c>
      <c r="J543" s="52" t="s">
        <v>954</v>
      </c>
      <c r="K543" s="52"/>
      <c r="L543" s="52"/>
      <c r="M543" s="52"/>
      <c r="N543">
        <v>1</v>
      </c>
      <c r="O543">
        <v>10.669</v>
      </c>
      <c r="P543">
        <v>6.7019999999999982</v>
      </c>
      <c r="Q543">
        <v>6.179000000000002</v>
      </c>
      <c r="R543">
        <v>6.2089999999999996</v>
      </c>
      <c r="S543">
        <v>6.3530000000000015</v>
      </c>
      <c r="T543">
        <v>6.6460000000000008</v>
      </c>
      <c r="U543">
        <f t="shared" si="27"/>
        <v>42.758000000000003</v>
      </c>
      <c r="V543" s="23">
        <f t="shared" si="26"/>
        <v>63.14607792693765</v>
      </c>
    </row>
    <row r="544" spans="1:22" x14ac:dyDescent="0.35">
      <c r="A544" s="4" t="s">
        <v>288</v>
      </c>
      <c r="B544" s="4">
        <v>2018</v>
      </c>
      <c r="C544" s="5">
        <v>43448</v>
      </c>
      <c r="D544" s="4" t="s">
        <v>66</v>
      </c>
      <c r="E544" t="s">
        <v>91</v>
      </c>
      <c r="F544">
        <v>4</v>
      </c>
      <c r="G544" t="s">
        <v>27</v>
      </c>
      <c r="H544" s="52" t="s">
        <v>780</v>
      </c>
      <c r="I544" s="52" t="s">
        <v>26</v>
      </c>
      <c r="J544" s="52" t="s">
        <v>96</v>
      </c>
      <c r="K544" s="52"/>
      <c r="L544" s="52"/>
      <c r="M544" s="52"/>
      <c r="N544">
        <v>2</v>
      </c>
      <c r="O544">
        <v>10.984999999999999</v>
      </c>
      <c r="P544">
        <v>6.911999999999999</v>
      </c>
      <c r="Q544">
        <v>6.4720000000000013</v>
      </c>
      <c r="R544">
        <v>6.5539999999999985</v>
      </c>
      <c r="S544">
        <v>6.4910000000000032</v>
      </c>
      <c r="T544">
        <v>6.6069999999999993</v>
      </c>
      <c r="U544">
        <f t="shared" si="27"/>
        <v>44.021000000000001</v>
      </c>
      <c r="V544" s="23">
        <f t="shared" si="26"/>
        <v>61.334363144862678</v>
      </c>
    </row>
    <row r="545" spans="1:22" x14ac:dyDescent="0.35">
      <c r="A545" s="4" t="s">
        <v>288</v>
      </c>
      <c r="B545" s="4">
        <v>2018</v>
      </c>
      <c r="C545" s="5">
        <v>43448</v>
      </c>
      <c r="D545" s="4" t="s">
        <v>66</v>
      </c>
      <c r="E545" t="s">
        <v>64</v>
      </c>
      <c r="F545" t="s">
        <v>541</v>
      </c>
      <c r="G545" t="s">
        <v>23</v>
      </c>
      <c r="H545" s="51" t="s">
        <v>1076</v>
      </c>
      <c r="I545" s="51" t="s">
        <v>92</v>
      </c>
      <c r="J545" s="51" t="s">
        <v>954</v>
      </c>
      <c r="K545" s="51"/>
      <c r="L545" s="51"/>
      <c r="M545" s="51"/>
      <c r="N545">
        <v>1</v>
      </c>
      <c r="O545">
        <v>10.582000000000001</v>
      </c>
      <c r="P545">
        <v>6.6810000000000009</v>
      </c>
      <c r="Q545">
        <v>6.2069999999999972</v>
      </c>
      <c r="R545">
        <v>6.1650000000000027</v>
      </c>
      <c r="S545">
        <v>6.4280000000000008</v>
      </c>
      <c r="T545">
        <v>6.7259999999999991</v>
      </c>
      <c r="U545">
        <f t="shared" si="27"/>
        <v>42.789000000000001</v>
      </c>
      <c r="V545" s="23">
        <f t="shared" si="26"/>
        <v>63.100329523943074</v>
      </c>
    </row>
    <row r="546" spans="1:22" x14ac:dyDescent="0.35">
      <c r="A546" s="4" t="s">
        <v>288</v>
      </c>
      <c r="B546" s="4">
        <v>2018</v>
      </c>
      <c r="C546" s="5">
        <v>43448</v>
      </c>
      <c r="D546" s="4" t="s">
        <v>66</v>
      </c>
      <c r="E546" t="s">
        <v>64</v>
      </c>
      <c r="F546" t="s">
        <v>541</v>
      </c>
      <c r="G546" t="s">
        <v>113</v>
      </c>
      <c r="H546" s="51" t="s">
        <v>311</v>
      </c>
      <c r="I546" s="51" t="s">
        <v>261</v>
      </c>
      <c r="J546" s="51" t="s">
        <v>125</v>
      </c>
      <c r="K546" s="51"/>
      <c r="L546" s="51"/>
      <c r="M546" s="51"/>
      <c r="N546">
        <v>2</v>
      </c>
      <c r="O546">
        <v>10.664999999999999</v>
      </c>
      <c r="P546">
        <v>6.5820000000000007</v>
      </c>
      <c r="Q546">
        <v>6.3249999999999993</v>
      </c>
      <c r="R546">
        <v>6.3900000000000006</v>
      </c>
      <c r="S546">
        <v>7.0299999999999976</v>
      </c>
      <c r="T546">
        <v>7.1940000000000026</v>
      </c>
      <c r="U546">
        <f t="shared" si="27"/>
        <v>44.186</v>
      </c>
      <c r="V546" s="23">
        <f t="shared" si="26"/>
        <v>61.105327479292086</v>
      </c>
    </row>
    <row r="547" spans="1:22" x14ac:dyDescent="0.35">
      <c r="A547" s="4" t="s">
        <v>288</v>
      </c>
      <c r="B547" s="4">
        <v>2018</v>
      </c>
      <c r="C547" s="5">
        <v>43448</v>
      </c>
      <c r="D547" s="4" t="s">
        <v>66</v>
      </c>
      <c r="E547" t="s">
        <v>64</v>
      </c>
      <c r="F547" t="s">
        <v>542</v>
      </c>
      <c r="G547" t="s">
        <v>29</v>
      </c>
      <c r="H547" s="51" t="s">
        <v>999</v>
      </c>
      <c r="I547" s="51" t="s">
        <v>194</v>
      </c>
      <c r="J547" s="51" t="s">
        <v>68</v>
      </c>
      <c r="K547" s="51"/>
      <c r="L547" s="51"/>
      <c r="M547" s="51"/>
      <c r="N547">
        <v>3</v>
      </c>
      <c r="O547">
        <v>11.034000000000001</v>
      </c>
      <c r="P547">
        <v>6.9580000000000002</v>
      </c>
      <c r="Q547">
        <v>6.3039999999999985</v>
      </c>
      <c r="R547">
        <v>6.3880000000000017</v>
      </c>
      <c r="S547">
        <v>6.5410000000000004</v>
      </c>
      <c r="T547">
        <v>6.7759999999999962</v>
      </c>
      <c r="U547">
        <f t="shared" si="27"/>
        <v>44.000999999999998</v>
      </c>
      <c r="V547" s="23">
        <f t="shared" si="26"/>
        <v>61.362241767232568</v>
      </c>
    </row>
    <row r="548" spans="1:22" x14ac:dyDescent="0.35">
      <c r="A548" s="4" t="s">
        <v>288</v>
      </c>
      <c r="B548" s="4">
        <v>2018</v>
      </c>
      <c r="C548" s="5">
        <v>43448</v>
      </c>
      <c r="D548" s="4" t="s">
        <v>66</v>
      </c>
      <c r="E548" t="s">
        <v>64</v>
      </c>
      <c r="F548" t="s">
        <v>542</v>
      </c>
      <c r="G548" t="s">
        <v>46</v>
      </c>
      <c r="H548" s="51" t="s">
        <v>781</v>
      </c>
      <c r="I548" s="51" t="s">
        <v>167</v>
      </c>
      <c r="J548" s="51" t="s">
        <v>218</v>
      </c>
      <c r="K548" s="51"/>
      <c r="L548" s="51"/>
      <c r="M548" s="51"/>
      <c r="N548">
        <v>4</v>
      </c>
      <c r="O548">
        <v>10.867000000000001</v>
      </c>
      <c r="P548">
        <v>6.8439999999999976</v>
      </c>
      <c r="Q548">
        <v>6.5760000000000005</v>
      </c>
      <c r="R548">
        <v>6.6380000000000017</v>
      </c>
      <c r="S548">
        <v>6.8839999999999968</v>
      </c>
      <c r="T548">
        <v>7.0330000000000013</v>
      </c>
      <c r="U548">
        <f t="shared" si="27"/>
        <v>44.841999999999999</v>
      </c>
      <c r="V548" s="23">
        <f t="shared" si="26"/>
        <v>60.211408946969364</v>
      </c>
    </row>
    <row r="549" spans="1:22" x14ac:dyDescent="0.35">
      <c r="A549" s="1" t="s">
        <v>217</v>
      </c>
      <c r="B549" s="1">
        <v>2018</v>
      </c>
      <c r="C549" s="2">
        <v>43434</v>
      </c>
      <c r="D549" s="1" t="s">
        <v>66</v>
      </c>
      <c r="E549" t="s">
        <v>21</v>
      </c>
      <c r="F549" t="s">
        <v>21</v>
      </c>
      <c r="G549" t="s">
        <v>23</v>
      </c>
      <c r="H549" t="s">
        <v>1075</v>
      </c>
      <c r="I549" t="s">
        <v>92</v>
      </c>
      <c r="J549" t="s">
        <v>295</v>
      </c>
      <c r="N549">
        <v>1</v>
      </c>
      <c r="O549">
        <v>10.608000000000001</v>
      </c>
      <c r="P549">
        <v>6.759999999999998</v>
      </c>
      <c r="Q549">
        <v>6.1350000000000016</v>
      </c>
      <c r="R549">
        <v>6.1819999999999986</v>
      </c>
      <c r="S549">
        <v>6.4570000000000043</v>
      </c>
      <c r="T549">
        <v>6.8379999999999939</v>
      </c>
      <c r="U549">
        <f t="shared" si="27"/>
        <v>42.98</v>
      </c>
      <c r="V549" s="23">
        <f t="shared" si="26"/>
        <v>62.819916240111681</v>
      </c>
    </row>
    <row r="550" spans="1:22" x14ac:dyDescent="0.35">
      <c r="A550" s="1" t="s">
        <v>217</v>
      </c>
      <c r="B550" s="1">
        <v>2018</v>
      </c>
      <c r="C550" s="2">
        <v>43434</v>
      </c>
      <c r="D550" s="1" t="s">
        <v>66</v>
      </c>
      <c r="E550" t="s">
        <v>21</v>
      </c>
      <c r="F550" t="s">
        <v>21</v>
      </c>
      <c r="G550" t="s">
        <v>113</v>
      </c>
      <c r="H550" t="s">
        <v>311</v>
      </c>
      <c r="I550" t="s">
        <v>112</v>
      </c>
      <c r="J550" t="s">
        <v>192</v>
      </c>
      <c r="N550">
        <v>2</v>
      </c>
      <c r="O550">
        <v>10.622</v>
      </c>
      <c r="P550">
        <v>6.5820000000000007</v>
      </c>
      <c r="Q550">
        <v>6.18</v>
      </c>
      <c r="R550">
        <v>6.375</v>
      </c>
      <c r="S550">
        <v>6.5399999999999991</v>
      </c>
      <c r="T550">
        <v>6.7460000000000022</v>
      </c>
      <c r="U550">
        <f t="shared" si="27"/>
        <v>43.045000000000002</v>
      </c>
      <c r="V550" s="23">
        <f t="shared" si="26"/>
        <v>62.725055174817051</v>
      </c>
    </row>
    <row r="551" spans="1:22" x14ac:dyDescent="0.35">
      <c r="A551" s="1" t="s">
        <v>217</v>
      </c>
      <c r="B551" s="1">
        <v>2018</v>
      </c>
      <c r="C551" s="2">
        <v>43434</v>
      </c>
      <c r="D551" s="1" t="s">
        <v>66</v>
      </c>
      <c r="E551" t="s">
        <v>21</v>
      </c>
      <c r="F551" t="s">
        <v>21</v>
      </c>
      <c r="G551" t="s">
        <v>27</v>
      </c>
      <c r="H551" t="s">
        <v>754</v>
      </c>
      <c r="I551" t="s">
        <v>96</v>
      </c>
      <c r="J551" t="s">
        <v>48</v>
      </c>
      <c r="N551">
        <v>3</v>
      </c>
      <c r="O551">
        <v>10.901</v>
      </c>
      <c r="P551">
        <v>6.7850000000000001</v>
      </c>
      <c r="Q551">
        <v>6.3829999999999991</v>
      </c>
      <c r="R551">
        <v>6.3290000000000006</v>
      </c>
      <c r="S551">
        <v>6.4730000000000025</v>
      </c>
      <c r="T551">
        <v>6.6989999999999981</v>
      </c>
      <c r="U551">
        <f t="shared" si="27"/>
        <v>43.57</v>
      </c>
      <c r="V551" s="23">
        <f t="shared" si="26"/>
        <v>61.969244893275189</v>
      </c>
    </row>
    <row r="552" spans="1:22" x14ac:dyDescent="0.35">
      <c r="A552" s="1" t="s">
        <v>217</v>
      </c>
      <c r="B552" s="1">
        <v>2018</v>
      </c>
      <c r="C552" s="2">
        <v>43434</v>
      </c>
      <c r="D552" s="1" t="s">
        <v>66</v>
      </c>
      <c r="E552" t="s">
        <v>21</v>
      </c>
      <c r="F552" t="s">
        <v>21</v>
      </c>
      <c r="G552" t="s">
        <v>46</v>
      </c>
      <c r="H552" t="s">
        <v>781</v>
      </c>
      <c r="I552" t="s">
        <v>202</v>
      </c>
      <c r="J552" t="s">
        <v>218</v>
      </c>
      <c r="N552">
        <v>4</v>
      </c>
      <c r="O552">
        <v>10.981999999999999</v>
      </c>
      <c r="P552">
        <v>6.9030000000000022</v>
      </c>
      <c r="Q552">
        <v>6.1859999999999999</v>
      </c>
      <c r="R552">
        <v>6.2369999999999983</v>
      </c>
      <c r="S552">
        <v>6.517000000000003</v>
      </c>
      <c r="T552">
        <v>6.8999999999999986</v>
      </c>
      <c r="U552">
        <f t="shared" si="27"/>
        <v>43.725000000000001</v>
      </c>
      <c r="V552" s="23">
        <f t="shared" si="26"/>
        <v>61.749571183533448</v>
      </c>
    </row>
    <row r="553" spans="1:22" x14ac:dyDescent="0.35">
      <c r="A553" s="1" t="s">
        <v>217</v>
      </c>
      <c r="B553" s="1">
        <v>2018</v>
      </c>
      <c r="C553" s="2">
        <v>43434</v>
      </c>
      <c r="D553" s="1" t="s">
        <v>66</v>
      </c>
      <c r="E553" t="s">
        <v>21</v>
      </c>
      <c r="F553" t="s">
        <v>21</v>
      </c>
      <c r="G553" t="s">
        <v>29</v>
      </c>
      <c r="H553" t="s">
        <v>999</v>
      </c>
      <c r="I553" t="s">
        <v>953</v>
      </c>
      <c r="J553" t="s">
        <v>194</v>
      </c>
      <c r="N553">
        <v>5</v>
      </c>
      <c r="O553">
        <v>10.819000000000001</v>
      </c>
      <c r="P553">
        <v>6.923</v>
      </c>
      <c r="Q553">
        <v>6.3599999999999994</v>
      </c>
      <c r="R553">
        <v>6.4909999999999997</v>
      </c>
      <c r="S553">
        <v>6.4589999999999996</v>
      </c>
      <c r="T553">
        <v>6.6920000000000002</v>
      </c>
      <c r="U553">
        <f t="shared" si="27"/>
        <v>43.744</v>
      </c>
      <c r="V553" s="23">
        <f t="shared" si="26"/>
        <v>61.722750548646673</v>
      </c>
    </row>
    <row r="554" spans="1:22" x14ac:dyDescent="0.35">
      <c r="A554" s="34" t="s">
        <v>217</v>
      </c>
      <c r="B554" s="34">
        <v>2018</v>
      </c>
      <c r="C554" s="63">
        <v>43434</v>
      </c>
      <c r="D554" s="34" t="s">
        <v>66</v>
      </c>
      <c r="E554" t="s">
        <v>21</v>
      </c>
      <c r="F554" t="s">
        <v>21</v>
      </c>
      <c r="G554" t="s">
        <v>228</v>
      </c>
      <c r="H554" t="s">
        <v>1076</v>
      </c>
      <c r="I554" t="s">
        <v>219</v>
      </c>
      <c r="J554" t="s">
        <v>954</v>
      </c>
      <c r="N554">
        <v>6</v>
      </c>
      <c r="O554">
        <v>10.728999999999999</v>
      </c>
      <c r="P554">
        <v>6.7550000000000026</v>
      </c>
      <c r="Q554">
        <v>6.5509999999999984</v>
      </c>
      <c r="R554">
        <v>6.5429999999999993</v>
      </c>
      <c r="S554">
        <v>6.4770000000000003</v>
      </c>
      <c r="T554">
        <v>6.7530000000000001</v>
      </c>
      <c r="U554">
        <f t="shared" si="27"/>
        <v>43.808</v>
      </c>
      <c r="V554" s="23">
        <f t="shared" si="26"/>
        <v>61.632578524470418</v>
      </c>
    </row>
    <row r="555" spans="1:22" x14ac:dyDescent="0.35">
      <c r="A555" s="34" t="s">
        <v>217</v>
      </c>
      <c r="B555" s="34">
        <v>2018</v>
      </c>
      <c r="C555" s="63">
        <v>43434</v>
      </c>
      <c r="D555" s="34" t="s">
        <v>66</v>
      </c>
      <c r="E555" t="s">
        <v>21</v>
      </c>
      <c r="F555" t="s">
        <v>21</v>
      </c>
      <c r="G555" t="s">
        <v>39</v>
      </c>
      <c r="H555" t="s">
        <v>552</v>
      </c>
      <c r="I555" t="s">
        <v>201</v>
      </c>
      <c r="J555" t="s">
        <v>105</v>
      </c>
      <c r="N555">
        <v>7</v>
      </c>
      <c r="O555">
        <v>10.750999999999999</v>
      </c>
      <c r="P555">
        <v>6.8520000000000021</v>
      </c>
      <c r="Q555">
        <v>6.4289999999999985</v>
      </c>
      <c r="R555">
        <v>6.5820000000000007</v>
      </c>
      <c r="S555">
        <v>6.7110000000000021</v>
      </c>
      <c r="T555">
        <v>6.9679999999999964</v>
      </c>
      <c r="U555">
        <f t="shared" si="27"/>
        <v>44.292999999999999</v>
      </c>
      <c r="V555" s="23">
        <f t="shared" si="26"/>
        <v>60.957713408439261</v>
      </c>
    </row>
    <row r="556" spans="1:22" x14ac:dyDescent="0.35">
      <c r="A556" s="34" t="s">
        <v>217</v>
      </c>
      <c r="B556" s="34">
        <v>2018</v>
      </c>
      <c r="C556" s="63">
        <v>43434</v>
      </c>
      <c r="D556" s="34" t="s">
        <v>66</v>
      </c>
      <c r="E556" t="s">
        <v>21</v>
      </c>
      <c r="F556" t="s">
        <v>21</v>
      </c>
      <c r="G556" t="s">
        <v>42</v>
      </c>
      <c r="H556" t="s">
        <v>213</v>
      </c>
      <c r="I556" t="s">
        <v>949</v>
      </c>
      <c r="J556" t="s">
        <v>41</v>
      </c>
      <c r="N556">
        <v>8</v>
      </c>
      <c r="O556">
        <v>10.853</v>
      </c>
      <c r="P556">
        <v>6.8340000000000014</v>
      </c>
      <c r="Q556">
        <v>6.5120000000000005</v>
      </c>
      <c r="R556">
        <v>6.5489999999999995</v>
      </c>
      <c r="S556">
        <v>6.6320000000000014</v>
      </c>
      <c r="T556">
        <v>6.9159999999999968</v>
      </c>
      <c r="U556">
        <f t="shared" si="27"/>
        <v>44.295999999999999</v>
      </c>
      <c r="V556" s="23">
        <f t="shared" si="26"/>
        <v>60.953584973812539</v>
      </c>
    </row>
    <row r="557" spans="1:22" x14ac:dyDescent="0.35">
      <c r="A557" s="34" t="s">
        <v>217</v>
      </c>
      <c r="B557" s="34">
        <v>2018</v>
      </c>
      <c r="C557" s="63">
        <v>43434</v>
      </c>
      <c r="D557" s="34" t="s">
        <v>66</v>
      </c>
      <c r="E557" t="s">
        <v>21</v>
      </c>
      <c r="F557" t="s">
        <v>21</v>
      </c>
      <c r="G557" t="s">
        <v>31</v>
      </c>
      <c r="H557" t="s">
        <v>254</v>
      </c>
      <c r="I557" t="s">
        <v>193</v>
      </c>
      <c r="J557" t="s">
        <v>257</v>
      </c>
      <c r="N557">
        <v>9</v>
      </c>
      <c r="O557">
        <v>10.96</v>
      </c>
      <c r="P557">
        <v>6.8969999999999985</v>
      </c>
      <c r="Q557">
        <v>6.429000000000002</v>
      </c>
      <c r="R557">
        <v>6.5350000000000001</v>
      </c>
      <c r="S557">
        <v>6.6549999999999976</v>
      </c>
      <c r="T557">
        <v>6.8520000000000039</v>
      </c>
      <c r="U557">
        <f t="shared" si="27"/>
        <v>44.328000000000003</v>
      </c>
      <c r="V557" s="23">
        <f t="shared" si="26"/>
        <v>60.909583107742286</v>
      </c>
    </row>
    <row r="558" spans="1:22" x14ac:dyDescent="0.35">
      <c r="A558" s="34" t="s">
        <v>217</v>
      </c>
      <c r="B558" s="34">
        <v>2018</v>
      </c>
      <c r="C558" s="63">
        <v>43434</v>
      </c>
      <c r="D558" s="34" t="s">
        <v>66</v>
      </c>
      <c r="E558" t="s">
        <v>21</v>
      </c>
      <c r="F558" t="s">
        <v>21</v>
      </c>
      <c r="G558" t="s">
        <v>104</v>
      </c>
      <c r="H558" t="s">
        <v>312</v>
      </c>
      <c r="I558" t="s">
        <v>128</v>
      </c>
      <c r="J558" t="s">
        <v>103</v>
      </c>
      <c r="N558">
        <v>10</v>
      </c>
      <c r="O558">
        <v>10.754</v>
      </c>
      <c r="P558">
        <v>6.6160000000000014</v>
      </c>
      <c r="Q558">
        <v>6.5129999999999981</v>
      </c>
      <c r="R558">
        <v>6.5869999999999997</v>
      </c>
      <c r="S558">
        <v>6.7439999999999998</v>
      </c>
      <c r="T558">
        <v>7.1390000000000029</v>
      </c>
      <c r="U558">
        <f t="shared" si="27"/>
        <v>44.353000000000002</v>
      </c>
      <c r="V558" s="23">
        <f t="shared" si="26"/>
        <v>60.875250828579809</v>
      </c>
    </row>
    <row r="559" spans="1:22" x14ac:dyDescent="0.35">
      <c r="A559" s="34" t="s">
        <v>217</v>
      </c>
      <c r="B559" s="34">
        <v>2018</v>
      </c>
      <c r="C559" s="63">
        <v>43434</v>
      </c>
      <c r="D559" s="34" t="s">
        <v>66</v>
      </c>
      <c r="E559" t="s">
        <v>21</v>
      </c>
      <c r="F559" t="s">
        <v>21</v>
      </c>
      <c r="G559" t="s">
        <v>198</v>
      </c>
      <c r="H559" t="s">
        <v>197</v>
      </c>
      <c r="I559" t="s">
        <v>239</v>
      </c>
      <c r="J559" t="s">
        <v>203</v>
      </c>
      <c r="N559">
        <v>11</v>
      </c>
      <c r="O559">
        <v>10.936</v>
      </c>
      <c r="P559">
        <v>6.6960000000000015</v>
      </c>
      <c r="Q559">
        <v>6.4799999999999969</v>
      </c>
      <c r="R559">
        <v>6.5100000000000016</v>
      </c>
      <c r="S559">
        <v>6.7569999999999979</v>
      </c>
      <c r="T559">
        <v>7.0800000000000054</v>
      </c>
      <c r="U559">
        <f t="shared" ref="U559:U590" si="28">SUM(O559:T559)</f>
        <v>44.459000000000003</v>
      </c>
      <c r="V559" s="23">
        <f t="shared" si="26"/>
        <v>60.730110888683946</v>
      </c>
    </row>
    <row r="560" spans="1:22" x14ac:dyDescent="0.35">
      <c r="A560" s="34" t="s">
        <v>217</v>
      </c>
      <c r="B560" s="34">
        <v>2018</v>
      </c>
      <c r="C560" s="63">
        <v>43434</v>
      </c>
      <c r="D560" s="34" t="s">
        <v>66</v>
      </c>
      <c r="E560" t="s">
        <v>21</v>
      </c>
      <c r="F560" t="s">
        <v>21</v>
      </c>
      <c r="G560" t="s">
        <v>37</v>
      </c>
      <c r="H560" t="s">
        <v>36</v>
      </c>
      <c r="I560" t="s">
        <v>1009</v>
      </c>
      <c r="J560" t="s">
        <v>59</v>
      </c>
      <c r="N560">
        <v>12</v>
      </c>
      <c r="O560">
        <v>11.047000000000001</v>
      </c>
      <c r="P560">
        <v>7.0560000000000009</v>
      </c>
      <c r="Q560">
        <v>6.4579999999999984</v>
      </c>
      <c r="R560">
        <v>6.5779999999999994</v>
      </c>
      <c r="S560">
        <v>6.6810000000000009</v>
      </c>
      <c r="T560">
        <v>6.9570000000000007</v>
      </c>
      <c r="U560">
        <f t="shared" si="28"/>
        <v>44.777000000000001</v>
      </c>
      <c r="V560" s="23">
        <f t="shared" si="26"/>
        <v>60.298814123322238</v>
      </c>
    </row>
    <row r="561" spans="1:22" x14ac:dyDescent="0.35">
      <c r="A561" s="34" t="s">
        <v>217</v>
      </c>
      <c r="B561" s="34">
        <v>2018</v>
      </c>
      <c r="C561" s="63">
        <v>43434</v>
      </c>
      <c r="D561" s="34" t="s">
        <v>66</v>
      </c>
      <c r="E561" t="s">
        <v>21</v>
      </c>
      <c r="F561" t="s">
        <v>21</v>
      </c>
      <c r="G561" t="s">
        <v>52</v>
      </c>
      <c r="H561" t="s">
        <v>196</v>
      </c>
      <c r="I561" t="s">
        <v>93</v>
      </c>
      <c r="J561" t="s">
        <v>1160</v>
      </c>
      <c r="N561">
        <v>13</v>
      </c>
      <c r="O561">
        <v>11.243</v>
      </c>
      <c r="P561">
        <v>6.8549999999999986</v>
      </c>
      <c r="Q561">
        <v>6.5670000000000002</v>
      </c>
      <c r="R561">
        <v>6.7270000000000003</v>
      </c>
      <c r="S561">
        <v>6.8050000000000033</v>
      </c>
      <c r="T561">
        <v>6.9369999999999976</v>
      </c>
      <c r="U561">
        <f t="shared" si="28"/>
        <v>45.134</v>
      </c>
      <c r="V561" s="23">
        <f t="shared" si="26"/>
        <v>59.821863783400538</v>
      </c>
    </row>
    <row r="562" spans="1:22" x14ac:dyDescent="0.35">
      <c r="A562" s="34" t="s">
        <v>217</v>
      </c>
      <c r="B562" s="34">
        <v>2018</v>
      </c>
      <c r="C562" s="63">
        <v>43434</v>
      </c>
      <c r="D562" s="34" t="s">
        <v>66</v>
      </c>
      <c r="E562" t="s">
        <v>21</v>
      </c>
      <c r="F562" t="s">
        <v>21</v>
      </c>
      <c r="G562" t="s">
        <v>1057</v>
      </c>
      <c r="H562" t="s">
        <v>354</v>
      </c>
      <c r="I562" t="s">
        <v>998</v>
      </c>
      <c r="J562" t="s">
        <v>757</v>
      </c>
      <c r="N562">
        <v>14</v>
      </c>
      <c r="O562">
        <v>11.147</v>
      </c>
      <c r="P562">
        <v>6.8409999999999993</v>
      </c>
      <c r="Q562">
        <v>6.5760000000000005</v>
      </c>
      <c r="R562">
        <v>6.6690000000000005</v>
      </c>
      <c r="S562">
        <v>6.8859999999999992</v>
      </c>
      <c r="T562">
        <v>7.2719999999999985</v>
      </c>
      <c r="U562">
        <f t="shared" si="28"/>
        <v>45.390999999999998</v>
      </c>
      <c r="V562" s="23">
        <f t="shared" si="26"/>
        <v>59.483157454120871</v>
      </c>
    </row>
    <row r="563" spans="1:22" x14ac:dyDescent="0.35">
      <c r="A563" s="34" t="s">
        <v>217</v>
      </c>
      <c r="B563" s="34">
        <v>2018</v>
      </c>
      <c r="C563" s="63">
        <v>43434</v>
      </c>
      <c r="D563" s="34" t="s">
        <v>66</v>
      </c>
      <c r="E563" t="s">
        <v>21</v>
      </c>
      <c r="F563" t="s">
        <v>21</v>
      </c>
      <c r="G563" t="s">
        <v>58</v>
      </c>
      <c r="H563" t="s">
        <v>961</v>
      </c>
      <c r="I563" t="s">
        <v>208</v>
      </c>
      <c r="J563" t="s">
        <v>57</v>
      </c>
      <c r="N563">
        <v>15</v>
      </c>
      <c r="O563">
        <v>10.962</v>
      </c>
      <c r="P563">
        <v>6.8240000000000016</v>
      </c>
      <c r="Q563">
        <v>7.2729999999999997</v>
      </c>
      <c r="R563">
        <v>6.8269999999999982</v>
      </c>
      <c r="S563">
        <v>6.8240000000000016</v>
      </c>
      <c r="T563">
        <v>7.0570000000000022</v>
      </c>
      <c r="U563">
        <f t="shared" si="28"/>
        <v>45.767000000000003</v>
      </c>
      <c r="V563" s="23">
        <f t="shared" si="26"/>
        <v>58.994471999475607</v>
      </c>
    </row>
    <row r="564" spans="1:22" x14ac:dyDescent="0.35">
      <c r="A564" s="34" t="s">
        <v>217</v>
      </c>
      <c r="B564" s="34">
        <v>2018</v>
      </c>
      <c r="C564" s="63">
        <v>43434</v>
      </c>
      <c r="D564" s="34" t="s">
        <v>66</v>
      </c>
      <c r="E564" t="s">
        <v>91</v>
      </c>
      <c r="F564">
        <v>1</v>
      </c>
      <c r="G564" t="s">
        <v>29</v>
      </c>
      <c r="H564" t="s">
        <v>999</v>
      </c>
      <c r="I564" t="s">
        <v>953</v>
      </c>
      <c r="J564" t="s">
        <v>194</v>
      </c>
      <c r="N564">
        <v>1</v>
      </c>
      <c r="O564">
        <v>10.887</v>
      </c>
      <c r="P564">
        <v>6.9209999999999994</v>
      </c>
      <c r="Q564">
        <v>6.2980000000000018</v>
      </c>
      <c r="R564">
        <v>6.384999999999998</v>
      </c>
      <c r="S564">
        <v>6.4810000000000016</v>
      </c>
      <c r="T564">
        <v>6.7590000000000003</v>
      </c>
      <c r="U564">
        <f t="shared" si="28"/>
        <v>43.731000000000002</v>
      </c>
      <c r="V564" s="23">
        <f t="shared" si="26"/>
        <v>61.741098991562048</v>
      </c>
    </row>
    <row r="565" spans="1:22" x14ac:dyDescent="0.35">
      <c r="A565" s="34" t="s">
        <v>217</v>
      </c>
      <c r="B565" s="34">
        <v>2018</v>
      </c>
      <c r="C565" s="63">
        <v>43434</v>
      </c>
      <c r="D565" s="34" t="s">
        <v>66</v>
      </c>
      <c r="E565" t="s">
        <v>91</v>
      </c>
      <c r="F565">
        <v>1</v>
      </c>
      <c r="G565" t="s">
        <v>46</v>
      </c>
      <c r="H565" t="s">
        <v>781</v>
      </c>
      <c r="I565" t="s">
        <v>202</v>
      </c>
      <c r="J565" t="s">
        <v>218</v>
      </c>
      <c r="N565">
        <v>2</v>
      </c>
      <c r="O565">
        <v>10.954000000000001</v>
      </c>
      <c r="P565">
        <v>6.8879999999999981</v>
      </c>
      <c r="Q565">
        <v>6.1930000000000014</v>
      </c>
      <c r="R565">
        <v>6.1930000000000014</v>
      </c>
      <c r="S565">
        <v>7.9170000000000016</v>
      </c>
      <c r="T565">
        <v>8.5289999999999964</v>
      </c>
      <c r="U565">
        <f t="shared" si="28"/>
        <v>46.673999999999999</v>
      </c>
      <c r="V565" s="23">
        <f t="shared" si="26"/>
        <v>57.848052448900894</v>
      </c>
    </row>
    <row r="566" spans="1:22" x14ac:dyDescent="0.35">
      <c r="A566" s="34" t="s">
        <v>217</v>
      </c>
      <c r="B566" s="34">
        <v>2018</v>
      </c>
      <c r="C566" s="63">
        <v>43434</v>
      </c>
      <c r="D566" s="34" t="s">
        <v>66</v>
      </c>
      <c r="E566" t="s">
        <v>91</v>
      </c>
      <c r="F566">
        <v>2</v>
      </c>
      <c r="G566" t="s">
        <v>228</v>
      </c>
      <c r="H566" t="s">
        <v>1076</v>
      </c>
      <c r="I566" t="s">
        <v>219</v>
      </c>
      <c r="J566" t="s">
        <v>954</v>
      </c>
      <c r="N566">
        <v>1</v>
      </c>
      <c r="O566">
        <v>10.757</v>
      </c>
      <c r="P566">
        <v>6.7030000000000012</v>
      </c>
      <c r="Q566">
        <v>6.2839999999999989</v>
      </c>
      <c r="R566">
        <v>6.3350000000000009</v>
      </c>
      <c r="S566">
        <v>6.5670000000000002</v>
      </c>
      <c r="T566">
        <v>6.7740000000000009</v>
      </c>
      <c r="U566">
        <f t="shared" si="28"/>
        <v>43.42</v>
      </c>
      <c r="V566" s="23">
        <f t="shared" si="26"/>
        <v>62.183325656379544</v>
      </c>
    </row>
    <row r="567" spans="1:22" x14ac:dyDescent="0.35">
      <c r="A567" s="34" t="s">
        <v>217</v>
      </c>
      <c r="B567" s="34">
        <v>2018</v>
      </c>
      <c r="C567" s="63">
        <v>43434</v>
      </c>
      <c r="D567" s="34" t="s">
        <v>66</v>
      </c>
      <c r="E567" t="s">
        <v>91</v>
      </c>
      <c r="F567">
        <v>2</v>
      </c>
      <c r="G567" t="s">
        <v>27</v>
      </c>
      <c r="H567" t="s">
        <v>754</v>
      </c>
      <c r="I567" t="s">
        <v>96</v>
      </c>
      <c r="J567" t="s">
        <v>48</v>
      </c>
      <c r="N567">
        <v>2</v>
      </c>
      <c r="O567">
        <v>10.865</v>
      </c>
      <c r="P567">
        <v>6.7120000000000015</v>
      </c>
      <c r="Q567">
        <v>6.3089999999999975</v>
      </c>
      <c r="R567">
        <v>6.2570000000000014</v>
      </c>
      <c r="S567">
        <v>6.9279999999999973</v>
      </c>
      <c r="T567">
        <v>6.7360000000000042</v>
      </c>
      <c r="U567">
        <f t="shared" si="28"/>
        <v>43.807000000000002</v>
      </c>
      <c r="V567" s="23">
        <f t="shared" si="26"/>
        <v>61.633985436117506</v>
      </c>
    </row>
    <row r="568" spans="1:22" x14ac:dyDescent="0.35">
      <c r="A568" s="34" t="s">
        <v>217</v>
      </c>
      <c r="B568" s="34">
        <v>2018</v>
      </c>
      <c r="C568" s="63">
        <v>43434</v>
      </c>
      <c r="D568" s="34" t="s">
        <v>66</v>
      </c>
      <c r="E568" t="s">
        <v>91</v>
      </c>
      <c r="F568">
        <v>3</v>
      </c>
      <c r="G568" t="s">
        <v>113</v>
      </c>
      <c r="H568" t="s">
        <v>311</v>
      </c>
      <c r="I568" t="s">
        <v>112</v>
      </c>
      <c r="J568" t="s">
        <v>192</v>
      </c>
      <c r="N568">
        <v>1</v>
      </c>
      <c r="O568">
        <v>10.67</v>
      </c>
      <c r="P568">
        <v>6.5759999999999987</v>
      </c>
      <c r="Q568">
        <v>6.2000000000000028</v>
      </c>
      <c r="R568">
        <v>6.3170000000000002</v>
      </c>
      <c r="S568">
        <v>6.4190000000000005</v>
      </c>
      <c r="T568">
        <v>6.6209999999999951</v>
      </c>
      <c r="U568">
        <f t="shared" si="28"/>
        <v>42.802999999999997</v>
      </c>
      <c r="V568" s="23">
        <f t="shared" si="26"/>
        <v>63.079690675887207</v>
      </c>
    </row>
    <row r="569" spans="1:22" x14ac:dyDescent="0.35">
      <c r="A569" s="34" t="s">
        <v>217</v>
      </c>
      <c r="B569" s="34">
        <v>2018</v>
      </c>
      <c r="C569" s="63">
        <v>43434</v>
      </c>
      <c r="D569" s="34" t="s">
        <v>66</v>
      </c>
      <c r="E569" t="s">
        <v>91</v>
      </c>
      <c r="F569">
        <v>3</v>
      </c>
      <c r="G569" t="s">
        <v>39</v>
      </c>
      <c r="H569" t="s">
        <v>552</v>
      </c>
      <c r="I569" t="s">
        <v>201</v>
      </c>
      <c r="J569" t="s">
        <v>105</v>
      </c>
      <c r="N569">
        <v>2</v>
      </c>
      <c r="O569">
        <v>10.81</v>
      </c>
      <c r="P569">
        <v>6.7990000000000013</v>
      </c>
      <c r="Q569">
        <v>6.3369999999999997</v>
      </c>
      <c r="R569">
        <v>6.4499999999999993</v>
      </c>
      <c r="S569">
        <v>6.6229999999999976</v>
      </c>
      <c r="T569">
        <v>6.8449999999999989</v>
      </c>
      <c r="U569">
        <f t="shared" si="28"/>
        <v>43.863999999999997</v>
      </c>
      <c r="V569" s="23">
        <f t="shared" si="26"/>
        <v>61.553893853729718</v>
      </c>
    </row>
    <row r="570" spans="1:22" x14ac:dyDescent="0.35">
      <c r="A570" s="34" t="s">
        <v>217</v>
      </c>
      <c r="B570" s="34">
        <v>2018</v>
      </c>
      <c r="C570" s="63">
        <v>43434</v>
      </c>
      <c r="D570" s="34" t="s">
        <v>66</v>
      </c>
      <c r="E570" t="s">
        <v>91</v>
      </c>
      <c r="F570">
        <v>4</v>
      </c>
      <c r="G570" t="s">
        <v>23</v>
      </c>
      <c r="H570" t="s">
        <v>1075</v>
      </c>
      <c r="I570" t="s">
        <v>92</v>
      </c>
      <c r="J570" t="s">
        <v>295</v>
      </c>
      <c r="N570">
        <v>1</v>
      </c>
      <c r="O570">
        <v>10.577999999999999</v>
      </c>
      <c r="P570">
        <v>6.6950000000000003</v>
      </c>
      <c r="Q570">
        <v>6.1550000000000011</v>
      </c>
      <c r="R570">
        <v>6.1579999999999977</v>
      </c>
      <c r="S570">
        <v>6.3670000000000044</v>
      </c>
      <c r="T570">
        <v>6.6329999999999956</v>
      </c>
      <c r="U570">
        <f t="shared" si="28"/>
        <v>42.585999999999999</v>
      </c>
      <c r="V570" s="23">
        <f t="shared" si="26"/>
        <v>63.401117738223832</v>
      </c>
    </row>
    <row r="571" spans="1:22" x14ac:dyDescent="0.35">
      <c r="A571" s="34" t="s">
        <v>217</v>
      </c>
      <c r="B571" s="34">
        <v>2018</v>
      </c>
      <c r="C571" s="63">
        <v>43434</v>
      </c>
      <c r="D571" s="34" t="s">
        <v>66</v>
      </c>
      <c r="E571" t="s">
        <v>91</v>
      </c>
      <c r="F571">
        <v>4</v>
      </c>
      <c r="G571" t="s">
        <v>42</v>
      </c>
      <c r="H571" t="s">
        <v>213</v>
      </c>
      <c r="I571" t="s">
        <v>949</v>
      </c>
      <c r="J571" t="s">
        <v>41</v>
      </c>
      <c r="N571">
        <v>2</v>
      </c>
      <c r="O571">
        <v>10.917999999999999</v>
      </c>
      <c r="P571">
        <v>6.8140000000000001</v>
      </c>
      <c r="Q571">
        <v>6.7119999999999997</v>
      </c>
      <c r="R571">
        <v>6.5450000000000017</v>
      </c>
      <c r="S571">
        <v>6.5560000000000009</v>
      </c>
      <c r="T571">
        <v>6.8389999999999986</v>
      </c>
      <c r="U571">
        <f t="shared" si="28"/>
        <v>44.384</v>
      </c>
      <c r="V571" s="23">
        <f t="shared" si="26"/>
        <v>60.832732516222059</v>
      </c>
    </row>
    <row r="572" spans="1:22" x14ac:dyDescent="0.35">
      <c r="A572" s="34" t="s">
        <v>217</v>
      </c>
      <c r="B572" s="34">
        <v>2018</v>
      </c>
      <c r="C572" s="63">
        <v>43434</v>
      </c>
      <c r="D572" s="34" t="s">
        <v>66</v>
      </c>
      <c r="E572" t="s">
        <v>64</v>
      </c>
      <c r="F572" t="s">
        <v>541</v>
      </c>
      <c r="G572" t="s">
        <v>23</v>
      </c>
      <c r="H572" t="s">
        <v>1075</v>
      </c>
      <c r="I572" t="s">
        <v>92</v>
      </c>
      <c r="J572" t="s">
        <v>295</v>
      </c>
      <c r="N572">
        <v>1</v>
      </c>
      <c r="O572">
        <v>10.595000000000001</v>
      </c>
      <c r="P572">
        <v>6.7170000000000005</v>
      </c>
      <c r="Q572">
        <v>6.1789999999999985</v>
      </c>
      <c r="R572">
        <v>6.2139999999999986</v>
      </c>
      <c r="S572">
        <v>6.2490000000000023</v>
      </c>
      <c r="T572">
        <v>6.5129999999999981</v>
      </c>
      <c r="U572">
        <f t="shared" si="28"/>
        <v>42.466999999999999</v>
      </c>
      <c r="V572" s="23">
        <f t="shared" si="26"/>
        <v>63.5787788164928</v>
      </c>
    </row>
    <row r="573" spans="1:22" x14ac:dyDescent="0.35">
      <c r="A573" s="34" t="s">
        <v>217</v>
      </c>
      <c r="B573" s="34">
        <v>2018</v>
      </c>
      <c r="C573" s="63">
        <v>43434</v>
      </c>
      <c r="D573" s="34" t="s">
        <v>66</v>
      </c>
      <c r="E573" t="s">
        <v>64</v>
      </c>
      <c r="F573" t="s">
        <v>541</v>
      </c>
      <c r="G573" t="s">
        <v>113</v>
      </c>
      <c r="H573" t="s">
        <v>311</v>
      </c>
      <c r="I573" t="s">
        <v>112</v>
      </c>
      <c r="J573" t="s">
        <v>192</v>
      </c>
      <c r="N573">
        <v>2</v>
      </c>
      <c r="O573">
        <v>10.586</v>
      </c>
      <c r="P573">
        <v>6.5269999999999992</v>
      </c>
      <c r="Q573">
        <v>6.2540000000000013</v>
      </c>
      <c r="R573">
        <v>6.4109999999999978</v>
      </c>
      <c r="S573">
        <v>6.5300000000000011</v>
      </c>
      <c r="T573">
        <v>6.6730000000000018</v>
      </c>
      <c r="U573">
        <f t="shared" si="28"/>
        <v>42.981000000000002</v>
      </c>
      <c r="V573" s="23">
        <f t="shared" si="26"/>
        <v>62.818454666015214</v>
      </c>
    </row>
    <row r="574" spans="1:22" x14ac:dyDescent="0.35">
      <c r="A574" s="34" t="s">
        <v>217</v>
      </c>
      <c r="B574" s="34">
        <v>2018</v>
      </c>
      <c r="C574" s="63">
        <v>43434</v>
      </c>
      <c r="D574" s="34" t="s">
        <v>66</v>
      </c>
      <c r="E574" t="s">
        <v>64</v>
      </c>
      <c r="F574" t="s">
        <v>542</v>
      </c>
      <c r="G574" t="s">
        <v>29</v>
      </c>
      <c r="H574" t="s">
        <v>999</v>
      </c>
      <c r="I574" t="s">
        <v>953</v>
      </c>
      <c r="J574" t="s">
        <v>194</v>
      </c>
      <c r="N574">
        <v>3</v>
      </c>
      <c r="O574">
        <v>10.903</v>
      </c>
      <c r="P574">
        <v>6.9060000000000006</v>
      </c>
      <c r="Q574">
        <v>6.3659999999999997</v>
      </c>
      <c r="R574">
        <v>6.4139999999999979</v>
      </c>
      <c r="S574">
        <v>6.4849999999999994</v>
      </c>
      <c r="T574">
        <v>6.7139999999999986</v>
      </c>
      <c r="U574">
        <f t="shared" si="28"/>
        <v>43.787999999999997</v>
      </c>
      <c r="V574" s="23">
        <f t="shared" si="26"/>
        <v>61.660728966840232</v>
      </c>
    </row>
    <row r="575" spans="1:22" x14ac:dyDescent="0.35">
      <c r="A575" s="34" t="s">
        <v>217</v>
      </c>
      <c r="B575" s="34">
        <v>2018</v>
      </c>
      <c r="C575" s="63">
        <v>43434</v>
      </c>
      <c r="D575" s="34" t="s">
        <v>66</v>
      </c>
      <c r="E575" t="s">
        <v>64</v>
      </c>
      <c r="F575" t="s">
        <v>542</v>
      </c>
      <c r="G575" t="s">
        <v>228</v>
      </c>
      <c r="H575" t="s">
        <v>1076</v>
      </c>
      <c r="I575" t="s">
        <v>219</v>
      </c>
      <c r="J575" t="s">
        <v>954</v>
      </c>
      <c r="N575">
        <v>4</v>
      </c>
      <c r="O575">
        <v>10.582000000000001</v>
      </c>
      <c r="P575">
        <v>6.6780000000000008</v>
      </c>
      <c r="Q575">
        <v>6.2799999999999976</v>
      </c>
      <c r="R575">
        <v>6.4239999999999995</v>
      </c>
      <c r="S575">
        <v>7.3569999999999993</v>
      </c>
      <c r="T575">
        <v>6.8990000000000009</v>
      </c>
      <c r="U575">
        <f t="shared" si="28"/>
        <v>44.22</v>
      </c>
      <c r="V575" s="23">
        <f t="shared" si="26"/>
        <v>61.058344640434193</v>
      </c>
    </row>
    <row r="576" spans="1:22" x14ac:dyDescent="0.35">
      <c r="A576" s="34" t="s">
        <v>19</v>
      </c>
      <c r="B576" s="34">
        <v>2018</v>
      </c>
      <c r="C576" s="10">
        <v>43392</v>
      </c>
      <c r="D576" s="34" t="s">
        <v>66</v>
      </c>
      <c r="E576" t="s">
        <v>21</v>
      </c>
      <c r="F576" s="45" t="s">
        <v>21</v>
      </c>
      <c r="G576" t="s">
        <v>23</v>
      </c>
      <c r="H576" t="s">
        <v>1076</v>
      </c>
      <c r="I576" t="s">
        <v>22</v>
      </c>
      <c r="J576" t="s">
        <v>295</v>
      </c>
      <c r="N576">
        <v>1</v>
      </c>
      <c r="O576">
        <v>10.73</v>
      </c>
      <c r="P576">
        <v>6.713000000000001</v>
      </c>
      <c r="Q576">
        <v>6.3069999999999986</v>
      </c>
      <c r="R576">
        <v>6.2979999999999983</v>
      </c>
      <c r="S576">
        <v>6.5680000000000014</v>
      </c>
      <c r="T576">
        <v>6.8909999999999982</v>
      </c>
      <c r="U576">
        <f t="shared" si="28"/>
        <v>43.506999999999998</v>
      </c>
      <c r="V576" s="23">
        <f t="shared" ref="V576:V590" si="29">3.6*(750/U576)</f>
        <v>62.05897901487117</v>
      </c>
    </row>
    <row r="577" spans="1:22" x14ac:dyDescent="0.35">
      <c r="A577" s="34" t="s">
        <v>19</v>
      </c>
      <c r="B577" s="34">
        <v>2018</v>
      </c>
      <c r="C577" s="10">
        <v>43392</v>
      </c>
      <c r="D577" s="34" t="s">
        <v>66</v>
      </c>
      <c r="E577" t="s">
        <v>21</v>
      </c>
      <c r="F577" s="45" t="s">
        <v>21</v>
      </c>
      <c r="G577" t="s">
        <v>27</v>
      </c>
      <c r="H577" t="s">
        <v>960</v>
      </c>
      <c r="I577" t="s">
        <v>754</v>
      </c>
      <c r="J577" t="s">
        <v>339</v>
      </c>
      <c r="N577">
        <v>2</v>
      </c>
      <c r="O577">
        <v>10.855</v>
      </c>
      <c r="P577">
        <v>6.9250000000000007</v>
      </c>
      <c r="Q577">
        <v>6.1529999999999987</v>
      </c>
      <c r="R577">
        <v>6.3840000000000003</v>
      </c>
      <c r="S577">
        <v>6.5180000000000007</v>
      </c>
      <c r="T577">
        <v>6.7190000000000012</v>
      </c>
      <c r="U577">
        <f t="shared" si="28"/>
        <v>43.554000000000002</v>
      </c>
      <c r="V577" s="23">
        <f t="shared" si="29"/>
        <v>61.992009918721585</v>
      </c>
    </row>
    <row r="578" spans="1:22" x14ac:dyDescent="0.35">
      <c r="A578" s="34" t="s">
        <v>19</v>
      </c>
      <c r="B578" s="34">
        <v>2018</v>
      </c>
      <c r="C578" s="10">
        <v>43392</v>
      </c>
      <c r="D578" s="34" t="s">
        <v>66</v>
      </c>
      <c r="E578" t="s">
        <v>21</v>
      </c>
      <c r="F578" s="45" t="s">
        <v>21</v>
      </c>
      <c r="G578" t="s">
        <v>113</v>
      </c>
      <c r="H578" t="s">
        <v>311</v>
      </c>
      <c r="I578" t="s">
        <v>112</v>
      </c>
      <c r="J578" t="s">
        <v>125</v>
      </c>
      <c r="N578">
        <v>3</v>
      </c>
      <c r="O578">
        <v>10.727</v>
      </c>
      <c r="P578">
        <v>6.8320000000000007</v>
      </c>
      <c r="Q578">
        <v>6.2629999999999981</v>
      </c>
      <c r="R578">
        <v>6.4540000000000006</v>
      </c>
      <c r="S578">
        <v>6.6170000000000009</v>
      </c>
      <c r="T578">
        <v>6.8999999999999986</v>
      </c>
      <c r="U578">
        <f t="shared" si="28"/>
        <v>43.792999999999999</v>
      </c>
      <c r="V578" s="23">
        <f t="shared" si="29"/>
        <v>61.653688945721925</v>
      </c>
    </row>
    <row r="579" spans="1:22" x14ac:dyDescent="0.35">
      <c r="A579" s="34" t="s">
        <v>19</v>
      </c>
      <c r="B579" s="34">
        <v>2018</v>
      </c>
      <c r="C579" s="10">
        <v>43392</v>
      </c>
      <c r="D579" s="34" t="s">
        <v>66</v>
      </c>
      <c r="E579" t="s">
        <v>21</v>
      </c>
      <c r="F579" s="45" t="s">
        <v>21</v>
      </c>
      <c r="G579" t="s">
        <v>46</v>
      </c>
      <c r="H579" t="s">
        <v>781</v>
      </c>
      <c r="I579" t="s">
        <v>202</v>
      </c>
      <c r="J579" t="s">
        <v>218</v>
      </c>
      <c r="N579">
        <v>4</v>
      </c>
      <c r="O579">
        <v>10.907999999999999</v>
      </c>
      <c r="P579">
        <v>6.8600000000000012</v>
      </c>
      <c r="Q579">
        <v>6.3170000000000002</v>
      </c>
      <c r="R579">
        <v>6.379999999999999</v>
      </c>
      <c r="S579">
        <v>6.5449999999999982</v>
      </c>
      <c r="T579">
        <v>6.8680000000000021</v>
      </c>
      <c r="U579">
        <f t="shared" si="28"/>
        <v>43.878</v>
      </c>
      <c r="V579" s="23">
        <f t="shared" si="29"/>
        <v>61.534254068097908</v>
      </c>
    </row>
    <row r="580" spans="1:22" x14ac:dyDescent="0.35">
      <c r="A580" s="34" t="s">
        <v>19</v>
      </c>
      <c r="B580" s="34">
        <v>2018</v>
      </c>
      <c r="C580" s="10">
        <v>43392</v>
      </c>
      <c r="D580" s="34" t="s">
        <v>66</v>
      </c>
      <c r="E580" t="s">
        <v>21</v>
      </c>
      <c r="F580" s="45" t="s">
        <v>21</v>
      </c>
      <c r="G580" t="s">
        <v>198</v>
      </c>
      <c r="H580" t="s">
        <v>239</v>
      </c>
      <c r="I580" t="s">
        <v>197</v>
      </c>
      <c r="J580" t="s">
        <v>203</v>
      </c>
      <c r="N580">
        <v>5</v>
      </c>
      <c r="O580">
        <v>10.749000000000001</v>
      </c>
      <c r="P580">
        <v>6.7379999999999978</v>
      </c>
      <c r="Q580">
        <v>6.3810000000000002</v>
      </c>
      <c r="R580">
        <v>6.4720000000000013</v>
      </c>
      <c r="S580">
        <v>6.6710000000000029</v>
      </c>
      <c r="T580">
        <v>6.9849999999999994</v>
      </c>
      <c r="U580">
        <f t="shared" si="28"/>
        <v>43.996000000000002</v>
      </c>
      <c r="V580" s="23">
        <f t="shared" si="29"/>
        <v>61.369215383216648</v>
      </c>
    </row>
    <row r="581" spans="1:22" x14ac:dyDescent="0.35">
      <c r="A581" s="34" t="s">
        <v>19</v>
      </c>
      <c r="B581" s="34">
        <v>2018</v>
      </c>
      <c r="C581" s="10">
        <v>43392</v>
      </c>
      <c r="D581" s="34" t="s">
        <v>66</v>
      </c>
      <c r="E581" t="s">
        <v>21</v>
      </c>
      <c r="F581" s="45" t="s">
        <v>21</v>
      </c>
      <c r="G581" t="s">
        <v>29</v>
      </c>
      <c r="H581" t="s">
        <v>1288</v>
      </c>
      <c r="I581" t="s">
        <v>194</v>
      </c>
      <c r="J581" t="s">
        <v>354</v>
      </c>
      <c r="N581">
        <v>6</v>
      </c>
      <c r="O581">
        <v>11.103999999999999</v>
      </c>
      <c r="P581">
        <v>6.8960000000000008</v>
      </c>
      <c r="Q581">
        <v>6.3679999999999986</v>
      </c>
      <c r="R581">
        <v>6.3860000000000028</v>
      </c>
      <c r="S581">
        <v>6.504999999999999</v>
      </c>
      <c r="T581">
        <v>6.8290000000000006</v>
      </c>
      <c r="U581">
        <f t="shared" si="28"/>
        <v>44.088000000000001</v>
      </c>
      <c r="V581" s="23">
        <f t="shared" si="29"/>
        <v>61.241154055525314</v>
      </c>
    </row>
    <row r="582" spans="1:22" x14ac:dyDescent="0.35">
      <c r="A582" s="34" t="s">
        <v>19</v>
      </c>
      <c r="B582" s="34">
        <v>2018</v>
      </c>
      <c r="C582" s="10">
        <v>43392</v>
      </c>
      <c r="D582" s="34" t="s">
        <v>66</v>
      </c>
      <c r="E582" t="s">
        <v>21</v>
      </c>
      <c r="F582" s="45" t="s">
        <v>21</v>
      </c>
      <c r="G582" t="s">
        <v>102</v>
      </c>
      <c r="H582" t="s">
        <v>242</v>
      </c>
      <c r="I582" t="s">
        <v>286</v>
      </c>
      <c r="J582" t="s">
        <v>265</v>
      </c>
      <c r="N582">
        <v>7</v>
      </c>
      <c r="O582">
        <v>11.071999999999999</v>
      </c>
      <c r="P582">
        <v>6.6960000000000015</v>
      </c>
      <c r="Q582">
        <v>6.3919999999999995</v>
      </c>
      <c r="R582">
        <v>6.5659999999999989</v>
      </c>
      <c r="S582">
        <v>6.5949999999999989</v>
      </c>
      <c r="T582">
        <v>6.8000000000000043</v>
      </c>
      <c r="U582">
        <f t="shared" si="28"/>
        <v>44.121000000000002</v>
      </c>
      <c r="V582" s="23">
        <f t="shared" si="29"/>
        <v>61.195349153464335</v>
      </c>
    </row>
    <row r="583" spans="1:22" x14ac:dyDescent="0.35">
      <c r="A583" s="34" t="s">
        <v>19</v>
      </c>
      <c r="B583" s="34">
        <v>2018</v>
      </c>
      <c r="C583" s="10">
        <v>43392</v>
      </c>
      <c r="D583" s="34" t="s">
        <v>66</v>
      </c>
      <c r="E583" t="s">
        <v>21</v>
      </c>
      <c r="F583" s="45" t="s">
        <v>21</v>
      </c>
      <c r="G583" t="s">
        <v>42</v>
      </c>
      <c r="H583" t="s">
        <v>213</v>
      </c>
      <c r="I583" t="s">
        <v>816</v>
      </c>
      <c r="J583" t="s">
        <v>949</v>
      </c>
      <c r="N583">
        <v>8</v>
      </c>
      <c r="O583">
        <v>11.032999999999999</v>
      </c>
      <c r="P583">
        <v>6.8920000000000012</v>
      </c>
      <c r="Q583">
        <v>6.4830000000000005</v>
      </c>
      <c r="R583">
        <v>6.5679999999999978</v>
      </c>
      <c r="S583">
        <v>6.5690000000000026</v>
      </c>
      <c r="T583">
        <v>6.7710000000000008</v>
      </c>
      <c r="U583">
        <f t="shared" si="28"/>
        <v>44.316000000000003</v>
      </c>
      <c r="V583" s="23">
        <f t="shared" si="29"/>
        <v>60.926076360682373</v>
      </c>
    </row>
    <row r="584" spans="1:22" x14ac:dyDescent="0.35">
      <c r="A584" s="34" t="s">
        <v>19</v>
      </c>
      <c r="B584" s="34">
        <v>2018</v>
      </c>
      <c r="C584" s="10">
        <v>43392</v>
      </c>
      <c r="D584" s="34" t="s">
        <v>66</v>
      </c>
      <c r="E584" t="s">
        <v>21</v>
      </c>
      <c r="F584" s="45" t="s">
        <v>21</v>
      </c>
      <c r="G584" t="s">
        <v>188</v>
      </c>
      <c r="H584" t="s">
        <v>1074</v>
      </c>
      <c r="I584" t="s">
        <v>187</v>
      </c>
      <c r="J584" t="s">
        <v>210</v>
      </c>
      <c r="N584">
        <v>9</v>
      </c>
      <c r="O584">
        <v>11.041</v>
      </c>
      <c r="P584">
        <v>7.0530000000000008</v>
      </c>
      <c r="Q584">
        <v>6.4859999999999971</v>
      </c>
      <c r="R584">
        <v>6.5980000000000025</v>
      </c>
      <c r="S584">
        <v>6.639999999999997</v>
      </c>
      <c r="T584">
        <v>6.9920000000000044</v>
      </c>
      <c r="U584">
        <f t="shared" si="28"/>
        <v>44.81</v>
      </c>
      <c r="V584" s="23">
        <f t="shared" si="29"/>
        <v>60.254407498326273</v>
      </c>
    </row>
    <row r="585" spans="1:22" x14ac:dyDescent="0.35">
      <c r="A585" s="34" t="s">
        <v>19</v>
      </c>
      <c r="B585" s="34">
        <v>2018</v>
      </c>
      <c r="C585" s="10">
        <v>43392</v>
      </c>
      <c r="D585" s="34" t="s">
        <v>66</v>
      </c>
      <c r="E585" t="s">
        <v>21</v>
      </c>
      <c r="F585" s="45" t="s">
        <v>21</v>
      </c>
      <c r="G585" t="s">
        <v>204</v>
      </c>
      <c r="H585" t="s">
        <v>800</v>
      </c>
      <c r="I585" t="s">
        <v>327</v>
      </c>
      <c r="J585" t="s">
        <v>1289</v>
      </c>
      <c r="N585">
        <v>10</v>
      </c>
      <c r="O585">
        <v>11.058999999999999</v>
      </c>
      <c r="P585">
        <v>6.9380000000000006</v>
      </c>
      <c r="Q585">
        <v>6.5060000000000002</v>
      </c>
      <c r="R585">
        <v>6.6999999999999993</v>
      </c>
      <c r="S585">
        <v>6.7940000000000005</v>
      </c>
      <c r="T585">
        <v>6.9269999999999996</v>
      </c>
      <c r="U585">
        <f t="shared" si="28"/>
        <v>44.923999999999999</v>
      </c>
      <c r="V585" s="23">
        <f t="shared" si="29"/>
        <v>60.101504763600744</v>
      </c>
    </row>
    <row r="586" spans="1:22" x14ac:dyDescent="0.35">
      <c r="A586" s="34" t="s">
        <v>19</v>
      </c>
      <c r="B586" s="34">
        <v>2018</v>
      </c>
      <c r="C586" s="10">
        <v>43392</v>
      </c>
      <c r="D586" s="34" t="s">
        <v>66</v>
      </c>
      <c r="E586" t="s">
        <v>21</v>
      </c>
      <c r="F586" s="45" t="s">
        <v>21</v>
      </c>
      <c r="G586" t="s">
        <v>37</v>
      </c>
      <c r="H586" t="s">
        <v>36</v>
      </c>
      <c r="I586" t="s">
        <v>59</v>
      </c>
      <c r="J586" t="s">
        <v>1009</v>
      </c>
      <c r="N586">
        <v>11</v>
      </c>
      <c r="O586">
        <v>11.468999999999999</v>
      </c>
      <c r="P586">
        <v>7.1070000000000011</v>
      </c>
      <c r="Q586">
        <v>6.4920000000000009</v>
      </c>
      <c r="R586">
        <v>6.639999999999997</v>
      </c>
      <c r="S586">
        <v>6.5859999999999985</v>
      </c>
      <c r="T586">
        <v>6.8010000000000019</v>
      </c>
      <c r="U586">
        <f t="shared" si="28"/>
        <v>45.094999999999999</v>
      </c>
      <c r="V586" s="23">
        <f t="shared" si="29"/>
        <v>59.873600177403269</v>
      </c>
    </row>
    <row r="587" spans="1:22" x14ac:dyDescent="0.35">
      <c r="A587" s="34" t="s">
        <v>19</v>
      </c>
      <c r="B587" s="34">
        <v>2018</v>
      </c>
      <c r="C587" s="10">
        <v>43392</v>
      </c>
      <c r="D587" s="34" t="s">
        <v>66</v>
      </c>
      <c r="E587" t="s">
        <v>21</v>
      </c>
      <c r="F587" s="45" t="s">
        <v>21</v>
      </c>
      <c r="G587" t="s">
        <v>35</v>
      </c>
      <c r="H587" t="s">
        <v>955</v>
      </c>
      <c r="I587" t="s">
        <v>129</v>
      </c>
      <c r="J587" t="s">
        <v>220</v>
      </c>
      <c r="N587">
        <v>12</v>
      </c>
      <c r="O587">
        <v>10.676</v>
      </c>
      <c r="P587">
        <v>6.8579999999999988</v>
      </c>
      <c r="Q587">
        <v>8.1620000000000026</v>
      </c>
      <c r="R587">
        <v>6.5139999999999993</v>
      </c>
      <c r="S587">
        <v>6.3509999999999991</v>
      </c>
      <c r="T587">
        <v>6.5919999999999987</v>
      </c>
      <c r="U587">
        <f t="shared" si="28"/>
        <v>45.152999999999999</v>
      </c>
      <c r="V587" s="23">
        <f t="shared" si="29"/>
        <v>59.79669124975085</v>
      </c>
    </row>
    <row r="588" spans="1:22" x14ac:dyDescent="0.35">
      <c r="A588" s="34" t="s">
        <v>19</v>
      </c>
      <c r="B588" s="34">
        <v>2018</v>
      </c>
      <c r="C588" s="10">
        <v>43392</v>
      </c>
      <c r="D588" s="34" t="s">
        <v>66</v>
      </c>
      <c r="E588" t="s">
        <v>21</v>
      </c>
      <c r="F588" s="45" t="s">
        <v>21</v>
      </c>
      <c r="G588" t="s">
        <v>44</v>
      </c>
      <c r="H588" t="s">
        <v>50</v>
      </c>
      <c r="I588" t="s">
        <v>705</v>
      </c>
      <c r="J588" t="s">
        <v>100</v>
      </c>
      <c r="N588">
        <v>13</v>
      </c>
      <c r="O588">
        <v>11.837</v>
      </c>
      <c r="P588">
        <v>7.0139999999999993</v>
      </c>
      <c r="Q588">
        <v>6.5370000000000026</v>
      </c>
      <c r="R588">
        <v>6.6249999999999964</v>
      </c>
      <c r="S588">
        <v>6.5160000000000053</v>
      </c>
      <c r="T588">
        <v>6.671999999999997</v>
      </c>
      <c r="U588">
        <f t="shared" si="28"/>
        <v>45.201000000000001</v>
      </c>
      <c r="V588" s="23">
        <f t="shared" si="29"/>
        <v>59.733191743545504</v>
      </c>
    </row>
    <row r="589" spans="1:22" x14ac:dyDescent="0.35">
      <c r="A589" s="34" t="s">
        <v>19</v>
      </c>
      <c r="B589" s="34">
        <v>2018</v>
      </c>
      <c r="C589" s="10">
        <v>43392</v>
      </c>
      <c r="D589" s="34" t="s">
        <v>66</v>
      </c>
      <c r="E589" t="s">
        <v>21</v>
      </c>
      <c r="F589" s="45" t="s">
        <v>21</v>
      </c>
      <c r="G589" t="s">
        <v>58</v>
      </c>
      <c r="H589" t="s">
        <v>961</v>
      </c>
      <c r="I589" t="s">
        <v>110</v>
      </c>
      <c r="J589" t="s">
        <v>208</v>
      </c>
      <c r="N589">
        <v>14</v>
      </c>
      <c r="O589">
        <v>11.164</v>
      </c>
      <c r="P589">
        <v>6.9320000000000004</v>
      </c>
      <c r="Q589">
        <v>6.6980000000000004</v>
      </c>
      <c r="R589">
        <v>6.75</v>
      </c>
      <c r="S589">
        <v>6.8779999999999966</v>
      </c>
      <c r="T589">
        <v>7.1460000000000008</v>
      </c>
      <c r="U589">
        <f t="shared" si="28"/>
        <v>45.567999999999998</v>
      </c>
      <c r="V589" s="23">
        <f t="shared" si="29"/>
        <v>59.252106741573037</v>
      </c>
    </row>
    <row r="590" spans="1:22" x14ac:dyDescent="0.35">
      <c r="A590" s="34" t="s">
        <v>19</v>
      </c>
      <c r="B590" s="34">
        <v>2018</v>
      </c>
      <c r="C590" s="10">
        <v>43392</v>
      </c>
      <c r="D590" s="34" t="s">
        <v>66</v>
      </c>
      <c r="E590" t="s">
        <v>21</v>
      </c>
      <c r="F590" s="45" t="s">
        <v>21</v>
      </c>
      <c r="G590" t="s">
        <v>52</v>
      </c>
      <c r="H590" t="s">
        <v>196</v>
      </c>
      <c r="I590" t="s">
        <v>93</v>
      </c>
      <c r="J590" t="s">
        <v>51</v>
      </c>
      <c r="N590">
        <v>15</v>
      </c>
      <c r="O590">
        <v>11.353</v>
      </c>
      <c r="P590">
        <v>6.9019999999999992</v>
      </c>
      <c r="Q590">
        <v>6.6460000000000008</v>
      </c>
      <c r="R590">
        <v>6.7139999999999986</v>
      </c>
      <c r="S590">
        <v>6.8350000000000044</v>
      </c>
      <c r="T590">
        <v>7.2949999999999946</v>
      </c>
      <c r="U590">
        <f t="shared" si="28"/>
        <v>45.744999999999997</v>
      </c>
      <c r="V590" s="23">
        <f t="shared" si="29"/>
        <v>59.022844026669588</v>
      </c>
    </row>
    <row r="591" spans="1:22" x14ac:dyDescent="0.35">
      <c r="A591" s="34" t="s">
        <v>19</v>
      </c>
      <c r="B591" s="34">
        <v>2018</v>
      </c>
      <c r="C591" s="10">
        <v>43392</v>
      </c>
      <c r="D591" s="34" t="s">
        <v>66</v>
      </c>
      <c r="E591" t="s">
        <v>91</v>
      </c>
      <c r="F591">
        <v>1</v>
      </c>
      <c r="G591" t="s">
        <v>198</v>
      </c>
      <c r="H591" t="s">
        <v>239</v>
      </c>
      <c r="I591" t="s">
        <v>197</v>
      </c>
      <c r="J591" t="s">
        <v>203</v>
      </c>
      <c r="N591">
        <v>1</v>
      </c>
      <c r="O591">
        <v>10.680999999999999</v>
      </c>
      <c r="P591">
        <v>6.7270000000000021</v>
      </c>
      <c r="Q591">
        <v>6.3119999999999976</v>
      </c>
      <c r="R591">
        <v>6.4359999999999999</v>
      </c>
      <c r="S591">
        <v>6.6090000000000018</v>
      </c>
      <c r="T591">
        <v>6.8909999999999982</v>
      </c>
      <c r="U591">
        <f t="shared" ref="U591:U600" si="30">SUM(O591:T591)</f>
        <v>43.655999999999999</v>
      </c>
      <c r="V591" s="23">
        <f t="shared" ref="V591:V598" si="31">3.6*(750/U591)</f>
        <v>61.847168774051681</v>
      </c>
    </row>
    <row r="592" spans="1:22" x14ac:dyDescent="0.35">
      <c r="A592" s="34" t="s">
        <v>19</v>
      </c>
      <c r="B592" s="34">
        <v>2018</v>
      </c>
      <c r="C592" s="10">
        <v>43392</v>
      </c>
      <c r="D592" s="34" t="s">
        <v>66</v>
      </c>
      <c r="E592" t="s">
        <v>91</v>
      </c>
      <c r="F592">
        <v>1</v>
      </c>
      <c r="G592" t="s">
        <v>46</v>
      </c>
      <c r="H592" t="s">
        <v>781</v>
      </c>
      <c r="I592" t="s">
        <v>202</v>
      </c>
      <c r="J592" t="s">
        <v>167</v>
      </c>
      <c r="N592">
        <v>2</v>
      </c>
      <c r="O592">
        <v>10.855</v>
      </c>
      <c r="P592">
        <v>6.84</v>
      </c>
      <c r="Q592">
        <v>6.3079999999999998</v>
      </c>
      <c r="R592">
        <v>6.3140000000000001</v>
      </c>
      <c r="S592">
        <v>6.6159999999999997</v>
      </c>
      <c r="T592">
        <v>6.9380000000000024</v>
      </c>
      <c r="U592">
        <f t="shared" si="30"/>
        <v>43.871000000000002</v>
      </c>
      <c r="V592" s="23">
        <f t="shared" si="31"/>
        <v>61.544072394064415</v>
      </c>
    </row>
    <row r="593" spans="1:22" x14ac:dyDescent="0.35">
      <c r="A593" s="34" t="s">
        <v>19</v>
      </c>
      <c r="B593" s="34">
        <v>2018</v>
      </c>
      <c r="C593" s="10">
        <v>43392</v>
      </c>
      <c r="D593" s="34" t="s">
        <v>66</v>
      </c>
      <c r="E593" t="s">
        <v>91</v>
      </c>
      <c r="F593">
        <v>2</v>
      </c>
      <c r="G593" t="s">
        <v>113</v>
      </c>
      <c r="H593" t="s">
        <v>311</v>
      </c>
      <c r="I593" t="s">
        <v>112</v>
      </c>
      <c r="J593" t="s">
        <v>125</v>
      </c>
      <c r="N593">
        <v>1</v>
      </c>
      <c r="O593">
        <v>10.589</v>
      </c>
      <c r="P593">
        <v>6.6539999999999981</v>
      </c>
      <c r="Q593">
        <v>6.6010000000000026</v>
      </c>
      <c r="R593">
        <v>6.4229999999999983</v>
      </c>
      <c r="S593">
        <v>6.6849999999999987</v>
      </c>
      <c r="T593">
        <v>6.8880000000000052</v>
      </c>
      <c r="U593">
        <f t="shared" si="30"/>
        <v>43.84</v>
      </c>
      <c r="V593" s="23">
        <f t="shared" si="31"/>
        <v>61.587591240875916</v>
      </c>
    </row>
    <row r="594" spans="1:22" x14ac:dyDescent="0.35">
      <c r="A594" s="34" t="s">
        <v>19</v>
      </c>
      <c r="B594" s="34">
        <v>2018</v>
      </c>
      <c r="C594" s="10">
        <v>43392</v>
      </c>
      <c r="D594" s="34" t="s">
        <v>66</v>
      </c>
      <c r="E594" t="s">
        <v>91</v>
      </c>
      <c r="F594">
        <v>2</v>
      </c>
      <c r="G594" t="s">
        <v>29</v>
      </c>
      <c r="H594" t="s">
        <v>1288</v>
      </c>
      <c r="I594" t="s">
        <v>194</v>
      </c>
      <c r="J594" t="s">
        <v>354</v>
      </c>
      <c r="N594">
        <v>2</v>
      </c>
      <c r="O594">
        <v>11.170999999999999</v>
      </c>
      <c r="P594">
        <v>6.838000000000001</v>
      </c>
      <c r="Q594">
        <v>6.4480000000000004</v>
      </c>
      <c r="R594">
        <v>6.3859999999999992</v>
      </c>
      <c r="S594">
        <v>6.6040000000000028</v>
      </c>
      <c r="T594">
        <v>6.779999999999994</v>
      </c>
      <c r="U594">
        <f t="shared" si="30"/>
        <v>44.226999999999997</v>
      </c>
      <c r="V594" s="23">
        <f t="shared" si="31"/>
        <v>61.048680670178861</v>
      </c>
    </row>
    <row r="595" spans="1:22" x14ac:dyDescent="0.35">
      <c r="A595" s="34" t="s">
        <v>19</v>
      </c>
      <c r="B595" s="34">
        <v>2018</v>
      </c>
      <c r="C595" s="10">
        <v>43392</v>
      </c>
      <c r="D595" s="34" t="s">
        <v>66</v>
      </c>
      <c r="E595" t="s">
        <v>91</v>
      </c>
      <c r="F595">
        <v>3</v>
      </c>
      <c r="G595" t="s">
        <v>27</v>
      </c>
      <c r="H595" t="s">
        <v>960</v>
      </c>
      <c r="I595" t="s">
        <v>754</v>
      </c>
      <c r="J595" t="s">
        <v>339</v>
      </c>
      <c r="N595">
        <v>1</v>
      </c>
      <c r="O595">
        <v>10.75</v>
      </c>
      <c r="P595">
        <v>6.7079999999999984</v>
      </c>
      <c r="Q595">
        <v>6.2690000000000019</v>
      </c>
      <c r="R595">
        <v>6.3389999999999986</v>
      </c>
      <c r="S595">
        <v>6.4420000000000037</v>
      </c>
      <c r="T595">
        <v>6.5999999999999943</v>
      </c>
      <c r="U595">
        <f t="shared" si="30"/>
        <v>43.107999999999997</v>
      </c>
      <c r="V595" s="23">
        <f t="shared" si="31"/>
        <v>62.633385914447445</v>
      </c>
    </row>
    <row r="596" spans="1:22" x14ac:dyDescent="0.35">
      <c r="A596" s="34" t="s">
        <v>19</v>
      </c>
      <c r="B596" s="34">
        <v>2018</v>
      </c>
      <c r="C596" s="10">
        <v>43392</v>
      </c>
      <c r="D596" s="34" t="s">
        <v>66</v>
      </c>
      <c r="E596" t="s">
        <v>91</v>
      </c>
      <c r="F596">
        <v>3</v>
      </c>
      <c r="G596" t="s">
        <v>102</v>
      </c>
      <c r="H596" t="s">
        <v>242</v>
      </c>
      <c r="I596" t="s">
        <v>286</v>
      </c>
      <c r="J596" t="s">
        <v>265</v>
      </c>
      <c r="N596">
        <v>2</v>
      </c>
      <c r="O596">
        <v>10.88</v>
      </c>
      <c r="P596">
        <v>6.6129999999999978</v>
      </c>
      <c r="Q596">
        <v>6.3410000000000011</v>
      </c>
      <c r="R596">
        <v>6.4789999999999992</v>
      </c>
      <c r="S596">
        <v>6.6179999999999986</v>
      </c>
      <c r="T596">
        <v>6.8120000000000047</v>
      </c>
      <c r="U596">
        <f t="shared" si="30"/>
        <v>43.743000000000002</v>
      </c>
      <c r="V596" s="23">
        <f t="shared" si="31"/>
        <v>61.724161580138535</v>
      </c>
    </row>
    <row r="597" spans="1:22" x14ac:dyDescent="0.35">
      <c r="A597" s="34" t="s">
        <v>19</v>
      </c>
      <c r="B597" s="34">
        <v>2018</v>
      </c>
      <c r="C597" s="10">
        <v>43392</v>
      </c>
      <c r="D597" s="34" t="s">
        <v>66</v>
      </c>
      <c r="E597" t="s">
        <v>91</v>
      </c>
      <c r="F597">
        <v>4</v>
      </c>
      <c r="G597" t="s">
        <v>23</v>
      </c>
      <c r="H597" t="s">
        <v>1076</v>
      </c>
      <c r="I597" t="s">
        <v>22</v>
      </c>
      <c r="J597" t="s">
        <v>295</v>
      </c>
      <c r="N597">
        <v>1</v>
      </c>
      <c r="O597">
        <v>10.656000000000001</v>
      </c>
      <c r="P597">
        <v>6.6959999999999997</v>
      </c>
      <c r="Q597">
        <v>6.291999999999998</v>
      </c>
      <c r="R597">
        <v>6.2640000000000029</v>
      </c>
      <c r="S597">
        <v>6.421999999999997</v>
      </c>
      <c r="T597">
        <v>6.6810000000000045</v>
      </c>
      <c r="U597">
        <f t="shared" si="30"/>
        <v>43.011000000000003</v>
      </c>
      <c r="V597" s="23">
        <f t="shared" si="31"/>
        <v>62.774639045825481</v>
      </c>
    </row>
    <row r="598" spans="1:22" x14ac:dyDescent="0.35">
      <c r="A598" s="34" t="s">
        <v>19</v>
      </c>
      <c r="B598" s="34">
        <v>2018</v>
      </c>
      <c r="C598" s="10">
        <v>43392</v>
      </c>
      <c r="D598" s="34" t="s">
        <v>66</v>
      </c>
      <c r="E598" t="s">
        <v>91</v>
      </c>
      <c r="F598">
        <v>4</v>
      </c>
      <c r="G598" t="s">
        <v>42</v>
      </c>
      <c r="H598" t="s">
        <v>213</v>
      </c>
      <c r="I598" t="s">
        <v>816</v>
      </c>
      <c r="J598" t="s">
        <v>949</v>
      </c>
      <c r="N598">
        <v>2</v>
      </c>
      <c r="O598">
        <v>11.09</v>
      </c>
      <c r="P598">
        <v>6.879999999999999</v>
      </c>
      <c r="Q598">
        <v>6.5450000000000017</v>
      </c>
      <c r="R598">
        <v>6.5489999999999995</v>
      </c>
      <c r="S598">
        <v>6.5459999999999994</v>
      </c>
      <c r="T598">
        <v>6.7629999999999981</v>
      </c>
      <c r="U598">
        <f t="shared" si="30"/>
        <v>44.372999999999998</v>
      </c>
      <c r="V598" s="23">
        <f t="shared" si="31"/>
        <v>60.847812859171121</v>
      </c>
    </row>
    <row r="599" spans="1:22" x14ac:dyDescent="0.35">
      <c r="A599" s="34" t="s">
        <v>19</v>
      </c>
      <c r="B599" s="34">
        <v>2018</v>
      </c>
      <c r="C599" s="10">
        <v>43392</v>
      </c>
      <c r="D599" s="34" t="s">
        <v>66</v>
      </c>
      <c r="E599" t="s">
        <v>64</v>
      </c>
      <c r="F599" t="s">
        <v>541</v>
      </c>
      <c r="G599" t="s">
        <v>23</v>
      </c>
      <c r="H599" t="s">
        <v>1076</v>
      </c>
      <c r="I599" t="s">
        <v>22</v>
      </c>
      <c r="J599" t="s">
        <v>295</v>
      </c>
      <c r="N599">
        <v>1</v>
      </c>
      <c r="O599">
        <v>10.739000000000001</v>
      </c>
      <c r="P599">
        <v>6.7079999999999984</v>
      </c>
      <c r="Q599">
        <v>6.1999999999999993</v>
      </c>
      <c r="R599">
        <v>6.2020000000000017</v>
      </c>
      <c r="S599">
        <v>6.4009999999999998</v>
      </c>
      <c r="T599">
        <v>6.6890000000000001</v>
      </c>
      <c r="U599">
        <f t="shared" si="30"/>
        <v>42.939</v>
      </c>
      <c r="V599" s="23">
        <f t="shared" ref="V599:V624" si="32">3.6*(750/U599)</f>
        <v>62.879899392160972</v>
      </c>
    </row>
    <row r="600" spans="1:22" x14ac:dyDescent="0.35">
      <c r="A600" s="34" t="s">
        <v>19</v>
      </c>
      <c r="B600" s="34">
        <v>2018</v>
      </c>
      <c r="C600" s="10">
        <v>43392</v>
      </c>
      <c r="D600" s="34" t="s">
        <v>66</v>
      </c>
      <c r="E600" t="s">
        <v>64</v>
      </c>
      <c r="F600" t="s">
        <v>541</v>
      </c>
      <c r="G600" t="s">
        <v>27</v>
      </c>
      <c r="H600" t="s">
        <v>960</v>
      </c>
      <c r="I600" t="s">
        <v>754</v>
      </c>
      <c r="J600" t="s">
        <v>339</v>
      </c>
      <c r="N600">
        <v>2</v>
      </c>
      <c r="O600">
        <v>11.013</v>
      </c>
      <c r="P600">
        <v>6.7810000000000006</v>
      </c>
      <c r="Q600">
        <v>6.277000000000001</v>
      </c>
      <c r="R600">
        <v>6.3349999999999973</v>
      </c>
      <c r="S600">
        <v>6.4770000000000039</v>
      </c>
      <c r="T600">
        <v>6.6829999999999998</v>
      </c>
      <c r="U600">
        <f t="shared" si="30"/>
        <v>43.566000000000003</v>
      </c>
      <c r="V600" s="23">
        <f t="shared" si="32"/>
        <v>61.974934582013496</v>
      </c>
    </row>
    <row r="601" spans="1:22" x14ac:dyDescent="0.35">
      <c r="A601" s="34" t="s">
        <v>19</v>
      </c>
      <c r="B601" s="34">
        <v>2018</v>
      </c>
      <c r="C601" s="10">
        <v>43392</v>
      </c>
      <c r="D601" s="34" t="s">
        <v>66</v>
      </c>
      <c r="E601" t="s">
        <v>64</v>
      </c>
      <c r="F601" t="s">
        <v>542</v>
      </c>
      <c r="G601" t="s">
        <v>198</v>
      </c>
      <c r="H601" t="s">
        <v>239</v>
      </c>
      <c r="I601" t="s">
        <v>197</v>
      </c>
      <c r="J601" t="s">
        <v>203</v>
      </c>
      <c r="N601">
        <v>3</v>
      </c>
      <c r="O601">
        <v>10.763999999999999</v>
      </c>
      <c r="P601">
        <v>6.7750000000000021</v>
      </c>
      <c r="Q601">
        <v>6.3059999999999974</v>
      </c>
      <c r="R601">
        <v>6.402000000000001</v>
      </c>
      <c r="S601">
        <v>6.6060000000000016</v>
      </c>
      <c r="T601">
        <v>6.9179999999999993</v>
      </c>
      <c r="U601">
        <f t="shared" ref="U601:U624" si="33">SUM(O601:T601)</f>
        <v>43.771000000000001</v>
      </c>
      <c r="V601" s="23">
        <f t="shared" si="32"/>
        <v>61.684677069292462</v>
      </c>
    </row>
    <row r="602" spans="1:22" x14ac:dyDescent="0.35">
      <c r="A602" s="34" t="s">
        <v>19</v>
      </c>
      <c r="B602" s="34">
        <v>2018</v>
      </c>
      <c r="C602" s="10">
        <v>43392</v>
      </c>
      <c r="D602" s="34" t="s">
        <v>66</v>
      </c>
      <c r="E602" t="s">
        <v>64</v>
      </c>
      <c r="F602" t="s">
        <v>542</v>
      </c>
      <c r="G602" t="s">
        <v>113</v>
      </c>
      <c r="H602" t="s">
        <v>311</v>
      </c>
      <c r="I602" t="s">
        <v>112</v>
      </c>
      <c r="J602" t="s">
        <v>125</v>
      </c>
      <c r="N602">
        <v>4</v>
      </c>
      <c r="O602">
        <v>10.752000000000001</v>
      </c>
      <c r="P602">
        <v>6.6519999999999992</v>
      </c>
      <c r="Q602">
        <v>6.3769999999999989</v>
      </c>
      <c r="R602">
        <v>6.4329999999999998</v>
      </c>
      <c r="S602">
        <v>7.8150000000000048</v>
      </c>
      <c r="T602">
        <v>7.1419999999999959</v>
      </c>
      <c r="U602">
        <f t="shared" si="33"/>
        <v>45.170999999999999</v>
      </c>
      <c r="V602" s="23">
        <f t="shared" si="32"/>
        <v>59.772863120143455</v>
      </c>
    </row>
    <row r="603" spans="1:22" x14ac:dyDescent="0.35">
      <c r="A603" s="34" t="s">
        <v>162</v>
      </c>
      <c r="B603" s="34">
        <v>2018</v>
      </c>
      <c r="C603" s="10">
        <v>43399</v>
      </c>
      <c r="D603" s="34" t="s">
        <v>66</v>
      </c>
      <c r="E603" t="s">
        <v>21</v>
      </c>
      <c r="F603" s="45" t="s">
        <v>21</v>
      </c>
      <c r="G603" t="s">
        <v>23</v>
      </c>
      <c r="H603" t="s">
        <v>1075</v>
      </c>
      <c r="I603" t="s">
        <v>92</v>
      </c>
      <c r="J603" t="s">
        <v>295</v>
      </c>
      <c r="N603">
        <v>1</v>
      </c>
      <c r="O603">
        <v>10.898999999999999</v>
      </c>
      <c r="P603">
        <v>6.7190000000000012</v>
      </c>
      <c r="Q603">
        <v>6.3359999999999985</v>
      </c>
      <c r="R603">
        <v>6.4409999999999989</v>
      </c>
      <c r="S603">
        <v>6.5519999999999996</v>
      </c>
      <c r="T603">
        <v>6.7469999999999999</v>
      </c>
      <c r="U603">
        <f t="shared" si="33"/>
        <v>43.694000000000003</v>
      </c>
      <c r="V603" s="23">
        <f t="shared" si="32"/>
        <v>61.793381242275821</v>
      </c>
    </row>
    <row r="604" spans="1:22" x14ac:dyDescent="0.35">
      <c r="A604" s="34" t="s">
        <v>162</v>
      </c>
      <c r="B604" s="34">
        <v>2018</v>
      </c>
      <c r="C604" s="10">
        <v>43399</v>
      </c>
      <c r="D604" s="34" t="s">
        <v>66</v>
      </c>
      <c r="E604" t="s">
        <v>21</v>
      </c>
      <c r="F604" s="45" t="s">
        <v>21</v>
      </c>
      <c r="G604" t="s">
        <v>228</v>
      </c>
      <c r="H604" t="s">
        <v>1076</v>
      </c>
      <c r="I604" t="s">
        <v>954</v>
      </c>
      <c r="J604" t="s">
        <v>219</v>
      </c>
      <c r="N604">
        <v>2</v>
      </c>
      <c r="O604">
        <v>10.855</v>
      </c>
      <c r="P604">
        <v>6.8420000000000005</v>
      </c>
      <c r="Q604">
        <v>6.7439999999999998</v>
      </c>
      <c r="R604">
        <v>6.7710000000000008</v>
      </c>
      <c r="S604">
        <v>7.1550000000000011</v>
      </c>
      <c r="T604">
        <v>7.2779999999999987</v>
      </c>
      <c r="U604">
        <f t="shared" si="33"/>
        <v>45.645000000000003</v>
      </c>
      <c r="V604" s="23">
        <f t="shared" si="32"/>
        <v>59.152152481104174</v>
      </c>
    </row>
    <row r="605" spans="1:22" x14ac:dyDescent="0.35">
      <c r="A605" s="34" t="s">
        <v>162</v>
      </c>
      <c r="B605" s="34">
        <v>2018</v>
      </c>
      <c r="C605" s="10">
        <v>43399</v>
      </c>
      <c r="D605" s="34" t="s">
        <v>66</v>
      </c>
      <c r="E605" t="s">
        <v>21</v>
      </c>
      <c r="F605" s="45" t="s">
        <v>21</v>
      </c>
      <c r="G605" t="s">
        <v>113</v>
      </c>
      <c r="H605" t="s">
        <v>311</v>
      </c>
      <c r="I605" t="s">
        <v>261</v>
      </c>
      <c r="J605" t="s">
        <v>192</v>
      </c>
      <c r="N605">
        <v>3</v>
      </c>
      <c r="O605">
        <v>10.613</v>
      </c>
      <c r="P605">
        <v>7.1809999999999992</v>
      </c>
      <c r="Q605">
        <v>6.674000000000003</v>
      </c>
      <c r="R605">
        <v>6.782</v>
      </c>
      <c r="S605">
        <v>6.9369999999999976</v>
      </c>
      <c r="T605">
        <v>7.277000000000001</v>
      </c>
      <c r="U605">
        <f t="shared" si="33"/>
        <v>45.463999999999999</v>
      </c>
      <c r="V605" s="23">
        <f t="shared" si="32"/>
        <v>59.387647369347178</v>
      </c>
    </row>
    <row r="606" spans="1:22" x14ac:dyDescent="0.35">
      <c r="A606" s="34" t="s">
        <v>162</v>
      </c>
      <c r="B606" s="34">
        <v>2018</v>
      </c>
      <c r="C606" s="10">
        <v>43399</v>
      </c>
      <c r="D606" s="34" t="s">
        <v>66</v>
      </c>
      <c r="E606" t="s">
        <v>21</v>
      </c>
      <c r="F606" s="45" t="s">
        <v>21</v>
      </c>
      <c r="G606" t="s">
        <v>35</v>
      </c>
      <c r="H606" t="s">
        <v>955</v>
      </c>
      <c r="I606" t="s">
        <v>129</v>
      </c>
      <c r="J606" t="s">
        <v>220</v>
      </c>
      <c r="N606">
        <v>4</v>
      </c>
      <c r="O606">
        <v>10.568</v>
      </c>
      <c r="P606">
        <v>6.6350000000000016</v>
      </c>
      <c r="Q606">
        <v>6.2910000000000004</v>
      </c>
      <c r="R606">
        <v>6.5179999999999971</v>
      </c>
      <c r="S606">
        <v>6.666999999999998</v>
      </c>
      <c r="T606">
        <v>6.8990000000000009</v>
      </c>
      <c r="U606">
        <f t="shared" si="33"/>
        <v>43.578000000000003</v>
      </c>
      <c r="V606" s="23">
        <f t="shared" si="32"/>
        <v>61.957868649318463</v>
      </c>
    </row>
    <row r="607" spans="1:22" x14ac:dyDescent="0.35">
      <c r="A607" s="34" t="s">
        <v>162</v>
      </c>
      <c r="B607" s="34">
        <v>2018</v>
      </c>
      <c r="C607" s="10">
        <v>43399</v>
      </c>
      <c r="D607" s="34" t="s">
        <v>66</v>
      </c>
      <c r="E607" t="s">
        <v>21</v>
      </c>
      <c r="F607" s="45" t="s">
        <v>21</v>
      </c>
      <c r="G607" t="s">
        <v>102</v>
      </c>
      <c r="H607" t="s">
        <v>242</v>
      </c>
      <c r="I607" t="s">
        <v>286</v>
      </c>
      <c r="J607" t="s">
        <v>265</v>
      </c>
      <c r="N607">
        <v>5</v>
      </c>
      <c r="O607">
        <v>10.795999999999999</v>
      </c>
      <c r="P607">
        <v>6.7539999999999996</v>
      </c>
      <c r="Q607">
        <v>6.5950000000000024</v>
      </c>
      <c r="R607">
        <v>6.5219999999999985</v>
      </c>
      <c r="S607">
        <v>6.695999999999998</v>
      </c>
      <c r="T607">
        <v>7.0339999999999989</v>
      </c>
      <c r="U607">
        <f t="shared" si="33"/>
        <v>44.396999999999998</v>
      </c>
      <c r="V607" s="23">
        <f t="shared" si="32"/>
        <v>60.814919927022096</v>
      </c>
    </row>
    <row r="608" spans="1:22" x14ac:dyDescent="0.35">
      <c r="A608" s="34" t="s">
        <v>162</v>
      </c>
      <c r="B608" s="34">
        <v>2018</v>
      </c>
      <c r="C608" s="10">
        <v>43399</v>
      </c>
      <c r="D608" s="34" t="s">
        <v>66</v>
      </c>
      <c r="E608" t="s">
        <v>21</v>
      </c>
      <c r="F608" s="45" t="s">
        <v>21</v>
      </c>
      <c r="G608" t="s">
        <v>27</v>
      </c>
      <c r="H608" t="s">
        <v>351</v>
      </c>
      <c r="I608" t="s">
        <v>754</v>
      </c>
      <c r="J608" t="s">
        <v>339</v>
      </c>
      <c r="N608">
        <v>6</v>
      </c>
      <c r="O608">
        <v>10.936999999999999</v>
      </c>
      <c r="P608">
        <v>7.011000000000001</v>
      </c>
      <c r="Q608">
        <v>6.4529999999999994</v>
      </c>
      <c r="R608">
        <v>6.661999999999999</v>
      </c>
      <c r="S608">
        <v>6.647000000000002</v>
      </c>
      <c r="T608">
        <v>6.9159999999999968</v>
      </c>
      <c r="U608">
        <f t="shared" si="33"/>
        <v>44.625999999999998</v>
      </c>
      <c r="V608" s="23">
        <f t="shared" si="32"/>
        <v>60.502845874602258</v>
      </c>
    </row>
    <row r="609" spans="1:22" x14ac:dyDescent="0.35">
      <c r="A609" s="34" t="s">
        <v>162</v>
      </c>
      <c r="B609" s="34">
        <v>2018</v>
      </c>
      <c r="C609" s="10">
        <v>43399</v>
      </c>
      <c r="D609" s="34" t="s">
        <v>66</v>
      </c>
      <c r="E609" t="s">
        <v>21</v>
      </c>
      <c r="F609" s="45" t="s">
        <v>21</v>
      </c>
      <c r="G609" t="s">
        <v>46</v>
      </c>
      <c r="H609" t="s">
        <v>781</v>
      </c>
      <c r="I609" t="s">
        <v>202</v>
      </c>
      <c r="J609" t="s">
        <v>218</v>
      </c>
      <c r="N609">
        <v>7</v>
      </c>
      <c r="O609">
        <v>10.975</v>
      </c>
      <c r="P609">
        <v>6.8460000000000019</v>
      </c>
      <c r="Q609">
        <v>6.3639999999999972</v>
      </c>
      <c r="R609">
        <v>6.4039999999999999</v>
      </c>
      <c r="S609">
        <v>6.490000000000002</v>
      </c>
      <c r="T609">
        <v>6.8620000000000019</v>
      </c>
      <c r="U609">
        <f t="shared" si="33"/>
        <v>43.941000000000003</v>
      </c>
      <c r="V609" s="23">
        <f t="shared" si="32"/>
        <v>61.446029903734548</v>
      </c>
    </row>
    <row r="610" spans="1:22" x14ac:dyDescent="0.35">
      <c r="A610" s="34" t="s">
        <v>162</v>
      </c>
      <c r="B610" s="34">
        <v>2018</v>
      </c>
      <c r="C610" s="10">
        <v>43399</v>
      </c>
      <c r="D610" s="34" t="s">
        <v>66</v>
      </c>
      <c r="E610" t="s">
        <v>21</v>
      </c>
      <c r="F610" s="45" t="s">
        <v>21</v>
      </c>
      <c r="G610" t="s">
        <v>42</v>
      </c>
      <c r="H610" t="s">
        <v>213</v>
      </c>
      <c r="I610" t="s">
        <v>816</v>
      </c>
      <c r="J610" t="s">
        <v>949</v>
      </c>
      <c r="N610">
        <v>8</v>
      </c>
      <c r="O610">
        <v>10.952999999999999</v>
      </c>
      <c r="P610">
        <v>6.8979999999999997</v>
      </c>
      <c r="Q610">
        <v>6.6039999999999992</v>
      </c>
      <c r="R610">
        <v>6.6230000000000011</v>
      </c>
      <c r="S610">
        <v>6.6190000000000033</v>
      </c>
      <c r="T610">
        <v>6.8619999999999948</v>
      </c>
      <c r="U610">
        <f t="shared" si="33"/>
        <v>44.558999999999997</v>
      </c>
      <c r="V610" s="23">
        <f t="shared" si="32"/>
        <v>60.593819430418101</v>
      </c>
    </row>
    <row r="611" spans="1:22" x14ac:dyDescent="0.35">
      <c r="A611" s="34" t="s">
        <v>162</v>
      </c>
      <c r="B611" s="34">
        <v>2018</v>
      </c>
      <c r="C611" s="10">
        <v>43399</v>
      </c>
      <c r="D611" s="34" t="s">
        <v>66</v>
      </c>
      <c r="E611" t="s">
        <v>21</v>
      </c>
      <c r="F611" s="45" t="s">
        <v>21</v>
      </c>
      <c r="G611" t="s">
        <v>29</v>
      </c>
      <c r="H611" t="s">
        <v>1045</v>
      </c>
      <c r="I611" t="s">
        <v>354</v>
      </c>
      <c r="J611" t="s">
        <v>68</v>
      </c>
      <c r="N611">
        <v>9</v>
      </c>
      <c r="O611">
        <v>10.898999999999999</v>
      </c>
      <c r="P611">
        <v>6.7249999999999996</v>
      </c>
      <c r="Q611">
        <v>6.5350000000000001</v>
      </c>
      <c r="R611">
        <v>6.554000000000002</v>
      </c>
      <c r="S611">
        <v>6.5560000000000009</v>
      </c>
      <c r="T611">
        <v>6.7539999999999978</v>
      </c>
      <c r="U611">
        <f t="shared" si="33"/>
        <v>44.023000000000003</v>
      </c>
      <c r="V611" s="23">
        <f t="shared" si="32"/>
        <v>61.331576675828543</v>
      </c>
    </row>
    <row r="612" spans="1:22" x14ac:dyDescent="0.35">
      <c r="A612" s="34" t="s">
        <v>162</v>
      </c>
      <c r="B612" s="34">
        <v>2018</v>
      </c>
      <c r="C612" s="10">
        <v>43399</v>
      </c>
      <c r="D612" s="34" t="s">
        <v>66</v>
      </c>
      <c r="E612" t="s">
        <v>21</v>
      </c>
      <c r="F612" s="45" t="s">
        <v>21</v>
      </c>
      <c r="G612" t="s">
        <v>37</v>
      </c>
      <c r="H612" t="s">
        <v>36</v>
      </c>
      <c r="I612" t="s">
        <v>1009</v>
      </c>
      <c r="J612" t="s">
        <v>59</v>
      </c>
      <c r="N612">
        <v>10</v>
      </c>
      <c r="O612">
        <v>11.141</v>
      </c>
      <c r="P612">
        <v>6.7690000000000001</v>
      </c>
      <c r="Q612">
        <v>6.3640000000000008</v>
      </c>
      <c r="R612">
        <v>6.5159999999999982</v>
      </c>
      <c r="S612">
        <v>7.5150000000000041</v>
      </c>
      <c r="T612">
        <v>7.2089999999999961</v>
      </c>
      <c r="U612">
        <f t="shared" si="33"/>
        <v>45.514000000000003</v>
      </c>
      <c r="V612" s="23">
        <f t="shared" si="32"/>
        <v>59.322406292569312</v>
      </c>
    </row>
    <row r="613" spans="1:22" x14ac:dyDescent="0.35">
      <c r="A613" s="34" t="s">
        <v>162</v>
      </c>
      <c r="B613" s="34">
        <v>2018</v>
      </c>
      <c r="C613" s="10">
        <v>43399</v>
      </c>
      <c r="D613" s="34" t="s">
        <v>66</v>
      </c>
      <c r="E613" t="s">
        <v>21</v>
      </c>
      <c r="F613" s="45" t="s">
        <v>21</v>
      </c>
      <c r="G613" t="s">
        <v>44</v>
      </c>
      <c r="H613" t="s">
        <v>705</v>
      </c>
      <c r="I613" t="s">
        <v>100</v>
      </c>
      <c r="J613" t="s">
        <v>50</v>
      </c>
      <c r="N613">
        <v>11</v>
      </c>
      <c r="O613">
        <v>11.37</v>
      </c>
      <c r="P613">
        <v>6.6509999999999998</v>
      </c>
      <c r="Q613">
        <v>6.4550000000000018</v>
      </c>
      <c r="R613">
        <v>6.5499999999999972</v>
      </c>
      <c r="S613">
        <v>6.6430000000000007</v>
      </c>
      <c r="T613">
        <v>6.7629999999999981</v>
      </c>
      <c r="U613">
        <f t="shared" si="33"/>
        <v>44.431999999999995</v>
      </c>
      <c r="V613" s="23">
        <f t="shared" si="32"/>
        <v>60.767014764133961</v>
      </c>
    </row>
    <row r="614" spans="1:22" x14ac:dyDescent="0.35">
      <c r="A614" s="34" t="s">
        <v>162</v>
      </c>
      <c r="B614" s="34">
        <v>2018</v>
      </c>
      <c r="C614" s="10">
        <v>43399</v>
      </c>
      <c r="D614" s="34" t="s">
        <v>66</v>
      </c>
      <c r="E614" t="s">
        <v>21</v>
      </c>
      <c r="F614" s="45" t="s">
        <v>21</v>
      </c>
      <c r="G614" t="s">
        <v>198</v>
      </c>
      <c r="H614" t="s">
        <v>239</v>
      </c>
      <c r="I614" t="s">
        <v>197</v>
      </c>
      <c r="J614" t="s">
        <v>209</v>
      </c>
      <c r="N614">
        <v>12</v>
      </c>
      <c r="O614">
        <v>10.651999999999999</v>
      </c>
      <c r="P614">
        <v>6.9100000000000019</v>
      </c>
      <c r="Q614">
        <v>6.4480000000000004</v>
      </c>
      <c r="R614">
        <v>6.5539999999999985</v>
      </c>
      <c r="S614">
        <v>6.767000000000003</v>
      </c>
      <c r="T614">
        <v>7.0159999999999982</v>
      </c>
      <c r="U614">
        <f t="shared" si="33"/>
        <v>44.347000000000001</v>
      </c>
      <c r="V614" s="23">
        <f t="shared" si="32"/>
        <v>60.883487045346925</v>
      </c>
    </row>
    <row r="615" spans="1:22" x14ac:dyDescent="0.35">
      <c r="A615" s="34" t="s">
        <v>162</v>
      </c>
      <c r="B615" s="34">
        <v>2018</v>
      </c>
      <c r="C615" s="10">
        <v>43399</v>
      </c>
      <c r="D615" s="34" t="s">
        <v>66</v>
      </c>
      <c r="E615" t="s">
        <v>21</v>
      </c>
      <c r="F615" s="45" t="s">
        <v>21</v>
      </c>
      <c r="G615" t="s">
        <v>52</v>
      </c>
      <c r="H615" t="s">
        <v>196</v>
      </c>
      <c r="I615" t="s">
        <v>93</v>
      </c>
      <c r="J615" t="s">
        <v>51</v>
      </c>
      <c r="N615">
        <v>13</v>
      </c>
      <c r="O615">
        <v>11.35</v>
      </c>
      <c r="P615">
        <v>6.979000000000001</v>
      </c>
      <c r="Q615">
        <v>6.3900000000000006</v>
      </c>
      <c r="R615">
        <v>6.3859999999999992</v>
      </c>
      <c r="S615">
        <v>6.5009999999999977</v>
      </c>
      <c r="T615">
        <v>6.6380000000000052</v>
      </c>
      <c r="U615">
        <f t="shared" si="33"/>
        <v>44.244</v>
      </c>
      <c r="V615" s="23">
        <f t="shared" si="32"/>
        <v>61.025223759153789</v>
      </c>
    </row>
    <row r="616" spans="1:22" x14ac:dyDescent="0.35">
      <c r="A616" s="34" t="s">
        <v>162</v>
      </c>
      <c r="B616" s="34">
        <v>2018</v>
      </c>
      <c r="C616" s="10">
        <v>43399</v>
      </c>
      <c r="D616" s="34" t="s">
        <v>66</v>
      </c>
      <c r="E616" t="s">
        <v>21</v>
      </c>
      <c r="F616" s="45" t="s">
        <v>21</v>
      </c>
      <c r="G616" t="s">
        <v>56</v>
      </c>
      <c r="H616" t="s">
        <v>1291</v>
      </c>
      <c r="I616" t="s">
        <v>837</v>
      </c>
      <c r="J616" t="s">
        <v>802</v>
      </c>
      <c r="N616">
        <v>14</v>
      </c>
      <c r="O616">
        <v>11.532999999999999</v>
      </c>
      <c r="P616">
        <v>6.8480000000000008</v>
      </c>
      <c r="Q616">
        <v>6.2169999999999987</v>
      </c>
      <c r="R616">
        <v>6.267000000000003</v>
      </c>
      <c r="S616">
        <v>6.5240000000000009</v>
      </c>
      <c r="T616">
        <v>6.8279999999999959</v>
      </c>
      <c r="U616">
        <f t="shared" si="33"/>
        <v>44.216999999999999</v>
      </c>
      <c r="V616" s="23">
        <f t="shared" si="32"/>
        <v>61.062487278648483</v>
      </c>
    </row>
    <row r="617" spans="1:22" x14ac:dyDescent="0.35">
      <c r="A617" s="34" t="s">
        <v>162</v>
      </c>
      <c r="B617" s="34">
        <v>2018</v>
      </c>
      <c r="C617" s="10">
        <v>43399</v>
      </c>
      <c r="D617" s="34" t="s">
        <v>66</v>
      </c>
      <c r="E617" t="s">
        <v>91</v>
      </c>
      <c r="F617" s="45" t="s">
        <v>91</v>
      </c>
      <c r="G617" t="s">
        <v>35</v>
      </c>
      <c r="H617" t="s">
        <v>955</v>
      </c>
      <c r="I617" t="s">
        <v>129</v>
      </c>
      <c r="J617" t="s">
        <v>220</v>
      </c>
      <c r="N617">
        <v>1</v>
      </c>
      <c r="O617">
        <v>10.593</v>
      </c>
      <c r="P617">
        <v>6.7570000000000014</v>
      </c>
      <c r="Q617">
        <v>6.3279999999999994</v>
      </c>
      <c r="R617">
        <v>6.4830000000000005</v>
      </c>
      <c r="S617">
        <v>6.5360000000000014</v>
      </c>
      <c r="T617">
        <v>6.9229999999999947</v>
      </c>
      <c r="U617">
        <f>SUM(O617:T617)</f>
        <v>43.62</v>
      </c>
      <c r="V617" s="23">
        <f t="shared" si="32"/>
        <v>61.898211829436043</v>
      </c>
    </row>
    <row r="618" spans="1:22" x14ac:dyDescent="0.35">
      <c r="A618" s="34" t="s">
        <v>162</v>
      </c>
      <c r="B618" s="34">
        <v>2018</v>
      </c>
      <c r="C618" s="10">
        <v>43399</v>
      </c>
      <c r="D618" s="34" t="s">
        <v>66</v>
      </c>
      <c r="E618" t="s">
        <v>91</v>
      </c>
      <c r="F618" s="45" t="s">
        <v>91</v>
      </c>
      <c r="G618" t="s">
        <v>102</v>
      </c>
      <c r="H618" t="s">
        <v>242</v>
      </c>
      <c r="I618" t="s">
        <v>286</v>
      </c>
      <c r="J618" t="s">
        <v>265</v>
      </c>
      <c r="N618">
        <v>2</v>
      </c>
      <c r="O618">
        <v>10.717000000000001</v>
      </c>
      <c r="P618">
        <v>6.6129999999999978</v>
      </c>
      <c r="Q618">
        <v>6.3260000000000005</v>
      </c>
      <c r="R618">
        <v>6.527000000000001</v>
      </c>
      <c r="S618">
        <v>6.6319999999999979</v>
      </c>
      <c r="T618">
        <v>6.8740000000000023</v>
      </c>
      <c r="U618">
        <f t="shared" si="33"/>
        <v>43.689</v>
      </c>
      <c r="V618" s="23">
        <f t="shared" si="32"/>
        <v>61.800453203323492</v>
      </c>
    </row>
    <row r="619" spans="1:22" x14ac:dyDescent="0.35">
      <c r="A619" s="34" t="s">
        <v>162</v>
      </c>
      <c r="B619" s="34">
        <v>2018</v>
      </c>
      <c r="C619" s="10">
        <v>43399</v>
      </c>
      <c r="D619" s="34" t="s">
        <v>66</v>
      </c>
      <c r="E619" t="s">
        <v>91</v>
      </c>
      <c r="F619" s="45" t="s">
        <v>91</v>
      </c>
      <c r="G619" t="s">
        <v>113</v>
      </c>
      <c r="H619" t="s">
        <v>311</v>
      </c>
      <c r="I619" t="s">
        <v>261</v>
      </c>
      <c r="J619" t="s">
        <v>192</v>
      </c>
      <c r="N619">
        <v>1</v>
      </c>
      <c r="O619">
        <v>10.632999999999999</v>
      </c>
      <c r="P619">
        <v>6.6610000000000014</v>
      </c>
      <c r="Q619">
        <v>6.3730000000000011</v>
      </c>
      <c r="R619">
        <v>6.4529999999999994</v>
      </c>
      <c r="S619">
        <v>6.5980000000000025</v>
      </c>
      <c r="T619">
        <v>6.6419999999999959</v>
      </c>
      <c r="U619">
        <f t="shared" si="33"/>
        <v>43.36</v>
      </c>
      <c r="V619" s="23">
        <f t="shared" si="32"/>
        <v>62.269372693726943</v>
      </c>
    </row>
    <row r="620" spans="1:22" x14ac:dyDescent="0.35">
      <c r="A620" s="34" t="s">
        <v>162</v>
      </c>
      <c r="B620" s="34">
        <v>2018</v>
      </c>
      <c r="C620" s="10">
        <v>43399</v>
      </c>
      <c r="D620" s="34" t="s">
        <v>66</v>
      </c>
      <c r="E620" t="s">
        <v>91</v>
      </c>
      <c r="F620" s="45" t="s">
        <v>91</v>
      </c>
      <c r="G620" t="s">
        <v>27</v>
      </c>
      <c r="H620" t="s">
        <v>960</v>
      </c>
      <c r="I620" t="s">
        <v>754</v>
      </c>
      <c r="J620" t="s">
        <v>339</v>
      </c>
      <c r="N620">
        <v>2</v>
      </c>
      <c r="O620">
        <v>11.086</v>
      </c>
      <c r="P620">
        <v>6.8480000000000008</v>
      </c>
      <c r="Q620">
        <v>6.384999999999998</v>
      </c>
      <c r="R620">
        <v>6.3610000000000007</v>
      </c>
      <c r="S620">
        <v>6.4819999999999993</v>
      </c>
      <c r="T620">
        <v>6.6660000000000039</v>
      </c>
      <c r="U620">
        <f t="shared" si="33"/>
        <v>43.828000000000003</v>
      </c>
      <c r="V620" s="23">
        <f t="shared" si="32"/>
        <v>61.604453773843204</v>
      </c>
    </row>
    <row r="621" spans="1:22" x14ac:dyDescent="0.35">
      <c r="A621" s="34" t="s">
        <v>162</v>
      </c>
      <c r="B621" s="34">
        <v>2018</v>
      </c>
      <c r="C621" s="10">
        <v>43399</v>
      </c>
      <c r="D621" s="34" t="s">
        <v>66</v>
      </c>
      <c r="E621" t="s">
        <v>91</v>
      </c>
      <c r="F621" s="45" t="s">
        <v>91</v>
      </c>
      <c r="G621" t="s">
        <v>228</v>
      </c>
      <c r="H621" t="s">
        <v>1076</v>
      </c>
      <c r="I621" t="s">
        <v>954</v>
      </c>
      <c r="J621" t="s">
        <v>219</v>
      </c>
      <c r="N621">
        <v>1</v>
      </c>
      <c r="O621">
        <v>10.673</v>
      </c>
      <c r="P621">
        <v>6.697000000000001</v>
      </c>
      <c r="Q621">
        <v>6.2910000000000004</v>
      </c>
      <c r="R621">
        <v>6.4279999999999973</v>
      </c>
      <c r="S621">
        <v>6.4960000000000022</v>
      </c>
      <c r="T621">
        <v>6.6659999999999968</v>
      </c>
      <c r="U621">
        <f t="shared" si="33"/>
        <v>43.250999999999998</v>
      </c>
      <c r="V621" s="23">
        <f t="shared" si="32"/>
        <v>62.426302282028168</v>
      </c>
    </row>
    <row r="622" spans="1:22" x14ac:dyDescent="0.35">
      <c r="A622" s="34" t="s">
        <v>162</v>
      </c>
      <c r="B622" s="34">
        <v>2018</v>
      </c>
      <c r="C622" s="10">
        <v>43399</v>
      </c>
      <c r="D622" s="34" t="s">
        <v>66</v>
      </c>
      <c r="E622" t="s">
        <v>91</v>
      </c>
      <c r="F622" s="45" t="s">
        <v>91</v>
      </c>
      <c r="G622" t="s">
        <v>46</v>
      </c>
      <c r="H622" t="s">
        <v>781</v>
      </c>
      <c r="I622" t="s">
        <v>202</v>
      </c>
      <c r="J622" t="s">
        <v>167</v>
      </c>
      <c r="N622">
        <v>2</v>
      </c>
      <c r="O622">
        <v>10.974</v>
      </c>
      <c r="P622">
        <v>6.8599999999999994</v>
      </c>
      <c r="Q622">
        <v>6.4319999999999986</v>
      </c>
      <c r="R622">
        <v>6.5330000000000013</v>
      </c>
      <c r="S622">
        <v>6.615000000000002</v>
      </c>
      <c r="T622">
        <v>6.8359999999999985</v>
      </c>
      <c r="U622">
        <f t="shared" si="33"/>
        <v>44.25</v>
      </c>
      <c r="V622" s="23">
        <f t="shared" si="32"/>
        <v>61.016949152542381</v>
      </c>
    </row>
    <row r="623" spans="1:22" x14ac:dyDescent="0.35">
      <c r="A623" s="34" t="s">
        <v>162</v>
      </c>
      <c r="B623" s="34">
        <v>2018</v>
      </c>
      <c r="C623" s="10">
        <v>43399</v>
      </c>
      <c r="D623" s="34" t="s">
        <v>66</v>
      </c>
      <c r="E623" t="s">
        <v>91</v>
      </c>
      <c r="F623" s="45" t="s">
        <v>91</v>
      </c>
      <c r="G623" t="s">
        <v>23</v>
      </c>
      <c r="H623" t="s">
        <v>1075</v>
      </c>
      <c r="I623" t="s">
        <v>92</v>
      </c>
      <c r="J623" t="s">
        <v>22</v>
      </c>
      <c r="N623">
        <v>1</v>
      </c>
      <c r="O623">
        <v>10.733000000000001</v>
      </c>
      <c r="P623">
        <v>6.8329999999999984</v>
      </c>
      <c r="Q623">
        <v>6.1890000000000001</v>
      </c>
      <c r="R623">
        <v>6.1829999999999998</v>
      </c>
      <c r="S623">
        <v>6.3589999999999982</v>
      </c>
      <c r="T623">
        <v>6.6070000000000064</v>
      </c>
      <c r="U623">
        <f t="shared" si="33"/>
        <v>42.904000000000003</v>
      </c>
      <c r="V623" s="23">
        <f t="shared" si="32"/>
        <v>62.931195226552298</v>
      </c>
    </row>
    <row r="624" spans="1:22" x14ac:dyDescent="0.35">
      <c r="A624" s="34" t="s">
        <v>162</v>
      </c>
      <c r="B624" s="34">
        <v>2018</v>
      </c>
      <c r="C624" s="10">
        <v>43399</v>
      </c>
      <c r="D624" s="34" t="s">
        <v>66</v>
      </c>
      <c r="E624" t="s">
        <v>91</v>
      </c>
      <c r="F624" s="45" t="s">
        <v>91</v>
      </c>
      <c r="G624" t="s">
        <v>42</v>
      </c>
      <c r="H624" t="s">
        <v>816</v>
      </c>
      <c r="I624" t="s">
        <v>213</v>
      </c>
      <c r="J624" t="s">
        <v>949</v>
      </c>
      <c r="N624">
        <v>2</v>
      </c>
      <c r="O624">
        <v>11.305</v>
      </c>
      <c r="P624">
        <v>6.9469999999999992</v>
      </c>
      <c r="Q624">
        <v>6.429000000000002</v>
      </c>
      <c r="R624">
        <v>6.4849999999999994</v>
      </c>
      <c r="S624">
        <v>6.5740000000000016</v>
      </c>
      <c r="T624">
        <v>6.8299999999999983</v>
      </c>
      <c r="U624">
        <f t="shared" si="33"/>
        <v>44.57</v>
      </c>
      <c r="V624" s="23">
        <f t="shared" si="32"/>
        <v>60.57886470720215</v>
      </c>
    </row>
    <row r="625" spans="1:22" x14ac:dyDescent="0.35">
      <c r="A625" s="34" t="s">
        <v>162</v>
      </c>
      <c r="B625" s="34">
        <v>2018</v>
      </c>
      <c r="C625" s="10">
        <v>43399</v>
      </c>
      <c r="D625" s="34" t="s">
        <v>66</v>
      </c>
      <c r="E625" t="s">
        <v>64</v>
      </c>
      <c r="F625" s="45" t="s">
        <v>64</v>
      </c>
      <c r="G625" t="s">
        <v>23</v>
      </c>
      <c r="H625" t="s">
        <v>1075</v>
      </c>
      <c r="I625" t="s">
        <v>92</v>
      </c>
      <c r="J625" t="s">
        <v>22</v>
      </c>
      <c r="N625">
        <v>1</v>
      </c>
      <c r="O625">
        <v>10.77</v>
      </c>
      <c r="P625">
        <v>6.8249999999999993</v>
      </c>
      <c r="Q625">
        <v>6.1980000000000004</v>
      </c>
      <c r="R625">
        <v>6.2289999999999992</v>
      </c>
      <c r="S625">
        <v>6.2860000000000014</v>
      </c>
      <c r="T625">
        <v>6.5200000000000031</v>
      </c>
      <c r="U625">
        <f t="shared" ref="U625:U628" si="34">SUM(O625:T625)</f>
        <v>42.828000000000003</v>
      </c>
      <c r="V625" s="23">
        <f t="shared" ref="V625:V628" si="35">3.6*(750/U625)</f>
        <v>63.042869151022693</v>
      </c>
    </row>
    <row r="626" spans="1:22" x14ac:dyDescent="0.35">
      <c r="A626" s="34" t="s">
        <v>162</v>
      </c>
      <c r="B626" s="34">
        <v>2018</v>
      </c>
      <c r="C626" s="10">
        <v>43399</v>
      </c>
      <c r="D626" s="34" t="s">
        <v>66</v>
      </c>
      <c r="E626" t="s">
        <v>64</v>
      </c>
      <c r="F626" s="45" t="s">
        <v>64</v>
      </c>
      <c r="G626" t="s">
        <v>228</v>
      </c>
      <c r="H626" t="s">
        <v>1076</v>
      </c>
      <c r="I626" t="s">
        <v>954</v>
      </c>
      <c r="J626" t="s">
        <v>219</v>
      </c>
      <c r="N626">
        <v>2</v>
      </c>
      <c r="O626">
        <v>10.717000000000001</v>
      </c>
      <c r="P626">
        <v>6.673</v>
      </c>
      <c r="Q626">
        <v>6.4439999999999991</v>
      </c>
      <c r="R626">
        <v>6.4359999999999999</v>
      </c>
      <c r="S626">
        <v>6.4250000000000007</v>
      </c>
      <c r="T626">
        <v>6.6109999999999971</v>
      </c>
      <c r="U626">
        <f t="shared" si="34"/>
        <v>43.305999999999997</v>
      </c>
      <c r="V626" s="23">
        <f t="shared" si="35"/>
        <v>62.347018888837574</v>
      </c>
    </row>
    <row r="627" spans="1:22" x14ac:dyDescent="0.35">
      <c r="A627" s="34" t="s">
        <v>162</v>
      </c>
      <c r="B627" s="34">
        <v>2018</v>
      </c>
      <c r="C627" s="10">
        <v>43399</v>
      </c>
      <c r="D627" s="34" t="s">
        <v>66</v>
      </c>
      <c r="E627" t="s">
        <v>64</v>
      </c>
      <c r="F627" s="45" t="s">
        <v>64</v>
      </c>
      <c r="G627" t="s">
        <v>113</v>
      </c>
      <c r="H627" t="s">
        <v>311</v>
      </c>
      <c r="I627" t="s">
        <v>261</v>
      </c>
      <c r="J627" t="s">
        <v>192</v>
      </c>
      <c r="N627">
        <v>3</v>
      </c>
      <c r="O627">
        <v>10.635999999999999</v>
      </c>
      <c r="P627">
        <v>6.6999999999999993</v>
      </c>
      <c r="Q627">
        <v>6.3890000000000029</v>
      </c>
      <c r="R627">
        <v>6.4079999999999977</v>
      </c>
      <c r="S627">
        <v>6.4220000000000006</v>
      </c>
      <c r="T627">
        <v>6.570999999999998</v>
      </c>
      <c r="U627">
        <f t="shared" si="34"/>
        <v>43.125999999999998</v>
      </c>
      <c r="V627" s="23">
        <f t="shared" si="35"/>
        <v>62.607243889996759</v>
      </c>
    </row>
    <row r="628" spans="1:22" x14ac:dyDescent="0.35">
      <c r="A628" s="34" t="s">
        <v>162</v>
      </c>
      <c r="B628" s="34">
        <v>2018</v>
      </c>
      <c r="C628" s="10">
        <v>43399</v>
      </c>
      <c r="D628" s="34" t="s">
        <v>66</v>
      </c>
      <c r="E628" t="s">
        <v>64</v>
      </c>
      <c r="F628" s="45" t="s">
        <v>64</v>
      </c>
      <c r="G628" t="s">
        <v>35</v>
      </c>
      <c r="H628" t="s">
        <v>955</v>
      </c>
      <c r="I628" t="s">
        <v>129</v>
      </c>
      <c r="J628" t="s">
        <v>220</v>
      </c>
      <c r="N628">
        <v>4</v>
      </c>
      <c r="O628">
        <v>10.581</v>
      </c>
      <c r="P628">
        <v>6.7579999999999991</v>
      </c>
      <c r="Q628">
        <v>6.3770000000000024</v>
      </c>
      <c r="R628">
        <v>6.4619999999999997</v>
      </c>
      <c r="S628">
        <v>6.9289999999999985</v>
      </c>
      <c r="T628">
        <v>6.7620000000000005</v>
      </c>
      <c r="U628">
        <f t="shared" si="34"/>
        <v>43.869</v>
      </c>
      <c r="V628" s="23">
        <f t="shared" si="35"/>
        <v>61.546878205566571</v>
      </c>
    </row>
  </sheetData>
  <autoFilter ref="A1:U602" xr:uid="{B4FB5FD5-B0CE-4DA6-88B7-718A80CDAA64}">
    <sortState xmlns:xlrd2="http://schemas.microsoft.com/office/spreadsheetml/2017/richdata2" ref="A2:U602">
      <sortCondition descending="1" ref="C1:C520"/>
    </sortState>
  </autoFilter>
  <sortState xmlns:xlrd2="http://schemas.microsoft.com/office/spreadsheetml/2017/richdata2" ref="O576:U590">
    <sortCondition ref="U576:U590"/>
  </sortState>
  <phoneticPr fontId="2" type="noConversion"/>
  <conditionalFormatting sqref="O2:O17">
    <cfRule type="colorScale" priority="45">
      <colorScale>
        <cfvo type="min"/>
        <cfvo type="percentile" val="50"/>
        <cfvo type="max"/>
        <color rgb="FF63BE7B"/>
        <color rgb="FFFFEB84"/>
        <color rgb="FFF8696B"/>
      </colorScale>
    </cfRule>
  </conditionalFormatting>
  <conditionalFormatting sqref="O18:O25">
    <cfRule type="colorScale" priority="35">
      <colorScale>
        <cfvo type="min"/>
        <cfvo type="percentile" val="50"/>
        <cfvo type="max"/>
        <color rgb="FF63BE7B"/>
        <color rgb="FFFFEB84"/>
        <color rgb="FFF8696B"/>
      </colorScale>
    </cfRule>
  </conditionalFormatting>
  <conditionalFormatting sqref="O26:O29">
    <cfRule type="colorScale" priority="28">
      <colorScale>
        <cfvo type="min"/>
        <cfvo type="percentile" val="50"/>
        <cfvo type="max"/>
        <color rgb="FF63BE7B"/>
        <color rgb="FFFFEB84"/>
        <color rgb="FFF8696B"/>
      </colorScale>
    </cfRule>
  </conditionalFormatting>
  <conditionalFormatting sqref="A2:N229 E230:N275 A276:N303 E304:N329 E330:G344 K330:N344 E345:N360 E369:N369 E361:I361 I362 E362:G363 K361:N363 E364:H365 J364:N364 E366:G368 I368 K365:N368 E370:G371 J370:N370 K371:N373 E372:I373 K375:N375 I375 K378:N378 E374:G375 I374:N374 E376:N376 E377:H377 J377:N377 E378:G380 I379:N380 E381:N435 E436:G460 N436:T438 N440:T460 N439:S439 E461:N509 E510:I511 H512:I520 J510:N520 E512:G541 H521:N541 E542:N553 A554:N2000">
    <cfRule type="expression" dxfId="220" priority="20">
      <formula>$E2="R1"</formula>
    </cfRule>
    <cfRule type="expression" dxfId="219" priority="21">
      <formula>$E2="F"</formula>
    </cfRule>
    <cfRule type="expression" dxfId="218" priority="22">
      <formula>$E2="Q"</formula>
    </cfRule>
  </conditionalFormatting>
  <conditionalFormatting sqref="H331:J331">
    <cfRule type="expression" dxfId="217" priority="1460">
      <formula>$E330="R1"</formula>
    </cfRule>
    <cfRule type="expression" dxfId="216" priority="1461">
      <formula>$E330="F"</formula>
    </cfRule>
    <cfRule type="expression" dxfId="215" priority="1462">
      <formula>$E330="Q"</formula>
    </cfRule>
  </conditionalFormatting>
  <conditionalFormatting sqref="H334:J334">
    <cfRule type="expression" dxfId="214" priority="1466">
      <formula>$E331="R1"</formula>
    </cfRule>
    <cfRule type="expression" dxfId="213" priority="1467">
      <formula>$E331="F"</formula>
    </cfRule>
    <cfRule type="expression" dxfId="212" priority="1468">
      <formula>$E331="Q"</formula>
    </cfRule>
  </conditionalFormatting>
  <conditionalFormatting sqref="H336:J336 H342:J342">
    <cfRule type="expression" dxfId="211" priority="1478">
      <formula>$E332="R1"</formula>
    </cfRule>
    <cfRule type="expression" dxfId="210" priority="1479">
      <formula>$E332="F"</formula>
    </cfRule>
    <cfRule type="expression" dxfId="209" priority="1480">
      <formula>$E332="Q"</formula>
    </cfRule>
  </conditionalFormatting>
  <conditionalFormatting sqref="H338:J338 H344:J344">
    <cfRule type="expression" dxfId="208" priority="1487">
      <formula>$E333="R1"</formula>
    </cfRule>
    <cfRule type="expression" dxfId="207" priority="1488">
      <formula>$E333="F"</formula>
    </cfRule>
    <cfRule type="expression" dxfId="206" priority="1489">
      <formula>$E333="Q"</formula>
    </cfRule>
  </conditionalFormatting>
  <conditionalFormatting sqref="H344:J344">
    <cfRule type="expression" dxfId="205" priority="1493">
      <formula>$E341="R1"</formula>
    </cfRule>
    <cfRule type="expression" dxfId="204" priority="1494">
      <formula>$E341="F"</formula>
    </cfRule>
    <cfRule type="expression" dxfId="203" priority="1495">
      <formula>$E341="Q"</formula>
    </cfRule>
  </conditionalFormatting>
  <conditionalFormatting sqref="H341:J342">
    <cfRule type="expression" dxfId="202" priority="1499">
      <formula>$E334="R1"</formula>
    </cfRule>
    <cfRule type="expression" dxfId="201" priority="1500">
      <formula>$E334="F"</formula>
    </cfRule>
    <cfRule type="expression" dxfId="200" priority="1501">
      <formula>$E334="Q"</formula>
    </cfRule>
  </conditionalFormatting>
  <conditionalFormatting sqref="H344:J344">
    <cfRule type="expression" dxfId="199" priority="1511">
      <formula>$E336="R1"</formula>
    </cfRule>
    <cfRule type="expression" dxfId="198" priority="1512">
      <formula>$E336="F"</formula>
    </cfRule>
    <cfRule type="expression" dxfId="197" priority="1513">
      <formula>$E336="Q"</formula>
    </cfRule>
  </conditionalFormatting>
  <conditionalFormatting sqref="A357:D384">
    <cfRule type="expression" dxfId="196" priority="18">
      <formula>$E357="F"</formula>
    </cfRule>
    <cfRule type="expression" dxfId="195" priority="19">
      <formula>$E357="Q"</formula>
    </cfRule>
  </conditionalFormatting>
  <conditionalFormatting sqref="A385:B410 D385:D410">
    <cfRule type="expression" dxfId="194" priority="16">
      <formula>$E385="F"</formula>
    </cfRule>
    <cfRule type="expression" dxfId="193" priority="17">
      <formula>$E385="Q"</formula>
    </cfRule>
  </conditionalFormatting>
  <conditionalFormatting sqref="A411:B411 D411:D435 A413:B413 A415:B415 A417:B417 A419:B419 A421:B421 A423:B423 A425:B425 A427:B427 A429:B429 A431:B431 A433:B433 A435:B435">
    <cfRule type="expression" dxfId="192" priority="14">
      <formula>$E411="F"</formula>
    </cfRule>
    <cfRule type="expression" dxfId="191" priority="15">
      <formula>$E411="Q"</formula>
    </cfRule>
  </conditionalFormatting>
  <conditionalFormatting sqref="A412:B412 A414:B414 A416:B416 A418:B418 A420:B420 A422:B422 A424:B424 A426:B426 A428:B428 A430:B430 A432:B432 A434:B434">
    <cfRule type="expression" dxfId="190" priority="12">
      <formula>$E412="F"</formula>
    </cfRule>
    <cfRule type="expression" dxfId="189" priority="13">
      <formula>$E412="Q"</formula>
    </cfRule>
  </conditionalFormatting>
  <conditionalFormatting sqref="A436:B460 D436:D460">
    <cfRule type="expression" dxfId="188" priority="10">
      <formula>$E436="F"</formula>
    </cfRule>
    <cfRule type="expression" dxfId="187" priority="11">
      <formula>$E436="Q"</formula>
    </cfRule>
  </conditionalFormatting>
  <conditionalFormatting sqref="D461:D487">
    <cfRule type="expression" dxfId="186" priority="8">
      <formula>#REF!="F"</formula>
    </cfRule>
    <cfRule type="expression" dxfId="185" priority="9">
      <formula>#REF!="Q"</formula>
    </cfRule>
  </conditionalFormatting>
  <conditionalFormatting sqref="A461:B461 A463:B463 A465:B465 A467:B467 A469:B469 A471:B471 A473:B473 A475:B475 A477:B477 A479:B479 A481:B481 A483:B483 A485:B485 A487:B487">
    <cfRule type="expression" dxfId="184" priority="6">
      <formula>#REF!="F"</formula>
    </cfRule>
    <cfRule type="expression" dxfId="183" priority="7">
      <formula>#REF!="Q"</formula>
    </cfRule>
  </conditionalFormatting>
  <conditionalFormatting sqref="A462:B462 A464:B464 A466:B466 A468:B468 A470:B470 A472:B472 A474:B474 A476:B476 A478:B478 A480:B480 A482:B482 A484:B484 A486:B486">
    <cfRule type="expression" dxfId="182" priority="4">
      <formula>#REF!="F"</formula>
    </cfRule>
    <cfRule type="expression" dxfId="181" priority="5">
      <formula>#REF!="Q"</formula>
    </cfRule>
  </conditionalFormatting>
  <conditionalFormatting sqref="A521:D553">
    <cfRule type="expression" dxfId="180" priority="1">
      <formula>$E521="R1"</formula>
    </cfRule>
    <cfRule type="expression" dxfId="179" priority="2">
      <formula>$E521="F"</formula>
    </cfRule>
    <cfRule type="expression" dxfId="178" priority="3">
      <formula>$E521="Q"</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C9CD9F-9CB9-483F-94A4-4C9BD94A47D2}">
  <sheetPr codeName="Sheet4"/>
  <dimension ref="A1:AZ514"/>
  <sheetViews>
    <sheetView zoomScale="70" zoomScaleNormal="70" workbookViewId="0">
      <pane ySplit="1" topLeftCell="A468" activePane="bottomLeft" state="frozen"/>
      <selection pane="bottomLeft" activeCell="F501" sqref="F501"/>
    </sheetView>
  </sheetViews>
  <sheetFormatPr defaultColWidth="29.1796875" defaultRowHeight="14.5" x14ac:dyDescent="0.35"/>
  <cols>
    <col min="1" max="1" width="12.08984375" bestFit="1" customWidth="1"/>
    <col min="2" max="2" width="7.26953125" bestFit="1" customWidth="1"/>
    <col min="3" max="3" width="11" bestFit="1" customWidth="1"/>
    <col min="4" max="4" width="8.1796875" bestFit="1" customWidth="1"/>
    <col min="5" max="5" width="8.08984375" bestFit="1" customWidth="1"/>
    <col min="6" max="6" width="7.453125" bestFit="1" customWidth="1"/>
    <col min="7" max="7" width="31.6328125" bestFit="1" customWidth="1"/>
    <col min="8" max="8" width="29.26953125" bestFit="1" customWidth="1"/>
    <col min="9" max="10" width="32.81640625" bestFit="1" customWidth="1"/>
    <col min="11" max="14" width="7.81640625" bestFit="1" customWidth="1"/>
    <col min="15" max="15" width="7.7265625" bestFit="1" customWidth="1"/>
    <col min="16" max="16" width="10.26953125" bestFit="1" customWidth="1"/>
    <col min="17" max="23" width="8.453125" bestFit="1" customWidth="1"/>
    <col min="24" max="48" width="9.54296875" bestFit="1" customWidth="1"/>
    <col min="49" max="49" width="7.90625" bestFit="1" customWidth="1"/>
    <col min="50" max="50" width="12.1796875" bestFit="1" customWidth="1"/>
  </cols>
  <sheetData>
    <row r="1" spans="1:52" x14ac:dyDescent="0.35">
      <c r="A1" t="s">
        <v>0</v>
      </c>
      <c r="B1" t="s">
        <v>1</v>
      </c>
      <c r="C1" t="s">
        <v>2</v>
      </c>
      <c r="D1" t="s">
        <v>3</v>
      </c>
      <c r="E1" t="s">
        <v>4</v>
      </c>
      <c r="F1" t="s">
        <v>89</v>
      </c>
      <c r="G1" t="s">
        <v>543</v>
      </c>
      <c r="H1" t="s">
        <v>544</v>
      </c>
      <c r="I1" t="s">
        <v>545</v>
      </c>
      <c r="J1" t="s">
        <v>650</v>
      </c>
      <c r="K1" t="s">
        <v>546</v>
      </c>
      <c r="L1" t="s">
        <v>547</v>
      </c>
      <c r="M1" t="s">
        <v>548</v>
      </c>
      <c r="N1" t="s">
        <v>651</v>
      </c>
      <c r="O1" t="s">
        <v>9</v>
      </c>
      <c r="P1" t="s">
        <v>8</v>
      </c>
      <c r="Q1" t="s">
        <v>10</v>
      </c>
      <c r="R1" t="s">
        <v>11</v>
      </c>
      <c r="S1" t="s">
        <v>12</v>
      </c>
      <c r="T1" t="s">
        <v>13</v>
      </c>
      <c r="U1" t="s">
        <v>14</v>
      </c>
      <c r="V1" t="s">
        <v>15</v>
      </c>
      <c r="W1" t="s">
        <v>16</v>
      </c>
      <c r="X1" t="s">
        <v>17</v>
      </c>
      <c r="Y1" t="s">
        <v>1211</v>
      </c>
      <c r="Z1" t="s">
        <v>1212</v>
      </c>
      <c r="AA1" t="s">
        <v>1213</v>
      </c>
      <c r="AB1" t="s">
        <v>1214</v>
      </c>
      <c r="AC1" t="s">
        <v>1215</v>
      </c>
      <c r="AD1" t="s">
        <v>1216</v>
      </c>
      <c r="AE1" t="s">
        <v>1217</v>
      </c>
      <c r="AF1" t="s">
        <v>1218</v>
      </c>
      <c r="AG1" t="s">
        <v>1219</v>
      </c>
      <c r="AH1" t="s">
        <v>1220</v>
      </c>
      <c r="AI1" t="s">
        <v>1221</v>
      </c>
      <c r="AJ1" t="s">
        <v>1222</v>
      </c>
      <c r="AK1" t="s">
        <v>1223</v>
      </c>
      <c r="AL1" t="s">
        <v>1224</v>
      </c>
      <c r="AM1" t="s">
        <v>1225</v>
      </c>
      <c r="AN1" t="s">
        <v>1226</v>
      </c>
      <c r="AO1" t="s">
        <v>1227</v>
      </c>
      <c r="AP1" t="s">
        <v>1228</v>
      </c>
      <c r="AQ1" t="s">
        <v>1229</v>
      </c>
      <c r="AR1" t="s">
        <v>1230</v>
      </c>
      <c r="AS1" t="s">
        <v>1231</v>
      </c>
      <c r="AT1" t="s">
        <v>1232</v>
      </c>
      <c r="AU1" t="s">
        <v>1233</v>
      </c>
      <c r="AV1" t="s">
        <v>1210</v>
      </c>
      <c r="AW1" t="s">
        <v>472</v>
      </c>
      <c r="AX1" t="s">
        <v>18</v>
      </c>
    </row>
    <row r="2" spans="1:52" x14ac:dyDescent="0.35">
      <c r="A2" s="1" t="s">
        <v>1236</v>
      </c>
      <c r="B2" s="1">
        <v>2023</v>
      </c>
      <c r="C2" s="2">
        <v>45000</v>
      </c>
      <c r="D2" s="1" t="s">
        <v>66</v>
      </c>
      <c r="E2" s="4" t="s">
        <v>91</v>
      </c>
      <c r="F2" s="3">
        <v>1</v>
      </c>
      <c r="G2" s="3" t="s">
        <v>508</v>
      </c>
      <c r="H2" s="3" t="s">
        <v>633</v>
      </c>
      <c r="I2" s="3" t="s">
        <v>775</v>
      </c>
      <c r="J2" s="3" t="s">
        <v>649</v>
      </c>
      <c r="K2" s="3"/>
      <c r="L2" s="3"/>
      <c r="M2" s="3"/>
      <c r="N2" s="3"/>
      <c r="O2" s="3">
        <v>1</v>
      </c>
      <c r="P2" s="3" t="s">
        <v>85</v>
      </c>
      <c r="Q2">
        <v>13.304</v>
      </c>
      <c r="R2">
        <v>7.868999999999998</v>
      </c>
      <c r="S2">
        <v>7.2880000000000003</v>
      </c>
      <c r="T2">
        <v>7.2210000000000036</v>
      </c>
      <c r="U2">
        <v>7.1859999999999999</v>
      </c>
      <c r="V2">
        <v>7.1920000000000002</v>
      </c>
      <c r="W2">
        <v>7.4889999999999972</v>
      </c>
      <c r="X2">
        <v>7.1610000000000085</v>
      </c>
      <c r="Y2">
        <v>7.1169999999999902</v>
      </c>
      <c r="Z2">
        <v>7.3029999999999973</v>
      </c>
      <c r="AA2">
        <v>7.0190000000000055</v>
      </c>
      <c r="AB2">
        <v>7.1489999999999867</v>
      </c>
      <c r="AC2">
        <v>7.1000000000000085</v>
      </c>
      <c r="AD2">
        <v>7.2489999999999952</v>
      </c>
      <c r="AE2">
        <v>7.0130000000000337</v>
      </c>
      <c r="AF2">
        <v>7.0399999999999636</v>
      </c>
      <c r="AG2">
        <v>6.9820000000000277</v>
      </c>
      <c r="AH2">
        <v>7.0310000000000059</v>
      </c>
      <c r="AI2">
        <v>7.242999999999995</v>
      </c>
      <c r="AJ2">
        <v>7.2459999999999809</v>
      </c>
      <c r="AK2">
        <v>7.3149999999999977</v>
      </c>
      <c r="AL2">
        <v>7.507000000000005</v>
      </c>
      <c r="AM2">
        <v>7.2090000000000032</v>
      </c>
      <c r="AN2">
        <v>7.27800000000002</v>
      </c>
      <c r="AO2">
        <v>7.4209999999999638</v>
      </c>
      <c r="AP2">
        <v>7.3299999999999841</v>
      </c>
      <c r="AQ2">
        <v>7.2820000000000107</v>
      </c>
      <c r="AR2">
        <v>7.5460000000000207</v>
      </c>
      <c r="AS2">
        <v>7.4710000000000036</v>
      </c>
      <c r="AT2">
        <v>7.7230000000000132</v>
      </c>
      <c r="AU2">
        <v>7.3719999999999573</v>
      </c>
      <c r="AV2">
        <v>7.4140000000000157</v>
      </c>
      <c r="AW2" s="35">
        <f t="shared" ref="AW2:AW65" si="0">IF(COUNT(Q2:AV2)=32,SUM(Q2:AV2),"")</f>
        <v>239.07</v>
      </c>
      <c r="AX2" s="117">
        <f t="shared" ref="AX2:AX65" si="1">IF(COUNT(Q2:AV2)=32,3.6*4000/(AW2),"")</f>
        <v>60.233404442213576</v>
      </c>
      <c r="AY2" s="116"/>
      <c r="AZ2" s="116"/>
    </row>
    <row r="3" spans="1:52" x14ac:dyDescent="0.35">
      <c r="A3" s="1" t="s">
        <v>1236</v>
      </c>
      <c r="B3" s="1">
        <v>2023</v>
      </c>
      <c r="C3" s="2">
        <v>45000</v>
      </c>
      <c r="D3" s="1" t="s">
        <v>66</v>
      </c>
      <c r="E3" s="4" t="s">
        <v>91</v>
      </c>
      <c r="F3" s="3">
        <v>1</v>
      </c>
      <c r="G3" s="3" t="s">
        <v>512</v>
      </c>
      <c r="H3" s="3" t="s">
        <v>511</v>
      </c>
      <c r="I3" s="3" t="s">
        <v>736</v>
      </c>
      <c r="J3" s="3" t="s">
        <v>518</v>
      </c>
      <c r="K3" s="3"/>
      <c r="L3" s="3"/>
      <c r="M3" s="3"/>
      <c r="N3" s="3"/>
      <c r="O3" s="3">
        <v>2</v>
      </c>
      <c r="P3" s="3" t="s">
        <v>33</v>
      </c>
      <c r="Q3">
        <v>13.212</v>
      </c>
      <c r="R3">
        <v>7.527000000000001</v>
      </c>
      <c r="S3">
        <v>7.2159999999999975</v>
      </c>
      <c r="T3">
        <v>7.0240000000000009</v>
      </c>
      <c r="U3">
        <v>7.1039999999999992</v>
      </c>
      <c r="V3">
        <v>7.0060000000000002</v>
      </c>
      <c r="W3">
        <v>7.1280000000000001</v>
      </c>
      <c r="X3">
        <v>7.1679999999999993</v>
      </c>
      <c r="Y3">
        <v>7.4070000000000036</v>
      </c>
      <c r="Z3">
        <v>7.179000000000002</v>
      </c>
      <c r="AA3">
        <v>7.144999999999996</v>
      </c>
      <c r="AB3">
        <v>7.1169999999999902</v>
      </c>
      <c r="AC3">
        <v>7.2940000000000111</v>
      </c>
      <c r="AD3">
        <v>7.0999999999999943</v>
      </c>
      <c r="AE3">
        <v>7.2060000000000031</v>
      </c>
      <c r="AF3">
        <v>7.2050000000000125</v>
      </c>
      <c r="AG3">
        <v>7.3359999999999843</v>
      </c>
      <c r="AH3">
        <v>7.478999999999985</v>
      </c>
      <c r="AI3">
        <v>7.2980000000000302</v>
      </c>
      <c r="AJ3">
        <v>7.2919999999999732</v>
      </c>
      <c r="AK3">
        <v>7.4520000000000266</v>
      </c>
      <c r="AL3">
        <v>7.3649999999999807</v>
      </c>
      <c r="AM3">
        <v>7.4629999999999939</v>
      </c>
      <c r="AN3">
        <v>7.592000000000013</v>
      </c>
      <c r="AO3">
        <v>7.3789999999999623</v>
      </c>
      <c r="AP3">
        <v>7.4180000000000348</v>
      </c>
      <c r="AQ3">
        <v>7.6269999999999811</v>
      </c>
      <c r="AR3">
        <v>7.6360000000000525</v>
      </c>
      <c r="AS3">
        <v>7.7639999999999816</v>
      </c>
      <c r="AT3">
        <v>7.9679999999999893</v>
      </c>
      <c r="AU3">
        <v>7.6510000000000389</v>
      </c>
      <c r="AV3">
        <v>7.7560000000000002</v>
      </c>
      <c r="AW3" s="35">
        <f t="shared" si="0"/>
        <v>241.51400000000004</v>
      </c>
      <c r="AX3" s="117">
        <f t="shared" si="1"/>
        <v>59.623872736156073</v>
      </c>
      <c r="AY3" s="116"/>
    </row>
    <row r="4" spans="1:52" x14ac:dyDescent="0.35">
      <c r="A4" s="1" t="s">
        <v>1236</v>
      </c>
      <c r="B4" s="1">
        <v>2023</v>
      </c>
      <c r="C4" s="2">
        <v>45000</v>
      </c>
      <c r="D4" s="1" t="s">
        <v>66</v>
      </c>
      <c r="E4" s="4" t="s">
        <v>91</v>
      </c>
      <c r="F4" s="3">
        <v>2</v>
      </c>
      <c r="G4" s="3" t="s">
        <v>676</v>
      </c>
      <c r="H4" s="3" t="s">
        <v>597</v>
      </c>
      <c r="I4" s="3" t="s">
        <v>510</v>
      </c>
      <c r="J4" s="3" t="s">
        <v>513</v>
      </c>
      <c r="K4" s="3"/>
      <c r="L4" s="3"/>
      <c r="M4" s="3"/>
      <c r="N4" s="3"/>
      <c r="O4" s="3">
        <v>1</v>
      </c>
      <c r="P4" s="3" t="s">
        <v>29</v>
      </c>
      <c r="Q4">
        <v>13.302</v>
      </c>
      <c r="R4">
        <v>7.7590000000000003</v>
      </c>
      <c r="S4">
        <v>7.2789999999999999</v>
      </c>
      <c r="T4">
        <v>7.0860000000000021</v>
      </c>
      <c r="U4">
        <v>7.2089999999999961</v>
      </c>
      <c r="V4">
        <v>7.1580000000000013</v>
      </c>
      <c r="W4">
        <v>7.0919999999999987</v>
      </c>
      <c r="X4">
        <v>7.1160000000000068</v>
      </c>
      <c r="Y4">
        <v>7.1819999999999879</v>
      </c>
      <c r="Z4">
        <v>7.0750000000000171</v>
      </c>
      <c r="AA4">
        <v>7.0649999999999977</v>
      </c>
      <c r="AB4">
        <v>7.237000000000009</v>
      </c>
      <c r="AC4">
        <v>7.0829999999999842</v>
      </c>
      <c r="AD4">
        <v>7.0720000000000169</v>
      </c>
      <c r="AE4">
        <v>7.1209999999999951</v>
      </c>
      <c r="AF4">
        <v>7.2609999999999815</v>
      </c>
      <c r="AG4">
        <v>7.3280000000000172</v>
      </c>
      <c r="AH4">
        <v>7.242999999999995</v>
      </c>
      <c r="AI4">
        <v>7.2690000000000055</v>
      </c>
      <c r="AJ4">
        <v>7.3819999999999766</v>
      </c>
      <c r="AK4">
        <v>7.1300000000000239</v>
      </c>
      <c r="AL4">
        <v>7.1469999999999914</v>
      </c>
      <c r="AM4">
        <v>7.0420000000000016</v>
      </c>
      <c r="AN4">
        <v>7.0309999999999775</v>
      </c>
      <c r="AO4">
        <v>7.1580000000000155</v>
      </c>
      <c r="AP4">
        <v>7.1580000000000155</v>
      </c>
      <c r="AQ4">
        <v>7.1850000000000023</v>
      </c>
      <c r="AR4">
        <v>7.3769999999999811</v>
      </c>
      <c r="AS4">
        <v>7.1500000000000057</v>
      </c>
      <c r="AT4">
        <v>7.1089999999999804</v>
      </c>
      <c r="AU4">
        <v>7.0360000000000014</v>
      </c>
      <c r="AV4">
        <v>7.146000000000015</v>
      </c>
      <c r="AW4" s="35">
        <f t="shared" si="0"/>
        <v>235.988</v>
      </c>
      <c r="AX4" s="117">
        <f t="shared" si="1"/>
        <v>61.020051867044089</v>
      </c>
      <c r="AY4" s="116"/>
    </row>
    <row r="5" spans="1:52" x14ac:dyDescent="0.35">
      <c r="A5" s="1" t="s">
        <v>1236</v>
      </c>
      <c r="B5" s="1">
        <v>2023</v>
      </c>
      <c r="C5" s="2">
        <v>45000</v>
      </c>
      <c r="D5" s="1" t="s">
        <v>66</v>
      </c>
      <c r="E5" s="4" t="s">
        <v>91</v>
      </c>
      <c r="F5" s="3">
        <v>2</v>
      </c>
      <c r="G5" s="3" t="s">
        <v>659</v>
      </c>
      <c r="H5" s="3" t="s">
        <v>594</v>
      </c>
      <c r="I5" s="3" t="s">
        <v>595</v>
      </c>
      <c r="J5" s="3" t="s">
        <v>509</v>
      </c>
      <c r="K5" s="3"/>
      <c r="L5" s="3"/>
      <c r="M5" s="3"/>
      <c r="N5" s="3"/>
      <c r="O5" s="3">
        <v>2</v>
      </c>
      <c r="P5" s="3" t="s">
        <v>31</v>
      </c>
      <c r="Q5">
        <v>13.743</v>
      </c>
      <c r="R5">
        <v>7.9539999999999988</v>
      </c>
      <c r="S5">
        <v>7.2340000000000018</v>
      </c>
      <c r="T5">
        <v>6.995000000000001</v>
      </c>
      <c r="U5">
        <v>7.0970000000000013</v>
      </c>
      <c r="V5">
        <v>7.0129999999999981</v>
      </c>
      <c r="W5">
        <v>7.4359999999999999</v>
      </c>
      <c r="X5">
        <v>6.9999999999999929</v>
      </c>
      <c r="Y5">
        <v>7.0460000000000065</v>
      </c>
      <c r="Z5">
        <v>7.1610000000000014</v>
      </c>
      <c r="AA5">
        <v>7.0479999999999876</v>
      </c>
      <c r="AB5">
        <v>7.1210000000000093</v>
      </c>
      <c r="AC5">
        <v>7.1689999999999969</v>
      </c>
      <c r="AD5">
        <v>7.0960000000000036</v>
      </c>
      <c r="AE5">
        <v>7.0960000000000036</v>
      </c>
      <c r="AF5">
        <v>7.2080000000000126</v>
      </c>
      <c r="AG5">
        <v>7.2319999999999851</v>
      </c>
      <c r="AH5">
        <v>7.3179999999999836</v>
      </c>
      <c r="AI5">
        <v>7.2009999999999934</v>
      </c>
      <c r="AJ5">
        <v>7.1440000000000055</v>
      </c>
      <c r="AK5">
        <v>7.320999999999998</v>
      </c>
      <c r="AL5">
        <v>7.3850000000000193</v>
      </c>
      <c r="AM5">
        <v>7.2569999999999766</v>
      </c>
      <c r="AN5">
        <v>7.245000000000033</v>
      </c>
      <c r="AO5">
        <v>7.3580000000000041</v>
      </c>
      <c r="AP5">
        <v>7.4519999999999982</v>
      </c>
      <c r="AW5" s="35" t="str">
        <f t="shared" si="0"/>
        <v/>
      </c>
      <c r="AX5" s="117" t="str">
        <f t="shared" si="1"/>
        <v/>
      </c>
      <c r="AY5" s="116"/>
    </row>
    <row r="6" spans="1:52" x14ac:dyDescent="0.35">
      <c r="A6" s="1" t="s">
        <v>1236</v>
      </c>
      <c r="B6" s="1">
        <v>2023</v>
      </c>
      <c r="C6" s="2">
        <v>45000</v>
      </c>
      <c r="D6" s="1" t="s">
        <v>66</v>
      </c>
      <c r="E6" s="4" t="s">
        <v>91</v>
      </c>
      <c r="F6" s="3">
        <v>3</v>
      </c>
      <c r="G6" s="3" t="s">
        <v>80</v>
      </c>
      <c r="H6" s="3" t="s">
        <v>507</v>
      </c>
      <c r="I6" s="3" t="s">
        <v>48</v>
      </c>
      <c r="J6" s="3" t="s">
        <v>653</v>
      </c>
      <c r="K6" s="3"/>
      <c r="L6" s="3"/>
      <c r="M6" s="3"/>
      <c r="N6" s="3"/>
      <c r="O6" s="3">
        <v>1</v>
      </c>
      <c r="P6" s="3" t="s">
        <v>27</v>
      </c>
      <c r="Q6">
        <v>13.098000000000001</v>
      </c>
      <c r="R6">
        <v>8.2699999999999978</v>
      </c>
      <c r="S6">
        <v>7.2490000000000023</v>
      </c>
      <c r="T6">
        <v>7.0269999999999975</v>
      </c>
      <c r="U6">
        <v>7.0900000000000034</v>
      </c>
      <c r="V6">
        <v>6.9639999999999986</v>
      </c>
      <c r="W6">
        <v>6.9450000000000003</v>
      </c>
      <c r="X6">
        <v>6.0860000000000056</v>
      </c>
      <c r="Y6">
        <v>7.2309999999999874</v>
      </c>
      <c r="Z6">
        <v>6.9579999999999984</v>
      </c>
      <c r="AA6">
        <v>6.994000000000014</v>
      </c>
      <c r="AB6">
        <v>6.9899999999999807</v>
      </c>
      <c r="AC6">
        <v>7.0560000000000116</v>
      </c>
      <c r="AD6">
        <v>7.1110000000000042</v>
      </c>
      <c r="AE6">
        <v>7.0479999999999876</v>
      </c>
      <c r="AF6">
        <v>6.9910000000000139</v>
      </c>
      <c r="AG6">
        <v>7.0499999999999829</v>
      </c>
      <c r="AH6">
        <v>7.0930000000000177</v>
      </c>
      <c r="AI6">
        <v>6.9919999999999902</v>
      </c>
      <c r="AJ6">
        <v>6.929000000000002</v>
      </c>
      <c r="AK6">
        <v>7.0130000000000052</v>
      </c>
      <c r="AL6">
        <v>6.9039999999999964</v>
      </c>
      <c r="AM6">
        <v>7.1300000000000239</v>
      </c>
      <c r="AN6">
        <v>6.964999999999975</v>
      </c>
      <c r="AO6">
        <v>7.1100000000000136</v>
      </c>
      <c r="AP6">
        <v>7.2930000000000064</v>
      </c>
      <c r="AQ6">
        <v>7.0859999999999843</v>
      </c>
      <c r="AR6">
        <v>6.9459999999999695</v>
      </c>
      <c r="AS6">
        <v>7.2040000000000362</v>
      </c>
      <c r="AT6">
        <v>7.1659999999999968</v>
      </c>
      <c r="AU6">
        <v>7.3240000000000123</v>
      </c>
      <c r="AV6">
        <v>7.6389999999999816</v>
      </c>
      <c r="AW6" s="35">
        <f t="shared" si="0"/>
        <v>232.952</v>
      </c>
      <c r="AX6" s="117">
        <f t="shared" si="1"/>
        <v>61.815309591675536</v>
      </c>
      <c r="AY6" s="116"/>
    </row>
    <row r="7" spans="1:52" x14ac:dyDescent="0.35">
      <c r="A7" s="1" t="s">
        <v>1236</v>
      </c>
      <c r="B7" s="1">
        <v>2023</v>
      </c>
      <c r="C7" s="2">
        <v>45000</v>
      </c>
      <c r="D7" s="1" t="s">
        <v>66</v>
      </c>
      <c r="E7" s="4" t="s">
        <v>91</v>
      </c>
      <c r="F7" s="3">
        <v>3</v>
      </c>
      <c r="G7" s="3" t="s">
        <v>1033</v>
      </c>
      <c r="H7" s="3" t="s">
        <v>505</v>
      </c>
      <c r="I7" s="3" t="s">
        <v>745</v>
      </c>
      <c r="J7" s="3" t="s">
        <v>1253</v>
      </c>
      <c r="K7" s="3"/>
      <c r="L7" s="3"/>
      <c r="M7" s="3"/>
      <c r="N7" s="3"/>
      <c r="O7" s="3">
        <v>2</v>
      </c>
      <c r="P7" s="3" t="s">
        <v>35</v>
      </c>
      <c r="Q7">
        <v>12.59</v>
      </c>
      <c r="R7">
        <v>7.7379999999999995</v>
      </c>
      <c r="S7">
        <v>7.1630000000000003</v>
      </c>
      <c r="T7">
        <v>7.0060000000000002</v>
      </c>
      <c r="U7">
        <v>7.0919999999999987</v>
      </c>
      <c r="V7">
        <v>7.0620000000000047</v>
      </c>
      <c r="W7">
        <v>7.0879999999999939</v>
      </c>
      <c r="X7">
        <v>7.899000000000008</v>
      </c>
      <c r="Y7">
        <v>7.0989999999999895</v>
      </c>
      <c r="Z7">
        <v>6.9520000000000124</v>
      </c>
      <c r="AA7">
        <v>6.9080000000000013</v>
      </c>
      <c r="AB7">
        <v>6.9309999999999832</v>
      </c>
      <c r="AC7">
        <v>6.9189999999999969</v>
      </c>
      <c r="AD7">
        <v>7.1790000000000163</v>
      </c>
      <c r="AE7">
        <v>7.0929999999999751</v>
      </c>
      <c r="AF7">
        <v>7.2250000000000369</v>
      </c>
      <c r="AG7">
        <v>7.1809999999999832</v>
      </c>
      <c r="AH7">
        <v>7.3899999999999864</v>
      </c>
      <c r="AI7">
        <v>7.2270000000000039</v>
      </c>
      <c r="AJ7">
        <v>7.3150000000000261</v>
      </c>
      <c r="AK7">
        <v>7.254999999999967</v>
      </c>
      <c r="AL7">
        <v>7.5620000000000118</v>
      </c>
      <c r="AM7">
        <v>7.6380000000000052</v>
      </c>
      <c r="AN7">
        <v>7.3759999999999764</v>
      </c>
      <c r="AO7">
        <v>7.2270000000000323</v>
      </c>
      <c r="AP7">
        <v>7.2439999999999714</v>
      </c>
      <c r="AQ7">
        <v>7.2940000000000111</v>
      </c>
      <c r="AR7">
        <v>7.5330000000000155</v>
      </c>
      <c r="AS7">
        <v>7.5319999999999823</v>
      </c>
      <c r="AT7">
        <v>7.6659999999999684</v>
      </c>
      <c r="AU7">
        <v>7.5830000000000837</v>
      </c>
      <c r="AV7">
        <v>7.629999999999967</v>
      </c>
      <c r="AW7" s="35">
        <f t="shared" si="0"/>
        <v>238.59700000000001</v>
      </c>
      <c r="AX7" s="117">
        <f t="shared" si="1"/>
        <v>60.352812482973377</v>
      </c>
      <c r="AY7" s="116"/>
    </row>
    <row r="8" spans="1:52" x14ac:dyDescent="0.35">
      <c r="A8" s="1" t="s">
        <v>1236</v>
      </c>
      <c r="B8" s="1">
        <v>2023</v>
      </c>
      <c r="C8" s="2">
        <v>45000</v>
      </c>
      <c r="D8" s="1" t="s">
        <v>66</v>
      </c>
      <c r="E8" s="4" t="s">
        <v>91</v>
      </c>
      <c r="F8" s="3">
        <v>4</v>
      </c>
      <c r="G8" s="3" t="s">
        <v>483</v>
      </c>
      <c r="H8" s="3" t="s">
        <v>644</v>
      </c>
      <c r="I8" s="3" t="s">
        <v>654</v>
      </c>
      <c r="J8" s="3" t="s">
        <v>675</v>
      </c>
      <c r="K8" s="3"/>
      <c r="L8" s="3"/>
      <c r="M8" s="3"/>
      <c r="N8" s="3"/>
      <c r="O8" s="3">
        <v>1</v>
      </c>
      <c r="P8" s="3" t="s">
        <v>484</v>
      </c>
      <c r="Q8">
        <v>12.991</v>
      </c>
      <c r="R8">
        <v>7.9409999999999989</v>
      </c>
      <c r="S8">
        <v>7.3030000000000008</v>
      </c>
      <c r="T8">
        <v>7.1550000000000011</v>
      </c>
      <c r="U8">
        <v>7.0080000000000027</v>
      </c>
      <c r="V8">
        <v>7.1339999999999932</v>
      </c>
      <c r="W8">
        <v>7.0030000000000001</v>
      </c>
      <c r="X8">
        <v>7.0330000000000084</v>
      </c>
      <c r="Y8">
        <v>7.0590000000000046</v>
      </c>
      <c r="Z8">
        <v>7.1229999999999905</v>
      </c>
      <c r="AA8">
        <v>6.9350000000000023</v>
      </c>
      <c r="AB8">
        <v>6.9359999999999928</v>
      </c>
      <c r="AC8">
        <v>6.9959999999999951</v>
      </c>
      <c r="AD8">
        <v>7.1930000000000121</v>
      </c>
      <c r="AE8">
        <v>7.0579999999999785</v>
      </c>
      <c r="AF8">
        <v>7.0450000000000017</v>
      </c>
      <c r="AG8">
        <v>7.0650000000000261</v>
      </c>
      <c r="AH8">
        <v>7.1229999999999905</v>
      </c>
      <c r="AI8">
        <v>7.1319999999999766</v>
      </c>
      <c r="AJ8">
        <v>7.0320000000000391</v>
      </c>
      <c r="AK8">
        <v>7.0389999999999588</v>
      </c>
      <c r="AL8">
        <v>7.0630000000000166</v>
      </c>
      <c r="AM8">
        <v>7.1450000000000102</v>
      </c>
      <c r="AN8">
        <v>7.2070000000000221</v>
      </c>
      <c r="AO8">
        <v>7.0889999999999702</v>
      </c>
      <c r="AP8">
        <v>7.1000000000000227</v>
      </c>
      <c r="AQ8">
        <v>7.0719999999999743</v>
      </c>
      <c r="AR8">
        <v>7.1149999999999807</v>
      </c>
      <c r="AS8">
        <v>7.1090000000000373</v>
      </c>
      <c r="AT8">
        <v>7.1490000000000009</v>
      </c>
      <c r="AU8">
        <v>7.1849999999999739</v>
      </c>
      <c r="AV8">
        <v>7.370000000000033</v>
      </c>
      <c r="AW8" s="35">
        <f t="shared" si="0"/>
        <v>233.90800000000002</v>
      </c>
      <c r="AX8" s="117">
        <f t="shared" si="1"/>
        <v>61.562665663423225</v>
      </c>
      <c r="AY8" s="116"/>
    </row>
    <row r="9" spans="1:52" x14ac:dyDescent="0.35">
      <c r="A9" s="1" t="s">
        <v>1236</v>
      </c>
      <c r="B9" s="1">
        <v>2023</v>
      </c>
      <c r="C9" s="2">
        <v>45000</v>
      </c>
      <c r="D9" s="1" t="s">
        <v>66</v>
      </c>
      <c r="E9" s="4" t="s">
        <v>91</v>
      </c>
      <c r="F9" s="3">
        <v>4</v>
      </c>
      <c r="G9" s="3" t="s">
        <v>761</v>
      </c>
      <c r="H9" s="3" t="s">
        <v>797</v>
      </c>
      <c r="I9" s="3" t="s">
        <v>1254</v>
      </c>
      <c r="J9" s="3" t="s">
        <v>1262</v>
      </c>
      <c r="K9" s="3"/>
      <c r="L9" s="3"/>
      <c r="M9" s="3"/>
      <c r="N9" s="3"/>
      <c r="O9" s="3">
        <v>2</v>
      </c>
      <c r="P9" s="3" t="s">
        <v>113</v>
      </c>
      <c r="Q9">
        <v>13.382</v>
      </c>
      <c r="R9">
        <v>7.6100000000000012</v>
      </c>
      <c r="S9">
        <v>7.1859999999999999</v>
      </c>
      <c r="T9">
        <v>7.0169999999999995</v>
      </c>
      <c r="U9">
        <v>7.195999999999998</v>
      </c>
      <c r="V9">
        <v>7.1350000000000051</v>
      </c>
      <c r="W9">
        <v>7.205999999999996</v>
      </c>
      <c r="X9">
        <v>7.2219999999999942</v>
      </c>
      <c r="Y9">
        <v>7.171999999999997</v>
      </c>
      <c r="Z9">
        <v>7.1000000000000227</v>
      </c>
      <c r="AA9">
        <v>7.0749999999999886</v>
      </c>
      <c r="AB9">
        <v>7.1749999999999972</v>
      </c>
      <c r="AC9">
        <v>7.1779999999999973</v>
      </c>
      <c r="AD9">
        <v>7.1480000000000103</v>
      </c>
      <c r="AE9">
        <v>7.2549999999999812</v>
      </c>
      <c r="AF9">
        <v>7.3900000000000006</v>
      </c>
      <c r="AG9">
        <v>7.244000000000014</v>
      </c>
      <c r="AH9">
        <v>7.2729999999999961</v>
      </c>
      <c r="AI9">
        <v>7.1790000000000305</v>
      </c>
      <c r="AJ9">
        <v>7.1459999999999866</v>
      </c>
      <c r="AK9">
        <v>7.2699999999999534</v>
      </c>
      <c r="AL9">
        <v>7.4390000000000214</v>
      </c>
      <c r="AM9">
        <v>7.4509999999999934</v>
      </c>
      <c r="AN9">
        <v>7.6750000000000398</v>
      </c>
      <c r="AO9">
        <v>7.45799999999997</v>
      </c>
      <c r="AP9">
        <v>7.3919999999999959</v>
      </c>
      <c r="AQ9">
        <v>7.3730000000000189</v>
      </c>
      <c r="AR9">
        <v>7.2890000000000157</v>
      </c>
      <c r="AS9">
        <v>7.386999999999972</v>
      </c>
      <c r="AT9">
        <v>7.4380000000000166</v>
      </c>
      <c r="AU9">
        <v>7.2539999999999623</v>
      </c>
      <c r="AV9">
        <v>7.2980000000000587</v>
      </c>
      <c r="AW9" s="35">
        <f t="shared" si="0"/>
        <v>239.01300000000003</v>
      </c>
      <c r="AX9" s="117">
        <f t="shared" si="1"/>
        <v>60.247768949806066</v>
      </c>
      <c r="AY9" s="116"/>
    </row>
    <row r="10" spans="1:52" x14ac:dyDescent="0.35">
      <c r="A10" s="1" t="s">
        <v>1236</v>
      </c>
      <c r="B10" s="1">
        <v>2023</v>
      </c>
      <c r="C10" s="2">
        <v>45000</v>
      </c>
      <c r="D10" s="1" t="s">
        <v>66</v>
      </c>
      <c r="E10" s="4" t="s">
        <v>64</v>
      </c>
      <c r="F10" s="3" t="s">
        <v>541</v>
      </c>
      <c r="G10" s="3" t="s">
        <v>483</v>
      </c>
      <c r="H10" s="3" t="s">
        <v>644</v>
      </c>
      <c r="I10" s="3" t="s">
        <v>654</v>
      </c>
      <c r="J10" s="3" t="s">
        <v>675</v>
      </c>
      <c r="K10" s="3"/>
      <c r="L10" s="3"/>
      <c r="M10" s="3"/>
      <c r="N10" s="3"/>
      <c r="O10" s="3">
        <v>1</v>
      </c>
      <c r="P10" s="3" t="s">
        <v>484</v>
      </c>
      <c r="Q10">
        <v>13.138</v>
      </c>
      <c r="R10">
        <v>7.6689999999999987</v>
      </c>
      <c r="S10">
        <v>7.1140000000000008</v>
      </c>
      <c r="T10">
        <v>6.93</v>
      </c>
      <c r="U10">
        <v>6.8640000000000043</v>
      </c>
      <c r="V10">
        <v>6.9899999999999949</v>
      </c>
      <c r="W10">
        <v>6.8470000000000013</v>
      </c>
      <c r="X10">
        <v>6.8790000000000049</v>
      </c>
      <c r="Y10">
        <v>6.8929999999999794</v>
      </c>
      <c r="Z10">
        <v>7.0260000000000105</v>
      </c>
      <c r="AA10">
        <v>6.9390000000000072</v>
      </c>
      <c r="AB10">
        <v>6.945999999999998</v>
      </c>
      <c r="AC10">
        <v>7.019999999999996</v>
      </c>
      <c r="AD10">
        <v>7.146000000000015</v>
      </c>
      <c r="AE10">
        <v>7.0689999999999742</v>
      </c>
      <c r="AF10">
        <v>7.022000000000034</v>
      </c>
      <c r="AG10">
        <v>7.0189999999999912</v>
      </c>
      <c r="AH10">
        <v>7.0300000000000153</v>
      </c>
      <c r="AI10">
        <v>7.1469999999999629</v>
      </c>
      <c r="AJ10">
        <v>7.1360000000000241</v>
      </c>
      <c r="AK10" s="35">
        <v>7.03449999999998</v>
      </c>
      <c r="AL10" s="35">
        <v>7.0345000000000084</v>
      </c>
      <c r="AM10">
        <v>7.0310000000000059</v>
      </c>
      <c r="AN10">
        <v>7.1920000000000073</v>
      </c>
      <c r="AO10">
        <v>7.2769999999999868</v>
      </c>
      <c r="AP10">
        <v>7.0580000000000211</v>
      </c>
      <c r="AQ10">
        <v>7.0789999999999793</v>
      </c>
      <c r="AR10">
        <v>7.054000000000002</v>
      </c>
      <c r="AS10">
        <v>6.7810000000000059</v>
      </c>
      <c r="AT10">
        <v>7.3640000000000043</v>
      </c>
      <c r="AU10">
        <v>7.2239999999999895</v>
      </c>
      <c r="AV10">
        <v>7.3590000000000089</v>
      </c>
      <c r="AW10" s="35">
        <f t="shared" si="0"/>
        <v>232.31200000000001</v>
      </c>
      <c r="AX10" s="117">
        <f t="shared" si="1"/>
        <v>61.985605564929919</v>
      </c>
      <c r="AY10" s="116"/>
    </row>
    <row r="11" spans="1:52" x14ac:dyDescent="0.35">
      <c r="A11" s="1" t="s">
        <v>1236</v>
      </c>
      <c r="B11" s="1">
        <v>2023</v>
      </c>
      <c r="C11" s="2">
        <v>45000</v>
      </c>
      <c r="D11" s="1" t="s">
        <v>66</v>
      </c>
      <c r="E11" s="4" t="s">
        <v>64</v>
      </c>
      <c r="F11" s="3" t="s">
        <v>541</v>
      </c>
      <c r="G11" s="3" t="s">
        <v>80</v>
      </c>
      <c r="H11" s="3" t="s">
        <v>507</v>
      </c>
      <c r="I11" s="3" t="s">
        <v>48</v>
      </c>
      <c r="J11" s="3" t="s">
        <v>653</v>
      </c>
      <c r="K11" s="3"/>
      <c r="L11" s="3"/>
      <c r="M11" s="3"/>
      <c r="N11" s="3"/>
      <c r="O11" s="3">
        <v>2</v>
      </c>
      <c r="P11" s="3" t="s">
        <v>27</v>
      </c>
      <c r="Q11">
        <v>12.788</v>
      </c>
      <c r="R11">
        <v>7.6009999999999991</v>
      </c>
      <c r="S11">
        <v>7.0800000000000018</v>
      </c>
      <c r="T11">
        <v>6.9949999999999974</v>
      </c>
      <c r="U11">
        <v>6.9540000000000006</v>
      </c>
      <c r="V11">
        <v>7.054000000000002</v>
      </c>
      <c r="W11">
        <v>7.0519999999999996</v>
      </c>
      <c r="X11">
        <v>7.0250000000000057</v>
      </c>
      <c r="Y11">
        <v>7.1989999999999839</v>
      </c>
      <c r="Z11">
        <v>6.9190000000000111</v>
      </c>
      <c r="AA11">
        <v>7.1159999999999854</v>
      </c>
      <c r="AB11">
        <v>7.0000000000000142</v>
      </c>
      <c r="AC11">
        <v>7.0960000000000036</v>
      </c>
      <c r="AD11">
        <v>7.11099999999999</v>
      </c>
      <c r="AE11">
        <v>7.0890000000000128</v>
      </c>
      <c r="AF11">
        <v>6.887999999999991</v>
      </c>
      <c r="AG11">
        <v>7.0669999999999931</v>
      </c>
      <c r="AH11">
        <v>7.007000000000005</v>
      </c>
      <c r="AI11">
        <v>7.0349999999999966</v>
      </c>
      <c r="AJ11">
        <v>6.8230000000000075</v>
      </c>
      <c r="AK11">
        <v>7.01400000000001</v>
      </c>
      <c r="AL11">
        <v>6.9439999999999884</v>
      </c>
      <c r="AM11">
        <v>7.0930000000000177</v>
      </c>
      <c r="AN11">
        <v>7.1419999999999675</v>
      </c>
      <c r="AO11">
        <v>7.3199999999999932</v>
      </c>
      <c r="AP11">
        <v>7.1839999999999975</v>
      </c>
      <c r="AQ11">
        <v>7.1230000000000189</v>
      </c>
      <c r="AR11">
        <v>7.3180000000000121</v>
      </c>
      <c r="AS11">
        <v>7.1229999999999905</v>
      </c>
      <c r="AT11">
        <v>7.2550000000000239</v>
      </c>
      <c r="AU11">
        <v>7.2860000000000014</v>
      </c>
      <c r="AV11">
        <v>7.5279999999999916</v>
      </c>
      <c r="AW11" s="35">
        <f t="shared" si="0"/>
        <v>233.22900000000001</v>
      </c>
      <c r="AX11" s="117">
        <f t="shared" si="1"/>
        <v>61.741893160799037</v>
      </c>
      <c r="AY11" s="116"/>
    </row>
    <row r="12" spans="1:52" x14ac:dyDescent="0.35">
      <c r="A12" s="1" t="s">
        <v>1236</v>
      </c>
      <c r="B12" s="1">
        <v>2023</v>
      </c>
      <c r="C12" s="2">
        <v>45000</v>
      </c>
      <c r="D12" s="1" t="s">
        <v>66</v>
      </c>
      <c r="E12" s="4" t="s">
        <v>64</v>
      </c>
      <c r="F12" s="3" t="s">
        <v>542</v>
      </c>
      <c r="G12" s="3" t="s">
        <v>676</v>
      </c>
      <c r="H12" s="3" t="s">
        <v>597</v>
      </c>
      <c r="I12" s="3" t="s">
        <v>510</v>
      </c>
      <c r="J12" s="3" t="s">
        <v>513</v>
      </c>
      <c r="K12" s="3"/>
      <c r="L12" s="3"/>
      <c r="M12" s="3"/>
      <c r="N12" s="3"/>
      <c r="O12" s="3">
        <v>3</v>
      </c>
      <c r="P12" s="3" t="s">
        <v>29</v>
      </c>
      <c r="Q12">
        <v>13.474</v>
      </c>
      <c r="R12">
        <v>7.8189999999999991</v>
      </c>
      <c r="S12">
        <v>7.2830000000000013</v>
      </c>
      <c r="T12">
        <v>7.1159999999999997</v>
      </c>
      <c r="U12">
        <v>7.2250000000000014</v>
      </c>
      <c r="V12">
        <v>8.0039999999999978</v>
      </c>
      <c r="W12">
        <v>6.5510000000000019</v>
      </c>
      <c r="X12">
        <v>7.0740000000000052</v>
      </c>
      <c r="Y12">
        <v>7.2680000000000007</v>
      </c>
      <c r="Z12">
        <v>7.2049999999999983</v>
      </c>
      <c r="AA12">
        <v>7.2139999999999844</v>
      </c>
      <c r="AB12">
        <v>7.3310000000000173</v>
      </c>
      <c r="AC12">
        <v>7.1809999999999832</v>
      </c>
      <c r="AD12">
        <v>7.2090000000000174</v>
      </c>
      <c r="AE12">
        <v>7.1839999999999975</v>
      </c>
      <c r="AF12">
        <v>7.2459999999999951</v>
      </c>
      <c r="AG12">
        <v>7.3250000000000028</v>
      </c>
      <c r="AH12">
        <v>7.1729999999999734</v>
      </c>
      <c r="AI12">
        <v>7.2840000000000202</v>
      </c>
      <c r="AJ12">
        <v>7.1880000000000166</v>
      </c>
      <c r="AK12">
        <v>7.1419999999999675</v>
      </c>
      <c r="AL12">
        <v>7.1340000000000146</v>
      </c>
      <c r="AM12">
        <v>7.099000000000018</v>
      </c>
      <c r="AN12">
        <v>7.1089999999999804</v>
      </c>
      <c r="AO12">
        <v>7.2670000000000243</v>
      </c>
      <c r="AP12">
        <v>7.3329999999999984</v>
      </c>
      <c r="AQ12">
        <v>7.5029999999999859</v>
      </c>
      <c r="AR12">
        <v>7.2510000000000048</v>
      </c>
      <c r="AS12">
        <v>7.2110000000000127</v>
      </c>
      <c r="AT12">
        <v>7.2019999999999698</v>
      </c>
      <c r="AU12">
        <v>7.2089999999999748</v>
      </c>
      <c r="AV12">
        <v>7.2730000000000246</v>
      </c>
      <c r="AW12" s="35">
        <f t="shared" si="0"/>
        <v>238.08699999999999</v>
      </c>
      <c r="AX12" s="117">
        <f t="shared" si="1"/>
        <v>60.482092680406744</v>
      </c>
      <c r="AY12" s="116"/>
    </row>
    <row r="13" spans="1:52" x14ac:dyDescent="0.35">
      <c r="A13" s="1" t="s">
        <v>1236</v>
      </c>
      <c r="B13" s="1">
        <v>2023</v>
      </c>
      <c r="C13" s="2">
        <v>45000</v>
      </c>
      <c r="D13" s="1" t="s">
        <v>66</v>
      </c>
      <c r="E13" s="4" t="s">
        <v>64</v>
      </c>
      <c r="F13" s="3" t="s">
        <v>542</v>
      </c>
      <c r="G13" s="3" t="s">
        <v>1033</v>
      </c>
      <c r="H13" s="3" t="s">
        <v>1263</v>
      </c>
      <c r="I13" s="3" t="s">
        <v>745</v>
      </c>
      <c r="J13" s="3" t="s">
        <v>1253</v>
      </c>
      <c r="K13" s="3"/>
      <c r="L13" s="3"/>
      <c r="M13" s="3"/>
      <c r="N13" s="3"/>
      <c r="O13" s="3">
        <v>4</v>
      </c>
      <c r="P13" s="3" t="s">
        <v>35</v>
      </c>
      <c r="Q13">
        <v>13.134</v>
      </c>
      <c r="R13">
        <v>7.4939999999999998</v>
      </c>
      <c r="S13">
        <v>7.0940000000000012</v>
      </c>
      <c r="T13">
        <v>6.9420000000000002</v>
      </c>
      <c r="U13">
        <v>7.1049999999999969</v>
      </c>
      <c r="V13">
        <v>7.0710000000000051</v>
      </c>
      <c r="W13">
        <v>7.117999999999995</v>
      </c>
      <c r="X13">
        <v>7.1600000000000108</v>
      </c>
      <c r="Y13">
        <v>7.3229999999999933</v>
      </c>
      <c r="Z13">
        <v>7.1730000000000018</v>
      </c>
      <c r="AA13">
        <v>7.2149999999999892</v>
      </c>
      <c r="AB13">
        <v>7.311000000000007</v>
      </c>
      <c r="AC13">
        <v>7.2309999999999945</v>
      </c>
      <c r="AD13">
        <v>7.1929999999999978</v>
      </c>
      <c r="AE13">
        <v>7.2240000000000038</v>
      </c>
      <c r="AF13">
        <v>7.1920000000000073</v>
      </c>
      <c r="AG13">
        <v>7.3010000000000019</v>
      </c>
      <c r="AH13">
        <v>7.2559999999999718</v>
      </c>
      <c r="AI13">
        <v>7.271000000000015</v>
      </c>
      <c r="AJ13">
        <v>7.299000000000035</v>
      </c>
      <c r="AK13">
        <v>7.5009999999999764</v>
      </c>
      <c r="AL13">
        <v>7.3619999999999948</v>
      </c>
      <c r="AM13">
        <v>7.5160000000000196</v>
      </c>
      <c r="AN13">
        <v>7.4029999999999632</v>
      </c>
      <c r="AO13">
        <v>7.3720000000000425</v>
      </c>
      <c r="AP13">
        <v>7.3599999999999852</v>
      </c>
      <c r="AQ13">
        <v>7.3779999999999859</v>
      </c>
      <c r="AR13">
        <v>7.3460000000000321</v>
      </c>
      <c r="AS13">
        <v>7.3589999999999804</v>
      </c>
      <c r="AT13">
        <v>7.4919999999999902</v>
      </c>
      <c r="AU13">
        <v>7.2060000000000457</v>
      </c>
      <c r="AV13">
        <v>7.2249999999999659</v>
      </c>
      <c r="AW13" s="35">
        <f t="shared" si="0"/>
        <v>238.62700000000001</v>
      </c>
      <c r="AX13" s="117">
        <f t="shared" si="1"/>
        <v>60.345224974541857</v>
      </c>
      <c r="AY13" s="116"/>
    </row>
    <row r="14" spans="1:52" x14ac:dyDescent="0.35">
      <c r="A14" s="1" t="s">
        <v>1236</v>
      </c>
      <c r="B14" s="1">
        <v>2023</v>
      </c>
      <c r="C14" s="2">
        <v>44999</v>
      </c>
      <c r="D14" s="1" t="s">
        <v>66</v>
      </c>
      <c r="E14" s="4" t="s">
        <v>21</v>
      </c>
      <c r="F14" s="1" t="s">
        <v>21</v>
      </c>
      <c r="G14" s="3" t="s">
        <v>483</v>
      </c>
      <c r="H14" s="3" t="s">
        <v>644</v>
      </c>
      <c r="I14" s="3" t="s">
        <v>654</v>
      </c>
      <c r="J14" s="3" t="s">
        <v>675</v>
      </c>
      <c r="K14" s="3"/>
      <c r="L14" s="3"/>
      <c r="M14" s="3"/>
      <c r="N14" s="3"/>
      <c r="O14" s="3">
        <v>1</v>
      </c>
      <c r="P14" s="3" t="s">
        <v>484</v>
      </c>
      <c r="Q14">
        <v>12.946</v>
      </c>
      <c r="R14">
        <v>7.8750000000000018</v>
      </c>
      <c r="S14">
        <v>7.3349999999999973</v>
      </c>
      <c r="T14">
        <v>7.1020000000000039</v>
      </c>
      <c r="U14">
        <v>7.0579999999999998</v>
      </c>
      <c r="V14">
        <v>7.1329999999999956</v>
      </c>
      <c r="W14">
        <v>7.017000000000003</v>
      </c>
      <c r="X14" s="19">
        <v>7.0490000000000066</v>
      </c>
      <c r="Y14">
        <v>7.0409999999999897</v>
      </c>
      <c r="Z14">
        <v>7.1200000000000045</v>
      </c>
      <c r="AA14">
        <v>7.0470000000000113</v>
      </c>
      <c r="AB14">
        <v>7.0639999999999787</v>
      </c>
      <c r="AC14">
        <v>7.1569999999999965</v>
      </c>
      <c r="AD14">
        <v>7.3120000000000118</v>
      </c>
      <c r="AE14">
        <v>7.1909999999999741</v>
      </c>
      <c r="AF14">
        <v>7.1840000000000401</v>
      </c>
      <c r="AG14">
        <v>7.1779999999999831</v>
      </c>
      <c r="AH14">
        <v>7.2740000000000009</v>
      </c>
      <c r="AI14">
        <v>7.2150000000000318</v>
      </c>
      <c r="AJ14">
        <v>7.1569999999999823</v>
      </c>
      <c r="AK14">
        <v>7.157999999999987</v>
      </c>
      <c r="AL14">
        <v>7.13900000000001</v>
      </c>
      <c r="AM14">
        <v>7.2949999999999875</v>
      </c>
      <c r="AN14">
        <v>7.2400000000000091</v>
      </c>
      <c r="AO14">
        <v>7.3309999999999889</v>
      </c>
      <c r="AP14">
        <v>7.5200000000000102</v>
      </c>
      <c r="AQ14">
        <v>7.3719999999999857</v>
      </c>
      <c r="AR14">
        <v>7.3470000000000368</v>
      </c>
      <c r="AS14">
        <v>7.2189999999999941</v>
      </c>
      <c r="AT14">
        <v>7.1419999999999959</v>
      </c>
      <c r="AU14">
        <v>7.1499999999999488</v>
      </c>
      <c r="AV14">
        <v>7.2510000000000048</v>
      </c>
      <c r="AW14" s="35">
        <f t="shared" si="0"/>
        <v>236.61899999999997</v>
      </c>
      <c r="AX14" s="117">
        <f t="shared" si="1"/>
        <v>60.857327602601657</v>
      </c>
      <c r="AY14" s="116"/>
    </row>
    <row r="15" spans="1:52" x14ac:dyDescent="0.35">
      <c r="A15" s="1" t="s">
        <v>1236</v>
      </c>
      <c r="B15" s="1">
        <v>2023</v>
      </c>
      <c r="C15" s="2">
        <v>44999</v>
      </c>
      <c r="D15" s="1" t="s">
        <v>66</v>
      </c>
      <c r="E15" s="4" t="s">
        <v>21</v>
      </c>
      <c r="F15" s="1" t="s">
        <v>21</v>
      </c>
      <c r="G15" s="3" t="s">
        <v>1033</v>
      </c>
      <c r="H15" s="3" t="s">
        <v>505</v>
      </c>
      <c r="I15" s="3" t="s">
        <v>745</v>
      </c>
      <c r="J15" s="3" t="s">
        <v>1253</v>
      </c>
      <c r="K15" s="3"/>
      <c r="L15" s="3"/>
      <c r="M15" s="3"/>
      <c r="N15" s="3"/>
      <c r="O15" s="3">
        <v>2</v>
      </c>
      <c r="P15" s="3" t="s">
        <v>35</v>
      </c>
      <c r="Q15">
        <v>13.329000000000001</v>
      </c>
      <c r="R15">
        <v>7.8979999999999997</v>
      </c>
      <c r="S15">
        <v>7.2860000000000014</v>
      </c>
      <c r="T15">
        <v>7.1119999999999983</v>
      </c>
      <c r="U15">
        <v>7.2659999999999982</v>
      </c>
      <c r="V15">
        <v>7.2060000000000031</v>
      </c>
      <c r="W15">
        <v>7.1980000000000004</v>
      </c>
      <c r="X15">
        <v>7.2679999999999865</v>
      </c>
      <c r="Y15">
        <v>7.3980000000000103</v>
      </c>
      <c r="Z15">
        <v>7.2720000000000056</v>
      </c>
      <c r="AA15">
        <v>7.2620000000000005</v>
      </c>
      <c r="AB15">
        <v>7.215999999999994</v>
      </c>
      <c r="AC15">
        <v>7.2809999999999917</v>
      </c>
      <c r="AD15">
        <v>7.4270000000000067</v>
      </c>
      <c r="AE15">
        <v>7.2470000000000141</v>
      </c>
      <c r="AF15">
        <v>7.3019999999999783</v>
      </c>
      <c r="AG15">
        <v>7.2990000000000066</v>
      </c>
      <c r="AH15">
        <v>7.4449999999999932</v>
      </c>
      <c r="AI15">
        <v>7.2930000000000064</v>
      </c>
      <c r="AJ15">
        <v>7.2860000000000298</v>
      </c>
      <c r="AK15">
        <v>7.233999999999952</v>
      </c>
      <c r="AL15">
        <v>7.4270000000000209</v>
      </c>
      <c r="AM15">
        <v>7.5039999999999907</v>
      </c>
      <c r="AN15">
        <v>7.2139999999999986</v>
      </c>
      <c r="AO15">
        <v>7.224000000000018</v>
      </c>
      <c r="AP15">
        <v>7.2620000000000289</v>
      </c>
      <c r="AQ15">
        <v>7.2229999999999563</v>
      </c>
      <c r="AR15">
        <v>7.4300000000000352</v>
      </c>
      <c r="AS15">
        <v>7.20799999999997</v>
      </c>
      <c r="AT15">
        <v>7.1670000000000016</v>
      </c>
      <c r="AU15">
        <v>7.0500000000000114</v>
      </c>
      <c r="AV15">
        <v>7.1280000000000143</v>
      </c>
      <c r="AW15" s="35">
        <f t="shared" si="0"/>
        <v>239.36200000000002</v>
      </c>
      <c r="AX15" s="117">
        <f t="shared" si="1"/>
        <v>60.15992513431538</v>
      </c>
      <c r="AY15" s="116"/>
    </row>
    <row r="16" spans="1:52" x14ac:dyDescent="0.35">
      <c r="A16" s="1" t="s">
        <v>1236</v>
      </c>
      <c r="B16" s="1">
        <v>2023</v>
      </c>
      <c r="C16" s="2">
        <v>44999</v>
      </c>
      <c r="D16" s="1" t="s">
        <v>66</v>
      </c>
      <c r="E16" s="4" t="s">
        <v>21</v>
      </c>
      <c r="F16" s="1" t="s">
        <v>21</v>
      </c>
      <c r="G16" s="3" t="s">
        <v>486</v>
      </c>
      <c r="H16" s="3" t="s">
        <v>80</v>
      </c>
      <c r="I16" s="3" t="s">
        <v>507</v>
      </c>
      <c r="J16" s="3" t="s">
        <v>653</v>
      </c>
      <c r="K16" s="3"/>
      <c r="L16" s="3"/>
      <c r="M16" s="3"/>
      <c r="N16" s="3"/>
      <c r="O16" s="3">
        <v>3</v>
      </c>
      <c r="P16" s="3" t="s">
        <v>27</v>
      </c>
      <c r="Q16">
        <v>13.262</v>
      </c>
      <c r="R16">
        <v>7.7379999999999995</v>
      </c>
      <c r="S16">
        <v>7.3000000000000007</v>
      </c>
      <c r="T16">
        <v>7.2579999999999991</v>
      </c>
      <c r="U16">
        <v>7.3310000000000031</v>
      </c>
      <c r="V16">
        <v>7.1929999999999978</v>
      </c>
      <c r="W16">
        <v>7.2349999999999994</v>
      </c>
      <c r="X16">
        <v>7.2280000000000015</v>
      </c>
      <c r="Y16">
        <v>7.3709999999999809</v>
      </c>
      <c r="Z16">
        <v>7.180000000000021</v>
      </c>
      <c r="AA16">
        <v>7.171999999999997</v>
      </c>
      <c r="AB16">
        <v>7.210000000000008</v>
      </c>
      <c r="AC16">
        <v>7.3499999999999943</v>
      </c>
      <c r="AD16">
        <v>7.3309999999999889</v>
      </c>
      <c r="AE16">
        <v>7.375</v>
      </c>
      <c r="AF16">
        <v>7.3760000000000048</v>
      </c>
      <c r="AG16">
        <v>7.4559999999999889</v>
      </c>
      <c r="AH16">
        <v>7.2900000000000205</v>
      </c>
      <c r="AI16">
        <v>7.2199999999999989</v>
      </c>
      <c r="AJ16">
        <v>7.3189999999999884</v>
      </c>
      <c r="AK16">
        <v>7.2049999999999841</v>
      </c>
      <c r="AL16">
        <v>7.2360000000000468</v>
      </c>
      <c r="AM16">
        <v>7.34699999999998</v>
      </c>
      <c r="AN16">
        <v>7.1879999999999882</v>
      </c>
      <c r="AO16">
        <v>7.2229999999999848</v>
      </c>
      <c r="AP16">
        <v>7.2470000000000141</v>
      </c>
      <c r="AQ16">
        <v>7.27800000000002</v>
      </c>
      <c r="AR16">
        <v>7.4379999999999598</v>
      </c>
      <c r="AS16">
        <v>7.3830000000000382</v>
      </c>
      <c r="AT16">
        <v>7.4120000000000061</v>
      </c>
      <c r="AU16">
        <v>7.4590000000000032</v>
      </c>
      <c r="AV16">
        <v>7.5589999999999691</v>
      </c>
      <c r="AW16" s="35">
        <f t="shared" si="0"/>
        <v>240.17</v>
      </c>
      <c r="AX16" s="117">
        <f t="shared" si="1"/>
        <v>59.957530082857978</v>
      </c>
      <c r="AY16" s="116"/>
    </row>
    <row r="17" spans="1:51" x14ac:dyDescent="0.35">
      <c r="A17" s="1" t="s">
        <v>1236</v>
      </c>
      <c r="B17" s="1">
        <v>2023</v>
      </c>
      <c r="C17" s="2">
        <v>44999</v>
      </c>
      <c r="D17" s="1" t="s">
        <v>66</v>
      </c>
      <c r="E17" s="4" t="s">
        <v>21</v>
      </c>
      <c r="F17" s="1" t="s">
        <v>21</v>
      </c>
      <c r="G17" s="3" t="s">
        <v>761</v>
      </c>
      <c r="H17" s="3" t="s">
        <v>797</v>
      </c>
      <c r="I17" s="3" t="s">
        <v>1254</v>
      </c>
      <c r="J17" s="3" t="s">
        <v>1255</v>
      </c>
      <c r="K17" s="3"/>
      <c r="L17" s="3"/>
      <c r="M17" s="3"/>
      <c r="N17" s="3"/>
      <c r="O17" s="3">
        <v>4</v>
      </c>
      <c r="P17" s="3" t="s">
        <v>113</v>
      </c>
      <c r="Q17">
        <v>13.109</v>
      </c>
      <c r="R17">
        <v>7.6650000000000009</v>
      </c>
      <c r="S17">
        <v>7.254999999999999</v>
      </c>
      <c r="T17">
        <v>7.2149999999999999</v>
      </c>
      <c r="U17">
        <v>7.4189999999999969</v>
      </c>
      <c r="V17">
        <v>7.3740000000000023</v>
      </c>
      <c r="W17">
        <v>7.3320000000000007</v>
      </c>
      <c r="X17">
        <v>7.4579999999999984</v>
      </c>
      <c r="Y17">
        <v>7.3930000000000007</v>
      </c>
      <c r="Z17">
        <v>7.3160000000000025</v>
      </c>
      <c r="AA17">
        <v>7.2809999999999917</v>
      </c>
      <c r="AB17">
        <v>7.3500000000000085</v>
      </c>
      <c r="AC17">
        <v>7.3179999999999978</v>
      </c>
      <c r="AD17">
        <v>7.355000000000004</v>
      </c>
      <c r="AE17">
        <v>7.382000000000005</v>
      </c>
      <c r="AF17">
        <v>7.4979999999999762</v>
      </c>
      <c r="AG17">
        <v>7.2639999999999958</v>
      </c>
      <c r="AH17">
        <v>7.2680000000000007</v>
      </c>
      <c r="AI17">
        <v>7.1610000000000298</v>
      </c>
      <c r="AJ17">
        <v>7.1009999999999707</v>
      </c>
      <c r="AK17">
        <v>7.1550000000000296</v>
      </c>
      <c r="AL17">
        <v>7.382000000000005</v>
      </c>
      <c r="AM17">
        <v>7.3580000000000041</v>
      </c>
      <c r="AN17">
        <v>7.4119999999999777</v>
      </c>
      <c r="AO17">
        <v>7.59699999999998</v>
      </c>
      <c r="AP17">
        <v>7.396000000000015</v>
      </c>
      <c r="AQ17">
        <v>7.3759999999999764</v>
      </c>
      <c r="AR17">
        <v>7.3760000000000332</v>
      </c>
      <c r="AS17">
        <v>7.3329999999999984</v>
      </c>
      <c r="AT17">
        <v>7.3839999999999861</v>
      </c>
      <c r="AU17">
        <v>7.157999999999987</v>
      </c>
      <c r="AV17">
        <v>7.2789999999999964</v>
      </c>
      <c r="AW17" s="35">
        <f t="shared" si="0"/>
        <v>240.71999999999997</v>
      </c>
      <c r="AX17" s="117">
        <f t="shared" si="1"/>
        <v>59.82053838484547</v>
      </c>
      <c r="AY17" s="116"/>
    </row>
    <row r="18" spans="1:51" x14ac:dyDescent="0.35">
      <c r="A18" s="1" t="s">
        <v>1236</v>
      </c>
      <c r="B18" s="1">
        <v>2023</v>
      </c>
      <c r="C18" s="2">
        <v>44999</v>
      </c>
      <c r="D18" s="1" t="s">
        <v>66</v>
      </c>
      <c r="E18" s="4" t="s">
        <v>21</v>
      </c>
      <c r="F18" s="1" t="s">
        <v>21</v>
      </c>
      <c r="G18" s="3" t="s">
        <v>676</v>
      </c>
      <c r="H18" s="3" t="s">
        <v>597</v>
      </c>
      <c r="I18" s="3" t="s">
        <v>510</v>
      </c>
      <c r="J18" s="3" t="s">
        <v>513</v>
      </c>
      <c r="K18" s="3"/>
      <c r="L18" s="3"/>
      <c r="M18" s="3"/>
      <c r="N18" s="3"/>
      <c r="O18" s="3">
        <v>5</v>
      </c>
      <c r="P18" s="3" t="s">
        <v>29</v>
      </c>
      <c r="Q18">
        <v>13.714</v>
      </c>
      <c r="R18">
        <v>7.8459999999999983</v>
      </c>
      <c r="S18">
        <v>7.4780000000000015</v>
      </c>
      <c r="T18">
        <v>7.2850000000000001</v>
      </c>
      <c r="U18">
        <v>7.3500000000000014</v>
      </c>
      <c r="V18">
        <v>7.1679999999999993</v>
      </c>
      <c r="W18">
        <v>7.1899999999999977</v>
      </c>
      <c r="X18">
        <v>7.2779999999999987</v>
      </c>
      <c r="Y18">
        <v>7.2740000000000009</v>
      </c>
      <c r="Z18">
        <v>7.3200000000000074</v>
      </c>
      <c r="AA18">
        <v>7.3730000000000047</v>
      </c>
      <c r="AB18">
        <v>7.4390000000000072</v>
      </c>
      <c r="AC18">
        <v>7.3169999999999646</v>
      </c>
      <c r="AD18">
        <v>7.2770000000000152</v>
      </c>
      <c r="AE18">
        <v>7.313999999999993</v>
      </c>
      <c r="AF18">
        <v>7.3000000000000114</v>
      </c>
      <c r="AG18">
        <v>7.4950000000000045</v>
      </c>
      <c r="AH18">
        <v>7.3109999999999786</v>
      </c>
      <c r="AI18">
        <v>7.4259999999999877</v>
      </c>
      <c r="AJ18">
        <v>7.436000000000007</v>
      </c>
      <c r="AK18">
        <v>7.3130000000000166</v>
      </c>
      <c r="AL18">
        <v>7.2369999999999948</v>
      </c>
      <c r="AM18">
        <v>7.2200000000000273</v>
      </c>
      <c r="AN18">
        <v>7.3979999999999961</v>
      </c>
      <c r="AO18">
        <v>7.4339999999999975</v>
      </c>
      <c r="AP18">
        <v>7.56899999999996</v>
      </c>
      <c r="AQ18">
        <v>7.7010000000000218</v>
      </c>
      <c r="AR18">
        <v>7.3759999999999764</v>
      </c>
      <c r="AS18">
        <v>7.2660000000000196</v>
      </c>
      <c r="AT18">
        <v>7.2630000000000337</v>
      </c>
      <c r="AU18">
        <v>7.2309999999999661</v>
      </c>
      <c r="AV18">
        <v>7.3379999999999939</v>
      </c>
      <c r="AW18" s="35">
        <f t="shared" si="0"/>
        <v>241.93699999999998</v>
      </c>
      <c r="AX18" s="117">
        <f t="shared" si="1"/>
        <v>59.519627010337409</v>
      </c>
      <c r="AY18" s="116"/>
    </row>
    <row r="19" spans="1:51" x14ac:dyDescent="0.35">
      <c r="A19" s="1" t="s">
        <v>1236</v>
      </c>
      <c r="B19" s="1">
        <v>2023</v>
      </c>
      <c r="C19" s="2">
        <v>44999</v>
      </c>
      <c r="D19" s="1" t="s">
        <v>66</v>
      </c>
      <c r="E19" s="4" t="s">
        <v>21</v>
      </c>
      <c r="F19" s="1" t="s">
        <v>21</v>
      </c>
      <c r="G19" s="3" t="s">
        <v>508</v>
      </c>
      <c r="H19" s="3" t="s">
        <v>633</v>
      </c>
      <c r="I19" s="3" t="s">
        <v>775</v>
      </c>
      <c r="J19" s="3" t="s">
        <v>649</v>
      </c>
      <c r="K19" s="3"/>
      <c r="L19" s="3"/>
      <c r="M19" s="3"/>
      <c r="N19" s="3"/>
      <c r="O19" s="3">
        <v>6</v>
      </c>
      <c r="P19" s="3" t="s">
        <v>85</v>
      </c>
      <c r="Q19">
        <v>13.683</v>
      </c>
      <c r="R19">
        <v>7.8620000000000019</v>
      </c>
      <c r="S19">
        <v>7.4419999999999966</v>
      </c>
      <c r="T19">
        <v>7.1320000000000014</v>
      </c>
      <c r="U19">
        <v>7.2019999999999982</v>
      </c>
      <c r="V19">
        <v>7.2850000000000037</v>
      </c>
      <c r="W19">
        <v>7.3509999999999991</v>
      </c>
      <c r="X19">
        <v>7.6060000000000016</v>
      </c>
      <c r="Y19">
        <v>7.230000000000004</v>
      </c>
      <c r="Z19">
        <v>7.2310000000000088</v>
      </c>
      <c r="AA19">
        <v>7.3469999999999942</v>
      </c>
      <c r="AB19">
        <v>7.123999999999981</v>
      </c>
      <c r="AC19">
        <v>7.1220000000000141</v>
      </c>
      <c r="AD19">
        <v>7.1399999999999864</v>
      </c>
      <c r="AE19">
        <v>7.2660000000000053</v>
      </c>
      <c r="AF19">
        <v>7.1880000000000024</v>
      </c>
      <c r="AG19">
        <v>7.1460000000000008</v>
      </c>
      <c r="AH19">
        <v>7.1730000000000018</v>
      </c>
      <c r="AI19">
        <v>7.4560000000000173</v>
      </c>
      <c r="AJ19">
        <v>7.2859999999999729</v>
      </c>
      <c r="AK19">
        <v>7.5020000000000095</v>
      </c>
      <c r="AL19">
        <v>7.5679999999999836</v>
      </c>
      <c r="AM19">
        <v>7.3249999999999886</v>
      </c>
      <c r="AN19">
        <v>7.3760000000000332</v>
      </c>
      <c r="AO19">
        <v>7.5479999999999734</v>
      </c>
      <c r="AP19">
        <v>7.4590000000000316</v>
      </c>
      <c r="AQ19">
        <v>7.6449999999999818</v>
      </c>
      <c r="AR19">
        <v>7.4619999999999891</v>
      </c>
      <c r="AS19">
        <v>7.7090000000000316</v>
      </c>
      <c r="AT19">
        <v>7.4259999999999593</v>
      </c>
      <c r="AU19">
        <v>7.4180000000000348</v>
      </c>
      <c r="AV19">
        <v>7.5699999999999932</v>
      </c>
      <c r="AW19" s="35">
        <f t="shared" si="0"/>
        <v>242.28</v>
      </c>
      <c r="AX19" s="117">
        <f t="shared" si="1"/>
        <v>59.435364041604757</v>
      </c>
      <c r="AY19" s="116"/>
    </row>
    <row r="20" spans="1:51" x14ac:dyDescent="0.35">
      <c r="A20" s="1" t="s">
        <v>1236</v>
      </c>
      <c r="B20" s="1">
        <v>2023</v>
      </c>
      <c r="C20" s="2">
        <v>44999</v>
      </c>
      <c r="D20" s="1" t="s">
        <v>66</v>
      </c>
      <c r="E20" s="4" t="s">
        <v>21</v>
      </c>
      <c r="F20" s="1" t="s">
        <v>21</v>
      </c>
      <c r="G20" s="3" t="s">
        <v>500</v>
      </c>
      <c r="H20" s="3" t="s">
        <v>512</v>
      </c>
      <c r="I20" s="3" t="s">
        <v>511</v>
      </c>
      <c r="J20" s="3" t="s">
        <v>736</v>
      </c>
      <c r="K20" s="3"/>
      <c r="L20" s="3"/>
      <c r="M20" s="3"/>
      <c r="N20" s="3"/>
      <c r="O20" s="3">
        <v>7</v>
      </c>
      <c r="P20" s="3" t="s">
        <v>33</v>
      </c>
      <c r="Q20">
        <v>13.302</v>
      </c>
      <c r="R20">
        <v>7.4870000000000019</v>
      </c>
      <c r="S20">
        <v>7.1269999999999989</v>
      </c>
      <c r="T20">
        <v>7.0990000000000002</v>
      </c>
      <c r="U20">
        <v>7.2939999999999969</v>
      </c>
      <c r="V20">
        <v>7.2740000000000009</v>
      </c>
      <c r="W20">
        <v>7.3239999999999981</v>
      </c>
      <c r="X20">
        <v>7.382000000000005</v>
      </c>
      <c r="Y20">
        <v>7.4779999999999944</v>
      </c>
      <c r="Z20">
        <v>7.3730000000000047</v>
      </c>
      <c r="AA20">
        <v>7.3419999999999987</v>
      </c>
      <c r="AB20">
        <v>7.3509999999999991</v>
      </c>
      <c r="AC20">
        <v>7.3500000000000085</v>
      </c>
      <c r="AD20">
        <v>7.4599999999999795</v>
      </c>
      <c r="AE20">
        <v>7.1740000000000066</v>
      </c>
      <c r="AF20">
        <v>7.1099999999999994</v>
      </c>
      <c r="AG20">
        <v>7.2290000000000134</v>
      </c>
      <c r="AH20">
        <v>7.3770000000000095</v>
      </c>
      <c r="AI20">
        <v>7.492999999999995</v>
      </c>
      <c r="AJ20">
        <v>7.2879999999999825</v>
      </c>
      <c r="AK20">
        <v>7.2400000000000091</v>
      </c>
      <c r="AL20">
        <v>7.2290000000000134</v>
      </c>
      <c r="AM20">
        <v>7.4279999999999688</v>
      </c>
      <c r="AN20">
        <v>7.382000000000005</v>
      </c>
      <c r="AO20">
        <v>7.6630000000000109</v>
      </c>
      <c r="AP20">
        <v>7.8959999999999866</v>
      </c>
      <c r="AQ20">
        <v>7.6119999999999948</v>
      </c>
      <c r="AR20">
        <v>7.5570000000000164</v>
      </c>
      <c r="AS20">
        <v>7.5690000000000168</v>
      </c>
      <c r="AT20">
        <v>7.5359999999999729</v>
      </c>
      <c r="AU20">
        <v>7.4839999999999804</v>
      </c>
      <c r="AV20">
        <v>7.5409999999999968</v>
      </c>
      <c r="AW20" s="35">
        <f t="shared" si="0"/>
        <v>242.45099999999996</v>
      </c>
      <c r="AX20" s="117">
        <f t="shared" si="1"/>
        <v>59.393444448568999</v>
      </c>
      <c r="AY20" s="116"/>
    </row>
    <row r="21" spans="1:51" x14ac:dyDescent="0.35">
      <c r="A21" s="1" t="s">
        <v>1236</v>
      </c>
      <c r="B21" s="1">
        <v>2023</v>
      </c>
      <c r="C21" s="2">
        <v>44999</v>
      </c>
      <c r="D21" s="1" t="s">
        <v>66</v>
      </c>
      <c r="E21" s="4" t="s">
        <v>21</v>
      </c>
      <c r="F21" s="1" t="s">
        <v>21</v>
      </c>
      <c r="G21" s="3" t="s">
        <v>659</v>
      </c>
      <c r="H21" s="3" t="s">
        <v>594</v>
      </c>
      <c r="I21" s="3" t="s">
        <v>595</v>
      </c>
      <c r="J21" s="3" t="s">
        <v>509</v>
      </c>
      <c r="K21" s="3"/>
      <c r="L21" s="3"/>
      <c r="M21" s="3"/>
      <c r="N21" s="3"/>
      <c r="O21" s="3">
        <v>8</v>
      </c>
      <c r="P21" s="3" t="s">
        <v>31</v>
      </c>
      <c r="Q21">
        <v>13.579000000000001</v>
      </c>
      <c r="R21">
        <v>7.6980000000000004</v>
      </c>
      <c r="S21">
        <v>7.3249999999999993</v>
      </c>
      <c r="T21">
        <v>7.2210000000000001</v>
      </c>
      <c r="U21">
        <v>7.3800000000000026</v>
      </c>
      <c r="V21">
        <v>7.3129999999999953</v>
      </c>
      <c r="W21">
        <v>7.4579999999999984</v>
      </c>
      <c r="X21">
        <v>7.536999999999999</v>
      </c>
      <c r="Y21">
        <v>7.3499999999999943</v>
      </c>
      <c r="Z21">
        <v>7.2450000000000045</v>
      </c>
      <c r="AA21">
        <v>7.3240000000000123</v>
      </c>
      <c r="AB21">
        <v>7.1779999999999973</v>
      </c>
      <c r="AC21">
        <v>7.2980000000000018</v>
      </c>
      <c r="AD21">
        <v>7.3979999999999961</v>
      </c>
      <c r="AE21">
        <v>7.2930000000000064</v>
      </c>
      <c r="AF21">
        <v>7.3029999999999973</v>
      </c>
      <c r="AG21">
        <v>7.4629999999999939</v>
      </c>
      <c r="AH21">
        <v>7.5080000000000098</v>
      </c>
      <c r="AI21">
        <v>7.7069999999999652</v>
      </c>
      <c r="AJ21">
        <v>7.4270000000000209</v>
      </c>
      <c r="AK21">
        <v>7.3880000000000052</v>
      </c>
      <c r="AL21">
        <v>7.2930000000000064</v>
      </c>
      <c r="AM21">
        <v>7.3719999999999857</v>
      </c>
      <c r="AN21">
        <v>7.4869999999999948</v>
      </c>
      <c r="AO21">
        <v>7.4549999999999841</v>
      </c>
      <c r="AP21">
        <v>7.5169999999999959</v>
      </c>
      <c r="AQ21">
        <v>7.6540000000000248</v>
      </c>
      <c r="AR21">
        <v>7.8050000000000068</v>
      </c>
      <c r="AS21">
        <v>7.8070000000000164</v>
      </c>
      <c r="AT21">
        <v>7.393999999999977</v>
      </c>
      <c r="AU21">
        <v>7.1929999999999836</v>
      </c>
      <c r="AV21">
        <v>7.2230000000000416</v>
      </c>
      <c r="AW21" s="35">
        <f t="shared" si="0"/>
        <v>243.59300000000002</v>
      </c>
      <c r="AX21" s="117">
        <f t="shared" si="1"/>
        <v>59.11499919948438</v>
      </c>
      <c r="AY21" s="116"/>
    </row>
    <row r="22" spans="1:51" x14ac:dyDescent="0.35">
      <c r="A22" s="1" t="s">
        <v>1236</v>
      </c>
      <c r="B22" s="1">
        <v>2023</v>
      </c>
      <c r="C22" s="2">
        <v>44999</v>
      </c>
      <c r="D22" s="1" t="s">
        <v>66</v>
      </c>
      <c r="E22" s="4" t="s">
        <v>21</v>
      </c>
      <c r="F22" s="1" t="s">
        <v>21</v>
      </c>
      <c r="G22" s="3" t="s">
        <v>69</v>
      </c>
      <c r="H22" s="3" t="s">
        <v>473</v>
      </c>
      <c r="I22" s="3" t="s">
        <v>688</v>
      </c>
      <c r="J22" s="3" t="s">
        <v>652</v>
      </c>
      <c r="K22" s="3"/>
      <c r="L22" s="3"/>
      <c r="M22" s="3"/>
      <c r="N22" s="3"/>
      <c r="O22" s="3">
        <v>9</v>
      </c>
      <c r="P22" s="3" t="s">
        <v>25</v>
      </c>
      <c r="Q22">
        <v>13.489000000000001</v>
      </c>
      <c r="R22">
        <v>7.9929999999999986</v>
      </c>
      <c r="S22">
        <v>7.397000000000002</v>
      </c>
      <c r="T22">
        <v>7.1609999999999978</v>
      </c>
      <c r="U22">
        <v>7.2490000000000023</v>
      </c>
      <c r="V22">
        <v>7.2710000000000008</v>
      </c>
      <c r="W22">
        <v>7.3369999999999962</v>
      </c>
      <c r="X22">
        <v>7.3540000000000063</v>
      </c>
      <c r="Y22">
        <v>7.465999999999994</v>
      </c>
      <c r="Z22">
        <v>7.2860000000000014</v>
      </c>
      <c r="AA22">
        <v>7.2540000000000191</v>
      </c>
      <c r="AB22">
        <v>7.2059999999999889</v>
      </c>
      <c r="AC22">
        <v>7.3069999999999879</v>
      </c>
      <c r="AD22">
        <v>7.1500000000000057</v>
      </c>
      <c r="AE22">
        <v>7.2169999999999845</v>
      </c>
      <c r="AF22">
        <v>7.2890000000000157</v>
      </c>
      <c r="AG22">
        <v>7.4329999999999785</v>
      </c>
      <c r="AH22">
        <v>7.2150000000000318</v>
      </c>
      <c r="AI22">
        <v>7.3849999999999909</v>
      </c>
      <c r="AJ22">
        <v>7.3979999999999677</v>
      </c>
      <c r="AK22">
        <v>7.65300000000002</v>
      </c>
      <c r="AL22">
        <v>7.5409999999999968</v>
      </c>
      <c r="AM22">
        <v>7.6370000000000005</v>
      </c>
      <c r="AN22">
        <v>7.4660000000000366</v>
      </c>
      <c r="AO22">
        <v>7.4660000000000082</v>
      </c>
      <c r="AP22">
        <v>7.5349999999999682</v>
      </c>
      <c r="AQ22">
        <v>7.6289999999999907</v>
      </c>
      <c r="AR22">
        <v>7.7050000000000125</v>
      </c>
      <c r="AS22">
        <v>7.6730000000000302</v>
      </c>
      <c r="AT22">
        <v>7.8529999999999802</v>
      </c>
      <c r="AU22">
        <v>8.0889999999999702</v>
      </c>
      <c r="AV22">
        <v>8.34699999999998</v>
      </c>
      <c r="AW22" s="35">
        <f t="shared" si="0"/>
        <v>245.45099999999996</v>
      </c>
      <c r="AX22" s="117">
        <f t="shared" si="1"/>
        <v>58.66751408631459</v>
      </c>
      <c r="AY22" s="116"/>
    </row>
    <row r="23" spans="1:51" x14ac:dyDescent="0.35">
      <c r="A23" s="1" t="s">
        <v>1236</v>
      </c>
      <c r="B23" s="1">
        <v>2023</v>
      </c>
      <c r="C23" s="2">
        <v>44999</v>
      </c>
      <c r="D23" s="1" t="s">
        <v>66</v>
      </c>
      <c r="E23" s="4" t="s">
        <v>21</v>
      </c>
      <c r="F23" s="1" t="s">
        <v>21</v>
      </c>
      <c r="G23" s="3" t="s">
        <v>660</v>
      </c>
      <c r="H23" s="3" t="s">
        <v>661</v>
      </c>
      <c r="I23" s="3" t="s">
        <v>662</v>
      </c>
      <c r="J23" s="3" t="s">
        <v>515</v>
      </c>
      <c r="K23" s="3"/>
      <c r="L23" s="3"/>
      <c r="M23" s="3"/>
      <c r="N23" s="3"/>
      <c r="O23" s="3">
        <v>10</v>
      </c>
      <c r="P23" s="3" t="s">
        <v>39</v>
      </c>
      <c r="Q23">
        <v>13.678000000000001</v>
      </c>
      <c r="R23">
        <v>7.8859999999999992</v>
      </c>
      <c r="S23">
        <v>7.3760000000000012</v>
      </c>
      <c r="T23">
        <v>7.2029999999999994</v>
      </c>
      <c r="U23">
        <v>7.4099999999999966</v>
      </c>
      <c r="V23">
        <v>7.3220000000000027</v>
      </c>
      <c r="W23">
        <v>7.3950000000000031</v>
      </c>
      <c r="X23">
        <v>7.4549999999999912</v>
      </c>
      <c r="Y23">
        <v>7.3569999999999993</v>
      </c>
      <c r="Z23">
        <v>7.3580000000000041</v>
      </c>
      <c r="AA23">
        <v>7.3709999999999951</v>
      </c>
      <c r="AB23">
        <v>7.423000000000016</v>
      </c>
      <c r="AC23">
        <v>7.2620000000000005</v>
      </c>
      <c r="AD23">
        <v>7.2960000000000065</v>
      </c>
      <c r="AE23">
        <v>7.3719999999999999</v>
      </c>
      <c r="AF23">
        <v>7.5669999999999931</v>
      </c>
      <c r="AG23">
        <v>7.4709999999999894</v>
      </c>
      <c r="AH23">
        <v>7.4329999999999927</v>
      </c>
      <c r="AI23">
        <v>7.5330000000000155</v>
      </c>
      <c r="AJ23">
        <v>7.6970000000000027</v>
      </c>
      <c r="AK23">
        <v>7.6289999999999907</v>
      </c>
      <c r="AL23">
        <v>7.7199999999999989</v>
      </c>
      <c r="AM23">
        <v>7.4370000000000118</v>
      </c>
      <c r="AN23">
        <v>7.4399999999999977</v>
      </c>
      <c r="AO23">
        <v>7.5190000000000055</v>
      </c>
      <c r="AP23">
        <v>7.5499999999999829</v>
      </c>
      <c r="AQ23">
        <v>7.8610000000000184</v>
      </c>
      <c r="AR23">
        <v>7.6009999999999991</v>
      </c>
      <c r="AS23">
        <v>7.7169999999999561</v>
      </c>
      <c r="AT23">
        <v>7.8600000000000136</v>
      </c>
      <c r="AU23">
        <v>8.0879999999999939</v>
      </c>
      <c r="AV23">
        <v>8.1550000000000011</v>
      </c>
      <c r="AW23" s="35">
        <f t="shared" si="0"/>
        <v>247.44199999999998</v>
      </c>
      <c r="AX23" s="117">
        <f t="shared" si="1"/>
        <v>58.195455904818104</v>
      </c>
      <c r="AY23" s="116"/>
    </row>
    <row r="24" spans="1:51" x14ac:dyDescent="0.35">
      <c r="A24" s="1" t="s">
        <v>1236</v>
      </c>
      <c r="B24" s="1">
        <v>2023</v>
      </c>
      <c r="C24" s="2">
        <v>44999</v>
      </c>
      <c r="D24" s="1" t="s">
        <v>66</v>
      </c>
      <c r="E24" s="4" t="s">
        <v>21</v>
      </c>
      <c r="F24" s="1" t="s">
        <v>21</v>
      </c>
      <c r="G24" s="3" t="s">
        <v>587</v>
      </c>
      <c r="H24" s="3" t="s">
        <v>1256</v>
      </c>
      <c r="I24" s="3" t="s">
        <v>784</v>
      </c>
      <c r="J24" s="3" t="s">
        <v>79</v>
      </c>
      <c r="K24" s="3"/>
      <c r="L24" s="3"/>
      <c r="M24" s="3"/>
      <c r="N24" s="3"/>
      <c r="O24" s="3">
        <v>11</v>
      </c>
      <c r="P24" s="3" t="s">
        <v>78</v>
      </c>
      <c r="Q24">
        <v>13.324999999999999</v>
      </c>
      <c r="R24">
        <v>7.629999999999999</v>
      </c>
      <c r="S24">
        <v>7.4370000000000012</v>
      </c>
      <c r="T24">
        <v>7.4649999999999999</v>
      </c>
      <c r="U24">
        <v>7.4170000000000016</v>
      </c>
      <c r="V24">
        <v>7.375</v>
      </c>
      <c r="W24">
        <v>7.3449999999999989</v>
      </c>
      <c r="X24">
        <v>7.5229999999999961</v>
      </c>
      <c r="Y24">
        <v>7.4320000000000022</v>
      </c>
      <c r="Z24">
        <v>7.6779999999999973</v>
      </c>
      <c r="AA24">
        <v>7.4309999999999974</v>
      </c>
      <c r="AB24">
        <v>7.4810000000000088</v>
      </c>
      <c r="AC24">
        <v>7.5049999999999955</v>
      </c>
      <c r="AD24">
        <v>7.5630000000000024</v>
      </c>
      <c r="AE24">
        <v>7.6689999999999827</v>
      </c>
      <c r="AF24">
        <v>7.5100000000000051</v>
      </c>
      <c r="AG24">
        <v>7.4429999999999978</v>
      </c>
      <c r="AH24">
        <v>7.4350000000000023</v>
      </c>
      <c r="AI24">
        <v>7.4190000000000111</v>
      </c>
      <c r="AJ24">
        <v>7.6429999999999723</v>
      </c>
      <c r="AK24">
        <v>7.8050000000000352</v>
      </c>
      <c r="AL24">
        <v>7.6269999999999811</v>
      </c>
      <c r="AM24">
        <v>7.6800000000000352</v>
      </c>
      <c r="AN24">
        <v>7.8719999999999857</v>
      </c>
      <c r="AO24">
        <v>7.5840000000000032</v>
      </c>
      <c r="AP24">
        <v>7.6260000000000048</v>
      </c>
      <c r="AQ24">
        <v>7.7160000000000082</v>
      </c>
      <c r="AR24">
        <v>7.6979999999999791</v>
      </c>
      <c r="AS24">
        <v>7.6970000000000027</v>
      </c>
      <c r="AT24">
        <v>7.6679999999999779</v>
      </c>
      <c r="AU24">
        <v>7.7040000000000077</v>
      </c>
      <c r="AV24">
        <v>7.7849999999999966</v>
      </c>
      <c r="AW24" s="35">
        <f t="shared" si="0"/>
        <v>248.18799999999999</v>
      </c>
      <c r="AX24" s="117">
        <f t="shared" si="1"/>
        <v>58.020532821893084</v>
      </c>
      <c r="AY24" s="116"/>
    </row>
    <row r="25" spans="1:51" x14ac:dyDescent="0.35">
      <c r="A25" s="1" t="s">
        <v>1236</v>
      </c>
      <c r="B25" s="1">
        <v>2023</v>
      </c>
      <c r="C25" s="2">
        <v>44999</v>
      </c>
      <c r="D25" s="1" t="s">
        <v>66</v>
      </c>
      <c r="E25" s="4" t="s">
        <v>21</v>
      </c>
      <c r="F25" s="1" t="s">
        <v>21</v>
      </c>
      <c r="G25" s="3" t="s">
        <v>663</v>
      </c>
      <c r="H25" s="3" t="s">
        <v>520</v>
      </c>
      <c r="I25" s="3" t="s">
        <v>1186</v>
      </c>
      <c r="J25" s="3" t="s">
        <v>517</v>
      </c>
      <c r="K25" s="3"/>
      <c r="L25" s="3"/>
      <c r="M25" s="3"/>
      <c r="N25" s="3"/>
      <c r="O25" s="3">
        <v>12</v>
      </c>
      <c r="P25" s="3" t="s">
        <v>164</v>
      </c>
      <c r="Q25">
        <v>13.532999999999999</v>
      </c>
      <c r="R25">
        <v>8.3059999999999992</v>
      </c>
      <c r="S25">
        <v>8.0450000000000017</v>
      </c>
      <c r="T25">
        <v>7.7719999999999985</v>
      </c>
      <c r="U25">
        <v>7.7180000000000035</v>
      </c>
      <c r="V25">
        <v>7.7459999999999951</v>
      </c>
      <c r="W25">
        <v>7.6590000000000131</v>
      </c>
      <c r="X25">
        <v>7.6299999999999812</v>
      </c>
      <c r="Y25">
        <v>7.8070000000000022</v>
      </c>
      <c r="Z25">
        <v>7.688999999999993</v>
      </c>
      <c r="AA25">
        <v>7.7320000000000135</v>
      </c>
      <c r="AB25">
        <v>7.6910000000000167</v>
      </c>
      <c r="AC25">
        <v>7.8889999999999958</v>
      </c>
      <c r="AD25">
        <v>7.6629999999999825</v>
      </c>
      <c r="AE25">
        <v>7.6809999999999974</v>
      </c>
      <c r="AF25">
        <v>7.5960000000000178</v>
      </c>
      <c r="AG25">
        <v>7.8700000000000045</v>
      </c>
      <c r="AH25">
        <v>7.589999999999975</v>
      </c>
      <c r="AI25">
        <v>7.6590000000000202</v>
      </c>
      <c r="AJ25">
        <v>7.5319999999999823</v>
      </c>
      <c r="AK25">
        <v>7.6710000000000207</v>
      </c>
      <c r="AL25">
        <v>7.6599999999999682</v>
      </c>
      <c r="AM25">
        <v>7.8979999999999961</v>
      </c>
      <c r="AN25">
        <v>7.7050000000000125</v>
      </c>
      <c r="AO25">
        <v>7.7750000000000057</v>
      </c>
      <c r="AP25">
        <v>7.710000000000008</v>
      </c>
      <c r="AQ25">
        <v>7.9180000000000064</v>
      </c>
      <c r="AR25">
        <v>7.7660000000000196</v>
      </c>
      <c r="AS25">
        <v>8.0719999999999459</v>
      </c>
      <c r="AT25">
        <v>7.7970000000000255</v>
      </c>
      <c r="AU25">
        <v>7.8609999999999616</v>
      </c>
      <c r="AV25">
        <v>7.6980000000000359</v>
      </c>
      <c r="AW25" s="35">
        <f t="shared" si="0"/>
        <v>254.339</v>
      </c>
      <c r="AX25" s="117">
        <f t="shared" si="1"/>
        <v>56.617349285795733</v>
      </c>
      <c r="AY25" s="116"/>
    </row>
    <row r="26" spans="1:51" x14ac:dyDescent="0.35">
      <c r="A26" s="1" t="s">
        <v>1236</v>
      </c>
      <c r="B26" s="1">
        <v>2023</v>
      </c>
      <c r="C26" s="2">
        <v>44999</v>
      </c>
      <c r="D26" s="1" t="s">
        <v>66</v>
      </c>
      <c r="E26" s="4" t="s">
        <v>21</v>
      </c>
      <c r="F26" s="1" t="s">
        <v>21</v>
      </c>
      <c r="G26" s="3" t="s">
        <v>485</v>
      </c>
      <c r="H26" s="3" t="s">
        <v>45</v>
      </c>
      <c r="I26" s="3" t="s">
        <v>1257</v>
      </c>
      <c r="J26" s="3" t="s">
        <v>684</v>
      </c>
      <c r="K26" s="3"/>
      <c r="L26" s="3"/>
      <c r="M26" s="3"/>
      <c r="N26" s="3"/>
      <c r="O26" s="3">
        <v>13</v>
      </c>
      <c r="P26" s="3" t="s">
        <v>46</v>
      </c>
      <c r="Q26">
        <v>13.821999999999999</v>
      </c>
      <c r="R26">
        <v>8.2590000000000003</v>
      </c>
      <c r="S26">
        <v>7.9280000000000008</v>
      </c>
      <c r="T26">
        <v>7.5989999999999966</v>
      </c>
      <c r="U26">
        <v>7.3070000000000022</v>
      </c>
      <c r="V26">
        <v>7.1670000000000016</v>
      </c>
      <c r="W26">
        <v>7.2299999999999969</v>
      </c>
      <c r="X26">
        <v>7.3319999999999936</v>
      </c>
      <c r="Y26">
        <v>7.5910000000000082</v>
      </c>
      <c r="Z26">
        <v>7.4770000000000039</v>
      </c>
      <c r="AA26">
        <v>7.664999999999992</v>
      </c>
      <c r="AB26">
        <v>7.7020000000000124</v>
      </c>
      <c r="AC26">
        <v>8.0929999999999751</v>
      </c>
      <c r="AD26">
        <v>7.9730000000000274</v>
      </c>
      <c r="AE26">
        <v>8.0889999999999986</v>
      </c>
      <c r="AF26">
        <v>8.0589999999999975</v>
      </c>
      <c r="AG26">
        <v>8.2549999999999955</v>
      </c>
      <c r="AH26">
        <v>7.8759999999999764</v>
      </c>
      <c r="AI26">
        <v>7.7550000000000239</v>
      </c>
      <c r="AJ26">
        <v>7.6799999999999784</v>
      </c>
      <c r="AK26">
        <v>7.6800000000000068</v>
      </c>
      <c r="AL26">
        <v>7.7250000000000512</v>
      </c>
      <c r="AM26">
        <v>7.8709999999999525</v>
      </c>
      <c r="AN26">
        <v>7.6970000000000312</v>
      </c>
      <c r="AO26">
        <v>8.1029999999999802</v>
      </c>
      <c r="AP26">
        <v>8.0149999999999864</v>
      </c>
      <c r="AQ26">
        <v>8.1930000000000121</v>
      </c>
      <c r="AR26">
        <v>7.8990000000000009</v>
      </c>
      <c r="AS26">
        <v>7.7639999999999816</v>
      </c>
      <c r="AT26">
        <v>7.6840000000000259</v>
      </c>
      <c r="AU26">
        <v>7.6239999999999952</v>
      </c>
      <c r="AV26">
        <v>7.5769999999999413</v>
      </c>
      <c r="AW26" s="35">
        <f t="shared" si="0"/>
        <v>254.69099999999995</v>
      </c>
      <c r="AX26" s="117">
        <f t="shared" si="1"/>
        <v>56.539100321566146</v>
      </c>
      <c r="AY26" s="116"/>
    </row>
    <row r="27" spans="1:51" x14ac:dyDescent="0.35">
      <c r="A27" s="1" t="s">
        <v>1236</v>
      </c>
      <c r="B27" s="1">
        <v>2023</v>
      </c>
      <c r="C27" s="2">
        <v>44999</v>
      </c>
      <c r="D27" s="1" t="s">
        <v>66</v>
      </c>
      <c r="E27" s="4" t="s">
        <v>21</v>
      </c>
      <c r="F27" s="1" t="s">
        <v>21</v>
      </c>
      <c r="G27" s="3" t="s">
        <v>1249</v>
      </c>
      <c r="H27" s="3" t="s">
        <v>1258</v>
      </c>
      <c r="I27" s="3" t="s">
        <v>683</v>
      </c>
      <c r="J27" s="3" t="s">
        <v>1259</v>
      </c>
      <c r="K27" s="3"/>
      <c r="L27" s="3"/>
      <c r="M27" s="3"/>
      <c r="N27" s="3"/>
      <c r="O27" s="3">
        <v>14</v>
      </c>
      <c r="P27" s="3" t="s">
        <v>95</v>
      </c>
      <c r="Q27">
        <v>13.923999999999999</v>
      </c>
      <c r="R27">
        <v>8.3300000000000018</v>
      </c>
      <c r="S27">
        <v>7.6099999999999994</v>
      </c>
      <c r="T27">
        <v>7.3249999999999993</v>
      </c>
      <c r="U27">
        <v>7.2590000000000003</v>
      </c>
      <c r="V27">
        <v>7.2239999999999966</v>
      </c>
      <c r="W27">
        <v>7.3170000000000002</v>
      </c>
      <c r="X27">
        <v>7.4280000000000186</v>
      </c>
      <c r="Y27">
        <v>7.6149999999999807</v>
      </c>
      <c r="Z27">
        <v>7.7020000000000124</v>
      </c>
      <c r="AA27">
        <v>7.6479999999999819</v>
      </c>
      <c r="AB27">
        <v>7.7950000000000017</v>
      </c>
      <c r="AC27">
        <v>7.5379999999999967</v>
      </c>
      <c r="AD27">
        <v>7.4580000000000126</v>
      </c>
      <c r="AE27">
        <v>7.5589999999999833</v>
      </c>
      <c r="AF27">
        <v>7.6600000000000392</v>
      </c>
      <c r="AG27">
        <v>7.6879999999999598</v>
      </c>
      <c r="AH27">
        <v>7.6650000000000205</v>
      </c>
      <c r="AI27">
        <v>7.8189999999999884</v>
      </c>
      <c r="AJ27">
        <v>8.0790000000000362</v>
      </c>
      <c r="AK27">
        <v>8.2589999999999577</v>
      </c>
      <c r="AL27">
        <v>8.4270000000000209</v>
      </c>
      <c r="AM27">
        <v>8.1270000000000095</v>
      </c>
      <c r="AN27">
        <v>8.0680000000000121</v>
      </c>
      <c r="AO27">
        <v>8.0869999999999607</v>
      </c>
      <c r="AP27">
        <v>8.1029999999999802</v>
      </c>
      <c r="AQ27">
        <v>8.3070000000000164</v>
      </c>
      <c r="AR27">
        <v>8.4939999999999998</v>
      </c>
      <c r="AS27">
        <v>8.6560000000000343</v>
      </c>
      <c r="AT27">
        <v>8.6429999999999438</v>
      </c>
      <c r="AU27">
        <v>8.773000000000053</v>
      </c>
      <c r="AV27">
        <v>8.8390000000000271</v>
      </c>
      <c r="AW27" s="35">
        <f t="shared" si="0"/>
        <v>259.42600000000004</v>
      </c>
      <c r="AX27" s="117">
        <f t="shared" si="1"/>
        <v>55.507158110598006</v>
      </c>
      <c r="AY27" s="116"/>
    </row>
    <row r="28" spans="1:51" x14ac:dyDescent="0.35">
      <c r="A28" s="1" t="s">
        <v>1236</v>
      </c>
      <c r="B28" s="1">
        <v>2023</v>
      </c>
      <c r="C28" s="2">
        <v>44999</v>
      </c>
      <c r="D28" s="1" t="s">
        <v>66</v>
      </c>
      <c r="E28" s="4" t="s">
        <v>21</v>
      </c>
      <c r="F28" s="1" t="s">
        <v>21</v>
      </c>
      <c r="G28" s="3" t="s">
        <v>523</v>
      </c>
      <c r="H28" s="3" t="s">
        <v>669</v>
      </c>
      <c r="I28" s="3" t="s">
        <v>667</v>
      </c>
      <c r="J28" s="3" t="s">
        <v>668</v>
      </c>
      <c r="K28" s="3"/>
      <c r="L28" s="3"/>
      <c r="M28" s="3"/>
      <c r="N28" s="3"/>
      <c r="O28" s="3">
        <v>15</v>
      </c>
      <c r="P28" s="3" t="s">
        <v>524</v>
      </c>
      <c r="Q28">
        <v>13.933999999999999</v>
      </c>
      <c r="R28">
        <v>8.4590000000000014</v>
      </c>
      <c r="S28">
        <v>8.0809999999999995</v>
      </c>
      <c r="T28">
        <v>8.0400000000000027</v>
      </c>
      <c r="U28">
        <v>7.7809999999999988</v>
      </c>
      <c r="V28">
        <v>7.6739999999999995</v>
      </c>
      <c r="W28">
        <v>7.8359999999999914</v>
      </c>
      <c r="X28">
        <v>7.6480000000000103</v>
      </c>
      <c r="Y28">
        <v>7.6919999999999931</v>
      </c>
      <c r="Z28">
        <v>7.5760000000000076</v>
      </c>
      <c r="AA28">
        <v>7.7249999999999801</v>
      </c>
      <c r="AB28">
        <v>7.7290000000000134</v>
      </c>
      <c r="AC28">
        <v>7.9170000000000016</v>
      </c>
      <c r="AD28">
        <v>7.951999999999984</v>
      </c>
      <c r="AE28">
        <v>7.9930000000000092</v>
      </c>
      <c r="AF28">
        <v>8.1220000000000283</v>
      </c>
      <c r="AG28">
        <v>8.5079999999999814</v>
      </c>
      <c r="AH28">
        <v>8.5</v>
      </c>
      <c r="AI28">
        <v>8.6349999999999909</v>
      </c>
      <c r="AJ28">
        <v>8.5250000000000341</v>
      </c>
      <c r="AK28">
        <v>8.8449999999999704</v>
      </c>
      <c r="AL28">
        <v>8.6239999999999952</v>
      </c>
      <c r="AM28">
        <v>8.4490000000000123</v>
      </c>
      <c r="AN28">
        <v>8.353999999999985</v>
      </c>
      <c r="AO28">
        <v>8.2290000000000134</v>
      </c>
      <c r="AP28">
        <v>8.2279999999999802</v>
      </c>
      <c r="AQ28">
        <v>8.3280000000000598</v>
      </c>
      <c r="AR28">
        <v>8.3409999999999513</v>
      </c>
      <c r="AS28">
        <v>8.5150000000000432</v>
      </c>
      <c r="AT28">
        <v>8.6779999999999973</v>
      </c>
      <c r="AU28">
        <v>8.129999999999967</v>
      </c>
      <c r="AV28">
        <v>8.4270000000000209</v>
      </c>
      <c r="AW28" s="35">
        <f t="shared" si="0"/>
        <v>267.47500000000002</v>
      </c>
      <c r="AX28" s="117">
        <f t="shared" si="1"/>
        <v>53.836807178240953</v>
      </c>
      <c r="AY28" s="116"/>
    </row>
    <row r="29" spans="1:51" x14ac:dyDescent="0.35">
      <c r="A29" s="1" t="s">
        <v>1236</v>
      </c>
      <c r="B29" s="1">
        <v>2023</v>
      </c>
      <c r="C29" s="2">
        <v>44999</v>
      </c>
      <c r="D29" s="1" t="s">
        <v>66</v>
      </c>
      <c r="E29" s="4" t="s">
        <v>21</v>
      </c>
      <c r="F29" s="1" t="s">
        <v>21</v>
      </c>
      <c r="G29" s="3" t="s">
        <v>714</v>
      </c>
      <c r="H29" s="3" t="s">
        <v>1174</v>
      </c>
      <c r="I29" s="3" t="s">
        <v>1260</v>
      </c>
      <c r="J29" s="3" t="s">
        <v>1261</v>
      </c>
      <c r="K29" s="3"/>
      <c r="L29" s="3"/>
      <c r="M29" s="3"/>
      <c r="N29" s="3"/>
      <c r="O29" s="3">
        <v>16</v>
      </c>
      <c r="P29" s="3" t="s">
        <v>161</v>
      </c>
      <c r="Q29">
        <v>14.048</v>
      </c>
      <c r="R29">
        <v>8.7359999999999989</v>
      </c>
      <c r="S29">
        <v>8.3629999999999995</v>
      </c>
      <c r="T29">
        <v>8.0829999999999984</v>
      </c>
      <c r="U29">
        <v>8.1450000000000031</v>
      </c>
      <c r="V29">
        <v>8.0379999999999967</v>
      </c>
      <c r="W29">
        <v>8.1670000000000087</v>
      </c>
      <c r="X29">
        <v>8.0359999999999943</v>
      </c>
      <c r="Y29">
        <v>8.0370000000000061</v>
      </c>
      <c r="Z29">
        <v>8.0169999999999959</v>
      </c>
      <c r="AA29">
        <v>8.298000000000016</v>
      </c>
      <c r="AB29">
        <v>8.4909999999999854</v>
      </c>
      <c r="AC29">
        <v>8.6909999999999741</v>
      </c>
      <c r="AD29">
        <v>8.4560000000000173</v>
      </c>
      <c r="AE29">
        <v>8.6339999999999861</v>
      </c>
      <c r="AF29">
        <v>8.1570000000000391</v>
      </c>
      <c r="AG29">
        <v>8.1670000000000016</v>
      </c>
      <c r="AH29">
        <v>8.1969999999999743</v>
      </c>
      <c r="AI29">
        <v>8.5339999999999918</v>
      </c>
      <c r="AJ29">
        <v>8.2379999999999995</v>
      </c>
      <c r="AK29">
        <v>8.5549999999999784</v>
      </c>
      <c r="AL29">
        <v>8.1260000000000332</v>
      </c>
      <c r="AM29">
        <v>8.2779999999999916</v>
      </c>
      <c r="AN29">
        <v>8.4520000000000266</v>
      </c>
      <c r="AO29">
        <v>9.0179999999999723</v>
      </c>
      <c r="AP29">
        <v>8.5180000000000007</v>
      </c>
      <c r="AQ29">
        <v>8.79200000000003</v>
      </c>
      <c r="AR29">
        <v>8.3839999999999861</v>
      </c>
      <c r="AS29">
        <v>8.3919999999999959</v>
      </c>
      <c r="AT29">
        <v>8.5600000000000023</v>
      </c>
      <c r="AU29">
        <v>8.6989999999999554</v>
      </c>
      <c r="AV29">
        <v>8.5060000000000286</v>
      </c>
      <c r="AW29" s="35">
        <f t="shared" si="0"/>
        <v>273.81299999999999</v>
      </c>
      <c r="AX29" s="117">
        <f t="shared" si="1"/>
        <v>52.590636675395253</v>
      </c>
      <c r="AY29" s="116"/>
    </row>
    <row r="30" spans="1:51" x14ac:dyDescent="0.35">
      <c r="A30" s="1" t="s">
        <v>1171</v>
      </c>
      <c r="B30" s="1">
        <v>2023</v>
      </c>
      <c r="C30" s="2">
        <v>44981</v>
      </c>
      <c r="D30" s="1" t="s">
        <v>66</v>
      </c>
      <c r="E30" s="4" t="s">
        <v>91</v>
      </c>
      <c r="F30" s="3">
        <v>1</v>
      </c>
      <c r="G30" s="3" t="s">
        <v>798</v>
      </c>
      <c r="H30" s="3" t="s">
        <v>80</v>
      </c>
      <c r="I30" s="3" t="s">
        <v>507</v>
      </c>
      <c r="J30" s="3" t="s">
        <v>48</v>
      </c>
      <c r="K30" s="3"/>
      <c r="L30" s="3"/>
      <c r="M30" s="3"/>
      <c r="N30" s="3"/>
      <c r="O30" s="3">
        <v>1</v>
      </c>
      <c r="P30" s="3" t="s">
        <v>27</v>
      </c>
      <c r="Q30" s="35">
        <v>13.116</v>
      </c>
      <c r="R30" s="35">
        <v>7.7009999999999996</v>
      </c>
      <c r="S30" s="35">
        <v>7.133</v>
      </c>
      <c r="T30" s="35">
        <v>6.9850000000000003</v>
      </c>
      <c r="U30" s="35">
        <v>6.907</v>
      </c>
      <c r="V30" s="35">
        <v>6.9219999999999997</v>
      </c>
      <c r="W30" s="35">
        <v>6.9089999999999998</v>
      </c>
      <c r="X30" s="35">
        <v>6.9420000000000002</v>
      </c>
      <c r="Y30" s="35">
        <v>7.0960000000000001</v>
      </c>
      <c r="Z30" s="35">
        <v>6.9909999999999997</v>
      </c>
      <c r="AA30" s="35">
        <v>6.8949999999999996</v>
      </c>
      <c r="AB30" s="35">
        <v>6.9660000000000002</v>
      </c>
      <c r="AC30" s="35">
        <v>7.0039999999999996</v>
      </c>
      <c r="AD30" s="35">
        <v>7.1210000000000004</v>
      </c>
      <c r="AE30" s="35">
        <v>7.0129999999999999</v>
      </c>
      <c r="AF30" s="35">
        <v>7.0069999999999997</v>
      </c>
      <c r="AG30" s="35">
        <v>7.0549999999999997</v>
      </c>
      <c r="AH30" s="35">
        <v>7.0570000000000004</v>
      </c>
      <c r="AI30" s="35">
        <v>6.8529999999999998</v>
      </c>
      <c r="AJ30" s="35">
        <v>6.8719999999999999</v>
      </c>
      <c r="AK30" s="35">
        <v>6.7949999999999999</v>
      </c>
      <c r="AL30" s="35">
        <v>6.9130000000000003</v>
      </c>
      <c r="AM30" s="35">
        <v>6.9269999999999996</v>
      </c>
      <c r="AN30" s="35">
        <v>7.1070000000000002</v>
      </c>
      <c r="AO30" s="35">
        <v>7.1070000000000002</v>
      </c>
      <c r="AP30" s="35">
        <v>7.1580000000000004</v>
      </c>
      <c r="AQ30" s="35">
        <v>7.141</v>
      </c>
      <c r="AR30" s="35">
        <v>7.1139999999999999</v>
      </c>
      <c r="AS30" s="35">
        <v>7.2320000000000002</v>
      </c>
      <c r="AT30" s="35">
        <v>6.9459999999999997</v>
      </c>
      <c r="AU30" s="35">
        <v>7.0010000000000003</v>
      </c>
      <c r="AV30" s="35">
        <v>7.01</v>
      </c>
      <c r="AW30" s="35">
        <f t="shared" si="0"/>
        <v>230.99599999999998</v>
      </c>
      <c r="AX30" s="117">
        <f t="shared" si="1"/>
        <v>62.33874179639475</v>
      </c>
      <c r="AY30" s="116"/>
    </row>
    <row r="31" spans="1:51" x14ac:dyDescent="0.35">
      <c r="A31" s="1" t="s">
        <v>1171</v>
      </c>
      <c r="B31" s="1">
        <v>2023</v>
      </c>
      <c r="C31" s="2">
        <v>44981</v>
      </c>
      <c r="D31" s="1" t="s">
        <v>66</v>
      </c>
      <c r="E31" s="4" t="s">
        <v>91</v>
      </c>
      <c r="F31" s="3">
        <v>1</v>
      </c>
      <c r="G31" s="3" t="s">
        <v>588</v>
      </c>
      <c r="H31" s="3" t="s">
        <v>656</v>
      </c>
      <c r="I31" s="3" t="s">
        <v>642</v>
      </c>
      <c r="J31" s="3" t="s">
        <v>657</v>
      </c>
      <c r="K31" s="3"/>
      <c r="L31" s="3"/>
      <c r="M31" s="3"/>
      <c r="N31" s="3"/>
      <c r="O31" s="3">
        <v>2</v>
      </c>
      <c r="P31" s="3" t="s">
        <v>78</v>
      </c>
      <c r="Q31" s="35">
        <v>13.411</v>
      </c>
      <c r="R31" s="35">
        <v>7.577</v>
      </c>
      <c r="S31" s="35">
        <v>7.1070000000000002</v>
      </c>
      <c r="T31" s="35">
        <v>6.7859999999999996</v>
      </c>
      <c r="U31" s="35">
        <v>6.8739999999999997</v>
      </c>
      <c r="V31" s="35">
        <v>6.7809999999999997</v>
      </c>
      <c r="W31" s="35">
        <v>6.9539999999999997</v>
      </c>
      <c r="X31" s="35">
        <v>6.9740000000000002</v>
      </c>
      <c r="Y31" s="35">
        <v>7.1349999999999998</v>
      </c>
      <c r="Z31" s="35">
        <v>6.9329999999999998</v>
      </c>
      <c r="AA31" s="35">
        <v>6.9390000000000001</v>
      </c>
      <c r="AB31" s="35">
        <v>7.218</v>
      </c>
      <c r="AC31" s="35">
        <v>6.7629999999999999</v>
      </c>
      <c r="AD31" s="35">
        <v>6.8479999999999999</v>
      </c>
      <c r="AE31" s="35">
        <v>6.8109999999999999</v>
      </c>
      <c r="AF31" s="35">
        <v>7.1</v>
      </c>
      <c r="AG31" s="35">
        <v>6.774</v>
      </c>
      <c r="AH31" s="35">
        <v>6.9960000000000004</v>
      </c>
      <c r="AI31" s="35">
        <v>6.6820000000000004</v>
      </c>
      <c r="AJ31" s="35">
        <v>7.173</v>
      </c>
      <c r="AK31" s="35">
        <v>6.9340000000000002</v>
      </c>
      <c r="AL31" s="35">
        <v>6.92</v>
      </c>
      <c r="AM31" s="35">
        <v>7.0979999999999999</v>
      </c>
      <c r="AN31" s="35">
        <v>7.1589999999999998</v>
      </c>
      <c r="AO31" s="35">
        <v>7.1470000000000002</v>
      </c>
      <c r="AP31" s="35">
        <v>7.2949999999999999</v>
      </c>
      <c r="AQ31" s="35">
        <v>7.181</v>
      </c>
      <c r="AR31" s="35">
        <v>7.12</v>
      </c>
      <c r="AS31" s="35">
        <v>7.1310000000000002</v>
      </c>
      <c r="AT31" s="35">
        <v>7.1870000000000003</v>
      </c>
      <c r="AU31" s="35">
        <v>7.0960000000000001</v>
      </c>
      <c r="AV31" s="35">
        <v>7.0819999999999999</v>
      </c>
      <c r="AW31" s="35">
        <f t="shared" si="0"/>
        <v>231.18600000000001</v>
      </c>
      <c r="AX31" s="117">
        <f t="shared" si="1"/>
        <v>62.287508759180916</v>
      </c>
      <c r="AY31" s="116"/>
    </row>
    <row r="32" spans="1:51" x14ac:dyDescent="0.35">
      <c r="A32" s="1" t="s">
        <v>1171</v>
      </c>
      <c r="B32" s="1">
        <v>2023</v>
      </c>
      <c r="C32" s="2">
        <v>44981</v>
      </c>
      <c r="D32" s="1" t="s">
        <v>66</v>
      </c>
      <c r="E32" s="4" t="s">
        <v>91</v>
      </c>
      <c r="F32" s="3">
        <v>2</v>
      </c>
      <c r="G32" s="3" t="s">
        <v>695</v>
      </c>
      <c r="H32" s="3" t="s">
        <v>605</v>
      </c>
      <c r="I32" s="3" t="s">
        <v>500</v>
      </c>
      <c r="J32" s="3" t="s">
        <v>518</v>
      </c>
      <c r="K32" s="3"/>
      <c r="L32" s="3"/>
      <c r="M32" s="3"/>
      <c r="N32" s="3"/>
      <c r="O32" s="3">
        <v>1</v>
      </c>
      <c r="P32" s="3" t="s">
        <v>33</v>
      </c>
      <c r="Q32" s="35">
        <v>13.462999999999999</v>
      </c>
      <c r="R32" s="35">
        <v>7.7190000000000003</v>
      </c>
      <c r="S32" s="35">
        <v>7.319</v>
      </c>
      <c r="T32" s="35">
        <v>7.2510000000000003</v>
      </c>
      <c r="U32" s="35">
        <v>7.0259999999999998</v>
      </c>
      <c r="V32" s="35">
        <v>7.2539999999999996</v>
      </c>
      <c r="W32" s="35">
        <v>7.085</v>
      </c>
      <c r="X32" s="35">
        <v>6.9580000000000002</v>
      </c>
      <c r="Y32" s="35">
        <v>7.1029999999999998</v>
      </c>
      <c r="Z32" s="35">
        <v>6.9870000000000001</v>
      </c>
      <c r="AA32" s="35">
        <v>6.9779999999999998</v>
      </c>
      <c r="AB32" s="35">
        <v>7.05</v>
      </c>
      <c r="AC32" s="35">
        <v>7.1760000000000002</v>
      </c>
      <c r="AD32" s="35">
        <v>6.992</v>
      </c>
      <c r="AE32" s="35">
        <v>6.9820000000000002</v>
      </c>
      <c r="AF32" s="35">
        <v>6.9870000000000001</v>
      </c>
      <c r="AG32" s="35">
        <v>7.2</v>
      </c>
      <c r="AH32" s="35">
        <v>7.2850000000000001</v>
      </c>
      <c r="AI32" s="35">
        <v>7.0739999999999998</v>
      </c>
      <c r="AJ32" s="35">
        <v>7.0529999999999999</v>
      </c>
      <c r="AK32" s="35">
        <v>7.0339999999999998</v>
      </c>
      <c r="AL32" s="35">
        <v>6.9930000000000003</v>
      </c>
      <c r="AM32" s="35">
        <v>7.1070000000000002</v>
      </c>
      <c r="AN32" s="35">
        <v>7.0359999999999996</v>
      </c>
      <c r="AO32" s="35">
        <v>7.2370000000000001</v>
      </c>
      <c r="AP32" s="35">
        <v>7.2240000000000002</v>
      </c>
      <c r="AQ32" s="35">
        <v>7.194</v>
      </c>
      <c r="AR32" s="35">
        <v>7.3049999999999997</v>
      </c>
      <c r="AS32" s="35">
        <v>7.3780000000000001</v>
      </c>
      <c r="AT32" s="35">
        <v>7.1210000000000004</v>
      </c>
      <c r="AU32" s="35">
        <v>6.9809999999999999</v>
      </c>
      <c r="AV32" s="35">
        <v>7.3179999999999996</v>
      </c>
      <c r="AW32" s="35">
        <f t="shared" si="0"/>
        <v>234.86999999999995</v>
      </c>
      <c r="AX32" s="117">
        <f t="shared" si="1"/>
        <v>61.310512198237333</v>
      </c>
      <c r="AY32" s="116"/>
    </row>
    <row r="33" spans="1:51" x14ac:dyDescent="0.35">
      <c r="A33" s="1" t="s">
        <v>1171</v>
      </c>
      <c r="B33" s="1">
        <v>2023</v>
      </c>
      <c r="C33" s="2">
        <v>44981</v>
      </c>
      <c r="D33" s="1" t="s">
        <v>66</v>
      </c>
      <c r="E33" s="4" t="s">
        <v>91</v>
      </c>
      <c r="F33" s="3">
        <v>2</v>
      </c>
      <c r="G33" s="3" t="s">
        <v>493</v>
      </c>
      <c r="H33" s="3" t="s">
        <v>659</v>
      </c>
      <c r="I33" s="3" t="s">
        <v>595</v>
      </c>
      <c r="J33" s="3" t="s">
        <v>509</v>
      </c>
      <c r="K33" s="3"/>
      <c r="L33" s="3"/>
      <c r="M33" s="3"/>
      <c r="N33" s="3"/>
      <c r="O33" s="3">
        <v>2</v>
      </c>
      <c r="P33" s="3" t="s">
        <v>31</v>
      </c>
      <c r="Q33" s="35"/>
      <c r="R33" s="35"/>
      <c r="S33" s="35"/>
      <c r="T33" s="35"/>
      <c r="U33" s="35"/>
      <c r="V33" s="35"/>
      <c r="W33" s="35"/>
      <c r="X33" s="35"/>
      <c r="Y33" s="35"/>
      <c r="Z33" s="35"/>
      <c r="AA33" s="35"/>
      <c r="AB33" s="35"/>
      <c r="AC33" s="35"/>
      <c r="AD33" s="35"/>
      <c r="AE33" s="35"/>
      <c r="AF33" s="35"/>
      <c r="AG33" s="35"/>
      <c r="AH33" s="35"/>
      <c r="AI33" s="35"/>
      <c r="AJ33" s="35"/>
      <c r="AK33" s="35"/>
      <c r="AL33" s="35"/>
      <c r="AM33" s="35"/>
      <c r="AN33" s="35"/>
      <c r="AO33" s="35"/>
      <c r="AP33" s="35"/>
      <c r="AQ33" s="35"/>
      <c r="AR33" s="35"/>
      <c r="AS33" s="35"/>
      <c r="AT33" s="35"/>
      <c r="AU33" s="35"/>
      <c r="AV33" s="35"/>
      <c r="AW33" s="35" t="str">
        <f t="shared" si="0"/>
        <v/>
      </c>
      <c r="AX33" s="117" t="str">
        <f t="shared" si="1"/>
        <v/>
      </c>
      <c r="AY33" s="116"/>
    </row>
    <row r="34" spans="1:51" x14ac:dyDescent="0.35">
      <c r="A34" s="1" t="s">
        <v>1171</v>
      </c>
      <c r="B34" s="1">
        <v>2023</v>
      </c>
      <c r="C34" s="2">
        <v>44981</v>
      </c>
      <c r="D34" s="1" t="s">
        <v>66</v>
      </c>
      <c r="E34" s="4" t="s">
        <v>91</v>
      </c>
      <c r="F34" s="3">
        <v>3</v>
      </c>
      <c r="G34" s="3" t="s">
        <v>483</v>
      </c>
      <c r="H34" s="3" t="s">
        <v>675</v>
      </c>
      <c r="I34" s="3" t="s">
        <v>654</v>
      </c>
      <c r="J34" s="3" t="s">
        <v>644</v>
      </c>
      <c r="K34" s="3"/>
      <c r="L34" s="3"/>
      <c r="M34" s="3"/>
      <c r="N34" s="3"/>
      <c r="O34" s="3">
        <v>1</v>
      </c>
      <c r="P34" s="3" t="s">
        <v>484</v>
      </c>
      <c r="Q34" s="35">
        <v>13.055999999999999</v>
      </c>
      <c r="R34" s="35">
        <v>7.6559999999999997</v>
      </c>
      <c r="S34" s="35">
        <v>7.13</v>
      </c>
      <c r="T34" s="35">
        <v>6.9690000000000003</v>
      </c>
      <c r="U34" s="35">
        <v>7.2320000000000002</v>
      </c>
      <c r="V34" s="35">
        <v>6.468</v>
      </c>
      <c r="W34" s="35">
        <v>6.7119999999999997</v>
      </c>
      <c r="X34" s="35">
        <v>6.7069999999999999</v>
      </c>
      <c r="Y34" s="35">
        <v>6.78</v>
      </c>
      <c r="Z34" s="35">
        <v>6.8869999999999996</v>
      </c>
      <c r="AA34" s="35">
        <v>6.8090000000000002</v>
      </c>
      <c r="AB34" s="35">
        <v>6.726</v>
      </c>
      <c r="AC34" s="35">
        <v>6.7279999999999998</v>
      </c>
      <c r="AD34" s="35">
        <v>6.9349999999999996</v>
      </c>
      <c r="AE34" s="35">
        <v>6.8019999999999996</v>
      </c>
      <c r="AF34" s="35">
        <v>6.7430000000000003</v>
      </c>
      <c r="AG34" s="35">
        <v>6.5730000000000004</v>
      </c>
      <c r="AH34" s="35">
        <v>7.032</v>
      </c>
      <c r="AI34" s="35">
        <v>6.7729999999999997</v>
      </c>
      <c r="AJ34" s="35">
        <v>6.8289999999999997</v>
      </c>
      <c r="AK34" s="35">
        <v>6.8520000000000003</v>
      </c>
      <c r="AL34" s="35">
        <v>7</v>
      </c>
      <c r="AM34" s="35">
        <v>7.101</v>
      </c>
      <c r="AN34" s="35">
        <v>6.96</v>
      </c>
      <c r="AO34" s="35">
        <v>7.1550000000000002</v>
      </c>
      <c r="AP34" s="35">
        <v>6.79</v>
      </c>
      <c r="AQ34" s="35">
        <v>6.883</v>
      </c>
      <c r="AR34" s="35">
        <v>6.875</v>
      </c>
      <c r="AS34" s="35">
        <v>6.83</v>
      </c>
      <c r="AT34" s="35">
        <v>6.7629999999999999</v>
      </c>
      <c r="AU34" s="35">
        <v>6.859</v>
      </c>
      <c r="AV34" s="35">
        <v>7.0910000000000002</v>
      </c>
      <c r="AW34" s="35">
        <f t="shared" si="0"/>
        <v>226.70600000000005</v>
      </c>
      <c r="AX34" s="117">
        <f t="shared" si="1"/>
        <v>63.518389455947336</v>
      </c>
      <c r="AY34" s="116"/>
    </row>
    <row r="35" spans="1:51" x14ac:dyDescent="0.35">
      <c r="A35" s="1" t="s">
        <v>1171</v>
      </c>
      <c r="B35" s="1">
        <v>2023</v>
      </c>
      <c r="C35" s="2">
        <v>44981</v>
      </c>
      <c r="D35" s="1" t="s">
        <v>66</v>
      </c>
      <c r="E35" s="4" t="s">
        <v>91</v>
      </c>
      <c r="F35" s="3">
        <v>3</v>
      </c>
      <c r="G35" s="3" t="s">
        <v>1183</v>
      </c>
      <c r="H35" s="3" t="s">
        <v>733</v>
      </c>
      <c r="I35" s="3" t="s">
        <v>1172</v>
      </c>
      <c r="J35" s="3" t="s">
        <v>506</v>
      </c>
      <c r="K35" s="3"/>
      <c r="L35" s="3"/>
      <c r="M35" s="3"/>
      <c r="N35" s="3"/>
      <c r="O35" s="3">
        <v>2</v>
      </c>
      <c r="P35" s="3" t="s">
        <v>102</v>
      </c>
      <c r="Q35" s="35">
        <v>13.156000000000001</v>
      </c>
      <c r="R35" s="35">
        <v>7.8890000000000002</v>
      </c>
      <c r="S35" s="35">
        <v>7.234</v>
      </c>
      <c r="T35" s="35">
        <v>6.984</v>
      </c>
      <c r="U35" s="35">
        <v>6.8550000000000004</v>
      </c>
      <c r="V35" s="35">
        <v>6.8710000000000004</v>
      </c>
      <c r="W35" s="35">
        <v>6.86</v>
      </c>
      <c r="X35" s="35">
        <v>6.8440000000000003</v>
      </c>
      <c r="Y35" s="35">
        <v>6.9249999999999998</v>
      </c>
      <c r="Z35" s="35">
        <v>7.1310000000000002</v>
      </c>
      <c r="AA35" s="35">
        <v>6.7690000000000001</v>
      </c>
      <c r="AB35" s="35">
        <v>6.8849999999999998</v>
      </c>
      <c r="AC35" s="35">
        <v>6.867</v>
      </c>
      <c r="AD35" s="35">
        <v>6.9749999999999996</v>
      </c>
      <c r="AE35" s="35">
        <v>6.9409999999999998</v>
      </c>
      <c r="AF35" s="35">
        <v>6.8630000000000004</v>
      </c>
      <c r="AG35" s="35">
        <v>6.9619999999999997</v>
      </c>
      <c r="AH35" s="35">
        <v>7.1269999999999998</v>
      </c>
      <c r="AI35" s="35">
        <v>7.008</v>
      </c>
      <c r="AJ35" s="35">
        <v>7.1040000000000001</v>
      </c>
      <c r="AK35" s="35">
        <v>7.0449999999999999</v>
      </c>
      <c r="AL35" s="35">
        <v>7.1189999999999998</v>
      </c>
      <c r="AM35" s="35">
        <v>7.0919999999999996</v>
      </c>
      <c r="AN35" s="35">
        <v>7.0679999999999996</v>
      </c>
      <c r="AO35" s="35">
        <v>7.1459999999999999</v>
      </c>
      <c r="AP35" s="35">
        <v>6.9480000000000004</v>
      </c>
      <c r="AQ35" s="35">
        <v>6.8659999999999997</v>
      </c>
      <c r="AR35" s="35">
        <v>6.9660000000000002</v>
      </c>
      <c r="AS35" s="35">
        <v>6.9630000000000001</v>
      </c>
      <c r="AT35" s="35">
        <v>7.0510000000000002</v>
      </c>
      <c r="AU35" s="35">
        <v>7.1680000000000001</v>
      </c>
      <c r="AV35" s="35">
        <v>7.2750000000000004</v>
      </c>
      <c r="AW35" s="35">
        <f t="shared" si="0"/>
        <v>230.95700000000005</v>
      </c>
      <c r="AX35" s="117">
        <f t="shared" si="1"/>
        <v>62.349268478547941</v>
      </c>
      <c r="AY35" s="116"/>
    </row>
    <row r="36" spans="1:51" x14ac:dyDescent="0.35">
      <c r="A36" s="1" t="s">
        <v>1171</v>
      </c>
      <c r="B36" s="1">
        <v>2023</v>
      </c>
      <c r="C36" s="2">
        <v>44981</v>
      </c>
      <c r="D36" s="1" t="s">
        <v>66</v>
      </c>
      <c r="E36" s="4" t="s">
        <v>91</v>
      </c>
      <c r="F36" s="3">
        <v>4</v>
      </c>
      <c r="G36" s="3" t="s">
        <v>599</v>
      </c>
      <c r="H36" s="3" t="s">
        <v>598</v>
      </c>
      <c r="I36" s="3" t="s">
        <v>1033</v>
      </c>
      <c r="J36" s="3" t="s">
        <v>34</v>
      </c>
      <c r="K36" s="3"/>
      <c r="L36" s="3"/>
      <c r="M36" s="3"/>
      <c r="N36" s="3"/>
      <c r="O36" s="3">
        <v>1</v>
      </c>
      <c r="P36" s="3" t="s">
        <v>35</v>
      </c>
      <c r="Q36" s="35">
        <v>13.486000000000001</v>
      </c>
      <c r="R36" s="35">
        <v>7.6189999999999998</v>
      </c>
      <c r="S36" s="35">
        <v>7.0129999999999999</v>
      </c>
      <c r="T36" s="35">
        <v>6.9409999999999998</v>
      </c>
      <c r="U36" s="35">
        <v>6.9320000000000004</v>
      </c>
      <c r="V36" s="35">
        <v>6.9610000000000003</v>
      </c>
      <c r="W36" s="35">
        <v>6.923</v>
      </c>
      <c r="X36" s="35">
        <v>6.9409999999999998</v>
      </c>
      <c r="Y36" s="35">
        <v>7.008</v>
      </c>
      <c r="Z36" s="35">
        <v>6.8140000000000001</v>
      </c>
      <c r="AA36" s="35">
        <v>6.7229999999999999</v>
      </c>
      <c r="AB36" s="35">
        <v>6.8739999999999997</v>
      </c>
      <c r="AC36" s="35">
        <v>6.7729999999999997</v>
      </c>
      <c r="AD36" s="35">
        <v>6.7709999999999999</v>
      </c>
      <c r="AE36" s="35">
        <v>6.7489999999999997</v>
      </c>
      <c r="AF36" s="35">
        <v>6.9160000000000004</v>
      </c>
      <c r="AG36" s="35">
        <v>6.9630000000000001</v>
      </c>
      <c r="AH36" s="35">
        <v>6.95</v>
      </c>
      <c r="AI36" s="35">
        <v>6.984</v>
      </c>
      <c r="AJ36" s="35">
        <v>6.9710000000000001</v>
      </c>
      <c r="AK36" s="35">
        <v>6.8970000000000002</v>
      </c>
      <c r="AL36" s="35">
        <v>6.8970000000000002</v>
      </c>
      <c r="AM36" s="35">
        <v>7.1219999999999999</v>
      </c>
      <c r="AN36" s="35">
        <v>6.83</v>
      </c>
      <c r="AO36" s="35">
        <v>7.21</v>
      </c>
      <c r="AP36" s="35">
        <v>6.88</v>
      </c>
      <c r="AQ36" s="35">
        <v>6.742</v>
      </c>
      <c r="AR36" s="35">
        <v>6.8239999999999998</v>
      </c>
      <c r="AS36" s="35">
        <v>6.7779999999999996</v>
      </c>
      <c r="AT36" s="35">
        <v>6.9560000000000004</v>
      </c>
      <c r="AU36" s="35">
        <v>6.9550000000000001</v>
      </c>
      <c r="AV36" s="35">
        <v>7.1029999999999998</v>
      </c>
      <c r="AW36" s="35">
        <f t="shared" si="0"/>
        <v>228.50599999999997</v>
      </c>
      <c r="AX36" s="117">
        <f t="shared" si="1"/>
        <v>63.018038913639039</v>
      </c>
      <c r="AY36" s="116"/>
    </row>
    <row r="37" spans="1:51" x14ac:dyDescent="0.35">
      <c r="A37" s="1" t="s">
        <v>1171</v>
      </c>
      <c r="B37" s="1">
        <v>2023</v>
      </c>
      <c r="C37" s="2">
        <v>44981</v>
      </c>
      <c r="D37" s="1" t="s">
        <v>66</v>
      </c>
      <c r="E37" s="4" t="s">
        <v>91</v>
      </c>
      <c r="F37" s="3">
        <v>4</v>
      </c>
      <c r="G37" s="3" t="s">
        <v>586</v>
      </c>
      <c r="H37" s="3" t="s">
        <v>761</v>
      </c>
      <c r="I37" s="3" t="s">
        <v>647</v>
      </c>
      <c r="J37" s="3" t="s">
        <v>779</v>
      </c>
      <c r="K37" s="3"/>
      <c r="L37" s="3"/>
      <c r="M37" s="3"/>
      <c r="N37" s="3"/>
      <c r="O37" s="3">
        <v>2</v>
      </c>
      <c r="P37" s="3" t="s">
        <v>113</v>
      </c>
      <c r="Q37" s="35">
        <v>13.178000000000001</v>
      </c>
      <c r="R37" s="35">
        <v>7.6269999999999998</v>
      </c>
      <c r="S37" s="35">
        <v>7.0629999999999997</v>
      </c>
      <c r="T37" s="35">
        <v>6.8890000000000002</v>
      </c>
      <c r="U37" s="35">
        <v>6.891</v>
      </c>
      <c r="V37" s="35">
        <v>6.8040000000000003</v>
      </c>
      <c r="W37" s="35">
        <v>6.8170000000000002</v>
      </c>
      <c r="X37" s="35">
        <v>6.8419999999999996</v>
      </c>
      <c r="Y37" s="35">
        <v>6.9269999999999996</v>
      </c>
      <c r="Z37" s="35">
        <v>6.8330000000000002</v>
      </c>
      <c r="AA37" s="35">
        <v>6.9459999999999997</v>
      </c>
      <c r="AB37" s="35">
        <v>7</v>
      </c>
      <c r="AC37" s="35">
        <v>6.8940000000000001</v>
      </c>
      <c r="AD37" s="35">
        <v>6.9169999999999998</v>
      </c>
      <c r="AE37" s="35">
        <v>6.9710000000000001</v>
      </c>
      <c r="AF37" s="35">
        <v>6.9370000000000003</v>
      </c>
      <c r="AG37" s="35">
        <v>6.9909999999999997</v>
      </c>
      <c r="AH37" s="35">
        <v>7.01</v>
      </c>
      <c r="AI37" s="35">
        <v>7.1310000000000002</v>
      </c>
      <c r="AJ37" s="35">
        <v>7.0069999999999997</v>
      </c>
      <c r="AK37" s="35">
        <v>7.0609999999999999</v>
      </c>
      <c r="AL37" s="35">
        <v>7.1989999999999998</v>
      </c>
      <c r="AM37" s="35">
        <v>6.9139999999999997</v>
      </c>
      <c r="AN37" s="35">
        <v>6.9770000000000003</v>
      </c>
      <c r="AO37" s="35">
        <v>6.9320000000000004</v>
      </c>
      <c r="AP37" s="35">
        <v>6.827</v>
      </c>
      <c r="AQ37" s="35">
        <v>6.9880000000000004</v>
      </c>
      <c r="AR37" s="35">
        <v>6.7809999999999997</v>
      </c>
      <c r="AS37" s="35">
        <v>7.093</v>
      </c>
      <c r="AT37" s="35">
        <v>6.99</v>
      </c>
      <c r="AU37" s="35">
        <v>7.1630000000000003</v>
      </c>
      <c r="AV37" s="35">
        <v>7.2229999999999999</v>
      </c>
      <c r="AW37" s="35">
        <f t="shared" si="0"/>
        <v>229.82300000000004</v>
      </c>
      <c r="AX37" s="117">
        <f t="shared" si="1"/>
        <v>62.656914233997455</v>
      </c>
      <c r="AY37" s="116"/>
    </row>
    <row r="38" spans="1:51" x14ac:dyDescent="0.35">
      <c r="A38" s="1" t="s">
        <v>1171</v>
      </c>
      <c r="B38" s="1">
        <v>2023</v>
      </c>
      <c r="C38" s="2">
        <v>44981</v>
      </c>
      <c r="D38" s="1" t="s">
        <v>66</v>
      </c>
      <c r="E38" s="4" t="s">
        <v>64</v>
      </c>
      <c r="F38" s="3" t="s">
        <v>541</v>
      </c>
      <c r="G38" s="3" t="s">
        <v>483</v>
      </c>
      <c r="H38" s="3" t="s">
        <v>675</v>
      </c>
      <c r="I38" s="3" t="s">
        <v>654</v>
      </c>
      <c r="J38" s="3" t="s">
        <v>644</v>
      </c>
      <c r="K38" s="3"/>
      <c r="L38" s="3"/>
      <c r="M38" s="3"/>
      <c r="N38" s="3"/>
      <c r="O38" s="3">
        <v>1</v>
      </c>
      <c r="P38" s="3" t="s">
        <v>484</v>
      </c>
      <c r="Q38" s="35">
        <v>13.288</v>
      </c>
      <c r="R38" s="35">
        <v>7.83</v>
      </c>
      <c r="S38" s="35">
        <v>7.149</v>
      </c>
      <c r="T38" s="35">
        <v>6.9180000000000001</v>
      </c>
      <c r="U38" s="35">
        <v>6.8159999999999998</v>
      </c>
      <c r="V38" s="35">
        <v>7.0209999999999999</v>
      </c>
      <c r="W38" s="35">
        <v>6.8</v>
      </c>
      <c r="X38" s="35">
        <v>6.7510000000000003</v>
      </c>
      <c r="Y38" s="35">
        <v>6.8250000000000002</v>
      </c>
      <c r="Z38" s="35">
        <v>6.9210000000000003</v>
      </c>
      <c r="AA38" s="35">
        <v>6.8390000000000004</v>
      </c>
      <c r="AB38" s="35">
        <v>6.8559999999999999</v>
      </c>
      <c r="AC38" s="35">
        <v>6.8769999999999998</v>
      </c>
      <c r="AD38" s="35">
        <v>7.0179999999999998</v>
      </c>
      <c r="AE38" s="35">
        <v>6.8680000000000003</v>
      </c>
      <c r="AF38" s="35">
        <v>6.8529999999999998</v>
      </c>
      <c r="AG38" s="35">
        <v>6.8040000000000003</v>
      </c>
      <c r="AH38" s="35">
        <v>6.8280000000000003</v>
      </c>
      <c r="AI38" s="35">
        <v>6.843</v>
      </c>
      <c r="AJ38" s="35">
        <v>7.3810000000000002</v>
      </c>
      <c r="AK38" s="35">
        <v>6.0860000000000003</v>
      </c>
      <c r="AL38" s="35">
        <v>8.0820000000000007</v>
      </c>
      <c r="AM38" s="35">
        <v>5.9050000000000002</v>
      </c>
      <c r="AN38" s="35">
        <v>7.6269999999999998</v>
      </c>
      <c r="AO38" s="35">
        <v>6.8129999999999997</v>
      </c>
      <c r="AP38" s="35">
        <v>7.0540000000000003</v>
      </c>
      <c r="AQ38" s="35">
        <v>6.8659999999999997</v>
      </c>
      <c r="AR38" s="35">
        <v>6.9390000000000001</v>
      </c>
      <c r="AS38" s="35">
        <v>6.7480000000000002</v>
      </c>
      <c r="AT38" s="35">
        <v>7.2690000000000001</v>
      </c>
      <c r="AU38" s="35">
        <v>7.0869999999999997</v>
      </c>
      <c r="AV38" s="35">
        <v>7.2480000000000002</v>
      </c>
      <c r="AW38" s="35">
        <f t="shared" si="0"/>
        <v>229.20999999999995</v>
      </c>
      <c r="AX38" s="117">
        <f t="shared" si="1"/>
        <v>62.824484097552478</v>
      </c>
      <c r="AY38" s="116"/>
    </row>
    <row r="39" spans="1:51" x14ac:dyDescent="0.35">
      <c r="A39" s="1" t="s">
        <v>1171</v>
      </c>
      <c r="B39" s="1">
        <v>2023</v>
      </c>
      <c r="C39" s="2">
        <v>44981</v>
      </c>
      <c r="D39" s="1" t="s">
        <v>66</v>
      </c>
      <c r="E39" s="4" t="s">
        <v>64</v>
      </c>
      <c r="F39" s="3" t="s">
        <v>541</v>
      </c>
      <c r="G39" s="3" t="s">
        <v>599</v>
      </c>
      <c r="H39" s="3" t="s">
        <v>598</v>
      </c>
      <c r="I39" s="3" t="s">
        <v>745</v>
      </c>
      <c r="J39" s="3" t="s">
        <v>34</v>
      </c>
      <c r="K39" s="3"/>
      <c r="L39" s="3"/>
      <c r="M39" s="3"/>
      <c r="N39" s="3"/>
      <c r="O39" s="3">
        <v>2</v>
      </c>
      <c r="P39" s="3" t="s">
        <v>35</v>
      </c>
      <c r="Q39" s="35">
        <v>13.343999999999999</v>
      </c>
      <c r="R39" s="35">
        <v>7.62</v>
      </c>
      <c r="S39" s="35">
        <v>7.0060000000000002</v>
      </c>
      <c r="T39" s="35">
        <v>6.798</v>
      </c>
      <c r="U39" s="35">
        <v>6.8970000000000002</v>
      </c>
      <c r="V39" s="35">
        <v>6.8650000000000002</v>
      </c>
      <c r="W39" s="35">
        <v>6.89</v>
      </c>
      <c r="X39" s="35">
        <v>6.9089999999999998</v>
      </c>
      <c r="Y39" s="35">
        <v>7.0250000000000004</v>
      </c>
      <c r="Z39" s="35">
        <v>6.9249999999999998</v>
      </c>
      <c r="AA39" s="35">
        <v>6.9260000000000002</v>
      </c>
      <c r="AB39" s="35">
        <v>7.0490000000000004</v>
      </c>
      <c r="AC39" s="35">
        <v>6.9029999999999996</v>
      </c>
      <c r="AD39" s="35">
        <v>6.8840000000000003</v>
      </c>
      <c r="AE39" s="35">
        <v>6.8959999999999999</v>
      </c>
      <c r="AF39" s="35">
        <v>6.92</v>
      </c>
      <c r="AG39" s="35">
        <v>7.0309999999999997</v>
      </c>
      <c r="AH39" s="35">
        <v>6.9749999999999996</v>
      </c>
      <c r="AI39" s="35">
        <v>7.17</v>
      </c>
      <c r="AJ39" s="35">
        <v>6.9829999999999997</v>
      </c>
      <c r="AK39" s="35">
        <v>7.0170000000000003</v>
      </c>
      <c r="AL39" s="35">
        <v>7.1459999999999999</v>
      </c>
      <c r="AM39" s="35">
        <v>6.9740000000000002</v>
      </c>
      <c r="AN39" s="35">
        <v>7.181</v>
      </c>
      <c r="AO39" s="35">
        <v>6.9690000000000003</v>
      </c>
      <c r="AP39" s="35">
        <v>6.9749999999999996</v>
      </c>
      <c r="AQ39" s="35">
        <v>6.84</v>
      </c>
      <c r="AR39" s="35">
        <v>6.9779999999999998</v>
      </c>
      <c r="AS39" s="35">
        <v>6.9690000000000003</v>
      </c>
      <c r="AT39" s="35">
        <v>6.8609999999999998</v>
      </c>
      <c r="AU39" s="35">
        <v>7.0279999999999996</v>
      </c>
      <c r="AV39" s="35">
        <v>7</v>
      </c>
      <c r="AW39" s="35">
        <f t="shared" si="0"/>
        <v>229.95399999999998</v>
      </c>
      <c r="AX39" s="117">
        <f t="shared" si="1"/>
        <v>62.62121989615315</v>
      </c>
      <c r="AY39" s="116"/>
    </row>
    <row r="40" spans="1:51" x14ac:dyDescent="0.35">
      <c r="A40" s="1" t="s">
        <v>1171</v>
      </c>
      <c r="B40" s="1">
        <v>2023</v>
      </c>
      <c r="C40" s="2">
        <v>44981</v>
      </c>
      <c r="D40" s="1" t="s">
        <v>66</v>
      </c>
      <c r="E40" s="4" t="s">
        <v>64</v>
      </c>
      <c r="F40" s="3" t="s">
        <v>542</v>
      </c>
      <c r="G40" s="3" t="s">
        <v>586</v>
      </c>
      <c r="H40" s="3" t="s">
        <v>761</v>
      </c>
      <c r="I40" s="3" t="s">
        <v>647</v>
      </c>
      <c r="J40" s="3" t="s">
        <v>779</v>
      </c>
      <c r="K40" s="3"/>
      <c r="L40" s="3"/>
      <c r="M40" s="3"/>
      <c r="N40" s="3"/>
      <c r="O40" s="3">
        <v>3</v>
      </c>
      <c r="P40" s="3" t="s">
        <v>113</v>
      </c>
      <c r="Q40" s="35">
        <v>13.438000000000001</v>
      </c>
      <c r="R40" s="35">
        <v>7.5609999999999999</v>
      </c>
      <c r="S40" s="35">
        <v>7.101</v>
      </c>
      <c r="T40" s="35">
        <v>6.9260000000000002</v>
      </c>
      <c r="U40" s="35">
        <v>7.0519999999999996</v>
      </c>
      <c r="V40" s="35">
        <v>7.01</v>
      </c>
      <c r="W40" s="35">
        <v>7.03</v>
      </c>
      <c r="X40" s="35">
        <v>7.016</v>
      </c>
      <c r="Y40" s="35">
        <v>6.9359999999999999</v>
      </c>
      <c r="Z40" s="35">
        <v>6.915</v>
      </c>
      <c r="AA40" s="35">
        <v>6.9660000000000002</v>
      </c>
      <c r="AB40" s="35">
        <v>6.9779999999999998</v>
      </c>
      <c r="AC40" s="35">
        <v>7.0010000000000003</v>
      </c>
      <c r="AD40" s="35">
        <v>7.0030000000000001</v>
      </c>
      <c r="AE40" s="35">
        <v>7.01</v>
      </c>
      <c r="AF40" s="35">
        <v>6.9349999999999996</v>
      </c>
      <c r="AG40" s="35">
        <v>7.1909999999999998</v>
      </c>
      <c r="AH40" s="35">
        <v>6.97</v>
      </c>
      <c r="AI40" s="35">
        <v>7.69</v>
      </c>
      <c r="AJ40" s="35">
        <v>6.4749999999999996</v>
      </c>
      <c r="AK40" s="35">
        <v>7.032</v>
      </c>
      <c r="AL40" s="35">
        <v>6.8410000000000002</v>
      </c>
      <c r="AM40" s="35">
        <v>7.0179999999999998</v>
      </c>
      <c r="AN40" s="35">
        <v>7.1760000000000002</v>
      </c>
      <c r="AO40" s="35">
        <v>6.9459999999999997</v>
      </c>
      <c r="AP40" s="35">
        <v>7.0579999999999998</v>
      </c>
      <c r="AQ40" s="35">
        <v>6.97</v>
      </c>
      <c r="AR40" s="35">
        <v>6.9260000000000002</v>
      </c>
      <c r="AS40" s="35">
        <v>6.883</v>
      </c>
      <c r="AT40" s="35">
        <v>6.8970000000000002</v>
      </c>
      <c r="AU40" s="35">
        <v>6.9219999999999997</v>
      </c>
      <c r="AV40" s="35">
        <v>6.9939999999999998</v>
      </c>
      <c r="AW40" s="35">
        <f t="shared" si="0"/>
        <v>230.86699999999999</v>
      </c>
      <c r="AX40" s="117">
        <f t="shared" si="1"/>
        <v>62.373574395647715</v>
      </c>
      <c r="AY40" s="116"/>
    </row>
    <row r="41" spans="1:51" x14ac:dyDescent="0.35">
      <c r="A41" s="1" t="s">
        <v>1171</v>
      </c>
      <c r="B41" s="1">
        <v>2023</v>
      </c>
      <c r="C41" s="2">
        <v>44981</v>
      </c>
      <c r="D41" s="1" t="s">
        <v>66</v>
      </c>
      <c r="E41" s="4" t="s">
        <v>64</v>
      </c>
      <c r="F41" s="3" t="s">
        <v>542</v>
      </c>
      <c r="G41" s="3" t="s">
        <v>1183</v>
      </c>
      <c r="H41" s="3" t="s">
        <v>1172</v>
      </c>
      <c r="I41" s="3" t="s">
        <v>506</v>
      </c>
      <c r="J41" s="3" t="s">
        <v>636</v>
      </c>
      <c r="K41" s="3"/>
      <c r="L41" s="3"/>
      <c r="M41" s="3"/>
      <c r="N41" s="3"/>
      <c r="O41" s="3">
        <v>4</v>
      </c>
      <c r="P41" s="3" t="s">
        <v>102</v>
      </c>
      <c r="Q41" s="35">
        <v>13.459</v>
      </c>
      <c r="R41" s="35">
        <v>7.9260000000000002</v>
      </c>
      <c r="S41" s="35">
        <v>7.218</v>
      </c>
      <c r="T41" s="35">
        <v>6.9320000000000004</v>
      </c>
      <c r="U41" s="35">
        <v>6.8239999999999998</v>
      </c>
      <c r="V41" s="35">
        <v>6.899</v>
      </c>
      <c r="W41" s="35">
        <v>6.7640000000000002</v>
      </c>
      <c r="X41" s="35">
        <v>6.83</v>
      </c>
      <c r="Y41" s="35">
        <v>6.9210000000000003</v>
      </c>
      <c r="Z41" s="35">
        <v>7.0919999999999996</v>
      </c>
      <c r="AA41" s="35">
        <v>6.9</v>
      </c>
      <c r="AB41" s="35">
        <v>6.9130000000000003</v>
      </c>
      <c r="AC41" s="35">
        <v>6.9260000000000002</v>
      </c>
      <c r="AD41" s="35">
        <v>7.0579999999999998</v>
      </c>
      <c r="AE41" s="35">
        <v>6.9269999999999996</v>
      </c>
      <c r="AF41" s="35">
        <v>6.9630000000000001</v>
      </c>
      <c r="AG41" s="35">
        <v>6.9610000000000003</v>
      </c>
      <c r="AH41" s="35">
        <v>7.1390000000000002</v>
      </c>
      <c r="AI41" s="35">
        <v>7.12</v>
      </c>
      <c r="AJ41" s="35">
        <v>7.0350000000000001</v>
      </c>
      <c r="AK41" s="35">
        <v>6.9219999999999997</v>
      </c>
      <c r="AL41" s="35">
        <v>7.0389999999999997</v>
      </c>
      <c r="AM41" s="35">
        <v>7.0030000000000001</v>
      </c>
      <c r="AN41" s="35">
        <v>7.069</v>
      </c>
      <c r="AO41" s="35">
        <v>7.1050000000000004</v>
      </c>
      <c r="AP41" s="35">
        <v>7.2960000000000003</v>
      </c>
      <c r="AQ41" s="35">
        <v>7.0709999999999997</v>
      </c>
      <c r="AR41" s="35">
        <v>7.0490000000000004</v>
      </c>
      <c r="AS41" s="35">
        <v>7.1210000000000004</v>
      </c>
      <c r="AT41" s="35">
        <v>7.1859999999999999</v>
      </c>
      <c r="AU41" s="35">
        <v>6.94</v>
      </c>
      <c r="AV41" s="35">
        <v>6.9930000000000003</v>
      </c>
      <c r="AW41" s="35">
        <f t="shared" si="0"/>
        <v>231.60099999999994</v>
      </c>
      <c r="AX41" s="117">
        <f t="shared" si="1"/>
        <v>62.175897340685076</v>
      </c>
      <c r="AY41" s="116"/>
    </row>
    <row r="42" spans="1:51" x14ac:dyDescent="0.35">
      <c r="A42" s="1" t="s">
        <v>1171</v>
      </c>
      <c r="B42" s="1">
        <v>2023</v>
      </c>
      <c r="C42" s="2">
        <v>44980</v>
      </c>
      <c r="D42" s="1" t="s">
        <v>66</v>
      </c>
      <c r="E42" s="4" t="s">
        <v>21</v>
      </c>
      <c r="F42" s="1" t="s">
        <v>21</v>
      </c>
      <c r="G42" s="3" t="s">
        <v>599</v>
      </c>
      <c r="H42" s="3" t="s">
        <v>598</v>
      </c>
      <c r="I42" s="3" t="s">
        <v>1033</v>
      </c>
      <c r="J42" s="3" t="s">
        <v>34</v>
      </c>
      <c r="K42" s="3"/>
      <c r="L42" s="3"/>
      <c r="M42" s="3"/>
      <c r="N42" s="3"/>
      <c r="O42" s="3">
        <v>1</v>
      </c>
      <c r="P42" s="3" t="s">
        <v>35</v>
      </c>
      <c r="Q42" s="35">
        <v>13.247999999999999</v>
      </c>
      <c r="R42" s="35">
        <v>7.5919999999999996</v>
      </c>
      <c r="S42" s="35">
        <v>7.01</v>
      </c>
      <c r="T42" s="35">
        <v>6.8630000000000004</v>
      </c>
      <c r="U42" s="35">
        <v>7.008</v>
      </c>
      <c r="V42" s="35">
        <v>6.968</v>
      </c>
      <c r="W42" s="35">
        <v>6.9960000000000004</v>
      </c>
      <c r="X42" s="35">
        <v>6.9749999999999996</v>
      </c>
      <c r="Y42" s="35">
        <v>7.0620000000000003</v>
      </c>
      <c r="Z42" s="35">
        <v>6.88</v>
      </c>
      <c r="AA42" s="35">
        <v>6.8739999999999997</v>
      </c>
      <c r="AB42" s="35">
        <v>6.9850000000000003</v>
      </c>
      <c r="AC42" s="35">
        <v>6.9370000000000003</v>
      </c>
      <c r="AD42" s="35">
        <v>6.9809999999999999</v>
      </c>
      <c r="AE42" s="35">
        <v>7.0170000000000003</v>
      </c>
      <c r="AF42" s="35">
        <v>7.0709999999999997</v>
      </c>
      <c r="AG42" s="35">
        <v>6.9320000000000004</v>
      </c>
      <c r="AH42" s="35">
        <v>7.0540000000000003</v>
      </c>
      <c r="AI42" s="35">
        <v>6.9870000000000001</v>
      </c>
      <c r="AJ42" s="35">
        <v>7.0039999999999996</v>
      </c>
      <c r="AK42" s="35">
        <v>6.9989999999999997</v>
      </c>
      <c r="AL42" s="35">
        <v>7.15</v>
      </c>
      <c r="AM42" s="35">
        <v>7.0090000000000003</v>
      </c>
      <c r="AN42" s="35">
        <v>7.125</v>
      </c>
      <c r="AO42" s="35">
        <v>6.9539999999999997</v>
      </c>
      <c r="AP42" s="35">
        <v>6.9080000000000004</v>
      </c>
      <c r="AQ42" s="35">
        <v>6.875</v>
      </c>
      <c r="AR42" s="35">
        <v>6.84</v>
      </c>
      <c r="AS42" s="35">
        <v>6.8209999999999997</v>
      </c>
      <c r="AT42" s="35">
        <v>6.827</v>
      </c>
      <c r="AU42" s="35">
        <v>6.85</v>
      </c>
      <c r="AV42" s="35">
        <v>7.58</v>
      </c>
      <c r="AW42" s="35">
        <f t="shared" si="0"/>
        <v>230.38199999999998</v>
      </c>
      <c r="AX42" s="117">
        <f t="shared" si="1"/>
        <v>62.50488319399954</v>
      </c>
      <c r="AY42" s="116"/>
    </row>
    <row r="43" spans="1:51" x14ac:dyDescent="0.35">
      <c r="A43" s="1" t="s">
        <v>1171</v>
      </c>
      <c r="B43" s="1">
        <v>2023</v>
      </c>
      <c r="C43" s="2">
        <v>44980</v>
      </c>
      <c r="D43" s="1" t="s">
        <v>66</v>
      </c>
      <c r="E43" s="4" t="s">
        <v>21</v>
      </c>
      <c r="F43" s="1" t="s">
        <v>21</v>
      </c>
      <c r="G43" s="3" t="s">
        <v>483</v>
      </c>
      <c r="H43" s="3" t="s">
        <v>675</v>
      </c>
      <c r="I43" s="3" t="s">
        <v>654</v>
      </c>
      <c r="J43" s="3" t="s">
        <v>644</v>
      </c>
      <c r="K43" s="3"/>
      <c r="L43" s="3"/>
      <c r="M43" s="3"/>
      <c r="N43" s="3"/>
      <c r="O43" s="3">
        <v>2</v>
      </c>
      <c r="P43" s="3" t="s">
        <v>484</v>
      </c>
      <c r="Q43" s="35">
        <v>13.009</v>
      </c>
      <c r="R43" s="35">
        <v>7.9009999999999998</v>
      </c>
      <c r="S43" s="35">
        <v>7.2690000000000001</v>
      </c>
      <c r="T43" s="35">
        <v>6.984</v>
      </c>
      <c r="U43" s="35">
        <v>6.8730000000000002</v>
      </c>
      <c r="V43" s="35">
        <v>6.952</v>
      </c>
      <c r="W43" s="35">
        <v>6.8579999999999997</v>
      </c>
      <c r="X43" s="35">
        <v>6.8810000000000002</v>
      </c>
      <c r="Y43" s="35">
        <v>6.91</v>
      </c>
      <c r="Z43" s="35">
        <v>7.016</v>
      </c>
      <c r="AA43" s="35">
        <v>6.8959999999999999</v>
      </c>
      <c r="AB43" s="35">
        <v>6.8869999999999996</v>
      </c>
      <c r="AC43" s="35">
        <v>6.9560000000000004</v>
      </c>
      <c r="AD43" s="35">
        <v>7.093</v>
      </c>
      <c r="AE43" s="35">
        <v>6.9749999999999996</v>
      </c>
      <c r="AF43" s="35">
        <v>6.9059999999999997</v>
      </c>
      <c r="AG43" s="35">
        <v>6.9180000000000001</v>
      </c>
      <c r="AH43" s="35">
        <v>7.0469999999999997</v>
      </c>
      <c r="AI43" s="35">
        <v>7.0609999999999999</v>
      </c>
      <c r="AJ43" s="35">
        <v>7.0010000000000003</v>
      </c>
      <c r="AK43" s="35">
        <v>7.0179999999999998</v>
      </c>
      <c r="AL43" s="35">
        <v>7.0629999999999997</v>
      </c>
      <c r="AM43" s="35">
        <v>7.1609999999999996</v>
      </c>
      <c r="AN43" s="35">
        <v>7.024</v>
      </c>
      <c r="AO43" s="35">
        <v>7.08</v>
      </c>
      <c r="AP43" s="35">
        <v>7.2270000000000003</v>
      </c>
      <c r="AQ43" s="35">
        <v>7.03</v>
      </c>
      <c r="AR43" s="35">
        <v>6.9610000000000003</v>
      </c>
      <c r="AS43" s="35">
        <v>6.9359999999999999</v>
      </c>
      <c r="AT43" s="35">
        <v>6.8940000000000001</v>
      </c>
      <c r="AU43" s="35">
        <v>6.8570000000000002</v>
      </c>
      <c r="AV43" s="35">
        <v>7.2869999999999999</v>
      </c>
      <c r="AW43" s="35">
        <f t="shared" si="0"/>
        <v>230.93100000000007</v>
      </c>
      <c r="AX43" s="117">
        <f t="shared" si="1"/>
        <v>62.35628824194238</v>
      </c>
      <c r="AY43" s="116"/>
    </row>
    <row r="44" spans="1:51" x14ac:dyDescent="0.35">
      <c r="A44" s="1" t="s">
        <v>1171</v>
      </c>
      <c r="B44" s="1">
        <v>2023</v>
      </c>
      <c r="C44" s="2">
        <v>44980</v>
      </c>
      <c r="D44" s="1" t="s">
        <v>66</v>
      </c>
      <c r="E44" s="4" t="s">
        <v>21</v>
      </c>
      <c r="F44" s="1" t="s">
        <v>21</v>
      </c>
      <c r="G44" s="3" t="s">
        <v>1183</v>
      </c>
      <c r="H44" s="3" t="s">
        <v>733</v>
      </c>
      <c r="I44" s="3" t="s">
        <v>1172</v>
      </c>
      <c r="J44" s="3" t="s">
        <v>506</v>
      </c>
      <c r="K44" s="3"/>
      <c r="L44" s="3"/>
      <c r="M44" s="3"/>
      <c r="N44" s="3"/>
      <c r="O44" s="30">
        <v>3</v>
      </c>
      <c r="P44" s="3" t="s">
        <v>102</v>
      </c>
      <c r="Q44" s="35">
        <v>13.404999999999999</v>
      </c>
      <c r="R44" s="35">
        <v>7.9580000000000002</v>
      </c>
      <c r="S44" s="35">
        <v>7.3609999999999998</v>
      </c>
      <c r="T44" s="35">
        <v>7.0309999999999997</v>
      </c>
      <c r="U44" s="35">
        <v>6.9850000000000003</v>
      </c>
      <c r="V44" s="35">
        <v>6.9349999999999996</v>
      </c>
      <c r="W44" s="35">
        <v>7.0650000000000004</v>
      </c>
      <c r="X44" s="35">
        <v>7.2080000000000002</v>
      </c>
      <c r="Y44" s="35">
        <v>7.0750000000000002</v>
      </c>
      <c r="Z44" s="35">
        <v>7.02</v>
      </c>
      <c r="AA44" s="35">
        <v>7.0330000000000004</v>
      </c>
      <c r="AB44" s="35">
        <v>7.09</v>
      </c>
      <c r="AC44" s="35">
        <v>6.9139999999999997</v>
      </c>
      <c r="AD44" s="35">
        <v>6.8869999999999996</v>
      </c>
      <c r="AE44" s="35">
        <v>6.9139999999999997</v>
      </c>
      <c r="AF44" s="35">
        <v>6.9980000000000002</v>
      </c>
      <c r="AG44" s="35">
        <v>6.9109999999999996</v>
      </c>
      <c r="AH44" s="35">
        <v>6.8789999999999996</v>
      </c>
      <c r="AI44" s="35">
        <v>7.0250000000000004</v>
      </c>
      <c r="AJ44" s="35">
        <v>6.96</v>
      </c>
      <c r="AK44" s="35">
        <v>7.1719999999999997</v>
      </c>
      <c r="AL44" s="35">
        <v>7.0730000000000004</v>
      </c>
      <c r="AM44" s="35">
        <v>7.0369999999999999</v>
      </c>
      <c r="AN44" s="35">
        <v>7.1139999999999999</v>
      </c>
      <c r="AO44" s="35">
        <v>6.9770000000000003</v>
      </c>
      <c r="AP44" s="35">
        <v>6.9279999999999999</v>
      </c>
      <c r="AQ44" s="35">
        <v>7.1029999999999998</v>
      </c>
      <c r="AR44" s="35">
        <v>7.0880000000000001</v>
      </c>
      <c r="AS44" s="35">
        <v>7.2569999999999997</v>
      </c>
      <c r="AT44" s="35">
        <v>7.1059999999999999</v>
      </c>
      <c r="AU44" s="35">
        <v>7.0709999999999997</v>
      </c>
      <c r="AV44" s="35">
        <v>7.3369999999999997</v>
      </c>
      <c r="AW44" s="35">
        <f t="shared" si="0"/>
        <v>232.91700000000003</v>
      </c>
      <c r="AX44" s="117">
        <f t="shared" si="1"/>
        <v>61.824598462113109</v>
      </c>
      <c r="AY44" s="116"/>
    </row>
    <row r="45" spans="1:51" x14ac:dyDescent="0.35">
      <c r="A45" s="1" t="s">
        <v>1171</v>
      </c>
      <c r="B45" s="1">
        <v>2023</v>
      </c>
      <c r="C45" s="2">
        <v>44980</v>
      </c>
      <c r="D45" s="1" t="s">
        <v>66</v>
      </c>
      <c r="E45" s="4" t="s">
        <v>21</v>
      </c>
      <c r="F45" s="1" t="s">
        <v>21</v>
      </c>
      <c r="G45" s="3" t="s">
        <v>586</v>
      </c>
      <c r="H45" s="3" t="s">
        <v>761</v>
      </c>
      <c r="I45" s="3" t="s">
        <v>647</v>
      </c>
      <c r="J45" s="3" t="s">
        <v>779</v>
      </c>
      <c r="K45" s="3"/>
      <c r="L45" s="3"/>
      <c r="M45" s="3"/>
      <c r="N45" s="3"/>
      <c r="O45" s="30">
        <v>4</v>
      </c>
      <c r="P45" s="3" t="s">
        <v>113</v>
      </c>
      <c r="Q45" s="35">
        <v>13.401</v>
      </c>
      <c r="R45" s="35">
        <v>7.8979999999999997</v>
      </c>
      <c r="S45" s="35">
        <v>7.2619999999999996</v>
      </c>
      <c r="T45" s="35">
        <v>6.9829999999999997</v>
      </c>
      <c r="U45" s="35">
        <v>7.02</v>
      </c>
      <c r="V45" s="35">
        <v>6.9480000000000004</v>
      </c>
      <c r="W45" s="35">
        <v>6.9749999999999996</v>
      </c>
      <c r="X45" s="35">
        <v>7.0590000000000002</v>
      </c>
      <c r="Y45" s="35">
        <v>7.0309999999999997</v>
      </c>
      <c r="Z45" s="35">
        <v>6.9889999999999999</v>
      </c>
      <c r="AA45" s="35">
        <v>7.0030000000000001</v>
      </c>
      <c r="AB45" s="35">
        <v>7.0810000000000004</v>
      </c>
      <c r="AC45" s="35">
        <v>7.024</v>
      </c>
      <c r="AD45" s="35">
        <v>6.9770000000000003</v>
      </c>
      <c r="AE45" s="35">
        <v>6.9630000000000001</v>
      </c>
      <c r="AF45" s="35">
        <v>6.931</v>
      </c>
      <c r="AG45" s="35">
        <v>7.1509999999999998</v>
      </c>
      <c r="AH45" s="35">
        <v>7.2220000000000004</v>
      </c>
      <c r="AI45" s="35">
        <v>7.0670000000000002</v>
      </c>
      <c r="AJ45" s="35">
        <v>7.02</v>
      </c>
      <c r="AK45" s="35">
        <v>6.96</v>
      </c>
      <c r="AL45" s="35">
        <v>7.069</v>
      </c>
      <c r="AM45" s="35">
        <v>7.093</v>
      </c>
      <c r="AN45" s="35">
        <v>7.1</v>
      </c>
      <c r="AO45" s="35">
        <v>7.1369999999999996</v>
      </c>
      <c r="AP45" s="35">
        <v>7.26</v>
      </c>
      <c r="AQ45" s="35">
        <v>7.1609999999999996</v>
      </c>
      <c r="AR45" s="35">
        <v>7.1070000000000002</v>
      </c>
      <c r="AS45" s="35">
        <v>7.0780000000000003</v>
      </c>
      <c r="AT45" s="35">
        <v>7.1470000000000002</v>
      </c>
      <c r="AU45" s="35">
        <v>6.9139999999999997</v>
      </c>
      <c r="AV45" s="35">
        <v>7.3090000000000002</v>
      </c>
      <c r="AW45" s="35">
        <f t="shared" si="0"/>
        <v>233.33999999999997</v>
      </c>
      <c r="AX45" s="117">
        <f t="shared" si="1"/>
        <v>61.712522499357171</v>
      </c>
      <c r="AY45" s="116"/>
    </row>
    <row r="46" spans="1:51" x14ac:dyDescent="0.35">
      <c r="A46" s="1" t="s">
        <v>1171</v>
      </c>
      <c r="B46" s="1">
        <v>2023</v>
      </c>
      <c r="C46" s="2">
        <v>44980</v>
      </c>
      <c r="D46" s="1" t="s">
        <v>66</v>
      </c>
      <c r="E46" s="4" t="s">
        <v>21</v>
      </c>
      <c r="F46" s="1" t="s">
        <v>21</v>
      </c>
      <c r="G46" s="3" t="s">
        <v>493</v>
      </c>
      <c r="H46" s="3" t="s">
        <v>659</v>
      </c>
      <c r="I46" s="3" t="s">
        <v>595</v>
      </c>
      <c r="J46" s="3" t="s">
        <v>509</v>
      </c>
      <c r="K46" s="3"/>
      <c r="L46" s="3"/>
      <c r="M46" s="3"/>
      <c r="N46" s="3"/>
      <c r="O46" s="30">
        <v>5</v>
      </c>
      <c r="P46" s="3" t="s">
        <v>31</v>
      </c>
      <c r="Q46" s="35">
        <v>13.206</v>
      </c>
      <c r="R46" s="35">
        <v>7.8010000000000002</v>
      </c>
      <c r="S46" s="35">
        <v>7.0510000000000002</v>
      </c>
      <c r="T46" s="35">
        <v>6.8230000000000004</v>
      </c>
      <c r="U46" s="35">
        <v>6.9710000000000001</v>
      </c>
      <c r="V46" s="35">
        <v>6.9160000000000004</v>
      </c>
      <c r="W46" s="35">
        <v>6.9630000000000001</v>
      </c>
      <c r="X46" s="35">
        <v>7.117</v>
      </c>
      <c r="Y46" s="35">
        <v>6.94</v>
      </c>
      <c r="Z46" s="35">
        <v>6.8819999999999997</v>
      </c>
      <c r="AA46" s="35">
        <v>6.923</v>
      </c>
      <c r="AB46" s="35">
        <v>7.0259999999999998</v>
      </c>
      <c r="AC46" s="35">
        <v>7.0030000000000001</v>
      </c>
      <c r="AD46" s="35">
        <v>7.0179999999999998</v>
      </c>
      <c r="AE46" s="35">
        <v>7.0839999999999996</v>
      </c>
      <c r="AF46" s="35">
        <v>7.1980000000000004</v>
      </c>
      <c r="AG46" s="35">
        <v>7.0609999999999999</v>
      </c>
      <c r="AH46" s="35">
        <v>7.0449999999999999</v>
      </c>
      <c r="AI46" s="35">
        <v>7.2140000000000004</v>
      </c>
      <c r="AJ46" s="35">
        <v>7.165</v>
      </c>
      <c r="AK46" s="35">
        <v>7.1970000000000001</v>
      </c>
      <c r="AL46" s="35">
        <v>7.3040000000000003</v>
      </c>
      <c r="AM46" s="35">
        <v>7.0780000000000003</v>
      </c>
      <c r="AN46" s="35">
        <v>7.0250000000000004</v>
      </c>
      <c r="AO46" s="35">
        <v>7.0119999999999996</v>
      </c>
      <c r="AP46" s="35">
        <v>7.16</v>
      </c>
      <c r="AQ46" s="35">
        <v>7.1669999999999998</v>
      </c>
      <c r="AR46" s="35">
        <v>7.3810000000000002</v>
      </c>
      <c r="AS46" s="35">
        <v>7.3579999999999997</v>
      </c>
      <c r="AT46" s="35">
        <v>7.4640000000000004</v>
      </c>
      <c r="AU46" s="35">
        <v>7.0209999999999999</v>
      </c>
      <c r="AV46" s="35">
        <v>7.3869999999999996</v>
      </c>
      <c r="AW46" s="35">
        <f t="shared" si="0"/>
        <v>233.96099999999998</v>
      </c>
      <c r="AX46" s="117">
        <f t="shared" si="1"/>
        <v>61.548719658404607</v>
      </c>
      <c r="AY46" s="116"/>
    </row>
    <row r="47" spans="1:51" x14ac:dyDescent="0.35">
      <c r="A47" s="1" t="s">
        <v>1171</v>
      </c>
      <c r="B47" s="1">
        <v>2023</v>
      </c>
      <c r="C47" s="2">
        <v>44980</v>
      </c>
      <c r="D47" s="1" t="s">
        <v>66</v>
      </c>
      <c r="E47" s="4" t="s">
        <v>21</v>
      </c>
      <c r="F47" s="1" t="s">
        <v>21</v>
      </c>
      <c r="G47" s="3" t="s">
        <v>588</v>
      </c>
      <c r="H47" s="3" t="s">
        <v>656</v>
      </c>
      <c r="I47" s="3" t="s">
        <v>642</v>
      </c>
      <c r="J47" s="3" t="s">
        <v>657</v>
      </c>
      <c r="K47" s="3"/>
      <c r="L47" s="3"/>
      <c r="M47" s="3"/>
      <c r="N47" s="3"/>
      <c r="O47" s="30">
        <v>6</v>
      </c>
      <c r="P47" s="3" t="s">
        <v>78</v>
      </c>
      <c r="Q47" s="35">
        <v>13.134</v>
      </c>
      <c r="R47" s="35">
        <v>7.8250000000000002</v>
      </c>
      <c r="S47" s="35">
        <v>7.2729999999999997</v>
      </c>
      <c r="T47" s="35">
        <v>7.1150000000000002</v>
      </c>
      <c r="U47" s="35">
        <v>7.2050000000000001</v>
      </c>
      <c r="V47" s="35">
        <v>7.12</v>
      </c>
      <c r="W47" s="35">
        <v>7.165</v>
      </c>
      <c r="X47" s="35">
        <v>7.15</v>
      </c>
      <c r="Y47" s="35">
        <v>7.2110000000000003</v>
      </c>
      <c r="Z47" s="35">
        <v>7.03</v>
      </c>
      <c r="AA47" s="35">
        <v>7.0259999999999998</v>
      </c>
      <c r="AB47" s="35">
        <v>7.1449999999999996</v>
      </c>
      <c r="AC47" s="35">
        <v>6.9829999999999997</v>
      </c>
      <c r="AD47" s="35">
        <v>6.9580000000000002</v>
      </c>
      <c r="AE47" s="35">
        <v>6.99</v>
      </c>
      <c r="AF47" s="35">
        <v>7.1379999999999999</v>
      </c>
      <c r="AG47" s="35">
        <v>6.9859999999999998</v>
      </c>
      <c r="AH47" s="35">
        <v>6.9710000000000001</v>
      </c>
      <c r="AI47" s="35">
        <v>6.9710000000000001</v>
      </c>
      <c r="AJ47" s="35">
        <v>7.0019999999999998</v>
      </c>
      <c r="AK47" s="35">
        <v>7.1619999999999999</v>
      </c>
      <c r="AL47" s="35">
        <v>7.0519999999999996</v>
      </c>
      <c r="AM47" s="35">
        <v>7.0670000000000002</v>
      </c>
      <c r="AN47" s="35">
        <v>7.19</v>
      </c>
      <c r="AO47" s="35">
        <v>7.0519999999999996</v>
      </c>
      <c r="AP47" s="35">
        <v>7.06</v>
      </c>
      <c r="AQ47" s="35">
        <v>7.26</v>
      </c>
      <c r="AR47" s="35">
        <v>7.101</v>
      </c>
      <c r="AS47" s="35">
        <v>7.1070000000000002</v>
      </c>
      <c r="AT47" s="35">
        <v>7.08</v>
      </c>
      <c r="AU47" s="35">
        <v>7.0890000000000004</v>
      </c>
      <c r="AV47" s="35">
        <v>7.46</v>
      </c>
      <c r="AW47" s="35">
        <f t="shared" si="0"/>
        <v>234.078</v>
      </c>
      <c r="AX47" s="117">
        <f t="shared" si="1"/>
        <v>61.517955553277112</v>
      </c>
      <c r="AY47" s="116"/>
    </row>
    <row r="48" spans="1:51" x14ac:dyDescent="0.35">
      <c r="A48" s="1" t="s">
        <v>1171</v>
      </c>
      <c r="B48" s="1">
        <v>2023</v>
      </c>
      <c r="C48" s="2">
        <v>44980</v>
      </c>
      <c r="D48" s="1" t="s">
        <v>66</v>
      </c>
      <c r="E48" s="4" t="s">
        <v>21</v>
      </c>
      <c r="F48" s="1" t="s">
        <v>21</v>
      </c>
      <c r="G48" s="3" t="s">
        <v>798</v>
      </c>
      <c r="H48" s="3" t="s">
        <v>80</v>
      </c>
      <c r="I48" s="3" t="s">
        <v>507</v>
      </c>
      <c r="J48" s="3" t="s">
        <v>48</v>
      </c>
      <c r="K48" s="3"/>
      <c r="L48" s="3"/>
      <c r="M48" s="3"/>
      <c r="N48" s="3"/>
      <c r="O48" s="30">
        <v>7</v>
      </c>
      <c r="P48" s="3" t="s">
        <v>27</v>
      </c>
      <c r="Q48" s="35">
        <v>12.763</v>
      </c>
      <c r="R48" s="35">
        <v>7.6059999999999999</v>
      </c>
      <c r="S48" s="35">
        <v>7.1479999999999997</v>
      </c>
      <c r="T48" s="35">
        <v>7.07</v>
      </c>
      <c r="U48" s="35">
        <v>7.1159999999999997</v>
      </c>
      <c r="V48" s="35">
        <v>7.101</v>
      </c>
      <c r="W48" s="35">
        <v>7.0679999999999996</v>
      </c>
      <c r="X48" s="35">
        <v>7.0309999999999997</v>
      </c>
      <c r="Y48" s="35">
        <v>7.173</v>
      </c>
      <c r="Z48" s="35">
        <v>6.9820000000000002</v>
      </c>
      <c r="AA48" s="35">
        <v>6.9980000000000002</v>
      </c>
      <c r="AB48" s="35">
        <v>7.0129999999999999</v>
      </c>
      <c r="AC48" s="35">
        <v>7.1539999999999999</v>
      </c>
      <c r="AD48" s="35">
        <v>7.085</v>
      </c>
      <c r="AE48" s="35">
        <v>7.0629999999999997</v>
      </c>
      <c r="AF48" s="35">
        <v>6.9779999999999998</v>
      </c>
      <c r="AG48" s="35">
        <v>7.0810000000000004</v>
      </c>
      <c r="AH48" s="35">
        <v>6.931</v>
      </c>
      <c r="AI48" s="35">
        <v>6.9589999999999996</v>
      </c>
      <c r="AJ48" s="35">
        <v>6.93</v>
      </c>
      <c r="AK48" s="35">
        <v>6.9530000000000003</v>
      </c>
      <c r="AL48" s="35">
        <v>6.9390000000000001</v>
      </c>
      <c r="AM48" s="35">
        <v>7.1079999999999997</v>
      </c>
      <c r="AN48" s="35">
        <v>7.0869999999999997</v>
      </c>
      <c r="AO48" s="35">
        <v>7.3330000000000002</v>
      </c>
      <c r="AP48" s="35">
        <v>7.2590000000000003</v>
      </c>
      <c r="AQ48" s="35">
        <v>7.3769999999999998</v>
      </c>
      <c r="AR48" s="35">
        <v>7.1639999999999997</v>
      </c>
      <c r="AS48" s="35">
        <v>7.1509999999999998</v>
      </c>
      <c r="AT48" s="35">
        <v>7.085</v>
      </c>
      <c r="AU48" s="35">
        <v>7.14</v>
      </c>
      <c r="AV48" s="35">
        <v>8.4060000000000006</v>
      </c>
      <c r="AW48" s="35">
        <f t="shared" si="0"/>
        <v>234.25199999999998</v>
      </c>
      <c r="AX48" s="117">
        <f t="shared" si="1"/>
        <v>61.47226064238513</v>
      </c>
      <c r="AY48" s="116"/>
    </row>
    <row r="49" spans="1:51" x14ac:dyDescent="0.35">
      <c r="A49" s="1" t="s">
        <v>1171</v>
      </c>
      <c r="B49" s="1">
        <v>2023</v>
      </c>
      <c r="C49" s="2">
        <v>44980</v>
      </c>
      <c r="D49" s="1" t="s">
        <v>66</v>
      </c>
      <c r="E49" s="4" t="s">
        <v>21</v>
      </c>
      <c r="F49" s="1" t="s">
        <v>21</v>
      </c>
      <c r="G49" s="3" t="s">
        <v>695</v>
      </c>
      <c r="H49" s="3" t="s">
        <v>605</v>
      </c>
      <c r="I49" s="3" t="s">
        <v>500</v>
      </c>
      <c r="J49" s="3" t="s">
        <v>518</v>
      </c>
      <c r="K49" s="3"/>
      <c r="L49" s="3"/>
      <c r="M49" s="3"/>
      <c r="N49" s="3"/>
      <c r="O49" s="30">
        <v>8</v>
      </c>
      <c r="P49" s="3" t="s">
        <v>33</v>
      </c>
      <c r="Q49" s="35">
        <v>13.006</v>
      </c>
      <c r="R49" s="35">
        <v>7.766</v>
      </c>
      <c r="S49" s="35">
        <v>7.274</v>
      </c>
      <c r="T49" s="35">
        <v>7.0490000000000004</v>
      </c>
      <c r="U49" s="35">
        <v>7.18</v>
      </c>
      <c r="V49" s="35">
        <v>7.1310000000000002</v>
      </c>
      <c r="W49" s="35">
        <v>7.18</v>
      </c>
      <c r="X49" s="35">
        <v>7.1580000000000004</v>
      </c>
      <c r="Y49" s="35">
        <v>7.2859999999999996</v>
      </c>
      <c r="Z49" s="35">
        <v>7.1040000000000001</v>
      </c>
      <c r="AA49" s="35">
        <v>7.0919999999999996</v>
      </c>
      <c r="AB49" s="35">
        <v>7.1779999999999999</v>
      </c>
      <c r="AC49" s="35">
        <v>7.101</v>
      </c>
      <c r="AD49" s="35">
        <v>7.1289999999999996</v>
      </c>
      <c r="AE49" s="35">
        <v>7.1669999999999998</v>
      </c>
      <c r="AF49" s="35">
        <v>7.11</v>
      </c>
      <c r="AG49" s="35">
        <v>7.1260000000000003</v>
      </c>
      <c r="AH49" s="35">
        <v>7.1020000000000003</v>
      </c>
      <c r="AI49" s="35">
        <v>7.2560000000000002</v>
      </c>
      <c r="AJ49" s="35">
        <v>7.1849999999999996</v>
      </c>
      <c r="AK49" s="35">
        <v>7.3369999999999997</v>
      </c>
      <c r="AL49" s="35">
        <v>7.2</v>
      </c>
      <c r="AM49" s="35">
        <v>7.1929999999999996</v>
      </c>
      <c r="AN49" s="35">
        <v>7.1280000000000001</v>
      </c>
      <c r="AO49" s="35">
        <v>7.109</v>
      </c>
      <c r="AP49" s="35">
        <v>7.1890000000000001</v>
      </c>
      <c r="AQ49" s="35">
        <v>7.0279999999999996</v>
      </c>
      <c r="AR49" s="35">
        <v>6.9649999999999999</v>
      </c>
      <c r="AS49" s="35">
        <v>6.9909999999999997</v>
      </c>
      <c r="AT49" s="35">
        <v>6.9939999999999998</v>
      </c>
      <c r="AU49" s="35">
        <v>7.08</v>
      </c>
      <c r="AV49" s="35">
        <v>7.3380000000000001</v>
      </c>
      <c r="AW49" s="35">
        <f t="shared" si="0"/>
        <v>235.13199999999998</v>
      </c>
      <c r="AX49" s="117">
        <f t="shared" si="1"/>
        <v>61.242195872956472</v>
      </c>
      <c r="AY49" s="116"/>
    </row>
    <row r="50" spans="1:51" x14ac:dyDescent="0.35">
      <c r="A50" s="1" t="s">
        <v>1171</v>
      </c>
      <c r="B50" s="1">
        <v>2023</v>
      </c>
      <c r="C50" s="2">
        <v>44980</v>
      </c>
      <c r="D50" s="1" t="s">
        <v>66</v>
      </c>
      <c r="E50" s="4" t="s">
        <v>21</v>
      </c>
      <c r="F50" s="1" t="s">
        <v>21</v>
      </c>
      <c r="G50" s="3" t="s">
        <v>688</v>
      </c>
      <c r="H50" s="3" t="s">
        <v>53</v>
      </c>
      <c r="I50" s="3" t="s">
        <v>69</v>
      </c>
      <c r="J50" s="3" t="s">
        <v>590</v>
      </c>
      <c r="K50" s="3"/>
      <c r="L50" s="3"/>
      <c r="M50" s="3"/>
      <c r="N50" s="3"/>
      <c r="O50" s="30">
        <v>9</v>
      </c>
      <c r="P50" s="3" t="s">
        <v>25</v>
      </c>
      <c r="Q50" s="35">
        <v>12.999000000000001</v>
      </c>
      <c r="R50" s="35">
        <v>7.72</v>
      </c>
      <c r="S50" s="35">
        <v>7.19</v>
      </c>
      <c r="T50" s="35">
        <v>7.0140000000000002</v>
      </c>
      <c r="U50" s="35">
        <v>7.0869999999999997</v>
      </c>
      <c r="V50" s="35">
        <v>7.0090000000000003</v>
      </c>
      <c r="W50" s="35">
        <v>7.048</v>
      </c>
      <c r="X50" s="35">
        <v>7.0830000000000002</v>
      </c>
      <c r="Y50" s="35">
        <v>7.17</v>
      </c>
      <c r="Z50" s="35">
        <v>6.9720000000000004</v>
      </c>
      <c r="AA50" s="35">
        <v>6.9269999999999996</v>
      </c>
      <c r="AB50" s="35">
        <v>6.9550000000000001</v>
      </c>
      <c r="AC50" s="35">
        <v>7.1139999999999999</v>
      </c>
      <c r="AD50" s="35">
        <v>7.02</v>
      </c>
      <c r="AE50" s="35">
        <v>7.0549999999999997</v>
      </c>
      <c r="AF50" s="35">
        <v>7.1230000000000002</v>
      </c>
      <c r="AG50" s="35">
        <v>7.2610000000000001</v>
      </c>
      <c r="AH50" s="35">
        <v>7.1189999999999998</v>
      </c>
      <c r="AI50" s="35">
        <v>7.2119999999999997</v>
      </c>
      <c r="AJ50" s="35">
        <v>7.157</v>
      </c>
      <c r="AK50" s="35">
        <v>7.2130000000000001</v>
      </c>
      <c r="AL50" s="35">
        <v>7.3280000000000003</v>
      </c>
      <c r="AM50" s="35">
        <v>7.21</v>
      </c>
      <c r="AN50" s="35">
        <v>7.2009999999999996</v>
      </c>
      <c r="AO50" s="35">
        <v>7.2229999999999999</v>
      </c>
      <c r="AP50" s="35">
        <v>7.3860000000000001</v>
      </c>
      <c r="AQ50" s="35">
        <v>7.1859999999999999</v>
      </c>
      <c r="AR50" s="35">
        <v>7.2009999999999996</v>
      </c>
      <c r="AS50" s="35">
        <v>7.2750000000000004</v>
      </c>
      <c r="AT50" s="35">
        <v>7.4020000000000001</v>
      </c>
      <c r="AU50" s="35">
        <v>7.1130000000000004</v>
      </c>
      <c r="AV50" s="35">
        <v>7.4379999999999997</v>
      </c>
      <c r="AW50" s="35">
        <f t="shared" si="0"/>
        <v>235.41099999999997</v>
      </c>
      <c r="AX50" s="117">
        <f t="shared" si="1"/>
        <v>61.169613994248365</v>
      </c>
      <c r="AY50" s="116"/>
    </row>
    <row r="51" spans="1:51" x14ac:dyDescent="0.35">
      <c r="A51" s="1" t="s">
        <v>1171</v>
      </c>
      <c r="B51" s="1">
        <v>2023</v>
      </c>
      <c r="C51" s="2">
        <v>44980</v>
      </c>
      <c r="D51" s="1" t="s">
        <v>66</v>
      </c>
      <c r="E51" s="4" t="s">
        <v>21</v>
      </c>
      <c r="F51" s="1" t="s">
        <v>21</v>
      </c>
      <c r="G51" s="3" t="s">
        <v>596</v>
      </c>
      <c r="H51" s="3" t="s">
        <v>597</v>
      </c>
      <c r="I51" s="3" t="s">
        <v>510</v>
      </c>
      <c r="J51" s="3" t="s">
        <v>516</v>
      </c>
      <c r="K51" s="3"/>
      <c r="L51" s="3"/>
      <c r="M51" s="3"/>
      <c r="N51" s="3"/>
      <c r="O51" s="30">
        <v>10</v>
      </c>
      <c r="P51" s="3" t="s">
        <v>29</v>
      </c>
      <c r="Q51" s="35">
        <v>13.746</v>
      </c>
      <c r="R51" s="35">
        <v>8.2409999999999997</v>
      </c>
      <c r="S51" s="35">
        <v>7.5750000000000002</v>
      </c>
      <c r="T51" s="35">
        <v>7.28</v>
      </c>
      <c r="U51" s="35">
        <v>7.266</v>
      </c>
      <c r="V51" s="35">
        <v>7.0650000000000004</v>
      </c>
      <c r="W51" s="35">
        <v>7.05</v>
      </c>
      <c r="X51" s="35">
        <v>7.133</v>
      </c>
      <c r="Y51" s="35">
        <v>6.9619999999999997</v>
      </c>
      <c r="Z51" s="35">
        <v>6.9390000000000001</v>
      </c>
      <c r="AA51" s="35">
        <v>7.01</v>
      </c>
      <c r="AB51" s="35">
        <v>7.1550000000000002</v>
      </c>
      <c r="AC51" s="35">
        <v>7.0439999999999996</v>
      </c>
      <c r="AD51" s="35">
        <v>7.0570000000000004</v>
      </c>
      <c r="AE51" s="35">
        <v>7.21</v>
      </c>
      <c r="AF51" s="35">
        <v>7.0919999999999996</v>
      </c>
      <c r="AG51" s="35">
        <v>7.0620000000000003</v>
      </c>
      <c r="AH51" s="35">
        <v>7.1779999999999999</v>
      </c>
      <c r="AI51" s="35">
        <v>7.0720000000000001</v>
      </c>
      <c r="AJ51" s="35">
        <v>7.0529999999999999</v>
      </c>
      <c r="AK51" s="35">
        <v>7.0789999999999997</v>
      </c>
      <c r="AL51" s="35">
        <v>7.1310000000000002</v>
      </c>
      <c r="AM51" s="35">
        <v>7.3490000000000002</v>
      </c>
      <c r="AN51" s="35">
        <v>7.2590000000000003</v>
      </c>
      <c r="AO51" s="35">
        <v>7.3070000000000004</v>
      </c>
      <c r="AP51" s="35">
        <v>7.3719999999999999</v>
      </c>
      <c r="AQ51" s="35">
        <v>7.5119999999999996</v>
      </c>
      <c r="AR51" s="35">
        <v>7.194</v>
      </c>
      <c r="AS51" s="35">
        <v>7.1130000000000004</v>
      </c>
      <c r="AT51" s="35">
        <v>7.048</v>
      </c>
      <c r="AU51" s="35">
        <v>7.0659999999999998</v>
      </c>
      <c r="AV51" s="35">
        <v>7.3209999999999997</v>
      </c>
      <c r="AW51" s="35">
        <f t="shared" si="0"/>
        <v>236.94099999999995</v>
      </c>
      <c r="AX51" s="117">
        <f t="shared" si="1"/>
        <v>60.774623218438357</v>
      </c>
      <c r="AY51" s="116"/>
    </row>
    <row r="52" spans="1:51" x14ac:dyDescent="0.35">
      <c r="A52" s="1" t="s">
        <v>1171</v>
      </c>
      <c r="B52" s="1">
        <v>2023</v>
      </c>
      <c r="C52" s="2">
        <v>44980</v>
      </c>
      <c r="D52" s="1" t="s">
        <v>66</v>
      </c>
      <c r="E52" s="4" t="s">
        <v>21</v>
      </c>
      <c r="F52" s="1" t="s">
        <v>21</v>
      </c>
      <c r="G52" s="3" t="s">
        <v>663</v>
      </c>
      <c r="H52" s="3" t="s">
        <v>520</v>
      </c>
      <c r="I52" s="3" t="s">
        <v>1186</v>
      </c>
      <c r="J52" s="3" t="s">
        <v>517</v>
      </c>
      <c r="K52" s="3"/>
      <c r="L52" s="3"/>
      <c r="M52" s="3"/>
      <c r="N52" s="3"/>
      <c r="O52" s="3">
        <v>11</v>
      </c>
      <c r="P52" s="3" t="s">
        <v>164</v>
      </c>
      <c r="Q52" s="35">
        <v>13.882</v>
      </c>
      <c r="R52" s="35">
        <v>8.11</v>
      </c>
      <c r="S52" s="35">
        <v>7.36</v>
      </c>
      <c r="T52" s="35">
        <v>7.0190000000000001</v>
      </c>
      <c r="U52" s="35">
        <v>7.1109999999999998</v>
      </c>
      <c r="V52" s="35">
        <v>7.0670000000000002</v>
      </c>
      <c r="W52" s="35">
        <v>7.1360000000000001</v>
      </c>
      <c r="X52" s="35">
        <v>7.2939999999999996</v>
      </c>
      <c r="Y52" s="35">
        <v>7.1319999999999997</v>
      </c>
      <c r="Z52" s="35">
        <v>7.1790000000000003</v>
      </c>
      <c r="AA52" s="35">
        <v>7.2720000000000002</v>
      </c>
      <c r="AB52" s="35">
        <v>7.39</v>
      </c>
      <c r="AC52" s="35">
        <v>7.2530000000000001</v>
      </c>
      <c r="AD52" s="35">
        <v>7.2409999999999997</v>
      </c>
      <c r="AE52" s="35">
        <v>7.2069999999999999</v>
      </c>
      <c r="AF52" s="35">
        <v>7.2859999999999996</v>
      </c>
      <c r="AG52" s="35">
        <v>7.2050000000000001</v>
      </c>
      <c r="AH52" s="35">
        <v>7.2960000000000003</v>
      </c>
      <c r="AI52" s="35">
        <v>7.2619999999999996</v>
      </c>
      <c r="AJ52" s="35">
        <v>7.2590000000000003</v>
      </c>
      <c r="AK52" s="35">
        <v>7.3109999999999999</v>
      </c>
      <c r="AL52" s="35">
        <v>7.4889999999999999</v>
      </c>
      <c r="AM52" s="35">
        <v>7.3680000000000003</v>
      </c>
      <c r="AN52" s="35">
        <v>7.4379999999999997</v>
      </c>
      <c r="AO52" s="35">
        <v>7.5469999999999997</v>
      </c>
      <c r="AP52" s="35">
        <v>7.6239999999999997</v>
      </c>
      <c r="AQ52" s="35">
        <v>7.7110000000000003</v>
      </c>
      <c r="AR52" s="35">
        <v>7.5049999999999999</v>
      </c>
      <c r="AS52" s="35">
        <v>7.4649999999999999</v>
      </c>
      <c r="AT52" s="35">
        <v>7.383</v>
      </c>
      <c r="AU52" s="35">
        <v>7.2880000000000003</v>
      </c>
      <c r="AV52" s="35">
        <v>7.5140000000000002</v>
      </c>
      <c r="AW52" s="35">
        <f t="shared" si="0"/>
        <v>241.60400000000004</v>
      </c>
      <c r="AX52" s="117">
        <f t="shared" si="1"/>
        <v>59.601662224135353</v>
      </c>
      <c r="AY52" s="116"/>
    </row>
    <row r="53" spans="1:51" x14ac:dyDescent="0.35">
      <c r="A53" s="1" t="s">
        <v>1171</v>
      </c>
      <c r="B53" s="1">
        <v>2023</v>
      </c>
      <c r="C53" s="2">
        <v>44980</v>
      </c>
      <c r="D53" s="1" t="s">
        <v>66</v>
      </c>
      <c r="E53" s="4" t="s">
        <v>21</v>
      </c>
      <c r="F53" s="1" t="s">
        <v>21</v>
      </c>
      <c r="G53" s="3" t="s">
        <v>494</v>
      </c>
      <c r="H53" s="3" t="s">
        <v>1185</v>
      </c>
      <c r="I53" s="3" t="s">
        <v>664</v>
      </c>
      <c r="J53" s="3" t="s">
        <v>1187</v>
      </c>
      <c r="K53" s="3"/>
      <c r="L53" s="3"/>
      <c r="M53" s="3"/>
      <c r="N53" s="3"/>
      <c r="O53" s="3">
        <v>12</v>
      </c>
      <c r="P53" s="3" t="s">
        <v>37</v>
      </c>
      <c r="Q53" s="35">
        <v>13.805</v>
      </c>
      <c r="R53" s="35">
        <v>8.2739999999999991</v>
      </c>
      <c r="S53" s="35">
        <v>7.484</v>
      </c>
      <c r="T53" s="35">
        <v>7.3179999999999996</v>
      </c>
      <c r="U53" s="35">
        <v>7.3689999999999998</v>
      </c>
      <c r="V53" s="35">
        <v>7.3179999999999996</v>
      </c>
      <c r="W53" s="35">
        <v>7.3259999999999996</v>
      </c>
      <c r="X53" s="35">
        <v>7.4420000000000002</v>
      </c>
      <c r="Y53" s="35">
        <v>7.1509999999999998</v>
      </c>
      <c r="Z53" s="35">
        <v>7.1509999999999998</v>
      </c>
      <c r="AA53" s="35">
        <v>7.1630000000000003</v>
      </c>
      <c r="AB53" s="35">
        <v>7.2130000000000001</v>
      </c>
      <c r="AC53" s="35">
        <v>7.3620000000000001</v>
      </c>
      <c r="AD53" s="35">
        <v>7.2409999999999997</v>
      </c>
      <c r="AE53" s="35">
        <v>7.2629999999999999</v>
      </c>
      <c r="AF53" s="35">
        <v>7.2450000000000001</v>
      </c>
      <c r="AG53" s="35">
        <v>7.43</v>
      </c>
      <c r="AH53" s="35">
        <v>7.3120000000000003</v>
      </c>
      <c r="AI53" s="35">
        <v>7.335</v>
      </c>
      <c r="AJ53" s="35">
        <v>7.3369999999999997</v>
      </c>
      <c r="AK53" s="35">
        <v>7.5019999999999998</v>
      </c>
      <c r="AL53" s="35">
        <v>7.4160000000000004</v>
      </c>
      <c r="AM53" s="35">
        <v>7.4809999999999999</v>
      </c>
      <c r="AN53" s="35">
        <v>7.625</v>
      </c>
      <c r="AO53" s="35">
        <v>7.3029999999999999</v>
      </c>
      <c r="AP53" s="35">
        <v>7.2279999999999998</v>
      </c>
      <c r="AQ53" s="35">
        <v>7.1550000000000002</v>
      </c>
      <c r="AR53" s="35">
        <v>7.1219999999999999</v>
      </c>
      <c r="AS53" s="35">
        <v>7.1479999999999997</v>
      </c>
      <c r="AT53" s="35">
        <v>7.3840000000000003</v>
      </c>
      <c r="AU53" s="35">
        <v>7.4770000000000003</v>
      </c>
      <c r="AV53" s="35">
        <v>8.0719999999999992</v>
      </c>
      <c r="AW53" s="35">
        <f t="shared" si="0"/>
        <v>242.45199999999997</v>
      </c>
      <c r="AX53" s="117">
        <f t="shared" si="1"/>
        <v>59.393199478659703</v>
      </c>
      <c r="AY53" s="116"/>
    </row>
    <row r="54" spans="1:51" x14ac:dyDescent="0.35">
      <c r="A54" s="1" t="s">
        <v>1171</v>
      </c>
      <c r="B54" s="1">
        <v>2023</v>
      </c>
      <c r="C54" s="2">
        <v>44980</v>
      </c>
      <c r="D54" s="1" t="s">
        <v>66</v>
      </c>
      <c r="E54" s="4" t="s">
        <v>21</v>
      </c>
      <c r="F54" s="1" t="s">
        <v>21</v>
      </c>
      <c r="G54" s="3" t="s">
        <v>1175</v>
      </c>
      <c r="H54" s="3" t="s">
        <v>1188</v>
      </c>
      <c r="I54" s="3" t="s">
        <v>1189</v>
      </c>
      <c r="J54" s="3" t="s">
        <v>1190</v>
      </c>
      <c r="K54" s="3"/>
      <c r="L54" s="3"/>
      <c r="M54" s="3"/>
      <c r="N54" s="3"/>
      <c r="O54" s="3">
        <v>13</v>
      </c>
      <c r="P54" s="3" t="s">
        <v>619</v>
      </c>
      <c r="Q54" s="35">
        <v>13.73</v>
      </c>
      <c r="R54" s="35">
        <v>7.9889999999999999</v>
      </c>
      <c r="S54" s="35">
        <v>7.4189999999999996</v>
      </c>
      <c r="T54" s="35">
        <v>7.2889999999999997</v>
      </c>
      <c r="U54" s="35">
        <v>7.44</v>
      </c>
      <c r="V54" s="35">
        <v>7.383</v>
      </c>
      <c r="W54" s="35">
        <v>7.577</v>
      </c>
      <c r="X54" s="35">
        <v>7.3570000000000002</v>
      </c>
      <c r="Y54" s="35">
        <v>7.5220000000000002</v>
      </c>
      <c r="Z54" s="35">
        <v>7.4130000000000003</v>
      </c>
      <c r="AA54" s="35">
        <v>7.5949999999999998</v>
      </c>
      <c r="AB54" s="35">
        <v>7.6369999999999996</v>
      </c>
      <c r="AC54" s="35">
        <v>7.5890000000000004</v>
      </c>
      <c r="AD54" s="35">
        <v>7.6660000000000004</v>
      </c>
      <c r="AE54" s="35">
        <v>7.7990000000000004</v>
      </c>
      <c r="AF54" s="35">
        <v>7.6150000000000002</v>
      </c>
      <c r="AG54" s="35">
        <v>7.649</v>
      </c>
      <c r="AH54" s="35">
        <v>7.8680000000000003</v>
      </c>
      <c r="AI54" s="35">
        <v>7.7329999999999997</v>
      </c>
      <c r="AJ54" s="35">
        <v>7.7190000000000003</v>
      </c>
      <c r="AK54" s="35">
        <v>7.843</v>
      </c>
      <c r="AL54" s="35">
        <v>7.6459999999999999</v>
      </c>
      <c r="AM54" s="35">
        <v>7.58</v>
      </c>
      <c r="AN54" s="35">
        <v>7.4960000000000004</v>
      </c>
      <c r="AO54" s="35">
        <v>7.6779999999999999</v>
      </c>
      <c r="AP54" s="35">
        <v>7.7389999999999999</v>
      </c>
      <c r="AQ54" s="35">
        <v>7.9080000000000004</v>
      </c>
      <c r="AR54" s="35">
        <v>7.6420000000000003</v>
      </c>
      <c r="AS54" s="35">
        <v>7.6689999999999996</v>
      </c>
      <c r="AT54" s="35">
        <v>7.859</v>
      </c>
      <c r="AU54" s="35">
        <v>7.6109999999999998</v>
      </c>
      <c r="AV54" s="35">
        <v>7.7830000000000004</v>
      </c>
      <c r="AW54" s="35">
        <f t="shared" si="0"/>
        <v>250.44299999999996</v>
      </c>
      <c r="AX54" s="117">
        <f t="shared" si="1"/>
        <v>57.498113343155936</v>
      </c>
      <c r="AY54" s="116"/>
    </row>
    <row r="55" spans="1:51" x14ac:dyDescent="0.35">
      <c r="A55" s="1" t="s">
        <v>1171</v>
      </c>
      <c r="B55" s="1">
        <v>2023</v>
      </c>
      <c r="C55" s="2">
        <v>44980</v>
      </c>
      <c r="D55" s="1" t="s">
        <v>66</v>
      </c>
      <c r="E55" s="4" t="s">
        <v>21</v>
      </c>
      <c r="F55" s="1" t="s">
        <v>21</v>
      </c>
      <c r="G55" s="3" t="s">
        <v>523</v>
      </c>
      <c r="H55" s="3" t="s">
        <v>669</v>
      </c>
      <c r="I55" s="3" t="s">
        <v>667</v>
      </c>
      <c r="J55" s="3" t="s">
        <v>686</v>
      </c>
      <c r="K55" s="3"/>
      <c r="L55" s="3"/>
      <c r="M55" s="3"/>
      <c r="N55" s="3"/>
      <c r="O55" s="3">
        <v>14</v>
      </c>
      <c r="P55" s="3" t="s">
        <v>524</v>
      </c>
      <c r="Q55" s="35">
        <v>14.003</v>
      </c>
      <c r="R55" s="35">
        <v>8.51</v>
      </c>
      <c r="S55" s="35">
        <v>7.98</v>
      </c>
      <c r="T55" s="35">
        <v>7.8769999999999998</v>
      </c>
      <c r="U55" s="35">
        <v>7.6280000000000001</v>
      </c>
      <c r="V55" s="35">
        <v>7.5529999999999999</v>
      </c>
      <c r="W55" s="35">
        <v>7.6660000000000004</v>
      </c>
      <c r="X55" s="35">
        <v>7.4409999999999998</v>
      </c>
      <c r="Y55" s="35">
        <v>7.4329999999999998</v>
      </c>
      <c r="Z55" s="35">
        <v>7.3650000000000002</v>
      </c>
      <c r="AA55" s="35">
        <v>7.4580000000000002</v>
      </c>
      <c r="AB55" s="35">
        <v>7.4109999999999996</v>
      </c>
      <c r="AC55" s="35">
        <v>7.4850000000000003</v>
      </c>
      <c r="AD55" s="35">
        <v>7.75</v>
      </c>
      <c r="AE55" s="35">
        <v>7.6950000000000003</v>
      </c>
      <c r="AF55" s="35">
        <v>7.73</v>
      </c>
      <c r="AG55" s="35">
        <v>7.7859999999999996</v>
      </c>
      <c r="AH55" s="35">
        <v>7.859</v>
      </c>
      <c r="AI55" s="35">
        <v>7.7779999999999996</v>
      </c>
      <c r="AJ55" s="35">
        <v>7.819</v>
      </c>
      <c r="AK55" s="35">
        <v>7.9880000000000004</v>
      </c>
      <c r="AL55" s="35">
        <v>7.75</v>
      </c>
      <c r="AM55" s="35">
        <v>7.6890000000000001</v>
      </c>
      <c r="AN55" s="35">
        <v>7.5570000000000004</v>
      </c>
      <c r="AO55" s="35">
        <v>7.6840000000000002</v>
      </c>
      <c r="AP55" s="35">
        <v>7.59</v>
      </c>
      <c r="AQ55" s="35">
        <v>7.851</v>
      </c>
      <c r="AR55" s="35">
        <v>7.8159999999999998</v>
      </c>
      <c r="AS55" s="35">
        <v>8.1020000000000003</v>
      </c>
      <c r="AT55" s="35">
        <v>7.8449999999999998</v>
      </c>
      <c r="AU55" s="35">
        <v>7.7510000000000003</v>
      </c>
      <c r="AV55" s="35">
        <v>7.907</v>
      </c>
      <c r="AW55" s="35">
        <f t="shared" si="0"/>
        <v>253.75699999999998</v>
      </c>
      <c r="AX55" s="117">
        <f t="shared" si="1"/>
        <v>56.747203032822746</v>
      </c>
      <c r="AY55" s="116"/>
    </row>
    <row r="56" spans="1:51" x14ac:dyDescent="0.35">
      <c r="A56" s="4" t="s">
        <v>19</v>
      </c>
      <c r="B56" s="17">
        <v>2022</v>
      </c>
      <c r="C56" s="18">
        <v>44847</v>
      </c>
      <c r="D56" s="17" t="s">
        <v>20</v>
      </c>
      <c r="E56" s="17" t="s">
        <v>64</v>
      </c>
      <c r="F56" s="17" t="s">
        <v>541</v>
      </c>
      <c r="G56" s="4" t="s">
        <v>585</v>
      </c>
      <c r="H56" s="4" t="s">
        <v>586</v>
      </c>
      <c r="I56" s="4" t="s">
        <v>475</v>
      </c>
      <c r="J56" s="4" t="s">
        <v>503</v>
      </c>
      <c r="K56" s="12">
        <f>(C56-VLOOKUP(G56,Riders!$A$2:$C$213,2,FALSE))/365</f>
        <v>24.084931506849315</v>
      </c>
      <c r="L56" s="12">
        <f>(C56-VLOOKUP(H56,Riders!$A$2:$C$213,2,FALSE))/365</f>
        <v>26.898630136986302</v>
      </c>
      <c r="M56" s="12">
        <f>(C56-VLOOKUP(I56,Riders!$A$2:$C$213,2,FALSE))/365</f>
        <v>22.145205479452056</v>
      </c>
      <c r="N56" s="12" t="e">
        <f>(C56-VLOOKUP(J56,Riders!$A$2:$C$213,2,FALSE))/365</f>
        <v>#N/A</v>
      </c>
      <c r="O56" s="4">
        <v>1</v>
      </c>
      <c r="P56" s="4" t="s">
        <v>113</v>
      </c>
      <c r="Q56" s="35">
        <v>13.134</v>
      </c>
      <c r="R56" s="35">
        <v>7.4610000000000003</v>
      </c>
      <c r="S56" s="35">
        <v>6.9850000000000003</v>
      </c>
      <c r="T56" s="35">
        <v>6.7960000000000003</v>
      </c>
      <c r="U56" s="35">
        <v>6.8630000000000004</v>
      </c>
      <c r="V56" s="35">
        <v>6.7910000000000004</v>
      </c>
      <c r="W56" s="35">
        <v>6.7679999999999998</v>
      </c>
      <c r="X56" s="35">
        <v>6.8849999999999998</v>
      </c>
      <c r="Y56" s="35">
        <v>6.758</v>
      </c>
      <c r="Z56" s="35">
        <v>6.7850000000000001</v>
      </c>
      <c r="AA56" s="35">
        <v>6.7560000000000002</v>
      </c>
      <c r="AB56" s="35">
        <v>6.859</v>
      </c>
      <c r="AC56" s="35">
        <v>6.806</v>
      </c>
      <c r="AD56" s="35">
        <v>6.8209999999999997</v>
      </c>
      <c r="AE56" s="35">
        <v>6.8410000000000002</v>
      </c>
      <c r="AF56" s="35">
        <v>6.867</v>
      </c>
      <c r="AG56" s="35">
        <v>6.9809999999999999</v>
      </c>
      <c r="AH56" s="35">
        <v>7.0140000000000002</v>
      </c>
      <c r="AI56" s="35">
        <v>6.8079999999999998</v>
      </c>
      <c r="AJ56" s="35">
        <v>6.7930000000000001</v>
      </c>
      <c r="AK56" s="35">
        <v>6.8140000000000001</v>
      </c>
      <c r="AL56" s="35">
        <v>6.95</v>
      </c>
      <c r="AM56" s="35">
        <v>6.7690000000000001</v>
      </c>
      <c r="AN56" s="35">
        <v>6.758</v>
      </c>
      <c r="AO56" s="35">
        <v>6.8019999999999996</v>
      </c>
      <c r="AP56" s="35">
        <v>6.9969999999999999</v>
      </c>
      <c r="AQ56" s="35">
        <v>6.891</v>
      </c>
      <c r="AR56" s="35">
        <v>6.8780000000000001</v>
      </c>
      <c r="AS56" s="35">
        <v>6.7949999999999999</v>
      </c>
      <c r="AT56" s="35">
        <v>6.7679999999999998</v>
      </c>
      <c r="AU56" s="35">
        <v>6.7770000000000001</v>
      </c>
      <c r="AV56" s="35">
        <v>6.8579999999999997</v>
      </c>
      <c r="AW56" s="35">
        <f t="shared" si="0"/>
        <v>225.82899999999995</v>
      </c>
      <c r="AX56" s="117">
        <f t="shared" si="1"/>
        <v>63.765061174605577</v>
      </c>
      <c r="AY56" s="116"/>
    </row>
    <row r="57" spans="1:51" x14ac:dyDescent="0.35">
      <c r="A57" s="4" t="s">
        <v>19</v>
      </c>
      <c r="B57" s="17">
        <v>2022</v>
      </c>
      <c r="C57" s="18">
        <v>44847</v>
      </c>
      <c r="D57" s="17" t="s">
        <v>20</v>
      </c>
      <c r="E57" s="17" t="s">
        <v>64</v>
      </c>
      <c r="F57" s="17" t="s">
        <v>541</v>
      </c>
      <c r="G57" s="4" t="s">
        <v>589</v>
      </c>
      <c r="H57" s="4" t="s">
        <v>501</v>
      </c>
      <c r="I57" s="4" t="s">
        <v>502</v>
      </c>
      <c r="J57" s="4" t="s">
        <v>652</v>
      </c>
      <c r="K57" s="12">
        <f>(C57-VLOOKUP(G57,Riders!$A$2:$C$213,2,FALSE))/365</f>
        <v>28.104109589041094</v>
      </c>
      <c r="L57" s="12">
        <f>(C57-VLOOKUP(H57,Riders!$A$2:$C$213,2,FALSE))/365</f>
        <v>26.235616438356164</v>
      </c>
      <c r="M57" s="12">
        <f>(C57-VLOOKUP(I57,Riders!$A$2:$C$213,2,FALSE))/365</f>
        <v>22.046575342465754</v>
      </c>
      <c r="N57" s="12">
        <f>(C57-VLOOKUP(J57,Riders!$A$2:$C$213,2,FALSE))/365</f>
        <v>20.589041095890412</v>
      </c>
      <c r="O57" s="4">
        <v>2</v>
      </c>
      <c r="P57" s="4" t="s">
        <v>25</v>
      </c>
      <c r="Q57" s="35">
        <v>12.964</v>
      </c>
      <c r="R57" s="35">
        <v>7.5529999999999999</v>
      </c>
      <c r="S57" s="35">
        <v>7.1479999999999997</v>
      </c>
      <c r="T57" s="35">
        <v>6.9290000000000003</v>
      </c>
      <c r="U57" s="35">
        <v>6.9610000000000003</v>
      </c>
      <c r="V57" s="35">
        <v>6.7930000000000001</v>
      </c>
      <c r="W57" s="35">
        <v>6.8109999999999999</v>
      </c>
      <c r="X57" s="35">
        <v>6.9269999999999996</v>
      </c>
      <c r="Y57" s="35">
        <v>6.7240000000000002</v>
      </c>
      <c r="Z57" s="35">
        <v>6.7619999999999996</v>
      </c>
      <c r="AA57" s="35">
        <v>6.8</v>
      </c>
      <c r="AB57" s="35">
        <v>6.923</v>
      </c>
      <c r="AC57" s="35">
        <v>6.774</v>
      </c>
      <c r="AD57" s="35">
        <v>6.827</v>
      </c>
      <c r="AE57" s="35">
        <v>6.8310000000000004</v>
      </c>
      <c r="AF57" s="35">
        <v>6.891</v>
      </c>
      <c r="AG57" s="35">
        <v>7.0110000000000001</v>
      </c>
      <c r="AH57" s="35">
        <v>6.9109999999999996</v>
      </c>
      <c r="AI57" s="35">
        <v>6.8010000000000002</v>
      </c>
      <c r="AJ57" s="35">
        <v>6.7409999999999997</v>
      </c>
      <c r="AK57" s="35">
        <v>6.7430000000000003</v>
      </c>
      <c r="AL57" s="35">
        <v>6.899</v>
      </c>
      <c r="AM57" s="35">
        <v>6.7889999999999997</v>
      </c>
      <c r="AN57" s="35">
        <v>6.8209999999999997</v>
      </c>
      <c r="AO57" s="35">
        <v>6.9569999999999999</v>
      </c>
      <c r="AP57" s="35">
        <v>6.84</v>
      </c>
      <c r="AQ57" s="35">
        <v>6.9880000000000004</v>
      </c>
      <c r="AR57" s="35">
        <v>6.8120000000000003</v>
      </c>
      <c r="AS57" s="35">
        <v>6.7489999999999997</v>
      </c>
      <c r="AT57" s="35">
        <v>6.8150000000000004</v>
      </c>
      <c r="AU57" s="35">
        <v>6.7720000000000002</v>
      </c>
      <c r="AV57" s="35">
        <v>6.766</v>
      </c>
      <c r="AW57" s="35">
        <f t="shared" si="0"/>
        <v>226.03299999999996</v>
      </c>
      <c r="AX57" s="117">
        <f t="shared" si="1"/>
        <v>63.707511735012154</v>
      </c>
      <c r="AY57" s="116"/>
    </row>
    <row r="58" spans="1:51" x14ac:dyDescent="0.35">
      <c r="A58" s="4" t="s">
        <v>19</v>
      </c>
      <c r="B58" s="17">
        <v>2022</v>
      </c>
      <c r="C58" s="18">
        <v>44847</v>
      </c>
      <c r="D58" s="17" t="s">
        <v>20</v>
      </c>
      <c r="E58" s="17" t="s">
        <v>64</v>
      </c>
      <c r="F58" s="17" t="s">
        <v>542</v>
      </c>
      <c r="G58" s="4" t="s">
        <v>483</v>
      </c>
      <c r="H58" s="4" t="s">
        <v>654</v>
      </c>
      <c r="I58" s="4" t="s">
        <v>655</v>
      </c>
      <c r="J58" s="4" t="s">
        <v>644</v>
      </c>
      <c r="K58" s="12">
        <f>(C58-VLOOKUP(G58,Riders!$A$2:$C$213,2,FALSE))/365</f>
        <v>20.608219178082191</v>
      </c>
      <c r="L58" s="12">
        <f>(C58-VLOOKUP(H58,Riders!$A$2:$C$213,2,FALSE))/365</f>
        <v>18.898630136986302</v>
      </c>
      <c r="M58" s="12">
        <f>(C58-VLOOKUP(I58,Riders!$A$2:$C$213,2,FALSE))/365</f>
        <v>30.69041095890411</v>
      </c>
      <c r="N58" s="12">
        <f>(C58-VLOOKUP(J58,Riders!$A$2:$C$213,2,FALSE))/365</f>
        <v>24.279452054794522</v>
      </c>
      <c r="O58" s="4">
        <v>3</v>
      </c>
      <c r="P58" s="4" t="s">
        <v>484</v>
      </c>
      <c r="Q58" s="35">
        <v>13.337</v>
      </c>
      <c r="R58" s="35">
        <v>7.98</v>
      </c>
      <c r="S58" s="35">
        <v>7.2750000000000004</v>
      </c>
      <c r="T58" s="35">
        <v>6.9740000000000002</v>
      </c>
      <c r="U58" s="35">
        <v>6.7990000000000004</v>
      </c>
      <c r="V58" s="35">
        <v>6.8529999999999998</v>
      </c>
      <c r="W58" s="35">
        <v>6.7830000000000004</v>
      </c>
      <c r="X58" s="35">
        <v>6.7610000000000001</v>
      </c>
      <c r="Y58" s="35">
        <v>6.7779999999999996</v>
      </c>
      <c r="Z58" s="35">
        <v>6.8710000000000004</v>
      </c>
      <c r="AA58" s="35">
        <v>6.8090000000000002</v>
      </c>
      <c r="AB58" s="35">
        <v>6.7789999999999999</v>
      </c>
      <c r="AC58" s="35">
        <v>6.9160000000000004</v>
      </c>
      <c r="AD58" s="35">
        <v>6.8109999999999999</v>
      </c>
      <c r="AE58" s="35">
        <v>6.7720000000000002</v>
      </c>
      <c r="AF58" s="35">
        <v>6.72</v>
      </c>
      <c r="AG58" s="35">
        <v>6.8230000000000004</v>
      </c>
      <c r="AH58" s="35">
        <v>6.7809999999999997</v>
      </c>
      <c r="AI58" s="35">
        <v>6.9539999999999997</v>
      </c>
      <c r="AJ58" s="35">
        <v>6.8879999999999999</v>
      </c>
      <c r="AK58" s="35">
        <v>6.9390000000000001</v>
      </c>
      <c r="AL58" s="35">
        <v>6.89</v>
      </c>
      <c r="AM58" s="35">
        <v>7.0419999999999998</v>
      </c>
      <c r="AN58" s="35">
        <v>6.8979999999999997</v>
      </c>
      <c r="AO58" s="35">
        <v>6.9989999999999997</v>
      </c>
      <c r="AP58" s="35">
        <v>6.7569999999999997</v>
      </c>
      <c r="AQ58" s="35">
        <v>6.7240000000000002</v>
      </c>
      <c r="AR58" s="35">
        <v>6.6909999999999998</v>
      </c>
      <c r="AS58" s="35">
        <v>6.7279999999999998</v>
      </c>
      <c r="AT58" s="35">
        <v>6.7119999999999997</v>
      </c>
      <c r="AU58" s="35">
        <v>6.7910000000000004</v>
      </c>
      <c r="AV58" s="35">
        <v>6.8860000000000001</v>
      </c>
      <c r="AW58" s="35">
        <f t="shared" si="0"/>
        <v>226.72099999999998</v>
      </c>
      <c r="AX58" s="117">
        <f t="shared" si="1"/>
        <v>63.514187040459426</v>
      </c>
      <c r="AY58" s="116"/>
    </row>
    <row r="59" spans="1:51" x14ac:dyDescent="0.35">
      <c r="A59" s="4" t="s">
        <v>19</v>
      </c>
      <c r="B59" s="17">
        <v>2022</v>
      </c>
      <c r="C59" s="18">
        <v>44847</v>
      </c>
      <c r="D59" s="17" t="s">
        <v>20</v>
      </c>
      <c r="E59" s="17" t="s">
        <v>64</v>
      </c>
      <c r="F59" s="17" t="s">
        <v>542</v>
      </c>
      <c r="G59" s="4" t="s">
        <v>506</v>
      </c>
      <c r="H59" s="4" t="s">
        <v>600</v>
      </c>
      <c r="I59" s="4" t="s">
        <v>601</v>
      </c>
      <c r="J59" s="4" t="s">
        <v>636</v>
      </c>
      <c r="K59" s="12" t="e">
        <f>(C59-VLOOKUP(G59,Riders!$A$2:$C$213,2,FALSE))/365</f>
        <v>#N/A</v>
      </c>
      <c r="L59" s="12" t="e">
        <f>(C59-VLOOKUP(H59,Riders!$A$2:$C$213,2,FALSE))/365</f>
        <v>#N/A</v>
      </c>
      <c r="M59" s="12" t="e">
        <f>(C59-VLOOKUP(I59,Riders!$A$2:$C$213,2,FALSE))/365</f>
        <v>#N/A</v>
      </c>
      <c r="N59" s="12" t="e">
        <f>(C59-VLOOKUP(J59,Riders!$A$2:$C$213,2,FALSE))/365</f>
        <v>#N/A</v>
      </c>
      <c r="O59" s="4">
        <v>4</v>
      </c>
      <c r="P59" s="4" t="s">
        <v>102</v>
      </c>
      <c r="Q59" s="35">
        <v>13.217000000000001</v>
      </c>
      <c r="R59" s="35">
        <v>7.8319999999999999</v>
      </c>
      <c r="S59" s="35">
        <v>7.17</v>
      </c>
      <c r="T59" s="35">
        <v>6.915</v>
      </c>
      <c r="U59" s="35">
        <v>6.7779999999999996</v>
      </c>
      <c r="V59" s="35">
        <v>6.8949999999999996</v>
      </c>
      <c r="W59" s="35">
        <v>6.7910000000000004</v>
      </c>
      <c r="X59" s="35">
        <v>6.8330000000000002</v>
      </c>
      <c r="Y59" s="35">
        <v>6.87</v>
      </c>
      <c r="Z59" s="35">
        <v>6.9290000000000003</v>
      </c>
      <c r="AA59" s="35">
        <v>6.8289999999999997</v>
      </c>
      <c r="AB59" s="35">
        <v>6.8150000000000004</v>
      </c>
      <c r="AC59" s="35">
        <v>6.8280000000000003</v>
      </c>
      <c r="AD59" s="35">
        <v>6.8869999999999996</v>
      </c>
      <c r="AE59" s="35">
        <v>6.7359999999999998</v>
      </c>
      <c r="AF59" s="35">
        <v>6.7290000000000001</v>
      </c>
      <c r="AG59" s="35">
        <v>6.75</v>
      </c>
      <c r="AH59" s="35">
        <v>6.7670000000000003</v>
      </c>
      <c r="AI59" s="35">
        <v>6.9349999999999996</v>
      </c>
      <c r="AJ59" s="35">
        <v>6.8689999999999998</v>
      </c>
      <c r="AK59" s="35">
        <v>7.0389999999999997</v>
      </c>
      <c r="AL59" s="35">
        <v>6.9470000000000001</v>
      </c>
      <c r="AM59" s="35">
        <v>6.952</v>
      </c>
      <c r="AN59" s="35">
        <v>6.9880000000000004</v>
      </c>
      <c r="AO59" s="35">
        <v>7.056</v>
      </c>
      <c r="AP59" s="35">
        <v>6.9059999999999997</v>
      </c>
      <c r="AQ59" s="35">
        <v>6.89</v>
      </c>
      <c r="AR59" s="35">
        <v>7.0060000000000002</v>
      </c>
      <c r="AS59" s="35">
        <v>6.88</v>
      </c>
      <c r="AT59" s="35">
        <v>6.89</v>
      </c>
      <c r="AU59" s="35">
        <v>7.0469999999999997</v>
      </c>
      <c r="AV59" s="35">
        <v>7.1509999999999998</v>
      </c>
      <c r="AW59" s="35">
        <f t="shared" si="0"/>
        <v>228.12699999999998</v>
      </c>
      <c r="AX59" s="117">
        <f t="shared" si="1"/>
        <v>63.122734266439316</v>
      </c>
      <c r="AY59" s="116"/>
    </row>
    <row r="60" spans="1:51" x14ac:dyDescent="0.35">
      <c r="A60" s="1" t="s">
        <v>19</v>
      </c>
      <c r="B60" s="1">
        <v>2022</v>
      </c>
      <c r="C60" s="2">
        <v>44846</v>
      </c>
      <c r="D60" s="1" t="s">
        <v>20</v>
      </c>
      <c r="E60" s="1" t="s">
        <v>21</v>
      </c>
      <c r="F60" s="1" t="s">
        <v>21</v>
      </c>
      <c r="G60" s="1" t="s">
        <v>585</v>
      </c>
      <c r="H60" s="1" t="s">
        <v>586</v>
      </c>
      <c r="I60" s="1" t="s">
        <v>475</v>
      </c>
      <c r="J60" s="1" t="s">
        <v>503</v>
      </c>
      <c r="K60" s="11">
        <f>(C60-VLOOKUP(G60,Riders!$A$2:$C$213,2,FALSE))/365</f>
        <v>24.082191780821919</v>
      </c>
      <c r="L60" s="11">
        <f>(C60-VLOOKUP(H60,Riders!$A$2:$C$213,2,FALSE))/365</f>
        <v>26.895890410958906</v>
      </c>
      <c r="M60" s="11">
        <f>(C60-VLOOKUP(I60,Riders!$A$2:$C$213,2,FALSE))/365</f>
        <v>22.142465753424659</v>
      </c>
      <c r="N60" s="11" t="e">
        <f>(C60-VLOOKUP(J60,Riders!$A$2:$C$213,2,FALSE))/365</f>
        <v>#N/A</v>
      </c>
      <c r="O60" s="1">
        <v>1</v>
      </c>
      <c r="P60" s="1" t="s">
        <v>113</v>
      </c>
      <c r="Q60" s="35">
        <v>13.313000000000001</v>
      </c>
      <c r="R60" s="35">
        <v>7.7510000000000003</v>
      </c>
      <c r="S60" s="35">
        <v>7.125</v>
      </c>
      <c r="T60" s="35">
        <v>6.9130000000000003</v>
      </c>
      <c r="U60" s="35">
        <v>6.968</v>
      </c>
      <c r="V60" s="35">
        <v>6.9580000000000002</v>
      </c>
      <c r="W60" s="35">
        <v>6.9240000000000004</v>
      </c>
      <c r="X60" s="35">
        <v>7.0620000000000003</v>
      </c>
      <c r="Y60" s="35">
        <v>6.8739999999999997</v>
      </c>
      <c r="Z60" s="35">
        <v>6.8739999999999997</v>
      </c>
      <c r="AA60" s="35">
        <v>6.8689999999999998</v>
      </c>
      <c r="AB60" s="35">
        <v>6.9509999999999996</v>
      </c>
      <c r="AC60" s="35">
        <v>6.8659999999999997</v>
      </c>
      <c r="AD60" s="35">
        <v>6.9409999999999998</v>
      </c>
      <c r="AE60" s="35">
        <v>6.89</v>
      </c>
      <c r="AF60" s="35">
        <v>6.9569999999999999</v>
      </c>
      <c r="AG60" s="35">
        <v>6.8239999999999998</v>
      </c>
      <c r="AH60" s="35">
        <v>7.0419999999999998</v>
      </c>
      <c r="AI60" s="35">
        <v>6.8250000000000002</v>
      </c>
      <c r="AJ60" s="35">
        <v>6.819</v>
      </c>
      <c r="AK60" s="35">
        <v>6.7359999999999998</v>
      </c>
      <c r="AL60" s="35">
        <v>6.8719999999999999</v>
      </c>
      <c r="AM60" s="35">
        <v>6.7649999999999997</v>
      </c>
      <c r="AN60" s="35">
        <v>6.8</v>
      </c>
      <c r="AO60" s="35">
        <v>6.9029999999999996</v>
      </c>
      <c r="AP60" s="35">
        <v>6.8010000000000002</v>
      </c>
      <c r="AQ60" s="35">
        <v>6.7930000000000001</v>
      </c>
      <c r="AR60" s="35">
        <v>6.8540000000000001</v>
      </c>
      <c r="AS60" s="35">
        <v>6.8940000000000001</v>
      </c>
      <c r="AT60" s="35">
        <v>6.875</v>
      </c>
      <c r="AU60" s="35">
        <v>6.8959999999999999</v>
      </c>
      <c r="AV60" s="35">
        <v>7.157</v>
      </c>
      <c r="AW60" s="35">
        <f t="shared" si="0"/>
        <v>228.09199999999993</v>
      </c>
      <c r="AX60" s="117">
        <f t="shared" si="1"/>
        <v>63.132420251477491</v>
      </c>
      <c r="AY60" s="116"/>
    </row>
    <row r="61" spans="1:51" x14ac:dyDescent="0.35">
      <c r="A61" s="1" t="s">
        <v>19</v>
      </c>
      <c r="B61" s="1">
        <v>2022</v>
      </c>
      <c r="C61" s="2">
        <v>44846</v>
      </c>
      <c r="D61" s="1" t="s">
        <v>20</v>
      </c>
      <c r="E61" s="1" t="s">
        <v>21</v>
      </c>
      <c r="F61" s="1" t="s">
        <v>21</v>
      </c>
      <c r="G61" s="1" t="s">
        <v>501</v>
      </c>
      <c r="H61" s="1" t="s">
        <v>69</v>
      </c>
      <c r="I61" s="1" t="s">
        <v>502</v>
      </c>
      <c r="J61" s="1" t="s">
        <v>652</v>
      </c>
      <c r="K61" s="11">
        <f>(C61-VLOOKUP(G61,Riders!$A$2:$C$213,2,FALSE))/365</f>
        <v>26.232876712328768</v>
      </c>
      <c r="L61" s="11">
        <f>(C61-VLOOKUP(H61,Riders!$A$2:$C$213,2,FALSE))/365</f>
        <v>28.701369863013699</v>
      </c>
      <c r="M61" s="11">
        <f>(C61-VLOOKUP(I61,Riders!$A$2:$C$213,2,FALSE))/365</f>
        <v>22.043835616438358</v>
      </c>
      <c r="N61" s="11">
        <f>(C61-VLOOKUP(J61,Riders!$A$2:$C$213,2,FALSE))/365</f>
        <v>20.586301369863012</v>
      </c>
      <c r="O61" s="1">
        <v>2</v>
      </c>
      <c r="P61" s="1" t="s">
        <v>25</v>
      </c>
      <c r="Q61" s="35">
        <v>13.106999999999999</v>
      </c>
      <c r="R61" s="35">
        <v>7.617</v>
      </c>
      <c r="S61" s="35">
        <v>7.008</v>
      </c>
      <c r="T61" s="35">
        <v>6.8090000000000002</v>
      </c>
      <c r="U61" s="35">
        <v>6.8289999999999997</v>
      </c>
      <c r="V61" s="35">
        <v>6.7510000000000003</v>
      </c>
      <c r="W61" s="35">
        <v>6.7439999999999998</v>
      </c>
      <c r="X61" s="35">
        <v>6.7439999999999998</v>
      </c>
      <c r="Y61" s="35">
        <v>6.9240000000000004</v>
      </c>
      <c r="Z61" s="35">
        <v>6.8579999999999997</v>
      </c>
      <c r="AA61" s="35">
        <v>6.9059999999999997</v>
      </c>
      <c r="AB61" s="35">
        <v>6.8780000000000001</v>
      </c>
      <c r="AC61" s="35">
        <v>6.9550000000000001</v>
      </c>
      <c r="AD61" s="35">
        <v>6.7759999999999998</v>
      </c>
      <c r="AE61" s="35">
        <v>6.8150000000000004</v>
      </c>
      <c r="AF61" s="35">
        <v>6.827</v>
      </c>
      <c r="AG61" s="35">
        <v>6.9710000000000001</v>
      </c>
      <c r="AH61" s="35">
        <v>7.01</v>
      </c>
      <c r="AI61" s="35">
        <v>7.1340000000000003</v>
      </c>
      <c r="AJ61" s="35">
        <v>7.3220000000000001</v>
      </c>
      <c r="AK61" s="35">
        <v>7.1829999999999998</v>
      </c>
      <c r="AL61" s="35">
        <v>7.12</v>
      </c>
      <c r="AM61" s="35">
        <v>7.0519999999999996</v>
      </c>
      <c r="AN61" s="35">
        <v>6.9690000000000003</v>
      </c>
      <c r="AO61" s="35">
        <v>6.9390000000000001</v>
      </c>
      <c r="AP61" s="35">
        <v>7.0609999999999999</v>
      </c>
      <c r="AQ61" s="35">
        <v>6.9240000000000004</v>
      </c>
      <c r="AR61" s="35">
        <v>6.94</v>
      </c>
      <c r="AS61" s="35">
        <v>7.0129999999999999</v>
      </c>
      <c r="AT61" s="35">
        <v>6.7210000000000001</v>
      </c>
      <c r="AU61" s="35">
        <v>6.6470000000000002</v>
      </c>
      <c r="AV61" s="35">
        <v>6.6890000000000001</v>
      </c>
      <c r="AW61" s="35">
        <f t="shared" si="0"/>
        <v>228.24299999999999</v>
      </c>
      <c r="AX61" s="117">
        <f t="shared" si="1"/>
        <v>63.090653382579092</v>
      </c>
      <c r="AY61" s="116"/>
    </row>
    <row r="62" spans="1:51" x14ac:dyDescent="0.35">
      <c r="A62" s="1" t="s">
        <v>19</v>
      </c>
      <c r="B62" s="1">
        <v>2022</v>
      </c>
      <c r="C62" s="2">
        <v>44846</v>
      </c>
      <c r="D62" s="1" t="s">
        <v>20</v>
      </c>
      <c r="E62" s="1" t="s">
        <v>21</v>
      </c>
      <c r="F62" s="1" t="s">
        <v>21</v>
      </c>
      <c r="G62" s="1" t="s">
        <v>653</v>
      </c>
      <c r="H62" s="1" t="s">
        <v>80</v>
      </c>
      <c r="I62" s="1" t="s">
        <v>507</v>
      </c>
      <c r="J62" s="1" t="s">
        <v>48</v>
      </c>
      <c r="K62" s="11">
        <f>(C62-VLOOKUP(G62,Riders!$A$2:$C$213,2,FALSE))/365</f>
        <v>23.572602739726026</v>
      </c>
      <c r="L62" s="11">
        <f>(C62-VLOOKUP(H62,Riders!$A$2:$C$213,2,FALSE))/365</f>
        <v>25.252054794520546</v>
      </c>
      <c r="M62" s="11" t="e">
        <f>(C62-VLOOKUP(I62,Riders!$A$2:$C$213,2,FALSE))/365</f>
        <v>#N/A</v>
      </c>
      <c r="N62" s="11" t="e">
        <f>(C62-VLOOKUP(J62,Riders!$A$2:$C$213,2,FALSE))/365</f>
        <v>#N/A</v>
      </c>
      <c r="O62" s="1">
        <v>3</v>
      </c>
      <c r="P62" s="1" t="s">
        <v>27</v>
      </c>
      <c r="Q62" s="35">
        <v>13.039</v>
      </c>
      <c r="R62" s="35">
        <v>7.5839999999999996</v>
      </c>
      <c r="S62" s="35">
        <v>6.9459999999999997</v>
      </c>
      <c r="T62" s="35">
        <v>6.7619999999999996</v>
      </c>
      <c r="U62" s="35">
        <v>6.7629999999999999</v>
      </c>
      <c r="V62" s="35">
        <v>6.8220000000000001</v>
      </c>
      <c r="W62" s="35">
        <v>6.9</v>
      </c>
      <c r="X62" s="35">
        <v>6.9489999999999998</v>
      </c>
      <c r="Y62" s="35">
        <v>7.1559999999999997</v>
      </c>
      <c r="Z62" s="35">
        <v>6.9420000000000002</v>
      </c>
      <c r="AA62" s="35">
        <v>6.87</v>
      </c>
      <c r="AB62" s="35">
        <v>6.9180000000000001</v>
      </c>
      <c r="AC62" s="35">
        <v>6.9690000000000003</v>
      </c>
      <c r="AD62" s="35">
        <v>6.99</v>
      </c>
      <c r="AE62" s="35">
        <v>6.9850000000000003</v>
      </c>
      <c r="AF62" s="35">
        <v>7.165</v>
      </c>
      <c r="AG62" s="35">
        <v>6.9850000000000003</v>
      </c>
      <c r="AH62" s="35">
        <v>6.9619999999999997</v>
      </c>
      <c r="AI62" s="35">
        <v>6.9379999999999997</v>
      </c>
      <c r="AJ62" s="35">
        <v>6.9059999999999997</v>
      </c>
      <c r="AK62" s="35">
        <v>6.923</v>
      </c>
      <c r="AL62" s="35">
        <v>6.9370000000000003</v>
      </c>
      <c r="AM62" s="35">
        <v>7.1</v>
      </c>
      <c r="AN62" s="35">
        <v>6.9119999999999999</v>
      </c>
      <c r="AO62" s="35">
        <v>6.8609999999999998</v>
      </c>
      <c r="AP62" s="35">
        <v>6.8689999999999998</v>
      </c>
      <c r="AQ62" s="35">
        <v>6.8280000000000003</v>
      </c>
      <c r="AR62" s="35">
        <v>6.8460000000000001</v>
      </c>
      <c r="AS62" s="35">
        <v>6.8579999999999997</v>
      </c>
      <c r="AT62" s="35">
        <v>6.9</v>
      </c>
      <c r="AU62" s="35">
        <v>6.9829999999999997</v>
      </c>
      <c r="AV62" s="35">
        <v>7.2770000000000001</v>
      </c>
      <c r="AW62" s="35">
        <f t="shared" si="0"/>
        <v>228.845</v>
      </c>
      <c r="AX62" s="117">
        <f t="shared" si="1"/>
        <v>62.924687015228649</v>
      </c>
      <c r="AY62" s="116"/>
    </row>
    <row r="63" spans="1:51" x14ac:dyDescent="0.35">
      <c r="A63" s="1" t="s">
        <v>19</v>
      </c>
      <c r="B63" s="1">
        <v>2022</v>
      </c>
      <c r="C63" s="2">
        <v>44846</v>
      </c>
      <c r="D63" s="1" t="s">
        <v>20</v>
      </c>
      <c r="E63" s="1" t="s">
        <v>21</v>
      </c>
      <c r="F63" s="1" t="s">
        <v>21</v>
      </c>
      <c r="G63" s="1" t="s">
        <v>599</v>
      </c>
      <c r="H63" s="1" t="s">
        <v>505</v>
      </c>
      <c r="I63" s="1" t="s">
        <v>34</v>
      </c>
      <c r="J63" s="1" t="s">
        <v>598</v>
      </c>
      <c r="K63" s="11">
        <f>(C63-VLOOKUP(G63,Riders!$A$2:$C$213,2,FALSE))/365</f>
        <v>31.898630136986302</v>
      </c>
      <c r="L63" s="11" t="e">
        <f>(C63-VLOOKUP(H63,Riders!$A$2:$C$213,2,FALSE))/365</f>
        <v>#N/A</v>
      </c>
      <c r="M63" s="11" t="e">
        <f>(C63-VLOOKUP(I63,Riders!$A$2:$C$213,2,FALSE))/365</f>
        <v>#N/A</v>
      </c>
      <c r="N63" s="11" t="e">
        <f>(C63-VLOOKUP(J63,Riders!$A$2:$C$213,2,FALSE))/365</f>
        <v>#N/A</v>
      </c>
      <c r="O63" s="1">
        <v>4</v>
      </c>
      <c r="P63" s="1" t="s">
        <v>35</v>
      </c>
      <c r="Q63" s="35">
        <v>13.177</v>
      </c>
      <c r="R63" s="35">
        <v>7.8559999999999999</v>
      </c>
      <c r="S63" s="35">
        <v>6.8840000000000003</v>
      </c>
      <c r="T63" s="35">
        <v>6.8979999999999997</v>
      </c>
      <c r="U63" s="35">
        <v>7.0540000000000003</v>
      </c>
      <c r="V63" s="35">
        <v>7.0389999999999997</v>
      </c>
      <c r="W63" s="35">
        <v>6.9779999999999998</v>
      </c>
      <c r="X63" s="35">
        <v>7.0069999999999997</v>
      </c>
      <c r="Y63" s="35">
        <v>7.0819999999999999</v>
      </c>
      <c r="Z63" s="35">
        <v>6.95</v>
      </c>
      <c r="AA63" s="35">
        <v>6.9279999999999999</v>
      </c>
      <c r="AB63" s="35">
        <v>6.9370000000000003</v>
      </c>
      <c r="AC63" s="35">
        <v>7.0659999999999998</v>
      </c>
      <c r="AD63" s="35">
        <v>6.9320000000000004</v>
      </c>
      <c r="AE63" s="35">
        <v>6.915</v>
      </c>
      <c r="AF63" s="35">
        <v>6.9189999999999996</v>
      </c>
      <c r="AG63" s="35">
        <v>6.8710000000000004</v>
      </c>
      <c r="AH63" s="35">
        <v>6.9219999999999997</v>
      </c>
      <c r="AI63" s="35">
        <v>6.9660000000000002</v>
      </c>
      <c r="AJ63" s="35">
        <v>6.8819999999999997</v>
      </c>
      <c r="AK63" s="35">
        <v>7.0190000000000001</v>
      </c>
      <c r="AL63" s="35">
        <v>6.9059999999999997</v>
      </c>
      <c r="AM63" s="35">
        <v>6.88</v>
      </c>
      <c r="AN63" s="35">
        <v>7.0359999999999996</v>
      </c>
      <c r="AO63" s="35">
        <v>6.9169999999999998</v>
      </c>
      <c r="AP63" s="35">
        <v>7</v>
      </c>
      <c r="AQ63" s="35">
        <v>7.1790000000000003</v>
      </c>
      <c r="AR63" s="35">
        <v>6.9269999999999996</v>
      </c>
      <c r="AS63" s="35">
        <v>6.8659999999999997</v>
      </c>
      <c r="AT63" s="35">
        <v>6.8230000000000004</v>
      </c>
      <c r="AU63" s="35">
        <v>6.7759999999999998</v>
      </c>
      <c r="AV63" s="35">
        <v>6.9059999999999997</v>
      </c>
      <c r="AW63" s="35">
        <f t="shared" si="0"/>
        <v>229.49800000000002</v>
      </c>
      <c r="AX63" s="117">
        <f t="shared" si="1"/>
        <v>62.745644842220841</v>
      </c>
      <c r="AY63" s="116"/>
    </row>
    <row r="64" spans="1:51" x14ac:dyDescent="0.35">
      <c r="A64" s="1" t="s">
        <v>19</v>
      </c>
      <c r="B64" s="1">
        <v>2022</v>
      </c>
      <c r="C64" s="2">
        <v>44846</v>
      </c>
      <c r="D64" s="1" t="s">
        <v>20</v>
      </c>
      <c r="E64" s="1" t="s">
        <v>21</v>
      </c>
      <c r="F64" s="1" t="s">
        <v>21</v>
      </c>
      <c r="G64" s="1" t="s">
        <v>483</v>
      </c>
      <c r="H64" s="1" t="s">
        <v>654</v>
      </c>
      <c r="I64" s="1" t="s">
        <v>655</v>
      </c>
      <c r="J64" s="1" t="s">
        <v>644</v>
      </c>
      <c r="K64" s="11">
        <f>(C64-VLOOKUP(G64,Riders!$A$2:$C$213,2,FALSE))/365</f>
        <v>20.605479452054794</v>
      </c>
      <c r="L64" s="11">
        <f>(C64-VLOOKUP(H64,Riders!$A$2:$C$213,2,FALSE))/365</f>
        <v>18.895890410958906</v>
      </c>
      <c r="M64" s="11">
        <f>(C64-VLOOKUP(I64,Riders!$A$2:$C$213,2,FALSE))/365</f>
        <v>30.687671232876713</v>
      </c>
      <c r="N64" s="11">
        <f>(C64-VLOOKUP(J64,Riders!$A$2:$C$213,2,FALSE))/365</f>
        <v>24.276712328767122</v>
      </c>
      <c r="O64" s="1">
        <v>5</v>
      </c>
      <c r="P64" s="1" t="s">
        <v>484</v>
      </c>
      <c r="Q64" s="35">
        <v>13.512</v>
      </c>
      <c r="R64" s="35">
        <v>8.1059999999999999</v>
      </c>
      <c r="S64" s="35">
        <v>7.3760000000000003</v>
      </c>
      <c r="T64" s="35">
        <v>7.0149999999999997</v>
      </c>
      <c r="U64" s="35">
        <v>6.8479999999999999</v>
      </c>
      <c r="V64" s="35">
        <v>6.9320000000000004</v>
      </c>
      <c r="W64" s="35">
        <v>6.7789999999999999</v>
      </c>
      <c r="X64" s="35">
        <v>6.8280000000000003</v>
      </c>
      <c r="Y64" s="35">
        <v>6.7869999999999999</v>
      </c>
      <c r="Z64" s="35">
        <v>6.915</v>
      </c>
      <c r="AA64" s="35">
        <v>6.8849999999999998</v>
      </c>
      <c r="AB64" s="35">
        <v>6.923</v>
      </c>
      <c r="AC64" s="35">
        <v>6.9649999999999999</v>
      </c>
      <c r="AD64" s="35">
        <v>7.1340000000000003</v>
      </c>
      <c r="AE64" s="35">
        <v>7.03</v>
      </c>
      <c r="AF64" s="35">
        <v>6.9820000000000002</v>
      </c>
      <c r="AG64" s="35">
        <v>6.9640000000000004</v>
      </c>
      <c r="AH64" s="35">
        <v>7.0389999999999997</v>
      </c>
      <c r="AI64" s="35">
        <v>6.8780000000000001</v>
      </c>
      <c r="AJ64" s="35">
        <v>6.952</v>
      </c>
      <c r="AK64" s="35">
        <v>7.1020000000000003</v>
      </c>
      <c r="AL64" s="35">
        <v>6.9509999999999996</v>
      </c>
      <c r="AM64" s="35">
        <v>6.9589999999999996</v>
      </c>
      <c r="AN64" s="35">
        <v>6.9340000000000002</v>
      </c>
      <c r="AO64" s="35">
        <v>7.0190000000000001</v>
      </c>
      <c r="AP64" s="35">
        <v>6.9489999999999998</v>
      </c>
      <c r="AQ64" s="35">
        <v>7.0780000000000003</v>
      </c>
      <c r="AR64" s="35">
        <v>6.8920000000000003</v>
      </c>
      <c r="AS64" s="35">
        <v>6.8029999999999999</v>
      </c>
      <c r="AT64" s="35">
        <v>6.702</v>
      </c>
      <c r="AU64" s="35">
        <v>6.6529999999999996</v>
      </c>
      <c r="AV64" s="35">
        <v>6.7469999999999999</v>
      </c>
      <c r="AW64" s="35">
        <f t="shared" si="0"/>
        <v>229.63900000000001</v>
      </c>
      <c r="AX64" s="117">
        <f t="shared" si="1"/>
        <v>62.707118564355355</v>
      </c>
      <c r="AY64" s="116"/>
    </row>
    <row r="65" spans="1:51" x14ac:dyDescent="0.35">
      <c r="A65" s="1" t="s">
        <v>19</v>
      </c>
      <c r="B65" s="1">
        <v>2022</v>
      </c>
      <c r="C65" s="2">
        <v>44846</v>
      </c>
      <c r="D65" s="1" t="s">
        <v>20</v>
      </c>
      <c r="E65" s="1" t="s">
        <v>21</v>
      </c>
      <c r="F65" s="1" t="s">
        <v>21</v>
      </c>
      <c r="G65" s="1" t="s">
        <v>506</v>
      </c>
      <c r="H65" s="1" t="s">
        <v>600</v>
      </c>
      <c r="I65" s="1" t="s">
        <v>489</v>
      </c>
      <c r="J65" s="1" t="s">
        <v>601</v>
      </c>
      <c r="K65" s="11" t="e">
        <f>(C65-VLOOKUP(G65,Riders!$A$2:$C$213,2,FALSE))/365</f>
        <v>#N/A</v>
      </c>
      <c r="L65" s="11" t="e">
        <f>(C65-VLOOKUP(H65,Riders!$A$2:$C$213,2,FALSE))/365</f>
        <v>#N/A</v>
      </c>
      <c r="M65" s="11" t="e">
        <f>(C65-VLOOKUP(I65,Riders!$A$2:$C$213,2,FALSE))/365</f>
        <v>#N/A</v>
      </c>
      <c r="N65" s="11" t="e">
        <f>(C65-VLOOKUP(J65,Riders!$A$2:$C$213,2,FALSE))/365</f>
        <v>#N/A</v>
      </c>
      <c r="O65" s="1">
        <v>6</v>
      </c>
      <c r="P65" s="1" t="s">
        <v>102</v>
      </c>
      <c r="Q65" s="35">
        <v>13.547000000000001</v>
      </c>
      <c r="R65" s="35">
        <v>7.8250000000000002</v>
      </c>
      <c r="S65" s="35">
        <v>7.2249999999999996</v>
      </c>
      <c r="T65" s="35">
        <v>7.0609999999999999</v>
      </c>
      <c r="U65" s="35">
        <v>7.0039999999999996</v>
      </c>
      <c r="V65" s="35">
        <v>7.0780000000000003</v>
      </c>
      <c r="W65" s="35">
        <v>6.9480000000000004</v>
      </c>
      <c r="X65" s="35">
        <v>6.9740000000000002</v>
      </c>
      <c r="Y65" s="35">
        <v>7.0529999999999999</v>
      </c>
      <c r="Z65" s="35">
        <v>6.968</v>
      </c>
      <c r="AA65" s="35">
        <v>6.9560000000000004</v>
      </c>
      <c r="AB65" s="35">
        <v>6.9379999999999997</v>
      </c>
      <c r="AC65" s="35">
        <v>7.0049999999999999</v>
      </c>
      <c r="AD65" s="35">
        <v>6.8460000000000001</v>
      </c>
      <c r="AE65" s="35">
        <v>6.8120000000000003</v>
      </c>
      <c r="AF65" s="35">
        <v>6.7450000000000001</v>
      </c>
      <c r="AG65" s="35">
        <v>6.907</v>
      </c>
      <c r="AH65" s="35">
        <v>7.0570000000000004</v>
      </c>
      <c r="AI65" s="35">
        <v>6.923</v>
      </c>
      <c r="AJ65" s="35">
        <v>6.9489999999999998</v>
      </c>
      <c r="AK65" s="35">
        <v>6.9589999999999996</v>
      </c>
      <c r="AL65" s="35">
        <v>6.9610000000000003</v>
      </c>
      <c r="AM65" s="35">
        <v>7.069</v>
      </c>
      <c r="AN65" s="35">
        <v>6.9779999999999998</v>
      </c>
      <c r="AO65" s="35">
        <v>6.97</v>
      </c>
      <c r="AP65" s="35">
        <v>6.99</v>
      </c>
      <c r="AQ65" s="35">
        <v>7.0170000000000003</v>
      </c>
      <c r="AR65" s="35">
        <v>7.1289999999999996</v>
      </c>
      <c r="AS65" s="35">
        <v>6.8550000000000004</v>
      </c>
      <c r="AT65" s="35">
        <v>6.7969999999999997</v>
      </c>
      <c r="AU65" s="35">
        <v>6.8220000000000001</v>
      </c>
      <c r="AV65" s="35">
        <v>6.976</v>
      </c>
      <c r="AW65" s="35">
        <f t="shared" si="0"/>
        <v>230.34400000000002</v>
      </c>
      <c r="AX65" s="117">
        <f t="shared" si="1"/>
        <v>62.515194665370046</v>
      </c>
      <c r="AY65" s="116"/>
    </row>
    <row r="66" spans="1:51" x14ac:dyDescent="0.35">
      <c r="A66" s="1" t="s">
        <v>19</v>
      </c>
      <c r="B66" s="1">
        <v>2022</v>
      </c>
      <c r="C66" s="2">
        <v>44846</v>
      </c>
      <c r="D66" s="1" t="s">
        <v>20</v>
      </c>
      <c r="E66" s="1" t="s">
        <v>21</v>
      </c>
      <c r="F66" s="1" t="s">
        <v>21</v>
      </c>
      <c r="G66" s="1" t="s">
        <v>597</v>
      </c>
      <c r="H66" s="1" t="s">
        <v>510</v>
      </c>
      <c r="I66" s="1" t="s">
        <v>516</v>
      </c>
      <c r="J66" s="1" t="s">
        <v>513</v>
      </c>
      <c r="K66" s="11">
        <f>(C66-VLOOKUP(G66,Riders!$A$2:$C$213,2,FALSE))/365</f>
        <v>32.090410958904108</v>
      </c>
      <c r="L66" s="11">
        <f>(C66-VLOOKUP(H66,Riders!$A$2:$C$213,2,FALSE))/365</f>
        <v>21.791780821917808</v>
      </c>
      <c r="M66" s="11">
        <f>(C66-VLOOKUP(I66,Riders!$A$2:$C$213,2,FALSE))/365</f>
        <v>20.873972602739727</v>
      </c>
      <c r="N66" s="11" t="e">
        <f>(C66-VLOOKUP(J66,Riders!$A$2:$C$213,2,FALSE))/365</f>
        <v>#N/A</v>
      </c>
      <c r="O66" s="1">
        <v>7</v>
      </c>
      <c r="P66" s="1" t="s">
        <v>29</v>
      </c>
      <c r="Q66" s="35">
        <v>13.46</v>
      </c>
      <c r="R66" s="35">
        <v>7.8390000000000004</v>
      </c>
      <c r="S66" s="35">
        <v>7.2770000000000001</v>
      </c>
      <c r="T66" s="35">
        <v>7.1529999999999996</v>
      </c>
      <c r="U66" s="35">
        <v>7.1740000000000004</v>
      </c>
      <c r="V66" s="35">
        <v>6.9909999999999997</v>
      </c>
      <c r="W66" s="35">
        <v>6.9649999999999999</v>
      </c>
      <c r="X66" s="35">
        <v>6.95</v>
      </c>
      <c r="Y66" s="35">
        <v>7.0469999999999997</v>
      </c>
      <c r="Z66" s="35">
        <v>6.9009999999999998</v>
      </c>
      <c r="AA66" s="35">
        <v>6.9160000000000004</v>
      </c>
      <c r="AB66" s="35">
        <v>6.9569999999999999</v>
      </c>
      <c r="AC66" s="35">
        <v>7.0490000000000004</v>
      </c>
      <c r="AD66" s="35">
        <v>6.9550000000000001</v>
      </c>
      <c r="AE66" s="35">
        <v>6.9359999999999999</v>
      </c>
      <c r="AF66" s="35">
        <v>6.9960000000000004</v>
      </c>
      <c r="AG66" s="35">
        <v>7.1159999999999997</v>
      </c>
      <c r="AH66" s="35">
        <v>6.8639999999999999</v>
      </c>
      <c r="AI66" s="35">
        <v>6.8810000000000002</v>
      </c>
      <c r="AJ66" s="35">
        <v>6.9770000000000003</v>
      </c>
      <c r="AK66" s="35">
        <v>6.8920000000000003</v>
      </c>
      <c r="AL66" s="35">
        <v>6.9790000000000001</v>
      </c>
      <c r="AM66" s="35">
        <v>7.0460000000000003</v>
      </c>
      <c r="AN66" s="35">
        <v>7.2430000000000003</v>
      </c>
      <c r="AO66" s="35">
        <v>7.0709999999999997</v>
      </c>
      <c r="AP66" s="35">
        <v>7.0609999999999999</v>
      </c>
      <c r="AQ66" s="35">
        <v>7.0519999999999996</v>
      </c>
      <c r="AR66" s="35">
        <v>7.1479999999999997</v>
      </c>
      <c r="AS66" s="35">
        <v>7.0620000000000003</v>
      </c>
      <c r="AT66" s="35">
        <v>7.069</v>
      </c>
      <c r="AU66" s="35">
        <v>7.14</v>
      </c>
      <c r="AV66" s="35">
        <v>7.165</v>
      </c>
      <c r="AW66" s="35">
        <f t="shared" ref="AW66:AW129" si="2">IF(COUNT(Q66:AV66)=32,SUM(Q66:AV66),"")</f>
        <v>232.33199999999997</v>
      </c>
      <c r="AX66" s="117">
        <f t="shared" ref="AX66:AX129" si="3">IF(COUNT(Q66:AV66)=32,3.6*4000/(AW66),"")</f>
        <v>61.980269614172833</v>
      </c>
      <c r="AY66" s="116"/>
    </row>
    <row r="67" spans="1:51" x14ac:dyDescent="0.35">
      <c r="A67" s="1" t="s">
        <v>19</v>
      </c>
      <c r="B67" s="1">
        <v>2022</v>
      </c>
      <c r="C67" s="2">
        <v>44846</v>
      </c>
      <c r="D67" s="1" t="s">
        <v>20</v>
      </c>
      <c r="E67" s="1" t="s">
        <v>21</v>
      </c>
      <c r="F67" s="1" t="s">
        <v>21</v>
      </c>
      <c r="G67" s="1" t="s">
        <v>642</v>
      </c>
      <c r="H67" s="1" t="s">
        <v>656</v>
      </c>
      <c r="I67" s="1" t="s">
        <v>657</v>
      </c>
      <c r="J67" s="1" t="s">
        <v>658</v>
      </c>
      <c r="K67" s="11">
        <f>(C67-VLOOKUP(G67,Riders!$A$2:$C$213,2,FALSE))/365</f>
        <v>22.30958904109589</v>
      </c>
      <c r="L67" s="11" t="e">
        <f>(C67-VLOOKUP(H67,Riders!$A$2:$C$213,2,FALSE))/365</f>
        <v>#N/A</v>
      </c>
      <c r="M67" s="11">
        <f>(C67-VLOOKUP(I67,Riders!$A$2:$C$213,2,FALSE))/365</f>
        <v>20.717808219178082</v>
      </c>
      <c r="N67" s="11">
        <f>(C67-VLOOKUP(J67,Riders!$A$2:$C$213,2,FALSE))/365</f>
        <v>20.219178082191782</v>
      </c>
      <c r="O67" s="1">
        <v>8</v>
      </c>
      <c r="P67" s="1" t="s">
        <v>78</v>
      </c>
      <c r="Q67" s="35">
        <v>13.218</v>
      </c>
      <c r="R67" s="35">
        <v>7.7089999999999996</v>
      </c>
      <c r="S67" s="35">
        <v>7.2080000000000002</v>
      </c>
      <c r="T67" s="35">
        <v>7.0570000000000004</v>
      </c>
      <c r="U67" s="35">
        <v>7.0620000000000003</v>
      </c>
      <c r="V67" s="35">
        <v>6.9710000000000001</v>
      </c>
      <c r="W67" s="35">
        <v>6.9480000000000004</v>
      </c>
      <c r="X67" s="35">
        <v>7.109</v>
      </c>
      <c r="Y67" s="35">
        <v>6.86</v>
      </c>
      <c r="Z67" s="35">
        <v>6.8979999999999997</v>
      </c>
      <c r="AA67" s="35">
        <v>7.06</v>
      </c>
      <c r="AB67" s="35">
        <v>6.9219999999999997</v>
      </c>
      <c r="AC67" s="35">
        <v>6.9370000000000003</v>
      </c>
      <c r="AD67" s="35">
        <v>6.9740000000000002</v>
      </c>
      <c r="AE67" s="35">
        <v>6.9690000000000003</v>
      </c>
      <c r="AF67" s="35">
        <v>7.0259999999999998</v>
      </c>
      <c r="AG67" s="35">
        <v>7.0960000000000001</v>
      </c>
      <c r="AH67" s="35">
        <v>6.9870000000000001</v>
      </c>
      <c r="AI67" s="35">
        <v>6.9640000000000004</v>
      </c>
      <c r="AJ67" s="35">
        <v>7.0869999999999997</v>
      </c>
      <c r="AK67" s="35">
        <v>7.2169999999999996</v>
      </c>
      <c r="AL67" s="35">
        <v>7.0759999999999996</v>
      </c>
      <c r="AM67" s="35">
        <v>7.0339999999999998</v>
      </c>
      <c r="AN67" s="35">
        <v>7.0289999999999999</v>
      </c>
      <c r="AO67" s="35">
        <v>7.1440000000000001</v>
      </c>
      <c r="AP67" s="35">
        <v>6.9779999999999998</v>
      </c>
      <c r="AQ67" s="35">
        <v>6.9989999999999997</v>
      </c>
      <c r="AR67" s="35">
        <v>7.22</v>
      </c>
      <c r="AS67" s="35">
        <v>7.0460000000000003</v>
      </c>
      <c r="AT67" s="35">
        <v>7.1029999999999998</v>
      </c>
      <c r="AU67" s="35">
        <v>7.1890000000000001</v>
      </c>
      <c r="AV67" s="35">
        <v>7.383</v>
      </c>
      <c r="AW67" s="35">
        <f t="shared" si="2"/>
        <v>232.48</v>
      </c>
      <c r="AX67" s="117">
        <f t="shared" si="3"/>
        <v>61.940812112869928</v>
      </c>
      <c r="AY67" s="116"/>
    </row>
    <row r="68" spans="1:51" x14ac:dyDescent="0.35">
      <c r="A68" s="1" t="s">
        <v>19</v>
      </c>
      <c r="B68" s="1">
        <v>2022</v>
      </c>
      <c r="C68" s="2">
        <v>44846</v>
      </c>
      <c r="D68" s="1" t="s">
        <v>20</v>
      </c>
      <c r="E68" s="1" t="s">
        <v>21</v>
      </c>
      <c r="F68" s="1" t="s">
        <v>21</v>
      </c>
      <c r="G68" s="1" t="s">
        <v>594</v>
      </c>
      <c r="H68" s="1" t="s">
        <v>595</v>
      </c>
      <c r="I68" s="1" t="s">
        <v>659</v>
      </c>
      <c r="J68" s="1" t="s">
        <v>509</v>
      </c>
      <c r="K68" s="11">
        <f>(C68-VLOOKUP(G68,Riders!$A$2:$C$213,2,FALSE))/365</f>
        <v>24.673972602739727</v>
      </c>
      <c r="L68" s="11">
        <f>(C68-VLOOKUP(H68,Riders!$A$2:$C$213,2,FALSE))/365</f>
        <v>33.372602739726027</v>
      </c>
      <c r="M68" s="11" t="e">
        <f>(C68-VLOOKUP(I68,Riders!$A$2:$C$213,2,FALSE))/365</f>
        <v>#N/A</v>
      </c>
      <c r="N68" s="11" t="e">
        <f>(C68-VLOOKUP(J68,Riders!$A$2:$C$213,2,FALSE))/365</f>
        <v>#N/A</v>
      </c>
      <c r="O68" s="1">
        <v>9</v>
      </c>
      <c r="P68" s="1" t="s">
        <v>31</v>
      </c>
      <c r="Q68" s="35">
        <v>13.317</v>
      </c>
      <c r="R68" s="35">
        <v>7.7050000000000001</v>
      </c>
      <c r="S68" s="35">
        <v>7.0650000000000004</v>
      </c>
      <c r="T68" s="35">
        <v>6.8540000000000001</v>
      </c>
      <c r="U68" s="35">
        <v>6.9379999999999997</v>
      </c>
      <c r="V68" s="35">
        <v>6.8810000000000002</v>
      </c>
      <c r="W68" s="35">
        <v>6.9279999999999999</v>
      </c>
      <c r="X68" s="35">
        <v>7.0350000000000001</v>
      </c>
      <c r="Y68" s="35">
        <v>7.125</v>
      </c>
      <c r="Z68" s="35">
        <v>7.0469999999999997</v>
      </c>
      <c r="AA68" s="35">
        <v>7.0149999999999997</v>
      </c>
      <c r="AB68" s="35">
        <v>7.1820000000000004</v>
      </c>
      <c r="AC68" s="35">
        <v>7.0229999999999997</v>
      </c>
      <c r="AD68" s="35">
        <v>7.0259999999999998</v>
      </c>
      <c r="AE68" s="35">
        <v>7.0970000000000004</v>
      </c>
      <c r="AF68" s="35">
        <v>7.2190000000000003</v>
      </c>
      <c r="AG68" s="35">
        <v>7.093</v>
      </c>
      <c r="AH68" s="35">
        <v>7.1239999999999997</v>
      </c>
      <c r="AI68" s="35">
        <v>7.16</v>
      </c>
      <c r="AJ68" s="35">
        <v>7.19</v>
      </c>
      <c r="AK68" s="35">
        <v>7.359</v>
      </c>
      <c r="AL68" s="35">
        <v>7.1390000000000002</v>
      </c>
      <c r="AM68" s="35">
        <v>7.0919999999999996</v>
      </c>
      <c r="AN68" s="35">
        <v>7.0709999999999997</v>
      </c>
      <c r="AO68" s="35">
        <v>7.202</v>
      </c>
      <c r="AP68" s="35">
        <v>7.0289999999999999</v>
      </c>
      <c r="AQ68" s="35">
        <v>7.0140000000000002</v>
      </c>
      <c r="AR68" s="35">
        <v>7.173</v>
      </c>
      <c r="AS68" s="35">
        <v>7.0309999999999997</v>
      </c>
      <c r="AT68" s="35">
        <v>7.0529999999999999</v>
      </c>
      <c r="AU68" s="35">
        <v>7.1020000000000003</v>
      </c>
      <c r="AV68" s="35">
        <v>7.2050000000000001</v>
      </c>
      <c r="AW68" s="35">
        <f t="shared" si="2"/>
        <v>233.49400000000003</v>
      </c>
      <c r="AX68" s="117">
        <f t="shared" si="3"/>
        <v>61.671820260906053</v>
      </c>
      <c r="AY68" s="116"/>
    </row>
    <row r="69" spans="1:51" x14ac:dyDescent="0.35">
      <c r="A69" s="1" t="s">
        <v>19</v>
      </c>
      <c r="B69" s="1">
        <v>2022</v>
      </c>
      <c r="C69" s="2">
        <v>44846</v>
      </c>
      <c r="D69" s="1" t="s">
        <v>20</v>
      </c>
      <c r="E69" s="1" t="s">
        <v>21</v>
      </c>
      <c r="F69" s="1" t="s">
        <v>21</v>
      </c>
      <c r="G69" s="1" t="s">
        <v>508</v>
      </c>
      <c r="H69" s="1" t="s">
        <v>496</v>
      </c>
      <c r="I69" s="1" t="s">
        <v>633</v>
      </c>
      <c r="J69" s="1" t="s">
        <v>649</v>
      </c>
      <c r="K69" s="11">
        <f>(C69-VLOOKUP(G69,Riders!$A$2:$C$213,2,FALSE))/365</f>
        <v>32.065753424657537</v>
      </c>
      <c r="L69" s="11">
        <f>(C69-VLOOKUP(H69,Riders!$A$2:$C$213,2,FALSE))/365</f>
        <v>27.747945205479454</v>
      </c>
      <c r="M69" s="11">
        <f>(C69-VLOOKUP(I69,Riders!$A$2:$C$213,2,FALSE))/365</f>
        <v>23.726027397260275</v>
      </c>
      <c r="N69" s="11">
        <f>(C69-VLOOKUP(J69,Riders!$A$2:$C$213,2,FALSE))/365</f>
        <v>23.219178082191782</v>
      </c>
      <c r="O69" s="1">
        <v>10</v>
      </c>
      <c r="P69" s="1" t="s">
        <v>85</v>
      </c>
      <c r="Q69" s="35">
        <v>13.179</v>
      </c>
      <c r="R69" s="35">
        <v>7.8440000000000003</v>
      </c>
      <c r="S69" s="35">
        <v>7.2240000000000002</v>
      </c>
      <c r="T69" s="35">
        <v>7.18</v>
      </c>
      <c r="U69" s="35">
        <v>7.06</v>
      </c>
      <c r="V69" s="35">
        <v>7.0979999999999999</v>
      </c>
      <c r="W69" s="35">
        <v>7.1749999999999998</v>
      </c>
      <c r="X69" s="35">
        <v>6.95</v>
      </c>
      <c r="Y69" s="35">
        <v>6.9260000000000002</v>
      </c>
      <c r="Z69" s="35">
        <v>6.9420000000000002</v>
      </c>
      <c r="AA69" s="35">
        <v>7.0250000000000004</v>
      </c>
      <c r="AB69" s="35">
        <v>6.9720000000000004</v>
      </c>
      <c r="AC69" s="35">
        <v>7.0339999999999998</v>
      </c>
      <c r="AD69" s="35">
        <v>7.0780000000000003</v>
      </c>
      <c r="AE69" s="35">
        <v>7.2160000000000002</v>
      </c>
      <c r="AF69" s="35">
        <v>7.17</v>
      </c>
      <c r="AG69" s="35">
        <v>7.125</v>
      </c>
      <c r="AH69" s="35">
        <v>7.1420000000000003</v>
      </c>
      <c r="AI69" s="35">
        <v>7.18</v>
      </c>
      <c r="AJ69" s="35">
        <v>7.0330000000000004</v>
      </c>
      <c r="AK69" s="35">
        <v>7.093</v>
      </c>
      <c r="AL69" s="35">
        <v>7.0229999999999997</v>
      </c>
      <c r="AM69" s="35">
        <v>7.0940000000000003</v>
      </c>
      <c r="AN69" s="35">
        <v>7.12</v>
      </c>
      <c r="AO69" s="35">
        <v>7.149</v>
      </c>
      <c r="AP69" s="35">
        <v>7.2560000000000002</v>
      </c>
      <c r="AQ69" s="35">
        <v>7.0069999999999997</v>
      </c>
      <c r="AR69" s="35">
        <v>6.9580000000000002</v>
      </c>
      <c r="AS69" s="35">
        <v>6.9870000000000001</v>
      </c>
      <c r="AT69" s="35">
        <v>6.9820000000000002</v>
      </c>
      <c r="AU69" s="35">
        <v>7.0839999999999996</v>
      </c>
      <c r="AV69" s="35">
        <v>7.226</v>
      </c>
      <c r="AW69" s="35">
        <f t="shared" si="2"/>
        <v>233.53199999999998</v>
      </c>
      <c r="AX69" s="117">
        <f t="shared" si="3"/>
        <v>61.661785108678899</v>
      </c>
      <c r="AY69" s="116"/>
    </row>
    <row r="70" spans="1:51" x14ac:dyDescent="0.35">
      <c r="A70" s="1" t="s">
        <v>19</v>
      </c>
      <c r="B70" s="1">
        <v>2022</v>
      </c>
      <c r="C70" s="2">
        <v>44846</v>
      </c>
      <c r="D70" s="1" t="s">
        <v>20</v>
      </c>
      <c r="E70" s="1" t="s">
        <v>21</v>
      </c>
      <c r="F70" s="1" t="s">
        <v>21</v>
      </c>
      <c r="G70" s="1" t="s">
        <v>500</v>
      </c>
      <c r="H70" s="1" t="s">
        <v>605</v>
      </c>
      <c r="I70" s="1" t="s">
        <v>512</v>
      </c>
      <c r="J70" s="1" t="s">
        <v>518</v>
      </c>
      <c r="K70" s="11" t="e">
        <f>(C70-VLOOKUP(G70,Riders!$A$2:$C$213,2,FALSE))/365</f>
        <v>#N/A</v>
      </c>
      <c r="L70" s="11">
        <f>(C70-VLOOKUP(H70,Riders!$A$2:$C$213,2,FALSE))/365</f>
        <v>20.756164383561643</v>
      </c>
      <c r="M70" s="11" t="e">
        <f>(C70-VLOOKUP(I70,Riders!$A$2:$C$213,2,FALSE))/365</f>
        <v>#N/A</v>
      </c>
      <c r="N70" s="11" t="e">
        <f>(C70-VLOOKUP(J70,Riders!$A$2:$C$213,2,FALSE))/365</f>
        <v>#N/A</v>
      </c>
      <c r="O70" s="1">
        <v>11</v>
      </c>
      <c r="P70" s="1" t="s">
        <v>33</v>
      </c>
      <c r="Q70" s="35">
        <v>13.395</v>
      </c>
      <c r="R70" s="35">
        <v>7.6840000000000002</v>
      </c>
      <c r="S70" s="35">
        <v>7.21</v>
      </c>
      <c r="T70" s="35">
        <v>7.0860000000000003</v>
      </c>
      <c r="U70" s="35">
        <v>7.15</v>
      </c>
      <c r="V70" s="35">
        <v>7.0789999999999997</v>
      </c>
      <c r="W70" s="35">
        <v>7.0410000000000004</v>
      </c>
      <c r="X70" s="35">
        <v>7.0209999999999999</v>
      </c>
      <c r="Y70" s="35">
        <v>7.1710000000000003</v>
      </c>
      <c r="Z70" s="35">
        <v>7.0190000000000001</v>
      </c>
      <c r="AA70" s="35">
        <v>7.0469999999999997</v>
      </c>
      <c r="AB70" s="35">
        <v>7.032</v>
      </c>
      <c r="AC70" s="35">
        <v>7.077</v>
      </c>
      <c r="AD70" s="35">
        <v>7.0469999999999997</v>
      </c>
      <c r="AE70" s="35">
        <v>7.0629999999999997</v>
      </c>
      <c r="AF70" s="35">
        <v>7.1779999999999999</v>
      </c>
      <c r="AG70" s="35">
        <v>7.0679999999999996</v>
      </c>
      <c r="AH70" s="35">
        <v>7.0049999999999999</v>
      </c>
      <c r="AI70" s="35">
        <v>6.9950000000000001</v>
      </c>
      <c r="AJ70" s="35">
        <v>7.0129999999999999</v>
      </c>
      <c r="AK70" s="35">
        <v>7.04</v>
      </c>
      <c r="AL70" s="35">
        <v>7.1150000000000002</v>
      </c>
      <c r="AM70" s="35">
        <v>7.266</v>
      </c>
      <c r="AN70" s="35">
        <v>7.3840000000000003</v>
      </c>
      <c r="AO70" s="35">
        <v>7.2110000000000003</v>
      </c>
      <c r="AP70" s="35">
        <v>7.1239999999999997</v>
      </c>
      <c r="AQ70" s="35">
        <v>7.0439999999999996</v>
      </c>
      <c r="AR70" s="35">
        <v>6.9969999999999999</v>
      </c>
      <c r="AS70" s="35">
        <v>6.9619999999999997</v>
      </c>
      <c r="AT70" s="35">
        <v>6.9980000000000002</v>
      </c>
      <c r="AU70" s="35">
        <v>7.0540000000000003</v>
      </c>
      <c r="AV70" s="35">
        <v>7.1630000000000003</v>
      </c>
      <c r="AW70" s="35">
        <f t="shared" si="2"/>
        <v>233.739</v>
      </c>
      <c r="AX70" s="117">
        <f t="shared" si="3"/>
        <v>61.607177236148011</v>
      </c>
      <c r="AY70" s="116"/>
    </row>
    <row r="71" spans="1:51" x14ac:dyDescent="0.35">
      <c r="A71" s="1" t="s">
        <v>19</v>
      </c>
      <c r="B71" s="1">
        <v>2022</v>
      </c>
      <c r="C71" s="2">
        <v>44846</v>
      </c>
      <c r="D71" s="1" t="s">
        <v>20</v>
      </c>
      <c r="E71" s="1" t="s">
        <v>21</v>
      </c>
      <c r="F71" s="1" t="s">
        <v>21</v>
      </c>
      <c r="G71" s="1" t="s">
        <v>616</v>
      </c>
      <c r="H71" s="1" t="s">
        <v>514</v>
      </c>
      <c r="I71" s="1" t="s">
        <v>606</v>
      </c>
      <c r="J71" s="1" t="s">
        <v>608</v>
      </c>
      <c r="K71" s="11">
        <f>(C71-VLOOKUP(G71,Riders!$A$2:$C$213,2,FALSE))/365</f>
        <v>24.967123287671232</v>
      </c>
      <c r="L71" s="11" t="e">
        <f>(C71-VLOOKUP(H71,Riders!$A$2:$C$213,2,FALSE))/365</f>
        <v>#N/A</v>
      </c>
      <c r="M71" s="11">
        <f>(C71-VLOOKUP(I71,Riders!$A$2:$C$213,2,FALSE))/365</f>
        <v>24.082191780821919</v>
      </c>
      <c r="N71" s="11">
        <f>(C71-VLOOKUP(J71,Riders!$A$2:$C$213,2,FALSE))/365</f>
        <v>25.150684931506849</v>
      </c>
      <c r="O71" s="1">
        <v>12</v>
      </c>
      <c r="P71" s="1" t="s">
        <v>46</v>
      </c>
      <c r="Q71" s="35">
        <v>13.378</v>
      </c>
      <c r="R71" s="35">
        <v>7.6749999999999998</v>
      </c>
      <c r="S71" s="35">
        <v>7.0650000000000004</v>
      </c>
      <c r="T71" s="35">
        <v>6.91</v>
      </c>
      <c r="U71" s="35">
        <v>7.1109999999999998</v>
      </c>
      <c r="V71" s="35">
        <v>6.968</v>
      </c>
      <c r="W71" s="35">
        <v>7.0330000000000004</v>
      </c>
      <c r="X71" s="35">
        <v>7.0510000000000002</v>
      </c>
      <c r="Y71" s="35">
        <v>7.1859999999999999</v>
      </c>
      <c r="Z71" s="35">
        <v>7.0919999999999996</v>
      </c>
      <c r="AA71" s="35">
        <v>7.1059999999999999</v>
      </c>
      <c r="AB71" s="35">
        <v>7.0670000000000002</v>
      </c>
      <c r="AC71" s="35">
        <v>7.2359999999999998</v>
      </c>
      <c r="AD71" s="35">
        <v>7.1210000000000004</v>
      </c>
      <c r="AE71" s="35">
        <v>7.0519999999999996</v>
      </c>
      <c r="AF71" s="35">
        <v>7.1079999999999997</v>
      </c>
      <c r="AG71" s="35">
        <v>7.1989999999999998</v>
      </c>
      <c r="AH71" s="35">
        <v>7.1680000000000001</v>
      </c>
      <c r="AI71" s="35">
        <v>7.4189999999999996</v>
      </c>
      <c r="AJ71" s="35">
        <v>7.2830000000000004</v>
      </c>
      <c r="AK71" s="35">
        <v>7.2889999999999997</v>
      </c>
      <c r="AL71" s="35">
        <v>7.26</v>
      </c>
      <c r="AM71" s="35">
        <v>7.4320000000000004</v>
      </c>
      <c r="AN71" s="35">
        <v>7.2039999999999997</v>
      </c>
      <c r="AO71" s="35">
        <v>7.21</v>
      </c>
      <c r="AP71" s="35">
        <v>7.2569999999999997</v>
      </c>
      <c r="AQ71" s="35">
        <v>7.4050000000000002</v>
      </c>
      <c r="AR71" s="35">
        <v>7.17</v>
      </c>
      <c r="AS71" s="35">
        <v>7.1710000000000003</v>
      </c>
      <c r="AT71" s="35">
        <v>7.1180000000000003</v>
      </c>
      <c r="AU71" s="35">
        <v>7.2469999999999999</v>
      </c>
      <c r="AV71" s="35">
        <v>7.3789999999999996</v>
      </c>
      <c r="AW71" s="35">
        <f t="shared" si="2"/>
        <v>236.36999999999992</v>
      </c>
      <c r="AX71" s="117">
        <f t="shared" si="3"/>
        <v>60.92143673054958</v>
      </c>
      <c r="AY71" s="116"/>
    </row>
    <row r="72" spans="1:51" x14ac:dyDescent="0.35">
      <c r="A72" s="1" t="s">
        <v>19</v>
      </c>
      <c r="B72" s="1">
        <v>2022</v>
      </c>
      <c r="C72" s="2">
        <v>44846</v>
      </c>
      <c r="D72" s="1" t="s">
        <v>20</v>
      </c>
      <c r="E72" s="1" t="s">
        <v>21</v>
      </c>
      <c r="F72" s="1" t="s">
        <v>21</v>
      </c>
      <c r="G72" s="1" t="s">
        <v>660</v>
      </c>
      <c r="H72" s="1" t="s">
        <v>661</v>
      </c>
      <c r="I72" s="1" t="s">
        <v>662</v>
      </c>
      <c r="J72" s="1" t="s">
        <v>515</v>
      </c>
      <c r="K72" s="11" t="e">
        <f>(C72-VLOOKUP(G72,Riders!$A$2:$C$213,2,FALSE))/365</f>
        <v>#N/A</v>
      </c>
      <c r="L72" s="11" t="e">
        <f>(C72-VLOOKUP(H72,Riders!$A$2:$C$213,2,FALSE))/365</f>
        <v>#N/A</v>
      </c>
      <c r="M72" s="11" t="e">
        <f>(C72-VLOOKUP(I72,Riders!$A$2:$C$213,2,FALSE))/365</f>
        <v>#N/A</v>
      </c>
      <c r="N72" s="11" t="e">
        <f>(C72-VLOOKUP(J72,Riders!$A$2:$C$213,2,FALSE))/365</f>
        <v>#N/A</v>
      </c>
      <c r="O72" s="1">
        <v>13</v>
      </c>
      <c r="P72" s="1" t="s">
        <v>39</v>
      </c>
      <c r="Q72" s="35">
        <v>13.551</v>
      </c>
      <c r="R72" s="35">
        <v>7.7759999999999998</v>
      </c>
      <c r="S72" s="35">
        <v>7.101</v>
      </c>
      <c r="T72" s="35">
        <v>6.9749999999999996</v>
      </c>
      <c r="U72" s="35">
        <v>7.0149999999999997</v>
      </c>
      <c r="V72" s="35">
        <v>7.0590000000000002</v>
      </c>
      <c r="W72" s="35">
        <v>7.258</v>
      </c>
      <c r="X72" s="35">
        <v>7.0940000000000003</v>
      </c>
      <c r="Y72" s="35">
        <v>7.1470000000000002</v>
      </c>
      <c r="Z72" s="35">
        <v>7.1120000000000001</v>
      </c>
      <c r="AA72" s="35">
        <v>7.23</v>
      </c>
      <c r="AB72" s="35">
        <v>7.0490000000000004</v>
      </c>
      <c r="AC72" s="35">
        <v>7.0449999999999999</v>
      </c>
      <c r="AD72" s="35">
        <v>7.0890000000000004</v>
      </c>
      <c r="AE72" s="35">
        <v>7.2080000000000002</v>
      </c>
      <c r="AF72" s="35">
        <v>7.117</v>
      </c>
      <c r="AG72" s="35">
        <v>7.1609999999999996</v>
      </c>
      <c r="AH72" s="35">
        <v>7.2240000000000002</v>
      </c>
      <c r="AI72" s="35">
        <v>7.415</v>
      </c>
      <c r="AJ72" s="35">
        <v>7.3570000000000002</v>
      </c>
      <c r="AK72" s="35">
        <v>7.3719999999999999</v>
      </c>
      <c r="AL72" s="35">
        <v>7.52</v>
      </c>
      <c r="AM72" s="35">
        <v>7.194</v>
      </c>
      <c r="AN72" s="35">
        <v>7.2610000000000001</v>
      </c>
      <c r="AO72" s="35">
        <v>7.1760000000000002</v>
      </c>
      <c r="AP72" s="35">
        <v>7.125</v>
      </c>
      <c r="AQ72" s="35">
        <v>7.2889999999999997</v>
      </c>
      <c r="AR72" s="35">
        <v>6.9930000000000003</v>
      </c>
      <c r="AS72" s="35">
        <v>7.069</v>
      </c>
      <c r="AT72" s="35">
        <v>7.335</v>
      </c>
      <c r="AU72" s="35">
        <v>7.5430000000000001</v>
      </c>
      <c r="AV72" s="35">
        <v>7.7050000000000001</v>
      </c>
      <c r="AW72" s="35">
        <f t="shared" si="2"/>
        <v>237.565</v>
      </c>
      <c r="AX72" s="117">
        <f t="shared" si="3"/>
        <v>60.614989581798667</v>
      </c>
      <c r="AY72" s="116"/>
    </row>
    <row r="73" spans="1:51" x14ac:dyDescent="0.35">
      <c r="A73" s="1" t="s">
        <v>19</v>
      </c>
      <c r="B73" s="1">
        <v>2022</v>
      </c>
      <c r="C73" s="2">
        <v>44846</v>
      </c>
      <c r="D73" s="1" t="s">
        <v>20</v>
      </c>
      <c r="E73" s="1" t="s">
        <v>21</v>
      </c>
      <c r="F73" s="1" t="s">
        <v>21</v>
      </c>
      <c r="G73" s="1" t="s">
        <v>663</v>
      </c>
      <c r="H73" s="1" t="s">
        <v>520</v>
      </c>
      <c r="I73" s="1" t="s">
        <v>629</v>
      </c>
      <c r="J73" s="1" t="s">
        <v>517</v>
      </c>
      <c r="K73" s="11" t="e">
        <f>(C73-VLOOKUP(G73,Riders!$A$2:$C$213,2,FALSE))/365</f>
        <v>#N/A</v>
      </c>
      <c r="L73" s="11" t="e">
        <f>(C73-VLOOKUP(H73,Riders!$A$2:$C$213,2,FALSE))/365</f>
        <v>#N/A</v>
      </c>
      <c r="M73" s="11" t="e">
        <f>(C73-VLOOKUP(I73,Riders!$A$2:$C$213,2,FALSE))/365</f>
        <v>#N/A</v>
      </c>
      <c r="N73" s="11" t="e">
        <f>(C73-VLOOKUP(J73,Riders!$A$2:$C$213,2,FALSE))/365</f>
        <v>#N/A</v>
      </c>
      <c r="O73" s="1">
        <v>14</v>
      </c>
      <c r="P73" s="1" t="s">
        <v>164</v>
      </c>
      <c r="Q73" s="35">
        <v>13.763</v>
      </c>
      <c r="R73" s="35">
        <v>7.7610000000000001</v>
      </c>
      <c r="S73" s="35">
        <v>7.1340000000000003</v>
      </c>
      <c r="T73" s="35">
        <v>7.133</v>
      </c>
      <c r="U73" s="35">
        <v>7.03</v>
      </c>
      <c r="V73" s="35">
        <v>6.9969999999999999</v>
      </c>
      <c r="W73" s="35">
        <v>7.1520000000000001</v>
      </c>
      <c r="X73" s="35">
        <v>7.0389999999999997</v>
      </c>
      <c r="Y73" s="35">
        <v>7.0549999999999997</v>
      </c>
      <c r="Z73" s="35">
        <v>7.0979999999999999</v>
      </c>
      <c r="AA73" s="35">
        <v>7.2720000000000002</v>
      </c>
      <c r="AB73" s="35">
        <v>7.1559999999999997</v>
      </c>
      <c r="AC73" s="35">
        <v>7.1760000000000002</v>
      </c>
      <c r="AD73" s="35">
        <v>7.3769999999999998</v>
      </c>
      <c r="AE73" s="35">
        <v>7.2789999999999999</v>
      </c>
      <c r="AF73" s="35">
        <v>7.4</v>
      </c>
      <c r="AG73" s="35">
        <v>7.5629999999999997</v>
      </c>
      <c r="AH73" s="35">
        <v>7.492</v>
      </c>
      <c r="AI73" s="35">
        <v>7.5250000000000004</v>
      </c>
      <c r="AJ73" s="35">
        <v>7.4870000000000001</v>
      </c>
      <c r="AK73" s="35">
        <v>7.57</v>
      </c>
      <c r="AL73" s="35">
        <v>7.4329999999999998</v>
      </c>
      <c r="AM73" s="35">
        <v>7.5469999999999997</v>
      </c>
      <c r="AN73" s="35">
        <v>7.5069999999999997</v>
      </c>
      <c r="AO73" s="35">
        <v>7.4909999999999997</v>
      </c>
      <c r="AP73" s="35">
        <v>7.4770000000000003</v>
      </c>
      <c r="AQ73" s="35">
        <v>7.6740000000000004</v>
      </c>
      <c r="AR73" s="35">
        <v>7.2519999999999998</v>
      </c>
      <c r="AS73" s="35">
        <v>7.66</v>
      </c>
      <c r="AT73" s="35">
        <v>7.3529999999999998</v>
      </c>
      <c r="AU73" s="35">
        <v>7.3520000000000003</v>
      </c>
      <c r="AV73" s="35">
        <v>7.4550000000000001</v>
      </c>
      <c r="AW73" s="35">
        <f t="shared" si="2"/>
        <v>241.66</v>
      </c>
      <c r="AX73" s="117">
        <f t="shared" si="3"/>
        <v>59.587850699329636</v>
      </c>
      <c r="AY73" s="116"/>
    </row>
    <row r="74" spans="1:51" x14ac:dyDescent="0.35">
      <c r="A74" s="1" t="s">
        <v>19</v>
      </c>
      <c r="B74" s="1">
        <v>2022</v>
      </c>
      <c r="C74" s="2">
        <v>44846</v>
      </c>
      <c r="D74" s="1" t="s">
        <v>20</v>
      </c>
      <c r="E74" s="1" t="s">
        <v>21</v>
      </c>
      <c r="F74" s="1" t="s">
        <v>21</v>
      </c>
      <c r="G74" s="1" t="s">
        <v>494</v>
      </c>
      <c r="H74" s="1" t="s">
        <v>664</v>
      </c>
      <c r="I74" s="1" t="s">
        <v>665</v>
      </c>
      <c r="J74" s="1" t="s">
        <v>666</v>
      </c>
      <c r="K74" s="11">
        <f>(C74-VLOOKUP(G74,Riders!$A$2:$C$213,2,FALSE))/365</f>
        <v>24.312328767123287</v>
      </c>
      <c r="L74" s="11" t="e">
        <f>(C74-VLOOKUP(H74,Riders!$A$2:$C$213,2,FALSE))/365</f>
        <v>#N/A</v>
      </c>
      <c r="M74" s="11" t="e">
        <f>(C74-VLOOKUP(I74,Riders!$A$2:$C$213,2,FALSE))/365</f>
        <v>#N/A</v>
      </c>
      <c r="N74" s="11" t="e">
        <f>(C74-VLOOKUP(J74,Riders!$A$2:$C$213,2,FALSE))/365</f>
        <v>#N/A</v>
      </c>
      <c r="O74" s="1">
        <v>15</v>
      </c>
      <c r="P74" s="1" t="s">
        <v>37</v>
      </c>
      <c r="Q74" s="35">
        <v>13.462999999999999</v>
      </c>
      <c r="R74" s="35">
        <v>7.5369999999999999</v>
      </c>
      <c r="S74" s="35">
        <v>7.032</v>
      </c>
      <c r="T74" s="35">
        <v>7.0949999999999998</v>
      </c>
      <c r="U74" s="35">
        <v>7.08</v>
      </c>
      <c r="V74" s="35">
        <v>7.2469999999999999</v>
      </c>
      <c r="W74" s="35">
        <v>7.4359999999999999</v>
      </c>
      <c r="X74" s="35">
        <v>7.2610000000000001</v>
      </c>
      <c r="Y74" s="35">
        <v>7.2210000000000001</v>
      </c>
      <c r="Z74" s="35">
        <v>7.2519999999999998</v>
      </c>
      <c r="AA74" s="35">
        <v>7.4080000000000004</v>
      </c>
      <c r="AB74" s="35">
        <v>7.3609999999999998</v>
      </c>
      <c r="AC74" s="35">
        <v>7.3970000000000002</v>
      </c>
      <c r="AD74" s="35">
        <v>7.4640000000000004</v>
      </c>
      <c r="AE74" s="35">
        <v>7.5679999999999996</v>
      </c>
      <c r="AF74" s="35">
        <v>7.391</v>
      </c>
      <c r="AG74" s="35">
        <v>7.4539999999999997</v>
      </c>
      <c r="AH74" s="35">
        <v>7.52</v>
      </c>
      <c r="AI74" s="35">
        <v>7.5990000000000002</v>
      </c>
      <c r="AJ74" s="35">
        <v>7.7030000000000003</v>
      </c>
      <c r="AK74" s="35">
        <v>7.8120000000000003</v>
      </c>
      <c r="AL74" s="35">
        <v>7.4950000000000001</v>
      </c>
      <c r="AM74" s="35">
        <v>7.3810000000000002</v>
      </c>
      <c r="AN74" s="35">
        <v>7.3339999999999996</v>
      </c>
      <c r="AO74" s="35">
        <v>7.3209999999999997</v>
      </c>
      <c r="AP74" s="35">
        <v>7.3550000000000004</v>
      </c>
      <c r="AQ74" s="35">
        <v>7.3609999999999998</v>
      </c>
      <c r="AR74" s="35">
        <v>7.5910000000000002</v>
      </c>
      <c r="AS74" s="35">
        <v>7.5880000000000001</v>
      </c>
      <c r="AT74" s="35">
        <v>7.9119999999999999</v>
      </c>
      <c r="AU74" s="35">
        <v>8.0020000000000007</v>
      </c>
      <c r="AV74" s="35">
        <v>8.1120000000000001</v>
      </c>
      <c r="AW74" s="35">
        <f t="shared" si="2"/>
        <v>244.75300000000001</v>
      </c>
      <c r="AX74" s="117">
        <f t="shared" si="3"/>
        <v>58.834825313683588</v>
      </c>
      <c r="AY74" s="116"/>
    </row>
    <row r="75" spans="1:51" x14ac:dyDescent="0.35">
      <c r="A75" s="1" t="s">
        <v>19</v>
      </c>
      <c r="B75" s="1">
        <v>2022</v>
      </c>
      <c r="C75" s="2">
        <v>44846</v>
      </c>
      <c r="D75" s="1" t="s">
        <v>20</v>
      </c>
      <c r="E75" s="1" t="s">
        <v>21</v>
      </c>
      <c r="F75" s="1" t="s">
        <v>21</v>
      </c>
      <c r="G75" s="1" t="s">
        <v>667</v>
      </c>
      <c r="H75" s="1" t="s">
        <v>668</v>
      </c>
      <c r="I75" s="1" t="s">
        <v>669</v>
      </c>
      <c r="J75" s="1" t="s">
        <v>523</v>
      </c>
      <c r="K75" s="11" t="e">
        <f>(C75-VLOOKUP(G75,Riders!$A$2:$C$213,2,FALSE))/365</f>
        <v>#N/A</v>
      </c>
      <c r="L75" s="11" t="e">
        <f>(C75-VLOOKUP(H75,Riders!$A$2:$C$213,2,FALSE))/365</f>
        <v>#N/A</v>
      </c>
      <c r="M75" s="11" t="e">
        <f>(C75-VLOOKUP(I75,Riders!$A$2:$C$213,2,FALSE))/365</f>
        <v>#N/A</v>
      </c>
      <c r="N75" s="11" t="e">
        <f>(C75-VLOOKUP(J75,Riders!$A$2:$C$213,2,FALSE))/365</f>
        <v>#N/A</v>
      </c>
      <c r="O75" s="1">
        <v>16</v>
      </c>
      <c r="P75" s="1" t="s">
        <v>524</v>
      </c>
      <c r="Q75" s="35">
        <v>13.222</v>
      </c>
      <c r="R75" s="35">
        <v>8.1310000000000002</v>
      </c>
      <c r="S75" s="35">
        <v>7.8040000000000003</v>
      </c>
      <c r="T75" s="35">
        <v>7.4790000000000001</v>
      </c>
      <c r="U75" s="35">
        <v>7.36</v>
      </c>
      <c r="V75" s="35">
        <v>7.5350000000000001</v>
      </c>
      <c r="W75" s="35">
        <v>7.335</v>
      </c>
      <c r="X75" s="35">
        <v>7.3639999999999999</v>
      </c>
      <c r="Y75" s="35">
        <v>7.5209999999999999</v>
      </c>
      <c r="Z75" s="35">
        <v>7.4359999999999999</v>
      </c>
      <c r="AA75" s="35">
        <v>7.3460000000000001</v>
      </c>
      <c r="AB75" s="35">
        <v>7.5570000000000004</v>
      </c>
      <c r="AC75" s="35">
        <v>7.6760000000000002</v>
      </c>
      <c r="AD75" s="35">
        <v>7.6479999999999997</v>
      </c>
      <c r="AE75" s="35">
        <v>7.6980000000000004</v>
      </c>
      <c r="AF75" s="35">
        <v>7.992</v>
      </c>
      <c r="AG75" s="35">
        <v>7.77</v>
      </c>
      <c r="AH75" s="35">
        <v>7.72</v>
      </c>
      <c r="AI75" s="35">
        <v>7.6840000000000002</v>
      </c>
      <c r="AJ75" s="35">
        <v>7.7880000000000003</v>
      </c>
      <c r="AK75" s="35">
        <v>7.6509999999999998</v>
      </c>
      <c r="AL75" s="35">
        <v>7.7690000000000001</v>
      </c>
      <c r="AM75" s="35">
        <v>7.9260000000000002</v>
      </c>
      <c r="AN75" s="35">
        <v>7.9359999999999999</v>
      </c>
      <c r="AO75" s="35">
        <v>8.0690000000000008</v>
      </c>
      <c r="AP75" s="35">
        <v>8.3119999999999994</v>
      </c>
      <c r="AQ75" s="35">
        <v>8.0370000000000008</v>
      </c>
      <c r="AR75" s="35">
        <v>7.923</v>
      </c>
      <c r="AS75" s="35">
        <v>8.0139999999999993</v>
      </c>
      <c r="AT75" s="35">
        <v>7.8559999999999999</v>
      </c>
      <c r="AU75" s="35">
        <v>7.734</v>
      </c>
      <c r="AV75" s="35">
        <v>7.774</v>
      </c>
      <c r="AW75" s="35">
        <f t="shared" si="2"/>
        <v>253.06700000000006</v>
      </c>
      <c r="AX75" s="117">
        <f t="shared" si="3"/>
        <v>56.901927157630176</v>
      </c>
      <c r="AY75" s="116"/>
    </row>
    <row r="76" spans="1:51" x14ac:dyDescent="0.35">
      <c r="A76" s="15" t="s">
        <v>19</v>
      </c>
      <c r="B76" s="15">
        <v>2022</v>
      </c>
      <c r="C76" s="16">
        <v>44846</v>
      </c>
      <c r="D76" s="15" t="s">
        <v>20</v>
      </c>
      <c r="E76" s="15" t="s">
        <v>91</v>
      </c>
      <c r="F76" s="15"/>
      <c r="G76" s="13" t="s">
        <v>483</v>
      </c>
      <c r="H76" s="13" t="s">
        <v>654</v>
      </c>
      <c r="I76" s="13" t="s">
        <v>655</v>
      </c>
      <c r="J76" s="13" t="s">
        <v>644</v>
      </c>
      <c r="K76" s="14">
        <f>(C76-VLOOKUP(G76,Riders!$A$2:$C$213,2,FALSE))/365</f>
        <v>20.605479452054794</v>
      </c>
      <c r="L76" s="14">
        <f>(C76-VLOOKUP(H76,Riders!$A$2:$C$213,2,FALSE))/365</f>
        <v>18.895890410958906</v>
      </c>
      <c r="M76" s="14">
        <f>(C76-VLOOKUP(I76,Riders!$A$2:$C$213,2,FALSE))/365</f>
        <v>30.687671232876713</v>
      </c>
      <c r="N76" s="14">
        <f>(C76-VLOOKUP(J76,Riders!$A$2:$C$213,2,FALSE))/365</f>
        <v>24.276712328767122</v>
      </c>
      <c r="O76" s="13">
        <v>1</v>
      </c>
      <c r="P76" s="13" t="s">
        <v>484</v>
      </c>
      <c r="Q76" s="35">
        <v>13.255000000000001</v>
      </c>
      <c r="R76" s="35">
        <v>7.968</v>
      </c>
      <c r="S76" s="35">
        <v>7.3470000000000004</v>
      </c>
      <c r="T76" s="35">
        <v>7.024</v>
      </c>
      <c r="U76" s="35">
        <v>6.8129999999999997</v>
      </c>
      <c r="V76" s="35">
        <v>6.8979999999999997</v>
      </c>
      <c r="W76" s="35">
        <v>6.7539999999999996</v>
      </c>
      <c r="X76" s="35">
        <v>6.78</v>
      </c>
      <c r="Y76" s="35">
        <v>6.734</v>
      </c>
      <c r="Z76" s="35">
        <v>6.8479999999999999</v>
      </c>
      <c r="AA76" s="35">
        <v>6.7469999999999999</v>
      </c>
      <c r="AB76" s="35">
        <v>6.7530000000000001</v>
      </c>
      <c r="AC76" s="35">
        <v>6.8659999999999997</v>
      </c>
      <c r="AD76" s="35">
        <v>6.7590000000000003</v>
      </c>
      <c r="AE76" s="35">
        <v>6.7480000000000002</v>
      </c>
      <c r="AF76" s="35">
        <v>6.7190000000000003</v>
      </c>
      <c r="AG76" s="35">
        <v>6.81</v>
      </c>
      <c r="AH76" s="35">
        <v>6.7009999999999996</v>
      </c>
      <c r="AI76" s="35">
        <v>6.875</v>
      </c>
      <c r="AJ76" s="35">
        <v>6.79</v>
      </c>
      <c r="AK76" s="35">
        <v>6.8410000000000002</v>
      </c>
      <c r="AL76" s="35">
        <v>6.9580000000000002</v>
      </c>
      <c r="AM76" s="35">
        <v>6.83</v>
      </c>
      <c r="AN76" s="35">
        <v>6.9880000000000004</v>
      </c>
      <c r="AO76" s="35">
        <v>6.8570000000000002</v>
      </c>
      <c r="AP76" s="35">
        <v>6.8550000000000004</v>
      </c>
      <c r="AQ76" s="35">
        <v>6.8470000000000004</v>
      </c>
      <c r="AR76" s="35">
        <v>6.8239999999999998</v>
      </c>
      <c r="AS76" s="35">
        <v>6.8440000000000003</v>
      </c>
      <c r="AT76" s="35">
        <v>6.8630000000000004</v>
      </c>
      <c r="AU76" s="35">
        <v>6.8710000000000004</v>
      </c>
      <c r="AV76" s="35">
        <v>6.9870000000000001</v>
      </c>
      <c r="AW76" s="35">
        <f t="shared" si="2"/>
        <v>226.75400000000002</v>
      </c>
      <c r="AX76" s="117">
        <f t="shared" si="3"/>
        <v>63.504943683463132</v>
      </c>
      <c r="AY76" s="116"/>
    </row>
    <row r="77" spans="1:51" x14ac:dyDescent="0.35">
      <c r="A77" s="15" t="s">
        <v>19</v>
      </c>
      <c r="B77" s="15">
        <v>2022</v>
      </c>
      <c r="C77" s="16">
        <v>44846</v>
      </c>
      <c r="D77" s="15" t="s">
        <v>20</v>
      </c>
      <c r="E77" s="15" t="s">
        <v>91</v>
      </c>
      <c r="F77" s="15"/>
      <c r="G77" s="13" t="s">
        <v>585</v>
      </c>
      <c r="H77" s="13" t="s">
        <v>586</v>
      </c>
      <c r="I77" s="13" t="s">
        <v>475</v>
      </c>
      <c r="J77" s="13" t="s">
        <v>503</v>
      </c>
      <c r="K77" s="14">
        <f>(C77-VLOOKUP(G77,Riders!$A$2:$C$213,2,FALSE))/365</f>
        <v>24.082191780821919</v>
      </c>
      <c r="L77" s="14">
        <f>(C77-VLOOKUP(H77,Riders!$A$2:$C$213,2,FALSE))/365</f>
        <v>26.895890410958906</v>
      </c>
      <c r="M77" s="14">
        <f>(C77-VLOOKUP(I77,Riders!$A$2:$C$213,2,FALSE))/365</f>
        <v>22.142465753424659</v>
      </c>
      <c r="N77" s="14" t="e">
        <f>(C77-VLOOKUP(J77,Riders!$A$2:$C$213,2,FALSE))/365</f>
        <v>#N/A</v>
      </c>
      <c r="O77" s="13">
        <v>2</v>
      </c>
      <c r="P77" s="13" t="s">
        <v>113</v>
      </c>
      <c r="Q77" s="35">
        <v>13.186999999999999</v>
      </c>
      <c r="R77" s="35">
        <v>7.56</v>
      </c>
      <c r="S77" s="35">
        <v>7.0119999999999996</v>
      </c>
      <c r="T77" s="35">
        <v>6.8339999999999996</v>
      </c>
      <c r="U77" s="35">
        <v>6.9009999999999998</v>
      </c>
      <c r="V77" s="35">
        <v>6.87</v>
      </c>
      <c r="W77" s="35">
        <v>6.9020000000000001</v>
      </c>
      <c r="X77" s="35">
        <v>6.9349999999999996</v>
      </c>
      <c r="Y77" s="35">
        <v>6.7779999999999996</v>
      </c>
      <c r="Z77" s="35">
        <v>6.7770000000000001</v>
      </c>
      <c r="AA77" s="35">
        <v>6.7530000000000001</v>
      </c>
      <c r="AB77" s="35">
        <v>6.8639999999999999</v>
      </c>
      <c r="AC77" s="35">
        <v>6.78</v>
      </c>
      <c r="AD77" s="35">
        <v>6.8280000000000003</v>
      </c>
      <c r="AE77" s="35">
        <v>6.8650000000000002</v>
      </c>
      <c r="AF77" s="35">
        <v>6.8650000000000002</v>
      </c>
      <c r="AG77" s="35">
        <v>6.97</v>
      </c>
      <c r="AH77" s="35">
        <v>6.9329999999999998</v>
      </c>
      <c r="AI77" s="35">
        <v>7.1050000000000004</v>
      </c>
      <c r="AJ77" s="35">
        <v>6.9290000000000003</v>
      </c>
      <c r="AK77" s="35">
        <v>6.8230000000000004</v>
      </c>
      <c r="AL77" s="35">
        <v>6.8090000000000002</v>
      </c>
      <c r="AM77" s="35">
        <v>6.9290000000000003</v>
      </c>
      <c r="AN77" s="35">
        <v>6.798</v>
      </c>
      <c r="AO77" s="35">
        <v>6.8230000000000004</v>
      </c>
      <c r="AP77" s="35">
        <v>6.81</v>
      </c>
      <c r="AQ77" s="35">
        <v>6.9669999999999996</v>
      </c>
      <c r="AR77" s="35">
        <v>6.8769999999999998</v>
      </c>
      <c r="AS77" s="35">
        <v>6.8869999999999996</v>
      </c>
      <c r="AT77" s="35">
        <v>6.9210000000000003</v>
      </c>
      <c r="AU77" s="35">
        <v>6.883</v>
      </c>
      <c r="AV77" s="35">
        <v>6.8819999999999997</v>
      </c>
      <c r="AW77" s="35">
        <f t="shared" si="2"/>
        <v>227.05700000000004</v>
      </c>
      <c r="AX77" s="117">
        <f t="shared" si="3"/>
        <v>63.420198452370975</v>
      </c>
      <c r="AY77" s="116"/>
    </row>
    <row r="78" spans="1:51" x14ac:dyDescent="0.35">
      <c r="A78" s="15" t="s">
        <v>19</v>
      </c>
      <c r="B78" s="15">
        <v>2022</v>
      </c>
      <c r="C78" s="16">
        <v>44846</v>
      </c>
      <c r="D78" s="15" t="s">
        <v>20</v>
      </c>
      <c r="E78" s="15" t="s">
        <v>91</v>
      </c>
      <c r="F78" s="15"/>
      <c r="G78" s="13" t="s">
        <v>501</v>
      </c>
      <c r="H78" s="13" t="s">
        <v>69</v>
      </c>
      <c r="I78" s="13" t="s">
        <v>502</v>
      </c>
      <c r="J78" s="13" t="s">
        <v>652</v>
      </c>
      <c r="K78" s="14">
        <f>(C78-VLOOKUP(G78,Riders!$A$2:$C$213,2,FALSE))/365</f>
        <v>26.232876712328768</v>
      </c>
      <c r="L78" s="14">
        <f>(C78-VLOOKUP(H78,Riders!$A$2:$C$213,2,FALSE))/365</f>
        <v>28.701369863013699</v>
      </c>
      <c r="M78" s="14">
        <f>(C78-VLOOKUP(I78,Riders!$A$2:$C$213,2,FALSE))/365</f>
        <v>22.043835616438358</v>
      </c>
      <c r="N78" s="14">
        <f>(C78-VLOOKUP(J78,Riders!$A$2:$C$213,2,FALSE))/365</f>
        <v>20.586301369863012</v>
      </c>
      <c r="O78" s="13">
        <v>3</v>
      </c>
      <c r="P78" s="13" t="s">
        <v>25</v>
      </c>
      <c r="Q78" s="35">
        <v>13.05</v>
      </c>
      <c r="R78" s="35">
        <v>7.5579999999999998</v>
      </c>
      <c r="S78" s="35">
        <v>7.0069999999999997</v>
      </c>
      <c r="T78" s="35">
        <v>6.7309999999999999</v>
      </c>
      <c r="U78" s="35">
        <v>6.8120000000000003</v>
      </c>
      <c r="V78" s="35">
        <v>6.6669999999999998</v>
      </c>
      <c r="W78" s="35">
        <v>6.6660000000000004</v>
      </c>
      <c r="X78" s="35">
        <v>6.7510000000000003</v>
      </c>
      <c r="Y78" s="35">
        <v>6.9160000000000004</v>
      </c>
      <c r="Z78" s="35">
        <v>6.7729999999999997</v>
      </c>
      <c r="AA78" s="35">
        <v>6.75</v>
      </c>
      <c r="AB78" s="35">
        <v>6.7329999999999997</v>
      </c>
      <c r="AC78" s="35">
        <v>6.8540000000000001</v>
      </c>
      <c r="AD78" s="35">
        <v>6.7089999999999996</v>
      </c>
      <c r="AE78" s="35">
        <v>6.6970000000000001</v>
      </c>
      <c r="AF78" s="35">
        <v>6.7009999999999996</v>
      </c>
      <c r="AG78" s="35">
        <v>6.7640000000000002</v>
      </c>
      <c r="AH78" s="35">
        <v>6.8810000000000002</v>
      </c>
      <c r="AI78" s="35">
        <v>7.0490000000000004</v>
      </c>
      <c r="AJ78" s="35">
        <v>6.8879999999999999</v>
      </c>
      <c r="AK78" s="35">
        <v>6.8710000000000004</v>
      </c>
      <c r="AL78" s="35">
        <v>6.8920000000000003</v>
      </c>
      <c r="AM78" s="35">
        <v>7.0339999999999998</v>
      </c>
      <c r="AN78" s="35">
        <v>6.9429999999999996</v>
      </c>
      <c r="AO78" s="35">
        <v>6.8659999999999997</v>
      </c>
      <c r="AP78" s="35">
        <v>6.9089999999999998</v>
      </c>
      <c r="AQ78" s="35">
        <v>7.0019999999999998</v>
      </c>
      <c r="AR78" s="35">
        <v>7.01</v>
      </c>
      <c r="AS78" s="35">
        <v>7.0990000000000002</v>
      </c>
      <c r="AT78" s="35">
        <v>7.2130000000000001</v>
      </c>
      <c r="AU78" s="35">
        <v>7.1429999999999998</v>
      </c>
      <c r="AV78" s="35">
        <v>7.2640000000000002</v>
      </c>
      <c r="AW78" s="35">
        <f t="shared" si="2"/>
        <v>227.20299999999997</v>
      </c>
      <c r="AX78" s="117">
        <f t="shared" si="3"/>
        <v>63.37944481366884</v>
      </c>
      <c r="AY78" s="19"/>
    </row>
    <row r="79" spans="1:51" x14ac:dyDescent="0.35">
      <c r="A79" s="15" t="s">
        <v>19</v>
      </c>
      <c r="B79" s="15">
        <v>2022</v>
      </c>
      <c r="C79" s="16">
        <v>44846</v>
      </c>
      <c r="D79" s="15" t="s">
        <v>20</v>
      </c>
      <c r="E79" s="15" t="s">
        <v>91</v>
      </c>
      <c r="F79" s="15"/>
      <c r="G79" s="13" t="s">
        <v>506</v>
      </c>
      <c r="H79" s="13" t="s">
        <v>600</v>
      </c>
      <c r="I79" s="13" t="s">
        <v>601</v>
      </c>
      <c r="J79" s="13" t="s">
        <v>636</v>
      </c>
      <c r="K79" s="14" t="e">
        <f>(C79-VLOOKUP(G79,Riders!$A$2:$C$213,2,FALSE))/365</f>
        <v>#N/A</v>
      </c>
      <c r="L79" s="14" t="e">
        <f>(C79-VLOOKUP(H79,Riders!$A$2:$C$213,2,FALSE))/365</f>
        <v>#N/A</v>
      </c>
      <c r="M79" s="14" t="e">
        <f>(C79-VLOOKUP(I79,Riders!$A$2:$C$213,2,FALSE))/365</f>
        <v>#N/A</v>
      </c>
      <c r="N79" s="14" t="e">
        <f>(C79-VLOOKUP(J79,Riders!$A$2:$C$213,2,FALSE))/365</f>
        <v>#N/A</v>
      </c>
      <c r="O79" s="13">
        <v>4</v>
      </c>
      <c r="P79" s="13" t="s">
        <v>102</v>
      </c>
      <c r="Q79" s="35">
        <v>13.275</v>
      </c>
      <c r="R79" s="35">
        <v>7.8109999999999999</v>
      </c>
      <c r="S79" s="35">
        <v>7.1109999999999998</v>
      </c>
      <c r="T79" s="35">
        <v>6.859</v>
      </c>
      <c r="U79" s="35">
        <v>6.9359999999999999</v>
      </c>
      <c r="V79" s="35">
        <v>6.7889999999999997</v>
      </c>
      <c r="W79" s="35">
        <v>6.8179999999999996</v>
      </c>
      <c r="X79" s="35">
        <v>6.8680000000000003</v>
      </c>
      <c r="Y79" s="35">
        <v>6.7309999999999999</v>
      </c>
      <c r="Z79" s="35">
        <v>6.8280000000000003</v>
      </c>
      <c r="AA79" s="35">
        <v>6.8150000000000004</v>
      </c>
      <c r="AB79" s="35">
        <v>6.9249999999999998</v>
      </c>
      <c r="AC79" s="35">
        <v>6.8040000000000003</v>
      </c>
      <c r="AD79" s="35">
        <v>6.78</v>
      </c>
      <c r="AE79" s="35">
        <v>6.7789999999999999</v>
      </c>
      <c r="AF79" s="35">
        <v>6.9359999999999999</v>
      </c>
      <c r="AG79" s="35">
        <v>6.7969999999999997</v>
      </c>
      <c r="AH79" s="35">
        <v>6.9550000000000001</v>
      </c>
      <c r="AI79" s="35">
        <v>6.8659999999999997</v>
      </c>
      <c r="AJ79" s="35">
        <v>6.899</v>
      </c>
      <c r="AK79" s="35">
        <v>6.92</v>
      </c>
      <c r="AL79" s="35">
        <v>6.9409999999999998</v>
      </c>
      <c r="AM79" s="35">
        <v>7.024</v>
      </c>
      <c r="AN79" s="35">
        <v>6.9340000000000002</v>
      </c>
      <c r="AO79" s="35">
        <v>6.9870000000000001</v>
      </c>
      <c r="AP79" s="35">
        <v>7.0270000000000001</v>
      </c>
      <c r="AQ79" s="35">
        <v>7.2080000000000002</v>
      </c>
      <c r="AR79" s="35">
        <v>6.9690000000000003</v>
      </c>
      <c r="AS79" s="35">
        <v>6.9509999999999996</v>
      </c>
      <c r="AT79" s="35">
        <v>6.992</v>
      </c>
      <c r="AU79" s="35">
        <v>7.1890000000000001</v>
      </c>
      <c r="AV79" s="35">
        <v>7.0490000000000004</v>
      </c>
      <c r="AW79" s="35">
        <f t="shared" si="2"/>
        <v>228.77299999999994</v>
      </c>
      <c r="AX79" s="117">
        <f t="shared" si="3"/>
        <v>62.944490827151824</v>
      </c>
      <c r="AY79" s="116"/>
    </row>
    <row r="80" spans="1:51" x14ac:dyDescent="0.35">
      <c r="A80" s="15" t="s">
        <v>19</v>
      </c>
      <c r="B80" s="15">
        <v>2022</v>
      </c>
      <c r="C80" s="16">
        <v>44846</v>
      </c>
      <c r="D80" s="15" t="s">
        <v>20</v>
      </c>
      <c r="E80" s="15" t="s">
        <v>91</v>
      </c>
      <c r="F80" s="15"/>
      <c r="G80" s="13" t="s">
        <v>599</v>
      </c>
      <c r="H80" s="13" t="s">
        <v>505</v>
      </c>
      <c r="I80" s="13" t="s">
        <v>34</v>
      </c>
      <c r="J80" s="13" t="s">
        <v>598</v>
      </c>
      <c r="K80" s="14">
        <f>(C80-VLOOKUP(G80,Riders!$A$2:$C$213,2,FALSE))/365</f>
        <v>31.898630136986302</v>
      </c>
      <c r="L80" s="14" t="e">
        <f>(C80-VLOOKUP(H80,Riders!$A$2:$C$213,2,FALSE))/365</f>
        <v>#N/A</v>
      </c>
      <c r="M80" s="14" t="e">
        <f>(C80-VLOOKUP(I80,Riders!$A$2:$C$213,2,FALSE))/365</f>
        <v>#N/A</v>
      </c>
      <c r="N80" s="14" t="e">
        <f>(C80-VLOOKUP(J80,Riders!$A$2:$C$213,2,FALSE))/365</f>
        <v>#N/A</v>
      </c>
      <c r="O80" s="13">
        <v>5</v>
      </c>
      <c r="P80" s="13" t="s">
        <v>35</v>
      </c>
      <c r="Q80" s="35">
        <v>13.102</v>
      </c>
      <c r="R80" s="35">
        <v>7.601</v>
      </c>
      <c r="S80" s="35">
        <v>7.1159999999999997</v>
      </c>
      <c r="T80" s="35">
        <v>6.9420000000000002</v>
      </c>
      <c r="U80" s="35">
        <v>7.0590000000000002</v>
      </c>
      <c r="V80" s="35">
        <v>6.9009999999999998</v>
      </c>
      <c r="W80" s="35">
        <v>6.8879999999999999</v>
      </c>
      <c r="X80" s="35">
        <v>6.859</v>
      </c>
      <c r="Y80" s="35">
        <v>6.9889999999999999</v>
      </c>
      <c r="Z80" s="35">
        <v>6.8570000000000002</v>
      </c>
      <c r="AA80" s="35">
        <v>6.9029999999999996</v>
      </c>
      <c r="AB80" s="35">
        <v>6.8529999999999998</v>
      </c>
      <c r="AC80" s="35">
        <v>7.0279999999999996</v>
      </c>
      <c r="AD80" s="35">
        <v>6.9340000000000002</v>
      </c>
      <c r="AE80" s="35">
        <v>6.9459999999999997</v>
      </c>
      <c r="AF80" s="35">
        <v>6.867</v>
      </c>
      <c r="AG80" s="35">
        <v>6.8289999999999997</v>
      </c>
      <c r="AH80" s="35">
        <v>6.7859999999999996</v>
      </c>
      <c r="AI80" s="35">
        <v>6.8849999999999998</v>
      </c>
      <c r="AJ80" s="35">
        <v>6.7839999999999998</v>
      </c>
      <c r="AK80" s="35">
        <v>6.99</v>
      </c>
      <c r="AL80" s="35">
        <v>6.875</v>
      </c>
      <c r="AM80" s="35">
        <v>6.8879999999999999</v>
      </c>
      <c r="AN80" s="35">
        <v>7.016</v>
      </c>
      <c r="AO80" s="35">
        <v>6.9340000000000002</v>
      </c>
      <c r="AP80" s="35">
        <v>7.008</v>
      </c>
      <c r="AQ80" s="35">
        <v>7.0979999999999999</v>
      </c>
      <c r="AR80" s="35">
        <v>6.8680000000000003</v>
      </c>
      <c r="AS80" s="35">
        <v>6.9109999999999996</v>
      </c>
      <c r="AT80" s="35">
        <v>6.9269999999999996</v>
      </c>
      <c r="AU80" s="35">
        <v>7.04</v>
      </c>
      <c r="AV80" s="35">
        <v>7.2359999999999998</v>
      </c>
      <c r="AW80" s="35">
        <f t="shared" si="2"/>
        <v>228.91999999999996</v>
      </c>
      <c r="AX80" s="117">
        <f t="shared" si="3"/>
        <v>62.904071291280808</v>
      </c>
      <c r="AY80" s="116"/>
    </row>
    <row r="81" spans="1:51" x14ac:dyDescent="0.35">
      <c r="A81" s="15" t="s">
        <v>19</v>
      </c>
      <c r="B81" s="15">
        <v>2022</v>
      </c>
      <c r="C81" s="16">
        <v>44846</v>
      </c>
      <c r="D81" s="15" t="s">
        <v>20</v>
      </c>
      <c r="E81" s="15" t="s">
        <v>91</v>
      </c>
      <c r="F81" s="15"/>
      <c r="G81" s="13" t="s">
        <v>584</v>
      </c>
      <c r="H81" s="13" t="s">
        <v>653</v>
      </c>
      <c r="I81" s="13" t="s">
        <v>507</v>
      </c>
      <c r="J81" s="13" t="s">
        <v>48</v>
      </c>
      <c r="K81" s="14">
        <f>(C81-VLOOKUP(G81,Riders!$A$2:$C$213,2,FALSE))/365</f>
        <v>27.101369863013698</v>
      </c>
      <c r="L81" s="14">
        <f>(C81-VLOOKUP(H81,Riders!$A$2:$C$213,2,FALSE))/365</f>
        <v>23.572602739726026</v>
      </c>
      <c r="M81" s="14" t="e">
        <f>(C81-VLOOKUP(I81,Riders!$A$2:$C$213,2,FALSE))/365</f>
        <v>#N/A</v>
      </c>
      <c r="N81" s="14" t="e">
        <f>(C81-VLOOKUP(J81,Riders!$A$2:$C$213,2,FALSE))/365</f>
        <v>#N/A</v>
      </c>
      <c r="O81" s="13">
        <v>6</v>
      </c>
      <c r="P81" s="13" t="s">
        <v>27</v>
      </c>
      <c r="Q81" s="35">
        <v>13.08</v>
      </c>
      <c r="R81" s="35">
        <v>7.6079999999999997</v>
      </c>
      <c r="S81" s="35">
        <v>6.94</v>
      </c>
      <c r="T81" s="35">
        <v>6.766</v>
      </c>
      <c r="U81" s="35">
        <v>6.734</v>
      </c>
      <c r="V81" s="35">
        <v>6.7439999999999998</v>
      </c>
      <c r="W81" s="35">
        <v>6.7670000000000003</v>
      </c>
      <c r="X81" s="35">
        <v>6.7889999999999997</v>
      </c>
      <c r="Y81" s="35">
        <v>7.0339999999999998</v>
      </c>
      <c r="Z81" s="35">
        <v>6.8380000000000001</v>
      </c>
      <c r="AA81" s="35">
        <v>6.8109999999999999</v>
      </c>
      <c r="AB81" s="35">
        <v>6.8170000000000002</v>
      </c>
      <c r="AC81" s="35">
        <v>6.8639999999999999</v>
      </c>
      <c r="AD81" s="35">
        <v>6.9020000000000001</v>
      </c>
      <c r="AE81" s="35">
        <v>6.9580000000000002</v>
      </c>
      <c r="AF81" s="35">
        <v>7.1070000000000002</v>
      </c>
      <c r="AG81" s="35">
        <v>6.9450000000000003</v>
      </c>
      <c r="AH81" s="35">
        <v>6.9</v>
      </c>
      <c r="AI81" s="35">
        <v>6.8949999999999996</v>
      </c>
      <c r="AJ81" s="35">
        <v>6.9059999999999997</v>
      </c>
      <c r="AK81" s="35">
        <v>6.9009999999999998</v>
      </c>
      <c r="AL81" s="35">
        <v>7.0339999999999998</v>
      </c>
      <c r="AM81" s="35">
        <v>6.8449999999999998</v>
      </c>
      <c r="AN81" s="35">
        <v>6.8319999999999999</v>
      </c>
      <c r="AO81" s="35">
        <v>6.8780000000000001</v>
      </c>
      <c r="AP81" s="35">
        <v>7.0519999999999996</v>
      </c>
      <c r="AQ81" s="35">
        <v>7.1740000000000004</v>
      </c>
      <c r="AR81" s="35">
        <v>7.2910000000000004</v>
      </c>
      <c r="AS81" s="35">
        <v>7.4370000000000003</v>
      </c>
      <c r="AT81" s="35">
        <v>7.5609999999999999</v>
      </c>
      <c r="AU81" s="35">
        <v>7.617</v>
      </c>
      <c r="AV81" s="35">
        <v>7.6539999999999999</v>
      </c>
      <c r="AW81" s="35">
        <f t="shared" si="2"/>
        <v>230.68100000000004</v>
      </c>
      <c r="AX81" s="117">
        <f t="shared" si="3"/>
        <v>62.423866725044533</v>
      </c>
      <c r="AY81" s="116"/>
    </row>
    <row r="82" spans="1:51" x14ac:dyDescent="0.35">
      <c r="A82" s="15" t="s">
        <v>19</v>
      </c>
      <c r="B82" s="15">
        <v>2022</v>
      </c>
      <c r="C82" s="16">
        <v>44846</v>
      </c>
      <c r="D82" s="15" t="s">
        <v>20</v>
      </c>
      <c r="E82" s="15" t="s">
        <v>91</v>
      </c>
      <c r="F82" s="15"/>
      <c r="G82" s="13" t="s">
        <v>597</v>
      </c>
      <c r="H82" s="13" t="s">
        <v>510</v>
      </c>
      <c r="I82" s="13" t="s">
        <v>516</v>
      </c>
      <c r="J82" s="13" t="s">
        <v>513</v>
      </c>
      <c r="K82" s="14">
        <f>(C82-VLOOKUP(G82,Riders!$A$2:$C$213,2,FALSE))/365</f>
        <v>32.090410958904108</v>
      </c>
      <c r="L82" s="14">
        <f>(C82-VLOOKUP(H82,Riders!$A$2:$C$213,2,FALSE))/365</f>
        <v>21.791780821917808</v>
      </c>
      <c r="M82" s="14">
        <f>(C82-VLOOKUP(I82,Riders!$A$2:$C$213,2,FALSE))/365</f>
        <v>20.873972602739727</v>
      </c>
      <c r="N82" s="14" t="e">
        <f>(C82-VLOOKUP(J82,Riders!$A$2:$C$213,2,FALSE))/365</f>
        <v>#N/A</v>
      </c>
      <c r="O82" s="13">
        <v>7</v>
      </c>
      <c r="P82" s="13" t="s">
        <v>29</v>
      </c>
      <c r="Q82" s="35">
        <v>13.677</v>
      </c>
      <c r="R82" s="35">
        <v>7.8819999999999997</v>
      </c>
      <c r="S82" s="35">
        <v>7.2910000000000004</v>
      </c>
      <c r="T82" s="35">
        <v>6.9660000000000002</v>
      </c>
      <c r="U82" s="35">
        <v>6.9820000000000002</v>
      </c>
      <c r="V82" s="35">
        <v>6.8630000000000004</v>
      </c>
      <c r="W82" s="35">
        <v>6.91</v>
      </c>
      <c r="X82" s="35">
        <v>6.9589999999999996</v>
      </c>
      <c r="Y82" s="35">
        <v>7.1130000000000004</v>
      </c>
      <c r="Z82" s="35">
        <v>6.8470000000000004</v>
      </c>
      <c r="AA82" s="35">
        <v>6.8490000000000002</v>
      </c>
      <c r="AB82" s="35">
        <v>6.8360000000000003</v>
      </c>
      <c r="AC82" s="35">
        <v>6.9729999999999999</v>
      </c>
      <c r="AD82" s="35">
        <v>6.9039999999999999</v>
      </c>
      <c r="AE82" s="35">
        <v>6.9480000000000004</v>
      </c>
      <c r="AF82" s="35">
        <v>6.9539999999999997</v>
      </c>
      <c r="AG82" s="35">
        <v>7.1159999999999997</v>
      </c>
      <c r="AH82" s="35">
        <v>6.9219999999999997</v>
      </c>
      <c r="AI82" s="35">
        <v>6.9450000000000003</v>
      </c>
      <c r="AJ82" s="35">
        <v>6.8849999999999998</v>
      </c>
      <c r="AK82" s="35">
        <v>7.01</v>
      </c>
      <c r="AL82" s="35">
        <v>6.9690000000000003</v>
      </c>
      <c r="AM82" s="35">
        <v>7.0529999999999999</v>
      </c>
      <c r="AN82" s="35">
        <v>7.173</v>
      </c>
      <c r="AO82" s="35">
        <v>6.9889999999999999</v>
      </c>
      <c r="AP82" s="35">
        <v>6.9859999999999998</v>
      </c>
      <c r="AQ82" s="35">
        <v>7.0490000000000004</v>
      </c>
      <c r="AR82" s="35">
        <v>7.1740000000000004</v>
      </c>
      <c r="AS82" s="35">
        <v>7.1159999999999997</v>
      </c>
      <c r="AT82" s="35">
        <v>7.1719999999999997</v>
      </c>
      <c r="AU82" s="35">
        <v>7.2759999999999998</v>
      </c>
      <c r="AV82" s="35">
        <v>7.2679999999999998</v>
      </c>
      <c r="AW82" s="35">
        <f t="shared" si="2"/>
        <v>232.05699999999996</v>
      </c>
      <c r="AX82" s="117">
        <f t="shared" si="3"/>
        <v>62.053719560280456</v>
      </c>
      <c r="AY82" s="116"/>
    </row>
    <row r="83" spans="1:51" x14ac:dyDescent="0.35">
      <c r="A83" s="15" t="s">
        <v>19</v>
      </c>
      <c r="B83" s="15">
        <v>2022</v>
      </c>
      <c r="C83" s="16">
        <v>44846</v>
      </c>
      <c r="D83" s="15" t="s">
        <v>20</v>
      </c>
      <c r="E83" s="15" t="s">
        <v>91</v>
      </c>
      <c r="F83" s="15"/>
      <c r="G83" s="13" t="s">
        <v>642</v>
      </c>
      <c r="H83" s="13" t="s">
        <v>656</v>
      </c>
      <c r="I83" s="13" t="s">
        <v>657</v>
      </c>
      <c r="J83" s="13" t="s">
        <v>658</v>
      </c>
      <c r="K83" s="14">
        <f>(C83-VLOOKUP(G83,Riders!$A$2:$C$213,2,FALSE))/365</f>
        <v>22.30958904109589</v>
      </c>
      <c r="L83" s="14" t="e">
        <f>(C83-VLOOKUP(H83,Riders!$A$2:$C$213,2,FALSE))/365</f>
        <v>#N/A</v>
      </c>
      <c r="M83" s="14">
        <f>(C83-VLOOKUP(I83,Riders!$A$2:$C$213,2,FALSE))/365</f>
        <v>20.717808219178082</v>
      </c>
      <c r="N83" s="14">
        <f>(C83-VLOOKUP(J83,Riders!$A$2:$C$213,2,FALSE))/365</f>
        <v>20.219178082191782</v>
      </c>
      <c r="O83" s="13">
        <v>8</v>
      </c>
      <c r="P83" s="13" t="s">
        <v>78</v>
      </c>
      <c r="Q83" s="35">
        <v>13.259</v>
      </c>
      <c r="R83" s="35">
        <v>7.6619999999999999</v>
      </c>
      <c r="S83" s="35">
        <v>7.1920000000000002</v>
      </c>
      <c r="T83" s="35">
        <v>6.92</v>
      </c>
      <c r="U83" s="35">
        <v>7.0119999999999996</v>
      </c>
      <c r="V83" s="35">
        <v>6.94</v>
      </c>
      <c r="W83" s="35">
        <v>6.98</v>
      </c>
      <c r="X83" s="35">
        <v>7.0960000000000001</v>
      </c>
      <c r="Y83" s="35">
        <v>6.9480000000000004</v>
      </c>
      <c r="Z83" s="35">
        <v>6.9859999999999998</v>
      </c>
      <c r="AA83" s="35">
        <v>7.008</v>
      </c>
      <c r="AB83" s="35">
        <v>7.11</v>
      </c>
      <c r="AC83" s="35">
        <v>6.9160000000000004</v>
      </c>
      <c r="AD83" s="35">
        <v>6.875</v>
      </c>
      <c r="AE83" s="35">
        <v>6.9059999999999997</v>
      </c>
      <c r="AF83" s="35">
        <v>6.952</v>
      </c>
      <c r="AG83" s="35">
        <v>7.1390000000000002</v>
      </c>
      <c r="AH83" s="35">
        <v>6.98</v>
      </c>
      <c r="AI83" s="35">
        <v>6.9630000000000001</v>
      </c>
      <c r="AJ83" s="35">
        <v>7.048</v>
      </c>
      <c r="AK83" s="35">
        <v>7.1959999999999997</v>
      </c>
      <c r="AL83" s="35">
        <v>7.0789999999999997</v>
      </c>
      <c r="AM83" s="35">
        <v>7.1120000000000001</v>
      </c>
      <c r="AN83" s="35">
        <v>7.258</v>
      </c>
      <c r="AO83" s="35">
        <v>7.1219999999999999</v>
      </c>
      <c r="AP83" s="35">
        <v>7.2409999999999997</v>
      </c>
      <c r="AQ83" s="35">
        <v>7.4349999999999996</v>
      </c>
      <c r="AR83" s="35">
        <v>7.1459999999999999</v>
      </c>
      <c r="AS83" s="35">
        <v>7.0949999999999998</v>
      </c>
      <c r="AT83" s="35">
        <v>7.15</v>
      </c>
      <c r="AU83" s="35">
        <v>7.2089999999999996</v>
      </c>
      <c r="AV83" s="35">
        <v>7.3070000000000004</v>
      </c>
      <c r="AW83" s="35">
        <f t="shared" si="2"/>
        <v>233.24199999999996</v>
      </c>
      <c r="AX83" s="117">
        <f t="shared" si="3"/>
        <v>61.73845190831841</v>
      </c>
      <c r="AY83" s="116"/>
    </row>
    <row r="84" spans="1:51" x14ac:dyDescent="0.35">
      <c r="A84" s="1" t="s">
        <v>139</v>
      </c>
      <c r="B84" s="1">
        <v>2022</v>
      </c>
      <c r="C84" s="2">
        <v>44749</v>
      </c>
      <c r="D84" s="1" t="s">
        <v>66</v>
      </c>
      <c r="E84" s="1" t="s">
        <v>21</v>
      </c>
      <c r="F84" s="1" t="s">
        <v>21</v>
      </c>
      <c r="G84" s="1" t="s">
        <v>69</v>
      </c>
      <c r="H84" s="1" t="s">
        <v>590</v>
      </c>
      <c r="I84" s="1" t="s">
        <v>688</v>
      </c>
      <c r="J84" s="1" t="s">
        <v>502</v>
      </c>
      <c r="K84" s="11">
        <f>(C84-VLOOKUP(G84,Riders!$A$2:$C$267,2,FALSE))/365</f>
        <v>28.435616438356163</v>
      </c>
      <c r="L84" s="11">
        <f>(C84-VLOOKUP(H84,Riders!$A$2:$C$267,2,FALSE))/365</f>
        <v>30.509589041095889</v>
      </c>
      <c r="M84" s="11">
        <f>(C84-VLOOKUP(I84,Riders!$A$2:$C$267,2,FALSE))/365</f>
        <v>30.405479452054795</v>
      </c>
      <c r="N84" s="11">
        <f>(C84-VLOOKUP(J84,Riders!$A$2:$C$267,2,FALSE))/365</f>
        <v>21.778082191780822</v>
      </c>
      <c r="O84" s="1">
        <v>1</v>
      </c>
      <c r="P84" s="1" t="s">
        <v>25</v>
      </c>
      <c r="Q84" s="35">
        <v>13.743</v>
      </c>
      <c r="R84" s="35">
        <v>7.8079999999999998</v>
      </c>
      <c r="S84" s="35">
        <v>7.2709999999999999</v>
      </c>
      <c r="T84" s="35">
        <v>7.1159999999999997</v>
      </c>
      <c r="U84" s="35">
        <v>7.282</v>
      </c>
      <c r="V84" s="35">
        <v>7.3179999999999996</v>
      </c>
      <c r="W84" s="35">
        <v>7.3179999999999996</v>
      </c>
      <c r="X84" s="35">
        <v>7.3289999999999997</v>
      </c>
      <c r="Y84" s="35">
        <v>7.415</v>
      </c>
      <c r="Z84" s="35">
        <v>7.194</v>
      </c>
      <c r="AA84" s="35">
        <v>7.1989999999999998</v>
      </c>
      <c r="AB84" s="35">
        <v>7.218</v>
      </c>
      <c r="AC84" s="35">
        <v>7.3319999999999999</v>
      </c>
      <c r="AD84" s="35">
        <v>7.2119999999999997</v>
      </c>
      <c r="AE84" s="35">
        <v>7.1470000000000002</v>
      </c>
      <c r="AF84" s="35">
        <v>7.1749999999999998</v>
      </c>
      <c r="AG84" s="35">
        <v>7.2160000000000002</v>
      </c>
      <c r="AH84" s="35">
        <v>7.1689999999999996</v>
      </c>
      <c r="AI84" s="35">
        <v>7.3390000000000004</v>
      </c>
      <c r="AJ84" s="35">
        <v>7.1890000000000001</v>
      </c>
      <c r="AK84" s="35">
        <v>7.2590000000000003</v>
      </c>
      <c r="AL84" s="35">
        <v>7.125</v>
      </c>
      <c r="AM84" s="35">
        <v>7.0739999999999998</v>
      </c>
      <c r="AN84" s="35">
        <v>7.056</v>
      </c>
      <c r="AO84" s="35">
        <v>7.29</v>
      </c>
      <c r="AP84" s="35">
        <v>7.141</v>
      </c>
      <c r="AQ84" s="35">
        <v>7.1760000000000002</v>
      </c>
      <c r="AR84" s="35">
        <v>7.3630000000000004</v>
      </c>
      <c r="AS84" s="35">
        <v>7.1920000000000002</v>
      </c>
      <c r="AT84" s="35">
        <v>7.2130000000000001</v>
      </c>
      <c r="AU84" s="35">
        <v>7.2229999999999999</v>
      </c>
      <c r="AV84" s="35">
        <v>7.2169999999999996</v>
      </c>
      <c r="AW84" s="35">
        <f t="shared" si="2"/>
        <v>238.31900000000005</v>
      </c>
      <c r="AX84" s="117">
        <f t="shared" si="3"/>
        <v>60.423214263235401</v>
      </c>
      <c r="AY84" s="116"/>
    </row>
    <row r="85" spans="1:51" x14ac:dyDescent="0.35">
      <c r="A85" s="1" t="s">
        <v>139</v>
      </c>
      <c r="B85" s="1">
        <v>2022</v>
      </c>
      <c r="C85" s="2">
        <v>44749</v>
      </c>
      <c r="D85" s="1" t="s">
        <v>66</v>
      </c>
      <c r="E85" s="1" t="s">
        <v>21</v>
      </c>
      <c r="F85" s="1" t="s">
        <v>21</v>
      </c>
      <c r="G85" s="1" t="s">
        <v>662</v>
      </c>
      <c r="H85" s="1" t="s">
        <v>698</v>
      </c>
      <c r="I85" s="1" t="s">
        <v>661</v>
      </c>
      <c r="J85" s="1" t="s">
        <v>515</v>
      </c>
      <c r="K85" s="11">
        <f>(C85-VLOOKUP(G85,Riders!$A$2:$C$267,2,FALSE))/365</f>
        <v>21.578082191780823</v>
      </c>
      <c r="L85" s="11" t="e">
        <f>(C85-VLOOKUP(H85,Riders!$A$2:$C$267,2,FALSE))/365</f>
        <v>#N/A</v>
      </c>
      <c r="M85" s="11">
        <f>(C85-VLOOKUP(I85,Riders!$A$2:$C$267,2,FALSE))/365</f>
        <v>21.410958904109588</v>
      </c>
      <c r="N85" s="11">
        <f>(C85-VLOOKUP(J85,Riders!$A$2:$C$267,2,FALSE))/365</f>
        <v>21.550684931506851</v>
      </c>
      <c r="O85" s="1">
        <v>2</v>
      </c>
      <c r="P85" s="1" t="s">
        <v>39</v>
      </c>
      <c r="Q85" s="35">
        <v>13.726000000000001</v>
      </c>
      <c r="R85" s="35">
        <v>7.766</v>
      </c>
      <c r="S85" s="35">
        <v>7.3460000000000001</v>
      </c>
      <c r="T85" s="35">
        <v>7.2569999999999997</v>
      </c>
      <c r="U85" s="35">
        <v>7.2359999999999998</v>
      </c>
      <c r="V85" s="35">
        <v>7.24</v>
      </c>
      <c r="W85" s="35">
        <v>7.2590000000000003</v>
      </c>
      <c r="X85" s="35">
        <v>7.3159999999999998</v>
      </c>
      <c r="Y85" s="35">
        <v>7.41</v>
      </c>
      <c r="Z85" s="35">
        <v>7.1840000000000002</v>
      </c>
      <c r="AA85" s="35">
        <v>7.1820000000000004</v>
      </c>
      <c r="AB85" s="35">
        <v>7.2489999999999997</v>
      </c>
      <c r="AC85" s="35">
        <v>7.1630000000000003</v>
      </c>
      <c r="AD85" s="35">
        <v>7.3339999999999996</v>
      </c>
      <c r="AE85" s="35">
        <v>7.218</v>
      </c>
      <c r="AF85" s="35">
        <v>7.1779999999999999</v>
      </c>
      <c r="AG85" s="35">
        <v>7.327</v>
      </c>
      <c r="AH85" s="35">
        <v>7.2279999999999998</v>
      </c>
      <c r="AI85" s="35">
        <v>7.274</v>
      </c>
      <c r="AJ85" s="35">
        <v>7.3360000000000003</v>
      </c>
      <c r="AK85" s="35">
        <v>7.2350000000000003</v>
      </c>
      <c r="AL85" s="35">
        <v>7.2380000000000004</v>
      </c>
      <c r="AM85" s="35">
        <v>7.4870000000000001</v>
      </c>
      <c r="AN85" s="35">
        <v>7.319</v>
      </c>
      <c r="AO85" s="35">
        <v>7.4610000000000003</v>
      </c>
      <c r="AP85" s="35">
        <v>7.2060000000000004</v>
      </c>
      <c r="AQ85" s="35">
        <v>7.1760000000000002</v>
      </c>
      <c r="AR85" s="35">
        <v>7.3259999999999996</v>
      </c>
      <c r="AS85" s="35">
        <v>7.1429999999999998</v>
      </c>
      <c r="AT85" s="35">
        <v>7.3109999999999999</v>
      </c>
      <c r="AU85" s="35">
        <v>7.3280000000000003</v>
      </c>
      <c r="AV85" s="35">
        <v>7.4589999999999996</v>
      </c>
      <c r="AW85" s="35">
        <f t="shared" si="2"/>
        <v>239.91800000000001</v>
      </c>
      <c r="AX85" s="117">
        <f t="shared" si="3"/>
        <v>60.020507006560571</v>
      </c>
      <c r="AY85" s="116"/>
    </row>
    <row r="86" spans="1:51" x14ac:dyDescent="0.35">
      <c r="A86" s="1" t="s">
        <v>139</v>
      </c>
      <c r="B86" s="1">
        <v>2022</v>
      </c>
      <c r="C86" s="2">
        <v>44749</v>
      </c>
      <c r="D86" s="1" t="s">
        <v>66</v>
      </c>
      <c r="E86" s="1" t="s">
        <v>21</v>
      </c>
      <c r="F86" s="1" t="s">
        <v>21</v>
      </c>
      <c r="G86" s="1" t="s">
        <v>621</v>
      </c>
      <c r="H86" s="1" t="s">
        <v>488</v>
      </c>
      <c r="I86" s="1" t="s">
        <v>704</v>
      </c>
      <c r="J86" s="1" t="s">
        <v>709</v>
      </c>
      <c r="K86" s="11">
        <f>(C86-VLOOKUP(G86,Riders!$A$2:$C$267,2,FALSE))/365</f>
        <v>35.767123287671232</v>
      </c>
      <c r="L86" s="11">
        <f>(C86-VLOOKUP(H86,Riders!$A$2:$C$267,2,FALSE))/365</f>
        <v>28.235616438356164</v>
      </c>
      <c r="M86" s="11" t="e">
        <f>(C86-VLOOKUP(I86,Riders!$A$2:$C$267,2,FALSE))/365</f>
        <v>#N/A</v>
      </c>
      <c r="N86" s="11" t="e">
        <f>(C86-VLOOKUP(J86,Riders!$A$2:$C$267,2,FALSE))/365</f>
        <v>#N/A</v>
      </c>
      <c r="O86" s="1">
        <v>3</v>
      </c>
      <c r="P86" s="1" t="s">
        <v>44</v>
      </c>
      <c r="Q86" s="35">
        <v>14.13</v>
      </c>
      <c r="R86" s="35">
        <v>7.87</v>
      </c>
      <c r="S86" s="35">
        <v>7.4219999999999997</v>
      </c>
      <c r="T86" s="35">
        <v>7.1970000000000001</v>
      </c>
      <c r="U86" s="35">
        <v>7.3040000000000003</v>
      </c>
      <c r="V86" s="35">
        <v>7.1150000000000002</v>
      </c>
      <c r="W86" s="35">
        <v>7.2240000000000002</v>
      </c>
      <c r="X86" s="35">
        <v>7.1849999999999996</v>
      </c>
      <c r="Y86" s="35">
        <v>7.367</v>
      </c>
      <c r="Z86" s="35">
        <v>7.2430000000000003</v>
      </c>
      <c r="AA86" s="35">
        <v>7.1829999999999998</v>
      </c>
      <c r="AB86" s="35">
        <v>7.1459999999999999</v>
      </c>
      <c r="AC86" s="35">
        <v>7.2450000000000001</v>
      </c>
      <c r="AD86" s="35">
        <v>7.0990000000000002</v>
      </c>
      <c r="AE86" s="35">
        <v>7.1619999999999999</v>
      </c>
      <c r="AF86" s="35">
        <v>7.2930000000000001</v>
      </c>
      <c r="AG86" s="35">
        <v>7.2039999999999997</v>
      </c>
      <c r="AH86" s="35">
        <v>7.2140000000000004</v>
      </c>
      <c r="AI86" s="35">
        <v>7.4640000000000004</v>
      </c>
      <c r="AJ86" s="35">
        <v>7.2619999999999996</v>
      </c>
      <c r="AK86" s="35">
        <v>7.29</v>
      </c>
      <c r="AL86" s="35">
        <v>7.3419999999999996</v>
      </c>
      <c r="AM86" s="35">
        <v>7.1840000000000002</v>
      </c>
      <c r="AN86" s="35">
        <v>7.1219999999999999</v>
      </c>
      <c r="AO86" s="35">
        <v>7.16</v>
      </c>
      <c r="AP86" s="35">
        <v>7.1639999999999997</v>
      </c>
      <c r="AQ86" s="35">
        <v>7.3860000000000001</v>
      </c>
      <c r="AR86" s="35">
        <v>7.2949999999999999</v>
      </c>
      <c r="AS86" s="35">
        <v>7.3129999999999997</v>
      </c>
      <c r="AT86" s="35">
        <v>7.5629999999999997</v>
      </c>
      <c r="AU86" s="35">
        <v>7.5439999999999996</v>
      </c>
      <c r="AV86" s="35">
        <v>7.2910000000000004</v>
      </c>
      <c r="AW86" s="35">
        <f t="shared" si="2"/>
        <v>239.983</v>
      </c>
      <c r="AX86" s="117">
        <f t="shared" si="3"/>
        <v>60.004250301062989</v>
      </c>
      <c r="AY86" s="116"/>
    </row>
    <row r="87" spans="1:51" x14ac:dyDescent="0.35">
      <c r="A87" s="1" t="s">
        <v>139</v>
      </c>
      <c r="B87" s="1">
        <v>2022</v>
      </c>
      <c r="C87" s="2">
        <v>44749</v>
      </c>
      <c r="D87" s="1" t="s">
        <v>66</v>
      </c>
      <c r="E87" s="1" t="s">
        <v>21</v>
      </c>
      <c r="F87" s="1" t="s">
        <v>21</v>
      </c>
      <c r="G87" s="1" t="s">
        <v>701</v>
      </c>
      <c r="H87" s="1" t="s">
        <v>707</v>
      </c>
      <c r="I87" s="1" t="s">
        <v>708</v>
      </c>
      <c r="J87" s="1" t="s">
        <v>710</v>
      </c>
      <c r="K87" s="11" t="e">
        <f>(C87-VLOOKUP(G87,Riders!$A$2:$C$267,2,FALSE))/365</f>
        <v>#N/A</v>
      </c>
      <c r="L87" s="11">
        <f>(C87-VLOOKUP(H87,Riders!$A$2:$C$267,2,FALSE))/365</f>
        <v>20.36986301369863</v>
      </c>
      <c r="M87" s="11" t="e">
        <f>(C87-VLOOKUP(I87,Riders!$A$2:$C$267,2,FALSE))/365</f>
        <v>#N/A</v>
      </c>
      <c r="N87" s="11">
        <f>(C87-VLOOKUP(J87,Riders!$A$2:$C$267,2,FALSE))/365</f>
        <v>22.4</v>
      </c>
      <c r="O87" s="1">
        <v>4</v>
      </c>
      <c r="P87" s="1" t="s">
        <v>44</v>
      </c>
      <c r="Q87" s="35">
        <v>13.826000000000001</v>
      </c>
      <c r="R87" s="35">
        <v>7.7519999999999998</v>
      </c>
      <c r="S87" s="35">
        <v>7.2539999999999996</v>
      </c>
      <c r="T87" s="35">
        <v>7.0229999999999997</v>
      </c>
      <c r="U87" s="35">
        <v>7.1920000000000002</v>
      </c>
      <c r="V87" s="35">
        <v>7.1829999999999998</v>
      </c>
      <c r="W87" s="35">
        <v>7.149</v>
      </c>
      <c r="X87" s="35">
        <v>7.1429999999999998</v>
      </c>
      <c r="Y87" s="35">
        <v>7.319</v>
      </c>
      <c r="Z87" s="35">
        <v>7.1269999999999998</v>
      </c>
      <c r="AA87" s="35">
        <v>7.2110000000000003</v>
      </c>
      <c r="AB87" s="35">
        <v>7.21</v>
      </c>
      <c r="AC87" s="35">
        <v>7.4139999999999997</v>
      </c>
      <c r="AD87" s="35">
        <v>7.3380000000000001</v>
      </c>
      <c r="AE87" s="35">
        <v>7.4829999999999997</v>
      </c>
      <c r="AF87" s="35">
        <v>7.335</v>
      </c>
      <c r="AG87" s="35">
        <v>7.4290000000000003</v>
      </c>
      <c r="AH87" s="35">
        <v>7.5129999999999999</v>
      </c>
      <c r="AI87" s="35">
        <v>7.694</v>
      </c>
      <c r="AJ87" s="35">
        <v>7.5519999999999996</v>
      </c>
      <c r="AK87" s="35">
        <v>7.52</v>
      </c>
      <c r="AL87" s="35">
        <v>7.5</v>
      </c>
      <c r="AM87" s="35">
        <v>7.6520000000000001</v>
      </c>
      <c r="AN87" s="35">
        <v>7.516</v>
      </c>
      <c r="AO87" s="35">
        <v>7.5190000000000001</v>
      </c>
      <c r="AP87" s="35">
        <v>7.4889999999999999</v>
      </c>
      <c r="AQ87" s="35">
        <v>7.6</v>
      </c>
      <c r="AR87" s="35">
        <v>7.2750000000000004</v>
      </c>
      <c r="AS87" s="35">
        <v>7.2779999999999996</v>
      </c>
      <c r="AT87" s="35">
        <v>7.5119999999999996</v>
      </c>
      <c r="AU87" s="35">
        <v>7.5410000000000004</v>
      </c>
      <c r="AV87" s="35">
        <v>7.7610000000000001</v>
      </c>
      <c r="AW87" s="35">
        <f t="shared" si="2"/>
        <v>243.30999999999995</v>
      </c>
      <c r="AX87" s="117">
        <f t="shared" si="3"/>
        <v>59.183757346594895</v>
      </c>
      <c r="AY87" s="116"/>
    </row>
    <row r="88" spans="1:51" x14ac:dyDescent="0.35">
      <c r="A88" s="1" t="s">
        <v>139</v>
      </c>
      <c r="B88" s="1">
        <v>2022</v>
      </c>
      <c r="C88" s="2">
        <v>44749</v>
      </c>
      <c r="D88" s="1" t="s">
        <v>66</v>
      </c>
      <c r="E88" s="1" t="s">
        <v>21</v>
      </c>
      <c r="F88" s="1" t="s">
        <v>21</v>
      </c>
      <c r="G88" s="1" t="s">
        <v>712</v>
      </c>
      <c r="H88" s="1" t="s">
        <v>610</v>
      </c>
      <c r="I88" s="1" t="s">
        <v>711</v>
      </c>
      <c r="J88" s="1" t="s">
        <v>713</v>
      </c>
      <c r="K88" s="11" t="e">
        <f>(C88-VLOOKUP(G88,Riders!$A$2:$C$267,2,FALSE))/365</f>
        <v>#N/A</v>
      </c>
      <c r="L88" s="11" t="e">
        <f>(C88-VLOOKUP(H88,Riders!$A$2:$C$267,2,FALSE))/365</f>
        <v>#N/A</v>
      </c>
      <c r="M88" s="11" t="e">
        <f>(C88-VLOOKUP(I88,Riders!$A$2:$C$267,2,FALSE))/365</f>
        <v>#N/A</v>
      </c>
      <c r="N88" s="11" t="e">
        <f>(C88-VLOOKUP(J88,Riders!$A$2:$C$267,2,FALSE))/365</f>
        <v>#N/A</v>
      </c>
      <c r="O88" s="1">
        <v>5</v>
      </c>
      <c r="P88" s="1" t="s">
        <v>164</v>
      </c>
      <c r="Q88" s="35">
        <v>14.423999999999999</v>
      </c>
      <c r="R88" s="35">
        <v>8.1760000000000002</v>
      </c>
      <c r="S88" s="35">
        <v>7.8719999999999999</v>
      </c>
      <c r="T88" s="35">
        <v>7.5570000000000004</v>
      </c>
      <c r="U88" s="35">
        <v>7.5949999999999998</v>
      </c>
      <c r="V88" s="35">
        <v>7.4569999999999999</v>
      </c>
      <c r="W88" s="35">
        <v>7.5970000000000004</v>
      </c>
      <c r="X88" s="35">
        <v>7.492</v>
      </c>
      <c r="Y88" s="35">
        <v>7.5</v>
      </c>
      <c r="Z88" s="35">
        <v>7.4249999999999998</v>
      </c>
      <c r="AA88" s="35">
        <v>7.6139999999999999</v>
      </c>
      <c r="AB88" s="35">
        <v>7.57</v>
      </c>
      <c r="AC88" s="35">
        <v>7.3730000000000002</v>
      </c>
      <c r="AD88" s="35">
        <v>7.4320000000000004</v>
      </c>
      <c r="AE88" s="35">
        <v>7.6390000000000002</v>
      </c>
      <c r="AF88" s="35">
        <v>7.4509999999999996</v>
      </c>
      <c r="AG88" s="35">
        <v>7.48</v>
      </c>
      <c r="AH88" s="35">
        <v>7.6360000000000001</v>
      </c>
      <c r="AI88" s="35">
        <v>7.4960000000000004</v>
      </c>
      <c r="AJ88" s="35">
        <v>7.6539999999999999</v>
      </c>
      <c r="AK88" s="35">
        <v>7.51</v>
      </c>
      <c r="AL88" s="35">
        <v>7.4349999999999996</v>
      </c>
      <c r="AM88" s="35">
        <v>7.6340000000000003</v>
      </c>
      <c r="AN88" s="35">
        <v>7.5730000000000004</v>
      </c>
      <c r="AO88" s="35">
        <v>7.8390000000000004</v>
      </c>
      <c r="AP88" s="35">
        <v>7.7</v>
      </c>
      <c r="AQ88" s="35">
        <v>7.7439999999999998</v>
      </c>
      <c r="AR88" s="35">
        <v>7.93</v>
      </c>
      <c r="AS88" s="35">
        <v>8.0719999999999992</v>
      </c>
      <c r="AT88" s="35">
        <v>8.1069999999999993</v>
      </c>
      <c r="AU88" s="35">
        <v>7.8949999999999996</v>
      </c>
      <c r="AV88" s="35">
        <v>7.9219999999999997</v>
      </c>
      <c r="AW88" s="35">
        <f t="shared" si="2"/>
        <v>251.80100000000002</v>
      </c>
      <c r="AX88" s="117">
        <f t="shared" si="3"/>
        <v>57.188017521773141</v>
      </c>
      <c r="AY88" s="116"/>
    </row>
    <row r="89" spans="1:51" x14ac:dyDescent="0.35">
      <c r="A89" s="13" t="s">
        <v>139</v>
      </c>
      <c r="B89" s="13">
        <v>2022</v>
      </c>
      <c r="C89" s="20">
        <v>44749</v>
      </c>
      <c r="D89" s="13" t="s">
        <v>66</v>
      </c>
      <c r="E89" s="13" t="s">
        <v>91</v>
      </c>
      <c r="F89" s="13">
        <v>1</v>
      </c>
      <c r="G89" s="13" t="s">
        <v>712</v>
      </c>
      <c r="H89" s="13" t="s">
        <v>609</v>
      </c>
      <c r="I89" s="13" t="s">
        <v>711</v>
      </c>
      <c r="J89" s="13" t="s">
        <v>713</v>
      </c>
      <c r="K89" s="14" t="e">
        <f>(C89-VLOOKUP(G89,Riders!$A$2:$C$267,2,FALSE))/365</f>
        <v>#N/A</v>
      </c>
      <c r="L89" s="14" t="e">
        <f>(C89-VLOOKUP(H89,Riders!$A$2:$C$267,2,FALSE))/365</f>
        <v>#N/A</v>
      </c>
      <c r="M89" s="14" t="e">
        <f>(C89-VLOOKUP(I89,Riders!$A$2:$C$267,2,FALSE))/365</f>
        <v>#N/A</v>
      </c>
      <c r="N89" s="14" t="e">
        <f>(C89-VLOOKUP(J89,Riders!$A$2:$C$267,2,FALSE))/365</f>
        <v>#N/A</v>
      </c>
      <c r="O89" s="13">
        <v>1</v>
      </c>
      <c r="P89" s="13" t="s">
        <v>164</v>
      </c>
      <c r="Q89" s="35">
        <v>14.6</v>
      </c>
      <c r="R89" s="35">
        <v>8.2929999999999993</v>
      </c>
      <c r="S89" s="35">
        <v>7.7930000000000001</v>
      </c>
      <c r="T89" s="35">
        <v>7.4960000000000004</v>
      </c>
      <c r="U89" s="35">
        <v>7.6509999999999998</v>
      </c>
      <c r="V89" s="35">
        <v>7.2939999999999996</v>
      </c>
      <c r="W89" s="35">
        <v>7.3819999999999997</v>
      </c>
      <c r="X89" s="35">
        <v>7.3730000000000002</v>
      </c>
      <c r="Y89" s="35">
        <v>7.3419999999999996</v>
      </c>
      <c r="Z89" s="35">
        <v>7.4459999999999997</v>
      </c>
      <c r="AA89" s="35">
        <v>7.6210000000000004</v>
      </c>
      <c r="AB89" s="35">
        <v>7.4219999999999997</v>
      </c>
      <c r="AC89" s="35">
        <v>7.391</v>
      </c>
      <c r="AD89" s="35">
        <v>7.5519999999999996</v>
      </c>
      <c r="AE89" s="35">
        <v>7.54</v>
      </c>
      <c r="AF89" s="35">
        <v>7.7519999999999998</v>
      </c>
      <c r="AG89" s="35">
        <v>7.673</v>
      </c>
      <c r="AH89" s="35">
        <v>7.5990000000000002</v>
      </c>
      <c r="AI89" s="35">
        <v>7.9009999999999998</v>
      </c>
      <c r="AJ89" s="35">
        <v>7.69</v>
      </c>
      <c r="AK89" s="35">
        <v>7.7960000000000003</v>
      </c>
      <c r="AL89" s="35">
        <v>8.0820000000000007</v>
      </c>
      <c r="AM89" s="35">
        <v>7.79</v>
      </c>
      <c r="AN89" s="35">
        <v>7.9539999999999997</v>
      </c>
      <c r="AO89" s="35">
        <v>7.8630000000000004</v>
      </c>
      <c r="AP89" s="35">
        <v>7.8449999999999998</v>
      </c>
      <c r="AQ89" s="35">
        <v>8.093</v>
      </c>
      <c r="AR89" s="35">
        <v>8.1170000000000009</v>
      </c>
      <c r="AS89" s="35">
        <v>7.8659999999999997</v>
      </c>
      <c r="AT89" s="35">
        <v>7.7759999999999998</v>
      </c>
      <c r="AU89" s="35">
        <v>7.7119999999999997</v>
      </c>
      <c r="AV89" s="35">
        <v>7.6239999999999997</v>
      </c>
      <c r="AW89" s="35">
        <f t="shared" si="2"/>
        <v>253.32899999999992</v>
      </c>
      <c r="AX89" s="117">
        <f t="shared" si="3"/>
        <v>56.843077578958606</v>
      </c>
      <c r="AY89" s="116"/>
    </row>
    <row r="90" spans="1:51" x14ac:dyDescent="0.35">
      <c r="A90" s="13" t="s">
        <v>139</v>
      </c>
      <c r="B90" s="13">
        <v>2022</v>
      </c>
      <c r="C90" s="20">
        <v>44749</v>
      </c>
      <c r="D90" s="13" t="s">
        <v>66</v>
      </c>
      <c r="E90" s="13" t="s">
        <v>91</v>
      </c>
      <c r="F90" s="13">
        <v>2</v>
      </c>
      <c r="G90" s="13" t="s">
        <v>662</v>
      </c>
      <c r="H90" s="13" t="s">
        <v>698</v>
      </c>
      <c r="I90" s="13" t="s">
        <v>673</v>
      </c>
      <c r="J90" s="13" t="s">
        <v>515</v>
      </c>
      <c r="K90" s="14">
        <f>(C90-VLOOKUP(G90,Riders!$A$2:$C$267,2,FALSE))/365</f>
        <v>21.578082191780823</v>
      </c>
      <c r="L90" s="14" t="e">
        <f>(C90-VLOOKUP(H90,Riders!$A$2:$C$267,2,FALSE))/365</f>
        <v>#N/A</v>
      </c>
      <c r="M90" s="14">
        <f>(C90-VLOOKUP(I90,Riders!$A$2:$C$267,2,FALSE))/365</f>
        <v>19.827397260273973</v>
      </c>
      <c r="N90" s="14">
        <f>(C90-VLOOKUP(J90,Riders!$A$2:$C$267,2,FALSE))/365</f>
        <v>21.550684931506851</v>
      </c>
      <c r="O90" s="13">
        <v>1</v>
      </c>
      <c r="P90" s="13" t="s">
        <v>39</v>
      </c>
      <c r="Q90" s="35">
        <v>13.542</v>
      </c>
      <c r="R90" s="35">
        <v>7.5910000000000002</v>
      </c>
      <c r="S90" s="35">
        <v>7.16</v>
      </c>
      <c r="T90" s="35">
        <v>7.1239999999999997</v>
      </c>
      <c r="U90" s="35">
        <v>7.1230000000000002</v>
      </c>
      <c r="V90" s="35">
        <v>7.1059999999999999</v>
      </c>
      <c r="W90" s="35">
        <v>7.1079999999999997</v>
      </c>
      <c r="X90" s="35">
        <v>7.1680000000000001</v>
      </c>
      <c r="Y90" s="35">
        <v>7.2430000000000003</v>
      </c>
      <c r="Z90" s="35">
        <v>7.05</v>
      </c>
      <c r="AA90" s="35">
        <v>7.1070000000000002</v>
      </c>
      <c r="AB90" s="35">
        <v>7.1820000000000004</v>
      </c>
      <c r="AC90" s="35">
        <v>7.05</v>
      </c>
      <c r="AD90" s="35">
        <v>7.0730000000000004</v>
      </c>
      <c r="AE90" s="35">
        <v>7.1660000000000004</v>
      </c>
      <c r="AF90" s="35">
        <v>7.2519999999999998</v>
      </c>
      <c r="AG90" s="35">
        <v>7.2779999999999996</v>
      </c>
      <c r="AH90" s="35">
        <v>7.3949999999999996</v>
      </c>
      <c r="AI90" s="35">
        <v>7.2279999999999998</v>
      </c>
      <c r="AJ90" s="35">
        <v>7.1520000000000001</v>
      </c>
      <c r="AK90" s="35">
        <v>7.3339999999999996</v>
      </c>
      <c r="AL90" s="35">
        <v>7.02</v>
      </c>
      <c r="AM90" s="35">
        <v>7.0970000000000004</v>
      </c>
      <c r="AN90" s="35">
        <v>7.16</v>
      </c>
      <c r="AO90" s="35">
        <v>7.109</v>
      </c>
      <c r="AP90" s="35">
        <v>7.3049999999999997</v>
      </c>
      <c r="AQ90" s="35">
        <v>7.0759999999999996</v>
      </c>
      <c r="AR90" s="35">
        <v>7.1550000000000002</v>
      </c>
      <c r="AS90" s="35">
        <v>7.2709999999999999</v>
      </c>
      <c r="AT90" s="35">
        <v>7.4420000000000002</v>
      </c>
      <c r="AU90" s="35">
        <v>7.4119999999999999</v>
      </c>
      <c r="AV90" s="35">
        <v>7.4470000000000001</v>
      </c>
      <c r="AW90" s="35">
        <f t="shared" si="2"/>
        <v>236.92600000000002</v>
      </c>
      <c r="AX90" s="117">
        <f t="shared" si="3"/>
        <v>60.778470914969226</v>
      </c>
      <c r="AY90" s="116"/>
    </row>
    <row r="91" spans="1:51" x14ac:dyDescent="0.35">
      <c r="A91" s="13" t="s">
        <v>139</v>
      </c>
      <c r="B91" s="13">
        <v>2022</v>
      </c>
      <c r="C91" s="20">
        <v>44749</v>
      </c>
      <c r="D91" s="13" t="s">
        <v>66</v>
      </c>
      <c r="E91" s="13" t="s">
        <v>91</v>
      </c>
      <c r="F91" s="13">
        <v>2</v>
      </c>
      <c r="G91" s="13" t="s">
        <v>621</v>
      </c>
      <c r="H91" s="13" t="s">
        <v>488</v>
      </c>
      <c r="I91" s="13" t="s">
        <v>704</v>
      </c>
      <c r="J91" s="13" t="s">
        <v>709</v>
      </c>
      <c r="K91" s="14">
        <f>(C91-VLOOKUP(G91,Riders!$A$2:$C$267,2,FALSE))/365</f>
        <v>35.767123287671232</v>
      </c>
      <c r="L91" s="14">
        <f>(C91-VLOOKUP(H91,Riders!$A$2:$C$267,2,FALSE))/365</f>
        <v>28.235616438356164</v>
      </c>
      <c r="M91" s="14" t="e">
        <f>(C91-VLOOKUP(I91,Riders!$A$2:$C$267,2,FALSE))/365</f>
        <v>#N/A</v>
      </c>
      <c r="N91" s="14" t="e">
        <f>(C91-VLOOKUP(J91,Riders!$A$2:$C$267,2,FALSE))/365</f>
        <v>#N/A</v>
      </c>
      <c r="O91" s="13">
        <v>2</v>
      </c>
      <c r="P91" s="13" t="s">
        <v>44</v>
      </c>
      <c r="Q91" s="35">
        <v>13.694000000000001</v>
      </c>
      <c r="R91" s="35">
        <v>7.859</v>
      </c>
      <c r="S91" s="35">
        <v>7.2939999999999996</v>
      </c>
      <c r="T91" s="35">
        <v>7.3609999999999998</v>
      </c>
      <c r="U91" s="35">
        <v>7.0659999999999998</v>
      </c>
      <c r="V91" s="35">
        <v>7.056</v>
      </c>
      <c r="W91" s="35">
        <v>7.0739999999999998</v>
      </c>
      <c r="X91" s="35">
        <v>7.1840000000000002</v>
      </c>
      <c r="Y91" s="35">
        <v>6.9569999999999999</v>
      </c>
      <c r="Z91" s="35">
        <v>6.9820000000000002</v>
      </c>
      <c r="AA91" s="35">
        <v>6.9969999999999999</v>
      </c>
      <c r="AB91" s="35">
        <v>7.2050000000000001</v>
      </c>
      <c r="AC91" s="35">
        <v>7.0129999999999999</v>
      </c>
      <c r="AD91" s="35">
        <v>7.0339999999999998</v>
      </c>
      <c r="AE91" s="35">
        <v>7.1950000000000003</v>
      </c>
      <c r="AF91" s="35">
        <v>7.0090000000000003</v>
      </c>
      <c r="AG91" s="35">
        <v>7.0609999999999999</v>
      </c>
      <c r="AH91" s="35">
        <v>7.2320000000000002</v>
      </c>
      <c r="AI91" s="35">
        <v>7.1920000000000002</v>
      </c>
      <c r="AJ91" s="35">
        <v>7.3479999999999999</v>
      </c>
      <c r="AK91" s="35">
        <v>7.133</v>
      </c>
      <c r="AL91" s="35">
        <v>7.1479999999999997</v>
      </c>
      <c r="AM91" s="35">
        <v>7.2649999999999997</v>
      </c>
      <c r="AN91" s="35">
        <v>7.23</v>
      </c>
      <c r="AO91" s="35">
        <v>7.4009999999999998</v>
      </c>
      <c r="AP91" s="35">
        <v>7.52</v>
      </c>
      <c r="AQ91" s="35">
        <v>7.4580000000000002</v>
      </c>
      <c r="AR91" s="35">
        <v>7.2229999999999999</v>
      </c>
      <c r="AS91" s="35">
        <v>7.2569999999999997</v>
      </c>
      <c r="AT91" s="35">
        <v>7.4850000000000003</v>
      </c>
      <c r="AU91" s="35">
        <v>7.3170000000000002</v>
      </c>
      <c r="AV91" s="35">
        <v>7.4909999999999997</v>
      </c>
      <c r="AW91" s="35">
        <f t="shared" si="2"/>
        <v>237.74100000000004</v>
      </c>
      <c r="AX91" s="117">
        <f t="shared" si="3"/>
        <v>60.570116218910485</v>
      </c>
      <c r="AY91" s="116"/>
    </row>
    <row r="92" spans="1:51" x14ac:dyDescent="0.35">
      <c r="A92" s="13" t="s">
        <v>139</v>
      </c>
      <c r="B92" s="13">
        <v>2022</v>
      </c>
      <c r="C92" s="20">
        <v>44749</v>
      </c>
      <c r="D92" s="13" t="s">
        <v>66</v>
      </c>
      <c r="E92" s="13" t="s">
        <v>91</v>
      </c>
      <c r="F92" s="13">
        <v>3</v>
      </c>
      <c r="G92" s="13" t="s">
        <v>69</v>
      </c>
      <c r="H92" s="13" t="s">
        <v>688</v>
      </c>
      <c r="I92" s="13" t="s">
        <v>502</v>
      </c>
      <c r="J92" s="13" t="s">
        <v>681</v>
      </c>
      <c r="K92" s="14">
        <f>(C92-VLOOKUP(G92,Riders!$A$2:$C$267,2,FALSE))/365</f>
        <v>28.435616438356163</v>
      </c>
      <c r="L92" s="14">
        <f>(C92-VLOOKUP(H92,Riders!$A$2:$C$267,2,FALSE))/365</f>
        <v>30.405479452054795</v>
      </c>
      <c r="M92" s="14">
        <f>(C92-VLOOKUP(I92,Riders!$A$2:$C$267,2,FALSE))/365</f>
        <v>21.778082191780822</v>
      </c>
      <c r="N92" s="14" t="e">
        <f>(C92-VLOOKUP(J92,Riders!$A$2:$C$267,2,FALSE))/365</f>
        <v>#N/A</v>
      </c>
      <c r="O92" s="13">
        <v>1</v>
      </c>
      <c r="P92" s="13" t="s">
        <v>25</v>
      </c>
      <c r="Q92" s="35">
        <v>13.515000000000001</v>
      </c>
      <c r="R92" s="35">
        <v>7.665</v>
      </c>
      <c r="S92" s="35">
        <v>7.1740000000000004</v>
      </c>
      <c r="T92" s="35">
        <v>6.9989999999999997</v>
      </c>
      <c r="U92" s="35">
        <v>7.1429999999999998</v>
      </c>
      <c r="V92" s="35">
        <v>7.0679999999999996</v>
      </c>
      <c r="W92" s="35">
        <v>7.0449999999999999</v>
      </c>
      <c r="X92" s="35">
        <v>7.0739999999999998</v>
      </c>
      <c r="Y92" s="35">
        <v>7.2060000000000004</v>
      </c>
      <c r="Z92" s="35">
        <v>7.0460000000000003</v>
      </c>
      <c r="AA92" s="35">
        <v>7.0519999999999996</v>
      </c>
      <c r="AB92" s="35">
        <v>7.0049999999999999</v>
      </c>
      <c r="AC92" s="35">
        <v>7.0860000000000003</v>
      </c>
      <c r="AD92" s="35">
        <v>6.9710000000000001</v>
      </c>
      <c r="AE92" s="35">
        <v>7.0019999999999998</v>
      </c>
      <c r="AF92" s="35">
        <v>7.0490000000000004</v>
      </c>
      <c r="AG92" s="35">
        <v>7.0570000000000004</v>
      </c>
      <c r="AH92" s="35">
        <v>7.0279999999999996</v>
      </c>
      <c r="AI92" s="35">
        <v>7.0149999999999997</v>
      </c>
      <c r="AJ92" s="35">
        <v>6.9619999999999997</v>
      </c>
      <c r="AK92" s="35">
        <v>7.1390000000000002</v>
      </c>
      <c r="AL92" s="35">
        <v>6.93</v>
      </c>
      <c r="AM92" s="35">
        <v>7.0679999999999996</v>
      </c>
      <c r="AN92" s="35">
        <v>6.8869999999999996</v>
      </c>
      <c r="AO92" s="35">
        <v>6.8719999999999999</v>
      </c>
      <c r="AP92" s="35">
        <v>6.8440000000000003</v>
      </c>
      <c r="AQ92" s="35">
        <v>7.415</v>
      </c>
      <c r="AR92" s="35">
        <v>9.9160000000000004</v>
      </c>
      <c r="AS92" s="35">
        <v>11.801</v>
      </c>
      <c r="AT92" s="35"/>
      <c r="AU92" s="35"/>
      <c r="AV92" s="35"/>
      <c r="AW92" s="35" t="str">
        <f t="shared" si="2"/>
        <v/>
      </c>
      <c r="AX92" s="117" t="str">
        <f t="shared" si="3"/>
        <v/>
      </c>
      <c r="AY92" s="116"/>
    </row>
    <row r="93" spans="1:51" x14ac:dyDescent="0.35">
      <c r="A93" s="13" t="s">
        <v>139</v>
      </c>
      <c r="B93" s="13">
        <v>2022</v>
      </c>
      <c r="C93" s="20">
        <v>44749</v>
      </c>
      <c r="D93" s="13" t="s">
        <v>66</v>
      </c>
      <c r="E93" s="13" t="s">
        <v>91</v>
      </c>
      <c r="F93" s="13">
        <v>3</v>
      </c>
      <c r="G93" s="13" t="s">
        <v>701</v>
      </c>
      <c r="H93" s="13" t="s">
        <v>702</v>
      </c>
      <c r="I93" s="13" t="s">
        <v>707</v>
      </c>
      <c r="J93" s="13" t="s">
        <v>710</v>
      </c>
      <c r="K93" s="14" t="e">
        <f>(C93-VLOOKUP(G93,Riders!$A$2:$C$267,2,FALSE))/365</f>
        <v>#N/A</v>
      </c>
      <c r="L93" s="14" t="e">
        <f>(C93-VLOOKUP(H93,Riders!$A$2:$C$267,2,FALSE))/365</f>
        <v>#N/A</v>
      </c>
      <c r="M93" s="14">
        <f>(C93-VLOOKUP(I93,Riders!$A$2:$C$267,2,FALSE))/365</f>
        <v>20.36986301369863</v>
      </c>
      <c r="N93" s="14">
        <f>(C93-VLOOKUP(J93,Riders!$A$2:$C$267,2,FALSE))/365</f>
        <v>22.4</v>
      </c>
      <c r="O93" s="13">
        <v>2</v>
      </c>
      <c r="P93" s="13" t="s">
        <v>44</v>
      </c>
      <c r="Q93" s="35">
        <v>13.879</v>
      </c>
      <c r="R93" s="35">
        <v>7.806</v>
      </c>
      <c r="S93" s="35">
        <v>7.2350000000000003</v>
      </c>
      <c r="T93" s="35">
        <v>7.2009999999999996</v>
      </c>
      <c r="U93" s="35">
        <v>7.0389999999999997</v>
      </c>
      <c r="V93" s="35">
        <v>7.17</v>
      </c>
      <c r="W93" s="35">
        <v>7.1980000000000004</v>
      </c>
      <c r="X93" s="35">
        <v>7.44</v>
      </c>
      <c r="Y93" s="35">
        <v>7.1310000000000002</v>
      </c>
      <c r="Z93" s="35">
        <v>7.1360000000000001</v>
      </c>
      <c r="AA93" s="35">
        <v>7.1260000000000003</v>
      </c>
      <c r="AB93" s="35">
        <v>7.1580000000000004</v>
      </c>
      <c r="AC93" s="35">
        <v>7.335</v>
      </c>
      <c r="AD93" s="35">
        <v>7.1189999999999998</v>
      </c>
      <c r="AE93" s="35">
        <v>7.1319999999999997</v>
      </c>
      <c r="AF93" s="35">
        <v>7.2089999999999996</v>
      </c>
      <c r="AG93" s="35">
        <v>7.3390000000000004</v>
      </c>
      <c r="AH93" s="35">
        <v>7.1820000000000004</v>
      </c>
      <c r="AI93" s="35">
        <v>7.2569999999999997</v>
      </c>
      <c r="AJ93" s="35">
        <v>7.4909999999999997</v>
      </c>
      <c r="AK93" s="35">
        <v>7.39</v>
      </c>
      <c r="AL93" s="35">
        <v>7.47</v>
      </c>
      <c r="AM93" s="35">
        <v>7.6589999999999998</v>
      </c>
      <c r="AN93" s="35">
        <v>7.4989999999999997</v>
      </c>
      <c r="AO93" s="35">
        <v>7.5289999999999999</v>
      </c>
      <c r="AP93" s="35">
        <v>7.7919999999999998</v>
      </c>
      <c r="AQ93" s="35">
        <v>8.17</v>
      </c>
      <c r="AR93" s="35">
        <v>8.1519999999999992</v>
      </c>
      <c r="AS93" s="35">
        <v>7.81</v>
      </c>
      <c r="AT93" s="35">
        <v>7.6550000000000002</v>
      </c>
      <c r="AU93" s="35">
        <v>7.69</v>
      </c>
      <c r="AV93" s="35">
        <v>7.2809999999999997</v>
      </c>
      <c r="AW93" s="35">
        <f t="shared" si="2"/>
        <v>243.67999999999998</v>
      </c>
      <c r="AX93" s="117">
        <f t="shared" si="3"/>
        <v>59.093893630991467</v>
      </c>
      <c r="AY93" s="116"/>
    </row>
    <row r="94" spans="1:51" x14ac:dyDescent="0.35">
      <c r="A94" s="4" t="s">
        <v>139</v>
      </c>
      <c r="B94" s="4">
        <v>2022</v>
      </c>
      <c r="C94" s="5">
        <v>44749</v>
      </c>
      <c r="D94" s="4" t="s">
        <v>66</v>
      </c>
      <c r="E94" s="4" t="s">
        <v>64</v>
      </c>
      <c r="F94" s="4" t="s">
        <v>541</v>
      </c>
      <c r="G94" s="4" t="s">
        <v>69</v>
      </c>
      <c r="H94" s="4" t="s">
        <v>590</v>
      </c>
      <c r="I94" s="4" t="s">
        <v>688</v>
      </c>
      <c r="J94" s="4" t="s">
        <v>502</v>
      </c>
      <c r="K94" s="12">
        <f>(C94-VLOOKUP(G94,Riders!$A$2:$C$267,2,FALSE))/365</f>
        <v>28.435616438356163</v>
      </c>
      <c r="L94" s="12">
        <f>(C94-VLOOKUP(H94,Riders!$A$2:$C$267,2,FALSE))/365</f>
        <v>30.509589041095889</v>
      </c>
      <c r="M94" s="12">
        <f>(C94-VLOOKUP(I94,Riders!$A$2:$C$267,2,FALSE))/365</f>
        <v>30.405479452054795</v>
      </c>
      <c r="N94" s="12">
        <f>(C94-VLOOKUP(J94,Riders!$A$2:$C$267,2,FALSE))/365</f>
        <v>21.778082191780822</v>
      </c>
      <c r="O94" s="4">
        <v>1</v>
      </c>
      <c r="P94" s="4" t="s">
        <v>25</v>
      </c>
      <c r="Q94" s="35">
        <v>13.227</v>
      </c>
      <c r="R94" s="35">
        <v>7.859</v>
      </c>
      <c r="S94" s="35">
        <v>7.01</v>
      </c>
      <c r="T94" s="35">
        <v>7.0229999999999997</v>
      </c>
      <c r="U94" s="35">
        <v>7.0709999999999997</v>
      </c>
      <c r="V94" s="35">
        <v>7.14</v>
      </c>
      <c r="W94" s="35">
        <v>7.2670000000000003</v>
      </c>
      <c r="X94" s="35">
        <v>7.056</v>
      </c>
      <c r="Y94" s="35">
        <v>7.2629999999999999</v>
      </c>
      <c r="Z94" s="35">
        <v>6.9290000000000003</v>
      </c>
      <c r="AA94" s="35">
        <v>7.2850000000000001</v>
      </c>
      <c r="AB94" s="35">
        <v>6.9640000000000004</v>
      </c>
      <c r="AC94" s="35">
        <v>7.34</v>
      </c>
      <c r="AD94" s="35">
        <v>7.0359999999999996</v>
      </c>
      <c r="AE94" s="35">
        <v>7.1520000000000001</v>
      </c>
      <c r="AF94" s="35">
        <v>6.7649999999999997</v>
      </c>
      <c r="AG94" s="35">
        <v>7.2869999999999999</v>
      </c>
      <c r="AH94" s="35">
        <v>6.8579999999999997</v>
      </c>
      <c r="AI94" s="35">
        <v>7.3369999999999997</v>
      </c>
      <c r="AJ94" s="35">
        <v>6.8940000000000001</v>
      </c>
      <c r="AK94" s="35">
        <v>7.2919999999999998</v>
      </c>
      <c r="AL94" s="35">
        <v>6.9249999999999998</v>
      </c>
      <c r="AM94" s="35">
        <v>7.1159999999999997</v>
      </c>
      <c r="AN94" s="35">
        <v>7.3250000000000002</v>
      </c>
      <c r="AO94" s="35">
        <v>7.0910000000000002</v>
      </c>
      <c r="AP94" s="35">
        <v>6.9569999999999999</v>
      </c>
      <c r="AQ94" s="35">
        <v>7.5570000000000004</v>
      </c>
      <c r="AR94" s="35">
        <v>7.3140000000000001</v>
      </c>
      <c r="AS94" s="35">
        <v>7.2439999999999998</v>
      </c>
      <c r="AT94" s="35">
        <v>6.9340000000000002</v>
      </c>
      <c r="AU94" s="35">
        <v>7.3010000000000002</v>
      </c>
      <c r="AV94" s="35">
        <v>7.2619999999999996</v>
      </c>
      <c r="AW94" s="35">
        <f t="shared" si="2"/>
        <v>235.08099999999996</v>
      </c>
      <c r="AX94" s="117">
        <f t="shared" si="3"/>
        <v>61.255482152960056</v>
      </c>
      <c r="AY94" s="116"/>
    </row>
    <row r="95" spans="1:51" x14ac:dyDescent="0.35">
      <c r="A95" s="4" t="s">
        <v>139</v>
      </c>
      <c r="B95" s="4">
        <v>2022</v>
      </c>
      <c r="C95" s="5">
        <v>44749</v>
      </c>
      <c r="D95" s="4" t="s">
        <v>66</v>
      </c>
      <c r="E95" s="4" t="s">
        <v>64</v>
      </c>
      <c r="F95" s="4" t="s">
        <v>541</v>
      </c>
      <c r="G95" s="4" t="s">
        <v>662</v>
      </c>
      <c r="H95" s="4" t="s">
        <v>698</v>
      </c>
      <c r="I95" s="4" t="s">
        <v>673</v>
      </c>
      <c r="J95" s="4" t="s">
        <v>661</v>
      </c>
      <c r="K95" s="12">
        <f>(C95-VLOOKUP(G95,Riders!$A$2:$C$267,2,FALSE))/365</f>
        <v>21.578082191780823</v>
      </c>
      <c r="L95" s="12" t="e">
        <f>(C95-VLOOKUP(H95,Riders!$A$2:$C$267,2,FALSE))/365</f>
        <v>#N/A</v>
      </c>
      <c r="M95" s="12">
        <f>(C95-VLOOKUP(I95,Riders!$A$2:$C$267,2,FALSE))/365</f>
        <v>19.827397260273973</v>
      </c>
      <c r="N95" s="12">
        <f>(C95-VLOOKUP(J95,Riders!$A$2:$C$267,2,FALSE))/365</f>
        <v>21.410958904109588</v>
      </c>
      <c r="O95" s="4">
        <v>2</v>
      </c>
      <c r="P95" s="4" t="s">
        <v>39</v>
      </c>
      <c r="Q95" s="35">
        <v>13.332000000000001</v>
      </c>
      <c r="R95" s="35">
        <v>7.5839999999999996</v>
      </c>
      <c r="S95" s="35">
        <v>7.1180000000000003</v>
      </c>
      <c r="T95" s="35">
        <v>7.008</v>
      </c>
      <c r="U95" s="35">
        <v>7.0979999999999999</v>
      </c>
      <c r="V95" s="35">
        <v>7.1059999999999999</v>
      </c>
      <c r="W95" s="35">
        <v>6.8319999999999999</v>
      </c>
      <c r="X95" s="35">
        <v>7.1630000000000003</v>
      </c>
      <c r="Y95" s="35">
        <v>6.8250000000000002</v>
      </c>
      <c r="Z95" s="35">
        <v>7.1390000000000002</v>
      </c>
      <c r="AA95" s="35">
        <v>7.1459999999999999</v>
      </c>
      <c r="AB95" s="35">
        <v>7.3460000000000001</v>
      </c>
      <c r="AC95" s="35">
        <v>7.0220000000000002</v>
      </c>
      <c r="AD95" s="35">
        <v>7.2309999999999999</v>
      </c>
      <c r="AE95" s="35">
        <v>7.0279999999999996</v>
      </c>
      <c r="AF95" s="35">
        <v>7.5209999999999999</v>
      </c>
      <c r="AG95" s="35">
        <v>7.22</v>
      </c>
      <c r="AH95" s="35">
        <v>7.2949999999999999</v>
      </c>
      <c r="AI95" s="35">
        <v>7.2220000000000004</v>
      </c>
      <c r="AJ95" s="35">
        <v>7.4480000000000004</v>
      </c>
      <c r="AK95" s="35">
        <v>7.2270000000000003</v>
      </c>
      <c r="AL95" s="35">
        <v>7.31</v>
      </c>
      <c r="AM95" s="35">
        <v>7.3</v>
      </c>
      <c r="AN95" s="35">
        <v>7.3860000000000001</v>
      </c>
      <c r="AO95" s="35">
        <v>7.0890000000000004</v>
      </c>
      <c r="AP95" s="35">
        <v>7.383</v>
      </c>
      <c r="AQ95" s="35">
        <v>7.1440000000000001</v>
      </c>
      <c r="AR95" s="35">
        <v>7.4870000000000001</v>
      </c>
      <c r="AS95" s="35">
        <v>7.1609999999999996</v>
      </c>
      <c r="AT95" s="35">
        <v>7.5640000000000001</v>
      </c>
      <c r="AU95" s="35">
        <v>7.3250000000000002</v>
      </c>
      <c r="AV95" s="35">
        <v>7.75</v>
      </c>
      <c r="AW95" s="35">
        <f t="shared" si="2"/>
        <v>237.81000000000003</v>
      </c>
      <c r="AX95" s="117">
        <f t="shared" si="3"/>
        <v>60.552541945250404</v>
      </c>
      <c r="AY95" s="116"/>
    </row>
    <row r="96" spans="1:51" x14ac:dyDescent="0.35">
      <c r="A96" s="4" t="s">
        <v>139</v>
      </c>
      <c r="B96" s="4">
        <v>2022</v>
      </c>
      <c r="C96" s="5">
        <v>44749</v>
      </c>
      <c r="D96" s="4" t="s">
        <v>66</v>
      </c>
      <c r="E96" s="4" t="s">
        <v>64</v>
      </c>
      <c r="F96" s="4" t="s">
        <v>542</v>
      </c>
      <c r="G96" s="4" t="s">
        <v>621</v>
      </c>
      <c r="H96" s="4" t="s">
        <v>488</v>
      </c>
      <c r="I96" s="4" t="s">
        <v>704</v>
      </c>
      <c r="J96" s="4" t="s">
        <v>709</v>
      </c>
      <c r="K96" s="12">
        <f>(C96-VLOOKUP(G96,Riders!$A$2:$C$267,2,FALSE))/365</f>
        <v>35.767123287671232</v>
      </c>
      <c r="L96" s="12">
        <f>(C96-VLOOKUP(H96,Riders!$A$2:$C$267,2,FALSE))/365</f>
        <v>28.235616438356164</v>
      </c>
      <c r="M96" s="12" t="e">
        <f>(C96-VLOOKUP(I96,Riders!$A$2:$C$267,2,FALSE))/365</f>
        <v>#N/A</v>
      </c>
      <c r="N96" s="12" t="e">
        <f>(C96-VLOOKUP(J96,Riders!$A$2:$C$267,2,FALSE))/365</f>
        <v>#N/A</v>
      </c>
      <c r="O96" s="4">
        <v>1</v>
      </c>
      <c r="P96" s="4" t="s">
        <v>44</v>
      </c>
      <c r="Q96" s="35">
        <v>13.941000000000001</v>
      </c>
      <c r="R96" s="35">
        <v>7.9189999999999996</v>
      </c>
      <c r="S96" s="35">
        <v>7.4539999999999997</v>
      </c>
      <c r="T96" s="35">
        <v>7.43</v>
      </c>
      <c r="U96" s="35">
        <v>7.2489999999999997</v>
      </c>
      <c r="V96" s="35">
        <v>7.1539999999999999</v>
      </c>
      <c r="W96" s="35">
        <v>7.2560000000000002</v>
      </c>
      <c r="X96" s="35">
        <v>7.1740000000000004</v>
      </c>
      <c r="Y96" s="35">
        <v>7.077</v>
      </c>
      <c r="Z96" s="35">
        <v>6.9740000000000002</v>
      </c>
      <c r="AA96" s="35">
        <v>7.0049999999999999</v>
      </c>
      <c r="AB96" s="35">
        <v>7.3520000000000003</v>
      </c>
      <c r="AC96" s="35">
        <v>7.1239999999999997</v>
      </c>
      <c r="AD96" s="35">
        <v>7.13</v>
      </c>
      <c r="AE96" s="35">
        <v>7.343</v>
      </c>
      <c r="AF96" s="35">
        <v>7.1310000000000002</v>
      </c>
      <c r="AG96" s="35">
        <v>7.1909999999999998</v>
      </c>
      <c r="AH96" s="35">
        <v>7.2640000000000002</v>
      </c>
      <c r="AI96" s="35">
        <v>7.1769999999999996</v>
      </c>
      <c r="AJ96" s="35">
        <v>7.4580000000000002</v>
      </c>
      <c r="AK96" s="35">
        <v>6.718</v>
      </c>
      <c r="AL96" s="35">
        <v>7.1520000000000001</v>
      </c>
      <c r="AM96" s="35">
        <v>7.1020000000000003</v>
      </c>
      <c r="AN96" s="35">
        <v>7.1479999999999997</v>
      </c>
      <c r="AO96" s="35">
        <v>7.1639999999999997</v>
      </c>
      <c r="AP96" s="35">
        <v>7.3689999999999998</v>
      </c>
      <c r="AQ96" s="35">
        <v>7.0910000000000002</v>
      </c>
      <c r="AR96" s="35">
        <v>7.6360000000000001</v>
      </c>
      <c r="AS96" s="35">
        <v>6.9820000000000002</v>
      </c>
      <c r="AT96" s="35">
        <v>7.6189999999999998</v>
      </c>
      <c r="AU96" s="35">
        <v>7.093</v>
      </c>
      <c r="AV96" s="35"/>
      <c r="AW96" s="35" t="str">
        <f t="shared" si="2"/>
        <v/>
      </c>
      <c r="AX96" s="117" t="str">
        <f t="shared" si="3"/>
        <v/>
      </c>
      <c r="AY96" s="116"/>
    </row>
    <row r="97" spans="1:51" x14ac:dyDescent="0.35">
      <c r="A97" s="4" t="s">
        <v>139</v>
      </c>
      <c r="B97" s="4">
        <v>2022</v>
      </c>
      <c r="C97" s="5">
        <v>44749</v>
      </c>
      <c r="D97" s="4" t="s">
        <v>66</v>
      </c>
      <c r="E97" s="4" t="s">
        <v>64</v>
      </c>
      <c r="F97" s="4" t="s">
        <v>542</v>
      </c>
      <c r="G97" s="4" t="s">
        <v>701</v>
      </c>
      <c r="H97" s="4" t="s">
        <v>702</v>
      </c>
      <c r="I97" s="4" t="s">
        <v>707</v>
      </c>
      <c r="J97" s="4" t="s">
        <v>710</v>
      </c>
      <c r="K97" s="12" t="e">
        <f>(C97-VLOOKUP(G97,Riders!$A$2:$C$267,2,FALSE))/365</f>
        <v>#N/A</v>
      </c>
      <c r="L97" s="12" t="e">
        <f>(C97-VLOOKUP(H97,Riders!$A$2:$C$267,2,FALSE))/365</f>
        <v>#N/A</v>
      </c>
      <c r="M97" s="12">
        <f>(C97-VLOOKUP(I97,Riders!$A$2:$C$267,2,FALSE))/365</f>
        <v>20.36986301369863</v>
      </c>
      <c r="N97" s="12">
        <f>(C97-VLOOKUP(J97,Riders!$A$2:$C$267,2,FALSE))/365</f>
        <v>22.4</v>
      </c>
      <c r="O97" s="4">
        <v>2</v>
      </c>
      <c r="P97" s="4" t="s">
        <v>44</v>
      </c>
      <c r="Q97" s="35">
        <v>13.579000000000001</v>
      </c>
      <c r="R97" s="35">
        <v>7.7640000000000002</v>
      </c>
      <c r="S97" s="35">
        <v>7.327</v>
      </c>
      <c r="T97" s="35">
        <v>7.157</v>
      </c>
      <c r="U97" s="35">
        <v>7.4039999999999999</v>
      </c>
      <c r="V97" s="35">
        <v>6.9050000000000002</v>
      </c>
      <c r="W97" s="35">
        <v>6.8109999999999999</v>
      </c>
      <c r="X97" s="35">
        <v>6.9340000000000002</v>
      </c>
      <c r="Y97" s="35">
        <v>7.2149999999999999</v>
      </c>
      <c r="Z97" s="35">
        <v>6.9569999999999999</v>
      </c>
      <c r="AA97" s="35">
        <v>6.9560000000000004</v>
      </c>
      <c r="AB97" s="35">
        <v>7.0179999999999998</v>
      </c>
      <c r="AC97" s="35">
        <v>7.2770000000000001</v>
      </c>
      <c r="AD97" s="35">
        <v>7.1580000000000004</v>
      </c>
      <c r="AE97" s="35">
        <v>7.3129999999999997</v>
      </c>
      <c r="AF97" s="35">
        <v>7.2990000000000004</v>
      </c>
      <c r="AG97" s="35">
        <v>7.5540000000000003</v>
      </c>
      <c r="AH97" s="35">
        <v>8.1029999999999998</v>
      </c>
      <c r="AI97" s="35"/>
      <c r="AJ97" s="35"/>
      <c r="AK97" s="35">
        <v>7.5780000000000003</v>
      </c>
      <c r="AL97" s="35">
        <v>7.3780000000000001</v>
      </c>
      <c r="AM97" s="35">
        <v>7.5750000000000002</v>
      </c>
      <c r="AN97" s="35">
        <v>7.39</v>
      </c>
      <c r="AO97" s="35">
        <v>7.8680000000000003</v>
      </c>
      <c r="AP97" s="35">
        <v>7.7859999999999996</v>
      </c>
      <c r="AQ97" s="35">
        <v>8.3239999999999998</v>
      </c>
      <c r="AR97" s="35">
        <v>8.11</v>
      </c>
      <c r="AS97" s="35">
        <v>8.1080000000000005</v>
      </c>
      <c r="AT97" s="35">
        <v>8.3710000000000004</v>
      </c>
      <c r="AU97" s="35"/>
      <c r="AV97" s="35"/>
      <c r="AW97" s="35" t="str">
        <f t="shared" si="2"/>
        <v/>
      </c>
      <c r="AX97" s="117" t="str">
        <f t="shared" si="3"/>
        <v/>
      </c>
      <c r="AY97" s="116"/>
    </row>
    <row r="98" spans="1:51" x14ac:dyDescent="0.35">
      <c r="A98" s="1" t="s">
        <v>162</v>
      </c>
      <c r="B98" s="1">
        <v>2022</v>
      </c>
      <c r="C98" s="2">
        <v>44693</v>
      </c>
      <c r="D98" s="1" t="s">
        <v>66</v>
      </c>
      <c r="E98" s="1" t="s">
        <v>21</v>
      </c>
      <c r="F98" s="1" t="s">
        <v>21</v>
      </c>
      <c r="G98" s="1" t="s">
        <v>53</v>
      </c>
      <c r="H98" s="1" t="s">
        <v>681</v>
      </c>
      <c r="I98" s="1" t="s">
        <v>743</v>
      </c>
      <c r="J98" s="1" t="s">
        <v>680</v>
      </c>
      <c r="K98" s="11">
        <f>(C98-VLOOKUP(G98,Riders!$A$2:$C$1999,2,FALSE))/365</f>
        <v>21.843835616438355</v>
      </c>
      <c r="L98" s="11">
        <f>(C98-VLOOKUP(H98,Riders!$A$2:$C$1999,2,FALSE))/365</f>
        <v>25.816438356164383</v>
      </c>
      <c r="M98" s="11">
        <f>(C98-VLOOKUP(I98,Riders!$A$2:$C$1999,2,FALSE))/365</f>
        <v>24.564383561643837</v>
      </c>
      <c r="N98" s="11">
        <f>(C98-VLOOKUP(J98,Riders!$A$2:$C$1999,2,FALSE))/365</f>
        <v>24.904109589041095</v>
      </c>
      <c r="O98" s="1">
        <v>1</v>
      </c>
      <c r="P98" s="1" t="s">
        <v>25</v>
      </c>
      <c r="Q98" s="35">
        <v>13.606</v>
      </c>
      <c r="R98" s="35">
        <v>7.92</v>
      </c>
      <c r="S98" s="35">
        <v>7.391</v>
      </c>
      <c r="T98" s="35">
        <v>7.2</v>
      </c>
      <c r="U98" s="35">
        <v>7.2229999999999999</v>
      </c>
      <c r="V98" s="35">
        <v>7.157</v>
      </c>
      <c r="W98" s="35">
        <v>7.149</v>
      </c>
      <c r="X98" s="35">
        <v>7.282</v>
      </c>
      <c r="Y98" s="35">
        <v>7.133</v>
      </c>
      <c r="Z98" s="35">
        <v>7.0890000000000004</v>
      </c>
      <c r="AA98" s="35">
        <v>7.2130000000000001</v>
      </c>
      <c r="AB98" s="35">
        <v>7.0519999999999996</v>
      </c>
      <c r="AC98" s="35">
        <v>7.0869999999999997</v>
      </c>
      <c r="AD98" s="35">
        <v>7.1230000000000002</v>
      </c>
      <c r="AE98" s="35">
        <v>7.2359999999999998</v>
      </c>
      <c r="AF98" s="35">
        <v>7.1470000000000002</v>
      </c>
      <c r="AG98" s="35">
        <v>7.13</v>
      </c>
      <c r="AH98" s="35">
        <v>7.2320000000000002</v>
      </c>
      <c r="AI98" s="35">
        <v>7.0679999999999996</v>
      </c>
      <c r="AJ98" s="35">
        <v>7.0949999999999998</v>
      </c>
      <c r="AK98" s="35">
        <v>7.2489999999999997</v>
      </c>
      <c r="AL98" s="35">
        <v>7.0780000000000003</v>
      </c>
      <c r="AM98" s="35">
        <v>7.0039999999999996</v>
      </c>
      <c r="AN98" s="35">
        <v>7.0010000000000003</v>
      </c>
      <c r="AO98" s="35">
        <v>7.149</v>
      </c>
      <c r="AP98" s="35">
        <v>7.0640000000000001</v>
      </c>
      <c r="AQ98" s="35">
        <v>7.1660000000000004</v>
      </c>
      <c r="AR98" s="35">
        <v>7.1840000000000002</v>
      </c>
      <c r="AS98" s="35">
        <v>7.1230000000000002</v>
      </c>
      <c r="AT98" s="35">
        <v>7.2279999999999998</v>
      </c>
      <c r="AU98" s="35">
        <v>7.0279999999999996</v>
      </c>
      <c r="AV98" s="35">
        <v>7.1230000000000002</v>
      </c>
      <c r="AW98" s="35">
        <f t="shared" si="2"/>
        <v>235.92999999999998</v>
      </c>
      <c r="AX98" s="117">
        <f t="shared" si="3"/>
        <v>61.035052769889383</v>
      </c>
      <c r="AY98" s="116"/>
    </row>
    <row r="99" spans="1:51" x14ac:dyDescent="0.35">
      <c r="A99" s="1" t="s">
        <v>162</v>
      </c>
      <c r="B99" s="1">
        <v>2022</v>
      </c>
      <c r="C99" s="2">
        <v>44693</v>
      </c>
      <c r="D99" s="1" t="s">
        <v>66</v>
      </c>
      <c r="E99" s="1" t="s">
        <v>21</v>
      </c>
      <c r="F99" s="1" t="s">
        <v>21</v>
      </c>
      <c r="G99" s="1" t="s">
        <v>733</v>
      </c>
      <c r="H99" s="1" t="s">
        <v>636</v>
      </c>
      <c r="I99" s="1" t="s">
        <v>489</v>
      </c>
      <c r="J99" s="1" t="s">
        <v>506</v>
      </c>
      <c r="K99" s="11">
        <f>(C99-VLOOKUP(G99,Riders!$A$2:$C$1999,2,FALSE))/365</f>
        <v>21.284931506849315</v>
      </c>
      <c r="L99" s="11">
        <f>(C99-VLOOKUP(H99,Riders!$A$2:$C$1999,2,FALSE))/365</f>
        <v>20.942465753424656</v>
      </c>
      <c r="M99" s="11">
        <f>(C99-VLOOKUP(I99,Riders!$A$2:$C$1999,2,FALSE))/365</f>
        <v>21.895890410958906</v>
      </c>
      <c r="N99" s="11">
        <f>(C99-VLOOKUP(J99,Riders!$A$2:$C$1999,2,FALSE))/365</f>
        <v>23.087671232876712</v>
      </c>
      <c r="O99" s="1">
        <v>2</v>
      </c>
      <c r="P99" s="1" t="s">
        <v>102</v>
      </c>
      <c r="Q99" s="35">
        <v>13.529</v>
      </c>
      <c r="R99" s="35">
        <v>7.8010000000000002</v>
      </c>
      <c r="S99" s="35">
        <v>7.2830000000000004</v>
      </c>
      <c r="T99" s="35">
        <v>7.101</v>
      </c>
      <c r="U99" s="35">
        <v>7.4009999999999998</v>
      </c>
      <c r="V99" s="35">
        <v>6.7320000000000002</v>
      </c>
      <c r="W99" s="35">
        <v>7.1070000000000002</v>
      </c>
      <c r="X99" s="35">
        <v>7.0410000000000004</v>
      </c>
      <c r="Y99" s="35">
        <v>7.0170000000000003</v>
      </c>
      <c r="Z99" s="35">
        <v>7.0679999999999996</v>
      </c>
      <c r="AA99" s="35">
        <v>6.952</v>
      </c>
      <c r="AB99" s="35">
        <v>7.0229999999999997</v>
      </c>
      <c r="AC99" s="35">
        <v>7.0919999999999996</v>
      </c>
      <c r="AD99" s="35">
        <v>7.3159999999999998</v>
      </c>
      <c r="AE99" s="35">
        <v>7.1950000000000003</v>
      </c>
      <c r="AF99" s="35">
        <v>7.2530000000000001</v>
      </c>
      <c r="AG99" s="35">
        <v>7.2069999999999999</v>
      </c>
      <c r="AH99" s="35">
        <v>7.2629999999999999</v>
      </c>
      <c r="AI99" s="35">
        <v>7.1369999999999996</v>
      </c>
      <c r="AJ99" s="35">
        <v>7.1740000000000004</v>
      </c>
      <c r="AK99" s="35">
        <v>7.3150000000000004</v>
      </c>
      <c r="AL99" s="35">
        <v>7.226</v>
      </c>
      <c r="AM99" s="35">
        <v>7.2569999999999997</v>
      </c>
      <c r="AN99" s="35">
        <v>7.1559999999999997</v>
      </c>
      <c r="AO99" s="35">
        <v>7.1589999999999998</v>
      </c>
      <c r="AP99" s="35">
        <v>7.29</v>
      </c>
      <c r="AQ99" s="35">
        <v>7.1340000000000003</v>
      </c>
      <c r="AR99" s="35">
        <v>7.1849999999999996</v>
      </c>
      <c r="AS99" s="35">
        <v>7.3849999999999998</v>
      </c>
      <c r="AT99" s="35">
        <v>7.16</v>
      </c>
      <c r="AU99" s="35">
        <v>7.0960000000000001</v>
      </c>
      <c r="AV99" s="35">
        <v>7.1280000000000001</v>
      </c>
      <c r="AW99" s="35">
        <f t="shared" si="2"/>
        <v>236.18299999999999</v>
      </c>
      <c r="AX99" s="117">
        <f t="shared" si="3"/>
        <v>60.969671822273412</v>
      </c>
      <c r="AY99" s="116"/>
    </row>
    <row r="100" spans="1:51" x14ac:dyDescent="0.35">
      <c r="A100" s="1" t="s">
        <v>162</v>
      </c>
      <c r="B100" s="1">
        <v>2022</v>
      </c>
      <c r="C100" s="2">
        <v>44693</v>
      </c>
      <c r="D100" s="1" t="s">
        <v>66</v>
      </c>
      <c r="E100" s="1" t="s">
        <v>21</v>
      </c>
      <c r="F100" s="1" t="s">
        <v>21</v>
      </c>
      <c r="G100" s="1" t="s">
        <v>597</v>
      </c>
      <c r="H100" s="1" t="s">
        <v>510</v>
      </c>
      <c r="I100" s="1" t="s">
        <v>516</v>
      </c>
      <c r="J100" s="1" t="s">
        <v>513</v>
      </c>
      <c r="K100" s="11">
        <f>(C100-VLOOKUP(G100,Riders!$A$2:$C$1999,2,FALSE))/365</f>
        <v>31.671232876712327</v>
      </c>
      <c r="L100" s="11">
        <f>(C100-VLOOKUP(H100,Riders!$A$2:$C$1999,2,FALSE))/365</f>
        <v>21.372602739726027</v>
      </c>
      <c r="M100" s="11">
        <f>(C100-VLOOKUP(I100,Riders!$A$2:$C$1999,2,FALSE))/365</f>
        <v>20.454794520547946</v>
      </c>
      <c r="N100" s="11">
        <f>(C100-VLOOKUP(J100,Riders!$A$2:$C$1999,2,FALSE))/365</f>
        <v>27.024657534246575</v>
      </c>
      <c r="O100" s="1">
        <v>3</v>
      </c>
      <c r="P100" s="1" t="s">
        <v>29</v>
      </c>
      <c r="Q100" s="35">
        <v>13.701000000000001</v>
      </c>
      <c r="R100" s="35">
        <v>7.7560000000000002</v>
      </c>
      <c r="S100" s="35">
        <v>7.3360000000000003</v>
      </c>
      <c r="T100" s="35">
        <v>7.15</v>
      </c>
      <c r="U100" s="35">
        <v>7.2309999999999999</v>
      </c>
      <c r="V100" s="35">
        <v>7.1319999999999997</v>
      </c>
      <c r="W100" s="35">
        <v>7.125</v>
      </c>
      <c r="X100" s="35">
        <v>7.2030000000000003</v>
      </c>
      <c r="Y100" s="35">
        <v>7.2779999999999996</v>
      </c>
      <c r="Z100" s="35">
        <v>7.0510000000000002</v>
      </c>
      <c r="AA100" s="35">
        <v>7.024</v>
      </c>
      <c r="AB100" s="35">
        <v>7.0570000000000004</v>
      </c>
      <c r="AC100" s="35">
        <v>7.2610000000000001</v>
      </c>
      <c r="AD100" s="35">
        <v>7.1040000000000001</v>
      </c>
      <c r="AE100" s="35">
        <v>7.13</v>
      </c>
      <c r="AF100" s="35">
        <v>7.1859999999999999</v>
      </c>
      <c r="AG100" s="35">
        <v>7.3650000000000002</v>
      </c>
      <c r="AH100" s="35">
        <v>7.258</v>
      </c>
      <c r="AI100" s="35">
        <v>7.2590000000000003</v>
      </c>
      <c r="AJ100" s="35">
        <v>7.2930000000000001</v>
      </c>
      <c r="AK100" s="35">
        <v>7.4039999999999999</v>
      </c>
      <c r="AL100" s="35">
        <v>7.3170000000000002</v>
      </c>
      <c r="AM100" s="35">
        <v>7.3310000000000004</v>
      </c>
      <c r="AN100" s="35">
        <v>7.3559999999999999</v>
      </c>
      <c r="AO100" s="35">
        <v>7.4370000000000003</v>
      </c>
      <c r="AP100" s="35">
        <v>7.1779999999999999</v>
      </c>
      <c r="AQ100" s="35">
        <v>7.0869999999999997</v>
      </c>
      <c r="AR100" s="35">
        <v>7.09</v>
      </c>
      <c r="AS100" s="35">
        <v>7.2560000000000002</v>
      </c>
      <c r="AT100" s="35">
        <v>6.9989999999999997</v>
      </c>
      <c r="AU100" s="35">
        <v>6.9820000000000002</v>
      </c>
      <c r="AV100" s="35">
        <v>7.0039999999999996</v>
      </c>
      <c r="AW100" s="35">
        <f t="shared" si="2"/>
        <v>237.34100000000001</v>
      </c>
      <c r="AX100" s="117">
        <f t="shared" si="3"/>
        <v>60.672197386882161</v>
      </c>
      <c r="AY100" s="116"/>
    </row>
    <row r="101" spans="1:51" x14ac:dyDescent="0.35">
      <c r="A101" s="1" t="s">
        <v>162</v>
      </c>
      <c r="B101" s="1">
        <v>2022</v>
      </c>
      <c r="C101" s="2">
        <v>44693</v>
      </c>
      <c r="D101" s="1" t="s">
        <v>66</v>
      </c>
      <c r="E101" s="1" t="s">
        <v>21</v>
      </c>
      <c r="F101" s="1" t="s">
        <v>21</v>
      </c>
      <c r="G101" s="1" t="s">
        <v>747</v>
      </c>
      <c r="H101" s="1" t="s">
        <v>745</v>
      </c>
      <c r="I101" s="1" t="s">
        <v>748</v>
      </c>
      <c r="J101" s="1" t="s">
        <v>34</v>
      </c>
      <c r="K101" s="11">
        <f>(C101-VLOOKUP(G101,Riders!$A$2:$C$1999,2,FALSE))/365</f>
        <v>22.238356164383561</v>
      </c>
      <c r="L101" s="11">
        <f>(C101-VLOOKUP(H101,Riders!$A$2:$C$1999,2,FALSE))/365</f>
        <v>26.728767123287671</v>
      </c>
      <c r="M101" s="11">
        <f>(C101-VLOOKUP(I101,Riders!$A$2:$C$1999,2,FALSE))/365</f>
        <v>29.758904109589039</v>
      </c>
      <c r="N101" s="11">
        <f>(C101-VLOOKUP(J101,Riders!$A$2:$C$1999,2,FALSE))/365</f>
        <v>26.052054794520547</v>
      </c>
      <c r="O101" s="1">
        <v>4</v>
      </c>
      <c r="P101" s="1" t="s">
        <v>35</v>
      </c>
      <c r="Q101" s="35">
        <v>13.038</v>
      </c>
      <c r="R101" s="35">
        <v>7.5830000000000002</v>
      </c>
      <c r="S101" s="35">
        <v>7.2409999999999997</v>
      </c>
      <c r="T101" s="35">
        <v>7.1660000000000004</v>
      </c>
      <c r="U101" s="35">
        <v>7.2640000000000002</v>
      </c>
      <c r="V101" s="35">
        <v>7.1429999999999998</v>
      </c>
      <c r="W101" s="35">
        <v>7.2009999999999996</v>
      </c>
      <c r="X101" s="35">
        <v>7.2169999999999996</v>
      </c>
      <c r="Y101" s="35">
        <v>7.4340000000000002</v>
      </c>
      <c r="Z101" s="35">
        <v>7.242</v>
      </c>
      <c r="AA101" s="35">
        <v>7.2089999999999996</v>
      </c>
      <c r="AB101" s="35">
        <v>7.2290000000000001</v>
      </c>
      <c r="AC101" s="35">
        <v>7.3449999999999998</v>
      </c>
      <c r="AD101" s="35">
        <v>7.2510000000000003</v>
      </c>
      <c r="AE101" s="35">
        <v>7.1840000000000002</v>
      </c>
      <c r="AF101" s="35">
        <v>7.1559999999999997</v>
      </c>
      <c r="AG101" s="35">
        <v>7.0919999999999996</v>
      </c>
      <c r="AH101" s="35">
        <v>7.3029999999999999</v>
      </c>
      <c r="AI101" s="35">
        <v>7.1660000000000004</v>
      </c>
      <c r="AJ101" s="35">
        <v>7.3780000000000001</v>
      </c>
      <c r="AK101" s="35">
        <v>7.2149999999999999</v>
      </c>
      <c r="AL101" s="35">
        <v>7.0839999999999996</v>
      </c>
      <c r="AM101" s="35">
        <v>7.2649999999999997</v>
      </c>
      <c r="AN101" s="35">
        <v>7.4550000000000001</v>
      </c>
      <c r="AO101" s="35">
        <v>7.4930000000000003</v>
      </c>
      <c r="AP101" s="35">
        <v>7.6210000000000004</v>
      </c>
      <c r="AQ101" s="35">
        <v>7.3540000000000001</v>
      </c>
      <c r="AR101" s="35">
        <v>7.4029999999999996</v>
      </c>
      <c r="AS101" s="35">
        <v>7.3680000000000003</v>
      </c>
      <c r="AT101" s="35">
        <v>7.1920000000000002</v>
      </c>
      <c r="AU101" s="35">
        <v>7.266</v>
      </c>
      <c r="AV101" s="35">
        <v>7.2619999999999996</v>
      </c>
      <c r="AW101" s="35">
        <f t="shared" si="2"/>
        <v>238.82000000000005</v>
      </c>
      <c r="AX101" s="117">
        <f t="shared" si="3"/>
        <v>60.296457583116982</v>
      </c>
      <c r="AY101" s="116"/>
    </row>
    <row r="102" spans="1:51" x14ac:dyDescent="0.35">
      <c r="A102" s="1" t="s">
        <v>162</v>
      </c>
      <c r="B102" s="1">
        <v>2022</v>
      </c>
      <c r="C102" s="2">
        <v>44693</v>
      </c>
      <c r="D102" s="1" t="s">
        <v>66</v>
      </c>
      <c r="E102" s="1" t="s">
        <v>21</v>
      </c>
      <c r="F102" s="1" t="s">
        <v>21</v>
      </c>
      <c r="G102" s="1" t="s">
        <v>695</v>
      </c>
      <c r="H102" s="1" t="s">
        <v>738</v>
      </c>
      <c r="I102" s="1" t="s">
        <v>672</v>
      </c>
      <c r="J102" s="1" t="s">
        <v>518</v>
      </c>
      <c r="K102" s="11">
        <f>(C102-VLOOKUP(G102,Riders!$A$2:$C$1999,2,FALSE))/365</f>
        <v>23.345205479452055</v>
      </c>
      <c r="L102" s="11">
        <f>(C102-VLOOKUP(H102,Riders!$A$2:$C$1999,2,FALSE))/365</f>
        <v>21.224657534246575</v>
      </c>
      <c r="M102" s="11">
        <f>(C102-VLOOKUP(I102,Riders!$A$2:$C$1999,2,FALSE))/365</f>
        <v>25.123287671232877</v>
      </c>
      <c r="N102" s="11">
        <f>(C102-VLOOKUP(J102,Riders!$A$2:$C$1999,2,FALSE))/365</f>
        <v>21.295890410958904</v>
      </c>
      <c r="O102" s="1">
        <v>5</v>
      </c>
      <c r="P102" s="1" t="s">
        <v>33</v>
      </c>
      <c r="Q102" s="35">
        <v>13.394</v>
      </c>
      <c r="R102" s="35">
        <v>7.67</v>
      </c>
      <c r="S102" s="35">
        <v>7.1479999999999997</v>
      </c>
      <c r="T102" s="35">
        <v>6.915</v>
      </c>
      <c r="U102" s="35">
        <v>6.9950000000000001</v>
      </c>
      <c r="V102" s="35">
        <v>7.0090000000000003</v>
      </c>
      <c r="W102" s="35">
        <v>7.1159999999999997</v>
      </c>
      <c r="X102" s="35">
        <v>7.2670000000000003</v>
      </c>
      <c r="Y102" s="35">
        <v>7.0940000000000003</v>
      </c>
      <c r="Z102" s="35">
        <v>7.0620000000000003</v>
      </c>
      <c r="AA102" s="35">
        <v>7.008</v>
      </c>
      <c r="AB102" s="35">
        <v>7.1470000000000002</v>
      </c>
      <c r="AC102" s="35">
        <v>7.0220000000000002</v>
      </c>
      <c r="AD102" s="35">
        <v>7.0529999999999999</v>
      </c>
      <c r="AE102" s="35">
        <v>7.1059999999999999</v>
      </c>
      <c r="AF102" s="35">
        <v>7.2619999999999996</v>
      </c>
      <c r="AG102" s="35">
        <v>7.1680000000000001</v>
      </c>
      <c r="AH102" s="35">
        <v>7.2709999999999999</v>
      </c>
      <c r="AI102" s="35">
        <v>7.2229999999999999</v>
      </c>
      <c r="AJ102" s="35">
        <v>7.2809999999999997</v>
      </c>
      <c r="AK102" s="35">
        <v>7.4820000000000002</v>
      </c>
      <c r="AL102" s="35">
        <v>7.3369999999999997</v>
      </c>
      <c r="AM102" s="35">
        <v>7.3259999999999996</v>
      </c>
      <c r="AN102" s="35">
        <v>7.5759999999999996</v>
      </c>
      <c r="AO102" s="35">
        <v>7.4249999999999998</v>
      </c>
      <c r="AP102" s="35">
        <v>7.5069999999999997</v>
      </c>
      <c r="AQ102" s="35">
        <v>7.7009999999999996</v>
      </c>
      <c r="AR102" s="35">
        <v>7.4690000000000003</v>
      </c>
      <c r="AS102" s="35">
        <v>7.5670000000000002</v>
      </c>
      <c r="AT102" s="35">
        <v>7.5449999999999999</v>
      </c>
      <c r="AU102" s="35">
        <v>7.5090000000000003</v>
      </c>
      <c r="AV102" s="35">
        <v>7.6559999999999997</v>
      </c>
      <c r="AW102" s="35">
        <f t="shared" si="2"/>
        <v>239.31099999999998</v>
      </c>
      <c r="AX102" s="117">
        <f t="shared" si="3"/>
        <v>60.172745924758999</v>
      </c>
      <c r="AY102" s="116"/>
    </row>
    <row r="103" spans="1:51" x14ac:dyDescent="0.35">
      <c r="A103" s="1" t="s">
        <v>162</v>
      </c>
      <c r="B103" s="1">
        <v>2022</v>
      </c>
      <c r="C103" s="2">
        <v>44693</v>
      </c>
      <c r="D103" s="1" t="s">
        <v>66</v>
      </c>
      <c r="E103" s="1" t="s">
        <v>21</v>
      </c>
      <c r="F103" s="1" t="s">
        <v>21</v>
      </c>
      <c r="G103" s="1" t="s">
        <v>498</v>
      </c>
      <c r="H103" s="1" t="s">
        <v>662</v>
      </c>
      <c r="I103" s="1" t="s">
        <v>661</v>
      </c>
      <c r="J103" s="1" t="s">
        <v>515</v>
      </c>
      <c r="K103" s="11">
        <f>(C103-VLOOKUP(G103,Riders!$A$2:$C$1999,2,FALSE))/365</f>
        <v>22.082191780821919</v>
      </c>
      <c r="L103" s="11">
        <f>(C103-VLOOKUP(H103,Riders!$A$2:$C$1999,2,FALSE))/365</f>
        <v>21.424657534246574</v>
      </c>
      <c r="M103" s="11">
        <f>(C103-VLOOKUP(I103,Riders!$A$2:$C$1999,2,FALSE))/365</f>
        <v>21.257534246575343</v>
      </c>
      <c r="N103" s="11">
        <f>(C103-VLOOKUP(J103,Riders!$A$2:$C$1999,2,FALSE))/365</f>
        <v>21.397260273972602</v>
      </c>
      <c r="O103" s="1">
        <v>6</v>
      </c>
      <c r="P103" s="1" t="s">
        <v>39</v>
      </c>
      <c r="Q103" s="35">
        <v>13.179</v>
      </c>
      <c r="R103" s="35">
        <v>7.89</v>
      </c>
      <c r="S103" s="35">
        <v>7.3789999999999996</v>
      </c>
      <c r="T103" s="35">
        <v>7.3789999999999996</v>
      </c>
      <c r="U103" s="35">
        <v>7.1760000000000002</v>
      </c>
      <c r="V103" s="35">
        <v>7.2149999999999999</v>
      </c>
      <c r="W103" s="35">
        <v>7.617</v>
      </c>
      <c r="X103" s="35">
        <v>7.1980000000000004</v>
      </c>
      <c r="Y103" s="35">
        <v>7.2060000000000004</v>
      </c>
      <c r="Z103" s="35">
        <v>7.3520000000000003</v>
      </c>
      <c r="AA103" s="35">
        <v>7.1619999999999999</v>
      </c>
      <c r="AB103" s="35">
        <v>7.226</v>
      </c>
      <c r="AC103" s="35">
        <v>7.4109999999999996</v>
      </c>
      <c r="AD103" s="35">
        <v>7.2480000000000002</v>
      </c>
      <c r="AE103" s="35">
        <v>7.3520000000000003</v>
      </c>
      <c r="AF103" s="35">
        <v>7.2320000000000002</v>
      </c>
      <c r="AG103" s="35">
        <v>7.2770000000000001</v>
      </c>
      <c r="AH103" s="35">
        <v>7.4240000000000004</v>
      </c>
      <c r="AI103" s="35">
        <v>7.3680000000000003</v>
      </c>
      <c r="AJ103" s="35">
        <v>7.3769999999999998</v>
      </c>
      <c r="AK103" s="35">
        <v>7.5060000000000002</v>
      </c>
      <c r="AL103" s="35">
        <v>7.2960000000000003</v>
      </c>
      <c r="AM103" s="35">
        <v>7.2949999999999999</v>
      </c>
      <c r="AN103" s="35">
        <v>7.4420000000000002</v>
      </c>
      <c r="AO103" s="35">
        <v>7.28</v>
      </c>
      <c r="AP103" s="35">
        <v>7.359</v>
      </c>
      <c r="AQ103" s="35">
        <v>7.4429999999999996</v>
      </c>
      <c r="AR103" s="35">
        <v>7.5860000000000003</v>
      </c>
      <c r="AS103" s="35">
        <v>7.2439999999999998</v>
      </c>
      <c r="AT103" s="35">
        <v>7.2590000000000003</v>
      </c>
      <c r="AU103" s="35">
        <v>7.3360000000000003</v>
      </c>
      <c r="AV103" s="35">
        <v>7.3760000000000003</v>
      </c>
      <c r="AW103" s="35">
        <f t="shared" si="2"/>
        <v>241.09000000000006</v>
      </c>
      <c r="AX103" s="117">
        <f t="shared" si="3"/>
        <v>59.728732008793379</v>
      </c>
      <c r="AY103" s="116"/>
    </row>
    <row r="104" spans="1:51" x14ac:dyDescent="0.35">
      <c r="A104" s="1" t="s">
        <v>162</v>
      </c>
      <c r="B104" s="1">
        <v>2022</v>
      </c>
      <c r="C104" s="2">
        <v>44693</v>
      </c>
      <c r="D104" s="1" t="s">
        <v>66</v>
      </c>
      <c r="E104" s="1" t="s">
        <v>21</v>
      </c>
      <c r="F104" s="1" t="s">
        <v>21</v>
      </c>
      <c r="G104" s="1" t="s">
        <v>511</v>
      </c>
      <c r="H104" s="1" t="s">
        <v>735</v>
      </c>
      <c r="I104" s="1" t="s">
        <v>736</v>
      </c>
      <c r="J104" s="1" t="s">
        <v>737</v>
      </c>
      <c r="K104" s="11">
        <f>(C104-VLOOKUP(G104,Riders!$A$2:$C$1999,2,FALSE))/365</f>
        <v>22.712328767123289</v>
      </c>
      <c r="L104" s="11">
        <f>(C104-VLOOKUP(H104,Riders!$A$2:$C$1999,2,FALSE))/365</f>
        <v>27.646575342465752</v>
      </c>
      <c r="M104" s="11">
        <f>(C104-VLOOKUP(I104,Riders!$A$2:$C$1999,2,FALSE))/365</f>
        <v>24.56986301369863</v>
      </c>
      <c r="N104" s="11">
        <f>(C104-VLOOKUP(J104,Riders!$A$2:$C$1999,2,FALSE))/365</f>
        <v>17.895890410958906</v>
      </c>
      <c r="O104" s="1">
        <v>7</v>
      </c>
      <c r="P104" s="1" t="s">
        <v>33</v>
      </c>
      <c r="Q104" s="35">
        <v>13.811999999999999</v>
      </c>
      <c r="R104" s="35">
        <v>7.9930000000000003</v>
      </c>
      <c r="S104" s="35">
        <v>7.5739999999999998</v>
      </c>
      <c r="T104" s="35">
        <v>7.3780000000000001</v>
      </c>
      <c r="U104" s="35">
        <v>7.484</v>
      </c>
      <c r="V104" s="35">
        <v>7.4020000000000001</v>
      </c>
      <c r="W104" s="35">
        <v>7.2850000000000001</v>
      </c>
      <c r="X104" s="35">
        <v>7.43</v>
      </c>
      <c r="Y104" s="35">
        <v>7.2649999999999997</v>
      </c>
      <c r="Z104" s="35">
        <v>7.3209999999999997</v>
      </c>
      <c r="AA104" s="35">
        <v>7.42</v>
      </c>
      <c r="AB104" s="35">
        <v>7.2830000000000004</v>
      </c>
      <c r="AC104" s="35">
        <v>7.298</v>
      </c>
      <c r="AD104" s="35">
        <v>7.423</v>
      </c>
      <c r="AE104" s="35">
        <v>7.2750000000000004</v>
      </c>
      <c r="AF104" s="35">
        <v>7.3529999999999998</v>
      </c>
      <c r="AG104" s="35">
        <v>7.3959999999999999</v>
      </c>
      <c r="AH104" s="35">
        <v>7.5949999999999998</v>
      </c>
      <c r="AI104" s="35">
        <v>7.5579999999999998</v>
      </c>
      <c r="AJ104" s="35">
        <v>7.5380000000000003</v>
      </c>
      <c r="AK104" s="35">
        <v>7.72</v>
      </c>
      <c r="AL104" s="35">
        <v>7.5670000000000002</v>
      </c>
      <c r="AM104" s="35">
        <v>7.6479999999999997</v>
      </c>
      <c r="AN104" s="35">
        <v>7.4210000000000003</v>
      </c>
      <c r="AO104" s="35">
        <v>7.4320000000000004</v>
      </c>
      <c r="AP104" s="35">
        <v>7.6230000000000002</v>
      </c>
      <c r="AQ104" s="35">
        <v>7.4390000000000001</v>
      </c>
      <c r="AR104" s="35">
        <v>7.4880000000000004</v>
      </c>
      <c r="AS104" s="35">
        <v>7.7119999999999997</v>
      </c>
      <c r="AT104" s="35">
        <v>7.4930000000000003</v>
      </c>
      <c r="AU104" s="35">
        <v>7.4630000000000001</v>
      </c>
      <c r="AV104" s="35">
        <v>7.54</v>
      </c>
      <c r="AW104" s="35">
        <f t="shared" si="2"/>
        <v>245.62899999999993</v>
      </c>
      <c r="AX104" s="117">
        <f t="shared" si="3"/>
        <v>58.62499949110245</v>
      </c>
      <c r="AY104" s="116"/>
    </row>
    <row r="105" spans="1:51" x14ac:dyDescent="0.35">
      <c r="A105" s="1" t="s">
        <v>162</v>
      </c>
      <c r="B105" s="1">
        <v>2022</v>
      </c>
      <c r="C105" s="2">
        <v>44693</v>
      </c>
      <c r="D105" s="1" t="s">
        <v>66</v>
      </c>
      <c r="E105" s="1" t="s">
        <v>21</v>
      </c>
      <c r="F105" s="1" t="s">
        <v>21</v>
      </c>
      <c r="G105" s="1" t="s">
        <v>667</v>
      </c>
      <c r="H105" s="1" t="s">
        <v>523</v>
      </c>
      <c r="I105" s="1" t="s">
        <v>669</v>
      </c>
      <c r="J105" s="1" t="s">
        <v>751</v>
      </c>
      <c r="K105" s="11">
        <f>(C105-VLOOKUP(G105,Riders!$A$2:$C$1999,2,FALSE))/365</f>
        <v>19.945205479452056</v>
      </c>
      <c r="L105" s="11">
        <f>(C105-VLOOKUP(H105,Riders!$A$2:$C$1999,2,FALSE))/365</f>
        <v>21.547945205479451</v>
      </c>
      <c r="M105" s="11">
        <f>(C105-VLOOKUP(I105,Riders!$A$2:$C$1999,2,FALSE))/365</f>
        <v>22.002739726027396</v>
      </c>
      <c r="N105" s="11">
        <f>(C105-VLOOKUP(J105,Riders!$A$2:$C$1999,2,FALSE))/365</f>
        <v>21.205479452054796</v>
      </c>
      <c r="O105" s="1">
        <v>8</v>
      </c>
      <c r="P105" s="1" t="s">
        <v>524</v>
      </c>
      <c r="Q105" s="35">
        <v>13.954000000000001</v>
      </c>
      <c r="R105" s="35">
        <v>8.7249999999999996</v>
      </c>
      <c r="S105" s="35">
        <v>8.08</v>
      </c>
      <c r="T105" s="35">
        <v>7.7930000000000001</v>
      </c>
      <c r="U105" s="35">
        <v>7.5350000000000001</v>
      </c>
      <c r="V105" s="35">
        <v>7.5439999999999996</v>
      </c>
      <c r="W105" s="35">
        <v>7.7590000000000003</v>
      </c>
      <c r="X105" s="35">
        <v>7.577</v>
      </c>
      <c r="Y105" s="35">
        <v>7.609</v>
      </c>
      <c r="Z105" s="35">
        <v>7.7869999999999999</v>
      </c>
      <c r="AA105" s="35">
        <v>7.52</v>
      </c>
      <c r="AB105" s="35">
        <v>7.4340000000000002</v>
      </c>
      <c r="AC105" s="35">
        <v>7.6319999999999997</v>
      </c>
      <c r="AD105" s="35">
        <v>7.6619999999999999</v>
      </c>
      <c r="AE105" s="35">
        <v>7.9</v>
      </c>
      <c r="AF105" s="35">
        <v>7.8259999999999996</v>
      </c>
      <c r="AG105" s="35">
        <v>7.875</v>
      </c>
      <c r="AH105" s="35">
        <v>8.1620000000000008</v>
      </c>
      <c r="AI105" s="35">
        <v>7.98</v>
      </c>
      <c r="AJ105" s="35">
        <v>7.8680000000000003</v>
      </c>
      <c r="AK105" s="35">
        <v>8.1389999999999993</v>
      </c>
      <c r="AL105" s="35">
        <v>7.9189999999999996</v>
      </c>
      <c r="AM105" s="35">
        <v>8.1359999999999992</v>
      </c>
      <c r="AN105" s="35">
        <v>7.9009999999999998</v>
      </c>
      <c r="AO105" s="35">
        <v>8.1379999999999999</v>
      </c>
      <c r="AP105" s="35">
        <v>7.9729999999999999</v>
      </c>
      <c r="AQ105" s="35">
        <v>8.14</v>
      </c>
      <c r="AR105" s="35">
        <v>8.1820000000000004</v>
      </c>
      <c r="AS105" s="35">
        <v>8.3350000000000009</v>
      </c>
      <c r="AT105" s="35">
        <v>8.0310000000000006</v>
      </c>
      <c r="AU105" s="35">
        <v>8.0030000000000001</v>
      </c>
      <c r="AV105" s="35">
        <v>8.0239999999999991</v>
      </c>
      <c r="AW105" s="35">
        <f t="shared" si="2"/>
        <v>259.14300000000003</v>
      </c>
      <c r="AX105" s="117">
        <f t="shared" si="3"/>
        <v>55.567775320961779</v>
      </c>
      <c r="AY105" s="116"/>
    </row>
    <row r="106" spans="1:51" x14ac:dyDescent="0.35">
      <c r="A106" s="13" t="s">
        <v>162</v>
      </c>
      <c r="B106" s="13">
        <v>2022</v>
      </c>
      <c r="C106" s="20">
        <v>44693</v>
      </c>
      <c r="D106" s="13" t="s">
        <v>66</v>
      </c>
      <c r="E106" s="13" t="s">
        <v>91</v>
      </c>
      <c r="F106" s="13">
        <v>3</v>
      </c>
      <c r="G106" s="13" t="s">
        <v>733</v>
      </c>
      <c r="H106" s="13" t="s">
        <v>636</v>
      </c>
      <c r="I106" s="13" t="s">
        <v>489</v>
      </c>
      <c r="J106" s="13" t="s">
        <v>506</v>
      </c>
      <c r="K106" s="14">
        <f>(C106-VLOOKUP(G106,Riders!$A$2:$C$1999,2,FALSE))/365</f>
        <v>21.284931506849315</v>
      </c>
      <c r="L106" s="14">
        <f>(C106-VLOOKUP(H106,Riders!$A$2:$C$1999,2,FALSE))/365</f>
        <v>20.942465753424656</v>
      </c>
      <c r="M106" s="14">
        <f>(C106-VLOOKUP(I106,Riders!$A$2:$C$1999,2,FALSE))/365</f>
        <v>21.895890410958906</v>
      </c>
      <c r="N106" s="14">
        <f>(C106-VLOOKUP(J106,Riders!$A$2:$C$1999,2,FALSE))/365</f>
        <v>23.087671232876712</v>
      </c>
      <c r="O106" s="13">
        <v>1</v>
      </c>
      <c r="P106" s="13" t="s">
        <v>102</v>
      </c>
      <c r="Q106" s="35">
        <v>13.516</v>
      </c>
      <c r="R106" s="35">
        <v>7.8760000000000003</v>
      </c>
      <c r="S106" s="35">
        <v>7.274</v>
      </c>
      <c r="T106" s="35">
        <v>7.681</v>
      </c>
      <c r="U106" s="35">
        <v>6.2779999999999996</v>
      </c>
      <c r="V106" s="35">
        <v>7.1639999999999997</v>
      </c>
      <c r="W106" s="35">
        <v>7.0430000000000001</v>
      </c>
      <c r="X106" s="35">
        <v>6.883</v>
      </c>
      <c r="Y106" s="35">
        <v>7.0069999999999997</v>
      </c>
      <c r="Z106" s="35">
        <v>6.95</v>
      </c>
      <c r="AA106" s="35">
        <v>6.9459999999999997</v>
      </c>
      <c r="AB106" s="35">
        <v>6.8869999999999996</v>
      </c>
      <c r="AC106" s="35">
        <v>7.0090000000000003</v>
      </c>
      <c r="AD106" s="35">
        <v>7.07</v>
      </c>
      <c r="AE106" s="35">
        <v>7.1449999999999996</v>
      </c>
      <c r="AF106" s="35">
        <v>6.8620000000000001</v>
      </c>
      <c r="AG106" s="35">
        <v>7.13</v>
      </c>
      <c r="AH106" s="35">
        <v>6.9939999999999998</v>
      </c>
      <c r="AI106" s="35">
        <v>7.0650000000000004</v>
      </c>
      <c r="AJ106" s="35">
        <v>7.1360000000000001</v>
      </c>
      <c r="AK106" s="35">
        <v>7.08</v>
      </c>
      <c r="AL106" s="35">
        <v>7.08</v>
      </c>
      <c r="AM106" s="35">
        <v>7.1769999999999996</v>
      </c>
      <c r="AN106" s="35">
        <v>7.2309999999999999</v>
      </c>
      <c r="AO106" s="35">
        <v>7.1219999999999999</v>
      </c>
      <c r="AP106" s="35">
        <v>7.0880000000000001</v>
      </c>
      <c r="AQ106" s="35">
        <v>7.1840000000000002</v>
      </c>
      <c r="AR106" s="35">
        <v>7.29</v>
      </c>
      <c r="AS106" s="35">
        <v>7.1379999999999999</v>
      </c>
      <c r="AT106" s="35">
        <v>7.157</v>
      </c>
      <c r="AU106" s="35">
        <v>7.0759999999999996</v>
      </c>
      <c r="AV106" s="35">
        <v>7.0789999999999997</v>
      </c>
      <c r="AW106" s="35">
        <f t="shared" si="2"/>
        <v>233.61799999999999</v>
      </c>
      <c r="AX106" s="117">
        <f t="shared" si="3"/>
        <v>61.639086029329931</v>
      </c>
      <c r="AY106" s="116"/>
    </row>
    <row r="107" spans="1:51" x14ac:dyDescent="0.35">
      <c r="A107" s="13" t="s">
        <v>162</v>
      </c>
      <c r="B107" s="13">
        <v>2022</v>
      </c>
      <c r="C107" s="20">
        <v>44693</v>
      </c>
      <c r="D107" s="13" t="s">
        <v>66</v>
      </c>
      <c r="E107" s="13" t="s">
        <v>91</v>
      </c>
      <c r="F107" s="13">
        <v>4</v>
      </c>
      <c r="G107" s="13" t="s">
        <v>53</v>
      </c>
      <c r="H107" s="13" t="s">
        <v>681</v>
      </c>
      <c r="I107" s="13" t="s">
        <v>743</v>
      </c>
      <c r="J107" s="13" t="s">
        <v>680</v>
      </c>
      <c r="K107" s="14">
        <f>(C107-VLOOKUP(G107,Riders!$A$2:$C$1999,2,FALSE))/365</f>
        <v>21.843835616438355</v>
      </c>
      <c r="L107" s="14">
        <f>(C107-VLOOKUP(H107,Riders!$A$2:$C$1999,2,FALSE))/365</f>
        <v>25.816438356164383</v>
      </c>
      <c r="M107" s="14">
        <f>(C107-VLOOKUP(I107,Riders!$A$2:$C$1999,2,FALSE))/365</f>
        <v>24.564383561643837</v>
      </c>
      <c r="N107" s="14">
        <f>(C107-VLOOKUP(J107,Riders!$A$2:$C$1999,2,FALSE))/365</f>
        <v>24.904109589041095</v>
      </c>
      <c r="O107" s="13">
        <v>1</v>
      </c>
      <c r="P107" s="13" t="s">
        <v>25</v>
      </c>
      <c r="Q107" s="35">
        <v>12.952</v>
      </c>
      <c r="R107" s="35">
        <v>7.7809999999999997</v>
      </c>
      <c r="S107" s="35">
        <v>7.2519999999999998</v>
      </c>
      <c r="T107" s="35">
        <v>7.0919999999999996</v>
      </c>
      <c r="U107" s="35">
        <v>7.1989999999999998</v>
      </c>
      <c r="V107" s="35">
        <v>7.1029999999999998</v>
      </c>
      <c r="W107" s="35">
        <v>7.1559999999999997</v>
      </c>
      <c r="X107" s="35">
        <v>7.2039999999999997</v>
      </c>
      <c r="Y107" s="35">
        <v>7.0339999999999998</v>
      </c>
      <c r="Z107" s="35">
        <v>7</v>
      </c>
      <c r="AA107" s="35">
        <v>7.1360000000000001</v>
      </c>
      <c r="AB107" s="35">
        <v>7.0140000000000002</v>
      </c>
      <c r="AC107" s="35">
        <v>7.0519999999999996</v>
      </c>
      <c r="AD107" s="35">
        <v>7.0789999999999997</v>
      </c>
      <c r="AE107" s="35">
        <v>7.1950000000000003</v>
      </c>
      <c r="AF107" s="35">
        <v>7.0670000000000002</v>
      </c>
      <c r="AG107" s="35">
        <v>7.1029999999999998</v>
      </c>
      <c r="AH107" s="35">
        <v>7.1740000000000004</v>
      </c>
      <c r="AI107" s="35">
        <v>7.069</v>
      </c>
      <c r="AJ107" s="35">
        <v>7.0759999999999996</v>
      </c>
      <c r="AK107" s="35">
        <v>7.1680000000000001</v>
      </c>
      <c r="AL107" s="35">
        <v>7.0129999999999999</v>
      </c>
      <c r="AM107" s="35">
        <v>7.0170000000000003</v>
      </c>
      <c r="AN107" s="35">
        <v>7.0339999999999998</v>
      </c>
      <c r="AO107" s="35">
        <v>7.0659999999999998</v>
      </c>
      <c r="AP107" s="35">
        <v>7.0869999999999997</v>
      </c>
      <c r="AQ107" s="35">
        <v>7.1509999999999998</v>
      </c>
      <c r="AR107" s="35">
        <v>7.3470000000000004</v>
      </c>
      <c r="AS107" s="35">
        <v>7.0880000000000001</v>
      </c>
      <c r="AT107" s="35">
        <v>7.0910000000000002</v>
      </c>
      <c r="AU107" s="35">
        <v>7.0339999999999998</v>
      </c>
      <c r="AV107" s="35">
        <v>7.1890000000000001</v>
      </c>
      <c r="AW107" s="35">
        <f t="shared" si="2"/>
        <v>234.02299999999997</v>
      </c>
      <c r="AX107" s="117">
        <f t="shared" si="3"/>
        <v>61.532413480726262</v>
      </c>
      <c r="AY107" s="116"/>
    </row>
    <row r="108" spans="1:51" x14ac:dyDescent="0.35">
      <c r="A108" s="13" t="s">
        <v>162</v>
      </c>
      <c r="B108" s="13">
        <v>2022</v>
      </c>
      <c r="C108" s="20">
        <v>44693</v>
      </c>
      <c r="D108" s="13" t="s">
        <v>66</v>
      </c>
      <c r="E108" s="13" t="s">
        <v>91</v>
      </c>
      <c r="F108" s="13">
        <v>3</v>
      </c>
      <c r="G108" s="13" t="s">
        <v>597</v>
      </c>
      <c r="H108" s="13" t="s">
        <v>510</v>
      </c>
      <c r="I108" s="13" t="s">
        <v>513</v>
      </c>
      <c r="J108" s="13" t="s">
        <v>731</v>
      </c>
      <c r="K108" s="14">
        <f>(C108-VLOOKUP(G108,Riders!$A$2:$C$1999,2,FALSE))/365</f>
        <v>31.671232876712327</v>
      </c>
      <c r="L108" s="14">
        <f>(C108-VLOOKUP(H108,Riders!$A$2:$C$1999,2,FALSE))/365</f>
        <v>21.372602739726027</v>
      </c>
      <c r="M108" s="14">
        <f>(C108-VLOOKUP(I108,Riders!$A$2:$C$1999,2,FALSE))/365</f>
        <v>27.024657534246575</v>
      </c>
      <c r="N108" s="14">
        <f>(C108-VLOOKUP(J108,Riders!$A$2:$C$1999,2,FALSE))/365</f>
        <v>27.726027397260275</v>
      </c>
      <c r="O108" s="13">
        <v>2</v>
      </c>
      <c r="P108" s="13" t="s">
        <v>29</v>
      </c>
      <c r="Q108" s="35">
        <v>13.814</v>
      </c>
      <c r="R108" s="35">
        <v>7.782</v>
      </c>
      <c r="S108" s="35">
        <v>7.4569999999999999</v>
      </c>
      <c r="T108" s="35">
        <v>7.1340000000000003</v>
      </c>
      <c r="U108" s="35">
        <v>7.2050000000000001</v>
      </c>
      <c r="V108" s="35">
        <v>6.9969999999999999</v>
      </c>
      <c r="W108" s="35">
        <v>7.0359999999999996</v>
      </c>
      <c r="X108" s="35">
        <v>7.085</v>
      </c>
      <c r="Y108" s="35">
        <v>7.1740000000000004</v>
      </c>
      <c r="Z108" s="35">
        <v>7.032</v>
      </c>
      <c r="AA108" s="35">
        <v>7.1360000000000001</v>
      </c>
      <c r="AB108" s="35">
        <v>6.9749999999999996</v>
      </c>
      <c r="AC108" s="35">
        <v>7.1459999999999999</v>
      </c>
      <c r="AD108" s="35">
        <v>7.0629999999999997</v>
      </c>
      <c r="AE108" s="35">
        <v>6.9029999999999996</v>
      </c>
      <c r="AF108" s="35">
        <v>6.9779999999999998</v>
      </c>
      <c r="AG108" s="35">
        <v>7.0510000000000002</v>
      </c>
      <c r="AH108" s="35">
        <v>6.9870000000000001</v>
      </c>
      <c r="AI108" s="35">
        <v>7.0279999999999996</v>
      </c>
      <c r="AJ108" s="35">
        <v>6.9880000000000004</v>
      </c>
      <c r="AK108" s="35">
        <v>7.1230000000000002</v>
      </c>
      <c r="AL108" s="35">
        <v>7.0439999999999996</v>
      </c>
      <c r="AM108" s="35">
        <v>6.9939999999999998</v>
      </c>
      <c r="AN108" s="35">
        <v>7.2409999999999997</v>
      </c>
      <c r="AO108" s="35">
        <v>7.2629999999999999</v>
      </c>
      <c r="AP108" s="35">
        <v>7.181</v>
      </c>
      <c r="AQ108" s="35">
        <v>7.48</v>
      </c>
      <c r="AR108" s="35">
        <v>6.9119999999999999</v>
      </c>
      <c r="AS108" s="35">
        <v>7.0129999999999999</v>
      </c>
      <c r="AT108" s="35">
        <v>7.202</v>
      </c>
      <c r="AU108" s="35">
        <v>6.9080000000000004</v>
      </c>
      <c r="AV108" s="35">
        <v>7.06</v>
      </c>
      <c r="AW108" s="35">
        <f t="shared" si="2"/>
        <v>234.392</v>
      </c>
      <c r="AX108" s="117">
        <f t="shared" si="3"/>
        <v>61.435543875217583</v>
      </c>
      <c r="AY108" s="116"/>
    </row>
    <row r="109" spans="1:51" x14ac:dyDescent="0.35">
      <c r="A109" s="13" t="s">
        <v>162</v>
      </c>
      <c r="B109" s="13">
        <v>2022</v>
      </c>
      <c r="C109" s="20">
        <v>44693</v>
      </c>
      <c r="D109" s="13" t="s">
        <v>66</v>
      </c>
      <c r="E109" s="13" t="s">
        <v>91</v>
      </c>
      <c r="F109" s="13">
        <v>4</v>
      </c>
      <c r="G109" s="13" t="s">
        <v>747</v>
      </c>
      <c r="H109" s="13" t="s">
        <v>745</v>
      </c>
      <c r="I109" s="13" t="s">
        <v>748</v>
      </c>
      <c r="J109" s="13" t="s">
        <v>34</v>
      </c>
      <c r="K109" s="14">
        <f>(C109-VLOOKUP(G109,Riders!$A$2:$C$1999,2,FALSE))/365</f>
        <v>22.238356164383561</v>
      </c>
      <c r="L109" s="14">
        <f>(C109-VLOOKUP(H109,Riders!$A$2:$C$1999,2,FALSE))/365</f>
        <v>26.728767123287671</v>
      </c>
      <c r="M109" s="14">
        <f>(C109-VLOOKUP(I109,Riders!$A$2:$C$1999,2,FALSE))/365</f>
        <v>29.758904109589039</v>
      </c>
      <c r="N109" s="14">
        <f>(C109-VLOOKUP(J109,Riders!$A$2:$C$1999,2,FALSE))/365</f>
        <v>26.052054794520547</v>
      </c>
      <c r="O109" s="13">
        <v>2</v>
      </c>
      <c r="P109" s="13" t="s">
        <v>35</v>
      </c>
      <c r="Q109" s="35">
        <v>13.048999999999999</v>
      </c>
      <c r="R109" s="35">
        <v>7.968</v>
      </c>
      <c r="S109" s="35">
        <v>7.3769999999999998</v>
      </c>
      <c r="T109" s="35">
        <v>7.2060000000000004</v>
      </c>
      <c r="U109" s="35">
        <v>7.2320000000000002</v>
      </c>
      <c r="V109" s="35">
        <v>7.0940000000000003</v>
      </c>
      <c r="W109" s="35">
        <v>7.1150000000000002</v>
      </c>
      <c r="X109" s="35">
        <v>7.1470000000000002</v>
      </c>
      <c r="Y109" s="35">
        <v>7.2510000000000003</v>
      </c>
      <c r="Z109" s="35">
        <v>7.1180000000000003</v>
      </c>
      <c r="AA109" s="35">
        <v>7.0590000000000002</v>
      </c>
      <c r="AB109" s="35">
        <v>7.0549999999999997</v>
      </c>
      <c r="AC109" s="35">
        <v>7.1790000000000003</v>
      </c>
      <c r="AD109" s="35">
        <v>7.0990000000000002</v>
      </c>
      <c r="AE109" s="35">
        <v>7.0750000000000002</v>
      </c>
      <c r="AF109" s="35">
        <v>7.0739999999999998</v>
      </c>
      <c r="AG109" s="35">
        <v>7.0940000000000003</v>
      </c>
      <c r="AH109" s="35">
        <v>7.2309999999999999</v>
      </c>
      <c r="AI109" s="35">
        <v>7.1159999999999997</v>
      </c>
      <c r="AJ109" s="35">
        <v>7.1040000000000001</v>
      </c>
      <c r="AK109" s="35">
        <v>7.2240000000000002</v>
      </c>
      <c r="AL109" s="35">
        <v>7.1059999999999999</v>
      </c>
      <c r="AM109" s="35">
        <v>7.1539999999999999</v>
      </c>
      <c r="AN109" s="35">
        <v>7.2</v>
      </c>
      <c r="AO109" s="35">
        <v>7.3730000000000002</v>
      </c>
      <c r="AP109" s="35">
        <v>7.2069999999999999</v>
      </c>
      <c r="AQ109" s="35">
        <v>7.1920000000000002</v>
      </c>
      <c r="AR109" s="35">
        <v>7.2939999999999996</v>
      </c>
      <c r="AS109" s="35">
        <v>7.1420000000000003</v>
      </c>
      <c r="AT109" s="35">
        <v>7.1340000000000003</v>
      </c>
      <c r="AU109" s="35">
        <v>7.1509999999999998</v>
      </c>
      <c r="AV109" s="35">
        <v>7.3929999999999998</v>
      </c>
      <c r="AW109" s="35">
        <f t="shared" si="2"/>
        <v>236.21299999999999</v>
      </c>
      <c r="AX109" s="117">
        <f t="shared" si="3"/>
        <v>60.96192842900264</v>
      </c>
      <c r="AY109" s="116"/>
    </row>
    <row r="110" spans="1:51" x14ac:dyDescent="0.35">
      <c r="A110" s="13" t="s">
        <v>162</v>
      </c>
      <c r="B110" s="13">
        <v>2022</v>
      </c>
      <c r="C110" s="20">
        <v>44693</v>
      </c>
      <c r="D110" s="13" t="s">
        <v>66</v>
      </c>
      <c r="E110" s="13" t="s">
        <v>91</v>
      </c>
      <c r="F110" s="13">
        <v>2</v>
      </c>
      <c r="G110" s="13" t="s">
        <v>695</v>
      </c>
      <c r="H110" s="13" t="s">
        <v>605</v>
      </c>
      <c r="I110" s="13" t="s">
        <v>672</v>
      </c>
      <c r="J110" s="13" t="s">
        <v>518</v>
      </c>
      <c r="K110" s="14">
        <f>(C110-VLOOKUP(G110,Riders!$A$2:$C$1999,2,FALSE))/365</f>
        <v>23.345205479452055</v>
      </c>
      <c r="L110" s="14">
        <f>(C110-VLOOKUP(H110,Riders!$A$2:$C$1999,2,FALSE))/365</f>
        <v>20.336986301369862</v>
      </c>
      <c r="M110" s="14">
        <f>(C110-VLOOKUP(I110,Riders!$A$2:$C$1999,2,FALSE))/365</f>
        <v>25.123287671232877</v>
      </c>
      <c r="N110" s="14">
        <f>(C110-VLOOKUP(J110,Riders!$A$2:$C$1999,2,FALSE))/365</f>
        <v>21.295890410958904</v>
      </c>
      <c r="O110" s="13">
        <v>1</v>
      </c>
      <c r="P110" s="13" t="s">
        <v>33</v>
      </c>
      <c r="Q110" s="35">
        <v>13.368</v>
      </c>
      <c r="R110" s="35">
        <v>7.7519999999999998</v>
      </c>
      <c r="S110" s="35">
        <v>7.1369999999999996</v>
      </c>
      <c r="T110" s="35">
        <v>6.8869999999999996</v>
      </c>
      <c r="U110" s="35">
        <v>6.9630000000000001</v>
      </c>
      <c r="V110" s="35">
        <v>6.9390000000000001</v>
      </c>
      <c r="W110" s="35">
        <v>7.0330000000000004</v>
      </c>
      <c r="X110" s="35">
        <v>7.2489999999999997</v>
      </c>
      <c r="Y110" s="35">
        <v>7.09</v>
      </c>
      <c r="Z110" s="35">
        <v>7.1210000000000004</v>
      </c>
      <c r="AA110" s="35">
        <v>7.2089999999999996</v>
      </c>
      <c r="AB110" s="35">
        <v>7.12</v>
      </c>
      <c r="AC110" s="35">
        <v>7.1619999999999999</v>
      </c>
      <c r="AD110" s="35">
        <v>7.165</v>
      </c>
      <c r="AE110" s="35">
        <v>7.3490000000000002</v>
      </c>
      <c r="AF110" s="35">
        <v>7.1870000000000003</v>
      </c>
      <c r="AG110" s="35">
        <v>7.3920000000000003</v>
      </c>
      <c r="AH110" s="35">
        <v>7.351</v>
      </c>
      <c r="AI110" s="35">
        <v>7.1849999999999996</v>
      </c>
      <c r="AJ110" s="35">
        <v>7.202</v>
      </c>
      <c r="AK110" s="35">
        <v>7.383</v>
      </c>
      <c r="AL110" s="35">
        <v>7.3179999999999996</v>
      </c>
      <c r="AM110" s="35">
        <v>7.32</v>
      </c>
      <c r="AN110" s="35">
        <v>7.3520000000000003</v>
      </c>
      <c r="AO110" s="35">
        <v>7.4290000000000003</v>
      </c>
      <c r="AP110" s="35">
        <v>7.298</v>
      </c>
      <c r="AQ110" s="35">
        <v>7.2450000000000001</v>
      </c>
      <c r="AR110" s="35">
        <v>7.2770000000000001</v>
      </c>
      <c r="AS110" s="35">
        <v>7.46</v>
      </c>
      <c r="AT110" s="35">
        <v>7.1529999999999996</v>
      </c>
      <c r="AU110" s="35">
        <v>7.0869999999999997</v>
      </c>
      <c r="AV110" s="35">
        <v>7.0990000000000002</v>
      </c>
      <c r="AW110" s="35">
        <f t="shared" si="2"/>
        <v>237.28200000000001</v>
      </c>
      <c r="AX110" s="117">
        <f t="shared" si="3"/>
        <v>60.687283485472982</v>
      </c>
      <c r="AY110" s="116"/>
    </row>
    <row r="111" spans="1:51" x14ac:dyDescent="0.35">
      <c r="A111" s="13" t="s">
        <v>162</v>
      </c>
      <c r="B111" s="13">
        <v>2022</v>
      </c>
      <c r="C111" s="20">
        <v>44693</v>
      </c>
      <c r="D111" s="13" t="s">
        <v>66</v>
      </c>
      <c r="E111" s="13" t="s">
        <v>91</v>
      </c>
      <c r="F111" s="13">
        <v>1</v>
      </c>
      <c r="G111" s="13" t="s">
        <v>662</v>
      </c>
      <c r="H111" s="13" t="s">
        <v>740</v>
      </c>
      <c r="I111" s="13" t="s">
        <v>661</v>
      </c>
      <c r="J111" s="13" t="s">
        <v>515</v>
      </c>
      <c r="K111" s="14">
        <f>(C111-VLOOKUP(G111,Riders!$A$2:$C$1999,2,FALSE))/365</f>
        <v>21.424657534246574</v>
      </c>
      <c r="L111" s="14">
        <f>(C111-VLOOKUP(H111,Riders!$A$2:$C$1999,2,FALSE))/365</f>
        <v>19.673972602739727</v>
      </c>
      <c r="M111" s="14">
        <f>(C111-VLOOKUP(I111,Riders!$A$2:$C$1999,2,FALSE))/365</f>
        <v>21.257534246575343</v>
      </c>
      <c r="N111" s="14">
        <f>(C111-VLOOKUP(J111,Riders!$A$2:$C$1999,2,FALSE))/365</f>
        <v>21.397260273972602</v>
      </c>
      <c r="O111" s="13">
        <v>1</v>
      </c>
      <c r="P111" s="13" t="s">
        <v>39</v>
      </c>
      <c r="Q111" s="35">
        <v>13.464</v>
      </c>
      <c r="R111" s="35">
        <v>7.7649999999999997</v>
      </c>
      <c r="S111" s="35">
        <v>7.1130000000000004</v>
      </c>
      <c r="T111" s="35">
        <v>7.1109999999999998</v>
      </c>
      <c r="U111" s="35">
        <v>6.9930000000000003</v>
      </c>
      <c r="V111" s="35">
        <v>7.0289999999999999</v>
      </c>
      <c r="W111" s="35">
        <v>7.1619999999999999</v>
      </c>
      <c r="X111" s="35">
        <v>7.0039999999999996</v>
      </c>
      <c r="Y111" s="35">
        <v>7.15</v>
      </c>
      <c r="Z111" s="35">
        <v>6.97</v>
      </c>
      <c r="AA111" s="35">
        <v>7.0570000000000004</v>
      </c>
      <c r="AB111" s="35">
        <v>7.173</v>
      </c>
      <c r="AC111" s="35">
        <v>7.1059999999999999</v>
      </c>
      <c r="AD111" s="35">
        <v>7.29</v>
      </c>
      <c r="AE111" s="35">
        <v>7.2229999999999999</v>
      </c>
      <c r="AF111" s="35">
        <v>7.2409999999999997</v>
      </c>
      <c r="AG111" s="35">
        <v>7.3959999999999999</v>
      </c>
      <c r="AH111" s="35">
        <v>7.26</v>
      </c>
      <c r="AI111" s="35">
        <v>7.2380000000000004</v>
      </c>
      <c r="AJ111" s="35">
        <v>7.1749999999999998</v>
      </c>
      <c r="AK111" s="35">
        <v>7.3529999999999998</v>
      </c>
      <c r="AL111" s="35">
        <v>7.15</v>
      </c>
      <c r="AM111" s="35">
        <v>7.2409999999999997</v>
      </c>
      <c r="AN111" s="35">
        <v>7.4379999999999997</v>
      </c>
      <c r="AO111" s="35">
        <v>7.7220000000000004</v>
      </c>
      <c r="AP111" s="35">
        <v>7.5339999999999998</v>
      </c>
      <c r="AQ111" s="35">
        <v>7.5620000000000003</v>
      </c>
      <c r="AR111" s="35">
        <v>7.6440000000000001</v>
      </c>
      <c r="AS111" s="35">
        <v>7.7110000000000003</v>
      </c>
      <c r="AT111" s="35">
        <v>7.8440000000000003</v>
      </c>
      <c r="AU111" s="35">
        <v>7.9109999999999996</v>
      </c>
      <c r="AV111" s="35">
        <v>8.1129999999999995</v>
      </c>
      <c r="AW111" s="35">
        <f t="shared" si="2"/>
        <v>241.143</v>
      </c>
      <c r="AX111" s="117">
        <f t="shared" si="3"/>
        <v>59.715604433883627</v>
      </c>
      <c r="AY111" s="116"/>
    </row>
    <row r="112" spans="1:51" x14ac:dyDescent="0.35">
      <c r="A112" s="13" t="s">
        <v>162</v>
      </c>
      <c r="B112" s="13">
        <v>2022</v>
      </c>
      <c r="C112" s="20">
        <v>44693</v>
      </c>
      <c r="D112" s="13" t="s">
        <v>66</v>
      </c>
      <c r="E112" s="13" t="s">
        <v>91</v>
      </c>
      <c r="F112" s="13">
        <v>1</v>
      </c>
      <c r="G112" s="13" t="s">
        <v>500</v>
      </c>
      <c r="H112" s="13" t="s">
        <v>511</v>
      </c>
      <c r="I112" s="13" t="s">
        <v>735</v>
      </c>
      <c r="J112" s="13" t="s">
        <v>737</v>
      </c>
      <c r="K112" s="14">
        <f>(C112-VLOOKUP(G112,Riders!$A$2:$C$1999,2,FALSE))/365</f>
        <v>18.786301369863015</v>
      </c>
      <c r="L112" s="14">
        <f>(C112-VLOOKUP(H112,Riders!$A$2:$C$1999,2,FALSE))/365</f>
        <v>22.712328767123289</v>
      </c>
      <c r="M112" s="14">
        <f>(C112-VLOOKUP(I112,Riders!$A$2:$C$1999,2,FALSE))/365</f>
        <v>27.646575342465752</v>
      </c>
      <c r="N112" s="14">
        <f>(C112-VLOOKUP(J112,Riders!$A$2:$C$1999,2,FALSE))/365</f>
        <v>17.895890410958906</v>
      </c>
      <c r="O112" s="13">
        <v>2</v>
      </c>
      <c r="P112" s="13" t="s">
        <v>33</v>
      </c>
      <c r="Q112" s="35">
        <v>13.539</v>
      </c>
      <c r="R112" s="35">
        <v>7.899</v>
      </c>
      <c r="S112" s="35">
        <v>7.3940000000000001</v>
      </c>
      <c r="T112" s="35">
        <v>7.181</v>
      </c>
      <c r="U112" s="35">
        <v>7.2960000000000003</v>
      </c>
      <c r="V112" s="35">
        <v>7.1680000000000001</v>
      </c>
      <c r="W112" s="35">
        <v>7.1159999999999997</v>
      </c>
      <c r="X112" s="35">
        <v>7.2380000000000004</v>
      </c>
      <c r="Y112" s="35">
        <v>7.117</v>
      </c>
      <c r="Z112" s="35">
        <v>7.1630000000000003</v>
      </c>
      <c r="AA112" s="35">
        <v>7.1929999999999996</v>
      </c>
      <c r="AB112" s="35">
        <v>7.359</v>
      </c>
      <c r="AC112" s="35">
        <v>7.19</v>
      </c>
      <c r="AD112" s="35">
        <v>7.2</v>
      </c>
      <c r="AE112" s="35">
        <v>7.3630000000000004</v>
      </c>
      <c r="AF112" s="35">
        <v>7.4470000000000001</v>
      </c>
      <c r="AG112" s="35">
        <v>7.5149999999999997</v>
      </c>
      <c r="AH112" s="35">
        <v>7.6849999999999996</v>
      </c>
      <c r="AI112" s="35">
        <v>7.6379999999999999</v>
      </c>
      <c r="AJ112" s="35">
        <v>7.74</v>
      </c>
      <c r="AK112" s="35">
        <v>7.8630000000000004</v>
      </c>
      <c r="AL112" s="35">
        <v>7.5419999999999998</v>
      </c>
      <c r="AM112" s="35">
        <v>7.6840000000000002</v>
      </c>
      <c r="AN112" s="35">
        <v>7.74</v>
      </c>
      <c r="AO112" s="35">
        <v>7.7770000000000001</v>
      </c>
      <c r="AP112" s="35">
        <v>7.984</v>
      </c>
      <c r="AQ112" s="35">
        <v>7.7389999999999999</v>
      </c>
      <c r="AR112" s="35">
        <v>7.7809999999999997</v>
      </c>
      <c r="AS112" s="35">
        <v>7.8339999999999996</v>
      </c>
      <c r="AT112" s="35">
        <v>7.4989999999999997</v>
      </c>
      <c r="AU112" s="35">
        <v>7.3209999999999997</v>
      </c>
      <c r="AV112" s="35">
        <v>7.2350000000000003</v>
      </c>
      <c r="AW112" s="35">
        <f t="shared" si="2"/>
        <v>245.44000000000003</v>
      </c>
      <c r="AX112" s="117">
        <f t="shared" si="3"/>
        <v>58.670143415906125</v>
      </c>
      <c r="AY112" s="116"/>
    </row>
    <row r="113" spans="1:51" x14ac:dyDescent="0.35">
      <c r="A113" s="13" t="s">
        <v>162</v>
      </c>
      <c r="B113" s="13">
        <v>2022</v>
      </c>
      <c r="C113" s="20">
        <v>44693</v>
      </c>
      <c r="D113" s="13" t="s">
        <v>66</v>
      </c>
      <c r="E113" s="13" t="s">
        <v>91</v>
      </c>
      <c r="F113" s="13">
        <v>2</v>
      </c>
      <c r="G113" s="13" t="s">
        <v>667</v>
      </c>
      <c r="H113" s="13" t="s">
        <v>523</v>
      </c>
      <c r="I113" s="13" t="s">
        <v>669</v>
      </c>
      <c r="J113" s="13" t="s">
        <v>751</v>
      </c>
      <c r="K113" s="14">
        <f>(C113-VLOOKUP(G113,Riders!$A$2:$C$1999,2,FALSE))/365</f>
        <v>19.945205479452056</v>
      </c>
      <c r="L113" s="14">
        <f>(C113-VLOOKUP(H113,Riders!$A$2:$C$1999,2,FALSE))/365</f>
        <v>21.547945205479451</v>
      </c>
      <c r="M113" s="14">
        <f>(C113-VLOOKUP(I113,Riders!$A$2:$C$1999,2,FALSE))/365</f>
        <v>22.002739726027396</v>
      </c>
      <c r="N113" s="14">
        <f>(C113-VLOOKUP(J113,Riders!$A$2:$C$1999,2,FALSE))/365</f>
        <v>21.205479452054796</v>
      </c>
      <c r="O113" s="13">
        <v>2</v>
      </c>
      <c r="P113" s="13" t="s">
        <v>524</v>
      </c>
      <c r="Q113" s="35">
        <v>13.353999999999999</v>
      </c>
      <c r="R113" s="35">
        <v>7.9320000000000004</v>
      </c>
      <c r="S113" s="35">
        <v>7.41</v>
      </c>
      <c r="T113" s="35">
        <v>7.4790000000000001</v>
      </c>
      <c r="U113" s="35">
        <v>7.452</v>
      </c>
      <c r="V113" s="35">
        <v>7.5179999999999998</v>
      </c>
      <c r="W113" s="35">
        <v>7.7480000000000002</v>
      </c>
      <c r="X113" s="35">
        <v>7.5919999999999996</v>
      </c>
      <c r="Y113" s="35">
        <v>7.5330000000000004</v>
      </c>
      <c r="Z113" s="35">
        <v>7.6959999999999997</v>
      </c>
      <c r="AA113" s="35">
        <v>7.53</v>
      </c>
      <c r="AB113" s="35">
        <v>7.7320000000000002</v>
      </c>
      <c r="AC113" s="35">
        <v>7.641</v>
      </c>
      <c r="AD113" s="35">
        <v>7.8760000000000003</v>
      </c>
      <c r="AE113" s="35">
        <v>7.9960000000000004</v>
      </c>
      <c r="AF113" s="35">
        <v>8.2249999999999996</v>
      </c>
      <c r="AG113" s="35">
        <v>8.0909999999999993</v>
      </c>
      <c r="AH113" s="35">
        <v>7.5839999999999996</v>
      </c>
      <c r="AI113" s="35">
        <v>7.7939999999999996</v>
      </c>
      <c r="AJ113" s="35">
        <v>7.6959999999999997</v>
      </c>
      <c r="AK113" s="35">
        <v>7.9790000000000001</v>
      </c>
      <c r="AL113" s="35">
        <v>7.8289999999999997</v>
      </c>
      <c r="AM113" s="35">
        <v>8.1430000000000007</v>
      </c>
      <c r="AN113" s="35">
        <v>7.8449999999999998</v>
      </c>
      <c r="AO113" s="35">
        <v>7.8220000000000001</v>
      </c>
      <c r="AP113" s="35">
        <v>7.8289999999999997</v>
      </c>
      <c r="AQ113" s="35">
        <v>8.1110000000000007</v>
      </c>
      <c r="AR113" s="35">
        <v>8.202</v>
      </c>
      <c r="AS113" s="35">
        <v>8.4480000000000004</v>
      </c>
      <c r="AT113" s="35">
        <v>8.4019999999999992</v>
      </c>
      <c r="AU113" s="35">
        <v>8.032</v>
      </c>
      <c r="AV113" s="35">
        <v>7.9089999999999998</v>
      </c>
      <c r="AW113" s="35">
        <f t="shared" si="2"/>
        <v>256.43000000000006</v>
      </c>
      <c r="AX113" s="117">
        <f t="shared" si="3"/>
        <v>56.155676012946991</v>
      </c>
      <c r="AY113" s="116"/>
    </row>
    <row r="114" spans="1:51" x14ac:dyDescent="0.35">
      <c r="A114" s="4" t="s">
        <v>162</v>
      </c>
      <c r="B114" s="4">
        <v>2022</v>
      </c>
      <c r="C114" s="5">
        <v>44693</v>
      </c>
      <c r="D114" s="4" t="s">
        <v>66</v>
      </c>
      <c r="E114" s="4" t="s">
        <v>64</v>
      </c>
      <c r="F114" s="4" t="s">
        <v>541</v>
      </c>
      <c r="G114" s="4" t="s">
        <v>733</v>
      </c>
      <c r="H114" s="4" t="s">
        <v>636</v>
      </c>
      <c r="I114" s="4" t="s">
        <v>489</v>
      </c>
      <c r="J114" s="4" t="s">
        <v>506</v>
      </c>
      <c r="K114" s="12">
        <f>(C114-VLOOKUP(G114,Riders!$A$2:$C$1999,2,FALSE))/365</f>
        <v>21.284931506849315</v>
      </c>
      <c r="L114" s="12">
        <f>(C114-VLOOKUP(H114,Riders!$A$2:$C$1999,2,FALSE))/365</f>
        <v>20.942465753424656</v>
      </c>
      <c r="M114" s="12">
        <f>(C114-VLOOKUP(I114,Riders!$A$2:$C$1999,2,FALSE))/365</f>
        <v>21.895890410958906</v>
      </c>
      <c r="N114" s="12">
        <f>(C114-VLOOKUP(J114,Riders!$A$2:$C$1999,2,FALSE))/365</f>
        <v>23.087671232876712</v>
      </c>
      <c r="O114" s="4">
        <v>1</v>
      </c>
      <c r="P114" s="4" t="s">
        <v>102</v>
      </c>
      <c r="Q114" s="35">
        <v>13.308999999999999</v>
      </c>
      <c r="R114" s="35">
        <v>7.7089999999999996</v>
      </c>
      <c r="S114" s="35">
        <v>7.2160000000000002</v>
      </c>
      <c r="T114" s="35">
        <v>7.0620000000000003</v>
      </c>
      <c r="U114" s="35">
        <v>7.0419999999999998</v>
      </c>
      <c r="V114" s="35">
        <v>7.11</v>
      </c>
      <c r="W114" s="35">
        <v>7.0529999999999999</v>
      </c>
      <c r="X114" s="35">
        <v>6.9009999999999998</v>
      </c>
      <c r="Y114" s="35">
        <v>6.8959999999999999</v>
      </c>
      <c r="Z114" s="35">
        <v>6.819</v>
      </c>
      <c r="AA114" s="35">
        <v>6.883</v>
      </c>
      <c r="AB114" s="35">
        <v>6.9569999999999999</v>
      </c>
      <c r="AC114" s="35">
        <v>6.9809999999999999</v>
      </c>
      <c r="AD114" s="35">
        <v>7.2670000000000003</v>
      </c>
      <c r="AE114" s="35">
        <v>6.96</v>
      </c>
      <c r="AF114" s="35">
        <v>7.0019999999999998</v>
      </c>
      <c r="AG114" s="35">
        <v>7.1079999999999997</v>
      </c>
      <c r="AH114" s="35">
        <v>6.9809999999999999</v>
      </c>
      <c r="AI114" s="35">
        <v>6.9969999999999999</v>
      </c>
      <c r="AJ114" s="35">
        <v>8.2260000000000009</v>
      </c>
      <c r="AK114" s="35">
        <v>6</v>
      </c>
      <c r="AL114" s="35">
        <v>7.1260000000000003</v>
      </c>
      <c r="AM114" s="35">
        <v>7.18</v>
      </c>
      <c r="AN114" s="35">
        <v>7.1349999999999998</v>
      </c>
      <c r="AO114" s="35">
        <v>7.3220000000000001</v>
      </c>
      <c r="AP114" s="35">
        <v>7.0970000000000004</v>
      </c>
      <c r="AQ114" s="35">
        <v>7.1390000000000002</v>
      </c>
      <c r="AR114" s="35">
        <v>7.407</v>
      </c>
      <c r="AS114" s="35">
        <v>7.0579999999999998</v>
      </c>
      <c r="AT114" s="35">
        <v>7.1239999999999997</v>
      </c>
      <c r="AU114" s="35">
        <v>7.5540000000000003</v>
      </c>
      <c r="AV114" s="35">
        <v>9.4209999999999994</v>
      </c>
      <c r="AW114" s="35">
        <f t="shared" si="2"/>
        <v>236.042</v>
      </c>
      <c r="AX114" s="117">
        <f t="shared" si="3"/>
        <v>61.006092136145263</v>
      </c>
      <c r="AY114" s="116"/>
    </row>
    <row r="115" spans="1:51" x14ac:dyDescent="0.35">
      <c r="A115" s="4" t="s">
        <v>162</v>
      </c>
      <c r="B115" s="4">
        <v>2022</v>
      </c>
      <c r="C115" s="5">
        <v>44693</v>
      </c>
      <c r="D115" s="4" t="s">
        <v>66</v>
      </c>
      <c r="E115" s="4" t="s">
        <v>64</v>
      </c>
      <c r="F115" s="4" t="s">
        <v>541</v>
      </c>
      <c r="G115" s="4" t="s">
        <v>681</v>
      </c>
      <c r="H115" s="4" t="s">
        <v>743</v>
      </c>
      <c r="I115" s="4" t="s">
        <v>680</v>
      </c>
      <c r="J115" s="4" t="s">
        <v>643</v>
      </c>
      <c r="K115" s="12">
        <f>(C115-VLOOKUP(G115,Riders!$A$2:$C$1999,2,FALSE))/365</f>
        <v>25.816438356164383</v>
      </c>
      <c r="L115" s="12">
        <f>(C115-VLOOKUP(H115,Riders!$A$2:$C$1999,2,FALSE))/365</f>
        <v>24.564383561643837</v>
      </c>
      <c r="M115" s="12">
        <f>(C115-VLOOKUP(I115,Riders!$A$2:$C$1999,2,FALSE))/365</f>
        <v>24.904109589041095</v>
      </c>
      <c r="N115" s="12">
        <f>(C115-VLOOKUP(J115,Riders!$A$2:$C$1999,2,FALSE))/365</f>
        <v>21.117808219178084</v>
      </c>
      <c r="O115" s="4">
        <v>2</v>
      </c>
      <c r="P115" s="4" t="s">
        <v>25</v>
      </c>
      <c r="Q115" s="35">
        <v>13.682</v>
      </c>
      <c r="R115" s="35">
        <v>7.7690000000000001</v>
      </c>
      <c r="S115" s="35">
        <v>7.109</v>
      </c>
      <c r="T115" s="35">
        <v>6.8630000000000004</v>
      </c>
      <c r="U115" s="35">
        <v>6.96</v>
      </c>
      <c r="V115" s="35">
        <v>6.9390000000000001</v>
      </c>
      <c r="W115" s="35">
        <v>6.9640000000000004</v>
      </c>
      <c r="X115" s="35">
        <v>7.1050000000000004</v>
      </c>
      <c r="Y115" s="35">
        <v>7.0039999999999996</v>
      </c>
      <c r="Z115" s="35">
        <v>7.0030000000000001</v>
      </c>
      <c r="AA115" s="35">
        <v>7.194</v>
      </c>
      <c r="AB115" s="35">
        <v>7.0060000000000002</v>
      </c>
      <c r="AC115" s="35">
        <v>6.9749999999999996</v>
      </c>
      <c r="AD115" s="35">
        <v>6.9809999999999999</v>
      </c>
      <c r="AE115" s="35">
        <v>7.1059999999999999</v>
      </c>
      <c r="AF115" s="35">
        <v>6.9989999999999997</v>
      </c>
      <c r="AG115" s="35">
        <v>6.94</v>
      </c>
      <c r="AH115" s="35">
        <v>7.1020000000000003</v>
      </c>
      <c r="AI115" s="35">
        <v>7.0890000000000004</v>
      </c>
      <c r="AJ115" s="35">
        <v>7.306</v>
      </c>
      <c r="AK115" s="35">
        <v>7.3639999999999999</v>
      </c>
      <c r="AL115" s="35">
        <v>7.2549999999999999</v>
      </c>
      <c r="AM115" s="35">
        <v>7.4039999999999999</v>
      </c>
      <c r="AN115" s="35">
        <v>7.4429999999999996</v>
      </c>
      <c r="AO115" s="35">
        <v>7.641</v>
      </c>
      <c r="AP115" s="35">
        <v>7.95</v>
      </c>
      <c r="AQ115" s="35">
        <v>7.6630000000000003</v>
      </c>
      <c r="AR115" s="35">
        <v>8.2509999999999994</v>
      </c>
      <c r="AS115" s="35">
        <v>8.7509999999999994</v>
      </c>
      <c r="AT115" s="35">
        <v>8.5500000000000007</v>
      </c>
      <c r="AU115" s="35">
        <v>8.3239999999999998</v>
      </c>
      <c r="AV115" s="35"/>
      <c r="AW115" s="35" t="str">
        <f t="shared" si="2"/>
        <v/>
      </c>
      <c r="AX115" s="117" t="str">
        <f t="shared" si="3"/>
        <v/>
      </c>
      <c r="AY115" s="116"/>
    </row>
    <row r="116" spans="1:51" x14ac:dyDescent="0.35">
      <c r="A116" s="4" t="s">
        <v>162</v>
      </c>
      <c r="B116" s="4">
        <v>2022</v>
      </c>
      <c r="C116" s="5">
        <v>44693</v>
      </c>
      <c r="D116" s="4" t="s">
        <v>66</v>
      </c>
      <c r="E116" s="4" t="s">
        <v>64</v>
      </c>
      <c r="F116" s="4" t="s">
        <v>542</v>
      </c>
      <c r="G116" s="4" t="s">
        <v>510</v>
      </c>
      <c r="H116" s="4" t="s">
        <v>516</v>
      </c>
      <c r="I116" s="4" t="s">
        <v>513</v>
      </c>
      <c r="J116" s="4" t="s">
        <v>731</v>
      </c>
      <c r="K116" s="12">
        <f>(C116-VLOOKUP(G116,Riders!$A$2:$C$1999,2,FALSE))/365</f>
        <v>21.372602739726027</v>
      </c>
      <c r="L116" s="12">
        <f>(C116-VLOOKUP(H116,Riders!$A$2:$C$1999,2,FALSE))/365</f>
        <v>20.454794520547946</v>
      </c>
      <c r="M116" s="12">
        <f>(C116-VLOOKUP(I116,Riders!$A$2:$C$1999,2,FALSE))/365</f>
        <v>27.024657534246575</v>
      </c>
      <c r="N116" s="12">
        <f>(C116-VLOOKUP(J116,Riders!$A$2:$C$1999,2,FALSE))/365</f>
        <v>27.726027397260275</v>
      </c>
      <c r="O116" s="4">
        <v>3</v>
      </c>
      <c r="P116" s="4" t="s">
        <v>29</v>
      </c>
      <c r="Q116" s="35">
        <v>13.5</v>
      </c>
      <c r="R116" s="35">
        <v>7.55</v>
      </c>
      <c r="S116" s="35">
        <v>7.1180000000000003</v>
      </c>
      <c r="T116" s="35">
        <v>6.92</v>
      </c>
      <c r="U116" s="35">
        <v>7.0330000000000004</v>
      </c>
      <c r="V116" s="35">
        <v>7.0220000000000002</v>
      </c>
      <c r="W116" s="35">
        <v>7.0949999999999998</v>
      </c>
      <c r="X116" s="35">
        <v>7.1749999999999998</v>
      </c>
      <c r="Y116" s="35">
        <v>7.2919999999999998</v>
      </c>
      <c r="Z116" s="35">
        <v>7.05</v>
      </c>
      <c r="AA116" s="35">
        <v>7.069</v>
      </c>
      <c r="AB116" s="35">
        <v>7.1159999999999997</v>
      </c>
      <c r="AC116" s="35">
        <v>7.173</v>
      </c>
      <c r="AD116" s="35">
        <v>7.0039999999999996</v>
      </c>
      <c r="AE116" s="35">
        <v>6.95</v>
      </c>
      <c r="AF116" s="35">
        <v>7.0140000000000002</v>
      </c>
      <c r="AG116" s="35">
        <v>7.11</v>
      </c>
      <c r="AH116" s="35">
        <v>6.9749999999999996</v>
      </c>
      <c r="AI116" s="35">
        <v>6.9539999999999997</v>
      </c>
      <c r="AJ116" s="35">
        <v>6.9279999999999999</v>
      </c>
      <c r="AK116" s="35">
        <v>7.1429999999999998</v>
      </c>
      <c r="AL116" s="35">
        <v>7.2510000000000003</v>
      </c>
      <c r="AM116" s="35">
        <v>7.4420000000000002</v>
      </c>
      <c r="AN116" s="35">
        <v>7.1180000000000003</v>
      </c>
      <c r="AO116" s="35">
        <v>7.0609999999999999</v>
      </c>
      <c r="AP116" s="35">
        <v>7.0750000000000002</v>
      </c>
      <c r="AQ116" s="35">
        <v>7.1719999999999997</v>
      </c>
      <c r="AR116" s="35">
        <v>6.9889999999999999</v>
      </c>
      <c r="AS116" s="35">
        <v>7.0049999999999999</v>
      </c>
      <c r="AT116" s="35">
        <v>7.0670000000000002</v>
      </c>
      <c r="AU116" s="35">
        <v>7.1589999999999998</v>
      </c>
      <c r="AV116" s="35">
        <v>7.2880000000000003</v>
      </c>
      <c r="AW116" s="35">
        <f t="shared" si="2"/>
        <v>233.81800000000001</v>
      </c>
      <c r="AX116" s="117">
        <f t="shared" si="3"/>
        <v>61.586362042272192</v>
      </c>
      <c r="AY116" s="116"/>
    </row>
    <row r="117" spans="1:51" x14ac:dyDescent="0.35">
      <c r="A117" s="4" t="s">
        <v>162</v>
      </c>
      <c r="B117" s="4">
        <v>2022</v>
      </c>
      <c r="C117" s="5">
        <v>44693</v>
      </c>
      <c r="D117" s="4" t="s">
        <v>66</v>
      </c>
      <c r="E117" s="4" t="s">
        <v>64</v>
      </c>
      <c r="F117" s="4" t="s">
        <v>542</v>
      </c>
      <c r="G117" s="4" t="s">
        <v>747</v>
      </c>
      <c r="H117" s="4" t="s">
        <v>745</v>
      </c>
      <c r="I117" s="4" t="s">
        <v>748</v>
      </c>
      <c r="J117" s="4" t="s">
        <v>34</v>
      </c>
      <c r="K117" s="12">
        <f>(C117-VLOOKUP(G117,Riders!$A$2:$C$1999,2,FALSE))/365</f>
        <v>22.238356164383561</v>
      </c>
      <c r="L117" s="12">
        <f>(C117-VLOOKUP(H117,Riders!$A$2:$C$1999,2,FALSE))/365</f>
        <v>26.728767123287671</v>
      </c>
      <c r="M117" s="12">
        <f>(C117-VLOOKUP(I117,Riders!$A$2:$C$1999,2,FALSE))/365</f>
        <v>29.758904109589039</v>
      </c>
      <c r="N117" s="12">
        <f>(C117-VLOOKUP(J117,Riders!$A$2:$C$1999,2,FALSE))/365</f>
        <v>26.052054794520547</v>
      </c>
      <c r="O117" s="4">
        <v>4</v>
      </c>
      <c r="P117" s="4" t="s">
        <v>35</v>
      </c>
      <c r="Q117" s="35">
        <v>13.427</v>
      </c>
      <c r="R117" s="35">
        <v>7.7590000000000003</v>
      </c>
      <c r="S117" s="35">
        <v>7.2930000000000001</v>
      </c>
      <c r="T117" s="35">
        <v>7.1</v>
      </c>
      <c r="U117" s="35">
        <v>7.1749999999999998</v>
      </c>
      <c r="V117" s="35">
        <v>6.9969999999999999</v>
      </c>
      <c r="W117" s="35">
        <v>7.05</v>
      </c>
      <c r="X117" s="35">
        <v>7.0309999999999997</v>
      </c>
      <c r="Y117" s="35">
        <v>7.1909999999999998</v>
      </c>
      <c r="Z117" s="35">
        <v>7.0529999999999999</v>
      </c>
      <c r="AA117" s="35">
        <v>6.984</v>
      </c>
      <c r="AB117" s="35">
        <v>7.0019999999999998</v>
      </c>
      <c r="AC117" s="35">
        <v>7.0869999999999997</v>
      </c>
      <c r="AD117" s="35">
        <v>7.0190000000000001</v>
      </c>
      <c r="AE117" s="35">
        <v>7.07</v>
      </c>
      <c r="AF117" s="35">
        <v>7.0869999999999997</v>
      </c>
      <c r="AG117" s="35">
        <v>7.1020000000000003</v>
      </c>
      <c r="AH117" s="35">
        <v>7.2539999999999996</v>
      </c>
      <c r="AI117" s="35">
        <v>7.1109999999999998</v>
      </c>
      <c r="AJ117" s="35">
        <v>7.1070000000000002</v>
      </c>
      <c r="AK117" s="35">
        <v>7.1120000000000001</v>
      </c>
      <c r="AL117" s="35">
        <v>7.2720000000000002</v>
      </c>
      <c r="AM117" s="35">
        <v>7.1369999999999996</v>
      </c>
      <c r="AN117" s="35">
        <v>7.3819999999999997</v>
      </c>
      <c r="AO117" s="35">
        <v>7.1660000000000004</v>
      </c>
      <c r="AP117" s="35">
        <v>7.1210000000000004</v>
      </c>
      <c r="AQ117" s="35">
        <v>7.2679999999999998</v>
      </c>
      <c r="AR117" s="35">
        <v>7.0730000000000004</v>
      </c>
      <c r="AS117" s="35">
        <v>7.09</v>
      </c>
      <c r="AT117" s="35">
        <v>7.1360000000000001</v>
      </c>
      <c r="AU117" s="35">
        <v>7.1669999999999998</v>
      </c>
      <c r="AV117" s="35">
        <v>7.3230000000000004</v>
      </c>
      <c r="AW117" s="35">
        <f t="shared" si="2"/>
        <v>235.14600000000002</v>
      </c>
      <c r="AX117" s="117">
        <f t="shared" si="3"/>
        <v>61.238549667015384</v>
      </c>
      <c r="AY117" s="116"/>
    </row>
    <row r="118" spans="1:51" x14ac:dyDescent="0.35">
      <c r="A118" s="1" t="s">
        <v>65</v>
      </c>
      <c r="B118" s="1">
        <v>2022</v>
      </c>
      <c r="C118" s="2">
        <v>44672</v>
      </c>
      <c r="D118" s="1" t="s">
        <v>66</v>
      </c>
      <c r="E118" s="1" t="s">
        <v>21</v>
      </c>
      <c r="F118" s="1" t="s">
        <v>21</v>
      </c>
      <c r="G118" s="1" t="s">
        <v>688</v>
      </c>
      <c r="H118" s="1" t="s">
        <v>589</v>
      </c>
      <c r="I118" s="1" t="s">
        <v>501</v>
      </c>
      <c r="J118" s="1" t="s">
        <v>69</v>
      </c>
      <c r="K118" s="1"/>
      <c r="L118" s="1"/>
      <c r="M118" s="1"/>
      <c r="N118" s="1"/>
      <c r="O118" s="1">
        <v>1</v>
      </c>
      <c r="P118" s="1" t="s">
        <v>25</v>
      </c>
      <c r="Q118" s="35">
        <v>13.307</v>
      </c>
      <c r="R118" s="35">
        <v>7.7430000000000003</v>
      </c>
      <c r="S118" s="35">
        <v>7.1929999999999996</v>
      </c>
      <c r="T118" s="35">
        <v>7.0229999999999997</v>
      </c>
      <c r="U118" s="35">
        <v>7.1230000000000002</v>
      </c>
      <c r="V118" s="35">
        <v>7.0750000000000002</v>
      </c>
      <c r="W118" s="35">
        <v>7.0549999999999997</v>
      </c>
      <c r="X118" s="35">
        <v>7.0750000000000002</v>
      </c>
      <c r="Y118" s="35">
        <v>7.17</v>
      </c>
      <c r="Z118" s="35">
        <v>7.02</v>
      </c>
      <c r="AA118" s="35">
        <v>6.9349999999999996</v>
      </c>
      <c r="AB118" s="35">
        <v>6.9130000000000003</v>
      </c>
      <c r="AC118" s="35">
        <v>7</v>
      </c>
      <c r="AD118" s="35">
        <v>6.9459999999999997</v>
      </c>
      <c r="AE118" s="35">
        <v>6.9249999999999998</v>
      </c>
      <c r="AF118" s="35">
        <v>6.9640000000000004</v>
      </c>
      <c r="AG118" s="35">
        <v>7.0830000000000002</v>
      </c>
      <c r="AH118" s="35">
        <v>6.94</v>
      </c>
      <c r="AI118" s="35">
        <v>7.1050000000000004</v>
      </c>
      <c r="AJ118" s="35">
        <v>6.9649999999999999</v>
      </c>
      <c r="AK118" s="35">
        <v>6.94</v>
      </c>
      <c r="AL118" s="35">
        <v>7.0990000000000002</v>
      </c>
      <c r="AM118" s="35">
        <v>7.01</v>
      </c>
      <c r="AN118" s="35">
        <v>7.0659999999999998</v>
      </c>
      <c r="AO118" s="35">
        <v>7.1020000000000003</v>
      </c>
      <c r="AP118" s="35">
        <v>7.2720000000000002</v>
      </c>
      <c r="AQ118" s="35">
        <v>7.0519999999999996</v>
      </c>
      <c r="AR118" s="35">
        <v>7.0229999999999997</v>
      </c>
      <c r="AS118" s="35">
        <v>7.0060000000000002</v>
      </c>
      <c r="AT118" s="35">
        <v>6.9669999999999996</v>
      </c>
      <c r="AU118" s="35">
        <v>7.0430000000000001</v>
      </c>
      <c r="AV118" s="35">
        <v>7.2389999999999999</v>
      </c>
      <c r="AW118" s="35">
        <f t="shared" si="2"/>
        <v>232.37899999999999</v>
      </c>
      <c r="AX118" s="117">
        <f t="shared" si="3"/>
        <v>61.96773374530401</v>
      </c>
      <c r="AY118" s="116"/>
    </row>
    <row r="119" spans="1:51" x14ac:dyDescent="0.35">
      <c r="A119" s="1" t="s">
        <v>65</v>
      </c>
      <c r="B119" s="1">
        <v>2022</v>
      </c>
      <c r="C119" s="2">
        <v>44672</v>
      </c>
      <c r="D119" s="1" t="s">
        <v>66</v>
      </c>
      <c r="E119" s="1" t="s">
        <v>21</v>
      </c>
      <c r="F119" s="1" t="s">
        <v>21</v>
      </c>
      <c r="G119" s="1" t="s">
        <v>483</v>
      </c>
      <c r="H119" s="1" t="s">
        <v>644</v>
      </c>
      <c r="I119" s="1" t="s">
        <v>654</v>
      </c>
      <c r="J119" s="1" t="s">
        <v>675</v>
      </c>
      <c r="K119" s="1"/>
      <c r="L119" s="1"/>
      <c r="M119" s="1"/>
      <c r="N119" s="1"/>
      <c r="O119" s="1">
        <v>2</v>
      </c>
      <c r="P119" s="1" t="s">
        <v>484</v>
      </c>
      <c r="Q119" s="35">
        <v>13.212999999999999</v>
      </c>
      <c r="R119" s="35">
        <v>7.8449999999999998</v>
      </c>
      <c r="S119" s="35">
        <v>7.1959999999999997</v>
      </c>
      <c r="T119" s="35">
        <v>6.9009999999999998</v>
      </c>
      <c r="U119" s="35">
        <v>7.0369999999999999</v>
      </c>
      <c r="V119" s="35">
        <v>7.0439999999999996</v>
      </c>
      <c r="W119" s="35">
        <v>6.9189999999999996</v>
      </c>
      <c r="X119" s="35">
        <v>7.1230000000000002</v>
      </c>
      <c r="Y119" s="35">
        <v>6.8449999999999998</v>
      </c>
      <c r="Z119" s="35">
        <v>7.3049999999999997</v>
      </c>
      <c r="AA119" s="35">
        <v>6.9550000000000001</v>
      </c>
      <c r="AB119" s="35">
        <v>6.9359999999999999</v>
      </c>
      <c r="AC119" s="35">
        <v>6.9290000000000003</v>
      </c>
      <c r="AD119" s="35">
        <v>7.1909999999999998</v>
      </c>
      <c r="AE119" s="35">
        <v>7.0049999999999999</v>
      </c>
      <c r="AF119" s="35">
        <v>7.0759999999999996</v>
      </c>
      <c r="AG119" s="35">
        <v>6.9649999999999999</v>
      </c>
      <c r="AH119" s="35">
        <v>7.2119999999999997</v>
      </c>
      <c r="AI119" s="35">
        <v>7.2389999999999999</v>
      </c>
      <c r="AJ119" s="35">
        <v>7.1269999999999998</v>
      </c>
      <c r="AK119" s="35">
        <v>7.05</v>
      </c>
      <c r="AL119" s="35">
        <v>7.2050000000000001</v>
      </c>
      <c r="AM119" s="35">
        <v>7.0780000000000003</v>
      </c>
      <c r="AN119" s="35">
        <v>7.2270000000000003</v>
      </c>
      <c r="AO119" s="35">
        <v>7.3680000000000003</v>
      </c>
      <c r="AP119" s="35">
        <v>7.2050000000000001</v>
      </c>
      <c r="AQ119" s="35">
        <v>7.2380000000000004</v>
      </c>
      <c r="AR119" s="35">
        <v>6.9210000000000003</v>
      </c>
      <c r="AS119" s="35">
        <v>6.9260000000000002</v>
      </c>
      <c r="AT119" s="35">
        <v>6.8010000000000002</v>
      </c>
      <c r="AU119" s="35">
        <v>6.7539999999999996</v>
      </c>
      <c r="AV119" s="35">
        <v>6.8979999999999997</v>
      </c>
      <c r="AW119" s="35">
        <f t="shared" si="2"/>
        <v>232.73399999999998</v>
      </c>
      <c r="AX119" s="117">
        <f t="shared" si="3"/>
        <v>61.873211477480737</v>
      </c>
      <c r="AY119" s="116"/>
    </row>
    <row r="120" spans="1:51" x14ac:dyDescent="0.35">
      <c r="A120" s="1" t="s">
        <v>65</v>
      </c>
      <c r="B120" s="1">
        <v>2022</v>
      </c>
      <c r="C120" s="2">
        <v>44672</v>
      </c>
      <c r="D120" s="1" t="s">
        <v>66</v>
      </c>
      <c r="E120" s="1" t="s">
        <v>21</v>
      </c>
      <c r="F120" s="1" t="s">
        <v>21</v>
      </c>
      <c r="G120" s="1" t="s">
        <v>584</v>
      </c>
      <c r="H120" s="1" t="s">
        <v>80</v>
      </c>
      <c r="I120" s="1" t="s">
        <v>507</v>
      </c>
      <c r="J120" s="1" t="s">
        <v>792</v>
      </c>
      <c r="K120" s="1"/>
      <c r="L120" s="1"/>
      <c r="M120" s="1"/>
      <c r="N120" s="1"/>
      <c r="O120" s="1">
        <v>3</v>
      </c>
      <c r="P120" s="1" t="s">
        <v>27</v>
      </c>
      <c r="Q120" s="35">
        <v>13.71</v>
      </c>
      <c r="R120" s="35">
        <v>7.7919999999999998</v>
      </c>
      <c r="S120" s="35">
        <v>7.1890000000000001</v>
      </c>
      <c r="T120" s="35">
        <v>6.9870000000000001</v>
      </c>
      <c r="U120" s="35">
        <v>7.0060000000000002</v>
      </c>
      <c r="V120" s="35">
        <v>7.008</v>
      </c>
      <c r="W120" s="35">
        <v>7.0629999999999997</v>
      </c>
      <c r="X120" s="35">
        <v>7.1150000000000002</v>
      </c>
      <c r="Y120" s="35">
        <v>7.1879999999999997</v>
      </c>
      <c r="Z120" s="35">
        <v>7.1420000000000003</v>
      </c>
      <c r="AA120" s="35">
        <v>7.1369999999999996</v>
      </c>
      <c r="AB120" s="35">
        <v>7.1059999999999999</v>
      </c>
      <c r="AC120" s="35">
        <v>7.2690000000000001</v>
      </c>
      <c r="AD120" s="35">
        <v>7.0979999999999999</v>
      </c>
      <c r="AE120" s="35">
        <v>7.0250000000000004</v>
      </c>
      <c r="AF120" s="35">
        <v>7.0289999999999999</v>
      </c>
      <c r="AG120" s="35">
        <v>7.0389999999999997</v>
      </c>
      <c r="AH120" s="35">
        <v>7.1680000000000001</v>
      </c>
      <c r="AI120" s="35">
        <v>6.9550000000000001</v>
      </c>
      <c r="AJ120" s="35">
        <v>6.8609999999999998</v>
      </c>
      <c r="AK120" s="35">
        <v>7.0579999999999998</v>
      </c>
      <c r="AL120" s="35">
        <v>6.9480000000000004</v>
      </c>
      <c r="AM120" s="35">
        <v>6.9880000000000004</v>
      </c>
      <c r="AN120" s="35">
        <v>7.008</v>
      </c>
      <c r="AO120" s="35">
        <v>7.0960000000000001</v>
      </c>
      <c r="AP120" s="35">
        <v>7.0629999999999997</v>
      </c>
      <c r="AQ120" s="35">
        <v>7.2320000000000002</v>
      </c>
      <c r="AR120" s="35">
        <v>7.0410000000000004</v>
      </c>
      <c r="AS120" s="35">
        <v>7.032</v>
      </c>
      <c r="AT120" s="35">
        <v>7</v>
      </c>
      <c r="AU120" s="35">
        <v>7.02</v>
      </c>
      <c r="AV120" s="35">
        <v>7.024</v>
      </c>
      <c r="AW120" s="35">
        <f t="shared" si="2"/>
        <v>233.39700000000002</v>
      </c>
      <c r="AX120" s="117">
        <f t="shared" si="3"/>
        <v>61.697451124050431</v>
      </c>
      <c r="AY120" s="116"/>
    </row>
    <row r="121" spans="1:51" x14ac:dyDescent="0.35">
      <c r="A121" s="1" t="s">
        <v>65</v>
      </c>
      <c r="B121" s="1">
        <v>2022</v>
      </c>
      <c r="C121" s="2">
        <v>44672</v>
      </c>
      <c r="D121" s="1" t="s">
        <v>66</v>
      </c>
      <c r="E121" s="1" t="s">
        <v>21</v>
      </c>
      <c r="F121" s="1" t="s">
        <v>21</v>
      </c>
      <c r="G121" s="1" t="s">
        <v>475</v>
      </c>
      <c r="H121" s="1" t="s">
        <v>586</v>
      </c>
      <c r="I121" s="1" t="s">
        <v>647</v>
      </c>
      <c r="J121" s="1" t="s">
        <v>779</v>
      </c>
      <c r="K121" s="1"/>
      <c r="L121" s="1"/>
      <c r="M121" s="1"/>
      <c r="N121" s="1"/>
      <c r="O121" s="1">
        <v>4</v>
      </c>
      <c r="P121" s="1" t="s">
        <v>113</v>
      </c>
      <c r="Q121" s="35">
        <v>13.161</v>
      </c>
      <c r="R121" s="35">
        <v>7.6989999999999998</v>
      </c>
      <c r="S121" s="35">
        <v>7.2309999999999999</v>
      </c>
      <c r="T121" s="35">
        <v>7.0309999999999997</v>
      </c>
      <c r="U121" s="35">
        <v>6.9880000000000004</v>
      </c>
      <c r="V121" s="35">
        <v>6.984</v>
      </c>
      <c r="W121" s="35">
        <v>6.9930000000000003</v>
      </c>
      <c r="X121" s="35">
        <v>7.1669999999999998</v>
      </c>
      <c r="Y121" s="35">
        <v>7.0330000000000004</v>
      </c>
      <c r="Z121" s="35">
        <v>7.0720000000000001</v>
      </c>
      <c r="AA121" s="35">
        <v>7.0380000000000003</v>
      </c>
      <c r="AB121" s="35">
        <v>7.13</v>
      </c>
      <c r="AC121" s="35">
        <v>6.9729999999999999</v>
      </c>
      <c r="AD121" s="35">
        <v>6.9429999999999996</v>
      </c>
      <c r="AE121" s="35">
        <v>6.95</v>
      </c>
      <c r="AF121" s="35">
        <v>7.0880000000000001</v>
      </c>
      <c r="AG121" s="35">
        <v>7.0970000000000004</v>
      </c>
      <c r="AH121" s="35">
        <v>7.1849999999999996</v>
      </c>
      <c r="AI121" s="35">
        <v>7.3559999999999999</v>
      </c>
      <c r="AJ121" s="35">
        <v>7.1059999999999999</v>
      </c>
      <c r="AK121" s="35">
        <v>7.0179999999999998</v>
      </c>
      <c r="AL121" s="35">
        <v>6.931</v>
      </c>
      <c r="AM121" s="35">
        <v>6.9480000000000004</v>
      </c>
      <c r="AN121" s="35">
        <v>7.0890000000000004</v>
      </c>
      <c r="AO121" s="35">
        <v>6.9470000000000001</v>
      </c>
      <c r="AP121" s="35">
        <v>6.99</v>
      </c>
      <c r="AQ121" s="35">
        <v>7.0270000000000001</v>
      </c>
      <c r="AR121" s="35">
        <v>7.2169999999999996</v>
      </c>
      <c r="AS121" s="35">
        <v>7.2130000000000001</v>
      </c>
      <c r="AT121" s="35">
        <v>7.4379999999999997</v>
      </c>
      <c r="AU121" s="35">
        <v>7.6539999999999999</v>
      </c>
      <c r="AV121" s="35">
        <v>7.9870000000000001</v>
      </c>
      <c r="AW121" s="35">
        <f t="shared" si="2"/>
        <v>234.68399999999997</v>
      </c>
      <c r="AX121" s="117">
        <f t="shared" si="3"/>
        <v>61.359104157079315</v>
      </c>
      <c r="AY121" s="116"/>
    </row>
    <row r="122" spans="1:51" x14ac:dyDescent="0.35">
      <c r="A122" s="1" t="s">
        <v>65</v>
      </c>
      <c r="B122" s="1">
        <v>2022</v>
      </c>
      <c r="C122" s="2">
        <v>44672</v>
      </c>
      <c r="D122" s="1" t="s">
        <v>66</v>
      </c>
      <c r="E122" s="1" t="s">
        <v>21</v>
      </c>
      <c r="F122" s="1" t="s">
        <v>21</v>
      </c>
      <c r="G122" s="1" t="s">
        <v>597</v>
      </c>
      <c r="H122" s="1" t="s">
        <v>676</v>
      </c>
      <c r="I122" s="1" t="s">
        <v>510</v>
      </c>
      <c r="J122" s="1" t="s">
        <v>516</v>
      </c>
      <c r="K122" s="1"/>
      <c r="L122" s="1"/>
      <c r="M122" s="1"/>
      <c r="N122" s="1"/>
      <c r="O122" s="1">
        <v>5</v>
      </c>
      <c r="P122" s="1" t="s">
        <v>29</v>
      </c>
      <c r="Q122" s="35">
        <v>13.68</v>
      </c>
      <c r="R122" s="35">
        <v>7.766</v>
      </c>
      <c r="S122" s="35">
        <v>7.2110000000000003</v>
      </c>
      <c r="T122" s="35">
        <v>6.9779999999999998</v>
      </c>
      <c r="U122" s="35">
        <v>7.1020000000000003</v>
      </c>
      <c r="V122" s="35">
        <v>7.0789999999999997</v>
      </c>
      <c r="W122" s="35">
        <v>7.2750000000000004</v>
      </c>
      <c r="X122" s="35">
        <v>7.01</v>
      </c>
      <c r="Y122" s="35">
        <v>7.27</v>
      </c>
      <c r="Z122" s="35">
        <v>7.0469999999999997</v>
      </c>
      <c r="AA122" s="35">
        <v>7.0730000000000004</v>
      </c>
      <c r="AB122" s="35">
        <v>7.1020000000000003</v>
      </c>
      <c r="AC122" s="35">
        <v>7.2309999999999999</v>
      </c>
      <c r="AD122" s="35">
        <v>7.149</v>
      </c>
      <c r="AE122" s="35">
        <v>6.883</v>
      </c>
      <c r="AF122" s="35">
        <v>6.98</v>
      </c>
      <c r="AG122" s="35">
        <v>7.2160000000000002</v>
      </c>
      <c r="AH122" s="35">
        <v>8.173</v>
      </c>
      <c r="AI122" s="35">
        <v>6.0069999999999997</v>
      </c>
      <c r="AJ122" s="35">
        <v>7.0270000000000001</v>
      </c>
      <c r="AK122" s="35">
        <v>7.1210000000000004</v>
      </c>
      <c r="AL122" s="35">
        <v>7.1390000000000002</v>
      </c>
      <c r="AM122" s="35">
        <v>7.1550000000000002</v>
      </c>
      <c r="AN122" s="35">
        <v>7.2690000000000001</v>
      </c>
      <c r="AO122" s="35">
        <v>7.2380000000000004</v>
      </c>
      <c r="AP122" s="35">
        <v>7.0839999999999996</v>
      </c>
      <c r="AQ122" s="35">
        <v>7.1139999999999999</v>
      </c>
      <c r="AR122" s="35">
        <v>7.3230000000000004</v>
      </c>
      <c r="AS122" s="35">
        <v>6.984</v>
      </c>
      <c r="AT122" s="35">
        <v>7.1660000000000004</v>
      </c>
      <c r="AU122" s="35">
        <v>7.1660000000000004</v>
      </c>
      <c r="AV122" s="35">
        <v>7.2160000000000002</v>
      </c>
      <c r="AW122" s="35">
        <f t="shared" si="2"/>
        <v>235.23400000000004</v>
      </c>
      <c r="AX122" s="117">
        <f t="shared" si="3"/>
        <v>61.215640596172314</v>
      </c>
      <c r="AY122" s="116"/>
    </row>
    <row r="123" spans="1:51" x14ac:dyDescent="0.35">
      <c r="A123" s="1" t="s">
        <v>65</v>
      </c>
      <c r="B123" s="1">
        <v>2022</v>
      </c>
      <c r="C123" s="2">
        <v>44672</v>
      </c>
      <c r="D123" s="1" t="s">
        <v>66</v>
      </c>
      <c r="E123" s="1" t="s">
        <v>21</v>
      </c>
      <c r="F123" s="1" t="s">
        <v>21</v>
      </c>
      <c r="G123" s="1" t="s">
        <v>493</v>
      </c>
      <c r="H123" s="1" t="s">
        <v>659</v>
      </c>
      <c r="I123" s="1" t="s">
        <v>594</v>
      </c>
      <c r="J123" s="1" t="s">
        <v>595</v>
      </c>
      <c r="K123" s="1"/>
      <c r="L123" s="1"/>
      <c r="M123" s="1"/>
      <c r="N123" s="1"/>
      <c r="O123" s="1">
        <v>6</v>
      </c>
      <c r="P123" s="1" t="s">
        <v>31</v>
      </c>
      <c r="Q123" s="35">
        <v>13.52</v>
      </c>
      <c r="R123" s="35">
        <v>9.0370000000000008</v>
      </c>
      <c r="S123" s="35">
        <v>6.0330000000000004</v>
      </c>
      <c r="T123" s="35">
        <v>6.9960000000000004</v>
      </c>
      <c r="U123" s="35">
        <v>7.2709999999999999</v>
      </c>
      <c r="V123" s="35">
        <v>7.1150000000000002</v>
      </c>
      <c r="W123" s="35">
        <v>7.2789999999999999</v>
      </c>
      <c r="X123" s="35">
        <v>7.2649999999999997</v>
      </c>
      <c r="Y123" s="35">
        <v>7.2039999999999997</v>
      </c>
      <c r="Z123" s="35">
        <v>7.25</v>
      </c>
      <c r="AA123" s="35">
        <v>7.4130000000000003</v>
      </c>
      <c r="AB123" s="35">
        <v>7.2279999999999998</v>
      </c>
      <c r="AC123" s="35">
        <v>7.0880000000000001</v>
      </c>
      <c r="AD123" s="35">
        <v>6.8440000000000003</v>
      </c>
      <c r="AE123" s="35">
        <v>7.4080000000000004</v>
      </c>
      <c r="AF123" s="35">
        <v>6.8710000000000004</v>
      </c>
      <c r="AG123" s="35">
        <v>7.1319999999999997</v>
      </c>
      <c r="AH123" s="35">
        <v>7.1219999999999999</v>
      </c>
      <c r="AI123" s="35">
        <v>7.298</v>
      </c>
      <c r="AJ123" s="35">
        <v>7.1859999999999999</v>
      </c>
      <c r="AK123" s="35">
        <v>7.3710000000000004</v>
      </c>
      <c r="AL123" s="35">
        <v>6.8789999999999996</v>
      </c>
      <c r="AM123" s="35">
        <v>7.5019999999999998</v>
      </c>
      <c r="AN123" s="35">
        <v>7.2279999999999998</v>
      </c>
      <c r="AO123" s="35">
        <v>7.3090000000000002</v>
      </c>
      <c r="AP123" s="35">
        <v>7.5650000000000004</v>
      </c>
      <c r="AQ123" s="35">
        <v>7.0430000000000001</v>
      </c>
      <c r="AR123" s="35">
        <v>7.3460000000000001</v>
      </c>
      <c r="AS123" s="35">
        <v>6.9660000000000002</v>
      </c>
      <c r="AT123" s="35">
        <v>7.2510000000000003</v>
      </c>
      <c r="AU123" s="35">
        <v>7.0060000000000002</v>
      </c>
      <c r="AV123" s="35">
        <v>7.2889999999999997</v>
      </c>
      <c r="AW123" s="35">
        <f t="shared" si="2"/>
        <v>237.315</v>
      </c>
      <c r="AX123" s="117">
        <f t="shared" si="3"/>
        <v>60.678844573667909</v>
      </c>
      <c r="AY123" s="116"/>
    </row>
    <row r="124" spans="1:51" x14ac:dyDescent="0.35">
      <c r="A124" s="1" t="s">
        <v>65</v>
      </c>
      <c r="B124" s="1">
        <v>2022</v>
      </c>
      <c r="C124" s="2">
        <v>44672</v>
      </c>
      <c r="D124" s="1" t="s">
        <v>66</v>
      </c>
      <c r="E124" s="1" t="s">
        <v>21</v>
      </c>
      <c r="F124" s="1" t="s">
        <v>21</v>
      </c>
      <c r="G124" s="1" t="s">
        <v>486</v>
      </c>
      <c r="H124" s="1" t="s">
        <v>793</v>
      </c>
      <c r="I124" s="1" t="s">
        <v>794</v>
      </c>
      <c r="J124" s="1" t="s">
        <v>795</v>
      </c>
      <c r="K124" s="1"/>
      <c r="L124" s="1"/>
      <c r="M124" s="1"/>
      <c r="N124" s="1"/>
      <c r="O124" s="1">
        <v>7</v>
      </c>
      <c r="P124" s="1" t="s">
        <v>27</v>
      </c>
      <c r="Q124" s="35">
        <v>13.695</v>
      </c>
      <c r="R124" s="35">
        <v>7.7590000000000003</v>
      </c>
      <c r="S124" s="35">
        <v>7.1020000000000003</v>
      </c>
      <c r="T124" s="35">
        <v>6.9359999999999999</v>
      </c>
      <c r="U124" s="35">
        <v>7.0780000000000003</v>
      </c>
      <c r="V124" s="35">
        <v>7.0739999999999998</v>
      </c>
      <c r="W124" s="35">
        <v>7.1440000000000001</v>
      </c>
      <c r="X124" s="35">
        <v>7.2039999999999997</v>
      </c>
      <c r="Y124" s="35">
        <v>7.3639999999999999</v>
      </c>
      <c r="Z124" s="35">
        <v>7.2290000000000001</v>
      </c>
      <c r="AA124" s="35">
        <v>7.1920000000000002</v>
      </c>
      <c r="AB124" s="35">
        <v>7.2329999999999997</v>
      </c>
      <c r="AC124" s="35">
        <v>7.37</v>
      </c>
      <c r="AD124" s="35">
        <v>7.1289999999999996</v>
      </c>
      <c r="AE124" s="35">
        <v>7.1230000000000002</v>
      </c>
      <c r="AF124" s="35">
        <v>7.0720000000000001</v>
      </c>
      <c r="AG124" s="35">
        <v>7.1449999999999996</v>
      </c>
      <c r="AH124" s="35">
        <v>7.3010000000000002</v>
      </c>
      <c r="AI124" s="35">
        <v>7.242</v>
      </c>
      <c r="AJ124" s="35">
        <v>7.4139999999999997</v>
      </c>
      <c r="AK124" s="35">
        <v>7.306</v>
      </c>
      <c r="AL124" s="35">
        <v>7.3129999999999997</v>
      </c>
      <c r="AM124" s="35">
        <v>7.5389999999999997</v>
      </c>
      <c r="AN124" s="35">
        <v>7.3789999999999996</v>
      </c>
      <c r="AO124" s="35">
        <v>7.3609999999999998</v>
      </c>
      <c r="AP124" s="35">
        <v>7.4859999999999998</v>
      </c>
      <c r="AQ124" s="35">
        <v>7.2649999999999997</v>
      </c>
      <c r="AR124" s="35">
        <v>7.2489999999999997</v>
      </c>
      <c r="AS124" s="35">
        <v>7.28</v>
      </c>
      <c r="AT124" s="35">
        <v>7.3460000000000001</v>
      </c>
      <c r="AU124" s="35">
        <v>7.3769999999999998</v>
      </c>
      <c r="AV124" s="35">
        <v>7.359</v>
      </c>
      <c r="AW124" s="35">
        <f t="shared" si="2"/>
        <v>239.06599999999997</v>
      </c>
      <c r="AX124" s="117">
        <f t="shared" si="3"/>
        <v>60.234412254356542</v>
      </c>
      <c r="AY124" s="116"/>
    </row>
    <row r="125" spans="1:51" x14ac:dyDescent="0.35">
      <c r="A125" s="1" t="s">
        <v>65</v>
      </c>
      <c r="B125" s="1">
        <v>2022</v>
      </c>
      <c r="C125" s="2">
        <v>44672</v>
      </c>
      <c r="D125" s="1" t="s">
        <v>66</v>
      </c>
      <c r="E125" s="1" t="s">
        <v>21</v>
      </c>
      <c r="F125" s="1" t="s">
        <v>21</v>
      </c>
      <c r="G125" s="1" t="s">
        <v>796</v>
      </c>
      <c r="H125" s="1" t="s">
        <v>797</v>
      </c>
      <c r="I125" s="1" t="s">
        <v>798</v>
      </c>
      <c r="J125" s="1" t="s">
        <v>761</v>
      </c>
      <c r="K125" s="1"/>
      <c r="L125" s="1"/>
      <c r="M125" s="1"/>
      <c r="N125" s="1"/>
      <c r="O125" s="1">
        <v>8</v>
      </c>
      <c r="P125" s="1" t="s">
        <v>113</v>
      </c>
      <c r="Q125" s="35">
        <v>13.465999999999999</v>
      </c>
      <c r="R125" s="35">
        <v>7.6740000000000004</v>
      </c>
      <c r="S125" s="35">
        <v>7.298</v>
      </c>
      <c r="T125" s="35">
        <v>7.2409999999999997</v>
      </c>
      <c r="U125" s="35">
        <v>7.35</v>
      </c>
      <c r="V125" s="35">
        <v>7.319</v>
      </c>
      <c r="W125" s="35">
        <v>7.21</v>
      </c>
      <c r="X125" s="35">
        <v>7.202</v>
      </c>
      <c r="Y125" s="35">
        <v>7.3049999999999997</v>
      </c>
      <c r="Z125" s="35">
        <v>7.16</v>
      </c>
      <c r="AA125" s="35">
        <v>7.1680000000000001</v>
      </c>
      <c r="AB125" s="35">
        <v>7.0960000000000001</v>
      </c>
      <c r="AC125" s="35">
        <v>7.2949999999999999</v>
      </c>
      <c r="AD125" s="35">
        <v>7.1150000000000002</v>
      </c>
      <c r="AE125" s="35">
        <v>7.1180000000000003</v>
      </c>
      <c r="AF125" s="35">
        <v>7.1340000000000003</v>
      </c>
      <c r="AG125" s="35">
        <v>7.2859999999999996</v>
      </c>
      <c r="AH125" s="35">
        <v>7.2240000000000002</v>
      </c>
      <c r="AI125" s="35">
        <v>7.21</v>
      </c>
      <c r="AJ125" s="35">
        <v>7.3079999999999998</v>
      </c>
      <c r="AK125" s="35">
        <v>7.2039999999999997</v>
      </c>
      <c r="AL125" s="35">
        <v>7.1740000000000004</v>
      </c>
      <c r="AM125" s="35">
        <v>7.1920000000000002</v>
      </c>
      <c r="AN125" s="35">
        <v>7.2619999999999996</v>
      </c>
      <c r="AO125" s="35">
        <v>7.2220000000000004</v>
      </c>
      <c r="AP125" s="35">
        <v>7.3040000000000003</v>
      </c>
      <c r="AQ125" s="35">
        <v>7.5039999999999996</v>
      </c>
      <c r="AR125" s="35">
        <v>7.3540000000000001</v>
      </c>
      <c r="AS125" s="35">
        <v>7.3869999999999996</v>
      </c>
      <c r="AT125" s="35">
        <v>7.3710000000000004</v>
      </c>
      <c r="AU125" s="35">
        <v>7.5990000000000002</v>
      </c>
      <c r="AV125" s="35">
        <v>7.3659999999999997</v>
      </c>
      <c r="AW125" s="35">
        <f t="shared" si="2"/>
        <v>239.11799999999999</v>
      </c>
      <c r="AX125" s="117">
        <f t="shared" si="3"/>
        <v>60.2213133264748</v>
      </c>
      <c r="AY125" s="116"/>
    </row>
    <row r="126" spans="1:51" x14ac:dyDescent="0.35">
      <c r="A126" s="1" t="s">
        <v>65</v>
      </c>
      <c r="B126" s="1">
        <v>2022</v>
      </c>
      <c r="C126" s="2">
        <v>44672</v>
      </c>
      <c r="D126" s="1" t="s">
        <v>66</v>
      </c>
      <c r="E126" s="1" t="s">
        <v>21</v>
      </c>
      <c r="F126" s="1" t="s">
        <v>21</v>
      </c>
      <c r="G126" s="1" t="s">
        <v>616</v>
      </c>
      <c r="H126" s="1" t="s">
        <v>608</v>
      </c>
      <c r="I126" s="1" t="s">
        <v>606</v>
      </c>
      <c r="J126" s="1" t="s">
        <v>749</v>
      </c>
      <c r="K126" s="1"/>
      <c r="L126" s="1"/>
      <c r="M126" s="1"/>
      <c r="N126" s="1"/>
      <c r="O126" s="1">
        <v>9</v>
      </c>
      <c r="P126" s="1" t="s">
        <v>46</v>
      </c>
      <c r="Q126" s="35">
        <v>13.903</v>
      </c>
      <c r="R126" s="35">
        <v>7.649</v>
      </c>
      <c r="S126" s="35">
        <v>7.2510000000000003</v>
      </c>
      <c r="T126" s="35">
        <v>7.09</v>
      </c>
      <c r="U126" s="35">
        <v>7.2380000000000004</v>
      </c>
      <c r="V126" s="35">
        <v>7.1180000000000003</v>
      </c>
      <c r="W126" s="35">
        <v>7.125</v>
      </c>
      <c r="X126" s="35">
        <v>7.19</v>
      </c>
      <c r="Y126" s="35">
        <v>7.3680000000000003</v>
      </c>
      <c r="Z126" s="35">
        <v>7.3579999999999997</v>
      </c>
      <c r="AA126" s="35">
        <v>7.2869999999999999</v>
      </c>
      <c r="AB126" s="35">
        <v>7.4290000000000003</v>
      </c>
      <c r="AC126" s="35">
        <v>7.266</v>
      </c>
      <c r="AD126" s="35">
        <v>7.1980000000000004</v>
      </c>
      <c r="AE126" s="35">
        <v>7.1660000000000004</v>
      </c>
      <c r="AF126" s="35">
        <v>7.2880000000000003</v>
      </c>
      <c r="AG126" s="35">
        <v>7.2240000000000002</v>
      </c>
      <c r="AH126" s="35">
        <v>7.2809999999999997</v>
      </c>
      <c r="AI126" s="35">
        <v>7.3049999999999997</v>
      </c>
      <c r="AJ126" s="35">
        <v>7.5090000000000003</v>
      </c>
      <c r="AK126" s="35">
        <v>7.3739999999999997</v>
      </c>
      <c r="AL126" s="35">
        <v>7.3620000000000001</v>
      </c>
      <c r="AM126" s="35">
        <v>7.383</v>
      </c>
      <c r="AN126" s="35">
        <v>7.5369999999999999</v>
      </c>
      <c r="AO126" s="35">
        <v>7.3739999999999997</v>
      </c>
      <c r="AP126" s="35">
        <v>7.399</v>
      </c>
      <c r="AQ126" s="35">
        <v>7.5469999999999997</v>
      </c>
      <c r="AR126" s="35">
        <v>7.1959999999999997</v>
      </c>
      <c r="AS126" s="35">
        <v>7.0650000000000004</v>
      </c>
      <c r="AT126" s="35">
        <v>6.9809999999999999</v>
      </c>
      <c r="AU126" s="35">
        <v>6.9770000000000003</v>
      </c>
      <c r="AV126" s="35">
        <v>7.09</v>
      </c>
      <c r="AW126" s="35">
        <f t="shared" si="2"/>
        <v>239.52800000000005</v>
      </c>
      <c r="AX126" s="117">
        <f t="shared" si="3"/>
        <v>60.118232523963783</v>
      </c>
      <c r="AY126" s="116"/>
    </row>
    <row r="127" spans="1:51" x14ac:dyDescent="0.35">
      <c r="A127" s="1" t="s">
        <v>65</v>
      </c>
      <c r="B127" s="1">
        <v>2022</v>
      </c>
      <c r="C127" s="2">
        <v>44672</v>
      </c>
      <c r="D127" s="1" t="s">
        <v>66</v>
      </c>
      <c r="E127" s="1" t="s">
        <v>21</v>
      </c>
      <c r="F127" s="1" t="s">
        <v>21</v>
      </c>
      <c r="G127" s="1" t="s">
        <v>656</v>
      </c>
      <c r="H127" s="1" t="s">
        <v>642</v>
      </c>
      <c r="I127" s="1" t="s">
        <v>79</v>
      </c>
      <c r="J127" s="1" t="s">
        <v>658</v>
      </c>
      <c r="K127" s="1"/>
      <c r="L127" s="1"/>
      <c r="M127" s="1"/>
      <c r="N127" s="1"/>
      <c r="O127" s="1">
        <v>10</v>
      </c>
      <c r="P127" s="1" t="s">
        <v>78</v>
      </c>
      <c r="Q127" s="35">
        <v>13.670999999999999</v>
      </c>
      <c r="R127" s="35">
        <v>8.06</v>
      </c>
      <c r="S127" s="35">
        <v>7.4610000000000003</v>
      </c>
      <c r="T127" s="35">
        <v>7.319</v>
      </c>
      <c r="U127" s="35">
        <v>7.2539999999999996</v>
      </c>
      <c r="V127" s="35">
        <v>7.2149999999999999</v>
      </c>
      <c r="W127" s="35">
        <v>7.2080000000000002</v>
      </c>
      <c r="X127" s="35">
        <v>7.3410000000000002</v>
      </c>
      <c r="Y127" s="35">
        <v>7.125</v>
      </c>
      <c r="Z127" s="35">
        <v>7.1139999999999999</v>
      </c>
      <c r="AA127" s="35">
        <v>7.298</v>
      </c>
      <c r="AB127" s="35">
        <v>7.1210000000000004</v>
      </c>
      <c r="AC127" s="35">
        <v>7.117</v>
      </c>
      <c r="AD127" s="35">
        <v>7.101</v>
      </c>
      <c r="AE127" s="35">
        <v>7.25</v>
      </c>
      <c r="AF127" s="35">
        <v>7.2679999999999998</v>
      </c>
      <c r="AG127" s="35">
        <v>7.3319999999999999</v>
      </c>
      <c r="AH127" s="35">
        <v>7.5220000000000002</v>
      </c>
      <c r="AI127" s="35">
        <v>7.4359999999999999</v>
      </c>
      <c r="AJ127" s="35">
        <v>7.3920000000000003</v>
      </c>
      <c r="AK127" s="35">
        <v>7.585</v>
      </c>
      <c r="AL127" s="35">
        <v>7.3479999999999999</v>
      </c>
      <c r="AM127" s="35">
        <v>7.375</v>
      </c>
      <c r="AN127" s="35">
        <v>7.5259999999999998</v>
      </c>
      <c r="AO127" s="35">
        <v>7.266</v>
      </c>
      <c r="AP127" s="35">
        <v>7.1580000000000004</v>
      </c>
      <c r="AQ127" s="35">
        <v>7.11</v>
      </c>
      <c r="AR127" s="35">
        <v>7.1269999999999998</v>
      </c>
      <c r="AS127" s="35">
        <v>7.2590000000000003</v>
      </c>
      <c r="AT127" s="35">
        <v>7.4619999999999997</v>
      </c>
      <c r="AU127" s="35">
        <v>7.2770000000000001</v>
      </c>
      <c r="AV127" s="35">
        <v>7.4139999999999997</v>
      </c>
      <c r="AW127" s="35">
        <f t="shared" si="2"/>
        <v>240.512</v>
      </c>
      <c r="AX127" s="117">
        <f t="shared" si="3"/>
        <v>59.872272485364554</v>
      </c>
      <c r="AY127" s="116"/>
    </row>
    <row r="128" spans="1:51" x14ac:dyDescent="0.35">
      <c r="A128" s="1" t="s">
        <v>65</v>
      </c>
      <c r="B128" s="1">
        <v>2022</v>
      </c>
      <c r="C128" s="2">
        <v>44672</v>
      </c>
      <c r="D128" s="1" t="s">
        <v>66</v>
      </c>
      <c r="E128" s="1" t="s">
        <v>21</v>
      </c>
      <c r="F128" s="1" t="s">
        <v>21</v>
      </c>
      <c r="G128" s="1" t="s">
        <v>496</v>
      </c>
      <c r="H128" s="1" t="s">
        <v>788</v>
      </c>
      <c r="I128" s="1" t="s">
        <v>775</v>
      </c>
      <c r="J128" s="1" t="s">
        <v>84</v>
      </c>
      <c r="K128" s="1"/>
      <c r="L128" s="1"/>
      <c r="M128" s="1"/>
      <c r="N128" s="1"/>
      <c r="O128" s="1">
        <v>11</v>
      </c>
      <c r="P128" s="1" t="s">
        <v>85</v>
      </c>
      <c r="Q128" s="35">
        <v>13.327999999999999</v>
      </c>
      <c r="R128" s="35">
        <v>7.8</v>
      </c>
      <c r="S128" s="35">
        <v>7.2839999999999998</v>
      </c>
      <c r="T128" s="35">
        <v>7.0960000000000001</v>
      </c>
      <c r="U128" s="35">
        <v>7.1139999999999999</v>
      </c>
      <c r="V128" s="35">
        <v>7.4130000000000003</v>
      </c>
      <c r="W128" s="35">
        <v>7.2380000000000004</v>
      </c>
      <c r="X128" s="35">
        <v>7.0709999999999997</v>
      </c>
      <c r="Y128" s="35">
        <v>7.0869999999999997</v>
      </c>
      <c r="Z128" s="35">
        <v>7.14</v>
      </c>
      <c r="AA128" s="35">
        <v>7.4059999999999997</v>
      </c>
      <c r="AB128" s="35">
        <v>7.1840000000000002</v>
      </c>
      <c r="AC128" s="35">
        <v>7.1779999999999999</v>
      </c>
      <c r="AD128" s="35">
        <v>7.1920000000000002</v>
      </c>
      <c r="AE128" s="35">
        <v>7.4359999999999999</v>
      </c>
      <c r="AF128" s="35">
        <v>7.4509999999999996</v>
      </c>
      <c r="AG128" s="35">
        <v>7.6920000000000002</v>
      </c>
      <c r="AH128" s="35">
        <v>7.4859999999999998</v>
      </c>
      <c r="AI128" s="35">
        <v>7.4909999999999997</v>
      </c>
      <c r="AJ128" s="35">
        <v>7.4109999999999996</v>
      </c>
      <c r="AK128" s="35">
        <v>7.53</v>
      </c>
      <c r="AL128" s="35">
        <v>7.3940000000000001</v>
      </c>
      <c r="AM128" s="35">
        <v>7.4169999999999998</v>
      </c>
      <c r="AN128" s="35">
        <v>7.5090000000000003</v>
      </c>
      <c r="AO128" s="35">
        <v>7.62</v>
      </c>
      <c r="AP128" s="35">
        <v>7.7279999999999998</v>
      </c>
      <c r="AQ128" s="35">
        <v>7.51</v>
      </c>
      <c r="AR128" s="35">
        <v>7.5039999999999996</v>
      </c>
      <c r="AS128" s="35">
        <v>7.48</v>
      </c>
      <c r="AT128" s="35">
        <v>7.6109999999999998</v>
      </c>
      <c r="AU128" s="35">
        <v>7.4770000000000003</v>
      </c>
      <c r="AV128" s="35">
        <v>7.3810000000000002</v>
      </c>
      <c r="AW128" s="35">
        <f t="shared" si="2"/>
        <v>242.65899999999999</v>
      </c>
      <c r="AX128" s="117">
        <f t="shared" si="3"/>
        <v>59.342534173469765</v>
      </c>
      <c r="AY128" s="116"/>
    </row>
    <row r="129" spans="1:51" x14ac:dyDescent="0.35">
      <c r="A129" s="1" t="s">
        <v>65</v>
      </c>
      <c r="B129" s="1">
        <v>2022</v>
      </c>
      <c r="C129" s="2">
        <v>44672</v>
      </c>
      <c r="D129" s="1" t="s">
        <v>66</v>
      </c>
      <c r="E129" s="1" t="s">
        <v>21</v>
      </c>
      <c r="F129" s="1" t="s">
        <v>21</v>
      </c>
      <c r="G129" s="1" t="s">
        <v>494</v>
      </c>
      <c r="H129" s="1" t="s">
        <v>617</v>
      </c>
      <c r="I129" s="1" t="s">
        <v>799</v>
      </c>
      <c r="J129" s="1" t="s">
        <v>666</v>
      </c>
      <c r="K129" s="1"/>
      <c r="L129" s="1"/>
      <c r="M129" s="1"/>
      <c r="N129" s="1"/>
      <c r="O129" s="1">
        <v>12</v>
      </c>
      <c r="P129" s="1" t="s">
        <v>37</v>
      </c>
      <c r="Q129" s="35">
        <v>14.016</v>
      </c>
      <c r="R129" s="35">
        <v>8.6280000000000001</v>
      </c>
      <c r="S129" s="35">
        <v>7.8929999999999998</v>
      </c>
      <c r="T129" s="35">
        <v>7.4480000000000004</v>
      </c>
      <c r="U129" s="35">
        <v>7.28</v>
      </c>
      <c r="V129" s="35">
        <v>7.4059999999999997</v>
      </c>
      <c r="W129" s="35">
        <v>7.133</v>
      </c>
      <c r="X129" s="35">
        <v>7.2050000000000001</v>
      </c>
      <c r="Y129" s="35">
        <v>7.1059999999999999</v>
      </c>
      <c r="Z129" s="35">
        <v>7.335</v>
      </c>
      <c r="AA129" s="35">
        <v>7.4039999999999999</v>
      </c>
      <c r="AB129" s="35">
        <v>7.3890000000000002</v>
      </c>
      <c r="AC129" s="35">
        <v>7.4649999999999999</v>
      </c>
      <c r="AD129" s="35">
        <v>7.3710000000000004</v>
      </c>
      <c r="AE129" s="35">
        <v>7.3819999999999997</v>
      </c>
      <c r="AF129" s="35">
        <v>7.3280000000000003</v>
      </c>
      <c r="AG129" s="35">
        <v>7.13</v>
      </c>
      <c r="AH129" s="35">
        <v>7.3529999999999998</v>
      </c>
      <c r="AI129" s="35">
        <v>7.23</v>
      </c>
      <c r="AJ129" s="35">
        <v>7.2220000000000004</v>
      </c>
      <c r="AK129" s="35">
        <v>7.2859999999999996</v>
      </c>
      <c r="AL129" s="35">
        <v>7.4130000000000003</v>
      </c>
      <c r="AM129" s="35">
        <v>7.399</v>
      </c>
      <c r="AN129" s="35">
        <v>7.8490000000000002</v>
      </c>
      <c r="AO129" s="35">
        <v>7.8280000000000003</v>
      </c>
      <c r="AP129" s="35">
        <v>7.5670000000000002</v>
      </c>
      <c r="AQ129" s="35">
        <v>7.4269999999999996</v>
      </c>
      <c r="AR129" s="35">
        <v>7.5430000000000001</v>
      </c>
      <c r="AS129" s="35">
        <v>7.6150000000000002</v>
      </c>
      <c r="AT129" s="35">
        <v>7.4509999999999996</v>
      </c>
      <c r="AU129" s="35">
        <v>7.3570000000000002</v>
      </c>
      <c r="AV129" s="35">
        <v>7.5430000000000001</v>
      </c>
      <c r="AW129" s="35">
        <f t="shared" si="2"/>
        <v>245.00200000000001</v>
      </c>
      <c r="AX129" s="117">
        <f t="shared" si="3"/>
        <v>58.775030407915033</v>
      </c>
      <c r="AY129" s="116"/>
    </row>
    <row r="130" spans="1:51" x14ac:dyDescent="0.35">
      <c r="A130" s="1" t="s">
        <v>65</v>
      </c>
      <c r="B130" s="1">
        <v>2022</v>
      </c>
      <c r="C130" s="2">
        <v>44672</v>
      </c>
      <c r="D130" s="1" t="s">
        <v>66</v>
      </c>
      <c r="E130" s="1" t="s">
        <v>21</v>
      </c>
      <c r="F130" s="1" t="s">
        <v>21</v>
      </c>
      <c r="G130" s="1" t="s">
        <v>667</v>
      </c>
      <c r="H130" s="1" t="s">
        <v>669</v>
      </c>
      <c r="I130" s="1" t="s">
        <v>523</v>
      </c>
      <c r="J130" s="1" t="s">
        <v>751</v>
      </c>
      <c r="K130" s="1"/>
      <c r="L130" s="1"/>
      <c r="M130" s="1"/>
      <c r="N130" s="1"/>
      <c r="O130" s="1">
        <v>13</v>
      </c>
      <c r="P130" s="1" t="s">
        <v>524</v>
      </c>
      <c r="Q130" s="35">
        <v>14.138999999999999</v>
      </c>
      <c r="R130" s="35">
        <v>8.5259999999999998</v>
      </c>
      <c r="S130" s="35">
        <v>8.0749999999999993</v>
      </c>
      <c r="T130" s="35">
        <v>7.6349999999999998</v>
      </c>
      <c r="U130" s="35">
        <v>7.6909999999999998</v>
      </c>
      <c r="V130" s="35">
        <v>7.5830000000000002</v>
      </c>
      <c r="W130" s="35">
        <v>7.7050000000000001</v>
      </c>
      <c r="X130" s="35">
        <v>7.5739999999999998</v>
      </c>
      <c r="Y130" s="35">
        <v>7.6189999999999998</v>
      </c>
      <c r="Z130" s="35">
        <v>7.5259999999999998</v>
      </c>
      <c r="AA130" s="35">
        <v>7.7439999999999998</v>
      </c>
      <c r="AB130" s="35">
        <v>7.633</v>
      </c>
      <c r="AC130" s="35">
        <v>7.8010000000000002</v>
      </c>
      <c r="AD130" s="35">
        <v>7.7779999999999996</v>
      </c>
      <c r="AE130" s="35">
        <v>7.9870000000000001</v>
      </c>
      <c r="AF130" s="35">
        <v>7.86</v>
      </c>
      <c r="AG130" s="35">
        <v>7.9859999999999998</v>
      </c>
      <c r="AH130" s="35">
        <v>7.8170000000000002</v>
      </c>
      <c r="AI130" s="35">
        <v>8.0050000000000008</v>
      </c>
      <c r="AJ130" s="35">
        <v>7.8579999999999997</v>
      </c>
      <c r="AK130" s="35">
        <v>7.8310000000000004</v>
      </c>
      <c r="AL130" s="35">
        <v>7.9939999999999998</v>
      </c>
      <c r="AM130" s="35">
        <v>7.7990000000000004</v>
      </c>
      <c r="AN130" s="35">
        <v>7.7640000000000002</v>
      </c>
      <c r="AO130" s="35">
        <v>7.8739999999999997</v>
      </c>
      <c r="AP130" s="35">
        <v>7.8620000000000001</v>
      </c>
      <c r="AQ130" s="35">
        <v>7.9139999999999997</v>
      </c>
      <c r="AR130" s="35">
        <v>7.7130000000000001</v>
      </c>
      <c r="AS130" s="35">
        <v>7.8760000000000003</v>
      </c>
      <c r="AT130" s="35">
        <v>7.6689999999999996</v>
      </c>
      <c r="AU130" s="35">
        <v>7.6689999999999996</v>
      </c>
      <c r="AV130" s="35">
        <v>7.7270000000000003</v>
      </c>
      <c r="AW130" s="35">
        <f t="shared" ref="AW130:AW193" si="4">IF(COUNT(Q130:AV130)=32,SUM(Q130:AV130),"")</f>
        <v>256.23399999999998</v>
      </c>
      <c r="AX130" s="117">
        <f t="shared" ref="AX130:AX193" si="5">IF(COUNT(Q130:AV130)=32,3.6*4000/(AW130),"")</f>
        <v>56.198630938907407</v>
      </c>
      <c r="AY130" s="116"/>
    </row>
    <row r="131" spans="1:51" x14ac:dyDescent="0.35">
      <c r="A131" s="13" t="s">
        <v>65</v>
      </c>
      <c r="B131" s="13">
        <v>2022</v>
      </c>
      <c r="C131" s="20">
        <v>44672</v>
      </c>
      <c r="D131" s="13" t="s">
        <v>66</v>
      </c>
      <c r="E131" s="13" t="s">
        <v>91</v>
      </c>
      <c r="F131" s="13">
        <v>1</v>
      </c>
      <c r="G131" s="13" t="s">
        <v>493</v>
      </c>
      <c r="H131" s="13" t="s">
        <v>659</v>
      </c>
      <c r="I131" s="13" t="s">
        <v>594</v>
      </c>
      <c r="J131" s="13" t="s">
        <v>595</v>
      </c>
      <c r="K131" s="13"/>
      <c r="L131" s="13"/>
      <c r="M131" s="13"/>
      <c r="N131" s="13"/>
      <c r="O131" s="13">
        <v>1</v>
      </c>
      <c r="P131" s="13" t="s">
        <v>31</v>
      </c>
      <c r="Q131" s="35">
        <v>13.544</v>
      </c>
      <c r="R131" s="35">
        <v>7.9870000000000001</v>
      </c>
      <c r="S131" s="35">
        <v>7.26</v>
      </c>
      <c r="T131" s="35">
        <v>7.1790000000000003</v>
      </c>
      <c r="U131" s="35">
        <v>7.1020000000000003</v>
      </c>
      <c r="V131" s="35">
        <v>7.0659999999999998</v>
      </c>
      <c r="W131" s="35">
        <v>7.109</v>
      </c>
      <c r="X131" s="35">
        <v>7.149</v>
      </c>
      <c r="Y131" s="35">
        <v>7.1239999999999997</v>
      </c>
      <c r="Z131" s="35">
        <v>7.085</v>
      </c>
      <c r="AA131" s="35">
        <v>7.3239999999999998</v>
      </c>
      <c r="AB131" s="35">
        <v>7.069</v>
      </c>
      <c r="AC131" s="35">
        <v>7.1609999999999996</v>
      </c>
      <c r="AD131" s="35">
        <v>6.9889999999999999</v>
      </c>
      <c r="AE131" s="35">
        <v>7.18</v>
      </c>
      <c r="AF131" s="35">
        <v>7.0810000000000004</v>
      </c>
      <c r="AG131" s="35">
        <v>7.1950000000000003</v>
      </c>
      <c r="AH131" s="35">
        <v>7.0209999999999999</v>
      </c>
      <c r="AI131" s="35">
        <v>7.1870000000000003</v>
      </c>
      <c r="AJ131" s="35">
        <v>7.157</v>
      </c>
      <c r="AK131" s="35">
        <v>7.1429999999999998</v>
      </c>
      <c r="AL131" s="35">
        <v>7.0780000000000003</v>
      </c>
      <c r="AM131" s="35">
        <v>7.0679999999999996</v>
      </c>
      <c r="AN131" s="35">
        <v>7.101</v>
      </c>
      <c r="AO131" s="35">
        <v>7.0709999999999997</v>
      </c>
      <c r="AP131" s="35">
        <v>7.1310000000000002</v>
      </c>
      <c r="AQ131" s="35">
        <v>7.2640000000000002</v>
      </c>
      <c r="AR131" s="35">
        <v>7.1859999999999999</v>
      </c>
      <c r="AS131" s="35">
        <v>7.101</v>
      </c>
      <c r="AT131" s="35">
        <v>6.9189999999999996</v>
      </c>
      <c r="AU131" s="35">
        <v>6.9139999999999997</v>
      </c>
      <c r="AV131" s="35">
        <v>6.8940000000000001</v>
      </c>
      <c r="AW131" s="35">
        <f t="shared" si="4"/>
        <v>234.83900000000006</v>
      </c>
      <c r="AX131" s="117">
        <f t="shared" si="5"/>
        <v>61.318605512712949</v>
      </c>
      <c r="AY131" s="116"/>
    </row>
    <row r="132" spans="1:51" x14ac:dyDescent="0.35">
      <c r="A132" s="13" t="s">
        <v>65</v>
      </c>
      <c r="B132" s="13">
        <v>2022</v>
      </c>
      <c r="C132" s="20">
        <v>44672</v>
      </c>
      <c r="D132" s="13" t="s">
        <v>66</v>
      </c>
      <c r="E132" s="13" t="s">
        <v>91</v>
      </c>
      <c r="F132" s="13">
        <v>1</v>
      </c>
      <c r="G132" s="13" t="s">
        <v>486</v>
      </c>
      <c r="H132" s="13" t="s">
        <v>793</v>
      </c>
      <c r="I132" s="13" t="s">
        <v>794</v>
      </c>
      <c r="J132" s="13" t="s">
        <v>795</v>
      </c>
      <c r="K132" s="13"/>
      <c r="L132" s="13"/>
      <c r="M132" s="13"/>
      <c r="N132" s="13"/>
      <c r="O132" s="13">
        <v>2</v>
      </c>
      <c r="P132" s="13" t="s">
        <v>27</v>
      </c>
      <c r="Q132" s="35">
        <v>13.76</v>
      </c>
      <c r="R132" s="35">
        <v>7.907</v>
      </c>
      <c r="S132" s="35">
        <v>7.2060000000000004</v>
      </c>
      <c r="T132" s="35">
        <v>7.0449999999999999</v>
      </c>
      <c r="U132" s="35">
        <v>7.0419999999999998</v>
      </c>
      <c r="V132" s="35">
        <v>7.2210000000000001</v>
      </c>
      <c r="W132" s="35">
        <v>6.9589999999999996</v>
      </c>
      <c r="X132" s="35">
        <v>7.056</v>
      </c>
      <c r="Y132" s="35">
        <v>7.0279999999999996</v>
      </c>
      <c r="Z132" s="35">
        <v>7.2990000000000004</v>
      </c>
      <c r="AA132" s="35">
        <v>7.0259999999999998</v>
      </c>
      <c r="AB132" s="35">
        <v>7.1509999999999998</v>
      </c>
      <c r="AC132" s="35">
        <v>7.0990000000000002</v>
      </c>
      <c r="AD132" s="35">
        <v>7.1820000000000004</v>
      </c>
      <c r="AE132" s="35">
        <v>7.0289999999999999</v>
      </c>
      <c r="AF132" s="35">
        <v>7.101</v>
      </c>
      <c r="AG132" s="35">
        <v>7.0830000000000002</v>
      </c>
      <c r="AH132" s="35">
        <v>7.2149999999999999</v>
      </c>
      <c r="AI132" s="35">
        <v>7.1630000000000003</v>
      </c>
      <c r="AJ132" s="35">
        <v>7.0890000000000004</v>
      </c>
      <c r="AK132" s="35">
        <v>7.1970000000000001</v>
      </c>
      <c r="AL132" s="35">
        <v>7.3840000000000003</v>
      </c>
      <c r="AM132" s="35">
        <v>7.28</v>
      </c>
      <c r="AN132" s="35">
        <v>7.2270000000000003</v>
      </c>
      <c r="AO132" s="35">
        <v>7.2229999999999999</v>
      </c>
      <c r="AP132" s="35">
        <v>7.5019999999999998</v>
      </c>
      <c r="AQ132" s="35">
        <v>7.242</v>
      </c>
      <c r="AR132" s="35">
        <v>7.2350000000000003</v>
      </c>
      <c r="AS132" s="35">
        <v>7.0940000000000003</v>
      </c>
      <c r="AT132" s="35">
        <v>7.3079999999999998</v>
      </c>
      <c r="AU132" s="35">
        <v>7.13</v>
      </c>
      <c r="AV132" s="35">
        <v>7.2510000000000003</v>
      </c>
      <c r="AW132" s="35">
        <f t="shared" si="4"/>
        <v>236.73400000000004</v>
      </c>
      <c r="AX132" s="117">
        <f t="shared" si="5"/>
        <v>60.827764495171785</v>
      </c>
      <c r="AY132" s="116"/>
    </row>
    <row r="133" spans="1:51" x14ac:dyDescent="0.35">
      <c r="A133" s="13" t="s">
        <v>65</v>
      </c>
      <c r="B133" s="13">
        <v>2022</v>
      </c>
      <c r="C133" s="20">
        <v>44672</v>
      </c>
      <c r="D133" s="13" t="s">
        <v>66</v>
      </c>
      <c r="E133" s="13" t="s">
        <v>91</v>
      </c>
      <c r="F133" s="13">
        <v>2</v>
      </c>
      <c r="G133" s="13" t="s">
        <v>597</v>
      </c>
      <c r="H133" s="13" t="s">
        <v>676</v>
      </c>
      <c r="I133" s="13" t="s">
        <v>510</v>
      </c>
      <c r="J133" s="13" t="s">
        <v>516</v>
      </c>
      <c r="K133" s="13"/>
      <c r="L133" s="13"/>
      <c r="M133" s="13"/>
      <c r="N133" s="13"/>
      <c r="O133" s="13">
        <v>1</v>
      </c>
      <c r="P133" s="13" t="s">
        <v>29</v>
      </c>
      <c r="Q133" s="35">
        <v>13.64</v>
      </c>
      <c r="R133" s="35">
        <v>7.9870000000000001</v>
      </c>
      <c r="S133" s="35">
        <v>7.375</v>
      </c>
      <c r="T133" s="35">
        <v>6.8310000000000004</v>
      </c>
      <c r="U133" s="35">
        <v>7.1050000000000004</v>
      </c>
      <c r="V133" s="35">
        <v>6.7530000000000001</v>
      </c>
      <c r="W133" s="35">
        <v>6.9180000000000001</v>
      </c>
      <c r="X133" s="35">
        <v>6.843</v>
      </c>
      <c r="Y133" s="35">
        <v>7.0529999999999999</v>
      </c>
      <c r="Z133" s="35">
        <v>6.9470000000000001</v>
      </c>
      <c r="AA133" s="35">
        <v>6.8620000000000001</v>
      </c>
      <c r="AB133" s="35">
        <v>7.101</v>
      </c>
      <c r="AC133" s="35">
        <v>7.1150000000000002</v>
      </c>
      <c r="AD133" s="35">
        <v>7.0350000000000001</v>
      </c>
      <c r="AE133" s="35">
        <v>7.04</v>
      </c>
      <c r="AF133" s="35">
        <v>6.95</v>
      </c>
      <c r="AG133" s="35">
        <v>7.34</v>
      </c>
      <c r="AH133" s="35">
        <v>7.1509999999999998</v>
      </c>
      <c r="AI133" s="35">
        <v>7.3010000000000002</v>
      </c>
      <c r="AJ133" s="35">
        <v>7.0789999999999997</v>
      </c>
      <c r="AK133" s="35">
        <v>7.093</v>
      </c>
      <c r="AL133" s="35">
        <v>7.1509999999999998</v>
      </c>
      <c r="AM133" s="35">
        <v>7.0940000000000003</v>
      </c>
      <c r="AN133" s="35">
        <v>7.2839999999999998</v>
      </c>
      <c r="AO133" s="35">
        <v>7.0149999999999997</v>
      </c>
      <c r="AP133" s="35">
        <v>7.0629999999999997</v>
      </c>
      <c r="AQ133" s="35">
        <v>6.984</v>
      </c>
      <c r="AR133" s="35">
        <v>7.2359999999999998</v>
      </c>
      <c r="AS133" s="35">
        <v>7.1840000000000002</v>
      </c>
      <c r="AT133" s="35">
        <v>6.9370000000000003</v>
      </c>
      <c r="AU133" s="35">
        <v>7.04</v>
      </c>
      <c r="AV133" s="35">
        <v>6.984</v>
      </c>
      <c r="AW133" s="35">
        <f t="shared" si="4"/>
        <v>233.49099999999996</v>
      </c>
      <c r="AX133" s="117">
        <f t="shared" si="5"/>
        <v>61.672612648881554</v>
      </c>
      <c r="AY133" s="116"/>
    </row>
    <row r="134" spans="1:51" x14ac:dyDescent="0.35">
      <c r="A134" s="13" t="s">
        <v>65</v>
      </c>
      <c r="B134" s="13">
        <v>2022</v>
      </c>
      <c r="C134" s="20">
        <v>44672</v>
      </c>
      <c r="D134" s="13" t="s">
        <v>66</v>
      </c>
      <c r="E134" s="13" t="s">
        <v>91</v>
      </c>
      <c r="F134" s="13">
        <v>2</v>
      </c>
      <c r="G134" s="13" t="s">
        <v>796</v>
      </c>
      <c r="H134" s="13" t="s">
        <v>797</v>
      </c>
      <c r="I134" s="13" t="s">
        <v>798</v>
      </c>
      <c r="J134" s="13" t="s">
        <v>761</v>
      </c>
      <c r="K134" s="13"/>
      <c r="L134" s="13"/>
      <c r="M134" s="13"/>
      <c r="N134" s="13"/>
      <c r="O134" s="13">
        <v>2</v>
      </c>
      <c r="P134" s="13" t="s">
        <v>113</v>
      </c>
      <c r="Q134" s="35">
        <v>13.217000000000001</v>
      </c>
      <c r="R134" s="35">
        <v>7.6959999999999997</v>
      </c>
      <c r="S134" s="35">
        <v>7.1559999999999997</v>
      </c>
      <c r="T134" s="35">
        <v>7.0289999999999999</v>
      </c>
      <c r="U134" s="35">
        <v>7.399</v>
      </c>
      <c r="V134" s="35">
        <v>7.1550000000000002</v>
      </c>
      <c r="W134" s="35">
        <v>7.0919999999999996</v>
      </c>
      <c r="X134" s="35">
        <v>7.25</v>
      </c>
      <c r="Y134" s="35">
        <v>7.0620000000000003</v>
      </c>
      <c r="Z134" s="35">
        <v>7.1459999999999999</v>
      </c>
      <c r="AA134" s="35">
        <v>7.1349999999999998</v>
      </c>
      <c r="AB134" s="35">
        <v>7.3220000000000001</v>
      </c>
      <c r="AC134" s="35">
        <v>7.0609999999999999</v>
      </c>
      <c r="AD134" s="35">
        <v>7.1870000000000003</v>
      </c>
      <c r="AE134" s="35">
        <v>7.1479999999999997</v>
      </c>
      <c r="AF134" s="35">
        <v>7.2460000000000004</v>
      </c>
      <c r="AG134" s="35">
        <v>6.95</v>
      </c>
      <c r="AH134" s="35">
        <v>7.09</v>
      </c>
      <c r="AI134" s="35">
        <v>7.2210000000000001</v>
      </c>
      <c r="AJ134" s="35">
        <v>7.0570000000000004</v>
      </c>
      <c r="AK134" s="35">
        <v>7.1740000000000004</v>
      </c>
      <c r="AL134" s="35">
        <v>7.0960000000000001</v>
      </c>
      <c r="AM134" s="35">
        <v>7.2240000000000002</v>
      </c>
      <c r="AN134" s="35">
        <v>7.5410000000000004</v>
      </c>
      <c r="AO134" s="35">
        <v>7.3</v>
      </c>
      <c r="AP134" s="35">
        <v>7.32</v>
      </c>
      <c r="AQ134" s="35">
        <v>7.3070000000000004</v>
      </c>
      <c r="AR134" s="35">
        <v>7.556</v>
      </c>
      <c r="AS134" s="35">
        <v>7.266</v>
      </c>
      <c r="AT134" s="35">
        <v>7.3209999999999997</v>
      </c>
      <c r="AU134" s="35">
        <v>7.4260000000000002</v>
      </c>
      <c r="AV134" s="35">
        <v>7.548</v>
      </c>
      <c r="AW134" s="35">
        <f t="shared" si="4"/>
        <v>237.69799999999995</v>
      </c>
      <c r="AX134" s="117">
        <f t="shared" si="5"/>
        <v>60.581073462965627</v>
      </c>
      <c r="AY134" s="116"/>
    </row>
    <row r="135" spans="1:51" x14ac:dyDescent="0.35">
      <c r="A135" s="13" t="s">
        <v>65</v>
      </c>
      <c r="B135" s="13">
        <v>2022</v>
      </c>
      <c r="C135" s="20">
        <v>44672</v>
      </c>
      <c r="D135" s="13" t="s">
        <v>66</v>
      </c>
      <c r="E135" s="13" t="s">
        <v>91</v>
      </c>
      <c r="F135" s="13">
        <v>3</v>
      </c>
      <c r="G135" s="13" t="s">
        <v>483</v>
      </c>
      <c r="H135" s="13" t="s">
        <v>644</v>
      </c>
      <c r="I135" s="13" t="s">
        <v>654</v>
      </c>
      <c r="J135" s="13" t="s">
        <v>675</v>
      </c>
      <c r="K135" s="13"/>
      <c r="L135" s="13"/>
      <c r="M135" s="13"/>
      <c r="N135" s="13"/>
      <c r="O135" s="13">
        <v>2</v>
      </c>
      <c r="P135" s="13" t="s">
        <v>484</v>
      </c>
      <c r="Q135" s="35">
        <v>13.282999999999999</v>
      </c>
      <c r="R135" s="35">
        <v>7.609</v>
      </c>
      <c r="S135" s="35">
        <v>7.165</v>
      </c>
      <c r="T135" s="35">
        <v>6.9210000000000003</v>
      </c>
      <c r="U135" s="35">
        <v>6.9480000000000004</v>
      </c>
      <c r="V135" s="35">
        <v>6.923</v>
      </c>
      <c r="W135" s="35">
        <v>6.8730000000000002</v>
      </c>
      <c r="X135" s="35">
        <v>6.859</v>
      </c>
      <c r="Y135" s="35">
        <v>6.8940000000000001</v>
      </c>
      <c r="Z135" s="35">
        <v>6.9779999999999998</v>
      </c>
      <c r="AA135" s="35">
        <v>6.9249999999999998</v>
      </c>
      <c r="AB135" s="35">
        <v>6.9059999999999997</v>
      </c>
      <c r="AC135" s="35">
        <v>7.0579999999999998</v>
      </c>
      <c r="AD135" s="35">
        <v>7.07</v>
      </c>
      <c r="AE135" s="35">
        <v>7.1630000000000003</v>
      </c>
      <c r="AF135" s="35">
        <v>6.9139999999999997</v>
      </c>
      <c r="AG135" s="35">
        <v>7.06</v>
      </c>
      <c r="AH135" s="35">
        <v>7.0819999999999999</v>
      </c>
      <c r="AI135" s="35">
        <v>7.0990000000000002</v>
      </c>
      <c r="AJ135" s="35">
        <v>6.9969999999999999</v>
      </c>
      <c r="AK135" s="35">
        <v>7.0129999999999999</v>
      </c>
      <c r="AL135" s="35">
        <v>7.0190000000000001</v>
      </c>
      <c r="AM135" s="35">
        <v>7.125</v>
      </c>
      <c r="AN135" s="35">
        <v>7.1479999999999997</v>
      </c>
      <c r="AO135" s="35">
        <v>7.2910000000000004</v>
      </c>
      <c r="AP135" s="35">
        <v>6.9770000000000003</v>
      </c>
      <c r="AQ135" s="35">
        <v>6.9370000000000003</v>
      </c>
      <c r="AR135" s="35">
        <v>6.8490000000000002</v>
      </c>
      <c r="AS135" s="35">
        <v>7.0369999999999999</v>
      </c>
      <c r="AT135" s="35">
        <v>6.7450000000000001</v>
      </c>
      <c r="AU135" s="35">
        <v>6.8789999999999996</v>
      </c>
      <c r="AV135" s="35">
        <v>7.0780000000000003</v>
      </c>
      <c r="AW135" s="35">
        <f t="shared" si="4"/>
        <v>230.82499999999999</v>
      </c>
      <c r="AX135" s="117">
        <f t="shared" si="5"/>
        <v>62.384923643452836</v>
      </c>
      <c r="AY135" s="116"/>
    </row>
    <row r="136" spans="1:51" x14ac:dyDescent="0.35">
      <c r="A136" s="13" t="s">
        <v>65</v>
      </c>
      <c r="B136" s="13">
        <v>2022</v>
      </c>
      <c r="C136" s="20">
        <v>44672</v>
      </c>
      <c r="D136" s="13" t="s">
        <v>66</v>
      </c>
      <c r="E136" s="13" t="s">
        <v>91</v>
      </c>
      <c r="F136" s="13">
        <v>3</v>
      </c>
      <c r="G136" s="13" t="s">
        <v>584</v>
      </c>
      <c r="H136" s="13" t="s">
        <v>80</v>
      </c>
      <c r="I136" s="13" t="s">
        <v>507</v>
      </c>
      <c r="J136" s="13" t="s">
        <v>792</v>
      </c>
      <c r="K136" s="13"/>
      <c r="L136" s="13"/>
      <c r="M136" s="13"/>
      <c r="N136" s="13"/>
      <c r="O136" s="13">
        <v>1</v>
      </c>
      <c r="P136" s="13" t="s">
        <v>27</v>
      </c>
      <c r="Q136" s="35">
        <v>13.613</v>
      </c>
      <c r="R136" s="35">
        <v>7.7949999999999999</v>
      </c>
      <c r="S136" s="35">
        <v>7.2149999999999999</v>
      </c>
      <c r="T136" s="35">
        <v>6.7539999999999996</v>
      </c>
      <c r="U136" s="35">
        <v>6.8979999999999997</v>
      </c>
      <c r="V136" s="35">
        <v>6.9749999999999996</v>
      </c>
      <c r="W136" s="35">
        <v>6.7439999999999998</v>
      </c>
      <c r="X136" s="35">
        <v>6.883</v>
      </c>
      <c r="Y136" s="35">
        <v>6.9029999999999996</v>
      </c>
      <c r="Z136" s="35">
        <v>6.9619999999999997</v>
      </c>
      <c r="AA136" s="35">
        <v>6.9390000000000001</v>
      </c>
      <c r="AB136" s="35">
        <v>7.1749999999999998</v>
      </c>
      <c r="AC136" s="35">
        <v>6.8609999999999998</v>
      </c>
      <c r="AD136" s="35">
        <v>6.9180000000000001</v>
      </c>
      <c r="AE136" s="35">
        <v>6.891</v>
      </c>
      <c r="AF136" s="35">
        <v>6.9130000000000003</v>
      </c>
      <c r="AG136" s="35">
        <v>6.8659999999999997</v>
      </c>
      <c r="AH136" s="35">
        <v>6.8230000000000004</v>
      </c>
      <c r="AI136" s="35">
        <v>6.8550000000000004</v>
      </c>
      <c r="AJ136" s="35">
        <v>7.13</v>
      </c>
      <c r="AK136" s="35">
        <v>6.665</v>
      </c>
      <c r="AL136" s="35">
        <v>6.8440000000000003</v>
      </c>
      <c r="AM136" s="35">
        <v>6.8540000000000001</v>
      </c>
      <c r="AN136" s="35">
        <v>7.1180000000000003</v>
      </c>
      <c r="AO136" s="35">
        <v>6.9749999999999996</v>
      </c>
      <c r="AP136" s="35">
        <v>6.9729999999999999</v>
      </c>
      <c r="AQ136" s="35">
        <v>6.85</v>
      </c>
      <c r="AR136" s="35">
        <v>6.8890000000000002</v>
      </c>
      <c r="AS136" s="35">
        <v>6.9420000000000002</v>
      </c>
      <c r="AT136" s="35">
        <v>6.8929999999999998</v>
      </c>
      <c r="AU136" s="35">
        <v>7.0259999999999998</v>
      </c>
      <c r="AV136" s="35">
        <v>7.1360000000000001</v>
      </c>
      <c r="AW136" s="35">
        <f t="shared" si="4"/>
        <v>229.27800000000002</v>
      </c>
      <c r="AX136" s="117">
        <f t="shared" si="5"/>
        <v>62.805851411823198</v>
      </c>
      <c r="AY136" s="116"/>
    </row>
    <row r="137" spans="1:51" x14ac:dyDescent="0.35">
      <c r="A137" s="13" t="s">
        <v>65</v>
      </c>
      <c r="B137" s="13">
        <v>2022</v>
      </c>
      <c r="C137" s="20">
        <v>44672</v>
      </c>
      <c r="D137" s="13" t="s">
        <v>66</v>
      </c>
      <c r="E137" s="13" t="s">
        <v>91</v>
      </c>
      <c r="F137" s="13">
        <v>4</v>
      </c>
      <c r="G137" s="13" t="s">
        <v>590</v>
      </c>
      <c r="H137" s="13" t="s">
        <v>688</v>
      </c>
      <c r="I137" s="13" t="s">
        <v>589</v>
      </c>
      <c r="J137" s="13" t="s">
        <v>69</v>
      </c>
      <c r="K137" s="13"/>
      <c r="L137" s="13"/>
      <c r="M137" s="13"/>
      <c r="N137" s="13"/>
      <c r="O137" s="13">
        <v>2</v>
      </c>
      <c r="P137" s="13" t="s">
        <v>25</v>
      </c>
      <c r="Q137" s="35">
        <v>13.281000000000001</v>
      </c>
      <c r="R137" s="35">
        <v>7.51</v>
      </c>
      <c r="S137" s="35">
        <v>7.1539999999999999</v>
      </c>
      <c r="T137" s="35">
        <v>6.835</v>
      </c>
      <c r="U137" s="35">
        <v>7.0119999999999996</v>
      </c>
      <c r="V137" s="35">
        <v>6.7919999999999998</v>
      </c>
      <c r="W137" s="35">
        <v>6.99</v>
      </c>
      <c r="X137" s="35">
        <v>6.92</v>
      </c>
      <c r="Y137" s="35">
        <v>7.1319999999999997</v>
      </c>
      <c r="Z137" s="35">
        <v>6.8220000000000001</v>
      </c>
      <c r="AA137" s="35">
        <v>7.0380000000000003</v>
      </c>
      <c r="AB137" s="35">
        <v>7.0350000000000001</v>
      </c>
      <c r="AC137" s="35">
        <v>7.1840000000000002</v>
      </c>
      <c r="AD137" s="35">
        <v>7.0629999999999997</v>
      </c>
      <c r="AE137" s="35">
        <v>6.9749999999999996</v>
      </c>
      <c r="AF137" s="35">
        <v>6.9829999999999997</v>
      </c>
      <c r="AG137" s="35">
        <v>7.12</v>
      </c>
      <c r="AH137" s="35">
        <v>6.9160000000000004</v>
      </c>
      <c r="AI137" s="35">
        <v>6.9770000000000003</v>
      </c>
      <c r="AJ137" s="35">
        <v>6.9450000000000003</v>
      </c>
      <c r="AK137" s="35">
        <v>6.8869999999999996</v>
      </c>
      <c r="AL137" s="35">
        <v>6.9870000000000001</v>
      </c>
      <c r="AM137" s="35">
        <v>7.0720000000000001</v>
      </c>
      <c r="AN137" s="35">
        <v>6.9240000000000004</v>
      </c>
      <c r="AO137" s="35">
        <v>7.2779999999999996</v>
      </c>
      <c r="AP137" s="35">
        <v>6.9189999999999996</v>
      </c>
      <c r="AQ137" s="35">
        <v>6.9649999999999999</v>
      </c>
      <c r="AR137" s="35">
        <v>6.9160000000000004</v>
      </c>
      <c r="AS137" s="35">
        <v>7.2089999999999996</v>
      </c>
      <c r="AT137" s="35">
        <v>7.6040000000000001</v>
      </c>
      <c r="AU137" s="35">
        <v>7.4569999999999999</v>
      </c>
      <c r="AV137" s="35">
        <v>7.4089999999999998</v>
      </c>
      <c r="AW137" s="35">
        <f t="shared" si="4"/>
        <v>232.31100000000001</v>
      </c>
      <c r="AX137" s="117">
        <f t="shared" si="5"/>
        <v>61.985872386585221</v>
      </c>
      <c r="AY137" s="116"/>
    </row>
    <row r="138" spans="1:51" x14ac:dyDescent="0.35">
      <c r="A138" s="13" t="s">
        <v>65</v>
      </c>
      <c r="B138" s="13">
        <v>2022</v>
      </c>
      <c r="C138" s="20">
        <v>44672</v>
      </c>
      <c r="D138" s="13" t="s">
        <v>66</v>
      </c>
      <c r="E138" s="13" t="s">
        <v>91</v>
      </c>
      <c r="F138" s="13">
        <v>4</v>
      </c>
      <c r="G138" s="13" t="s">
        <v>475</v>
      </c>
      <c r="H138" s="13" t="s">
        <v>586</v>
      </c>
      <c r="I138" s="13" t="s">
        <v>647</v>
      </c>
      <c r="J138" s="13" t="s">
        <v>779</v>
      </c>
      <c r="K138" s="13"/>
      <c r="L138" s="13"/>
      <c r="M138" s="13"/>
      <c r="N138" s="13"/>
      <c r="O138" s="13">
        <v>1</v>
      </c>
      <c r="P138" s="13" t="s">
        <v>113</v>
      </c>
      <c r="Q138" s="35">
        <v>13.185</v>
      </c>
      <c r="R138" s="35">
        <v>7.7670000000000003</v>
      </c>
      <c r="S138" s="35">
        <v>7.0590000000000002</v>
      </c>
      <c r="T138" s="35">
        <v>7.0659999999999998</v>
      </c>
      <c r="U138" s="35">
        <v>6.9279999999999999</v>
      </c>
      <c r="V138" s="35">
        <v>6.9279999999999999</v>
      </c>
      <c r="W138" s="35">
        <v>6.9909999999999997</v>
      </c>
      <c r="X138" s="35">
        <v>7.2030000000000003</v>
      </c>
      <c r="Y138" s="35">
        <v>6.9829999999999997</v>
      </c>
      <c r="Z138" s="35">
        <v>6.952</v>
      </c>
      <c r="AA138" s="35">
        <v>6.9459999999999997</v>
      </c>
      <c r="AB138" s="35">
        <v>6.9420000000000002</v>
      </c>
      <c r="AC138" s="35">
        <v>7.03</v>
      </c>
      <c r="AD138" s="35">
        <v>6.9260000000000002</v>
      </c>
      <c r="AE138" s="35">
        <v>7.05</v>
      </c>
      <c r="AF138" s="35">
        <v>6.9349999999999996</v>
      </c>
      <c r="AG138" s="35">
        <v>7.11</v>
      </c>
      <c r="AH138" s="35">
        <v>7.1909999999999998</v>
      </c>
      <c r="AI138" s="35">
        <v>6.9029999999999996</v>
      </c>
      <c r="AJ138" s="35">
        <v>7.1020000000000003</v>
      </c>
      <c r="AK138" s="35">
        <v>6.9240000000000004</v>
      </c>
      <c r="AL138" s="35">
        <v>7.0709999999999997</v>
      </c>
      <c r="AM138" s="35">
        <v>6.7610000000000001</v>
      </c>
      <c r="AN138" s="35">
        <v>7.1130000000000004</v>
      </c>
      <c r="AO138" s="35">
        <v>6.827</v>
      </c>
      <c r="AP138" s="35">
        <v>6.9589999999999996</v>
      </c>
      <c r="AQ138" s="35">
        <v>6.9009999999999998</v>
      </c>
      <c r="AR138" s="35">
        <v>6.9290000000000003</v>
      </c>
      <c r="AS138" s="35">
        <v>6.931</v>
      </c>
      <c r="AT138" s="35">
        <v>6.91</v>
      </c>
      <c r="AU138" s="35">
        <v>6.8150000000000004</v>
      </c>
      <c r="AV138" s="35">
        <v>6.8650000000000002</v>
      </c>
      <c r="AW138" s="35">
        <f t="shared" si="4"/>
        <v>230.203</v>
      </c>
      <c r="AX138" s="117">
        <f t="shared" si="5"/>
        <v>62.553485402014743</v>
      </c>
      <c r="AY138" s="116"/>
    </row>
    <row r="139" spans="1:51" x14ac:dyDescent="0.35">
      <c r="A139" s="4" t="s">
        <v>65</v>
      </c>
      <c r="B139" s="4">
        <v>2022</v>
      </c>
      <c r="C139" s="5">
        <v>44672</v>
      </c>
      <c r="D139" s="4" t="s">
        <v>66</v>
      </c>
      <c r="E139" s="4" t="s">
        <v>64</v>
      </c>
      <c r="F139" s="4" t="s">
        <v>541</v>
      </c>
      <c r="G139" s="4" t="s">
        <v>584</v>
      </c>
      <c r="H139" s="4" t="s">
        <v>80</v>
      </c>
      <c r="I139" s="4" t="s">
        <v>507</v>
      </c>
      <c r="J139" s="4" t="s">
        <v>792</v>
      </c>
      <c r="K139" s="4"/>
      <c r="L139" s="4"/>
      <c r="M139" s="4"/>
      <c r="N139" s="4"/>
      <c r="O139" s="4">
        <v>1</v>
      </c>
      <c r="P139" s="4" t="s">
        <v>27</v>
      </c>
      <c r="Q139" s="35">
        <v>13.54</v>
      </c>
      <c r="R139" s="35">
        <v>7.77</v>
      </c>
      <c r="S139" s="35">
        <v>7.1970000000000001</v>
      </c>
      <c r="T139" s="35">
        <v>6.9459999999999997</v>
      </c>
      <c r="U139" s="35">
        <v>6.9459999999999997</v>
      </c>
      <c r="V139" s="35">
        <v>6.8520000000000003</v>
      </c>
      <c r="W139" s="35">
        <v>6.8689999999999998</v>
      </c>
      <c r="X139" s="35">
        <v>6.8470000000000004</v>
      </c>
      <c r="Y139" s="35">
        <v>6.9630000000000001</v>
      </c>
      <c r="Z139" s="35">
        <v>6.9139999999999997</v>
      </c>
      <c r="AA139" s="35">
        <v>6.9610000000000003</v>
      </c>
      <c r="AB139" s="35">
        <v>7.0960000000000001</v>
      </c>
      <c r="AC139" s="35">
        <v>6.8760000000000003</v>
      </c>
      <c r="AD139" s="35">
        <v>6.8940000000000001</v>
      </c>
      <c r="AE139" s="35">
        <v>6.851</v>
      </c>
      <c r="AF139" s="35">
        <v>6.875</v>
      </c>
      <c r="AG139" s="35">
        <v>6.9409999999999998</v>
      </c>
      <c r="AH139" s="35">
        <v>6.8650000000000002</v>
      </c>
      <c r="AI139" s="35">
        <v>6.8259999999999996</v>
      </c>
      <c r="AJ139" s="35">
        <v>7.0720000000000001</v>
      </c>
      <c r="AK139" s="35">
        <v>6.8460000000000001</v>
      </c>
      <c r="AL139" s="35">
        <v>6.9139999999999997</v>
      </c>
      <c r="AM139" s="35">
        <v>6.931</v>
      </c>
      <c r="AN139" s="35">
        <v>7.09</v>
      </c>
      <c r="AO139" s="35">
        <v>6.9080000000000004</v>
      </c>
      <c r="AP139" s="35">
        <v>6.9470000000000001</v>
      </c>
      <c r="AQ139" s="35">
        <v>6.9489999999999998</v>
      </c>
      <c r="AR139" s="35">
        <v>6.96</v>
      </c>
      <c r="AS139" s="35">
        <v>6.9690000000000003</v>
      </c>
      <c r="AT139" s="35">
        <v>7.1429999999999998</v>
      </c>
      <c r="AU139" s="35">
        <v>7.1680000000000001</v>
      </c>
      <c r="AV139" s="35">
        <v>7.3410000000000002</v>
      </c>
      <c r="AW139" s="35">
        <f t="shared" si="4"/>
        <v>230.26700000000002</v>
      </c>
      <c r="AX139" s="117">
        <f t="shared" si="5"/>
        <v>62.536099397655761</v>
      </c>
      <c r="AY139" s="116"/>
    </row>
    <row r="140" spans="1:51" x14ac:dyDescent="0.35">
      <c r="A140" s="39" t="s">
        <v>65</v>
      </c>
      <c r="B140" s="39">
        <v>2022</v>
      </c>
      <c r="C140" s="44">
        <v>44672</v>
      </c>
      <c r="D140" s="39" t="s">
        <v>66</v>
      </c>
      <c r="E140" s="39" t="s">
        <v>64</v>
      </c>
      <c r="F140" s="39" t="s">
        <v>541</v>
      </c>
      <c r="G140" s="39" t="s">
        <v>475</v>
      </c>
      <c r="H140" s="39" t="s">
        <v>586</v>
      </c>
      <c r="I140" s="39" t="s">
        <v>647</v>
      </c>
      <c r="J140" s="39" t="s">
        <v>779</v>
      </c>
      <c r="K140" s="39"/>
      <c r="L140" s="39"/>
      <c r="M140" s="39"/>
      <c r="N140" s="39"/>
      <c r="O140" s="39">
        <v>2</v>
      </c>
      <c r="P140" s="39" t="s">
        <v>113</v>
      </c>
      <c r="Q140" s="35">
        <v>13.324999999999999</v>
      </c>
      <c r="R140" s="35">
        <v>7.702</v>
      </c>
      <c r="S140" s="35">
        <v>7.09</v>
      </c>
      <c r="T140" s="35">
        <v>7.06</v>
      </c>
      <c r="U140" s="35">
        <v>7.008</v>
      </c>
      <c r="V140" s="35">
        <v>7.016</v>
      </c>
      <c r="W140" s="35">
        <v>6.9989999999999997</v>
      </c>
      <c r="X140" s="35">
        <v>7.0919999999999996</v>
      </c>
      <c r="Y140" s="35">
        <v>6.9740000000000002</v>
      </c>
      <c r="Z140" s="35">
        <v>6.9109999999999996</v>
      </c>
      <c r="AA140" s="35">
        <v>6.8959999999999999</v>
      </c>
      <c r="AB140" s="35">
        <v>6.9989999999999997</v>
      </c>
      <c r="AC140" s="35">
        <v>6.915</v>
      </c>
      <c r="AD140" s="35">
        <v>6.9089999999999998</v>
      </c>
      <c r="AE140" s="35">
        <v>6.9509999999999996</v>
      </c>
      <c r="AF140" s="35">
        <v>6.9859999999999998</v>
      </c>
      <c r="AG140" s="35">
        <v>7.1559999999999997</v>
      </c>
      <c r="AH140" s="35">
        <v>7.2009999999999996</v>
      </c>
      <c r="AI140" s="35">
        <v>7.1059999999999999</v>
      </c>
      <c r="AJ140" s="35">
        <v>7.0759999999999996</v>
      </c>
      <c r="AK140" s="35">
        <v>7.0060000000000002</v>
      </c>
      <c r="AL140" s="35">
        <v>6.9370000000000003</v>
      </c>
      <c r="AM140" s="35">
        <v>6.9429999999999996</v>
      </c>
      <c r="AN140" s="35">
        <v>7.0730000000000004</v>
      </c>
      <c r="AO140" s="35">
        <v>6.8540000000000001</v>
      </c>
      <c r="AP140" s="35">
        <v>6.8710000000000004</v>
      </c>
      <c r="AQ140" s="35">
        <v>6.9290000000000003</v>
      </c>
      <c r="AR140" s="35">
        <v>7.1280000000000001</v>
      </c>
      <c r="AS140" s="35">
        <v>6.915</v>
      </c>
      <c r="AT140" s="35">
        <v>6.9349999999999996</v>
      </c>
      <c r="AU140" s="35">
        <v>7.1440000000000001</v>
      </c>
      <c r="AV140" s="35">
        <v>7.5309999999999997</v>
      </c>
      <c r="AW140" s="35">
        <f t="shared" si="4"/>
        <v>231.63800000000006</v>
      </c>
      <c r="AX140" s="117">
        <f t="shared" si="5"/>
        <v>62.165965860523734</v>
      </c>
      <c r="AY140" s="116"/>
    </row>
    <row r="141" spans="1:51" x14ac:dyDescent="0.35">
      <c r="A141" s="4" t="s">
        <v>65</v>
      </c>
      <c r="B141" s="4">
        <v>2022</v>
      </c>
      <c r="C141" s="5">
        <v>44672</v>
      </c>
      <c r="D141" s="4" t="s">
        <v>66</v>
      </c>
      <c r="E141" s="4" t="s">
        <v>64</v>
      </c>
      <c r="F141" s="4" t="s">
        <v>542</v>
      </c>
      <c r="G141" s="4" t="s">
        <v>483</v>
      </c>
      <c r="H141" s="4" t="s">
        <v>644</v>
      </c>
      <c r="I141" s="4" t="s">
        <v>654</v>
      </c>
      <c r="J141" s="4" t="s">
        <v>675</v>
      </c>
      <c r="K141" s="4"/>
      <c r="L141" s="4"/>
      <c r="M141" s="4"/>
      <c r="N141" s="4"/>
      <c r="O141" s="4">
        <v>3</v>
      </c>
      <c r="P141" s="4" t="s">
        <v>484</v>
      </c>
      <c r="Q141" s="35">
        <v>13.282999999999999</v>
      </c>
      <c r="R141" s="35">
        <v>7.766</v>
      </c>
      <c r="S141" s="35">
        <v>7.2</v>
      </c>
      <c r="T141" s="35">
        <v>7.0129999999999999</v>
      </c>
      <c r="U141" s="35">
        <v>6.9569999999999999</v>
      </c>
      <c r="V141" s="35">
        <v>7.0720000000000001</v>
      </c>
      <c r="W141" s="35">
        <v>7.0110000000000001</v>
      </c>
      <c r="X141" s="35">
        <v>6.9950000000000001</v>
      </c>
      <c r="Y141" s="35">
        <v>6.9859999999999998</v>
      </c>
      <c r="Z141" s="35">
        <v>7.1289999999999996</v>
      </c>
      <c r="AA141" s="35">
        <v>7.0179999999999998</v>
      </c>
      <c r="AB141" s="35">
        <v>6.976</v>
      </c>
      <c r="AC141" s="35">
        <v>6.9850000000000003</v>
      </c>
      <c r="AD141" s="35">
        <v>7.1349999999999998</v>
      </c>
      <c r="AE141" s="35">
        <v>7.0039999999999996</v>
      </c>
      <c r="AF141" s="35">
        <v>7.01</v>
      </c>
      <c r="AG141" s="35">
        <v>6.9610000000000003</v>
      </c>
      <c r="AH141" s="35">
        <v>7.0759999999999996</v>
      </c>
      <c r="AI141" s="35">
        <v>7.077</v>
      </c>
      <c r="AJ141" s="35">
        <v>7.056</v>
      </c>
      <c r="AK141" s="35">
        <v>7.101</v>
      </c>
      <c r="AL141" s="35">
        <v>7.1210000000000004</v>
      </c>
      <c r="AM141" s="35">
        <v>7.25</v>
      </c>
      <c r="AN141" s="35">
        <v>7.0640000000000001</v>
      </c>
      <c r="AO141" s="35">
        <v>7.1280000000000001</v>
      </c>
      <c r="AP141" s="35">
        <v>6.8959999999999999</v>
      </c>
      <c r="AQ141" s="35">
        <v>6.8390000000000004</v>
      </c>
      <c r="AR141" s="35">
        <v>6.7880000000000003</v>
      </c>
      <c r="AS141" s="35">
        <v>6.6950000000000003</v>
      </c>
      <c r="AT141" s="35">
        <v>6.69</v>
      </c>
      <c r="AU141" s="35">
        <v>6.7889999999999997</v>
      </c>
      <c r="AV141" s="35">
        <v>6.915</v>
      </c>
      <c r="AW141" s="35">
        <f t="shared" si="4"/>
        <v>230.98599999999999</v>
      </c>
      <c r="AX141" s="117">
        <f t="shared" si="5"/>
        <v>62.341440606790023</v>
      </c>
      <c r="AY141" s="116"/>
    </row>
    <row r="142" spans="1:51" x14ac:dyDescent="0.35">
      <c r="A142" s="4" t="s">
        <v>65</v>
      </c>
      <c r="B142" s="4">
        <v>2022</v>
      </c>
      <c r="C142" s="5">
        <v>44672</v>
      </c>
      <c r="D142" s="4" t="s">
        <v>66</v>
      </c>
      <c r="E142" s="4" t="s">
        <v>64</v>
      </c>
      <c r="F142" s="4" t="s">
        <v>542</v>
      </c>
      <c r="G142" s="4" t="s">
        <v>590</v>
      </c>
      <c r="H142" s="4" t="s">
        <v>688</v>
      </c>
      <c r="I142" s="4" t="s">
        <v>501</v>
      </c>
      <c r="J142" s="4" t="s">
        <v>69</v>
      </c>
      <c r="K142" s="4"/>
      <c r="L142" s="4"/>
      <c r="M142" s="4"/>
      <c r="N142" s="4"/>
      <c r="O142" s="4">
        <v>4</v>
      </c>
      <c r="P142" s="4" t="s">
        <v>25</v>
      </c>
      <c r="Q142" s="35">
        <v>13.105</v>
      </c>
      <c r="R142" s="35">
        <v>7.5860000000000003</v>
      </c>
      <c r="S142" s="35">
        <v>7.0140000000000002</v>
      </c>
      <c r="T142" s="35">
        <v>6.8259999999999996</v>
      </c>
      <c r="U142" s="35">
        <v>6.9729999999999999</v>
      </c>
      <c r="V142" s="35">
        <v>6.9329999999999998</v>
      </c>
      <c r="W142" s="35">
        <v>6.9820000000000002</v>
      </c>
      <c r="X142" s="35">
        <v>7.0419999999999998</v>
      </c>
      <c r="Y142" s="35">
        <v>7.1890000000000001</v>
      </c>
      <c r="Z142" s="35">
        <v>7.0469999999999997</v>
      </c>
      <c r="AA142" s="35">
        <v>7.048</v>
      </c>
      <c r="AB142" s="35">
        <v>7.0650000000000004</v>
      </c>
      <c r="AC142" s="35">
        <v>7.1719999999999997</v>
      </c>
      <c r="AD142" s="35">
        <v>6.9720000000000004</v>
      </c>
      <c r="AE142" s="35">
        <v>6.9850000000000003</v>
      </c>
      <c r="AF142" s="35">
        <v>6.9829999999999997</v>
      </c>
      <c r="AG142" s="35">
        <v>6.9610000000000003</v>
      </c>
      <c r="AH142" s="35">
        <v>7.0430000000000001</v>
      </c>
      <c r="AI142" s="35">
        <v>6.9749999999999996</v>
      </c>
      <c r="AJ142" s="35">
        <v>6.9509999999999996</v>
      </c>
      <c r="AK142" s="35">
        <v>6.976</v>
      </c>
      <c r="AL142" s="35">
        <v>7.0819999999999999</v>
      </c>
      <c r="AM142" s="35">
        <v>7.0570000000000004</v>
      </c>
      <c r="AN142" s="35">
        <v>7.2130000000000001</v>
      </c>
      <c r="AO142" s="35">
        <v>7.0250000000000004</v>
      </c>
      <c r="AP142" s="35">
        <v>7.117</v>
      </c>
      <c r="AQ142" s="35">
        <v>7.6879999999999997</v>
      </c>
      <c r="AR142" s="35">
        <v>7.61</v>
      </c>
      <c r="AS142" s="35">
        <v>7.8049999999999997</v>
      </c>
      <c r="AT142" s="35">
        <v>7.8710000000000004</v>
      </c>
      <c r="AU142" s="35">
        <v>8.0839999999999996</v>
      </c>
      <c r="AV142" s="35">
        <v>8.51</v>
      </c>
      <c r="AW142" s="35">
        <f t="shared" si="4"/>
        <v>236.88999999999996</v>
      </c>
      <c r="AX142" s="117">
        <f t="shared" si="5"/>
        <v>60.7877073747309</v>
      </c>
      <c r="AY142" s="116"/>
    </row>
    <row r="143" spans="1:51" x14ac:dyDescent="0.35">
      <c r="A143" s="4" t="s">
        <v>182</v>
      </c>
      <c r="B143" s="4">
        <v>2021</v>
      </c>
      <c r="C143" s="5">
        <v>44490</v>
      </c>
      <c r="D143" s="4" t="s">
        <v>20</v>
      </c>
      <c r="E143" s="4" t="s">
        <v>64</v>
      </c>
      <c r="F143" s="4" t="s">
        <v>541</v>
      </c>
      <c r="G143" s="4" t="s">
        <v>688</v>
      </c>
      <c r="H143" s="4" t="s">
        <v>589</v>
      </c>
      <c r="I143" s="4" t="s">
        <v>501</v>
      </c>
      <c r="J143" s="4" t="s">
        <v>502</v>
      </c>
      <c r="K143" s="4"/>
      <c r="L143" s="4"/>
      <c r="M143" s="4"/>
      <c r="N143" s="4"/>
      <c r="O143" s="4">
        <v>1</v>
      </c>
      <c r="P143" s="4" t="s">
        <v>25</v>
      </c>
      <c r="Q143" s="35">
        <v>13.02</v>
      </c>
      <c r="R143" s="35">
        <v>7.4420000000000002</v>
      </c>
      <c r="S143" s="35">
        <v>6.9480000000000004</v>
      </c>
      <c r="T143" s="35">
        <v>6.7779999999999996</v>
      </c>
      <c r="U143" s="35">
        <v>6.89</v>
      </c>
      <c r="V143" s="35">
        <v>6.819</v>
      </c>
      <c r="W143" s="35">
        <v>6.8860000000000001</v>
      </c>
      <c r="X143" s="35">
        <v>6.8710000000000004</v>
      </c>
      <c r="Y143" s="35">
        <v>7.0090000000000003</v>
      </c>
      <c r="Z143" s="35">
        <v>6.8689999999999998</v>
      </c>
      <c r="AA143" s="35">
        <v>6.867</v>
      </c>
      <c r="AB143" s="35">
        <v>6.8170000000000002</v>
      </c>
      <c r="AC143" s="35">
        <v>6.9569999999999999</v>
      </c>
      <c r="AD143" s="35">
        <v>6.7869999999999999</v>
      </c>
      <c r="AE143" s="35">
        <v>6.8259999999999996</v>
      </c>
      <c r="AF143" s="35">
        <v>6.8280000000000003</v>
      </c>
      <c r="AG143" s="35">
        <v>6.8739999999999997</v>
      </c>
      <c r="AH143" s="35">
        <v>6.9630000000000001</v>
      </c>
      <c r="AI143" s="35">
        <v>6.8460000000000001</v>
      </c>
      <c r="AJ143" s="35">
        <v>6.7720000000000002</v>
      </c>
      <c r="AK143" s="35">
        <v>6.8029999999999999</v>
      </c>
      <c r="AL143" s="35">
        <v>6.9539999999999997</v>
      </c>
      <c r="AM143" s="35">
        <v>6.8849999999999998</v>
      </c>
      <c r="AN143" s="35">
        <v>7.0030000000000001</v>
      </c>
      <c r="AO143" s="35">
        <v>6.8789999999999996</v>
      </c>
      <c r="AP143" s="35">
        <v>6.88</v>
      </c>
      <c r="AQ143" s="35">
        <v>7.048</v>
      </c>
      <c r="AR143" s="35">
        <v>6.8819999999999997</v>
      </c>
      <c r="AS143" s="35">
        <v>6.915</v>
      </c>
      <c r="AT143" s="35">
        <v>6.9320000000000004</v>
      </c>
      <c r="AU143" s="35">
        <v>6.9260000000000002</v>
      </c>
      <c r="AV143" s="35">
        <v>7.016</v>
      </c>
      <c r="AW143" s="35">
        <f t="shared" si="4"/>
        <v>227.19199999999995</v>
      </c>
      <c r="AX143" s="117">
        <f t="shared" si="5"/>
        <v>63.382513468784126</v>
      </c>
      <c r="AY143" s="116"/>
    </row>
    <row r="144" spans="1:51" x14ac:dyDescent="0.35">
      <c r="A144" s="41" t="s">
        <v>182</v>
      </c>
      <c r="B144" s="41">
        <v>2021</v>
      </c>
      <c r="C144" s="42">
        <v>44490</v>
      </c>
      <c r="D144" s="41" t="s">
        <v>20</v>
      </c>
      <c r="E144" s="25" t="s">
        <v>64</v>
      </c>
      <c r="F144" s="25" t="s">
        <v>541</v>
      </c>
      <c r="G144" s="4" t="s">
        <v>486</v>
      </c>
      <c r="H144" s="4" t="s">
        <v>80</v>
      </c>
      <c r="I144" s="4" t="s">
        <v>653</v>
      </c>
      <c r="J144" s="4" t="s">
        <v>584</v>
      </c>
      <c r="K144" s="4"/>
      <c r="L144" s="4"/>
      <c r="M144" s="4"/>
      <c r="N144" s="4"/>
      <c r="O144" s="4">
        <v>2</v>
      </c>
      <c r="P144" s="4" t="s">
        <v>27</v>
      </c>
      <c r="Q144" s="35">
        <v>13.231</v>
      </c>
      <c r="R144" s="35">
        <v>7.59</v>
      </c>
      <c r="S144" s="35">
        <v>6.9779999999999998</v>
      </c>
      <c r="T144" s="35">
        <v>6.7789999999999999</v>
      </c>
      <c r="U144" s="35">
        <v>6.8040000000000003</v>
      </c>
      <c r="V144" s="35">
        <v>6.7569999999999997</v>
      </c>
      <c r="W144" s="35">
        <v>6.819</v>
      </c>
      <c r="X144" s="35">
        <v>6.7859999999999996</v>
      </c>
      <c r="Y144" s="35">
        <v>6.8840000000000003</v>
      </c>
      <c r="Z144" s="35">
        <v>6.8070000000000004</v>
      </c>
      <c r="AA144" s="35">
        <v>6.8179999999999996</v>
      </c>
      <c r="AB144" s="35">
        <v>6.7869999999999999</v>
      </c>
      <c r="AC144" s="35">
        <v>6.9530000000000003</v>
      </c>
      <c r="AD144" s="35">
        <v>6.8380000000000001</v>
      </c>
      <c r="AE144" s="35">
        <v>6.851</v>
      </c>
      <c r="AF144" s="35">
        <v>7.0250000000000004</v>
      </c>
      <c r="AG144" s="35">
        <v>6.8470000000000004</v>
      </c>
      <c r="AH144" s="35">
        <v>6.85</v>
      </c>
      <c r="AI144" s="35">
        <v>6.8170000000000002</v>
      </c>
      <c r="AJ144" s="35">
        <v>6.9820000000000002</v>
      </c>
      <c r="AK144" s="35">
        <v>6.9240000000000004</v>
      </c>
      <c r="AL144" s="35">
        <v>6.931</v>
      </c>
      <c r="AM144" s="35">
        <v>6.968</v>
      </c>
      <c r="AN144" s="35">
        <v>7.1239999999999997</v>
      </c>
      <c r="AO144" s="35">
        <v>6.8860000000000001</v>
      </c>
      <c r="AP144" s="35">
        <v>6.8310000000000004</v>
      </c>
      <c r="AQ144" s="35">
        <v>6.8479999999999999</v>
      </c>
      <c r="AR144" s="35">
        <v>6.8289999999999997</v>
      </c>
      <c r="AS144" s="35">
        <v>7.06</v>
      </c>
      <c r="AT144" s="35">
        <v>7.7690000000000001</v>
      </c>
      <c r="AU144" s="35">
        <v>7.23</v>
      </c>
      <c r="AV144" s="35">
        <v>7.5650000000000004</v>
      </c>
      <c r="AW144" s="35">
        <f t="shared" si="4"/>
        <v>229.16800000000003</v>
      </c>
      <c r="AX144" s="117">
        <f t="shared" si="5"/>
        <v>62.835998045102272</v>
      </c>
      <c r="AY144" s="116"/>
    </row>
    <row r="145" spans="1:52" x14ac:dyDescent="0.35">
      <c r="A145" s="4" t="s">
        <v>182</v>
      </c>
      <c r="B145" s="4">
        <v>2021</v>
      </c>
      <c r="C145" s="5">
        <v>44490</v>
      </c>
      <c r="D145" s="4" t="s">
        <v>20</v>
      </c>
      <c r="E145" s="25" t="s">
        <v>64</v>
      </c>
      <c r="F145" s="25" t="s">
        <v>542</v>
      </c>
      <c r="G145" s="4" t="s">
        <v>585</v>
      </c>
      <c r="H145" s="4" t="s">
        <v>475</v>
      </c>
      <c r="I145" s="4" t="s">
        <v>779</v>
      </c>
      <c r="J145" s="4" t="s">
        <v>586</v>
      </c>
      <c r="K145" s="4"/>
      <c r="L145" s="4"/>
      <c r="M145" s="4"/>
      <c r="N145" s="4"/>
      <c r="O145" s="4">
        <v>3</v>
      </c>
      <c r="P145" s="4" t="s">
        <v>113</v>
      </c>
      <c r="Q145" s="35">
        <v>13.196</v>
      </c>
      <c r="R145" s="35">
        <v>7.7460000000000004</v>
      </c>
      <c r="S145" s="35">
        <v>7.2160000000000002</v>
      </c>
      <c r="T145" s="35">
        <v>7.0780000000000003</v>
      </c>
      <c r="U145" s="35">
        <v>7.0780000000000003</v>
      </c>
      <c r="V145" s="35">
        <v>6.96</v>
      </c>
      <c r="W145" s="35">
        <v>6.9340000000000002</v>
      </c>
      <c r="X145" s="35">
        <v>6.8869999999999996</v>
      </c>
      <c r="Y145" s="35">
        <v>7.0750000000000002</v>
      </c>
      <c r="Z145" s="35">
        <v>6.9290000000000003</v>
      </c>
      <c r="AA145" s="35">
        <v>7.0119999999999996</v>
      </c>
      <c r="AB145" s="35">
        <v>7.1219999999999999</v>
      </c>
      <c r="AC145" s="35">
        <v>7.0380000000000003</v>
      </c>
      <c r="AD145" s="35">
        <v>7.0339999999999998</v>
      </c>
      <c r="AE145" s="35">
        <v>7.0430000000000001</v>
      </c>
      <c r="AF145" s="35">
        <v>7.101</v>
      </c>
      <c r="AG145" s="35">
        <v>6.9390000000000001</v>
      </c>
      <c r="AH145" s="35">
        <v>6.9409999999999998</v>
      </c>
      <c r="AI145" s="35">
        <v>7.0949999999999998</v>
      </c>
      <c r="AJ145" s="35">
        <v>6.8940000000000001</v>
      </c>
      <c r="AK145" s="35">
        <v>6.8819999999999997</v>
      </c>
      <c r="AL145" s="35">
        <v>7.0620000000000003</v>
      </c>
      <c r="AM145" s="35">
        <v>7.0620000000000003</v>
      </c>
      <c r="AN145" s="35">
        <v>7.23</v>
      </c>
      <c r="AO145" s="35">
        <v>7.0140000000000002</v>
      </c>
      <c r="AP145" s="35">
        <v>6.9829999999999997</v>
      </c>
      <c r="AQ145" s="35">
        <v>6.95</v>
      </c>
      <c r="AR145" s="35">
        <v>6.94</v>
      </c>
      <c r="AS145" s="35">
        <v>6.9429999999999996</v>
      </c>
      <c r="AT145" s="35">
        <v>6.9370000000000003</v>
      </c>
      <c r="AU145" s="35">
        <v>6.9359999999999999</v>
      </c>
      <c r="AV145" s="35">
        <v>6.9480000000000004</v>
      </c>
      <c r="AW145" s="35">
        <f t="shared" si="4"/>
        <v>231.20500000000007</v>
      </c>
      <c r="AX145" s="117">
        <f t="shared" si="5"/>
        <v>62.282390086719559</v>
      </c>
      <c r="AY145" s="116"/>
    </row>
    <row r="146" spans="1:52" x14ac:dyDescent="0.35">
      <c r="A146" s="39" t="s">
        <v>182</v>
      </c>
      <c r="B146" s="39">
        <v>2021</v>
      </c>
      <c r="C146" s="44">
        <v>44490</v>
      </c>
      <c r="D146" s="39" t="s">
        <v>20</v>
      </c>
      <c r="E146" s="25" t="s">
        <v>64</v>
      </c>
      <c r="F146" s="25" t="s">
        <v>542</v>
      </c>
      <c r="G146" s="4" t="s">
        <v>820</v>
      </c>
      <c r="H146" s="4" t="s">
        <v>483</v>
      </c>
      <c r="I146" s="4" t="s">
        <v>819</v>
      </c>
      <c r="J146" s="4" t="s">
        <v>644</v>
      </c>
      <c r="K146" s="4"/>
      <c r="L146" s="4"/>
      <c r="M146" s="4"/>
      <c r="N146" s="4"/>
      <c r="O146" s="4">
        <v>4</v>
      </c>
      <c r="P146" s="4" t="s">
        <v>484</v>
      </c>
      <c r="Q146" s="35">
        <v>13.24</v>
      </c>
      <c r="R146" s="35">
        <v>7.8120000000000003</v>
      </c>
      <c r="S146" s="35">
        <v>7.2489999999999997</v>
      </c>
      <c r="T146" s="35">
        <v>7.0209999999999999</v>
      </c>
      <c r="U146" s="35">
        <v>6.931</v>
      </c>
      <c r="V146" s="35">
        <v>7.0579999999999998</v>
      </c>
      <c r="W146" s="35">
        <v>6.8929999999999998</v>
      </c>
      <c r="X146" s="35">
        <v>6.89</v>
      </c>
      <c r="Y146" s="35">
        <v>6.8970000000000002</v>
      </c>
      <c r="Z146" s="35">
        <v>7.0419999999999998</v>
      </c>
      <c r="AA146" s="35">
        <v>6.9480000000000004</v>
      </c>
      <c r="AB146" s="35">
        <v>6.8979999999999997</v>
      </c>
      <c r="AC146" s="35">
        <v>6.9560000000000004</v>
      </c>
      <c r="AD146" s="35">
        <v>7.125</v>
      </c>
      <c r="AE146" s="35">
        <v>6.968</v>
      </c>
      <c r="AF146" s="35">
        <v>7.0060000000000002</v>
      </c>
      <c r="AG146" s="35">
        <v>6.9130000000000003</v>
      </c>
      <c r="AH146" s="35">
        <v>7.0709999999999997</v>
      </c>
      <c r="AI146" s="35">
        <v>7.04</v>
      </c>
      <c r="AJ146" s="35">
        <v>7.0659999999999998</v>
      </c>
      <c r="AK146" s="35">
        <v>7.0940000000000003</v>
      </c>
      <c r="AL146" s="35">
        <v>7.2880000000000003</v>
      </c>
      <c r="AM146" s="35">
        <v>7.1420000000000003</v>
      </c>
      <c r="AN146" s="35">
        <v>7.2619999999999996</v>
      </c>
      <c r="AO146" s="35">
        <v>6.9770000000000003</v>
      </c>
      <c r="AP146" s="35">
        <v>6.9749999999999996</v>
      </c>
      <c r="AQ146" s="35">
        <v>6.9139999999999997</v>
      </c>
      <c r="AR146" s="35">
        <v>6.9960000000000004</v>
      </c>
      <c r="AS146" s="35">
        <v>7.2770000000000001</v>
      </c>
      <c r="AT146" s="35">
        <v>7.3259999999999996</v>
      </c>
      <c r="AU146" s="35">
        <v>7.4050000000000002</v>
      </c>
      <c r="AV146" s="35">
        <v>7.5019999999999998</v>
      </c>
      <c r="AW146" s="35">
        <f t="shared" si="4"/>
        <v>233.18199999999999</v>
      </c>
      <c r="AX146" s="117">
        <f t="shared" si="5"/>
        <v>61.754337813381824</v>
      </c>
      <c r="AY146" s="116"/>
    </row>
    <row r="147" spans="1:52" x14ac:dyDescent="0.35">
      <c r="A147" s="1" t="s">
        <v>182</v>
      </c>
      <c r="B147" s="1">
        <v>2021</v>
      </c>
      <c r="C147" s="2">
        <v>44489</v>
      </c>
      <c r="D147" s="1" t="s">
        <v>20</v>
      </c>
      <c r="E147" s="1" t="s">
        <v>21</v>
      </c>
      <c r="F147" s="1" t="s">
        <v>21</v>
      </c>
      <c r="G147" s="1" t="s">
        <v>589</v>
      </c>
      <c r="H147" s="1" t="s">
        <v>501</v>
      </c>
      <c r="I147" s="1" t="s">
        <v>69</v>
      </c>
      <c r="J147" s="1" t="s">
        <v>502</v>
      </c>
      <c r="K147" s="1"/>
      <c r="L147" s="1"/>
      <c r="M147" s="1"/>
      <c r="N147" s="1"/>
      <c r="O147" s="1">
        <v>1</v>
      </c>
      <c r="P147" s="1" t="s">
        <v>25</v>
      </c>
      <c r="Q147" s="35">
        <v>13.194000000000001</v>
      </c>
      <c r="R147" s="35">
        <v>7.6120000000000001</v>
      </c>
      <c r="S147" s="35">
        <v>7.04</v>
      </c>
      <c r="T147" s="35">
        <v>6.8230000000000004</v>
      </c>
      <c r="U147" s="35">
        <v>6.8949999999999996</v>
      </c>
      <c r="V147" s="35">
        <v>6.8360000000000003</v>
      </c>
      <c r="W147" s="35">
        <v>6.8879999999999999</v>
      </c>
      <c r="X147" s="35">
        <v>6.9790000000000001</v>
      </c>
      <c r="Y147" s="35">
        <v>6.8559999999999999</v>
      </c>
      <c r="Z147" s="35">
        <v>6.8019999999999996</v>
      </c>
      <c r="AA147" s="35">
        <v>6.8319999999999999</v>
      </c>
      <c r="AB147" s="35">
        <v>6.8040000000000003</v>
      </c>
      <c r="AC147" s="35">
        <v>6.9649999999999999</v>
      </c>
      <c r="AD147" s="35">
        <v>6.8360000000000003</v>
      </c>
      <c r="AE147" s="35">
        <v>6.88</v>
      </c>
      <c r="AF147" s="35">
        <v>6.8529999999999998</v>
      </c>
      <c r="AG147" s="35">
        <v>6.87</v>
      </c>
      <c r="AH147" s="35">
        <v>7.0339999999999998</v>
      </c>
      <c r="AI147" s="35">
        <v>6.8769999999999998</v>
      </c>
      <c r="AJ147" s="35">
        <v>6.9349999999999996</v>
      </c>
      <c r="AK147" s="35">
        <v>7.1</v>
      </c>
      <c r="AL147" s="35">
        <v>7.2050000000000001</v>
      </c>
      <c r="AM147" s="35">
        <v>6.9669999999999996</v>
      </c>
      <c r="AN147" s="35">
        <v>6.9610000000000003</v>
      </c>
      <c r="AO147" s="35">
        <v>7.1040000000000001</v>
      </c>
      <c r="AP147" s="35">
        <v>6.9859999999999998</v>
      </c>
      <c r="AQ147" s="35">
        <v>6.9820000000000002</v>
      </c>
      <c r="AR147" s="35">
        <v>6.95</v>
      </c>
      <c r="AS147" s="35">
        <v>7.13</v>
      </c>
      <c r="AT147" s="35">
        <v>6.8659999999999997</v>
      </c>
      <c r="AU147" s="35">
        <v>6.9240000000000004</v>
      </c>
      <c r="AV147" s="35">
        <v>7.0220000000000002</v>
      </c>
      <c r="AW147" s="35">
        <f t="shared" si="4"/>
        <v>229.00800000000001</v>
      </c>
      <c r="AX147" s="117">
        <f t="shared" si="5"/>
        <v>62.879899392160972</v>
      </c>
      <c r="AY147" s="116"/>
    </row>
    <row r="148" spans="1:52" x14ac:dyDescent="0.35">
      <c r="A148" s="1" t="s">
        <v>182</v>
      </c>
      <c r="B148" s="1">
        <v>2021</v>
      </c>
      <c r="C148" s="2">
        <v>44489</v>
      </c>
      <c r="D148" s="1" t="s">
        <v>20</v>
      </c>
      <c r="E148" s="1" t="s">
        <v>21</v>
      </c>
      <c r="F148" s="1" t="s">
        <v>21</v>
      </c>
      <c r="G148" s="1" t="s">
        <v>486</v>
      </c>
      <c r="H148" s="1" t="s">
        <v>80</v>
      </c>
      <c r="I148" s="1" t="s">
        <v>653</v>
      </c>
      <c r="J148" s="1" t="s">
        <v>584</v>
      </c>
      <c r="K148" s="1"/>
      <c r="L148" s="1"/>
      <c r="M148" s="1"/>
      <c r="N148" s="1"/>
      <c r="O148" s="1">
        <v>2</v>
      </c>
      <c r="P148" s="1" t="s">
        <v>27</v>
      </c>
      <c r="Q148" s="35">
        <v>13.256</v>
      </c>
      <c r="R148" s="35">
        <v>7.61</v>
      </c>
      <c r="S148" s="35">
        <v>7.1059999999999999</v>
      </c>
      <c r="T148" s="35">
        <v>6.9139999999999997</v>
      </c>
      <c r="U148" s="35">
        <v>7.0129999999999999</v>
      </c>
      <c r="V148" s="35">
        <v>6.8949999999999996</v>
      </c>
      <c r="W148" s="35">
        <v>6.9930000000000003</v>
      </c>
      <c r="X148" s="35">
        <v>6.9459999999999997</v>
      </c>
      <c r="Y148" s="35">
        <v>7.0970000000000004</v>
      </c>
      <c r="Z148" s="35">
        <v>6.9569999999999999</v>
      </c>
      <c r="AA148" s="35">
        <v>6.9459999999999997</v>
      </c>
      <c r="AB148" s="35">
        <v>6.93</v>
      </c>
      <c r="AC148" s="35">
        <v>7.0449999999999999</v>
      </c>
      <c r="AD148" s="35">
        <v>6.9669999999999996</v>
      </c>
      <c r="AE148" s="35">
        <v>6.9829999999999997</v>
      </c>
      <c r="AF148" s="35">
        <v>7.1219999999999999</v>
      </c>
      <c r="AG148" s="35">
        <v>7.0140000000000002</v>
      </c>
      <c r="AH148" s="35">
        <v>7.0119999999999996</v>
      </c>
      <c r="AI148" s="35">
        <v>7.0339999999999998</v>
      </c>
      <c r="AJ148" s="35">
        <v>7.1059999999999999</v>
      </c>
      <c r="AK148" s="35">
        <v>6.9870000000000001</v>
      </c>
      <c r="AL148" s="35">
        <v>7.0510000000000002</v>
      </c>
      <c r="AM148" s="35">
        <v>7.0679999999999996</v>
      </c>
      <c r="AN148" s="35">
        <v>7.1310000000000002</v>
      </c>
      <c r="AO148" s="35">
        <v>6.9649999999999999</v>
      </c>
      <c r="AP148" s="35">
        <v>6.93</v>
      </c>
      <c r="AQ148" s="35">
        <v>6.9139999999999997</v>
      </c>
      <c r="AR148" s="35">
        <v>6.9169999999999998</v>
      </c>
      <c r="AS148" s="35">
        <v>6.8929999999999998</v>
      </c>
      <c r="AT148" s="35">
        <v>6.9569999999999999</v>
      </c>
      <c r="AU148" s="35">
        <v>7.077</v>
      </c>
      <c r="AV148" s="35">
        <v>7.2919999999999998</v>
      </c>
      <c r="AW148" s="35">
        <f t="shared" si="4"/>
        <v>231.12799999999996</v>
      </c>
      <c r="AX148" s="117">
        <f t="shared" si="5"/>
        <v>62.30313938596796</v>
      </c>
      <c r="AY148" s="116"/>
    </row>
    <row r="149" spans="1:52" x14ac:dyDescent="0.35">
      <c r="A149" s="1" t="s">
        <v>182</v>
      </c>
      <c r="B149" s="1">
        <v>2021</v>
      </c>
      <c r="C149" s="2">
        <v>44489</v>
      </c>
      <c r="D149" s="1" t="s">
        <v>20</v>
      </c>
      <c r="E149" s="1" t="s">
        <v>21</v>
      </c>
      <c r="F149" s="1" t="s">
        <v>21</v>
      </c>
      <c r="G149" s="1" t="s">
        <v>483</v>
      </c>
      <c r="H149" s="1" t="s">
        <v>819</v>
      </c>
      <c r="I149" s="1" t="s">
        <v>644</v>
      </c>
      <c r="J149" s="1" t="s">
        <v>675</v>
      </c>
      <c r="K149" s="1"/>
      <c r="L149" s="1"/>
      <c r="M149" s="1"/>
      <c r="N149" s="1"/>
      <c r="O149" s="1">
        <v>3</v>
      </c>
      <c r="P149" s="1" t="s">
        <v>484</v>
      </c>
      <c r="Q149" s="35">
        <v>13.247</v>
      </c>
      <c r="R149" s="35">
        <v>7.6920000000000002</v>
      </c>
      <c r="S149" s="35">
        <v>7.2539999999999996</v>
      </c>
      <c r="T149" s="35">
        <v>7.0350000000000001</v>
      </c>
      <c r="U149" s="35">
        <v>6.9560000000000004</v>
      </c>
      <c r="V149" s="35">
        <v>7.0940000000000003</v>
      </c>
      <c r="W149" s="35">
        <v>6.9189999999999996</v>
      </c>
      <c r="X149" s="35">
        <v>6.8739999999999997</v>
      </c>
      <c r="Y149" s="35">
        <v>6.859</v>
      </c>
      <c r="Z149" s="35">
        <v>7.0170000000000003</v>
      </c>
      <c r="AA149" s="35">
        <v>6.907</v>
      </c>
      <c r="AB149" s="35">
        <v>6.9130000000000003</v>
      </c>
      <c r="AC149" s="35">
        <v>7.0049999999999999</v>
      </c>
      <c r="AD149" s="35">
        <v>7.1559999999999997</v>
      </c>
      <c r="AE149" s="35">
        <v>7.0839999999999996</v>
      </c>
      <c r="AF149" s="35">
        <v>7.0170000000000003</v>
      </c>
      <c r="AG149" s="35">
        <v>6.9550000000000001</v>
      </c>
      <c r="AH149" s="35">
        <v>7.2290000000000001</v>
      </c>
      <c r="AI149" s="35">
        <v>7.0839999999999996</v>
      </c>
      <c r="AJ149" s="35">
        <v>7.069</v>
      </c>
      <c r="AK149" s="35">
        <v>7.06</v>
      </c>
      <c r="AL149" s="35">
        <v>7.2249999999999996</v>
      </c>
      <c r="AM149" s="35">
        <v>7.1849999999999996</v>
      </c>
      <c r="AN149" s="35">
        <v>7.234</v>
      </c>
      <c r="AO149" s="35">
        <v>7.42</v>
      </c>
      <c r="AP149" s="35">
        <v>7.1529999999999996</v>
      </c>
      <c r="AQ149" s="35">
        <v>7.1139999999999999</v>
      </c>
      <c r="AR149" s="35">
        <v>7.0620000000000003</v>
      </c>
      <c r="AS149" s="35">
        <v>7.0640000000000001</v>
      </c>
      <c r="AT149" s="35">
        <v>6.9459999999999997</v>
      </c>
      <c r="AU149" s="35">
        <v>6.9470000000000001</v>
      </c>
      <c r="AV149" s="35">
        <v>7.0970000000000004</v>
      </c>
      <c r="AW149" s="35">
        <f t="shared" si="4"/>
        <v>232.87299999999999</v>
      </c>
      <c r="AX149" s="117">
        <f t="shared" si="5"/>
        <v>61.836279860696607</v>
      </c>
      <c r="AY149" s="116"/>
    </row>
    <row r="150" spans="1:52" x14ac:dyDescent="0.35">
      <c r="A150" s="1" t="s">
        <v>182</v>
      </c>
      <c r="B150" s="1">
        <v>2021</v>
      </c>
      <c r="C150" s="2">
        <v>44489</v>
      </c>
      <c r="D150" s="1" t="s">
        <v>20</v>
      </c>
      <c r="E150" s="1" t="s">
        <v>21</v>
      </c>
      <c r="F150" s="1" t="s">
        <v>21</v>
      </c>
      <c r="G150" s="1" t="s">
        <v>585</v>
      </c>
      <c r="H150" s="1" t="s">
        <v>475</v>
      </c>
      <c r="I150" s="1" t="s">
        <v>382</v>
      </c>
      <c r="J150" s="1" t="s">
        <v>586</v>
      </c>
      <c r="K150" s="1"/>
      <c r="L150" s="1"/>
      <c r="M150" s="1"/>
      <c r="N150" s="1"/>
      <c r="O150" s="1">
        <v>4</v>
      </c>
      <c r="P150" s="1" t="s">
        <v>113</v>
      </c>
      <c r="Q150" s="35">
        <v>12.917</v>
      </c>
      <c r="R150" s="35">
        <v>7.4630000000000001</v>
      </c>
      <c r="S150" s="35">
        <v>7.218</v>
      </c>
      <c r="T150" s="35">
        <v>7.0620000000000003</v>
      </c>
      <c r="U150" s="35">
        <v>7.4429999999999996</v>
      </c>
      <c r="V150" s="35">
        <v>7.2119999999999997</v>
      </c>
      <c r="W150" s="35">
        <v>7.1619999999999999</v>
      </c>
      <c r="X150" s="35">
        <v>7.1379999999999999</v>
      </c>
      <c r="Y150" s="35">
        <v>7.3079999999999998</v>
      </c>
      <c r="Z150" s="35">
        <v>7.1120000000000001</v>
      </c>
      <c r="AA150" s="35">
        <v>7.024</v>
      </c>
      <c r="AB150" s="35">
        <v>6.9550000000000001</v>
      </c>
      <c r="AC150" s="35">
        <v>7.109</v>
      </c>
      <c r="AD150" s="35">
        <v>7.0419999999999998</v>
      </c>
      <c r="AE150" s="35">
        <v>7.0810000000000004</v>
      </c>
      <c r="AF150" s="35">
        <v>7.1079999999999997</v>
      </c>
      <c r="AG150" s="35">
        <v>7.0830000000000002</v>
      </c>
      <c r="AH150" s="35">
        <v>7.1790000000000003</v>
      </c>
      <c r="AI150" s="35">
        <v>7.0469999999999997</v>
      </c>
      <c r="AJ150" s="35">
        <v>7.1029999999999998</v>
      </c>
      <c r="AK150" s="35">
        <v>7.2389999999999999</v>
      </c>
      <c r="AL150" s="35">
        <v>7.117</v>
      </c>
      <c r="AM150" s="35">
        <v>7.2510000000000003</v>
      </c>
      <c r="AN150" s="35">
        <v>7.0359999999999996</v>
      </c>
      <c r="AO150" s="35">
        <v>7.0540000000000003</v>
      </c>
      <c r="AP150" s="35">
        <v>6.9980000000000002</v>
      </c>
      <c r="AQ150" s="35">
        <v>7.1079999999999997</v>
      </c>
      <c r="AR150" s="35">
        <v>6.9580000000000002</v>
      </c>
      <c r="AS150" s="35">
        <v>6.9660000000000002</v>
      </c>
      <c r="AT150" s="35">
        <v>6.9660000000000002</v>
      </c>
      <c r="AU150" s="35">
        <v>7.0380000000000003</v>
      </c>
      <c r="AV150" s="35">
        <v>7.2249999999999996</v>
      </c>
      <c r="AW150" s="35">
        <f t="shared" si="4"/>
        <v>233.72200000000001</v>
      </c>
      <c r="AX150" s="117">
        <f t="shared" si="5"/>
        <v>61.611658294897353</v>
      </c>
      <c r="AY150" s="116"/>
    </row>
    <row r="151" spans="1:52" x14ac:dyDescent="0.35">
      <c r="A151" s="1" t="s">
        <v>182</v>
      </c>
      <c r="B151" s="1">
        <v>2021</v>
      </c>
      <c r="C151" s="2">
        <v>44489</v>
      </c>
      <c r="D151" s="1" t="s">
        <v>20</v>
      </c>
      <c r="E151" s="1" t="s">
        <v>21</v>
      </c>
      <c r="F151" s="1" t="s">
        <v>21</v>
      </c>
      <c r="G151" s="1" t="s">
        <v>496</v>
      </c>
      <c r="H151" s="1" t="s">
        <v>508</v>
      </c>
      <c r="I151" s="1" t="s">
        <v>852</v>
      </c>
      <c r="J151" s="1" t="s">
        <v>649</v>
      </c>
      <c r="K151" s="1"/>
      <c r="L151" s="1"/>
      <c r="M151" s="1"/>
      <c r="N151" s="1"/>
      <c r="O151" s="1">
        <v>5</v>
      </c>
      <c r="P151" s="1" t="s">
        <v>85</v>
      </c>
      <c r="Q151" s="35">
        <v>13.055</v>
      </c>
      <c r="R151" s="35">
        <v>7.9160000000000004</v>
      </c>
      <c r="S151" s="35">
        <v>7.335</v>
      </c>
      <c r="T151" s="35">
        <v>7.1769999999999996</v>
      </c>
      <c r="U151" s="35">
        <v>6.9720000000000004</v>
      </c>
      <c r="V151" s="35">
        <v>7.1559999999999997</v>
      </c>
      <c r="W151" s="35">
        <v>7.0590000000000002</v>
      </c>
      <c r="X151" s="35">
        <v>7.0609999999999999</v>
      </c>
      <c r="Y151" s="35">
        <v>7.1349999999999998</v>
      </c>
      <c r="Z151" s="35">
        <v>7.2670000000000003</v>
      </c>
      <c r="AA151" s="35">
        <v>7.0380000000000003</v>
      </c>
      <c r="AB151" s="35">
        <v>7.0209999999999999</v>
      </c>
      <c r="AC151" s="35">
        <v>6.9630000000000001</v>
      </c>
      <c r="AD151" s="35">
        <v>7.0190000000000001</v>
      </c>
      <c r="AE151" s="35">
        <v>7.1079999999999997</v>
      </c>
      <c r="AF151" s="35">
        <v>7.0640000000000001</v>
      </c>
      <c r="AG151" s="35">
        <v>7.0830000000000002</v>
      </c>
      <c r="AH151" s="35">
        <v>7.1909999999999998</v>
      </c>
      <c r="AI151" s="35">
        <v>7.0890000000000004</v>
      </c>
      <c r="AJ151" s="35">
        <v>7.3140000000000001</v>
      </c>
      <c r="AK151" s="35">
        <v>7.0609999999999999</v>
      </c>
      <c r="AL151" s="35">
        <v>7.125</v>
      </c>
      <c r="AM151" s="35">
        <v>7.1420000000000003</v>
      </c>
      <c r="AN151" s="35">
        <v>7.2270000000000003</v>
      </c>
      <c r="AO151" s="35">
        <v>6.976</v>
      </c>
      <c r="AP151" s="35">
        <v>7.0069999999999997</v>
      </c>
      <c r="AQ151" s="35">
        <v>6.952</v>
      </c>
      <c r="AR151" s="35">
        <v>6.976</v>
      </c>
      <c r="AS151" s="35">
        <v>6.9660000000000002</v>
      </c>
      <c r="AT151" s="35">
        <v>7.2320000000000002</v>
      </c>
      <c r="AU151" s="35">
        <v>7.2240000000000002</v>
      </c>
      <c r="AV151" s="35">
        <v>7.2649999999999997</v>
      </c>
      <c r="AW151" s="35">
        <f t="shared" si="4"/>
        <v>234.17599999999999</v>
      </c>
      <c r="AX151" s="117">
        <f t="shared" si="5"/>
        <v>61.492210986608363</v>
      </c>
      <c r="AY151" s="116"/>
    </row>
    <row r="152" spans="1:52" x14ac:dyDescent="0.35">
      <c r="A152" s="1" t="s">
        <v>182</v>
      </c>
      <c r="B152" s="1">
        <v>2021</v>
      </c>
      <c r="C152" s="2">
        <v>44489</v>
      </c>
      <c r="D152" s="1" t="s">
        <v>20</v>
      </c>
      <c r="E152" s="1" t="s">
        <v>21</v>
      </c>
      <c r="F152" s="1" t="s">
        <v>21</v>
      </c>
      <c r="G152" s="1" t="s">
        <v>848</v>
      </c>
      <c r="H152" s="1" t="s">
        <v>842</v>
      </c>
      <c r="I152" s="1" t="s">
        <v>844</v>
      </c>
      <c r="J152" s="1" t="s">
        <v>845</v>
      </c>
      <c r="K152" s="1"/>
      <c r="L152" s="1"/>
      <c r="M152" s="1"/>
      <c r="N152" s="1"/>
      <c r="O152" s="1">
        <v>6</v>
      </c>
      <c r="P152" s="1" t="s">
        <v>185</v>
      </c>
      <c r="Q152" s="35">
        <v>12.945</v>
      </c>
      <c r="R152" s="35">
        <v>7.4169999999999998</v>
      </c>
      <c r="S152" s="35">
        <v>7.0460000000000003</v>
      </c>
      <c r="T152" s="35">
        <v>7.0880000000000001</v>
      </c>
      <c r="U152" s="35">
        <v>7.008</v>
      </c>
      <c r="V152" s="35">
        <v>6.9909999999999997</v>
      </c>
      <c r="W152" s="35">
        <v>7.1429999999999998</v>
      </c>
      <c r="X152" s="35">
        <v>7.0469999999999997</v>
      </c>
      <c r="Y152" s="35">
        <v>7.077</v>
      </c>
      <c r="Z152" s="35">
        <v>7.2510000000000003</v>
      </c>
      <c r="AA152" s="35">
        <v>7.0129999999999999</v>
      </c>
      <c r="AB152" s="35">
        <v>7.0430000000000001</v>
      </c>
      <c r="AC152" s="35">
        <v>7.1509999999999998</v>
      </c>
      <c r="AD152" s="35">
        <v>6.9809999999999999</v>
      </c>
      <c r="AE152" s="35">
        <v>7.1280000000000001</v>
      </c>
      <c r="AF152" s="35">
        <v>7.04</v>
      </c>
      <c r="AG152" s="35">
        <v>7.0720000000000001</v>
      </c>
      <c r="AH152" s="35">
        <v>7.2080000000000002</v>
      </c>
      <c r="AI152" s="35">
        <v>7.0869999999999997</v>
      </c>
      <c r="AJ152" s="35">
        <v>7.3310000000000004</v>
      </c>
      <c r="AK152" s="35">
        <v>7.1139999999999999</v>
      </c>
      <c r="AL152" s="35">
        <v>7.0839999999999996</v>
      </c>
      <c r="AM152" s="35">
        <v>7.0369999999999999</v>
      </c>
      <c r="AN152" s="35">
        <v>7.1260000000000003</v>
      </c>
      <c r="AO152" s="35">
        <v>7.3040000000000003</v>
      </c>
      <c r="AP152" s="35">
        <v>7.1719999999999997</v>
      </c>
      <c r="AQ152" s="35">
        <v>7.3470000000000004</v>
      </c>
      <c r="AR152" s="35">
        <v>7.1929999999999996</v>
      </c>
      <c r="AS152" s="35">
        <v>7.2679999999999998</v>
      </c>
      <c r="AT152" s="35">
        <v>7.415</v>
      </c>
      <c r="AU152" s="35">
        <v>7.1189999999999998</v>
      </c>
      <c r="AV152" s="35">
        <v>7.2750000000000004</v>
      </c>
      <c r="AW152" s="35">
        <f t="shared" si="4"/>
        <v>234.52100000000004</v>
      </c>
      <c r="AX152" s="117">
        <f t="shared" si="5"/>
        <v>61.401750802699958</v>
      </c>
      <c r="AY152" s="116"/>
    </row>
    <row r="153" spans="1:52" x14ac:dyDescent="0.35">
      <c r="A153" s="1" t="s">
        <v>182</v>
      </c>
      <c r="B153" s="1">
        <v>2021</v>
      </c>
      <c r="C153" s="2">
        <v>44489</v>
      </c>
      <c r="D153" s="1" t="s">
        <v>20</v>
      </c>
      <c r="E153" s="1" t="s">
        <v>21</v>
      </c>
      <c r="F153" s="1" t="s">
        <v>21</v>
      </c>
      <c r="G153" s="1" t="s">
        <v>616</v>
      </c>
      <c r="H153" s="1" t="s">
        <v>606</v>
      </c>
      <c r="I153" s="1" t="s">
        <v>608</v>
      </c>
      <c r="J153" s="1" t="s">
        <v>749</v>
      </c>
      <c r="K153" s="1"/>
      <c r="L153" s="1"/>
      <c r="M153" s="1"/>
      <c r="N153" s="1"/>
      <c r="O153" s="1">
        <v>7</v>
      </c>
      <c r="P153" s="1" t="s">
        <v>46</v>
      </c>
      <c r="Q153" s="35">
        <v>13.606999999999999</v>
      </c>
      <c r="R153" s="35">
        <v>7.6440000000000001</v>
      </c>
      <c r="S153" s="35">
        <v>7.0640000000000001</v>
      </c>
      <c r="T153" s="35">
        <v>6.9379999999999997</v>
      </c>
      <c r="U153" s="35">
        <v>7.05</v>
      </c>
      <c r="V153" s="35">
        <v>6.9640000000000004</v>
      </c>
      <c r="W153" s="35">
        <v>7.0609999999999999</v>
      </c>
      <c r="X153" s="35">
        <v>7.1820000000000004</v>
      </c>
      <c r="Y153" s="35">
        <v>7.0490000000000004</v>
      </c>
      <c r="Z153" s="35">
        <v>7.2270000000000003</v>
      </c>
      <c r="AA153" s="35">
        <v>7.1340000000000003</v>
      </c>
      <c r="AB153" s="35">
        <v>7.117</v>
      </c>
      <c r="AC153" s="35">
        <v>7.1210000000000004</v>
      </c>
      <c r="AD153" s="35">
        <v>7.2140000000000004</v>
      </c>
      <c r="AE153" s="35">
        <v>7.0590000000000002</v>
      </c>
      <c r="AF153" s="35">
        <v>7</v>
      </c>
      <c r="AG153" s="35">
        <v>7.0339999999999998</v>
      </c>
      <c r="AH153" s="35">
        <v>7.0119999999999996</v>
      </c>
      <c r="AI153" s="35">
        <v>7.2229999999999999</v>
      </c>
      <c r="AJ153" s="35">
        <v>7.1280000000000001</v>
      </c>
      <c r="AK153" s="35">
        <v>7.133</v>
      </c>
      <c r="AL153" s="35">
        <v>7.1509999999999998</v>
      </c>
      <c r="AM153" s="35">
        <v>7.3689999999999998</v>
      </c>
      <c r="AN153" s="35">
        <v>7.2229999999999999</v>
      </c>
      <c r="AO153" s="35">
        <v>7.3819999999999997</v>
      </c>
      <c r="AP153" s="35">
        <v>7.2190000000000003</v>
      </c>
      <c r="AQ153" s="35">
        <v>7.14</v>
      </c>
      <c r="AR153" s="35">
        <v>7.3470000000000004</v>
      </c>
      <c r="AS153" s="35">
        <v>7.23</v>
      </c>
      <c r="AT153" s="35">
        <v>7.407</v>
      </c>
      <c r="AU153" s="35">
        <v>7.4489999999999998</v>
      </c>
      <c r="AV153" s="35">
        <v>7.5709999999999997</v>
      </c>
      <c r="AW153" s="35">
        <f t="shared" si="4"/>
        <v>236.44900000000007</v>
      </c>
      <c r="AX153" s="117">
        <f t="shared" si="5"/>
        <v>60.901082262982698</v>
      </c>
      <c r="AY153" s="116"/>
    </row>
    <row r="154" spans="1:52" x14ac:dyDescent="0.35">
      <c r="A154" s="1" t="s">
        <v>182</v>
      </c>
      <c r="B154" s="1">
        <v>2021</v>
      </c>
      <c r="C154" s="2">
        <v>44489</v>
      </c>
      <c r="D154" s="1" t="s">
        <v>20</v>
      </c>
      <c r="E154" s="1" t="s">
        <v>21</v>
      </c>
      <c r="F154" s="1" t="s">
        <v>21</v>
      </c>
      <c r="G154" s="1" t="s">
        <v>510</v>
      </c>
      <c r="H154" s="1" t="s">
        <v>516</v>
      </c>
      <c r="I154" s="1" t="s">
        <v>825</v>
      </c>
      <c r="J154" s="1" t="s">
        <v>597</v>
      </c>
      <c r="K154" s="1"/>
      <c r="L154" s="1"/>
      <c r="M154" s="1"/>
      <c r="N154" s="1"/>
      <c r="O154" s="1">
        <v>8</v>
      </c>
      <c r="P154" s="1" t="s">
        <v>29</v>
      </c>
      <c r="Q154" s="35">
        <v>13.763999999999999</v>
      </c>
      <c r="R154" s="35">
        <v>7.9219999999999997</v>
      </c>
      <c r="S154" s="35">
        <v>7.2530000000000001</v>
      </c>
      <c r="T154" s="35">
        <v>7.1660000000000004</v>
      </c>
      <c r="U154" s="35">
        <v>7.02</v>
      </c>
      <c r="V154" s="35">
        <v>7.0609999999999999</v>
      </c>
      <c r="W154" s="35">
        <v>7.0659999999999998</v>
      </c>
      <c r="X154" s="35">
        <v>7.1589999999999998</v>
      </c>
      <c r="Y154" s="35">
        <v>7.0609999999999999</v>
      </c>
      <c r="Z154" s="35">
        <v>6.9539999999999997</v>
      </c>
      <c r="AA154" s="35">
        <v>6.97</v>
      </c>
      <c r="AB154" s="35">
        <v>7.1719999999999997</v>
      </c>
      <c r="AC154" s="35">
        <v>7.1779999999999999</v>
      </c>
      <c r="AD154" s="35">
        <v>7.2329999999999997</v>
      </c>
      <c r="AE154" s="35">
        <v>7.25</v>
      </c>
      <c r="AF154" s="35">
        <v>7.41</v>
      </c>
      <c r="AG154" s="35">
        <v>7.2190000000000003</v>
      </c>
      <c r="AH154" s="35">
        <v>7.181</v>
      </c>
      <c r="AI154" s="35">
        <v>7.2380000000000004</v>
      </c>
      <c r="AJ154" s="35">
        <v>7.3840000000000003</v>
      </c>
      <c r="AK154" s="35">
        <v>7.202</v>
      </c>
      <c r="AL154" s="35">
        <v>7.1660000000000004</v>
      </c>
      <c r="AM154" s="35">
        <v>7.1260000000000003</v>
      </c>
      <c r="AN154" s="35">
        <v>7.3140000000000001</v>
      </c>
      <c r="AO154" s="35">
        <v>7.2110000000000003</v>
      </c>
      <c r="AP154" s="35">
        <v>7.2110000000000003</v>
      </c>
      <c r="AQ154" s="35">
        <v>7.2439999999999998</v>
      </c>
      <c r="AR154" s="35">
        <v>7.343</v>
      </c>
      <c r="AS154" s="35">
        <v>7.149</v>
      </c>
      <c r="AT154" s="35">
        <v>7.1619999999999999</v>
      </c>
      <c r="AU154" s="35">
        <v>7.181</v>
      </c>
      <c r="AV154" s="35">
        <v>7.1529999999999996</v>
      </c>
      <c r="AW154" s="35">
        <f t="shared" si="4"/>
        <v>237.12300000000002</v>
      </c>
      <c r="AX154" s="117">
        <f t="shared" si="5"/>
        <v>60.727976619728999</v>
      </c>
      <c r="AY154" s="116"/>
    </row>
    <row r="155" spans="1:52" x14ac:dyDescent="0.35">
      <c r="A155" s="1" t="s">
        <v>182</v>
      </c>
      <c r="B155" s="1">
        <v>2021</v>
      </c>
      <c r="C155" s="2">
        <v>44489</v>
      </c>
      <c r="D155" s="1" t="s">
        <v>20</v>
      </c>
      <c r="E155" s="1" t="s">
        <v>21</v>
      </c>
      <c r="F155" s="1" t="s">
        <v>21</v>
      </c>
      <c r="G155" s="1" t="s">
        <v>813</v>
      </c>
      <c r="H155" s="1" t="s">
        <v>695</v>
      </c>
      <c r="I155" s="1" t="s">
        <v>738</v>
      </c>
      <c r="J155" s="1" t="s">
        <v>768</v>
      </c>
      <c r="K155" s="1"/>
      <c r="L155" s="1"/>
      <c r="M155" s="1"/>
      <c r="N155" s="1"/>
      <c r="O155" s="1">
        <v>9</v>
      </c>
      <c r="P155" s="1" t="s">
        <v>33</v>
      </c>
      <c r="Q155" s="35">
        <v>13.586</v>
      </c>
      <c r="R155" s="35">
        <v>7.8840000000000003</v>
      </c>
      <c r="S155" s="35">
        <v>7.3490000000000002</v>
      </c>
      <c r="T155" s="35">
        <v>7.0839999999999996</v>
      </c>
      <c r="U155" s="35">
        <v>7.0869999999999997</v>
      </c>
      <c r="V155" s="35">
        <v>6.9829999999999997</v>
      </c>
      <c r="W155" s="35">
        <v>7.01</v>
      </c>
      <c r="X155" s="35">
        <v>7.04</v>
      </c>
      <c r="Y155" s="35">
        <v>7.1529999999999996</v>
      </c>
      <c r="Z155" s="35">
        <v>7.0650000000000004</v>
      </c>
      <c r="AA155" s="35">
        <v>7.0419999999999998</v>
      </c>
      <c r="AB155" s="35">
        <v>7.048</v>
      </c>
      <c r="AC155" s="35">
        <v>7.2039999999999997</v>
      </c>
      <c r="AD155" s="35">
        <v>7.0250000000000004</v>
      </c>
      <c r="AE155" s="35">
        <v>7.0590000000000002</v>
      </c>
      <c r="AF155" s="35">
        <v>7.04</v>
      </c>
      <c r="AG155" s="35">
        <v>7.1639999999999997</v>
      </c>
      <c r="AH155" s="35">
        <v>7.0830000000000002</v>
      </c>
      <c r="AI155" s="35">
        <v>7.2469999999999999</v>
      </c>
      <c r="AJ155" s="35">
        <v>7.1150000000000002</v>
      </c>
      <c r="AK155" s="35">
        <v>7.0869999999999997</v>
      </c>
      <c r="AL155" s="35">
        <v>7.0129999999999999</v>
      </c>
      <c r="AM155" s="35">
        <v>6.9489999999999998</v>
      </c>
      <c r="AN155" s="35">
        <v>7.11</v>
      </c>
      <c r="AO155" s="35">
        <v>7.3609999999999998</v>
      </c>
      <c r="AP155" s="35">
        <v>7.2969999999999997</v>
      </c>
      <c r="AQ155" s="35">
        <v>7.35</v>
      </c>
      <c r="AR155" s="35">
        <v>7.43</v>
      </c>
      <c r="AS155" s="35">
        <v>7.7869999999999999</v>
      </c>
      <c r="AT155" s="35">
        <v>8.1370000000000005</v>
      </c>
      <c r="AU155" s="35">
        <v>8.3040000000000003</v>
      </c>
      <c r="AV155" s="35">
        <v>8.5579999999999998</v>
      </c>
      <c r="AW155" s="35">
        <f t="shared" si="4"/>
        <v>239.65100000000004</v>
      </c>
      <c r="AX155" s="117">
        <f t="shared" si="5"/>
        <v>60.087377060809253</v>
      </c>
      <c r="AY155" s="116"/>
    </row>
    <row r="156" spans="1:52" x14ac:dyDescent="0.35">
      <c r="A156" s="1" t="s">
        <v>182</v>
      </c>
      <c r="B156" s="1">
        <v>2021</v>
      </c>
      <c r="C156" s="2">
        <v>44489</v>
      </c>
      <c r="D156" s="1" t="s">
        <v>20</v>
      </c>
      <c r="E156" s="1" t="s">
        <v>21</v>
      </c>
      <c r="F156" s="1" t="s">
        <v>21</v>
      </c>
      <c r="G156" s="1" t="s">
        <v>642</v>
      </c>
      <c r="H156" s="1" t="s">
        <v>657</v>
      </c>
      <c r="I156" s="1" t="s">
        <v>671</v>
      </c>
      <c r="J156" s="1" t="s">
        <v>658</v>
      </c>
      <c r="K156" s="1"/>
      <c r="L156" s="1"/>
      <c r="M156" s="1"/>
      <c r="N156" s="1"/>
      <c r="O156" s="1">
        <v>10</v>
      </c>
      <c r="P156" s="1" t="s">
        <v>78</v>
      </c>
      <c r="Q156" s="35">
        <v>13.711</v>
      </c>
      <c r="R156" s="35">
        <v>7.8150000000000004</v>
      </c>
      <c r="S156" s="35">
        <v>7.5119999999999996</v>
      </c>
      <c r="T156" s="35">
        <v>7.415</v>
      </c>
      <c r="U156" s="35">
        <v>7.3460000000000001</v>
      </c>
      <c r="V156" s="35">
        <v>7.359</v>
      </c>
      <c r="W156" s="35">
        <v>7.1950000000000003</v>
      </c>
      <c r="X156" s="35">
        <v>7.1829999999999998</v>
      </c>
      <c r="Y156" s="35">
        <v>7.2679999999999998</v>
      </c>
      <c r="Z156" s="35">
        <v>7.0750000000000002</v>
      </c>
      <c r="AA156" s="35">
        <v>7.1420000000000003</v>
      </c>
      <c r="AB156" s="35">
        <v>7.274</v>
      </c>
      <c r="AC156" s="35">
        <v>7.0620000000000003</v>
      </c>
      <c r="AD156" s="35">
        <v>7.01</v>
      </c>
      <c r="AE156" s="35">
        <v>7.0149999999999997</v>
      </c>
      <c r="AF156" s="35">
        <v>7.165</v>
      </c>
      <c r="AG156" s="35">
        <v>7.1890000000000001</v>
      </c>
      <c r="AH156" s="35">
        <v>7.2030000000000003</v>
      </c>
      <c r="AI156" s="35">
        <v>7.2190000000000003</v>
      </c>
      <c r="AJ156" s="35">
        <v>7.3860000000000001</v>
      </c>
      <c r="AK156" s="35">
        <v>7.3490000000000002</v>
      </c>
      <c r="AL156" s="35">
        <v>7.4390000000000001</v>
      </c>
      <c r="AM156" s="35">
        <v>7.55</v>
      </c>
      <c r="AN156" s="35">
        <v>7.5510000000000002</v>
      </c>
      <c r="AO156" s="35">
        <v>7.8019999999999996</v>
      </c>
      <c r="AP156" s="35">
        <v>7.37</v>
      </c>
      <c r="AQ156" s="35">
        <v>7.2169999999999996</v>
      </c>
      <c r="AR156" s="35">
        <v>7.2539999999999996</v>
      </c>
      <c r="AS156" s="35">
        <v>7.4790000000000001</v>
      </c>
      <c r="AT156" s="35">
        <v>7.7389999999999999</v>
      </c>
      <c r="AU156" s="35">
        <v>7.96</v>
      </c>
      <c r="AV156" s="35">
        <v>8.2140000000000004</v>
      </c>
      <c r="AW156" s="35">
        <f t="shared" si="4"/>
        <v>242.46800000000002</v>
      </c>
      <c r="AX156" s="117">
        <f t="shared" si="5"/>
        <v>59.389280234917592</v>
      </c>
      <c r="AY156" s="116"/>
    </row>
    <row r="157" spans="1:52" x14ac:dyDescent="0.35">
      <c r="A157" s="1" t="s">
        <v>182</v>
      </c>
      <c r="B157" s="1">
        <v>2021</v>
      </c>
      <c r="C157" s="2">
        <v>44489</v>
      </c>
      <c r="D157" s="1" t="s">
        <v>20</v>
      </c>
      <c r="E157" s="1" t="s">
        <v>21</v>
      </c>
      <c r="F157" s="1" t="s">
        <v>21</v>
      </c>
      <c r="G157" s="1" t="s">
        <v>855</v>
      </c>
      <c r="H157" s="1" t="s">
        <v>857</v>
      </c>
      <c r="I157" s="1" t="s">
        <v>858</v>
      </c>
      <c r="J157" s="1" t="s">
        <v>859</v>
      </c>
      <c r="K157" s="1"/>
      <c r="L157" s="1"/>
      <c r="M157" s="1"/>
      <c r="N157" s="1"/>
      <c r="O157" s="1">
        <v>11</v>
      </c>
      <c r="P157" s="1" t="s">
        <v>207</v>
      </c>
      <c r="Q157" s="35">
        <v>13.664999999999999</v>
      </c>
      <c r="R157" s="35">
        <v>7.8529999999999998</v>
      </c>
      <c r="S157" s="35">
        <v>7.4980000000000002</v>
      </c>
      <c r="T157" s="35">
        <v>7.4820000000000002</v>
      </c>
      <c r="U157" s="35">
        <v>7.4169999999999998</v>
      </c>
      <c r="V157" s="35">
        <v>7.3390000000000004</v>
      </c>
      <c r="W157" s="35">
        <v>7.5060000000000002</v>
      </c>
      <c r="X157" s="35">
        <v>7.274</v>
      </c>
      <c r="Y157" s="35">
        <v>7.1539999999999999</v>
      </c>
      <c r="Z157" s="35">
        <v>7.2039999999999997</v>
      </c>
      <c r="AA157" s="35">
        <v>7.1429999999999998</v>
      </c>
      <c r="AB157" s="35">
        <v>7.2009999999999996</v>
      </c>
      <c r="AC157" s="35">
        <v>7.2140000000000004</v>
      </c>
      <c r="AD157" s="35">
        <v>7.3289999999999997</v>
      </c>
      <c r="AE157" s="35">
        <v>7.1749999999999998</v>
      </c>
      <c r="AF157" s="35">
        <v>7.4109999999999996</v>
      </c>
      <c r="AG157" s="35">
        <v>7.4059999999999997</v>
      </c>
      <c r="AH157" s="35">
        <v>7.6639999999999997</v>
      </c>
      <c r="AI157" s="35">
        <v>7.4009999999999998</v>
      </c>
      <c r="AJ157" s="35">
        <v>7.3630000000000004</v>
      </c>
      <c r="AK157" s="35">
        <v>7.41</v>
      </c>
      <c r="AL157" s="35">
        <v>7.4880000000000004</v>
      </c>
      <c r="AM157" s="35">
        <v>7.39</v>
      </c>
      <c r="AN157" s="35">
        <v>7.4889999999999999</v>
      </c>
      <c r="AO157" s="35">
        <v>7.6829999999999998</v>
      </c>
      <c r="AP157" s="35">
        <v>7.3959999999999999</v>
      </c>
      <c r="AQ157" s="35">
        <v>7.3849999999999998</v>
      </c>
      <c r="AR157" s="35">
        <v>7.6130000000000004</v>
      </c>
      <c r="AS157" s="35">
        <v>7.7629999999999999</v>
      </c>
      <c r="AT157" s="35">
        <v>7.5650000000000004</v>
      </c>
      <c r="AU157" s="35">
        <v>7.5220000000000002</v>
      </c>
      <c r="AV157" s="35">
        <v>7.58</v>
      </c>
      <c r="AW157" s="35">
        <f t="shared" si="4"/>
        <v>243.98299999999995</v>
      </c>
      <c r="AX157" s="117">
        <f t="shared" si="5"/>
        <v>59.02050552702444</v>
      </c>
      <c r="AY157" s="116"/>
      <c r="AZ157" s="35"/>
    </row>
    <row r="158" spans="1:52" x14ac:dyDescent="0.35">
      <c r="A158" s="1" t="s">
        <v>182</v>
      </c>
      <c r="B158" s="1">
        <v>2021</v>
      </c>
      <c r="C158" s="2">
        <v>44489</v>
      </c>
      <c r="D158" s="1" t="s">
        <v>20</v>
      </c>
      <c r="E158" s="1" t="s">
        <v>21</v>
      </c>
      <c r="F158" s="1" t="s">
        <v>21</v>
      </c>
      <c r="G158" s="1" t="s">
        <v>830</v>
      </c>
      <c r="H158" s="1" t="s">
        <v>831</v>
      </c>
      <c r="I158" s="1" t="s">
        <v>522</v>
      </c>
      <c r="J158" s="1" t="s">
        <v>521</v>
      </c>
      <c r="K158" s="1"/>
      <c r="L158" s="1"/>
      <c r="M158" s="1"/>
      <c r="N158" s="1"/>
      <c r="O158" s="1">
        <v>12</v>
      </c>
      <c r="P158" s="1" t="s">
        <v>58</v>
      </c>
      <c r="Q158" s="35">
        <v>13.536</v>
      </c>
      <c r="R158" s="35">
        <v>8.11</v>
      </c>
      <c r="S158" s="35">
        <v>7.5549999999999997</v>
      </c>
      <c r="T158" s="35">
        <v>7.4710000000000001</v>
      </c>
      <c r="U158" s="35">
        <v>7.2249999999999996</v>
      </c>
      <c r="V158" s="35">
        <v>7.2880000000000003</v>
      </c>
      <c r="W158" s="35">
        <v>7.1710000000000003</v>
      </c>
      <c r="X158" s="35">
        <v>7.1580000000000004</v>
      </c>
      <c r="Y158" s="35">
        <v>7.3239999999999998</v>
      </c>
      <c r="Z158" s="35">
        <v>7.3040000000000003</v>
      </c>
      <c r="AA158" s="35">
        <v>7.3289999999999997</v>
      </c>
      <c r="AB158" s="35">
        <v>7.4880000000000004</v>
      </c>
      <c r="AC158" s="35">
        <v>7.4260000000000002</v>
      </c>
      <c r="AD158" s="35">
        <v>7.5819999999999999</v>
      </c>
      <c r="AE158" s="35">
        <v>7.4050000000000002</v>
      </c>
      <c r="AF158" s="35">
        <v>7.5129999999999999</v>
      </c>
      <c r="AG158" s="35">
        <v>7.3949999999999996</v>
      </c>
      <c r="AH158" s="35">
        <v>7.3890000000000002</v>
      </c>
      <c r="AI158" s="35">
        <v>7.5330000000000004</v>
      </c>
      <c r="AJ158" s="35">
        <v>7.4020000000000001</v>
      </c>
      <c r="AK158" s="35">
        <v>7.343</v>
      </c>
      <c r="AL158" s="35">
        <v>7.38</v>
      </c>
      <c r="AM158" s="35">
        <v>7.6109999999999998</v>
      </c>
      <c r="AN158" s="35">
        <v>7.4989999999999997</v>
      </c>
      <c r="AO158" s="35">
        <v>7.7069999999999999</v>
      </c>
      <c r="AP158" s="35">
        <v>7.6</v>
      </c>
      <c r="AQ158" s="35">
        <v>7.8209999999999997</v>
      </c>
      <c r="AR158" s="35">
        <v>7.7510000000000003</v>
      </c>
      <c r="AS158" s="35">
        <v>7.8840000000000003</v>
      </c>
      <c r="AT158" s="35">
        <v>7.7119999999999997</v>
      </c>
      <c r="AU158" s="35">
        <v>7.8090000000000002</v>
      </c>
      <c r="AV158" s="35">
        <v>8.077</v>
      </c>
      <c r="AW158" s="35">
        <f t="shared" si="4"/>
        <v>246.79799999999992</v>
      </c>
      <c r="AX158" s="117">
        <f t="shared" si="5"/>
        <v>58.347312376923661</v>
      </c>
      <c r="AY158" s="116"/>
      <c r="AZ158" s="35"/>
    </row>
    <row r="159" spans="1:52" x14ac:dyDescent="0.35">
      <c r="A159" s="13" t="s">
        <v>182</v>
      </c>
      <c r="B159" s="13">
        <v>2021</v>
      </c>
      <c r="C159" s="20">
        <v>44489</v>
      </c>
      <c r="D159" s="13" t="s">
        <v>20</v>
      </c>
      <c r="E159" s="13" t="s">
        <v>91</v>
      </c>
      <c r="F159" s="13">
        <v>1</v>
      </c>
      <c r="G159" s="13" t="s">
        <v>848</v>
      </c>
      <c r="H159" s="13" t="s">
        <v>842</v>
      </c>
      <c r="I159" s="13" t="s">
        <v>844</v>
      </c>
      <c r="J159" s="13" t="s">
        <v>845</v>
      </c>
      <c r="K159" s="13"/>
      <c r="L159" s="13"/>
      <c r="M159" s="13"/>
      <c r="N159" s="13"/>
      <c r="O159" s="13">
        <v>1</v>
      </c>
      <c r="P159" s="13" t="s">
        <v>185</v>
      </c>
      <c r="Q159" s="35">
        <v>12.978999999999999</v>
      </c>
      <c r="R159" s="35">
        <v>7.3520000000000003</v>
      </c>
      <c r="S159" s="35">
        <v>7.0289999999999999</v>
      </c>
      <c r="T159" s="35">
        <v>6.8949999999999996</v>
      </c>
      <c r="U159" s="35">
        <v>7.0579999999999998</v>
      </c>
      <c r="V159" s="35">
        <v>6.91</v>
      </c>
      <c r="W159" s="35">
        <v>6.9560000000000004</v>
      </c>
      <c r="X159" s="35">
        <v>7.0720000000000001</v>
      </c>
      <c r="Y159" s="35">
        <v>6.83</v>
      </c>
      <c r="Z159" s="35">
        <v>6.8120000000000003</v>
      </c>
      <c r="AA159" s="35">
        <v>7.0019999999999998</v>
      </c>
      <c r="AB159" s="35">
        <v>6.8760000000000003</v>
      </c>
      <c r="AC159" s="35">
        <v>6.9139999999999997</v>
      </c>
      <c r="AD159" s="35">
        <v>6.9089999999999998</v>
      </c>
      <c r="AE159" s="35">
        <v>7.0609999999999999</v>
      </c>
      <c r="AF159" s="35">
        <v>6.9950000000000001</v>
      </c>
      <c r="AG159" s="35">
        <v>7.1310000000000002</v>
      </c>
      <c r="AH159" s="35">
        <v>7.056</v>
      </c>
      <c r="AI159" s="35">
        <v>7.0979999999999999</v>
      </c>
      <c r="AJ159" s="35">
        <v>7.2690000000000001</v>
      </c>
      <c r="AK159" s="35">
        <v>7.0339999999999998</v>
      </c>
      <c r="AL159" s="35">
        <v>6.98</v>
      </c>
      <c r="AM159" s="35">
        <v>7.2290000000000001</v>
      </c>
      <c r="AN159" s="35">
        <v>7.3049999999999997</v>
      </c>
      <c r="AO159" s="35">
        <v>7.2009999999999996</v>
      </c>
      <c r="AP159" s="35">
        <v>7.4320000000000004</v>
      </c>
      <c r="AQ159" s="35">
        <v>7.2789999999999999</v>
      </c>
      <c r="AR159" s="35">
        <v>7.4420000000000002</v>
      </c>
      <c r="AS159" s="35">
        <v>7.6319999999999997</v>
      </c>
      <c r="AT159" s="35">
        <v>7.3529999999999998</v>
      </c>
      <c r="AU159" s="35">
        <v>7.3289999999999997</v>
      </c>
      <c r="AV159" s="35">
        <v>7.61</v>
      </c>
      <c r="AW159" s="35">
        <f t="shared" si="4"/>
        <v>234.03000000000006</v>
      </c>
      <c r="AX159" s="117">
        <f t="shared" si="5"/>
        <v>61.530573003461079</v>
      </c>
      <c r="AY159" s="116"/>
    </row>
    <row r="160" spans="1:52" x14ac:dyDescent="0.35">
      <c r="A160" s="13" t="s">
        <v>182</v>
      </c>
      <c r="B160" s="13">
        <v>2021</v>
      </c>
      <c r="C160" s="20">
        <v>44489</v>
      </c>
      <c r="D160" s="13" t="s">
        <v>20</v>
      </c>
      <c r="E160" s="13" t="s">
        <v>91</v>
      </c>
      <c r="F160" s="13">
        <v>1</v>
      </c>
      <c r="G160" s="13" t="s">
        <v>616</v>
      </c>
      <c r="H160" s="13" t="s">
        <v>774</v>
      </c>
      <c r="I160" s="13" t="s">
        <v>606</v>
      </c>
      <c r="J160" s="13" t="s">
        <v>608</v>
      </c>
      <c r="K160" s="13"/>
      <c r="L160" s="13"/>
      <c r="M160" s="13"/>
      <c r="N160" s="13"/>
      <c r="O160" s="13">
        <v>2</v>
      </c>
      <c r="P160" s="13" t="s">
        <v>46</v>
      </c>
      <c r="Q160" s="35">
        <v>13.47</v>
      </c>
      <c r="R160" s="35">
        <v>7.6280000000000001</v>
      </c>
      <c r="S160" s="35">
        <v>7.0119999999999996</v>
      </c>
      <c r="T160" s="35">
        <v>6.8540000000000001</v>
      </c>
      <c r="U160" s="35">
        <v>7.024</v>
      </c>
      <c r="V160" s="35">
        <v>6.931</v>
      </c>
      <c r="W160" s="35">
        <v>7.0259999999999998</v>
      </c>
      <c r="X160" s="35">
        <v>7.0430000000000001</v>
      </c>
      <c r="Y160" s="35">
        <v>7.19</v>
      </c>
      <c r="Z160" s="35">
        <v>7.0650000000000004</v>
      </c>
      <c r="AA160" s="35">
        <v>7.0430000000000001</v>
      </c>
      <c r="AB160" s="35">
        <v>7.0609999999999999</v>
      </c>
      <c r="AC160" s="35">
        <v>7.2110000000000003</v>
      </c>
      <c r="AD160" s="35">
        <v>7.1349999999999998</v>
      </c>
      <c r="AE160" s="35">
        <v>7.3</v>
      </c>
      <c r="AF160" s="35">
        <v>7.0570000000000004</v>
      </c>
      <c r="AG160" s="35">
        <v>7.048</v>
      </c>
      <c r="AH160" s="35">
        <v>7.0359999999999996</v>
      </c>
      <c r="AI160" s="35">
        <v>6.9989999999999997</v>
      </c>
      <c r="AJ160" s="35">
        <v>7.1909999999999998</v>
      </c>
      <c r="AK160" s="35">
        <v>7.1829999999999998</v>
      </c>
      <c r="AL160" s="35">
        <v>7.2469999999999999</v>
      </c>
      <c r="AM160" s="35">
        <v>7.2960000000000003</v>
      </c>
      <c r="AN160" s="35">
        <v>7.47</v>
      </c>
      <c r="AO160" s="35">
        <v>7.18</v>
      </c>
      <c r="AP160" s="35">
        <v>7.194</v>
      </c>
      <c r="AQ160" s="35">
        <v>7.1429999999999998</v>
      </c>
      <c r="AR160" s="35">
        <v>7.194</v>
      </c>
      <c r="AS160" s="35">
        <v>7.4640000000000004</v>
      </c>
      <c r="AT160" s="35">
        <v>7.556</v>
      </c>
      <c r="AU160" s="35">
        <v>7.3040000000000003</v>
      </c>
      <c r="AV160" s="35">
        <v>7.32</v>
      </c>
      <c r="AW160" s="35">
        <f t="shared" si="4"/>
        <v>235.875</v>
      </c>
      <c r="AX160" s="117">
        <f t="shared" si="5"/>
        <v>61.049284578696344</v>
      </c>
      <c r="AY160" s="116"/>
    </row>
    <row r="161" spans="1:51" x14ac:dyDescent="0.35">
      <c r="A161" s="13" t="s">
        <v>182</v>
      </c>
      <c r="B161" s="13">
        <v>2021</v>
      </c>
      <c r="C161" s="20">
        <v>44489</v>
      </c>
      <c r="D161" s="13" t="s">
        <v>20</v>
      </c>
      <c r="E161" s="13" t="s">
        <v>91</v>
      </c>
      <c r="F161" s="13">
        <v>2</v>
      </c>
      <c r="G161" s="13" t="s">
        <v>508</v>
      </c>
      <c r="H161" s="13" t="s">
        <v>851</v>
      </c>
      <c r="I161" s="13" t="s">
        <v>852</v>
      </c>
      <c r="J161" s="13" t="s">
        <v>649</v>
      </c>
      <c r="K161" s="13"/>
      <c r="L161" s="13"/>
      <c r="M161" s="13"/>
      <c r="N161" s="13"/>
      <c r="O161" s="13">
        <v>1</v>
      </c>
      <c r="P161" s="13" t="s">
        <v>85</v>
      </c>
      <c r="Q161" s="35">
        <v>13.067</v>
      </c>
      <c r="R161" s="35">
        <v>7.8570000000000002</v>
      </c>
      <c r="S161" s="35">
        <v>7.2569999999999997</v>
      </c>
      <c r="T161" s="35">
        <v>7.1269999999999998</v>
      </c>
      <c r="U161" s="35">
        <v>6.9249999999999998</v>
      </c>
      <c r="V161" s="35">
        <v>7.1230000000000002</v>
      </c>
      <c r="W161" s="35">
        <v>7.0609999999999999</v>
      </c>
      <c r="X161" s="35">
        <v>7.09</v>
      </c>
      <c r="Y161" s="35">
        <v>7.1639999999999997</v>
      </c>
      <c r="Z161" s="35">
        <v>7.2169999999999996</v>
      </c>
      <c r="AA161" s="35">
        <v>6.9660000000000002</v>
      </c>
      <c r="AB161" s="35">
        <v>6.9349999999999996</v>
      </c>
      <c r="AC161" s="35">
        <v>6.91</v>
      </c>
      <c r="AD161" s="35">
        <v>6.9279999999999999</v>
      </c>
      <c r="AE161" s="35">
        <v>7.0090000000000003</v>
      </c>
      <c r="AF161" s="35">
        <v>6.9269999999999996</v>
      </c>
      <c r="AG161" s="35">
        <v>6.8949999999999996</v>
      </c>
      <c r="AH161" s="35">
        <v>6.9160000000000004</v>
      </c>
      <c r="AI161" s="35">
        <v>7.0339999999999998</v>
      </c>
      <c r="AJ161" s="35">
        <v>7.0339999999999998</v>
      </c>
      <c r="AK161" s="35">
        <v>7.2190000000000003</v>
      </c>
      <c r="AL161" s="35">
        <v>7.0869999999999997</v>
      </c>
      <c r="AM161" s="35">
        <v>7.1</v>
      </c>
      <c r="AN161" s="35">
        <v>7.2270000000000003</v>
      </c>
      <c r="AO161" s="35">
        <v>6.9450000000000003</v>
      </c>
      <c r="AP161" s="35">
        <v>6.9779999999999998</v>
      </c>
      <c r="AQ161" s="35">
        <v>6.9390000000000001</v>
      </c>
      <c r="AR161" s="35">
        <v>6.9340000000000002</v>
      </c>
      <c r="AS161" s="35">
        <v>6.9610000000000003</v>
      </c>
      <c r="AT161" s="35">
        <v>7.1920000000000002</v>
      </c>
      <c r="AU161" s="35">
        <v>7.2160000000000002</v>
      </c>
      <c r="AV161" s="35">
        <v>7.3289999999999997</v>
      </c>
      <c r="AW161" s="35">
        <f t="shared" si="4"/>
        <v>232.56899999999999</v>
      </c>
      <c r="AX161" s="117">
        <f t="shared" si="5"/>
        <v>61.917108471034403</v>
      </c>
      <c r="AY161" s="116"/>
    </row>
    <row r="162" spans="1:51" x14ac:dyDescent="0.35">
      <c r="A162" s="13" t="s">
        <v>182</v>
      </c>
      <c r="B162" s="13">
        <v>2021</v>
      </c>
      <c r="C162" s="20">
        <v>44489</v>
      </c>
      <c r="D162" s="13" t="s">
        <v>20</v>
      </c>
      <c r="E162" s="13" t="s">
        <v>91</v>
      </c>
      <c r="F162" s="13">
        <v>2</v>
      </c>
      <c r="G162" s="13" t="s">
        <v>510</v>
      </c>
      <c r="H162" s="13" t="s">
        <v>516</v>
      </c>
      <c r="I162" s="13" t="s">
        <v>825</v>
      </c>
      <c r="J162" s="13" t="s">
        <v>597</v>
      </c>
      <c r="K162" s="13"/>
      <c r="L162" s="13"/>
      <c r="M162" s="13"/>
      <c r="N162" s="13"/>
      <c r="O162" s="13">
        <v>2</v>
      </c>
      <c r="P162" s="13" t="s">
        <v>29</v>
      </c>
      <c r="Q162" s="35">
        <v>13.843</v>
      </c>
      <c r="R162" s="35">
        <v>7.9560000000000004</v>
      </c>
      <c r="S162" s="35">
        <v>7.258</v>
      </c>
      <c r="T162" s="35">
        <v>7.0910000000000002</v>
      </c>
      <c r="U162" s="35">
        <v>6.915</v>
      </c>
      <c r="V162" s="35">
        <v>6.9420000000000002</v>
      </c>
      <c r="W162" s="35">
        <v>6.984</v>
      </c>
      <c r="X162" s="35">
        <v>7.1689999999999996</v>
      </c>
      <c r="Y162" s="35">
        <v>6.9669999999999996</v>
      </c>
      <c r="Z162" s="35">
        <v>6.9829999999999997</v>
      </c>
      <c r="AA162" s="35">
        <v>7.0869999999999997</v>
      </c>
      <c r="AB162" s="35">
        <v>7.2119999999999997</v>
      </c>
      <c r="AC162" s="35">
        <v>7.0890000000000004</v>
      </c>
      <c r="AD162" s="35">
        <v>7.05</v>
      </c>
      <c r="AE162" s="35">
        <v>7.0970000000000004</v>
      </c>
      <c r="AF162" s="35">
        <v>7.2329999999999997</v>
      </c>
      <c r="AG162" s="35">
        <v>7.0519999999999996</v>
      </c>
      <c r="AH162" s="35">
        <v>7.0650000000000004</v>
      </c>
      <c r="AI162" s="35">
        <v>7.0670000000000002</v>
      </c>
      <c r="AJ162" s="35">
        <v>7.1840000000000002</v>
      </c>
      <c r="AK162" s="35">
        <v>6.96</v>
      </c>
      <c r="AL162" s="35">
        <v>7.06</v>
      </c>
      <c r="AM162" s="35">
        <v>7.06</v>
      </c>
      <c r="AN162" s="35">
        <v>7.1280000000000001</v>
      </c>
      <c r="AO162" s="35">
        <v>6.9829999999999997</v>
      </c>
      <c r="AP162" s="35">
        <v>6.9429999999999996</v>
      </c>
      <c r="AQ162" s="35">
        <v>6.968</v>
      </c>
      <c r="AR162" s="35">
        <v>7.1429999999999998</v>
      </c>
      <c r="AS162" s="35">
        <v>7.09</v>
      </c>
      <c r="AT162" s="35">
        <v>7.1470000000000002</v>
      </c>
      <c r="AU162" s="35">
        <v>7.1909999999999998</v>
      </c>
      <c r="AV162" s="35">
        <v>7.2279999999999998</v>
      </c>
      <c r="AW162" s="35">
        <f t="shared" si="4"/>
        <v>234.14500000000001</v>
      </c>
      <c r="AX162" s="117">
        <f t="shared" si="5"/>
        <v>61.500352345768647</v>
      </c>
      <c r="AY162" s="116"/>
    </row>
    <row r="163" spans="1:51" x14ac:dyDescent="0.35">
      <c r="A163" s="13" t="s">
        <v>182</v>
      </c>
      <c r="B163" s="13">
        <v>2021</v>
      </c>
      <c r="C163" s="20">
        <v>44489</v>
      </c>
      <c r="D163" s="13" t="s">
        <v>20</v>
      </c>
      <c r="E163" s="13" t="s">
        <v>91</v>
      </c>
      <c r="F163" s="13">
        <v>3</v>
      </c>
      <c r="G163" s="13" t="s">
        <v>486</v>
      </c>
      <c r="H163" s="13" t="s">
        <v>80</v>
      </c>
      <c r="I163" s="13" t="s">
        <v>653</v>
      </c>
      <c r="J163" s="13" t="s">
        <v>584</v>
      </c>
      <c r="K163" s="13"/>
      <c r="L163" s="13"/>
      <c r="M163" s="13"/>
      <c r="N163" s="13"/>
      <c r="O163" s="13">
        <v>1</v>
      </c>
      <c r="P163" s="13" t="s">
        <v>27</v>
      </c>
      <c r="Q163" s="35">
        <v>13.269</v>
      </c>
      <c r="R163" s="35">
        <v>7.5819999999999999</v>
      </c>
      <c r="S163" s="35">
        <v>6.992</v>
      </c>
      <c r="T163" s="35">
        <v>6.782</v>
      </c>
      <c r="U163" s="35">
        <v>6.8360000000000003</v>
      </c>
      <c r="V163" s="35">
        <v>6.7480000000000002</v>
      </c>
      <c r="W163" s="35">
        <v>6.819</v>
      </c>
      <c r="X163" s="35">
        <v>6.8150000000000004</v>
      </c>
      <c r="Y163" s="35">
        <v>6.9180000000000001</v>
      </c>
      <c r="Z163" s="35">
        <v>6.8280000000000003</v>
      </c>
      <c r="AA163" s="35">
        <v>6.8230000000000004</v>
      </c>
      <c r="AB163" s="35">
        <v>6.7960000000000003</v>
      </c>
      <c r="AC163" s="35">
        <v>6.907</v>
      </c>
      <c r="AD163" s="35">
        <v>6.8209999999999997</v>
      </c>
      <c r="AE163" s="35">
        <v>6.8049999999999997</v>
      </c>
      <c r="AF163" s="35">
        <v>6.9269999999999996</v>
      </c>
      <c r="AG163" s="35">
        <v>6.88</v>
      </c>
      <c r="AH163" s="35">
        <v>6.8520000000000003</v>
      </c>
      <c r="AI163" s="35">
        <v>6.9509999999999996</v>
      </c>
      <c r="AJ163" s="35">
        <v>7.02</v>
      </c>
      <c r="AK163" s="35">
        <v>6.915</v>
      </c>
      <c r="AL163" s="35">
        <v>6.9509999999999996</v>
      </c>
      <c r="AM163" s="35">
        <v>7.0389999999999997</v>
      </c>
      <c r="AN163" s="35">
        <v>6.8929999999999998</v>
      </c>
      <c r="AO163" s="35">
        <v>6.8579999999999997</v>
      </c>
      <c r="AP163" s="35">
        <v>6.8339999999999996</v>
      </c>
      <c r="AQ163" s="35">
        <v>6.8419999999999996</v>
      </c>
      <c r="AR163" s="35">
        <v>6.891</v>
      </c>
      <c r="AS163" s="35">
        <v>7.0460000000000003</v>
      </c>
      <c r="AT163" s="35">
        <v>6.9930000000000003</v>
      </c>
      <c r="AU163" s="35">
        <v>7.0229999999999997</v>
      </c>
      <c r="AV163" s="35">
        <v>7.16</v>
      </c>
      <c r="AW163" s="35">
        <f t="shared" si="4"/>
        <v>227.81599999999997</v>
      </c>
      <c r="AX163" s="117">
        <f t="shared" si="5"/>
        <v>63.208905432454266</v>
      </c>
      <c r="AY163" s="116"/>
    </row>
    <row r="164" spans="1:51" x14ac:dyDescent="0.35">
      <c r="A164" s="13" t="s">
        <v>182</v>
      </c>
      <c r="B164" s="13">
        <v>2021</v>
      </c>
      <c r="C164" s="20">
        <v>44489</v>
      </c>
      <c r="D164" s="13" t="s">
        <v>20</v>
      </c>
      <c r="E164" s="13" t="s">
        <v>91</v>
      </c>
      <c r="F164" s="13">
        <v>3</v>
      </c>
      <c r="G164" s="13" t="s">
        <v>820</v>
      </c>
      <c r="H164" s="13" t="s">
        <v>483</v>
      </c>
      <c r="I164" s="13" t="s">
        <v>819</v>
      </c>
      <c r="J164" s="13" t="s">
        <v>644</v>
      </c>
      <c r="K164" s="13"/>
      <c r="L164" s="13"/>
      <c r="M164" s="13"/>
      <c r="N164" s="13"/>
      <c r="O164" s="13">
        <v>2</v>
      </c>
      <c r="P164" s="13" t="s">
        <v>484</v>
      </c>
      <c r="Q164" s="35">
        <v>13.544</v>
      </c>
      <c r="R164" s="35">
        <v>7.819</v>
      </c>
      <c r="S164" s="35">
        <v>7.1779999999999999</v>
      </c>
      <c r="T164" s="35">
        <v>6.9470000000000001</v>
      </c>
      <c r="U164" s="35">
        <v>6.891</v>
      </c>
      <c r="V164" s="35">
        <v>7.0549999999999997</v>
      </c>
      <c r="W164" s="35">
        <v>6.8289999999999997</v>
      </c>
      <c r="X164" s="35">
        <v>6.8339999999999996</v>
      </c>
      <c r="Y164" s="35">
        <v>6.8109999999999999</v>
      </c>
      <c r="Z164" s="35">
        <v>7.0380000000000003</v>
      </c>
      <c r="AA164" s="35">
        <v>6.9480000000000004</v>
      </c>
      <c r="AB164" s="35">
        <v>6.9589999999999996</v>
      </c>
      <c r="AC164" s="35">
        <v>7.0190000000000001</v>
      </c>
      <c r="AD164" s="35">
        <v>7.1909999999999998</v>
      </c>
      <c r="AE164" s="35">
        <v>7.0419999999999998</v>
      </c>
      <c r="AF164" s="35">
        <v>7.0389999999999997</v>
      </c>
      <c r="AG164" s="35">
        <v>7</v>
      </c>
      <c r="AH164" s="35">
        <v>7.093</v>
      </c>
      <c r="AI164" s="35">
        <v>7.1970000000000001</v>
      </c>
      <c r="AJ164" s="35">
        <v>7.0469999999999997</v>
      </c>
      <c r="AK164" s="35">
        <v>7.0410000000000004</v>
      </c>
      <c r="AL164" s="35">
        <v>7.085</v>
      </c>
      <c r="AM164" s="35">
        <v>7.2759999999999998</v>
      </c>
      <c r="AN164" s="35">
        <v>7.1980000000000004</v>
      </c>
      <c r="AO164" s="35">
        <v>7.3170000000000002</v>
      </c>
      <c r="AP164" s="35">
        <v>7.125</v>
      </c>
      <c r="AQ164" s="35">
        <v>7.0110000000000001</v>
      </c>
      <c r="AR164" s="35">
        <v>7.0039999999999996</v>
      </c>
      <c r="AS164" s="35">
        <v>6.93</v>
      </c>
      <c r="AT164" s="35">
        <v>6.8979999999999997</v>
      </c>
      <c r="AU164" s="35">
        <v>6.907</v>
      </c>
      <c r="AV164" s="35">
        <v>7.0019999999999998</v>
      </c>
      <c r="AW164" s="35">
        <f t="shared" si="4"/>
        <v>232.27500000000003</v>
      </c>
      <c r="AX164" s="117">
        <f t="shared" si="5"/>
        <v>61.99547949628672</v>
      </c>
      <c r="AY164" s="116"/>
    </row>
    <row r="165" spans="1:51" x14ac:dyDescent="0.35">
      <c r="A165" s="13" t="s">
        <v>182</v>
      </c>
      <c r="B165" s="13">
        <v>2021</v>
      </c>
      <c r="C165" s="20">
        <v>44489</v>
      </c>
      <c r="D165" s="13" t="s">
        <v>20</v>
      </c>
      <c r="E165" s="13" t="s">
        <v>91</v>
      </c>
      <c r="F165" s="13">
        <v>4</v>
      </c>
      <c r="G165" s="13" t="s">
        <v>688</v>
      </c>
      <c r="H165" s="13" t="s">
        <v>589</v>
      </c>
      <c r="I165" s="13" t="s">
        <v>501</v>
      </c>
      <c r="J165" s="13" t="s">
        <v>502</v>
      </c>
      <c r="K165" s="13"/>
      <c r="L165" s="13"/>
      <c r="M165" s="13"/>
      <c r="N165" s="13"/>
      <c r="O165" s="13">
        <v>1</v>
      </c>
      <c r="P165" s="13" t="s">
        <v>25</v>
      </c>
      <c r="Q165" s="35">
        <v>13.234</v>
      </c>
      <c r="R165" s="35">
        <v>7.6219999999999999</v>
      </c>
      <c r="S165" s="35">
        <v>6.9409999999999998</v>
      </c>
      <c r="T165" s="35">
        <v>6.7460000000000004</v>
      </c>
      <c r="U165" s="35">
        <v>6.8609999999999998</v>
      </c>
      <c r="V165" s="35">
        <v>6.8120000000000003</v>
      </c>
      <c r="W165" s="35">
        <v>6.7789999999999999</v>
      </c>
      <c r="X165" s="35">
        <v>6.798</v>
      </c>
      <c r="Y165" s="35">
        <v>6.95</v>
      </c>
      <c r="Z165" s="35">
        <v>6.8719999999999999</v>
      </c>
      <c r="AA165" s="35">
        <v>6.8920000000000003</v>
      </c>
      <c r="AB165" s="35">
        <v>6.8339999999999996</v>
      </c>
      <c r="AC165" s="35">
        <v>7.008</v>
      </c>
      <c r="AD165" s="35">
        <v>6.7350000000000003</v>
      </c>
      <c r="AE165" s="35">
        <v>6.7839999999999998</v>
      </c>
      <c r="AF165" s="35">
        <v>6.758</v>
      </c>
      <c r="AG165" s="35">
        <v>6.7969999999999997</v>
      </c>
      <c r="AH165" s="35">
        <v>6.827</v>
      </c>
      <c r="AI165" s="35">
        <v>6.8929999999999998</v>
      </c>
      <c r="AJ165" s="35">
        <v>6.7889999999999997</v>
      </c>
      <c r="AK165" s="35">
        <v>6.8289999999999997</v>
      </c>
      <c r="AL165" s="35">
        <v>6.8650000000000002</v>
      </c>
      <c r="AM165" s="35">
        <v>6.9829999999999997</v>
      </c>
      <c r="AN165" s="35">
        <v>6.8129999999999997</v>
      </c>
      <c r="AO165" s="35">
        <v>6.83</v>
      </c>
      <c r="AP165" s="35">
        <v>6.9980000000000002</v>
      </c>
      <c r="AQ165" s="35">
        <v>6.883</v>
      </c>
      <c r="AR165" s="35">
        <v>6.8849999999999998</v>
      </c>
      <c r="AS165" s="35">
        <v>6.9470000000000001</v>
      </c>
      <c r="AT165" s="35">
        <v>7.0339999999999998</v>
      </c>
      <c r="AU165" s="35">
        <v>6.8490000000000002</v>
      </c>
      <c r="AV165" s="35">
        <v>6.9119999999999999</v>
      </c>
      <c r="AW165" s="35">
        <f t="shared" si="4"/>
        <v>226.76</v>
      </c>
      <c r="AX165" s="117">
        <f t="shared" si="5"/>
        <v>63.503263362144999</v>
      </c>
      <c r="AY165" s="116"/>
    </row>
    <row r="166" spans="1:51" x14ac:dyDescent="0.35">
      <c r="A166" s="13" t="s">
        <v>182</v>
      </c>
      <c r="B166" s="13">
        <v>2021</v>
      </c>
      <c r="C166" s="20">
        <v>44489</v>
      </c>
      <c r="D166" s="13" t="s">
        <v>20</v>
      </c>
      <c r="E166" s="13" t="s">
        <v>91</v>
      </c>
      <c r="F166" s="13">
        <v>4</v>
      </c>
      <c r="G166" s="13" t="s">
        <v>585</v>
      </c>
      <c r="H166" s="13" t="s">
        <v>475</v>
      </c>
      <c r="I166" s="13" t="s">
        <v>779</v>
      </c>
      <c r="J166" s="13" t="s">
        <v>586</v>
      </c>
      <c r="K166" s="13"/>
      <c r="L166" s="13"/>
      <c r="M166" s="13"/>
      <c r="N166" s="13"/>
      <c r="O166" s="13">
        <v>2</v>
      </c>
      <c r="P166" s="13" t="s">
        <v>113</v>
      </c>
      <c r="Q166" s="35">
        <v>13.173</v>
      </c>
      <c r="R166" s="35">
        <v>7.62</v>
      </c>
      <c r="S166" s="35">
        <v>7.1390000000000002</v>
      </c>
      <c r="T166" s="35">
        <v>7.0529999999999999</v>
      </c>
      <c r="U166" s="35">
        <v>7.1020000000000003</v>
      </c>
      <c r="V166" s="35">
        <v>7.0209999999999999</v>
      </c>
      <c r="W166" s="35">
        <v>6.9809999999999999</v>
      </c>
      <c r="X166" s="35">
        <v>7.1230000000000002</v>
      </c>
      <c r="Y166" s="35">
        <v>6.9809999999999999</v>
      </c>
      <c r="Z166" s="35">
        <v>7.0049999999999999</v>
      </c>
      <c r="AA166" s="35">
        <v>6.9809999999999999</v>
      </c>
      <c r="AB166" s="35">
        <v>7.15</v>
      </c>
      <c r="AC166" s="35">
        <v>7.0129999999999999</v>
      </c>
      <c r="AD166" s="35">
        <v>7.0140000000000002</v>
      </c>
      <c r="AE166" s="35">
        <v>7</v>
      </c>
      <c r="AF166" s="35">
        <v>6.9859999999999998</v>
      </c>
      <c r="AG166" s="35">
        <v>7.1</v>
      </c>
      <c r="AH166" s="35">
        <v>6.9649999999999999</v>
      </c>
      <c r="AI166" s="35">
        <v>6.9749999999999996</v>
      </c>
      <c r="AJ166" s="35">
        <v>7.1239999999999997</v>
      </c>
      <c r="AK166" s="35">
        <v>6.8849999999999998</v>
      </c>
      <c r="AL166" s="35">
        <v>6.8540000000000001</v>
      </c>
      <c r="AM166" s="35">
        <v>6.8490000000000002</v>
      </c>
      <c r="AN166" s="35">
        <v>7.0149999999999997</v>
      </c>
      <c r="AO166" s="35">
        <v>7.0380000000000003</v>
      </c>
      <c r="AP166" s="35">
        <v>7.2</v>
      </c>
      <c r="AQ166" s="35">
        <v>7.0519999999999996</v>
      </c>
      <c r="AR166" s="35">
        <v>7.0519999999999996</v>
      </c>
      <c r="AS166" s="35">
        <v>7.0629999999999997</v>
      </c>
      <c r="AT166" s="35">
        <v>7.0309999999999997</v>
      </c>
      <c r="AU166" s="35">
        <v>7</v>
      </c>
      <c r="AV166" s="35">
        <v>7.032</v>
      </c>
      <c r="AW166" s="35">
        <f t="shared" si="4"/>
        <v>231.57699999999994</v>
      </c>
      <c r="AX166" s="117">
        <f t="shared" si="5"/>
        <v>62.18234107877727</v>
      </c>
      <c r="AY166" s="116"/>
    </row>
    <row r="167" spans="1:51" x14ac:dyDescent="0.35">
      <c r="A167" s="1" t="s">
        <v>139</v>
      </c>
      <c r="B167" s="1">
        <v>2021</v>
      </c>
      <c r="C167" s="2">
        <v>44448</v>
      </c>
      <c r="D167" s="1" t="s">
        <v>66</v>
      </c>
      <c r="E167" s="1" t="s">
        <v>21</v>
      </c>
      <c r="F167" s="1" t="s">
        <v>21</v>
      </c>
      <c r="G167" s="1" t="s">
        <v>695</v>
      </c>
      <c r="H167" s="1" t="s">
        <v>738</v>
      </c>
      <c r="I167" s="1" t="s">
        <v>768</v>
      </c>
      <c r="J167" s="1" t="s">
        <v>518</v>
      </c>
      <c r="K167" s="1"/>
      <c r="L167" s="1"/>
      <c r="M167" s="1"/>
      <c r="N167" s="1"/>
      <c r="O167" s="1">
        <v>1</v>
      </c>
      <c r="P167" s="1" t="s">
        <v>33</v>
      </c>
      <c r="Q167" s="35">
        <v>13.864000000000001</v>
      </c>
      <c r="R167" s="35">
        <v>7.9749999999999996</v>
      </c>
      <c r="S167" s="35">
        <v>7.3609999999999998</v>
      </c>
      <c r="T167" s="35">
        <v>7.0549999999999997</v>
      </c>
      <c r="U167" s="35">
        <v>7.1139999999999999</v>
      </c>
      <c r="V167" s="35">
        <v>7.0469999999999997</v>
      </c>
      <c r="W167" s="35">
        <v>7.1550000000000002</v>
      </c>
      <c r="X167" s="35">
        <v>7.1909999999999998</v>
      </c>
      <c r="Y167" s="35">
        <v>7.33</v>
      </c>
      <c r="Z167" s="35">
        <v>7.2240000000000002</v>
      </c>
      <c r="AA167" s="35">
        <v>7.2549999999999999</v>
      </c>
      <c r="AB167" s="35">
        <v>7.2030000000000003</v>
      </c>
      <c r="AC167" s="35">
        <v>7.4050000000000002</v>
      </c>
      <c r="AD167" s="35">
        <v>7.3390000000000004</v>
      </c>
      <c r="AE167" s="35">
        <v>7.3209999999999997</v>
      </c>
      <c r="AF167" s="35">
        <v>7.2329999999999997</v>
      </c>
      <c r="AG167" s="35">
        <v>7.36</v>
      </c>
      <c r="AH167" s="35">
        <v>7.1669999999999998</v>
      </c>
      <c r="AI167" s="35">
        <v>7.157</v>
      </c>
      <c r="AJ167" s="35">
        <v>7.1050000000000004</v>
      </c>
      <c r="AK167" s="35">
        <v>7.2690000000000001</v>
      </c>
      <c r="AL167" s="35">
        <v>7.2720000000000002</v>
      </c>
      <c r="AM167" s="35">
        <v>7.2770000000000001</v>
      </c>
      <c r="AN167" s="35">
        <v>7.2569999999999997</v>
      </c>
      <c r="AO167" s="35">
        <v>7.3150000000000004</v>
      </c>
      <c r="AP167" s="35">
        <v>7.5490000000000004</v>
      </c>
      <c r="AQ167" s="35">
        <v>7.39</v>
      </c>
      <c r="AR167" s="35">
        <v>7.5049999999999999</v>
      </c>
      <c r="AS167" s="35">
        <v>7.657</v>
      </c>
      <c r="AT167" s="35">
        <v>7.452</v>
      </c>
      <c r="AU167" s="35">
        <v>7.4480000000000004</v>
      </c>
      <c r="AV167" s="35">
        <v>7.4950000000000001</v>
      </c>
      <c r="AW167" s="35">
        <f t="shared" si="4"/>
        <v>240.74699999999999</v>
      </c>
      <c r="AX167" s="117">
        <f t="shared" si="5"/>
        <v>59.81382945581877</v>
      </c>
      <c r="AY167" s="116"/>
    </row>
    <row r="168" spans="1:51" x14ac:dyDescent="0.35">
      <c r="A168" s="1" t="s">
        <v>139</v>
      </c>
      <c r="B168" s="1">
        <v>2021</v>
      </c>
      <c r="C168" s="2">
        <v>44448</v>
      </c>
      <c r="D168" s="1" t="s">
        <v>66</v>
      </c>
      <c r="E168" s="1" t="s">
        <v>21</v>
      </c>
      <c r="F168" s="1" t="s">
        <v>21</v>
      </c>
      <c r="G168" s="1" t="s">
        <v>621</v>
      </c>
      <c r="H168" s="1" t="s">
        <v>814</v>
      </c>
      <c r="I168" s="1" t="s">
        <v>488</v>
      </c>
      <c r="J168" s="1" t="s">
        <v>710</v>
      </c>
      <c r="K168" s="1"/>
      <c r="L168" s="1"/>
      <c r="M168" s="1"/>
      <c r="N168" s="1"/>
      <c r="O168" s="1">
        <v>2</v>
      </c>
      <c r="P168" s="1" t="s">
        <v>44</v>
      </c>
      <c r="Q168" s="35">
        <v>13.842000000000001</v>
      </c>
      <c r="R168" s="35">
        <v>8.11</v>
      </c>
      <c r="S168" s="35">
        <v>7.7249999999999996</v>
      </c>
      <c r="T168" s="35">
        <v>7.4720000000000004</v>
      </c>
      <c r="U168" s="35">
        <v>7.5620000000000003</v>
      </c>
      <c r="V168" s="35">
        <v>7.3719999999999999</v>
      </c>
      <c r="W168" s="35">
        <v>7.5</v>
      </c>
      <c r="X168" s="35">
        <v>7.3550000000000004</v>
      </c>
      <c r="Y168" s="35">
        <v>7.6509999999999998</v>
      </c>
      <c r="Z168" s="35">
        <v>7.3810000000000002</v>
      </c>
      <c r="AA168" s="35">
        <v>7.4710000000000001</v>
      </c>
      <c r="AB168" s="35">
        <v>7.4080000000000004</v>
      </c>
      <c r="AC168" s="35">
        <v>7.6440000000000001</v>
      </c>
      <c r="AD168" s="35">
        <v>7.2149999999999999</v>
      </c>
      <c r="AE168" s="35">
        <v>7.1639999999999997</v>
      </c>
      <c r="AF168" s="35">
        <v>7.093</v>
      </c>
      <c r="AG168" s="35">
        <v>7.1829999999999998</v>
      </c>
      <c r="AH168" s="35">
        <v>7.1050000000000004</v>
      </c>
      <c r="AI168" s="35">
        <v>7.2130000000000001</v>
      </c>
      <c r="AJ168" s="35">
        <v>7.2830000000000004</v>
      </c>
      <c r="AK168" s="35">
        <v>7.3070000000000004</v>
      </c>
      <c r="AL168" s="35">
        <v>7.4950000000000001</v>
      </c>
      <c r="AM168" s="35">
        <v>7.319</v>
      </c>
      <c r="AN168" s="35">
        <v>7.2969999999999997</v>
      </c>
      <c r="AO168" s="35">
        <v>7.3730000000000002</v>
      </c>
      <c r="AP168" s="35">
        <v>7.383</v>
      </c>
      <c r="AQ168" s="35">
        <v>7.1349999999999998</v>
      </c>
      <c r="AR168" s="35">
        <v>6.9589999999999996</v>
      </c>
      <c r="AS168" s="35">
        <v>7.008</v>
      </c>
      <c r="AT168" s="35">
        <v>7.1420000000000003</v>
      </c>
      <c r="AU168" s="35">
        <v>7.3440000000000003</v>
      </c>
      <c r="AV168" s="35">
        <v>7.5270000000000001</v>
      </c>
      <c r="AW168" s="35">
        <f t="shared" si="4"/>
        <v>242.03799999999995</v>
      </c>
      <c r="AX168" s="117">
        <f t="shared" si="5"/>
        <v>59.494790074285866</v>
      </c>
      <c r="AY168" s="116"/>
    </row>
    <row r="169" spans="1:51" x14ac:dyDescent="0.35">
      <c r="A169" s="1" t="s">
        <v>139</v>
      </c>
      <c r="B169" s="1">
        <v>2021</v>
      </c>
      <c r="C169" s="2">
        <v>44448</v>
      </c>
      <c r="D169" s="1" t="s">
        <v>66</v>
      </c>
      <c r="E169" s="1" t="s">
        <v>21</v>
      </c>
      <c r="F169" s="1" t="s">
        <v>21</v>
      </c>
      <c r="G169" s="1" t="s">
        <v>836</v>
      </c>
      <c r="H169" s="1" t="s">
        <v>834</v>
      </c>
      <c r="I169" s="1" t="s">
        <v>895</v>
      </c>
      <c r="J169" s="1" t="s">
        <v>835</v>
      </c>
      <c r="K169" s="1"/>
      <c r="L169" s="1"/>
      <c r="M169" s="1"/>
      <c r="N169" s="1"/>
      <c r="O169" s="1">
        <v>3</v>
      </c>
      <c r="P169" s="1" t="s">
        <v>56</v>
      </c>
      <c r="Q169" s="35">
        <v>14.14</v>
      </c>
      <c r="R169" s="35">
        <v>8.0129999999999999</v>
      </c>
      <c r="S169" s="35">
        <v>7.7969999999999997</v>
      </c>
      <c r="T169" s="35">
        <v>7.3419999999999996</v>
      </c>
      <c r="U169" s="35">
        <v>7.5129999999999999</v>
      </c>
      <c r="V169" s="35">
        <v>7.4</v>
      </c>
      <c r="W169" s="35">
        <v>7.6239999999999997</v>
      </c>
      <c r="X169" s="35">
        <v>7.5430000000000001</v>
      </c>
      <c r="Y169" s="35">
        <v>7.6879999999999997</v>
      </c>
      <c r="Z169" s="35">
        <v>7.5049999999999999</v>
      </c>
      <c r="AA169" s="35">
        <v>7.7030000000000003</v>
      </c>
      <c r="AB169" s="35">
        <v>7.4089999999999998</v>
      </c>
      <c r="AC169" s="35">
        <v>7.5170000000000003</v>
      </c>
      <c r="AD169" s="35">
        <v>7.4210000000000003</v>
      </c>
      <c r="AE169" s="35">
        <v>7.7359999999999998</v>
      </c>
      <c r="AF169" s="35">
        <v>7.5739999999999998</v>
      </c>
      <c r="AG169" s="35">
        <v>7.867</v>
      </c>
      <c r="AH169" s="35">
        <v>7.5759999999999996</v>
      </c>
      <c r="AI169" s="35">
        <v>7.8330000000000002</v>
      </c>
      <c r="AJ169" s="35">
        <v>7.4340000000000002</v>
      </c>
      <c r="AK169" s="35">
        <v>7.6379999999999999</v>
      </c>
      <c r="AL169" s="35">
        <v>7.4240000000000004</v>
      </c>
      <c r="AM169" s="35">
        <v>7.7880000000000003</v>
      </c>
      <c r="AN169" s="35">
        <v>7.8109999999999999</v>
      </c>
      <c r="AO169" s="35">
        <v>8.1709999999999994</v>
      </c>
      <c r="AP169" s="35">
        <v>7.8250000000000002</v>
      </c>
      <c r="AQ169" s="35">
        <v>8.0359999999999996</v>
      </c>
      <c r="AR169" s="35">
        <v>7.7039999999999997</v>
      </c>
      <c r="AS169" s="35">
        <v>7.8780000000000001</v>
      </c>
      <c r="AT169" s="35">
        <v>7.6710000000000003</v>
      </c>
      <c r="AU169" s="35">
        <v>7.65</v>
      </c>
      <c r="AV169" s="35">
        <v>7.7460000000000004</v>
      </c>
      <c r="AW169" s="35">
        <f t="shared" si="4"/>
        <v>251.97700000000003</v>
      </c>
      <c r="AX169" s="117">
        <f t="shared" si="5"/>
        <v>57.148073038412228</v>
      </c>
      <c r="AY169" s="116"/>
    </row>
    <row r="170" spans="1:51" x14ac:dyDescent="0.35">
      <c r="A170" s="1" t="s">
        <v>139</v>
      </c>
      <c r="B170" s="1">
        <v>2021</v>
      </c>
      <c r="C170" s="2">
        <v>44448</v>
      </c>
      <c r="D170" s="1" t="s">
        <v>66</v>
      </c>
      <c r="E170" s="1" t="s">
        <v>21</v>
      </c>
      <c r="F170" s="1" t="s">
        <v>21</v>
      </c>
      <c r="G170" s="1" t="s">
        <v>890</v>
      </c>
      <c r="H170" s="1" t="s">
        <v>901</v>
      </c>
      <c r="I170" s="1" t="s">
        <v>902</v>
      </c>
      <c r="J170" s="1" t="s">
        <v>894</v>
      </c>
      <c r="K170" s="1"/>
      <c r="L170" s="1"/>
      <c r="M170" s="1"/>
      <c r="N170" s="1"/>
      <c r="O170" s="1">
        <v>4</v>
      </c>
      <c r="P170" s="1" t="s">
        <v>52</v>
      </c>
      <c r="Q170" s="35">
        <v>13.699</v>
      </c>
      <c r="R170" s="35">
        <v>7.6360000000000001</v>
      </c>
      <c r="S170" s="35">
        <v>7.2859999999999996</v>
      </c>
      <c r="T170" s="35">
        <v>7.2910000000000004</v>
      </c>
      <c r="U170" s="35">
        <v>7.1920000000000002</v>
      </c>
      <c r="V170" s="35">
        <v>7.2939999999999996</v>
      </c>
      <c r="W170" s="35">
        <v>7.484</v>
      </c>
      <c r="X170" s="35">
        <v>7.3259999999999996</v>
      </c>
      <c r="Y170" s="35">
        <v>7.2910000000000004</v>
      </c>
      <c r="Z170" s="35">
        <v>7.4489999999999998</v>
      </c>
      <c r="AA170" s="35">
        <v>7.3540000000000001</v>
      </c>
      <c r="AB170" s="35">
        <v>7.3810000000000002</v>
      </c>
      <c r="AC170" s="35">
        <v>7.4720000000000004</v>
      </c>
      <c r="AD170" s="35">
        <v>7.6360000000000001</v>
      </c>
      <c r="AE170" s="35">
        <v>7.7809999999999997</v>
      </c>
      <c r="AF170" s="35">
        <v>7.6769999999999996</v>
      </c>
      <c r="AG170" s="35">
        <v>7.875</v>
      </c>
      <c r="AH170" s="35">
        <v>7.8079999999999998</v>
      </c>
      <c r="AI170" s="35">
        <v>8.0079999999999991</v>
      </c>
      <c r="AJ170" s="35">
        <v>7.9029999999999996</v>
      </c>
      <c r="AK170" s="35">
        <v>8.0559999999999992</v>
      </c>
      <c r="AL170" s="35">
        <v>8.2680000000000007</v>
      </c>
      <c r="AM170" s="35">
        <v>8.4190000000000005</v>
      </c>
      <c r="AN170" s="35">
        <v>8.3390000000000004</v>
      </c>
      <c r="AO170" s="35">
        <v>8.1270000000000007</v>
      </c>
      <c r="AP170" s="35">
        <v>8.4480000000000004</v>
      </c>
      <c r="AQ170" s="35">
        <v>8.8989999999999991</v>
      </c>
      <c r="AR170" s="35">
        <v>8.9589999999999996</v>
      </c>
      <c r="AS170" s="35">
        <v>9.1300000000000008</v>
      </c>
      <c r="AT170" s="35">
        <v>9.2530000000000001</v>
      </c>
      <c r="AU170" s="35">
        <v>9.56</v>
      </c>
      <c r="AV170" s="35">
        <v>9.6470000000000002</v>
      </c>
      <c r="AW170" s="35">
        <f t="shared" si="4"/>
        <v>261.94800000000004</v>
      </c>
      <c r="AX170" s="117">
        <f t="shared" si="5"/>
        <v>54.972742681753623</v>
      </c>
      <c r="AY170" s="116"/>
    </row>
    <row r="171" spans="1:51" x14ac:dyDescent="0.35">
      <c r="A171" s="13" t="s">
        <v>139</v>
      </c>
      <c r="B171" s="13">
        <v>2021</v>
      </c>
      <c r="C171" s="20">
        <v>44448</v>
      </c>
      <c r="D171" s="13" t="s">
        <v>66</v>
      </c>
      <c r="E171" s="13" t="s">
        <v>91</v>
      </c>
      <c r="F171" s="13">
        <v>1</v>
      </c>
      <c r="G171" s="13" t="s">
        <v>621</v>
      </c>
      <c r="H171" s="13" t="s">
        <v>814</v>
      </c>
      <c r="I171" s="13" t="s">
        <v>488</v>
      </c>
      <c r="J171" s="13" t="s">
        <v>710</v>
      </c>
      <c r="K171" s="13"/>
      <c r="L171" s="13"/>
      <c r="M171" s="13"/>
      <c r="N171" s="13"/>
      <c r="O171" s="13">
        <v>1</v>
      </c>
      <c r="P171" s="13" t="s">
        <v>44</v>
      </c>
      <c r="Q171" s="35">
        <v>13.959</v>
      </c>
      <c r="R171" s="35">
        <v>8.1530000000000005</v>
      </c>
      <c r="S171" s="35">
        <v>7.641</v>
      </c>
      <c r="T171" s="35">
        <v>7.3929999999999998</v>
      </c>
      <c r="U171" s="35">
        <v>7.4509999999999996</v>
      </c>
      <c r="V171" s="35">
        <v>7.258</v>
      </c>
      <c r="W171" s="35">
        <v>7.3230000000000004</v>
      </c>
      <c r="X171" s="35">
        <v>7.2709999999999999</v>
      </c>
      <c r="Y171" s="35">
        <v>7.4720000000000004</v>
      </c>
      <c r="Z171" s="35">
        <v>7.2309999999999999</v>
      </c>
      <c r="AA171" s="35">
        <v>7.28</v>
      </c>
      <c r="AB171" s="35">
        <v>7.3</v>
      </c>
      <c r="AC171" s="35">
        <v>7.3579999999999997</v>
      </c>
      <c r="AD171" s="35">
        <v>7.1779999999999999</v>
      </c>
      <c r="AE171" s="35">
        <v>7.1769999999999996</v>
      </c>
      <c r="AF171" s="35">
        <v>7.1210000000000004</v>
      </c>
      <c r="AG171" s="35">
        <v>7.2779999999999996</v>
      </c>
      <c r="AH171" s="35">
        <v>7.2519999999999998</v>
      </c>
      <c r="AI171" s="35">
        <v>7.3920000000000003</v>
      </c>
      <c r="AJ171" s="35">
        <v>7.4619999999999997</v>
      </c>
      <c r="AK171" s="35">
        <v>7.3179999999999996</v>
      </c>
      <c r="AL171" s="35">
        <v>7.4569999999999999</v>
      </c>
      <c r="AM171" s="35">
        <v>7.41</v>
      </c>
      <c r="AN171" s="35">
        <v>7.3780000000000001</v>
      </c>
      <c r="AO171" s="35">
        <v>7.516</v>
      </c>
      <c r="AP171" s="35">
        <v>7.3440000000000003</v>
      </c>
      <c r="AQ171" s="35">
        <v>7.2270000000000003</v>
      </c>
      <c r="AR171" s="35">
        <v>7.0579999999999998</v>
      </c>
      <c r="AS171" s="35">
        <v>7.08</v>
      </c>
      <c r="AT171" s="35">
        <v>6.9889999999999999</v>
      </c>
      <c r="AU171" s="35"/>
      <c r="AV171" s="35"/>
      <c r="AW171" s="35" t="str">
        <f t="shared" si="4"/>
        <v/>
      </c>
      <c r="AX171" s="117" t="str">
        <f t="shared" si="5"/>
        <v/>
      </c>
      <c r="AY171" s="116"/>
    </row>
    <row r="172" spans="1:51" x14ac:dyDescent="0.35">
      <c r="A172" s="101" t="s">
        <v>139</v>
      </c>
      <c r="B172" s="101">
        <v>2021</v>
      </c>
      <c r="C172" s="103">
        <v>44448</v>
      </c>
      <c r="D172" s="101" t="s">
        <v>66</v>
      </c>
      <c r="E172" s="101" t="s">
        <v>91</v>
      </c>
      <c r="F172" s="101">
        <v>1</v>
      </c>
      <c r="G172" s="52" t="s">
        <v>836</v>
      </c>
      <c r="H172" s="52" t="s">
        <v>834</v>
      </c>
      <c r="I172" s="52" t="s">
        <v>895</v>
      </c>
      <c r="J172" s="52" t="s">
        <v>835</v>
      </c>
      <c r="K172" s="52"/>
      <c r="L172" s="52"/>
      <c r="M172" s="52"/>
      <c r="N172" s="52"/>
      <c r="O172" s="101">
        <v>2</v>
      </c>
      <c r="P172" s="52" t="s">
        <v>56</v>
      </c>
      <c r="Q172" s="35">
        <v>13.797000000000001</v>
      </c>
      <c r="R172" s="35">
        <v>7.9550000000000001</v>
      </c>
      <c r="S172" s="35">
        <v>7.89</v>
      </c>
      <c r="T172" s="35">
        <v>7.3550000000000004</v>
      </c>
      <c r="U172" s="35">
        <v>7.1029999999999998</v>
      </c>
      <c r="V172" s="35">
        <v>7.3109999999999999</v>
      </c>
      <c r="W172" s="35">
        <v>7.2629999999999999</v>
      </c>
      <c r="X172" s="35">
        <v>7.431</v>
      </c>
      <c r="Y172" s="35">
        <v>7.4059999999999997</v>
      </c>
      <c r="Z172" s="35">
        <v>7.2409999999999997</v>
      </c>
      <c r="AA172" s="35">
        <v>7.4450000000000003</v>
      </c>
      <c r="AB172" s="35">
        <v>7.4130000000000003</v>
      </c>
      <c r="AC172" s="35">
        <v>7.5449999999999999</v>
      </c>
      <c r="AD172" s="35">
        <v>7.4690000000000003</v>
      </c>
      <c r="AE172" s="35">
        <v>7.673</v>
      </c>
      <c r="AF172" s="35">
        <v>7.524</v>
      </c>
      <c r="AG172" s="35">
        <v>7.6559999999999997</v>
      </c>
      <c r="AH172" s="35">
        <v>7.3550000000000004</v>
      </c>
      <c r="AI172" s="35">
        <v>7.3490000000000002</v>
      </c>
      <c r="AJ172" s="35">
        <v>7.6050000000000004</v>
      </c>
      <c r="AK172" s="35">
        <v>7.734</v>
      </c>
      <c r="AL172" s="35">
        <v>7.6340000000000003</v>
      </c>
      <c r="AM172" s="35">
        <v>7.8330000000000002</v>
      </c>
      <c r="AN172" s="35">
        <v>7.72</v>
      </c>
      <c r="AO172" s="35">
        <v>7.7370000000000001</v>
      </c>
      <c r="AP172" s="35">
        <v>7.5190000000000001</v>
      </c>
      <c r="AQ172" s="35">
        <v>7.4640000000000004</v>
      </c>
      <c r="AR172" s="35">
        <v>7.7519999999999998</v>
      </c>
      <c r="AS172" s="35">
        <v>7.9889999999999999</v>
      </c>
      <c r="AT172" s="35">
        <v>7.8029999999999999</v>
      </c>
      <c r="AU172" s="35">
        <v>8.1509999999999998</v>
      </c>
      <c r="AV172" s="35">
        <v>9.2370000000000001</v>
      </c>
      <c r="AW172" s="35">
        <f t="shared" si="4"/>
        <v>250.35900000000001</v>
      </c>
      <c r="AX172" s="117">
        <f t="shared" si="5"/>
        <v>57.51740500641079</v>
      </c>
      <c r="AY172" s="116"/>
    </row>
    <row r="173" spans="1:51" x14ac:dyDescent="0.35">
      <c r="A173" s="101" t="s">
        <v>139</v>
      </c>
      <c r="B173" s="101">
        <v>2021</v>
      </c>
      <c r="C173" s="103">
        <v>44448</v>
      </c>
      <c r="D173" s="101" t="s">
        <v>66</v>
      </c>
      <c r="E173" s="101" t="s">
        <v>91</v>
      </c>
      <c r="F173" s="101">
        <v>2</v>
      </c>
      <c r="G173" s="52" t="s">
        <v>695</v>
      </c>
      <c r="H173" s="52" t="s">
        <v>738</v>
      </c>
      <c r="I173" s="52" t="s">
        <v>605</v>
      </c>
      <c r="J173" s="52" t="s">
        <v>518</v>
      </c>
      <c r="K173" s="52"/>
      <c r="L173" s="52"/>
      <c r="M173" s="52"/>
      <c r="N173" s="52"/>
      <c r="O173" s="101">
        <v>1</v>
      </c>
      <c r="P173" s="52" t="s">
        <v>33</v>
      </c>
      <c r="Q173" s="35">
        <v>14.031000000000001</v>
      </c>
      <c r="R173" s="35">
        <v>8.2789999999999999</v>
      </c>
      <c r="S173" s="35">
        <v>7.508</v>
      </c>
      <c r="T173" s="35">
        <v>7.1319999999999997</v>
      </c>
      <c r="U173" s="35">
        <v>6.9589999999999996</v>
      </c>
      <c r="V173" s="35">
        <v>7.0579999999999998</v>
      </c>
      <c r="W173" s="35">
        <v>6.9850000000000003</v>
      </c>
      <c r="X173" s="35">
        <v>7.0330000000000004</v>
      </c>
      <c r="Y173" s="35">
        <v>7.0730000000000004</v>
      </c>
      <c r="Z173" s="35">
        <v>7.3319999999999999</v>
      </c>
      <c r="AA173" s="35">
        <v>7.1680000000000001</v>
      </c>
      <c r="AB173" s="35">
        <v>7.13</v>
      </c>
      <c r="AC173" s="35">
        <v>7.149</v>
      </c>
      <c r="AD173" s="35">
        <v>7.2130000000000001</v>
      </c>
      <c r="AE173" s="35">
        <v>7.0640000000000001</v>
      </c>
      <c r="AF173" s="35">
        <v>7.0730000000000004</v>
      </c>
      <c r="AG173" s="35">
        <v>7.1820000000000004</v>
      </c>
      <c r="AH173" s="35">
        <v>7.0730000000000004</v>
      </c>
      <c r="AI173" s="35">
        <v>9.1489999999999991</v>
      </c>
      <c r="AJ173" s="35"/>
      <c r="AK173" s="35"/>
      <c r="AL173" s="35"/>
      <c r="AM173" s="35"/>
      <c r="AN173" s="35"/>
      <c r="AO173" s="35"/>
      <c r="AP173" s="35"/>
      <c r="AQ173" s="35"/>
      <c r="AR173" s="35"/>
      <c r="AS173" s="35"/>
      <c r="AT173" s="35"/>
      <c r="AU173" s="35"/>
      <c r="AV173" s="35"/>
      <c r="AW173" s="35" t="str">
        <f t="shared" si="4"/>
        <v/>
      </c>
      <c r="AX173" s="117" t="str">
        <f t="shared" si="5"/>
        <v/>
      </c>
      <c r="AY173" s="116"/>
    </row>
    <row r="174" spans="1:51" x14ac:dyDescent="0.35">
      <c r="A174" s="101" t="s">
        <v>139</v>
      </c>
      <c r="B174" s="101">
        <v>2021</v>
      </c>
      <c r="C174" s="103">
        <v>44448</v>
      </c>
      <c r="D174" s="101" t="s">
        <v>66</v>
      </c>
      <c r="E174" s="101" t="s">
        <v>91</v>
      </c>
      <c r="F174" s="101">
        <v>2</v>
      </c>
      <c r="G174" s="52" t="s">
        <v>890</v>
      </c>
      <c r="H174" s="52" t="s">
        <v>901</v>
      </c>
      <c r="I174" s="52" t="s">
        <v>902</v>
      </c>
      <c r="J174" s="52" t="s">
        <v>893</v>
      </c>
      <c r="K174" s="52"/>
      <c r="L174" s="52"/>
      <c r="M174" s="52"/>
      <c r="N174" s="52"/>
      <c r="O174" s="101">
        <v>2</v>
      </c>
      <c r="P174" s="52" t="s">
        <v>52</v>
      </c>
      <c r="Q174" s="35">
        <v>14.12</v>
      </c>
      <c r="R174" s="35">
        <v>8.0530000000000008</v>
      </c>
      <c r="S174" s="35">
        <v>7.5620000000000003</v>
      </c>
      <c r="T174" s="35">
        <v>7.4660000000000002</v>
      </c>
      <c r="U174" s="35">
        <v>7.5990000000000002</v>
      </c>
      <c r="V174" s="35">
        <v>7.5229999999999997</v>
      </c>
      <c r="W174" s="35">
        <v>7.4870000000000001</v>
      </c>
      <c r="X174" s="35">
        <v>7.6159999999999997</v>
      </c>
      <c r="Y174" s="35">
        <v>7.4219999999999997</v>
      </c>
      <c r="Z174" s="35">
        <v>7.5970000000000004</v>
      </c>
      <c r="AA174" s="35">
        <v>7.5720000000000001</v>
      </c>
      <c r="AB174" s="35">
        <v>7.5519999999999996</v>
      </c>
      <c r="AC174" s="35">
        <v>7.5860000000000003</v>
      </c>
      <c r="AD174" s="35">
        <v>7.4939999999999998</v>
      </c>
      <c r="AE174" s="35">
        <v>7.7270000000000003</v>
      </c>
      <c r="AF174" s="35">
        <v>7.6909999999999998</v>
      </c>
      <c r="AG174" s="35">
        <v>7.8140000000000001</v>
      </c>
      <c r="AH174" s="35">
        <v>7.7030000000000003</v>
      </c>
      <c r="AI174" s="35">
        <v>8.7070000000000007</v>
      </c>
      <c r="AJ174" s="35">
        <v>10.815</v>
      </c>
      <c r="AK174" s="35">
        <v>12.77</v>
      </c>
      <c r="AL174" s="35">
        <v>14.967000000000001</v>
      </c>
      <c r="AM174" s="35">
        <v>17.762</v>
      </c>
      <c r="AN174" s="35"/>
      <c r="AO174" s="35"/>
      <c r="AP174" s="35"/>
      <c r="AQ174" s="35"/>
      <c r="AR174" s="35"/>
      <c r="AS174" s="35"/>
      <c r="AT174" s="35"/>
      <c r="AU174" s="35"/>
      <c r="AV174" s="35"/>
      <c r="AW174" s="35" t="str">
        <f t="shared" si="4"/>
        <v/>
      </c>
      <c r="AX174" s="117" t="str">
        <f t="shared" si="5"/>
        <v/>
      </c>
      <c r="AY174" s="116"/>
    </row>
    <row r="175" spans="1:51" x14ac:dyDescent="0.35">
      <c r="A175" s="25" t="s">
        <v>139</v>
      </c>
      <c r="B175" s="25">
        <v>2021</v>
      </c>
      <c r="C175" s="98">
        <v>44448</v>
      </c>
      <c r="D175" s="25" t="s">
        <v>66</v>
      </c>
      <c r="E175" s="25" t="s">
        <v>64</v>
      </c>
      <c r="F175" s="25" t="s">
        <v>541</v>
      </c>
      <c r="G175" s="51" t="s">
        <v>621</v>
      </c>
      <c r="H175" s="51" t="s">
        <v>814</v>
      </c>
      <c r="I175" s="51" t="s">
        <v>488</v>
      </c>
      <c r="J175" s="51" t="s">
        <v>710</v>
      </c>
      <c r="K175" s="51"/>
      <c r="L175" s="51"/>
      <c r="M175" s="51"/>
      <c r="N175" s="51"/>
      <c r="O175" s="25">
        <v>1</v>
      </c>
      <c r="P175" s="51" t="s">
        <v>44</v>
      </c>
      <c r="Q175" s="35">
        <v>13.586</v>
      </c>
      <c r="R175" s="35">
        <v>7.835</v>
      </c>
      <c r="S175" s="35">
        <v>7.4649999999999999</v>
      </c>
      <c r="T175" s="35">
        <v>7.2030000000000003</v>
      </c>
      <c r="U175" s="35">
        <v>7.2060000000000004</v>
      </c>
      <c r="V175" s="35">
        <v>7.2050000000000001</v>
      </c>
      <c r="W175" s="35">
        <v>7.3129999999999997</v>
      </c>
      <c r="X175" s="35">
        <v>7.2370000000000001</v>
      </c>
      <c r="Y175" s="35">
        <v>7.2709999999999999</v>
      </c>
      <c r="Z175" s="35">
        <v>7.2949999999999999</v>
      </c>
      <c r="AA175" s="35">
        <v>7.407</v>
      </c>
      <c r="AB175" s="35">
        <v>7.04</v>
      </c>
      <c r="AC175" s="35">
        <v>7.15</v>
      </c>
      <c r="AD175" s="35">
        <v>6.9770000000000003</v>
      </c>
      <c r="AE175" s="35">
        <v>7.2039999999999997</v>
      </c>
      <c r="AF175" s="35">
        <v>7.0069999999999997</v>
      </c>
      <c r="AG175" s="35">
        <v>7.1909999999999998</v>
      </c>
      <c r="AH175" s="35">
        <v>7.1230000000000002</v>
      </c>
      <c r="AI175" s="35">
        <v>7.2279999999999998</v>
      </c>
      <c r="AJ175" s="35">
        <v>7.1920000000000002</v>
      </c>
      <c r="AK175" s="35">
        <v>7.5049999999999999</v>
      </c>
      <c r="AL175" s="35">
        <v>7.3250000000000002</v>
      </c>
      <c r="AM175" s="35">
        <v>7.633</v>
      </c>
      <c r="AN175" s="35">
        <v>7.3789999999999996</v>
      </c>
      <c r="AO175" s="35">
        <v>7.3630000000000004</v>
      </c>
      <c r="AP175" s="35">
        <v>7.3079999999999998</v>
      </c>
      <c r="AQ175" s="35">
        <v>7.548</v>
      </c>
      <c r="AR175" s="35">
        <v>7.3070000000000004</v>
      </c>
      <c r="AS175" s="35">
        <v>7.4859999999999998</v>
      </c>
      <c r="AT175" s="35">
        <v>7.4340000000000002</v>
      </c>
      <c r="AU175" s="35">
        <v>7.5759999999999996</v>
      </c>
      <c r="AV175" s="35">
        <v>7.4580000000000002</v>
      </c>
      <c r="AW175" s="35">
        <f t="shared" si="4"/>
        <v>240.45699999999997</v>
      </c>
      <c r="AX175" s="117">
        <f t="shared" si="5"/>
        <v>59.885967137575541</v>
      </c>
      <c r="AY175" s="116"/>
    </row>
    <row r="176" spans="1:51" x14ac:dyDescent="0.35">
      <c r="A176" s="25" t="s">
        <v>139</v>
      </c>
      <c r="B176" s="25">
        <v>2021</v>
      </c>
      <c r="C176" s="98">
        <v>44448</v>
      </c>
      <c r="D176" s="25" t="s">
        <v>66</v>
      </c>
      <c r="E176" s="25" t="s">
        <v>64</v>
      </c>
      <c r="F176" s="25" t="s">
        <v>541</v>
      </c>
      <c r="G176" s="51" t="s">
        <v>695</v>
      </c>
      <c r="H176" s="51" t="s">
        <v>738</v>
      </c>
      <c r="I176" s="51" t="s">
        <v>605</v>
      </c>
      <c r="J176" s="130" t="s">
        <v>518</v>
      </c>
      <c r="K176" s="51"/>
      <c r="L176" s="51"/>
      <c r="M176" s="51"/>
      <c r="N176" s="51"/>
      <c r="O176" s="25">
        <v>2</v>
      </c>
      <c r="P176" s="51" t="s">
        <v>33</v>
      </c>
      <c r="Q176" s="35">
        <v>14.03</v>
      </c>
      <c r="R176" s="35">
        <v>8.2219999999999995</v>
      </c>
      <c r="S176" s="35">
        <v>7.4290000000000003</v>
      </c>
      <c r="T176" s="35">
        <v>7.1040000000000001</v>
      </c>
      <c r="U176" s="35">
        <v>6.9729999999999999</v>
      </c>
      <c r="V176" s="35">
        <v>7.0609999999999999</v>
      </c>
      <c r="W176" s="35">
        <v>7.0439999999999996</v>
      </c>
      <c r="X176" s="35">
        <v>7.0990000000000002</v>
      </c>
      <c r="Y176" s="35">
        <v>7.0750000000000002</v>
      </c>
      <c r="Z176" s="35">
        <v>7.2350000000000003</v>
      </c>
      <c r="AA176" s="35">
        <v>7.1849999999999996</v>
      </c>
      <c r="AB176" s="35">
        <v>7.24</v>
      </c>
      <c r="AC176" s="35">
        <v>7.2030000000000003</v>
      </c>
      <c r="AD176" s="35">
        <v>7.319</v>
      </c>
      <c r="AE176" s="35">
        <v>7.1520000000000001</v>
      </c>
      <c r="AF176" s="35">
        <v>7.2050000000000001</v>
      </c>
      <c r="AG176" s="35">
        <v>7.3540000000000001</v>
      </c>
      <c r="AH176" s="35">
        <v>7.2469999999999999</v>
      </c>
      <c r="AI176" s="35">
        <v>7.15</v>
      </c>
      <c r="AJ176" s="35">
        <v>7.4489999999999998</v>
      </c>
      <c r="AK176" s="35">
        <v>7.383</v>
      </c>
      <c r="AL176" s="35">
        <v>7.4960000000000004</v>
      </c>
      <c r="AM176" s="35">
        <v>7.7169999999999996</v>
      </c>
      <c r="AN176" s="35">
        <v>7.9429999999999996</v>
      </c>
      <c r="AO176" s="35">
        <v>8.1809999999999992</v>
      </c>
      <c r="AP176" s="35">
        <v>8.4580000000000002</v>
      </c>
      <c r="AQ176" s="35">
        <v>8.6199999999999992</v>
      </c>
      <c r="AR176" s="35">
        <v>8.6950000000000003</v>
      </c>
      <c r="AS176" s="35">
        <v>8.5109999999999992</v>
      </c>
      <c r="AT176" s="35">
        <v>9.1110000000000007</v>
      </c>
      <c r="AU176" s="35"/>
      <c r="AV176" s="35"/>
      <c r="AW176" s="35" t="str">
        <f t="shared" si="4"/>
        <v/>
      </c>
      <c r="AX176" s="117" t="str">
        <f t="shared" si="5"/>
        <v/>
      </c>
      <c r="AY176" s="116"/>
    </row>
    <row r="177" spans="1:51" x14ac:dyDescent="0.35">
      <c r="A177" s="25" t="s">
        <v>139</v>
      </c>
      <c r="B177" s="25">
        <v>2021</v>
      </c>
      <c r="C177" s="98">
        <v>44448</v>
      </c>
      <c r="D177" s="25" t="s">
        <v>66</v>
      </c>
      <c r="E177" s="25" t="s">
        <v>64</v>
      </c>
      <c r="F177" s="51" t="s">
        <v>542</v>
      </c>
      <c r="G177" s="51" t="s">
        <v>836</v>
      </c>
      <c r="H177" s="51" t="s">
        <v>834</v>
      </c>
      <c r="I177" s="51" t="s">
        <v>895</v>
      </c>
      <c r="J177" s="51" t="s">
        <v>835</v>
      </c>
      <c r="K177" s="51"/>
      <c r="L177" s="51"/>
      <c r="M177" s="51"/>
      <c r="N177" s="51"/>
      <c r="O177" s="25">
        <v>3</v>
      </c>
      <c r="P177" s="51" t="s">
        <v>56</v>
      </c>
      <c r="Q177" s="35">
        <v>13.96</v>
      </c>
      <c r="R177" s="35">
        <v>8.16</v>
      </c>
      <c r="S177" s="35">
        <v>7.8280000000000003</v>
      </c>
      <c r="T177" s="35">
        <v>7.4530000000000003</v>
      </c>
      <c r="U177" s="35">
        <v>7.59</v>
      </c>
      <c r="V177" s="35">
        <v>7.3520000000000003</v>
      </c>
      <c r="W177" s="35">
        <v>7.5880000000000001</v>
      </c>
      <c r="X177" s="35">
        <v>7.5330000000000004</v>
      </c>
      <c r="Y177" s="35">
        <v>7.8159999999999998</v>
      </c>
      <c r="Z177" s="35">
        <v>7.4989999999999997</v>
      </c>
      <c r="AA177" s="35">
        <v>7.6050000000000004</v>
      </c>
      <c r="AB177" s="35">
        <v>7.63</v>
      </c>
      <c r="AC177" s="35">
        <v>7.718</v>
      </c>
      <c r="AD177" s="35">
        <v>7.4329999999999998</v>
      </c>
      <c r="AE177" s="35">
        <v>7.4459999999999997</v>
      </c>
      <c r="AF177" s="35">
        <v>7.6890000000000001</v>
      </c>
      <c r="AG177" s="35">
        <v>7.8879999999999999</v>
      </c>
      <c r="AH177" s="35">
        <v>7.5389999999999997</v>
      </c>
      <c r="AI177" s="35">
        <v>7.5030000000000001</v>
      </c>
      <c r="AJ177" s="35">
        <v>7.7220000000000004</v>
      </c>
      <c r="AK177" s="35">
        <v>7.8650000000000002</v>
      </c>
      <c r="AL177" s="35">
        <v>7.9269999999999996</v>
      </c>
      <c r="AM177" s="35">
        <v>7.851</v>
      </c>
      <c r="AN177" s="35">
        <v>7.883</v>
      </c>
      <c r="AO177" s="35">
        <v>8.1470000000000002</v>
      </c>
      <c r="AP177" s="35">
        <v>8.2309999999999999</v>
      </c>
      <c r="AQ177" s="35">
        <v>7.9889999999999999</v>
      </c>
      <c r="AR177" s="35">
        <v>7.992</v>
      </c>
      <c r="AS177" s="35">
        <v>8.0510000000000002</v>
      </c>
      <c r="AT177" s="35">
        <v>8.1850000000000005</v>
      </c>
      <c r="AU177" s="35">
        <v>7.8460000000000001</v>
      </c>
      <c r="AV177" s="35">
        <v>7.9909999999999997</v>
      </c>
      <c r="AW177" s="35">
        <f t="shared" si="4"/>
        <v>254.90999999999997</v>
      </c>
      <c r="AX177" s="117">
        <f t="shared" si="5"/>
        <v>56.490526068024018</v>
      </c>
      <c r="AY177" s="116"/>
    </row>
    <row r="178" spans="1:51" x14ac:dyDescent="0.35">
      <c r="A178" s="25" t="s">
        <v>139</v>
      </c>
      <c r="B178" s="25">
        <v>2021</v>
      </c>
      <c r="C178" s="98">
        <v>44448</v>
      </c>
      <c r="D178" s="25" t="s">
        <v>66</v>
      </c>
      <c r="E178" s="25" t="s">
        <v>64</v>
      </c>
      <c r="F178" s="51" t="s">
        <v>542</v>
      </c>
      <c r="G178" s="51" t="s">
        <v>890</v>
      </c>
      <c r="H178" s="51" t="s">
        <v>901</v>
      </c>
      <c r="I178" s="51" t="s">
        <v>902</v>
      </c>
      <c r="J178" s="130" t="s">
        <v>894</v>
      </c>
      <c r="K178" s="51"/>
      <c r="L178" s="51"/>
      <c r="M178" s="51"/>
      <c r="N178" s="51"/>
      <c r="O178" s="25">
        <v>4</v>
      </c>
      <c r="P178" s="51" t="s">
        <v>52</v>
      </c>
      <c r="Q178" s="35">
        <v>14.028</v>
      </c>
      <c r="R178" s="35">
        <v>7.7610000000000001</v>
      </c>
      <c r="S178" s="35">
        <v>7.548</v>
      </c>
      <c r="T178" s="35">
        <v>7.391</v>
      </c>
      <c r="U178" s="35">
        <v>7.5659999999999998</v>
      </c>
      <c r="V178" s="35">
        <v>7.4139999999999997</v>
      </c>
      <c r="W178" s="35">
        <v>7.5309999999999997</v>
      </c>
      <c r="X178" s="35">
        <v>7.4880000000000004</v>
      </c>
      <c r="Y178" s="35">
        <v>7.5039999999999996</v>
      </c>
      <c r="Z178" s="35">
        <v>7.4749999999999996</v>
      </c>
      <c r="AA178" s="35">
        <v>7.7290000000000001</v>
      </c>
      <c r="AB178" s="35">
        <v>7.67</v>
      </c>
      <c r="AC178" s="35">
        <v>7.7519999999999998</v>
      </c>
      <c r="AD178" s="35">
        <v>7.5830000000000002</v>
      </c>
      <c r="AE178" s="35">
        <v>7.7720000000000002</v>
      </c>
      <c r="AF178" s="35">
        <v>7.58</v>
      </c>
      <c r="AG178" s="35">
        <v>7.7130000000000001</v>
      </c>
      <c r="AH178" s="35">
        <v>7.6769999999999996</v>
      </c>
      <c r="AI178" s="35">
        <v>7.9809999999999999</v>
      </c>
      <c r="AJ178" s="35">
        <v>8.0419999999999998</v>
      </c>
      <c r="AK178" s="35">
        <v>7.8570000000000002</v>
      </c>
      <c r="AL178" s="35">
        <v>8.0709999999999997</v>
      </c>
      <c r="AM178" s="35">
        <v>8.1839999999999993</v>
      </c>
      <c r="AN178" s="35">
        <v>7.9329999999999998</v>
      </c>
      <c r="AO178" s="35">
        <v>7.9820000000000002</v>
      </c>
      <c r="AP178" s="35">
        <v>8.2349999999999994</v>
      </c>
      <c r="AQ178" s="35">
        <v>8.0449999999999999</v>
      </c>
      <c r="AR178" s="35">
        <v>8.2609999999999992</v>
      </c>
      <c r="AS178" s="35">
        <v>8.1460000000000008</v>
      </c>
      <c r="AT178" s="35">
        <v>8.2780000000000005</v>
      </c>
      <c r="AU178" s="35">
        <v>8.1890000000000001</v>
      </c>
      <c r="AV178" s="35">
        <v>8.4420000000000002</v>
      </c>
      <c r="AW178" s="35">
        <f t="shared" si="4"/>
        <v>256.82799999999997</v>
      </c>
      <c r="AX178" s="117">
        <f t="shared" si="5"/>
        <v>56.068652950612865</v>
      </c>
      <c r="AY178" s="116"/>
    </row>
    <row r="179" spans="1:51" x14ac:dyDescent="0.35">
      <c r="A179" s="34" t="s">
        <v>1269</v>
      </c>
      <c r="B179" s="34">
        <v>2021</v>
      </c>
      <c r="C179" s="10">
        <v>44412</v>
      </c>
      <c r="D179" s="34" t="s">
        <v>191</v>
      </c>
      <c r="E179" s="25" t="s">
        <v>64</v>
      </c>
      <c r="F179" t="s">
        <v>541</v>
      </c>
      <c r="G179" t="s">
        <v>589</v>
      </c>
      <c r="H179" t="s">
        <v>501</v>
      </c>
      <c r="I179" t="s">
        <v>69</v>
      </c>
      <c r="J179" t="s">
        <v>502</v>
      </c>
      <c r="O179" s="30">
        <v>1</v>
      </c>
      <c r="P179" t="s">
        <v>25</v>
      </c>
      <c r="Q179">
        <v>13.117000000000001</v>
      </c>
      <c r="R179">
        <v>7.4759999999999991</v>
      </c>
      <c r="S179">
        <v>6.870000000000001</v>
      </c>
      <c r="T179">
        <v>6.5519999999999996</v>
      </c>
      <c r="U179">
        <v>6.6629999999999967</v>
      </c>
      <c r="V179">
        <v>6.6470000000000056</v>
      </c>
      <c r="W179">
        <v>6.7089999999999961</v>
      </c>
      <c r="X179">
        <v>6.8240000000000052</v>
      </c>
      <c r="Y179">
        <v>6.6570000000000107</v>
      </c>
      <c r="Z179">
        <v>6.6399999999999864</v>
      </c>
      <c r="AA179">
        <v>6.6820000000000022</v>
      </c>
      <c r="AB179">
        <v>6.6769999999999925</v>
      </c>
      <c r="AC179">
        <v>6.77800000000002</v>
      </c>
      <c r="AD179">
        <v>6.6299999999999812</v>
      </c>
      <c r="AE179">
        <v>6.625</v>
      </c>
      <c r="AF179">
        <v>6.619000000000014</v>
      </c>
      <c r="AG179">
        <v>6.6339999999999861</v>
      </c>
      <c r="AH179">
        <v>6.7790000000000106</v>
      </c>
      <c r="AI179">
        <v>6.6839999999999975</v>
      </c>
      <c r="AJ179">
        <v>6.7560000000000002</v>
      </c>
      <c r="AK179">
        <v>6.938999999999993</v>
      </c>
      <c r="AL179">
        <v>6.820999999999998</v>
      </c>
      <c r="AM179">
        <v>6.938999999999993</v>
      </c>
      <c r="AN179">
        <v>6.8080000000000211</v>
      </c>
      <c r="AO179">
        <v>6.8269999999999982</v>
      </c>
      <c r="AP179">
        <v>6.9189999999999543</v>
      </c>
      <c r="AQ179">
        <v>6.6960000000000264</v>
      </c>
      <c r="AR179">
        <v>6.660000000000025</v>
      </c>
      <c r="AS179">
        <v>6.6349999999999909</v>
      </c>
      <c r="AT179">
        <v>6.5889999999999986</v>
      </c>
      <c r="AU179">
        <v>6.5589999999999975</v>
      </c>
      <c r="AV179">
        <v>6.6210000000000377</v>
      </c>
      <c r="AW179" s="35">
        <f t="shared" si="4"/>
        <v>222.03200000000004</v>
      </c>
      <c r="AX179" s="117">
        <f t="shared" si="5"/>
        <v>64.855516321971592</v>
      </c>
      <c r="AY179" s="116"/>
    </row>
    <row r="180" spans="1:51" x14ac:dyDescent="0.35">
      <c r="A180" s="34" t="s">
        <v>1269</v>
      </c>
      <c r="B180" s="34">
        <v>2021</v>
      </c>
      <c r="C180" s="10">
        <v>44412</v>
      </c>
      <c r="D180" s="34" t="s">
        <v>191</v>
      </c>
      <c r="E180" s="25" t="s">
        <v>64</v>
      </c>
      <c r="F180" t="s">
        <v>541</v>
      </c>
      <c r="G180" t="s">
        <v>655</v>
      </c>
      <c r="H180" t="s">
        <v>603</v>
      </c>
      <c r="I180" t="s">
        <v>1272</v>
      </c>
      <c r="J180" t="s">
        <v>644</v>
      </c>
      <c r="O180" s="30">
        <v>2</v>
      </c>
      <c r="P180" t="s">
        <v>484</v>
      </c>
      <c r="Q180">
        <v>12.861000000000001</v>
      </c>
      <c r="R180">
        <v>7.6469999999999985</v>
      </c>
      <c r="S180">
        <v>7.0240000000000009</v>
      </c>
      <c r="T180">
        <v>6.799000000000003</v>
      </c>
      <c r="U180">
        <v>6.6909999999999954</v>
      </c>
      <c r="V180">
        <v>6.7310000000000016</v>
      </c>
      <c r="W180">
        <v>6.6490000000000009</v>
      </c>
      <c r="X180">
        <v>6.6760000000000019</v>
      </c>
      <c r="Y180">
        <v>6.6629999999999967</v>
      </c>
      <c r="Z180">
        <v>6.7789999999999964</v>
      </c>
      <c r="AA180">
        <v>6.6420000000000101</v>
      </c>
      <c r="AB180">
        <v>6.6479999999999961</v>
      </c>
      <c r="AC180">
        <v>6.6089999999999947</v>
      </c>
      <c r="AD180">
        <v>6.7249999999999943</v>
      </c>
      <c r="AE180">
        <v>6.5720000000000027</v>
      </c>
      <c r="AF180">
        <v>6.5919999999999987</v>
      </c>
      <c r="AG180">
        <v>6.5960000000000178</v>
      </c>
      <c r="AH180">
        <v>6.7059999999999746</v>
      </c>
      <c r="AI180">
        <v>6.5789999999999793</v>
      </c>
      <c r="AJ180">
        <v>6.6539999999999964</v>
      </c>
      <c r="AK180">
        <v>6.6140000000000327</v>
      </c>
      <c r="AL180">
        <v>6.7479999999999905</v>
      </c>
      <c r="AM180">
        <v>6.6750000000000114</v>
      </c>
      <c r="AN180">
        <v>6.7789999999999964</v>
      </c>
      <c r="AO180">
        <v>6.863000000000028</v>
      </c>
      <c r="AP180">
        <v>7.0360000000000014</v>
      </c>
      <c r="AQ180">
        <v>6.7809999999999775</v>
      </c>
      <c r="AR180">
        <v>6.7959999999999923</v>
      </c>
      <c r="AS180">
        <v>6.7410000000000423</v>
      </c>
      <c r="AT180">
        <v>6.6909999999999457</v>
      </c>
      <c r="AU180">
        <v>6.7890000000000157</v>
      </c>
      <c r="AV180">
        <v>6.8419999999999845</v>
      </c>
      <c r="AW180" s="35">
        <f t="shared" si="4"/>
        <v>222.19799999999998</v>
      </c>
      <c r="AX180" s="117">
        <f t="shared" si="5"/>
        <v>64.807063969972731</v>
      </c>
      <c r="AY180" s="116"/>
    </row>
    <row r="181" spans="1:51" x14ac:dyDescent="0.35">
      <c r="A181" s="34" t="s">
        <v>1269</v>
      </c>
      <c r="B181" s="34">
        <v>2021</v>
      </c>
      <c r="C181" s="10">
        <v>44412</v>
      </c>
      <c r="D181" s="34" t="s">
        <v>191</v>
      </c>
      <c r="E181" s="25" t="s">
        <v>64</v>
      </c>
      <c r="F181" t="s">
        <v>542</v>
      </c>
      <c r="G181" t="s">
        <v>806</v>
      </c>
      <c r="H181" t="s">
        <v>968</v>
      </c>
      <c r="I181" t="s">
        <v>990</v>
      </c>
      <c r="J181" t="s">
        <v>734</v>
      </c>
      <c r="O181" s="30">
        <v>3</v>
      </c>
      <c r="P181" t="s">
        <v>102</v>
      </c>
      <c r="Q181">
        <v>12.813000000000001</v>
      </c>
      <c r="R181">
        <v>7.3669999999999991</v>
      </c>
      <c r="S181">
        <v>7.0300000000000011</v>
      </c>
      <c r="T181">
        <v>6.7659999999999982</v>
      </c>
      <c r="U181">
        <v>6.786999999999999</v>
      </c>
      <c r="V181">
        <v>6.6630000000000038</v>
      </c>
      <c r="W181">
        <v>6.6629999999999967</v>
      </c>
      <c r="X181">
        <v>6.7390000000000043</v>
      </c>
      <c r="Y181">
        <v>6.6689999999999969</v>
      </c>
      <c r="Z181">
        <v>6.703000000000003</v>
      </c>
      <c r="AA181">
        <v>6.7139999999999986</v>
      </c>
      <c r="AB181">
        <v>6.8299999999999983</v>
      </c>
      <c r="AC181">
        <v>6.715999999999994</v>
      </c>
      <c r="AD181">
        <v>6.7079999999999842</v>
      </c>
      <c r="AE181">
        <v>6.7139999999999986</v>
      </c>
      <c r="AF181">
        <v>6.7130000000000223</v>
      </c>
      <c r="AG181">
        <v>6.8429999999999893</v>
      </c>
      <c r="AH181">
        <v>6.7630000000000337</v>
      </c>
      <c r="AI181">
        <v>6.8499999999999659</v>
      </c>
      <c r="AJ181">
        <v>6.9250000000000398</v>
      </c>
      <c r="AK181">
        <v>6.8359999999999843</v>
      </c>
      <c r="AL181">
        <v>6.8279999999999745</v>
      </c>
      <c r="AM181">
        <v>6.856000000000023</v>
      </c>
      <c r="AN181">
        <v>7.0279999999999916</v>
      </c>
      <c r="AO181">
        <v>7.0089999999999861</v>
      </c>
      <c r="AP181">
        <v>7.1210000000000377</v>
      </c>
      <c r="AQ181">
        <v>6.9479999999999507</v>
      </c>
      <c r="AR181">
        <v>7.1320000000000334</v>
      </c>
      <c r="AS181">
        <v>7.3549999999999613</v>
      </c>
      <c r="AW181" s="35" t="str">
        <f t="shared" si="4"/>
        <v/>
      </c>
      <c r="AX181" s="117" t="str">
        <f t="shared" si="5"/>
        <v/>
      </c>
      <c r="AY181" s="116"/>
    </row>
    <row r="182" spans="1:51" x14ac:dyDescent="0.35">
      <c r="A182" s="34" t="s">
        <v>1269</v>
      </c>
      <c r="B182" s="34">
        <v>2021</v>
      </c>
      <c r="C182" s="10">
        <v>44412</v>
      </c>
      <c r="D182" s="34" t="s">
        <v>191</v>
      </c>
      <c r="E182" s="25" t="s">
        <v>64</v>
      </c>
      <c r="F182" t="s">
        <v>542</v>
      </c>
      <c r="G182" t="s">
        <v>599</v>
      </c>
      <c r="H182" t="s">
        <v>598</v>
      </c>
      <c r="I182" t="s">
        <v>989</v>
      </c>
      <c r="J182" t="s">
        <v>748</v>
      </c>
      <c r="O182" s="30">
        <v>4</v>
      </c>
      <c r="P182" t="s">
        <v>35</v>
      </c>
      <c r="Q182">
        <v>13.068</v>
      </c>
      <c r="R182">
        <v>7.4809999999999999</v>
      </c>
      <c r="S182">
        <v>6.8949999999999996</v>
      </c>
      <c r="T182">
        <v>6.6359999999999992</v>
      </c>
      <c r="U182">
        <v>6.7010000000000005</v>
      </c>
      <c r="V182">
        <v>6.6460000000000008</v>
      </c>
      <c r="W182">
        <v>6.6709999999999994</v>
      </c>
      <c r="X182">
        <v>6.7120000000000104</v>
      </c>
      <c r="Y182">
        <v>6.802999999999976</v>
      </c>
      <c r="Z182">
        <v>6.7020000000000124</v>
      </c>
      <c r="AA182">
        <v>6.6650000000000063</v>
      </c>
      <c r="AB182">
        <v>6.6829999999999927</v>
      </c>
      <c r="AC182">
        <v>6.7870000000000061</v>
      </c>
      <c r="AD182">
        <v>6.7129999999999797</v>
      </c>
      <c r="AE182">
        <v>6.7040000000000077</v>
      </c>
      <c r="AF182">
        <v>6.6799999999999926</v>
      </c>
      <c r="AG182">
        <v>6.6780000000000257</v>
      </c>
      <c r="AH182">
        <v>6.7650000000000006</v>
      </c>
      <c r="AI182">
        <v>6.686000000000007</v>
      </c>
      <c r="AJ182">
        <v>7.2909999999999684</v>
      </c>
      <c r="AK182">
        <v>7.1640000000000157</v>
      </c>
      <c r="AL182">
        <v>7.4399999999999977</v>
      </c>
      <c r="AM182">
        <v>7.7249999999999943</v>
      </c>
      <c r="AN182">
        <v>7.9420000000000073</v>
      </c>
      <c r="AO182">
        <v>8.1210000000000377</v>
      </c>
      <c r="AP182">
        <v>8.2609999999999673</v>
      </c>
      <c r="AQ182">
        <v>8.328000000000003</v>
      </c>
      <c r="AR182">
        <v>8.6449999999999818</v>
      </c>
      <c r="AW182" s="35" t="str">
        <f t="shared" si="4"/>
        <v/>
      </c>
      <c r="AX182" s="117" t="str">
        <f t="shared" si="5"/>
        <v/>
      </c>
      <c r="AY182" s="116"/>
    </row>
    <row r="183" spans="1:51" x14ac:dyDescent="0.35">
      <c r="A183" s="34" t="s">
        <v>1269</v>
      </c>
      <c r="B183" s="34">
        <v>2021</v>
      </c>
      <c r="C183" s="10">
        <v>44412</v>
      </c>
      <c r="D183" s="34" t="s">
        <v>191</v>
      </c>
      <c r="E183" s="25" t="s">
        <v>64</v>
      </c>
      <c r="F183">
        <v>5</v>
      </c>
      <c r="G183" t="s">
        <v>1273</v>
      </c>
      <c r="H183" t="s">
        <v>695</v>
      </c>
      <c r="I183" t="s">
        <v>813</v>
      </c>
      <c r="J183" t="s">
        <v>958</v>
      </c>
      <c r="O183" s="30">
        <v>5</v>
      </c>
      <c r="P183" t="s">
        <v>33</v>
      </c>
      <c r="Q183">
        <v>13.507999999999999</v>
      </c>
      <c r="R183">
        <v>7.3160000000000025</v>
      </c>
      <c r="S183">
        <v>6.796999999999997</v>
      </c>
      <c r="T183">
        <v>6.6650000000000027</v>
      </c>
      <c r="U183">
        <v>6.6370000000000005</v>
      </c>
      <c r="V183">
        <v>6.6809999999999974</v>
      </c>
      <c r="W183">
        <v>6.730000000000004</v>
      </c>
      <c r="X183">
        <v>6.8090000000000046</v>
      </c>
      <c r="Y183">
        <v>6.8179999999999907</v>
      </c>
      <c r="Z183">
        <v>6.9579999999999984</v>
      </c>
      <c r="AA183">
        <v>6.804000000000002</v>
      </c>
      <c r="AB183">
        <v>6.7850000000000108</v>
      </c>
      <c r="AC183">
        <v>6.9609999999999985</v>
      </c>
      <c r="AD183">
        <v>6.75</v>
      </c>
      <c r="AE183">
        <v>6.7739999999999725</v>
      </c>
      <c r="AF183">
        <v>6.7420000000000044</v>
      </c>
      <c r="AG183">
        <v>6.8840000000000146</v>
      </c>
      <c r="AH183">
        <v>6.7789999999999964</v>
      </c>
      <c r="AI183">
        <v>6.7890000000000157</v>
      </c>
      <c r="AJ183">
        <v>6.8319999999999652</v>
      </c>
      <c r="AK183">
        <v>6.9650000000000318</v>
      </c>
      <c r="AL183">
        <v>6.8300000000000125</v>
      </c>
      <c r="AM183">
        <v>6.8729999999999905</v>
      </c>
      <c r="AN183">
        <v>7.018999999999977</v>
      </c>
      <c r="AO183">
        <v>6.8880000000000337</v>
      </c>
      <c r="AP183">
        <v>7.0729999999999791</v>
      </c>
      <c r="AQ183">
        <v>6.8819999999999766</v>
      </c>
      <c r="AR183">
        <v>6.8930000000000291</v>
      </c>
      <c r="AS183">
        <v>6.9159999999999684</v>
      </c>
      <c r="AT183">
        <v>6.9490000000000407</v>
      </c>
      <c r="AU183">
        <v>6.9590000000000032</v>
      </c>
      <c r="AV183">
        <v>7.0579999999999359</v>
      </c>
      <c r="AW183" s="35">
        <f t="shared" si="4"/>
        <v>226.32399999999996</v>
      </c>
      <c r="AX183" s="117">
        <f t="shared" si="5"/>
        <v>63.625598699209995</v>
      </c>
      <c r="AY183" s="116"/>
    </row>
    <row r="184" spans="1:51" x14ac:dyDescent="0.35">
      <c r="A184" s="34" t="s">
        <v>1269</v>
      </c>
      <c r="B184" s="34">
        <v>2021</v>
      </c>
      <c r="C184" s="10">
        <v>44412</v>
      </c>
      <c r="D184" s="34" t="s">
        <v>191</v>
      </c>
      <c r="E184" s="25" t="s">
        <v>64</v>
      </c>
      <c r="F184">
        <v>5</v>
      </c>
      <c r="G184" t="s">
        <v>597</v>
      </c>
      <c r="H184" t="s">
        <v>942</v>
      </c>
      <c r="I184" t="s">
        <v>513</v>
      </c>
      <c r="J184" t="s">
        <v>731</v>
      </c>
      <c r="O184" s="30">
        <v>6</v>
      </c>
      <c r="P184" t="s">
        <v>29</v>
      </c>
      <c r="Q184">
        <v>13.275</v>
      </c>
      <c r="R184">
        <v>7.6019999999999985</v>
      </c>
      <c r="S184">
        <v>7.07</v>
      </c>
      <c r="T184">
        <v>6.9629999999999974</v>
      </c>
      <c r="U184">
        <v>6.845000000000006</v>
      </c>
      <c r="V184">
        <v>6.8819999999999979</v>
      </c>
      <c r="W184">
        <v>6.8149999999999977</v>
      </c>
      <c r="X184">
        <v>6.8590000000000089</v>
      </c>
      <c r="Y184">
        <v>6.9009999999999962</v>
      </c>
      <c r="Z184">
        <v>7.0479999999999876</v>
      </c>
      <c r="AA184">
        <v>6.8740000000000094</v>
      </c>
      <c r="AB184">
        <v>6.8649999999999949</v>
      </c>
      <c r="AC184">
        <v>6.8570000000000135</v>
      </c>
      <c r="AD184">
        <v>6.9980000000000047</v>
      </c>
      <c r="AE184">
        <v>6.9549999999999983</v>
      </c>
      <c r="AF184">
        <v>6.945999999999998</v>
      </c>
      <c r="AG184">
        <v>6.9690000000000083</v>
      </c>
      <c r="AH184">
        <v>7.0829999999999984</v>
      </c>
      <c r="AI184">
        <v>6.8979999999999677</v>
      </c>
      <c r="AJ184">
        <v>6.8920000000000243</v>
      </c>
      <c r="AK184">
        <v>6.9309999999999832</v>
      </c>
      <c r="AL184">
        <v>7.0500000000000114</v>
      </c>
      <c r="AM184">
        <v>6.9770000000000039</v>
      </c>
      <c r="AN184">
        <v>7.0930000000000177</v>
      </c>
      <c r="AO184">
        <v>7.1919999999999789</v>
      </c>
      <c r="AP184">
        <v>6.9180000000000064</v>
      </c>
      <c r="AQ184">
        <v>6.9790000000000134</v>
      </c>
      <c r="AR184">
        <v>7.1639999999999873</v>
      </c>
      <c r="AS184">
        <v>7.0080000000000098</v>
      </c>
      <c r="AT184">
        <v>7.0729999999999791</v>
      </c>
      <c r="AU184">
        <v>6.9890000000000043</v>
      </c>
      <c r="AV184">
        <v>7.0519999999999925</v>
      </c>
      <c r="AW184" s="35">
        <f t="shared" si="4"/>
        <v>230.023</v>
      </c>
      <c r="AX184" s="117">
        <f t="shared" si="5"/>
        <v>62.602435408633049</v>
      </c>
      <c r="AY184" s="116"/>
    </row>
    <row r="185" spans="1:51" x14ac:dyDescent="0.35">
      <c r="A185" s="34" t="s">
        <v>1269</v>
      </c>
      <c r="B185" s="34">
        <v>2021</v>
      </c>
      <c r="C185" s="10">
        <v>44412</v>
      </c>
      <c r="D185" s="34" t="s">
        <v>191</v>
      </c>
      <c r="E185" s="25" t="s">
        <v>64</v>
      </c>
      <c r="F185">
        <v>7</v>
      </c>
      <c r="G185" t="s">
        <v>585</v>
      </c>
      <c r="H185" t="s">
        <v>779</v>
      </c>
      <c r="I185" t="s">
        <v>475</v>
      </c>
      <c r="J185" t="s">
        <v>586</v>
      </c>
      <c r="O185" s="30">
        <v>7</v>
      </c>
      <c r="P185" t="s">
        <v>113</v>
      </c>
      <c r="Q185">
        <v>13.063000000000001</v>
      </c>
      <c r="R185">
        <v>7.3989999999999991</v>
      </c>
      <c r="S185">
        <v>6.8520000000000003</v>
      </c>
      <c r="T185">
        <v>6.7999999999999972</v>
      </c>
      <c r="U185">
        <v>6.7330000000000041</v>
      </c>
      <c r="V185">
        <v>6.7100000000000009</v>
      </c>
      <c r="W185">
        <v>6.7849999999999966</v>
      </c>
      <c r="X185">
        <v>6.8379999999999939</v>
      </c>
      <c r="Y185">
        <v>6.7780000000000058</v>
      </c>
      <c r="Z185">
        <v>6.8250000000000028</v>
      </c>
      <c r="AA185">
        <v>6.9510000000000076</v>
      </c>
      <c r="AB185">
        <v>6.8409999999999798</v>
      </c>
      <c r="AC185">
        <v>6.8180000000000121</v>
      </c>
      <c r="AD185">
        <v>6.7950000000000017</v>
      </c>
      <c r="AE185">
        <v>6.8059999999999974</v>
      </c>
      <c r="AF185">
        <v>6.8059999999999974</v>
      </c>
      <c r="AG185">
        <v>6.8940000000000055</v>
      </c>
      <c r="AH185">
        <v>6.7619999999999862</v>
      </c>
      <c r="AI185">
        <v>6.8729999999999905</v>
      </c>
      <c r="AJ185">
        <v>6.7190000000000225</v>
      </c>
      <c r="AK185">
        <v>6.7520000000000095</v>
      </c>
      <c r="AL185">
        <v>6.7399999999999807</v>
      </c>
      <c r="AM185">
        <v>6.7810000000000059</v>
      </c>
      <c r="AN185">
        <v>6.9659999999999798</v>
      </c>
      <c r="AO185">
        <v>7.0730000000000359</v>
      </c>
      <c r="AP185">
        <v>6.9440000000000168</v>
      </c>
      <c r="AQ185">
        <v>6.9779999999999802</v>
      </c>
      <c r="AR185">
        <v>6.8739999999999952</v>
      </c>
      <c r="AS185">
        <v>6.8639999999999759</v>
      </c>
      <c r="AT185">
        <v>6.8500000000000227</v>
      </c>
      <c r="AU185">
        <v>6.8499999999999943</v>
      </c>
      <c r="AV185">
        <v>6.9160000000000252</v>
      </c>
      <c r="AW185" s="35">
        <f t="shared" si="4"/>
        <v>225.63600000000002</v>
      </c>
      <c r="AX185" s="117">
        <f t="shared" si="5"/>
        <v>63.819603254799759</v>
      </c>
      <c r="AY185" s="116"/>
    </row>
    <row r="186" spans="1:51" x14ac:dyDescent="0.35">
      <c r="A186" s="1" t="s">
        <v>1269</v>
      </c>
      <c r="B186" s="1">
        <v>2021</v>
      </c>
      <c r="C186" s="99">
        <v>44412</v>
      </c>
      <c r="D186" s="1" t="s">
        <v>191</v>
      </c>
      <c r="E186" s="25" t="s">
        <v>64</v>
      </c>
      <c r="F186" s="30">
        <v>7</v>
      </c>
      <c r="G186" t="s">
        <v>850</v>
      </c>
      <c r="H186" t="s">
        <v>956</v>
      </c>
      <c r="I186" t="s">
        <v>985</v>
      </c>
      <c r="J186" t="s">
        <v>978</v>
      </c>
      <c r="O186" s="30">
        <v>8</v>
      </c>
      <c r="P186" t="s">
        <v>85</v>
      </c>
      <c r="Q186">
        <v>13.03</v>
      </c>
      <c r="R186">
        <v>7.5909999999999993</v>
      </c>
      <c r="S186">
        <v>6.9780000000000015</v>
      </c>
      <c r="T186">
        <v>6.8499999999999979</v>
      </c>
      <c r="U186">
        <v>6.9239999999999995</v>
      </c>
      <c r="V186">
        <v>6.8860000000000028</v>
      </c>
      <c r="W186">
        <v>6.911999999999999</v>
      </c>
      <c r="X186">
        <v>7.0100000000000122</v>
      </c>
      <c r="Y186">
        <v>6.8059999999999832</v>
      </c>
      <c r="Z186">
        <v>6.8049999999999926</v>
      </c>
      <c r="AA186">
        <v>6.8250000000000028</v>
      </c>
      <c r="AB186">
        <v>6.8060000000000116</v>
      </c>
      <c r="AC186">
        <v>6.8109999999999928</v>
      </c>
      <c r="AD186">
        <v>6.9270000000000067</v>
      </c>
      <c r="AE186">
        <v>6.820999999999998</v>
      </c>
      <c r="AF186">
        <v>6.8639999999999901</v>
      </c>
      <c r="AG186">
        <v>6.8629999999999995</v>
      </c>
      <c r="AH186">
        <v>6.9720000000000226</v>
      </c>
      <c r="AI186">
        <v>6.9259999999999593</v>
      </c>
      <c r="AJ186">
        <v>7.19500000000005</v>
      </c>
      <c r="AK186">
        <v>7.2319999999999709</v>
      </c>
      <c r="AL186">
        <v>7.0010000000000048</v>
      </c>
      <c r="AM186">
        <v>6.9429999999999836</v>
      </c>
      <c r="AN186">
        <v>6.896000000000015</v>
      </c>
      <c r="AO186">
        <v>6.9440000000000168</v>
      </c>
      <c r="AP186">
        <v>6.9470000000000027</v>
      </c>
      <c r="AQ186">
        <v>7.1679999999999779</v>
      </c>
      <c r="AR186">
        <v>7.0820000000000221</v>
      </c>
      <c r="AS186">
        <v>7.0859999999999843</v>
      </c>
      <c r="AT186">
        <v>7.2210000000000321</v>
      </c>
      <c r="AU186">
        <v>7.2659999999999627</v>
      </c>
      <c r="AV186">
        <v>7.453000000000003</v>
      </c>
      <c r="AW186" s="35">
        <f t="shared" si="4"/>
        <v>230.041</v>
      </c>
      <c r="AX186" s="117">
        <f t="shared" si="5"/>
        <v>62.597536960802643</v>
      </c>
      <c r="AY186" s="116"/>
    </row>
    <row r="187" spans="1:51" x14ac:dyDescent="0.35">
      <c r="A187" s="1" t="s">
        <v>1269</v>
      </c>
      <c r="B187" s="1">
        <v>2021</v>
      </c>
      <c r="C187" s="99">
        <v>44411</v>
      </c>
      <c r="D187" s="1" t="s">
        <v>191</v>
      </c>
      <c r="E187" s="25" t="s">
        <v>91</v>
      </c>
      <c r="F187" s="30">
        <v>1</v>
      </c>
      <c r="G187" t="s">
        <v>1273</v>
      </c>
      <c r="H187" t="s">
        <v>695</v>
      </c>
      <c r="I187" t="s">
        <v>813</v>
      </c>
      <c r="J187" t="s">
        <v>958</v>
      </c>
      <c r="O187" s="30">
        <v>1</v>
      </c>
      <c r="P187" t="s">
        <v>33</v>
      </c>
      <c r="Q187">
        <v>13.489000000000001</v>
      </c>
      <c r="R187">
        <v>7.3789999999999978</v>
      </c>
      <c r="S187">
        <v>6.8540000000000028</v>
      </c>
      <c r="T187">
        <v>6.7280000000000015</v>
      </c>
      <c r="U187">
        <v>6.7169999999999987</v>
      </c>
      <c r="V187">
        <v>6.7509999999999977</v>
      </c>
      <c r="W187">
        <v>6.7680000000000007</v>
      </c>
      <c r="X187">
        <v>6.8360000000000056</v>
      </c>
      <c r="Y187">
        <v>6.8189999999999884</v>
      </c>
      <c r="Z187">
        <v>6.9400000000000119</v>
      </c>
      <c r="AA187">
        <v>6.8130000000000024</v>
      </c>
      <c r="AB187">
        <v>6.8279999999999887</v>
      </c>
      <c r="AC187">
        <v>6.9760000000000133</v>
      </c>
      <c r="AD187">
        <v>6.7909999999999826</v>
      </c>
      <c r="AE187">
        <v>6.811000000000007</v>
      </c>
      <c r="AF187">
        <v>6.8179999999999694</v>
      </c>
      <c r="AG187">
        <v>6.9010000000000247</v>
      </c>
      <c r="AH187">
        <v>6.7769999999999868</v>
      </c>
      <c r="AI187">
        <v>6.7980000000000302</v>
      </c>
      <c r="AJ187">
        <v>6.8009999999999877</v>
      </c>
      <c r="AK187">
        <v>6.9159999999999968</v>
      </c>
      <c r="AL187">
        <v>6.8240000000000123</v>
      </c>
      <c r="AM187">
        <v>6.8849999999999909</v>
      </c>
      <c r="AN187">
        <v>7.0369999999999777</v>
      </c>
      <c r="AO187">
        <v>6.896000000000015</v>
      </c>
      <c r="AP187">
        <v>7.0269999999999868</v>
      </c>
      <c r="AQ187">
        <v>6.8800000000000523</v>
      </c>
      <c r="AR187">
        <v>6.8859999999999957</v>
      </c>
      <c r="AS187">
        <v>6.907999999999987</v>
      </c>
      <c r="AT187">
        <v>6.9319999999999879</v>
      </c>
      <c r="AU187">
        <v>6.9560000000000173</v>
      </c>
      <c r="AV187">
        <v>7.0269999999999868</v>
      </c>
      <c r="AW187" s="35">
        <f t="shared" si="4"/>
        <v>226.76900000000001</v>
      </c>
      <c r="AX187" s="117">
        <f t="shared" si="5"/>
        <v>63.50074304688912</v>
      </c>
      <c r="AY187" s="116"/>
    </row>
    <row r="188" spans="1:51" x14ac:dyDescent="0.35">
      <c r="A188" s="1" t="s">
        <v>1269</v>
      </c>
      <c r="B188" s="1">
        <v>2021</v>
      </c>
      <c r="C188" s="99">
        <v>44411</v>
      </c>
      <c r="D188" s="1" t="s">
        <v>191</v>
      </c>
      <c r="E188" s="25" t="s">
        <v>91</v>
      </c>
      <c r="F188" s="30">
        <v>1</v>
      </c>
      <c r="G188" t="s">
        <v>597</v>
      </c>
      <c r="H188" t="s">
        <v>942</v>
      </c>
      <c r="I188" t="s">
        <v>513</v>
      </c>
      <c r="J188" t="s">
        <v>731</v>
      </c>
      <c r="O188" s="30">
        <v>2</v>
      </c>
      <c r="P188" t="s">
        <v>29</v>
      </c>
      <c r="Q188">
        <v>13.314</v>
      </c>
      <c r="R188">
        <v>7.5509999999999984</v>
      </c>
      <c r="S188">
        <v>7.0560000000000009</v>
      </c>
      <c r="T188">
        <v>6.8410000000000011</v>
      </c>
      <c r="U188">
        <v>6.8029999999999973</v>
      </c>
      <c r="V188">
        <v>6.9410000000000025</v>
      </c>
      <c r="W188">
        <v>6.8840000000000003</v>
      </c>
      <c r="X188">
        <v>6.9440000000000026</v>
      </c>
      <c r="Y188">
        <v>6.9549999999999983</v>
      </c>
      <c r="Z188">
        <v>7.0019999999999953</v>
      </c>
      <c r="AA188">
        <v>6.8810000000000002</v>
      </c>
      <c r="AB188">
        <v>6.8710000000000093</v>
      </c>
      <c r="AC188">
        <v>6.9009999999999962</v>
      </c>
      <c r="AD188">
        <v>7.0000000000000142</v>
      </c>
      <c r="AE188">
        <v>6.8599999999999994</v>
      </c>
      <c r="AF188">
        <v>6.8599999999999852</v>
      </c>
      <c r="AG188">
        <v>6.8719999999999999</v>
      </c>
      <c r="AH188">
        <v>6.9979999999999905</v>
      </c>
      <c r="AI188">
        <v>6.8000000000000114</v>
      </c>
      <c r="AJ188">
        <v>6.804000000000002</v>
      </c>
      <c r="AK188">
        <v>6.856000000000023</v>
      </c>
      <c r="AL188">
        <v>6.9849999999999568</v>
      </c>
      <c r="AM188">
        <v>6.9120000000000061</v>
      </c>
      <c r="AN188">
        <v>6.9710000000000036</v>
      </c>
      <c r="AO188">
        <v>7.1330000000000098</v>
      </c>
      <c r="AP188">
        <v>6.9139999999999873</v>
      </c>
      <c r="AQ188">
        <v>6.9879999999999995</v>
      </c>
      <c r="AR188">
        <v>7.15300000000002</v>
      </c>
      <c r="AS188">
        <v>6.9259999999999877</v>
      </c>
      <c r="AT188">
        <v>6.9250000000000114</v>
      </c>
      <c r="AU188">
        <v>6.9699999999999704</v>
      </c>
      <c r="AV188">
        <v>6.9900000000000375</v>
      </c>
      <c r="AW188" s="35">
        <f t="shared" si="4"/>
        <v>228.86100000000002</v>
      </c>
      <c r="AX188" s="117">
        <f t="shared" si="5"/>
        <v>62.920287860316954</v>
      </c>
      <c r="AY188" s="116"/>
    </row>
    <row r="189" spans="1:51" x14ac:dyDescent="0.35">
      <c r="A189" s="1" t="s">
        <v>1269</v>
      </c>
      <c r="B189" s="1">
        <v>2021</v>
      </c>
      <c r="C189" s="99">
        <v>44411</v>
      </c>
      <c r="D189" s="1" t="s">
        <v>191</v>
      </c>
      <c r="E189" s="25" t="s">
        <v>91</v>
      </c>
      <c r="F189" s="30">
        <v>2</v>
      </c>
      <c r="G189" t="s">
        <v>806</v>
      </c>
      <c r="H189" t="s">
        <v>968</v>
      </c>
      <c r="I189" t="s">
        <v>990</v>
      </c>
      <c r="J189" t="s">
        <v>950</v>
      </c>
      <c r="O189" s="30">
        <v>1</v>
      </c>
      <c r="P189" t="s">
        <v>102</v>
      </c>
      <c r="Q189">
        <v>12.772</v>
      </c>
      <c r="R189">
        <v>7.322000000000001</v>
      </c>
      <c r="S189">
        <v>6.907</v>
      </c>
      <c r="T189">
        <v>6.6660000000000004</v>
      </c>
      <c r="U189">
        <v>6.6739999999999995</v>
      </c>
      <c r="V189">
        <v>6.6120000000000019</v>
      </c>
      <c r="W189">
        <v>6.5999999999999943</v>
      </c>
      <c r="X189">
        <v>6.6130000000000067</v>
      </c>
      <c r="Y189">
        <v>6.7479999999999976</v>
      </c>
      <c r="Z189">
        <v>6.6269999999999953</v>
      </c>
      <c r="AA189">
        <v>6.6399999999999864</v>
      </c>
      <c r="AB189">
        <v>6.6420000000000101</v>
      </c>
      <c r="AC189">
        <v>6.7930000000000206</v>
      </c>
      <c r="AD189">
        <v>6.6899999999999835</v>
      </c>
      <c r="AE189">
        <v>6.7050000000000125</v>
      </c>
      <c r="AF189">
        <v>6.6999999999999744</v>
      </c>
      <c r="AG189">
        <v>6.7970000000000113</v>
      </c>
      <c r="AH189">
        <v>6.6980000000000075</v>
      </c>
      <c r="AI189">
        <v>6.8440000000000083</v>
      </c>
      <c r="AJ189">
        <v>6.7299999999999898</v>
      </c>
      <c r="AK189">
        <v>6.742999999999995</v>
      </c>
      <c r="AL189">
        <v>6.7810000000000059</v>
      </c>
      <c r="AM189">
        <v>6.9519999999999982</v>
      </c>
      <c r="AN189">
        <v>7.0489999999999782</v>
      </c>
      <c r="AO189">
        <v>6.9960000000000377</v>
      </c>
      <c r="AP189">
        <v>6.9919999999999902</v>
      </c>
      <c r="AQ189">
        <v>7.15300000000002</v>
      </c>
      <c r="AR189">
        <v>7.0239999999999441</v>
      </c>
      <c r="AS189">
        <v>7.1500000000000057</v>
      </c>
      <c r="AT189">
        <v>7.0450000000000443</v>
      </c>
      <c r="AU189">
        <v>7.1519999999999584</v>
      </c>
      <c r="AV189">
        <v>7.0850000000000364</v>
      </c>
      <c r="AW189" s="35">
        <f t="shared" si="4"/>
        <v>224.90200000000002</v>
      </c>
      <c r="AX189" s="117">
        <f t="shared" si="5"/>
        <v>64.02788770219918</v>
      </c>
      <c r="AY189" s="116"/>
    </row>
    <row r="190" spans="1:51" x14ac:dyDescent="0.35">
      <c r="A190" s="1" t="s">
        <v>1269</v>
      </c>
      <c r="B190" s="1">
        <v>2021</v>
      </c>
      <c r="C190" s="99">
        <v>44411</v>
      </c>
      <c r="D190" s="1" t="s">
        <v>191</v>
      </c>
      <c r="E190" s="25" t="s">
        <v>91</v>
      </c>
      <c r="F190" s="30">
        <v>2</v>
      </c>
      <c r="G190" t="s">
        <v>850</v>
      </c>
      <c r="H190" t="s">
        <v>956</v>
      </c>
      <c r="I190" t="s">
        <v>985</v>
      </c>
      <c r="J190" t="s">
        <v>978</v>
      </c>
      <c r="O190" s="30">
        <v>2</v>
      </c>
      <c r="P190" t="s">
        <v>85</v>
      </c>
      <c r="Q190">
        <v>12.919</v>
      </c>
      <c r="R190">
        <v>7.6870000000000012</v>
      </c>
      <c r="S190">
        <v>7.1229999999999976</v>
      </c>
      <c r="T190">
        <v>6.9230000000000018</v>
      </c>
      <c r="U190">
        <v>7.080999999999996</v>
      </c>
      <c r="V190">
        <v>6.9650000000000034</v>
      </c>
      <c r="W190">
        <v>6.9510000000000005</v>
      </c>
      <c r="X190">
        <v>6.9859999999999971</v>
      </c>
      <c r="Y190">
        <v>6.8410000000000011</v>
      </c>
      <c r="Z190">
        <v>6.8830000000000098</v>
      </c>
      <c r="AA190">
        <v>6.833999999999989</v>
      </c>
      <c r="AB190">
        <v>6.8429999999999893</v>
      </c>
      <c r="AC190">
        <v>6.8680000000000092</v>
      </c>
      <c r="AD190">
        <v>7.0169999999999959</v>
      </c>
      <c r="AE190">
        <v>6.8480000000000132</v>
      </c>
      <c r="AF190">
        <v>6.8509999999999991</v>
      </c>
      <c r="AG190">
        <v>6.8760000000000048</v>
      </c>
      <c r="AH190">
        <v>6.9619999999999891</v>
      </c>
      <c r="AI190">
        <v>6.8690000000000282</v>
      </c>
      <c r="AJ190">
        <v>7.0619999999999834</v>
      </c>
      <c r="AK190">
        <v>6.945999999999998</v>
      </c>
      <c r="AL190">
        <v>7.0809999999999889</v>
      </c>
      <c r="AM190">
        <v>6.9110000000000298</v>
      </c>
      <c r="AN190">
        <v>7.1579999999999586</v>
      </c>
      <c r="AO190">
        <v>7.0240000000000009</v>
      </c>
      <c r="AP190">
        <v>7.0139999999999816</v>
      </c>
      <c r="AQ190">
        <v>6.9340000000000543</v>
      </c>
      <c r="AR190">
        <v>6.9459999999999695</v>
      </c>
      <c r="AS190">
        <v>6.9890000000000043</v>
      </c>
      <c r="AT190">
        <v>6.8619999999999948</v>
      </c>
      <c r="AU190">
        <v>6.8979999999999961</v>
      </c>
      <c r="AV190">
        <v>6.9590000000000316</v>
      </c>
      <c r="AW190" s="35">
        <f t="shared" si="4"/>
        <v>229.11100000000002</v>
      </c>
      <c r="AX190" s="117">
        <f t="shared" si="5"/>
        <v>62.851630868880143</v>
      </c>
      <c r="AY190" s="116"/>
    </row>
    <row r="191" spans="1:51" x14ac:dyDescent="0.35">
      <c r="A191" s="1" t="s">
        <v>1269</v>
      </c>
      <c r="B191" s="1">
        <v>2021</v>
      </c>
      <c r="C191" s="99">
        <v>44411</v>
      </c>
      <c r="D191" s="1" t="s">
        <v>191</v>
      </c>
      <c r="E191" s="25" t="s">
        <v>91</v>
      </c>
      <c r="F191" s="30">
        <v>3</v>
      </c>
      <c r="G191" t="s">
        <v>589</v>
      </c>
      <c r="H191" t="s">
        <v>501</v>
      </c>
      <c r="I191" t="s">
        <v>69</v>
      </c>
      <c r="J191" t="s">
        <v>502</v>
      </c>
      <c r="O191" s="30">
        <v>1</v>
      </c>
      <c r="P191" t="s">
        <v>25</v>
      </c>
      <c r="Q191">
        <v>13.118</v>
      </c>
      <c r="R191">
        <v>7.4550000000000001</v>
      </c>
      <c r="S191">
        <v>6.8670000000000009</v>
      </c>
      <c r="T191">
        <v>6.5449999999999982</v>
      </c>
      <c r="U191">
        <v>6.6649999999999991</v>
      </c>
      <c r="V191">
        <v>6.6739999999999995</v>
      </c>
      <c r="W191">
        <v>6.7520000000000024</v>
      </c>
      <c r="X191">
        <v>6.8019999999999925</v>
      </c>
      <c r="Y191">
        <v>6.620999999999988</v>
      </c>
      <c r="Z191">
        <v>6.6180000000000092</v>
      </c>
      <c r="AA191">
        <v>6.6790000000000163</v>
      </c>
      <c r="AB191">
        <v>6.6400000000000006</v>
      </c>
      <c r="AC191">
        <v>6.7950000000000017</v>
      </c>
      <c r="AD191">
        <v>6.6269999999999811</v>
      </c>
      <c r="AE191">
        <v>6.657999999999987</v>
      </c>
      <c r="AF191">
        <v>6.6550000000000296</v>
      </c>
      <c r="AG191">
        <v>6.7969999999999828</v>
      </c>
      <c r="AH191">
        <v>6.6790000000000163</v>
      </c>
      <c r="AI191">
        <v>6.7080000000000126</v>
      </c>
      <c r="AJ191">
        <v>6.8149999999999693</v>
      </c>
      <c r="AK191">
        <v>6.9449999999999932</v>
      </c>
      <c r="AL191">
        <v>6.8000000000000114</v>
      </c>
      <c r="AM191">
        <v>6.9550000000000409</v>
      </c>
      <c r="AN191">
        <v>6.7849999999999682</v>
      </c>
      <c r="AO191">
        <v>6.7860000000000014</v>
      </c>
      <c r="AP191">
        <v>6.9039999999999964</v>
      </c>
      <c r="AQ191">
        <v>6.6539999999999679</v>
      </c>
      <c r="AR191">
        <v>6.6640000000000441</v>
      </c>
      <c r="AS191">
        <v>6.6309999999999718</v>
      </c>
      <c r="AT191">
        <v>6.6490000000000293</v>
      </c>
      <c r="AU191">
        <v>6.6580000000000155</v>
      </c>
      <c r="AV191">
        <v>6.7059999999999604</v>
      </c>
      <c r="AW191" s="35">
        <f t="shared" si="4"/>
        <v>222.30699999999999</v>
      </c>
      <c r="AX191" s="117">
        <f t="shared" si="5"/>
        <v>64.775288227541196</v>
      </c>
      <c r="AY191" s="116"/>
    </row>
    <row r="192" spans="1:51" x14ac:dyDescent="0.35">
      <c r="A192" s="1" t="s">
        <v>1269</v>
      </c>
      <c r="B192" s="1">
        <v>2021</v>
      </c>
      <c r="C192" s="99">
        <v>44411</v>
      </c>
      <c r="D192" s="1" t="s">
        <v>191</v>
      </c>
      <c r="E192" s="25" t="s">
        <v>91</v>
      </c>
      <c r="F192" s="30">
        <v>3</v>
      </c>
      <c r="G192" t="s">
        <v>599</v>
      </c>
      <c r="H192" t="s">
        <v>598</v>
      </c>
      <c r="I192" t="s">
        <v>989</v>
      </c>
      <c r="J192" t="s">
        <v>748</v>
      </c>
      <c r="O192" s="30">
        <v>2</v>
      </c>
      <c r="P192" t="s">
        <v>35</v>
      </c>
      <c r="Q192">
        <v>13.189</v>
      </c>
      <c r="R192">
        <v>7.5330000000000013</v>
      </c>
      <c r="S192">
        <v>6.8879999999999981</v>
      </c>
      <c r="T192">
        <v>6.6159999999999997</v>
      </c>
      <c r="U192">
        <v>6.6630000000000038</v>
      </c>
      <c r="V192">
        <v>6.580999999999996</v>
      </c>
      <c r="W192">
        <v>6.642000000000003</v>
      </c>
      <c r="X192">
        <v>6.6890000000000001</v>
      </c>
      <c r="Y192">
        <v>6.820999999999998</v>
      </c>
      <c r="Z192">
        <v>6.6460000000000008</v>
      </c>
      <c r="AA192">
        <v>6.6430000000000149</v>
      </c>
      <c r="AB192">
        <v>6.6169999999999902</v>
      </c>
      <c r="AC192">
        <v>6.7240000000000038</v>
      </c>
      <c r="AD192">
        <v>6.695999999999998</v>
      </c>
      <c r="AE192">
        <v>6.6730000000000018</v>
      </c>
      <c r="AF192">
        <v>6.6580000000000013</v>
      </c>
      <c r="AG192">
        <v>6.6739999999999782</v>
      </c>
      <c r="AH192">
        <v>6.7790000000000106</v>
      </c>
      <c r="AI192">
        <v>6.6820000000000164</v>
      </c>
      <c r="AJ192">
        <v>6.6949999999999648</v>
      </c>
      <c r="AK192">
        <v>6.8940000000000339</v>
      </c>
      <c r="AL192">
        <v>6.7119999999999891</v>
      </c>
      <c r="AM192">
        <v>6.7709999999999866</v>
      </c>
      <c r="AN192">
        <v>6.8739999999999952</v>
      </c>
      <c r="AO192">
        <v>6.7270000000000039</v>
      </c>
      <c r="AP192">
        <v>6.7539999999999907</v>
      </c>
      <c r="AQ192">
        <v>6.8720000000000425</v>
      </c>
      <c r="AR192">
        <v>6.7329999999999472</v>
      </c>
      <c r="AS192">
        <v>6.7189999999999941</v>
      </c>
      <c r="AT192">
        <v>6.7150000000000034</v>
      </c>
      <c r="AU192">
        <v>6.7340000000000657</v>
      </c>
      <c r="AV192">
        <v>6.782999999999987</v>
      </c>
      <c r="AW192" s="35">
        <f t="shared" si="4"/>
        <v>222.39700000000002</v>
      </c>
      <c r="AX192" s="117">
        <f t="shared" si="5"/>
        <v>64.749074852628397</v>
      </c>
      <c r="AY192" s="116"/>
    </row>
    <row r="193" spans="1:51" x14ac:dyDescent="0.35">
      <c r="A193" s="1" t="s">
        <v>1269</v>
      </c>
      <c r="B193" s="1">
        <v>2021</v>
      </c>
      <c r="C193" s="99">
        <v>44411</v>
      </c>
      <c r="D193" s="1" t="s">
        <v>191</v>
      </c>
      <c r="E193" s="25" t="s">
        <v>91</v>
      </c>
      <c r="F193" s="30">
        <v>4</v>
      </c>
      <c r="G193" t="s">
        <v>655</v>
      </c>
      <c r="H193" t="s">
        <v>603</v>
      </c>
      <c r="I193" t="s">
        <v>1272</v>
      </c>
      <c r="J193" t="s">
        <v>644</v>
      </c>
      <c r="O193" s="30">
        <v>1</v>
      </c>
      <c r="P193" t="s">
        <v>484</v>
      </c>
      <c r="Q193">
        <v>12.878</v>
      </c>
      <c r="R193">
        <v>7.6350000000000016</v>
      </c>
      <c r="S193">
        <v>6.9809999999999981</v>
      </c>
      <c r="T193">
        <v>6.759999999999998</v>
      </c>
      <c r="U193">
        <v>6.6480000000000032</v>
      </c>
      <c r="V193">
        <v>6.6709999999999994</v>
      </c>
      <c r="W193">
        <v>6.5959999999999965</v>
      </c>
      <c r="X193">
        <v>6.5929999999999964</v>
      </c>
      <c r="Y193">
        <v>6.6160000000000068</v>
      </c>
      <c r="Z193">
        <v>6.7219999999999942</v>
      </c>
      <c r="AA193">
        <v>6.6049999999999898</v>
      </c>
      <c r="AB193">
        <v>6.6030000000000229</v>
      </c>
      <c r="AC193">
        <v>6.5959999999999894</v>
      </c>
      <c r="AD193">
        <v>6.7240000000000038</v>
      </c>
      <c r="AE193">
        <v>6.5849999999999937</v>
      </c>
      <c r="AF193">
        <v>6.5960000000000178</v>
      </c>
      <c r="AG193">
        <v>6.6139999999999901</v>
      </c>
      <c r="AH193">
        <v>6.7900000000000063</v>
      </c>
      <c r="AI193">
        <v>6.6820000000000022</v>
      </c>
      <c r="AJ193">
        <v>6.7659999999999627</v>
      </c>
      <c r="AK193">
        <v>6.6430000000000291</v>
      </c>
      <c r="AL193">
        <v>6.7879999999999825</v>
      </c>
      <c r="AM193">
        <v>6.7049999999999841</v>
      </c>
      <c r="AN193">
        <v>6.7050000000000125</v>
      </c>
      <c r="AO193">
        <v>6.7510000000000332</v>
      </c>
      <c r="AP193">
        <v>6.8950000000000102</v>
      </c>
      <c r="AQ193">
        <v>6.6630000000000109</v>
      </c>
      <c r="AR193">
        <v>6.6479999999999677</v>
      </c>
      <c r="AS193">
        <v>6.6239999999999952</v>
      </c>
      <c r="AT193">
        <v>6.6539999999999679</v>
      </c>
      <c r="AW193" s="35" t="str">
        <f t="shared" si="4"/>
        <v/>
      </c>
      <c r="AX193" s="117" t="str">
        <f t="shared" si="5"/>
        <v/>
      </c>
      <c r="AY193" s="116"/>
    </row>
    <row r="194" spans="1:51" x14ac:dyDescent="0.35">
      <c r="A194" s="1" t="s">
        <v>1269</v>
      </c>
      <c r="B194" s="1">
        <v>2021</v>
      </c>
      <c r="C194" s="99">
        <v>44411</v>
      </c>
      <c r="D194" s="1" t="s">
        <v>191</v>
      </c>
      <c r="E194" s="25" t="s">
        <v>91</v>
      </c>
      <c r="F194" s="30">
        <v>4</v>
      </c>
      <c r="G194" t="s">
        <v>585</v>
      </c>
      <c r="H194" t="s">
        <v>779</v>
      </c>
      <c r="I194" t="s">
        <v>475</v>
      </c>
      <c r="J194" t="s">
        <v>586</v>
      </c>
      <c r="O194" s="30">
        <v>2</v>
      </c>
      <c r="P194" t="s">
        <v>113</v>
      </c>
      <c r="Q194">
        <v>13.019</v>
      </c>
      <c r="R194">
        <v>7.3360000000000003</v>
      </c>
      <c r="S194">
        <v>6.7949999999999982</v>
      </c>
      <c r="T194">
        <v>6.7710000000000008</v>
      </c>
      <c r="U194">
        <v>6.6899999999999977</v>
      </c>
      <c r="V194">
        <v>6.6480000000000032</v>
      </c>
      <c r="W194">
        <v>6.7779999999999987</v>
      </c>
      <c r="X194">
        <v>6.6610000000000014</v>
      </c>
      <c r="Y194">
        <v>6.705999999999996</v>
      </c>
      <c r="Z194">
        <v>6.842000000000013</v>
      </c>
      <c r="AA194">
        <v>6.7479999999999905</v>
      </c>
      <c r="AB194">
        <v>6.7240000000000038</v>
      </c>
      <c r="AC194">
        <v>6.722999999999999</v>
      </c>
      <c r="AD194">
        <v>6.7309999999999945</v>
      </c>
      <c r="AE194">
        <v>6.7990000000000066</v>
      </c>
      <c r="AF194">
        <v>6.659000000000006</v>
      </c>
      <c r="AG194">
        <v>6.8309999999999889</v>
      </c>
      <c r="AH194">
        <v>6.6950000000000074</v>
      </c>
      <c r="AI194">
        <v>6.679000000000002</v>
      </c>
      <c r="AJ194">
        <v>6.8959999999999866</v>
      </c>
      <c r="AK194">
        <v>6.921999999999997</v>
      </c>
      <c r="AL194">
        <v>7.1899999999999977</v>
      </c>
      <c r="AM194">
        <v>7.032999999999987</v>
      </c>
      <c r="AN194">
        <v>7.0680000000000121</v>
      </c>
      <c r="AO194">
        <v>7.179000000000002</v>
      </c>
      <c r="AP194">
        <v>7.3269999999999982</v>
      </c>
      <c r="AQ194">
        <v>7.4569999999999936</v>
      </c>
      <c r="AR194">
        <v>7.66700000000003</v>
      </c>
      <c r="AS194">
        <v>7.8710000000000093</v>
      </c>
      <c r="AT194">
        <v>40.075999999999993</v>
      </c>
      <c r="AU194">
        <v>10.952999999999975</v>
      </c>
      <c r="AV194">
        <v>10.014999999999986</v>
      </c>
      <c r="AW194" s="35">
        <f t="shared" ref="AW194:AW257" si="6">IF(COUNT(Q194:AV194)=32,SUM(Q194:AV194),"")</f>
        <v>268.48899999999998</v>
      </c>
      <c r="AX194" s="117">
        <f t="shared" ref="AX194:AX257" si="7">IF(COUNT(Q194:AV194)=32,3.6*4000/(AW194),"")</f>
        <v>53.633482191076737</v>
      </c>
      <c r="AY194" s="116"/>
    </row>
    <row r="195" spans="1:51" x14ac:dyDescent="0.35">
      <c r="A195" s="1" t="s">
        <v>1269</v>
      </c>
      <c r="B195" s="1">
        <v>2021</v>
      </c>
      <c r="C195" s="99">
        <v>44410</v>
      </c>
      <c r="D195" s="1" t="s">
        <v>191</v>
      </c>
      <c r="E195" s="25" t="s">
        <v>21</v>
      </c>
      <c r="F195" s="30" t="s">
        <v>21</v>
      </c>
      <c r="G195" t="s">
        <v>655</v>
      </c>
      <c r="H195" t="s">
        <v>603</v>
      </c>
      <c r="I195" t="s">
        <v>1272</v>
      </c>
      <c r="J195" t="s">
        <v>644</v>
      </c>
      <c r="O195" s="30">
        <v>1</v>
      </c>
      <c r="P195" t="s">
        <v>484</v>
      </c>
      <c r="Q195">
        <v>12.945</v>
      </c>
      <c r="R195">
        <v>7.2609999999999992</v>
      </c>
      <c r="S195">
        <v>6.8410000000000011</v>
      </c>
      <c r="T195">
        <v>6.6759999999999984</v>
      </c>
      <c r="U195">
        <v>6.615000000000002</v>
      </c>
      <c r="V195">
        <v>6.7079999999999984</v>
      </c>
      <c r="W195">
        <v>6.6199999999999974</v>
      </c>
      <c r="X195">
        <v>6.6640000000000015</v>
      </c>
      <c r="Y195">
        <v>6.6700000000000017</v>
      </c>
      <c r="Z195">
        <v>6.8930000000000007</v>
      </c>
      <c r="AA195">
        <v>6.7069999999999936</v>
      </c>
      <c r="AB195">
        <v>6.7289999999999992</v>
      </c>
      <c r="AC195">
        <v>6.7380000000000138</v>
      </c>
      <c r="AD195">
        <v>6.8329999999999842</v>
      </c>
      <c r="AE195">
        <v>6.7030000000000172</v>
      </c>
      <c r="AF195">
        <v>6.6699999999999875</v>
      </c>
      <c r="AG195">
        <v>6.6779999999999831</v>
      </c>
      <c r="AH195">
        <v>6.8660000000000139</v>
      </c>
      <c r="AI195">
        <v>6.9580000000000126</v>
      </c>
      <c r="AJ195">
        <v>6.9130000000000109</v>
      </c>
      <c r="AK195">
        <v>6.9329999999999927</v>
      </c>
      <c r="AL195">
        <v>7.1370000000000005</v>
      </c>
      <c r="AM195">
        <v>6.938999999999993</v>
      </c>
      <c r="AN195">
        <v>6.95799999999997</v>
      </c>
      <c r="AO195">
        <v>7.0190000000000339</v>
      </c>
      <c r="AP195">
        <v>6.9090000000000202</v>
      </c>
      <c r="AQ195">
        <v>6.8569999999999425</v>
      </c>
      <c r="AR195">
        <v>6.8100000000000307</v>
      </c>
      <c r="AS195">
        <v>6.8340000000000032</v>
      </c>
      <c r="AT195">
        <v>6.8830000000000098</v>
      </c>
      <c r="AU195">
        <v>6.9279999999999688</v>
      </c>
      <c r="AV195">
        <v>7.1190000000000282</v>
      </c>
      <c r="AW195" s="35">
        <f t="shared" si="6"/>
        <v>225.01400000000001</v>
      </c>
      <c r="AX195" s="117">
        <f t="shared" si="7"/>
        <v>63.996018025545077</v>
      </c>
      <c r="AY195" s="116"/>
    </row>
    <row r="196" spans="1:51" x14ac:dyDescent="0.35">
      <c r="A196" s="1" t="s">
        <v>1269</v>
      </c>
      <c r="B196" s="1">
        <v>2021</v>
      </c>
      <c r="C196" s="99">
        <v>44410</v>
      </c>
      <c r="D196" s="1" t="s">
        <v>191</v>
      </c>
      <c r="E196" s="25" t="s">
        <v>21</v>
      </c>
      <c r="F196" t="s">
        <v>21</v>
      </c>
      <c r="G196" t="s">
        <v>589</v>
      </c>
      <c r="H196" t="s">
        <v>501</v>
      </c>
      <c r="I196" t="s">
        <v>69</v>
      </c>
      <c r="J196" t="s">
        <v>502</v>
      </c>
      <c r="O196" s="30">
        <v>2</v>
      </c>
      <c r="P196" t="s">
        <v>25</v>
      </c>
      <c r="Q196">
        <v>13.116</v>
      </c>
      <c r="R196">
        <v>7.6630000000000003</v>
      </c>
      <c r="S196">
        <v>6.8249999999999993</v>
      </c>
      <c r="T196">
        <v>6.7370000000000019</v>
      </c>
      <c r="U196">
        <v>6.820999999999998</v>
      </c>
      <c r="V196">
        <v>6.7199999999999989</v>
      </c>
      <c r="W196">
        <v>6.7520000000000024</v>
      </c>
      <c r="X196">
        <v>6.9369999999999976</v>
      </c>
      <c r="Y196">
        <v>6.7539999999999907</v>
      </c>
      <c r="Z196">
        <v>6.7319999999999993</v>
      </c>
      <c r="AA196">
        <v>6.744000000000014</v>
      </c>
      <c r="AB196">
        <v>6.7109999999999843</v>
      </c>
      <c r="AC196">
        <v>6.8599999999999994</v>
      </c>
      <c r="AD196">
        <v>6.7050000000000125</v>
      </c>
      <c r="AE196">
        <v>6.7020000000000124</v>
      </c>
      <c r="AF196">
        <v>6.7429999999999808</v>
      </c>
      <c r="AG196">
        <v>6.8990000000000009</v>
      </c>
      <c r="AH196">
        <v>6.8780000000000143</v>
      </c>
      <c r="AI196">
        <v>7.0370000000000061</v>
      </c>
      <c r="AJ196">
        <v>6.9039999999999964</v>
      </c>
      <c r="AK196">
        <v>6.8879999999999768</v>
      </c>
      <c r="AL196">
        <v>7.0510000000000446</v>
      </c>
      <c r="AM196">
        <v>6.8919999999999675</v>
      </c>
      <c r="AN196">
        <v>6.9309999999999832</v>
      </c>
      <c r="AO196">
        <v>6.9370000000000118</v>
      </c>
      <c r="AP196">
        <v>6.9549999999999841</v>
      </c>
      <c r="AQ196">
        <v>7.0910000000000082</v>
      </c>
      <c r="AR196">
        <v>6.8810000000000286</v>
      </c>
      <c r="AS196">
        <v>6.9199999999999875</v>
      </c>
      <c r="AT196">
        <v>6.6819999999999879</v>
      </c>
      <c r="AU196">
        <v>6.6880000000000166</v>
      </c>
      <c r="AV196">
        <v>6.7390000000000043</v>
      </c>
      <c r="AW196" s="35">
        <f t="shared" si="6"/>
        <v>225.89500000000001</v>
      </c>
      <c r="AX196" s="117">
        <f t="shared" si="7"/>
        <v>63.74643086389694</v>
      </c>
      <c r="AY196" s="116"/>
    </row>
    <row r="197" spans="1:51" x14ac:dyDescent="0.35">
      <c r="A197" s="1" t="s">
        <v>1269</v>
      </c>
      <c r="B197" s="1">
        <v>2021</v>
      </c>
      <c r="C197" s="99">
        <v>44410</v>
      </c>
      <c r="D197" s="1" t="s">
        <v>191</v>
      </c>
      <c r="E197" s="25" t="s">
        <v>21</v>
      </c>
      <c r="F197" t="s">
        <v>21</v>
      </c>
      <c r="G197" t="s">
        <v>599</v>
      </c>
      <c r="H197" t="s">
        <v>598</v>
      </c>
      <c r="I197" t="s">
        <v>989</v>
      </c>
      <c r="J197" t="s">
        <v>748</v>
      </c>
      <c r="O197" s="30">
        <v>3</v>
      </c>
      <c r="P197" t="s">
        <v>35</v>
      </c>
      <c r="Q197">
        <v>13.206</v>
      </c>
      <c r="R197">
        <v>7.629999999999999</v>
      </c>
      <c r="S197">
        <v>6.990000000000002</v>
      </c>
      <c r="T197">
        <v>6.7359999999999971</v>
      </c>
      <c r="U197">
        <v>6.7929999999999993</v>
      </c>
      <c r="V197">
        <v>6.7880000000000038</v>
      </c>
      <c r="W197">
        <v>6.8470000000000013</v>
      </c>
      <c r="X197">
        <v>6.8860000000000099</v>
      </c>
      <c r="Y197">
        <v>7.0069999999999979</v>
      </c>
      <c r="Z197">
        <v>6.887999999999991</v>
      </c>
      <c r="AA197">
        <v>6.8119999999999976</v>
      </c>
      <c r="AB197">
        <v>6.7909999999999968</v>
      </c>
      <c r="AC197">
        <v>6.896000000000015</v>
      </c>
      <c r="AD197">
        <v>6.7969999999999686</v>
      </c>
      <c r="AE197">
        <v>6.7610000000000241</v>
      </c>
      <c r="AF197">
        <v>6.7479999999999905</v>
      </c>
      <c r="AG197">
        <v>6.7350000000000136</v>
      </c>
      <c r="AH197">
        <v>6.8739999999999952</v>
      </c>
      <c r="AI197">
        <v>6.7119999999999607</v>
      </c>
      <c r="AJ197">
        <v>6.8550000000000466</v>
      </c>
      <c r="AK197">
        <v>6.7980000000000018</v>
      </c>
      <c r="AL197">
        <v>6.8359999999999843</v>
      </c>
      <c r="AM197">
        <v>6.8259999999999934</v>
      </c>
      <c r="AN197">
        <v>6.9470000000000312</v>
      </c>
      <c r="AO197">
        <v>6.8029999999999688</v>
      </c>
      <c r="AP197">
        <v>6.8790000000000191</v>
      </c>
      <c r="AQ197">
        <v>6.9590000000000032</v>
      </c>
      <c r="AR197">
        <v>6.839999999999975</v>
      </c>
      <c r="AS197">
        <v>6.8069999999999879</v>
      </c>
      <c r="AT197">
        <v>6.8820000000000334</v>
      </c>
      <c r="AU197">
        <v>6.8340000000000032</v>
      </c>
      <c r="AV197">
        <v>6.9159999999999968</v>
      </c>
      <c r="AW197" s="35">
        <f t="shared" si="6"/>
        <v>226.07900000000001</v>
      </c>
      <c r="AX197" s="117">
        <f t="shared" si="7"/>
        <v>63.694549250483234</v>
      </c>
      <c r="AY197" s="116"/>
    </row>
    <row r="198" spans="1:51" x14ac:dyDescent="0.35">
      <c r="A198" s="1" t="s">
        <v>1269</v>
      </c>
      <c r="B198" s="1">
        <v>2021</v>
      </c>
      <c r="C198" s="99">
        <v>44410</v>
      </c>
      <c r="D198" s="1" t="s">
        <v>191</v>
      </c>
      <c r="E198" s="25" t="s">
        <v>21</v>
      </c>
      <c r="F198" t="s">
        <v>21</v>
      </c>
      <c r="G198" t="s">
        <v>585</v>
      </c>
      <c r="H198" t="s">
        <v>992</v>
      </c>
      <c r="I198" t="s">
        <v>475</v>
      </c>
      <c r="J198" t="s">
        <v>586</v>
      </c>
      <c r="O198" s="30">
        <v>4</v>
      </c>
      <c r="P198" t="s">
        <v>113</v>
      </c>
      <c r="Q198">
        <v>13.382</v>
      </c>
      <c r="R198">
        <v>7.641</v>
      </c>
      <c r="S198">
        <v>6.9989999999999988</v>
      </c>
      <c r="T198">
        <v>6.8909999999999982</v>
      </c>
      <c r="U198">
        <v>6.7730000000000032</v>
      </c>
      <c r="V198">
        <v>6.7779999999999987</v>
      </c>
      <c r="W198">
        <v>6.7330000000000041</v>
      </c>
      <c r="X198">
        <v>6.7949999999999946</v>
      </c>
      <c r="Y198">
        <v>6.6890000000000001</v>
      </c>
      <c r="Z198">
        <v>6.7180000000000035</v>
      </c>
      <c r="AA198">
        <v>6.7740000000000009</v>
      </c>
      <c r="AB198">
        <v>6.9309999999999974</v>
      </c>
      <c r="AC198">
        <v>6.8029999999999973</v>
      </c>
      <c r="AD198">
        <v>6.8269999999999982</v>
      </c>
      <c r="AE198">
        <v>6.7820000000000107</v>
      </c>
      <c r="AF198">
        <v>6.7729999999999819</v>
      </c>
      <c r="AG198">
        <v>6.8470000000000226</v>
      </c>
      <c r="AH198">
        <v>6.8420000000000272</v>
      </c>
      <c r="AI198">
        <v>6.7789999999999679</v>
      </c>
      <c r="AJ198">
        <v>6.7939999999999827</v>
      </c>
      <c r="AK198">
        <v>6.8400000000000034</v>
      </c>
      <c r="AL198">
        <v>6.98599999999999</v>
      </c>
      <c r="AM198">
        <v>6.8810000000000286</v>
      </c>
      <c r="AN198">
        <v>7.0660000000000025</v>
      </c>
      <c r="AO198">
        <v>6.8539999999999566</v>
      </c>
      <c r="AP198">
        <v>6.884000000000043</v>
      </c>
      <c r="AQ198">
        <v>6.8779999999999575</v>
      </c>
      <c r="AR198">
        <v>6.8960000000000434</v>
      </c>
      <c r="AS198">
        <v>6.9379999999999882</v>
      </c>
      <c r="AT198">
        <v>7.1050000000000182</v>
      </c>
      <c r="AU198">
        <v>7.2569999999999766</v>
      </c>
      <c r="AV198">
        <v>7.3710000000000093</v>
      </c>
      <c r="AW198" s="35">
        <f t="shared" si="6"/>
        <v>227.50700000000001</v>
      </c>
      <c r="AX198" s="117">
        <f t="shared" si="7"/>
        <v>63.294755765756655</v>
      </c>
      <c r="AY198" s="116"/>
    </row>
    <row r="199" spans="1:51" x14ac:dyDescent="0.35">
      <c r="A199" s="1" t="s">
        <v>1269</v>
      </c>
      <c r="B199" s="1">
        <v>2021</v>
      </c>
      <c r="C199" s="99">
        <v>44410</v>
      </c>
      <c r="D199" s="1" t="s">
        <v>191</v>
      </c>
      <c r="E199" s="25" t="s">
        <v>21</v>
      </c>
      <c r="F199" t="s">
        <v>21</v>
      </c>
      <c r="G199" t="s">
        <v>806</v>
      </c>
      <c r="H199" t="s">
        <v>968</v>
      </c>
      <c r="I199" t="s">
        <v>990</v>
      </c>
      <c r="J199" t="s">
        <v>950</v>
      </c>
      <c r="O199" s="30">
        <v>5</v>
      </c>
      <c r="P199" t="s">
        <v>102</v>
      </c>
      <c r="Q199">
        <v>13.067</v>
      </c>
      <c r="R199">
        <v>7.8769999999999989</v>
      </c>
      <c r="S199">
        <v>7.0590000000000011</v>
      </c>
      <c r="T199">
        <v>6.9810000000000016</v>
      </c>
      <c r="U199">
        <v>6.8519999999999968</v>
      </c>
      <c r="V199">
        <v>6.9029999999999987</v>
      </c>
      <c r="W199">
        <v>6.7760000000000034</v>
      </c>
      <c r="X199">
        <v>6.8190000000000026</v>
      </c>
      <c r="Y199">
        <v>6.8389999999999844</v>
      </c>
      <c r="Z199">
        <v>6.8220000000000169</v>
      </c>
      <c r="AA199">
        <v>6.9240000000000066</v>
      </c>
      <c r="AB199">
        <v>6.8340000000000032</v>
      </c>
      <c r="AC199">
        <v>6.7779999999999774</v>
      </c>
      <c r="AD199">
        <v>6.7810000000000059</v>
      </c>
      <c r="AE199">
        <v>6.9280000000000115</v>
      </c>
      <c r="AF199">
        <v>6.7980000000000018</v>
      </c>
      <c r="AG199">
        <v>6.7679999999999865</v>
      </c>
      <c r="AH199">
        <v>6.7820000000000249</v>
      </c>
      <c r="AI199">
        <v>6.8019999999999641</v>
      </c>
      <c r="AJ199">
        <v>6.9319999999999879</v>
      </c>
      <c r="AK199">
        <v>6.9070000000000391</v>
      </c>
      <c r="AL199">
        <v>7.0240000000000009</v>
      </c>
      <c r="AM199">
        <v>6.95799999999997</v>
      </c>
      <c r="AN199">
        <v>6.9550000000000125</v>
      </c>
      <c r="AO199">
        <v>6.9770000000000039</v>
      </c>
      <c r="AP199">
        <v>6.9550000000000125</v>
      </c>
      <c r="AQ199">
        <v>7.1109999999999616</v>
      </c>
      <c r="AR199">
        <v>6.9740000000000464</v>
      </c>
      <c r="AS199">
        <v>6.9420000000000073</v>
      </c>
      <c r="AT199">
        <v>6.9799999999999898</v>
      </c>
      <c r="AU199">
        <v>7.0929999999999893</v>
      </c>
      <c r="AV199">
        <v>7.25</v>
      </c>
      <c r="AW199" s="35">
        <f t="shared" si="6"/>
        <v>228.44800000000001</v>
      </c>
      <c r="AX199" s="117">
        <f t="shared" si="7"/>
        <v>63.03403838072559</v>
      </c>
      <c r="AY199" s="116"/>
    </row>
    <row r="200" spans="1:51" x14ac:dyDescent="0.35">
      <c r="A200" s="1" t="s">
        <v>1269</v>
      </c>
      <c r="B200" s="1">
        <v>2021</v>
      </c>
      <c r="C200" s="99">
        <v>44410</v>
      </c>
      <c r="D200" s="1" t="s">
        <v>191</v>
      </c>
      <c r="E200" s="25" t="s">
        <v>21</v>
      </c>
      <c r="F200" t="s">
        <v>21</v>
      </c>
      <c r="G200" t="s">
        <v>695</v>
      </c>
      <c r="H200" t="s">
        <v>1273</v>
      </c>
      <c r="I200" t="s">
        <v>813</v>
      </c>
      <c r="J200" t="s">
        <v>958</v>
      </c>
      <c r="O200" s="30">
        <v>6</v>
      </c>
      <c r="P200" t="s">
        <v>33</v>
      </c>
      <c r="Q200">
        <v>13.845000000000001</v>
      </c>
      <c r="R200">
        <v>7.4859999999999989</v>
      </c>
      <c r="S200">
        <v>6.9269999999999996</v>
      </c>
      <c r="T200">
        <v>6.8000000000000007</v>
      </c>
      <c r="U200">
        <v>6.804000000000002</v>
      </c>
      <c r="V200">
        <v>6.82</v>
      </c>
      <c r="W200">
        <v>6.8769999999999953</v>
      </c>
      <c r="X200">
        <v>6.9160000000000039</v>
      </c>
      <c r="Y200">
        <v>6.8949999999999889</v>
      </c>
      <c r="Z200">
        <v>6.9600000000000222</v>
      </c>
      <c r="AA200">
        <v>7.0820000000000078</v>
      </c>
      <c r="AB200">
        <v>6.9479999999999791</v>
      </c>
      <c r="AC200">
        <v>6.9129999999999967</v>
      </c>
      <c r="AD200">
        <v>7.0789999999999935</v>
      </c>
      <c r="AE200">
        <v>6.9470000000000027</v>
      </c>
      <c r="AF200">
        <v>6.9240000000000066</v>
      </c>
      <c r="AG200">
        <v>6.9340000000000117</v>
      </c>
      <c r="AH200">
        <v>7.0180000000000291</v>
      </c>
      <c r="AI200">
        <v>6.8819999999999766</v>
      </c>
      <c r="AJ200">
        <v>6.86099999999999</v>
      </c>
      <c r="AK200">
        <v>6.8549999999999898</v>
      </c>
      <c r="AL200">
        <v>7.0340000000000202</v>
      </c>
      <c r="AM200">
        <v>6.9350000000000023</v>
      </c>
      <c r="AN200">
        <v>6.9489999999999839</v>
      </c>
      <c r="AO200">
        <v>7.1070000000000277</v>
      </c>
      <c r="AP200">
        <v>6.9659999999999513</v>
      </c>
      <c r="AQ200">
        <v>7.021000000000015</v>
      </c>
      <c r="AR200">
        <v>7.0389999999999873</v>
      </c>
      <c r="AS200">
        <v>7.2490000000000236</v>
      </c>
      <c r="AT200">
        <v>7.0689999999999884</v>
      </c>
      <c r="AU200">
        <v>7.1210000000000093</v>
      </c>
      <c r="AV200">
        <v>7.1920000000000073</v>
      </c>
      <c r="AW200" s="35">
        <f t="shared" si="6"/>
        <v>230.45500000000001</v>
      </c>
      <c r="AX200" s="117">
        <f t="shared" si="7"/>
        <v>62.485083855850377</v>
      </c>
      <c r="AY200" s="116"/>
    </row>
    <row r="201" spans="1:51" x14ac:dyDescent="0.35">
      <c r="A201" s="1" t="s">
        <v>1269</v>
      </c>
      <c r="B201" s="1">
        <v>2021</v>
      </c>
      <c r="C201" s="99">
        <v>44410</v>
      </c>
      <c r="D201" s="1" t="s">
        <v>191</v>
      </c>
      <c r="E201" s="25" t="s">
        <v>21</v>
      </c>
      <c r="F201" t="s">
        <v>21</v>
      </c>
      <c r="G201" t="s">
        <v>597</v>
      </c>
      <c r="H201" t="s">
        <v>942</v>
      </c>
      <c r="I201" t="s">
        <v>513</v>
      </c>
      <c r="J201" t="s">
        <v>731</v>
      </c>
      <c r="O201" s="30">
        <v>7</v>
      </c>
      <c r="P201" t="s">
        <v>29</v>
      </c>
      <c r="Q201">
        <v>13.249000000000001</v>
      </c>
      <c r="R201">
        <v>7.6859999999999982</v>
      </c>
      <c r="S201">
        <v>6.8760000000000012</v>
      </c>
      <c r="T201">
        <v>6.8400000000000034</v>
      </c>
      <c r="U201">
        <v>6.8569999999999993</v>
      </c>
      <c r="V201">
        <v>6.9589999999999961</v>
      </c>
      <c r="W201">
        <v>6.9350000000000023</v>
      </c>
      <c r="X201">
        <v>6.9959999999999951</v>
      </c>
      <c r="Y201">
        <v>6.9960000000000093</v>
      </c>
      <c r="Z201">
        <v>7.1099999999999852</v>
      </c>
      <c r="AA201">
        <v>6.9549999999999983</v>
      </c>
      <c r="AB201">
        <v>6.967000000000013</v>
      </c>
      <c r="AC201">
        <v>6.953000000000003</v>
      </c>
      <c r="AD201">
        <v>7.0859999999999985</v>
      </c>
      <c r="AE201">
        <v>6.9089999999999918</v>
      </c>
      <c r="AF201">
        <v>6.8789999999999907</v>
      </c>
      <c r="AG201">
        <v>6.8850000000000335</v>
      </c>
      <c r="AH201">
        <v>7.0009999999999621</v>
      </c>
      <c r="AI201">
        <v>6.8190000000000168</v>
      </c>
      <c r="AJ201">
        <v>6.8359999999999843</v>
      </c>
      <c r="AK201">
        <v>6.9120000000000346</v>
      </c>
      <c r="AL201">
        <v>7.0579999999999927</v>
      </c>
      <c r="AM201">
        <v>7.0149999999999864</v>
      </c>
      <c r="AN201">
        <v>7.078000000000003</v>
      </c>
      <c r="AO201">
        <v>7.1999999999999886</v>
      </c>
      <c r="AP201">
        <v>7.0380000000000109</v>
      </c>
      <c r="AQ201">
        <v>7.1989999999999839</v>
      </c>
      <c r="AR201">
        <v>7.0400000000000489</v>
      </c>
      <c r="AS201">
        <v>7.0009999999999479</v>
      </c>
      <c r="AT201">
        <v>7.0410000000000252</v>
      </c>
      <c r="AU201">
        <v>7.15300000000002</v>
      </c>
      <c r="AV201">
        <v>7.3009999999999309</v>
      </c>
      <c r="AW201" s="35">
        <f t="shared" si="6"/>
        <v>230.82999999999996</v>
      </c>
      <c r="AX201" s="117">
        <f t="shared" si="7"/>
        <v>62.383572325954177</v>
      </c>
      <c r="AY201" s="116"/>
    </row>
    <row r="202" spans="1:51" x14ac:dyDescent="0.35">
      <c r="A202" s="1" t="s">
        <v>1269</v>
      </c>
      <c r="B202" s="1">
        <v>2021</v>
      </c>
      <c r="C202" s="99">
        <v>44410</v>
      </c>
      <c r="D202" s="1" t="s">
        <v>191</v>
      </c>
      <c r="E202" s="25" t="s">
        <v>21</v>
      </c>
      <c r="F202" t="s">
        <v>21</v>
      </c>
      <c r="G202" t="s">
        <v>850</v>
      </c>
      <c r="H202" t="s">
        <v>956</v>
      </c>
      <c r="I202" t="s">
        <v>985</v>
      </c>
      <c r="J202" t="s">
        <v>978</v>
      </c>
      <c r="O202" s="30">
        <v>8</v>
      </c>
      <c r="P202" t="s">
        <v>85</v>
      </c>
      <c r="Q202">
        <v>13.118</v>
      </c>
      <c r="R202">
        <v>7.7009999999999987</v>
      </c>
      <c r="S202">
        <v>7.2349999999999994</v>
      </c>
      <c r="T202">
        <v>7.0300000000000047</v>
      </c>
      <c r="U202">
        <v>7.0409999999999968</v>
      </c>
      <c r="V202">
        <v>6.9350000000000023</v>
      </c>
      <c r="W202">
        <v>6.8969999999999985</v>
      </c>
      <c r="X202">
        <v>7.0259999999999962</v>
      </c>
      <c r="Y202">
        <v>6.8660000000000068</v>
      </c>
      <c r="Z202">
        <v>6.8760000000000048</v>
      </c>
      <c r="AA202">
        <v>6.9139999999999873</v>
      </c>
      <c r="AB202">
        <v>6.9510000000000076</v>
      </c>
      <c r="AC202">
        <v>7.0060000000000002</v>
      </c>
      <c r="AD202">
        <v>6.8889999999999958</v>
      </c>
      <c r="AE202">
        <v>6.8589999999999947</v>
      </c>
      <c r="AF202">
        <v>6.849000000000018</v>
      </c>
      <c r="AG202">
        <v>6.9089999999999918</v>
      </c>
      <c r="AH202">
        <v>6.8979999999999961</v>
      </c>
      <c r="AI202">
        <v>7.1839999999999975</v>
      </c>
      <c r="AJ202">
        <v>7.2489999999999952</v>
      </c>
      <c r="AK202">
        <v>7</v>
      </c>
      <c r="AL202">
        <v>6.9790000000000134</v>
      </c>
      <c r="AM202">
        <v>6.9619999999999891</v>
      </c>
      <c r="AN202">
        <v>6.9310000000000116</v>
      </c>
      <c r="AO202">
        <v>6.8870000000000005</v>
      </c>
      <c r="AP202">
        <v>6.9840000000000089</v>
      </c>
      <c r="AQ202">
        <v>6.8829999999999814</v>
      </c>
      <c r="AR202">
        <v>7.0049999999999955</v>
      </c>
      <c r="AS202">
        <v>7.210000000000008</v>
      </c>
      <c r="AT202">
        <v>7.4639999999999702</v>
      </c>
      <c r="AU202">
        <v>7.3520000000000607</v>
      </c>
      <c r="AV202">
        <v>7.4239999999999782</v>
      </c>
      <c r="AW202" s="35">
        <f t="shared" si="6"/>
        <v>231.51400000000001</v>
      </c>
      <c r="AX202" s="117">
        <f t="shared" si="7"/>
        <v>62.199262247639446</v>
      </c>
      <c r="AY202" s="116"/>
    </row>
    <row r="203" spans="1:51" x14ac:dyDescent="0.35">
      <c r="A203" s="1" t="s">
        <v>905</v>
      </c>
      <c r="B203" s="1">
        <v>2021</v>
      </c>
      <c r="C203" s="2">
        <v>44385</v>
      </c>
      <c r="D203" s="1" t="s">
        <v>66</v>
      </c>
      <c r="E203" s="34" t="s">
        <v>21</v>
      </c>
      <c r="F203" s="49" t="s">
        <v>21</v>
      </c>
      <c r="G203" s="49" t="s">
        <v>848</v>
      </c>
      <c r="H203" s="49" t="s">
        <v>842</v>
      </c>
      <c r="I203" s="49" t="s">
        <v>844</v>
      </c>
      <c r="J203" s="49" t="s">
        <v>934</v>
      </c>
      <c r="K203" s="49"/>
      <c r="L203" s="49"/>
      <c r="M203" s="49"/>
      <c r="N203" s="49"/>
      <c r="O203" s="34">
        <v>1</v>
      </c>
      <c r="P203" s="49" t="s">
        <v>198</v>
      </c>
      <c r="Q203" s="35">
        <v>12.753</v>
      </c>
      <c r="R203" s="35">
        <v>7.3289999999999997</v>
      </c>
      <c r="S203" s="35">
        <v>6.9710000000000001</v>
      </c>
      <c r="T203" s="35">
        <v>7.1360000000000001</v>
      </c>
      <c r="U203" s="35">
        <v>6.9539999999999997</v>
      </c>
      <c r="V203" s="35">
        <v>7.0890000000000004</v>
      </c>
      <c r="W203" s="35">
        <v>6.9160000000000004</v>
      </c>
      <c r="X203" s="35">
        <v>6.9009999999999998</v>
      </c>
      <c r="Y203" s="35">
        <v>6.8369999999999997</v>
      </c>
      <c r="Z203" s="35">
        <v>6.9589999999999996</v>
      </c>
      <c r="AA203" s="35">
        <v>6.9509999999999996</v>
      </c>
      <c r="AB203" s="35">
        <v>7.1449999999999996</v>
      </c>
      <c r="AC203" s="35">
        <v>7.0540000000000003</v>
      </c>
      <c r="AD203" s="35">
        <v>7.1840000000000002</v>
      </c>
      <c r="AE203" s="35">
        <v>7.0090000000000003</v>
      </c>
      <c r="AF203" s="35">
        <v>6.9809999999999999</v>
      </c>
      <c r="AG203" s="35">
        <v>7.0960000000000001</v>
      </c>
      <c r="AH203" s="35">
        <v>6.907</v>
      </c>
      <c r="AI203" s="35">
        <v>6.97</v>
      </c>
      <c r="AJ203" s="35">
        <v>7.1619999999999999</v>
      </c>
      <c r="AK203" s="35">
        <v>7.266</v>
      </c>
      <c r="AL203" s="35">
        <v>7.3220000000000001</v>
      </c>
      <c r="AM203" s="35">
        <v>7.165</v>
      </c>
      <c r="AN203" s="35">
        <v>7.258</v>
      </c>
      <c r="AO203" s="35">
        <v>7.3710000000000004</v>
      </c>
      <c r="AP203" s="35">
        <v>7.0940000000000003</v>
      </c>
      <c r="AQ203" s="35">
        <v>7.0570000000000004</v>
      </c>
      <c r="AR203" s="35">
        <v>7.0629999999999997</v>
      </c>
      <c r="AS203" s="35">
        <v>7.29</v>
      </c>
      <c r="AT203" s="35">
        <v>7.3230000000000004</v>
      </c>
      <c r="AU203" s="35">
        <v>7.2789999999999999</v>
      </c>
      <c r="AV203" s="35">
        <v>7.3769999999999998</v>
      </c>
      <c r="AW203" s="35">
        <f t="shared" si="6"/>
        <v>233.16899999999998</v>
      </c>
      <c r="AX203" s="117">
        <f t="shared" si="7"/>
        <v>61.757780837075259</v>
      </c>
      <c r="AY203" s="116"/>
    </row>
    <row r="204" spans="1:51" x14ac:dyDescent="0.35">
      <c r="A204" s="1" t="s">
        <v>905</v>
      </c>
      <c r="B204" s="1">
        <v>2021</v>
      </c>
      <c r="C204" s="2">
        <v>44385</v>
      </c>
      <c r="D204" s="1" t="s">
        <v>66</v>
      </c>
      <c r="E204" s="34" t="s">
        <v>21</v>
      </c>
      <c r="F204" s="49" t="s">
        <v>21</v>
      </c>
      <c r="G204" s="49" t="s">
        <v>680</v>
      </c>
      <c r="H204" s="49" t="s">
        <v>53</v>
      </c>
      <c r="I204" s="49" t="s">
        <v>743</v>
      </c>
      <c r="J204" s="49" t="s">
        <v>681</v>
      </c>
      <c r="K204" s="49"/>
      <c r="L204" s="49"/>
      <c r="M204" s="49"/>
      <c r="N204" s="49"/>
      <c r="O204" s="34">
        <v>2</v>
      </c>
      <c r="P204" s="49" t="s">
        <v>25</v>
      </c>
      <c r="Q204" s="35">
        <v>13.234999999999999</v>
      </c>
      <c r="R204" s="35">
        <v>7.5110000000000001</v>
      </c>
      <c r="S204" s="35">
        <v>7.1109999999999998</v>
      </c>
      <c r="T204" s="35">
        <v>7.0620000000000003</v>
      </c>
      <c r="U204" s="35">
        <v>6.9749999999999996</v>
      </c>
      <c r="V204" s="35">
        <v>7.0019999999999998</v>
      </c>
      <c r="W204" s="35">
        <v>7.1820000000000004</v>
      </c>
      <c r="X204" s="35">
        <v>7.1260000000000003</v>
      </c>
      <c r="Y204" s="35">
        <v>7.1139999999999999</v>
      </c>
      <c r="Z204" s="35">
        <v>7.2850000000000001</v>
      </c>
      <c r="AA204" s="35">
        <v>7.12</v>
      </c>
      <c r="AB204" s="35">
        <v>7.1180000000000003</v>
      </c>
      <c r="AC204" s="35">
        <v>7.1360000000000001</v>
      </c>
      <c r="AD204" s="35">
        <v>7.2359999999999998</v>
      </c>
      <c r="AE204" s="35">
        <v>7.0960000000000001</v>
      </c>
      <c r="AF204" s="35">
        <v>7.0439999999999996</v>
      </c>
      <c r="AG204" s="35">
        <v>7.1879999999999997</v>
      </c>
      <c r="AH204" s="35">
        <v>7.1180000000000003</v>
      </c>
      <c r="AI204" s="35">
        <v>7.3049999999999997</v>
      </c>
      <c r="AJ204" s="35">
        <v>7.2080000000000002</v>
      </c>
      <c r="AK204" s="35">
        <v>7.1849999999999996</v>
      </c>
      <c r="AL204" s="35">
        <v>7.3209999999999997</v>
      </c>
      <c r="AM204" s="35">
        <v>7.1929999999999996</v>
      </c>
      <c r="AN204" s="35">
        <v>7.2210000000000001</v>
      </c>
      <c r="AO204" s="35">
        <v>7.2329999999999997</v>
      </c>
      <c r="AP204" s="35">
        <v>7.2709999999999999</v>
      </c>
      <c r="AQ204" s="35">
        <v>7.26</v>
      </c>
      <c r="AR204" s="35">
        <v>7.17</v>
      </c>
      <c r="AS204" s="35">
        <v>7.4569999999999999</v>
      </c>
      <c r="AT204" s="35">
        <v>7.2359999999999998</v>
      </c>
      <c r="AU204" s="35">
        <v>7.6150000000000002</v>
      </c>
      <c r="AV204" s="35">
        <v>7.5279999999999996</v>
      </c>
      <c r="AW204" s="35">
        <f t="shared" si="6"/>
        <v>236.86199999999997</v>
      </c>
      <c r="AX204" s="117">
        <f t="shared" si="7"/>
        <v>60.794893228968775</v>
      </c>
      <c r="AY204" s="116"/>
    </row>
    <row r="205" spans="1:51" x14ac:dyDescent="0.35">
      <c r="A205" s="1" t="s">
        <v>905</v>
      </c>
      <c r="B205" s="1">
        <v>2021</v>
      </c>
      <c r="C205" s="2">
        <v>44385</v>
      </c>
      <c r="D205" s="1" t="s">
        <v>66</v>
      </c>
      <c r="E205" s="34" t="s">
        <v>21</v>
      </c>
      <c r="F205" s="49" t="s">
        <v>21</v>
      </c>
      <c r="G205" s="49" t="s">
        <v>847</v>
      </c>
      <c r="H205" s="49" t="s">
        <v>841</v>
      </c>
      <c r="I205" s="49" t="s">
        <v>845</v>
      </c>
      <c r="J205" s="49" t="s">
        <v>940</v>
      </c>
      <c r="K205" s="49"/>
      <c r="L205" s="49"/>
      <c r="M205" s="49"/>
      <c r="N205" s="49"/>
      <c r="O205" s="34">
        <v>3</v>
      </c>
      <c r="P205" s="49" t="s">
        <v>198</v>
      </c>
      <c r="Q205" s="35">
        <v>13.682</v>
      </c>
      <c r="R205" s="35">
        <v>7.867</v>
      </c>
      <c r="S205" s="35">
        <v>7.31</v>
      </c>
      <c r="T205" s="35">
        <v>7.3040000000000003</v>
      </c>
      <c r="U205" s="35">
        <v>7.1619999999999999</v>
      </c>
      <c r="V205" s="35">
        <v>7.2750000000000004</v>
      </c>
      <c r="W205" s="35">
        <v>7.1689999999999996</v>
      </c>
      <c r="X205" s="35">
        <v>7.3540000000000001</v>
      </c>
      <c r="Y205" s="35">
        <v>7.1970000000000001</v>
      </c>
      <c r="Z205" s="35">
        <v>7.4180000000000001</v>
      </c>
      <c r="AA205" s="35">
        <v>6.9930000000000003</v>
      </c>
      <c r="AB205" s="35">
        <v>7.0919999999999996</v>
      </c>
      <c r="AC205" s="35">
        <v>7.2050000000000001</v>
      </c>
      <c r="AD205" s="35">
        <v>7.4580000000000002</v>
      </c>
      <c r="AE205" s="35">
        <v>7.1779999999999999</v>
      </c>
      <c r="AF205" s="35">
        <v>7.3419999999999996</v>
      </c>
      <c r="AG205" s="35">
        <v>7.2350000000000003</v>
      </c>
      <c r="AH205" s="35">
        <v>7.34</v>
      </c>
      <c r="AI205" s="35">
        <v>7.1139999999999999</v>
      </c>
      <c r="AJ205" s="35">
        <v>7.1580000000000004</v>
      </c>
      <c r="AK205" s="35">
        <v>7.2329999999999997</v>
      </c>
      <c r="AL205" s="35">
        <v>7.2850000000000001</v>
      </c>
      <c r="AM205" s="35">
        <v>8.5139999999999993</v>
      </c>
      <c r="AN205" s="35">
        <v>5.9279999999999999</v>
      </c>
      <c r="AO205" s="35">
        <v>7.101</v>
      </c>
      <c r="AP205" s="35">
        <v>7.6719999999999997</v>
      </c>
      <c r="AQ205" s="35">
        <v>7.407</v>
      </c>
      <c r="AR205" s="35">
        <v>7.375</v>
      </c>
      <c r="AS205" s="35">
        <v>7.5609999999999999</v>
      </c>
      <c r="AT205" s="35">
        <v>7.4459999999999997</v>
      </c>
      <c r="AU205" s="35">
        <v>7.6319999999999997</v>
      </c>
      <c r="AV205" s="35">
        <v>7.71</v>
      </c>
      <c r="AW205" s="35">
        <f t="shared" si="6"/>
        <v>240.71700000000001</v>
      </c>
      <c r="AX205" s="117">
        <f t="shared" si="7"/>
        <v>59.821283914306008</v>
      </c>
      <c r="AY205" s="116"/>
    </row>
    <row r="206" spans="1:51" x14ac:dyDescent="0.35">
      <c r="A206" s="1" t="s">
        <v>905</v>
      </c>
      <c r="B206" s="1">
        <v>2021</v>
      </c>
      <c r="C206" s="2">
        <v>44385</v>
      </c>
      <c r="D206" s="1" t="s">
        <v>66</v>
      </c>
      <c r="E206" s="34" t="s">
        <v>21</v>
      </c>
      <c r="F206" s="49" t="s">
        <v>21</v>
      </c>
      <c r="G206" s="49" t="s">
        <v>909</v>
      </c>
      <c r="H206" s="49" t="s">
        <v>508</v>
      </c>
      <c r="I206" s="49" t="s">
        <v>877</v>
      </c>
      <c r="J206" s="49" t="s">
        <v>496</v>
      </c>
      <c r="K206" s="49"/>
      <c r="L206" s="49"/>
      <c r="M206" s="49"/>
      <c r="N206" s="49"/>
      <c r="O206" s="34">
        <v>4</v>
      </c>
      <c r="P206" s="49" t="s">
        <v>85</v>
      </c>
      <c r="Q206" s="35">
        <v>13.468999999999999</v>
      </c>
      <c r="R206" s="35">
        <v>7.9740000000000002</v>
      </c>
      <c r="S206" s="35">
        <v>7.57</v>
      </c>
      <c r="T206" s="35">
        <v>7.4429999999999996</v>
      </c>
      <c r="U206" s="35">
        <v>7.51</v>
      </c>
      <c r="V206" s="35">
        <v>7.2009999999999996</v>
      </c>
      <c r="W206" s="35">
        <v>7.2720000000000002</v>
      </c>
      <c r="X206" s="35">
        <v>7.1310000000000002</v>
      </c>
      <c r="Y206" s="35">
        <v>7.1920000000000002</v>
      </c>
      <c r="Z206" s="35">
        <v>7.234</v>
      </c>
      <c r="AA206" s="35">
        <v>7.383</v>
      </c>
      <c r="AB206" s="35">
        <v>7.2480000000000002</v>
      </c>
      <c r="AC206" s="35">
        <v>7.2030000000000003</v>
      </c>
      <c r="AD206" s="35">
        <v>7.2729999999999997</v>
      </c>
      <c r="AE206" s="35">
        <v>7.22</v>
      </c>
      <c r="AF206" s="35">
        <v>7.3979999999999997</v>
      </c>
      <c r="AG206" s="35">
        <v>7.2030000000000003</v>
      </c>
      <c r="AH206" s="35">
        <v>7.2590000000000003</v>
      </c>
      <c r="AI206" s="35">
        <v>7.2009999999999996</v>
      </c>
      <c r="AJ206" s="35">
        <v>7.2560000000000002</v>
      </c>
      <c r="AK206" s="35">
        <v>7.2889999999999997</v>
      </c>
      <c r="AL206" s="35">
        <v>7.4249999999999998</v>
      </c>
      <c r="AM206" s="35">
        <v>7.3849999999999998</v>
      </c>
      <c r="AN206" s="35">
        <v>7.367</v>
      </c>
      <c r="AO206" s="35">
        <v>7.5430000000000001</v>
      </c>
      <c r="AP206" s="35">
        <v>7.3120000000000003</v>
      </c>
      <c r="AQ206" s="35">
        <v>7.4409999999999998</v>
      </c>
      <c r="AR206" s="35">
        <v>7.2220000000000004</v>
      </c>
      <c r="AS206" s="35">
        <v>7.29</v>
      </c>
      <c r="AT206" s="35">
        <v>7.516</v>
      </c>
      <c r="AU206" s="35">
        <v>7.48</v>
      </c>
      <c r="AV206" s="35">
        <v>7.4480000000000004</v>
      </c>
      <c r="AW206" s="35">
        <f t="shared" si="6"/>
        <v>241.35799999999998</v>
      </c>
      <c r="AX206" s="117">
        <f t="shared" si="7"/>
        <v>59.662410195642991</v>
      </c>
      <c r="AY206" s="116"/>
    </row>
    <row r="207" spans="1:51" x14ac:dyDescent="0.35">
      <c r="A207" s="1" t="s">
        <v>905</v>
      </c>
      <c r="B207" s="1">
        <v>2021</v>
      </c>
      <c r="C207" s="2">
        <v>44385</v>
      </c>
      <c r="D207" s="1" t="s">
        <v>66</v>
      </c>
      <c r="E207" s="34" t="s">
        <v>21</v>
      </c>
      <c r="F207" s="49" t="s">
        <v>21</v>
      </c>
      <c r="G207" s="49" t="s">
        <v>937</v>
      </c>
      <c r="H207" s="49" t="s">
        <v>938</v>
      </c>
      <c r="I207" s="49" t="s">
        <v>931</v>
      </c>
      <c r="J207" s="49" t="s">
        <v>927</v>
      </c>
      <c r="K207" s="49"/>
      <c r="L207" s="49"/>
      <c r="M207" s="49"/>
      <c r="N207" s="49"/>
      <c r="O207" s="34">
        <v>5</v>
      </c>
      <c r="P207" s="49" t="s">
        <v>188</v>
      </c>
      <c r="Q207" s="35">
        <v>14.263999999999999</v>
      </c>
      <c r="R207" s="35">
        <v>8.0530000000000008</v>
      </c>
      <c r="S207" s="35">
        <v>7.673</v>
      </c>
      <c r="T207" s="35">
        <v>7.3920000000000003</v>
      </c>
      <c r="U207" s="35">
        <v>7.4509999999999996</v>
      </c>
      <c r="V207" s="35">
        <v>7.2619999999999996</v>
      </c>
      <c r="W207" s="35">
        <v>7.359</v>
      </c>
      <c r="X207" s="35">
        <v>7.2750000000000004</v>
      </c>
      <c r="Y207" s="35">
        <v>7.3529999999999998</v>
      </c>
      <c r="Z207" s="35">
        <v>7.2389999999999999</v>
      </c>
      <c r="AA207" s="35">
        <v>7.375</v>
      </c>
      <c r="AB207" s="35">
        <v>7.3869999999999996</v>
      </c>
      <c r="AC207" s="35">
        <v>7.6210000000000004</v>
      </c>
      <c r="AD207" s="35">
        <v>7.5339999999999998</v>
      </c>
      <c r="AE207" s="35">
        <v>7.6559999999999997</v>
      </c>
      <c r="AF207" s="35">
        <v>7.5469999999999997</v>
      </c>
      <c r="AG207" s="35">
        <v>7.4459999999999997</v>
      </c>
      <c r="AH207" s="35">
        <v>7.54</v>
      </c>
      <c r="AI207" s="35">
        <v>7.415</v>
      </c>
      <c r="AJ207" s="35">
        <v>7.48</v>
      </c>
      <c r="AK207" s="35">
        <v>7.7329999999999997</v>
      </c>
      <c r="AL207" s="35">
        <v>7.633</v>
      </c>
      <c r="AM207" s="35">
        <v>7.8079999999999998</v>
      </c>
      <c r="AN207" s="35">
        <v>7.64</v>
      </c>
      <c r="AO207" s="35">
        <v>7.766</v>
      </c>
      <c r="AP207" s="35">
        <v>7.9379999999999997</v>
      </c>
      <c r="AQ207" s="35">
        <v>7.766</v>
      </c>
      <c r="AR207" s="35">
        <v>7.8330000000000002</v>
      </c>
      <c r="AS207" s="35">
        <v>7.8849999999999998</v>
      </c>
      <c r="AT207" s="35">
        <v>7.6989999999999998</v>
      </c>
      <c r="AU207" s="35">
        <v>7.6340000000000003</v>
      </c>
      <c r="AV207" s="35">
        <v>7.8789999999999996</v>
      </c>
      <c r="AW207" s="35">
        <f t="shared" si="6"/>
        <v>249.53599999999997</v>
      </c>
      <c r="AX207" s="117">
        <f t="shared" si="7"/>
        <v>57.707104385739939</v>
      </c>
      <c r="AY207" s="116"/>
    </row>
    <row r="208" spans="1:51" x14ac:dyDescent="0.35">
      <c r="A208" s="1" t="s">
        <v>905</v>
      </c>
      <c r="B208" s="1">
        <v>2021</v>
      </c>
      <c r="C208" s="2">
        <v>44385</v>
      </c>
      <c r="D208" s="1" t="s">
        <v>66</v>
      </c>
      <c r="E208" s="34" t="s">
        <v>21</v>
      </c>
      <c r="F208" s="34" t="s">
        <v>21</v>
      </c>
      <c r="G208" s="49" t="s">
        <v>855</v>
      </c>
      <c r="H208" s="49" t="s">
        <v>859</v>
      </c>
      <c r="I208" s="49" t="s">
        <v>930</v>
      </c>
      <c r="J208" s="49" t="s">
        <v>926</v>
      </c>
      <c r="K208" s="49"/>
      <c r="L208" s="49"/>
      <c r="M208" s="49"/>
      <c r="N208" s="49"/>
      <c r="O208" s="34">
        <v>6</v>
      </c>
      <c r="P208" s="49" t="s">
        <v>207</v>
      </c>
      <c r="Q208" s="35">
        <v>14.15</v>
      </c>
      <c r="R208" s="35">
        <v>8.5980000000000008</v>
      </c>
      <c r="S208" s="35">
        <v>7.8689999999999998</v>
      </c>
      <c r="T208" s="35">
        <v>7.5019999999999998</v>
      </c>
      <c r="U208" s="35">
        <v>7.5110000000000001</v>
      </c>
      <c r="V208" s="35">
        <v>7.3360000000000003</v>
      </c>
      <c r="W208" s="35">
        <v>7.4379999999999997</v>
      </c>
      <c r="X208" s="35">
        <v>7.3</v>
      </c>
      <c r="Y208" s="35">
        <v>7.4790000000000001</v>
      </c>
      <c r="Z208" s="35">
        <v>7.5970000000000004</v>
      </c>
      <c r="AA208" s="35">
        <v>7.3819999999999997</v>
      </c>
      <c r="AB208" s="35">
        <v>7.556</v>
      </c>
      <c r="AC208" s="35">
        <v>7.5650000000000004</v>
      </c>
      <c r="AD208" s="35">
        <v>7.7850000000000001</v>
      </c>
      <c r="AE208" s="35">
        <v>7.3860000000000001</v>
      </c>
      <c r="AF208" s="35">
        <v>7.4080000000000004</v>
      </c>
      <c r="AG208" s="35">
        <v>7.5810000000000004</v>
      </c>
      <c r="AH208" s="35">
        <v>7.5750000000000002</v>
      </c>
      <c r="AI208" s="35">
        <v>7.843</v>
      </c>
      <c r="AJ208" s="35">
        <v>7.8179999999999996</v>
      </c>
      <c r="AK208" s="35">
        <v>8.0009999999999994</v>
      </c>
      <c r="AL208" s="35">
        <v>7.66</v>
      </c>
      <c r="AM208" s="35">
        <v>7.7060000000000004</v>
      </c>
      <c r="AN208" s="35">
        <v>7.8230000000000004</v>
      </c>
      <c r="AO208" s="35">
        <v>7.7080000000000002</v>
      </c>
      <c r="AP208" s="35">
        <v>7.9160000000000004</v>
      </c>
      <c r="AQ208" s="35">
        <v>7.9509999999999996</v>
      </c>
      <c r="AR208" s="35">
        <v>8.109</v>
      </c>
      <c r="AS208" s="35">
        <v>7.8049999999999997</v>
      </c>
      <c r="AT208" s="35">
        <v>7.8940000000000001</v>
      </c>
      <c r="AU208" s="35">
        <v>7.9779999999999998</v>
      </c>
      <c r="AV208" s="35">
        <v>7.6909999999999998</v>
      </c>
      <c r="AW208" s="35">
        <f t="shared" si="6"/>
        <v>252.92099999999999</v>
      </c>
      <c r="AX208" s="117">
        <f t="shared" si="7"/>
        <v>56.934774099422349</v>
      </c>
      <c r="AY208" s="116"/>
    </row>
    <row r="209" spans="1:51" x14ac:dyDescent="0.35">
      <c r="A209" s="13" t="s">
        <v>905</v>
      </c>
      <c r="B209" s="13">
        <v>2021</v>
      </c>
      <c r="C209" s="20">
        <v>44385</v>
      </c>
      <c r="D209" s="13" t="s">
        <v>66</v>
      </c>
      <c r="E209" s="101" t="s">
        <v>91</v>
      </c>
      <c r="F209" s="101">
        <v>1</v>
      </c>
      <c r="G209" s="52" t="s">
        <v>810</v>
      </c>
      <c r="H209" s="52" t="s">
        <v>937</v>
      </c>
      <c r="I209" s="52" t="s">
        <v>938</v>
      </c>
      <c r="J209" s="52" t="s">
        <v>931</v>
      </c>
      <c r="K209" s="52"/>
      <c r="L209" s="52"/>
      <c r="M209" s="52"/>
      <c r="N209" s="52"/>
      <c r="O209" s="101">
        <v>1</v>
      </c>
      <c r="P209" s="52" t="s">
        <v>188</v>
      </c>
      <c r="Q209" s="35">
        <v>14.178000000000001</v>
      </c>
      <c r="R209" s="35">
        <v>7.9539999999999997</v>
      </c>
      <c r="S209" s="35">
        <v>7.6680000000000001</v>
      </c>
      <c r="T209" s="35">
        <v>7.2610000000000001</v>
      </c>
      <c r="U209" s="35">
        <v>7.2830000000000004</v>
      </c>
      <c r="V209" s="35">
        <v>7.165</v>
      </c>
      <c r="W209" s="35">
        <v>7.2779999999999996</v>
      </c>
      <c r="X209" s="35">
        <v>7.1580000000000004</v>
      </c>
      <c r="Y209" s="35">
        <v>7.3310000000000004</v>
      </c>
      <c r="Z209" s="35">
        <v>7.2690000000000001</v>
      </c>
      <c r="AA209" s="35">
        <v>7.4459999999999997</v>
      </c>
      <c r="AB209" s="35">
        <v>7.32</v>
      </c>
      <c r="AC209" s="35">
        <v>7.4820000000000002</v>
      </c>
      <c r="AD209" s="35">
        <v>7.5339999999999998</v>
      </c>
      <c r="AE209" s="35">
        <v>7.5430000000000001</v>
      </c>
      <c r="AF209" s="35">
        <v>7.3019999999999996</v>
      </c>
      <c r="AG209" s="35">
        <v>7.2690000000000001</v>
      </c>
      <c r="AH209" s="35">
        <v>7.3984999999999843</v>
      </c>
      <c r="AI209" s="35">
        <v>7.3984999999999843</v>
      </c>
      <c r="AJ209" s="35">
        <v>7.5019999999999998</v>
      </c>
      <c r="AK209" s="35">
        <v>7.7089999999999996</v>
      </c>
      <c r="AL209" s="35">
        <v>7.6369999999999996</v>
      </c>
      <c r="AM209" s="35">
        <v>7.4260000000000002</v>
      </c>
      <c r="AN209" s="35">
        <v>7.3780000000000001</v>
      </c>
      <c r="AO209" s="35">
        <v>7.4459999999999997</v>
      </c>
      <c r="AP209" s="35">
        <v>7.4489999999999998</v>
      </c>
      <c r="AQ209" s="35">
        <v>7.7290000000000001</v>
      </c>
      <c r="AR209" s="35">
        <v>7.84</v>
      </c>
      <c r="AS209" s="35">
        <v>7.8140000000000001</v>
      </c>
      <c r="AT209" s="35">
        <v>7.915</v>
      </c>
      <c r="AU209" s="35">
        <v>7.5759999999999996</v>
      </c>
      <c r="AV209" s="35">
        <v>7.5670000000000002</v>
      </c>
      <c r="AW209" s="35">
        <f t="shared" si="6"/>
        <v>246.226</v>
      </c>
      <c r="AX209" s="117">
        <f t="shared" si="7"/>
        <v>58.482857212479594</v>
      </c>
      <c r="AY209" s="116"/>
    </row>
    <row r="210" spans="1:51" x14ac:dyDescent="0.35">
      <c r="A210" s="13" t="s">
        <v>905</v>
      </c>
      <c r="B210" s="13">
        <v>2021</v>
      </c>
      <c r="C210" s="20">
        <v>44385</v>
      </c>
      <c r="D210" s="13" t="s">
        <v>66</v>
      </c>
      <c r="E210" s="101" t="s">
        <v>91</v>
      </c>
      <c r="F210" s="101">
        <v>1</v>
      </c>
      <c r="G210" s="52" t="s">
        <v>855</v>
      </c>
      <c r="H210" s="52" t="s">
        <v>859</v>
      </c>
      <c r="I210" s="52" t="s">
        <v>930</v>
      </c>
      <c r="J210" s="52" t="s">
        <v>926</v>
      </c>
      <c r="K210" s="52"/>
      <c r="L210" s="52"/>
      <c r="M210" s="52"/>
      <c r="N210" s="52"/>
      <c r="O210" s="101">
        <v>2</v>
      </c>
      <c r="P210" s="52" t="s">
        <v>207</v>
      </c>
      <c r="Q210" s="35">
        <v>14.215</v>
      </c>
      <c r="R210" s="35">
        <v>7.7210000000000001</v>
      </c>
      <c r="S210" s="35">
        <v>7.47</v>
      </c>
      <c r="T210" s="35">
        <v>7.3879999999999999</v>
      </c>
      <c r="U210" s="35">
        <v>7.4729999999999999</v>
      </c>
      <c r="V210" s="35">
        <v>7.4320000000000004</v>
      </c>
      <c r="W210" s="35">
        <v>7.6260000000000003</v>
      </c>
      <c r="X210" s="35">
        <v>7.46</v>
      </c>
      <c r="Y210" s="35">
        <v>7.3739999999999997</v>
      </c>
      <c r="Z210" s="35">
        <v>7.4589999999999996</v>
      </c>
      <c r="AA210" s="35">
        <v>7.3860000000000001</v>
      </c>
      <c r="AB210" s="35">
        <v>7.2649999999999997</v>
      </c>
      <c r="AC210" s="35">
        <v>7.4459999999999997</v>
      </c>
      <c r="AD210" s="35">
        <v>7.4409999999999998</v>
      </c>
      <c r="AE210" s="35">
        <v>7.593</v>
      </c>
      <c r="AF210" s="35">
        <v>7.4240000000000004</v>
      </c>
      <c r="AG210" s="35">
        <v>7.4550000000000001</v>
      </c>
      <c r="AH210" s="35">
        <v>7.6479999999999997</v>
      </c>
      <c r="AI210" s="35">
        <v>7.4660000000000002</v>
      </c>
      <c r="AJ210" s="35">
        <v>7.532</v>
      </c>
      <c r="AK210" s="35">
        <v>7.7140000000000004</v>
      </c>
      <c r="AL210" s="35">
        <v>7.6909999999999998</v>
      </c>
      <c r="AM210" s="35">
        <v>7.8049999999999997</v>
      </c>
      <c r="AN210" s="35">
        <v>7.516</v>
      </c>
      <c r="AO210" s="35">
        <v>7.657</v>
      </c>
      <c r="AP210" s="35">
        <v>7.8630000000000004</v>
      </c>
      <c r="AQ210" s="35">
        <v>7.8689999999999998</v>
      </c>
      <c r="AR210" s="35">
        <v>7.6779999999999999</v>
      </c>
      <c r="AS210" s="35">
        <v>7.8029999999999999</v>
      </c>
      <c r="AT210" s="35">
        <v>7.9820000000000002</v>
      </c>
      <c r="AU210" s="35">
        <v>7.92</v>
      </c>
      <c r="AV210" s="35">
        <v>7.7279999999999998</v>
      </c>
      <c r="AW210" s="35">
        <f t="shared" si="6"/>
        <v>249.50000000000003</v>
      </c>
      <c r="AX210" s="117">
        <f t="shared" si="7"/>
        <v>57.715430861723441</v>
      </c>
      <c r="AY210" s="116"/>
    </row>
    <row r="211" spans="1:51" x14ac:dyDescent="0.35">
      <c r="A211" s="13" t="s">
        <v>905</v>
      </c>
      <c r="B211" s="13">
        <v>2021</v>
      </c>
      <c r="C211" s="20">
        <v>44385</v>
      </c>
      <c r="D211" s="13" t="s">
        <v>66</v>
      </c>
      <c r="E211" s="101" t="s">
        <v>91</v>
      </c>
      <c r="F211" s="101">
        <v>2</v>
      </c>
      <c r="G211" s="52" t="s">
        <v>680</v>
      </c>
      <c r="H211" s="52" t="s">
        <v>53</v>
      </c>
      <c r="I211" s="52" t="s">
        <v>743</v>
      </c>
      <c r="J211" s="52" t="s">
        <v>681</v>
      </c>
      <c r="K211" s="52"/>
      <c r="L211" s="52"/>
      <c r="M211" s="52"/>
      <c r="N211" s="52"/>
      <c r="O211" s="101">
        <v>1</v>
      </c>
      <c r="P211" s="52" t="s">
        <v>25</v>
      </c>
      <c r="Q211" s="35">
        <v>13.346</v>
      </c>
      <c r="R211" s="35">
        <v>7.6909999999999998</v>
      </c>
      <c r="S211" s="35">
        <v>7.298</v>
      </c>
      <c r="T211" s="35">
        <v>7.2569999999999997</v>
      </c>
      <c r="U211" s="35">
        <v>7.1820000000000004</v>
      </c>
      <c r="V211" s="35">
        <v>7.19</v>
      </c>
      <c r="W211" s="35">
        <v>7.306</v>
      </c>
      <c r="X211" s="35">
        <v>7.0490000000000004</v>
      </c>
      <c r="Y211" s="35">
        <v>7.0590000000000002</v>
      </c>
      <c r="Z211" s="35">
        <v>7.15</v>
      </c>
      <c r="AA211" s="35">
        <v>7.05</v>
      </c>
      <c r="AB211" s="35">
        <v>7.0289999999999999</v>
      </c>
      <c r="AC211" s="35">
        <v>7.1139999999999999</v>
      </c>
      <c r="AD211" s="35">
        <v>7.2050000000000001</v>
      </c>
      <c r="AE211" s="35">
        <v>7.0490000000000004</v>
      </c>
      <c r="AF211" s="35">
        <v>6.9489999999999998</v>
      </c>
      <c r="AG211" s="35">
        <v>6.9710000000000001</v>
      </c>
      <c r="AH211" s="35">
        <v>7.008</v>
      </c>
      <c r="AI211" s="35">
        <v>7.0659999999999998</v>
      </c>
      <c r="AJ211" s="35">
        <v>7.2169999999999996</v>
      </c>
      <c r="AK211" s="35">
        <v>7.1449999999999996</v>
      </c>
      <c r="AL211" s="35">
        <v>7.3140000000000001</v>
      </c>
      <c r="AM211" s="35">
        <v>7.0129999999999999</v>
      </c>
      <c r="AN211" s="35">
        <v>6.992</v>
      </c>
      <c r="AO211" s="35">
        <v>7.11</v>
      </c>
      <c r="AP211" s="35">
        <v>7.1449999999999996</v>
      </c>
      <c r="AQ211" s="35">
        <v>7.2919999999999998</v>
      </c>
      <c r="AR211" s="35">
        <v>7.1509999999999998</v>
      </c>
      <c r="AS211" s="35">
        <v>7.181</v>
      </c>
      <c r="AT211" s="35">
        <v>7.1529999999999996</v>
      </c>
      <c r="AU211" s="35">
        <v>7.1429999999999998</v>
      </c>
      <c r="AV211" s="35">
        <v>7.1440000000000001</v>
      </c>
      <c r="AW211" s="35">
        <f t="shared" si="6"/>
        <v>234.96900000000008</v>
      </c>
      <c r="AX211" s="117">
        <f t="shared" si="7"/>
        <v>61.284680106737461</v>
      </c>
      <c r="AY211" s="116"/>
    </row>
    <row r="212" spans="1:51" x14ac:dyDescent="0.35">
      <c r="A212" s="13" t="s">
        <v>905</v>
      </c>
      <c r="B212" s="13">
        <v>2021</v>
      </c>
      <c r="C212" s="20">
        <v>44385</v>
      </c>
      <c r="D212" s="13" t="s">
        <v>66</v>
      </c>
      <c r="E212" s="101" t="s">
        <v>91</v>
      </c>
      <c r="F212" s="101">
        <v>2</v>
      </c>
      <c r="G212" s="52" t="s">
        <v>847</v>
      </c>
      <c r="H212" s="52" t="s">
        <v>841</v>
      </c>
      <c r="I212" s="52" t="s">
        <v>845</v>
      </c>
      <c r="J212" s="52" t="s">
        <v>940</v>
      </c>
      <c r="K212" s="52"/>
      <c r="L212" s="52"/>
      <c r="M212" s="52"/>
      <c r="N212" s="52"/>
      <c r="O212" s="101">
        <v>2</v>
      </c>
      <c r="P212" s="52" t="s">
        <v>198</v>
      </c>
      <c r="Q212" s="35">
        <v>13.388999999999999</v>
      </c>
      <c r="R212" s="35">
        <v>7.7309999999999999</v>
      </c>
      <c r="S212" s="35">
        <v>7.218</v>
      </c>
      <c r="T212" s="35">
        <v>7.21</v>
      </c>
      <c r="U212" s="35">
        <v>7.0860000000000003</v>
      </c>
      <c r="V212" s="35">
        <v>7.2210000000000001</v>
      </c>
      <c r="W212" s="35">
        <v>7.13</v>
      </c>
      <c r="X212" s="35">
        <v>7.3440000000000003</v>
      </c>
      <c r="Y212" s="35">
        <v>7.1550000000000002</v>
      </c>
      <c r="Z212" s="35">
        <v>7.2249999999999996</v>
      </c>
      <c r="AA212" s="35">
        <v>7.0149999999999997</v>
      </c>
      <c r="AB212" s="35">
        <v>7.2190000000000003</v>
      </c>
      <c r="AC212" s="35">
        <v>7.1130000000000004</v>
      </c>
      <c r="AD212" s="35">
        <v>7.2649999999999997</v>
      </c>
      <c r="AE212" s="35">
        <v>7.0919999999999996</v>
      </c>
      <c r="AF212" s="35">
        <v>7.3529999999999998</v>
      </c>
      <c r="AG212" s="35">
        <v>7.0990000000000002</v>
      </c>
      <c r="AH212" s="35">
        <v>7.1550000000000002</v>
      </c>
      <c r="AI212" s="35">
        <v>7.0780000000000003</v>
      </c>
      <c r="AJ212" s="35">
        <v>7.3010000000000002</v>
      </c>
      <c r="AK212" s="35">
        <v>7.173</v>
      </c>
      <c r="AL212" s="35">
        <v>7.3710000000000004</v>
      </c>
      <c r="AM212" s="35">
        <v>7.556</v>
      </c>
      <c r="AN212" s="35">
        <v>7.3890000000000002</v>
      </c>
      <c r="AO212" s="35">
        <v>7.5019999999999998</v>
      </c>
      <c r="AP212" s="35">
        <v>7.3869999999999996</v>
      </c>
      <c r="AQ212" s="35">
        <v>7.58</v>
      </c>
      <c r="AR212" s="35">
        <v>7.7590000000000003</v>
      </c>
      <c r="AS212" s="35">
        <v>7.53</v>
      </c>
      <c r="AT212" s="35">
        <v>7.6669999999999998</v>
      </c>
      <c r="AU212" s="35">
        <v>7.3970000000000002</v>
      </c>
      <c r="AV212" s="35">
        <v>7.3840000000000003</v>
      </c>
      <c r="AW212" s="35">
        <f t="shared" si="6"/>
        <v>240.09400000000005</v>
      </c>
      <c r="AX212" s="117">
        <f t="shared" si="7"/>
        <v>59.9765092005631</v>
      </c>
      <c r="AY212" s="116"/>
    </row>
    <row r="213" spans="1:51" x14ac:dyDescent="0.35">
      <c r="A213" s="13" t="s">
        <v>905</v>
      </c>
      <c r="B213" s="13">
        <v>2021</v>
      </c>
      <c r="C213" s="20">
        <v>44385</v>
      </c>
      <c r="D213" s="13" t="s">
        <v>66</v>
      </c>
      <c r="E213" s="101" t="s">
        <v>91</v>
      </c>
      <c r="F213" s="101">
        <v>3</v>
      </c>
      <c r="G213" s="52" t="s">
        <v>848</v>
      </c>
      <c r="H213" s="52" t="s">
        <v>842</v>
      </c>
      <c r="I213" s="52" t="s">
        <v>844</v>
      </c>
      <c r="J213" s="52" t="s">
        <v>934</v>
      </c>
      <c r="K213" s="52"/>
      <c r="L213" s="52"/>
      <c r="M213" s="52"/>
      <c r="N213" s="52"/>
      <c r="O213" s="101">
        <v>1</v>
      </c>
      <c r="P213" s="52" t="s">
        <v>198</v>
      </c>
      <c r="Q213" s="35">
        <v>12.933999999999999</v>
      </c>
      <c r="R213" s="35">
        <v>7.391</v>
      </c>
      <c r="S213" s="35">
        <v>6.8680000000000003</v>
      </c>
      <c r="T213" s="35">
        <v>6.87</v>
      </c>
      <c r="U213" s="35">
        <v>6.9240000000000004</v>
      </c>
      <c r="V213" s="35">
        <v>7.085</v>
      </c>
      <c r="W213" s="35">
        <v>6.8949999999999996</v>
      </c>
      <c r="X213" s="35">
        <v>6.9029999999999996</v>
      </c>
      <c r="Y213" s="35">
        <v>6.7110000000000003</v>
      </c>
      <c r="Z213" s="35">
        <v>6.66</v>
      </c>
      <c r="AA213" s="35">
        <v>6.827</v>
      </c>
      <c r="AB213" s="35">
        <v>6.7480000000000002</v>
      </c>
      <c r="AC213" s="35">
        <v>6.9039999999999999</v>
      </c>
      <c r="AD213" s="35">
        <v>6.8460000000000001</v>
      </c>
      <c r="AE213" s="35">
        <v>6.9870000000000001</v>
      </c>
      <c r="AF213" s="35">
        <v>6.8090000000000002</v>
      </c>
      <c r="AG213" s="35">
        <v>6.8220000000000001</v>
      </c>
      <c r="AH213" s="35">
        <v>8.1170000000000009</v>
      </c>
      <c r="AI213" s="35">
        <v>11.625</v>
      </c>
      <c r="AJ213" s="35">
        <v>14.317</v>
      </c>
      <c r="AK213" s="35">
        <v>15.173</v>
      </c>
      <c r="AL213" s="35">
        <v>14.648</v>
      </c>
      <c r="AM213" s="35"/>
      <c r="AN213" s="35"/>
      <c r="AO213" s="35"/>
      <c r="AP213" s="35"/>
      <c r="AQ213" s="35"/>
      <c r="AR213" s="35"/>
      <c r="AS213" s="35"/>
      <c r="AT213" s="35"/>
      <c r="AU213" s="35"/>
      <c r="AV213" s="35"/>
      <c r="AW213" s="35" t="str">
        <f t="shared" si="6"/>
        <v/>
      </c>
      <c r="AX213" s="117" t="str">
        <f t="shared" si="7"/>
        <v/>
      </c>
      <c r="AY213" s="116"/>
    </row>
    <row r="214" spans="1:51" x14ac:dyDescent="0.35">
      <c r="A214" s="13" t="s">
        <v>905</v>
      </c>
      <c r="B214" s="13">
        <v>2021</v>
      </c>
      <c r="C214" s="20">
        <v>44385</v>
      </c>
      <c r="D214" s="13" t="s">
        <v>66</v>
      </c>
      <c r="E214" s="101" t="s">
        <v>91</v>
      </c>
      <c r="F214" s="101">
        <v>3</v>
      </c>
      <c r="G214" s="52" t="s">
        <v>909</v>
      </c>
      <c r="H214" s="52" t="s">
        <v>508</v>
      </c>
      <c r="I214" s="52" t="s">
        <v>877</v>
      </c>
      <c r="J214" s="52" t="s">
        <v>496</v>
      </c>
      <c r="K214" s="52"/>
      <c r="L214" s="52"/>
      <c r="M214" s="52"/>
      <c r="N214" s="52"/>
      <c r="O214" s="101">
        <v>2</v>
      </c>
      <c r="P214" s="52" t="s">
        <v>85</v>
      </c>
      <c r="Q214" s="35">
        <v>13.38</v>
      </c>
      <c r="R214" s="35">
        <v>8.0960000000000001</v>
      </c>
      <c r="S214" s="35">
        <v>7.5419999999999998</v>
      </c>
      <c r="T214" s="35">
        <v>7.2880000000000003</v>
      </c>
      <c r="U214" s="35">
        <v>7.3460000000000001</v>
      </c>
      <c r="V214" s="35">
        <v>7.09</v>
      </c>
      <c r="W214" s="35">
        <v>7.15</v>
      </c>
      <c r="X214" s="35">
        <v>7.0629999999999997</v>
      </c>
      <c r="Y214" s="35">
        <v>7.1470000000000002</v>
      </c>
      <c r="Z214" s="35">
        <v>7.2009999999999996</v>
      </c>
      <c r="AA214" s="35">
        <v>7.3390000000000004</v>
      </c>
      <c r="AB214" s="35">
        <v>7.2009999999999996</v>
      </c>
      <c r="AC214" s="35">
        <v>7.1470000000000002</v>
      </c>
      <c r="AD214" s="35">
        <v>7.2619999999999996</v>
      </c>
      <c r="AE214" s="35">
        <v>7.1029999999999998</v>
      </c>
      <c r="AF214" s="35">
        <v>7.2530000000000001</v>
      </c>
      <c r="AG214" s="35">
        <v>7.4050000000000002</v>
      </c>
      <c r="AH214" s="35">
        <v>7.44</v>
      </c>
      <c r="AI214" s="35">
        <v>7.298</v>
      </c>
      <c r="AJ214" s="35">
        <v>7.4470000000000001</v>
      </c>
      <c r="AK214" s="35">
        <v>7.2450000000000001</v>
      </c>
      <c r="AL214" s="35">
        <v>7.298</v>
      </c>
      <c r="AM214" s="35">
        <v>7.2480000000000002</v>
      </c>
      <c r="AN214" s="35">
        <v>7.2759999999999998</v>
      </c>
      <c r="AO214" s="35">
        <v>7.3</v>
      </c>
      <c r="AP214" s="35">
        <v>7.2190000000000003</v>
      </c>
      <c r="AQ214" s="35">
        <v>7.399</v>
      </c>
      <c r="AR214" s="35">
        <v>7.4569999999999999</v>
      </c>
      <c r="AS214" s="35">
        <v>7.64</v>
      </c>
      <c r="AT214" s="35">
        <v>7.4530000000000003</v>
      </c>
      <c r="AU214" s="35">
        <v>7.3810000000000002</v>
      </c>
      <c r="AV214" s="35">
        <v>7.48</v>
      </c>
      <c r="AW214" s="35">
        <f t="shared" si="6"/>
        <v>240.59399999999997</v>
      </c>
      <c r="AX214" s="117">
        <f t="shared" si="7"/>
        <v>59.851866630090534</v>
      </c>
      <c r="AY214" s="116"/>
    </row>
    <row r="215" spans="1:51" x14ac:dyDescent="0.35">
      <c r="A215" s="4" t="s">
        <v>905</v>
      </c>
      <c r="B215" s="4">
        <v>2021</v>
      </c>
      <c r="C215" s="5">
        <v>44385</v>
      </c>
      <c r="D215" s="4" t="s">
        <v>66</v>
      </c>
      <c r="E215" s="25" t="s">
        <v>64</v>
      </c>
      <c r="F215" s="25" t="s">
        <v>541</v>
      </c>
      <c r="G215" s="51" t="s">
        <v>848</v>
      </c>
      <c r="H215" s="51" t="s">
        <v>842</v>
      </c>
      <c r="I215" s="51" t="s">
        <v>844</v>
      </c>
      <c r="J215" s="51" t="s">
        <v>934</v>
      </c>
      <c r="K215" s="51"/>
      <c r="L215" s="51"/>
      <c r="M215" s="51"/>
      <c r="N215" s="51"/>
      <c r="O215" s="25">
        <v>1</v>
      </c>
      <c r="P215" s="51" t="s">
        <v>198</v>
      </c>
      <c r="Q215" s="35">
        <v>12.803000000000001</v>
      </c>
      <c r="R215" s="35">
        <v>7.3310000000000004</v>
      </c>
      <c r="S215" s="35">
        <v>6.8209999999999997</v>
      </c>
      <c r="T215" s="35">
        <v>6.9189999999999996</v>
      </c>
      <c r="U215" s="35">
        <v>6.9290000000000003</v>
      </c>
      <c r="V215" s="35">
        <v>7.0570000000000004</v>
      </c>
      <c r="W215" s="35">
        <v>6.9050000000000002</v>
      </c>
      <c r="X215" s="35">
        <v>6.9660000000000002</v>
      </c>
      <c r="Y215" s="35">
        <v>6.8010000000000002</v>
      </c>
      <c r="Z215" s="35">
        <v>6.7729999999999997</v>
      </c>
      <c r="AA215" s="35">
        <v>6.9059999999999997</v>
      </c>
      <c r="AB215" s="35">
        <v>6.8529999999999998</v>
      </c>
      <c r="AC215" s="35">
        <v>7.0540000000000003</v>
      </c>
      <c r="AD215" s="35">
        <v>6.9580000000000002</v>
      </c>
      <c r="AE215" s="35">
        <v>7.0780000000000003</v>
      </c>
      <c r="AF215" s="35">
        <v>6.9320000000000004</v>
      </c>
      <c r="AG215" s="35">
        <v>6.9059999999999997</v>
      </c>
      <c r="AH215" s="35">
        <v>7.0119999999999996</v>
      </c>
      <c r="AI215" s="35">
        <v>6.8159999999999998</v>
      </c>
      <c r="AJ215" s="35">
        <v>6.827</v>
      </c>
      <c r="AK215" s="35">
        <v>6.9509999999999996</v>
      </c>
      <c r="AL215" s="35">
        <v>7.11</v>
      </c>
      <c r="AM215" s="35">
        <v>7.173</v>
      </c>
      <c r="AN215" s="35">
        <v>7.085</v>
      </c>
      <c r="AO215" s="35">
        <v>7.2089999999999996</v>
      </c>
      <c r="AP215" s="35">
        <v>7.0590000000000002</v>
      </c>
      <c r="AQ215" s="35">
        <v>7.032</v>
      </c>
      <c r="AR215" s="35">
        <v>8.1440000000000001</v>
      </c>
      <c r="AS215" s="35"/>
      <c r="AT215" s="35"/>
      <c r="AU215" s="35"/>
      <c r="AV215" s="35"/>
      <c r="AW215" s="35" t="str">
        <f t="shared" si="6"/>
        <v/>
      </c>
      <c r="AX215" s="117" t="str">
        <f t="shared" si="7"/>
        <v/>
      </c>
      <c r="AY215" s="116"/>
    </row>
    <row r="216" spans="1:51" x14ac:dyDescent="0.35">
      <c r="A216" s="4" t="s">
        <v>905</v>
      </c>
      <c r="B216" s="4">
        <v>2021</v>
      </c>
      <c r="C216" s="5">
        <v>44385</v>
      </c>
      <c r="D216" s="4" t="s">
        <v>66</v>
      </c>
      <c r="E216" s="25" t="s">
        <v>64</v>
      </c>
      <c r="F216" s="25" t="s">
        <v>541</v>
      </c>
      <c r="G216" s="51" t="s">
        <v>680</v>
      </c>
      <c r="H216" s="51" t="s">
        <v>53</v>
      </c>
      <c r="I216" s="51" t="s">
        <v>743</v>
      </c>
      <c r="J216" s="51" t="s">
        <v>681</v>
      </c>
      <c r="K216" s="51"/>
      <c r="L216" s="51"/>
      <c r="M216" s="51"/>
      <c r="N216" s="51"/>
      <c r="O216" s="25">
        <v>2</v>
      </c>
      <c r="P216" s="51" t="s">
        <v>25</v>
      </c>
      <c r="Q216" s="35">
        <v>13.154</v>
      </c>
      <c r="R216" s="35">
        <v>7.5</v>
      </c>
      <c r="S216" s="35">
        <v>7.1040000000000001</v>
      </c>
      <c r="T216" s="35">
        <v>7.0590000000000002</v>
      </c>
      <c r="U216" s="35">
        <v>6.9740000000000002</v>
      </c>
      <c r="V216" s="35">
        <v>7.0209999999999999</v>
      </c>
      <c r="W216" s="35">
        <v>7.1929999999999996</v>
      </c>
      <c r="X216" s="35">
        <v>7.01</v>
      </c>
      <c r="Y216" s="35">
        <v>6.9530000000000003</v>
      </c>
      <c r="Z216" s="35">
        <v>7.0880000000000001</v>
      </c>
      <c r="AA216" s="35">
        <v>6.9809999999999999</v>
      </c>
      <c r="AB216" s="35">
        <v>7.0359999999999996</v>
      </c>
      <c r="AC216" s="35">
        <v>7.04</v>
      </c>
      <c r="AD216" s="35">
        <v>7.1580000000000004</v>
      </c>
      <c r="AE216" s="35">
        <v>7.0620000000000003</v>
      </c>
      <c r="AF216" s="35">
        <v>6.9829999999999997</v>
      </c>
      <c r="AG216" s="35">
        <v>7.27</v>
      </c>
      <c r="AH216" s="35">
        <v>7.1390000000000002</v>
      </c>
      <c r="AI216" s="35">
        <v>7.2130000000000001</v>
      </c>
      <c r="AJ216" s="35">
        <v>7.2990000000000004</v>
      </c>
      <c r="AK216" s="35">
        <v>7.3179999999999996</v>
      </c>
      <c r="AL216" s="35">
        <v>7.4850000000000003</v>
      </c>
      <c r="AM216" s="35">
        <v>7.4219999999999997</v>
      </c>
      <c r="AN216" s="35">
        <v>7.6130000000000004</v>
      </c>
      <c r="AO216" s="35">
        <v>7.7089999999999996</v>
      </c>
      <c r="AP216" s="35">
        <v>7.9189999999999996</v>
      </c>
      <c r="AQ216" s="35">
        <v>8.0719999999999992</v>
      </c>
      <c r="AR216" s="35"/>
      <c r="AS216" s="35"/>
      <c r="AT216" s="35"/>
      <c r="AU216" s="35"/>
      <c r="AV216" s="35"/>
      <c r="AW216" s="35" t="str">
        <f t="shared" si="6"/>
        <v/>
      </c>
      <c r="AX216" s="117" t="str">
        <f t="shared" si="7"/>
        <v/>
      </c>
      <c r="AY216" s="116"/>
    </row>
    <row r="217" spans="1:51" x14ac:dyDescent="0.35">
      <c r="A217" s="4" t="s">
        <v>905</v>
      </c>
      <c r="B217" s="4">
        <v>2021</v>
      </c>
      <c r="C217" s="5">
        <v>44385</v>
      </c>
      <c r="D217" s="4" t="s">
        <v>66</v>
      </c>
      <c r="E217" s="25" t="s">
        <v>64</v>
      </c>
      <c r="F217" s="51" t="s">
        <v>542</v>
      </c>
      <c r="G217" s="51" t="s">
        <v>847</v>
      </c>
      <c r="H217" s="51" t="s">
        <v>841</v>
      </c>
      <c r="I217" s="51" t="s">
        <v>845</v>
      </c>
      <c r="J217" s="51" t="s">
        <v>940</v>
      </c>
      <c r="K217" s="51"/>
      <c r="L217" s="51"/>
      <c r="M217" s="51"/>
      <c r="N217" s="51"/>
      <c r="O217" s="25">
        <v>3</v>
      </c>
      <c r="P217" s="51" t="s">
        <v>198</v>
      </c>
      <c r="Q217" s="35">
        <v>13.172000000000001</v>
      </c>
      <c r="R217" s="35">
        <v>7.6879999999999997</v>
      </c>
      <c r="S217" s="35">
        <v>7.1980000000000004</v>
      </c>
      <c r="T217" s="35">
        <v>7.1639999999999997</v>
      </c>
      <c r="U217" s="35">
        <v>7.01</v>
      </c>
      <c r="V217" s="35">
        <v>7.133</v>
      </c>
      <c r="W217" s="35">
        <v>6.9349999999999996</v>
      </c>
      <c r="X217" s="35">
        <v>7.0839999999999996</v>
      </c>
      <c r="Y217" s="35">
        <v>6.9809999999999999</v>
      </c>
      <c r="Z217" s="35">
        <v>7.0990000000000002</v>
      </c>
      <c r="AA217" s="35">
        <v>6.9749999999999996</v>
      </c>
      <c r="AB217" s="35">
        <v>7.0979999999999999</v>
      </c>
      <c r="AC217" s="35">
        <v>6.9870000000000001</v>
      </c>
      <c r="AD217" s="35">
        <v>7.0519999999999996</v>
      </c>
      <c r="AE217" s="35">
        <v>6.891</v>
      </c>
      <c r="AF217" s="35">
        <v>7.0469999999999997</v>
      </c>
      <c r="AG217" s="35">
        <v>6.9480000000000004</v>
      </c>
      <c r="AH217" s="35">
        <v>7.0449999999999999</v>
      </c>
      <c r="AI217" s="35">
        <v>6.9459999999999997</v>
      </c>
      <c r="AJ217" s="35">
        <v>7.0650000000000004</v>
      </c>
      <c r="AK217" s="35">
        <v>7.2039999999999997</v>
      </c>
      <c r="AL217" s="35">
        <v>7.1189999999999998</v>
      </c>
      <c r="AM217" s="35">
        <v>7.383</v>
      </c>
      <c r="AN217" s="35">
        <v>7.1749999999999998</v>
      </c>
      <c r="AO217" s="35">
        <v>7.1379999999999999</v>
      </c>
      <c r="AP217" s="35">
        <v>7.1689999999999996</v>
      </c>
      <c r="AQ217" s="35">
        <v>7.3410000000000002</v>
      </c>
      <c r="AR217" s="35">
        <v>7.1289999999999996</v>
      </c>
      <c r="AS217" s="35">
        <v>7.2670000000000003</v>
      </c>
      <c r="AT217" s="35">
        <v>7.335</v>
      </c>
      <c r="AU217" s="35">
        <v>7.2</v>
      </c>
      <c r="AV217" s="35">
        <v>7.2229999999999999</v>
      </c>
      <c r="AW217" s="35">
        <f t="shared" si="6"/>
        <v>234.20100000000002</v>
      </c>
      <c r="AX217" s="117">
        <f t="shared" si="7"/>
        <v>61.485646944291439</v>
      </c>
      <c r="AY217" s="116"/>
    </row>
    <row r="218" spans="1:51" x14ac:dyDescent="0.35">
      <c r="A218" s="4" t="s">
        <v>905</v>
      </c>
      <c r="B218" s="4">
        <v>2021</v>
      </c>
      <c r="C218" s="5">
        <v>44385</v>
      </c>
      <c r="D218" s="4" t="s">
        <v>66</v>
      </c>
      <c r="E218" s="25" t="s">
        <v>64</v>
      </c>
      <c r="F218" s="51" t="s">
        <v>542</v>
      </c>
      <c r="G218" s="51" t="s">
        <v>909</v>
      </c>
      <c r="H218" s="51" t="s">
        <v>508</v>
      </c>
      <c r="I218" s="51" t="s">
        <v>877</v>
      </c>
      <c r="J218" s="51" t="s">
        <v>496</v>
      </c>
      <c r="K218" s="51"/>
      <c r="L218" s="51"/>
      <c r="M218" s="51"/>
      <c r="N218" s="51"/>
      <c r="O218" s="25">
        <v>4</v>
      </c>
      <c r="P218" s="51" t="s">
        <v>85</v>
      </c>
      <c r="Q218" s="35">
        <v>13.46</v>
      </c>
      <c r="R218" s="35">
        <v>8.09</v>
      </c>
      <c r="S218" s="35">
        <v>7.5090000000000003</v>
      </c>
      <c r="T218" s="35">
        <v>7.3049999999999997</v>
      </c>
      <c r="U218" s="35">
        <v>7.3490000000000002</v>
      </c>
      <c r="V218" s="35">
        <v>7.3410000000000002</v>
      </c>
      <c r="W218" s="35">
        <v>7.1449999999999996</v>
      </c>
      <c r="X218" s="35">
        <v>7.0789999999999997</v>
      </c>
      <c r="Y218" s="35">
        <v>7.0839999999999996</v>
      </c>
      <c r="Z218" s="35">
        <v>7.0570000000000004</v>
      </c>
      <c r="AA218" s="35">
        <v>7.2309999999999999</v>
      </c>
      <c r="AB218" s="35">
        <v>7.0460000000000003</v>
      </c>
      <c r="AC218" s="35">
        <v>7.0670000000000002</v>
      </c>
      <c r="AD218" s="35">
        <v>7.22</v>
      </c>
      <c r="AE218" s="35">
        <v>7.2119999999999997</v>
      </c>
      <c r="AF218" s="35">
        <v>7.3840000000000003</v>
      </c>
      <c r="AG218" s="35">
        <v>7.3029999999999999</v>
      </c>
      <c r="AH218" s="35">
        <v>7.4130000000000003</v>
      </c>
      <c r="AI218" s="35">
        <v>7.1669999999999998</v>
      </c>
      <c r="AJ218" s="35">
        <v>7.1369999999999996</v>
      </c>
      <c r="AK218" s="35">
        <v>7.157</v>
      </c>
      <c r="AL218" s="35">
        <v>7.1059999999999999</v>
      </c>
      <c r="AM218" s="35">
        <v>7.3140000000000001</v>
      </c>
      <c r="AN218" s="35">
        <v>7.3040000000000003</v>
      </c>
      <c r="AO218" s="35">
        <v>7.4809999999999999</v>
      </c>
      <c r="AP218" s="35">
        <v>7.492</v>
      </c>
      <c r="AQ218" s="35">
        <v>7.6950000000000003</v>
      </c>
      <c r="AR218" s="35">
        <v>7.3239999999999998</v>
      </c>
      <c r="AS218" s="35">
        <v>7.2320000000000002</v>
      </c>
      <c r="AT218" s="35">
        <v>7.2930000000000001</v>
      </c>
      <c r="AU218" s="35">
        <v>7.4290000000000003</v>
      </c>
      <c r="AV218" s="35">
        <v>7.3710000000000004</v>
      </c>
      <c r="AW218" s="35">
        <f t="shared" si="6"/>
        <v>239.79700000000003</v>
      </c>
      <c r="AX218" s="117">
        <f t="shared" si="7"/>
        <v>60.050792962380676</v>
      </c>
      <c r="AY218" s="116"/>
    </row>
    <row r="219" spans="1:51" x14ac:dyDescent="0.35">
      <c r="A219" s="1" t="s">
        <v>226</v>
      </c>
      <c r="B219" s="1">
        <v>2021</v>
      </c>
      <c r="C219" s="2">
        <v>44329</v>
      </c>
      <c r="D219" s="1" t="s">
        <v>66</v>
      </c>
      <c r="E219" s="34" t="s">
        <v>21</v>
      </c>
      <c r="F219" s="49" t="s">
        <v>21</v>
      </c>
      <c r="G219" s="49" t="s">
        <v>597</v>
      </c>
      <c r="H219" s="49" t="s">
        <v>942</v>
      </c>
      <c r="I219" s="49" t="s">
        <v>513</v>
      </c>
      <c r="J219" s="49" t="s">
        <v>731</v>
      </c>
      <c r="K219" s="49"/>
      <c r="L219" s="49"/>
      <c r="M219" s="49"/>
      <c r="N219" s="49"/>
      <c r="O219" s="34">
        <v>1</v>
      </c>
      <c r="P219" s="49" t="s">
        <v>29</v>
      </c>
      <c r="Q219" s="35">
        <v>13.266</v>
      </c>
      <c r="R219" s="35">
        <v>7.7750000000000004</v>
      </c>
      <c r="S219" s="35">
        <v>7.3360000000000003</v>
      </c>
      <c r="T219" s="35">
        <v>7.2009999999999996</v>
      </c>
      <c r="U219" s="35">
        <v>7.226</v>
      </c>
      <c r="V219" s="35">
        <v>7.3010000000000002</v>
      </c>
      <c r="W219" s="35">
        <v>7.1269999999999998</v>
      </c>
      <c r="X219" s="35">
        <v>7.1219999999999999</v>
      </c>
      <c r="Y219" s="35">
        <v>7.0970000000000004</v>
      </c>
      <c r="Z219" s="35">
        <v>7.1989999999999998</v>
      </c>
      <c r="AA219" s="35">
        <v>7.11</v>
      </c>
      <c r="AB219" s="35">
        <v>7.1369999999999996</v>
      </c>
      <c r="AC219" s="35">
        <v>7.1669999999999998</v>
      </c>
      <c r="AD219" s="35">
        <v>7.2569999999999997</v>
      </c>
      <c r="AE219" s="35">
        <v>7.0439999999999996</v>
      </c>
      <c r="AF219" s="35">
        <v>6.9729999999999999</v>
      </c>
      <c r="AG219" s="35">
        <v>6.9859999999999998</v>
      </c>
      <c r="AH219" s="35">
        <v>7.1390000000000002</v>
      </c>
      <c r="AI219" s="35">
        <v>7.0529999999999999</v>
      </c>
      <c r="AJ219" s="35">
        <v>7.1029999999999998</v>
      </c>
      <c r="AK219" s="35">
        <v>7.1509999999999998</v>
      </c>
      <c r="AL219" s="35">
        <v>7.2720000000000002</v>
      </c>
      <c r="AM219" s="35">
        <v>7.15</v>
      </c>
      <c r="AN219" s="35">
        <v>7.12</v>
      </c>
      <c r="AO219" s="35">
        <v>7.2460000000000004</v>
      </c>
      <c r="AP219" s="35">
        <v>7.1589999999999998</v>
      </c>
      <c r="AQ219" s="35">
        <v>7.1950000000000003</v>
      </c>
      <c r="AR219" s="35">
        <v>7.2690000000000001</v>
      </c>
      <c r="AS219" s="35">
        <v>7.0190000000000001</v>
      </c>
      <c r="AT219" s="35">
        <v>6.9729999999999999</v>
      </c>
      <c r="AU219" s="35">
        <v>6.9480000000000004</v>
      </c>
      <c r="AV219" s="35">
        <v>6.9939999999999998</v>
      </c>
      <c r="AW219" s="35">
        <f t="shared" si="6"/>
        <v>235.11500000000007</v>
      </c>
      <c r="AX219" s="117">
        <f t="shared" si="7"/>
        <v>61.246623992514287</v>
      </c>
      <c r="AY219" s="116"/>
    </row>
    <row r="220" spans="1:51" x14ac:dyDescent="0.35">
      <c r="A220" s="1" t="s">
        <v>226</v>
      </c>
      <c r="B220" s="1">
        <v>2021</v>
      </c>
      <c r="C220" s="2">
        <v>44329</v>
      </c>
      <c r="D220" s="1" t="s">
        <v>66</v>
      </c>
      <c r="E220" s="34" t="s">
        <v>21</v>
      </c>
      <c r="F220" s="49" t="s">
        <v>21</v>
      </c>
      <c r="G220" s="49" t="s">
        <v>483</v>
      </c>
      <c r="H220" s="49" t="s">
        <v>820</v>
      </c>
      <c r="I220" s="49" t="s">
        <v>945</v>
      </c>
      <c r="J220" s="49" t="s">
        <v>675</v>
      </c>
      <c r="K220" s="49"/>
      <c r="L220" s="49"/>
      <c r="M220" s="49"/>
      <c r="N220" s="49"/>
      <c r="O220" s="34">
        <v>2</v>
      </c>
      <c r="P220" s="49" t="s">
        <v>484</v>
      </c>
      <c r="Q220" s="35">
        <v>13.308</v>
      </c>
      <c r="R220" s="35">
        <v>7.8010000000000002</v>
      </c>
      <c r="S220" s="35">
        <v>7.3019999999999996</v>
      </c>
      <c r="T220" s="35">
        <v>7.1539999999999999</v>
      </c>
      <c r="U220" s="35">
        <v>7.1130000000000004</v>
      </c>
      <c r="V220" s="35">
        <v>7.2009999999999996</v>
      </c>
      <c r="W220" s="35">
        <v>6.9889999999999999</v>
      </c>
      <c r="X220" s="35">
        <v>6.9379999999999997</v>
      </c>
      <c r="Y220" s="35">
        <v>6.9870000000000001</v>
      </c>
      <c r="Z220" s="35">
        <v>7.1369999999999996</v>
      </c>
      <c r="AA220" s="35">
        <v>7.133</v>
      </c>
      <c r="AB220" s="35">
        <v>7.2770000000000001</v>
      </c>
      <c r="AC220" s="35">
        <v>7.3780000000000001</v>
      </c>
      <c r="AD220" s="35">
        <v>7.5789999999999997</v>
      </c>
      <c r="AE220" s="35">
        <v>7.4020000000000001</v>
      </c>
      <c r="AF220" s="35">
        <v>7.351</v>
      </c>
      <c r="AG220" s="35">
        <v>7.3490000000000002</v>
      </c>
      <c r="AH220" s="35">
        <v>7.5069999999999997</v>
      </c>
      <c r="AI220" s="35">
        <v>7.3819999999999997</v>
      </c>
      <c r="AJ220" s="35">
        <v>7.4189999999999996</v>
      </c>
      <c r="AK220" s="35">
        <v>7.4560000000000004</v>
      </c>
      <c r="AL220" s="35">
        <v>7.2830000000000004</v>
      </c>
      <c r="AM220" s="35">
        <v>7.2690000000000001</v>
      </c>
      <c r="AN220" s="35">
        <v>7.282</v>
      </c>
      <c r="AO220" s="35">
        <v>7.5049999999999999</v>
      </c>
      <c r="AP220" s="35">
        <v>7.407</v>
      </c>
      <c r="AQ220" s="35">
        <v>7.3419999999999996</v>
      </c>
      <c r="AR220" s="35">
        <v>7.51</v>
      </c>
      <c r="AS220" s="35">
        <v>7.3159999999999998</v>
      </c>
      <c r="AT220" s="35">
        <v>7.4039999999999999</v>
      </c>
      <c r="AU220" s="35">
        <v>7.4379999999999997</v>
      </c>
      <c r="AV220" s="35">
        <v>7.5270000000000001</v>
      </c>
      <c r="AW220" s="35">
        <f t="shared" si="6"/>
        <v>240.44599999999997</v>
      </c>
      <c r="AX220" s="117">
        <f t="shared" si="7"/>
        <v>59.888706819826496</v>
      </c>
      <c r="AY220" s="116"/>
    </row>
    <row r="221" spans="1:51" x14ac:dyDescent="0.35">
      <c r="A221" s="1" t="s">
        <v>226</v>
      </c>
      <c r="B221" s="1">
        <v>2021</v>
      </c>
      <c r="C221" s="2">
        <v>44329</v>
      </c>
      <c r="D221" s="1" t="s">
        <v>66</v>
      </c>
      <c r="E221" s="34" t="s">
        <v>21</v>
      </c>
      <c r="F221" s="49" t="s">
        <v>21</v>
      </c>
      <c r="G221" s="49" t="s">
        <v>493</v>
      </c>
      <c r="H221" s="49" t="s">
        <v>594</v>
      </c>
      <c r="I221" s="49" t="s">
        <v>659</v>
      </c>
      <c r="J221" s="49" t="s">
        <v>595</v>
      </c>
      <c r="K221" s="49"/>
      <c r="L221" s="49"/>
      <c r="M221" s="49"/>
      <c r="N221" s="49"/>
      <c r="O221" s="34">
        <v>3</v>
      </c>
      <c r="P221" s="49" t="s">
        <v>31</v>
      </c>
      <c r="Q221" s="35">
        <v>13.686</v>
      </c>
      <c r="R221" s="35">
        <v>7.7619999999999996</v>
      </c>
      <c r="S221" s="35">
        <v>7.2830000000000004</v>
      </c>
      <c r="T221" s="35">
        <v>7.3070000000000004</v>
      </c>
      <c r="U221" s="35">
        <v>7.234</v>
      </c>
      <c r="V221" s="35">
        <v>7.2359999999999998</v>
      </c>
      <c r="W221" s="35">
        <v>7.3920000000000003</v>
      </c>
      <c r="X221" s="35">
        <v>7.2779999999999996</v>
      </c>
      <c r="Y221" s="35">
        <v>7.3280000000000003</v>
      </c>
      <c r="Z221" s="35">
        <v>7.3129999999999997</v>
      </c>
      <c r="AA221" s="35">
        <v>7.4560000000000004</v>
      </c>
      <c r="AB221" s="35">
        <v>7.2169999999999996</v>
      </c>
      <c r="AC221" s="35">
        <v>7.2160000000000002</v>
      </c>
      <c r="AD221" s="35">
        <v>7.2060000000000004</v>
      </c>
      <c r="AE221" s="35">
        <v>7.3620000000000001</v>
      </c>
      <c r="AF221" s="35">
        <v>7.2140000000000004</v>
      </c>
      <c r="AG221" s="35">
        <v>7.2430000000000003</v>
      </c>
      <c r="AH221" s="35">
        <v>7.226</v>
      </c>
      <c r="AI221" s="35">
        <v>7.4260000000000002</v>
      </c>
      <c r="AJ221" s="35">
        <v>7.37</v>
      </c>
      <c r="AK221" s="35">
        <v>7.3819999999999997</v>
      </c>
      <c r="AL221" s="35">
        <v>7.5819999999999999</v>
      </c>
      <c r="AM221" s="35">
        <v>7.4059999999999997</v>
      </c>
      <c r="AN221" s="35">
        <v>7.4349999999999996</v>
      </c>
      <c r="AO221" s="35">
        <v>7.6280000000000001</v>
      </c>
      <c r="AP221" s="35">
        <v>7.4130000000000003</v>
      </c>
      <c r="AQ221" s="35">
        <v>7.2510000000000003</v>
      </c>
      <c r="AR221" s="35">
        <v>7.2949999999999999</v>
      </c>
      <c r="AS221" s="35">
        <v>7.484</v>
      </c>
      <c r="AT221" s="35">
        <v>7.2759999999999998</v>
      </c>
      <c r="AU221" s="35">
        <v>7.3109999999999999</v>
      </c>
      <c r="AV221" s="35">
        <v>7.3689999999999998</v>
      </c>
      <c r="AW221" s="35">
        <f t="shared" si="6"/>
        <v>241.58700000000002</v>
      </c>
      <c r="AX221" s="117">
        <f t="shared" si="7"/>
        <v>59.605856275379054</v>
      </c>
      <c r="AY221" s="116"/>
    </row>
    <row r="222" spans="1:51" x14ac:dyDescent="0.35">
      <c r="A222" s="4" t="s">
        <v>226</v>
      </c>
      <c r="B222" s="4">
        <v>2021</v>
      </c>
      <c r="C222" s="5">
        <v>44329</v>
      </c>
      <c r="D222" s="4" t="s">
        <v>66</v>
      </c>
      <c r="E222" s="25" t="s">
        <v>64</v>
      </c>
      <c r="F222" s="51" t="s">
        <v>541</v>
      </c>
      <c r="G222" s="51" t="s">
        <v>597</v>
      </c>
      <c r="H222" s="51" t="s">
        <v>942</v>
      </c>
      <c r="I222" s="51" t="s">
        <v>513</v>
      </c>
      <c r="J222" s="51" t="s">
        <v>731</v>
      </c>
      <c r="K222" s="51"/>
      <c r="L222" s="51"/>
      <c r="M222" s="51"/>
      <c r="N222" s="51"/>
      <c r="O222" s="25">
        <v>1</v>
      </c>
      <c r="P222" s="51" t="s">
        <v>29</v>
      </c>
      <c r="Q222" s="35">
        <v>13.006</v>
      </c>
      <c r="R222" s="35">
        <v>7.4829999999999997</v>
      </c>
      <c r="S222" s="35">
        <v>7.2240000000000002</v>
      </c>
      <c r="T222" s="35">
        <v>7.1390000000000002</v>
      </c>
      <c r="U222" s="35">
        <v>7.1280000000000001</v>
      </c>
      <c r="V222" s="35">
        <v>7.2329999999999997</v>
      </c>
      <c r="W222" s="35">
        <v>7.0910000000000002</v>
      </c>
      <c r="X222" s="35">
        <v>7.0570000000000004</v>
      </c>
      <c r="Y222" s="35">
        <v>7.0650000000000004</v>
      </c>
      <c r="Z222" s="35">
        <v>7.2</v>
      </c>
      <c r="AA222" s="35">
        <v>7.0519999999999996</v>
      </c>
      <c r="AB222" s="35">
        <v>7.0209999999999999</v>
      </c>
      <c r="AC222" s="35">
        <v>7.032</v>
      </c>
      <c r="AD222" s="35">
        <v>7.1390000000000002</v>
      </c>
      <c r="AE222" s="35">
        <v>6.9859999999999998</v>
      </c>
      <c r="AF222" s="35">
        <v>6.944</v>
      </c>
      <c r="AG222" s="35">
        <v>6.9820000000000002</v>
      </c>
      <c r="AH222" s="35">
        <v>7.0780000000000003</v>
      </c>
      <c r="AI222" s="35">
        <v>6.92</v>
      </c>
      <c r="AJ222" s="35">
        <v>6.9329999999999998</v>
      </c>
      <c r="AK222" s="35">
        <v>6.9909999999999997</v>
      </c>
      <c r="AL222" s="35">
        <v>7.085</v>
      </c>
      <c r="AM222" s="35">
        <v>7.0810000000000004</v>
      </c>
      <c r="AN222" s="35">
        <v>7.0780000000000003</v>
      </c>
      <c r="AO222" s="35">
        <v>7.1849999999999996</v>
      </c>
      <c r="AP222" s="35">
        <v>7.0629999999999997</v>
      </c>
      <c r="AQ222" s="35">
        <v>7.1829999999999998</v>
      </c>
      <c r="AR222" s="35">
        <v>6.9690000000000003</v>
      </c>
      <c r="AS222" s="35">
        <v>6.9429999999999996</v>
      </c>
      <c r="AT222" s="35">
        <v>6.9640000000000004</v>
      </c>
      <c r="AU222" s="35">
        <v>7.03</v>
      </c>
      <c r="AV222" s="35">
        <v>7.1440000000000001</v>
      </c>
      <c r="AW222" s="35">
        <f t="shared" si="6"/>
        <v>232.42899999999995</v>
      </c>
      <c r="AX222" s="117">
        <f t="shared" si="7"/>
        <v>61.954403280141477</v>
      </c>
      <c r="AY222" s="116"/>
    </row>
    <row r="223" spans="1:51" x14ac:dyDescent="0.35">
      <c r="A223" s="4" t="s">
        <v>226</v>
      </c>
      <c r="B223" s="4">
        <v>2021</v>
      </c>
      <c r="C223" s="5">
        <v>44329</v>
      </c>
      <c r="D223" s="4" t="s">
        <v>66</v>
      </c>
      <c r="E223" s="25" t="s">
        <v>64</v>
      </c>
      <c r="F223" s="51" t="s">
        <v>541</v>
      </c>
      <c r="G223" s="51" t="s">
        <v>483</v>
      </c>
      <c r="H223" s="51" t="s">
        <v>820</v>
      </c>
      <c r="I223" s="51" t="s">
        <v>945</v>
      </c>
      <c r="J223" s="51" t="s">
        <v>675</v>
      </c>
      <c r="K223" s="51"/>
      <c r="L223" s="51"/>
      <c r="M223" s="51"/>
      <c r="N223" s="51"/>
      <c r="O223" s="25">
        <v>2</v>
      </c>
      <c r="P223" s="51" t="s">
        <v>484</v>
      </c>
      <c r="Q223" s="35">
        <v>13.396000000000001</v>
      </c>
      <c r="R223" s="35">
        <v>7.8550000000000004</v>
      </c>
      <c r="S223" s="35">
        <v>7.2720000000000002</v>
      </c>
      <c r="T223" s="35">
        <v>7.125</v>
      </c>
      <c r="U223" s="35">
        <v>7.0019999999999998</v>
      </c>
      <c r="V223" s="35">
        <v>7.077</v>
      </c>
      <c r="W223" s="35">
        <v>6.94</v>
      </c>
      <c r="X223" s="35">
        <v>6.891</v>
      </c>
      <c r="Y223" s="35">
        <v>6.915</v>
      </c>
      <c r="Z223" s="35">
        <v>7.1559999999999997</v>
      </c>
      <c r="AA223" s="35">
        <v>7.0190000000000001</v>
      </c>
      <c r="AB223" s="35">
        <v>7.0570000000000004</v>
      </c>
      <c r="AC223" s="35">
        <v>7.0759999999999996</v>
      </c>
      <c r="AD223" s="35">
        <v>7.2720000000000002</v>
      </c>
      <c r="AE223" s="35">
        <v>7.1520000000000001</v>
      </c>
      <c r="AF223" s="35">
        <v>7.1630000000000003</v>
      </c>
      <c r="AG223" s="35">
        <v>7.1989999999999998</v>
      </c>
      <c r="AH223" s="35">
        <v>7.4119999999999999</v>
      </c>
      <c r="AI223" s="35">
        <v>7.1959999999999997</v>
      </c>
      <c r="AJ223" s="35">
        <v>7.2460000000000004</v>
      </c>
      <c r="AK223" s="35">
        <v>7.077</v>
      </c>
      <c r="AL223" s="35">
        <v>7.1379999999999999</v>
      </c>
      <c r="AM223" s="35">
        <v>7.1360000000000001</v>
      </c>
      <c r="AN223" s="35">
        <v>7.4020000000000001</v>
      </c>
      <c r="AO223" s="35">
        <v>7.2140000000000004</v>
      </c>
      <c r="AP223" s="35">
        <v>7.2450000000000001</v>
      </c>
      <c r="AQ223" s="35">
        <v>7.3739999999999997</v>
      </c>
      <c r="AR223" s="35">
        <v>7.2850000000000001</v>
      </c>
      <c r="AS223" s="35">
        <v>7.2859999999999996</v>
      </c>
      <c r="AT223" s="35">
        <v>7.4870000000000001</v>
      </c>
      <c r="AU223" s="35">
        <v>7.2750000000000004</v>
      </c>
      <c r="AV223" s="35">
        <v>7.46</v>
      </c>
      <c r="AW223" s="35">
        <f t="shared" si="6"/>
        <v>236.8</v>
      </c>
      <c r="AX223" s="117">
        <f t="shared" si="7"/>
        <v>60.810810810810807</v>
      </c>
      <c r="AY223" s="116"/>
    </row>
    <row r="224" spans="1:51" x14ac:dyDescent="0.35">
      <c r="A224" s="4" t="s">
        <v>226</v>
      </c>
      <c r="B224" s="4">
        <v>2021</v>
      </c>
      <c r="C224" s="5">
        <v>44329</v>
      </c>
      <c r="D224" s="4" t="s">
        <v>66</v>
      </c>
      <c r="E224" s="25" t="s">
        <v>64</v>
      </c>
      <c r="F224" s="51" t="s">
        <v>542</v>
      </c>
      <c r="G224" s="51" t="s">
        <v>493</v>
      </c>
      <c r="H224" s="51" t="s">
        <v>594</v>
      </c>
      <c r="I224" s="51" t="s">
        <v>659</v>
      </c>
      <c r="J224" s="51" t="s">
        <v>595</v>
      </c>
      <c r="K224" s="51"/>
      <c r="L224" s="51"/>
      <c r="M224" s="51"/>
      <c r="N224" s="51"/>
      <c r="O224" s="25">
        <v>3</v>
      </c>
      <c r="P224" s="51" t="s">
        <v>31</v>
      </c>
      <c r="Q224" s="35">
        <v>13.971</v>
      </c>
      <c r="R224" s="35">
        <v>8.1509999999999998</v>
      </c>
      <c r="S224" s="35">
        <v>7.351</v>
      </c>
      <c r="T224" s="35">
        <v>7.1959999999999997</v>
      </c>
      <c r="U224" s="35">
        <v>7.25</v>
      </c>
      <c r="V224" s="35">
        <v>7.3230000000000004</v>
      </c>
      <c r="W224" s="35">
        <v>7.46</v>
      </c>
      <c r="X224" s="35">
        <v>7.2880000000000003</v>
      </c>
      <c r="Y224" s="35">
        <v>7.2489999999999997</v>
      </c>
      <c r="Z224" s="35">
        <v>7.2629999999999999</v>
      </c>
      <c r="AA224" s="35">
        <v>7.3620000000000001</v>
      </c>
      <c r="AB224" s="35">
        <v>7.19</v>
      </c>
      <c r="AC224" s="35">
        <v>7.2110000000000003</v>
      </c>
      <c r="AD224" s="35">
        <v>7.2190000000000003</v>
      </c>
      <c r="AE224" s="35">
        <v>7.3609999999999998</v>
      </c>
      <c r="AF224" s="35">
        <v>7.2569999999999997</v>
      </c>
      <c r="AG224" s="35">
        <v>7.2510000000000003</v>
      </c>
      <c r="AH224" s="35">
        <v>7.2519999999999998</v>
      </c>
      <c r="AI224" s="35">
        <v>7.2560000000000002</v>
      </c>
      <c r="AJ224" s="35">
        <v>7.2770000000000001</v>
      </c>
      <c r="AK224" s="35">
        <v>7.3079999999999998</v>
      </c>
      <c r="AL224" s="35">
        <v>7.5640000000000001</v>
      </c>
      <c r="AM224" s="35">
        <v>7.5830000000000002</v>
      </c>
      <c r="AN224" s="35">
        <v>7.7249999999999996</v>
      </c>
      <c r="AO224" s="35">
        <v>7.4260000000000002</v>
      </c>
      <c r="AP224" s="35">
        <v>7.3360000000000003</v>
      </c>
      <c r="AQ224" s="35">
        <v>7.4820000000000002</v>
      </c>
      <c r="AR224" s="35">
        <v>7.2640000000000002</v>
      </c>
      <c r="AS224" s="35">
        <v>7.4269999999999996</v>
      </c>
      <c r="AT224" s="35">
        <v>7.5780000000000003</v>
      </c>
      <c r="AU224" s="35">
        <v>8.1530000000000005</v>
      </c>
      <c r="AV224" s="35">
        <v>8.3190000000000008</v>
      </c>
      <c r="AW224" s="35">
        <f t="shared" si="6"/>
        <v>244.30299999999994</v>
      </c>
      <c r="AX224" s="117">
        <f t="shared" si="7"/>
        <v>58.943197586603539</v>
      </c>
      <c r="AY224" s="116"/>
    </row>
    <row r="225" spans="1:51" x14ac:dyDescent="0.35">
      <c r="A225" s="1" t="s">
        <v>217</v>
      </c>
      <c r="B225" s="1">
        <v>2020</v>
      </c>
      <c r="C225" s="2">
        <v>43889</v>
      </c>
      <c r="D225" s="1" t="s">
        <v>20</v>
      </c>
      <c r="E225" s="34" t="s">
        <v>21</v>
      </c>
      <c r="F225" s="49" t="s">
        <v>21</v>
      </c>
      <c r="G225" s="49" t="s">
        <v>655</v>
      </c>
      <c r="H225" s="49" t="s">
        <v>987</v>
      </c>
      <c r="I225" s="49" t="s">
        <v>988</v>
      </c>
      <c r="J225" s="49" t="s">
        <v>644</v>
      </c>
      <c r="K225" s="49"/>
      <c r="L225" s="49"/>
      <c r="M225" s="49"/>
      <c r="N225" s="49"/>
      <c r="O225" s="34">
        <v>1</v>
      </c>
      <c r="P225" s="49" t="s">
        <v>484</v>
      </c>
      <c r="Q225" s="35">
        <v>13.217000000000001</v>
      </c>
      <c r="R225" s="35">
        <v>7.5529999999999999</v>
      </c>
      <c r="S225" s="35">
        <v>6.95</v>
      </c>
      <c r="T225" s="35">
        <v>6.7939999999999996</v>
      </c>
      <c r="U225" s="35">
        <v>6.6820000000000004</v>
      </c>
      <c r="V225" s="35">
        <v>6.7969999999999997</v>
      </c>
      <c r="W225" s="35">
        <v>6.6669999999999998</v>
      </c>
      <c r="X225" s="35">
        <v>6.6740000000000004</v>
      </c>
      <c r="Y225" s="35">
        <v>6.6989999999999998</v>
      </c>
      <c r="Z225" s="35">
        <v>6.85</v>
      </c>
      <c r="AA225" s="35">
        <v>6.7549999999999999</v>
      </c>
      <c r="AB225" s="35">
        <v>6.7880000000000003</v>
      </c>
      <c r="AC225" s="35">
        <v>6.923</v>
      </c>
      <c r="AD225" s="35">
        <v>6.7380000000000004</v>
      </c>
      <c r="AE225" s="35">
        <v>6.726</v>
      </c>
      <c r="AF225" s="35">
        <v>6.7320000000000002</v>
      </c>
      <c r="AG225" s="35">
        <v>6.827</v>
      </c>
      <c r="AH225" s="35">
        <v>6.8289999999999997</v>
      </c>
      <c r="AI225" s="35">
        <v>7.0350000000000001</v>
      </c>
      <c r="AJ225" s="35">
        <v>7.0179999999999998</v>
      </c>
      <c r="AK225" s="35">
        <v>7.0010000000000003</v>
      </c>
      <c r="AL225" s="35">
        <v>6.9889999999999999</v>
      </c>
      <c r="AM225" s="35">
        <v>7.1920000000000002</v>
      </c>
      <c r="AN225" s="35">
        <v>6.9660000000000002</v>
      </c>
      <c r="AO225" s="35">
        <v>7.077</v>
      </c>
      <c r="AP225" s="35">
        <v>7.2249999999999996</v>
      </c>
      <c r="AQ225" s="35">
        <v>6.883</v>
      </c>
      <c r="AR225" s="35">
        <v>6.8029999999999999</v>
      </c>
      <c r="AS225" s="35">
        <v>6.7549999999999999</v>
      </c>
      <c r="AT225" s="35">
        <v>6.742</v>
      </c>
      <c r="AU225" s="35">
        <v>6.7850000000000001</v>
      </c>
      <c r="AV225" s="35">
        <v>6.907</v>
      </c>
      <c r="AW225" s="35">
        <f t="shared" si="6"/>
        <v>226.57900000000001</v>
      </c>
      <c r="AX225" s="117">
        <f t="shared" si="7"/>
        <v>63.55399220580901</v>
      </c>
      <c r="AY225" s="116"/>
    </row>
    <row r="226" spans="1:51" x14ac:dyDescent="0.35">
      <c r="A226" s="1" t="s">
        <v>217</v>
      </c>
      <c r="B226" s="1">
        <v>2020</v>
      </c>
      <c r="C226" s="2">
        <v>43889</v>
      </c>
      <c r="D226" s="1" t="s">
        <v>20</v>
      </c>
      <c r="E226" s="34" t="s">
        <v>21</v>
      </c>
      <c r="F226" s="49" t="s">
        <v>21</v>
      </c>
      <c r="G226" s="49" t="s">
        <v>598</v>
      </c>
      <c r="H226" s="49" t="s">
        <v>599</v>
      </c>
      <c r="I226" s="49" t="s">
        <v>989</v>
      </c>
      <c r="J226" s="49" t="s">
        <v>748</v>
      </c>
      <c r="K226" s="49"/>
      <c r="L226" s="49"/>
      <c r="M226" s="49"/>
      <c r="N226" s="49"/>
      <c r="O226" s="34">
        <v>2</v>
      </c>
      <c r="P226" s="49" t="s">
        <v>35</v>
      </c>
      <c r="Q226" s="35">
        <v>13.132</v>
      </c>
      <c r="R226" s="35">
        <v>7.8029999999999999</v>
      </c>
      <c r="S226" s="35">
        <v>7.0110000000000001</v>
      </c>
      <c r="T226" s="35">
        <v>6.7809999999999997</v>
      </c>
      <c r="U226" s="35">
        <v>7.0060000000000002</v>
      </c>
      <c r="V226" s="35">
        <v>6.8810000000000002</v>
      </c>
      <c r="W226" s="35">
        <v>6.7949999999999999</v>
      </c>
      <c r="X226" s="35">
        <v>6.8019999999999996</v>
      </c>
      <c r="Y226" s="35">
        <v>6.8390000000000004</v>
      </c>
      <c r="Z226" s="35">
        <v>6.8010000000000002</v>
      </c>
      <c r="AA226" s="35">
        <v>6.8689999999999998</v>
      </c>
      <c r="AB226" s="35">
        <v>6.8970000000000002</v>
      </c>
      <c r="AC226" s="35">
        <v>6.9930000000000003</v>
      </c>
      <c r="AD226" s="35">
        <v>6.87</v>
      </c>
      <c r="AE226" s="35">
        <v>6.8719999999999999</v>
      </c>
      <c r="AF226" s="35">
        <v>6.8860000000000001</v>
      </c>
      <c r="AG226" s="35">
        <v>6.835</v>
      </c>
      <c r="AH226" s="35">
        <v>6.9610000000000003</v>
      </c>
      <c r="AI226" s="35">
        <v>6.8869999999999996</v>
      </c>
      <c r="AJ226" s="35">
        <v>7.0990000000000002</v>
      </c>
      <c r="AK226" s="35">
        <v>6.9560000000000004</v>
      </c>
      <c r="AL226" s="35">
        <v>7.0430000000000001</v>
      </c>
      <c r="AM226" s="35">
        <v>7.0430000000000001</v>
      </c>
      <c r="AN226" s="35">
        <v>7.2039999999999997</v>
      </c>
      <c r="AO226" s="35">
        <v>6.9139999999999997</v>
      </c>
      <c r="AP226" s="35">
        <v>6.8890000000000002</v>
      </c>
      <c r="AQ226" s="35">
        <v>6.9189999999999996</v>
      </c>
      <c r="AR226" s="35">
        <v>7.0830000000000002</v>
      </c>
      <c r="AS226" s="35">
        <v>6.9130000000000003</v>
      </c>
      <c r="AT226" s="35">
        <v>6.867</v>
      </c>
      <c r="AU226" s="35">
        <v>6.8760000000000003</v>
      </c>
      <c r="AV226" s="35">
        <v>7.0149999999999997</v>
      </c>
      <c r="AW226" s="35">
        <f t="shared" si="6"/>
        <v>228.74199999999999</v>
      </c>
      <c r="AX226" s="117">
        <f t="shared" si="7"/>
        <v>62.953021307849021</v>
      </c>
      <c r="AY226" s="116"/>
    </row>
    <row r="227" spans="1:51" x14ac:dyDescent="0.35">
      <c r="A227" s="1" t="s">
        <v>217</v>
      </c>
      <c r="B227" s="1">
        <v>2020</v>
      </c>
      <c r="C227" s="2">
        <v>43889</v>
      </c>
      <c r="D227" s="1" t="s">
        <v>20</v>
      </c>
      <c r="E227" s="34" t="s">
        <v>21</v>
      </c>
      <c r="F227" s="49" t="s">
        <v>21</v>
      </c>
      <c r="G227" s="49" t="s">
        <v>584</v>
      </c>
      <c r="H227" s="49" t="s">
        <v>80</v>
      </c>
      <c r="I227" s="49" t="s">
        <v>507</v>
      </c>
      <c r="J227" s="49" t="s">
        <v>653</v>
      </c>
      <c r="K227" s="49"/>
      <c r="L227" s="49"/>
      <c r="M227" s="49"/>
      <c r="N227" s="49"/>
      <c r="O227" s="34">
        <v>3</v>
      </c>
      <c r="P227" s="49" t="s">
        <v>27</v>
      </c>
      <c r="Q227" s="35">
        <v>12.938000000000001</v>
      </c>
      <c r="R227" s="35">
        <v>7.4640000000000004</v>
      </c>
      <c r="S227" s="35">
        <v>6.97</v>
      </c>
      <c r="T227" s="35">
        <v>6.7859999999999996</v>
      </c>
      <c r="U227" s="35">
        <v>6.8840000000000003</v>
      </c>
      <c r="V227" s="35">
        <v>6.7789999999999999</v>
      </c>
      <c r="W227" s="35">
        <v>6.8440000000000003</v>
      </c>
      <c r="X227" s="35">
        <v>6.8479999999999999</v>
      </c>
      <c r="Y227" s="35">
        <v>6.98</v>
      </c>
      <c r="Z227" s="35">
        <v>6.867</v>
      </c>
      <c r="AA227" s="35">
        <v>6.9260000000000002</v>
      </c>
      <c r="AB227" s="35">
        <v>6.9080000000000004</v>
      </c>
      <c r="AC227" s="35">
        <v>7.0149999999999997</v>
      </c>
      <c r="AD227" s="35">
        <v>6.8490000000000002</v>
      </c>
      <c r="AE227" s="35">
        <v>6.8159999999999998</v>
      </c>
      <c r="AF227" s="35">
        <v>6.8129999999999997</v>
      </c>
      <c r="AG227" s="35">
        <v>6.8369999999999997</v>
      </c>
      <c r="AH227" s="35">
        <v>6.83</v>
      </c>
      <c r="AI227" s="35">
        <v>6.9850000000000003</v>
      </c>
      <c r="AJ227" s="35">
        <v>6.9870000000000001</v>
      </c>
      <c r="AK227" s="35">
        <v>6.8259999999999996</v>
      </c>
      <c r="AL227" s="35">
        <v>6.8310000000000004</v>
      </c>
      <c r="AM227" s="35">
        <v>6.859</v>
      </c>
      <c r="AN227" s="35">
        <v>7.0590000000000002</v>
      </c>
      <c r="AO227" s="35">
        <v>7.218</v>
      </c>
      <c r="AP227" s="35">
        <v>7.02</v>
      </c>
      <c r="AQ227" s="35">
        <v>7.125</v>
      </c>
      <c r="AR227" s="35">
        <v>7.2919999999999998</v>
      </c>
      <c r="AS227" s="35">
        <v>7.0620000000000003</v>
      </c>
      <c r="AT227" s="35">
        <v>7.1509999999999998</v>
      </c>
      <c r="AU227" s="35">
        <v>7.2729999999999997</v>
      </c>
      <c r="AV227" s="35">
        <v>7.516</v>
      </c>
      <c r="AW227" s="35">
        <f t="shared" si="6"/>
        <v>229.55800000000002</v>
      </c>
      <c r="AX227" s="117">
        <f t="shared" si="7"/>
        <v>62.729244896714548</v>
      </c>
      <c r="AY227" s="116"/>
    </row>
    <row r="228" spans="1:51" x14ac:dyDescent="0.35">
      <c r="A228" s="1" t="s">
        <v>217</v>
      </c>
      <c r="B228" s="1">
        <v>2020</v>
      </c>
      <c r="C228" s="2">
        <v>43889</v>
      </c>
      <c r="D228" s="1" t="s">
        <v>20</v>
      </c>
      <c r="E228" s="34" t="s">
        <v>21</v>
      </c>
      <c r="F228" s="49" t="s">
        <v>21</v>
      </c>
      <c r="G228" s="49" t="s">
        <v>590</v>
      </c>
      <c r="H228" s="49" t="s">
        <v>589</v>
      </c>
      <c r="I228" s="49" t="s">
        <v>501</v>
      </c>
      <c r="J228" s="49" t="s">
        <v>69</v>
      </c>
      <c r="K228" s="49"/>
      <c r="L228" s="49"/>
      <c r="M228" s="49"/>
      <c r="N228" s="49"/>
      <c r="O228" s="34">
        <v>4</v>
      </c>
      <c r="P228" s="49" t="s">
        <v>25</v>
      </c>
      <c r="Q228" s="35">
        <v>13.17</v>
      </c>
      <c r="R228" s="35">
        <v>7.6239999999999997</v>
      </c>
      <c r="S228" s="35">
        <v>6.8879999999999999</v>
      </c>
      <c r="T228" s="35">
        <v>6.9480000000000004</v>
      </c>
      <c r="U228" s="35">
        <v>6.8280000000000003</v>
      </c>
      <c r="V228" s="35">
        <v>6.8490000000000002</v>
      </c>
      <c r="W228" s="35">
        <v>7.0419999999999998</v>
      </c>
      <c r="X228" s="35">
        <v>6.9139999999999997</v>
      </c>
      <c r="Y228" s="35">
        <v>6.8680000000000003</v>
      </c>
      <c r="Z228" s="35">
        <v>6.9240000000000004</v>
      </c>
      <c r="AA228" s="35">
        <v>6.798</v>
      </c>
      <c r="AB228" s="35">
        <v>6.8049999999999997</v>
      </c>
      <c r="AC228" s="35">
        <v>6.8630000000000004</v>
      </c>
      <c r="AD228" s="35">
        <v>6.8730000000000002</v>
      </c>
      <c r="AE228" s="35">
        <v>6.9050000000000002</v>
      </c>
      <c r="AF228" s="35">
        <v>6.867</v>
      </c>
      <c r="AG228" s="35">
        <v>7.0140000000000002</v>
      </c>
      <c r="AH228" s="35">
        <v>6.9409999999999998</v>
      </c>
      <c r="AI228" s="35">
        <v>6.9359999999999999</v>
      </c>
      <c r="AJ228" s="35">
        <v>7.101</v>
      </c>
      <c r="AK228" s="35">
        <v>6.9980000000000002</v>
      </c>
      <c r="AL228" s="35">
        <v>7.1470000000000002</v>
      </c>
      <c r="AM228" s="35">
        <v>6.9459999999999997</v>
      </c>
      <c r="AN228" s="35">
        <v>6.9329999999999998</v>
      </c>
      <c r="AO228" s="35">
        <v>7.08</v>
      </c>
      <c r="AP228" s="35">
        <v>6.8479999999999999</v>
      </c>
      <c r="AQ228" s="35">
        <v>6.8490000000000002</v>
      </c>
      <c r="AR228" s="35">
        <v>6.8879999999999999</v>
      </c>
      <c r="AS228" s="35">
        <v>6.9269999999999996</v>
      </c>
      <c r="AT228" s="35">
        <v>7.2249999999999996</v>
      </c>
      <c r="AU228" s="35">
        <v>7.3490000000000002</v>
      </c>
      <c r="AV228" s="35">
        <v>7.6470000000000002</v>
      </c>
      <c r="AW228" s="35">
        <f t="shared" si="6"/>
        <v>229.99499999999998</v>
      </c>
      <c r="AX228" s="117">
        <f t="shared" si="7"/>
        <v>62.61005674036393</v>
      </c>
      <c r="AY228" s="116"/>
    </row>
    <row r="229" spans="1:51" x14ac:dyDescent="0.35">
      <c r="A229" s="1" t="s">
        <v>217</v>
      </c>
      <c r="B229" s="1">
        <v>2020</v>
      </c>
      <c r="C229" s="2">
        <v>43889</v>
      </c>
      <c r="D229" s="1" t="s">
        <v>20</v>
      </c>
      <c r="E229" s="34" t="s">
        <v>21</v>
      </c>
      <c r="F229" s="34" t="s">
        <v>21</v>
      </c>
      <c r="G229" s="49" t="s">
        <v>990</v>
      </c>
      <c r="H229" s="49" t="s">
        <v>734</v>
      </c>
      <c r="I229" s="49" t="s">
        <v>950</v>
      </c>
      <c r="J229" s="49" t="s">
        <v>968</v>
      </c>
      <c r="K229" s="49"/>
      <c r="L229" s="49"/>
      <c r="M229" s="49"/>
      <c r="N229" s="49"/>
      <c r="O229" s="34">
        <v>5</v>
      </c>
      <c r="P229" s="49" t="s">
        <v>102</v>
      </c>
      <c r="Q229" s="35">
        <v>13.048</v>
      </c>
      <c r="R229" s="35">
        <v>7.6449999999999996</v>
      </c>
      <c r="S229" s="35">
        <v>7.093</v>
      </c>
      <c r="T229" s="35">
        <v>6.8479999999999999</v>
      </c>
      <c r="U229" s="35">
        <v>6.9640000000000004</v>
      </c>
      <c r="V229" s="35">
        <v>6.8520000000000003</v>
      </c>
      <c r="W229" s="35">
        <v>6.82</v>
      </c>
      <c r="X229" s="35">
        <v>6.8259999999999996</v>
      </c>
      <c r="Y229" s="35">
        <v>6.9850000000000003</v>
      </c>
      <c r="Z229" s="35">
        <v>6.8869999999999996</v>
      </c>
      <c r="AA229" s="35">
        <v>6.883</v>
      </c>
      <c r="AB229" s="35">
        <v>6.87</v>
      </c>
      <c r="AC229" s="35">
        <v>7.0010000000000003</v>
      </c>
      <c r="AD229" s="35">
        <v>6.8719999999999999</v>
      </c>
      <c r="AE229" s="35">
        <v>6.8869999999999996</v>
      </c>
      <c r="AF229" s="35">
        <v>6.89</v>
      </c>
      <c r="AG229" s="35">
        <v>6.9950000000000001</v>
      </c>
      <c r="AH229" s="35">
        <v>6.8979999999999997</v>
      </c>
      <c r="AI229" s="35">
        <v>6.9089999999999998</v>
      </c>
      <c r="AJ229" s="35">
        <v>7.0209999999999999</v>
      </c>
      <c r="AK229" s="35">
        <v>6.9039999999999999</v>
      </c>
      <c r="AL229" s="35">
        <v>6.9349999999999996</v>
      </c>
      <c r="AM229" s="35">
        <v>7</v>
      </c>
      <c r="AN229" s="35">
        <v>7.0570000000000004</v>
      </c>
      <c r="AO229" s="35">
        <v>7.1109999999999998</v>
      </c>
      <c r="AP229" s="35">
        <v>7.2350000000000003</v>
      </c>
      <c r="AQ229" s="35">
        <v>7.1390000000000002</v>
      </c>
      <c r="AR229" s="35">
        <v>7.1420000000000003</v>
      </c>
      <c r="AS229" s="35">
        <v>7.1029999999999998</v>
      </c>
      <c r="AT229" s="35">
        <v>7.18</v>
      </c>
      <c r="AU229" s="35">
        <v>6.9870000000000001</v>
      </c>
      <c r="AV229" s="35">
        <v>7.0279999999999996</v>
      </c>
      <c r="AW229" s="35">
        <f t="shared" si="6"/>
        <v>230.01499999999999</v>
      </c>
      <c r="AX229" s="117">
        <f t="shared" si="7"/>
        <v>62.60461274264722</v>
      </c>
      <c r="AY229" s="116"/>
    </row>
    <row r="230" spans="1:51" x14ac:dyDescent="0.35">
      <c r="A230" s="1" t="s">
        <v>217</v>
      </c>
      <c r="B230" s="1">
        <v>2020</v>
      </c>
      <c r="C230" s="2">
        <v>43889</v>
      </c>
      <c r="D230" s="1" t="s">
        <v>20</v>
      </c>
      <c r="E230" s="34" t="s">
        <v>21</v>
      </c>
      <c r="F230" s="34" t="s">
        <v>21</v>
      </c>
      <c r="G230" s="49" t="s">
        <v>942</v>
      </c>
      <c r="H230" s="49" t="s">
        <v>597</v>
      </c>
      <c r="I230" s="49" t="s">
        <v>991</v>
      </c>
      <c r="J230" s="49" t="s">
        <v>731</v>
      </c>
      <c r="K230" s="49"/>
      <c r="L230" s="49"/>
      <c r="M230" s="49"/>
      <c r="N230" s="49"/>
      <c r="O230" s="34">
        <v>6</v>
      </c>
      <c r="P230" s="49" t="s">
        <v>29</v>
      </c>
      <c r="Q230" s="35">
        <v>13.005000000000001</v>
      </c>
      <c r="R230" s="35">
        <v>7.5069999999999997</v>
      </c>
      <c r="S230" s="35">
        <v>7.1070000000000002</v>
      </c>
      <c r="T230" s="35">
        <v>7.09</v>
      </c>
      <c r="U230" s="35">
        <v>7.0389999999999997</v>
      </c>
      <c r="V230" s="35">
        <v>7.1070000000000002</v>
      </c>
      <c r="W230" s="35">
        <v>6.94</v>
      </c>
      <c r="X230" s="35">
        <v>6.9390000000000001</v>
      </c>
      <c r="Y230" s="35">
        <v>6.9489999999999998</v>
      </c>
      <c r="Z230" s="35">
        <v>7.0510000000000002</v>
      </c>
      <c r="AA230" s="35">
        <v>6.8949999999999996</v>
      </c>
      <c r="AB230" s="35">
        <v>6.8840000000000003</v>
      </c>
      <c r="AC230" s="35">
        <v>6.9349999999999996</v>
      </c>
      <c r="AD230" s="35">
        <v>7.048</v>
      </c>
      <c r="AE230" s="35">
        <v>6.8550000000000004</v>
      </c>
      <c r="AF230" s="35">
        <v>6.8369999999999997</v>
      </c>
      <c r="AG230" s="35">
        <v>6.8440000000000003</v>
      </c>
      <c r="AH230" s="35">
        <v>7.0010000000000003</v>
      </c>
      <c r="AI230" s="35">
        <v>6.8879999999999999</v>
      </c>
      <c r="AJ230" s="35">
        <v>7.1</v>
      </c>
      <c r="AK230" s="35">
        <v>6.9770000000000003</v>
      </c>
      <c r="AL230" s="35">
        <v>7.0039999999999996</v>
      </c>
      <c r="AM230" s="35">
        <v>7.0869999999999997</v>
      </c>
      <c r="AN230" s="35">
        <v>7.2329999999999997</v>
      </c>
      <c r="AO230" s="35">
        <v>7.0389999999999997</v>
      </c>
      <c r="AP230" s="35">
        <v>7.0979999999999999</v>
      </c>
      <c r="AQ230" s="35">
        <v>7.226</v>
      </c>
      <c r="AR230" s="35">
        <v>7.0270000000000001</v>
      </c>
      <c r="AS230" s="35">
        <v>6.9290000000000003</v>
      </c>
      <c r="AT230" s="35">
        <v>6.8719999999999999</v>
      </c>
      <c r="AU230" s="35">
        <v>6.859</v>
      </c>
      <c r="AV230" s="35">
        <v>6.9320000000000004</v>
      </c>
      <c r="AW230" s="35">
        <f t="shared" si="6"/>
        <v>230.30399999999997</v>
      </c>
      <c r="AX230" s="117">
        <f t="shared" si="7"/>
        <v>62.526052521884125</v>
      </c>
      <c r="AY230" s="116"/>
    </row>
    <row r="231" spans="1:51" x14ac:dyDescent="0.35">
      <c r="A231" s="1" t="s">
        <v>217</v>
      </c>
      <c r="B231" s="1">
        <v>2020</v>
      </c>
      <c r="C231" s="2">
        <v>43889</v>
      </c>
      <c r="D231" s="1" t="s">
        <v>20</v>
      </c>
      <c r="E231" s="34" t="s">
        <v>21</v>
      </c>
      <c r="F231" s="34" t="s">
        <v>21</v>
      </c>
      <c r="G231" s="49" t="s">
        <v>992</v>
      </c>
      <c r="H231" s="49" t="s">
        <v>585</v>
      </c>
      <c r="I231" s="49" t="s">
        <v>779</v>
      </c>
      <c r="J231" s="49" t="s">
        <v>586</v>
      </c>
      <c r="K231" s="49"/>
      <c r="L231" s="49"/>
      <c r="M231" s="49"/>
      <c r="N231" s="49"/>
      <c r="O231" s="34">
        <v>7</v>
      </c>
      <c r="P231" s="49" t="s">
        <v>113</v>
      </c>
      <c r="Q231" s="35">
        <v>13.07</v>
      </c>
      <c r="R231" s="35">
        <v>7.7039999999999997</v>
      </c>
      <c r="S231" s="35">
        <v>7.1059999999999999</v>
      </c>
      <c r="T231" s="35">
        <v>6.9189999999999996</v>
      </c>
      <c r="U231" s="35">
        <v>6.98</v>
      </c>
      <c r="V231" s="35">
        <v>6.9349999999999996</v>
      </c>
      <c r="W231" s="35">
        <v>7.0049999999999999</v>
      </c>
      <c r="X231" s="35">
        <v>7.1059999999999999</v>
      </c>
      <c r="Y231" s="35">
        <v>6.9729999999999999</v>
      </c>
      <c r="Z231" s="35">
        <v>6.91</v>
      </c>
      <c r="AA231" s="35">
        <v>6.9210000000000003</v>
      </c>
      <c r="AB231" s="35">
        <v>6.9290000000000003</v>
      </c>
      <c r="AC231" s="35">
        <v>7.0419999999999998</v>
      </c>
      <c r="AD231" s="35">
        <v>6.9690000000000003</v>
      </c>
      <c r="AE231" s="35">
        <v>6.9560000000000004</v>
      </c>
      <c r="AF231" s="35">
        <v>6.9640000000000004</v>
      </c>
      <c r="AG231" s="35">
        <v>7.0389999999999997</v>
      </c>
      <c r="AH231" s="35">
        <v>6.907</v>
      </c>
      <c r="AI231" s="35">
        <v>6.8490000000000002</v>
      </c>
      <c r="AJ231" s="35">
        <v>6.98</v>
      </c>
      <c r="AK231" s="35">
        <v>6.9470000000000001</v>
      </c>
      <c r="AL231" s="35">
        <v>7</v>
      </c>
      <c r="AM231" s="35">
        <v>7.1639999999999997</v>
      </c>
      <c r="AN231" s="35">
        <v>6.984</v>
      </c>
      <c r="AO231" s="35">
        <v>6.9160000000000004</v>
      </c>
      <c r="AP231" s="35">
        <v>6.89</v>
      </c>
      <c r="AQ231" s="35">
        <v>7.0839999999999996</v>
      </c>
      <c r="AR231" s="35">
        <v>6.9630000000000001</v>
      </c>
      <c r="AS231" s="35">
        <v>7.0039999999999996</v>
      </c>
      <c r="AT231" s="35">
        <v>6.9740000000000002</v>
      </c>
      <c r="AU231" s="35">
        <v>7.05</v>
      </c>
      <c r="AV231" s="35">
        <v>7.101</v>
      </c>
      <c r="AW231" s="35">
        <f t="shared" si="6"/>
        <v>230.34099999999995</v>
      </c>
      <c r="AX231" s="117">
        <f t="shared" si="7"/>
        <v>62.51600887380016</v>
      </c>
      <c r="AY231" s="116"/>
    </row>
    <row r="232" spans="1:51" x14ac:dyDescent="0.35">
      <c r="A232" s="1" t="s">
        <v>217</v>
      </c>
      <c r="B232" s="1">
        <v>2020</v>
      </c>
      <c r="C232" s="2">
        <v>43889</v>
      </c>
      <c r="D232" s="1" t="s">
        <v>20</v>
      </c>
      <c r="E232" s="34" t="s">
        <v>21</v>
      </c>
      <c r="F232" s="34" t="s">
        <v>21</v>
      </c>
      <c r="G232" s="49" t="s">
        <v>978</v>
      </c>
      <c r="H232" s="49" t="s">
        <v>956</v>
      </c>
      <c r="I232" s="49" t="s">
        <v>850</v>
      </c>
      <c r="J232" s="49" t="s">
        <v>508</v>
      </c>
      <c r="K232" s="49"/>
      <c r="L232" s="49"/>
      <c r="M232" s="49"/>
      <c r="N232" s="49"/>
      <c r="O232" s="34">
        <v>8</v>
      </c>
      <c r="P232" s="49" t="s">
        <v>85</v>
      </c>
      <c r="Q232" s="35">
        <v>13.146000000000001</v>
      </c>
      <c r="R232" s="35">
        <v>7.9880000000000004</v>
      </c>
      <c r="S232" s="35">
        <v>7.343</v>
      </c>
      <c r="T232" s="35">
        <v>7.0830000000000002</v>
      </c>
      <c r="U232" s="35">
        <v>7.1360000000000001</v>
      </c>
      <c r="V232" s="35">
        <v>7.0149999999999997</v>
      </c>
      <c r="W232" s="35">
        <v>6.9889999999999999</v>
      </c>
      <c r="X232" s="35">
        <v>7.077</v>
      </c>
      <c r="Y232" s="35">
        <v>6.9640000000000004</v>
      </c>
      <c r="Z232" s="35">
        <v>6.9740000000000002</v>
      </c>
      <c r="AA232" s="35">
        <v>6.9619999999999997</v>
      </c>
      <c r="AB232" s="35">
        <v>7.12</v>
      </c>
      <c r="AC232" s="35">
        <v>6.8819999999999997</v>
      </c>
      <c r="AD232" s="35">
        <v>6.8520000000000003</v>
      </c>
      <c r="AE232" s="35">
        <v>6.8540000000000001</v>
      </c>
      <c r="AF232" s="35">
        <v>7.0410000000000004</v>
      </c>
      <c r="AG232" s="35">
        <v>6.9829999999999997</v>
      </c>
      <c r="AH232" s="35">
        <v>6.9580000000000002</v>
      </c>
      <c r="AI232" s="35">
        <v>7.0860000000000003</v>
      </c>
      <c r="AJ232" s="35">
        <v>6.9139999999999997</v>
      </c>
      <c r="AK232" s="35">
        <v>6.94</v>
      </c>
      <c r="AL232" s="35">
        <v>7.032</v>
      </c>
      <c r="AM232" s="35">
        <v>6.976</v>
      </c>
      <c r="AN232" s="35">
        <v>7.08</v>
      </c>
      <c r="AO232" s="35">
        <v>7.117</v>
      </c>
      <c r="AP232" s="35">
        <v>7.2560000000000002</v>
      </c>
      <c r="AQ232" s="35">
        <v>7.05</v>
      </c>
      <c r="AR232" s="35">
        <v>7.0739999999999998</v>
      </c>
      <c r="AS232" s="35">
        <v>7.1369999999999996</v>
      </c>
      <c r="AT232" s="35">
        <v>7.4039999999999999</v>
      </c>
      <c r="AU232" s="35">
        <v>7.181</v>
      </c>
      <c r="AV232" s="35">
        <v>7.274</v>
      </c>
      <c r="AW232" s="35">
        <f t="shared" si="6"/>
        <v>232.88800000000006</v>
      </c>
      <c r="AX232" s="117">
        <f t="shared" si="7"/>
        <v>61.83229706983613</v>
      </c>
      <c r="AY232" s="116"/>
    </row>
    <row r="233" spans="1:51" x14ac:dyDescent="0.35">
      <c r="A233" s="1" t="s">
        <v>217</v>
      </c>
      <c r="B233" s="1">
        <v>2020</v>
      </c>
      <c r="C233" s="2">
        <v>43889</v>
      </c>
      <c r="D233" s="1" t="s">
        <v>20</v>
      </c>
      <c r="E233" s="34" t="s">
        <v>21</v>
      </c>
      <c r="F233" s="34" t="s">
        <v>21</v>
      </c>
      <c r="G233" s="49" t="s">
        <v>993</v>
      </c>
      <c r="H233" s="49" t="s">
        <v>594</v>
      </c>
      <c r="I233" s="49" t="s">
        <v>595</v>
      </c>
      <c r="J233" s="49" t="s">
        <v>994</v>
      </c>
      <c r="K233" s="49"/>
      <c r="L233" s="49"/>
      <c r="M233" s="49"/>
      <c r="N233" s="49"/>
      <c r="O233" s="34">
        <v>9</v>
      </c>
      <c r="P233" s="49" t="s">
        <v>31</v>
      </c>
      <c r="Q233" s="35">
        <v>13.179</v>
      </c>
      <c r="R233" s="35">
        <v>7.6470000000000002</v>
      </c>
      <c r="S233" s="35">
        <v>7.0910000000000002</v>
      </c>
      <c r="T233" s="35">
        <v>7.0469999999999997</v>
      </c>
      <c r="U233" s="35">
        <v>7.0369999999999999</v>
      </c>
      <c r="V233" s="35">
        <v>6.99</v>
      </c>
      <c r="W233" s="35">
        <v>7.0090000000000003</v>
      </c>
      <c r="X233" s="35">
        <v>7.0119999999999996</v>
      </c>
      <c r="Y233" s="35">
        <v>7.2590000000000003</v>
      </c>
      <c r="Z233" s="35">
        <v>6.9560000000000004</v>
      </c>
      <c r="AA233" s="35">
        <v>6.97</v>
      </c>
      <c r="AB233" s="35">
        <v>7.0789999999999997</v>
      </c>
      <c r="AC233" s="35">
        <v>6.9210000000000003</v>
      </c>
      <c r="AD233" s="35">
        <v>6.9429999999999996</v>
      </c>
      <c r="AE233" s="35">
        <v>6.9710000000000001</v>
      </c>
      <c r="AF233" s="35">
        <v>7.1920000000000002</v>
      </c>
      <c r="AG233" s="35">
        <v>7.024</v>
      </c>
      <c r="AH233" s="35">
        <v>6.98</v>
      </c>
      <c r="AI233" s="35">
        <v>7.0629999999999997</v>
      </c>
      <c r="AJ233" s="35">
        <v>7.02</v>
      </c>
      <c r="AK233" s="35">
        <v>7.0209999999999999</v>
      </c>
      <c r="AL233" s="35">
        <v>7.1</v>
      </c>
      <c r="AM233" s="35">
        <v>7.266</v>
      </c>
      <c r="AN233" s="35">
        <v>7.0739999999999998</v>
      </c>
      <c r="AO233" s="35">
        <v>7.0209999999999999</v>
      </c>
      <c r="AP233" s="35">
        <v>7.0270000000000001</v>
      </c>
      <c r="AQ233" s="35">
        <v>7.0069999999999997</v>
      </c>
      <c r="AR233" s="35">
        <v>7.1890000000000001</v>
      </c>
      <c r="AS233" s="35">
        <v>7.1120000000000001</v>
      </c>
      <c r="AT233" s="35">
        <v>7.1509999999999998</v>
      </c>
      <c r="AU233" s="35">
        <v>7.2649999999999997</v>
      </c>
      <c r="AV233" s="35">
        <v>7.3330000000000002</v>
      </c>
      <c r="AW233" s="35">
        <f t="shared" si="6"/>
        <v>232.95599999999993</v>
      </c>
      <c r="AX233" s="117">
        <f t="shared" si="7"/>
        <v>61.814248184206477</v>
      </c>
      <c r="AY233" s="116"/>
    </row>
    <row r="234" spans="1:51" x14ac:dyDescent="0.35">
      <c r="A234" s="1" t="s">
        <v>217</v>
      </c>
      <c r="B234" s="1">
        <v>2020</v>
      </c>
      <c r="C234" s="2">
        <v>43889</v>
      </c>
      <c r="D234" s="1" t="s">
        <v>20</v>
      </c>
      <c r="E234" s="34" t="s">
        <v>21</v>
      </c>
      <c r="F234" s="34" t="s">
        <v>21</v>
      </c>
      <c r="G234" s="49" t="s">
        <v>841</v>
      </c>
      <c r="H234" s="49" t="s">
        <v>842</v>
      </c>
      <c r="I234" s="49" t="s">
        <v>934</v>
      </c>
      <c r="J234" s="49" t="s">
        <v>995</v>
      </c>
      <c r="K234" s="49"/>
      <c r="L234" s="49"/>
      <c r="M234" s="49"/>
      <c r="N234" s="49"/>
      <c r="O234" s="34">
        <v>10</v>
      </c>
      <c r="P234" s="49" t="s">
        <v>198</v>
      </c>
      <c r="Q234" s="35">
        <v>12.757</v>
      </c>
      <c r="R234" s="35">
        <v>7.577</v>
      </c>
      <c r="S234" s="35">
        <v>7.0720000000000001</v>
      </c>
      <c r="T234" s="35">
        <v>7.1609999999999996</v>
      </c>
      <c r="U234" s="35">
        <v>7.0709999999999997</v>
      </c>
      <c r="V234" s="35">
        <v>7.181</v>
      </c>
      <c r="W234" s="35">
        <v>7.0620000000000003</v>
      </c>
      <c r="X234" s="35">
        <v>7.1820000000000004</v>
      </c>
      <c r="Y234" s="35">
        <v>6.9950000000000001</v>
      </c>
      <c r="Z234" s="35">
        <v>7.1219999999999999</v>
      </c>
      <c r="AA234" s="35">
        <v>6.9660000000000002</v>
      </c>
      <c r="AB234" s="35">
        <v>7.1349999999999998</v>
      </c>
      <c r="AC234" s="35">
        <v>6.9980000000000002</v>
      </c>
      <c r="AD234" s="35">
        <v>7.0869999999999997</v>
      </c>
      <c r="AE234" s="35">
        <v>6.98</v>
      </c>
      <c r="AF234" s="35">
        <v>6.9589999999999996</v>
      </c>
      <c r="AG234" s="35">
        <v>7.0759999999999996</v>
      </c>
      <c r="AH234" s="35">
        <v>7.0039999999999996</v>
      </c>
      <c r="AI234" s="35">
        <v>7.1349999999999998</v>
      </c>
      <c r="AJ234" s="35">
        <v>7.03</v>
      </c>
      <c r="AK234" s="35">
        <v>7.1829999999999998</v>
      </c>
      <c r="AL234" s="35">
        <v>7.1120000000000001</v>
      </c>
      <c r="AM234" s="35">
        <v>7.21</v>
      </c>
      <c r="AN234" s="35">
        <v>7.0780000000000003</v>
      </c>
      <c r="AO234" s="35">
        <v>7.0460000000000003</v>
      </c>
      <c r="AP234" s="35">
        <v>7.173</v>
      </c>
      <c r="AQ234" s="35">
        <v>7.08</v>
      </c>
      <c r="AR234" s="35">
        <v>7.2770000000000001</v>
      </c>
      <c r="AS234" s="35">
        <v>7.2709999999999999</v>
      </c>
      <c r="AT234" s="35">
        <v>7.1459999999999999</v>
      </c>
      <c r="AU234" s="35">
        <v>7.0789999999999997</v>
      </c>
      <c r="AV234" s="35">
        <v>7.3179999999999996</v>
      </c>
      <c r="AW234" s="35">
        <f t="shared" si="6"/>
        <v>233.52299999999997</v>
      </c>
      <c r="AX234" s="117">
        <f t="shared" si="7"/>
        <v>61.664161560103295</v>
      </c>
      <c r="AY234" s="116"/>
    </row>
    <row r="235" spans="1:51" x14ac:dyDescent="0.35">
      <c r="A235" s="1" t="s">
        <v>217</v>
      </c>
      <c r="B235" s="1">
        <v>2020</v>
      </c>
      <c r="C235" s="2">
        <v>43889</v>
      </c>
      <c r="D235" s="1" t="s">
        <v>20</v>
      </c>
      <c r="E235" s="34" t="s">
        <v>21</v>
      </c>
      <c r="F235" s="34" t="s">
        <v>21</v>
      </c>
      <c r="G235" s="49" t="s">
        <v>813</v>
      </c>
      <c r="H235" s="49" t="s">
        <v>695</v>
      </c>
      <c r="I235" s="49" t="s">
        <v>996</v>
      </c>
      <c r="J235" s="49" t="s">
        <v>958</v>
      </c>
      <c r="K235" s="49"/>
      <c r="L235" s="49"/>
      <c r="M235" s="49"/>
      <c r="N235" s="49"/>
      <c r="O235" s="34">
        <v>11</v>
      </c>
      <c r="P235" s="49" t="s">
        <v>33</v>
      </c>
      <c r="Q235" s="35">
        <v>13.475</v>
      </c>
      <c r="R235" s="35">
        <v>7.5129999999999999</v>
      </c>
      <c r="S235" s="35">
        <v>6.99</v>
      </c>
      <c r="T235" s="35">
        <v>6.8540000000000001</v>
      </c>
      <c r="U235" s="35">
        <v>7.0049999999999999</v>
      </c>
      <c r="V235" s="35">
        <v>6.9729999999999999</v>
      </c>
      <c r="W235" s="35">
        <v>7.0330000000000004</v>
      </c>
      <c r="X235" s="35">
        <v>7.2009999999999996</v>
      </c>
      <c r="Y235" s="35">
        <v>7.0430000000000001</v>
      </c>
      <c r="Z235" s="35">
        <v>7.0449999999999999</v>
      </c>
      <c r="AA235" s="35">
        <v>7.0330000000000004</v>
      </c>
      <c r="AB235" s="35">
        <v>7.17</v>
      </c>
      <c r="AC235" s="35">
        <v>7.0789999999999997</v>
      </c>
      <c r="AD235" s="35">
        <v>7.0510000000000002</v>
      </c>
      <c r="AE235" s="35">
        <v>7.0309999999999997</v>
      </c>
      <c r="AF235" s="35">
        <v>7.08</v>
      </c>
      <c r="AG235" s="35">
        <v>7.0629999999999997</v>
      </c>
      <c r="AH235" s="35">
        <v>7.2169999999999996</v>
      </c>
      <c r="AI235" s="35">
        <v>7.109</v>
      </c>
      <c r="AJ235" s="35">
        <v>7.1390000000000002</v>
      </c>
      <c r="AK235" s="35">
        <v>7.3360000000000003</v>
      </c>
      <c r="AL235" s="35">
        <v>7.0839999999999996</v>
      </c>
      <c r="AM235" s="35">
        <v>7.056</v>
      </c>
      <c r="AN235" s="35">
        <v>7.0839999999999996</v>
      </c>
      <c r="AO235" s="35">
        <v>7.3019999999999996</v>
      </c>
      <c r="AP235" s="35">
        <v>7.085</v>
      </c>
      <c r="AQ235" s="35">
        <v>7.1449999999999996</v>
      </c>
      <c r="AR235" s="35">
        <v>7.173</v>
      </c>
      <c r="AS235" s="35">
        <v>7.2009999999999996</v>
      </c>
      <c r="AT235" s="35">
        <v>7.367</v>
      </c>
      <c r="AU235" s="35">
        <v>7.2279999999999998</v>
      </c>
      <c r="AV235" s="35">
        <v>7.3040000000000003</v>
      </c>
      <c r="AW235" s="35">
        <f t="shared" si="6"/>
        <v>234.46900000000008</v>
      </c>
      <c r="AX235" s="117">
        <f t="shared" si="7"/>
        <v>61.415368342936574</v>
      </c>
      <c r="AY235" s="116"/>
    </row>
    <row r="236" spans="1:51" x14ac:dyDescent="0.35">
      <c r="A236" s="1" t="s">
        <v>217</v>
      </c>
      <c r="B236" s="1">
        <v>2020</v>
      </c>
      <c r="C236" s="2">
        <v>43889</v>
      </c>
      <c r="D236" s="1" t="s">
        <v>20</v>
      </c>
      <c r="E236" s="34" t="s">
        <v>21</v>
      </c>
      <c r="F236" s="34" t="s">
        <v>21</v>
      </c>
      <c r="G236" s="49" t="s">
        <v>973</v>
      </c>
      <c r="H236" s="49" t="s">
        <v>938</v>
      </c>
      <c r="I236" s="49" t="s">
        <v>810</v>
      </c>
      <c r="J236" s="49" t="s">
        <v>997</v>
      </c>
      <c r="K236" s="49"/>
      <c r="L236" s="49"/>
      <c r="M236" s="49"/>
      <c r="N236" s="49"/>
      <c r="O236" s="34">
        <v>12</v>
      </c>
      <c r="P236" s="49" t="s">
        <v>188</v>
      </c>
      <c r="Q236" s="35">
        <v>13.529</v>
      </c>
      <c r="R236" s="35">
        <v>7.7850000000000001</v>
      </c>
      <c r="S236" s="35">
        <v>7.5629999999999997</v>
      </c>
      <c r="T236" s="35">
        <v>7.3380000000000001</v>
      </c>
      <c r="U236" s="35">
        <v>7.383</v>
      </c>
      <c r="V236" s="35">
        <v>7.165</v>
      </c>
      <c r="W236" s="35">
        <v>7.3310000000000004</v>
      </c>
      <c r="X236" s="35">
        <v>7.28</v>
      </c>
      <c r="Y236" s="35">
        <v>7.3140000000000001</v>
      </c>
      <c r="Z236" s="35">
        <v>7.133</v>
      </c>
      <c r="AA236" s="35">
        <v>7.3049999999999997</v>
      </c>
      <c r="AB236" s="35">
        <v>7.2359999999999998</v>
      </c>
      <c r="AC236" s="35">
        <v>7.383</v>
      </c>
      <c r="AD236" s="35">
        <v>7.15</v>
      </c>
      <c r="AE236" s="35">
        <v>7.19</v>
      </c>
      <c r="AF236" s="35">
        <v>7.375</v>
      </c>
      <c r="AG236" s="35">
        <v>7.3280000000000003</v>
      </c>
      <c r="AH236" s="35">
        <v>7.2949999999999999</v>
      </c>
      <c r="AI236" s="35">
        <v>7.3070000000000004</v>
      </c>
      <c r="AJ236" s="35">
        <v>7.0979999999999999</v>
      </c>
      <c r="AK236" s="35">
        <v>7.1230000000000002</v>
      </c>
      <c r="AL236" s="35">
        <v>7.141</v>
      </c>
      <c r="AM236" s="35">
        <v>7.3520000000000003</v>
      </c>
      <c r="AN236" s="35">
        <v>7.468</v>
      </c>
      <c r="AO236" s="35">
        <v>7.6289999999999996</v>
      </c>
      <c r="AP236" s="35">
        <v>7.3150000000000004</v>
      </c>
      <c r="AQ236" s="35">
        <v>7.492</v>
      </c>
      <c r="AR236" s="35">
        <v>7.6</v>
      </c>
      <c r="AS236" s="35">
        <v>7.2869999999999999</v>
      </c>
      <c r="AT236" s="35">
        <v>7.359</v>
      </c>
      <c r="AU236" s="35">
        <v>7.33</v>
      </c>
      <c r="AV236" s="35">
        <v>7.3710000000000004</v>
      </c>
      <c r="AW236" s="35">
        <f t="shared" si="6"/>
        <v>240.95499999999996</v>
      </c>
      <c r="AX236" s="117">
        <f t="shared" si="7"/>
        <v>59.762196260712592</v>
      </c>
      <c r="AY236" s="116"/>
    </row>
    <row r="237" spans="1:51" x14ac:dyDescent="0.35">
      <c r="A237" s="1" t="s">
        <v>217</v>
      </c>
      <c r="B237" s="1">
        <v>2020</v>
      </c>
      <c r="C237" s="2">
        <v>43889</v>
      </c>
      <c r="D237" s="1" t="s">
        <v>20</v>
      </c>
      <c r="E237" s="34" t="s">
        <v>21</v>
      </c>
      <c r="F237" s="34" t="s">
        <v>21</v>
      </c>
      <c r="G237" s="49" t="s">
        <v>855</v>
      </c>
      <c r="H237" s="49" t="s">
        <v>857</v>
      </c>
      <c r="I237" s="49" t="s">
        <v>856</v>
      </c>
      <c r="J237" s="49" t="s">
        <v>859</v>
      </c>
      <c r="K237" s="49"/>
      <c r="L237" s="49"/>
      <c r="M237" s="49"/>
      <c r="N237" s="49"/>
      <c r="O237" s="34">
        <v>13</v>
      </c>
      <c r="P237" s="49" t="s">
        <v>207</v>
      </c>
      <c r="Q237" s="35">
        <v>13.513999999999999</v>
      </c>
      <c r="R237" s="35">
        <v>7.8819999999999997</v>
      </c>
      <c r="S237" s="35">
        <v>7.5780000000000003</v>
      </c>
      <c r="T237" s="35">
        <v>7.2279999999999998</v>
      </c>
      <c r="U237" s="35">
        <v>7.3049999999999997</v>
      </c>
      <c r="V237" s="35">
        <v>7.2649999999999997</v>
      </c>
      <c r="W237" s="35">
        <v>7.32</v>
      </c>
      <c r="X237" s="35">
        <v>7.2469999999999999</v>
      </c>
      <c r="Y237" s="35">
        <v>7.3680000000000003</v>
      </c>
      <c r="Z237" s="35">
        <v>7.3129999999999997</v>
      </c>
      <c r="AA237" s="35">
        <v>7.5129999999999999</v>
      </c>
      <c r="AB237" s="35">
        <v>7.3479999999999999</v>
      </c>
      <c r="AC237" s="35">
        <v>7.484</v>
      </c>
      <c r="AD237" s="35">
        <v>7.3140000000000001</v>
      </c>
      <c r="AE237" s="35">
        <v>7.3140000000000001</v>
      </c>
      <c r="AF237" s="35">
        <v>7.4029999999999996</v>
      </c>
      <c r="AG237" s="35">
        <v>7.2389999999999999</v>
      </c>
      <c r="AH237" s="35">
        <v>7.2750000000000004</v>
      </c>
      <c r="AI237" s="35">
        <v>7.4889999999999999</v>
      </c>
      <c r="AJ237" s="35">
        <v>7.7149999999999999</v>
      </c>
      <c r="AK237" s="35">
        <v>7.4420000000000002</v>
      </c>
      <c r="AL237" s="35">
        <v>7.593</v>
      </c>
      <c r="AM237" s="35">
        <v>7.4059999999999997</v>
      </c>
      <c r="AN237" s="35">
        <v>7.5430000000000001</v>
      </c>
      <c r="AO237" s="35">
        <v>7.3719999999999999</v>
      </c>
      <c r="AP237" s="35">
        <v>7.4329999999999998</v>
      </c>
      <c r="AQ237" s="35">
        <v>7.6950000000000003</v>
      </c>
      <c r="AR237" s="35">
        <v>7.5190000000000001</v>
      </c>
      <c r="AS237" s="35">
        <v>7.6539999999999999</v>
      </c>
      <c r="AT237" s="35">
        <v>7.6360000000000001</v>
      </c>
      <c r="AU237" s="35">
        <v>7.6150000000000002</v>
      </c>
      <c r="AV237" s="35">
        <v>7.7130000000000001</v>
      </c>
      <c r="AW237" s="35">
        <f t="shared" si="6"/>
        <v>244.73500000000001</v>
      </c>
      <c r="AX237" s="117">
        <f t="shared" si="7"/>
        <v>58.839152552761149</v>
      </c>
      <c r="AY237" s="116"/>
    </row>
    <row r="238" spans="1:51" x14ac:dyDescent="0.35">
      <c r="A238" s="13" t="s">
        <v>217</v>
      </c>
      <c r="B238" s="13">
        <v>2020</v>
      </c>
      <c r="C238" s="20">
        <v>43889</v>
      </c>
      <c r="D238" s="13" t="s">
        <v>20</v>
      </c>
      <c r="E238" s="101" t="s">
        <v>91</v>
      </c>
      <c r="F238" s="101">
        <v>1</v>
      </c>
      <c r="G238" s="52" t="s">
        <v>992</v>
      </c>
      <c r="H238" s="52" t="s">
        <v>585</v>
      </c>
      <c r="I238" s="52" t="s">
        <v>779</v>
      </c>
      <c r="J238" s="52" t="s">
        <v>586</v>
      </c>
      <c r="K238" s="52"/>
      <c r="L238" s="52"/>
      <c r="M238" s="52"/>
      <c r="N238" s="52"/>
      <c r="O238" s="101">
        <v>1</v>
      </c>
      <c r="P238" s="52" t="s">
        <v>113</v>
      </c>
      <c r="Q238" s="35">
        <v>13.423999999999999</v>
      </c>
      <c r="R238" s="35">
        <v>7.5060000000000002</v>
      </c>
      <c r="S238" s="35">
        <v>7.0170000000000003</v>
      </c>
      <c r="T238" s="35">
        <v>6.923</v>
      </c>
      <c r="U238" s="35">
        <v>6.9139999999999997</v>
      </c>
      <c r="V238" s="35">
        <v>6.9889999999999999</v>
      </c>
      <c r="W238" s="35">
        <v>6.8040000000000003</v>
      </c>
      <c r="X238" s="35">
        <v>6.859</v>
      </c>
      <c r="Y238" s="35">
        <v>6.883</v>
      </c>
      <c r="Z238" s="35">
        <v>6.8959999999999999</v>
      </c>
      <c r="AA238" s="35">
        <v>6.83</v>
      </c>
      <c r="AB238" s="35">
        <v>6.86</v>
      </c>
      <c r="AC238" s="35">
        <v>6.9139999999999997</v>
      </c>
      <c r="AD238" s="35">
        <v>7.1740000000000004</v>
      </c>
      <c r="AE238" s="35">
        <v>6.8380000000000001</v>
      </c>
      <c r="AF238" s="35">
        <v>6.867</v>
      </c>
      <c r="AG238" s="35">
        <v>6.8579999999999997</v>
      </c>
      <c r="AH238" s="35">
        <v>6.99</v>
      </c>
      <c r="AI238" s="35">
        <v>6.8339999999999996</v>
      </c>
      <c r="AJ238" s="35">
        <v>6.8280000000000003</v>
      </c>
      <c r="AK238" s="35">
        <v>6.7619999999999996</v>
      </c>
      <c r="AL238" s="35">
        <v>7.0069999999999997</v>
      </c>
      <c r="AM238" s="35">
        <v>7.0460000000000003</v>
      </c>
      <c r="AN238" s="35">
        <v>7.2469999999999999</v>
      </c>
      <c r="AO238" s="35">
        <v>7.1</v>
      </c>
      <c r="AP238" s="35">
        <v>7.13</v>
      </c>
      <c r="AQ238" s="35">
        <v>7.4550000000000001</v>
      </c>
      <c r="AR238" s="35">
        <v>7.4950000000000001</v>
      </c>
      <c r="AS238" s="35">
        <v>7.633</v>
      </c>
      <c r="AT238" s="35">
        <v>7.8049999999999997</v>
      </c>
      <c r="AU238" s="35">
        <v>7.7869999999999999</v>
      </c>
      <c r="AV238" s="35">
        <v>7.9020000000000001</v>
      </c>
      <c r="AW238" s="35">
        <f t="shared" si="6"/>
        <v>233.57700000000006</v>
      </c>
      <c r="AX238" s="117">
        <f t="shared" si="7"/>
        <v>61.649905598582038</v>
      </c>
      <c r="AY238" s="116"/>
    </row>
    <row r="239" spans="1:51" x14ac:dyDescent="0.35">
      <c r="A239" s="13" t="s">
        <v>217</v>
      </c>
      <c r="B239" s="13">
        <v>2020</v>
      </c>
      <c r="C239" s="20">
        <v>43889</v>
      </c>
      <c r="D239" s="13" t="s">
        <v>20</v>
      </c>
      <c r="E239" s="101" t="s">
        <v>91</v>
      </c>
      <c r="F239" s="101">
        <v>1</v>
      </c>
      <c r="G239" s="52" t="s">
        <v>942</v>
      </c>
      <c r="H239" s="52" t="s">
        <v>597</v>
      </c>
      <c r="I239" s="52" t="s">
        <v>513</v>
      </c>
      <c r="J239" s="52" t="s">
        <v>731</v>
      </c>
      <c r="K239" s="52"/>
      <c r="L239" s="52"/>
      <c r="M239" s="52"/>
      <c r="N239" s="52"/>
      <c r="O239" s="101">
        <v>2</v>
      </c>
      <c r="P239" s="52" t="s">
        <v>29</v>
      </c>
      <c r="Q239" s="35">
        <v>13.023999999999999</v>
      </c>
      <c r="R239" s="35">
        <v>7.625</v>
      </c>
      <c r="S239" s="35">
        <v>7.085</v>
      </c>
      <c r="T239" s="35">
        <v>6.9649999999999999</v>
      </c>
      <c r="U239" s="35">
        <v>7.0289999999999999</v>
      </c>
      <c r="V239" s="35">
        <v>6.9720000000000004</v>
      </c>
      <c r="W239" s="35">
        <v>6.9880000000000004</v>
      </c>
      <c r="X239" s="35">
        <v>7.04</v>
      </c>
      <c r="Y239" s="35">
        <v>6.94</v>
      </c>
      <c r="Z239" s="35">
        <v>6.8689999999999998</v>
      </c>
      <c r="AA239" s="35">
        <v>6.8710000000000004</v>
      </c>
      <c r="AB239" s="35">
        <v>6.867</v>
      </c>
      <c r="AC239" s="35">
        <v>6.9779999999999998</v>
      </c>
      <c r="AD239" s="35">
        <v>6.9249999999999998</v>
      </c>
      <c r="AE239" s="35">
        <v>6.9409999999999998</v>
      </c>
      <c r="AF239" s="35">
        <v>6.9610000000000003</v>
      </c>
      <c r="AG239" s="35">
        <v>7.05</v>
      </c>
      <c r="AH239" s="35">
        <v>6.9850000000000003</v>
      </c>
      <c r="AI239" s="35">
        <v>6.9530000000000003</v>
      </c>
      <c r="AJ239" s="35">
        <v>7.0289999999999999</v>
      </c>
      <c r="AK239" s="35">
        <v>7.2210000000000001</v>
      </c>
      <c r="AL239" s="35">
        <v>7.07</v>
      </c>
      <c r="AM239" s="35">
        <v>6.9660000000000002</v>
      </c>
      <c r="AN239" s="35">
        <v>6.9530000000000003</v>
      </c>
      <c r="AO239" s="35">
        <v>7.0140000000000002</v>
      </c>
      <c r="AP239" s="35">
        <v>7.2169999999999996</v>
      </c>
      <c r="AQ239" s="35">
        <v>7.0839999999999996</v>
      </c>
      <c r="AR239" s="35">
        <v>7.0890000000000004</v>
      </c>
      <c r="AS239" s="35">
        <v>7.1239999999999997</v>
      </c>
      <c r="AT239" s="35">
        <v>7.1379999999999999</v>
      </c>
      <c r="AU239" s="35">
        <v>7.2430000000000003</v>
      </c>
      <c r="AV239" s="35">
        <v>7.3449999999999998</v>
      </c>
      <c r="AW239" s="35">
        <f t="shared" si="6"/>
        <v>231.56100000000001</v>
      </c>
      <c r="AX239" s="117">
        <f t="shared" si="7"/>
        <v>62.186637646235766</v>
      </c>
      <c r="AY239" s="116"/>
    </row>
    <row r="240" spans="1:51" x14ac:dyDescent="0.35">
      <c r="A240" s="13" t="s">
        <v>217</v>
      </c>
      <c r="B240" s="13">
        <v>2020</v>
      </c>
      <c r="C240" s="20">
        <v>43889</v>
      </c>
      <c r="D240" s="13" t="s">
        <v>20</v>
      </c>
      <c r="E240" s="101" t="s">
        <v>91</v>
      </c>
      <c r="F240" s="52">
        <v>2</v>
      </c>
      <c r="G240" s="52" t="s">
        <v>734</v>
      </c>
      <c r="H240" s="52" t="s">
        <v>950</v>
      </c>
      <c r="I240" s="52" t="s">
        <v>951</v>
      </c>
      <c r="J240" s="52" t="s">
        <v>968</v>
      </c>
      <c r="K240" s="52"/>
      <c r="L240" s="52"/>
      <c r="M240" s="52"/>
      <c r="N240" s="52"/>
      <c r="O240" s="101">
        <v>1</v>
      </c>
      <c r="P240" s="52" t="s">
        <v>102</v>
      </c>
      <c r="Q240" s="35">
        <v>13.068</v>
      </c>
      <c r="R240" s="35">
        <v>7.6210000000000004</v>
      </c>
      <c r="S240" s="35">
        <v>7.0720000000000001</v>
      </c>
      <c r="T240" s="35">
        <v>6.851</v>
      </c>
      <c r="U240" s="35">
        <v>6.806</v>
      </c>
      <c r="V240" s="35">
        <v>6.8620000000000001</v>
      </c>
      <c r="W240" s="35">
        <v>6.7930000000000001</v>
      </c>
      <c r="X240" s="35">
        <v>6.7990000000000004</v>
      </c>
      <c r="Y240" s="35">
        <v>6.8550000000000004</v>
      </c>
      <c r="Z240" s="35">
        <v>6.9020000000000001</v>
      </c>
      <c r="AA240" s="35">
        <v>6.9569999999999999</v>
      </c>
      <c r="AB240" s="35">
        <v>6.827</v>
      </c>
      <c r="AC240" s="35">
        <v>6.8159999999999998</v>
      </c>
      <c r="AD240" s="35">
        <v>6.7869999999999999</v>
      </c>
      <c r="AE240" s="35">
        <v>6.8280000000000003</v>
      </c>
      <c r="AF240" s="35">
        <v>6.8659999999999997</v>
      </c>
      <c r="AG240" s="35">
        <v>7.0410000000000004</v>
      </c>
      <c r="AH240" s="35">
        <v>6.9480000000000004</v>
      </c>
      <c r="AI240" s="35">
        <v>6.9770000000000003</v>
      </c>
      <c r="AJ240" s="35">
        <v>7.01</v>
      </c>
      <c r="AK240" s="35">
        <v>7.0259999999999998</v>
      </c>
      <c r="AL240" s="35">
        <v>7.1280000000000001</v>
      </c>
      <c r="AM240" s="35">
        <v>7.2649999999999997</v>
      </c>
      <c r="AN240" s="35">
        <v>7.3250000000000002</v>
      </c>
      <c r="AO240" s="35">
        <v>7.1219999999999999</v>
      </c>
      <c r="AP240" s="35">
        <v>7.2309999999999999</v>
      </c>
      <c r="AQ240" s="35">
        <v>6.9779999999999998</v>
      </c>
      <c r="AR240" s="35">
        <v>6.883</v>
      </c>
      <c r="AS240" s="35">
        <v>6.8170000000000002</v>
      </c>
      <c r="AT240" s="35">
        <v>6.7569999999999997</v>
      </c>
      <c r="AU240" s="35">
        <v>6.7069999999999999</v>
      </c>
      <c r="AV240" s="35">
        <v>6.7</v>
      </c>
      <c r="AW240" s="35">
        <f t="shared" si="6"/>
        <v>228.62500000000003</v>
      </c>
      <c r="AX240" s="117">
        <f t="shared" si="7"/>
        <v>62.98523783488244</v>
      </c>
      <c r="AY240" s="116"/>
    </row>
    <row r="241" spans="1:51" x14ac:dyDescent="0.35">
      <c r="A241" s="13" t="s">
        <v>217</v>
      </c>
      <c r="B241" s="13">
        <v>2020</v>
      </c>
      <c r="C241" s="20">
        <v>43889</v>
      </c>
      <c r="D241" s="13" t="s">
        <v>20</v>
      </c>
      <c r="E241" s="101" t="s">
        <v>91</v>
      </c>
      <c r="F241" s="52">
        <v>2</v>
      </c>
      <c r="G241" s="52" t="s">
        <v>956</v>
      </c>
      <c r="H241" s="52" t="s">
        <v>850</v>
      </c>
      <c r="I241" s="52" t="s">
        <v>508</v>
      </c>
      <c r="J241" s="52" t="s">
        <v>851</v>
      </c>
      <c r="K241" s="52"/>
      <c r="L241" s="52"/>
      <c r="M241" s="52"/>
      <c r="N241" s="52"/>
      <c r="O241" s="101">
        <v>2</v>
      </c>
      <c r="P241" s="52" t="s">
        <v>85</v>
      </c>
      <c r="Q241" s="35">
        <v>13.214</v>
      </c>
      <c r="R241" s="35">
        <v>7.9390000000000001</v>
      </c>
      <c r="S241" s="35">
        <v>7.3040000000000003</v>
      </c>
      <c r="T241" s="35">
        <v>7.07</v>
      </c>
      <c r="U241" s="35">
        <v>7.0789999999999997</v>
      </c>
      <c r="V241" s="35">
        <v>6.8419999999999996</v>
      </c>
      <c r="W241" s="35">
        <v>6.9509999999999996</v>
      </c>
      <c r="X241" s="35">
        <v>6.875</v>
      </c>
      <c r="Y241" s="35">
        <v>6.8949999999999996</v>
      </c>
      <c r="Z241" s="35">
        <v>7.0279999999999996</v>
      </c>
      <c r="AA241" s="35">
        <v>6.8449999999999998</v>
      </c>
      <c r="AB241" s="35">
        <v>6.8849999999999998</v>
      </c>
      <c r="AC241" s="35">
        <v>6.8979999999999997</v>
      </c>
      <c r="AD241" s="35">
        <v>6.9340000000000002</v>
      </c>
      <c r="AE241" s="35">
        <v>7.0439999999999996</v>
      </c>
      <c r="AF241" s="35">
        <v>6.9969999999999999</v>
      </c>
      <c r="AG241" s="35">
        <v>6.9729999999999999</v>
      </c>
      <c r="AH241" s="35">
        <v>7.1289999999999996</v>
      </c>
      <c r="AI241" s="35">
        <v>6.9820000000000002</v>
      </c>
      <c r="AJ241" s="35">
        <v>7.0209999999999999</v>
      </c>
      <c r="AK241" s="35">
        <v>7.1760000000000002</v>
      </c>
      <c r="AL241" s="35">
        <v>6.9889999999999999</v>
      </c>
      <c r="AM241" s="35">
        <v>7.0220000000000002</v>
      </c>
      <c r="AN241" s="35">
        <v>7.056</v>
      </c>
      <c r="AO241" s="35">
        <v>7.21</v>
      </c>
      <c r="AP241" s="35">
        <v>7.0220000000000002</v>
      </c>
      <c r="AQ241" s="35">
        <v>6.93</v>
      </c>
      <c r="AR241" s="35">
        <v>6.9820000000000002</v>
      </c>
      <c r="AS241" s="35">
        <v>7.0030000000000001</v>
      </c>
      <c r="AT241" s="35">
        <v>7.0620000000000003</v>
      </c>
      <c r="AU241" s="35">
        <v>7.1760000000000002</v>
      </c>
      <c r="AV241" s="35">
        <v>7.1319999999999997</v>
      </c>
      <c r="AW241" s="35">
        <f t="shared" si="6"/>
        <v>231.66499999999996</v>
      </c>
      <c r="AX241" s="117">
        <f t="shared" si="7"/>
        <v>62.15872056633502</v>
      </c>
      <c r="AY241" s="116"/>
    </row>
    <row r="242" spans="1:51" x14ac:dyDescent="0.35">
      <c r="A242" s="13" t="s">
        <v>217</v>
      </c>
      <c r="B242" s="13">
        <v>2020</v>
      </c>
      <c r="C242" s="20">
        <v>43889</v>
      </c>
      <c r="D242" s="13" t="s">
        <v>20</v>
      </c>
      <c r="E242" s="101" t="s">
        <v>91</v>
      </c>
      <c r="F242" s="52">
        <v>3</v>
      </c>
      <c r="G242" s="52" t="s">
        <v>598</v>
      </c>
      <c r="H242" s="52" t="s">
        <v>599</v>
      </c>
      <c r="I242" s="52" t="s">
        <v>989</v>
      </c>
      <c r="J242" s="52" t="s">
        <v>748</v>
      </c>
      <c r="K242" s="52"/>
      <c r="L242" s="52"/>
      <c r="M242" s="52"/>
      <c r="N242" s="52"/>
      <c r="O242" s="101">
        <v>1</v>
      </c>
      <c r="P242" s="52" t="s">
        <v>35</v>
      </c>
      <c r="Q242" s="35">
        <v>13.115</v>
      </c>
      <c r="R242" s="35">
        <v>7.6269999999999998</v>
      </c>
      <c r="S242" s="35">
        <v>6.9710000000000001</v>
      </c>
      <c r="T242" s="35">
        <v>6.843</v>
      </c>
      <c r="U242" s="35">
        <v>6.944</v>
      </c>
      <c r="V242" s="35">
        <v>6.8140000000000001</v>
      </c>
      <c r="W242" s="35">
        <v>6.8419999999999996</v>
      </c>
      <c r="X242" s="35">
        <v>6.8810000000000002</v>
      </c>
      <c r="Y242" s="35">
        <v>6.9619999999999997</v>
      </c>
      <c r="Z242" s="35">
        <v>6.851</v>
      </c>
      <c r="AA242" s="35">
        <v>6.8689999999999998</v>
      </c>
      <c r="AB242" s="35">
        <v>6.85</v>
      </c>
      <c r="AC242" s="35">
        <v>6.9390000000000001</v>
      </c>
      <c r="AD242" s="35">
        <v>6.8239999999999998</v>
      </c>
      <c r="AE242" s="35">
        <v>6.7960000000000003</v>
      </c>
      <c r="AF242" s="35">
        <v>6.7450000000000001</v>
      </c>
      <c r="AG242" s="35">
        <v>6.8010000000000002</v>
      </c>
      <c r="AH242" s="35">
        <v>6.9459999999999997</v>
      </c>
      <c r="AI242" s="35">
        <v>6.85</v>
      </c>
      <c r="AJ242" s="35">
        <v>7.0179999999999998</v>
      </c>
      <c r="AK242" s="35">
        <v>6.8579999999999997</v>
      </c>
      <c r="AL242" s="35">
        <v>6.8780000000000001</v>
      </c>
      <c r="AM242" s="35">
        <v>6.8650000000000002</v>
      </c>
      <c r="AN242" s="35">
        <v>7.0190000000000001</v>
      </c>
      <c r="AO242" s="35">
        <v>6.9210000000000003</v>
      </c>
      <c r="AP242" s="35">
        <v>6.9530000000000003</v>
      </c>
      <c r="AQ242" s="35">
        <v>7.1189999999999998</v>
      </c>
      <c r="AR242" s="35">
        <v>6.9059999999999997</v>
      </c>
      <c r="AS242" s="35">
        <v>6.8689999999999998</v>
      </c>
      <c r="AT242" s="35">
        <v>6.8570000000000002</v>
      </c>
      <c r="AU242" s="35">
        <v>6.8769999999999998</v>
      </c>
      <c r="AV242" s="35">
        <v>6.891</v>
      </c>
      <c r="AW242" s="35">
        <f t="shared" si="6"/>
        <v>227.501</v>
      </c>
      <c r="AX242" s="117">
        <f t="shared" si="7"/>
        <v>63.296425070659026</v>
      </c>
      <c r="AY242" s="116"/>
    </row>
    <row r="243" spans="1:51" x14ac:dyDescent="0.35">
      <c r="A243" s="13" t="s">
        <v>217</v>
      </c>
      <c r="B243" s="13">
        <v>2020</v>
      </c>
      <c r="C243" s="20">
        <v>43889</v>
      </c>
      <c r="D243" s="13" t="s">
        <v>20</v>
      </c>
      <c r="E243" s="101" t="s">
        <v>91</v>
      </c>
      <c r="F243" s="52">
        <v>3</v>
      </c>
      <c r="G243" s="52" t="s">
        <v>584</v>
      </c>
      <c r="H243" s="52" t="s">
        <v>80</v>
      </c>
      <c r="I243" s="52" t="s">
        <v>507</v>
      </c>
      <c r="J243" s="52" t="s">
        <v>653</v>
      </c>
      <c r="K243" s="52"/>
      <c r="L243" s="52"/>
      <c r="M243" s="52"/>
      <c r="N243" s="52"/>
      <c r="O243" s="101">
        <v>2</v>
      </c>
      <c r="P243" s="52" t="s">
        <v>27</v>
      </c>
      <c r="Q243" s="35">
        <v>13.016999999999999</v>
      </c>
      <c r="R243" s="35">
        <v>7.4470000000000001</v>
      </c>
      <c r="S243" s="35">
        <v>6.9290000000000003</v>
      </c>
      <c r="T243" s="35">
        <v>6.7489999999999997</v>
      </c>
      <c r="U243" s="35">
        <v>6.84</v>
      </c>
      <c r="V243" s="35">
        <v>6.774</v>
      </c>
      <c r="W243" s="35">
        <v>6.8470000000000004</v>
      </c>
      <c r="X243" s="35">
        <v>6.8490000000000002</v>
      </c>
      <c r="Y243" s="35">
        <v>6.9909999999999997</v>
      </c>
      <c r="Z243" s="35">
        <v>6.93</v>
      </c>
      <c r="AA243" s="35">
        <v>6.95</v>
      </c>
      <c r="AB243" s="35">
        <v>6.94</v>
      </c>
      <c r="AC243" s="35">
        <v>7.0190000000000001</v>
      </c>
      <c r="AD243" s="35">
        <v>6.8150000000000004</v>
      </c>
      <c r="AE243" s="35">
        <v>6.827</v>
      </c>
      <c r="AF243" s="35">
        <v>6.8220000000000001</v>
      </c>
      <c r="AG243" s="35">
        <v>6.8109999999999999</v>
      </c>
      <c r="AH243" s="35">
        <v>6.8280000000000003</v>
      </c>
      <c r="AI243" s="35">
        <v>6.9729999999999999</v>
      </c>
      <c r="AJ243" s="35">
        <v>6.9359999999999999</v>
      </c>
      <c r="AK243" s="35">
        <v>6.8319999999999999</v>
      </c>
      <c r="AL243" s="35">
        <v>6.8220000000000001</v>
      </c>
      <c r="AM243" s="35">
        <v>7.0220000000000002</v>
      </c>
      <c r="AN243" s="35">
        <v>7.2759999999999998</v>
      </c>
      <c r="AO243" s="35">
        <v>7.165</v>
      </c>
      <c r="AP243" s="35">
        <v>7.1980000000000004</v>
      </c>
      <c r="AQ243" s="35">
        <v>7.4059999999999997</v>
      </c>
      <c r="AR243" s="35">
        <v>7.5460000000000003</v>
      </c>
      <c r="AS243" s="35">
        <v>7.7359999999999998</v>
      </c>
      <c r="AT243" s="35">
        <v>8.0050000000000008</v>
      </c>
      <c r="AU243" s="35">
        <v>8.2680000000000007</v>
      </c>
      <c r="AV243" s="35">
        <v>8.5540000000000003</v>
      </c>
      <c r="AW243" s="35">
        <f t="shared" si="6"/>
        <v>234.124</v>
      </c>
      <c r="AX243" s="117">
        <f t="shared" si="7"/>
        <v>61.505868684970359</v>
      </c>
      <c r="AY243" s="116"/>
    </row>
    <row r="244" spans="1:51" x14ac:dyDescent="0.35">
      <c r="A244" s="13" t="s">
        <v>217</v>
      </c>
      <c r="B244" s="13">
        <v>2020</v>
      </c>
      <c r="C244" s="20">
        <v>43889</v>
      </c>
      <c r="D244" s="13" t="s">
        <v>20</v>
      </c>
      <c r="E244" s="101" t="s">
        <v>91</v>
      </c>
      <c r="F244" s="52">
        <v>4</v>
      </c>
      <c r="G244" s="52" t="s">
        <v>655</v>
      </c>
      <c r="H244" s="52" t="s">
        <v>987</v>
      </c>
      <c r="I244" s="52" t="s">
        <v>988</v>
      </c>
      <c r="J244" s="52" t="s">
        <v>644</v>
      </c>
      <c r="K244" s="52"/>
      <c r="L244" s="52"/>
      <c r="M244" s="52"/>
      <c r="N244" s="52"/>
      <c r="O244" s="101">
        <v>1</v>
      </c>
      <c r="P244" s="52" t="s">
        <v>484</v>
      </c>
      <c r="Q244" s="35">
        <v>13.285</v>
      </c>
      <c r="R244" s="35">
        <v>7.62</v>
      </c>
      <c r="S244" s="35">
        <v>6.9820000000000002</v>
      </c>
      <c r="T244" s="35">
        <v>6.7850000000000001</v>
      </c>
      <c r="U244" s="35">
        <v>6.641</v>
      </c>
      <c r="V244" s="35">
        <v>6.7560000000000002</v>
      </c>
      <c r="W244" s="35">
        <v>6.6349999999999998</v>
      </c>
      <c r="X244" s="35">
        <v>6.6829999999999998</v>
      </c>
      <c r="Y244" s="35">
        <v>6.6989999999999998</v>
      </c>
      <c r="Z244" s="35">
        <v>6.8250000000000002</v>
      </c>
      <c r="AA244" s="35">
        <v>6.7530000000000001</v>
      </c>
      <c r="AB244" s="35">
        <v>6.7679999999999998</v>
      </c>
      <c r="AC244" s="35">
        <v>6.8970000000000002</v>
      </c>
      <c r="AD244" s="35">
        <v>6.7140000000000004</v>
      </c>
      <c r="AE244" s="35">
        <v>6.6920000000000002</v>
      </c>
      <c r="AF244" s="35">
        <v>6.6680000000000001</v>
      </c>
      <c r="AG244" s="35">
        <v>6.819</v>
      </c>
      <c r="AH244" s="35">
        <v>6.867</v>
      </c>
      <c r="AI244" s="35">
        <v>6.82</v>
      </c>
      <c r="AJ244" s="35">
        <v>6.8789999999999996</v>
      </c>
      <c r="AK244" s="35">
        <v>6.93</v>
      </c>
      <c r="AL244" s="35">
        <v>7.0990000000000002</v>
      </c>
      <c r="AM244" s="35">
        <v>6.9029999999999996</v>
      </c>
      <c r="AN244" s="35">
        <v>7.1529999999999996</v>
      </c>
      <c r="AO244" s="35">
        <v>6.9020000000000001</v>
      </c>
      <c r="AP244" s="35">
        <v>6.875</v>
      </c>
      <c r="AQ244" s="35">
        <v>6.8220000000000001</v>
      </c>
      <c r="AR244" s="35">
        <v>6.7910000000000004</v>
      </c>
      <c r="AS244" s="35">
        <v>6.7679999999999998</v>
      </c>
      <c r="AT244" s="35">
        <v>6.9930000000000003</v>
      </c>
      <c r="AU244" s="35">
        <v>7.0339999999999998</v>
      </c>
      <c r="AV244" s="35">
        <v>7.1449999999999996</v>
      </c>
      <c r="AW244" s="35">
        <f t="shared" si="6"/>
        <v>226.20299999999997</v>
      </c>
      <c r="AX244" s="117">
        <f t="shared" si="7"/>
        <v>63.659633161363914</v>
      </c>
      <c r="AY244" s="116"/>
    </row>
    <row r="245" spans="1:51" x14ac:dyDescent="0.35">
      <c r="A245" s="13" t="s">
        <v>217</v>
      </c>
      <c r="B245" s="13">
        <v>2020</v>
      </c>
      <c r="C245" s="20">
        <v>43889</v>
      </c>
      <c r="D245" s="13" t="s">
        <v>20</v>
      </c>
      <c r="E245" s="101" t="s">
        <v>91</v>
      </c>
      <c r="F245" s="52">
        <v>4</v>
      </c>
      <c r="G245" s="52" t="s">
        <v>589</v>
      </c>
      <c r="H245" s="52" t="s">
        <v>501</v>
      </c>
      <c r="I245" s="52" t="s">
        <v>69</v>
      </c>
      <c r="J245" s="52" t="s">
        <v>502</v>
      </c>
      <c r="K245" s="52"/>
      <c r="L245" s="52"/>
      <c r="M245" s="52"/>
      <c r="N245" s="52"/>
      <c r="O245" s="101">
        <v>2</v>
      </c>
      <c r="P245" s="52" t="s">
        <v>25</v>
      </c>
      <c r="Q245" s="35">
        <v>13.247</v>
      </c>
      <c r="R245" s="35">
        <v>7.4660000000000002</v>
      </c>
      <c r="S245" s="35">
        <v>6.9870000000000001</v>
      </c>
      <c r="T245" s="35">
        <v>6.875</v>
      </c>
      <c r="U245" s="35">
        <v>6.7649999999999997</v>
      </c>
      <c r="V245" s="35">
        <v>6.7350000000000003</v>
      </c>
      <c r="W245" s="35">
        <v>6.8449999999999998</v>
      </c>
      <c r="X245" s="35">
        <v>6.7889999999999997</v>
      </c>
      <c r="Y245" s="35">
        <v>6.8049999999999997</v>
      </c>
      <c r="Z245" s="35">
        <v>6.923</v>
      </c>
      <c r="AA245" s="35">
        <v>6.8380000000000001</v>
      </c>
      <c r="AB245" s="35">
        <v>6.8170000000000002</v>
      </c>
      <c r="AC245" s="35">
        <v>6.883</v>
      </c>
      <c r="AD245" s="35">
        <v>6.8570000000000002</v>
      </c>
      <c r="AE245" s="35">
        <v>6.8959999999999999</v>
      </c>
      <c r="AF245" s="35">
        <v>6.992</v>
      </c>
      <c r="AG245" s="35">
        <v>6.8639999999999999</v>
      </c>
      <c r="AH245" s="35">
        <v>6.99</v>
      </c>
      <c r="AI245" s="35">
        <v>6.9130000000000003</v>
      </c>
      <c r="AJ245" s="35">
        <v>6.88</v>
      </c>
      <c r="AK245" s="35">
        <v>6.9169999999999998</v>
      </c>
      <c r="AL245" s="35">
        <v>7.0019999999999998</v>
      </c>
      <c r="AM245" s="35">
        <v>6.851</v>
      </c>
      <c r="AN245" s="35">
        <v>6.8869999999999996</v>
      </c>
      <c r="AO245" s="35">
        <v>7.0170000000000003</v>
      </c>
      <c r="AP245" s="35">
        <v>6.8109999999999999</v>
      </c>
      <c r="AQ245" s="35">
        <v>6.7910000000000004</v>
      </c>
      <c r="AR245" s="35">
        <v>6.7530000000000001</v>
      </c>
      <c r="AS245" s="35">
        <v>6.73</v>
      </c>
      <c r="AT245" s="35">
        <v>6.7439999999999998</v>
      </c>
      <c r="AU245" s="35">
        <v>6.7869999999999999</v>
      </c>
      <c r="AV245" s="35">
        <v>6.8559999999999999</v>
      </c>
      <c r="AW245" s="35">
        <f t="shared" si="6"/>
        <v>226.51300000000001</v>
      </c>
      <c r="AX245" s="117">
        <f t="shared" si="7"/>
        <v>63.572510187053282</v>
      </c>
      <c r="AY245" s="116"/>
    </row>
    <row r="246" spans="1:51" x14ac:dyDescent="0.35">
      <c r="A246" s="4" t="s">
        <v>217</v>
      </c>
      <c r="B246" s="4">
        <v>2020</v>
      </c>
      <c r="C246" s="5">
        <v>43889</v>
      </c>
      <c r="D246" s="4" t="s">
        <v>20</v>
      </c>
      <c r="E246" s="25" t="s">
        <v>64</v>
      </c>
      <c r="F246" s="51" t="s">
        <v>541</v>
      </c>
      <c r="G246" s="51" t="s">
        <v>655</v>
      </c>
      <c r="H246" s="51" t="s">
        <v>987</v>
      </c>
      <c r="I246" s="51" t="s">
        <v>988</v>
      </c>
      <c r="J246" s="51" t="s">
        <v>644</v>
      </c>
      <c r="K246" s="51"/>
      <c r="L246" s="51"/>
      <c r="M246" s="51"/>
      <c r="N246" s="51"/>
      <c r="O246" s="25">
        <v>1</v>
      </c>
      <c r="P246" s="51" t="s">
        <v>484</v>
      </c>
      <c r="Q246" s="35">
        <v>13.103</v>
      </c>
      <c r="R246" s="35">
        <v>7.532</v>
      </c>
      <c r="S246" s="35">
        <v>6.944</v>
      </c>
      <c r="T246" s="35">
        <v>6.7480000000000002</v>
      </c>
      <c r="U246" s="35">
        <v>6.6749999999999998</v>
      </c>
      <c r="V246" s="35">
        <v>6.7169999999999996</v>
      </c>
      <c r="W246" s="35">
        <v>6.6180000000000003</v>
      </c>
      <c r="X246" s="35">
        <v>6.6550000000000002</v>
      </c>
      <c r="Y246" s="35">
        <v>6.6749999999999998</v>
      </c>
      <c r="Z246" s="35">
        <v>6.8049999999999997</v>
      </c>
      <c r="AA246" s="35">
        <v>6.7149999999999999</v>
      </c>
      <c r="AB246" s="35">
        <v>6.7169999999999996</v>
      </c>
      <c r="AC246" s="35">
        <v>6.8090000000000002</v>
      </c>
      <c r="AD246" s="35">
        <v>6.6559999999999997</v>
      </c>
      <c r="AE246" s="35">
        <v>6.6059999999999999</v>
      </c>
      <c r="AF246" s="35">
        <v>6.6459999999999999</v>
      </c>
      <c r="AG246" s="35">
        <v>6.78</v>
      </c>
      <c r="AH246" s="35">
        <v>6.7240000000000002</v>
      </c>
      <c r="AI246" s="35">
        <v>6.87</v>
      </c>
      <c r="AJ246" s="35">
        <v>6.8360000000000003</v>
      </c>
      <c r="AK246" s="35">
        <v>6.8780000000000001</v>
      </c>
      <c r="AL246" s="35">
        <v>7.0640000000000001</v>
      </c>
      <c r="AM246" s="35">
        <v>6.9130000000000003</v>
      </c>
      <c r="AN246" s="35">
        <v>6.9720000000000004</v>
      </c>
      <c r="AO246" s="35">
        <v>7.1440000000000001</v>
      </c>
      <c r="AP246" s="35">
        <v>6.8689999999999998</v>
      </c>
      <c r="AQ246" s="35">
        <v>6.8380000000000001</v>
      </c>
      <c r="AR246" s="35">
        <v>6.8310000000000004</v>
      </c>
      <c r="AS246" s="35">
        <v>6.8120000000000003</v>
      </c>
      <c r="AT246" s="35">
        <v>6.8449999999999998</v>
      </c>
      <c r="AU246" s="35">
        <v>6.7889999999999997</v>
      </c>
      <c r="AV246" s="35">
        <v>6.8860000000000001</v>
      </c>
      <c r="AW246" s="35">
        <f t="shared" si="6"/>
        <v>224.672</v>
      </c>
      <c r="AX246" s="117">
        <f t="shared" si="7"/>
        <v>64.093433983762992</v>
      </c>
      <c r="AY246" s="116"/>
    </row>
    <row r="247" spans="1:51" x14ac:dyDescent="0.35">
      <c r="A247" s="4" t="s">
        <v>217</v>
      </c>
      <c r="B247" s="4">
        <v>2020</v>
      </c>
      <c r="C247" s="5">
        <v>43889</v>
      </c>
      <c r="D247" s="4" t="s">
        <v>20</v>
      </c>
      <c r="E247" s="25" t="s">
        <v>64</v>
      </c>
      <c r="F247" s="51" t="s">
        <v>541</v>
      </c>
      <c r="G247" s="51" t="s">
        <v>598</v>
      </c>
      <c r="H247" s="51" t="s">
        <v>474</v>
      </c>
      <c r="I247" s="51" t="s">
        <v>599</v>
      </c>
      <c r="J247" s="51" t="s">
        <v>748</v>
      </c>
      <c r="K247" s="51"/>
      <c r="L247" s="51"/>
      <c r="M247" s="51"/>
      <c r="N247" s="51"/>
      <c r="O247" s="25">
        <v>2</v>
      </c>
      <c r="P247" s="51" t="s">
        <v>35</v>
      </c>
      <c r="Q247" s="35">
        <v>13.103</v>
      </c>
      <c r="R247" s="35">
        <v>7.532</v>
      </c>
      <c r="S247" s="35">
        <v>7.069</v>
      </c>
      <c r="T247" s="35">
        <v>6.8639999999999999</v>
      </c>
      <c r="U247" s="35">
        <v>6.9210000000000003</v>
      </c>
      <c r="V247" s="35">
        <v>6.7590000000000003</v>
      </c>
      <c r="W247" s="35">
        <v>6.7859999999999996</v>
      </c>
      <c r="X247" s="35">
        <v>6.782</v>
      </c>
      <c r="Y247" s="35">
        <v>6.9260000000000002</v>
      </c>
      <c r="Z247" s="35">
        <v>6.8609999999999998</v>
      </c>
      <c r="AA247" s="35">
        <v>6.8920000000000003</v>
      </c>
      <c r="AB247" s="35">
        <v>6.923</v>
      </c>
      <c r="AC247" s="35">
        <v>7.0720000000000001</v>
      </c>
      <c r="AD247" s="35">
        <v>6.9009999999999998</v>
      </c>
      <c r="AE247" s="35">
        <v>6.8540000000000001</v>
      </c>
      <c r="AF247" s="35">
        <v>6.7640000000000002</v>
      </c>
      <c r="AG247" s="35">
        <v>6.74</v>
      </c>
      <c r="AH247" s="35">
        <v>6.8860000000000001</v>
      </c>
      <c r="AI247" s="35">
        <v>6.8</v>
      </c>
      <c r="AJ247" s="35">
        <v>7.0149999999999997</v>
      </c>
      <c r="AK247" s="35">
        <v>6.93</v>
      </c>
      <c r="AL247" s="35">
        <v>6.9829999999999997</v>
      </c>
      <c r="AM247" s="35">
        <v>7.0389999999999997</v>
      </c>
      <c r="AN247" s="35">
        <v>7.2060000000000004</v>
      </c>
      <c r="AO247" s="35">
        <v>7.1580000000000004</v>
      </c>
      <c r="AP247" s="35">
        <v>7.2359999999999998</v>
      </c>
      <c r="AQ247" s="35">
        <v>7.3819999999999997</v>
      </c>
      <c r="AR247" s="35">
        <v>7.1619999999999999</v>
      </c>
      <c r="AS247" s="35">
        <v>6.9969999999999999</v>
      </c>
      <c r="AT247" s="35">
        <v>6.968</v>
      </c>
      <c r="AU247" s="35">
        <v>6.99</v>
      </c>
      <c r="AV247" s="35">
        <v>7.2119999999999997</v>
      </c>
      <c r="AW247" s="35">
        <f t="shared" si="6"/>
        <v>229.71299999999994</v>
      </c>
      <c r="AX247" s="117">
        <f t="shared" si="7"/>
        <v>62.686918023794924</v>
      </c>
      <c r="AY247" s="116"/>
    </row>
    <row r="248" spans="1:51" x14ac:dyDescent="0.35">
      <c r="A248" s="4" t="s">
        <v>217</v>
      </c>
      <c r="B248" s="4">
        <v>2020</v>
      </c>
      <c r="C248" s="5">
        <v>43889</v>
      </c>
      <c r="D248" s="4" t="s">
        <v>20</v>
      </c>
      <c r="E248" s="25" t="s">
        <v>64</v>
      </c>
      <c r="F248" s="51" t="s">
        <v>542</v>
      </c>
      <c r="G248" s="51" t="s">
        <v>589</v>
      </c>
      <c r="H248" s="51" t="s">
        <v>501</v>
      </c>
      <c r="I248" s="51" t="s">
        <v>69</v>
      </c>
      <c r="J248" s="51" t="s">
        <v>502</v>
      </c>
      <c r="K248" s="51"/>
      <c r="L248" s="51"/>
      <c r="M248" s="51"/>
      <c r="N248" s="51"/>
      <c r="O248" s="25">
        <v>3</v>
      </c>
      <c r="P248" s="51" t="s">
        <v>25</v>
      </c>
      <c r="Q248" s="35">
        <v>13.132999999999999</v>
      </c>
      <c r="R248" s="35">
        <v>7.524</v>
      </c>
      <c r="S248" s="35">
        <v>6.9720000000000004</v>
      </c>
      <c r="T248" s="35">
        <v>6.8680000000000003</v>
      </c>
      <c r="U248" s="35">
        <v>6.6749999999999998</v>
      </c>
      <c r="V248" s="35">
        <v>6.6479999999999997</v>
      </c>
      <c r="W248" s="35">
        <v>6.8070000000000004</v>
      </c>
      <c r="X248" s="35">
        <v>6.7270000000000003</v>
      </c>
      <c r="Y248" s="35">
        <v>6.7679999999999998</v>
      </c>
      <c r="Z248" s="35">
        <v>6.8879999999999999</v>
      </c>
      <c r="AA248" s="35">
        <v>6.8289999999999997</v>
      </c>
      <c r="AB248" s="35">
        <v>6.8339999999999996</v>
      </c>
      <c r="AC248" s="35">
        <v>6.8579999999999997</v>
      </c>
      <c r="AD248" s="35">
        <v>6.8739999999999997</v>
      </c>
      <c r="AE248" s="35">
        <v>6.8810000000000002</v>
      </c>
      <c r="AF248" s="35">
        <v>6.88</v>
      </c>
      <c r="AG248" s="35">
        <v>7.02</v>
      </c>
      <c r="AH248" s="35">
        <v>6.9210000000000003</v>
      </c>
      <c r="AI248" s="35">
        <v>7.117</v>
      </c>
      <c r="AJ248" s="35">
        <v>6.8869999999999996</v>
      </c>
      <c r="AK248" s="35">
        <v>6.8840000000000003</v>
      </c>
      <c r="AL248" s="35">
        <v>6.8819999999999997</v>
      </c>
      <c r="AM248" s="35">
        <v>7.0540000000000003</v>
      </c>
      <c r="AN248" s="35">
        <v>6.86</v>
      </c>
      <c r="AO248" s="35">
        <v>6.8410000000000002</v>
      </c>
      <c r="AP248" s="35">
        <v>6.9790000000000001</v>
      </c>
      <c r="AQ248" s="35">
        <v>6.8520000000000003</v>
      </c>
      <c r="AR248" s="35">
        <v>6.9470000000000001</v>
      </c>
      <c r="AS248" s="35">
        <v>6.9610000000000003</v>
      </c>
      <c r="AT248" s="35">
        <v>6.9889999999999999</v>
      </c>
      <c r="AU248" s="35">
        <v>7.0339999999999998</v>
      </c>
      <c r="AV248" s="35">
        <v>7.117</v>
      </c>
      <c r="AW248" s="35">
        <f t="shared" si="6"/>
        <v>227.51100000000005</v>
      </c>
      <c r="AX248" s="117">
        <f t="shared" si="7"/>
        <v>63.293642944736725</v>
      </c>
      <c r="AY248" s="116"/>
    </row>
    <row r="249" spans="1:51" x14ac:dyDescent="0.35">
      <c r="A249" s="4" t="s">
        <v>217</v>
      </c>
      <c r="B249" s="4">
        <v>2020</v>
      </c>
      <c r="C249" s="5">
        <v>43889</v>
      </c>
      <c r="D249" s="4" t="s">
        <v>20</v>
      </c>
      <c r="E249" s="25" t="s">
        <v>64</v>
      </c>
      <c r="F249" s="51" t="s">
        <v>542</v>
      </c>
      <c r="G249" s="51" t="s">
        <v>990</v>
      </c>
      <c r="H249" s="51" t="s">
        <v>734</v>
      </c>
      <c r="I249" s="51" t="s">
        <v>950</v>
      </c>
      <c r="J249" s="51" t="s">
        <v>968</v>
      </c>
      <c r="K249" s="51"/>
      <c r="L249" s="51"/>
      <c r="M249" s="51"/>
      <c r="N249" s="51"/>
      <c r="O249" s="25">
        <v>4</v>
      </c>
      <c r="P249" s="51" t="s">
        <v>102</v>
      </c>
      <c r="Q249" s="35">
        <v>12.87</v>
      </c>
      <c r="R249" s="35">
        <v>7.66</v>
      </c>
      <c r="S249" s="35">
        <v>7.1379999999999999</v>
      </c>
      <c r="T249" s="35">
        <v>6.8760000000000003</v>
      </c>
      <c r="U249" s="35">
        <v>6.7930000000000001</v>
      </c>
      <c r="V249" s="35">
        <v>6.8479999999999999</v>
      </c>
      <c r="W249" s="35">
        <v>6.7690000000000001</v>
      </c>
      <c r="X249" s="35">
        <v>6.7880000000000003</v>
      </c>
      <c r="Y249" s="35">
        <v>6.843</v>
      </c>
      <c r="Z249" s="35">
        <v>7.0010000000000003</v>
      </c>
      <c r="AA249" s="35">
        <v>6.8540000000000001</v>
      </c>
      <c r="AB249" s="35">
        <v>6.8819999999999997</v>
      </c>
      <c r="AC249" s="35">
        <v>6.8840000000000003</v>
      </c>
      <c r="AD249" s="35">
        <v>6.9429999999999996</v>
      </c>
      <c r="AE249" s="35">
        <v>6.9610000000000003</v>
      </c>
      <c r="AF249" s="35">
        <v>7.0860000000000003</v>
      </c>
      <c r="AG249" s="35">
        <v>6.9059999999999997</v>
      </c>
      <c r="AH249" s="35">
        <v>6.84</v>
      </c>
      <c r="AI249" s="35">
        <v>6.7480000000000002</v>
      </c>
      <c r="AJ249" s="35">
        <v>6.7510000000000003</v>
      </c>
      <c r="AK249" s="35">
        <v>6.8</v>
      </c>
      <c r="AL249" s="35">
        <v>7.0510000000000002</v>
      </c>
      <c r="AM249" s="35">
        <v>7.2549999999999999</v>
      </c>
      <c r="AN249" s="35">
        <v>7.1269999999999998</v>
      </c>
      <c r="AO249" s="35">
        <v>7.2439999999999998</v>
      </c>
      <c r="AP249" s="35">
        <v>7.5129999999999999</v>
      </c>
      <c r="AQ249" s="35">
        <v>7.8239999999999998</v>
      </c>
      <c r="AR249" s="35">
        <v>8.1180000000000003</v>
      </c>
      <c r="AS249" s="35">
        <v>8.4329999999999998</v>
      </c>
      <c r="AT249" s="35">
        <v>8.7279999999999998</v>
      </c>
      <c r="AU249" s="35"/>
      <c r="AV249" s="35"/>
      <c r="AW249" s="35" t="str">
        <f t="shared" si="6"/>
        <v/>
      </c>
      <c r="AX249" s="117" t="str">
        <f t="shared" si="7"/>
        <v/>
      </c>
      <c r="AY249" s="116"/>
    </row>
    <row r="250" spans="1:51" x14ac:dyDescent="0.35">
      <c r="A250" s="4" t="s">
        <v>162</v>
      </c>
      <c r="B250" s="4">
        <v>2020</v>
      </c>
      <c r="C250" s="99">
        <v>43854</v>
      </c>
      <c r="D250" s="4" t="s">
        <v>66</v>
      </c>
      <c r="E250" s="25" t="s">
        <v>91</v>
      </c>
      <c r="F250">
        <v>1</v>
      </c>
      <c r="G250" t="s">
        <v>855</v>
      </c>
      <c r="H250" t="s">
        <v>856</v>
      </c>
      <c r="I250" t="s">
        <v>857</v>
      </c>
      <c r="J250" t="s">
        <v>859</v>
      </c>
      <c r="O250" s="25">
        <v>1</v>
      </c>
      <c r="P250" t="s">
        <v>207</v>
      </c>
      <c r="Q250" s="35">
        <v>13.510999999999999</v>
      </c>
      <c r="R250" s="35">
        <v>8.19</v>
      </c>
      <c r="S250" s="35">
        <v>7.9409999999999998</v>
      </c>
      <c r="T250" s="35">
        <v>7.5410000000000004</v>
      </c>
      <c r="U250" s="35">
        <v>7.6020000000000003</v>
      </c>
      <c r="V250" s="35">
        <v>7.43</v>
      </c>
      <c r="W250" s="35">
        <v>7.5419999999999998</v>
      </c>
      <c r="X250" s="35">
        <v>7.3949999999999996</v>
      </c>
      <c r="Y250" s="35">
        <v>7.3920000000000003</v>
      </c>
      <c r="Z250" s="35">
        <v>7.47</v>
      </c>
      <c r="AA250" s="35">
        <v>7.5190000000000001</v>
      </c>
      <c r="AB250" s="35">
        <v>7.6139999999999999</v>
      </c>
      <c r="AC250" s="35">
        <v>7.3860000000000001</v>
      </c>
      <c r="AD250" s="35">
        <v>7.3680000000000003</v>
      </c>
      <c r="AE250" s="35">
        <v>7.5119999999999996</v>
      </c>
      <c r="AF250" s="35">
        <v>7.4279999999999999</v>
      </c>
      <c r="AG250" s="35">
        <v>7.5389999999999997</v>
      </c>
      <c r="AH250" s="35">
        <v>7.38</v>
      </c>
      <c r="AI250" s="35">
        <v>7.4329999999999998</v>
      </c>
      <c r="AJ250" s="35">
        <v>7.6449999999999996</v>
      </c>
      <c r="AK250" s="35">
        <v>7.7080000000000002</v>
      </c>
      <c r="AL250" s="35">
        <v>7.5229999999999997</v>
      </c>
      <c r="AM250" s="35">
        <v>7.5289999999999999</v>
      </c>
      <c r="AN250" s="35">
        <v>7.7450000000000001</v>
      </c>
      <c r="AO250" s="35">
        <v>7.4989999999999997</v>
      </c>
      <c r="AP250" s="35">
        <v>7.6909999999999998</v>
      </c>
      <c r="AQ250" s="35">
        <v>7.3879999999999999</v>
      </c>
      <c r="AR250" s="35">
        <v>7.4539999999999997</v>
      </c>
      <c r="AS250" s="35">
        <v>7.431</v>
      </c>
      <c r="AT250" s="35">
        <v>7.4569999999999999</v>
      </c>
      <c r="AU250" s="35">
        <v>7.6559999999999997</v>
      </c>
      <c r="AV250" s="35">
        <v>7.726</v>
      </c>
      <c r="AW250" s="35">
        <f t="shared" si="6"/>
        <v>247.64500000000001</v>
      </c>
      <c r="AX250" s="117">
        <f t="shared" si="7"/>
        <v>58.147751822164793</v>
      </c>
      <c r="AY250" s="116"/>
    </row>
    <row r="251" spans="1:51" x14ac:dyDescent="0.35">
      <c r="A251" s="4" t="s">
        <v>162</v>
      </c>
      <c r="B251" s="4">
        <v>2020</v>
      </c>
      <c r="C251" s="99">
        <v>43854</v>
      </c>
      <c r="D251" s="4" t="s">
        <v>66</v>
      </c>
      <c r="E251" s="25" t="s">
        <v>91</v>
      </c>
      <c r="F251">
        <v>2</v>
      </c>
      <c r="G251" t="s">
        <v>680</v>
      </c>
      <c r="H251" t="s">
        <v>53</v>
      </c>
      <c r="I251" t="s">
        <v>743</v>
      </c>
      <c r="J251" t="s">
        <v>1006</v>
      </c>
      <c r="O251" s="25">
        <v>1</v>
      </c>
      <c r="P251" t="s">
        <v>25</v>
      </c>
      <c r="Q251" s="35">
        <v>13.666</v>
      </c>
      <c r="R251" s="35">
        <v>7.7210000000000001</v>
      </c>
      <c r="S251" s="35">
        <v>7.3</v>
      </c>
      <c r="T251" s="35">
        <v>7.2380000000000004</v>
      </c>
      <c r="U251" s="35">
        <v>7.1139999999999999</v>
      </c>
      <c r="V251" s="35">
        <v>7.1989999999999998</v>
      </c>
      <c r="W251" s="35">
        <v>7.4279999999999999</v>
      </c>
      <c r="X251" s="35">
        <v>7.2830000000000004</v>
      </c>
      <c r="Y251" s="35">
        <v>7.2590000000000003</v>
      </c>
      <c r="Z251" s="35">
        <v>7.3250000000000002</v>
      </c>
      <c r="AA251" s="35">
        <v>7.2030000000000003</v>
      </c>
      <c r="AB251" s="35">
        <v>7.2229999999999999</v>
      </c>
      <c r="AC251" s="35">
        <v>7.4340000000000002</v>
      </c>
      <c r="AD251" s="35">
        <v>7.3230000000000004</v>
      </c>
      <c r="AE251" s="35">
        <v>7.5519999999999996</v>
      </c>
      <c r="AF251" s="35">
        <v>7.5060000000000002</v>
      </c>
      <c r="AG251" s="35">
        <v>7.6989999999999998</v>
      </c>
      <c r="AH251" s="35">
        <v>7.4859999999999998</v>
      </c>
      <c r="AI251" s="35">
        <v>7.4260000000000002</v>
      </c>
      <c r="AJ251" s="35">
        <v>7.4349999999999996</v>
      </c>
      <c r="AK251" s="35">
        <v>7.2220000000000004</v>
      </c>
      <c r="AL251" s="35">
        <v>7.1840000000000002</v>
      </c>
      <c r="AM251" s="35">
        <v>7.367</v>
      </c>
      <c r="AN251" s="35">
        <v>7.2130000000000001</v>
      </c>
      <c r="AO251" s="35">
        <v>7.1630000000000003</v>
      </c>
      <c r="AP251" s="35">
        <v>7.1790000000000003</v>
      </c>
      <c r="AQ251" s="35">
        <v>7.2709999999999999</v>
      </c>
      <c r="AR251" s="35">
        <v>7.4610000000000003</v>
      </c>
      <c r="AS251" s="35">
        <v>7.4909999999999997</v>
      </c>
      <c r="AT251" s="35">
        <v>7.3630000000000004</v>
      </c>
      <c r="AU251" s="35">
        <v>7.4989999999999997</v>
      </c>
      <c r="AV251" s="35">
        <v>7.423</v>
      </c>
      <c r="AW251" s="35">
        <f t="shared" si="6"/>
        <v>241.65599999999998</v>
      </c>
      <c r="AX251" s="117">
        <f t="shared" si="7"/>
        <v>59.58883702453074</v>
      </c>
      <c r="AY251" s="116"/>
    </row>
    <row r="252" spans="1:51" x14ac:dyDescent="0.35">
      <c r="A252" s="4" t="s">
        <v>162</v>
      </c>
      <c r="B252" s="4">
        <v>2020</v>
      </c>
      <c r="C252" s="99">
        <v>43854</v>
      </c>
      <c r="D252" s="4" t="s">
        <v>66</v>
      </c>
      <c r="E252" s="25" t="s">
        <v>91</v>
      </c>
      <c r="F252" s="30">
        <v>2</v>
      </c>
      <c r="G252" t="s">
        <v>810</v>
      </c>
      <c r="H252" t="s">
        <v>973</v>
      </c>
      <c r="I252" t="s">
        <v>927</v>
      </c>
      <c r="J252" t="s">
        <v>997</v>
      </c>
      <c r="O252" s="25">
        <v>2</v>
      </c>
      <c r="P252" t="s">
        <v>188</v>
      </c>
      <c r="Q252" s="35">
        <v>13.82</v>
      </c>
      <c r="R252" s="35">
        <v>8.0440000000000005</v>
      </c>
      <c r="S252" s="35">
        <v>7.6859999999999999</v>
      </c>
      <c r="T252" s="35">
        <v>7.383</v>
      </c>
      <c r="U252" s="35">
        <v>7.3680000000000003</v>
      </c>
      <c r="V252" s="35">
        <v>7.0890000000000004</v>
      </c>
      <c r="W252" s="35">
        <v>7.218</v>
      </c>
      <c r="X252" s="35">
        <v>7.2290000000000001</v>
      </c>
      <c r="Y252" s="35">
        <v>7.2709999999999999</v>
      </c>
      <c r="Z252" s="35">
        <v>7.08</v>
      </c>
      <c r="AA252" s="35">
        <v>7.2610000000000001</v>
      </c>
      <c r="AB252" s="35">
        <v>7.218</v>
      </c>
      <c r="AC252" s="35">
        <v>7.3979999999999997</v>
      </c>
      <c r="AD252" s="35">
        <v>7.23</v>
      </c>
      <c r="AE252" s="35">
        <v>7.2679999999999998</v>
      </c>
      <c r="AF252" s="35">
        <v>7.4729999999999999</v>
      </c>
      <c r="AG252" s="35">
        <v>7.391</v>
      </c>
      <c r="AH252" s="35">
        <v>7.4429999999999996</v>
      </c>
      <c r="AI252" s="35">
        <v>7.14</v>
      </c>
      <c r="AJ252" s="35">
        <v>7.1749999999999998</v>
      </c>
      <c r="AK252" s="35">
        <v>7.4669999999999996</v>
      </c>
      <c r="AL252" s="35">
        <v>7.3929999999999998</v>
      </c>
      <c r="AM252" s="35">
        <v>7.6109999999999998</v>
      </c>
      <c r="AN252" s="35">
        <v>7.468</v>
      </c>
      <c r="AO252" s="35">
        <v>7.5940000000000003</v>
      </c>
      <c r="AP252" s="35">
        <v>7.33</v>
      </c>
      <c r="AQ252" s="35">
        <v>7.5709999999999997</v>
      </c>
      <c r="AR252" s="35">
        <v>7.6980000000000004</v>
      </c>
      <c r="AS252" s="35">
        <v>7.9320000000000004</v>
      </c>
      <c r="AT252" s="35">
        <v>7.6139999999999999</v>
      </c>
      <c r="AU252" s="35">
        <v>7.6280000000000001</v>
      </c>
      <c r="AV252" s="35">
        <v>7.7409999999999997</v>
      </c>
      <c r="AW252" s="35">
        <f t="shared" si="6"/>
        <v>244.23199999999997</v>
      </c>
      <c r="AX252" s="117">
        <f t="shared" si="7"/>
        <v>58.960332798322916</v>
      </c>
      <c r="AY252" s="116"/>
    </row>
    <row r="253" spans="1:51" x14ac:dyDescent="0.35">
      <c r="A253" s="4" t="s">
        <v>162</v>
      </c>
      <c r="B253" s="4">
        <v>2020</v>
      </c>
      <c r="C253" s="99">
        <v>43854</v>
      </c>
      <c r="D253" s="4" t="s">
        <v>66</v>
      </c>
      <c r="E253" s="25" t="s">
        <v>91</v>
      </c>
      <c r="F253" s="30">
        <v>3</v>
      </c>
      <c r="G253" t="s">
        <v>584</v>
      </c>
      <c r="H253" t="s">
        <v>80</v>
      </c>
      <c r="I253" t="s">
        <v>507</v>
      </c>
      <c r="J253" t="s">
        <v>653</v>
      </c>
      <c r="O253" s="25">
        <v>1</v>
      </c>
      <c r="P253" t="s">
        <v>27</v>
      </c>
      <c r="Q253" s="35">
        <v>13.077</v>
      </c>
      <c r="R253" s="35">
        <v>7.5830000000000002</v>
      </c>
      <c r="S253" s="35">
        <v>7.0960000000000001</v>
      </c>
      <c r="T253" s="35">
        <v>6.9740000000000002</v>
      </c>
      <c r="U253" s="35">
        <v>7.1120000000000001</v>
      </c>
      <c r="V253" s="35">
        <v>7.0410000000000004</v>
      </c>
      <c r="W253" s="35">
        <v>7.07</v>
      </c>
      <c r="X253" s="35">
        <v>7.1289999999999996</v>
      </c>
      <c r="Y253" s="35">
        <v>7.23</v>
      </c>
      <c r="Z253" s="35">
        <v>7.1260000000000003</v>
      </c>
      <c r="AA253" s="35">
        <v>7.0279999999999996</v>
      </c>
      <c r="AB253" s="35">
        <v>7.04</v>
      </c>
      <c r="AC253" s="35">
        <v>7.1639999999999997</v>
      </c>
      <c r="AD253" s="35">
        <v>7.04</v>
      </c>
      <c r="AE253" s="35">
        <v>7.056</v>
      </c>
      <c r="AF253" s="35">
        <v>7.0830000000000002</v>
      </c>
      <c r="AG253" s="35">
        <v>7.0830000000000002</v>
      </c>
      <c r="AH253" s="35">
        <v>7.1020000000000003</v>
      </c>
      <c r="AI253" s="35">
        <v>7.2039999999999997</v>
      </c>
      <c r="AJ253" s="35">
        <v>7.18</v>
      </c>
      <c r="AK253" s="35">
        <v>7.0289999999999999</v>
      </c>
      <c r="AL253" s="35">
        <v>6.992</v>
      </c>
      <c r="AM253" s="35">
        <v>6.9980000000000002</v>
      </c>
      <c r="AN253" s="35">
        <v>7.0090000000000003</v>
      </c>
      <c r="AO253" s="35">
        <v>7.0270000000000001</v>
      </c>
      <c r="AP253" s="35">
        <v>7.077</v>
      </c>
      <c r="AQ253" s="35">
        <v>7.6369999999999996</v>
      </c>
      <c r="AR253" s="35">
        <v>10.429</v>
      </c>
      <c r="AS253" s="35">
        <v>12.539</v>
      </c>
      <c r="AT253" s="35">
        <v>15.105</v>
      </c>
      <c r="AU253" s="35"/>
      <c r="AV253" s="35"/>
      <c r="AW253" s="35" t="str">
        <f t="shared" si="6"/>
        <v/>
      </c>
      <c r="AX253" s="117" t="str">
        <f t="shared" si="7"/>
        <v/>
      </c>
      <c r="AY253" s="116"/>
    </row>
    <row r="254" spans="1:51" x14ac:dyDescent="0.35">
      <c r="A254" s="4" t="s">
        <v>162</v>
      </c>
      <c r="B254" s="4">
        <v>2020</v>
      </c>
      <c r="C254" s="99">
        <v>43854</v>
      </c>
      <c r="D254" s="4" t="s">
        <v>66</v>
      </c>
      <c r="E254" s="25" t="s">
        <v>91</v>
      </c>
      <c r="F254" s="30">
        <v>3</v>
      </c>
      <c r="G254" t="s">
        <v>672</v>
      </c>
      <c r="H254" t="s">
        <v>511</v>
      </c>
      <c r="I254" t="s">
        <v>735</v>
      </c>
      <c r="J254" t="s">
        <v>518</v>
      </c>
      <c r="O254" s="25">
        <v>2</v>
      </c>
      <c r="P254" t="s">
        <v>33</v>
      </c>
      <c r="Q254" s="35">
        <v>13.635999999999999</v>
      </c>
      <c r="R254" s="35">
        <v>7.9029999999999996</v>
      </c>
      <c r="S254" s="35">
        <v>7.3410000000000002</v>
      </c>
      <c r="T254" s="35">
        <v>7.2569999999999997</v>
      </c>
      <c r="U254" s="35">
        <v>7.1740000000000004</v>
      </c>
      <c r="V254" s="35">
        <v>7.1829999999999998</v>
      </c>
      <c r="W254" s="35">
        <v>7.2969999999999997</v>
      </c>
      <c r="X254" s="35">
        <v>7.2329999999999997</v>
      </c>
      <c r="Y254" s="35">
        <v>7.2389999999999999</v>
      </c>
      <c r="Z254" s="35">
        <v>7.1890000000000001</v>
      </c>
      <c r="AA254" s="35">
        <v>7.3310000000000004</v>
      </c>
      <c r="AB254" s="35">
        <v>7.1829999999999998</v>
      </c>
      <c r="AC254" s="35">
        <v>7.1310000000000002</v>
      </c>
      <c r="AD254" s="35">
        <v>7.2240000000000002</v>
      </c>
      <c r="AE254" s="35">
        <v>7.14</v>
      </c>
      <c r="AF254" s="35">
        <v>7.2229999999999999</v>
      </c>
      <c r="AG254" s="35">
        <v>7.3840000000000003</v>
      </c>
      <c r="AH254" s="35">
        <v>7.3550000000000004</v>
      </c>
      <c r="AI254" s="35">
        <v>7.5469999999999997</v>
      </c>
      <c r="AJ254" s="35">
        <v>7.4630000000000001</v>
      </c>
      <c r="AK254" s="35">
        <v>7.468</v>
      </c>
      <c r="AL254" s="35">
        <v>7.4390000000000001</v>
      </c>
      <c r="AM254" s="35">
        <v>7.5919999999999996</v>
      </c>
      <c r="AN254" s="35">
        <v>7.3849999999999998</v>
      </c>
      <c r="AO254" s="35">
        <v>7.5090000000000003</v>
      </c>
      <c r="AP254" s="35">
        <v>7.4329999999999998</v>
      </c>
      <c r="AQ254" s="35">
        <v>7.484</v>
      </c>
      <c r="AR254" s="35">
        <v>7.4960000000000004</v>
      </c>
      <c r="AS254" s="35">
        <v>7.5209999999999999</v>
      </c>
      <c r="AT254" s="35">
        <v>7.5069999999999997</v>
      </c>
      <c r="AU254" s="35">
        <v>7.5339999999999998</v>
      </c>
      <c r="AV254" s="35">
        <v>7.5709999999999997</v>
      </c>
      <c r="AW254" s="35">
        <f t="shared" si="6"/>
        <v>242.37199999999996</v>
      </c>
      <c r="AX254" s="117">
        <f t="shared" si="7"/>
        <v>59.412803459145458</v>
      </c>
      <c r="AY254" s="116"/>
    </row>
    <row r="255" spans="1:51" x14ac:dyDescent="0.35">
      <c r="A255" s="4" t="s">
        <v>162</v>
      </c>
      <c r="B255" s="4">
        <v>2020</v>
      </c>
      <c r="C255" s="99">
        <v>43854</v>
      </c>
      <c r="D255" s="4" t="s">
        <v>66</v>
      </c>
      <c r="E255" s="25" t="s">
        <v>64</v>
      </c>
      <c r="F255" s="30" t="s">
        <v>541</v>
      </c>
      <c r="G255" t="s">
        <v>584</v>
      </c>
      <c r="H255" t="s">
        <v>80</v>
      </c>
      <c r="I255" t="s">
        <v>507</v>
      </c>
      <c r="J255" t="s">
        <v>1007</v>
      </c>
      <c r="O255" s="25">
        <v>1</v>
      </c>
      <c r="P255" t="s">
        <v>27</v>
      </c>
      <c r="Q255" s="35">
        <v>13.263</v>
      </c>
      <c r="R255" s="35">
        <v>7.7</v>
      </c>
      <c r="S255" s="35">
        <v>7.0919999999999996</v>
      </c>
      <c r="T255" s="35">
        <v>6.915</v>
      </c>
      <c r="U255" s="35">
        <v>6.99</v>
      </c>
      <c r="V255" s="35">
        <v>6.9459999999999997</v>
      </c>
      <c r="W255" s="35">
        <v>7.008</v>
      </c>
      <c r="X255" s="35">
        <v>7.0519999999999996</v>
      </c>
      <c r="Y255" s="35">
        <v>7.2190000000000003</v>
      </c>
      <c r="Z255" s="35">
        <v>7.125</v>
      </c>
      <c r="AA255" s="35">
        <v>7.0789999999999997</v>
      </c>
      <c r="AB255" s="35">
        <v>7.0430000000000001</v>
      </c>
      <c r="AC255" s="35">
        <v>7.194</v>
      </c>
      <c r="AD255" s="35">
        <v>7.0190000000000001</v>
      </c>
      <c r="AE255" s="35">
        <v>6.976</v>
      </c>
      <c r="AF255" s="35">
        <v>6.9450000000000003</v>
      </c>
      <c r="AG255" s="35">
        <v>6.9349999999999996</v>
      </c>
      <c r="AH255" s="35">
        <v>6.9509999999999996</v>
      </c>
      <c r="AI255" s="35">
        <v>7.2249999999999996</v>
      </c>
      <c r="AJ255" s="35"/>
      <c r="AK255" s="35"/>
      <c r="AL255" s="35"/>
      <c r="AM255" s="35"/>
      <c r="AN255" s="35"/>
      <c r="AO255" s="35"/>
      <c r="AP255" s="35"/>
      <c r="AQ255" s="35"/>
      <c r="AR255" s="35"/>
      <c r="AS255" s="35"/>
      <c r="AT255" s="35"/>
      <c r="AU255" s="35"/>
      <c r="AV255" s="35"/>
      <c r="AW255" s="35" t="str">
        <f t="shared" si="6"/>
        <v/>
      </c>
      <c r="AX255" s="117" t="str">
        <f t="shared" si="7"/>
        <v/>
      </c>
      <c r="AY255" s="116"/>
    </row>
    <row r="256" spans="1:51" x14ac:dyDescent="0.35">
      <c r="A256" s="4" t="s">
        <v>162</v>
      </c>
      <c r="B256" s="4">
        <v>2020</v>
      </c>
      <c r="C256" s="99">
        <v>43854</v>
      </c>
      <c r="D256" s="4" t="s">
        <v>66</v>
      </c>
      <c r="E256" s="25" t="s">
        <v>64</v>
      </c>
      <c r="F256" s="30" t="s">
        <v>541</v>
      </c>
      <c r="G256" t="s">
        <v>53</v>
      </c>
      <c r="H256" t="s">
        <v>743</v>
      </c>
      <c r="I256" t="s">
        <v>1006</v>
      </c>
      <c r="J256" t="s">
        <v>1008</v>
      </c>
      <c r="O256" s="25">
        <v>2</v>
      </c>
      <c r="P256" t="s">
        <v>25</v>
      </c>
      <c r="Q256" s="35">
        <v>14.048</v>
      </c>
      <c r="R256" s="35">
        <v>7.9630000000000001</v>
      </c>
      <c r="S256" s="35">
        <v>7.5190000000000001</v>
      </c>
      <c r="T256" s="35">
        <v>7.4950000000000001</v>
      </c>
      <c r="U256" s="35">
        <v>7.2629999999999999</v>
      </c>
      <c r="V256" s="35">
        <v>7.2610000000000001</v>
      </c>
      <c r="W256" s="35">
        <v>7.28</v>
      </c>
      <c r="X256" s="35">
        <v>7.532</v>
      </c>
      <c r="Y256" s="35">
        <v>7.3150000000000004</v>
      </c>
      <c r="Z256" s="35">
        <v>7.3570000000000002</v>
      </c>
      <c r="AA256" s="35">
        <v>7.1769999999999996</v>
      </c>
      <c r="AB256" s="35">
        <v>7.1630000000000003</v>
      </c>
      <c r="AC256" s="35">
        <v>7.2210000000000001</v>
      </c>
      <c r="AD256" s="35">
        <v>7.3319999999999999</v>
      </c>
      <c r="AE256" s="35">
        <v>7.6580000000000004</v>
      </c>
      <c r="AF256" s="35">
        <v>7.5570000000000004</v>
      </c>
      <c r="AG256" s="35">
        <v>7.532</v>
      </c>
      <c r="AH256" s="35">
        <v>8.1620000000000008</v>
      </c>
      <c r="AI256" s="35"/>
      <c r="AJ256" s="35"/>
      <c r="AK256" s="35"/>
      <c r="AL256" s="35"/>
      <c r="AM256" s="35"/>
      <c r="AN256" s="35"/>
      <c r="AO256" s="35"/>
      <c r="AP256" s="35"/>
      <c r="AQ256" s="35"/>
      <c r="AR256" s="35"/>
      <c r="AS256" s="35"/>
      <c r="AT256" s="35"/>
      <c r="AU256" s="35"/>
      <c r="AV256" s="35"/>
      <c r="AW256" s="35" t="str">
        <f t="shared" si="6"/>
        <v/>
      </c>
      <c r="AX256" s="117" t="str">
        <f t="shared" si="7"/>
        <v/>
      </c>
      <c r="AY256" s="116"/>
    </row>
    <row r="257" spans="1:51" x14ac:dyDescent="0.35">
      <c r="A257" s="4" t="s">
        <v>162</v>
      </c>
      <c r="B257" s="4">
        <v>2020</v>
      </c>
      <c r="C257" s="99">
        <v>43854</v>
      </c>
      <c r="D257" s="4" t="s">
        <v>66</v>
      </c>
      <c r="E257" s="25" t="s">
        <v>64</v>
      </c>
      <c r="F257" s="30" t="s">
        <v>542</v>
      </c>
      <c r="G257" t="s">
        <v>738</v>
      </c>
      <c r="H257" t="s">
        <v>672</v>
      </c>
      <c r="I257" t="s">
        <v>511</v>
      </c>
      <c r="J257" t="s">
        <v>735</v>
      </c>
      <c r="O257" s="25">
        <v>3</v>
      </c>
      <c r="P257" t="s">
        <v>33</v>
      </c>
      <c r="Q257" s="35">
        <v>13.522</v>
      </c>
      <c r="R257" s="35">
        <v>7.8129999999999997</v>
      </c>
      <c r="S257" s="35">
        <v>7.2930000000000001</v>
      </c>
      <c r="T257" s="35">
        <v>7.2560000000000002</v>
      </c>
      <c r="U257" s="35">
        <v>7.18</v>
      </c>
      <c r="V257" s="35">
        <v>7.2350000000000003</v>
      </c>
      <c r="W257" s="35">
        <v>7.4340000000000002</v>
      </c>
      <c r="X257" s="35">
        <v>7.423</v>
      </c>
      <c r="Y257" s="35">
        <v>7.3369999999999997</v>
      </c>
      <c r="Z257" s="35">
        <v>7.3120000000000003</v>
      </c>
      <c r="AA257" s="35">
        <v>7.3860000000000001</v>
      </c>
      <c r="AB257" s="35">
        <v>7.157</v>
      </c>
      <c r="AC257" s="35">
        <v>7.0650000000000004</v>
      </c>
      <c r="AD257" s="35">
        <v>7.0380000000000003</v>
      </c>
      <c r="AE257" s="35">
        <v>7.1820000000000004</v>
      </c>
      <c r="AF257" s="35">
        <v>7.0620000000000003</v>
      </c>
      <c r="AG257" s="35">
        <v>7.15</v>
      </c>
      <c r="AH257" s="35">
        <v>7.3179999999999996</v>
      </c>
      <c r="AI257" s="35">
        <v>7.3609999999999998</v>
      </c>
      <c r="AJ257" s="35">
        <v>7.476</v>
      </c>
      <c r="AK257" s="35">
        <v>7.7089999999999996</v>
      </c>
      <c r="AL257" s="35">
        <v>7.5350000000000001</v>
      </c>
      <c r="AM257" s="35">
        <v>7.4870000000000001</v>
      </c>
      <c r="AN257" s="35">
        <v>7.5209999999999999</v>
      </c>
      <c r="AO257" s="35">
        <v>7.54</v>
      </c>
      <c r="AP257" s="35">
        <v>7.3259999999999996</v>
      </c>
      <c r="AQ257" s="35">
        <v>7.4240000000000004</v>
      </c>
      <c r="AR257" s="35">
        <v>7.2220000000000004</v>
      </c>
      <c r="AS257" s="35">
        <v>7.2590000000000003</v>
      </c>
      <c r="AT257" s="35">
        <v>7.28</v>
      </c>
      <c r="AU257" s="35">
        <v>7.2930000000000001</v>
      </c>
      <c r="AV257" s="35">
        <v>7.3490000000000002</v>
      </c>
      <c r="AW257" s="35">
        <f t="shared" si="6"/>
        <v>240.94499999999996</v>
      </c>
      <c r="AX257" s="117">
        <f t="shared" si="7"/>
        <v>59.764676585942858</v>
      </c>
      <c r="AY257" s="116"/>
    </row>
    <row r="258" spans="1:51" x14ac:dyDescent="0.35">
      <c r="A258" s="4" t="s">
        <v>162</v>
      </c>
      <c r="B258" s="4">
        <v>2020</v>
      </c>
      <c r="C258" s="99">
        <v>43854</v>
      </c>
      <c r="D258" s="4" t="s">
        <v>66</v>
      </c>
      <c r="E258" s="25" t="s">
        <v>64</v>
      </c>
      <c r="F258" s="30" t="s">
        <v>542</v>
      </c>
      <c r="G258" t="s">
        <v>810</v>
      </c>
      <c r="H258" t="s">
        <v>973</v>
      </c>
      <c r="I258" t="s">
        <v>927</v>
      </c>
      <c r="J258" t="s">
        <v>997</v>
      </c>
      <c r="O258" s="25">
        <v>4</v>
      </c>
      <c r="P258" t="s">
        <v>188</v>
      </c>
      <c r="Q258" s="35">
        <v>13.557</v>
      </c>
      <c r="R258" s="35">
        <v>7.72</v>
      </c>
      <c r="S258" s="35">
        <v>7.492</v>
      </c>
      <c r="T258" s="35">
        <v>7.2350000000000003</v>
      </c>
      <c r="U258" s="35">
        <v>7.274</v>
      </c>
      <c r="V258" s="35">
        <v>7.0780000000000003</v>
      </c>
      <c r="W258" s="35">
        <v>7.2279999999999998</v>
      </c>
      <c r="X258" s="35">
        <v>7.2560000000000002</v>
      </c>
      <c r="Y258" s="35">
        <v>7.3289999999999997</v>
      </c>
      <c r="Z258" s="35">
        <v>7.1669999999999998</v>
      </c>
      <c r="AA258" s="35">
        <v>7.3490000000000002</v>
      </c>
      <c r="AB258" s="35">
        <v>7.234</v>
      </c>
      <c r="AC258" s="35">
        <v>7.3849999999999998</v>
      </c>
      <c r="AD258" s="35">
        <v>7.1280000000000001</v>
      </c>
      <c r="AE258" s="35">
        <v>7.1630000000000003</v>
      </c>
      <c r="AF258" s="35">
        <v>7.4</v>
      </c>
      <c r="AG258" s="35">
        <v>7.359</v>
      </c>
      <c r="AH258" s="35">
        <v>7.4690000000000003</v>
      </c>
      <c r="AI258" s="35">
        <v>7.2720000000000002</v>
      </c>
      <c r="AJ258" s="35">
        <v>7.4720000000000004</v>
      </c>
      <c r="AK258" s="35">
        <v>7.3559999999999999</v>
      </c>
      <c r="AL258" s="35">
        <v>7.3540000000000001</v>
      </c>
      <c r="AM258" s="35">
        <v>7.359</v>
      </c>
      <c r="AN258" s="35">
        <v>7.5410000000000004</v>
      </c>
      <c r="AO258" s="35">
        <v>7.34</v>
      </c>
      <c r="AP258" s="35">
        <v>7.3920000000000003</v>
      </c>
      <c r="AQ258" s="35">
        <v>7.6</v>
      </c>
      <c r="AR258" s="35">
        <v>7.6529999999999996</v>
      </c>
      <c r="AS258" s="35">
        <v>7.35</v>
      </c>
      <c r="AT258" s="35">
        <v>7.2910000000000004</v>
      </c>
      <c r="AU258" s="35">
        <v>7.3529999999999998</v>
      </c>
      <c r="AV258" s="35">
        <v>7.3959999999999999</v>
      </c>
      <c r="AW258" s="35">
        <f t="shared" ref="AW258:AW321" si="8">IF(COUNT(Q258:AV258)=32,SUM(Q258:AV258),"")</f>
        <v>241.55199999999999</v>
      </c>
      <c r="AX258" s="117">
        <f t="shared" ref="AX258:AX321" si="9">IF(COUNT(Q258:AV258)=32,3.6*4000/(AW258),"")</f>
        <v>59.614492945618338</v>
      </c>
      <c r="AY258" s="116"/>
    </row>
    <row r="259" spans="1:51" x14ac:dyDescent="0.35">
      <c r="A259" s="4" t="s">
        <v>162</v>
      </c>
      <c r="B259" s="4">
        <v>2020</v>
      </c>
      <c r="C259" s="99">
        <v>43853</v>
      </c>
      <c r="D259" s="4" t="s">
        <v>66</v>
      </c>
      <c r="E259" s="25" t="s">
        <v>21</v>
      </c>
      <c r="F259" s="25" t="s">
        <v>21</v>
      </c>
      <c r="G259" t="s">
        <v>584</v>
      </c>
      <c r="H259" t="s">
        <v>80</v>
      </c>
      <c r="I259" t="s">
        <v>507</v>
      </c>
      <c r="J259" t="s">
        <v>653</v>
      </c>
      <c r="O259" s="25">
        <v>1</v>
      </c>
      <c r="P259" t="s">
        <v>27</v>
      </c>
      <c r="Q259" s="35">
        <v>13.09</v>
      </c>
      <c r="R259" s="35">
        <v>7.6340000000000003</v>
      </c>
      <c r="S259" s="35">
        <v>7.1289999999999996</v>
      </c>
      <c r="T259" s="35">
        <v>7.0220000000000002</v>
      </c>
      <c r="U259" s="35">
        <v>7.1719999999999997</v>
      </c>
      <c r="V259" s="35">
        <v>7.0979999999999999</v>
      </c>
      <c r="W259" s="35">
        <v>7.1109999999999998</v>
      </c>
      <c r="X259" s="35">
        <v>7.12</v>
      </c>
      <c r="Y259" s="35">
        <v>7.28</v>
      </c>
      <c r="Z259" s="35">
        <v>7.14</v>
      </c>
      <c r="AA259" s="35">
        <v>7.133</v>
      </c>
      <c r="AB259" s="35">
        <v>7.0860000000000003</v>
      </c>
      <c r="AC259" s="35">
        <v>7.2290000000000001</v>
      </c>
      <c r="AD259" s="35">
        <v>7.0960000000000001</v>
      </c>
      <c r="AE259" s="35">
        <v>7.1070000000000002</v>
      </c>
      <c r="AF259" s="35">
        <v>7.1420000000000003</v>
      </c>
      <c r="AG259" s="35">
        <v>7.1890000000000001</v>
      </c>
      <c r="AH259" s="35">
        <v>7.2149999999999999</v>
      </c>
      <c r="AI259" s="35">
        <v>7.3689999999999998</v>
      </c>
      <c r="AJ259" s="35">
        <v>7.2469999999999999</v>
      </c>
      <c r="AK259" s="35">
        <v>7.3719999999999999</v>
      </c>
      <c r="AL259" s="35">
        <v>7.1859999999999999</v>
      </c>
      <c r="AM259" s="35">
        <v>7.1589999999999998</v>
      </c>
      <c r="AN259" s="35">
        <v>7.1440000000000001</v>
      </c>
      <c r="AO259" s="35">
        <v>7.1879999999999997</v>
      </c>
      <c r="AP259" s="35">
        <v>7.3150000000000004</v>
      </c>
      <c r="AQ259" s="35">
        <v>7.1509999999999998</v>
      </c>
      <c r="AR259" s="35">
        <v>7.3920000000000003</v>
      </c>
      <c r="AS259" s="35">
        <v>7.1609999999999996</v>
      </c>
      <c r="AT259" s="35">
        <v>7.2619999999999996</v>
      </c>
      <c r="AU259" s="35">
        <v>7.2569999999999997</v>
      </c>
      <c r="AV259" s="35">
        <v>7.33</v>
      </c>
      <c r="AW259" s="35">
        <f t="shared" si="8"/>
        <v>236.52600000000001</v>
      </c>
      <c r="AX259" s="117">
        <f t="shared" si="9"/>
        <v>60.881256183252582</v>
      </c>
      <c r="AY259" s="116"/>
    </row>
    <row r="260" spans="1:51" x14ac:dyDescent="0.35">
      <c r="A260" s="4" t="s">
        <v>162</v>
      </c>
      <c r="B260" s="4">
        <v>2020</v>
      </c>
      <c r="C260" s="99">
        <v>43853</v>
      </c>
      <c r="D260" s="4" t="s">
        <v>66</v>
      </c>
      <c r="E260" s="25" t="s">
        <v>21</v>
      </c>
      <c r="F260" s="25" t="s">
        <v>21</v>
      </c>
      <c r="G260" t="s">
        <v>680</v>
      </c>
      <c r="H260" t="s">
        <v>53</v>
      </c>
      <c r="I260" t="s">
        <v>743</v>
      </c>
      <c r="J260" t="s">
        <v>1006</v>
      </c>
      <c r="O260" s="25">
        <v>2</v>
      </c>
      <c r="P260" t="s">
        <v>25</v>
      </c>
      <c r="Q260" s="35">
        <v>13.831</v>
      </c>
      <c r="R260" s="35">
        <v>8.1059999999999999</v>
      </c>
      <c r="S260" s="35">
        <v>7.6520000000000001</v>
      </c>
      <c r="T260" s="35">
        <v>7.609</v>
      </c>
      <c r="U260" s="35">
        <v>7.3860000000000001</v>
      </c>
      <c r="V260" s="35">
        <v>7.3440000000000003</v>
      </c>
      <c r="W260" s="35">
        <v>7.5209999999999999</v>
      </c>
      <c r="X260" s="35">
        <v>7.4249999999999998</v>
      </c>
      <c r="Y260" s="35">
        <v>7.4480000000000004</v>
      </c>
      <c r="Z260" s="35">
        <v>7.5030000000000001</v>
      </c>
      <c r="AA260" s="35">
        <v>7.3319999999999999</v>
      </c>
      <c r="AB260" s="35">
        <v>7.2569999999999997</v>
      </c>
      <c r="AC260" s="35">
        <v>7.4649999999999999</v>
      </c>
      <c r="AD260" s="35">
        <v>7.2640000000000002</v>
      </c>
      <c r="AE260" s="35">
        <v>7.4</v>
      </c>
      <c r="AF260" s="35">
        <v>7.3490000000000002</v>
      </c>
      <c r="AG260" s="35">
        <v>7.51</v>
      </c>
      <c r="AH260" s="35">
        <v>7.46</v>
      </c>
      <c r="AI260" s="35">
        <v>7.4130000000000003</v>
      </c>
      <c r="AJ260" s="35">
        <v>7.4249999999999998</v>
      </c>
      <c r="AK260" s="35">
        <v>7.2279999999999998</v>
      </c>
      <c r="AL260" s="35">
        <v>7.1710000000000003</v>
      </c>
      <c r="AM260" s="35">
        <v>7.234</v>
      </c>
      <c r="AN260" s="35">
        <v>7.3070000000000004</v>
      </c>
      <c r="AO260" s="35">
        <v>7.181</v>
      </c>
      <c r="AP260" s="35">
        <v>7.2080000000000002</v>
      </c>
      <c r="AQ260" s="35">
        <v>7.41</v>
      </c>
      <c r="AR260" s="35">
        <v>7.5460000000000003</v>
      </c>
      <c r="AS260" s="35">
        <v>7.47</v>
      </c>
      <c r="AT260" s="35">
        <v>7.56</v>
      </c>
      <c r="AU260" s="35">
        <v>7.3360000000000003</v>
      </c>
      <c r="AV260" s="35">
        <v>7.46</v>
      </c>
      <c r="AW260" s="35">
        <f t="shared" si="8"/>
        <v>243.81100000000006</v>
      </c>
      <c r="AX260" s="117">
        <f t="shared" si="9"/>
        <v>59.062142397184687</v>
      </c>
      <c r="AY260" s="116"/>
    </row>
    <row r="261" spans="1:51" x14ac:dyDescent="0.35">
      <c r="A261" s="4" t="s">
        <v>162</v>
      </c>
      <c r="B261" s="4">
        <v>2020</v>
      </c>
      <c r="C261" s="99">
        <v>43853</v>
      </c>
      <c r="D261" s="4" t="s">
        <v>66</v>
      </c>
      <c r="E261" s="25" t="s">
        <v>21</v>
      </c>
      <c r="F261" s="25" t="s">
        <v>21</v>
      </c>
      <c r="G261" t="s">
        <v>810</v>
      </c>
      <c r="H261" t="s">
        <v>973</v>
      </c>
      <c r="I261" t="s">
        <v>927</v>
      </c>
      <c r="J261" t="s">
        <v>997</v>
      </c>
      <c r="O261" s="25">
        <v>3</v>
      </c>
      <c r="P261" t="s">
        <v>188</v>
      </c>
      <c r="Q261" s="35">
        <v>13.849</v>
      </c>
      <c r="R261" s="35">
        <v>8.0250000000000004</v>
      </c>
      <c r="S261" s="35">
        <v>7.6470000000000002</v>
      </c>
      <c r="T261" s="35">
        <v>7.4409999999999998</v>
      </c>
      <c r="U261" s="35">
        <v>7.6139999999999999</v>
      </c>
      <c r="V261" s="35">
        <v>7.306</v>
      </c>
      <c r="W261" s="35">
        <v>7.3650000000000002</v>
      </c>
      <c r="X261" s="35">
        <v>7.3109999999999999</v>
      </c>
      <c r="Y261" s="35">
        <v>7.4020000000000001</v>
      </c>
      <c r="Z261" s="35">
        <v>7.1840000000000002</v>
      </c>
      <c r="AA261" s="35">
        <v>7.2140000000000004</v>
      </c>
      <c r="AB261" s="35">
        <v>7.2430000000000003</v>
      </c>
      <c r="AC261" s="35">
        <v>7.53</v>
      </c>
      <c r="AD261" s="35">
        <v>7.2619999999999996</v>
      </c>
      <c r="AE261" s="35">
        <v>7.4619999999999997</v>
      </c>
      <c r="AF261" s="35">
        <v>7.335</v>
      </c>
      <c r="AG261" s="35">
        <v>7.5179999999999998</v>
      </c>
      <c r="AH261" s="35">
        <v>7.2809999999999997</v>
      </c>
      <c r="AI261" s="35">
        <v>7.2430000000000003</v>
      </c>
      <c r="AJ261" s="35">
        <v>7.3719999999999999</v>
      </c>
      <c r="AK261" s="35">
        <v>7.3209999999999997</v>
      </c>
      <c r="AL261" s="35">
        <v>7.3319999999999999</v>
      </c>
      <c r="AM261" s="35">
        <v>7.5730000000000004</v>
      </c>
      <c r="AN261" s="35">
        <v>7.3179999999999996</v>
      </c>
      <c r="AO261" s="35">
        <v>7.5030000000000001</v>
      </c>
      <c r="AP261" s="35">
        <v>7.87</v>
      </c>
      <c r="AQ261" s="35">
        <v>7.5259999999999998</v>
      </c>
      <c r="AR261" s="35">
        <v>7.3140000000000001</v>
      </c>
      <c r="AS261" s="35">
        <v>7.59</v>
      </c>
      <c r="AT261" s="35">
        <v>3.7080000000000002</v>
      </c>
      <c r="AU261" s="35">
        <v>11.409000000000001</v>
      </c>
      <c r="AV261" s="35">
        <v>7.6319999999999997</v>
      </c>
      <c r="AW261" s="35">
        <f t="shared" si="8"/>
        <v>244.70000000000002</v>
      </c>
      <c r="AX261" s="117">
        <f t="shared" si="9"/>
        <v>58.84756845116469</v>
      </c>
      <c r="AY261" s="116"/>
    </row>
    <row r="262" spans="1:51" x14ac:dyDescent="0.35">
      <c r="A262" s="4" t="s">
        <v>162</v>
      </c>
      <c r="B262" s="4">
        <v>2020</v>
      </c>
      <c r="C262" s="99">
        <v>43853</v>
      </c>
      <c r="D262" s="4" t="s">
        <v>66</v>
      </c>
      <c r="E262" s="25" t="s">
        <v>21</v>
      </c>
      <c r="F262" s="25" t="s">
        <v>21</v>
      </c>
      <c r="G262" t="s">
        <v>738</v>
      </c>
      <c r="H262" t="s">
        <v>672</v>
      </c>
      <c r="I262" t="s">
        <v>511</v>
      </c>
      <c r="J262" t="s">
        <v>518</v>
      </c>
      <c r="O262" s="25">
        <v>4</v>
      </c>
      <c r="P262" t="s">
        <v>33</v>
      </c>
      <c r="Q262" s="35">
        <v>13.856999999999999</v>
      </c>
      <c r="R262" s="35">
        <v>7.83</v>
      </c>
      <c r="S262" s="35">
        <v>7.3369999999999997</v>
      </c>
      <c r="T262" s="35">
        <v>7.23</v>
      </c>
      <c r="U262" s="35">
        <v>7.0949999999999998</v>
      </c>
      <c r="V262" s="35">
        <v>7.0789999999999997</v>
      </c>
      <c r="W262" s="35">
        <v>7.2779999999999996</v>
      </c>
      <c r="X262" s="35">
        <v>7.218</v>
      </c>
      <c r="Y262" s="35">
        <v>7.2370000000000001</v>
      </c>
      <c r="Z262" s="35">
        <v>7.2039999999999997</v>
      </c>
      <c r="AA262" s="35">
        <v>7.3710000000000004</v>
      </c>
      <c r="AB262" s="35">
        <v>7.282</v>
      </c>
      <c r="AC262" s="35">
        <v>7.2249999999999996</v>
      </c>
      <c r="AD262" s="35">
        <v>7.218</v>
      </c>
      <c r="AE262" s="35">
        <v>7.3650000000000002</v>
      </c>
      <c r="AF262" s="35">
        <v>7.226</v>
      </c>
      <c r="AG262" s="35">
        <v>7.2210000000000001</v>
      </c>
      <c r="AH262" s="35">
        <v>7.4210000000000003</v>
      </c>
      <c r="AI262" s="35">
        <v>7.4180000000000001</v>
      </c>
      <c r="AJ262" s="35">
        <v>7.423</v>
      </c>
      <c r="AK262" s="35">
        <v>7.6050000000000004</v>
      </c>
      <c r="AL262" s="35">
        <v>7.4420000000000002</v>
      </c>
      <c r="AM262" s="35">
        <v>7.57</v>
      </c>
      <c r="AN262" s="35">
        <v>7.5810000000000004</v>
      </c>
      <c r="AO262" s="35">
        <v>7.7309999999999999</v>
      </c>
      <c r="AP262" s="35">
        <v>7.7949999999999999</v>
      </c>
      <c r="AQ262" s="35">
        <v>7.6849999999999996</v>
      </c>
      <c r="AR262" s="35">
        <v>7.7640000000000002</v>
      </c>
      <c r="AS262" s="35">
        <v>7.9089999999999998</v>
      </c>
      <c r="AT262" s="35">
        <v>8.0589999999999993</v>
      </c>
      <c r="AU262" s="35">
        <v>8.1199999999999992</v>
      </c>
      <c r="AV262" s="35">
        <v>8.1940000000000008</v>
      </c>
      <c r="AW262" s="35">
        <f t="shared" si="8"/>
        <v>245.98999999999992</v>
      </c>
      <c r="AX262" s="117">
        <f t="shared" si="9"/>
        <v>58.5389649985772</v>
      </c>
      <c r="AY262" s="116"/>
    </row>
    <row r="263" spans="1:51" x14ac:dyDescent="0.35">
      <c r="A263" s="4" t="s">
        <v>162</v>
      </c>
      <c r="B263" s="4">
        <v>2020</v>
      </c>
      <c r="C263" s="99">
        <v>43853</v>
      </c>
      <c r="D263" s="4" t="s">
        <v>66</v>
      </c>
      <c r="E263" s="25" t="s">
        <v>21</v>
      </c>
      <c r="F263" s="25" t="s">
        <v>21</v>
      </c>
      <c r="G263" t="s">
        <v>855</v>
      </c>
      <c r="H263" t="s">
        <v>856</v>
      </c>
      <c r="I263" t="s">
        <v>857</v>
      </c>
      <c r="J263" t="s">
        <v>859</v>
      </c>
      <c r="O263" s="25">
        <v>5</v>
      </c>
      <c r="P263" t="s">
        <v>207</v>
      </c>
      <c r="Q263" s="35">
        <v>13.526</v>
      </c>
      <c r="R263" s="35">
        <v>8.1189999999999998</v>
      </c>
      <c r="S263" s="35">
        <v>7.7510000000000003</v>
      </c>
      <c r="T263" s="35">
        <v>7.45</v>
      </c>
      <c r="U263" s="35">
        <v>7.5369999999999999</v>
      </c>
      <c r="V263" s="35">
        <v>7.4740000000000002</v>
      </c>
      <c r="W263" s="35">
        <v>7.492</v>
      </c>
      <c r="X263" s="35">
        <v>7.5140000000000002</v>
      </c>
      <c r="Y263" s="35">
        <v>7.4</v>
      </c>
      <c r="Z263" s="35">
        <v>7.423</v>
      </c>
      <c r="AA263" s="35">
        <v>7.5190000000000001</v>
      </c>
      <c r="AB263" s="35">
        <v>7.5650000000000004</v>
      </c>
      <c r="AC263" s="35">
        <v>7.657</v>
      </c>
      <c r="AD263" s="35">
        <v>7.4249999999999998</v>
      </c>
      <c r="AE263" s="35">
        <v>7.3419999999999996</v>
      </c>
      <c r="AF263" s="35">
        <v>7.52</v>
      </c>
      <c r="AG263" s="35">
        <v>7.3760000000000003</v>
      </c>
      <c r="AH263" s="35">
        <v>7.4290000000000003</v>
      </c>
      <c r="AI263" s="35">
        <v>7.516</v>
      </c>
      <c r="AJ263" s="35">
        <v>7.3760000000000003</v>
      </c>
      <c r="AK263" s="35">
        <v>7.4340000000000002</v>
      </c>
      <c r="AL263" s="35">
        <v>7.4489999999999998</v>
      </c>
      <c r="AM263" s="35">
        <v>7.601</v>
      </c>
      <c r="AN263" s="35">
        <v>7.6630000000000003</v>
      </c>
      <c r="AO263" s="35">
        <v>7.7450000000000001</v>
      </c>
      <c r="AP263" s="35">
        <v>7.4180000000000001</v>
      </c>
      <c r="AQ263" s="35">
        <v>7.3520000000000003</v>
      </c>
      <c r="AR263" s="35">
        <v>7.6390000000000002</v>
      </c>
      <c r="AS263" s="35">
        <v>7.617</v>
      </c>
      <c r="AT263" s="35">
        <v>7.8280000000000003</v>
      </c>
      <c r="AU263" s="35">
        <v>7.3920000000000003</v>
      </c>
      <c r="AV263" s="35">
        <v>7.4770000000000003</v>
      </c>
      <c r="AW263" s="35">
        <f t="shared" si="8"/>
        <v>247.02600000000004</v>
      </c>
      <c r="AX263" s="117">
        <f t="shared" si="9"/>
        <v>58.293458988122701</v>
      </c>
      <c r="AY263" s="116"/>
    </row>
    <row r="264" spans="1:51" x14ac:dyDescent="0.35">
      <c r="A264" s="1" t="s">
        <v>222</v>
      </c>
      <c r="B264" s="1">
        <v>2019</v>
      </c>
      <c r="C264" s="2">
        <v>43813</v>
      </c>
      <c r="D264" s="1" t="s">
        <v>66</v>
      </c>
      <c r="E264" s="25" t="s">
        <v>21</v>
      </c>
      <c r="F264" s="34" t="s">
        <v>21</v>
      </c>
      <c r="G264" t="s">
        <v>968</v>
      </c>
      <c r="H264" t="s">
        <v>990</v>
      </c>
      <c r="I264" t="s">
        <v>806</v>
      </c>
      <c r="J264" t="s">
        <v>950</v>
      </c>
      <c r="O264" s="25">
        <v>1</v>
      </c>
      <c r="P264" t="s">
        <v>102</v>
      </c>
      <c r="Q264" s="35">
        <v>13.254</v>
      </c>
      <c r="R264" s="35">
        <v>7.585</v>
      </c>
      <c r="S264" s="35">
        <v>7.0670000000000002</v>
      </c>
      <c r="T264" s="35">
        <v>6.9180000000000001</v>
      </c>
      <c r="U264" s="35">
        <v>6.9690000000000003</v>
      </c>
      <c r="V264" s="35">
        <v>6.8419999999999996</v>
      </c>
      <c r="W264" s="35">
        <v>6.8490000000000002</v>
      </c>
      <c r="X264" s="35">
        <v>6.8460000000000001</v>
      </c>
      <c r="Y264" s="35">
        <v>7.0129999999999999</v>
      </c>
      <c r="Z264" s="35">
        <v>7.0119999999999996</v>
      </c>
      <c r="AA264" s="35">
        <v>7.0810000000000004</v>
      </c>
      <c r="AB264" s="35">
        <v>7.0860000000000003</v>
      </c>
      <c r="AC264" s="35">
        <v>7.0750000000000002</v>
      </c>
      <c r="AD264" s="35">
        <v>7.08</v>
      </c>
      <c r="AE264" s="35">
        <v>7.2359999999999998</v>
      </c>
      <c r="AF264" s="35">
        <v>7.1070000000000002</v>
      </c>
      <c r="AG264" s="35">
        <v>7.0430000000000001</v>
      </c>
      <c r="AH264" s="35">
        <v>6.9489999999999998</v>
      </c>
      <c r="AI264" s="35">
        <v>6.93</v>
      </c>
      <c r="AJ264" s="35">
        <v>6.8849999999999998</v>
      </c>
      <c r="AK264" s="35">
        <v>6.85</v>
      </c>
      <c r="AL264" s="35">
        <v>6.9189999999999996</v>
      </c>
      <c r="AM264" s="35">
        <v>6.8520000000000003</v>
      </c>
      <c r="AN264" s="35">
        <v>6.8449999999999998</v>
      </c>
      <c r="AO264" s="35">
        <v>6.9039999999999999</v>
      </c>
      <c r="AP264" s="35">
        <v>7.0609999999999999</v>
      </c>
      <c r="AQ264" s="35">
        <v>6.9020000000000001</v>
      </c>
      <c r="AR264" s="35">
        <v>6.9539999999999997</v>
      </c>
      <c r="AS264" s="35">
        <v>6.9489999999999998</v>
      </c>
      <c r="AT264" s="35">
        <v>6.9669999999999996</v>
      </c>
      <c r="AU264" s="35">
        <v>6.976</v>
      </c>
      <c r="AV264" s="35">
        <v>7.0110000000000001</v>
      </c>
      <c r="AW264" s="35">
        <f t="shared" si="8"/>
        <v>230.01700000000005</v>
      </c>
      <c r="AX264" s="117">
        <f t="shared" si="9"/>
        <v>62.604068394944704</v>
      </c>
      <c r="AY264" s="116"/>
    </row>
    <row r="265" spans="1:51" x14ac:dyDescent="0.35">
      <c r="A265" s="1" t="s">
        <v>222</v>
      </c>
      <c r="B265" s="1">
        <v>2019</v>
      </c>
      <c r="C265" s="2">
        <v>43813</v>
      </c>
      <c r="D265" s="1" t="s">
        <v>66</v>
      </c>
      <c r="E265" s="25" t="s">
        <v>21</v>
      </c>
      <c r="F265" s="49" t="s">
        <v>21</v>
      </c>
      <c r="G265" t="s">
        <v>598</v>
      </c>
      <c r="H265" t="s">
        <v>989</v>
      </c>
      <c r="I265" t="s">
        <v>748</v>
      </c>
      <c r="J265" t="s">
        <v>474</v>
      </c>
      <c r="O265" s="25">
        <v>2</v>
      </c>
      <c r="P265" t="s">
        <v>35</v>
      </c>
      <c r="Q265" s="35">
        <v>13.061999999999999</v>
      </c>
      <c r="R265" s="35">
        <v>7.6970000000000001</v>
      </c>
      <c r="S265" s="35">
        <v>7.1719999999999997</v>
      </c>
      <c r="T265" s="35">
        <v>6.9930000000000003</v>
      </c>
      <c r="U265" s="35">
        <v>7.0129999999999999</v>
      </c>
      <c r="V265" s="35">
        <v>6.94</v>
      </c>
      <c r="W265" s="35">
        <v>6.9829999999999997</v>
      </c>
      <c r="X265" s="35">
        <v>6.9859999999999998</v>
      </c>
      <c r="Y265" s="35">
        <v>7.1079999999999997</v>
      </c>
      <c r="Z265" s="35">
        <v>7.0030000000000001</v>
      </c>
      <c r="AA265" s="35">
        <v>7.0270000000000001</v>
      </c>
      <c r="AB265" s="35">
        <v>7.0090000000000003</v>
      </c>
      <c r="AC265" s="35">
        <v>7.1120000000000001</v>
      </c>
      <c r="AD265" s="35">
        <v>6.984</v>
      </c>
      <c r="AE265" s="35">
        <v>7.0510000000000002</v>
      </c>
      <c r="AF265" s="35">
        <v>7.0259999999999998</v>
      </c>
      <c r="AG265" s="35">
        <v>7.0049999999999999</v>
      </c>
      <c r="AH265" s="35">
        <v>7.093</v>
      </c>
      <c r="AI265" s="35">
        <v>6.9550000000000001</v>
      </c>
      <c r="AJ265" s="35">
        <v>6.952</v>
      </c>
      <c r="AK265" s="35">
        <v>7.0469999999999997</v>
      </c>
      <c r="AL265" s="35">
        <v>6.968</v>
      </c>
      <c r="AM265" s="35">
        <v>6.9950000000000001</v>
      </c>
      <c r="AN265" s="35">
        <v>6.9589999999999996</v>
      </c>
      <c r="AO265" s="35">
        <v>7.0289999999999999</v>
      </c>
      <c r="AP265" s="35">
        <v>6.9619999999999997</v>
      </c>
      <c r="AQ265" s="35">
        <v>6.9969999999999999</v>
      </c>
      <c r="AR265" s="35">
        <v>7.0359999999999996</v>
      </c>
      <c r="AS265" s="35">
        <v>7.18</v>
      </c>
      <c r="AT265" s="35">
        <v>6.98</v>
      </c>
      <c r="AU265" s="35">
        <v>6.9240000000000004</v>
      </c>
      <c r="AV265" s="35">
        <v>6.9050000000000002</v>
      </c>
      <c r="AW265" s="35">
        <f t="shared" si="8"/>
        <v>231.15299999999999</v>
      </c>
      <c r="AX265" s="117">
        <f t="shared" si="9"/>
        <v>62.296401084995658</v>
      </c>
      <c r="AY265" s="116"/>
    </row>
    <row r="266" spans="1:51" x14ac:dyDescent="0.35">
      <c r="A266" s="1" t="s">
        <v>222</v>
      </c>
      <c r="B266" s="1">
        <v>2019</v>
      </c>
      <c r="C266" s="2">
        <v>43813</v>
      </c>
      <c r="D266" s="1" t="s">
        <v>66</v>
      </c>
      <c r="E266" s="25" t="s">
        <v>21</v>
      </c>
      <c r="F266" s="49" t="s">
        <v>21</v>
      </c>
      <c r="G266" t="s">
        <v>850</v>
      </c>
      <c r="H266" t="s">
        <v>508</v>
      </c>
      <c r="I266" t="s">
        <v>956</v>
      </c>
      <c r="J266" t="s">
        <v>985</v>
      </c>
      <c r="O266" s="25">
        <v>3</v>
      </c>
      <c r="P266" t="s">
        <v>85</v>
      </c>
      <c r="Q266" s="35">
        <v>13.221</v>
      </c>
      <c r="R266" s="35">
        <v>7.8470000000000004</v>
      </c>
      <c r="S266" s="35">
        <v>7.36</v>
      </c>
      <c r="T266" s="35">
        <v>7.1040000000000001</v>
      </c>
      <c r="U266" s="35">
        <v>7.1680000000000001</v>
      </c>
      <c r="V266" s="35">
        <v>6.9470000000000001</v>
      </c>
      <c r="W266" s="35">
        <v>7.0460000000000003</v>
      </c>
      <c r="X266" s="35">
        <v>6.984</v>
      </c>
      <c r="Y266" s="35">
        <v>6.9989999999999997</v>
      </c>
      <c r="Z266" s="35">
        <v>7.0679999999999996</v>
      </c>
      <c r="AA266" s="35">
        <v>6.8259999999999996</v>
      </c>
      <c r="AB266" s="35">
        <v>6.82</v>
      </c>
      <c r="AC266" s="35">
        <v>6.88</v>
      </c>
      <c r="AD266" s="35">
        <v>7.0529999999999999</v>
      </c>
      <c r="AE266" s="35">
        <v>7.0339999999999998</v>
      </c>
      <c r="AF266" s="35">
        <v>7.0549999999999997</v>
      </c>
      <c r="AG266" s="35">
        <v>7.2089999999999996</v>
      </c>
      <c r="AH266" s="35">
        <v>7.0469999999999997</v>
      </c>
      <c r="AI266" s="35">
        <v>7.1779999999999999</v>
      </c>
      <c r="AJ266" s="35">
        <v>7.032</v>
      </c>
      <c r="AK266" s="35">
        <v>7.0460000000000003</v>
      </c>
      <c r="AL266" s="35">
        <v>7.0309999999999997</v>
      </c>
      <c r="AM266" s="35">
        <v>7.125</v>
      </c>
      <c r="AN266" s="35">
        <v>6.9790000000000001</v>
      </c>
      <c r="AO266" s="35">
        <v>6.952</v>
      </c>
      <c r="AP266" s="35">
        <v>6.8840000000000003</v>
      </c>
      <c r="AQ266" s="35">
        <v>6.8819999999999997</v>
      </c>
      <c r="AR266" s="35">
        <v>7.0590000000000002</v>
      </c>
      <c r="AS266" s="35">
        <v>7.0259999999999998</v>
      </c>
      <c r="AT266" s="35">
        <v>7.2750000000000004</v>
      </c>
      <c r="AU266" s="35">
        <v>7.1079999999999997</v>
      </c>
      <c r="AV266" s="35">
        <v>7.19</v>
      </c>
      <c r="AW266" s="35">
        <f t="shared" si="8"/>
        <v>232.435</v>
      </c>
      <c r="AX266" s="117">
        <f t="shared" si="9"/>
        <v>61.952804009723145</v>
      </c>
      <c r="AY266" s="116"/>
    </row>
    <row r="267" spans="1:51" x14ac:dyDescent="0.35">
      <c r="A267" s="1" t="s">
        <v>222</v>
      </c>
      <c r="B267" s="1">
        <v>2019</v>
      </c>
      <c r="C267" s="2">
        <v>43813</v>
      </c>
      <c r="D267" s="1" t="s">
        <v>66</v>
      </c>
      <c r="E267" s="25" t="s">
        <v>21</v>
      </c>
      <c r="F267" s="49" t="s">
        <v>21</v>
      </c>
      <c r="G267" t="s">
        <v>1019</v>
      </c>
      <c r="H267" t="s">
        <v>503</v>
      </c>
      <c r="I267" t="s">
        <v>860</v>
      </c>
      <c r="J267" t="s">
        <v>773</v>
      </c>
      <c r="O267" s="25">
        <v>4</v>
      </c>
      <c r="P267" t="s">
        <v>1024</v>
      </c>
      <c r="Q267" s="35">
        <v>13.718999999999999</v>
      </c>
      <c r="R267" s="35">
        <v>7.6319999999999997</v>
      </c>
      <c r="S267" s="35">
        <v>7.149</v>
      </c>
      <c r="T267" s="35">
        <v>6.9619999999999997</v>
      </c>
      <c r="U267" s="35">
        <v>6.9889999999999999</v>
      </c>
      <c r="V267" s="35">
        <v>6.9630000000000001</v>
      </c>
      <c r="W267" s="35">
        <v>6.9550000000000001</v>
      </c>
      <c r="X267" s="35">
        <v>6.9909999999999997</v>
      </c>
      <c r="Y267" s="35">
        <v>7.07</v>
      </c>
      <c r="Z267" s="35">
        <v>7.0019999999999998</v>
      </c>
      <c r="AA267" s="35">
        <v>6.9939999999999998</v>
      </c>
      <c r="AB267" s="35">
        <v>6.9630000000000001</v>
      </c>
      <c r="AC267" s="35">
        <v>6.9950000000000001</v>
      </c>
      <c r="AD267" s="35">
        <v>7.0789999999999997</v>
      </c>
      <c r="AE267" s="35">
        <v>6.96</v>
      </c>
      <c r="AF267" s="35">
        <v>6.9480000000000004</v>
      </c>
      <c r="AG267" s="35">
        <v>7.048</v>
      </c>
      <c r="AH267" s="35">
        <v>6.8810000000000002</v>
      </c>
      <c r="AI267" s="35">
        <v>6.9740000000000002</v>
      </c>
      <c r="AJ267" s="35">
        <v>6.9669999999999996</v>
      </c>
      <c r="AK267" s="35">
        <v>7.1310000000000002</v>
      </c>
      <c r="AL267" s="35">
        <v>6.9539999999999997</v>
      </c>
      <c r="AM267" s="35">
        <v>6.9560000000000004</v>
      </c>
      <c r="AN267" s="35">
        <v>6.9189999999999996</v>
      </c>
      <c r="AO267" s="35">
        <v>7.1459999999999999</v>
      </c>
      <c r="AP267" s="35">
        <v>7.0350000000000001</v>
      </c>
      <c r="AQ267" s="35">
        <v>7.0609999999999999</v>
      </c>
      <c r="AR267" s="35">
        <v>7.2320000000000002</v>
      </c>
      <c r="AS267" s="35">
        <v>7.0860000000000003</v>
      </c>
      <c r="AT267" s="35">
        <v>7.0709999999999997</v>
      </c>
      <c r="AU267" s="35">
        <v>7.1989999999999998</v>
      </c>
      <c r="AV267" s="35">
        <v>7.4710000000000001</v>
      </c>
      <c r="AW267" s="35">
        <f t="shared" si="8"/>
        <v>232.50200000000001</v>
      </c>
      <c r="AX267" s="117">
        <f t="shared" si="9"/>
        <v>61.934951097194862</v>
      </c>
      <c r="AY267" s="116"/>
    </row>
    <row r="268" spans="1:51" x14ac:dyDescent="0.35">
      <c r="A268" s="1" t="s">
        <v>222</v>
      </c>
      <c r="B268" s="1">
        <v>2019</v>
      </c>
      <c r="C268" s="2">
        <v>43813</v>
      </c>
      <c r="D268" s="1" t="s">
        <v>66</v>
      </c>
      <c r="E268" s="25" t="s">
        <v>21</v>
      </c>
      <c r="F268" s="49" t="s">
        <v>21</v>
      </c>
      <c r="G268" t="s">
        <v>942</v>
      </c>
      <c r="H268" t="s">
        <v>597</v>
      </c>
      <c r="I268" t="s">
        <v>991</v>
      </c>
      <c r="J268" t="s">
        <v>731</v>
      </c>
      <c r="O268" s="25">
        <v>5</v>
      </c>
      <c r="P268" t="s">
        <v>29</v>
      </c>
      <c r="Q268" s="35">
        <v>13.170999999999999</v>
      </c>
      <c r="R268" s="35">
        <v>7.633</v>
      </c>
      <c r="S268" s="35">
        <v>7.266</v>
      </c>
      <c r="T268" s="35">
        <v>7.1369999999999996</v>
      </c>
      <c r="U268" s="35">
        <v>7.0830000000000002</v>
      </c>
      <c r="V268" s="35">
        <v>7.1909999999999998</v>
      </c>
      <c r="W268" s="35">
        <v>7.1230000000000002</v>
      </c>
      <c r="X268" s="35">
        <v>7.1189999999999998</v>
      </c>
      <c r="Y268" s="35">
        <v>7.1520000000000001</v>
      </c>
      <c r="Z268" s="35">
        <v>7.2930000000000001</v>
      </c>
      <c r="AA268" s="35">
        <v>7.17</v>
      </c>
      <c r="AB268" s="35">
        <v>7.0780000000000003</v>
      </c>
      <c r="AC268" s="35">
        <v>7.1150000000000002</v>
      </c>
      <c r="AD268" s="35">
        <v>7.1970000000000001</v>
      </c>
      <c r="AE268" s="35">
        <v>7.0620000000000003</v>
      </c>
      <c r="AF268" s="35">
        <v>7.0289999999999999</v>
      </c>
      <c r="AG268" s="35">
        <v>7.0259999999999998</v>
      </c>
      <c r="AH268" s="35">
        <v>7.1429999999999998</v>
      </c>
      <c r="AI268" s="35">
        <v>6.9850000000000003</v>
      </c>
      <c r="AJ268" s="35">
        <v>7.0170000000000003</v>
      </c>
      <c r="AK268" s="35">
        <v>7.2080000000000002</v>
      </c>
      <c r="AL268" s="35">
        <v>7.1989999999999998</v>
      </c>
      <c r="AM268" s="35">
        <v>7.1470000000000002</v>
      </c>
      <c r="AN268" s="35">
        <v>7.2140000000000004</v>
      </c>
      <c r="AO268" s="35">
        <v>7.0839999999999996</v>
      </c>
      <c r="AP268" s="35">
        <v>7.0869999999999997</v>
      </c>
      <c r="AQ268" s="35">
        <v>7.1289999999999996</v>
      </c>
      <c r="AR268" s="35">
        <v>7.2560000000000002</v>
      </c>
      <c r="AS268" s="35">
        <v>6.968</v>
      </c>
      <c r="AT268" s="35">
        <v>6.9340000000000002</v>
      </c>
      <c r="AU268" s="35">
        <v>6.8620000000000001</v>
      </c>
      <c r="AV268" s="35">
        <v>6.8490000000000002</v>
      </c>
      <c r="AW268" s="35">
        <f t="shared" si="8"/>
        <v>233.92699999999996</v>
      </c>
      <c r="AX268" s="117">
        <f t="shared" si="9"/>
        <v>61.557665425538744</v>
      </c>
      <c r="AY268" s="116"/>
    </row>
    <row r="269" spans="1:51" x14ac:dyDescent="0.35">
      <c r="A269" s="1" t="s">
        <v>222</v>
      </c>
      <c r="B269" s="1">
        <v>2019</v>
      </c>
      <c r="C269" s="2">
        <v>43813</v>
      </c>
      <c r="D269" s="1" t="s">
        <v>66</v>
      </c>
      <c r="E269" s="25" t="s">
        <v>21</v>
      </c>
      <c r="F269" s="49" t="s">
        <v>21</v>
      </c>
      <c r="G269" t="s">
        <v>813</v>
      </c>
      <c r="H269" t="s">
        <v>946</v>
      </c>
      <c r="I269" t="s">
        <v>996</v>
      </c>
      <c r="J269" t="s">
        <v>958</v>
      </c>
      <c r="O269" s="25">
        <v>6</v>
      </c>
      <c r="P269" t="s">
        <v>33</v>
      </c>
      <c r="Q269" s="35">
        <v>13.528</v>
      </c>
      <c r="R269" s="35">
        <v>7.4269999999999996</v>
      </c>
      <c r="S269" s="35">
        <v>7.0469999999999997</v>
      </c>
      <c r="T269" s="35">
        <v>6.9050000000000002</v>
      </c>
      <c r="U269" s="35">
        <v>7.016</v>
      </c>
      <c r="V269" s="35">
        <v>6.91</v>
      </c>
      <c r="W269" s="35">
        <v>6.9909999999999997</v>
      </c>
      <c r="X269" s="35">
        <v>7.1470000000000002</v>
      </c>
      <c r="Y269" s="35">
        <v>7.048</v>
      </c>
      <c r="Z269" s="35">
        <v>7.0860000000000003</v>
      </c>
      <c r="AA269" s="35">
        <v>7.1109999999999998</v>
      </c>
      <c r="AB269" s="35">
        <v>7.2039999999999997</v>
      </c>
      <c r="AC269" s="35">
        <v>7.125</v>
      </c>
      <c r="AD269" s="35">
        <v>7.1189999999999998</v>
      </c>
      <c r="AE269" s="35">
        <v>7.1159999999999997</v>
      </c>
      <c r="AF269" s="35">
        <v>7.1559999999999997</v>
      </c>
      <c r="AG269" s="35">
        <v>7.0919999999999996</v>
      </c>
      <c r="AH269" s="35">
        <v>7.0220000000000002</v>
      </c>
      <c r="AI269" s="35">
        <v>7.1040000000000001</v>
      </c>
      <c r="AJ269" s="35">
        <v>7.3120000000000003</v>
      </c>
      <c r="AK269" s="35">
        <v>7.2309999999999999</v>
      </c>
      <c r="AL269" s="35">
        <v>7.34</v>
      </c>
      <c r="AM269" s="35">
        <v>7.1680000000000001</v>
      </c>
      <c r="AN269" s="35">
        <v>7.125</v>
      </c>
      <c r="AO269" s="35">
        <v>7.1529999999999996</v>
      </c>
      <c r="AP269" s="35">
        <v>7.1210000000000004</v>
      </c>
      <c r="AQ269" s="35">
        <v>7.2750000000000004</v>
      </c>
      <c r="AR269" s="35">
        <v>7.1260000000000003</v>
      </c>
      <c r="AS269" s="35">
        <v>7.1280000000000001</v>
      </c>
      <c r="AT269" s="35">
        <v>7.125</v>
      </c>
      <c r="AU269" s="35">
        <v>7.1849999999999996</v>
      </c>
      <c r="AV269" s="35">
        <v>7.2460000000000004</v>
      </c>
      <c r="AW269" s="35">
        <f t="shared" si="8"/>
        <v>234.68900000000005</v>
      </c>
      <c r="AX269" s="117">
        <f t="shared" si="9"/>
        <v>61.35779691421412</v>
      </c>
      <c r="AY269" s="116"/>
    </row>
    <row r="270" spans="1:51" x14ac:dyDescent="0.35">
      <c r="A270" s="1" t="s">
        <v>222</v>
      </c>
      <c r="B270" s="1">
        <v>2019</v>
      </c>
      <c r="C270" s="2">
        <v>43813</v>
      </c>
      <c r="D270" s="1" t="s">
        <v>66</v>
      </c>
      <c r="E270" s="25" t="s">
        <v>21</v>
      </c>
      <c r="F270" s="49" t="s">
        <v>21</v>
      </c>
      <c r="G270" t="s">
        <v>841</v>
      </c>
      <c r="H270" t="s">
        <v>842</v>
      </c>
      <c r="I270" t="s">
        <v>934</v>
      </c>
      <c r="J270" t="s">
        <v>995</v>
      </c>
      <c r="O270" s="25">
        <v>7</v>
      </c>
      <c r="P270" t="s">
        <v>198</v>
      </c>
      <c r="Q270" s="35">
        <v>13.018000000000001</v>
      </c>
      <c r="R270" s="35">
        <v>7.5620000000000003</v>
      </c>
      <c r="S270" s="35">
        <v>7.1239999999999997</v>
      </c>
      <c r="T270" s="35">
        <v>7.0810000000000004</v>
      </c>
      <c r="U270" s="35">
        <v>7.0140000000000002</v>
      </c>
      <c r="V270" s="35">
        <v>7.2190000000000003</v>
      </c>
      <c r="W270" s="35">
        <v>7.0519999999999996</v>
      </c>
      <c r="X270" s="35">
        <v>7.1379999999999999</v>
      </c>
      <c r="Y270" s="35">
        <v>7.0330000000000004</v>
      </c>
      <c r="Z270" s="35">
        <v>7.1609999999999996</v>
      </c>
      <c r="AA270" s="35">
        <v>7.03</v>
      </c>
      <c r="AB270" s="35">
        <v>7.165</v>
      </c>
      <c r="AC270" s="35">
        <v>7.0110000000000001</v>
      </c>
      <c r="AD270" s="35">
        <v>7.0990000000000002</v>
      </c>
      <c r="AE270" s="35">
        <v>7.02</v>
      </c>
      <c r="AF270" s="35">
        <v>7.15</v>
      </c>
      <c r="AG270" s="35">
        <v>7.0640000000000001</v>
      </c>
      <c r="AH270" s="35">
        <v>7.2</v>
      </c>
      <c r="AI270" s="35">
        <v>7.2380000000000004</v>
      </c>
      <c r="AJ270" s="35">
        <v>7.085</v>
      </c>
      <c r="AK270" s="35">
        <v>7.2359999999999998</v>
      </c>
      <c r="AL270" s="35">
        <v>7.117</v>
      </c>
      <c r="AM270" s="35">
        <v>7.33</v>
      </c>
      <c r="AN270" s="35">
        <v>7.1849999999999996</v>
      </c>
      <c r="AO270" s="35">
        <v>7.3639999999999999</v>
      </c>
      <c r="AP270" s="35">
        <v>7.1139999999999999</v>
      </c>
      <c r="AQ270" s="35">
        <v>7.0679999999999996</v>
      </c>
      <c r="AR270" s="35">
        <v>7.2460000000000004</v>
      </c>
      <c r="AS270" s="35">
        <v>7.2640000000000002</v>
      </c>
      <c r="AT270" s="35">
        <v>7.5170000000000003</v>
      </c>
      <c r="AU270" s="35">
        <v>7.25</v>
      </c>
      <c r="AV270" s="35">
        <v>7.3049999999999997</v>
      </c>
      <c r="AW270" s="35">
        <f t="shared" si="8"/>
        <v>235.46000000000004</v>
      </c>
      <c r="AX270" s="117">
        <f t="shared" si="9"/>
        <v>61.156884396500459</v>
      </c>
      <c r="AY270" s="116"/>
    </row>
    <row r="271" spans="1:51" x14ac:dyDescent="0.35">
      <c r="A271" s="1" t="s">
        <v>222</v>
      </c>
      <c r="B271" s="1">
        <v>2019</v>
      </c>
      <c r="C271" s="2">
        <v>43813</v>
      </c>
      <c r="D271" s="1" t="s">
        <v>66</v>
      </c>
      <c r="E271" s="25" t="s">
        <v>21</v>
      </c>
      <c r="F271" s="49" t="s">
        <v>21</v>
      </c>
      <c r="G271" t="s">
        <v>688</v>
      </c>
      <c r="H271" t="s">
        <v>743</v>
      </c>
      <c r="I271" t="s">
        <v>502</v>
      </c>
      <c r="J271" t="s">
        <v>680</v>
      </c>
      <c r="O271" s="25">
        <v>8</v>
      </c>
      <c r="P271" t="s">
        <v>25</v>
      </c>
      <c r="Q271" s="35">
        <v>13.66</v>
      </c>
      <c r="R271" s="35">
        <v>7.7430000000000003</v>
      </c>
      <c r="S271" s="35">
        <v>7.2640000000000002</v>
      </c>
      <c r="T271" s="35">
        <v>7.1859999999999999</v>
      </c>
      <c r="U271" s="35">
        <v>7.141</v>
      </c>
      <c r="V271" s="35">
        <v>7.1360000000000001</v>
      </c>
      <c r="W271" s="35">
        <v>7.2519999999999998</v>
      </c>
      <c r="X271" s="35">
        <v>7.0739999999999998</v>
      </c>
      <c r="Y271" s="35">
        <v>7.0119999999999996</v>
      </c>
      <c r="Z271" s="35">
        <v>7.149</v>
      </c>
      <c r="AA271" s="35">
        <v>7.0019999999999998</v>
      </c>
      <c r="AB271" s="35">
        <v>6.9640000000000004</v>
      </c>
      <c r="AC271" s="35">
        <v>7.0890000000000004</v>
      </c>
      <c r="AD271" s="35">
        <v>7.0960000000000001</v>
      </c>
      <c r="AE271" s="35">
        <v>7.2089999999999996</v>
      </c>
      <c r="AF271" s="35">
        <v>7.048</v>
      </c>
      <c r="AG271" s="35">
        <v>7.2140000000000004</v>
      </c>
      <c r="AH271" s="35">
        <v>7.0890000000000004</v>
      </c>
      <c r="AI271" s="35">
        <v>7.069</v>
      </c>
      <c r="AJ271" s="35">
        <v>7.1769999999999996</v>
      </c>
      <c r="AK271" s="35">
        <v>7.048</v>
      </c>
      <c r="AL271" s="35">
        <v>7.0019999999999998</v>
      </c>
      <c r="AM271" s="35">
        <v>7.194</v>
      </c>
      <c r="AN271" s="35">
        <v>7.0720000000000001</v>
      </c>
      <c r="AO271" s="35">
        <v>7.1230000000000002</v>
      </c>
      <c r="AP271" s="35">
        <v>7.1879999999999997</v>
      </c>
      <c r="AQ271" s="35">
        <v>7.3570000000000002</v>
      </c>
      <c r="AR271" s="35">
        <v>7.3209999999999997</v>
      </c>
      <c r="AS271" s="35">
        <v>7.1429999999999998</v>
      </c>
      <c r="AT271" s="35">
        <v>7.08</v>
      </c>
      <c r="AU271" s="35">
        <v>7.33</v>
      </c>
      <c r="AV271" s="35">
        <v>7.7089999999999996</v>
      </c>
      <c r="AW271" s="35">
        <f t="shared" si="8"/>
        <v>236.14099999999999</v>
      </c>
      <c r="AX271" s="117">
        <f t="shared" si="9"/>
        <v>60.980515878225297</v>
      </c>
      <c r="AY271" s="116"/>
    </row>
    <row r="272" spans="1:51" x14ac:dyDescent="0.35">
      <c r="A272" s="1" t="s">
        <v>222</v>
      </c>
      <c r="B272" s="1">
        <v>2019</v>
      </c>
      <c r="C272" s="2">
        <v>43813</v>
      </c>
      <c r="D272" s="1" t="s">
        <v>66</v>
      </c>
      <c r="E272" s="25" t="s">
        <v>21</v>
      </c>
      <c r="F272" s="49" t="s">
        <v>21</v>
      </c>
      <c r="G272" t="s">
        <v>595</v>
      </c>
      <c r="H272" t="s">
        <v>993</v>
      </c>
      <c r="I272" t="s">
        <v>594</v>
      </c>
      <c r="J272" t="s">
        <v>994</v>
      </c>
      <c r="O272" s="25">
        <v>9</v>
      </c>
      <c r="P272" t="s">
        <v>759</v>
      </c>
      <c r="Q272" s="35">
        <v>13.499000000000001</v>
      </c>
      <c r="R272" s="35">
        <v>7.8470000000000004</v>
      </c>
      <c r="S272" s="35">
        <v>7.3259999999999996</v>
      </c>
      <c r="T272" s="35">
        <v>7.1559999999999997</v>
      </c>
      <c r="U272" s="35">
        <v>7.3410000000000002</v>
      </c>
      <c r="V272" s="35">
        <v>7.1550000000000002</v>
      </c>
      <c r="W272" s="35">
        <v>7.1749999999999998</v>
      </c>
      <c r="X272" s="35">
        <v>7.2519999999999998</v>
      </c>
      <c r="Y272" s="35">
        <v>7.2850000000000001</v>
      </c>
      <c r="Z272" s="35">
        <v>7.2889999999999997</v>
      </c>
      <c r="AA272" s="35">
        <v>7.319</v>
      </c>
      <c r="AB272" s="35">
        <v>7.4039999999999999</v>
      </c>
      <c r="AC272" s="35">
        <v>7.1760000000000002</v>
      </c>
      <c r="AD272" s="35">
        <v>7.19</v>
      </c>
      <c r="AE272" s="35">
        <v>7.2309999999999999</v>
      </c>
      <c r="AF272" s="35">
        <v>7.4029999999999996</v>
      </c>
      <c r="AG272" s="35">
        <v>7.4240000000000004</v>
      </c>
      <c r="AH272" s="35">
        <v>7.35</v>
      </c>
      <c r="AI272" s="35">
        <v>7.2809999999999997</v>
      </c>
      <c r="AJ272" s="35">
        <v>7.42</v>
      </c>
      <c r="AK272" s="35">
        <v>7.1479999999999997</v>
      </c>
      <c r="AL272" s="35">
        <v>7.0579999999999998</v>
      </c>
      <c r="AM272" s="35">
        <v>7.0529999999999999</v>
      </c>
      <c r="AN272" s="35">
        <v>7.0709999999999997</v>
      </c>
      <c r="AO272" s="35">
        <v>7.2489999999999997</v>
      </c>
      <c r="AP272" s="35">
        <v>7.3029999999999999</v>
      </c>
      <c r="AQ272" s="35">
        <v>7.3860000000000001</v>
      </c>
      <c r="AR272" s="35">
        <v>7.46</v>
      </c>
      <c r="AS272" s="35">
        <v>7.1150000000000002</v>
      </c>
      <c r="AT272" s="35">
        <v>7.125</v>
      </c>
      <c r="AU272" s="35">
        <v>7.1029999999999998</v>
      </c>
      <c r="AV272" s="35">
        <v>7.2469999999999999</v>
      </c>
      <c r="AW272" s="35">
        <f t="shared" si="8"/>
        <v>238.84100000000001</v>
      </c>
      <c r="AX272" s="117">
        <f t="shared" si="9"/>
        <v>60.291156041048225</v>
      </c>
      <c r="AY272" s="116"/>
    </row>
    <row r="273" spans="1:51" x14ac:dyDescent="0.35">
      <c r="A273" s="1" t="s">
        <v>222</v>
      </c>
      <c r="B273" s="1">
        <v>2019</v>
      </c>
      <c r="C273" s="2">
        <v>43813</v>
      </c>
      <c r="D273" s="1" t="s">
        <v>66</v>
      </c>
      <c r="E273" s="25" t="s">
        <v>21</v>
      </c>
      <c r="F273" s="49" t="s">
        <v>21</v>
      </c>
      <c r="G273" t="s">
        <v>1020</v>
      </c>
      <c r="H273" t="s">
        <v>1021</v>
      </c>
      <c r="I273" t="s">
        <v>1022</v>
      </c>
      <c r="J273" t="s">
        <v>1023</v>
      </c>
      <c r="O273" s="25">
        <v>10</v>
      </c>
      <c r="P273" t="s">
        <v>256</v>
      </c>
      <c r="Q273" s="35">
        <v>13.61</v>
      </c>
      <c r="R273" s="35">
        <v>7.7309999999999999</v>
      </c>
      <c r="S273" s="35">
        <v>7.1959999999999997</v>
      </c>
      <c r="T273" s="35">
        <v>7.0670000000000002</v>
      </c>
      <c r="U273" s="35">
        <v>7.1479999999999997</v>
      </c>
      <c r="V273" s="35">
        <v>7.0709999999999997</v>
      </c>
      <c r="W273" s="35">
        <v>7.1150000000000002</v>
      </c>
      <c r="X273" s="35">
        <v>7.13</v>
      </c>
      <c r="Y273" s="35">
        <v>7.3620000000000001</v>
      </c>
      <c r="Z273" s="35">
        <v>7.31</v>
      </c>
      <c r="AA273" s="35">
        <v>7.3159999999999998</v>
      </c>
      <c r="AB273" s="35">
        <v>7.4219999999999997</v>
      </c>
      <c r="AC273" s="35">
        <v>7.2610000000000001</v>
      </c>
      <c r="AD273" s="35">
        <v>7.2210000000000001</v>
      </c>
      <c r="AE273" s="35">
        <v>7.1840000000000002</v>
      </c>
      <c r="AF273" s="35">
        <v>7.2759999999999998</v>
      </c>
      <c r="AG273" s="35">
        <v>7.3140000000000001</v>
      </c>
      <c r="AH273" s="35">
        <v>7.3869999999999996</v>
      </c>
      <c r="AI273" s="35">
        <v>7.3949999999999996</v>
      </c>
      <c r="AJ273" s="35">
        <v>7.415</v>
      </c>
      <c r="AK273" s="35">
        <v>7.6360000000000001</v>
      </c>
      <c r="AL273" s="35">
        <v>7.4740000000000002</v>
      </c>
      <c r="AM273" s="35">
        <v>7.5030000000000001</v>
      </c>
      <c r="AN273" s="35">
        <v>7.6059999999999999</v>
      </c>
      <c r="AO273" s="35">
        <v>7.8230000000000004</v>
      </c>
      <c r="AP273" s="35">
        <v>7.9610000000000003</v>
      </c>
      <c r="AQ273" s="35">
        <v>7.665</v>
      </c>
      <c r="AR273" s="35">
        <v>7.76</v>
      </c>
      <c r="AS273" s="35">
        <v>7.6070000000000002</v>
      </c>
      <c r="AT273" s="35">
        <v>7.49</v>
      </c>
      <c r="AU273" s="35">
        <v>7.4950000000000001</v>
      </c>
      <c r="AV273" s="35">
        <v>7.4379999999999997</v>
      </c>
      <c r="AW273" s="35">
        <f t="shared" si="8"/>
        <v>243.38899999999998</v>
      </c>
      <c r="AX273" s="117">
        <f t="shared" si="9"/>
        <v>59.164547288497019</v>
      </c>
      <c r="AY273" s="116"/>
    </row>
    <row r="274" spans="1:51" x14ac:dyDescent="0.35">
      <c r="A274" s="1" t="s">
        <v>222</v>
      </c>
      <c r="B274" s="1">
        <v>2019</v>
      </c>
      <c r="C274" s="2">
        <v>43813</v>
      </c>
      <c r="D274" s="1" t="s">
        <v>66</v>
      </c>
      <c r="E274" s="25" t="s">
        <v>91</v>
      </c>
      <c r="F274">
        <v>1</v>
      </c>
      <c r="G274" t="s">
        <v>813</v>
      </c>
      <c r="H274" t="s">
        <v>946</v>
      </c>
      <c r="I274" t="s">
        <v>996</v>
      </c>
      <c r="J274" t="s">
        <v>958</v>
      </c>
      <c r="O274" s="25">
        <v>1</v>
      </c>
      <c r="P274" t="s">
        <v>33</v>
      </c>
      <c r="Q274" s="35">
        <v>13.433999999999999</v>
      </c>
      <c r="R274" s="35">
        <v>7.4870000000000001</v>
      </c>
      <c r="S274" s="35">
        <v>7.0880000000000001</v>
      </c>
      <c r="T274" s="35">
        <v>6.9749999999999996</v>
      </c>
      <c r="U274" s="35">
        <v>7.0709999999999997</v>
      </c>
      <c r="V274" s="35">
        <v>6.9669999999999996</v>
      </c>
      <c r="W274" s="35">
        <v>6.9960000000000004</v>
      </c>
      <c r="X274" s="35">
        <v>7.08</v>
      </c>
      <c r="Y274" s="35">
        <v>6.9889999999999999</v>
      </c>
      <c r="Z274" s="35">
        <v>7.0270000000000001</v>
      </c>
      <c r="AA274" s="35">
        <v>7.0860000000000003</v>
      </c>
      <c r="AB274" s="35">
        <v>7.2089999999999996</v>
      </c>
      <c r="AC274" s="35">
        <v>7.0960000000000001</v>
      </c>
      <c r="AD274" s="35">
        <v>7.117</v>
      </c>
      <c r="AE274" s="35">
        <v>7.1360000000000001</v>
      </c>
      <c r="AF274" s="35">
        <v>7.1820000000000004</v>
      </c>
      <c r="AG274" s="35">
        <v>7.0490000000000004</v>
      </c>
      <c r="AH274" s="35">
        <v>7.0229999999999997</v>
      </c>
      <c r="AI274" s="35">
        <v>7.173</v>
      </c>
      <c r="AJ274" s="35">
        <v>7.1180000000000003</v>
      </c>
      <c r="AK274" s="35">
        <v>7.0010000000000003</v>
      </c>
      <c r="AL274" s="35">
        <v>7.0640000000000001</v>
      </c>
      <c r="AM274" s="35">
        <v>7.1159999999999997</v>
      </c>
      <c r="AN274" s="35">
        <v>7.1109999999999998</v>
      </c>
      <c r="AO274" s="35">
        <v>7.1070000000000002</v>
      </c>
      <c r="AP274" s="35">
        <v>7.2480000000000002</v>
      </c>
      <c r="AQ274" s="35">
        <v>7.09</v>
      </c>
      <c r="AR274" s="35">
        <v>7.1050000000000004</v>
      </c>
      <c r="AS274" s="35">
        <v>7.1310000000000002</v>
      </c>
      <c r="AT274" s="35">
        <v>7.1849999999999996</v>
      </c>
      <c r="AU274" s="35">
        <v>7.2210000000000001</v>
      </c>
      <c r="AV274" s="35">
        <v>7.1970000000000001</v>
      </c>
      <c r="AW274" s="35">
        <f t="shared" si="8"/>
        <v>233.87900000000002</v>
      </c>
      <c r="AX274" s="117">
        <f t="shared" si="9"/>
        <v>61.570299171793955</v>
      </c>
      <c r="AY274" s="116"/>
    </row>
    <row r="275" spans="1:51" x14ac:dyDescent="0.35">
      <c r="A275" s="1" t="s">
        <v>222</v>
      </c>
      <c r="B275" s="1">
        <v>2019</v>
      </c>
      <c r="C275" s="2">
        <v>43813</v>
      </c>
      <c r="D275" s="1" t="s">
        <v>66</v>
      </c>
      <c r="E275" s="25" t="s">
        <v>91</v>
      </c>
      <c r="F275">
        <v>1</v>
      </c>
      <c r="G275" t="s">
        <v>841</v>
      </c>
      <c r="H275" t="s">
        <v>842</v>
      </c>
      <c r="I275" t="s">
        <v>934</v>
      </c>
      <c r="J275" t="s">
        <v>995</v>
      </c>
      <c r="O275" s="25">
        <v>2</v>
      </c>
      <c r="P275" t="s">
        <v>198</v>
      </c>
      <c r="Q275" s="35">
        <v>13.025</v>
      </c>
      <c r="R275" s="35">
        <v>7.6909999999999998</v>
      </c>
      <c r="S275" s="35">
        <v>7.1079999999999997</v>
      </c>
      <c r="T275" s="35">
        <v>7.1139999999999999</v>
      </c>
      <c r="U275" s="35">
        <v>7.0620000000000003</v>
      </c>
      <c r="V275" s="35">
        <v>7.1680000000000001</v>
      </c>
      <c r="W275" s="35">
        <v>7.0570000000000004</v>
      </c>
      <c r="X275" s="35">
        <v>7.1559999999999997</v>
      </c>
      <c r="Y275" s="35">
        <v>6.9470000000000001</v>
      </c>
      <c r="Z275" s="35">
        <v>7.0229999999999997</v>
      </c>
      <c r="AA275" s="35">
        <v>6.94</v>
      </c>
      <c r="AB275" s="35">
        <v>7.0789999999999997</v>
      </c>
      <c r="AC275" s="35">
        <v>6.9740000000000002</v>
      </c>
      <c r="AD275" s="35">
        <v>7.0839999999999996</v>
      </c>
      <c r="AE275" s="35">
        <v>7.07</v>
      </c>
      <c r="AF275" s="35">
        <v>7.1589999999999998</v>
      </c>
      <c r="AG275" s="35">
        <v>6.9690000000000003</v>
      </c>
      <c r="AH275" s="35">
        <v>7.1120000000000001</v>
      </c>
      <c r="AI275" s="35">
        <v>7.0819999999999999</v>
      </c>
      <c r="AJ275" s="35">
        <v>6.9720000000000004</v>
      </c>
      <c r="AK275" s="35">
        <v>7.13</v>
      </c>
      <c r="AL275" s="35">
        <v>7.1109999999999998</v>
      </c>
      <c r="AM275" s="35">
        <v>7.3449999999999998</v>
      </c>
      <c r="AN275" s="35">
        <v>7.0860000000000003</v>
      </c>
      <c r="AO275" s="35">
        <v>7.2080000000000002</v>
      </c>
      <c r="AP275" s="35">
        <v>7.1619999999999999</v>
      </c>
      <c r="AQ275" s="35">
        <v>7.3940000000000001</v>
      </c>
      <c r="AR275" s="35">
        <v>7.5149999999999997</v>
      </c>
      <c r="AS275" s="35">
        <v>7.2329999999999997</v>
      </c>
      <c r="AT275" s="35">
        <v>7.3520000000000003</v>
      </c>
      <c r="AU275" s="35">
        <v>7.2380000000000004</v>
      </c>
      <c r="AV275" s="35">
        <v>7.4029999999999996</v>
      </c>
      <c r="AW275" s="35">
        <f t="shared" si="8"/>
        <v>234.96899999999999</v>
      </c>
      <c r="AX275" s="117">
        <f t="shared" si="9"/>
        <v>61.284680106737483</v>
      </c>
      <c r="AY275" s="116"/>
    </row>
    <row r="276" spans="1:51" x14ac:dyDescent="0.35">
      <c r="A276" s="1" t="s">
        <v>222</v>
      </c>
      <c r="B276" s="1">
        <v>2019</v>
      </c>
      <c r="C276" s="2">
        <v>43813</v>
      </c>
      <c r="D276" s="1" t="s">
        <v>66</v>
      </c>
      <c r="E276" s="25" t="s">
        <v>91</v>
      </c>
      <c r="F276">
        <v>2</v>
      </c>
      <c r="G276" t="s">
        <v>942</v>
      </c>
      <c r="H276" t="s">
        <v>597</v>
      </c>
      <c r="I276" t="s">
        <v>513</v>
      </c>
      <c r="J276" t="s">
        <v>731</v>
      </c>
      <c r="O276" s="25">
        <v>1</v>
      </c>
      <c r="P276" t="s">
        <v>29</v>
      </c>
      <c r="Q276" s="35">
        <v>13.161</v>
      </c>
      <c r="R276" s="35">
        <v>7.5369999999999999</v>
      </c>
      <c r="S276" s="35">
        <v>7.0640000000000001</v>
      </c>
      <c r="T276" s="35">
        <v>7.0449999999999999</v>
      </c>
      <c r="U276" s="35">
        <v>7.0350000000000001</v>
      </c>
      <c r="V276" s="35">
        <v>7.133</v>
      </c>
      <c r="W276" s="35">
        <v>6.9139999999999997</v>
      </c>
      <c r="X276" s="35">
        <v>6.8890000000000002</v>
      </c>
      <c r="Y276" s="35">
        <v>6.851</v>
      </c>
      <c r="Z276" s="35">
        <v>7.0250000000000004</v>
      </c>
      <c r="AA276" s="35">
        <v>6.843</v>
      </c>
      <c r="AB276" s="35">
        <v>6.8689999999999998</v>
      </c>
      <c r="AC276" s="35">
        <v>6.6920000000000002</v>
      </c>
      <c r="AD276" s="35">
        <v>6.9710000000000001</v>
      </c>
      <c r="AE276" s="35">
        <v>6.8730000000000002</v>
      </c>
      <c r="AF276" s="35">
        <v>6.8849999999999998</v>
      </c>
      <c r="AG276" s="35">
        <v>6.923</v>
      </c>
      <c r="AH276" s="35">
        <v>7.02</v>
      </c>
      <c r="AI276" s="35">
        <v>6.9050000000000002</v>
      </c>
      <c r="AJ276" s="35">
        <v>6.923</v>
      </c>
      <c r="AK276" s="35">
        <v>6.9690000000000003</v>
      </c>
      <c r="AL276" s="35">
        <v>7.0880000000000001</v>
      </c>
      <c r="AM276" s="35">
        <v>7.0279999999999996</v>
      </c>
      <c r="AN276" s="35">
        <v>7.1760000000000002</v>
      </c>
      <c r="AO276" s="35">
        <v>7.0739999999999998</v>
      </c>
      <c r="AP276" s="35">
        <v>7.1870000000000003</v>
      </c>
      <c r="AQ276" s="35">
        <v>7.0380000000000003</v>
      </c>
      <c r="AR276" s="35">
        <v>7.0579999999999998</v>
      </c>
      <c r="AS276" s="35">
        <v>7.1139999999999999</v>
      </c>
      <c r="AT276" s="35">
        <v>7.1349999999999998</v>
      </c>
      <c r="AU276" s="35">
        <v>7.2389999999999999</v>
      </c>
      <c r="AV276" s="35">
        <v>7.5010000000000003</v>
      </c>
      <c r="AW276" s="35">
        <f t="shared" si="8"/>
        <v>231.16500000000005</v>
      </c>
      <c r="AX276" s="117">
        <f t="shared" si="9"/>
        <v>62.293167218220738</v>
      </c>
      <c r="AY276" s="116"/>
    </row>
    <row r="277" spans="1:51" x14ac:dyDescent="0.35">
      <c r="A277" s="34" t="s">
        <v>222</v>
      </c>
      <c r="B277" s="34">
        <v>2019</v>
      </c>
      <c r="C277" s="63">
        <v>43813</v>
      </c>
      <c r="D277" s="34" t="s">
        <v>66</v>
      </c>
      <c r="E277" s="25" t="s">
        <v>91</v>
      </c>
      <c r="F277" s="30">
        <v>2</v>
      </c>
      <c r="G277" t="s">
        <v>688</v>
      </c>
      <c r="H277" t="s">
        <v>681</v>
      </c>
      <c r="I277" t="s">
        <v>743</v>
      </c>
      <c r="J277" t="s">
        <v>502</v>
      </c>
      <c r="O277" s="25">
        <v>2</v>
      </c>
      <c r="P277" s="30" t="s">
        <v>25</v>
      </c>
      <c r="Q277" s="35">
        <v>13.5</v>
      </c>
      <c r="R277" s="35">
        <v>7.6340000000000003</v>
      </c>
      <c r="S277" s="35">
        <v>7.2430000000000003</v>
      </c>
      <c r="T277" s="35">
        <v>7.2350000000000003</v>
      </c>
      <c r="U277" s="35">
        <v>7.1239999999999997</v>
      </c>
      <c r="V277" s="35">
        <v>7.0359999999999996</v>
      </c>
      <c r="W277" s="35">
        <v>7.0880000000000001</v>
      </c>
      <c r="X277" s="35">
        <v>6.9210000000000003</v>
      </c>
      <c r="Y277" s="35">
        <v>6.9180000000000001</v>
      </c>
      <c r="Z277" s="35">
        <v>7.1459999999999999</v>
      </c>
      <c r="AA277" s="35">
        <v>6.9160000000000004</v>
      </c>
      <c r="AB277" s="35">
        <v>6.923</v>
      </c>
      <c r="AC277" s="35">
        <v>6.6120000000000001</v>
      </c>
      <c r="AD277" s="35">
        <v>7.0620000000000003</v>
      </c>
      <c r="AE277" s="35">
        <v>6.8979999999999997</v>
      </c>
      <c r="AF277" s="35">
        <v>6.9790000000000001</v>
      </c>
      <c r="AG277" s="35">
        <v>7.07</v>
      </c>
      <c r="AH277" s="35">
        <v>6.9279999999999999</v>
      </c>
      <c r="AI277" s="35">
        <v>6.9139999999999997</v>
      </c>
      <c r="AJ277" s="35">
        <v>7.0629999999999997</v>
      </c>
      <c r="AK277" s="35">
        <v>7.1680000000000001</v>
      </c>
      <c r="AL277" s="35">
        <v>7.1520000000000001</v>
      </c>
      <c r="AM277" s="35">
        <v>7.1529999999999996</v>
      </c>
      <c r="AN277" s="35">
        <v>7.1440000000000001</v>
      </c>
      <c r="AO277" s="35">
        <v>7.3239999999999998</v>
      </c>
      <c r="AP277" s="35">
        <v>7.2370000000000001</v>
      </c>
      <c r="AQ277" s="35">
        <v>7.2110000000000003</v>
      </c>
      <c r="AR277" s="35">
        <v>7.2320000000000002</v>
      </c>
      <c r="AS277" s="35">
        <v>7.3319999999999999</v>
      </c>
      <c r="AT277" s="35">
        <v>7.2009999999999996</v>
      </c>
      <c r="AU277" s="35">
        <v>7.2389999999999999</v>
      </c>
      <c r="AV277" s="35">
        <v>7.407</v>
      </c>
      <c r="AW277" s="35">
        <f t="shared" si="8"/>
        <v>234.01</v>
      </c>
      <c r="AX277" s="117">
        <f t="shared" si="9"/>
        <v>61.535831802059747</v>
      </c>
      <c r="AY277" s="116"/>
    </row>
    <row r="278" spans="1:51" x14ac:dyDescent="0.35">
      <c r="A278" s="34" t="s">
        <v>222</v>
      </c>
      <c r="B278" s="34">
        <v>2019</v>
      </c>
      <c r="C278" s="63">
        <v>43813</v>
      </c>
      <c r="D278" s="34" t="s">
        <v>66</v>
      </c>
      <c r="E278" s="25" t="s">
        <v>91</v>
      </c>
      <c r="F278" s="30">
        <v>3</v>
      </c>
      <c r="G278" t="s">
        <v>598</v>
      </c>
      <c r="H278" t="s">
        <v>989</v>
      </c>
      <c r="I278" t="s">
        <v>748</v>
      </c>
      <c r="J278" t="s">
        <v>474</v>
      </c>
      <c r="O278" s="25">
        <v>1</v>
      </c>
      <c r="P278" s="30" t="s">
        <v>35</v>
      </c>
      <c r="Q278" s="35">
        <v>13.042999999999999</v>
      </c>
      <c r="R278" s="35">
        <v>7.7009999999999996</v>
      </c>
      <c r="S278" s="35">
        <v>7.16</v>
      </c>
      <c r="T278" s="35">
        <v>6.9359999999999999</v>
      </c>
      <c r="U278" s="35">
        <v>6.9580000000000002</v>
      </c>
      <c r="V278" s="35">
        <v>6.9359999999999999</v>
      </c>
      <c r="W278" s="35">
        <v>6.907</v>
      </c>
      <c r="X278" s="35">
        <v>6.87</v>
      </c>
      <c r="Y278" s="35">
        <v>6.9749999999999996</v>
      </c>
      <c r="Z278" s="35">
        <v>6.8659999999999997</v>
      </c>
      <c r="AA278" s="35">
        <v>6.8780000000000001</v>
      </c>
      <c r="AB278" s="35">
        <v>6.85</v>
      </c>
      <c r="AC278" s="35">
        <v>6.9989999999999997</v>
      </c>
      <c r="AD278" s="35">
        <v>6.8860000000000001</v>
      </c>
      <c r="AE278" s="35">
        <v>6.8550000000000004</v>
      </c>
      <c r="AF278" s="35">
        <v>6.8490000000000002</v>
      </c>
      <c r="AG278" s="35">
        <v>6.9240000000000004</v>
      </c>
      <c r="AH278" s="35">
        <v>6.93</v>
      </c>
      <c r="AI278" s="35">
        <v>6.9119999999999999</v>
      </c>
      <c r="AJ278" s="35">
        <v>6.9459999999999997</v>
      </c>
      <c r="AK278" s="35">
        <v>7.0860000000000003</v>
      </c>
      <c r="AL278" s="35">
        <v>6.9530000000000003</v>
      </c>
      <c r="AM278" s="35">
        <v>6.976</v>
      </c>
      <c r="AN278" s="35">
        <v>6.9080000000000004</v>
      </c>
      <c r="AO278" s="35">
        <v>6.8609999999999998</v>
      </c>
      <c r="AP278" s="35">
        <v>6.8129999999999997</v>
      </c>
      <c r="AQ278" s="35">
        <v>6.9660000000000002</v>
      </c>
      <c r="AR278" s="35">
        <v>6.899</v>
      </c>
      <c r="AS278" s="35">
        <v>7.1109999999999998</v>
      </c>
      <c r="AT278" s="35">
        <v>6.82</v>
      </c>
      <c r="AU278" s="35">
        <v>6.7270000000000003</v>
      </c>
      <c r="AV278" s="35">
        <v>6.7430000000000003</v>
      </c>
      <c r="AW278" s="35">
        <f t="shared" si="8"/>
        <v>228.24399999999997</v>
      </c>
      <c r="AX278" s="117">
        <f t="shared" si="9"/>
        <v>63.09037696500237</v>
      </c>
      <c r="AY278" s="116"/>
    </row>
    <row r="279" spans="1:51" x14ac:dyDescent="0.35">
      <c r="A279" s="34" t="s">
        <v>222</v>
      </c>
      <c r="B279" s="34">
        <v>2019</v>
      </c>
      <c r="C279" s="63">
        <v>43813</v>
      </c>
      <c r="D279" s="34" t="s">
        <v>66</v>
      </c>
      <c r="E279" s="25" t="s">
        <v>91</v>
      </c>
      <c r="F279" s="30">
        <v>3</v>
      </c>
      <c r="G279" t="s">
        <v>850</v>
      </c>
      <c r="H279" t="s">
        <v>508</v>
      </c>
      <c r="I279" t="s">
        <v>956</v>
      </c>
      <c r="J279" t="s">
        <v>985</v>
      </c>
      <c r="O279" s="25">
        <v>2</v>
      </c>
      <c r="P279" t="s">
        <v>85</v>
      </c>
      <c r="Q279" s="35">
        <v>13.388</v>
      </c>
      <c r="R279" s="35">
        <v>7.9059999999999997</v>
      </c>
      <c r="S279" s="35">
        <v>7.2679999999999998</v>
      </c>
      <c r="T279" s="35">
        <v>6.9429999999999996</v>
      </c>
      <c r="U279" s="35">
        <v>6.9880000000000004</v>
      </c>
      <c r="V279" s="35">
        <v>6.8090000000000002</v>
      </c>
      <c r="W279" s="35">
        <v>6.883</v>
      </c>
      <c r="X279" s="35">
        <v>6.8319999999999999</v>
      </c>
      <c r="Y279" s="35">
        <v>6.9470000000000001</v>
      </c>
      <c r="Z279" s="35">
        <v>7.0170000000000003</v>
      </c>
      <c r="AA279" s="35">
        <v>6.827</v>
      </c>
      <c r="AB279" s="35">
        <v>6.7809999999999997</v>
      </c>
      <c r="AC279" s="35">
        <v>6.8159999999999998</v>
      </c>
      <c r="AD279" s="35">
        <v>6.8280000000000003</v>
      </c>
      <c r="AE279" s="35">
        <v>6.9550000000000001</v>
      </c>
      <c r="AF279" s="35">
        <v>6.9539999999999997</v>
      </c>
      <c r="AG279" s="35">
        <v>7.0510000000000002</v>
      </c>
      <c r="AH279" s="35">
        <v>7.25</v>
      </c>
      <c r="AI279" s="35">
        <v>6.984</v>
      </c>
      <c r="AJ279" s="35">
        <v>7.0430000000000001</v>
      </c>
      <c r="AK279" s="35">
        <v>6.984</v>
      </c>
      <c r="AL279" s="35">
        <v>6.9960000000000004</v>
      </c>
      <c r="AM279" s="35">
        <v>7.0609999999999999</v>
      </c>
      <c r="AN279" s="35">
        <v>7.218</v>
      </c>
      <c r="AO279" s="35">
        <v>6.9980000000000002</v>
      </c>
      <c r="AP279" s="35">
        <v>6.9429999999999996</v>
      </c>
      <c r="AQ279" s="35">
        <v>6.9249999999999998</v>
      </c>
      <c r="AR279" s="35">
        <v>6.8940000000000001</v>
      </c>
      <c r="AS279" s="35">
        <v>7.008</v>
      </c>
      <c r="AT279" s="35">
        <v>7.0510000000000002</v>
      </c>
      <c r="AU279" s="35">
        <v>7.2380000000000004</v>
      </c>
      <c r="AV279" s="35">
        <v>7.1470000000000002</v>
      </c>
      <c r="AW279" s="35">
        <f t="shared" si="8"/>
        <v>230.93300000000002</v>
      </c>
      <c r="AX279" s="117">
        <f t="shared" si="9"/>
        <v>62.355748204024536</v>
      </c>
      <c r="AY279" s="116"/>
    </row>
    <row r="280" spans="1:51" x14ac:dyDescent="0.35">
      <c r="A280" s="34" t="s">
        <v>222</v>
      </c>
      <c r="B280" s="34">
        <v>2019</v>
      </c>
      <c r="C280" s="63">
        <v>43813</v>
      </c>
      <c r="D280" s="34" t="s">
        <v>66</v>
      </c>
      <c r="E280" s="25" t="s">
        <v>91</v>
      </c>
      <c r="F280" s="30">
        <v>4</v>
      </c>
      <c r="G280" t="s">
        <v>968</v>
      </c>
      <c r="H280" t="s">
        <v>990</v>
      </c>
      <c r="I280" t="s">
        <v>806</v>
      </c>
      <c r="J280" t="s">
        <v>734</v>
      </c>
      <c r="O280" s="25">
        <v>1</v>
      </c>
      <c r="P280" t="s">
        <v>102</v>
      </c>
      <c r="Q280" s="35">
        <v>13.239000000000001</v>
      </c>
      <c r="R280" s="35">
        <v>7.6109999999999998</v>
      </c>
      <c r="S280" s="35">
        <v>7.07</v>
      </c>
      <c r="T280" s="35">
        <v>6.87</v>
      </c>
      <c r="U280" s="35">
        <v>6.9210000000000003</v>
      </c>
      <c r="V280" s="35">
        <v>6.8029999999999999</v>
      </c>
      <c r="W280" s="35">
        <v>6.8449999999999998</v>
      </c>
      <c r="X280" s="35">
        <v>6.8250000000000002</v>
      </c>
      <c r="Y280" s="35">
        <v>6.9329999999999998</v>
      </c>
      <c r="Z280" s="35">
        <v>6.8029999999999999</v>
      </c>
      <c r="AA280" s="35">
        <v>6.7919999999999998</v>
      </c>
      <c r="AB280" s="35">
        <v>6.7320000000000002</v>
      </c>
      <c r="AC280" s="35">
        <v>6.8940000000000001</v>
      </c>
      <c r="AD280" s="35">
        <v>6.8209999999999997</v>
      </c>
      <c r="AE280" s="35">
        <v>6.8529999999999998</v>
      </c>
      <c r="AF280" s="35">
        <v>6.851</v>
      </c>
      <c r="AG280" s="35">
        <v>7.0039999999999996</v>
      </c>
      <c r="AH280" s="35">
        <v>6.88</v>
      </c>
      <c r="AI280" s="35">
        <v>6.8869999999999996</v>
      </c>
      <c r="AJ280" s="35">
        <v>6.8769999999999998</v>
      </c>
      <c r="AK280" s="35">
        <v>7.0460000000000003</v>
      </c>
      <c r="AL280" s="35">
        <v>6.8970000000000002</v>
      </c>
      <c r="AM280" s="35">
        <v>6.8959999999999999</v>
      </c>
      <c r="AN280" s="35">
        <v>6.8860000000000001</v>
      </c>
      <c r="AO280" s="35">
        <v>6.8780000000000001</v>
      </c>
      <c r="AP280" s="35">
        <v>7.0129999999999999</v>
      </c>
      <c r="AQ280" s="35">
        <v>6.8920000000000003</v>
      </c>
      <c r="AR280" s="35">
        <v>6.8949999999999996</v>
      </c>
      <c r="AS280" s="35">
        <v>7.0350000000000001</v>
      </c>
      <c r="AT280" s="35">
        <v>7.0449999999999999</v>
      </c>
      <c r="AU280" s="35">
        <v>7.1130000000000004</v>
      </c>
      <c r="AV280" s="35">
        <v>7.1749999999999998</v>
      </c>
      <c r="AW280" s="35">
        <f t="shared" si="8"/>
        <v>228.28199999999998</v>
      </c>
      <c r="AX280" s="117">
        <f t="shared" si="9"/>
        <v>63.079874891581468</v>
      </c>
      <c r="AY280" s="116"/>
    </row>
    <row r="281" spans="1:51" x14ac:dyDescent="0.35">
      <c r="A281" s="34" t="s">
        <v>222</v>
      </c>
      <c r="B281" s="34">
        <v>2019</v>
      </c>
      <c r="C281" s="63">
        <v>43813</v>
      </c>
      <c r="D281" s="34" t="s">
        <v>66</v>
      </c>
      <c r="E281" s="25" t="s">
        <v>91</v>
      </c>
      <c r="F281" s="30">
        <v>4</v>
      </c>
      <c r="G281" t="s">
        <v>1019</v>
      </c>
      <c r="H281" t="s">
        <v>503</v>
      </c>
      <c r="I281" t="s">
        <v>860</v>
      </c>
      <c r="J281" t="s">
        <v>773</v>
      </c>
      <c r="O281" s="25">
        <v>2</v>
      </c>
      <c r="P281" t="s">
        <v>1024</v>
      </c>
      <c r="Q281" s="35">
        <v>13.651</v>
      </c>
      <c r="R281" s="35">
        <v>7.7069999999999999</v>
      </c>
      <c r="S281" s="35">
        <v>7.2</v>
      </c>
      <c r="T281" s="35">
        <v>6.9450000000000003</v>
      </c>
      <c r="U281" s="35">
        <v>6.8879999999999999</v>
      </c>
      <c r="V281" s="35">
        <v>6.8890000000000002</v>
      </c>
      <c r="W281" s="35">
        <v>6.9320000000000004</v>
      </c>
      <c r="X281" s="35">
        <v>7.0030000000000001</v>
      </c>
      <c r="Y281" s="35">
        <v>6.9569999999999999</v>
      </c>
      <c r="Z281" s="35">
        <v>6.9130000000000003</v>
      </c>
      <c r="AA281" s="35">
        <v>6.86</v>
      </c>
      <c r="AB281" s="35">
        <v>6.867</v>
      </c>
      <c r="AC281" s="35">
        <v>7.0270000000000001</v>
      </c>
      <c r="AD281" s="35">
        <v>6.8650000000000002</v>
      </c>
      <c r="AE281" s="35">
        <v>6.8540000000000001</v>
      </c>
      <c r="AF281" s="35">
        <v>7.0110000000000001</v>
      </c>
      <c r="AG281" s="35">
        <v>6.9020000000000001</v>
      </c>
      <c r="AH281" s="35">
        <v>6.8949999999999996</v>
      </c>
      <c r="AI281" s="35">
        <v>6.931</v>
      </c>
      <c r="AJ281" s="35">
        <v>7.0469999999999997</v>
      </c>
      <c r="AK281" s="35">
        <v>6.9550000000000001</v>
      </c>
      <c r="AL281" s="35">
        <v>7.109</v>
      </c>
      <c r="AM281" s="35">
        <v>6.93</v>
      </c>
      <c r="AN281" s="35">
        <v>7.1859999999999999</v>
      </c>
      <c r="AO281" s="35">
        <v>7.0039999999999996</v>
      </c>
      <c r="AP281" s="35">
        <v>7.0970000000000004</v>
      </c>
      <c r="AQ281" s="35">
        <v>7.181</v>
      </c>
      <c r="AR281" s="35">
        <v>7.3520000000000003</v>
      </c>
      <c r="AS281" s="35">
        <v>7.3810000000000002</v>
      </c>
      <c r="AT281" s="35">
        <v>7.2430000000000003</v>
      </c>
      <c r="AU281" s="35">
        <v>7.3259999999999996</v>
      </c>
      <c r="AV281" s="35">
        <v>7.4710000000000001</v>
      </c>
      <c r="AW281" s="35">
        <f t="shared" si="8"/>
        <v>232.57900000000004</v>
      </c>
      <c r="AX281" s="117">
        <f t="shared" si="9"/>
        <v>61.914446274169194</v>
      </c>
      <c r="AY281" s="116"/>
    </row>
    <row r="282" spans="1:51" x14ac:dyDescent="0.35">
      <c r="A282" s="34" t="s">
        <v>222</v>
      </c>
      <c r="B282" s="34">
        <v>2019</v>
      </c>
      <c r="C282" s="63">
        <v>43813</v>
      </c>
      <c r="D282" s="34" t="s">
        <v>66</v>
      </c>
      <c r="E282" s="25" t="s">
        <v>64</v>
      </c>
      <c r="F282" s="30" t="s">
        <v>541</v>
      </c>
      <c r="G282" t="s">
        <v>968</v>
      </c>
      <c r="H282" t="s">
        <v>990</v>
      </c>
      <c r="I282" t="s">
        <v>806</v>
      </c>
      <c r="J282" t="s">
        <v>950</v>
      </c>
      <c r="O282" s="25">
        <v>1</v>
      </c>
      <c r="P282" t="s">
        <v>102</v>
      </c>
      <c r="Q282" s="35">
        <v>13.041</v>
      </c>
      <c r="R282" s="35">
        <v>7.6219999999999999</v>
      </c>
      <c r="S282" s="35">
        <v>7.0609999999999999</v>
      </c>
      <c r="T282" s="35">
        <v>6.7910000000000004</v>
      </c>
      <c r="U282" s="35">
        <v>6.9059999999999997</v>
      </c>
      <c r="V282" s="35">
        <v>6.84</v>
      </c>
      <c r="W282" s="35">
        <v>6.8570000000000002</v>
      </c>
      <c r="X282" s="35">
        <v>6.8680000000000003</v>
      </c>
      <c r="Y282" s="35">
        <v>7.0060000000000002</v>
      </c>
      <c r="Z282" s="35">
        <v>6.944</v>
      </c>
      <c r="AA282" s="35">
        <v>6.9109999999999996</v>
      </c>
      <c r="AB282" s="35">
        <v>6.891</v>
      </c>
      <c r="AC282" s="35">
        <v>6.9950000000000001</v>
      </c>
      <c r="AD282" s="35">
        <v>6.8869999999999996</v>
      </c>
      <c r="AE282" s="35">
        <v>6.8769999999999998</v>
      </c>
      <c r="AF282" s="35">
        <v>6.8520000000000003</v>
      </c>
      <c r="AG282" s="35">
        <v>6.9560000000000004</v>
      </c>
      <c r="AH282" s="35">
        <v>6.8440000000000003</v>
      </c>
      <c r="AI282" s="35">
        <v>6.9109999999999996</v>
      </c>
      <c r="AJ282" s="35">
        <v>7.05</v>
      </c>
      <c r="AK282" s="35">
        <v>6.915</v>
      </c>
      <c r="AL282" s="35">
        <v>6.9770000000000003</v>
      </c>
      <c r="AM282" s="35">
        <v>7.0289999999999999</v>
      </c>
      <c r="AN282" s="35">
        <v>7.14</v>
      </c>
      <c r="AO282" s="35">
        <v>7.0949999999999998</v>
      </c>
      <c r="AP282" s="35">
        <v>7.1029999999999998</v>
      </c>
      <c r="AQ282" s="35">
        <v>7.1849999999999996</v>
      </c>
      <c r="AR282" s="35">
        <v>6.9770000000000003</v>
      </c>
      <c r="AS282" s="35">
        <v>6.9610000000000003</v>
      </c>
      <c r="AT282" s="35">
        <v>7.0359999999999996</v>
      </c>
      <c r="AU282" s="35">
        <v>7.1059999999999999</v>
      </c>
      <c r="AV282" s="35">
        <v>7.1420000000000003</v>
      </c>
      <c r="AW282" s="35">
        <f t="shared" si="8"/>
        <v>229.77600000000001</v>
      </c>
      <c r="AX282" s="117">
        <f t="shared" si="9"/>
        <v>62.669730520158758</v>
      </c>
      <c r="AY282" s="116"/>
    </row>
    <row r="283" spans="1:51" x14ac:dyDescent="0.35">
      <c r="A283" s="34" t="s">
        <v>222</v>
      </c>
      <c r="B283" s="34">
        <v>2019</v>
      </c>
      <c r="C283" s="63">
        <v>43813</v>
      </c>
      <c r="D283" s="34" t="s">
        <v>66</v>
      </c>
      <c r="E283" s="25" t="s">
        <v>64</v>
      </c>
      <c r="F283" s="30" t="s">
        <v>541</v>
      </c>
      <c r="G283" t="s">
        <v>598</v>
      </c>
      <c r="H283" t="s">
        <v>748</v>
      </c>
      <c r="I283" t="s">
        <v>505</v>
      </c>
      <c r="J283" t="s">
        <v>474</v>
      </c>
      <c r="O283" s="25">
        <v>2</v>
      </c>
      <c r="P283" t="s">
        <v>35</v>
      </c>
      <c r="Q283" s="35">
        <v>13.055999999999999</v>
      </c>
      <c r="R283" s="35">
        <v>7.5780000000000003</v>
      </c>
      <c r="S283" s="35">
        <v>7.0810000000000004</v>
      </c>
      <c r="T283" s="35">
        <v>6.9139999999999997</v>
      </c>
      <c r="U283" s="35">
        <v>7.0039999999999996</v>
      </c>
      <c r="V283" s="35">
        <v>6.9269999999999996</v>
      </c>
      <c r="W283" s="35">
        <v>6.8929999999999998</v>
      </c>
      <c r="X283" s="35">
        <v>6.8970000000000002</v>
      </c>
      <c r="Y283" s="35">
        <v>6.96</v>
      </c>
      <c r="Z283" s="35">
        <v>6.8280000000000003</v>
      </c>
      <c r="AA283" s="35">
        <v>6.8</v>
      </c>
      <c r="AB283" s="35">
        <v>6.8360000000000003</v>
      </c>
      <c r="AC283" s="35">
        <v>6.9770000000000003</v>
      </c>
      <c r="AD283" s="35">
        <v>6.9320000000000004</v>
      </c>
      <c r="AE283" s="35">
        <v>6.9420000000000002</v>
      </c>
      <c r="AF283" s="35">
        <v>6.9509999999999996</v>
      </c>
      <c r="AG283" s="35">
        <v>7.0979999999999999</v>
      </c>
      <c r="AH283" s="35">
        <v>7.0380000000000003</v>
      </c>
      <c r="AI283" s="35">
        <v>7.1879999999999997</v>
      </c>
      <c r="AJ283" s="35">
        <v>7.0270000000000001</v>
      </c>
      <c r="AK283" s="35">
        <v>6.9210000000000003</v>
      </c>
      <c r="AL283" s="35">
        <v>6.8540000000000001</v>
      </c>
      <c r="AM283" s="35">
        <v>6.8639999999999999</v>
      </c>
      <c r="AN283" s="35">
        <v>6.9390000000000001</v>
      </c>
      <c r="AO283" s="35">
        <v>7.266</v>
      </c>
      <c r="AP283" s="35">
        <v>7.3550000000000004</v>
      </c>
      <c r="AQ283" s="35">
        <v>7.2229999999999999</v>
      </c>
      <c r="AR283" s="35">
        <v>7.2409999999999997</v>
      </c>
      <c r="AS283" s="35">
        <v>7.4139999999999997</v>
      </c>
      <c r="AT283" s="35">
        <v>7.617</v>
      </c>
      <c r="AU283" s="35">
        <v>7.8780000000000001</v>
      </c>
      <c r="AV283" s="35">
        <v>8.1020000000000003</v>
      </c>
      <c r="AW283" s="35">
        <f t="shared" si="8"/>
        <v>233.60099999999997</v>
      </c>
      <c r="AX283" s="117">
        <f t="shared" si="9"/>
        <v>61.643571731285405</v>
      </c>
      <c r="AY283" s="116"/>
    </row>
    <row r="284" spans="1:51" x14ac:dyDescent="0.35">
      <c r="A284" s="34" t="s">
        <v>222</v>
      </c>
      <c r="B284" s="34">
        <v>2019</v>
      </c>
      <c r="C284" s="63">
        <v>43813</v>
      </c>
      <c r="D284" s="34" t="s">
        <v>66</v>
      </c>
      <c r="E284" s="25" t="s">
        <v>64</v>
      </c>
      <c r="F284" s="30" t="s">
        <v>542</v>
      </c>
      <c r="G284" t="s">
        <v>850</v>
      </c>
      <c r="H284" t="s">
        <v>508</v>
      </c>
      <c r="I284" t="s">
        <v>956</v>
      </c>
      <c r="J284" t="s">
        <v>985</v>
      </c>
      <c r="O284" s="25">
        <v>3</v>
      </c>
      <c r="P284" t="s">
        <v>85</v>
      </c>
      <c r="Q284" s="35">
        <v>13.18</v>
      </c>
      <c r="R284" s="35">
        <v>7.7240000000000002</v>
      </c>
      <c r="S284" s="35">
        <v>7.2210000000000001</v>
      </c>
      <c r="T284" s="35">
        <v>7.0259999999999998</v>
      </c>
      <c r="U284" s="35">
        <v>7.11</v>
      </c>
      <c r="V284" s="35">
        <v>6.9480000000000004</v>
      </c>
      <c r="W284" s="35">
        <v>7.0460000000000003</v>
      </c>
      <c r="X284" s="35">
        <v>6.9580000000000002</v>
      </c>
      <c r="Y284" s="35">
        <v>6.9489999999999998</v>
      </c>
      <c r="Z284" s="35">
        <v>7.0389999999999997</v>
      </c>
      <c r="AA284" s="35">
        <v>6.875</v>
      </c>
      <c r="AB284" s="35">
        <v>6.8760000000000003</v>
      </c>
      <c r="AC284" s="35">
        <v>6.8890000000000002</v>
      </c>
      <c r="AD284" s="35">
        <v>6.96</v>
      </c>
      <c r="AE284" s="35">
        <v>7.0140000000000002</v>
      </c>
      <c r="AF284" s="35">
        <v>6.9710000000000001</v>
      </c>
      <c r="AG284" s="35">
        <v>6.9889999999999999</v>
      </c>
      <c r="AH284" s="35">
        <v>7.1349999999999998</v>
      </c>
      <c r="AI284" s="35">
        <v>6.93</v>
      </c>
      <c r="AJ284" s="35">
        <v>7.0330000000000004</v>
      </c>
      <c r="AK284" s="35">
        <v>6.9569999999999999</v>
      </c>
      <c r="AL284" s="35">
        <v>7.0030000000000001</v>
      </c>
      <c r="AM284" s="35">
        <v>7.1189999999999998</v>
      </c>
      <c r="AN284" s="35">
        <v>6.9809999999999999</v>
      </c>
      <c r="AO284" s="35">
        <v>6.9119999999999999</v>
      </c>
      <c r="AP284" s="35">
        <v>6.8879999999999999</v>
      </c>
      <c r="AQ284" s="35">
        <v>6.8929999999999998</v>
      </c>
      <c r="AR284" s="35">
        <v>6.9249999999999998</v>
      </c>
      <c r="AS284" s="35">
        <v>7.032</v>
      </c>
      <c r="AT284" s="35">
        <v>6.8689999999999998</v>
      </c>
      <c r="AU284" s="35">
        <v>7.05</v>
      </c>
      <c r="AV284" s="35">
        <v>6.9930000000000003</v>
      </c>
      <c r="AW284" s="35">
        <f t="shared" si="8"/>
        <v>230.495</v>
      </c>
      <c r="AX284" s="117">
        <f t="shared" si="9"/>
        <v>62.474240222130632</v>
      </c>
      <c r="AY284" s="116"/>
    </row>
    <row r="285" spans="1:51" x14ac:dyDescent="0.35">
      <c r="A285" s="34" t="s">
        <v>222</v>
      </c>
      <c r="B285" s="34">
        <v>2019</v>
      </c>
      <c r="C285" s="63">
        <v>43813</v>
      </c>
      <c r="D285" s="34" t="s">
        <v>66</v>
      </c>
      <c r="E285" s="25" t="s">
        <v>64</v>
      </c>
      <c r="F285" s="30" t="s">
        <v>542</v>
      </c>
      <c r="G285" t="s">
        <v>942</v>
      </c>
      <c r="H285" t="s">
        <v>597</v>
      </c>
      <c r="I285" t="s">
        <v>513</v>
      </c>
      <c r="J285" t="s">
        <v>731</v>
      </c>
      <c r="O285" s="25">
        <v>4</v>
      </c>
      <c r="P285" t="s">
        <v>29</v>
      </c>
      <c r="Q285" s="35">
        <v>13.606999999999999</v>
      </c>
      <c r="R285" s="35">
        <v>7.6360000000000001</v>
      </c>
      <c r="S285" s="35">
        <v>7.0030000000000001</v>
      </c>
      <c r="T285" s="35">
        <v>6.915</v>
      </c>
      <c r="U285" s="35">
        <v>7.0279999999999996</v>
      </c>
      <c r="V285" s="35">
        <v>6.9569999999999999</v>
      </c>
      <c r="W285" s="35">
        <v>7.0309999999999997</v>
      </c>
      <c r="X285" s="35">
        <v>6.9989999999999997</v>
      </c>
      <c r="Y285" s="35">
        <v>7.0220000000000002</v>
      </c>
      <c r="Z285" s="35">
        <v>6.9790000000000001</v>
      </c>
      <c r="AA285" s="35">
        <v>7.0069999999999997</v>
      </c>
      <c r="AB285" s="35">
        <v>7.0069999999999997</v>
      </c>
      <c r="AC285" s="35">
        <v>7.0590000000000002</v>
      </c>
      <c r="AD285" s="35">
        <v>7.2869999999999999</v>
      </c>
      <c r="AE285" s="35">
        <v>7.1529999999999996</v>
      </c>
      <c r="AF285" s="35">
        <v>7.1760000000000002</v>
      </c>
      <c r="AG285" s="35">
        <v>7.2160000000000002</v>
      </c>
      <c r="AH285" s="35">
        <v>7.2009999999999996</v>
      </c>
      <c r="AI285" s="35">
        <v>7.2629999999999999</v>
      </c>
      <c r="AJ285" s="35">
        <v>7.2969999999999997</v>
      </c>
      <c r="AK285" s="35">
        <v>7.45</v>
      </c>
      <c r="AL285" s="35">
        <v>7.1589999999999998</v>
      </c>
      <c r="AM285" s="35">
        <v>7.101</v>
      </c>
      <c r="AN285" s="35">
        <v>7.077</v>
      </c>
      <c r="AO285" s="35">
        <v>7.0819999999999999</v>
      </c>
      <c r="AP285" s="35">
        <v>7.1180000000000003</v>
      </c>
      <c r="AQ285" s="35">
        <v>7.149</v>
      </c>
      <c r="AR285" s="35">
        <v>7.141</v>
      </c>
      <c r="AS285" s="35">
        <v>7.3049999999999997</v>
      </c>
      <c r="AT285" s="35">
        <v>7.0350000000000001</v>
      </c>
      <c r="AU285" s="35">
        <v>6.9660000000000002</v>
      </c>
      <c r="AV285" s="35">
        <v>7.0709999999999997</v>
      </c>
      <c r="AW285" s="35">
        <f t="shared" si="8"/>
        <v>234.49699999999999</v>
      </c>
      <c r="AX285" s="117">
        <f t="shared" si="9"/>
        <v>61.408035070811145</v>
      </c>
      <c r="AY285" s="116"/>
    </row>
    <row r="286" spans="1:51" x14ac:dyDescent="0.35">
      <c r="A286" s="25" t="s">
        <v>225</v>
      </c>
      <c r="B286" s="25">
        <v>2019</v>
      </c>
      <c r="C286" s="98">
        <v>43805</v>
      </c>
      <c r="D286" s="25" t="s">
        <v>66</v>
      </c>
      <c r="E286" s="25" t="s">
        <v>21</v>
      </c>
      <c r="F286" s="25" t="s">
        <v>21</v>
      </c>
      <c r="G286" t="s">
        <v>968</v>
      </c>
      <c r="H286" t="s">
        <v>990</v>
      </c>
      <c r="I286" t="s">
        <v>806</v>
      </c>
      <c r="J286" t="s">
        <v>950</v>
      </c>
      <c r="O286" s="25">
        <v>1</v>
      </c>
      <c r="P286" t="s">
        <v>102</v>
      </c>
      <c r="Q286" s="35">
        <v>13.17</v>
      </c>
      <c r="R286" s="35">
        <v>7.5289999999999999</v>
      </c>
      <c r="S286" s="35">
        <v>7.0179999999999998</v>
      </c>
      <c r="T286" s="35">
        <v>7.1269999999999998</v>
      </c>
      <c r="U286" s="35">
        <v>7.0540000000000003</v>
      </c>
      <c r="V286" s="35">
        <v>7.2190000000000003</v>
      </c>
      <c r="W286" s="35">
        <v>7.0430000000000001</v>
      </c>
      <c r="X286" s="35">
        <v>7.1070000000000002</v>
      </c>
      <c r="Y286" s="35">
        <v>7.1420000000000003</v>
      </c>
      <c r="Z286" s="35">
        <v>7.0289999999999999</v>
      </c>
      <c r="AA286" s="35">
        <v>7.0750000000000002</v>
      </c>
      <c r="AB286" s="35">
        <v>7.2560000000000002</v>
      </c>
      <c r="AC286" s="35">
        <v>7.1909999999999998</v>
      </c>
      <c r="AD286" s="35">
        <v>7.3440000000000003</v>
      </c>
      <c r="AE286" s="35">
        <v>7.3029999999999999</v>
      </c>
      <c r="AF286" s="35">
        <v>7.32</v>
      </c>
      <c r="AG286" s="35">
        <v>7.4829999999999997</v>
      </c>
      <c r="AH286" s="35">
        <v>7.359</v>
      </c>
      <c r="AI286" s="35">
        <v>7.3310000000000004</v>
      </c>
      <c r="AJ286" s="35">
        <v>7.6269999999999998</v>
      </c>
      <c r="AK286" s="35">
        <v>7.3970000000000002</v>
      </c>
      <c r="AL286" s="35">
        <v>7.7610000000000001</v>
      </c>
      <c r="AM286" s="35">
        <v>7.9409999999999998</v>
      </c>
      <c r="AN286" s="35">
        <v>8.2449999999999992</v>
      </c>
      <c r="AO286" s="35">
        <v>8.6349999999999998</v>
      </c>
      <c r="AP286" s="35">
        <v>8.6910000000000007</v>
      </c>
      <c r="AQ286" s="35">
        <v>8.6259999999999994</v>
      </c>
      <c r="AR286" s="35">
        <v>8.3989999999999991</v>
      </c>
      <c r="AS286" s="35">
        <v>8.4879999999999995</v>
      </c>
      <c r="AT286" s="35">
        <v>8.3940000000000001</v>
      </c>
      <c r="AU286" s="35">
        <v>8.4120000000000008</v>
      </c>
      <c r="AV286" s="35">
        <v>8.5180000000000007</v>
      </c>
      <c r="AW286" s="35">
        <f t="shared" si="8"/>
        <v>250.23400000000001</v>
      </c>
      <c r="AX286" s="117">
        <f t="shared" si="9"/>
        <v>57.54613681594028</v>
      </c>
      <c r="AY286" s="116"/>
    </row>
    <row r="287" spans="1:51" x14ac:dyDescent="0.35">
      <c r="A287" s="25" t="s">
        <v>225</v>
      </c>
      <c r="B287" s="25">
        <v>2019</v>
      </c>
      <c r="C287" s="98">
        <v>43805</v>
      </c>
      <c r="D287" s="25" t="s">
        <v>66</v>
      </c>
      <c r="E287" s="25" t="s">
        <v>21</v>
      </c>
      <c r="F287" s="25" t="s">
        <v>21</v>
      </c>
      <c r="G287" t="s">
        <v>599</v>
      </c>
      <c r="H287" t="s">
        <v>1031</v>
      </c>
      <c r="I287" t="s">
        <v>748</v>
      </c>
      <c r="J287" t="s">
        <v>948</v>
      </c>
      <c r="O287" s="25">
        <v>2</v>
      </c>
      <c r="P287" t="s">
        <v>35</v>
      </c>
      <c r="Q287" s="35">
        <v>13.15</v>
      </c>
      <c r="R287" s="35">
        <v>7.625</v>
      </c>
      <c r="S287" s="35">
        <v>7.2249999999999996</v>
      </c>
      <c r="T287" s="35">
        <v>7.157</v>
      </c>
      <c r="U287" s="35">
        <v>7.2839999999999998</v>
      </c>
      <c r="V287" s="35">
        <v>7.1589999999999998</v>
      </c>
      <c r="W287" s="35">
        <v>7.1660000000000004</v>
      </c>
      <c r="X287" s="35">
        <v>7.1660000000000004</v>
      </c>
      <c r="Y287" s="35">
        <v>7.258</v>
      </c>
      <c r="Z287" s="35">
        <v>7.1440000000000001</v>
      </c>
      <c r="AA287" s="35">
        <v>7.1950000000000003</v>
      </c>
      <c r="AB287" s="35">
        <v>7.2880000000000003</v>
      </c>
      <c r="AC287" s="35">
        <v>7.1529999999999996</v>
      </c>
      <c r="AD287" s="35">
        <v>7.1790000000000003</v>
      </c>
      <c r="AE287" s="35">
        <v>7.1870000000000003</v>
      </c>
      <c r="AF287" s="35">
        <v>7.3460000000000001</v>
      </c>
      <c r="AG287" s="35">
        <v>7.2190000000000003</v>
      </c>
      <c r="AH287" s="35">
        <v>7.2619999999999996</v>
      </c>
      <c r="AI287" s="35">
        <v>7.43</v>
      </c>
      <c r="AJ287" s="35">
        <v>7.6130000000000004</v>
      </c>
      <c r="AK287" s="35">
        <v>7.4349999999999996</v>
      </c>
      <c r="AL287" s="35">
        <v>7.4169999999999998</v>
      </c>
      <c r="AM287" s="35">
        <v>7.4450000000000003</v>
      </c>
      <c r="AN287" s="35">
        <v>7.5019999999999998</v>
      </c>
      <c r="AO287" s="35">
        <v>7.6509999999999998</v>
      </c>
      <c r="AP287" s="35">
        <v>7.29</v>
      </c>
      <c r="AQ287" s="35">
        <v>7.28</v>
      </c>
      <c r="AR287" s="35">
        <v>7.3129999999999997</v>
      </c>
      <c r="AS287" s="35">
        <v>7.4370000000000003</v>
      </c>
      <c r="AT287" s="35">
        <v>7.1929999999999996</v>
      </c>
      <c r="AU287" s="35">
        <v>7.2039999999999997</v>
      </c>
      <c r="AV287" s="35">
        <v>7.4290000000000003</v>
      </c>
      <c r="AW287" s="35">
        <f t="shared" si="8"/>
        <v>239.80200000000005</v>
      </c>
      <c r="AX287" s="117">
        <f t="shared" si="9"/>
        <v>60.049540871218746</v>
      </c>
      <c r="AY287" s="116"/>
    </row>
    <row r="288" spans="1:51" x14ac:dyDescent="0.35">
      <c r="A288" s="25" t="s">
        <v>225</v>
      </c>
      <c r="B288" s="25">
        <v>2019</v>
      </c>
      <c r="C288" s="98">
        <v>43805</v>
      </c>
      <c r="D288" s="25" t="s">
        <v>66</v>
      </c>
      <c r="E288" s="25" t="s">
        <v>21</v>
      </c>
      <c r="F288" s="25" t="s">
        <v>21</v>
      </c>
      <c r="G288" t="s">
        <v>850</v>
      </c>
      <c r="H288" t="s">
        <v>508</v>
      </c>
      <c r="I288" t="s">
        <v>956</v>
      </c>
      <c r="J288" t="s">
        <v>985</v>
      </c>
      <c r="O288" s="25">
        <v>3</v>
      </c>
      <c r="P288" t="s">
        <v>85</v>
      </c>
      <c r="Q288" s="35">
        <v>13.298999999999999</v>
      </c>
      <c r="R288" s="35">
        <v>7.3529999999999998</v>
      </c>
      <c r="S288" s="35">
        <v>7.0179999999999998</v>
      </c>
      <c r="T288" s="35">
        <v>6.907</v>
      </c>
      <c r="U288" s="35">
        <v>7.0359999999999996</v>
      </c>
      <c r="V288" s="35">
        <v>6.9740000000000002</v>
      </c>
      <c r="W288" s="35">
        <v>7.0289999999999999</v>
      </c>
      <c r="X288" s="35">
        <v>7.2050000000000001</v>
      </c>
      <c r="Y288" s="35">
        <v>7.1529999999999996</v>
      </c>
      <c r="Z288" s="35">
        <v>7.1130000000000004</v>
      </c>
      <c r="AA288" s="35">
        <v>7.13</v>
      </c>
      <c r="AB288" s="35">
        <v>7.2469999999999999</v>
      </c>
      <c r="AC288" s="35">
        <v>7.085</v>
      </c>
      <c r="AD288" s="35">
        <v>7.1219999999999999</v>
      </c>
      <c r="AE288" s="35">
        <v>7.125</v>
      </c>
      <c r="AF288" s="35">
        <v>7.2160000000000002</v>
      </c>
      <c r="AG288" s="35">
        <v>7.1020000000000003</v>
      </c>
      <c r="AH288" s="35">
        <v>7.07</v>
      </c>
      <c r="AI288" s="35">
        <v>7.1529999999999996</v>
      </c>
      <c r="AJ288" s="35">
        <v>7.0919999999999996</v>
      </c>
      <c r="AK288" s="35">
        <v>7.117</v>
      </c>
      <c r="AL288" s="35">
        <v>7.1669999999999998</v>
      </c>
      <c r="AM288" s="35">
        <v>7.2969999999999997</v>
      </c>
      <c r="AN288" s="35">
        <v>7.1609999999999996</v>
      </c>
      <c r="AO288" s="35">
        <v>7.1619999999999999</v>
      </c>
      <c r="AP288" s="35">
        <v>7.181</v>
      </c>
      <c r="AQ288" s="35">
        <v>7.3250000000000002</v>
      </c>
      <c r="AR288" s="35">
        <v>7.1260000000000003</v>
      </c>
      <c r="AS288" s="35">
        <v>7.2130000000000001</v>
      </c>
      <c r="AT288" s="35">
        <v>7.2190000000000003</v>
      </c>
      <c r="AU288" s="35">
        <v>7.3780000000000001</v>
      </c>
      <c r="AV288" s="35">
        <v>7.2149999999999999</v>
      </c>
      <c r="AW288" s="35">
        <f t="shared" si="8"/>
        <v>234.98999999999998</v>
      </c>
      <c r="AX288" s="117">
        <f t="shared" si="9"/>
        <v>61.279203370356193</v>
      </c>
      <c r="AY288" s="116"/>
    </row>
    <row r="289" spans="1:51" x14ac:dyDescent="0.35">
      <c r="A289" s="25" t="s">
        <v>225</v>
      </c>
      <c r="B289" s="25">
        <v>2019</v>
      </c>
      <c r="C289" s="98">
        <v>43805</v>
      </c>
      <c r="D289" s="25" t="s">
        <v>66</v>
      </c>
      <c r="E289" s="25" t="s">
        <v>21</v>
      </c>
      <c r="F289" s="25" t="s">
        <v>21</v>
      </c>
      <c r="G289" t="s">
        <v>695</v>
      </c>
      <c r="H289" t="s">
        <v>813</v>
      </c>
      <c r="I289" t="s">
        <v>946</v>
      </c>
      <c r="J289" t="s">
        <v>958</v>
      </c>
      <c r="O289" s="25">
        <v>4</v>
      </c>
      <c r="P289" t="s">
        <v>33</v>
      </c>
      <c r="Q289" s="35">
        <v>13.113</v>
      </c>
      <c r="R289" s="35">
        <v>7.83</v>
      </c>
      <c r="S289" s="35">
        <v>7.4089999999999998</v>
      </c>
      <c r="T289" s="35">
        <v>7.3170000000000002</v>
      </c>
      <c r="U289" s="35">
        <v>7.47</v>
      </c>
      <c r="V289" s="35">
        <v>7.3929999999999998</v>
      </c>
      <c r="W289" s="35">
        <v>7.36</v>
      </c>
      <c r="X289" s="35">
        <v>7.4050000000000002</v>
      </c>
      <c r="Y289" s="35">
        <v>7.2530000000000001</v>
      </c>
      <c r="Z289" s="35">
        <v>7.3</v>
      </c>
      <c r="AA289" s="35">
        <v>7.2750000000000004</v>
      </c>
      <c r="AB289" s="35">
        <v>7.3419999999999996</v>
      </c>
      <c r="AC289" s="35">
        <v>7.2560000000000002</v>
      </c>
      <c r="AD289" s="35">
        <v>7.2149999999999999</v>
      </c>
      <c r="AE289" s="35">
        <v>7.2060000000000004</v>
      </c>
      <c r="AF289" s="35">
        <v>7.375</v>
      </c>
      <c r="AG289" s="35">
        <v>7.3330000000000002</v>
      </c>
      <c r="AH289" s="35">
        <v>7.35</v>
      </c>
      <c r="AI289" s="35">
        <v>7.367</v>
      </c>
      <c r="AJ289" s="35">
        <v>7.39</v>
      </c>
      <c r="AK289" s="35">
        <v>7.4850000000000003</v>
      </c>
      <c r="AL289" s="35">
        <v>7.3159999999999998</v>
      </c>
      <c r="AM289" s="35">
        <v>7.2939999999999996</v>
      </c>
      <c r="AN289" s="35">
        <v>7.5149999999999997</v>
      </c>
      <c r="AO289" s="35">
        <v>7.26</v>
      </c>
      <c r="AP289" s="35">
        <v>7.3810000000000002</v>
      </c>
      <c r="AQ289" s="35">
        <v>7.3470000000000004</v>
      </c>
      <c r="AR289" s="35">
        <v>7.4809999999999999</v>
      </c>
      <c r="AS289" s="35">
        <v>7.2169999999999996</v>
      </c>
      <c r="AT289" s="35">
        <v>7.173</v>
      </c>
      <c r="AU289" s="35">
        <v>7.0960000000000001</v>
      </c>
      <c r="AV289" s="35">
        <v>7.1420000000000003</v>
      </c>
      <c r="AW289" s="35">
        <f t="shared" si="8"/>
        <v>240.666</v>
      </c>
      <c r="AX289" s="117">
        <f t="shared" si="9"/>
        <v>59.833960758894072</v>
      </c>
      <c r="AY289" s="116"/>
    </row>
    <row r="290" spans="1:51" x14ac:dyDescent="0.35">
      <c r="A290" s="25" t="s">
        <v>225</v>
      </c>
      <c r="B290" s="25">
        <v>2019</v>
      </c>
      <c r="C290" s="98">
        <v>43805</v>
      </c>
      <c r="D290" s="25" t="s">
        <v>66</v>
      </c>
      <c r="E290" s="25" t="s">
        <v>21</v>
      </c>
      <c r="F290" s="25" t="s">
        <v>21</v>
      </c>
      <c r="G290" t="s">
        <v>688</v>
      </c>
      <c r="H290" t="s">
        <v>69</v>
      </c>
      <c r="I290" t="s">
        <v>681</v>
      </c>
      <c r="J290" t="s">
        <v>590</v>
      </c>
      <c r="O290" s="25">
        <v>5</v>
      </c>
      <c r="P290" t="s">
        <v>25</v>
      </c>
      <c r="Q290" s="35">
        <v>13.211</v>
      </c>
      <c r="R290" s="35">
        <v>7.7889999999999997</v>
      </c>
      <c r="S290" s="35">
        <v>7.2050000000000001</v>
      </c>
      <c r="T290" s="35">
        <v>7</v>
      </c>
      <c r="U290" s="35">
        <v>7.0309999999999997</v>
      </c>
      <c r="V290" s="35">
        <v>6.9489999999999998</v>
      </c>
      <c r="W290" s="35">
        <v>7.0060000000000002</v>
      </c>
      <c r="X290" s="35">
        <v>7.1539999999999999</v>
      </c>
      <c r="Y290" s="35">
        <v>7.1239999999999997</v>
      </c>
      <c r="Z290" s="35">
        <v>7.0720000000000001</v>
      </c>
      <c r="AA290" s="35">
        <v>7.0549999999999997</v>
      </c>
      <c r="AB290" s="35">
        <v>7.1719999999999997</v>
      </c>
      <c r="AC290" s="35">
        <v>7.0149999999999997</v>
      </c>
      <c r="AD290" s="35">
        <v>6.95</v>
      </c>
      <c r="AE290" s="35">
        <v>6.9450000000000003</v>
      </c>
      <c r="AF290" s="35">
        <v>7.0060000000000002</v>
      </c>
      <c r="AG290" s="35">
        <v>7.1429999999999998</v>
      </c>
      <c r="AH290" s="35">
        <v>6.9649999999999999</v>
      </c>
      <c r="AI290" s="35">
        <v>6.9370000000000003</v>
      </c>
      <c r="AJ290" s="35">
        <v>6.8840000000000003</v>
      </c>
      <c r="AK290" s="35">
        <v>7.024</v>
      </c>
      <c r="AL290" s="35">
        <v>6.97</v>
      </c>
      <c r="AM290" s="35">
        <v>7.0369999999999999</v>
      </c>
      <c r="AN290" s="35">
        <v>7.0640000000000001</v>
      </c>
      <c r="AO290" s="35">
        <v>7.2290000000000001</v>
      </c>
      <c r="AP290" s="35">
        <v>6.9870000000000001</v>
      </c>
      <c r="AQ290" s="35">
        <v>6.9459999999999997</v>
      </c>
      <c r="AR290" s="35">
        <v>6.9119999999999999</v>
      </c>
      <c r="AS290" s="35">
        <v>7.0750000000000002</v>
      </c>
      <c r="AT290" s="35">
        <v>6.9260000000000002</v>
      </c>
      <c r="AU290" s="35">
        <v>6.931</v>
      </c>
      <c r="AV290" s="35">
        <v>7.0010000000000003</v>
      </c>
      <c r="AW290" s="35">
        <f t="shared" si="8"/>
        <v>231.715</v>
      </c>
      <c r="AX290" s="117">
        <f t="shared" si="9"/>
        <v>62.145307813477764</v>
      </c>
      <c r="AY290" s="116"/>
    </row>
    <row r="291" spans="1:51" x14ac:dyDescent="0.35">
      <c r="A291" s="25" t="s">
        <v>225</v>
      </c>
      <c r="B291" s="25">
        <v>2019</v>
      </c>
      <c r="C291" s="98">
        <v>43805</v>
      </c>
      <c r="D291" s="25" t="s">
        <v>66</v>
      </c>
      <c r="E291" s="25" t="s">
        <v>21</v>
      </c>
      <c r="F291" s="25" t="s">
        <v>21</v>
      </c>
      <c r="G291" t="s">
        <v>595</v>
      </c>
      <c r="H291" t="s">
        <v>993</v>
      </c>
      <c r="I291" t="s">
        <v>594</v>
      </c>
      <c r="J291" t="s">
        <v>994</v>
      </c>
      <c r="O291" s="25">
        <v>6</v>
      </c>
      <c r="P291" t="s">
        <v>31</v>
      </c>
      <c r="Q291" s="35">
        <v>13.051</v>
      </c>
      <c r="R291" s="35">
        <v>7.8330000000000002</v>
      </c>
      <c r="S291" s="35">
        <v>7.266</v>
      </c>
      <c r="T291" s="35">
        <v>7.2850000000000001</v>
      </c>
      <c r="U291" s="35">
        <v>7.1349999999999998</v>
      </c>
      <c r="V291" s="35">
        <v>7.2629999999999999</v>
      </c>
      <c r="W291" s="35">
        <v>7.18</v>
      </c>
      <c r="X291" s="35">
        <v>7.3559999999999999</v>
      </c>
      <c r="Y291" s="35">
        <v>7.2439999999999998</v>
      </c>
      <c r="Z291" s="35">
        <v>7.4180000000000001</v>
      </c>
      <c r="AA291" s="35">
        <v>7.26</v>
      </c>
      <c r="AB291" s="35">
        <v>7.41</v>
      </c>
      <c r="AC291" s="35">
        <v>7.1710000000000003</v>
      </c>
      <c r="AD291" s="35">
        <v>7.2679999999999998</v>
      </c>
      <c r="AE291" s="35">
        <v>7.194</v>
      </c>
      <c r="AF291" s="35">
        <v>7.3710000000000004</v>
      </c>
      <c r="AG291" s="35">
        <v>7.2080000000000002</v>
      </c>
      <c r="AH291" s="35">
        <v>7.3810000000000002</v>
      </c>
      <c r="AI291" s="35">
        <v>7.2569999999999997</v>
      </c>
      <c r="AJ291" s="35">
        <v>7.4530000000000003</v>
      </c>
      <c r="AK291" s="35">
        <v>7.1920000000000002</v>
      </c>
      <c r="AL291" s="35">
        <v>7.1520000000000001</v>
      </c>
      <c r="AM291" s="35">
        <v>7.27</v>
      </c>
      <c r="AN291" s="35">
        <v>7.2670000000000003</v>
      </c>
      <c r="AO291" s="35">
        <v>7.4119999999999999</v>
      </c>
      <c r="AP291" s="35">
        <v>7.141</v>
      </c>
      <c r="AQ291" s="35">
        <v>7.3140000000000001</v>
      </c>
      <c r="AR291" s="35">
        <v>7.42</v>
      </c>
      <c r="AS291" s="35">
        <v>7.2009999999999996</v>
      </c>
      <c r="AT291" s="35">
        <v>7.4329999999999998</v>
      </c>
      <c r="AU291" s="35">
        <v>7.4969999999999999</v>
      </c>
      <c r="AV291" s="35">
        <v>7.6040000000000001</v>
      </c>
      <c r="AW291" s="35">
        <f t="shared" si="8"/>
        <v>239.90700000000001</v>
      </c>
      <c r="AX291" s="117">
        <f t="shared" si="9"/>
        <v>60.023259012867484</v>
      </c>
      <c r="AY291" s="116"/>
    </row>
    <row r="292" spans="1:51" x14ac:dyDescent="0.35">
      <c r="A292" s="25" t="s">
        <v>225</v>
      </c>
      <c r="B292" s="25">
        <v>2019</v>
      </c>
      <c r="C292" s="98">
        <v>43805</v>
      </c>
      <c r="D292" s="25" t="s">
        <v>66</v>
      </c>
      <c r="E292" s="25" t="s">
        <v>21</v>
      </c>
      <c r="F292" s="51" t="s">
        <v>21</v>
      </c>
      <c r="G292" t="s">
        <v>841</v>
      </c>
      <c r="H292" t="s">
        <v>842</v>
      </c>
      <c r="I292" t="s">
        <v>934</v>
      </c>
      <c r="J292" t="s">
        <v>995</v>
      </c>
      <c r="O292" s="25">
        <v>7</v>
      </c>
      <c r="P292" t="s">
        <v>198</v>
      </c>
      <c r="Q292" s="35">
        <v>13.473000000000001</v>
      </c>
      <c r="R292" s="35">
        <v>8.016</v>
      </c>
      <c r="S292" s="35">
        <v>7.3680000000000003</v>
      </c>
      <c r="T292" s="35">
        <v>7.2629999999999999</v>
      </c>
      <c r="U292" s="35">
        <v>6.9889999999999999</v>
      </c>
      <c r="V292" s="35">
        <v>6.9710000000000001</v>
      </c>
      <c r="W292" s="35">
        <v>6.9820000000000002</v>
      </c>
      <c r="X292" s="35">
        <v>6.944</v>
      </c>
      <c r="Y292" s="35">
        <v>7.056</v>
      </c>
      <c r="Z292" s="35">
        <v>6.95</v>
      </c>
      <c r="AA292" s="35">
        <v>7.0069999999999997</v>
      </c>
      <c r="AB292" s="35">
        <v>6.9779999999999998</v>
      </c>
      <c r="AC292" s="35">
        <v>7.1269999999999998</v>
      </c>
      <c r="AD292" s="35">
        <v>7.1349999999999998</v>
      </c>
      <c r="AE292" s="35">
        <v>7.1020000000000003</v>
      </c>
      <c r="AF292" s="35">
        <v>7.0739999999999998</v>
      </c>
      <c r="AG292" s="35">
        <v>7.2549999999999999</v>
      </c>
      <c r="AH292" s="35">
        <v>6.9710000000000001</v>
      </c>
      <c r="AI292" s="35">
        <v>6.952</v>
      </c>
      <c r="AJ292" s="35">
        <v>6.9729999999999999</v>
      </c>
      <c r="AK292" s="35">
        <v>7.085</v>
      </c>
      <c r="AL292" s="35">
        <v>6.9820000000000002</v>
      </c>
      <c r="AM292" s="35">
        <v>7.0529999999999999</v>
      </c>
      <c r="AN292" s="35">
        <v>7.0460000000000003</v>
      </c>
      <c r="AO292" s="35">
        <v>7.05</v>
      </c>
      <c r="AP292" s="35">
        <v>7.2080000000000002</v>
      </c>
      <c r="AQ292" s="35">
        <v>7.0590000000000002</v>
      </c>
      <c r="AR292" s="35">
        <v>7.0869999999999997</v>
      </c>
      <c r="AS292" s="35">
        <v>7.1529999999999996</v>
      </c>
      <c r="AT292" s="35">
        <v>7.008</v>
      </c>
      <c r="AU292" s="35">
        <v>6.7489999999999997</v>
      </c>
      <c r="AV292" s="35">
        <v>6.9580000000000002</v>
      </c>
      <c r="AW292" s="35">
        <f t="shared" si="8"/>
        <v>233.024</v>
      </c>
      <c r="AX292" s="117">
        <f t="shared" si="9"/>
        <v>61.79620983246361</v>
      </c>
      <c r="AY292" s="116"/>
    </row>
    <row r="293" spans="1:51" x14ac:dyDescent="0.35">
      <c r="A293" s="25" t="s">
        <v>225</v>
      </c>
      <c r="B293" s="25">
        <v>2019</v>
      </c>
      <c r="C293" s="98">
        <v>43805</v>
      </c>
      <c r="D293" s="25" t="s">
        <v>66</v>
      </c>
      <c r="E293" s="25" t="s">
        <v>21</v>
      </c>
      <c r="F293" s="51" t="s">
        <v>21</v>
      </c>
      <c r="G293" t="s">
        <v>1033</v>
      </c>
      <c r="H293" t="s">
        <v>1034</v>
      </c>
      <c r="I293" t="s">
        <v>1035</v>
      </c>
      <c r="J293" t="s">
        <v>1036</v>
      </c>
      <c r="O293" s="25">
        <v>8</v>
      </c>
      <c r="P293" t="s">
        <v>1032</v>
      </c>
      <c r="Q293" s="35">
        <v>13.760999999999999</v>
      </c>
      <c r="R293" s="35">
        <v>7.7809999999999997</v>
      </c>
      <c r="S293" s="35">
        <v>7.2690000000000001</v>
      </c>
      <c r="T293" s="35">
        <v>7.2539999999999996</v>
      </c>
      <c r="U293" s="35">
        <v>7.2759999999999998</v>
      </c>
      <c r="V293" s="35">
        <v>7.274</v>
      </c>
      <c r="W293" s="35">
        <v>7.3739999999999997</v>
      </c>
      <c r="X293" s="35">
        <v>7.2190000000000003</v>
      </c>
      <c r="Y293" s="35">
        <v>7.1109999999999998</v>
      </c>
      <c r="Z293" s="35">
        <v>7.2510000000000003</v>
      </c>
      <c r="AA293" s="35">
        <v>7.133</v>
      </c>
      <c r="AB293" s="35">
        <v>7.0570000000000004</v>
      </c>
      <c r="AC293" s="35">
        <v>7.2229999999999999</v>
      </c>
      <c r="AD293" s="35">
        <v>7.1040000000000001</v>
      </c>
      <c r="AE293" s="35">
        <v>7.0819999999999999</v>
      </c>
      <c r="AF293" s="35">
        <v>7.22</v>
      </c>
      <c r="AG293" s="35">
        <v>7.1840000000000002</v>
      </c>
      <c r="AH293" s="35">
        <v>7.1680000000000001</v>
      </c>
      <c r="AI293" s="35">
        <v>7.2789999999999999</v>
      </c>
      <c r="AJ293" s="35">
        <v>7.1360000000000001</v>
      </c>
      <c r="AK293" s="35">
        <v>7.1280000000000001</v>
      </c>
      <c r="AL293" s="35">
        <v>7.2539999999999996</v>
      </c>
      <c r="AM293" s="35">
        <v>7.1280000000000001</v>
      </c>
      <c r="AN293" s="35">
        <v>7.1769999999999996</v>
      </c>
      <c r="AO293" s="35">
        <v>7.335</v>
      </c>
      <c r="AP293" s="35">
        <v>7.1929999999999996</v>
      </c>
      <c r="AQ293" s="35">
        <v>7.1429999999999998</v>
      </c>
      <c r="AR293" s="35">
        <v>7.3280000000000003</v>
      </c>
      <c r="AS293" s="35">
        <v>7.1909999999999998</v>
      </c>
      <c r="AT293" s="35">
        <v>7.3209999999999997</v>
      </c>
      <c r="AU293" s="35">
        <v>7.2210000000000001</v>
      </c>
      <c r="AV293" s="35">
        <v>7.2910000000000004</v>
      </c>
      <c r="AW293" s="35">
        <f t="shared" si="8"/>
        <v>237.86600000000001</v>
      </c>
      <c r="AX293" s="117">
        <f t="shared" si="9"/>
        <v>60.53828626201306</v>
      </c>
      <c r="AY293" s="116"/>
    </row>
    <row r="294" spans="1:51" x14ac:dyDescent="0.35">
      <c r="A294" s="25" t="s">
        <v>225</v>
      </c>
      <c r="B294" s="25">
        <v>2019</v>
      </c>
      <c r="C294" s="98">
        <v>43805</v>
      </c>
      <c r="D294" s="25" t="s">
        <v>66</v>
      </c>
      <c r="E294" s="25" t="s">
        <v>21</v>
      </c>
      <c r="F294" s="51" t="s">
        <v>21</v>
      </c>
      <c r="G294" t="s">
        <v>744</v>
      </c>
      <c r="H294" t="s">
        <v>1021</v>
      </c>
      <c r="I294" t="s">
        <v>1022</v>
      </c>
      <c r="J294" t="s">
        <v>1023</v>
      </c>
      <c r="O294" s="25">
        <v>9</v>
      </c>
      <c r="P294" t="s">
        <v>256</v>
      </c>
      <c r="Q294" s="35">
        <v>13.395</v>
      </c>
      <c r="R294" s="35">
        <v>7.7050000000000001</v>
      </c>
      <c r="S294" s="35">
        <v>7.0780000000000003</v>
      </c>
      <c r="T294" s="35">
        <v>6.7690000000000001</v>
      </c>
      <c r="U294" s="35">
        <v>6.8440000000000003</v>
      </c>
      <c r="V294" s="35">
        <v>6.7779999999999996</v>
      </c>
      <c r="W294" s="35">
        <v>6.867</v>
      </c>
      <c r="X294" s="35">
        <v>6.907</v>
      </c>
      <c r="Y294" s="35">
        <v>7.0759999999999996</v>
      </c>
      <c r="Z294" s="35">
        <v>6.9720000000000004</v>
      </c>
      <c r="AA294" s="35">
        <v>6.9320000000000004</v>
      </c>
      <c r="AB294" s="35">
        <v>6.9160000000000004</v>
      </c>
      <c r="AC294" s="35">
        <v>6.9</v>
      </c>
      <c r="AD294" s="35">
        <v>7.032</v>
      </c>
      <c r="AE294" s="35">
        <v>6.9880000000000004</v>
      </c>
      <c r="AF294" s="35">
        <v>6.9859999999999998</v>
      </c>
      <c r="AG294" s="35">
        <v>6.9829999999999997</v>
      </c>
      <c r="AH294" s="35">
        <v>7.0609999999999999</v>
      </c>
      <c r="AI294" s="35">
        <v>6.9820000000000002</v>
      </c>
      <c r="AJ294" s="35">
        <v>7.0910000000000002</v>
      </c>
      <c r="AK294" s="35">
        <v>7.0030000000000001</v>
      </c>
      <c r="AL294" s="35">
        <v>6.9660000000000002</v>
      </c>
      <c r="AM294" s="35">
        <v>7.0090000000000003</v>
      </c>
      <c r="AN294" s="35">
        <v>7.0030000000000001</v>
      </c>
      <c r="AO294" s="35">
        <v>7.133</v>
      </c>
      <c r="AP294" s="35">
        <v>7.0250000000000004</v>
      </c>
      <c r="AQ294" s="35">
        <v>7.016</v>
      </c>
      <c r="AR294" s="35">
        <v>7.0369999999999999</v>
      </c>
      <c r="AS294" s="35">
        <v>7.2119999999999997</v>
      </c>
      <c r="AT294" s="35">
        <v>7.0289999999999999</v>
      </c>
      <c r="AU294" s="35">
        <v>7.0640000000000001</v>
      </c>
      <c r="AV294" s="35">
        <v>7.1440000000000001</v>
      </c>
      <c r="AW294" s="35">
        <f t="shared" si="8"/>
        <v>230.90299999999999</v>
      </c>
      <c r="AX294" s="117">
        <f t="shared" si="9"/>
        <v>62.363849755091969</v>
      </c>
      <c r="AY294" s="116"/>
    </row>
    <row r="295" spans="1:51" x14ac:dyDescent="0.35">
      <c r="A295" s="25" t="s">
        <v>225</v>
      </c>
      <c r="B295" s="25">
        <v>2019</v>
      </c>
      <c r="C295" s="98">
        <v>43805</v>
      </c>
      <c r="D295" s="25" t="s">
        <v>66</v>
      </c>
      <c r="E295" s="25" t="s">
        <v>91</v>
      </c>
      <c r="F295">
        <v>1</v>
      </c>
      <c r="G295" t="s">
        <v>841</v>
      </c>
      <c r="H295" t="s">
        <v>842</v>
      </c>
      <c r="I295" t="s">
        <v>934</v>
      </c>
      <c r="J295" t="s">
        <v>995</v>
      </c>
      <c r="O295" s="25">
        <v>1</v>
      </c>
      <c r="P295" t="s">
        <v>198</v>
      </c>
      <c r="Q295" s="35">
        <v>13.183999999999999</v>
      </c>
      <c r="R295" s="35">
        <v>7.8140000000000001</v>
      </c>
      <c r="S295" s="35">
        <v>7.202</v>
      </c>
      <c r="T295" s="35">
        <v>7.0679999999999996</v>
      </c>
      <c r="U295" s="35">
        <v>6.9710000000000001</v>
      </c>
      <c r="V295" s="35">
        <v>7.13</v>
      </c>
      <c r="W295" s="35">
        <v>7.024</v>
      </c>
      <c r="X295" s="35">
        <v>7.1109999999999998</v>
      </c>
      <c r="Y295" s="35">
        <v>7.0030000000000001</v>
      </c>
      <c r="Z295" s="35">
        <v>7.1050000000000004</v>
      </c>
      <c r="AA295" s="35">
        <v>6.907</v>
      </c>
      <c r="AB295" s="35">
        <v>7.09</v>
      </c>
      <c r="AC295" s="35">
        <v>6.9809999999999999</v>
      </c>
      <c r="AD295" s="35">
        <v>7.0469999999999997</v>
      </c>
      <c r="AE295" s="35">
        <v>6.9470000000000001</v>
      </c>
      <c r="AF295" s="35">
        <v>7.0579999999999998</v>
      </c>
      <c r="AG295" s="35">
        <v>6.9340000000000002</v>
      </c>
      <c r="AH295" s="35">
        <v>7.0910000000000002</v>
      </c>
      <c r="AI295" s="35">
        <v>7.1390000000000002</v>
      </c>
      <c r="AJ295" s="35">
        <v>6.9710000000000001</v>
      </c>
      <c r="AK295" s="35">
        <v>7.1219999999999999</v>
      </c>
      <c r="AL295" s="35">
        <v>6.9980000000000002</v>
      </c>
      <c r="AM295" s="35">
        <v>7.16</v>
      </c>
      <c r="AN295" s="35">
        <v>7.0030000000000001</v>
      </c>
      <c r="AO295" s="35">
        <v>7.05</v>
      </c>
      <c r="AP295" s="35">
        <v>7.1740000000000004</v>
      </c>
      <c r="AQ295" s="35">
        <v>7.0380000000000003</v>
      </c>
      <c r="AR295" s="35">
        <v>7.2220000000000004</v>
      </c>
      <c r="AS295" s="35">
        <v>7.1139999999999999</v>
      </c>
      <c r="AT295" s="35">
        <v>7.1289999999999996</v>
      </c>
      <c r="AU295" s="35">
        <v>7.2560000000000002</v>
      </c>
      <c r="AV295" s="35">
        <v>7.36</v>
      </c>
      <c r="AW295" s="35">
        <f t="shared" si="8"/>
        <v>233.40300000000005</v>
      </c>
      <c r="AX295" s="117">
        <f t="shared" si="9"/>
        <v>61.69586509170832</v>
      </c>
      <c r="AY295" s="116"/>
    </row>
    <row r="296" spans="1:51" x14ac:dyDescent="0.35">
      <c r="A296" s="25" t="s">
        <v>225</v>
      </c>
      <c r="B296" s="25">
        <v>2019</v>
      </c>
      <c r="C296" s="98">
        <v>43805</v>
      </c>
      <c r="D296" s="25" t="s">
        <v>66</v>
      </c>
      <c r="E296" s="25" t="s">
        <v>91</v>
      </c>
      <c r="F296">
        <v>1</v>
      </c>
      <c r="G296" t="s">
        <v>595</v>
      </c>
      <c r="H296" t="s">
        <v>993</v>
      </c>
      <c r="I296" t="s">
        <v>594</v>
      </c>
      <c r="J296" t="s">
        <v>994</v>
      </c>
      <c r="O296" s="25">
        <v>2</v>
      </c>
      <c r="P296" t="s">
        <v>31</v>
      </c>
      <c r="Q296" s="35">
        <v>13.313000000000001</v>
      </c>
      <c r="R296" s="35">
        <v>7.806</v>
      </c>
      <c r="S296" s="35">
        <v>7.2759999999999998</v>
      </c>
      <c r="T296" s="35">
        <v>7.1559999999999997</v>
      </c>
      <c r="U296" s="35">
        <v>7.2629999999999999</v>
      </c>
      <c r="V296" s="35">
        <v>7.117</v>
      </c>
      <c r="W296" s="35">
        <v>7.1340000000000003</v>
      </c>
      <c r="X296" s="35">
        <v>7.2839999999999998</v>
      </c>
      <c r="Y296" s="35">
        <v>7.19</v>
      </c>
      <c r="Z296" s="35">
        <v>7.157</v>
      </c>
      <c r="AA296" s="35">
        <v>7.1820000000000004</v>
      </c>
      <c r="AB296" s="35">
        <v>7.2930000000000001</v>
      </c>
      <c r="AC296" s="35">
        <v>7.0590000000000002</v>
      </c>
      <c r="AD296" s="35">
        <v>7.0949999999999998</v>
      </c>
      <c r="AE296" s="35">
        <v>7.0949999999999998</v>
      </c>
      <c r="AF296" s="35">
        <v>7.2140000000000004</v>
      </c>
      <c r="AG296" s="35">
        <v>7.2210000000000001</v>
      </c>
      <c r="AH296" s="35">
        <v>7.19</v>
      </c>
      <c r="AI296" s="35">
        <v>7.133</v>
      </c>
      <c r="AJ296" s="35">
        <v>7.2309999999999999</v>
      </c>
      <c r="AK296" s="35">
        <v>7.09</v>
      </c>
      <c r="AL296" s="35">
        <v>7.0789999999999997</v>
      </c>
      <c r="AM296" s="35">
        <v>7.0970000000000004</v>
      </c>
      <c r="AN296" s="35">
        <v>7.2670000000000003</v>
      </c>
      <c r="AO296" s="35">
        <v>7.2190000000000003</v>
      </c>
      <c r="AP296" s="35">
        <v>7.2619999999999996</v>
      </c>
      <c r="AQ296" s="35">
        <v>7.3090000000000002</v>
      </c>
      <c r="AR296" s="35">
        <v>7.3840000000000003</v>
      </c>
      <c r="AS296" s="35">
        <v>6.9770000000000003</v>
      </c>
      <c r="AT296" s="35">
        <v>7.0019999999999998</v>
      </c>
      <c r="AU296" s="35">
        <v>7.0250000000000004</v>
      </c>
      <c r="AV296" s="35">
        <v>7.1669999999999998</v>
      </c>
      <c r="AW296" s="35">
        <f t="shared" si="8"/>
        <v>236.28700000000001</v>
      </c>
      <c r="AX296" s="117">
        <f t="shared" si="9"/>
        <v>60.942836465823341</v>
      </c>
      <c r="AY296" s="116"/>
    </row>
    <row r="297" spans="1:51" x14ac:dyDescent="0.35">
      <c r="A297" s="25" t="s">
        <v>225</v>
      </c>
      <c r="B297" s="25">
        <v>2019</v>
      </c>
      <c r="C297" s="98">
        <v>43805</v>
      </c>
      <c r="D297" s="25" t="s">
        <v>66</v>
      </c>
      <c r="E297" s="25" t="s">
        <v>91</v>
      </c>
      <c r="F297">
        <v>2</v>
      </c>
      <c r="G297" t="s">
        <v>69</v>
      </c>
      <c r="H297" t="s">
        <v>502</v>
      </c>
      <c r="I297" t="s">
        <v>681</v>
      </c>
      <c r="J297" t="s">
        <v>590</v>
      </c>
      <c r="O297" s="25">
        <v>1</v>
      </c>
      <c r="P297" t="s">
        <v>25</v>
      </c>
      <c r="Q297" s="35">
        <v>13.685</v>
      </c>
      <c r="R297" s="35">
        <v>7.5679999999999996</v>
      </c>
      <c r="S297" s="35">
        <v>7.0709999999999997</v>
      </c>
      <c r="T297" s="35">
        <v>7.016</v>
      </c>
      <c r="U297" s="35">
        <v>7.0810000000000004</v>
      </c>
      <c r="V297" s="35">
        <v>7.1719999999999997</v>
      </c>
      <c r="W297" s="35">
        <v>7.2910000000000004</v>
      </c>
      <c r="X297" s="35">
        <v>7.0720000000000001</v>
      </c>
      <c r="Y297" s="35">
        <v>6.9850000000000003</v>
      </c>
      <c r="Z297" s="35">
        <v>6.9820000000000002</v>
      </c>
      <c r="AA297" s="35">
        <v>6.8620000000000001</v>
      </c>
      <c r="AB297" s="35">
        <v>6.8920000000000003</v>
      </c>
      <c r="AC297" s="35">
        <v>7.0629999999999997</v>
      </c>
      <c r="AD297" s="35">
        <v>6.9720000000000004</v>
      </c>
      <c r="AE297" s="35">
        <v>7.0149999999999997</v>
      </c>
      <c r="AF297" s="35">
        <v>7.2169999999999996</v>
      </c>
      <c r="AG297" s="35">
        <v>7.077</v>
      </c>
      <c r="AH297" s="35">
        <v>7.1319999999999997</v>
      </c>
      <c r="AI297" s="35">
        <v>7.3449999999999998</v>
      </c>
      <c r="AJ297" s="35">
        <v>7.149</v>
      </c>
      <c r="AK297" s="35">
        <v>7.133</v>
      </c>
      <c r="AL297" s="35">
        <v>7.242</v>
      </c>
      <c r="AM297" s="35">
        <v>6.9909999999999997</v>
      </c>
      <c r="AN297" s="35">
        <v>6.9969999999999999</v>
      </c>
      <c r="AO297" s="35">
        <v>7.1870000000000003</v>
      </c>
      <c r="AP297" s="35">
        <v>6.992</v>
      </c>
      <c r="AQ297" s="35">
        <v>7.3479999999999999</v>
      </c>
      <c r="AR297" s="35">
        <v>7.5540000000000003</v>
      </c>
      <c r="AS297" s="35">
        <v>7.8609999999999998</v>
      </c>
      <c r="AT297" s="35">
        <v>7.3849999999999998</v>
      </c>
      <c r="AU297" s="35">
        <v>7.2690000000000001</v>
      </c>
      <c r="AV297" s="35">
        <v>7.2510000000000003</v>
      </c>
      <c r="AW297" s="35">
        <f t="shared" si="8"/>
        <v>235.857</v>
      </c>
      <c r="AX297" s="117">
        <f t="shared" si="9"/>
        <v>61.053943703176074</v>
      </c>
      <c r="AY297" s="116"/>
    </row>
    <row r="298" spans="1:51" x14ac:dyDescent="0.35">
      <c r="A298" s="25" t="s">
        <v>225</v>
      </c>
      <c r="B298" s="25">
        <v>2019</v>
      </c>
      <c r="C298" s="98">
        <v>43805</v>
      </c>
      <c r="D298" s="25" t="s">
        <v>66</v>
      </c>
      <c r="E298" s="25" t="s">
        <v>91</v>
      </c>
      <c r="F298">
        <v>2</v>
      </c>
      <c r="G298" t="s">
        <v>1033</v>
      </c>
      <c r="H298" t="s">
        <v>1034</v>
      </c>
      <c r="I298" t="s">
        <v>1035</v>
      </c>
      <c r="J298" t="s">
        <v>1036</v>
      </c>
      <c r="O298" s="25">
        <v>2</v>
      </c>
      <c r="P298" t="s">
        <v>1032</v>
      </c>
      <c r="Q298" s="35">
        <v>13.125</v>
      </c>
      <c r="R298" s="35">
        <v>7.7590000000000003</v>
      </c>
      <c r="S298" s="35">
        <v>7.3209999999999997</v>
      </c>
      <c r="T298" s="35">
        <v>7.218</v>
      </c>
      <c r="U298" s="35">
        <v>7.3029999999999999</v>
      </c>
      <c r="V298" s="35">
        <v>7.109</v>
      </c>
      <c r="W298" s="35">
        <v>7.0609999999999999</v>
      </c>
      <c r="X298" s="35">
        <v>7.117</v>
      </c>
      <c r="Y298" s="35">
        <v>7.0970000000000004</v>
      </c>
      <c r="Z298" s="35">
        <v>7.1639999999999997</v>
      </c>
      <c r="AA298" s="35">
        <v>7.1870000000000003</v>
      </c>
      <c r="AB298" s="35">
        <v>7.2640000000000002</v>
      </c>
      <c r="AC298" s="35">
        <v>7.2309999999999999</v>
      </c>
      <c r="AD298" s="35">
        <v>7.2030000000000003</v>
      </c>
      <c r="AE298" s="35">
        <v>7.1950000000000003</v>
      </c>
      <c r="AF298" s="35">
        <v>7.3280000000000003</v>
      </c>
      <c r="AG298" s="35">
        <v>7.1870000000000003</v>
      </c>
      <c r="AH298" s="35">
        <v>7.165</v>
      </c>
      <c r="AI298" s="35">
        <v>7.1559999999999997</v>
      </c>
      <c r="AJ298" s="35">
        <v>7.319</v>
      </c>
      <c r="AK298" s="35">
        <v>7.2030000000000003</v>
      </c>
      <c r="AL298" s="35">
        <v>7.343</v>
      </c>
      <c r="AM298" s="35">
        <v>7.343</v>
      </c>
      <c r="AN298" s="35">
        <v>7.5709999999999997</v>
      </c>
      <c r="AO298" s="35">
        <v>7.2990000000000004</v>
      </c>
      <c r="AP298" s="35">
        <v>7.2649999999999997</v>
      </c>
      <c r="AQ298" s="35">
        <v>7.1660000000000004</v>
      </c>
      <c r="AR298" s="35">
        <v>7.1890000000000001</v>
      </c>
      <c r="AS298" s="35">
        <v>7.2649999999999997</v>
      </c>
      <c r="AT298" s="35">
        <v>7.2629999999999999</v>
      </c>
      <c r="AU298" s="35">
        <v>7.218</v>
      </c>
      <c r="AV298" s="35">
        <v>7.23</v>
      </c>
      <c r="AW298" s="35">
        <f t="shared" si="8"/>
        <v>237.86399999999992</v>
      </c>
      <c r="AX298" s="117">
        <f t="shared" si="9"/>
        <v>60.538795277973989</v>
      </c>
      <c r="AY298" s="116"/>
    </row>
    <row r="299" spans="1:51" x14ac:dyDescent="0.35">
      <c r="A299" s="25" t="s">
        <v>225</v>
      </c>
      <c r="B299" s="25">
        <v>2019</v>
      </c>
      <c r="C299" s="98">
        <v>43805</v>
      </c>
      <c r="D299" s="25" t="s">
        <v>66</v>
      </c>
      <c r="E299" s="25" t="s">
        <v>91</v>
      </c>
      <c r="F299">
        <v>3</v>
      </c>
      <c r="G299" t="s">
        <v>850</v>
      </c>
      <c r="H299" t="s">
        <v>508</v>
      </c>
      <c r="I299" t="s">
        <v>956</v>
      </c>
      <c r="J299" t="s">
        <v>851</v>
      </c>
      <c r="O299" s="25">
        <v>1</v>
      </c>
      <c r="P299" t="s">
        <v>85</v>
      </c>
      <c r="Q299" s="35">
        <v>13.233000000000001</v>
      </c>
      <c r="R299" s="35">
        <v>7.7830000000000004</v>
      </c>
      <c r="S299" s="35">
        <v>7.165</v>
      </c>
      <c r="T299" s="35">
        <v>6.9329999999999998</v>
      </c>
      <c r="U299" s="35">
        <v>6.9889999999999999</v>
      </c>
      <c r="V299" s="35">
        <v>6.8040000000000003</v>
      </c>
      <c r="W299" s="35">
        <v>6.9349999999999996</v>
      </c>
      <c r="X299" s="35">
        <v>6.9080000000000004</v>
      </c>
      <c r="Y299" s="35">
        <v>6.9080000000000004</v>
      </c>
      <c r="Z299" s="35">
        <v>6.9489999999999998</v>
      </c>
      <c r="AA299" s="35">
        <v>7.03</v>
      </c>
      <c r="AB299" s="35">
        <v>6.9089999999999998</v>
      </c>
      <c r="AC299" s="35">
        <v>6.899</v>
      </c>
      <c r="AD299" s="35">
        <v>6.891</v>
      </c>
      <c r="AE299" s="35">
        <v>7.0010000000000003</v>
      </c>
      <c r="AF299" s="35">
        <v>6.9169999999999998</v>
      </c>
      <c r="AG299" s="35">
        <v>6.9329999999999998</v>
      </c>
      <c r="AH299" s="35">
        <v>7.0090000000000003</v>
      </c>
      <c r="AI299" s="35">
        <v>6.9249999999999998</v>
      </c>
      <c r="AJ299" s="35">
        <v>7.0519999999999996</v>
      </c>
      <c r="AK299" s="35">
        <v>6.9249999999999998</v>
      </c>
      <c r="AL299" s="35">
        <v>6.9020000000000001</v>
      </c>
      <c r="AM299" s="35">
        <v>6.8330000000000002</v>
      </c>
      <c r="AN299" s="35">
        <v>6.8150000000000004</v>
      </c>
      <c r="AO299" s="35">
        <v>6.9340000000000002</v>
      </c>
      <c r="AP299" s="35">
        <v>6.8940000000000001</v>
      </c>
      <c r="AQ299" s="35">
        <v>6.9610000000000003</v>
      </c>
      <c r="AR299" s="35">
        <v>7.0460000000000003</v>
      </c>
      <c r="AS299" s="35">
        <v>7.2450000000000001</v>
      </c>
      <c r="AT299" s="35">
        <v>7.0620000000000003</v>
      </c>
      <c r="AU299" s="35">
        <v>7.2039999999999997</v>
      </c>
      <c r="AV299" s="35">
        <v>6.9880000000000004</v>
      </c>
      <c r="AW299" s="35">
        <f t="shared" si="8"/>
        <v>229.98200000000006</v>
      </c>
      <c r="AX299" s="117">
        <f t="shared" si="9"/>
        <v>62.613595846631462</v>
      </c>
      <c r="AY299" s="116"/>
    </row>
    <row r="300" spans="1:51" x14ac:dyDescent="0.35">
      <c r="A300" s="25" t="s">
        <v>225</v>
      </c>
      <c r="B300" s="25">
        <v>2019</v>
      </c>
      <c r="C300" s="98">
        <v>43805</v>
      </c>
      <c r="D300" s="25" t="s">
        <v>66</v>
      </c>
      <c r="E300" s="25" t="s">
        <v>91</v>
      </c>
      <c r="F300">
        <v>3</v>
      </c>
      <c r="G300" t="s">
        <v>599</v>
      </c>
      <c r="H300" t="s">
        <v>989</v>
      </c>
      <c r="I300" t="s">
        <v>1031</v>
      </c>
      <c r="J300" t="s">
        <v>748</v>
      </c>
      <c r="O300" s="25">
        <v>2</v>
      </c>
      <c r="P300" t="s">
        <v>35</v>
      </c>
      <c r="Q300" s="35">
        <v>13.161</v>
      </c>
      <c r="R300" s="35">
        <v>7.7229999999999999</v>
      </c>
      <c r="S300" s="35">
        <v>7.1139999999999999</v>
      </c>
      <c r="T300" s="35">
        <v>6.8419999999999996</v>
      </c>
      <c r="U300" s="35">
        <v>6.8659999999999997</v>
      </c>
      <c r="V300" s="35">
        <v>6.8250000000000002</v>
      </c>
      <c r="W300" s="35">
        <v>6.8760000000000003</v>
      </c>
      <c r="X300" s="35">
        <v>7.0250000000000004</v>
      </c>
      <c r="Y300" s="35">
        <v>6.9589999999999996</v>
      </c>
      <c r="Z300" s="35">
        <v>6.9779999999999998</v>
      </c>
      <c r="AA300" s="35">
        <v>6.9710000000000001</v>
      </c>
      <c r="AB300" s="35">
        <v>7.125</v>
      </c>
      <c r="AC300" s="35">
        <v>6.9710000000000001</v>
      </c>
      <c r="AD300" s="35">
        <v>6.94</v>
      </c>
      <c r="AE300" s="35">
        <v>6.9130000000000003</v>
      </c>
      <c r="AF300" s="35">
        <v>6.8949999999999996</v>
      </c>
      <c r="AG300" s="35">
        <v>7.0380000000000003</v>
      </c>
      <c r="AH300" s="35">
        <v>6.9119999999999999</v>
      </c>
      <c r="AI300" s="35">
        <v>6.9039999999999999</v>
      </c>
      <c r="AJ300" s="35">
        <v>6.9139999999999997</v>
      </c>
      <c r="AK300" s="35">
        <v>7.0679999999999996</v>
      </c>
      <c r="AL300" s="35">
        <v>7.194</v>
      </c>
      <c r="AM300" s="35">
        <v>7.2480000000000002</v>
      </c>
      <c r="AN300" s="35">
        <v>7.05</v>
      </c>
      <c r="AO300" s="35">
        <v>7.0709999999999997</v>
      </c>
      <c r="AP300" s="35">
        <v>7.0949999999999998</v>
      </c>
      <c r="AQ300" s="35">
        <v>7.0419999999999998</v>
      </c>
      <c r="AR300" s="35">
        <v>7.2110000000000003</v>
      </c>
      <c r="AS300" s="35">
        <v>6.9240000000000004</v>
      </c>
      <c r="AT300" s="35">
        <v>6.8070000000000004</v>
      </c>
      <c r="AU300" s="35">
        <v>6.758</v>
      </c>
      <c r="AV300" s="35">
        <v>6.7430000000000003</v>
      </c>
      <c r="AW300" s="35">
        <f t="shared" si="8"/>
        <v>230.16299999999998</v>
      </c>
      <c r="AX300" s="117">
        <f t="shared" si="9"/>
        <v>62.564356564695458</v>
      </c>
      <c r="AY300" s="116"/>
    </row>
    <row r="301" spans="1:51" x14ac:dyDescent="0.35">
      <c r="A301" s="25" t="s">
        <v>225</v>
      </c>
      <c r="B301" s="25">
        <v>2019</v>
      </c>
      <c r="C301" s="98">
        <v>43805</v>
      </c>
      <c r="D301" s="25" t="s">
        <v>66</v>
      </c>
      <c r="E301" s="25" t="s">
        <v>91</v>
      </c>
      <c r="F301">
        <v>4</v>
      </c>
      <c r="G301" t="s">
        <v>968</v>
      </c>
      <c r="H301" t="s">
        <v>806</v>
      </c>
      <c r="I301" t="s">
        <v>950</v>
      </c>
      <c r="J301" t="s">
        <v>951</v>
      </c>
      <c r="O301" s="25">
        <v>1</v>
      </c>
      <c r="P301" t="s">
        <v>102</v>
      </c>
      <c r="Q301" s="35">
        <v>13.176</v>
      </c>
      <c r="R301" s="35">
        <v>7.6760000000000002</v>
      </c>
      <c r="S301" s="35">
        <v>7.1040000000000001</v>
      </c>
      <c r="T301" s="35">
        <v>6.84</v>
      </c>
      <c r="U301" s="35">
        <v>6.944</v>
      </c>
      <c r="V301" s="35">
        <v>6.8579999999999997</v>
      </c>
      <c r="W301" s="35">
        <v>6.9029999999999996</v>
      </c>
      <c r="X301" s="35">
        <v>6.9829999999999997</v>
      </c>
      <c r="Y301" s="35">
        <v>7.1079999999999997</v>
      </c>
      <c r="Z301" s="35">
        <v>6.9560000000000004</v>
      </c>
      <c r="AA301" s="35">
        <v>6.9189999999999996</v>
      </c>
      <c r="AB301" s="35">
        <v>6.8730000000000002</v>
      </c>
      <c r="AC301" s="35">
        <v>6.8689999999999998</v>
      </c>
      <c r="AD301" s="35">
        <v>7</v>
      </c>
      <c r="AE301" s="35">
        <v>6.9260000000000002</v>
      </c>
      <c r="AF301" s="35">
        <v>6.9630000000000001</v>
      </c>
      <c r="AG301" s="35">
        <v>7.0949999999999998</v>
      </c>
      <c r="AH301" s="35">
        <v>6.9409999999999998</v>
      </c>
      <c r="AI301" s="35">
        <v>7.0709999999999997</v>
      </c>
      <c r="AJ301" s="35">
        <v>7.0060000000000002</v>
      </c>
      <c r="AK301" s="35">
        <v>6.9980000000000002</v>
      </c>
      <c r="AL301" s="35">
        <v>6.9809999999999999</v>
      </c>
      <c r="AM301" s="35">
        <v>6.9809999999999999</v>
      </c>
      <c r="AN301" s="35">
        <v>7.12</v>
      </c>
      <c r="AO301" s="35">
        <v>6.9969999999999999</v>
      </c>
      <c r="AP301" s="35">
        <v>6.9939999999999998</v>
      </c>
      <c r="AQ301" s="35">
        <v>6.9880000000000004</v>
      </c>
      <c r="AR301" s="35">
        <v>7</v>
      </c>
      <c r="AS301" s="35">
        <v>7.117</v>
      </c>
      <c r="AT301" s="35">
        <v>6.9870000000000001</v>
      </c>
      <c r="AU301" s="35">
        <v>6.9489999999999998</v>
      </c>
      <c r="AV301" s="35">
        <v>6.95</v>
      </c>
      <c r="AW301" s="35">
        <f t="shared" si="8"/>
        <v>230.27299999999994</v>
      </c>
      <c r="AX301" s="117">
        <f t="shared" si="9"/>
        <v>62.534469955227074</v>
      </c>
      <c r="AY301" s="116"/>
    </row>
    <row r="302" spans="1:51" x14ac:dyDescent="0.35">
      <c r="A302" s="25" t="s">
        <v>225</v>
      </c>
      <c r="B302" s="25">
        <v>2019</v>
      </c>
      <c r="C302" s="98">
        <v>43805</v>
      </c>
      <c r="D302" s="25" t="s">
        <v>66</v>
      </c>
      <c r="E302" s="25" t="s">
        <v>91</v>
      </c>
      <c r="F302">
        <v>4</v>
      </c>
      <c r="G302" t="s">
        <v>695</v>
      </c>
      <c r="H302" t="s">
        <v>813</v>
      </c>
      <c r="I302" t="s">
        <v>996</v>
      </c>
      <c r="J302" t="s">
        <v>958</v>
      </c>
      <c r="O302" s="25">
        <v>2</v>
      </c>
      <c r="P302" t="s">
        <v>33</v>
      </c>
      <c r="Q302" s="35">
        <v>13.67</v>
      </c>
      <c r="R302" s="35">
        <v>7.81</v>
      </c>
      <c r="S302" s="35">
        <v>7.2510000000000003</v>
      </c>
      <c r="T302" s="35">
        <v>6.9630000000000001</v>
      </c>
      <c r="U302" s="35">
        <v>7.0529999999999999</v>
      </c>
      <c r="V302" s="35">
        <v>6.8840000000000003</v>
      </c>
      <c r="W302" s="35">
        <v>6.9009999999999998</v>
      </c>
      <c r="X302" s="35">
        <v>7.0410000000000004</v>
      </c>
      <c r="Y302" s="35">
        <v>6.9820000000000002</v>
      </c>
      <c r="Z302" s="35">
        <v>7.0410000000000004</v>
      </c>
      <c r="AA302" s="35">
        <v>7.1239999999999997</v>
      </c>
      <c r="AB302" s="35">
        <v>7.28</v>
      </c>
      <c r="AC302" s="35">
        <v>7.0830000000000002</v>
      </c>
      <c r="AD302" s="35">
        <v>7.0460000000000003</v>
      </c>
      <c r="AE302" s="35">
        <v>7.0110000000000001</v>
      </c>
      <c r="AF302" s="35">
        <v>7.1429999999999998</v>
      </c>
      <c r="AG302" s="35">
        <v>7.07</v>
      </c>
      <c r="AH302" s="35">
        <v>7.1050000000000004</v>
      </c>
      <c r="AI302" s="35">
        <v>7.2830000000000004</v>
      </c>
      <c r="AJ302" s="35">
        <v>7.1230000000000002</v>
      </c>
      <c r="AK302" s="35">
        <v>7.1150000000000002</v>
      </c>
      <c r="AL302" s="35">
        <v>7.0819999999999999</v>
      </c>
      <c r="AM302" s="35">
        <v>7.2160000000000002</v>
      </c>
      <c r="AN302" s="35">
        <v>7.0529999999999999</v>
      </c>
      <c r="AO302" s="35">
        <v>7.0730000000000004</v>
      </c>
      <c r="AP302" s="35">
        <v>7.2270000000000003</v>
      </c>
      <c r="AQ302" s="35">
        <v>7.0910000000000002</v>
      </c>
      <c r="AR302" s="35">
        <v>7.1059999999999999</v>
      </c>
      <c r="AS302" s="35">
        <v>7.1559999999999997</v>
      </c>
      <c r="AT302" s="35">
        <v>7.2720000000000002</v>
      </c>
      <c r="AU302" s="35">
        <v>7.0679999999999996</v>
      </c>
      <c r="AV302" s="35">
        <v>7.1360000000000001</v>
      </c>
      <c r="AW302" s="35">
        <f t="shared" si="8"/>
        <v>234.45899999999997</v>
      </c>
      <c r="AX302" s="117">
        <f t="shared" si="9"/>
        <v>61.41798779317493</v>
      </c>
      <c r="AY302" s="116"/>
    </row>
    <row r="303" spans="1:51" x14ac:dyDescent="0.35">
      <c r="A303" s="25" t="s">
        <v>225</v>
      </c>
      <c r="B303" s="25">
        <v>2019</v>
      </c>
      <c r="C303" s="98">
        <v>43805</v>
      </c>
      <c r="D303" s="25" t="s">
        <v>66</v>
      </c>
      <c r="E303" s="25" t="s">
        <v>64</v>
      </c>
      <c r="F303" t="s">
        <v>541</v>
      </c>
      <c r="G303" t="s">
        <v>850</v>
      </c>
      <c r="H303" t="s">
        <v>508</v>
      </c>
      <c r="I303" t="s">
        <v>956</v>
      </c>
      <c r="J303" t="s">
        <v>851</v>
      </c>
      <c r="O303" s="25">
        <v>1</v>
      </c>
      <c r="P303" t="s">
        <v>85</v>
      </c>
      <c r="Q303" s="35">
        <v>13.173</v>
      </c>
      <c r="R303" s="35">
        <v>7.8090000000000002</v>
      </c>
      <c r="S303" s="35">
        <v>7.2069999999999999</v>
      </c>
      <c r="T303" s="35">
        <v>6.9779999999999998</v>
      </c>
      <c r="U303" s="35">
        <v>7.024</v>
      </c>
      <c r="V303" s="35">
        <v>6.8639999999999999</v>
      </c>
      <c r="W303" s="35">
        <v>6.9889999999999999</v>
      </c>
      <c r="X303" s="35">
        <v>6.8339999999999996</v>
      </c>
      <c r="Y303" s="35">
        <v>6.8369999999999997</v>
      </c>
      <c r="Z303" s="35">
        <v>6.85</v>
      </c>
      <c r="AA303" s="35">
        <v>6.9509999999999996</v>
      </c>
      <c r="AB303" s="35">
        <v>6.8680000000000003</v>
      </c>
      <c r="AC303" s="35">
        <v>6.8620000000000001</v>
      </c>
      <c r="AD303" s="35">
        <v>6.8879999999999999</v>
      </c>
      <c r="AE303" s="35">
        <v>7.03</v>
      </c>
      <c r="AF303" s="35">
        <v>6.9779999999999998</v>
      </c>
      <c r="AG303" s="35">
        <v>6.9939999999999998</v>
      </c>
      <c r="AH303" s="35">
        <v>7.0209999999999999</v>
      </c>
      <c r="AI303" s="35">
        <v>7.0119999999999996</v>
      </c>
      <c r="AJ303" s="35">
        <v>7.2039999999999997</v>
      </c>
      <c r="AK303" s="35">
        <v>6.9660000000000002</v>
      </c>
      <c r="AL303" s="35">
        <v>6.9379999999999997</v>
      </c>
      <c r="AM303" s="35">
        <v>6.9050000000000002</v>
      </c>
      <c r="AN303" s="35">
        <v>6.8929999999999998</v>
      </c>
      <c r="AO303" s="35">
        <v>6.83</v>
      </c>
      <c r="AP303" s="35">
        <v>6.931</v>
      </c>
      <c r="AQ303" s="35">
        <v>6.9210000000000003</v>
      </c>
      <c r="AR303" s="35">
        <v>6.9950000000000001</v>
      </c>
      <c r="AS303" s="35">
        <v>7.0720000000000001</v>
      </c>
      <c r="AT303" s="35">
        <v>7.2229999999999999</v>
      </c>
      <c r="AU303" s="35">
        <v>7.125</v>
      </c>
      <c r="AV303" s="35">
        <v>7.1870000000000003</v>
      </c>
      <c r="AW303" s="35">
        <f t="shared" si="8"/>
        <v>230.35900000000004</v>
      </c>
      <c r="AX303" s="117">
        <f t="shared" si="9"/>
        <v>62.511123941326353</v>
      </c>
      <c r="AY303" s="116"/>
    </row>
    <row r="304" spans="1:51" x14ac:dyDescent="0.35">
      <c r="A304" s="4" t="s">
        <v>225</v>
      </c>
      <c r="B304" s="4">
        <v>2019</v>
      </c>
      <c r="C304" s="5">
        <v>43805</v>
      </c>
      <c r="D304" s="4" t="s">
        <v>66</v>
      </c>
      <c r="E304" s="25" t="s">
        <v>64</v>
      </c>
      <c r="F304" s="30" t="s">
        <v>541</v>
      </c>
      <c r="G304" t="s">
        <v>968</v>
      </c>
      <c r="H304" t="s">
        <v>990</v>
      </c>
      <c r="I304" t="s">
        <v>950</v>
      </c>
      <c r="J304" t="s">
        <v>951</v>
      </c>
      <c r="O304" s="25">
        <v>2</v>
      </c>
      <c r="P304" t="s">
        <v>102</v>
      </c>
      <c r="Q304" s="35">
        <v>13.26</v>
      </c>
      <c r="R304" s="35">
        <v>7.6779999999999999</v>
      </c>
      <c r="S304" s="35">
        <v>7.0679999999999996</v>
      </c>
      <c r="T304" s="35">
        <v>6.8380000000000001</v>
      </c>
      <c r="U304" s="35">
        <v>6.9359999999999999</v>
      </c>
      <c r="V304" s="35">
        <v>6.8620000000000001</v>
      </c>
      <c r="W304" s="35">
        <v>6.843</v>
      </c>
      <c r="X304" s="35">
        <v>6.8780000000000001</v>
      </c>
      <c r="Y304" s="35">
        <v>6.9290000000000003</v>
      </c>
      <c r="Z304" s="35">
        <v>7.0609999999999999</v>
      </c>
      <c r="AA304" s="35">
        <v>7.01</v>
      </c>
      <c r="AB304" s="35">
        <v>6.9870000000000001</v>
      </c>
      <c r="AC304" s="35">
        <v>6.9909999999999997</v>
      </c>
      <c r="AD304" s="35">
        <v>6.9260000000000002</v>
      </c>
      <c r="AE304" s="35">
        <v>6.8890000000000002</v>
      </c>
      <c r="AF304" s="35">
        <v>7.0149999999999997</v>
      </c>
      <c r="AG304" s="35">
        <v>6.8780000000000001</v>
      </c>
      <c r="AH304" s="35">
        <v>6.9279999999999999</v>
      </c>
      <c r="AI304" s="35">
        <v>6.9889999999999999</v>
      </c>
      <c r="AJ304" s="35">
        <v>6.9710000000000001</v>
      </c>
      <c r="AK304" s="35">
        <v>6.9349999999999996</v>
      </c>
      <c r="AL304" s="35">
        <v>6.9550000000000001</v>
      </c>
      <c r="AM304" s="35">
        <v>7.0590000000000002</v>
      </c>
      <c r="AN304" s="35">
        <v>6.9429999999999996</v>
      </c>
      <c r="AO304" s="35">
        <v>6.9269999999999996</v>
      </c>
      <c r="AP304" s="35">
        <v>7.0720000000000001</v>
      </c>
      <c r="AQ304" s="35">
        <v>7.1040000000000001</v>
      </c>
      <c r="AR304" s="35">
        <v>7.069</v>
      </c>
      <c r="AS304" s="35">
        <v>7.2889999999999997</v>
      </c>
      <c r="AT304" s="35">
        <v>7.5549999999999997</v>
      </c>
      <c r="AU304" s="35">
        <v>7.7050000000000001</v>
      </c>
      <c r="AV304" s="35">
        <v>7.8620000000000001</v>
      </c>
      <c r="AW304" s="35">
        <f t="shared" si="8"/>
        <v>232.41200000000003</v>
      </c>
      <c r="AX304" s="117">
        <f t="shared" si="9"/>
        <v>61.958934994750692</v>
      </c>
      <c r="AY304" s="116"/>
    </row>
    <row r="305" spans="1:51" x14ac:dyDescent="0.35">
      <c r="A305" s="4" t="s">
        <v>225</v>
      </c>
      <c r="B305" s="4">
        <v>2019</v>
      </c>
      <c r="C305" s="5">
        <v>43805</v>
      </c>
      <c r="D305" s="4" t="s">
        <v>66</v>
      </c>
      <c r="E305" s="25" t="s">
        <v>64</v>
      </c>
      <c r="F305" s="30" t="s">
        <v>542</v>
      </c>
      <c r="G305" t="s">
        <v>599</v>
      </c>
      <c r="H305" t="s">
        <v>989</v>
      </c>
      <c r="I305" t="s">
        <v>1031</v>
      </c>
      <c r="J305" t="s">
        <v>748</v>
      </c>
      <c r="O305" s="25">
        <v>3</v>
      </c>
      <c r="P305" t="s">
        <v>35</v>
      </c>
      <c r="Q305" s="35">
        <v>13.250999999999999</v>
      </c>
      <c r="R305" s="35">
        <v>7.6509999999999998</v>
      </c>
      <c r="S305" s="35">
        <v>7.093</v>
      </c>
      <c r="T305" s="35">
        <v>6.9</v>
      </c>
      <c r="U305" s="35">
        <v>7.0110000000000001</v>
      </c>
      <c r="V305" s="35">
        <v>6.9240000000000004</v>
      </c>
      <c r="W305" s="35">
        <v>6.915</v>
      </c>
      <c r="X305" s="35">
        <v>7.032</v>
      </c>
      <c r="Y305" s="35">
        <v>6.9710000000000001</v>
      </c>
      <c r="Z305" s="35">
        <v>6.98</v>
      </c>
      <c r="AA305" s="35">
        <v>6.9710000000000001</v>
      </c>
      <c r="AB305" s="35">
        <v>7.0819999999999999</v>
      </c>
      <c r="AC305" s="35">
        <v>6.97</v>
      </c>
      <c r="AD305" s="35">
        <v>6.9290000000000003</v>
      </c>
      <c r="AE305" s="35">
        <v>6.9409999999999998</v>
      </c>
      <c r="AF305" s="35">
        <v>6.8920000000000003</v>
      </c>
      <c r="AG305" s="35">
        <v>6.9950000000000001</v>
      </c>
      <c r="AH305" s="35">
        <v>6.8869999999999996</v>
      </c>
      <c r="AI305" s="35">
        <v>6.9459999999999997</v>
      </c>
      <c r="AJ305" s="35">
        <v>7.1539999999999999</v>
      </c>
      <c r="AK305" s="35">
        <v>7.0449999999999999</v>
      </c>
      <c r="AL305" s="35">
        <v>7.0490000000000004</v>
      </c>
      <c r="AM305" s="35">
        <v>7.14</v>
      </c>
      <c r="AN305" s="35">
        <v>7.032</v>
      </c>
      <c r="AO305" s="35">
        <v>7.056</v>
      </c>
      <c r="AP305" s="35">
        <v>7.0739999999999998</v>
      </c>
      <c r="AQ305" s="35">
        <v>7.2130000000000001</v>
      </c>
      <c r="AR305" s="35">
        <v>6.9630000000000001</v>
      </c>
      <c r="AS305" s="35">
        <v>6.9790000000000001</v>
      </c>
      <c r="AT305" s="35">
        <v>6.93</v>
      </c>
      <c r="AU305" s="35">
        <v>6.8490000000000002</v>
      </c>
      <c r="AV305" s="35">
        <v>6.8869999999999996</v>
      </c>
      <c r="AW305" s="35">
        <f t="shared" si="8"/>
        <v>230.71200000000002</v>
      </c>
      <c r="AX305" s="117">
        <f t="shared" si="9"/>
        <v>62.415479038801621</v>
      </c>
      <c r="AY305" s="116"/>
    </row>
    <row r="306" spans="1:51" x14ac:dyDescent="0.35">
      <c r="A306" s="4" t="s">
        <v>225</v>
      </c>
      <c r="B306" s="4">
        <v>2019</v>
      </c>
      <c r="C306" s="5">
        <v>43805</v>
      </c>
      <c r="D306" s="4" t="s">
        <v>66</v>
      </c>
      <c r="E306" s="25" t="s">
        <v>64</v>
      </c>
      <c r="F306" s="30" t="s">
        <v>542</v>
      </c>
      <c r="G306" t="s">
        <v>841</v>
      </c>
      <c r="H306" t="s">
        <v>842</v>
      </c>
      <c r="I306" t="s">
        <v>934</v>
      </c>
      <c r="J306" t="s">
        <v>995</v>
      </c>
      <c r="O306" s="25">
        <v>4</v>
      </c>
      <c r="P306" t="s">
        <v>198</v>
      </c>
      <c r="Q306" s="35">
        <v>13.074</v>
      </c>
      <c r="R306" s="35">
        <v>7.6319999999999997</v>
      </c>
      <c r="S306" s="35">
        <v>7.0720000000000001</v>
      </c>
      <c r="T306" s="35">
        <v>7.077</v>
      </c>
      <c r="U306" s="35">
        <v>6.9740000000000002</v>
      </c>
      <c r="V306" s="35">
        <v>7.1769999999999996</v>
      </c>
      <c r="W306" s="35">
        <v>7.056</v>
      </c>
      <c r="X306" s="35">
        <v>7.1319999999999997</v>
      </c>
      <c r="Y306" s="35">
        <v>6.9489999999999998</v>
      </c>
      <c r="Z306" s="35">
        <v>7.0620000000000003</v>
      </c>
      <c r="AA306" s="35">
        <v>6.9210000000000003</v>
      </c>
      <c r="AB306" s="35">
        <v>7.069</v>
      </c>
      <c r="AC306" s="35">
        <v>7.0270000000000001</v>
      </c>
      <c r="AD306" s="35">
        <v>7.1210000000000004</v>
      </c>
      <c r="AE306" s="35">
        <v>7.0620000000000003</v>
      </c>
      <c r="AF306" s="35">
        <v>7.1719999999999997</v>
      </c>
      <c r="AG306" s="35">
        <v>6.9870000000000001</v>
      </c>
      <c r="AH306" s="35">
        <v>7.1210000000000004</v>
      </c>
      <c r="AI306" s="35">
        <v>7.2210000000000001</v>
      </c>
      <c r="AJ306" s="35">
        <v>7.2839999999999998</v>
      </c>
      <c r="AK306" s="35">
        <v>7.2320000000000002</v>
      </c>
      <c r="AL306" s="35">
        <v>7.2960000000000003</v>
      </c>
      <c r="AM306" s="35">
        <v>7.1749999999999998</v>
      </c>
      <c r="AN306" s="35">
        <v>7.1580000000000004</v>
      </c>
      <c r="AO306" s="35">
        <v>7.3</v>
      </c>
      <c r="AP306" s="35">
        <v>7.0659999999999998</v>
      </c>
      <c r="AQ306" s="35">
        <v>7.2</v>
      </c>
      <c r="AR306" s="35">
        <v>7.2009999999999996</v>
      </c>
      <c r="AS306" s="35">
        <v>7.4779999999999998</v>
      </c>
      <c r="AT306" s="35">
        <v>7.4509999999999996</v>
      </c>
      <c r="AU306" s="35">
        <v>7.1390000000000002</v>
      </c>
      <c r="AV306" s="35">
        <v>7.3090000000000002</v>
      </c>
      <c r="AW306" s="35">
        <f t="shared" si="8"/>
        <v>235.19499999999996</v>
      </c>
      <c r="AX306" s="117">
        <f t="shared" si="9"/>
        <v>61.225791364612355</v>
      </c>
      <c r="AY306" s="116"/>
    </row>
    <row r="307" spans="1:51" x14ac:dyDescent="0.35">
      <c r="A307" s="1" t="s">
        <v>226</v>
      </c>
      <c r="B307" s="1">
        <v>2019</v>
      </c>
      <c r="C307" s="2">
        <v>43797</v>
      </c>
      <c r="D307" s="1" t="s">
        <v>66</v>
      </c>
      <c r="E307" s="25" t="s">
        <v>21</v>
      </c>
      <c r="F307" s="34" t="s">
        <v>21</v>
      </c>
      <c r="G307" t="s">
        <v>942</v>
      </c>
      <c r="H307" t="s">
        <v>597</v>
      </c>
      <c r="I307" t="s">
        <v>513</v>
      </c>
      <c r="J307" t="s">
        <v>731</v>
      </c>
      <c r="O307" s="25">
        <v>1</v>
      </c>
      <c r="P307" t="s">
        <v>29</v>
      </c>
      <c r="Q307" s="35">
        <v>13.207000000000001</v>
      </c>
      <c r="R307" s="35">
        <v>7.6769999999999996</v>
      </c>
      <c r="S307" s="35">
        <v>7.3140000000000001</v>
      </c>
      <c r="T307" s="35">
        <v>7.141</v>
      </c>
      <c r="U307" s="35">
        <v>7.1070000000000002</v>
      </c>
      <c r="V307" s="35">
        <v>7.21</v>
      </c>
      <c r="W307" s="35">
        <v>7.1109999999999998</v>
      </c>
      <c r="X307" s="35">
        <v>7.0839999999999996</v>
      </c>
      <c r="Y307" s="35">
        <v>7.1070000000000002</v>
      </c>
      <c r="Z307" s="35">
        <v>7.2409999999999997</v>
      </c>
      <c r="AA307" s="35">
        <v>7.0890000000000004</v>
      </c>
      <c r="AB307" s="35">
        <v>7.07</v>
      </c>
      <c r="AC307" s="35">
        <v>7.08</v>
      </c>
      <c r="AD307" s="35">
        <v>7.1470000000000002</v>
      </c>
      <c r="AE307" s="35">
        <v>7.0810000000000004</v>
      </c>
      <c r="AF307" s="35">
        <v>7.0519999999999996</v>
      </c>
      <c r="AG307" s="35">
        <v>7.1219999999999999</v>
      </c>
      <c r="AH307" s="35">
        <v>7.2190000000000003</v>
      </c>
      <c r="AI307" s="35">
        <v>7.0510000000000002</v>
      </c>
      <c r="AJ307" s="35">
        <v>7.056</v>
      </c>
      <c r="AK307" s="35">
        <v>7.218</v>
      </c>
      <c r="AL307" s="35">
        <v>7.173</v>
      </c>
      <c r="AM307" s="35">
        <v>7.181</v>
      </c>
      <c r="AN307" s="35">
        <v>7.2960000000000003</v>
      </c>
      <c r="AO307" s="35">
        <v>7.1059999999999999</v>
      </c>
      <c r="AP307" s="35">
        <v>7.03</v>
      </c>
      <c r="AQ307" s="35">
        <v>7.032</v>
      </c>
      <c r="AR307" s="35">
        <v>7.21</v>
      </c>
      <c r="AS307" s="35">
        <v>6.9930000000000003</v>
      </c>
      <c r="AT307" s="35">
        <v>7.0069999999999997</v>
      </c>
      <c r="AU307" s="35">
        <v>6.9770000000000003</v>
      </c>
      <c r="AV307" s="35">
        <v>6.9610000000000003</v>
      </c>
      <c r="AW307" s="35">
        <f t="shared" si="8"/>
        <v>234.35000000000005</v>
      </c>
      <c r="AX307" s="117">
        <f t="shared" si="9"/>
        <v>61.446554299125225</v>
      </c>
      <c r="AY307" s="116"/>
    </row>
    <row r="308" spans="1:51" x14ac:dyDescent="0.35">
      <c r="A308" s="1" t="s">
        <v>226</v>
      </c>
      <c r="B308" s="1">
        <v>2019</v>
      </c>
      <c r="C308" s="2">
        <v>43797</v>
      </c>
      <c r="D308" s="1" t="s">
        <v>66</v>
      </c>
      <c r="E308" s="25" t="s">
        <v>21</v>
      </c>
      <c r="F308" s="34" t="s">
        <v>21</v>
      </c>
      <c r="G308" t="s">
        <v>598</v>
      </c>
      <c r="H308" t="s">
        <v>1031</v>
      </c>
      <c r="I308" t="s">
        <v>948</v>
      </c>
      <c r="J308" t="s">
        <v>474</v>
      </c>
      <c r="O308" s="25">
        <v>2</v>
      </c>
      <c r="P308" t="s">
        <v>35</v>
      </c>
      <c r="Q308" s="35">
        <v>13.271000000000001</v>
      </c>
      <c r="R308" s="35">
        <v>7.7080000000000002</v>
      </c>
      <c r="S308" s="35">
        <v>7.23</v>
      </c>
      <c r="T308" s="35">
        <v>7.0590000000000002</v>
      </c>
      <c r="U308" s="35">
        <v>7.1050000000000004</v>
      </c>
      <c r="V308" s="35">
        <v>7.016</v>
      </c>
      <c r="W308" s="35">
        <v>7.1040000000000001</v>
      </c>
      <c r="X308" s="35">
        <v>7.1630000000000003</v>
      </c>
      <c r="Y308" s="35">
        <v>7.319</v>
      </c>
      <c r="Z308" s="35">
        <v>7.1070000000000002</v>
      </c>
      <c r="AA308" s="35">
        <v>7.0640000000000001</v>
      </c>
      <c r="AB308" s="35">
        <v>6.984</v>
      </c>
      <c r="AC308" s="35">
        <v>7.0709999999999997</v>
      </c>
      <c r="AD308" s="35">
        <v>7.0389999999999997</v>
      </c>
      <c r="AE308" s="35">
        <v>7.0439999999999996</v>
      </c>
      <c r="AF308" s="35">
        <v>7.0510000000000002</v>
      </c>
      <c r="AG308" s="35">
        <v>7.1050000000000004</v>
      </c>
      <c r="AH308" s="35">
        <v>6.9560000000000004</v>
      </c>
      <c r="AI308" s="35">
        <v>6.992</v>
      </c>
      <c r="AJ308" s="35">
        <v>6.99</v>
      </c>
      <c r="AK308" s="35">
        <v>7.1230000000000002</v>
      </c>
      <c r="AL308" s="35">
        <v>7.0449999999999999</v>
      </c>
      <c r="AM308" s="35">
        <v>7.0250000000000004</v>
      </c>
      <c r="AN308" s="35">
        <v>7.0369999999999999</v>
      </c>
      <c r="AO308" s="35">
        <v>7.2439999999999998</v>
      </c>
      <c r="AP308" s="35">
        <v>7.0510000000000002</v>
      </c>
      <c r="AQ308" s="35">
        <v>7.0140000000000002</v>
      </c>
      <c r="AR308" s="35">
        <v>7.0679999999999996</v>
      </c>
      <c r="AS308" s="35">
        <v>7.1630000000000003</v>
      </c>
      <c r="AT308" s="35">
        <v>7.391</v>
      </c>
      <c r="AU308" s="35">
        <v>7.4669999999999996</v>
      </c>
      <c r="AV308" s="35">
        <v>7.58</v>
      </c>
      <c r="AW308" s="35">
        <f t="shared" si="8"/>
        <v>234.58600000000004</v>
      </c>
      <c r="AX308" s="117">
        <f t="shared" si="9"/>
        <v>61.384737367106297</v>
      </c>
      <c r="AY308" s="116"/>
    </row>
    <row r="309" spans="1:51" x14ac:dyDescent="0.35">
      <c r="A309" s="1" t="s">
        <v>226</v>
      </c>
      <c r="B309" s="1">
        <v>2019</v>
      </c>
      <c r="C309" s="2">
        <v>43797</v>
      </c>
      <c r="D309" s="1" t="s">
        <v>66</v>
      </c>
      <c r="E309" s="25" t="s">
        <v>21</v>
      </c>
      <c r="F309" s="34" t="s">
        <v>21</v>
      </c>
      <c r="G309" t="s">
        <v>841</v>
      </c>
      <c r="H309" t="s">
        <v>842</v>
      </c>
      <c r="I309" t="s">
        <v>934</v>
      </c>
      <c r="J309" t="s">
        <v>995</v>
      </c>
      <c r="O309" s="25">
        <v>3</v>
      </c>
      <c r="P309" t="s">
        <v>198</v>
      </c>
      <c r="Q309" s="35">
        <v>12.971</v>
      </c>
      <c r="R309" s="35">
        <v>7.7119999999999997</v>
      </c>
      <c r="S309" s="35">
        <v>7.1289999999999996</v>
      </c>
      <c r="T309" s="35">
        <v>7.22</v>
      </c>
      <c r="U309" s="35">
        <v>7.1539999999999999</v>
      </c>
      <c r="V309" s="35">
        <v>7.3109999999999999</v>
      </c>
      <c r="W309" s="35">
        <v>7.2329999999999997</v>
      </c>
      <c r="X309" s="35">
        <v>7.2590000000000003</v>
      </c>
      <c r="Y309" s="35">
        <v>7.1609999999999996</v>
      </c>
      <c r="Z309" s="35">
        <v>7.3159999999999998</v>
      </c>
      <c r="AA309" s="35">
        <v>7.1180000000000003</v>
      </c>
      <c r="AB309" s="35">
        <v>7.36</v>
      </c>
      <c r="AC309" s="35">
        <v>7.2210000000000001</v>
      </c>
      <c r="AD309" s="35">
        <v>7.1859999999999999</v>
      </c>
      <c r="AE309" s="35">
        <v>7.3810000000000002</v>
      </c>
      <c r="AF309" s="35">
        <v>7.1689999999999996</v>
      </c>
      <c r="AG309" s="35">
        <v>7.0650000000000004</v>
      </c>
      <c r="AH309" s="35">
        <v>7.1619999999999999</v>
      </c>
      <c r="AI309" s="35">
        <v>6.9660000000000002</v>
      </c>
      <c r="AJ309" s="35">
        <v>6.9710000000000001</v>
      </c>
      <c r="AK309" s="35">
        <v>7.1210000000000004</v>
      </c>
      <c r="AL309" s="35">
        <v>7.1529999999999996</v>
      </c>
      <c r="AM309" s="35">
        <v>7.3460000000000001</v>
      </c>
      <c r="AN309" s="35">
        <v>7.2469999999999999</v>
      </c>
      <c r="AO309" s="35">
        <v>7.4130000000000003</v>
      </c>
      <c r="AP309" s="35">
        <v>7.22</v>
      </c>
      <c r="AQ309" s="35">
        <v>7.11</v>
      </c>
      <c r="AR309" s="35">
        <v>7.0119999999999996</v>
      </c>
      <c r="AS309" s="35">
        <v>7.1479999999999997</v>
      </c>
      <c r="AT309" s="35">
        <v>6.9809999999999999</v>
      </c>
      <c r="AU309" s="35">
        <v>7.0579999999999998</v>
      </c>
      <c r="AV309" s="35">
        <v>7.1420000000000003</v>
      </c>
      <c r="AW309" s="35">
        <f t="shared" si="8"/>
        <v>236.01600000000002</v>
      </c>
      <c r="AX309" s="117">
        <f t="shared" si="9"/>
        <v>61.012812690665037</v>
      </c>
      <c r="AY309" s="116"/>
    </row>
    <row r="310" spans="1:51" x14ac:dyDescent="0.35">
      <c r="A310" s="1" t="s">
        <v>226</v>
      </c>
      <c r="B310" s="1">
        <v>2019</v>
      </c>
      <c r="C310" s="2">
        <v>43797</v>
      </c>
      <c r="D310" s="1" t="s">
        <v>66</v>
      </c>
      <c r="E310" s="25" t="s">
        <v>21</v>
      </c>
      <c r="F310" s="34" t="s">
        <v>21</v>
      </c>
      <c r="G310" t="s">
        <v>688</v>
      </c>
      <c r="H310" t="s">
        <v>69</v>
      </c>
      <c r="I310" t="s">
        <v>681</v>
      </c>
      <c r="J310" t="s">
        <v>590</v>
      </c>
      <c r="O310" s="25">
        <v>4</v>
      </c>
      <c r="P310" t="s">
        <v>25</v>
      </c>
      <c r="Q310" s="35">
        <v>13.606999999999999</v>
      </c>
      <c r="R310" s="35">
        <v>7.8049999999999997</v>
      </c>
      <c r="S310" s="35">
        <v>7.2889999999999997</v>
      </c>
      <c r="T310" s="35">
        <v>7.2080000000000002</v>
      </c>
      <c r="U310" s="35">
        <v>7.2279999999999998</v>
      </c>
      <c r="V310" s="35">
        <v>7.2839999999999998</v>
      </c>
      <c r="W310" s="35">
        <v>7.4189999999999996</v>
      </c>
      <c r="X310" s="35">
        <v>7.2009999999999996</v>
      </c>
      <c r="Y310" s="35">
        <v>7.1040000000000001</v>
      </c>
      <c r="Z310" s="35">
        <v>7.1769999999999996</v>
      </c>
      <c r="AA310" s="35">
        <v>7.069</v>
      </c>
      <c r="AB310" s="35">
        <v>7.0739999999999998</v>
      </c>
      <c r="AC310" s="35">
        <v>7.2220000000000004</v>
      </c>
      <c r="AD310" s="35">
        <v>7.0869999999999997</v>
      </c>
      <c r="AE310" s="35">
        <v>7.0730000000000004</v>
      </c>
      <c r="AF310" s="35">
        <v>7.1749999999999998</v>
      </c>
      <c r="AG310" s="35">
        <v>7.0810000000000004</v>
      </c>
      <c r="AH310" s="35">
        <v>7.08</v>
      </c>
      <c r="AI310" s="35">
        <v>7.1760000000000002</v>
      </c>
      <c r="AJ310" s="35">
        <v>7.1459999999999999</v>
      </c>
      <c r="AK310" s="35">
        <v>7.149</v>
      </c>
      <c r="AL310" s="35">
        <v>7.22</v>
      </c>
      <c r="AM310" s="35">
        <v>7.0789999999999997</v>
      </c>
      <c r="AN310" s="35">
        <v>7.12</v>
      </c>
      <c r="AO310" s="35">
        <v>7.1120000000000001</v>
      </c>
      <c r="AP310" s="35">
        <v>7.1509999999999998</v>
      </c>
      <c r="AQ310" s="35">
        <v>7.2889999999999997</v>
      </c>
      <c r="AR310" s="35">
        <v>7.117</v>
      </c>
      <c r="AS310" s="35">
        <v>7.0620000000000003</v>
      </c>
      <c r="AT310" s="35">
        <v>7.23</v>
      </c>
      <c r="AU310" s="35">
        <v>7.03</v>
      </c>
      <c r="AV310" s="35">
        <v>7.1710000000000003</v>
      </c>
      <c r="AW310" s="35">
        <f t="shared" si="8"/>
        <v>236.23499999999999</v>
      </c>
      <c r="AX310" s="117">
        <f t="shared" si="9"/>
        <v>60.956251190551782</v>
      </c>
      <c r="AY310" s="116"/>
    </row>
    <row r="311" spans="1:51" x14ac:dyDescent="0.35">
      <c r="A311" s="1" t="s">
        <v>226</v>
      </c>
      <c r="B311" s="1">
        <v>2019</v>
      </c>
      <c r="C311" s="2">
        <v>43797</v>
      </c>
      <c r="D311" s="1" t="s">
        <v>66</v>
      </c>
      <c r="E311" s="25" t="s">
        <v>21</v>
      </c>
      <c r="F311" s="34" t="s">
        <v>21</v>
      </c>
      <c r="G311" t="s">
        <v>963</v>
      </c>
      <c r="H311" t="s">
        <v>852</v>
      </c>
      <c r="I311" t="s">
        <v>978</v>
      </c>
      <c r="J311" t="s">
        <v>649</v>
      </c>
      <c r="O311" s="25">
        <v>5</v>
      </c>
      <c r="P311" t="s">
        <v>85</v>
      </c>
      <c r="Q311" s="35">
        <v>13.096</v>
      </c>
      <c r="R311" s="35">
        <v>7.6719999999999997</v>
      </c>
      <c r="S311" s="35">
        <v>7.367</v>
      </c>
      <c r="T311" s="35">
        <v>7.4020000000000001</v>
      </c>
      <c r="U311" s="35">
        <v>7.2850000000000001</v>
      </c>
      <c r="V311" s="35">
        <v>7.2690000000000001</v>
      </c>
      <c r="W311" s="35">
        <v>7.2069999999999999</v>
      </c>
      <c r="X311" s="35">
        <v>7.194</v>
      </c>
      <c r="Y311" s="35">
        <v>7.3330000000000002</v>
      </c>
      <c r="Z311" s="35">
        <v>7.1420000000000003</v>
      </c>
      <c r="AA311" s="35">
        <v>7.056</v>
      </c>
      <c r="AB311" s="35">
        <v>7.0449999999999999</v>
      </c>
      <c r="AC311" s="35">
        <v>7.1189999999999998</v>
      </c>
      <c r="AD311" s="35">
        <v>7.0810000000000004</v>
      </c>
      <c r="AE311" s="35">
        <v>7.0830000000000002</v>
      </c>
      <c r="AF311" s="35">
        <v>7.2930000000000001</v>
      </c>
      <c r="AG311" s="35">
        <v>7.181</v>
      </c>
      <c r="AH311" s="35">
        <v>7.1929999999999996</v>
      </c>
      <c r="AI311" s="35">
        <v>7.3040000000000003</v>
      </c>
      <c r="AJ311" s="35">
        <v>7.1189999999999998</v>
      </c>
      <c r="AK311" s="35">
        <v>7.1449999999999996</v>
      </c>
      <c r="AL311" s="35">
        <v>7.3170000000000002</v>
      </c>
      <c r="AM311" s="35">
        <v>7.1479999999999997</v>
      </c>
      <c r="AN311" s="35">
        <v>7.0780000000000003</v>
      </c>
      <c r="AO311" s="35">
        <v>7.0590000000000002</v>
      </c>
      <c r="AP311" s="35">
        <v>7.2789999999999999</v>
      </c>
      <c r="AQ311" s="35">
        <v>7.2850000000000001</v>
      </c>
      <c r="AR311" s="35">
        <v>7.2839999999999998</v>
      </c>
      <c r="AS311" s="35">
        <v>7.43</v>
      </c>
      <c r="AT311" s="35">
        <v>7.1859999999999999</v>
      </c>
      <c r="AU311" s="35">
        <v>7.2279999999999998</v>
      </c>
      <c r="AV311" s="35">
        <v>7.556</v>
      </c>
      <c r="AW311" s="35">
        <f t="shared" si="8"/>
        <v>237.43600000000006</v>
      </c>
      <c r="AX311" s="117">
        <f t="shared" si="9"/>
        <v>60.647921966340384</v>
      </c>
      <c r="AY311" s="116"/>
    </row>
    <row r="312" spans="1:51" x14ac:dyDescent="0.35">
      <c r="A312" s="1" t="s">
        <v>226</v>
      </c>
      <c r="B312" s="1">
        <v>2019</v>
      </c>
      <c r="C312" s="2">
        <v>43797</v>
      </c>
      <c r="D312" s="1" t="s">
        <v>66</v>
      </c>
      <c r="E312" s="25" t="s">
        <v>21</v>
      </c>
      <c r="F312" s="34" t="s">
        <v>21</v>
      </c>
      <c r="G312" t="s">
        <v>813</v>
      </c>
      <c r="H312" t="s">
        <v>672</v>
      </c>
      <c r="I312" t="s">
        <v>511</v>
      </c>
      <c r="J312" t="s">
        <v>958</v>
      </c>
      <c r="O312" s="25">
        <v>6</v>
      </c>
      <c r="P312" t="s">
        <v>33</v>
      </c>
      <c r="Q312" s="35">
        <v>13.388999999999999</v>
      </c>
      <c r="R312" s="35">
        <v>7.6189999999999998</v>
      </c>
      <c r="S312" s="35">
        <v>7.2649999999999997</v>
      </c>
      <c r="T312" s="35">
        <v>7.1719999999999997</v>
      </c>
      <c r="U312" s="35">
        <v>7.0759999999999996</v>
      </c>
      <c r="V312" s="35">
        <v>7.0659999999999998</v>
      </c>
      <c r="W312" s="35">
        <v>7.2679999999999998</v>
      </c>
      <c r="X312" s="35">
        <v>7.2249999999999996</v>
      </c>
      <c r="Y312" s="35">
        <v>7.2469999999999999</v>
      </c>
      <c r="Z312" s="35">
        <v>7.3869999999999996</v>
      </c>
      <c r="AA312" s="35">
        <v>7.3019999999999996</v>
      </c>
      <c r="AB312" s="35">
        <v>7.2610000000000001</v>
      </c>
      <c r="AC312" s="35">
        <v>7.2560000000000002</v>
      </c>
      <c r="AD312" s="35">
        <v>7.2830000000000004</v>
      </c>
      <c r="AE312" s="35">
        <v>7.3860000000000001</v>
      </c>
      <c r="AF312" s="35">
        <v>7.1829999999999998</v>
      </c>
      <c r="AG312" s="35">
        <v>7.2240000000000002</v>
      </c>
      <c r="AH312" s="35">
        <v>7.1740000000000004</v>
      </c>
      <c r="AI312" s="35">
        <v>7.3129999999999997</v>
      </c>
      <c r="AJ312" s="35">
        <v>7.2169999999999996</v>
      </c>
      <c r="AK312" s="35">
        <v>7.1760000000000002</v>
      </c>
      <c r="AL312" s="35">
        <v>7.2050000000000001</v>
      </c>
      <c r="AM312" s="35">
        <v>7.3479999999999999</v>
      </c>
      <c r="AN312" s="35">
        <v>7.282</v>
      </c>
      <c r="AO312" s="35">
        <v>7.4989999999999997</v>
      </c>
      <c r="AP312" s="35">
        <v>7.3339999999999996</v>
      </c>
      <c r="AQ312" s="35">
        <v>7.2539999999999996</v>
      </c>
      <c r="AR312" s="35">
        <v>7.25</v>
      </c>
      <c r="AS312" s="35">
        <v>7.2530000000000001</v>
      </c>
      <c r="AT312" s="35">
        <v>7.3929999999999998</v>
      </c>
      <c r="AU312" s="35">
        <v>7.2859999999999996</v>
      </c>
      <c r="AV312" s="35">
        <v>7.2969999999999997</v>
      </c>
      <c r="AW312" s="35">
        <f t="shared" si="8"/>
        <v>238.89</v>
      </c>
      <c r="AX312" s="117">
        <f t="shared" si="9"/>
        <v>60.278789400979534</v>
      </c>
      <c r="AY312" s="116"/>
    </row>
    <row r="313" spans="1:51" x14ac:dyDescent="0.35">
      <c r="A313" s="1" t="s">
        <v>226</v>
      </c>
      <c r="B313" s="1">
        <v>2019</v>
      </c>
      <c r="C313" s="2">
        <v>43797</v>
      </c>
      <c r="D313" s="1" t="s">
        <v>66</v>
      </c>
      <c r="E313" s="25" t="s">
        <v>21</v>
      </c>
      <c r="F313" s="34" t="s">
        <v>21</v>
      </c>
      <c r="G313" t="s">
        <v>594</v>
      </c>
      <c r="H313" t="s">
        <v>595</v>
      </c>
      <c r="I313" t="s">
        <v>993</v>
      </c>
      <c r="J313" t="s">
        <v>994</v>
      </c>
      <c r="O313" s="25">
        <v>7</v>
      </c>
      <c r="P313" t="s">
        <v>759</v>
      </c>
      <c r="Q313" s="35">
        <v>13.353</v>
      </c>
      <c r="R313" s="35">
        <v>7.57</v>
      </c>
      <c r="S313" s="35">
        <v>7.2039999999999997</v>
      </c>
      <c r="T313" s="35">
        <v>7.194</v>
      </c>
      <c r="U313" s="35">
        <v>7.3920000000000003</v>
      </c>
      <c r="V313" s="35">
        <v>7.2160000000000002</v>
      </c>
      <c r="W313" s="35">
        <v>7.1890000000000001</v>
      </c>
      <c r="X313" s="35">
        <v>7.1559999999999997</v>
      </c>
      <c r="Y313" s="35">
        <v>7.3289999999999997</v>
      </c>
      <c r="Z313" s="35">
        <v>7.2489999999999997</v>
      </c>
      <c r="AA313" s="35">
        <v>7.2679999999999998</v>
      </c>
      <c r="AB313" s="35">
        <v>7.3760000000000003</v>
      </c>
      <c r="AC313" s="35">
        <v>7.2160000000000002</v>
      </c>
      <c r="AD313" s="35">
        <v>7.234</v>
      </c>
      <c r="AE313" s="35">
        <v>7.2539999999999996</v>
      </c>
      <c r="AF313" s="35">
        <v>7.46</v>
      </c>
      <c r="AG313" s="35">
        <v>7.3879999999999999</v>
      </c>
      <c r="AH313" s="35">
        <v>7.4189999999999996</v>
      </c>
      <c r="AI313" s="35">
        <v>7.383</v>
      </c>
      <c r="AJ313" s="35">
        <v>7.5430000000000001</v>
      </c>
      <c r="AK313" s="35">
        <v>7.3380000000000001</v>
      </c>
      <c r="AL313" s="35">
        <v>7.2640000000000002</v>
      </c>
      <c r="AM313" s="35">
        <v>7.2670000000000003</v>
      </c>
      <c r="AN313" s="35">
        <v>7.306</v>
      </c>
      <c r="AO313" s="35">
        <v>7.319</v>
      </c>
      <c r="AP313" s="35">
        <v>7.4770000000000003</v>
      </c>
      <c r="AQ313" s="35">
        <v>7.2469999999999999</v>
      </c>
      <c r="AR313" s="35">
        <v>7.282</v>
      </c>
      <c r="AS313" s="35">
        <v>7.2489999999999997</v>
      </c>
      <c r="AT313" s="35">
        <v>7.4210000000000003</v>
      </c>
      <c r="AU313" s="35">
        <v>7.2030000000000003</v>
      </c>
      <c r="AV313" s="35">
        <v>7.3029999999999999</v>
      </c>
      <c r="AW313" s="35">
        <f t="shared" si="8"/>
        <v>240.06900000000005</v>
      </c>
      <c r="AX313" s="117">
        <f t="shared" si="9"/>
        <v>59.982754957949581</v>
      </c>
      <c r="AY313" s="116"/>
    </row>
    <row r="314" spans="1:51" x14ac:dyDescent="0.35">
      <c r="A314" s="1" t="s">
        <v>226</v>
      </c>
      <c r="B314" s="1">
        <v>2019</v>
      </c>
      <c r="C314" s="2">
        <v>43797</v>
      </c>
      <c r="D314" s="1" t="s">
        <v>66</v>
      </c>
      <c r="E314" s="25" t="s">
        <v>21</v>
      </c>
      <c r="F314" s="34" t="s">
        <v>21</v>
      </c>
      <c r="G314" t="s">
        <v>1040</v>
      </c>
      <c r="H314" t="s">
        <v>1048</v>
      </c>
      <c r="I314" t="s">
        <v>1049</v>
      </c>
      <c r="J314" t="s">
        <v>1050</v>
      </c>
      <c r="O314" s="25">
        <v>8</v>
      </c>
      <c r="P314" t="s">
        <v>484</v>
      </c>
      <c r="Q314" s="35">
        <v>13.89</v>
      </c>
      <c r="R314" s="35">
        <v>7.9039999999999999</v>
      </c>
      <c r="S314" s="35">
        <v>7.33</v>
      </c>
      <c r="T314" s="35">
        <v>7.1689999999999996</v>
      </c>
      <c r="U314" s="35">
        <v>7.1669999999999998</v>
      </c>
      <c r="V314" s="35">
        <v>7.0179999999999998</v>
      </c>
      <c r="W314" s="35">
        <v>7.1070000000000002</v>
      </c>
      <c r="X314" s="35">
        <v>7.1779999999999999</v>
      </c>
      <c r="Y314" s="35">
        <v>7.3929999999999998</v>
      </c>
      <c r="Z314" s="35">
        <v>7.2039999999999997</v>
      </c>
      <c r="AA314" s="35">
        <v>7.3029999999999999</v>
      </c>
      <c r="AB314" s="35">
        <v>7.3150000000000004</v>
      </c>
      <c r="AC314" s="35">
        <v>7.45</v>
      </c>
      <c r="AD314" s="35">
        <v>7.3550000000000004</v>
      </c>
      <c r="AE314" s="35">
        <v>7.4429999999999996</v>
      </c>
      <c r="AF314" s="35">
        <v>7.359</v>
      </c>
      <c r="AG314" s="35">
        <v>7.3070000000000004</v>
      </c>
      <c r="AH314" s="35">
        <v>7.3949999999999996</v>
      </c>
      <c r="AI314" s="35">
        <v>7.306</v>
      </c>
      <c r="AJ314" s="35">
        <v>7.36</v>
      </c>
      <c r="AK314" s="35">
        <v>7.5529999999999999</v>
      </c>
      <c r="AL314" s="35">
        <v>7.2910000000000004</v>
      </c>
      <c r="AM314" s="35">
        <v>7.2990000000000004</v>
      </c>
      <c r="AN314" s="35">
        <v>7.2539999999999996</v>
      </c>
      <c r="AO314" s="35">
        <v>7.1859999999999999</v>
      </c>
      <c r="AP314" s="35">
        <v>7.1580000000000004</v>
      </c>
      <c r="AQ314" s="35">
        <v>7.3159999999999998</v>
      </c>
      <c r="AR314" s="35">
        <v>7.2060000000000004</v>
      </c>
      <c r="AS314" s="35">
        <v>7.3769999999999998</v>
      </c>
      <c r="AT314" s="35">
        <v>7.6180000000000003</v>
      </c>
      <c r="AU314" s="35">
        <v>7.4390000000000001</v>
      </c>
      <c r="AV314" s="35">
        <v>7.4340000000000002</v>
      </c>
      <c r="AW314" s="35">
        <f t="shared" si="8"/>
        <v>241.084</v>
      </c>
      <c r="AX314" s="117">
        <f t="shared" si="9"/>
        <v>59.730218513049394</v>
      </c>
      <c r="AY314" s="116"/>
    </row>
    <row r="315" spans="1:51" x14ac:dyDescent="0.35">
      <c r="A315" s="1" t="s">
        <v>226</v>
      </c>
      <c r="B315" s="1">
        <v>2019</v>
      </c>
      <c r="C315" s="2">
        <v>43797</v>
      </c>
      <c r="D315" s="1" t="s">
        <v>66</v>
      </c>
      <c r="E315" s="25" t="s">
        <v>21</v>
      </c>
      <c r="F315" s="34" t="s">
        <v>21</v>
      </c>
      <c r="G315" t="s">
        <v>744</v>
      </c>
      <c r="H315" t="s">
        <v>1021</v>
      </c>
      <c r="I315" t="s">
        <v>1022</v>
      </c>
      <c r="J315" t="s">
        <v>1023</v>
      </c>
      <c r="O315" s="25">
        <v>9</v>
      </c>
      <c r="P315" t="s">
        <v>256</v>
      </c>
      <c r="Q315" s="35">
        <v>13.563000000000001</v>
      </c>
      <c r="R315" s="35">
        <v>7.8230000000000004</v>
      </c>
      <c r="S315" s="35">
        <v>7.2480000000000002</v>
      </c>
      <c r="T315" s="35">
        <v>7.2949999999999999</v>
      </c>
      <c r="U315" s="35">
        <v>7.181</v>
      </c>
      <c r="V315" s="35">
        <v>7.3780000000000001</v>
      </c>
      <c r="W315" s="35">
        <v>7.3719999999999999</v>
      </c>
      <c r="X315" s="35">
        <v>7.3639999999999999</v>
      </c>
      <c r="Y315" s="35">
        <v>7.3920000000000003</v>
      </c>
      <c r="Z315" s="35">
        <v>7.2240000000000002</v>
      </c>
      <c r="AA315" s="35">
        <v>7.2290000000000001</v>
      </c>
      <c r="AB315" s="35">
        <v>7.3460000000000001</v>
      </c>
      <c r="AC315" s="35">
        <v>7.1970000000000001</v>
      </c>
      <c r="AD315" s="35">
        <v>7.3490000000000002</v>
      </c>
      <c r="AE315" s="35">
        <v>7.258</v>
      </c>
      <c r="AF315" s="35">
        <v>7.3129999999999997</v>
      </c>
      <c r="AG315" s="35">
        <v>7.4340000000000002</v>
      </c>
      <c r="AH315" s="35">
        <v>7.3360000000000003</v>
      </c>
      <c r="AI315" s="35">
        <v>7.242</v>
      </c>
      <c r="AJ315" s="35">
        <v>7.31</v>
      </c>
      <c r="AK315" s="35">
        <v>7.2480000000000002</v>
      </c>
      <c r="AL315" s="35">
        <v>7.3070000000000004</v>
      </c>
      <c r="AM315" s="35">
        <v>7.37</v>
      </c>
      <c r="AN315" s="35">
        <v>7.64</v>
      </c>
      <c r="AO315" s="35">
        <v>7.5410000000000004</v>
      </c>
      <c r="AP315" s="35">
        <v>7.6379999999999999</v>
      </c>
      <c r="AQ315" s="35">
        <v>7.5129999999999999</v>
      </c>
      <c r="AR315" s="35">
        <v>7.5650000000000004</v>
      </c>
      <c r="AS315" s="35">
        <v>7.8079999999999998</v>
      </c>
      <c r="AT315" s="35">
        <v>7.7389999999999999</v>
      </c>
      <c r="AU315" s="35">
        <v>7.6440000000000001</v>
      </c>
      <c r="AV315" s="35">
        <v>7.7910000000000004</v>
      </c>
      <c r="AW315" s="35">
        <f t="shared" si="8"/>
        <v>243.65799999999999</v>
      </c>
      <c r="AX315" s="117">
        <f t="shared" si="9"/>
        <v>59.099229247551897</v>
      </c>
      <c r="AY315" s="116"/>
    </row>
    <row r="316" spans="1:51" x14ac:dyDescent="0.35">
      <c r="A316" s="1" t="s">
        <v>226</v>
      </c>
      <c r="B316" s="1">
        <v>2019</v>
      </c>
      <c r="C316" s="2">
        <v>43797</v>
      </c>
      <c r="D316" s="1" t="s">
        <v>66</v>
      </c>
      <c r="E316" s="25" t="s">
        <v>21</v>
      </c>
      <c r="F316" s="34" t="s">
        <v>21</v>
      </c>
      <c r="G316" t="s">
        <v>810</v>
      </c>
      <c r="H316" t="s">
        <v>973</v>
      </c>
      <c r="I316" t="s">
        <v>938</v>
      </c>
      <c r="J316" t="s">
        <v>927</v>
      </c>
      <c r="O316" s="25">
        <v>10</v>
      </c>
      <c r="P316" t="s">
        <v>188</v>
      </c>
      <c r="Q316" s="35">
        <v>13.824999999999999</v>
      </c>
      <c r="R316" s="35">
        <v>8.1189999999999998</v>
      </c>
      <c r="S316" s="35">
        <v>7.6470000000000002</v>
      </c>
      <c r="T316" s="35">
        <v>7.4980000000000002</v>
      </c>
      <c r="U316" s="35">
        <v>7.1890000000000001</v>
      </c>
      <c r="V316" s="35">
        <v>7.2640000000000002</v>
      </c>
      <c r="W316" s="35">
        <v>7.165</v>
      </c>
      <c r="X316" s="35">
        <v>7.2320000000000002</v>
      </c>
      <c r="Y316" s="35">
        <v>7.133</v>
      </c>
      <c r="Z316" s="35">
        <v>7.2990000000000004</v>
      </c>
      <c r="AA316" s="35">
        <v>7.2190000000000003</v>
      </c>
      <c r="AB316" s="35">
        <v>7.3949999999999996</v>
      </c>
      <c r="AC316" s="35">
        <v>7.2569999999999997</v>
      </c>
      <c r="AD316" s="35">
        <v>7.4059999999999997</v>
      </c>
      <c r="AE316" s="35">
        <v>7.4349999999999996</v>
      </c>
      <c r="AF316" s="35">
        <v>7.5510000000000002</v>
      </c>
      <c r="AG316" s="35">
        <v>7.6070000000000002</v>
      </c>
      <c r="AH316" s="35">
        <v>7.4169999999999998</v>
      </c>
      <c r="AI316" s="35">
        <v>7.5839999999999996</v>
      </c>
      <c r="AJ316" s="35">
        <v>7.4880000000000004</v>
      </c>
      <c r="AK316" s="35">
        <v>7.6369999999999996</v>
      </c>
      <c r="AL316" s="35">
        <v>7.875</v>
      </c>
      <c r="AM316" s="35">
        <v>7.5190000000000001</v>
      </c>
      <c r="AN316" s="35">
        <v>7.5330000000000004</v>
      </c>
      <c r="AO316" s="35">
        <v>7.532</v>
      </c>
      <c r="AP316" s="35">
        <v>7.6630000000000003</v>
      </c>
      <c r="AQ316" s="35">
        <v>7.3739999999999997</v>
      </c>
      <c r="AR316" s="35">
        <v>7.4829999999999997</v>
      </c>
      <c r="AS316" s="35">
        <v>7.8819999999999997</v>
      </c>
      <c r="AT316" s="35">
        <v>8.0709999999999997</v>
      </c>
      <c r="AU316" s="35">
        <v>7.9409999999999998</v>
      </c>
      <c r="AV316" s="35">
        <v>8.0510000000000002</v>
      </c>
      <c r="AW316" s="35">
        <f t="shared" si="8"/>
        <v>247.29100000000003</v>
      </c>
      <c r="AX316" s="117">
        <f t="shared" si="9"/>
        <v>58.230991018678395</v>
      </c>
      <c r="AY316" s="116"/>
    </row>
    <row r="317" spans="1:51" x14ac:dyDescent="0.35">
      <c r="A317" s="1" t="s">
        <v>226</v>
      </c>
      <c r="B317" s="1">
        <v>2019</v>
      </c>
      <c r="C317" s="2">
        <v>43797</v>
      </c>
      <c r="D317" s="1" t="s">
        <v>66</v>
      </c>
      <c r="E317" s="25" t="s">
        <v>21</v>
      </c>
      <c r="F317" s="34" t="s">
        <v>21</v>
      </c>
      <c r="G317" t="s">
        <v>875</v>
      </c>
      <c r="H317" t="s">
        <v>632</v>
      </c>
      <c r="I317" t="s">
        <v>749</v>
      </c>
      <c r="J317" t="s">
        <v>454</v>
      </c>
      <c r="O317" s="25">
        <v>11</v>
      </c>
      <c r="P317" t="s">
        <v>46</v>
      </c>
      <c r="Q317" s="35">
        <v>13.814</v>
      </c>
      <c r="R317" s="35">
        <v>7.9969999999999999</v>
      </c>
      <c r="S317" s="35">
        <v>7.585</v>
      </c>
      <c r="T317" s="35">
        <v>7.65</v>
      </c>
      <c r="U317" s="35">
        <v>7.6429999999999998</v>
      </c>
      <c r="V317" s="35">
        <v>7.8010000000000002</v>
      </c>
      <c r="W317" s="35">
        <v>7.6749999999999998</v>
      </c>
      <c r="X317" s="35">
        <v>7.74</v>
      </c>
      <c r="Y317" s="35">
        <v>7.5259999999999998</v>
      </c>
      <c r="Z317" s="35">
        <v>7.3789999999999996</v>
      </c>
      <c r="AA317" s="35">
        <v>7.2629999999999999</v>
      </c>
      <c r="AB317" s="35">
        <v>7.4089999999999998</v>
      </c>
      <c r="AC317" s="35">
        <v>7.5049999999999999</v>
      </c>
      <c r="AD317" s="35">
        <v>7.7309999999999999</v>
      </c>
      <c r="AE317" s="35">
        <v>7.6929999999999996</v>
      </c>
      <c r="AF317" s="35">
        <v>7.7649999999999997</v>
      </c>
      <c r="AG317" s="35">
        <v>7.7709999999999999</v>
      </c>
      <c r="AH317" s="35">
        <v>7.7279999999999998</v>
      </c>
      <c r="AI317" s="35">
        <v>7.7169999999999996</v>
      </c>
      <c r="AJ317" s="35">
        <v>7.8840000000000003</v>
      </c>
      <c r="AK317" s="35">
        <v>7.9779999999999998</v>
      </c>
      <c r="AL317" s="35">
        <v>7.7460000000000004</v>
      </c>
      <c r="AM317" s="35">
        <v>7.6029999999999998</v>
      </c>
      <c r="AN317" s="35">
        <v>7.4589999999999996</v>
      </c>
      <c r="AO317" s="35">
        <v>7.4160000000000004</v>
      </c>
      <c r="AP317" s="35">
        <v>7.3529999999999998</v>
      </c>
      <c r="AQ317" s="35">
        <v>7.3579999999999997</v>
      </c>
      <c r="AR317" s="35">
        <v>7.6130000000000004</v>
      </c>
      <c r="AS317" s="35">
        <v>7.57</v>
      </c>
      <c r="AT317" s="35">
        <v>7.6289999999999996</v>
      </c>
      <c r="AU317" s="35">
        <v>7.5880000000000001</v>
      </c>
      <c r="AV317" s="35">
        <v>7.74</v>
      </c>
      <c r="AW317" s="35">
        <f t="shared" si="8"/>
        <v>250.32900000000004</v>
      </c>
      <c r="AX317" s="117">
        <f t="shared" si="9"/>
        <v>57.524298023800668</v>
      </c>
      <c r="AY317" s="116"/>
    </row>
    <row r="318" spans="1:51" x14ac:dyDescent="0.35">
      <c r="A318" s="1" t="s">
        <v>226</v>
      </c>
      <c r="B318" s="1">
        <v>2019</v>
      </c>
      <c r="C318" s="2">
        <v>43797</v>
      </c>
      <c r="D318" s="1" t="s">
        <v>66</v>
      </c>
      <c r="E318" s="25" t="s">
        <v>91</v>
      </c>
      <c r="F318" s="30">
        <v>1</v>
      </c>
      <c r="G318" t="s">
        <v>813</v>
      </c>
      <c r="H318" t="s">
        <v>672</v>
      </c>
      <c r="I318" t="s">
        <v>511</v>
      </c>
      <c r="J318" t="s">
        <v>958</v>
      </c>
      <c r="O318" s="25">
        <v>1</v>
      </c>
      <c r="P318" t="s">
        <v>33</v>
      </c>
      <c r="Q318" s="35">
        <v>13.446</v>
      </c>
      <c r="R318" s="35">
        <v>7.6920000000000002</v>
      </c>
      <c r="S318" s="35">
        <v>7.1580000000000004</v>
      </c>
      <c r="T318" s="35">
        <v>7.0919999999999996</v>
      </c>
      <c r="U318" s="35">
        <v>6.9450000000000003</v>
      </c>
      <c r="V318" s="35">
        <v>6.9859999999999998</v>
      </c>
      <c r="W318" s="35">
        <v>7.0730000000000004</v>
      </c>
      <c r="X318" s="35">
        <v>7.01</v>
      </c>
      <c r="Y318" s="35">
        <v>7.0830000000000002</v>
      </c>
      <c r="Z318" s="35">
        <v>7.327</v>
      </c>
      <c r="AA318" s="35">
        <v>7.1859999999999999</v>
      </c>
      <c r="AB318" s="35">
        <v>7.149</v>
      </c>
      <c r="AC318" s="35">
        <v>7.2039999999999997</v>
      </c>
      <c r="AD318" s="35">
        <v>7.2169999999999996</v>
      </c>
      <c r="AE318" s="35">
        <v>7.3170000000000002</v>
      </c>
      <c r="AF318" s="35">
        <v>7.1139999999999999</v>
      </c>
      <c r="AG318" s="35">
        <v>7.11</v>
      </c>
      <c r="AH318" s="35">
        <v>7.0990000000000002</v>
      </c>
      <c r="AI318" s="35">
        <v>7.2119999999999997</v>
      </c>
      <c r="AJ318" s="35">
        <v>7.0620000000000003</v>
      </c>
      <c r="AK318" s="35">
        <v>7.04</v>
      </c>
      <c r="AL318" s="35">
        <v>7.1230000000000002</v>
      </c>
      <c r="AM318" s="35">
        <v>7.351</v>
      </c>
      <c r="AN318" s="35">
        <v>7.3940000000000001</v>
      </c>
      <c r="AO318" s="35">
        <v>7.2460000000000004</v>
      </c>
      <c r="AP318" s="35">
        <v>7.2220000000000004</v>
      </c>
      <c r="AQ318" s="35">
        <v>7.1769999999999996</v>
      </c>
      <c r="AR318" s="35">
        <v>7.1890000000000001</v>
      </c>
      <c r="AS318" s="35">
        <v>7.2160000000000002</v>
      </c>
      <c r="AT318" s="35">
        <v>7.3840000000000003</v>
      </c>
      <c r="AU318" s="35">
        <v>7.1760000000000002</v>
      </c>
      <c r="AV318" s="35">
        <v>7.1269999999999998</v>
      </c>
      <c r="AW318" s="35">
        <f t="shared" si="8"/>
        <v>236.12700000000001</v>
      </c>
      <c r="AX318" s="117">
        <f t="shared" si="9"/>
        <v>60.984131420803209</v>
      </c>
      <c r="AY318" s="116"/>
    </row>
    <row r="319" spans="1:51" x14ac:dyDescent="0.35">
      <c r="A319" s="1" t="s">
        <v>226</v>
      </c>
      <c r="B319" s="1">
        <v>2019</v>
      </c>
      <c r="C319" s="2">
        <v>43797</v>
      </c>
      <c r="D319" s="1" t="s">
        <v>66</v>
      </c>
      <c r="E319" s="25" t="s">
        <v>91</v>
      </c>
      <c r="F319" s="30">
        <v>1</v>
      </c>
      <c r="G319" t="s">
        <v>594</v>
      </c>
      <c r="H319" t="s">
        <v>595</v>
      </c>
      <c r="I319" t="s">
        <v>993</v>
      </c>
      <c r="J319" t="s">
        <v>994</v>
      </c>
      <c r="O319" s="25">
        <v>2</v>
      </c>
      <c r="P319" t="s">
        <v>759</v>
      </c>
      <c r="Q319" s="35">
        <v>13.170999999999999</v>
      </c>
      <c r="R319" s="35">
        <v>7.7130000000000001</v>
      </c>
      <c r="S319" s="35">
        <v>7.2759999999999998</v>
      </c>
      <c r="T319" s="35">
        <v>7.1859999999999999</v>
      </c>
      <c r="U319" s="35">
        <v>7.3310000000000004</v>
      </c>
      <c r="V319" s="35">
        <v>7.202</v>
      </c>
      <c r="W319" s="35">
        <v>7.2119999999999997</v>
      </c>
      <c r="X319" s="35">
        <v>7.1719999999999997</v>
      </c>
      <c r="Y319" s="35">
        <v>7.2990000000000004</v>
      </c>
      <c r="Z319" s="35">
        <v>7.16</v>
      </c>
      <c r="AA319" s="35">
        <v>7.202</v>
      </c>
      <c r="AB319" s="35">
        <v>7.359</v>
      </c>
      <c r="AC319" s="35">
        <v>7.0949999999999998</v>
      </c>
      <c r="AD319" s="35">
        <v>7.0960000000000001</v>
      </c>
      <c r="AE319" s="35">
        <v>7.1360000000000001</v>
      </c>
      <c r="AF319" s="35">
        <v>7.2960000000000003</v>
      </c>
      <c r="AG319" s="35">
        <v>7.22</v>
      </c>
      <c r="AH319" s="35">
        <v>7.234</v>
      </c>
      <c r="AI319" s="35">
        <v>7.2510000000000003</v>
      </c>
      <c r="AJ319" s="35">
        <v>7.4539999999999997</v>
      </c>
      <c r="AK319" s="35">
        <v>7.218</v>
      </c>
      <c r="AL319" s="35">
        <v>7.1779999999999999</v>
      </c>
      <c r="AM319" s="35">
        <v>7.19</v>
      </c>
      <c r="AN319" s="35">
        <v>7.274</v>
      </c>
      <c r="AO319" s="35">
        <v>7.3949999999999996</v>
      </c>
      <c r="AP319" s="35">
        <v>7.242</v>
      </c>
      <c r="AQ319" s="35">
        <v>7.258</v>
      </c>
      <c r="AR319" s="35">
        <v>7.2560000000000002</v>
      </c>
      <c r="AS319" s="35">
        <v>7.4370000000000003</v>
      </c>
      <c r="AT319" s="35">
        <v>7.0990000000000002</v>
      </c>
      <c r="AU319" s="35">
        <v>7.0650000000000004</v>
      </c>
      <c r="AV319" s="35">
        <v>7.1749999999999998</v>
      </c>
      <c r="AW319" s="35">
        <f t="shared" si="8"/>
        <v>237.85200000000003</v>
      </c>
      <c r="AX319" s="117">
        <f t="shared" si="9"/>
        <v>60.541849553503852</v>
      </c>
      <c r="AY319" s="116"/>
    </row>
    <row r="320" spans="1:51" x14ac:dyDescent="0.35">
      <c r="A320" s="1" t="s">
        <v>226</v>
      </c>
      <c r="B320" s="1">
        <v>2019</v>
      </c>
      <c r="C320" s="2">
        <v>43797</v>
      </c>
      <c r="D320" s="1" t="s">
        <v>66</v>
      </c>
      <c r="E320" s="25" t="s">
        <v>91</v>
      </c>
      <c r="F320" s="30">
        <v>2</v>
      </c>
      <c r="G320" t="s">
        <v>963</v>
      </c>
      <c r="H320" t="s">
        <v>852</v>
      </c>
      <c r="I320" t="s">
        <v>978</v>
      </c>
      <c r="J320" t="s">
        <v>649</v>
      </c>
      <c r="O320" s="25">
        <v>1</v>
      </c>
      <c r="P320" t="s">
        <v>85</v>
      </c>
      <c r="Q320" s="35">
        <v>13.143000000000001</v>
      </c>
      <c r="R320" s="35">
        <v>7.7759999999999998</v>
      </c>
      <c r="S320" s="35">
        <v>7.202</v>
      </c>
      <c r="T320" s="35">
        <v>7.069</v>
      </c>
      <c r="U320" s="35">
        <v>7.0279999999999996</v>
      </c>
      <c r="V320" s="35">
        <v>7.157</v>
      </c>
      <c r="W320" s="35">
        <v>6.9930000000000003</v>
      </c>
      <c r="X320" s="35">
        <v>6.9909999999999997</v>
      </c>
      <c r="Y320" s="35">
        <v>7.1319999999999997</v>
      </c>
      <c r="Z320" s="35">
        <v>6.992</v>
      </c>
      <c r="AA320" s="35">
        <v>6.9539999999999997</v>
      </c>
      <c r="AB320" s="35">
        <v>6.9020000000000001</v>
      </c>
      <c r="AC320" s="35">
        <v>7.0679999999999996</v>
      </c>
      <c r="AD320" s="35">
        <v>6.9870000000000001</v>
      </c>
      <c r="AE320" s="35">
        <v>7.032</v>
      </c>
      <c r="AF320" s="35">
        <v>7.2519999999999998</v>
      </c>
      <c r="AG320" s="35">
        <v>7.1429999999999998</v>
      </c>
      <c r="AH320" s="35">
        <v>7.1459999999999999</v>
      </c>
      <c r="AI320" s="35">
        <v>7.2729999999999997</v>
      </c>
      <c r="AJ320" s="35">
        <v>7.0060000000000002</v>
      </c>
      <c r="AK320" s="35">
        <v>7.0190000000000001</v>
      </c>
      <c r="AL320" s="35">
        <v>7.1079999999999997</v>
      </c>
      <c r="AM320" s="35">
        <v>7.2290000000000001</v>
      </c>
      <c r="AN320" s="35">
        <v>6.9980000000000002</v>
      </c>
      <c r="AO320" s="35">
        <v>7.0179999999999998</v>
      </c>
      <c r="AP320" s="35">
        <v>7.0369999999999999</v>
      </c>
      <c r="AQ320" s="35">
        <v>7.0490000000000004</v>
      </c>
      <c r="AR320" s="35">
        <v>7.0990000000000002</v>
      </c>
      <c r="AS320" s="35">
        <v>7.3029999999999999</v>
      </c>
      <c r="AT320" s="35">
        <v>7.391</v>
      </c>
      <c r="AU320" s="35">
        <v>7.19</v>
      </c>
      <c r="AV320" s="35">
        <v>7.2169999999999996</v>
      </c>
      <c r="AW320" s="35">
        <f t="shared" si="8"/>
        <v>233.904</v>
      </c>
      <c r="AX320" s="117">
        <f t="shared" si="9"/>
        <v>61.563718448594294</v>
      </c>
      <c r="AY320" s="116"/>
    </row>
    <row r="321" spans="1:51" x14ac:dyDescent="0.35">
      <c r="A321" s="1" t="s">
        <v>226</v>
      </c>
      <c r="B321" s="1">
        <v>2019</v>
      </c>
      <c r="C321" s="2">
        <v>43797</v>
      </c>
      <c r="D321" s="1" t="s">
        <v>66</v>
      </c>
      <c r="E321" s="25" t="s">
        <v>91</v>
      </c>
      <c r="F321" s="30">
        <v>2</v>
      </c>
      <c r="G321" t="s">
        <v>1040</v>
      </c>
      <c r="H321" t="s">
        <v>1048</v>
      </c>
      <c r="I321" t="s">
        <v>1049</v>
      </c>
      <c r="J321" t="s">
        <v>1050</v>
      </c>
      <c r="O321" s="25">
        <v>2</v>
      </c>
      <c r="P321" t="s">
        <v>484</v>
      </c>
      <c r="Q321" s="35">
        <v>13.627000000000001</v>
      </c>
      <c r="R321" s="35">
        <v>7.7060000000000004</v>
      </c>
      <c r="S321" s="35">
        <v>7.1929999999999996</v>
      </c>
      <c r="T321" s="35">
        <v>7.0789999999999997</v>
      </c>
      <c r="U321" s="35">
        <v>7.0860000000000003</v>
      </c>
      <c r="V321" s="35">
        <v>6.9749999999999996</v>
      </c>
      <c r="W321" s="35">
        <v>7.0049999999999999</v>
      </c>
      <c r="X321" s="35">
        <v>7.0389999999999997</v>
      </c>
      <c r="Y321" s="35">
        <v>7.1740000000000004</v>
      </c>
      <c r="Z321" s="35">
        <v>7.0590000000000002</v>
      </c>
      <c r="AA321" s="35">
        <v>7.1210000000000004</v>
      </c>
      <c r="AB321" s="35">
        <v>7.141</v>
      </c>
      <c r="AC321" s="35">
        <v>7.1740000000000004</v>
      </c>
      <c r="AD321" s="35">
        <v>7.242</v>
      </c>
      <c r="AE321" s="35">
        <v>7.1449999999999996</v>
      </c>
      <c r="AF321" s="35">
        <v>7.3150000000000004</v>
      </c>
      <c r="AG321" s="35">
        <v>7.1269999999999998</v>
      </c>
      <c r="AH321" s="35">
        <v>7.2670000000000003</v>
      </c>
      <c r="AI321" s="35">
        <v>7.08</v>
      </c>
      <c r="AJ321" s="35">
        <v>7.1379999999999999</v>
      </c>
      <c r="AK321" s="35">
        <v>7.39</v>
      </c>
      <c r="AL321" s="35">
        <v>7.2640000000000002</v>
      </c>
      <c r="AM321" s="35">
        <v>7.319</v>
      </c>
      <c r="AN321" s="35">
        <v>7.36</v>
      </c>
      <c r="AO321" s="35">
        <v>7.3840000000000003</v>
      </c>
      <c r="AP321" s="35">
        <v>7.601</v>
      </c>
      <c r="AQ321" s="35">
        <v>7.6029999999999998</v>
      </c>
      <c r="AR321" s="35">
        <v>7.5010000000000003</v>
      </c>
      <c r="AS321" s="35">
        <v>7.5839999999999996</v>
      </c>
      <c r="AT321" s="35">
        <v>7.6520000000000001</v>
      </c>
      <c r="AU321" s="35">
        <v>7.7789999999999999</v>
      </c>
      <c r="AV321" s="35">
        <v>7.9470000000000001</v>
      </c>
      <c r="AW321" s="35">
        <f t="shared" si="8"/>
        <v>240.07700000000003</v>
      </c>
      <c r="AX321" s="117">
        <f t="shared" si="9"/>
        <v>59.980756174060815</v>
      </c>
      <c r="AY321" s="116"/>
    </row>
    <row r="322" spans="1:51" x14ac:dyDescent="0.35">
      <c r="A322" s="1" t="s">
        <v>226</v>
      </c>
      <c r="B322" s="1">
        <v>2019</v>
      </c>
      <c r="C322" s="2">
        <v>43797</v>
      </c>
      <c r="D322" s="1" t="s">
        <v>66</v>
      </c>
      <c r="E322" s="25" t="s">
        <v>91</v>
      </c>
      <c r="F322">
        <v>3</v>
      </c>
      <c r="G322" t="s">
        <v>598</v>
      </c>
      <c r="H322" t="s">
        <v>1031</v>
      </c>
      <c r="I322" t="s">
        <v>948</v>
      </c>
      <c r="J322" t="s">
        <v>474</v>
      </c>
      <c r="O322" s="51">
        <v>1</v>
      </c>
      <c r="P322" t="s">
        <v>35</v>
      </c>
      <c r="Q322" s="35">
        <v>13.275</v>
      </c>
      <c r="R322" s="35">
        <v>7.6740000000000004</v>
      </c>
      <c r="S322" s="35">
        <v>7.2309999999999999</v>
      </c>
      <c r="T322" s="35">
        <v>7.1260000000000003</v>
      </c>
      <c r="U322" s="35">
        <v>7.2130000000000001</v>
      </c>
      <c r="V322" s="35">
        <v>7.09</v>
      </c>
      <c r="W322" s="35">
        <v>7.0350000000000001</v>
      </c>
      <c r="X322" s="35">
        <v>7.0839999999999996</v>
      </c>
      <c r="Y322" s="35">
        <v>6.94</v>
      </c>
      <c r="Z322" s="35">
        <v>6.94</v>
      </c>
      <c r="AA322" s="35">
        <v>6.899</v>
      </c>
      <c r="AB322" s="35">
        <v>6.8849999999999998</v>
      </c>
      <c r="AC322" s="35">
        <v>6.9820000000000002</v>
      </c>
      <c r="AD322" s="35">
        <v>6.9219999999999997</v>
      </c>
      <c r="AE322" s="35">
        <v>6.9560000000000004</v>
      </c>
      <c r="AF322" s="35">
        <v>6.9420000000000002</v>
      </c>
      <c r="AG322" s="35">
        <v>7.0149999999999997</v>
      </c>
      <c r="AH322" s="35">
        <v>7.1360000000000001</v>
      </c>
      <c r="AI322" s="35">
        <v>7.1130000000000004</v>
      </c>
      <c r="AJ322" s="35">
        <v>7.3</v>
      </c>
      <c r="AK322" s="35">
        <v>7.08</v>
      </c>
      <c r="AL322" s="35">
        <v>7.0220000000000002</v>
      </c>
      <c r="AM322" s="35">
        <v>7.1070000000000002</v>
      </c>
      <c r="AN322" s="35">
        <v>6.984</v>
      </c>
      <c r="AO322" s="35">
        <v>6.9740000000000002</v>
      </c>
      <c r="AP322" s="35">
        <v>6.9779999999999998</v>
      </c>
      <c r="AQ322" s="35">
        <v>6.968</v>
      </c>
      <c r="AR322" s="35">
        <v>6.915</v>
      </c>
      <c r="AS322" s="35">
        <v>7.0670000000000002</v>
      </c>
      <c r="AT322" s="35">
        <v>6.91</v>
      </c>
      <c r="AU322" s="35">
        <v>6.8970000000000002</v>
      </c>
      <c r="AV322" s="35">
        <v>6.968</v>
      </c>
      <c r="AW322" s="35">
        <f t="shared" ref="AW322:AW385" si="10">IF(COUNT(Q322:AV322)=32,SUM(Q322:AV322),"")</f>
        <v>231.62799999999999</v>
      </c>
      <c r="AX322" s="117">
        <f t="shared" ref="AX322:AX385" si="11">IF(COUNT(Q322:AV322)=32,3.6*4000/(AW322),"")</f>
        <v>62.168649731465976</v>
      </c>
      <c r="AY322" s="116"/>
    </row>
    <row r="323" spans="1:51" x14ac:dyDescent="0.35">
      <c r="A323" s="1" t="s">
        <v>226</v>
      </c>
      <c r="B323" s="1">
        <v>2019</v>
      </c>
      <c r="C323" s="2">
        <v>43797</v>
      </c>
      <c r="D323" s="1" t="s">
        <v>66</v>
      </c>
      <c r="E323" s="25" t="s">
        <v>91</v>
      </c>
      <c r="F323">
        <v>3</v>
      </c>
      <c r="G323" t="s">
        <v>841</v>
      </c>
      <c r="H323" t="s">
        <v>842</v>
      </c>
      <c r="I323" t="s">
        <v>934</v>
      </c>
      <c r="J323" t="s">
        <v>995</v>
      </c>
      <c r="O323" s="51">
        <v>2</v>
      </c>
      <c r="P323" t="s">
        <v>198</v>
      </c>
      <c r="Q323" s="35">
        <v>13.034000000000001</v>
      </c>
      <c r="R323" s="35">
        <v>7.61</v>
      </c>
      <c r="S323" s="35">
        <v>7.0469999999999997</v>
      </c>
      <c r="T323" s="35">
        <v>7.0949999999999998</v>
      </c>
      <c r="U323" s="35">
        <v>7.0220000000000002</v>
      </c>
      <c r="V323" s="35">
        <v>7.1360000000000001</v>
      </c>
      <c r="W323" s="35">
        <v>7.1189999999999998</v>
      </c>
      <c r="X323" s="35">
        <v>7.1609999999999996</v>
      </c>
      <c r="Y323" s="35">
        <v>7.0250000000000004</v>
      </c>
      <c r="Z323" s="35">
        <v>7.18</v>
      </c>
      <c r="AA323" s="35">
        <v>6.9930000000000003</v>
      </c>
      <c r="AB323" s="35">
        <v>7.1980000000000004</v>
      </c>
      <c r="AC323" s="35">
        <v>7.0960000000000001</v>
      </c>
      <c r="AD323" s="35">
        <v>7.1639999999999997</v>
      </c>
      <c r="AE323" s="35">
        <v>6.9610000000000003</v>
      </c>
      <c r="AF323" s="35">
        <v>6.9189999999999996</v>
      </c>
      <c r="AG323" s="35">
        <v>7.0629999999999997</v>
      </c>
      <c r="AH323" s="35">
        <v>6.9950000000000001</v>
      </c>
      <c r="AI323" s="35">
        <v>7.02</v>
      </c>
      <c r="AJ323" s="35">
        <v>7.234</v>
      </c>
      <c r="AK323" s="35">
        <v>7.3</v>
      </c>
      <c r="AL323" s="35">
        <v>7.0659999999999998</v>
      </c>
      <c r="AM323" s="35">
        <v>7.2469999999999999</v>
      </c>
      <c r="AN323" s="35">
        <v>7.05</v>
      </c>
      <c r="AO323" s="35">
        <v>6.9950000000000001</v>
      </c>
      <c r="AP323" s="35">
        <v>7.1989999999999998</v>
      </c>
      <c r="AQ323" s="35">
        <v>7.1959999999999997</v>
      </c>
      <c r="AR323" s="35">
        <v>7.431</v>
      </c>
      <c r="AS323" s="35">
        <v>7.351</v>
      </c>
      <c r="AT323" s="35">
        <v>7.2370000000000001</v>
      </c>
      <c r="AU323" s="35">
        <v>7.3339999999999996</v>
      </c>
      <c r="AV323" s="35">
        <v>7.5350000000000001</v>
      </c>
      <c r="AW323" s="35">
        <f t="shared" si="10"/>
        <v>235.01300000000009</v>
      </c>
      <c r="AX323" s="117">
        <f t="shared" si="11"/>
        <v>61.2732061630633</v>
      </c>
      <c r="AY323" s="116"/>
    </row>
    <row r="324" spans="1:51" x14ac:dyDescent="0.35">
      <c r="A324" s="1" t="s">
        <v>226</v>
      </c>
      <c r="B324" s="1">
        <v>2019</v>
      </c>
      <c r="C324" s="2">
        <v>43797</v>
      </c>
      <c r="D324" s="1" t="s">
        <v>66</v>
      </c>
      <c r="E324" s="25" t="s">
        <v>91</v>
      </c>
      <c r="F324">
        <v>4</v>
      </c>
      <c r="G324" t="s">
        <v>942</v>
      </c>
      <c r="H324" t="s">
        <v>597</v>
      </c>
      <c r="I324" t="s">
        <v>513</v>
      </c>
      <c r="J324" t="s">
        <v>731</v>
      </c>
      <c r="O324" s="51">
        <v>1</v>
      </c>
      <c r="P324" t="s">
        <v>29</v>
      </c>
      <c r="Q324" s="35">
        <v>13.167</v>
      </c>
      <c r="R324" s="35">
        <v>7.6449999999999996</v>
      </c>
      <c r="S324" s="35">
        <v>7.258</v>
      </c>
      <c r="T324" s="35">
        <v>7.0339999999999998</v>
      </c>
      <c r="U324" s="35">
        <v>7.0110000000000001</v>
      </c>
      <c r="V324" s="35">
        <v>7.1020000000000003</v>
      </c>
      <c r="W324" s="35">
        <v>6.93</v>
      </c>
      <c r="X324" s="35">
        <v>6.9550000000000001</v>
      </c>
      <c r="Y324" s="35">
        <v>6.9420000000000002</v>
      </c>
      <c r="Z324" s="35">
        <v>7.0810000000000004</v>
      </c>
      <c r="AA324" s="35">
        <v>6.9009999999999998</v>
      </c>
      <c r="AB324" s="35">
        <v>6.91</v>
      </c>
      <c r="AC324" s="35">
        <v>6.9219999999999997</v>
      </c>
      <c r="AD324" s="35">
        <v>7.0949999999999998</v>
      </c>
      <c r="AE324" s="35">
        <v>6.98</v>
      </c>
      <c r="AF324" s="35">
        <v>6.9589999999999996</v>
      </c>
      <c r="AG324" s="35">
        <v>7.0019999999999998</v>
      </c>
      <c r="AH324" s="35">
        <v>7.1470000000000002</v>
      </c>
      <c r="AI324" s="35">
        <v>7.0110000000000001</v>
      </c>
      <c r="AJ324" s="35">
        <v>7.0359999999999996</v>
      </c>
      <c r="AK324" s="35">
        <v>7.1669999999999998</v>
      </c>
      <c r="AL324" s="35">
        <v>7.04</v>
      </c>
      <c r="AM324" s="35">
        <v>6.9850000000000003</v>
      </c>
      <c r="AN324" s="35">
        <v>7.0330000000000004</v>
      </c>
      <c r="AO324" s="35">
        <v>6.9189999999999996</v>
      </c>
      <c r="AP324" s="35">
        <v>6.9390000000000001</v>
      </c>
      <c r="AQ324" s="35">
        <v>6.9880000000000004</v>
      </c>
      <c r="AR324" s="35">
        <v>7.15</v>
      </c>
      <c r="AS324" s="35">
        <v>6.97</v>
      </c>
      <c r="AT324" s="35">
        <v>6.94</v>
      </c>
      <c r="AU324" s="35">
        <v>6.97</v>
      </c>
      <c r="AV324" s="35">
        <v>7.109</v>
      </c>
      <c r="AW324" s="35">
        <f t="shared" si="10"/>
        <v>231.298</v>
      </c>
      <c r="AX324" s="117">
        <f t="shared" si="11"/>
        <v>62.257347664052432</v>
      </c>
      <c r="AY324" s="116"/>
    </row>
    <row r="325" spans="1:51" x14ac:dyDescent="0.35">
      <c r="A325" s="1" t="s">
        <v>226</v>
      </c>
      <c r="B325" s="1">
        <v>2019</v>
      </c>
      <c r="C325" s="2">
        <v>43797</v>
      </c>
      <c r="D325" s="1" t="s">
        <v>66</v>
      </c>
      <c r="E325" s="25" t="s">
        <v>91</v>
      </c>
      <c r="F325">
        <v>4</v>
      </c>
      <c r="G325" t="s">
        <v>688</v>
      </c>
      <c r="H325" t="s">
        <v>69</v>
      </c>
      <c r="I325" t="s">
        <v>681</v>
      </c>
      <c r="J325" t="s">
        <v>590</v>
      </c>
      <c r="O325" s="51">
        <v>2</v>
      </c>
      <c r="P325" t="s">
        <v>25</v>
      </c>
      <c r="Q325" s="35">
        <v>13.391</v>
      </c>
      <c r="R325" s="35">
        <v>7.5750000000000002</v>
      </c>
      <c r="S325" s="35">
        <v>7.1059999999999999</v>
      </c>
      <c r="T325" s="35">
        <v>7.0709999999999997</v>
      </c>
      <c r="U325" s="35">
        <v>7.0720000000000001</v>
      </c>
      <c r="V325" s="35">
        <v>7.0659999999999998</v>
      </c>
      <c r="W325" s="35">
        <v>7.173</v>
      </c>
      <c r="X325" s="35">
        <v>6.9569999999999999</v>
      </c>
      <c r="Y325" s="35">
        <v>6.8849999999999998</v>
      </c>
      <c r="Z325" s="35">
        <v>7.0179999999999998</v>
      </c>
      <c r="AA325" s="35">
        <v>6.9340000000000002</v>
      </c>
      <c r="AB325" s="35">
        <v>6.9740000000000002</v>
      </c>
      <c r="AC325" s="35">
        <v>7.1210000000000004</v>
      </c>
      <c r="AD325" s="35">
        <v>7.0579999999999998</v>
      </c>
      <c r="AE325" s="35">
        <v>6.9939999999999998</v>
      </c>
      <c r="AF325" s="35">
        <v>7.2</v>
      </c>
      <c r="AG325" s="35">
        <v>7.0970000000000004</v>
      </c>
      <c r="AH325" s="35">
        <v>7.2380000000000004</v>
      </c>
      <c r="AI325" s="35">
        <v>7.1150000000000002</v>
      </c>
      <c r="AJ325" s="35">
        <v>7.0380000000000003</v>
      </c>
      <c r="AK325" s="35">
        <v>7.2080000000000002</v>
      </c>
      <c r="AL325" s="35">
        <v>7.0650000000000004</v>
      </c>
      <c r="AM325" s="35">
        <v>7.1379999999999999</v>
      </c>
      <c r="AN325" s="35">
        <v>7.3049999999999997</v>
      </c>
      <c r="AO325" s="35">
        <v>7.1429999999999998</v>
      </c>
      <c r="AP325" s="35">
        <v>7.1440000000000001</v>
      </c>
      <c r="AQ325" s="35">
        <v>7.2530000000000001</v>
      </c>
      <c r="AR325" s="35">
        <v>7.4029999999999996</v>
      </c>
      <c r="AS325" s="35">
        <v>7.1870000000000003</v>
      </c>
      <c r="AT325" s="35">
        <v>7.1630000000000003</v>
      </c>
      <c r="AU325" s="35">
        <v>7.3879999999999999</v>
      </c>
      <c r="AV325" s="35">
        <v>7.3280000000000003</v>
      </c>
      <c r="AW325" s="35">
        <f t="shared" si="10"/>
        <v>234.80800000000008</v>
      </c>
      <c r="AX325" s="117">
        <f t="shared" si="11"/>
        <v>61.326700964192</v>
      </c>
      <c r="AY325" s="116"/>
    </row>
    <row r="326" spans="1:51" x14ac:dyDescent="0.35">
      <c r="A326" s="1" t="s">
        <v>226</v>
      </c>
      <c r="B326" s="1">
        <v>2019</v>
      </c>
      <c r="C326" s="2">
        <v>43797</v>
      </c>
      <c r="D326" s="1" t="s">
        <v>66</v>
      </c>
      <c r="E326" s="25" t="s">
        <v>64</v>
      </c>
      <c r="F326" t="s">
        <v>541</v>
      </c>
      <c r="G326" t="s">
        <v>942</v>
      </c>
      <c r="H326" t="s">
        <v>597</v>
      </c>
      <c r="I326" t="s">
        <v>513</v>
      </c>
      <c r="J326" t="s">
        <v>731</v>
      </c>
      <c r="O326" s="51">
        <v>1</v>
      </c>
      <c r="P326" t="s">
        <v>29</v>
      </c>
      <c r="Q326" s="35">
        <v>13.047000000000001</v>
      </c>
      <c r="R326" s="35">
        <v>7.5449999999999999</v>
      </c>
      <c r="S326" s="35">
        <v>7.1740000000000004</v>
      </c>
      <c r="T326" s="35">
        <v>7.1</v>
      </c>
      <c r="U326" s="35">
        <v>7.0750000000000002</v>
      </c>
      <c r="V326" s="35">
        <v>7.14</v>
      </c>
      <c r="W326" s="35">
        <v>6.9930000000000003</v>
      </c>
      <c r="X326" s="35">
        <v>7.0010000000000003</v>
      </c>
      <c r="Y326" s="35">
        <v>7.0220000000000002</v>
      </c>
      <c r="Z326" s="35">
        <v>7.1059999999999999</v>
      </c>
      <c r="AA326" s="35">
        <v>7.0179999999999998</v>
      </c>
      <c r="AB326" s="35">
        <v>7.0259999999999998</v>
      </c>
      <c r="AC326" s="35">
        <v>7.0190000000000001</v>
      </c>
      <c r="AD326" s="35">
        <v>7.0940000000000003</v>
      </c>
      <c r="AE326" s="35">
        <v>6.9480000000000004</v>
      </c>
      <c r="AF326" s="35">
        <v>6.9379999999999997</v>
      </c>
      <c r="AG326" s="35">
        <v>6.9580000000000002</v>
      </c>
      <c r="AH326" s="35">
        <v>7.0860000000000003</v>
      </c>
      <c r="AI326" s="35">
        <v>6.9729999999999999</v>
      </c>
      <c r="AJ326" s="35">
        <v>7.0170000000000003</v>
      </c>
      <c r="AK326" s="35">
        <v>7.17</v>
      </c>
      <c r="AL326" s="35">
        <v>7.0590000000000002</v>
      </c>
      <c r="AM326" s="35">
        <v>7.2409999999999997</v>
      </c>
      <c r="AN326" s="35">
        <v>7.0750000000000002</v>
      </c>
      <c r="AO326" s="35">
        <v>7.0250000000000004</v>
      </c>
      <c r="AP326" s="35">
        <v>7.0309999999999997</v>
      </c>
      <c r="AQ326" s="35">
        <v>7.2050000000000001</v>
      </c>
      <c r="AR326" s="35">
        <v>6.9649999999999999</v>
      </c>
      <c r="AS326" s="35">
        <v>6.944</v>
      </c>
      <c r="AT326" s="35">
        <v>6.9589999999999996</v>
      </c>
      <c r="AU326" s="35">
        <v>6.9740000000000002</v>
      </c>
      <c r="AV326" s="35">
        <v>7.056</v>
      </c>
      <c r="AW326" s="35">
        <f t="shared" si="10"/>
        <v>231.98400000000001</v>
      </c>
      <c r="AX326" s="117">
        <f t="shared" si="11"/>
        <v>62.07324643078833</v>
      </c>
      <c r="AY326" s="116"/>
    </row>
    <row r="327" spans="1:51" x14ac:dyDescent="0.35">
      <c r="A327" s="1" t="s">
        <v>226</v>
      </c>
      <c r="B327" s="1">
        <v>2019</v>
      </c>
      <c r="C327" s="2">
        <v>43797</v>
      </c>
      <c r="D327" s="1" t="s">
        <v>66</v>
      </c>
      <c r="E327" s="25" t="s">
        <v>64</v>
      </c>
      <c r="F327" t="s">
        <v>541</v>
      </c>
      <c r="G327" t="s">
        <v>1051</v>
      </c>
      <c r="H327" t="s">
        <v>1031</v>
      </c>
      <c r="I327" t="s">
        <v>948</v>
      </c>
      <c r="J327" t="s">
        <v>474</v>
      </c>
      <c r="O327" s="51">
        <v>2</v>
      </c>
      <c r="P327" t="s">
        <v>35</v>
      </c>
      <c r="Q327" s="35">
        <v>13.125</v>
      </c>
      <c r="R327" s="35">
        <v>7.5359999999999996</v>
      </c>
      <c r="S327" s="35">
        <v>7.0789999999999997</v>
      </c>
      <c r="T327" s="35">
        <v>6.9409999999999998</v>
      </c>
      <c r="U327" s="35">
        <v>7.0359999999999996</v>
      </c>
      <c r="V327" s="35">
        <v>6.9509999999999996</v>
      </c>
      <c r="W327" s="35">
        <v>6.9740000000000002</v>
      </c>
      <c r="X327" s="35">
        <v>7.0620000000000003</v>
      </c>
      <c r="Y327" s="35">
        <v>6.931</v>
      </c>
      <c r="Z327" s="35">
        <v>6.9939999999999998</v>
      </c>
      <c r="AA327" s="35">
        <v>7.0410000000000004</v>
      </c>
      <c r="AB327" s="35">
        <v>7.2229999999999999</v>
      </c>
      <c r="AC327" s="35">
        <v>7.0609999999999999</v>
      </c>
      <c r="AD327" s="35">
        <v>7.0679999999999996</v>
      </c>
      <c r="AE327" s="35">
        <v>7.0579999999999998</v>
      </c>
      <c r="AF327" s="35">
        <v>7.056</v>
      </c>
      <c r="AG327" s="35">
        <v>7.165</v>
      </c>
      <c r="AH327" s="35">
        <v>6.9820000000000002</v>
      </c>
      <c r="AI327" s="35">
        <v>6.9530000000000003</v>
      </c>
      <c r="AJ327" s="35">
        <v>7.0060000000000002</v>
      </c>
      <c r="AK327" s="35">
        <v>7.1210000000000004</v>
      </c>
      <c r="AL327" s="35">
        <v>6.9850000000000003</v>
      </c>
      <c r="AM327" s="35">
        <v>6.9560000000000004</v>
      </c>
      <c r="AN327" s="35">
        <v>6.9509999999999996</v>
      </c>
      <c r="AO327" s="35">
        <v>7.1310000000000002</v>
      </c>
      <c r="AP327" s="35">
        <v>7.2279999999999998</v>
      </c>
      <c r="AQ327" s="35">
        <v>7.077</v>
      </c>
      <c r="AR327" s="35">
        <v>7.1139999999999999</v>
      </c>
      <c r="AS327" s="35">
        <v>7.3140000000000001</v>
      </c>
      <c r="AT327" s="35">
        <v>7.2839999999999998</v>
      </c>
      <c r="AU327" s="35">
        <v>7.14</v>
      </c>
      <c r="AV327" s="35">
        <v>7.1120000000000001</v>
      </c>
      <c r="AW327" s="35">
        <f t="shared" si="10"/>
        <v>232.655</v>
      </c>
      <c r="AX327" s="117">
        <f t="shared" si="11"/>
        <v>61.894221056929787</v>
      </c>
      <c r="AY327" s="116"/>
    </row>
    <row r="328" spans="1:51" x14ac:dyDescent="0.35">
      <c r="A328" s="1" t="s">
        <v>226</v>
      </c>
      <c r="B328" s="1">
        <v>2019</v>
      </c>
      <c r="C328" s="2">
        <v>43797</v>
      </c>
      <c r="D328" s="1" t="s">
        <v>66</v>
      </c>
      <c r="E328" s="25" t="s">
        <v>64</v>
      </c>
      <c r="F328" t="s">
        <v>542</v>
      </c>
      <c r="G328" t="s">
        <v>963</v>
      </c>
      <c r="H328" t="s">
        <v>852</v>
      </c>
      <c r="I328" t="s">
        <v>978</v>
      </c>
      <c r="J328" t="s">
        <v>649</v>
      </c>
      <c r="O328" s="51">
        <v>3</v>
      </c>
      <c r="P328" t="s">
        <v>85</v>
      </c>
      <c r="Q328" s="35">
        <v>13.148</v>
      </c>
      <c r="R328" s="35">
        <v>7.7279999999999998</v>
      </c>
      <c r="S328" s="35">
        <v>7.2320000000000002</v>
      </c>
      <c r="T328" s="35">
        <v>7.1319999999999997</v>
      </c>
      <c r="U328" s="35">
        <v>7.2069999999999999</v>
      </c>
      <c r="V328" s="35">
        <v>7.2590000000000003</v>
      </c>
      <c r="W328" s="35">
        <v>7.0780000000000003</v>
      </c>
      <c r="X328" s="35">
        <v>7.0339999999999998</v>
      </c>
      <c r="Y328" s="35">
        <v>7.17</v>
      </c>
      <c r="Z328" s="35">
        <v>6.99</v>
      </c>
      <c r="AA328" s="35">
        <v>6.9729999999999999</v>
      </c>
      <c r="AB328" s="35">
        <v>6.88</v>
      </c>
      <c r="AC328" s="35">
        <v>6.8959999999999999</v>
      </c>
      <c r="AD328" s="35">
        <v>7.0229999999999997</v>
      </c>
      <c r="AE328" s="35">
        <v>6.99</v>
      </c>
      <c r="AF328" s="35">
        <v>7.2149999999999999</v>
      </c>
      <c r="AG328" s="35">
        <v>7.1639999999999997</v>
      </c>
      <c r="AH328" s="35">
        <v>7.2389999999999999</v>
      </c>
      <c r="AI328" s="35">
        <v>7.1529999999999996</v>
      </c>
      <c r="AJ328" s="35">
        <v>7.1440000000000001</v>
      </c>
      <c r="AK328" s="35">
        <v>7.3369999999999997</v>
      </c>
      <c r="AL328" s="35">
        <v>7.0750000000000002</v>
      </c>
      <c r="AM328" s="35">
        <v>7.1050000000000004</v>
      </c>
      <c r="AN328" s="35">
        <v>7.12</v>
      </c>
      <c r="AO328" s="35">
        <v>7.165</v>
      </c>
      <c r="AP328" s="35">
        <v>7.3959999999999999</v>
      </c>
      <c r="AQ328" s="35">
        <v>7.2460000000000004</v>
      </c>
      <c r="AR328" s="35">
        <v>7.3120000000000003</v>
      </c>
      <c r="AS328" s="35">
        <v>7.1849999999999996</v>
      </c>
      <c r="AT328" s="35">
        <v>7.2409999999999997</v>
      </c>
      <c r="AU328" s="35">
        <v>7.4829999999999997</v>
      </c>
      <c r="AV328" s="35">
        <v>7.5309999999999997</v>
      </c>
      <c r="AW328" s="35">
        <f t="shared" si="10"/>
        <v>235.85099999999994</v>
      </c>
      <c r="AX328" s="117">
        <f t="shared" si="11"/>
        <v>61.055496902705535</v>
      </c>
      <c r="AY328" s="116"/>
    </row>
    <row r="329" spans="1:51" x14ac:dyDescent="0.35">
      <c r="A329" s="1" t="s">
        <v>226</v>
      </c>
      <c r="B329" s="1">
        <v>2019</v>
      </c>
      <c r="C329" s="2">
        <v>43797</v>
      </c>
      <c r="D329" s="1" t="s">
        <v>66</v>
      </c>
      <c r="E329" s="25" t="s">
        <v>64</v>
      </c>
      <c r="F329" t="s">
        <v>542</v>
      </c>
      <c r="G329" t="s">
        <v>69</v>
      </c>
      <c r="H329" t="s">
        <v>743</v>
      </c>
      <c r="I329" t="s">
        <v>681</v>
      </c>
      <c r="J329" t="s">
        <v>590</v>
      </c>
      <c r="O329" s="51">
        <v>4</v>
      </c>
      <c r="P329" t="s">
        <v>25</v>
      </c>
      <c r="Q329" s="35">
        <v>13.438000000000001</v>
      </c>
      <c r="R329" s="35">
        <v>7.7460000000000004</v>
      </c>
      <c r="S329" s="35">
        <v>7.165</v>
      </c>
      <c r="T329" s="35">
        <v>7.117</v>
      </c>
      <c r="U329" s="35">
        <v>7.0010000000000003</v>
      </c>
      <c r="V329" s="35">
        <v>7.0179999999999998</v>
      </c>
      <c r="W329" s="35">
        <v>7.1710000000000003</v>
      </c>
      <c r="X329" s="35">
        <v>7.048</v>
      </c>
      <c r="Y329" s="35">
        <v>7.069</v>
      </c>
      <c r="Z329" s="35">
        <v>7.2</v>
      </c>
      <c r="AA329" s="35">
        <v>7.069</v>
      </c>
      <c r="AB329" s="35">
        <v>7.0350000000000001</v>
      </c>
      <c r="AC329" s="35">
        <v>7.008</v>
      </c>
      <c r="AD329" s="35">
        <v>7.1879999999999997</v>
      </c>
      <c r="AE329" s="35">
        <v>7.0780000000000003</v>
      </c>
      <c r="AF329" s="35">
        <v>7.1070000000000002</v>
      </c>
      <c r="AG329" s="35">
        <v>7.27</v>
      </c>
      <c r="AH329" s="35">
        <v>7.2720000000000002</v>
      </c>
      <c r="AI329" s="35">
        <v>7.4130000000000003</v>
      </c>
      <c r="AJ329" s="35">
        <v>7.1589999999999998</v>
      </c>
      <c r="AK329" s="35">
        <v>7.1890000000000001</v>
      </c>
      <c r="AL329" s="35">
        <v>7.3879999999999999</v>
      </c>
      <c r="AM329" s="35">
        <v>7.2919999999999998</v>
      </c>
      <c r="AN329" s="35">
        <v>7.2910000000000004</v>
      </c>
      <c r="AO329" s="35">
        <v>7.2750000000000004</v>
      </c>
      <c r="AP329" s="35">
        <v>7.4829999999999997</v>
      </c>
      <c r="AQ329" s="35">
        <v>7.202</v>
      </c>
      <c r="AR329" s="35">
        <v>7.1580000000000004</v>
      </c>
      <c r="AS329" s="35">
        <v>7.1360000000000001</v>
      </c>
      <c r="AT329" s="35">
        <v>7.3159999999999998</v>
      </c>
      <c r="AU329" s="35">
        <v>7.1429999999999998</v>
      </c>
      <c r="AV329" s="35">
        <v>7.2530000000000001</v>
      </c>
      <c r="AW329" s="35">
        <f t="shared" si="10"/>
        <v>236.69799999999998</v>
      </c>
      <c r="AX329" s="117">
        <f t="shared" si="11"/>
        <v>60.837015944367934</v>
      </c>
      <c r="AY329" s="116"/>
    </row>
    <row r="330" spans="1:51" x14ac:dyDescent="0.35">
      <c r="A330" s="1" t="s">
        <v>65</v>
      </c>
      <c r="B330" s="1">
        <v>2019</v>
      </c>
      <c r="C330" s="2">
        <v>43777</v>
      </c>
      <c r="D330" s="1" t="s">
        <v>66</v>
      </c>
      <c r="E330" s="25" t="s">
        <v>91</v>
      </c>
      <c r="F330">
        <v>1</v>
      </c>
      <c r="G330" t="s">
        <v>963</v>
      </c>
      <c r="H330" t="s">
        <v>956</v>
      </c>
      <c r="I330" t="s">
        <v>851</v>
      </c>
      <c r="J330" t="s">
        <v>978</v>
      </c>
      <c r="O330" s="51">
        <v>1</v>
      </c>
      <c r="P330" t="s">
        <v>85</v>
      </c>
      <c r="Q330" s="35">
        <v>13.202</v>
      </c>
      <c r="R330" s="35">
        <v>7.9379999999999997</v>
      </c>
      <c r="S330" s="35">
        <v>7.3289999999999997</v>
      </c>
      <c r="T330" s="35">
        <v>7.2279999999999998</v>
      </c>
      <c r="U330" s="35">
        <v>6.9089999999999998</v>
      </c>
      <c r="V330" s="35">
        <v>6.9710000000000001</v>
      </c>
      <c r="W330" s="35">
        <v>6.9050000000000002</v>
      </c>
      <c r="X330" s="35">
        <v>6.9340000000000002</v>
      </c>
      <c r="Y330" s="35">
        <v>7.0140000000000002</v>
      </c>
      <c r="Z330" s="35">
        <v>7.1849999999999996</v>
      </c>
      <c r="AA330" s="35">
        <v>7.0019999999999998</v>
      </c>
      <c r="AB330" s="35">
        <v>7</v>
      </c>
      <c r="AC330" s="35">
        <v>7.0460000000000003</v>
      </c>
      <c r="AD330" s="35">
        <v>7.125</v>
      </c>
      <c r="AE330" s="35">
        <v>6.9889999999999999</v>
      </c>
      <c r="AF330" s="35">
        <v>6.9770000000000003</v>
      </c>
      <c r="AG330" s="35">
        <v>7.1760000000000002</v>
      </c>
      <c r="AH330" s="35">
        <v>7.0380000000000003</v>
      </c>
      <c r="AI330" s="35">
        <v>7.1660000000000004</v>
      </c>
      <c r="AJ330" s="35">
        <v>6.9379999999999997</v>
      </c>
      <c r="AK330" s="35">
        <v>7.0140000000000002</v>
      </c>
      <c r="AL330" s="35">
        <v>6.9880000000000004</v>
      </c>
      <c r="AM330" s="35">
        <v>7.1449999999999996</v>
      </c>
      <c r="AN330" s="35">
        <v>7.0369999999999999</v>
      </c>
      <c r="AO330" s="35">
        <v>7.0650000000000004</v>
      </c>
      <c r="AP330" s="35">
        <v>7.0289999999999999</v>
      </c>
      <c r="AQ330" s="35">
        <v>7.1219999999999999</v>
      </c>
      <c r="AR330" s="35">
        <v>7.2889999999999997</v>
      </c>
      <c r="AS330" s="35">
        <v>7.0810000000000004</v>
      </c>
      <c r="AT330" s="35">
        <v>7.2210000000000001</v>
      </c>
      <c r="AU330" s="35">
        <v>7.008</v>
      </c>
      <c r="AV330" s="35">
        <v>7.0330000000000004</v>
      </c>
      <c r="AW330" s="35">
        <f t="shared" si="10"/>
        <v>233.10400000000001</v>
      </c>
      <c r="AX330" s="117">
        <f t="shared" si="11"/>
        <v>61.775001715972266</v>
      </c>
      <c r="AY330" s="116"/>
    </row>
    <row r="331" spans="1:51" x14ac:dyDescent="0.35">
      <c r="A331" s="1" t="s">
        <v>65</v>
      </c>
      <c r="B331" s="1">
        <v>2019</v>
      </c>
      <c r="C331" s="2">
        <v>43777</v>
      </c>
      <c r="D331" s="1" t="s">
        <v>66</v>
      </c>
      <c r="E331" s="51" t="s">
        <v>91</v>
      </c>
      <c r="F331">
        <v>1</v>
      </c>
      <c r="G331" t="s">
        <v>489</v>
      </c>
      <c r="H331" t="s">
        <v>990</v>
      </c>
      <c r="I331" t="s">
        <v>506</v>
      </c>
      <c r="J331" t="s">
        <v>1058</v>
      </c>
      <c r="O331" s="51">
        <v>2</v>
      </c>
      <c r="P331" t="s">
        <v>102</v>
      </c>
      <c r="Q331" s="35">
        <v>13.207000000000001</v>
      </c>
      <c r="R331" s="35">
        <v>7.7220000000000004</v>
      </c>
      <c r="S331" s="35">
        <v>7.141</v>
      </c>
      <c r="T331" s="35">
        <v>6.9429999999999996</v>
      </c>
      <c r="U331" s="35">
        <v>7.1139999999999999</v>
      </c>
      <c r="V331" s="35">
        <v>7.032</v>
      </c>
      <c r="W331" s="35">
        <v>7.0819999999999999</v>
      </c>
      <c r="X331" s="35">
        <v>7.11</v>
      </c>
      <c r="Y331" s="35">
        <v>7.2030000000000003</v>
      </c>
      <c r="Z331" s="35">
        <v>7.05</v>
      </c>
      <c r="AA331" s="35">
        <v>7.0209999999999999</v>
      </c>
      <c r="AB331" s="35">
        <v>7.101</v>
      </c>
      <c r="AC331" s="35">
        <v>7.0129999999999999</v>
      </c>
      <c r="AD331" s="35">
        <v>7.0369999999999999</v>
      </c>
      <c r="AE331" s="35">
        <v>7.0469999999999997</v>
      </c>
      <c r="AF331" s="35">
        <v>7.194</v>
      </c>
      <c r="AG331" s="35">
        <v>7.133</v>
      </c>
      <c r="AH331" s="35">
        <v>7.306</v>
      </c>
      <c r="AI331" s="35">
        <v>7.1509999999999998</v>
      </c>
      <c r="AJ331" s="35">
        <v>7.1769999999999996</v>
      </c>
      <c r="AK331" s="35">
        <v>7.1870000000000003</v>
      </c>
      <c r="AL331" s="35">
        <v>7.3419999999999996</v>
      </c>
      <c r="AM331" s="35">
        <v>7.2370000000000001</v>
      </c>
      <c r="AN331" s="35">
        <v>7.2679999999999998</v>
      </c>
      <c r="AO331" s="35">
        <v>7.4829999999999997</v>
      </c>
      <c r="AP331" s="35">
        <v>7.1790000000000003</v>
      </c>
      <c r="AQ331" s="35">
        <v>7.21</v>
      </c>
      <c r="AR331" s="35">
        <v>7.2149999999999999</v>
      </c>
      <c r="AS331" s="35">
        <v>7.1769999999999996</v>
      </c>
      <c r="AT331" s="35">
        <v>7.1509999999999998</v>
      </c>
      <c r="AU331" s="35">
        <v>7.2560000000000002</v>
      </c>
      <c r="AV331" s="35">
        <v>7.4059999999999997</v>
      </c>
      <c r="AW331" s="35">
        <f t="shared" si="10"/>
        <v>235.89500000000004</v>
      </c>
      <c r="AX331" s="117">
        <f t="shared" si="11"/>
        <v>61.044108607643224</v>
      </c>
      <c r="AY331" s="116"/>
    </row>
    <row r="332" spans="1:51" x14ac:dyDescent="0.35">
      <c r="A332" s="1" t="s">
        <v>65</v>
      </c>
      <c r="B332" s="1">
        <v>2019</v>
      </c>
      <c r="C332" s="2">
        <v>43777</v>
      </c>
      <c r="D332" s="1" t="s">
        <v>66</v>
      </c>
      <c r="E332" s="51" t="s">
        <v>91</v>
      </c>
      <c r="F332">
        <v>2</v>
      </c>
      <c r="G332" t="s">
        <v>585</v>
      </c>
      <c r="H332" t="s">
        <v>992</v>
      </c>
      <c r="I332" t="s">
        <v>779</v>
      </c>
      <c r="J332" t="s">
        <v>586</v>
      </c>
      <c r="O332" s="51">
        <v>1</v>
      </c>
      <c r="P332" t="s">
        <v>113</v>
      </c>
      <c r="Q332" s="35">
        <v>13.295</v>
      </c>
      <c r="R332" s="35">
        <v>7.5979999999999999</v>
      </c>
      <c r="S332" s="35">
        <v>7.141</v>
      </c>
      <c r="T332" s="35">
        <v>6.9329999999999998</v>
      </c>
      <c r="U332" s="35">
        <v>7.0519999999999996</v>
      </c>
      <c r="V332" s="35">
        <v>6.9880000000000004</v>
      </c>
      <c r="W332" s="35">
        <v>7.0270000000000001</v>
      </c>
      <c r="X332" s="35">
        <v>7.0309999999999997</v>
      </c>
      <c r="Y332" s="35">
        <v>7.1280000000000001</v>
      </c>
      <c r="Z332" s="35">
        <v>7.0289999999999999</v>
      </c>
      <c r="AA332" s="35">
        <v>6.9640000000000004</v>
      </c>
      <c r="AB332" s="35">
        <v>6.9470000000000001</v>
      </c>
      <c r="AC332" s="35">
        <v>7.0529999999999999</v>
      </c>
      <c r="AD332" s="35">
        <v>6.9770000000000003</v>
      </c>
      <c r="AE332" s="35">
        <v>6.9720000000000004</v>
      </c>
      <c r="AF332" s="35">
        <v>6.9269999999999996</v>
      </c>
      <c r="AG332" s="35">
        <v>6.9379999999999997</v>
      </c>
      <c r="AH332" s="35">
        <v>6.9189999999999996</v>
      </c>
      <c r="AI332" s="35">
        <v>7.0460000000000003</v>
      </c>
      <c r="AJ332" s="35">
        <v>6.9420000000000002</v>
      </c>
      <c r="AK332" s="35">
        <v>6.9240000000000004</v>
      </c>
      <c r="AL332" s="35">
        <v>6.9279999999999999</v>
      </c>
      <c r="AM332" s="35">
        <v>7.0110000000000001</v>
      </c>
      <c r="AN332" s="35">
        <v>7.2149999999999999</v>
      </c>
      <c r="AO332" s="35">
        <v>7.2460000000000004</v>
      </c>
      <c r="AP332" s="35">
        <v>7.0049999999999999</v>
      </c>
      <c r="AQ332" s="35">
        <v>6.92</v>
      </c>
      <c r="AR332" s="35">
        <v>6.8730000000000002</v>
      </c>
      <c r="AS332" s="35">
        <v>7.0460000000000003</v>
      </c>
      <c r="AT332" s="35">
        <v>6.8819999999999997</v>
      </c>
      <c r="AU332" s="35">
        <v>6.9539999999999997</v>
      </c>
      <c r="AV332" s="35">
        <v>6.9889999999999999</v>
      </c>
      <c r="AW332" s="35">
        <f t="shared" si="10"/>
        <v>230.89999999999998</v>
      </c>
      <c r="AX332" s="117">
        <f t="shared" si="11"/>
        <v>62.36466002598528</v>
      </c>
      <c r="AY332" s="116"/>
    </row>
    <row r="333" spans="1:51" x14ac:dyDescent="0.35">
      <c r="A333" s="1" t="s">
        <v>65</v>
      </c>
      <c r="B333" s="1">
        <v>2019</v>
      </c>
      <c r="C333" s="2">
        <v>43777</v>
      </c>
      <c r="D333" s="1" t="s">
        <v>66</v>
      </c>
      <c r="E333" s="51" t="s">
        <v>91</v>
      </c>
      <c r="F333">
        <v>2</v>
      </c>
      <c r="G333" t="s">
        <v>1059</v>
      </c>
      <c r="H333" t="s">
        <v>983</v>
      </c>
      <c r="I333" t="s">
        <v>1060</v>
      </c>
      <c r="J333" t="s">
        <v>1061</v>
      </c>
      <c r="O333" s="51">
        <v>2</v>
      </c>
      <c r="P333" t="s">
        <v>29</v>
      </c>
      <c r="Q333" s="35">
        <v>13.526</v>
      </c>
      <c r="R333" s="35">
        <v>7.6040000000000001</v>
      </c>
      <c r="S333" s="35">
        <v>7.101</v>
      </c>
      <c r="T333" s="35">
        <v>6.9589999999999996</v>
      </c>
      <c r="U333" s="35">
        <v>7.141</v>
      </c>
      <c r="V333" s="35">
        <v>7.0709999999999997</v>
      </c>
      <c r="W333" s="35">
        <v>7.1109999999999998</v>
      </c>
      <c r="X333" s="35">
        <v>7.3339999999999996</v>
      </c>
      <c r="Y333" s="35">
        <v>7.0990000000000002</v>
      </c>
      <c r="Z333" s="35">
        <v>7.0659999999999998</v>
      </c>
      <c r="AA333" s="35">
        <v>7.173</v>
      </c>
      <c r="AB333" s="35">
        <v>7.0270000000000001</v>
      </c>
      <c r="AC333" s="35">
        <v>7.0650000000000004</v>
      </c>
      <c r="AD333" s="35">
        <v>7.0990000000000002</v>
      </c>
      <c r="AE333" s="35">
        <v>7.2480000000000002</v>
      </c>
      <c r="AF333" s="35">
        <v>7.0919999999999996</v>
      </c>
      <c r="AG333" s="35">
        <v>7.1360000000000001</v>
      </c>
      <c r="AH333" s="35">
        <v>7.1870000000000003</v>
      </c>
      <c r="AI333" s="35">
        <v>7.4029999999999996</v>
      </c>
      <c r="AJ333" s="35">
        <v>7.125</v>
      </c>
      <c r="AK333" s="35">
        <v>7.0970000000000004</v>
      </c>
      <c r="AL333" s="35">
        <v>7.2850000000000001</v>
      </c>
      <c r="AM333" s="35">
        <v>7.3010000000000002</v>
      </c>
      <c r="AN333" s="35">
        <v>7.4939999999999998</v>
      </c>
      <c r="AO333" s="35">
        <v>7.3070000000000004</v>
      </c>
      <c r="AP333" s="35">
        <v>7.3010000000000002</v>
      </c>
      <c r="AQ333" s="35">
        <v>7.3120000000000003</v>
      </c>
      <c r="AR333" s="35">
        <v>7.3540000000000001</v>
      </c>
      <c r="AS333" s="35">
        <v>7.5549999999999997</v>
      </c>
      <c r="AT333" s="35">
        <v>7.2350000000000003</v>
      </c>
      <c r="AU333" s="35">
        <v>7.1929999999999996</v>
      </c>
      <c r="AV333" s="35">
        <v>7.28</v>
      </c>
      <c r="AW333" s="35">
        <f t="shared" si="10"/>
        <v>237.28100000000003</v>
      </c>
      <c r="AX333" s="117">
        <f t="shared" si="11"/>
        <v>60.687539246715907</v>
      </c>
      <c r="AY333" s="116"/>
    </row>
    <row r="334" spans="1:51" x14ac:dyDescent="0.35">
      <c r="A334" s="21" t="s">
        <v>65</v>
      </c>
      <c r="B334" s="21">
        <v>2019</v>
      </c>
      <c r="C334" s="22">
        <v>43777</v>
      </c>
      <c r="D334" s="21" t="s">
        <v>66</v>
      </c>
      <c r="E334" s="51" t="s">
        <v>91</v>
      </c>
      <c r="F334" s="31">
        <v>3</v>
      </c>
      <c r="G334" t="s">
        <v>69</v>
      </c>
      <c r="H334" t="s">
        <v>688</v>
      </c>
      <c r="I334" t="s">
        <v>589</v>
      </c>
      <c r="J334" t="s">
        <v>501</v>
      </c>
      <c r="O334" s="51">
        <v>1</v>
      </c>
      <c r="P334" t="s">
        <v>25</v>
      </c>
      <c r="Q334" s="35">
        <v>13.37</v>
      </c>
      <c r="R334" s="35">
        <v>7.4470000000000001</v>
      </c>
      <c r="S334" s="35">
        <v>6.9619999999999997</v>
      </c>
      <c r="T334" s="35">
        <v>6.859</v>
      </c>
      <c r="U334" s="35">
        <v>6.8360000000000003</v>
      </c>
      <c r="V334" s="35">
        <v>6.85</v>
      </c>
      <c r="W334" s="35">
        <v>7.03</v>
      </c>
      <c r="X334" s="35">
        <v>6.976</v>
      </c>
      <c r="Y334" s="35">
        <v>6.9809999999999999</v>
      </c>
      <c r="Z334" s="35">
        <v>7.02</v>
      </c>
      <c r="AA334" s="35">
        <v>6.8470000000000004</v>
      </c>
      <c r="AB334" s="35">
        <v>6.8010000000000002</v>
      </c>
      <c r="AC334" s="35">
        <v>6.8280000000000003</v>
      </c>
      <c r="AD334" s="35">
        <v>6.83</v>
      </c>
      <c r="AE334" s="35">
        <v>6.8179999999999996</v>
      </c>
      <c r="AF334" s="35">
        <v>6.8410000000000002</v>
      </c>
      <c r="AG334" s="35">
        <v>6.9390000000000001</v>
      </c>
      <c r="AH334" s="35">
        <v>6.84</v>
      </c>
      <c r="AI334" s="35">
        <v>6.9930000000000003</v>
      </c>
      <c r="AJ334" s="35">
        <v>6.9630000000000001</v>
      </c>
      <c r="AK334" s="35">
        <v>7.0540000000000003</v>
      </c>
      <c r="AL334" s="35">
        <v>7.218</v>
      </c>
      <c r="AM334" s="35">
        <v>7.0359999999999996</v>
      </c>
      <c r="AN334" s="35">
        <v>7.016</v>
      </c>
      <c r="AO334" s="35">
        <v>7.0919999999999996</v>
      </c>
      <c r="AP334" s="35">
        <v>6.8780000000000001</v>
      </c>
      <c r="AQ334" s="35">
        <v>6.9189999999999996</v>
      </c>
      <c r="AR334" s="35">
        <v>6.9050000000000002</v>
      </c>
      <c r="AS334" s="35">
        <v>6.9710000000000001</v>
      </c>
      <c r="AT334" s="35">
        <v>7.0519999999999996</v>
      </c>
      <c r="AU334" s="35">
        <v>7.2350000000000003</v>
      </c>
      <c r="AV334" s="35">
        <v>7.0570000000000004</v>
      </c>
      <c r="AW334" s="35">
        <f t="shared" si="10"/>
        <v>229.464</v>
      </c>
      <c r="AX334" s="117">
        <f t="shared" si="11"/>
        <v>62.754941951678695</v>
      </c>
      <c r="AY334" s="116"/>
    </row>
    <row r="335" spans="1:51" x14ac:dyDescent="0.35">
      <c r="A335" s="1" t="s">
        <v>65</v>
      </c>
      <c r="B335" s="1">
        <v>2019</v>
      </c>
      <c r="C335" s="22">
        <v>43777</v>
      </c>
      <c r="D335" s="1" t="s">
        <v>66</v>
      </c>
      <c r="E335" s="51" t="s">
        <v>91</v>
      </c>
      <c r="F335" s="31">
        <v>3</v>
      </c>
      <c r="G335" t="s">
        <v>584</v>
      </c>
      <c r="H335" t="s">
        <v>80</v>
      </c>
      <c r="I335" t="s">
        <v>507</v>
      </c>
      <c r="J335" t="s">
        <v>653</v>
      </c>
      <c r="O335" s="51">
        <v>2</v>
      </c>
      <c r="P335" t="s">
        <v>27</v>
      </c>
      <c r="Q335" s="35">
        <v>12.968999999999999</v>
      </c>
      <c r="R335" s="35">
        <v>7.5739999999999998</v>
      </c>
      <c r="S335" s="35">
        <v>7.0369999999999999</v>
      </c>
      <c r="T335" s="35">
        <v>6.93</v>
      </c>
      <c r="U335" s="35">
        <v>6.9829999999999997</v>
      </c>
      <c r="V335" s="35">
        <v>6.8789999999999996</v>
      </c>
      <c r="W335" s="35">
        <v>6.8540000000000001</v>
      </c>
      <c r="X335" s="35">
        <v>6.8959999999999999</v>
      </c>
      <c r="Y335" s="35">
        <v>7.0149999999999997</v>
      </c>
      <c r="Z335" s="35">
        <v>6.8289999999999997</v>
      </c>
      <c r="AA335" s="35">
        <v>6.7889999999999997</v>
      </c>
      <c r="AB335" s="35">
        <v>6.835</v>
      </c>
      <c r="AC335" s="35">
        <v>6.9779999999999998</v>
      </c>
      <c r="AD335" s="35">
        <v>6.8540000000000001</v>
      </c>
      <c r="AE335" s="35">
        <v>6.86</v>
      </c>
      <c r="AF335" s="35">
        <v>6.8609999999999998</v>
      </c>
      <c r="AG335" s="35">
        <v>6.8940000000000001</v>
      </c>
      <c r="AH335" s="35">
        <v>6.915</v>
      </c>
      <c r="AI335" s="35">
        <v>7.1429999999999998</v>
      </c>
      <c r="AJ335" s="35">
        <v>7.1349999999999998</v>
      </c>
      <c r="AK335" s="35">
        <v>7.0090000000000003</v>
      </c>
      <c r="AL335" s="35">
        <v>6.9960000000000004</v>
      </c>
      <c r="AM335" s="35">
        <v>7.1379999999999999</v>
      </c>
      <c r="AN335" s="35">
        <v>7.069</v>
      </c>
      <c r="AO335" s="35">
        <v>7.23</v>
      </c>
      <c r="AP335" s="35">
        <v>7.1749999999999998</v>
      </c>
      <c r="AQ335" s="35">
        <v>7.2640000000000002</v>
      </c>
      <c r="AR335" s="35">
        <v>7.4619999999999997</v>
      </c>
      <c r="AS335" s="35">
        <v>7.3949999999999996</v>
      </c>
      <c r="AT335" s="35">
        <v>7.4169999999999998</v>
      </c>
      <c r="AU335" s="35">
        <v>7.4809999999999999</v>
      </c>
      <c r="AV335" s="35">
        <v>7.556</v>
      </c>
      <c r="AW335" s="35">
        <f t="shared" si="10"/>
        <v>232.422</v>
      </c>
      <c r="AX335" s="117">
        <f t="shared" si="11"/>
        <v>61.956269199989677</v>
      </c>
      <c r="AY335" s="116"/>
    </row>
    <row r="336" spans="1:51" x14ac:dyDescent="0.35">
      <c r="A336" s="21" t="s">
        <v>65</v>
      </c>
      <c r="B336" s="21">
        <v>2019</v>
      </c>
      <c r="C336" s="22">
        <v>43777</v>
      </c>
      <c r="D336" s="21" t="s">
        <v>66</v>
      </c>
      <c r="E336" s="51" t="s">
        <v>91</v>
      </c>
      <c r="F336" s="31">
        <v>4</v>
      </c>
      <c r="G336" t="s">
        <v>655</v>
      </c>
      <c r="H336" t="s">
        <v>987</v>
      </c>
      <c r="I336" t="s">
        <v>988</v>
      </c>
      <c r="J336" t="s">
        <v>644</v>
      </c>
      <c r="O336" s="51">
        <v>1</v>
      </c>
      <c r="P336" t="s">
        <v>484</v>
      </c>
      <c r="Q336" s="35">
        <v>13.298</v>
      </c>
      <c r="R336" s="35">
        <v>7.7469999999999999</v>
      </c>
      <c r="S336" s="35">
        <v>7.0519999999999996</v>
      </c>
      <c r="T336" s="35">
        <v>6.9169999999999998</v>
      </c>
      <c r="U336" s="35">
        <v>6.8120000000000003</v>
      </c>
      <c r="V336" s="35">
        <v>6.8920000000000003</v>
      </c>
      <c r="W336" s="35">
        <v>6.7709999999999999</v>
      </c>
      <c r="X336" s="35">
        <v>6.766</v>
      </c>
      <c r="Y336" s="35">
        <v>6.7569999999999997</v>
      </c>
      <c r="Z336" s="35">
        <v>6.8970000000000002</v>
      </c>
      <c r="AA336" s="35">
        <v>6.7720000000000002</v>
      </c>
      <c r="AB336" s="35">
        <v>6.7779999999999996</v>
      </c>
      <c r="AC336" s="35">
        <v>6.9139999999999997</v>
      </c>
      <c r="AD336" s="35">
        <v>6.7619999999999996</v>
      </c>
      <c r="AE336" s="35">
        <v>6.7670000000000003</v>
      </c>
      <c r="AF336" s="35">
        <v>6.7960000000000003</v>
      </c>
      <c r="AG336" s="35">
        <v>6.9820000000000002</v>
      </c>
      <c r="AH336" s="35">
        <v>6.8470000000000004</v>
      </c>
      <c r="AI336" s="35">
        <v>6.99</v>
      </c>
      <c r="AJ336" s="35">
        <v>6.9009999999999998</v>
      </c>
      <c r="AK336" s="35">
        <v>6.9390000000000001</v>
      </c>
      <c r="AL336" s="35">
        <v>7.0970000000000004</v>
      </c>
      <c r="AM336" s="35">
        <v>6.899</v>
      </c>
      <c r="AN336" s="35">
        <v>7.0090000000000003</v>
      </c>
      <c r="AO336" s="35">
        <v>7.1509999999999998</v>
      </c>
      <c r="AP336" s="35">
        <v>6.9649999999999999</v>
      </c>
      <c r="AQ336" s="35">
        <v>6.9480000000000004</v>
      </c>
      <c r="AR336" s="35">
        <v>6.968</v>
      </c>
      <c r="AS336" s="35">
        <v>7.1360000000000001</v>
      </c>
      <c r="AT336" s="35">
        <v>7.0709999999999997</v>
      </c>
      <c r="AU336" s="35">
        <v>7.1289999999999996</v>
      </c>
      <c r="AV336" s="35">
        <v>7.1779999999999999</v>
      </c>
      <c r="AW336" s="35">
        <f t="shared" si="10"/>
        <v>228.90800000000002</v>
      </c>
      <c r="AX336" s="117">
        <f t="shared" si="11"/>
        <v>62.907368899295783</v>
      </c>
      <c r="AY336" s="116"/>
    </row>
    <row r="337" spans="1:51" x14ac:dyDescent="0.35">
      <c r="A337" s="1" t="s">
        <v>65</v>
      </c>
      <c r="B337" s="1">
        <v>2019</v>
      </c>
      <c r="C337" s="22">
        <v>43777</v>
      </c>
      <c r="D337" s="1" t="s">
        <v>66</v>
      </c>
      <c r="E337" s="51" t="s">
        <v>91</v>
      </c>
      <c r="F337" s="31">
        <v>4</v>
      </c>
      <c r="G337" t="s">
        <v>1019</v>
      </c>
      <c r="H337" t="s">
        <v>503</v>
      </c>
      <c r="I337" t="s">
        <v>778</v>
      </c>
      <c r="J337" t="s">
        <v>628</v>
      </c>
      <c r="O337" s="51">
        <v>2</v>
      </c>
      <c r="P337" t="s">
        <v>1024</v>
      </c>
      <c r="Q337" s="35">
        <v>13.455</v>
      </c>
      <c r="R337" s="35">
        <v>7.6769999999999996</v>
      </c>
      <c r="S337" s="35">
        <v>7.1879999999999997</v>
      </c>
      <c r="T337" s="35">
        <v>6.8380000000000001</v>
      </c>
      <c r="U337" s="35">
        <v>6.8129999999999997</v>
      </c>
      <c r="V337" s="35">
        <v>6.7809999999999997</v>
      </c>
      <c r="W337" s="35">
        <v>6.8620000000000001</v>
      </c>
      <c r="X337" s="35">
        <v>6.8789999999999996</v>
      </c>
      <c r="Y337" s="35">
        <v>6.9119999999999999</v>
      </c>
      <c r="Z337" s="35">
        <v>6.923</v>
      </c>
      <c r="AA337" s="35">
        <v>7.032</v>
      </c>
      <c r="AB337" s="35">
        <v>7.1120000000000001</v>
      </c>
      <c r="AC337" s="35">
        <v>7.2160000000000002</v>
      </c>
      <c r="AD337" s="35">
        <v>7.3259999999999996</v>
      </c>
      <c r="AE337" s="35">
        <v>7.1980000000000004</v>
      </c>
      <c r="AF337" s="35">
        <v>7.2229999999999999</v>
      </c>
      <c r="AG337" s="35">
        <v>7.0540000000000003</v>
      </c>
      <c r="AH337" s="35">
        <v>7.0140000000000002</v>
      </c>
      <c r="AI337" s="35">
        <v>6.9909999999999997</v>
      </c>
      <c r="AJ337" s="35">
        <v>7.117</v>
      </c>
      <c r="AK337" s="35">
        <v>6.9710000000000001</v>
      </c>
      <c r="AL337" s="35">
        <v>6.9930000000000003</v>
      </c>
      <c r="AM337" s="35">
        <v>7.0170000000000003</v>
      </c>
      <c r="AN337" s="35">
        <v>6.97</v>
      </c>
      <c r="AO337" s="35">
        <v>7.1920000000000002</v>
      </c>
      <c r="AP337" s="35">
        <v>7.0979999999999999</v>
      </c>
      <c r="AQ337" s="35">
        <v>7.2409999999999997</v>
      </c>
      <c r="AR337" s="35">
        <v>7.0620000000000003</v>
      </c>
      <c r="AS337" s="35">
        <v>7.0860000000000003</v>
      </c>
      <c r="AT337" s="35">
        <v>7.1210000000000004</v>
      </c>
      <c r="AU337" s="35">
        <v>7.1139999999999999</v>
      </c>
      <c r="AV337" s="35">
        <v>7.2789999999999999</v>
      </c>
      <c r="AW337" s="35">
        <f t="shared" si="10"/>
        <v>232.755</v>
      </c>
      <c r="AX337" s="117">
        <f t="shared" si="11"/>
        <v>61.86762905200748</v>
      </c>
      <c r="AY337" s="116"/>
    </row>
    <row r="338" spans="1:51" x14ac:dyDescent="0.35">
      <c r="A338" s="21" t="s">
        <v>65</v>
      </c>
      <c r="B338" s="21">
        <v>2019</v>
      </c>
      <c r="C338" s="22">
        <v>43777</v>
      </c>
      <c r="D338" s="21" t="s">
        <v>66</v>
      </c>
      <c r="E338" s="51" t="s">
        <v>64</v>
      </c>
      <c r="F338" s="31" t="s">
        <v>541</v>
      </c>
      <c r="G338" t="s">
        <v>655</v>
      </c>
      <c r="H338" t="s">
        <v>987</v>
      </c>
      <c r="I338" t="s">
        <v>988</v>
      </c>
      <c r="J338" t="s">
        <v>644</v>
      </c>
      <c r="O338" s="51">
        <v>1</v>
      </c>
      <c r="P338" t="s">
        <v>484</v>
      </c>
      <c r="Q338" s="35">
        <v>13.279</v>
      </c>
      <c r="R338" s="35">
        <v>7.7389999999999999</v>
      </c>
      <c r="S338" s="35">
        <v>7.1189999999999998</v>
      </c>
      <c r="T338" s="35">
        <v>6.9619999999999997</v>
      </c>
      <c r="U338" s="35">
        <v>6.8810000000000002</v>
      </c>
      <c r="V338" s="35">
        <v>6.9859999999999998</v>
      </c>
      <c r="W338" s="35">
        <v>6.8570000000000002</v>
      </c>
      <c r="X338" s="35">
        <v>6.8470000000000004</v>
      </c>
      <c r="Y338" s="35">
        <v>6.7880000000000003</v>
      </c>
      <c r="Z338" s="35">
        <v>6.91</v>
      </c>
      <c r="AA338" s="35">
        <v>6.827</v>
      </c>
      <c r="AB338" s="35">
        <v>6.8330000000000002</v>
      </c>
      <c r="AC338" s="35">
        <v>6.9770000000000003</v>
      </c>
      <c r="AD338" s="35">
        <v>6.81</v>
      </c>
      <c r="AE338" s="35">
        <v>6.8129999999999997</v>
      </c>
      <c r="AF338" s="35">
        <v>6.7859999999999996</v>
      </c>
      <c r="AG338" s="35">
        <v>6.9530000000000003</v>
      </c>
      <c r="AH338" s="35">
        <v>6.8680000000000003</v>
      </c>
      <c r="AI338" s="35">
        <v>7.0129999999999999</v>
      </c>
      <c r="AJ338" s="35">
        <v>6.99</v>
      </c>
      <c r="AK338" s="35">
        <v>7.0110000000000001</v>
      </c>
      <c r="AL338" s="35">
        <v>7.18</v>
      </c>
      <c r="AM338" s="35">
        <v>7.0049999999999999</v>
      </c>
      <c r="AN338" s="35">
        <v>7.0750000000000002</v>
      </c>
      <c r="AO338" s="35">
        <v>7.2430000000000003</v>
      </c>
      <c r="AP338" s="35">
        <v>7.0369999999999999</v>
      </c>
      <c r="AQ338" s="35">
        <v>6.9429999999999996</v>
      </c>
      <c r="AR338" s="35">
        <v>6.9109999999999996</v>
      </c>
      <c r="AS338" s="35">
        <v>6.8920000000000003</v>
      </c>
      <c r="AT338" s="35">
        <v>6.8659999999999997</v>
      </c>
      <c r="AU338" s="35">
        <v>6.9260000000000002</v>
      </c>
      <c r="AV338" s="35">
        <v>6.9189999999999996</v>
      </c>
      <c r="AW338" s="35">
        <f t="shared" si="10"/>
        <v>229.24600000000001</v>
      </c>
      <c r="AX338" s="117">
        <f t="shared" si="11"/>
        <v>62.814618357572215</v>
      </c>
      <c r="AY338" s="116"/>
    </row>
    <row r="339" spans="1:51" x14ac:dyDescent="0.35">
      <c r="A339" s="1" t="s">
        <v>65</v>
      </c>
      <c r="B339" s="1">
        <v>2019</v>
      </c>
      <c r="C339" s="22">
        <v>43777</v>
      </c>
      <c r="D339" s="1" t="s">
        <v>66</v>
      </c>
      <c r="E339" s="51" t="s">
        <v>64</v>
      </c>
      <c r="F339" s="31" t="s">
        <v>541</v>
      </c>
      <c r="G339" t="s">
        <v>69</v>
      </c>
      <c r="H339" t="s">
        <v>589</v>
      </c>
      <c r="I339" t="s">
        <v>501</v>
      </c>
      <c r="J339" t="s">
        <v>590</v>
      </c>
      <c r="O339" s="51">
        <v>2</v>
      </c>
      <c r="P339" t="s">
        <v>25</v>
      </c>
      <c r="Q339" s="35">
        <v>13.19</v>
      </c>
      <c r="R339" s="35">
        <v>7.5590000000000002</v>
      </c>
      <c r="S339" s="35">
        <v>7.024</v>
      </c>
      <c r="T339" s="35">
        <v>6.8140000000000001</v>
      </c>
      <c r="U339" s="35">
        <v>6.8840000000000003</v>
      </c>
      <c r="V339" s="35">
        <v>6.8170000000000002</v>
      </c>
      <c r="W339" s="35">
        <v>6.843</v>
      </c>
      <c r="X339" s="35">
        <v>7.01</v>
      </c>
      <c r="Y339" s="35">
        <v>6.9390000000000001</v>
      </c>
      <c r="Z339" s="35">
        <v>6.9550000000000001</v>
      </c>
      <c r="AA339" s="35">
        <v>7.0250000000000004</v>
      </c>
      <c r="AB339" s="35">
        <v>6.9130000000000003</v>
      </c>
      <c r="AC339" s="35">
        <v>6.8949999999999996</v>
      </c>
      <c r="AD339" s="35">
        <v>6.8680000000000003</v>
      </c>
      <c r="AE339" s="35">
        <v>6.931</v>
      </c>
      <c r="AF339" s="35">
        <v>6.91</v>
      </c>
      <c r="AG339" s="35">
        <v>7.0529999999999999</v>
      </c>
      <c r="AH339" s="35">
        <v>6.9829999999999997</v>
      </c>
      <c r="AI339" s="35">
        <v>7.1539999999999999</v>
      </c>
      <c r="AJ339" s="35">
        <v>7.0529999999999999</v>
      </c>
      <c r="AK339" s="35">
        <v>7.093</v>
      </c>
      <c r="AL339" s="35">
        <v>7.31</v>
      </c>
      <c r="AM339" s="35">
        <v>7.069</v>
      </c>
      <c r="AN339" s="35">
        <v>6.9859999999999998</v>
      </c>
      <c r="AO339" s="35">
        <v>7.0979999999999999</v>
      </c>
      <c r="AP339" s="35">
        <v>6.9359999999999999</v>
      </c>
      <c r="AQ339" s="35">
        <v>6.93</v>
      </c>
      <c r="AR339" s="35">
        <v>6.9359999999999999</v>
      </c>
      <c r="AS339" s="35">
        <v>6.9290000000000003</v>
      </c>
      <c r="AT339" s="35">
        <v>6.9240000000000004</v>
      </c>
      <c r="AU339" s="35">
        <v>6.9260000000000002</v>
      </c>
      <c r="AV339" s="35">
        <v>6.9630000000000001</v>
      </c>
      <c r="AW339" s="35">
        <f t="shared" si="10"/>
        <v>229.91999999999996</v>
      </c>
      <c r="AX339" s="117">
        <f t="shared" si="11"/>
        <v>62.630480167014625</v>
      </c>
      <c r="AY339" s="116"/>
    </row>
    <row r="340" spans="1:51" x14ac:dyDescent="0.35">
      <c r="A340" s="21" t="s">
        <v>65</v>
      </c>
      <c r="B340" s="21">
        <v>2019</v>
      </c>
      <c r="C340" s="22">
        <v>43777</v>
      </c>
      <c r="D340" s="21" t="s">
        <v>66</v>
      </c>
      <c r="E340" s="51" t="s">
        <v>64</v>
      </c>
      <c r="F340" s="31" t="s">
        <v>542</v>
      </c>
      <c r="G340" t="s">
        <v>584</v>
      </c>
      <c r="H340" t="s">
        <v>80</v>
      </c>
      <c r="I340" t="s">
        <v>507</v>
      </c>
      <c r="J340" t="s">
        <v>653</v>
      </c>
      <c r="O340" s="51">
        <v>3</v>
      </c>
      <c r="P340" t="s">
        <v>27</v>
      </c>
      <c r="Q340" s="35">
        <v>13.079000000000001</v>
      </c>
      <c r="R340" s="35">
        <v>7.5839999999999996</v>
      </c>
      <c r="S340" s="35">
        <v>7.02</v>
      </c>
      <c r="T340" s="35">
        <v>6.89</v>
      </c>
      <c r="U340" s="35">
        <v>7.0179999999999998</v>
      </c>
      <c r="V340" s="35">
        <v>6.8579999999999997</v>
      </c>
      <c r="W340" s="35">
        <v>6.9</v>
      </c>
      <c r="X340" s="35">
        <v>6.87</v>
      </c>
      <c r="Y340" s="35">
        <v>7.0149999999999997</v>
      </c>
      <c r="Z340" s="35">
        <v>6.9080000000000004</v>
      </c>
      <c r="AA340" s="35">
        <v>6.88</v>
      </c>
      <c r="AB340" s="35">
        <v>6.9249999999999998</v>
      </c>
      <c r="AC340" s="35">
        <v>7.0659999999999998</v>
      </c>
      <c r="AD340" s="35">
        <v>6.87</v>
      </c>
      <c r="AE340" s="35">
        <v>6.8559999999999999</v>
      </c>
      <c r="AF340" s="35">
        <v>6.8979999999999997</v>
      </c>
      <c r="AG340" s="35">
        <v>6.9909999999999997</v>
      </c>
      <c r="AH340" s="35">
        <v>7.2919999999999998</v>
      </c>
      <c r="AI340" s="35">
        <v>7.0179999999999998</v>
      </c>
      <c r="AJ340" s="35">
        <v>6.9909999999999997</v>
      </c>
      <c r="AK340" s="35">
        <v>6.9930000000000003</v>
      </c>
      <c r="AL340" s="35">
        <v>7.1470000000000002</v>
      </c>
      <c r="AM340" s="35">
        <v>7.0679999999999996</v>
      </c>
      <c r="AN340" s="35">
        <v>7.2729999999999997</v>
      </c>
      <c r="AO340" s="35">
        <v>7.032</v>
      </c>
      <c r="AP340" s="35">
        <v>7.0449999999999999</v>
      </c>
      <c r="AQ340" s="35">
        <v>7.2080000000000002</v>
      </c>
      <c r="AR340" s="35">
        <v>7.0250000000000004</v>
      </c>
      <c r="AS340" s="35">
        <v>7.11</v>
      </c>
      <c r="AT340" s="35">
        <v>7.1909999999999998</v>
      </c>
      <c r="AU340" s="35">
        <v>7.4960000000000004</v>
      </c>
      <c r="AV340" s="35">
        <v>7.6260000000000003</v>
      </c>
      <c r="AW340" s="35">
        <f t="shared" si="10"/>
        <v>232.143</v>
      </c>
      <c r="AX340" s="117">
        <f t="shared" si="11"/>
        <v>62.030731058011654</v>
      </c>
      <c r="AY340" s="116"/>
    </row>
    <row r="341" spans="1:51" x14ac:dyDescent="0.35">
      <c r="A341" s="1" t="s">
        <v>65</v>
      </c>
      <c r="B341" s="1">
        <v>2019</v>
      </c>
      <c r="C341" s="22">
        <v>43777</v>
      </c>
      <c r="D341" s="1" t="s">
        <v>66</v>
      </c>
      <c r="E341" s="51" t="s">
        <v>64</v>
      </c>
      <c r="F341" s="31" t="s">
        <v>542</v>
      </c>
      <c r="G341" t="s">
        <v>585</v>
      </c>
      <c r="H341" t="s">
        <v>992</v>
      </c>
      <c r="I341" t="s">
        <v>779</v>
      </c>
      <c r="J341" t="s">
        <v>586</v>
      </c>
      <c r="O341" s="51">
        <v>4</v>
      </c>
      <c r="P341" t="s">
        <v>113</v>
      </c>
      <c r="Q341" s="35">
        <v>13.32</v>
      </c>
      <c r="R341" s="35">
        <v>7.5620000000000003</v>
      </c>
      <c r="S341" s="35">
        <v>7.0780000000000003</v>
      </c>
      <c r="T341" s="35">
        <v>6.9660000000000002</v>
      </c>
      <c r="U341" s="35">
        <v>7.1109999999999998</v>
      </c>
      <c r="V341" s="35">
        <v>7.0389999999999997</v>
      </c>
      <c r="W341" s="35">
        <v>7.0359999999999996</v>
      </c>
      <c r="X341" s="35">
        <v>7.0380000000000003</v>
      </c>
      <c r="Y341" s="35">
        <v>7.0309999999999997</v>
      </c>
      <c r="Z341" s="35">
        <v>6.9950000000000001</v>
      </c>
      <c r="AA341" s="35">
        <v>6.9630000000000001</v>
      </c>
      <c r="AB341" s="35">
        <v>7.0350000000000001</v>
      </c>
      <c r="AC341" s="35">
        <v>6.9720000000000004</v>
      </c>
      <c r="AD341" s="35">
        <v>6.9669999999999996</v>
      </c>
      <c r="AE341" s="35">
        <v>6.9660000000000002</v>
      </c>
      <c r="AF341" s="35">
        <v>7.101</v>
      </c>
      <c r="AG341" s="35">
        <v>7.032</v>
      </c>
      <c r="AH341" s="35">
        <v>7.016</v>
      </c>
      <c r="AI341" s="35">
        <v>7.0229999999999997</v>
      </c>
      <c r="AJ341" s="35">
        <v>6.9960000000000004</v>
      </c>
      <c r="AK341" s="35">
        <v>6.9409999999999998</v>
      </c>
      <c r="AL341" s="35">
        <v>7.0759999999999996</v>
      </c>
      <c r="AM341" s="35">
        <v>6.9580000000000002</v>
      </c>
      <c r="AN341" s="35">
        <v>7.0759999999999996</v>
      </c>
      <c r="AO341" s="35">
        <v>7.3479999999999999</v>
      </c>
      <c r="AP341" s="35">
        <v>7.1020000000000003</v>
      </c>
      <c r="AQ341" s="35">
        <v>7.1689999999999996</v>
      </c>
      <c r="AR341" s="35">
        <v>7.3049999999999997</v>
      </c>
      <c r="AS341" s="35">
        <v>7.5380000000000003</v>
      </c>
      <c r="AT341" s="35">
        <v>7.69</v>
      </c>
      <c r="AU341" s="35">
        <v>7.8659999999999997</v>
      </c>
      <c r="AV341" s="35">
        <v>8.1340000000000003</v>
      </c>
      <c r="AW341" s="35">
        <f t="shared" si="10"/>
        <v>235.45000000000005</v>
      </c>
      <c r="AX341" s="117">
        <f t="shared" si="11"/>
        <v>61.159481843278819</v>
      </c>
      <c r="AY341" s="116"/>
    </row>
    <row r="342" spans="1:51" x14ac:dyDescent="0.35">
      <c r="A342" s="21" t="s">
        <v>65</v>
      </c>
      <c r="B342" s="21">
        <v>2019</v>
      </c>
      <c r="C342" s="22">
        <v>43776</v>
      </c>
      <c r="D342" s="21" t="s">
        <v>66</v>
      </c>
      <c r="E342" s="51" t="s">
        <v>21</v>
      </c>
      <c r="F342" s="45" t="s">
        <v>21</v>
      </c>
      <c r="G342" t="s">
        <v>655</v>
      </c>
      <c r="H342" t="s">
        <v>987</v>
      </c>
      <c r="I342" t="s">
        <v>988</v>
      </c>
      <c r="J342" t="s">
        <v>644</v>
      </c>
      <c r="O342" s="51">
        <v>1</v>
      </c>
      <c r="P342" t="s">
        <v>484</v>
      </c>
      <c r="Q342" s="35">
        <v>13.212</v>
      </c>
      <c r="R342" s="35">
        <v>7.6989999999999998</v>
      </c>
      <c r="S342" s="35">
        <v>7.3159999999999998</v>
      </c>
      <c r="T342" s="35">
        <v>7.1230000000000002</v>
      </c>
      <c r="U342" s="35">
        <v>6.984</v>
      </c>
      <c r="V342" s="35">
        <v>7.0960000000000001</v>
      </c>
      <c r="W342" s="35">
        <v>6.9550000000000001</v>
      </c>
      <c r="X342" s="35">
        <v>6.9429999999999996</v>
      </c>
      <c r="Y342" s="35">
        <v>6.9269999999999996</v>
      </c>
      <c r="Z342" s="35">
        <v>6.9989999999999997</v>
      </c>
      <c r="AA342" s="35">
        <v>6.94</v>
      </c>
      <c r="AB342" s="35">
        <v>6.9390000000000001</v>
      </c>
      <c r="AC342" s="35">
        <v>7.0570000000000004</v>
      </c>
      <c r="AD342" s="35">
        <v>6.8940000000000001</v>
      </c>
      <c r="AE342" s="35">
        <v>6.8890000000000002</v>
      </c>
      <c r="AF342" s="35">
        <v>6.8929999999999998</v>
      </c>
      <c r="AG342" s="35">
        <v>7.032</v>
      </c>
      <c r="AH342" s="35">
        <v>6.98</v>
      </c>
      <c r="AI342" s="35">
        <v>6.9530000000000003</v>
      </c>
      <c r="AJ342" s="35">
        <v>7.0979999999999999</v>
      </c>
      <c r="AK342" s="35">
        <v>7.0629999999999997</v>
      </c>
      <c r="AL342" s="35">
        <v>7.0640000000000001</v>
      </c>
      <c r="AM342" s="35">
        <v>7.1150000000000002</v>
      </c>
      <c r="AN342" s="35">
        <v>7.2409999999999997</v>
      </c>
      <c r="AO342" s="35">
        <v>7.0759999999999996</v>
      </c>
      <c r="AP342" s="35">
        <v>7.1050000000000004</v>
      </c>
      <c r="AQ342" s="35">
        <v>7.3109999999999999</v>
      </c>
      <c r="AR342" s="35">
        <v>7.02</v>
      </c>
      <c r="AS342" s="35">
        <v>6.9349999999999996</v>
      </c>
      <c r="AT342" s="35">
        <v>6.8250000000000002</v>
      </c>
      <c r="AU342" s="35">
        <v>6.7770000000000001</v>
      </c>
      <c r="AV342" s="35">
        <v>6.79</v>
      </c>
      <c r="AW342" s="35">
        <f t="shared" si="10"/>
        <v>231.25099999999995</v>
      </c>
      <c r="AX342" s="117">
        <f t="shared" si="11"/>
        <v>62.270000994590305</v>
      </c>
      <c r="AY342" s="116"/>
    </row>
    <row r="343" spans="1:51" x14ac:dyDescent="0.35">
      <c r="A343" s="1" t="s">
        <v>65</v>
      </c>
      <c r="B343" s="1">
        <v>2019</v>
      </c>
      <c r="C343" s="22">
        <v>43776</v>
      </c>
      <c r="D343" s="1" t="s">
        <v>66</v>
      </c>
      <c r="E343" s="51" t="s">
        <v>21</v>
      </c>
      <c r="F343" s="45" t="s">
        <v>21</v>
      </c>
      <c r="G343" t="s">
        <v>69</v>
      </c>
      <c r="H343" t="s">
        <v>688</v>
      </c>
      <c r="I343" t="s">
        <v>589</v>
      </c>
      <c r="J343" t="s">
        <v>501</v>
      </c>
      <c r="O343" s="51">
        <v>2</v>
      </c>
      <c r="P343" t="s">
        <v>25</v>
      </c>
      <c r="Q343" s="35">
        <v>13.688000000000001</v>
      </c>
      <c r="R343" s="35">
        <v>7.61</v>
      </c>
      <c r="S343" s="35">
        <v>7.1360000000000001</v>
      </c>
      <c r="T343" s="35">
        <v>7.069</v>
      </c>
      <c r="U343" s="35">
        <v>7.0419999999999998</v>
      </c>
      <c r="V343" s="35">
        <v>7.0570000000000004</v>
      </c>
      <c r="W343" s="35">
        <v>7.2080000000000002</v>
      </c>
      <c r="X343" s="35">
        <v>7.1550000000000002</v>
      </c>
      <c r="Y343" s="35">
        <v>7.1109999999999998</v>
      </c>
      <c r="Z343" s="35">
        <v>7.1550000000000002</v>
      </c>
      <c r="AA343" s="35">
        <v>7.05</v>
      </c>
      <c r="AB343" s="35">
        <v>7.0439999999999996</v>
      </c>
      <c r="AC343" s="35">
        <v>7.0069999999999997</v>
      </c>
      <c r="AD343" s="35">
        <v>7.0119999999999996</v>
      </c>
      <c r="AE343" s="35">
        <v>7.0069999999999997</v>
      </c>
      <c r="AF343" s="35">
        <v>7.15</v>
      </c>
      <c r="AG343" s="35">
        <v>6.9379999999999997</v>
      </c>
      <c r="AH343" s="35">
        <v>6.92</v>
      </c>
      <c r="AI343" s="35">
        <v>7.0449999999999999</v>
      </c>
      <c r="AJ343" s="35">
        <v>6.9640000000000004</v>
      </c>
      <c r="AK343" s="35">
        <v>6.9649999999999999</v>
      </c>
      <c r="AL343" s="35">
        <v>7.0819999999999999</v>
      </c>
      <c r="AM343" s="35">
        <v>7.0030000000000001</v>
      </c>
      <c r="AN343" s="35">
        <v>7.0140000000000002</v>
      </c>
      <c r="AO343" s="35">
        <v>6.95</v>
      </c>
      <c r="AP343" s="35">
        <v>7.0460000000000003</v>
      </c>
      <c r="AQ343" s="35">
        <v>6.9089999999999998</v>
      </c>
      <c r="AR343" s="35">
        <v>6.891</v>
      </c>
      <c r="AS343" s="35">
        <v>6.8949999999999996</v>
      </c>
      <c r="AT343" s="35">
        <v>7.0490000000000004</v>
      </c>
      <c r="AU343" s="35">
        <v>6.9169999999999998</v>
      </c>
      <c r="AV343" s="35">
        <v>6.9989999999999997</v>
      </c>
      <c r="AW343" s="35">
        <f t="shared" si="10"/>
        <v>232.08799999999999</v>
      </c>
      <c r="AX343" s="117">
        <f t="shared" si="11"/>
        <v>62.045431043397336</v>
      </c>
      <c r="AY343" s="116"/>
    </row>
    <row r="344" spans="1:51" x14ac:dyDescent="0.35">
      <c r="A344" s="21" t="s">
        <v>65</v>
      </c>
      <c r="B344" s="21">
        <v>2019</v>
      </c>
      <c r="C344" s="22">
        <v>43776</v>
      </c>
      <c r="D344" s="21" t="s">
        <v>66</v>
      </c>
      <c r="E344" s="51" t="s">
        <v>21</v>
      </c>
      <c r="F344" s="45" t="s">
        <v>21</v>
      </c>
      <c r="G344" t="s">
        <v>584</v>
      </c>
      <c r="H344" t="s">
        <v>80</v>
      </c>
      <c r="I344" t="s">
        <v>507</v>
      </c>
      <c r="J344" t="s">
        <v>653</v>
      </c>
      <c r="O344" s="51">
        <v>3</v>
      </c>
      <c r="P344" t="s">
        <v>27</v>
      </c>
      <c r="Q344" s="35">
        <v>13.260999999999999</v>
      </c>
      <c r="R344" s="35">
        <v>7.7050000000000001</v>
      </c>
      <c r="S344" s="35">
        <v>7.1710000000000003</v>
      </c>
      <c r="T344" s="35">
        <v>7.0380000000000003</v>
      </c>
      <c r="U344" s="35">
        <v>7.1239999999999997</v>
      </c>
      <c r="V344" s="35">
        <v>6.976</v>
      </c>
      <c r="W344" s="35">
        <v>6.9740000000000002</v>
      </c>
      <c r="X344" s="35">
        <v>7.0039999999999996</v>
      </c>
      <c r="Y344" s="35">
        <v>7.1840000000000002</v>
      </c>
      <c r="Z344" s="35">
        <v>7.0720000000000001</v>
      </c>
      <c r="AA344" s="35">
        <v>7.0650000000000004</v>
      </c>
      <c r="AB344" s="35">
        <v>7.024</v>
      </c>
      <c r="AC344" s="35">
        <v>7.1319999999999997</v>
      </c>
      <c r="AD344" s="35">
        <v>7.0010000000000003</v>
      </c>
      <c r="AE344" s="35">
        <v>7.0110000000000001</v>
      </c>
      <c r="AF344" s="35">
        <v>7.01</v>
      </c>
      <c r="AG344" s="35">
        <v>7.0289999999999999</v>
      </c>
      <c r="AH344" s="35">
        <v>7.0629999999999997</v>
      </c>
      <c r="AI344" s="35">
        <v>7.2409999999999997</v>
      </c>
      <c r="AJ344" s="35">
        <v>7.19</v>
      </c>
      <c r="AK344" s="35">
        <v>6.96</v>
      </c>
      <c r="AL344" s="35">
        <v>6.9539999999999997</v>
      </c>
      <c r="AM344" s="35">
        <v>6.9240000000000004</v>
      </c>
      <c r="AN344" s="35">
        <v>6.96</v>
      </c>
      <c r="AO344" s="35">
        <v>7.133</v>
      </c>
      <c r="AP344" s="35">
        <v>7.1719999999999997</v>
      </c>
      <c r="AQ344" s="35">
        <v>7.1150000000000002</v>
      </c>
      <c r="AR344" s="35">
        <v>7.2949999999999999</v>
      </c>
      <c r="AS344" s="35">
        <v>7.3319999999999999</v>
      </c>
      <c r="AT344" s="35">
        <v>7.4470000000000001</v>
      </c>
      <c r="AU344" s="35">
        <v>7.0759999999999996</v>
      </c>
      <c r="AV344" s="35">
        <v>7.0510000000000002</v>
      </c>
      <c r="AW344" s="35">
        <f t="shared" si="10"/>
        <v>233.69399999999999</v>
      </c>
      <c r="AX344" s="117">
        <f t="shared" si="11"/>
        <v>61.619040283447589</v>
      </c>
      <c r="AY344" s="116"/>
    </row>
    <row r="345" spans="1:51" x14ac:dyDescent="0.35">
      <c r="A345" s="1" t="s">
        <v>65</v>
      </c>
      <c r="B345" s="1">
        <v>2019</v>
      </c>
      <c r="C345" s="22">
        <v>43776</v>
      </c>
      <c r="D345" s="1" t="s">
        <v>66</v>
      </c>
      <c r="E345" s="51" t="s">
        <v>21</v>
      </c>
      <c r="F345" s="45" t="s">
        <v>21</v>
      </c>
      <c r="G345" t="s">
        <v>1019</v>
      </c>
      <c r="H345" t="s">
        <v>503</v>
      </c>
      <c r="I345" t="s">
        <v>628</v>
      </c>
      <c r="J345" t="s">
        <v>773</v>
      </c>
      <c r="O345" s="51">
        <v>4</v>
      </c>
      <c r="P345" t="s">
        <v>1024</v>
      </c>
      <c r="Q345" s="35">
        <v>13.379</v>
      </c>
      <c r="R345" s="35">
        <v>7.5979999999999999</v>
      </c>
      <c r="S345" s="35">
        <v>7.35</v>
      </c>
      <c r="T345" s="35">
        <v>6.9420000000000002</v>
      </c>
      <c r="U345" s="35">
        <v>6.9989999999999997</v>
      </c>
      <c r="V345" s="35">
        <v>7.0190000000000001</v>
      </c>
      <c r="W345" s="35">
        <v>7.0490000000000004</v>
      </c>
      <c r="X345" s="35">
        <v>7.1020000000000003</v>
      </c>
      <c r="Y345" s="35">
        <v>7.109</v>
      </c>
      <c r="Z345" s="35">
        <v>7.0670000000000002</v>
      </c>
      <c r="AA345" s="35">
        <v>7.0890000000000004</v>
      </c>
      <c r="AB345" s="35">
        <v>7.093</v>
      </c>
      <c r="AC345" s="35">
        <v>7.1429999999999998</v>
      </c>
      <c r="AD345" s="35">
        <v>7.3120000000000003</v>
      </c>
      <c r="AE345" s="35">
        <v>7.1050000000000004</v>
      </c>
      <c r="AF345" s="35">
        <v>7.2290000000000001</v>
      </c>
      <c r="AG345" s="35">
        <v>6.9320000000000004</v>
      </c>
      <c r="AH345" s="35">
        <v>6.9909999999999997</v>
      </c>
      <c r="AI345" s="35">
        <v>6.98</v>
      </c>
      <c r="AJ345" s="35">
        <v>7.1509999999999998</v>
      </c>
      <c r="AK345" s="35">
        <v>6.9740000000000002</v>
      </c>
      <c r="AL345" s="35">
        <v>6.9690000000000003</v>
      </c>
      <c r="AM345" s="35">
        <v>6.9470000000000001</v>
      </c>
      <c r="AN345" s="35">
        <v>6.9429999999999996</v>
      </c>
      <c r="AO345" s="35">
        <v>7.0609999999999999</v>
      </c>
      <c r="AP345" s="35">
        <v>7.0910000000000002</v>
      </c>
      <c r="AQ345" s="35">
        <v>7.2380000000000004</v>
      </c>
      <c r="AR345" s="35">
        <v>7.0339999999999998</v>
      </c>
      <c r="AS345" s="35">
        <v>7.181</v>
      </c>
      <c r="AT345" s="35">
        <v>7.1420000000000003</v>
      </c>
      <c r="AU345" s="35">
        <v>7.22</v>
      </c>
      <c r="AV345" s="35">
        <v>7.2759999999999998</v>
      </c>
      <c r="AW345" s="35">
        <f t="shared" si="10"/>
        <v>233.71500000000003</v>
      </c>
      <c r="AX345" s="117">
        <f t="shared" si="11"/>
        <v>61.613503626211404</v>
      </c>
      <c r="AY345" s="116"/>
    </row>
    <row r="346" spans="1:51" x14ac:dyDescent="0.35">
      <c r="A346" s="21" t="s">
        <v>65</v>
      </c>
      <c r="B346" s="21">
        <v>2019</v>
      </c>
      <c r="C346" s="22">
        <v>43776</v>
      </c>
      <c r="D346" s="21" t="s">
        <v>66</v>
      </c>
      <c r="E346" s="51" t="s">
        <v>21</v>
      </c>
      <c r="F346" s="45" t="s">
        <v>21</v>
      </c>
      <c r="G346" t="s">
        <v>585</v>
      </c>
      <c r="H346" t="s">
        <v>992</v>
      </c>
      <c r="I346" t="s">
        <v>779</v>
      </c>
      <c r="J346" t="s">
        <v>586</v>
      </c>
      <c r="O346" s="51">
        <v>5</v>
      </c>
      <c r="P346" t="s">
        <v>113</v>
      </c>
      <c r="Q346" s="35">
        <v>13.28</v>
      </c>
      <c r="R346" s="35">
        <v>7.5570000000000004</v>
      </c>
      <c r="S346" s="35">
        <v>7.1210000000000004</v>
      </c>
      <c r="T346" s="35">
        <v>6.9429999999999996</v>
      </c>
      <c r="U346" s="35">
        <v>7.093</v>
      </c>
      <c r="V346" s="35">
        <v>7.032</v>
      </c>
      <c r="W346" s="35">
        <v>7.0439999999999996</v>
      </c>
      <c r="X346" s="35">
        <v>7.0110000000000001</v>
      </c>
      <c r="Y346" s="35">
        <v>7.1749999999999998</v>
      </c>
      <c r="Z346" s="35">
        <v>7.0209999999999999</v>
      </c>
      <c r="AA346" s="35">
        <v>7.0359999999999996</v>
      </c>
      <c r="AB346" s="35">
        <v>6.9770000000000003</v>
      </c>
      <c r="AC346" s="35">
        <v>7.09</v>
      </c>
      <c r="AD346" s="35">
        <v>7.0220000000000002</v>
      </c>
      <c r="AE346" s="35">
        <v>6.9939999999999998</v>
      </c>
      <c r="AF346" s="35">
        <v>7.0039999999999996</v>
      </c>
      <c r="AG346" s="35">
        <v>6.9950000000000001</v>
      </c>
      <c r="AH346" s="35">
        <v>7.0439999999999996</v>
      </c>
      <c r="AI346" s="35">
        <v>6.9820000000000002</v>
      </c>
      <c r="AJ346" s="35">
        <v>6.9749999999999996</v>
      </c>
      <c r="AK346" s="35">
        <v>7.0330000000000004</v>
      </c>
      <c r="AL346" s="35">
        <v>7.2</v>
      </c>
      <c r="AM346" s="35">
        <v>7.0640000000000001</v>
      </c>
      <c r="AN346" s="35">
        <v>7.0289999999999999</v>
      </c>
      <c r="AO346" s="35">
        <v>7.2350000000000003</v>
      </c>
      <c r="AP346" s="35">
        <v>6.9859999999999998</v>
      </c>
      <c r="AQ346" s="35">
        <v>7.0209999999999999</v>
      </c>
      <c r="AR346" s="35">
        <v>7.0049999999999999</v>
      </c>
      <c r="AS346" s="35">
        <v>7.2190000000000003</v>
      </c>
      <c r="AT346" s="35">
        <v>7.7320000000000002</v>
      </c>
      <c r="AU346" s="35">
        <v>7.6849999999999996</v>
      </c>
      <c r="AV346" s="35">
        <v>7.89</v>
      </c>
      <c r="AW346" s="35">
        <f t="shared" si="10"/>
        <v>234.49499999999995</v>
      </c>
      <c r="AX346" s="117">
        <f t="shared" si="11"/>
        <v>61.408558817885257</v>
      </c>
      <c r="AY346" s="116"/>
    </row>
    <row r="347" spans="1:51" x14ac:dyDescent="0.35">
      <c r="A347" s="1" t="s">
        <v>65</v>
      </c>
      <c r="B347" s="1">
        <v>2019</v>
      </c>
      <c r="C347" s="22">
        <v>43776</v>
      </c>
      <c r="D347" s="1" t="s">
        <v>66</v>
      </c>
      <c r="E347" s="51" t="s">
        <v>21</v>
      </c>
      <c r="F347" s="45" t="s">
        <v>21</v>
      </c>
      <c r="G347" t="s">
        <v>963</v>
      </c>
      <c r="H347" t="s">
        <v>956</v>
      </c>
      <c r="I347" t="s">
        <v>851</v>
      </c>
      <c r="J347" t="s">
        <v>978</v>
      </c>
      <c r="O347" s="51">
        <v>6</v>
      </c>
      <c r="P347" t="s">
        <v>85</v>
      </c>
      <c r="Q347" s="35">
        <v>13.301</v>
      </c>
      <c r="R347" s="35">
        <v>7.9290000000000003</v>
      </c>
      <c r="S347" s="35">
        <v>7.3339999999999996</v>
      </c>
      <c r="T347" s="35">
        <v>7.2809999999999997</v>
      </c>
      <c r="U347" s="35">
        <v>6.9610000000000003</v>
      </c>
      <c r="V347" s="35">
        <v>7.008</v>
      </c>
      <c r="W347" s="35">
        <v>7.008</v>
      </c>
      <c r="X347" s="35">
        <v>7.0519999999999996</v>
      </c>
      <c r="Y347" s="35">
        <v>7.2270000000000003</v>
      </c>
      <c r="Z347" s="35">
        <v>7.0730000000000004</v>
      </c>
      <c r="AA347" s="35">
        <v>7.06</v>
      </c>
      <c r="AB347" s="35">
        <v>7.1219999999999999</v>
      </c>
      <c r="AC347" s="35">
        <v>7.0880000000000001</v>
      </c>
      <c r="AD347" s="35">
        <v>7.19</v>
      </c>
      <c r="AE347" s="35">
        <v>7.0789999999999997</v>
      </c>
      <c r="AF347" s="35">
        <v>7.1769999999999996</v>
      </c>
      <c r="AG347" s="35">
        <v>7.0579999999999998</v>
      </c>
      <c r="AH347" s="35">
        <v>7.1239999999999997</v>
      </c>
      <c r="AI347" s="35">
        <v>7.1280000000000001</v>
      </c>
      <c r="AJ347" s="35">
        <v>7.2469999999999999</v>
      </c>
      <c r="AK347" s="35">
        <v>7.0789999999999997</v>
      </c>
      <c r="AL347" s="35">
        <v>7.0250000000000004</v>
      </c>
      <c r="AM347" s="35">
        <v>7.06</v>
      </c>
      <c r="AN347" s="35">
        <v>7.31</v>
      </c>
      <c r="AO347" s="35">
        <v>7.5049999999999999</v>
      </c>
      <c r="AP347" s="35">
        <v>7.1959999999999997</v>
      </c>
      <c r="AQ347" s="35">
        <v>7.2640000000000002</v>
      </c>
      <c r="AR347" s="35">
        <v>7.13</v>
      </c>
      <c r="AS347" s="35">
        <v>7.15</v>
      </c>
      <c r="AT347" s="35">
        <v>7.27</v>
      </c>
      <c r="AU347" s="35">
        <v>7.2080000000000002</v>
      </c>
      <c r="AV347" s="35">
        <v>7.2720000000000002</v>
      </c>
      <c r="AW347" s="35">
        <f t="shared" si="10"/>
        <v>235.91600000000003</v>
      </c>
      <c r="AX347" s="117">
        <f t="shared" si="11"/>
        <v>61.038674782549712</v>
      </c>
      <c r="AY347" s="116"/>
    </row>
    <row r="348" spans="1:51" x14ac:dyDescent="0.35">
      <c r="A348" s="21" t="s">
        <v>65</v>
      </c>
      <c r="B348" s="21">
        <v>2019</v>
      </c>
      <c r="C348" s="22">
        <v>43776</v>
      </c>
      <c r="D348" s="21" t="s">
        <v>66</v>
      </c>
      <c r="E348" s="51" t="s">
        <v>21</v>
      </c>
      <c r="F348" s="45" t="s">
        <v>21</v>
      </c>
      <c r="G348" t="s">
        <v>489</v>
      </c>
      <c r="H348" t="s">
        <v>990</v>
      </c>
      <c r="I348" t="s">
        <v>506</v>
      </c>
      <c r="J348" t="s">
        <v>1058</v>
      </c>
      <c r="O348" s="51">
        <v>7</v>
      </c>
      <c r="P348" t="s">
        <v>102</v>
      </c>
      <c r="Q348" s="35">
        <v>13.365</v>
      </c>
      <c r="R348" s="35">
        <v>7.6970000000000001</v>
      </c>
      <c r="S348" s="35">
        <v>7.242</v>
      </c>
      <c r="T348" s="35">
        <v>7.0389999999999997</v>
      </c>
      <c r="U348" s="35">
        <v>7.2050000000000001</v>
      </c>
      <c r="V348" s="35">
        <v>7.0970000000000004</v>
      </c>
      <c r="W348" s="35">
        <v>7.109</v>
      </c>
      <c r="X348" s="35">
        <v>7.1550000000000002</v>
      </c>
      <c r="Y348" s="35">
        <v>7.101</v>
      </c>
      <c r="Z348" s="35">
        <v>7.1459999999999999</v>
      </c>
      <c r="AA348" s="35">
        <v>7.1660000000000004</v>
      </c>
      <c r="AB348" s="35">
        <v>7.3</v>
      </c>
      <c r="AC348" s="35">
        <v>7.1710000000000003</v>
      </c>
      <c r="AD348" s="35">
        <v>7.1429999999999998</v>
      </c>
      <c r="AE348" s="35">
        <v>7.1639999999999997</v>
      </c>
      <c r="AF348" s="35">
        <v>7.25</v>
      </c>
      <c r="AG348" s="35">
        <v>7.2080000000000002</v>
      </c>
      <c r="AH348" s="35">
        <v>7.3570000000000002</v>
      </c>
      <c r="AI348" s="35">
        <v>7.3259999999999996</v>
      </c>
      <c r="AJ348" s="35">
        <v>7.407</v>
      </c>
      <c r="AK348" s="35">
        <v>7.4909999999999997</v>
      </c>
      <c r="AL348" s="35">
        <v>7.3470000000000004</v>
      </c>
      <c r="AM348" s="35">
        <v>7.3529999999999998</v>
      </c>
      <c r="AN348" s="35">
        <v>7.3529999999999998</v>
      </c>
      <c r="AO348" s="35">
        <v>7.3460000000000001</v>
      </c>
      <c r="AP348" s="35">
        <v>7.3380000000000001</v>
      </c>
      <c r="AQ348" s="35">
        <v>7.4260000000000002</v>
      </c>
      <c r="AR348" s="35">
        <v>7.2080000000000002</v>
      </c>
      <c r="AS348" s="35">
        <v>7.133</v>
      </c>
      <c r="AT348" s="35">
        <v>7.0720000000000001</v>
      </c>
      <c r="AU348" s="35">
        <v>7.0439999999999996</v>
      </c>
      <c r="AV348" s="35">
        <v>7.0730000000000004</v>
      </c>
      <c r="AW348" s="35">
        <f t="shared" si="10"/>
        <v>237.83200000000005</v>
      </c>
      <c r="AX348" s="117">
        <f t="shared" si="11"/>
        <v>60.546940697635293</v>
      </c>
      <c r="AY348" s="116"/>
    </row>
    <row r="349" spans="1:51" x14ac:dyDescent="0.35">
      <c r="A349" s="1" t="s">
        <v>65</v>
      </c>
      <c r="B349" s="1">
        <v>2019</v>
      </c>
      <c r="C349" s="22">
        <v>43776</v>
      </c>
      <c r="D349" s="1" t="s">
        <v>66</v>
      </c>
      <c r="E349" s="51" t="s">
        <v>21</v>
      </c>
      <c r="F349" s="45" t="s">
        <v>21</v>
      </c>
      <c r="G349" t="s">
        <v>1059</v>
      </c>
      <c r="H349" t="s">
        <v>983</v>
      </c>
      <c r="I349" t="s">
        <v>1060</v>
      </c>
      <c r="J349" t="s">
        <v>1061</v>
      </c>
      <c r="O349" s="51">
        <v>8</v>
      </c>
      <c r="P349" t="s">
        <v>29</v>
      </c>
      <c r="Q349" s="35">
        <v>13.906000000000001</v>
      </c>
      <c r="R349" s="35">
        <v>7.82</v>
      </c>
      <c r="S349" s="35">
        <v>7.2590000000000003</v>
      </c>
      <c r="T349" s="35">
        <v>7.1139999999999999</v>
      </c>
      <c r="U349" s="35">
        <v>7.2839999999999998</v>
      </c>
      <c r="V349" s="35">
        <v>7.194</v>
      </c>
      <c r="W349" s="35">
        <v>7.2370000000000001</v>
      </c>
      <c r="X349" s="35">
        <v>7.3639999999999999</v>
      </c>
      <c r="Y349" s="35">
        <v>7.2119999999999997</v>
      </c>
      <c r="Z349" s="35">
        <v>7.2329999999999997</v>
      </c>
      <c r="AA349" s="35">
        <v>7.4130000000000003</v>
      </c>
      <c r="AB349" s="35">
        <v>7.3070000000000004</v>
      </c>
      <c r="AC349" s="35">
        <v>7.2939999999999996</v>
      </c>
      <c r="AD349" s="35">
        <v>7.2850000000000001</v>
      </c>
      <c r="AE349" s="35">
        <v>7.3949999999999996</v>
      </c>
      <c r="AF349" s="35">
        <v>7.234</v>
      </c>
      <c r="AG349" s="35">
        <v>7.24</v>
      </c>
      <c r="AH349" s="35">
        <v>7.25</v>
      </c>
      <c r="AI349" s="35">
        <v>7.4409999999999998</v>
      </c>
      <c r="AJ349" s="35">
        <v>7.2439999999999998</v>
      </c>
      <c r="AK349" s="35">
        <v>7.1580000000000004</v>
      </c>
      <c r="AL349" s="35">
        <v>7.1459999999999999</v>
      </c>
      <c r="AM349" s="35">
        <v>7.2610000000000001</v>
      </c>
      <c r="AN349" s="35">
        <v>7.1319999999999997</v>
      </c>
      <c r="AO349" s="35">
        <v>7.1479999999999997</v>
      </c>
      <c r="AP349" s="35">
        <v>7.1980000000000004</v>
      </c>
      <c r="AQ349" s="35">
        <v>7.2320000000000002</v>
      </c>
      <c r="AR349" s="35">
        <v>7.431</v>
      </c>
      <c r="AS349" s="35">
        <v>7.1769999999999996</v>
      </c>
      <c r="AT349" s="35">
        <v>7.1589999999999998</v>
      </c>
      <c r="AU349" s="35">
        <v>7.1180000000000003</v>
      </c>
      <c r="AV349" s="35">
        <v>7.1239999999999997</v>
      </c>
      <c r="AW349" s="35">
        <f t="shared" si="10"/>
        <v>239.00999999999996</v>
      </c>
      <c r="AX349" s="117">
        <f t="shared" si="11"/>
        <v>60.24852516631104</v>
      </c>
      <c r="AY349" s="116"/>
    </row>
    <row r="350" spans="1:51" x14ac:dyDescent="0.35">
      <c r="A350" s="21" t="s">
        <v>65</v>
      </c>
      <c r="B350" s="21">
        <v>2019</v>
      </c>
      <c r="C350" s="22">
        <v>43776</v>
      </c>
      <c r="D350" s="1" t="s">
        <v>66</v>
      </c>
      <c r="E350" s="51" t="s">
        <v>21</v>
      </c>
      <c r="F350" s="49" t="s">
        <v>21</v>
      </c>
      <c r="G350" t="s">
        <v>841</v>
      </c>
      <c r="H350" t="s">
        <v>842</v>
      </c>
      <c r="I350" t="s">
        <v>934</v>
      </c>
      <c r="J350" t="s">
        <v>848</v>
      </c>
      <c r="O350" s="51">
        <v>9</v>
      </c>
      <c r="P350" t="s">
        <v>198</v>
      </c>
      <c r="Q350" s="35">
        <v>12.891999999999999</v>
      </c>
      <c r="R350" s="35">
        <v>7.6219999999999999</v>
      </c>
      <c r="S350" s="35">
        <v>7.0780000000000003</v>
      </c>
      <c r="T350" s="35">
        <v>7.1520000000000001</v>
      </c>
      <c r="U350" s="35">
        <v>7.0860000000000003</v>
      </c>
      <c r="V350" s="35">
        <v>7.2160000000000002</v>
      </c>
      <c r="W350" s="35">
        <v>7.1660000000000004</v>
      </c>
      <c r="X350" s="35">
        <v>7.202</v>
      </c>
      <c r="Y350" s="35">
        <v>7.0279999999999996</v>
      </c>
      <c r="Z350" s="35">
        <v>7.1740000000000004</v>
      </c>
      <c r="AA350" s="35">
        <v>7.0279999999999996</v>
      </c>
      <c r="AB350" s="35">
        <v>7.18</v>
      </c>
      <c r="AC350" s="35">
        <v>7.0629999999999997</v>
      </c>
      <c r="AD350" s="35">
        <v>7.1959999999999997</v>
      </c>
      <c r="AE350" s="35">
        <v>7.02</v>
      </c>
      <c r="AF350" s="35">
        <v>6.9619999999999997</v>
      </c>
      <c r="AG350" s="35">
        <v>7.12</v>
      </c>
      <c r="AH350" s="35">
        <v>7.0629999999999997</v>
      </c>
      <c r="AI350" s="35">
        <v>7.2549999999999999</v>
      </c>
      <c r="AJ350" s="35">
        <v>7.0620000000000003</v>
      </c>
      <c r="AK350" s="35">
        <v>7.2439999999999998</v>
      </c>
      <c r="AL350" s="35">
        <v>7.1429999999999998</v>
      </c>
      <c r="AM350" s="35">
        <v>7.3090000000000002</v>
      </c>
      <c r="AN350" s="35">
        <v>7.2030000000000003</v>
      </c>
      <c r="AO350" s="35">
        <v>7.2409999999999997</v>
      </c>
      <c r="AP350" s="35">
        <v>7.4859999999999998</v>
      </c>
      <c r="AQ350" s="35">
        <v>7.7779999999999996</v>
      </c>
      <c r="AR350" s="35">
        <v>7.6740000000000004</v>
      </c>
      <c r="AS350" s="35">
        <v>7.86</v>
      </c>
      <c r="AT350" s="35">
        <v>7.9969999999999999</v>
      </c>
      <c r="AU350" s="35">
        <v>8.0939999999999994</v>
      </c>
      <c r="AV350" s="35">
        <v>8.1449999999999996</v>
      </c>
      <c r="AW350" s="35">
        <f t="shared" si="10"/>
        <v>239.73900000000006</v>
      </c>
      <c r="AX350" s="117">
        <f t="shared" si="11"/>
        <v>60.065321036627317</v>
      </c>
      <c r="AY350" s="116"/>
    </row>
    <row r="351" spans="1:51" x14ac:dyDescent="0.35">
      <c r="A351" s="1" t="s">
        <v>65</v>
      </c>
      <c r="B351" s="1">
        <v>2019</v>
      </c>
      <c r="C351" s="22">
        <v>43776</v>
      </c>
      <c r="D351" s="1" t="s">
        <v>66</v>
      </c>
      <c r="E351" s="51" t="s">
        <v>21</v>
      </c>
      <c r="F351" s="49" t="s">
        <v>21</v>
      </c>
      <c r="G351" t="s">
        <v>487</v>
      </c>
      <c r="H351" t="s">
        <v>711</v>
      </c>
      <c r="I351" t="s">
        <v>1062</v>
      </c>
      <c r="J351" t="s">
        <v>860</v>
      </c>
      <c r="O351" s="51">
        <v>10</v>
      </c>
      <c r="P351" t="s">
        <v>164</v>
      </c>
      <c r="Q351" s="35">
        <v>13.794</v>
      </c>
      <c r="R351" s="35">
        <v>7.9039999999999999</v>
      </c>
      <c r="S351" s="35">
        <v>7.5069999999999997</v>
      </c>
      <c r="T351" s="35">
        <v>7.3860000000000001</v>
      </c>
      <c r="U351" s="35">
        <v>7.2549999999999999</v>
      </c>
      <c r="V351" s="35">
        <v>7.2850000000000001</v>
      </c>
      <c r="W351" s="35">
        <v>7.25</v>
      </c>
      <c r="X351" s="35">
        <v>7.2539999999999996</v>
      </c>
      <c r="Y351" s="35">
        <v>7.1790000000000003</v>
      </c>
      <c r="Z351" s="35">
        <v>7.1959999999999997</v>
      </c>
      <c r="AA351" s="35">
        <v>7.2430000000000003</v>
      </c>
      <c r="AB351" s="35">
        <v>7.3330000000000002</v>
      </c>
      <c r="AC351" s="35">
        <v>7.181</v>
      </c>
      <c r="AD351" s="35">
        <v>7.1719999999999997</v>
      </c>
      <c r="AE351" s="35">
        <v>7.3789999999999996</v>
      </c>
      <c r="AF351" s="35">
        <v>7.2779999999999996</v>
      </c>
      <c r="AG351" s="35">
        <v>7.34</v>
      </c>
      <c r="AH351" s="35">
        <v>7.335</v>
      </c>
      <c r="AI351" s="35">
        <v>7.2969999999999997</v>
      </c>
      <c r="AJ351" s="35">
        <v>7.3609999999999998</v>
      </c>
      <c r="AK351" s="35">
        <v>7.3490000000000002</v>
      </c>
      <c r="AL351" s="35">
        <v>7.242</v>
      </c>
      <c r="AM351" s="35">
        <v>7.2229999999999999</v>
      </c>
      <c r="AN351" s="35">
        <v>7.2329999999999997</v>
      </c>
      <c r="AO351" s="35">
        <v>7.4130000000000003</v>
      </c>
      <c r="AP351" s="35">
        <v>7.3410000000000002</v>
      </c>
      <c r="AQ351" s="35">
        <v>7.4029999999999996</v>
      </c>
      <c r="AR351" s="35">
        <v>7.3570000000000002</v>
      </c>
      <c r="AS351" s="35">
        <v>7.3019999999999996</v>
      </c>
      <c r="AT351" s="35">
        <v>7.37</v>
      </c>
      <c r="AU351" s="35">
        <v>7.3689999999999998</v>
      </c>
      <c r="AV351" s="35">
        <v>7.359</v>
      </c>
      <c r="AW351" s="35">
        <f t="shared" si="10"/>
        <v>240.89000000000001</v>
      </c>
      <c r="AX351" s="117">
        <f t="shared" si="11"/>
        <v>59.778322055710071</v>
      </c>
      <c r="AY351" s="116"/>
    </row>
    <row r="352" spans="1:51" x14ac:dyDescent="0.35">
      <c r="A352" s="21" t="s">
        <v>65</v>
      </c>
      <c r="B352" s="21">
        <v>2019</v>
      </c>
      <c r="C352" s="22">
        <v>43776</v>
      </c>
      <c r="D352" s="1" t="s">
        <v>66</v>
      </c>
      <c r="E352" s="51" t="s">
        <v>21</v>
      </c>
      <c r="F352" s="49" t="s">
        <v>21</v>
      </c>
      <c r="G352" t="s">
        <v>784</v>
      </c>
      <c r="H352" t="s">
        <v>1063</v>
      </c>
      <c r="I352" t="s">
        <v>809</v>
      </c>
      <c r="J352" t="s">
        <v>587</v>
      </c>
      <c r="O352" s="51">
        <v>11</v>
      </c>
      <c r="P352" t="s">
        <v>78</v>
      </c>
      <c r="Q352" s="35">
        <v>13.269</v>
      </c>
      <c r="R352" s="35">
        <v>7.7430000000000003</v>
      </c>
      <c r="S352" s="35">
        <v>7.34</v>
      </c>
      <c r="T352" s="35">
        <v>7.3380000000000001</v>
      </c>
      <c r="U352" s="35">
        <v>7.1890000000000001</v>
      </c>
      <c r="V352" s="35">
        <v>7.22</v>
      </c>
      <c r="W352" s="35">
        <v>7.1479999999999997</v>
      </c>
      <c r="X352" s="35">
        <v>7.1870000000000003</v>
      </c>
      <c r="Y352" s="35">
        <v>7.3380000000000001</v>
      </c>
      <c r="Z352" s="35">
        <v>7.23</v>
      </c>
      <c r="AA352" s="35">
        <v>7.1509999999999998</v>
      </c>
      <c r="AB352" s="35">
        <v>7.1310000000000002</v>
      </c>
      <c r="AC352" s="35">
        <v>7.2670000000000003</v>
      </c>
      <c r="AD352" s="35">
        <v>7.4089999999999998</v>
      </c>
      <c r="AE352" s="35">
        <v>7.1920000000000002</v>
      </c>
      <c r="AF352" s="35">
        <v>7.1950000000000003</v>
      </c>
      <c r="AG352" s="35">
        <v>7.327</v>
      </c>
      <c r="AH352" s="35">
        <v>7.2759999999999998</v>
      </c>
      <c r="AI352" s="35">
        <v>7.5739999999999998</v>
      </c>
      <c r="AJ352" s="35">
        <v>7.4260000000000002</v>
      </c>
      <c r="AK352" s="35">
        <v>7.3490000000000002</v>
      </c>
      <c r="AL352" s="35">
        <v>7.319</v>
      </c>
      <c r="AM352" s="35">
        <v>7.4219999999999997</v>
      </c>
      <c r="AN352" s="35">
        <v>7.2450000000000001</v>
      </c>
      <c r="AO352" s="35">
        <v>7.4</v>
      </c>
      <c r="AP352" s="35">
        <v>7.141</v>
      </c>
      <c r="AQ352" s="35">
        <v>7.2069999999999999</v>
      </c>
      <c r="AR352" s="35">
        <v>7.415</v>
      </c>
      <c r="AS352" s="35">
        <v>7.431</v>
      </c>
      <c r="AT352" s="35">
        <v>7.7750000000000004</v>
      </c>
      <c r="AU352" s="35">
        <v>7.6230000000000002</v>
      </c>
      <c r="AV352" s="35">
        <v>7.6740000000000004</v>
      </c>
      <c r="AW352" s="35">
        <f t="shared" si="10"/>
        <v>240.95099999999996</v>
      </c>
      <c r="AX352" s="117">
        <f t="shared" si="11"/>
        <v>59.763188366099342</v>
      </c>
      <c r="AY352" s="116"/>
    </row>
    <row r="353" spans="1:51" x14ac:dyDescent="0.35">
      <c r="A353" s="1" t="s">
        <v>65</v>
      </c>
      <c r="B353" s="1">
        <v>2019</v>
      </c>
      <c r="C353" s="22">
        <v>43776</v>
      </c>
      <c r="D353" s="1" t="s">
        <v>66</v>
      </c>
      <c r="E353" s="51" t="s">
        <v>21</v>
      </c>
      <c r="F353" s="49" t="s">
        <v>21</v>
      </c>
      <c r="G353" t="s">
        <v>774</v>
      </c>
      <c r="H353" t="s">
        <v>606</v>
      </c>
      <c r="I353" t="s">
        <v>875</v>
      </c>
      <c r="J353" t="s">
        <v>959</v>
      </c>
      <c r="O353" s="51">
        <v>12</v>
      </c>
      <c r="P353" t="s">
        <v>46</v>
      </c>
      <c r="Q353" s="35">
        <v>14.18</v>
      </c>
      <c r="R353" s="35">
        <v>8.1329999999999991</v>
      </c>
      <c r="S353" s="35">
        <v>7.5739999999999998</v>
      </c>
      <c r="T353" s="35">
        <v>7.548</v>
      </c>
      <c r="U353" s="35">
        <v>7.2690000000000001</v>
      </c>
      <c r="V353" s="35">
        <v>7.4249999999999998</v>
      </c>
      <c r="W353" s="35">
        <v>7.4050000000000002</v>
      </c>
      <c r="X353" s="35">
        <v>7.5279999999999996</v>
      </c>
      <c r="Y353" s="35">
        <v>7.34</v>
      </c>
      <c r="Z353" s="35">
        <v>7.3719999999999999</v>
      </c>
      <c r="AA353" s="35">
        <v>7.532</v>
      </c>
      <c r="AB353" s="35">
        <v>7.508</v>
      </c>
      <c r="AC353" s="35">
        <v>7.2839999999999998</v>
      </c>
      <c r="AD353" s="35">
        <v>7.4119999999999999</v>
      </c>
      <c r="AE353" s="35">
        <v>7.3390000000000004</v>
      </c>
      <c r="AF353" s="35">
        <v>7.5490000000000004</v>
      </c>
      <c r="AG353" s="35">
        <v>7.4260000000000002</v>
      </c>
      <c r="AH353" s="35">
        <v>7.6639999999999997</v>
      </c>
      <c r="AI353" s="35">
        <v>7.4969999999999999</v>
      </c>
      <c r="AJ353" s="35">
        <v>7.4619999999999997</v>
      </c>
      <c r="AK353" s="35">
        <v>7.5750000000000002</v>
      </c>
      <c r="AL353" s="35">
        <v>7.343</v>
      </c>
      <c r="AM353" s="35">
        <v>7.2779999999999996</v>
      </c>
      <c r="AN353" s="35">
        <v>7.476</v>
      </c>
      <c r="AO353" s="35">
        <v>7.2290000000000001</v>
      </c>
      <c r="AP353" s="35">
        <v>7.1849999999999996</v>
      </c>
      <c r="AQ353" s="35">
        <v>7.1509999999999998</v>
      </c>
      <c r="AR353" s="35">
        <v>7.1769999999999996</v>
      </c>
      <c r="AS353" s="35">
        <v>7.4329999999999998</v>
      </c>
      <c r="AT353" s="35">
        <v>7.4290000000000003</v>
      </c>
      <c r="AU353" s="35">
        <v>7.4720000000000004</v>
      </c>
      <c r="AV353" s="35">
        <v>7.5179999999999998</v>
      </c>
      <c r="AW353" s="35">
        <f t="shared" si="10"/>
        <v>244.71299999999999</v>
      </c>
      <c r="AX353" s="117">
        <f t="shared" si="11"/>
        <v>58.84444226502066</v>
      </c>
      <c r="AY353" s="116"/>
    </row>
    <row r="354" spans="1:51" x14ac:dyDescent="0.35">
      <c r="A354" s="21" t="s">
        <v>65</v>
      </c>
      <c r="B354" s="21">
        <v>2019</v>
      </c>
      <c r="C354" s="22">
        <v>43776</v>
      </c>
      <c r="D354" s="1" t="s">
        <v>66</v>
      </c>
      <c r="E354" s="51" t="s">
        <v>21</v>
      </c>
      <c r="F354" s="49" t="s">
        <v>21</v>
      </c>
      <c r="G354" t="s">
        <v>857</v>
      </c>
      <c r="H354" t="s">
        <v>855</v>
      </c>
      <c r="I354" t="s">
        <v>856</v>
      </c>
      <c r="J354" t="s">
        <v>1064</v>
      </c>
      <c r="O354" s="51">
        <v>13</v>
      </c>
      <c r="P354" t="s">
        <v>207</v>
      </c>
      <c r="Q354" s="35">
        <v>13.849</v>
      </c>
      <c r="R354" s="35">
        <v>7.8410000000000002</v>
      </c>
      <c r="S354" s="35">
        <v>7.5490000000000004</v>
      </c>
      <c r="T354" s="35">
        <v>7.3710000000000004</v>
      </c>
      <c r="U354" s="35">
        <v>7.4550000000000001</v>
      </c>
      <c r="V354" s="35">
        <v>7.3769999999999998</v>
      </c>
      <c r="W354" s="35">
        <v>7.484</v>
      </c>
      <c r="X354" s="35">
        <v>7.3319999999999999</v>
      </c>
      <c r="Y354" s="35">
        <v>7.4630000000000001</v>
      </c>
      <c r="Z354" s="35">
        <v>7.25</v>
      </c>
      <c r="AA354" s="35">
        <v>7.3540000000000001</v>
      </c>
      <c r="AB354" s="35">
        <v>7.31</v>
      </c>
      <c r="AC354" s="35">
        <v>7.3470000000000004</v>
      </c>
      <c r="AD354" s="35">
        <v>7.4909999999999997</v>
      </c>
      <c r="AE354" s="35">
        <v>7.476</v>
      </c>
      <c r="AF354" s="35">
        <v>7.5810000000000004</v>
      </c>
      <c r="AG354" s="35">
        <v>7.343</v>
      </c>
      <c r="AH354" s="35">
        <v>7.3819999999999997</v>
      </c>
      <c r="AI354" s="35">
        <v>7.4989999999999997</v>
      </c>
      <c r="AJ354" s="35">
        <v>7.3070000000000004</v>
      </c>
      <c r="AK354" s="35">
        <v>7.2450000000000001</v>
      </c>
      <c r="AL354" s="35">
        <v>7.4630000000000001</v>
      </c>
      <c r="AM354" s="35">
        <v>7.3609999999999998</v>
      </c>
      <c r="AN354" s="35">
        <v>7.5529999999999999</v>
      </c>
      <c r="AO354" s="35">
        <v>7.359</v>
      </c>
      <c r="AP354" s="35">
        <v>7.4249999999999998</v>
      </c>
      <c r="AQ354" s="35">
        <v>7.4530000000000003</v>
      </c>
      <c r="AR354" s="35">
        <v>7.6449999999999996</v>
      </c>
      <c r="AS354" s="35">
        <v>7.4269999999999996</v>
      </c>
      <c r="AT354" s="35">
        <v>7.5990000000000002</v>
      </c>
      <c r="AU354" s="35">
        <v>7.4450000000000003</v>
      </c>
      <c r="AV354" s="35">
        <v>7.681</v>
      </c>
      <c r="AW354" s="35">
        <f t="shared" si="10"/>
        <v>244.71699999999998</v>
      </c>
      <c r="AX354" s="117">
        <f t="shared" si="11"/>
        <v>58.84348042841323</v>
      </c>
      <c r="AY354" s="116"/>
    </row>
    <row r="355" spans="1:51" x14ac:dyDescent="0.35">
      <c r="A355" s="1" t="s">
        <v>233</v>
      </c>
      <c r="B355" s="1">
        <v>2019</v>
      </c>
      <c r="C355" s="108">
        <v>43770</v>
      </c>
      <c r="D355" s="1" t="s">
        <v>66</v>
      </c>
      <c r="E355" s="51" t="s">
        <v>91</v>
      </c>
      <c r="F355">
        <v>1</v>
      </c>
      <c r="G355" t="s">
        <v>1059</v>
      </c>
      <c r="H355" t="s">
        <v>983</v>
      </c>
      <c r="I355" t="s">
        <v>1060</v>
      </c>
      <c r="J355" t="s">
        <v>1061</v>
      </c>
      <c r="O355" s="51">
        <v>1</v>
      </c>
      <c r="P355" t="s">
        <v>29</v>
      </c>
      <c r="Q355" s="35">
        <v>13.329000000000001</v>
      </c>
      <c r="R355" s="35">
        <v>7.9660000000000002</v>
      </c>
      <c r="S355" s="35">
        <v>7.3719999999999999</v>
      </c>
      <c r="T355" s="35">
        <v>7.1369999999999996</v>
      </c>
      <c r="U355" s="35">
        <v>7.1340000000000003</v>
      </c>
      <c r="V355" s="35">
        <v>7.1779999999999999</v>
      </c>
      <c r="W355" s="35">
        <v>6.9969999999999999</v>
      </c>
      <c r="X355" s="35">
        <v>6.9260000000000002</v>
      </c>
      <c r="Y355" s="35">
        <v>6.95</v>
      </c>
      <c r="Z355" s="35">
        <v>7.0629999999999997</v>
      </c>
      <c r="AA355" s="35">
        <v>6.9429999999999996</v>
      </c>
      <c r="AB355" s="35">
        <v>6.915</v>
      </c>
      <c r="AC355" s="35">
        <v>6.9809999999999999</v>
      </c>
      <c r="AD355" s="35">
        <v>7.0629999999999997</v>
      </c>
      <c r="AE355" s="35">
        <v>6.9160000000000004</v>
      </c>
      <c r="AF355" s="35">
        <v>6.859</v>
      </c>
      <c r="AG355" s="35">
        <v>6.9039999999999999</v>
      </c>
      <c r="AH355" s="35">
        <v>7.0179999999999998</v>
      </c>
      <c r="AI355" s="35">
        <v>7.0049999999999999</v>
      </c>
      <c r="AJ355" s="35">
        <v>7.077</v>
      </c>
      <c r="AK355" s="35">
        <v>7.2720000000000002</v>
      </c>
      <c r="AL355" s="35">
        <v>7.093</v>
      </c>
      <c r="AM355" s="35">
        <v>7.173</v>
      </c>
      <c r="AN355" s="35">
        <v>7.0629999999999997</v>
      </c>
      <c r="AO355" s="35">
        <v>7.1029999999999998</v>
      </c>
      <c r="AP355" s="35">
        <v>7.2</v>
      </c>
      <c r="AQ355" s="35">
        <v>7.056</v>
      </c>
      <c r="AR355" s="35">
        <v>7.0110000000000001</v>
      </c>
      <c r="AS355" s="35">
        <v>7.024</v>
      </c>
      <c r="AT355" s="35">
        <v>7.06</v>
      </c>
      <c r="AU355" s="35">
        <v>7.2549999999999999</v>
      </c>
      <c r="AV355" s="35">
        <v>7.14</v>
      </c>
      <c r="AW355" s="35">
        <f t="shared" si="10"/>
        <v>233.18299999999994</v>
      </c>
      <c r="AX355" s="117">
        <f t="shared" si="11"/>
        <v>61.754072981306543</v>
      </c>
      <c r="AY355" s="116"/>
    </row>
    <row r="356" spans="1:51" x14ac:dyDescent="0.35">
      <c r="A356" s="21" t="s">
        <v>233</v>
      </c>
      <c r="B356" s="21">
        <v>2019</v>
      </c>
      <c r="C356" s="108">
        <v>43770</v>
      </c>
      <c r="D356" s="1" t="s">
        <v>66</v>
      </c>
      <c r="E356" s="51" t="s">
        <v>91</v>
      </c>
      <c r="F356">
        <v>1</v>
      </c>
      <c r="G356" t="s">
        <v>841</v>
      </c>
      <c r="H356" t="s">
        <v>842</v>
      </c>
      <c r="I356" t="s">
        <v>934</v>
      </c>
      <c r="J356" t="s">
        <v>848</v>
      </c>
      <c r="O356" s="51">
        <v>2</v>
      </c>
      <c r="P356" t="s">
        <v>198</v>
      </c>
      <c r="Q356" s="35">
        <v>12.79</v>
      </c>
      <c r="R356" s="35">
        <v>7.6079999999999997</v>
      </c>
      <c r="S356" s="35">
        <v>7.0039999999999996</v>
      </c>
      <c r="T356" s="35">
        <v>7.0789999999999997</v>
      </c>
      <c r="U356" s="35">
        <v>7.02</v>
      </c>
      <c r="V356" s="35">
        <v>7.1470000000000002</v>
      </c>
      <c r="W356" s="35">
        <v>7.01</v>
      </c>
      <c r="X356" s="35">
        <v>7.1820000000000004</v>
      </c>
      <c r="Y356" s="35">
        <v>7.069</v>
      </c>
      <c r="Z356" s="35">
        <v>7.282</v>
      </c>
      <c r="AA356" s="35">
        <v>7.1319999999999997</v>
      </c>
      <c r="AB356" s="35">
        <v>7.274</v>
      </c>
      <c r="AC356" s="35">
        <v>7.117</v>
      </c>
      <c r="AD356" s="35">
        <v>7.2210000000000001</v>
      </c>
      <c r="AE356" s="35">
        <v>7.0060000000000002</v>
      </c>
      <c r="AF356" s="35">
        <v>6.923</v>
      </c>
      <c r="AG356" s="35">
        <v>6.9779999999999998</v>
      </c>
      <c r="AH356" s="35">
        <v>7.0819999999999999</v>
      </c>
      <c r="AI356" s="35">
        <v>7.2489999999999997</v>
      </c>
      <c r="AJ356" s="35">
        <v>7.1449999999999996</v>
      </c>
      <c r="AK356" s="35">
        <v>7.2480000000000002</v>
      </c>
      <c r="AL356" s="35">
        <v>7.1029999999999998</v>
      </c>
      <c r="AM356" s="35">
        <v>7.1589999999999998</v>
      </c>
      <c r="AN356" s="35">
        <v>6.9909999999999997</v>
      </c>
      <c r="AO356" s="35">
        <v>6.9390000000000001</v>
      </c>
      <c r="AP356" s="35">
        <v>6.9539999999999997</v>
      </c>
      <c r="AQ356" s="35">
        <v>7.2210000000000001</v>
      </c>
      <c r="AR356" s="35">
        <v>7.4359999999999999</v>
      </c>
      <c r="AS356" s="35">
        <v>7.2460000000000004</v>
      </c>
      <c r="AT356" s="35">
        <v>7.298</v>
      </c>
      <c r="AU356" s="35">
        <v>7.0119999999999996</v>
      </c>
      <c r="AV356" s="35">
        <v>7.1479999999999997</v>
      </c>
      <c r="AW356" s="35">
        <f t="shared" si="10"/>
        <v>234.07300000000004</v>
      </c>
      <c r="AX356" s="117">
        <f t="shared" si="11"/>
        <v>61.51926962956</v>
      </c>
      <c r="AY356" s="116"/>
    </row>
    <row r="357" spans="1:51" x14ac:dyDescent="0.35">
      <c r="A357" s="1" t="s">
        <v>233</v>
      </c>
      <c r="B357" s="1">
        <v>2019</v>
      </c>
      <c r="C357" s="108">
        <v>43770</v>
      </c>
      <c r="D357" s="1" t="s">
        <v>66</v>
      </c>
      <c r="E357" s="51" t="s">
        <v>91</v>
      </c>
      <c r="F357">
        <v>2</v>
      </c>
      <c r="G357" t="s">
        <v>1019</v>
      </c>
      <c r="H357" t="s">
        <v>503</v>
      </c>
      <c r="I357" t="s">
        <v>628</v>
      </c>
      <c r="J357" t="s">
        <v>773</v>
      </c>
      <c r="O357" s="51">
        <v>1</v>
      </c>
      <c r="P357" t="s">
        <v>1024</v>
      </c>
      <c r="Q357" s="35">
        <v>13.537000000000001</v>
      </c>
      <c r="R357" s="35">
        <v>7.7380000000000004</v>
      </c>
      <c r="S357" s="35">
        <v>7.1459999999999999</v>
      </c>
      <c r="T357" s="35">
        <v>6.9660000000000002</v>
      </c>
      <c r="U357" s="35">
        <v>6.899</v>
      </c>
      <c r="V357" s="35">
        <v>6.98</v>
      </c>
      <c r="W357" s="35">
        <v>7.0620000000000003</v>
      </c>
      <c r="X357" s="35">
        <v>7.1369999999999996</v>
      </c>
      <c r="Y357" s="35">
        <v>7.109</v>
      </c>
      <c r="Z357" s="35">
        <v>7.1449999999999996</v>
      </c>
      <c r="AA357" s="35">
        <v>7.1180000000000003</v>
      </c>
      <c r="AB357" s="35">
        <v>7.0979999999999999</v>
      </c>
      <c r="AC357" s="35">
        <v>7.2229999999999999</v>
      </c>
      <c r="AD357" s="35">
        <v>7.1539999999999999</v>
      </c>
      <c r="AE357" s="35">
        <v>7.226</v>
      </c>
      <c r="AF357" s="35">
        <v>7.0190000000000001</v>
      </c>
      <c r="AG357" s="35">
        <v>6.9729999999999999</v>
      </c>
      <c r="AH357" s="35">
        <v>6.9459999999999997</v>
      </c>
      <c r="AI357" s="35">
        <v>7.1289999999999996</v>
      </c>
      <c r="AJ357" s="35">
        <v>6.9009999999999998</v>
      </c>
      <c r="AK357" s="35">
        <v>6.84</v>
      </c>
      <c r="AL357" s="35">
        <v>6.8810000000000002</v>
      </c>
      <c r="AM357" s="35">
        <v>7.1340000000000003</v>
      </c>
      <c r="AN357" s="35">
        <v>6.9989999999999997</v>
      </c>
      <c r="AO357" s="35">
        <v>7.1769999999999996</v>
      </c>
      <c r="AP357" s="35">
        <v>7.1059999999999999</v>
      </c>
      <c r="AQ357" s="35">
        <v>7.1589999999999998</v>
      </c>
      <c r="AR357" s="35">
        <v>7.2039999999999997</v>
      </c>
      <c r="AS357" s="35">
        <v>7.2720000000000002</v>
      </c>
      <c r="AT357" s="35">
        <v>7.4710000000000001</v>
      </c>
      <c r="AU357" s="35">
        <v>7.2779999999999996</v>
      </c>
      <c r="AV357" s="35">
        <v>7.4349999999999996</v>
      </c>
      <c r="AW357" s="35">
        <f t="shared" si="10"/>
        <v>234.46199999999996</v>
      </c>
      <c r="AX357" s="117">
        <f t="shared" si="11"/>
        <v>61.417201934641874</v>
      </c>
      <c r="AY357" s="116"/>
    </row>
    <row r="358" spans="1:51" x14ac:dyDescent="0.35">
      <c r="A358" s="21" t="s">
        <v>233</v>
      </c>
      <c r="B358" s="21">
        <v>2019</v>
      </c>
      <c r="C358" s="108">
        <v>43770</v>
      </c>
      <c r="D358" s="1" t="s">
        <v>66</v>
      </c>
      <c r="E358" s="51" t="s">
        <v>91</v>
      </c>
      <c r="F358">
        <v>2</v>
      </c>
      <c r="G358" t="s">
        <v>585</v>
      </c>
      <c r="H358" t="s">
        <v>992</v>
      </c>
      <c r="I358" t="s">
        <v>779</v>
      </c>
      <c r="J358" t="s">
        <v>586</v>
      </c>
      <c r="O358" s="51">
        <v>2</v>
      </c>
      <c r="P358" t="s">
        <v>113</v>
      </c>
      <c r="Q358" s="35">
        <v>13.189</v>
      </c>
      <c r="R358" s="35">
        <v>7.6</v>
      </c>
      <c r="S358" s="35">
        <v>7.1340000000000003</v>
      </c>
      <c r="T358" s="35">
        <v>6.9480000000000004</v>
      </c>
      <c r="U358" s="35">
        <v>7.0709999999999997</v>
      </c>
      <c r="V358" s="35">
        <v>6.9109999999999996</v>
      </c>
      <c r="W358" s="35">
        <v>6.9029999999999996</v>
      </c>
      <c r="X358" s="35">
        <v>6.9180000000000001</v>
      </c>
      <c r="Y358" s="35">
        <v>7.133</v>
      </c>
      <c r="Z358" s="35">
        <v>7.0030000000000001</v>
      </c>
      <c r="AA358" s="35">
        <v>7.0339999999999998</v>
      </c>
      <c r="AB358" s="35">
        <v>7.0659999999999998</v>
      </c>
      <c r="AC358" s="35">
        <v>7.2190000000000003</v>
      </c>
      <c r="AD358" s="35">
        <v>6.9939999999999998</v>
      </c>
      <c r="AE358" s="35">
        <v>6.9249999999999998</v>
      </c>
      <c r="AF358" s="35">
        <v>6.9130000000000003</v>
      </c>
      <c r="AG358" s="35">
        <v>7.1230000000000002</v>
      </c>
      <c r="AH358" s="35">
        <v>7.06</v>
      </c>
      <c r="AI358" s="35">
        <v>7.2329999999999997</v>
      </c>
      <c r="AJ358" s="35">
        <v>7.4189999999999996</v>
      </c>
      <c r="AK358" s="35">
        <v>7.2270000000000003</v>
      </c>
      <c r="AL358" s="35">
        <v>7.24</v>
      </c>
      <c r="AM358" s="35">
        <v>7.4669999999999996</v>
      </c>
      <c r="AN358" s="35">
        <v>7.2649999999999997</v>
      </c>
      <c r="AO358" s="35">
        <v>7.2709999999999999</v>
      </c>
      <c r="AP358" s="35">
        <v>7.359</v>
      </c>
      <c r="AQ358" s="35">
        <v>7.2160000000000002</v>
      </c>
      <c r="AR358" s="35">
        <v>7.2240000000000002</v>
      </c>
      <c r="AS358" s="35">
        <v>7.2469999999999999</v>
      </c>
      <c r="AT358" s="35">
        <v>7.2290000000000001</v>
      </c>
      <c r="AU358" s="35">
        <v>7.2960000000000003</v>
      </c>
      <c r="AV358" s="35">
        <v>7.319</v>
      </c>
      <c r="AW358" s="35">
        <f t="shared" si="10"/>
        <v>235.15600000000001</v>
      </c>
      <c r="AX358" s="117">
        <f t="shared" si="11"/>
        <v>61.235945500008505</v>
      </c>
      <c r="AY358" s="116"/>
    </row>
    <row r="359" spans="1:51" x14ac:dyDescent="0.35">
      <c r="A359" s="1" t="s">
        <v>233</v>
      </c>
      <c r="B359" s="1">
        <v>2019</v>
      </c>
      <c r="C359" s="108">
        <v>43770</v>
      </c>
      <c r="D359" s="1" t="s">
        <v>66</v>
      </c>
      <c r="E359" s="51" t="s">
        <v>91</v>
      </c>
      <c r="F359">
        <v>3</v>
      </c>
      <c r="G359" t="s">
        <v>584</v>
      </c>
      <c r="H359" t="s">
        <v>80</v>
      </c>
      <c r="I359" t="s">
        <v>507</v>
      </c>
      <c r="J359" t="s">
        <v>653</v>
      </c>
      <c r="O359" s="51">
        <v>1</v>
      </c>
      <c r="P359" t="s">
        <v>27</v>
      </c>
      <c r="Q359" s="35">
        <v>13.111000000000001</v>
      </c>
      <c r="R359" s="35">
        <v>7.5780000000000003</v>
      </c>
      <c r="S359" s="35">
        <v>7.0389999999999997</v>
      </c>
      <c r="T359" s="35">
        <v>6.9260000000000002</v>
      </c>
      <c r="U359" s="35">
        <v>7.0309999999999997</v>
      </c>
      <c r="V359" s="35">
        <v>6.8620000000000001</v>
      </c>
      <c r="W359" s="35">
        <v>6.875</v>
      </c>
      <c r="X359" s="35">
        <v>6.9139999999999997</v>
      </c>
      <c r="Y359" s="35">
        <v>7.0119999999999996</v>
      </c>
      <c r="Z359" s="35">
        <v>6.9340000000000002</v>
      </c>
      <c r="AA359" s="35">
        <v>6.9489999999999998</v>
      </c>
      <c r="AB359" s="35">
        <v>6.9619999999999997</v>
      </c>
      <c r="AC359" s="35">
        <v>7.1429999999999998</v>
      </c>
      <c r="AD359" s="35">
        <v>6.9969999999999999</v>
      </c>
      <c r="AE359" s="35">
        <v>6.9489999999999998</v>
      </c>
      <c r="AF359" s="35">
        <v>6.9470000000000001</v>
      </c>
      <c r="AG359" s="35">
        <v>6.9480000000000004</v>
      </c>
      <c r="AH359" s="35">
        <v>6.9539999999999997</v>
      </c>
      <c r="AI359" s="35">
        <v>7.1369999999999996</v>
      </c>
      <c r="AJ359" s="35">
        <v>7.1459999999999999</v>
      </c>
      <c r="AK359" s="35">
        <v>6.8879999999999999</v>
      </c>
      <c r="AL359" s="35">
        <v>6.8159999999999998</v>
      </c>
      <c r="AM359" s="35">
        <v>6.8410000000000002</v>
      </c>
      <c r="AN359" s="35">
        <v>6.891</v>
      </c>
      <c r="AO359" s="35">
        <v>6.9790000000000001</v>
      </c>
      <c r="AP359" s="35">
        <v>7.2510000000000003</v>
      </c>
      <c r="AQ359" s="35">
        <v>7.2770000000000001</v>
      </c>
      <c r="AR359" s="35">
        <v>7.4539999999999997</v>
      </c>
      <c r="AS359" s="35">
        <v>7.2430000000000003</v>
      </c>
      <c r="AT359" s="35">
        <v>7.2690000000000001</v>
      </c>
      <c r="AU359" s="35">
        <v>7.44</v>
      </c>
      <c r="AV359" s="35">
        <v>7.2290000000000001</v>
      </c>
      <c r="AW359" s="35">
        <f t="shared" si="10"/>
        <v>231.99200000000002</v>
      </c>
      <c r="AX359" s="117">
        <f t="shared" si="11"/>
        <v>62.071105900203449</v>
      </c>
      <c r="AY359" s="116"/>
    </row>
    <row r="360" spans="1:51" x14ac:dyDescent="0.35">
      <c r="A360" s="21" t="s">
        <v>233</v>
      </c>
      <c r="B360" s="21">
        <v>2019</v>
      </c>
      <c r="C360" s="108">
        <v>43770</v>
      </c>
      <c r="D360" s="1" t="s">
        <v>66</v>
      </c>
      <c r="E360" s="51" t="s">
        <v>91</v>
      </c>
      <c r="F360">
        <v>3</v>
      </c>
      <c r="G360" t="s">
        <v>69</v>
      </c>
      <c r="H360" t="s">
        <v>743</v>
      </c>
      <c r="I360" t="s">
        <v>681</v>
      </c>
      <c r="J360" t="s">
        <v>590</v>
      </c>
      <c r="O360" s="51">
        <v>2</v>
      </c>
      <c r="P360" t="s">
        <v>25</v>
      </c>
      <c r="Q360" s="35">
        <v>13.622999999999999</v>
      </c>
      <c r="R360" s="35">
        <v>7.6840000000000002</v>
      </c>
      <c r="S360" s="35">
        <v>7.0620000000000003</v>
      </c>
      <c r="T360" s="35">
        <v>7.01</v>
      </c>
      <c r="U360" s="35">
        <v>6.9669999999999996</v>
      </c>
      <c r="V360" s="35">
        <v>6.9859999999999998</v>
      </c>
      <c r="W360" s="35">
        <v>7.0910000000000002</v>
      </c>
      <c r="X360" s="35">
        <v>6.9329999999999998</v>
      </c>
      <c r="Y360" s="35">
        <v>6.8949999999999996</v>
      </c>
      <c r="Z360" s="35">
        <v>7.0620000000000003</v>
      </c>
      <c r="AA360" s="35">
        <v>6.9710000000000001</v>
      </c>
      <c r="AB360" s="35">
        <v>6.992</v>
      </c>
      <c r="AC360" s="35">
        <v>7.0170000000000003</v>
      </c>
      <c r="AD360" s="35">
        <v>7.1449999999999996</v>
      </c>
      <c r="AE360" s="35">
        <v>6.9820000000000002</v>
      </c>
      <c r="AF360" s="35">
        <v>6.9779999999999998</v>
      </c>
      <c r="AG360" s="35">
        <v>7.0919999999999996</v>
      </c>
      <c r="AH360" s="35">
        <v>7.0780000000000003</v>
      </c>
      <c r="AI360" s="35">
        <v>7.0519999999999996</v>
      </c>
      <c r="AJ360" s="35">
        <v>7.1790000000000003</v>
      </c>
      <c r="AK360" s="35">
        <v>7.101</v>
      </c>
      <c r="AL360" s="35">
        <v>7.1180000000000003</v>
      </c>
      <c r="AM360" s="35">
        <v>7.2480000000000002</v>
      </c>
      <c r="AN360" s="35">
        <v>7.149</v>
      </c>
      <c r="AO360" s="35">
        <v>7.1130000000000004</v>
      </c>
      <c r="AP360" s="35">
        <v>7.1340000000000003</v>
      </c>
      <c r="AQ360" s="35">
        <v>7.2690000000000001</v>
      </c>
      <c r="AR360" s="35">
        <v>7.1210000000000004</v>
      </c>
      <c r="AS360" s="35">
        <v>7.0430000000000001</v>
      </c>
      <c r="AT360" s="35">
        <v>7.202</v>
      </c>
      <c r="AU360" s="35">
        <v>7.0359999999999996</v>
      </c>
      <c r="AV360" s="35">
        <v>7.1310000000000002</v>
      </c>
      <c r="AW360" s="35">
        <f t="shared" si="10"/>
        <v>233.464</v>
      </c>
      <c r="AX360" s="117">
        <f t="shared" si="11"/>
        <v>61.679745057053765</v>
      </c>
      <c r="AY360" s="116"/>
    </row>
    <row r="361" spans="1:51" x14ac:dyDescent="0.35">
      <c r="A361" s="1" t="s">
        <v>233</v>
      </c>
      <c r="B361" s="1">
        <v>2019</v>
      </c>
      <c r="C361" s="108">
        <v>43770</v>
      </c>
      <c r="D361" s="1" t="s">
        <v>66</v>
      </c>
      <c r="E361" s="51" t="s">
        <v>91</v>
      </c>
      <c r="F361">
        <v>4</v>
      </c>
      <c r="G361" t="s">
        <v>655</v>
      </c>
      <c r="H361" t="s">
        <v>987</v>
      </c>
      <c r="I361" t="s">
        <v>988</v>
      </c>
      <c r="J361" t="s">
        <v>644</v>
      </c>
      <c r="O361" s="51">
        <v>1</v>
      </c>
      <c r="P361" t="s">
        <v>484</v>
      </c>
      <c r="Q361" s="35">
        <v>13.242000000000001</v>
      </c>
      <c r="R361" s="35">
        <v>7.625</v>
      </c>
      <c r="S361" s="35">
        <v>7.1520000000000001</v>
      </c>
      <c r="T361" s="35">
        <v>6.9829999999999997</v>
      </c>
      <c r="U361" s="35">
        <v>6.899</v>
      </c>
      <c r="V361" s="35">
        <v>7.0049999999999999</v>
      </c>
      <c r="W361" s="35">
        <v>6.8780000000000001</v>
      </c>
      <c r="X361" s="35">
        <v>6.9020000000000001</v>
      </c>
      <c r="Y361" s="35">
        <v>6.9089999999999998</v>
      </c>
      <c r="Z361" s="35">
        <v>7.0410000000000004</v>
      </c>
      <c r="AA361" s="35">
        <v>6.9710000000000001</v>
      </c>
      <c r="AB361" s="35">
        <v>6.9660000000000002</v>
      </c>
      <c r="AC361" s="35">
        <v>7.0570000000000004</v>
      </c>
      <c r="AD361" s="35">
        <v>6.9039999999999999</v>
      </c>
      <c r="AE361" s="35">
        <v>6.8890000000000002</v>
      </c>
      <c r="AF361" s="35">
        <v>6.9240000000000004</v>
      </c>
      <c r="AG361" s="35">
        <v>7.0590000000000002</v>
      </c>
      <c r="AH361" s="35">
        <v>6.9779999999999998</v>
      </c>
      <c r="AI361" s="35">
        <v>6.9189999999999996</v>
      </c>
      <c r="AJ361" s="35">
        <v>7.0730000000000004</v>
      </c>
      <c r="AK361" s="35">
        <v>6.9820000000000002</v>
      </c>
      <c r="AL361" s="35">
        <v>7.0350000000000001</v>
      </c>
      <c r="AM361" s="35">
        <v>7.016</v>
      </c>
      <c r="AN361" s="35">
        <v>6.9980000000000002</v>
      </c>
      <c r="AO361" s="35">
        <v>7.0990000000000002</v>
      </c>
      <c r="AP361" s="35">
        <v>6.8890000000000002</v>
      </c>
      <c r="AQ361" s="35">
        <v>7.141</v>
      </c>
      <c r="AR361" s="35">
        <v>6.9139999999999997</v>
      </c>
      <c r="AS361" s="35">
        <v>6.867</v>
      </c>
      <c r="AT361" s="35">
        <v>6.782</v>
      </c>
      <c r="AU361" s="35">
        <v>6.7050000000000001</v>
      </c>
      <c r="AV361" s="35">
        <v>6.7140000000000004</v>
      </c>
      <c r="AW361" s="35">
        <f t="shared" si="10"/>
        <v>229.518</v>
      </c>
      <c r="AX361" s="117">
        <f t="shared" si="11"/>
        <v>62.740177241000708</v>
      </c>
      <c r="AY361" s="116"/>
    </row>
    <row r="362" spans="1:51" x14ac:dyDescent="0.35">
      <c r="A362" s="1" t="s">
        <v>233</v>
      </c>
      <c r="B362" s="1">
        <v>2019</v>
      </c>
      <c r="C362" s="99">
        <v>43770</v>
      </c>
      <c r="D362" s="1" t="s">
        <v>66</v>
      </c>
      <c r="E362" s="51" t="s">
        <v>91</v>
      </c>
      <c r="F362" s="31">
        <v>4</v>
      </c>
      <c r="G362" t="s">
        <v>963</v>
      </c>
      <c r="H362" t="s">
        <v>956</v>
      </c>
      <c r="I362" t="s">
        <v>851</v>
      </c>
      <c r="J362" t="s">
        <v>978</v>
      </c>
      <c r="O362" s="51">
        <v>2</v>
      </c>
      <c r="P362" t="s">
        <v>85</v>
      </c>
      <c r="Q362" s="35">
        <v>13.356</v>
      </c>
      <c r="R362" s="35">
        <v>7.843</v>
      </c>
      <c r="S362" s="35">
        <v>7.2089999999999996</v>
      </c>
      <c r="T362" s="35">
        <v>7.0750000000000002</v>
      </c>
      <c r="U362" s="35">
        <v>6.9269999999999996</v>
      </c>
      <c r="V362" s="35">
        <v>7.06</v>
      </c>
      <c r="W362" s="35">
        <v>6.9989999999999997</v>
      </c>
      <c r="X362" s="35">
        <v>7.1230000000000002</v>
      </c>
      <c r="Y362" s="35">
        <v>7.0039999999999996</v>
      </c>
      <c r="Z362" s="35">
        <v>6.9429999999999996</v>
      </c>
      <c r="AA362" s="35">
        <v>6.9660000000000002</v>
      </c>
      <c r="AB362" s="35">
        <v>7.085</v>
      </c>
      <c r="AC362" s="35">
        <v>7.0190000000000001</v>
      </c>
      <c r="AD362" s="35">
        <v>7.14</v>
      </c>
      <c r="AE362" s="35">
        <v>6.9960000000000004</v>
      </c>
      <c r="AF362" s="35">
        <v>6.9509999999999996</v>
      </c>
      <c r="AG362" s="35">
        <v>7.0650000000000004</v>
      </c>
      <c r="AH362" s="35">
        <v>6.9630000000000001</v>
      </c>
      <c r="AI362" s="35">
        <v>7.0469999999999997</v>
      </c>
      <c r="AJ362" s="35">
        <v>7.0439999999999996</v>
      </c>
      <c r="AK362" s="35">
        <v>7.2149999999999999</v>
      </c>
      <c r="AL362" s="35">
        <v>7.0380000000000003</v>
      </c>
      <c r="AM362" s="35">
        <v>6.9480000000000004</v>
      </c>
      <c r="AN362" s="35">
        <v>6.9569999999999999</v>
      </c>
      <c r="AO362" s="35">
        <v>7.1449999999999996</v>
      </c>
      <c r="AP362" s="35">
        <v>7.2350000000000003</v>
      </c>
      <c r="AQ362" s="35">
        <v>7.5259999999999998</v>
      </c>
      <c r="AR362" s="35">
        <v>7.2359999999999998</v>
      </c>
      <c r="AS362" s="35">
        <v>7.3929999999999998</v>
      </c>
      <c r="AT362" s="35">
        <v>7.1820000000000004</v>
      </c>
      <c r="AU362" s="35">
        <v>7.2489999999999997</v>
      </c>
      <c r="AV362" s="35">
        <v>7.3479999999999999</v>
      </c>
      <c r="AW362" s="35">
        <f t="shared" si="10"/>
        <v>234.28700000000003</v>
      </c>
      <c r="AX362" s="117">
        <f t="shared" si="11"/>
        <v>61.463077336770702</v>
      </c>
      <c r="AY362" s="116"/>
    </row>
    <row r="363" spans="1:51" x14ac:dyDescent="0.35">
      <c r="A363" s="1" t="s">
        <v>233</v>
      </c>
      <c r="B363" s="1">
        <v>2019</v>
      </c>
      <c r="C363" s="99">
        <v>43770</v>
      </c>
      <c r="D363" s="1" t="s">
        <v>66</v>
      </c>
      <c r="E363" s="51" t="s">
        <v>64</v>
      </c>
      <c r="F363" s="31" t="s">
        <v>541</v>
      </c>
      <c r="G363" t="s">
        <v>655</v>
      </c>
      <c r="H363" t="s">
        <v>987</v>
      </c>
      <c r="I363" t="s">
        <v>988</v>
      </c>
      <c r="J363" t="s">
        <v>644</v>
      </c>
      <c r="O363" s="51">
        <v>1</v>
      </c>
      <c r="P363" t="s">
        <v>484</v>
      </c>
      <c r="Q363" s="35">
        <v>13.164</v>
      </c>
      <c r="R363" s="35">
        <v>7.6959999999999997</v>
      </c>
      <c r="S363" s="35">
        <v>7.2210000000000001</v>
      </c>
      <c r="T363" s="35">
        <v>7.0119999999999996</v>
      </c>
      <c r="U363" s="35">
        <v>6.8310000000000004</v>
      </c>
      <c r="V363" s="35">
        <v>6.9749999999999996</v>
      </c>
      <c r="W363" s="35">
        <v>6.8620000000000001</v>
      </c>
      <c r="X363" s="35">
        <v>6.9169999999999998</v>
      </c>
      <c r="Y363" s="35">
        <v>6.9080000000000004</v>
      </c>
      <c r="Z363" s="35">
        <v>7.04</v>
      </c>
      <c r="AA363" s="35">
        <v>6.9130000000000003</v>
      </c>
      <c r="AB363" s="35">
        <v>6.9459999999999997</v>
      </c>
      <c r="AC363" s="35">
        <v>7.08</v>
      </c>
      <c r="AD363" s="35">
        <v>6.931</v>
      </c>
      <c r="AE363" s="35">
        <v>6.88</v>
      </c>
      <c r="AF363" s="35">
        <v>6.8940000000000001</v>
      </c>
      <c r="AG363" s="35">
        <v>7.0119999999999996</v>
      </c>
      <c r="AH363" s="35">
        <v>6.9669999999999996</v>
      </c>
      <c r="AI363" s="35">
        <v>7.0940000000000003</v>
      </c>
      <c r="AJ363" s="35">
        <v>7.069</v>
      </c>
      <c r="AK363" s="35">
        <v>7.0670000000000002</v>
      </c>
      <c r="AL363" s="35">
        <v>7.1</v>
      </c>
      <c r="AM363" s="35">
        <v>7.2229999999999999</v>
      </c>
      <c r="AN363" s="35">
        <v>7.0190000000000001</v>
      </c>
      <c r="AO363" s="35">
        <v>7.1360000000000001</v>
      </c>
      <c r="AP363" s="35">
        <v>6.9550000000000001</v>
      </c>
      <c r="AQ363" s="35">
        <v>6.9219999999999997</v>
      </c>
      <c r="AR363" s="35">
        <v>6.8929999999999998</v>
      </c>
      <c r="AS363" s="35">
        <v>6.8620000000000001</v>
      </c>
      <c r="AT363" s="35">
        <v>6.85</v>
      </c>
      <c r="AU363" s="35">
        <v>6.827</v>
      </c>
      <c r="AV363" s="35">
        <v>6.9409999999999998</v>
      </c>
      <c r="AW363" s="35">
        <f t="shared" si="10"/>
        <v>230.20699999999999</v>
      </c>
      <c r="AX363" s="117">
        <f t="shared" si="11"/>
        <v>62.552398493529736</v>
      </c>
      <c r="AY363" s="116"/>
    </row>
    <row r="364" spans="1:51" x14ac:dyDescent="0.35">
      <c r="A364" s="1" t="s">
        <v>233</v>
      </c>
      <c r="B364" s="1">
        <v>2019</v>
      </c>
      <c r="C364" s="99">
        <v>43770</v>
      </c>
      <c r="D364" s="1" t="s">
        <v>66</v>
      </c>
      <c r="E364" s="51" t="s">
        <v>64</v>
      </c>
      <c r="F364" s="31" t="s">
        <v>541</v>
      </c>
      <c r="G364" t="s">
        <v>584</v>
      </c>
      <c r="H364" t="s">
        <v>80</v>
      </c>
      <c r="I364" t="s">
        <v>507</v>
      </c>
      <c r="J364" t="s">
        <v>653</v>
      </c>
      <c r="O364" s="51">
        <v>2</v>
      </c>
      <c r="P364" t="s">
        <v>27</v>
      </c>
      <c r="Q364" s="35">
        <v>13.111000000000001</v>
      </c>
      <c r="R364" s="35">
        <v>7.6280000000000001</v>
      </c>
      <c r="S364" s="35">
        <v>7.077</v>
      </c>
      <c r="T364" s="35">
        <v>6.9509999999999996</v>
      </c>
      <c r="U364" s="35">
        <v>7.01</v>
      </c>
      <c r="V364" s="35">
        <v>6.8369999999999997</v>
      </c>
      <c r="W364" s="35">
        <v>6.8339999999999996</v>
      </c>
      <c r="X364" s="35">
        <v>6.8310000000000004</v>
      </c>
      <c r="Y364" s="35">
        <v>6.9729999999999999</v>
      </c>
      <c r="Z364" s="35">
        <v>6.891</v>
      </c>
      <c r="AA364" s="35">
        <v>6.9359999999999999</v>
      </c>
      <c r="AB364" s="35">
        <v>6.9950000000000001</v>
      </c>
      <c r="AC364" s="35">
        <v>7.16</v>
      </c>
      <c r="AD364" s="35">
        <v>6.9589999999999996</v>
      </c>
      <c r="AE364" s="35">
        <v>6.9390000000000001</v>
      </c>
      <c r="AF364" s="35">
        <v>6.923</v>
      </c>
      <c r="AG364" s="35">
        <v>6.9390000000000001</v>
      </c>
      <c r="AH364" s="35">
        <v>7.0830000000000002</v>
      </c>
      <c r="AI364" s="35">
        <v>7.1589999999999998</v>
      </c>
      <c r="AJ364" s="35">
        <v>6.9450000000000003</v>
      </c>
      <c r="AK364" s="35">
        <v>6.8810000000000002</v>
      </c>
      <c r="AL364" s="35">
        <v>6.8929999999999998</v>
      </c>
      <c r="AM364" s="35">
        <v>6.952</v>
      </c>
      <c r="AN364" s="35">
        <v>7.1319999999999997</v>
      </c>
      <c r="AO364" s="35">
        <v>7.2610000000000001</v>
      </c>
      <c r="AP364" s="35">
        <v>7.109</v>
      </c>
      <c r="AQ364" s="35">
        <v>7.1459999999999999</v>
      </c>
      <c r="AR364" s="35">
        <v>7.3</v>
      </c>
      <c r="AS364" s="35">
        <v>7.1139999999999999</v>
      </c>
      <c r="AT364" s="35">
        <v>7.165</v>
      </c>
      <c r="AU364" s="35">
        <v>7.2510000000000003</v>
      </c>
      <c r="AV364" s="35">
        <v>7.3920000000000003</v>
      </c>
      <c r="AW364" s="35">
        <f t="shared" si="10"/>
        <v>231.77699999999999</v>
      </c>
      <c r="AX364" s="117">
        <f t="shared" si="11"/>
        <v>62.128684036811251</v>
      </c>
      <c r="AY364" s="116"/>
    </row>
    <row r="365" spans="1:51" x14ac:dyDescent="0.35">
      <c r="A365" s="1" t="s">
        <v>233</v>
      </c>
      <c r="B365" s="1">
        <v>2019</v>
      </c>
      <c r="C365" s="99">
        <v>43770</v>
      </c>
      <c r="D365" s="1" t="s">
        <v>66</v>
      </c>
      <c r="E365" s="51" t="s">
        <v>64</v>
      </c>
      <c r="F365" s="31" t="s">
        <v>542</v>
      </c>
      <c r="G365" t="s">
        <v>69</v>
      </c>
      <c r="H365" t="s">
        <v>743</v>
      </c>
      <c r="I365" t="s">
        <v>681</v>
      </c>
      <c r="J365" t="s">
        <v>590</v>
      </c>
      <c r="O365" s="51">
        <v>3</v>
      </c>
      <c r="P365" t="s">
        <v>25</v>
      </c>
      <c r="Q365" s="35">
        <v>13.429</v>
      </c>
      <c r="R365" s="35">
        <v>7.6</v>
      </c>
      <c r="S365" s="35">
        <v>7.0419999999999998</v>
      </c>
      <c r="T365" s="35">
        <v>6.9589999999999996</v>
      </c>
      <c r="U365" s="35">
        <v>6.9420000000000002</v>
      </c>
      <c r="V365" s="35">
        <v>6.9630000000000001</v>
      </c>
      <c r="W365" s="35">
        <v>7.0709999999999997</v>
      </c>
      <c r="X365" s="35">
        <v>6.9459999999999997</v>
      </c>
      <c r="Y365" s="35">
        <v>7.0030000000000001</v>
      </c>
      <c r="Z365" s="35">
        <v>7.0810000000000004</v>
      </c>
      <c r="AA365" s="35">
        <v>6.8639999999999999</v>
      </c>
      <c r="AB365" s="35">
        <v>6.8330000000000002</v>
      </c>
      <c r="AC365" s="35">
        <v>6.8659999999999997</v>
      </c>
      <c r="AD365" s="35">
        <v>6.8650000000000002</v>
      </c>
      <c r="AE365" s="35">
        <v>7.0049999999999999</v>
      </c>
      <c r="AF365" s="35">
        <v>6.8970000000000002</v>
      </c>
      <c r="AG365" s="35">
        <v>6.87</v>
      </c>
      <c r="AH365" s="35">
        <v>7.0570000000000004</v>
      </c>
      <c r="AI365" s="35">
        <v>7.0720000000000001</v>
      </c>
      <c r="AJ365" s="35">
        <v>7.2130000000000001</v>
      </c>
      <c r="AK365" s="35">
        <v>7.1289999999999996</v>
      </c>
      <c r="AL365" s="35">
        <v>7.1609999999999996</v>
      </c>
      <c r="AM365" s="35">
        <v>7.2229999999999999</v>
      </c>
      <c r="AN365" s="35">
        <v>6.9939999999999998</v>
      </c>
      <c r="AO365" s="35">
        <v>6.9790000000000001</v>
      </c>
      <c r="AP365" s="35">
        <v>6.923</v>
      </c>
      <c r="AQ365" s="35">
        <v>6.9470000000000001</v>
      </c>
      <c r="AR365" s="35">
        <v>6.9779999999999998</v>
      </c>
      <c r="AS365" s="35">
        <v>7.1429999999999998</v>
      </c>
      <c r="AT365" s="35">
        <v>7.2329999999999997</v>
      </c>
      <c r="AU365" s="35">
        <v>7.1520000000000001</v>
      </c>
      <c r="AV365" s="35">
        <v>7.2489999999999997</v>
      </c>
      <c r="AW365" s="35">
        <f t="shared" si="10"/>
        <v>231.68900000000002</v>
      </c>
      <c r="AX365" s="117">
        <f t="shared" si="11"/>
        <v>62.152281722481426</v>
      </c>
      <c r="AY365" s="116"/>
    </row>
    <row r="366" spans="1:51" x14ac:dyDescent="0.35">
      <c r="A366" s="1" t="s">
        <v>233</v>
      </c>
      <c r="B366" s="1">
        <v>2019</v>
      </c>
      <c r="C366" s="99">
        <v>43770</v>
      </c>
      <c r="D366" s="1" t="s">
        <v>66</v>
      </c>
      <c r="E366" s="51" t="s">
        <v>64</v>
      </c>
      <c r="F366" s="31" t="s">
        <v>542</v>
      </c>
      <c r="G366" t="s">
        <v>1059</v>
      </c>
      <c r="H366" t="s">
        <v>983</v>
      </c>
      <c r="I366" t="s">
        <v>1060</v>
      </c>
      <c r="J366" t="s">
        <v>1061</v>
      </c>
      <c r="O366" s="51">
        <v>4</v>
      </c>
      <c r="P366" t="s">
        <v>29</v>
      </c>
      <c r="Q366" s="35">
        <v>13.349</v>
      </c>
      <c r="R366" s="35">
        <v>7.7939999999999996</v>
      </c>
      <c r="S366" s="35">
        <v>7.2839999999999998</v>
      </c>
      <c r="T366" s="35">
        <v>7.13</v>
      </c>
      <c r="U366" s="35">
        <v>7.0529999999999999</v>
      </c>
      <c r="V366" s="35">
        <v>7.12</v>
      </c>
      <c r="W366" s="35">
        <v>7.0350000000000001</v>
      </c>
      <c r="X366" s="35">
        <v>7.0129999999999999</v>
      </c>
      <c r="Y366" s="35">
        <v>6.9880000000000004</v>
      </c>
      <c r="Z366" s="35">
        <v>7.0949999999999998</v>
      </c>
      <c r="AA366" s="35">
        <v>6.9429999999999996</v>
      </c>
      <c r="AB366" s="35">
        <v>6.9630000000000001</v>
      </c>
      <c r="AC366" s="35">
        <v>6.9580000000000002</v>
      </c>
      <c r="AD366" s="35">
        <v>7.0919999999999996</v>
      </c>
      <c r="AE366" s="35">
        <v>6.9660000000000002</v>
      </c>
      <c r="AF366" s="35">
        <v>6.9359999999999999</v>
      </c>
      <c r="AG366" s="35">
        <v>6.931</v>
      </c>
      <c r="AH366" s="35">
        <v>7.1029999999999998</v>
      </c>
      <c r="AI366" s="35">
        <v>6.95</v>
      </c>
      <c r="AJ366" s="35">
        <v>7.0149999999999997</v>
      </c>
      <c r="AK366" s="35">
        <v>7.0030000000000001</v>
      </c>
      <c r="AL366" s="35">
        <v>7.173</v>
      </c>
      <c r="AM366" s="35">
        <v>7.0460000000000003</v>
      </c>
      <c r="AN366" s="35">
        <v>7.1740000000000004</v>
      </c>
      <c r="AO366" s="35">
        <v>6.95</v>
      </c>
      <c r="AP366" s="35">
        <v>7.0469999999999997</v>
      </c>
      <c r="AQ366" s="35">
        <v>7.0579999999999998</v>
      </c>
      <c r="AR366" s="35">
        <v>7.2690000000000001</v>
      </c>
      <c r="AS366" s="35">
        <v>7.0259999999999998</v>
      </c>
      <c r="AT366" s="35">
        <v>7.0380000000000003</v>
      </c>
      <c r="AU366" s="35">
        <v>7.0279999999999996</v>
      </c>
      <c r="AV366" s="35">
        <v>7.1550000000000002</v>
      </c>
      <c r="AW366" s="35">
        <f t="shared" si="10"/>
        <v>232.68499999999995</v>
      </c>
      <c r="AX366" s="117">
        <f t="shared" si="11"/>
        <v>61.886241055504236</v>
      </c>
      <c r="AY366" s="116"/>
    </row>
    <row r="367" spans="1:51" x14ac:dyDescent="0.35">
      <c r="A367" s="1" t="s">
        <v>233</v>
      </c>
      <c r="B367" s="1">
        <v>2019</v>
      </c>
      <c r="C367" s="99">
        <v>43769</v>
      </c>
      <c r="D367" s="1" t="s">
        <v>66</v>
      </c>
      <c r="E367" s="51" t="s">
        <v>21</v>
      </c>
      <c r="F367" s="45" t="s">
        <v>21</v>
      </c>
      <c r="G367" t="s">
        <v>655</v>
      </c>
      <c r="H367" t="s">
        <v>987</v>
      </c>
      <c r="I367" t="s">
        <v>988</v>
      </c>
      <c r="J367" t="s">
        <v>644</v>
      </c>
      <c r="O367" s="51">
        <v>1</v>
      </c>
      <c r="P367" s="49" t="s">
        <v>484</v>
      </c>
      <c r="Q367" s="35">
        <v>13.254</v>
      </c>
      <c r="R367" s="35">
        <v>7.6689999999999996</v>
      </c>
      <c r="S367" s="35">
        <v>7.125</v>
      </c>
      <c r="T367" s="35">
        <v>6.98</v>
      </c>
      <c r="U367" s="35">
        <v>6.8810000000000002</v>
      </c>
      <c r="V367" s="35">
        <v>7.0090000000000003</v>
      </c>
      <c r="W367" s="35">
        <v>6.9169999999999998</v>
      </c>
      <c r="X367" s="35">
        <v>6.9379999999999997</v>
      </c>
      <c r="Y367" s="35">
        <v>6.907</v>
      </c>
      <c r="Z367" s="35">
        <v>6.992</v>
      </c>
      <c r="AA367" s="35">
        <v>6.9560000000000004</v>
      </c>
      <c r="AB367" s="35">
        <v>6.9960000000000004</v>
      </c>
      <c r="AC367" s="35">
        <v>7.1079999999999997</v>
      </c>
      <c r="AD367" s="35">
        <v>6.9580000000000002</v>
      </c>
      <c r="AE367" s="35">
        <v>6.91</v>
      </c>
      <c r="AF367" s="35">
        <v>6.915</v>
      </c>
      <c r="AG367" s="35">
        <v>6.9489999999999998</v>
      </c>
      <c r="AH367" s="35">
        <v>6.9930000000000003</v>
      </c>
      <c r="AI367" s="35">
        <v>7.0190000000000001</v>
      </c>
      <c r="AJ367" s="35">
        <v>7.1660000000000004</v>
      </c>
      <c r="AK367" s="35">
        <v>7.0609999999999999</v>
      </c>
      <c r="AL367" s="35">
        <v>7.0720000000000001</v>
      </c>
      <c r="AM367" s="35">
        <v>7.0510000000000002</v>
      </c>
      <c r="AN367" s="35">
        <v>7.1660000000000004</v>
      </c>
      <c r="AO367" s="35">
        <v>7.0990000000000002</v>
      </c>
      <c r="AP367" s="35">
        <v>7.2919999999999998</v>
      </c>
      <c r="AQ367" s="35">
        <v>7.0170000000000003</v>
      </c>
      <c r="AR367" s="35">
        <v>6.9580000000000002</v>
      </c>
      <c r="AS367" s="35">
        <v>6.8620000000000001</v>
      </c>
      <c r="AT367" s="35">
        <v>6.84</v>
      </c>
      <c r="AU367" s="35">
        <v>6.7839999999999998</v>
      </c>
      <c r="AV367" s="35">
        <v>6.8789999999999996</v>
      </c>
      <c r="AW367" s="35">
        <f t="shared" si="10"/>
        <v>230.72299999999998</v>
      </c>
      <c r="AX367" s="117">
        <f t="shared" si="11"/>
        <v>62.412503304828739</v>
      </c>
      <c r="AY367" s="116"/>
    </row>
    <row r="368" spans="1:51" x14ac:dyDescent="0.35">
      <c r="A368" s="1" t="s">
        <v>233</v>
      </c>
      <c r="B368" s="1">
        <v>2019</v>
      </c>
      <c r="C368" s="99">
        <v>43769</v>
      </c>
      <c r="D368" s="1" t="s">
        <v>66</v>
      </c>
      <c r="E368" s="51" t="s">
        <v>21</v>
      </c>
      <c r="F368" s="45" t="s">
        <v>21</v>
      </c>
      <c r="G368" t="s">
        <v>589</v>
      </c>
      <c r="H368" t="s">
        <v>501</v>
      </c>
      <c r="I368" t="s">
        <v>69</v>
      </c>
      <c r="J368" t="s">
        <v>681</v>
      </c>
      <c r="O368" s="51">
        <v>2</v>
      </c>
      <c r="P368" s="49" t="s">
        <v>25</v>
      </c>
      <c r="Q368" s="35">
        <v>13.528</v>
      </c>
      <c r="R368" s="35">
        <v>7.6719999999999997</v>
      </c>
      <c r="S368" s="35">
        <v>7.1769999999999996</v>
      </c>
      <c r="T368" s="35">
        <v>7.0720000000000001</v>
      </c>
      <c r="U368" s="35">
        <v>7.07</v>
      </c>
      <c r="V368" s="35">
        <v>7.1109999999999998</v>
      </c>
      <c r="W368" s="35">
        <v>7.2240000000000002</v>
      </c>
      <c r="X368" s="35">
        <v>7.1260000000000003</v>
      </c>
      <c r="Y368" s="35">
        <v>7.0640000000000001</v>
      </c>
      <c r="Z368" s="35">
        <v>7.2190000000000003</v>
      </c>
      <c r="AA368" s="35">
        <v>7.056</v>
      </c>
      <c r="AB368" s="35">
        <v>7.0229999999999997</v>
      </c>
      <c r="AC368" s="35">
        <v>7.0220000000000002</v>
      </c>
      <c r="AD368" s="35">
        <v>7.0129999999999999</v>
      </c>
      <c r="AE368" s="35">
        <v>7.0289999999999999</v>
      </c>
      <c r="AF368" s="35">
        <v>7.1449999999999996</v>
      </c>
      <c r="AG368" s="35">
        <v>6.9729999999999999</v>
      </c>
      <c r="AH368" s="35">
        <v>6.9489999999999998</v>
      </c>
      <c r="AI368" s="35">
        <v>7.0990000000000002</v>
      </c>
      <c r="AJ368" s="35">
        <v>7.125</v>
      </c>
      <c r="AK368" s="35">
        <v>7.1379999999999999</v>
      </c>
      <c r="AL368" s="35">
        <v>7.2119999999999997</v>
      </c>
      <c r="AM368" s="35">
        <v>7.1</v>
      </c>
      <c r="AN368" s="35">
        <v>7.0970000000000004</v>
      </c>
      <c r="AO368" s="35">
        <v>7.31</v>
      </c>
      <c r="AP368" s="35">
        <v>7.0839999999999996</v>
      </c>
      <c r="AQ368" s="35">
        <v>7.0039999999999996</v>
      </c>
      <c r="AR368" s="35">
        <v>6.9340000000000002</v>
      </c>
      <c r="AS368" s="35">
        <v>6.944</v>
      </c>
      <c r="AT368" s="35">
        <v>6.8689999999999998</v>
      </c>
      <c r="AU368" s="35">
        <v>6.8630000000000004</v>
      </c>
      <c r="AV368" s="35">
        <v>6.8929999999999998</v>
      </c>
      <c r="AW368" s="35">
        <f t="shared" si="10"/>
        <v>233.14499999999995</v>
      </c>
      <c r="AX368" s="117">
        <f t="shared" si="11"/>
        <v>61.764138197259228</v>
      </c>
      <c r="AY368" s="116"/>
    </row>
    <row r="369" spans="1:51" x14ac:dyDescent="0.35">
      <c r="A369" s="1" t="s">
        <v>233</v>
      </c>
      <c r="B369" s="1">
        <v>2019</v>
      </c>
      <c r="C369" s="99">
        <v>43769</v>
      </c>
      <c r="D369" s="1" t="s">
        <v>66</v>
      </c>
      <c r="E369" s="51" t="s">
        <v>21</v>
      </c>
      <c r="F369" s="45" t="s">
        <v>21</v>
      </c>
      <c r="G369" t="s">
        <v>80</v>
      </c>
      <c r="H369" t="s">
        <v>507</v>
      </c>
      <c r="I369" t="s">
        <v>653</v>
      </c>
      <c r="J369" t="s">
        <v>584</v>
      </c>
      <c r="O369" s="51">
        <v>3</v>
      </c>
      <c r="P369" t="s">
        <v>27</v>
      </c>
      <c r="Q369" s="35">
        <v>13.105</v>
      </c>
      <c r="R369" s="35">
        <v>7.6440000000000001</v>
      </c>
      <c r="S369" s="35">
        <v>7.1150000000000002</v>
      </c>
      <c r="T369" s="35">
        <v>7.0119999999999996</v>
      </c>
      <c r="U369" s="35">
        <v>7.1050000000000004</v>
      </c>
      <c r="V369" s="35">
        <v>6.97</v>
      </c>
      <c r="W369" s="35">
        <v>6.9580000000000002</v>
      </c>
      <c r="X369" s="35">
        <v>6.9749999999999996</v>
      </c>
      <c r="Y369" s="35">
        <v>7.0759999999999996</v>
      </c>
      <c r="Z369" s="35">
        <v>7.0339999999999998</v>
      </c>
      <c r="AA369" s="35">
        <v>7.0620000000000003</v>
      </c>
      <c r="AB369" s="35">
        <v>7.1260000000000003</v>
      </c>
      <c r="AC369" s="35">
        <v>7.2590000000000003</v>
      </c>
      <c r="AD369" s="35">
        <v>7.0549999999999997</v>
      </c>
      <c r="AE369" s="35">
        <v>7.0030000000000001</v>
      </c>
      <c r="AF369" s="35">
        <v>7.008</v>
      </c>
      <c r="AG369" s="35">
        <v>6.9710000000000001</v>
      </c>
      <c r="AH369" s="35">
        <v>7.0030000000000001</v>
      </c>
      <c r="AI369" s="35">
        <v>7.1790000000000003</v>
      </c>
      <c r="AJ369" s="35">
        <v>7.21</v>
      </c>
      <c r="AK369" s="35">
        <v>7.3179999999999996</v>
      </c>
      <c r="AL369" s="35">
        <v>7.0019999999999998</v>
      </c>
      <c r="AM369" s="35">
        <v>6.9480000000000004</v>
      </c>
      <c r="AN369" s="35">
        <v>6.9139999999999997</v>
      </c>
      <c r="AO369" s="35">
        <v>6.9260000000000002</v>
      </c>
      <c r="AP369" s="35">
        <v>7.1639999999999997</v>
      </c>
      <c r="AQ369" s="35">
        <v>7.23</v>
      </c>
      <c r="AR369" s="35">
        <v>7.4560000000000004</v>
      </c>
      <c r="AS369" s="35">
        <v>7.1449999999999996</v>
      </c>
      <c r="AT369" s="35">
        <v>7.1180000000000003</v>
      </c>
      <c r="AU369" s="35">
        <v>7.1130000000000004</v>
      </c>
      <c r="AV369" s="35">
        <v>7.3239999999999998</v>
      </c>
      <c r="AW369" s="35">
        <f t="shared" si="10"/>
        <v>233.52799999999999</v>
      </c>
      <c r="AX369" s="117">
        <f t="shared" si="11"/>
        <v>61.662841286697955</v>
      </c>
      <c r="AY369" s="116"/>
    </row>
    <row r="370" spans="1:51" x14ac:dyDescent="0.35">
      <c r="A370" s="1" t="s">
        <v>233</v>
      </c>
      <c r="B370" s="1">
        <v>2019</v>
      </c>
      <c r="C370" s="99">
        <v>43769</v>
      </c>
      <c r="D370" s="1" t="s">
        <v>66</v>
      </c>
      <c r="E370" s="51" t="s">
        <v>21</v>
      </c>
      <c r="F370" s="45" t="s">
        <v>21</v>
      </c>
      <c r="G370" t="s">
        <v>508</v>
      </c>
      <c r="H370" t="s">
        <v>852</v>
      </c>
      <c r="I370" t="s">
        <v>956</v>
      </c>
      <c r="J370" t="s">
        <v>850</v>
      </c>
      <c r="O370" s="51">
        <v>4</v>
      </c>
      <c r="P370" t="s">
        <v>85</v>
      </c>
      <c r="Q370" s="35">
        <v>13.432</v>
      </c>
      <c r="R370" s="35">
        <v>7.9770000000000003</v>
      </c>
      <c r="S370" s="35">
        <v>7.3120000000000003</v>
      </c>
      <c r="T370" s="35">
        <v>7.1820000000000004</v>
      </c>
      <c r="U370" s="35">
        <v>7.0529999999999999</v>
      </c>
      <c r="V370" s="35">
        <v>7.0919999999999996</v>
      </c>
      <c r="W370" s="35">
        <v>6.923</v>
      </c>
      <c r="X370" s="35">
        <v>6.93</v>
      </c>
      <c r="Y370" s="35">
        <v>7.11</v>
      </c>
      <c r="Z370" s="35">
        <v>6.9720000000000004</v>
      </c>
      <c r="AA370" s="35">
        <v>6.9779999999999998</v>
      </c>
      <c r="AB370" s="35">
        <v>6.9619999999999997</v>
      </c>
      <c r="AC370" s="35">
        <v>7.0860000000000003</v>
      </c>
      <c r="AD370" s="35">
        <v>7.0449999999999999</v>
      </c>
      <c r="AE370" s="35">
        <v>7.1790000000000003</v>
      </c>
      <c r="AF370" s="35">
        <v>7.0949999999999998</v>
      </c>
      <c r="AG370" s="35">
        <v>7.1079999999999997</v>
      </c>
      <c r="AH370" s="35">
        <v>7.2130000000000001</v>
      </c>
      <c r="AI370" s="35">
        <v>7.0129999999999999</v>
      </c>
      <c r="AJ370" s="35">
        <v>7.05</v>
      </c>
      <c r="AK370" s="35">
        <v>7.0330000000000004</v>
      </c>
      <c r="AL370" s="35">
        <v>7.1909999999999998</v>
      </c>
      <c r="AM370" s="35">
        <v>6.9969999999999999</v>
      </c>
      <c r="AN370" s="35">
        <v>7.0209999999999999</v>
      </c>
      <c r="AO370" s="35">
        <v>7.0170000000000003</v>
      </c>
      <c r="AP370" s="35">
        <v>7.1139999999999999</v>
      </c>
      <c r="AQ370" s="35">
        <v>6.992</v>
      </c>
      <c r="AR370" s="35">
        <v>7.194</v>
      </c>
      <c r="AS370" s="35">
        <v>7.2320000000000002</v>
      </c>
      <c r="AT370" s="35">
        <v>7.1079999999999997</v>
      </c>
      <c r="AU370" s="35">
        <v>7.1849999999999996</v>
      </c>
      <c r="AV370" s="35">
        <v>7.3150000000000004</v>
      </c>
      <c r="AW370" s="35">
        <f t="shared" si="10"/>
        <v>234.11099999999996</v>
      </c>
      <c r="AX370" s="117">
        <f t="shared" si="11"/>
        <v>61.509284057562446</v>
      </c>
      <c r="AY370" s="116"/>
    </row>
    <row r="371" spans="1:51" x14ac:dyDescent="0.35">
      <c r="A371" s="1" t="s">
        <v>233</v>
      </c>
      <c r="B371" s="1">
        <v>2019</v>
      </c>
      <c r="C371" s="99">
        <v>43769</v>
      </c>
      <c r="D371" s="1" t="s">
        <v>66</v>
      </c>
      <c r="E371" s="51" t="s">
        <v>21</v>
      </c>
      <c r="F371" s="45" t="s">
        <v>21</v>
      </c>
      <c r="G371" t="s">
        <v>1019</v>
      </c>
      <c r="H371" t="s">
        <v>503</v>
      </c>
      <c r="I371" t="s">
        <v>628</v>
      </c>
      <c r="J371" t="s">
        <v>773</v>
      </c>
      <c r="O371" s="51">
        <v>5</v>
      </c>
      <c r="P371" t="s">
        <v>1024</v>
      </c>
      <c r="Q371" s="35">
        <v>13.353999999999999</v>
      </c>
      <c r="R371" s="35">
        <v>7.7469999999999999</v>
      </c>
      <c r="S371" s="35">
        <v>7.04</v>
      </c>
      <c r="T371" s="35">
        <v>6.944</v>
      </c>
      <c r="U371" s="35">
        <v>6.9669999999999996</v>
      </c>
      <c r="V371" s="35">
        <v>7.1239999999999997</v>
      </c>
      <c r="W371" s="35">
        <v>7.1449999999999996</v>
      </c>
      <c r="X371" s="35">
        <v>7.1680000000000001</v>
      </c>
      <c r="Y371" s="35">
        <v>7.1369999999999996</v>
      </c>
      <c r="Z371" s="35">
        <v>7.0880000000000001</v>
      </c>
      <c r="AA371" s="35">
        <v>7.0590000000000002</v>
      </c>
      <c r="AB371" s="35">
        <v>7.1420000000000003</v>
      </c>
      <c r="AC371" s="35">
        <v>7.0330000000000004</v>
      </c>
      <c r="AD371" s="35">
        <v>7.1360000000000001</v>
      </c>
      <c r="AE371" s="35">
        <v>6.968</v>
      </c>
      <c r="AF371" s="35">
        <v>7.0049999999999999</v>
      </c>
      <c r="AG371" s="35">
        <v>6.984</v>
      </c>
      <c r="AH371" s="35">
        <v>7.1689999999999996</v>
      </c>
      <c r="AI371" s="35">
        <v>7.0540000000000003</v>
      </c>
      <c r="AJ371" s="35">
        <v>7.0810000000000004</v>
      </c>
      <c r="AK371" s="35">
        <v>7.1379999999999999</v>
      </c>
      <c r="AL371" s="35">
        <v>7.2089999999999996</v>
      </c>
      <c r="AM371" s="35">
        <v>7.1989999999999998</v>
      </c>
      <c r="AN371" s="35">
        <v>7.423</v>
      </c>
      <c r="AO371" s="35">
        <v>7.1970000000000001</v>
      </c>
      <c r="AP371" s="35">
        <v>7.1749999999999998</v>
      </c>
      <c r="AQ371" s="35">
        <v>7.27</v>
      </c>
      <c r="AR371" s="35">
        <v>7.016</v>
      </c>
      <c r="AS371" s="35">
        <v>7.0549999999999997</v>
      </c>
      <c r="AT371" s="35">
        <v>7.141</v>
      </c>
      <c r="AU371" s="35">
        <v>7.1669999999999998</v>
      </c>
      <c r="AV371" s="35">
        <v>7.2270000000000003</v>
      </c>
      <c r="AW371" s="35">
        <f t="shared" si="10"/>
        <v>234.56200000000001</v>
      </c>
      <c r="AX371" s="117">
        <f t="shared" si="11"/>
        <v>61.391018152983001</v>
      </c>
      <c r="AY371" s="116"/>
    </row>
    <row r="372" spans="1:51" x14ac:dyDescent="0.35">
      <c r="A372" s="1" t="s">
        <v>233</v>
      </c>
      <c r="B372" s="1">
        <v>2019</v>
      </c>
      <c r="C372" s="99">
        <v>43769</v>
      </c>
      <c r="D372" s="1" t="s">
        <v>66</v>
      </c>
      <c r="E372" s="51" t="s">
        <v>21</v>
      </c>
      <c r="F372" s="45" t="s">
        <v>21</v>
      </c>
      <c r="G372" t="s">
        <v>841</v>
      </c>
      <c r="H372" t="s">
        <v>842</v>
      </c>
      <c r="I372" t="s">
        <v>934</v>
      </c>
      <c r="J372" t="s">
        <v>995</v>
      </c>
      <c r="O372" s="51">
        <v>6</v>
      </c>
      <c r="P372" t="s">
        <v>198</v>
      </c>
      <c r="Q372" s="35">
        <v>12.69</v>
      </c>
      <c r="R372" s="35">
        <v>7.4509999999999996</v>
      </c>
      <c r="S372" s="35">
        <v>6.9260000000000002</v>
      </c>
      <c r="T372" s="35">
        <v>7.0449999999999999</v>
      </c>
      <c r="U372" s="35">
        <v>6.9889999999999999</v>
      </c>
      <c r="V372" s="35">
        <v>7.1680000000000001</v>
      </c>
      <c r="W372" s="35">
        <v>7.1420000000000003</v>
      </c>
      <c r="X372" s="35">
        <v>7.2919999999999998</v>
      </c>
      <c r="Y372" s="35">
        <v>7.19</v>
      </c>
      <c r="Z372" s="35">
        <v>7.3019999999999996</v>
      </c>
      <c r="AA372" s="35">
        <v>7.02</v>
      </c>
      <c r="AB372" s="35">
        <v>6.9930000000000003</v>
      </c>
      <c r="AC372" s="35">
        <v>7.0940000000000003</v>
      </c>
      <c r="AD372" s="35">
        <v>7.2939999999999996</v>
      </c>
      <c r="AE372" s="35">
        <v>7.1619999999999999</v>
      </c>
      <c r="AF372" s="35">
        <v>7.1360000000000001</v>
      </c>
      <c r="AG372" s="35">
        <v>7.2679999999999998</v>
      </c>
      <c r="AH372" s="35">
        <v>7.0490000000000004</v>
      </c>
      <c r="AI372" s="35">
        <v>6.9450000000000003</v>
      </c>
      <c r="AJ372" s="35">
        <v>7.07</v>
      </c>
      <c r="AK372" s="35">
        <v>7.0759999999999996</v>
      </c>
      <c r="AL372" s="35">
        <v>7.2949999999999999</v>
      </c>
      <c r="AM372" s="35">
        <v>7.1870000000000003</v>
      </c>
      <c r="AN372" s="35">
        <v>7.3310000000000004</v>
      </c>
      <c r="AO372" s="35">
        <v>7.0759999999999996</v>
      </c>
      <c r="AP372" s="35">
        <v>7.0369999999999999</v>
      </c>
      <c r="AQ372" s="35">
        <v>7.01</v>
      </c>
      <c r="AR372" s="35">
        <v>7.2859999999999996</v>
      </c>
      <c r="AS372" s="35">
        <v>7.476</v>
      </c>
      <c r="AT372" s="35">
        <v>7.3819999999999997</v>
      </c>
      <c r="AU372" s="35">
        <v>7.1539999999999999</v>
      </c>
      <c r="AV372" s="35">
        <v>7.2839999999999998</v>
      </c>
      <c r="AW372" s="35">
        <f t="shared" si="10"/>
        <v>234.81999999999994</v>
      </c>
      <c r="AX372" s="117">
        <f t="shared" si="11"/>
        <v>61.323566987479786</v>
      </c>
      <c r="AY372" s="116"/>
    </row>
    <row r="373" spans="1:51" x14ac:dyDescent="0.35">
      <c r="A373" s="1" t="s">
        <v>233</v>
      </c>
      <c r="B373" s="1">
        <v>2019</v>
      </c>
      <c r="C373" s="99">
        <v>43769</v>
      </c>
      <c r="D373" s="1" t="s">
        <v>66</v>
      </c>
      <c r="E373" s="51" t="s">
        <v>21</v>
      </c>
      <c r="F373" s="49" t="s">
        <v>21</v>
      </c>
      <c r="G373" t="s">
        <v>942</v>
      </c>
      <c r="H373" t="s">
        <v>597</v>
      </c>
      <c r="I373" t="s">
        <v>513</v>
      </c>
      <c r="J373" t="s">
        <v>731</v>
      </c>
      <c r="O373" s="51">
        <v>7</v>
      </c>
      <c r="P373" t="s">
        <v>29</v>
      </c>
      <c r="Q373" s="35">
        <v>13.289</v>
      </c>
      <c r="R373" s="35">
        <v>7.5449999999999999</v>
      </c>
      <c r="S373" s="35">
        <v>7.0819999999999999</v>
      </c>
      <c r="T373" s="35">
        <v>7.0679999999999996</v>
      </c>
      <c r="U373" s="35">
        <v>7.06</v>
      </c>
      <c r="V373" s="35">
        <v>7.1529999999999996</v>
      </c>
      <c r="W373" s="35">
        <v>6.9749999999999996</v>
      </c>
      <c r="X373" s="35">
        <v>6.9909999999999997</v>
      </c>
      <c r="Y373" s="35">
        <v>7.0049999999999999</v>
      </c>
      <c r="Z373" s="35">
        <v>7.18</v>
      </c>
      <c r="AA373" s="35">
        <v>7.0369999999999999</v>
      </c>
      <c r="AB373" s="35">
        <v>7.0759999999999996</v>
      </c>
      <c r="AC373" s="35">
        <v>7.0970000000000004</v>
      </c>
      <c r="AD373" s="35">
        <v>7.1989999999999998</v>
      </c>
      <c r="AE373" s="35">
        <v>6.9820000000000002</v>
      </c>
      <c r="AF373" s="35">
        <v>6.9390000000000001</v>
      </c>
      <c r="AG373" s="35">
        <v>6.9409999999999998</v>
      </c>
      <c r="AH373" s="35">
        <v>7.0919999999999996</v>
      </c>
      <c r="AI373" s="35">
        <v>6.9889999999999999</v>
      </c>
      <c r="AJ373" s="35">
        <v>7.0380000000000003</v>
      </c>
      <c r="AK373" s="35">
        <v>7.194</v>
      </c>
      <c r="AL373" s="35">
        <v>7.2350000000000003</v>
      </c>
      <c r="AM373" s="35">
        <v>7.2169999999999996</v>
      </c>
      <c r="AN373" s="35">
        <v>7.2990000000000004</v>
      </c>
      <c r="AO373" s="35">
        <v>7.1559999999999997</v>
      </c>
      <c r="AP373" s="35">
        <v>7.2279999999999998</v>
      </c>
      <c r="AQ373" s="35">
        <v>7.2030000000000003</v>
      </c>
      <c r="AR373" s="35">
        <v>7.4790000000000001</v>
      </c>
      <c r="AS373" s="35">
        <v>7.2510000000000003</v>
      </c>
      <c r="AT373" s="35">
        <v>7.327</v>
      </c>
      <c r="AU373" s="35">
        <v>7.3959999999999999</v>
      </c>
      <c r="AV373" s="35">
        <v>7.4640000000000004</v>
      </c>
      <c r="AW373" s="35">
        <f t="shared" si="10"/>
        <v>235.18700000000007</v>
      </c>
      <c r="AX373" s="117">
        <f t="shared" si="11"/>
        <v>61.227873989633764</v>
      </c>
      <c r="AY373" s="116"/>
    </row>
    <row r="374" spans="1:51" x14ac:dyDescent="0.35">
      <c r="A374" s="1" t="s">
        <v>233</v>
      </c>
      <c r="B374" s="1">
        <v>2019</v>
      </c>
      <c r="C374" s="99">
        <v>43769</v>
      </c>
      <c r="D374" s="1" t="s">
        <v>66</v>
      </c>
      <c r="E374" s="51" t="s">
        <v>21</v>
      </c>
      <c r="F374" s="49" t="s">
        <v>21</v>
      </c>
      <c r="G374" t="s">
        <v>786</v>
      </c>
      <c r="H374" t="s">
        <v>980</v>
      </c>
      <c r="I374" t="s">
        <v>1077</v>
      </c>
      <c r="J374" t="s">
        <v>475</v>
      </c>
      <c r="O374" s="51">
        <v>8</v>
      </c>
      <c r="P374" t="s">
        <v>113</v>
      </c>
      <c r="Q374" s="35">
        <v>13.109</v>
      </c>
      <c r="R374" s="35">
        <v>7.68</v>
      </c>
      <c r="S374" s="35">
        <v>7.2469999999999999</v>
      </c>
      <c r="T374" s="35">
        <v>7.16</v>
      </c>
      <c r="U374" s="35">
        <v>7.2270000000000003</v>
      </c>
      <c r="V374" s="35">
        <v>7.2670000000000003</v>
      </c>
      <c r="W374" s="35">
        <v>7.2430000000000003</v>
      </c>
      <c r="X374" s="35">
        <v>7.2759999999999998</v>
      </c>
      <c r="Y374" s="35">
        <v>7.367</v>
      </c>
      <c r="Z374" s="35">
        <v>7.1909999999999998</v>
      </c>
      <c r="AA374" s="35">
        <v>7.008</v>
      </c>
      <c r="AB374" s="35">
        <v>6.9779999999999998</v>
      </c>
      <c r="AC374" s="35">
        <v>7.1239999999999997</v>
      </c>
      <c r="AD374" s="35">
        <v>7.0369999999999999</v>
      </c>
      <c r="AE374" s="35">
        <v>7.02</v>
      </c>
      <c r="AF374" s="35">
        <v>7.0540000000000003</v>
      </c>
      <c r="AG374" s="35">
        <v>7.1929999999999996</v>
      </c>
      <c r="AH374" s="35">
        <v>7.1210000000000004</v>
      </c>
      <c r="AI374" s="35">
        <v>7.1989999999999998</v>
      </c>
      <c r="AJ374" s="35">
        <v>7.3529999999999998</v>
      </c>
      <c r="AK374" s="35">
        <v>7.47</v>
      </c>
      <c r="AL374" s="35">
        <v>7.4080000000000004</v>
      </c>
      <c r="AM374" s="35">
        <v>7.5430000000000001</v>
      </c>
      <c r="AN374" s="35">
        <v>7.2969999999999997</v>
      </c>
      <c r="AO374" s="35">
        <v>7.1479999999999997</v>
      </c>
      <c r="AP374" s="35">
        <v>7.1390000000000002</v>
      </c>
      <c r="AQ374" s="35">
        <v>7.2649999999999997</v>
      </c>
      <c r="AR374" s="35">
        <v>7.0880000000000001</v>
      </c>
      <c r="AS374" s="35">
        <v>7.0270000000000001</v>
      </c>
      <c r="AT374" s="35">
        <v>7.008</v>
      </c>
      <c r="AU374" s="35">
        <v>7.0250000000000004</v>
      </c>
      <c r="AV374" s="35">
        <v>7.1529999999999996</v>
      </c>
      <c r="AW374" s="35">
        <f t="shared" si="10"/>
        <v>236.42500000000001</v>
      </c>
      <c r="AX374" s="117">
        <f t="shared" si="11"/>
        <v>60.907264460188216</v>
      </c>
      <c r="AY374" s="116"/>
    </row>
    <row r="375" spans="1:51" x14ac:dyDescent="0.35">
      <c r="A375" s="1" t="s">
        <v>233</v>
      </c>
      <c r="B375" s="1">
        <v>2019</v>
      </c>
      <c r="C375" s="99">
        <v>43769</v>
      </c>
      <c r="D375" s="1" t="s">
        <v>66</v>
      </c>
      <c r="E375" s="51" t="s">
        <v>21</v>
      </c>
      <c r="F375" s="49" t="s">
        <v>21</v>
      </c>
      <c r="G375" t="s">
        <v>888</v>
      </c>
      <c r="H375" t="s">
        <v>784</v>
      </c>
      <c r="I375" t="s">
        <v>1063</v>
      </c>
      <c r="J375" t="s">
        <v>789</v>
      </c>
      <c r="O375" s="51">
        <v>9</v>
      </c>
      <c r="P375" t="s">
        <v>78</v>
      </c>
      <c r="Q375" s="35">
        <v>13.510999999999999</v>
      </c>
      <c r="R375" s="35">
        <v>7.7640000000000002</v>
      </c>
      <c r="S375" s="35">
        <v>7.2770000000000001</v>
      </c>
      <c r="T375" s="35">
        <v>7.2889999999999997</v>
      </c>
      <c r="U375" s="35">
        <v>7.0460000000000003</v>
      </c>
      <c r="V375" s="35">
        <v>7.194</v>
      </c>
      <c r="W375" s="35">
        <v>7.1349999999999998</v>
      </c>
      <c r="X375" s="35">
        <v>7.26</v>
      </c>
      <c r="Y375" s="35">
        <v>7.109</v>
      </c>
      <c r="Z375" s="35">
        <v>7.101</v>
      </c>
      <c r="AA375" s="35">
        <v>7.2110000000000003</v>
      </c>
      <c r="AB375" s="35">
        <v>7.1539999999999999</v>
      </c>
      <c r="AC375" s="35">
        <v>7.3179999999999996</v>
      </c>
      <c r="AD375" s="35">
        <v>7.1790000000000003</v>
      </c>
      <c r="AE375" s="35">
        <v>7.1790000000000003</v>
      </c>
      <c r="AF375" s="35">
        <v>7.2510000000000003</v>
      </c>
      <c r="AG375" s="35">
        <v>7.1139999999999999</v>
      </c>
      <c r="AH375" s="35">
        <v>7.1539999999999999</v>
      </c>
      <c r="AI375" s="35">
        <v>7.2839999999999998</v>
      </c>
      <c r="AJ375" s="35">
        <v>7.1749999999999998</v>
      </c>
      <c r="AK375" s="35">
        <v>7.1719999999999997</v>
      </c>
      <c r="AL375" s="35">
        <v>7.1959999999999997</v>
      </c>
      <c r="AM375" s="35">
        <v>7.2830000000000004</v>
      </c>
      <c r="AN375" s="35">
        <v>7.4009999999999998</v>
      </c>
      <c r="AO375" s="35">
        <v>7.2460000000000004</v>
      </c>
      <c r="AP375" s="35">
        <v>7.3810000000000002</v>
      </c>
      <c r="AQ375" s="35">
        <v>7.0979999999999999</v>
      </c>
      <c r="AR375" s="35">
        <v>7.101</v>
      </c>
      <c r="AS375" s="35">
        <v>7.2530000000000001</v>
      </c>
      <c r="AT375" s="35">
        <v>7.1639999999999997</v>
      </c>
      <c r="AU375" s="35">
        <v>7.2759999999999998</v>
      </c>
      <c r="AV375" s="35">
        <v>7.4459999999999997</v>
      </c>
      <c r="AW375" s="35">
        <f t="shared" si="10"/>
        <v>237.72200000000001</v>
      </c>
      <c r="AX375" s="117">
        <f t="shared" si="11"/>
        <v>60.574957303068288</v>
      </c>
      <c r="AY375" s="116"/>
    </row>
    <row r="376" spans="1:51" x14ac:dyDescent="0.35">
      <c r="A376" s="1" t="s">
        <v>233</v>
      </c>
      <c r="B376" s="1">
        <v>2019</v>
      </c>
      <c r="C376" s="99">
        <v>43769</v>
      </c>
      <c r="D376" s="1" t="s">
        <v>66</v>
      </c>
      <c r="E376" s="51" t="s">
        <v>21</v>
      </c>
      <c r="F376" s="49" t="s">
        <v>21</v>
      </c>
      <c r="G376" t="s">
        <v>711</v>
      </c>
      <c r="H376" t="s">
        <v>1062</v>
      </c>
      <c r="I376" t="s">
        <v>487</v>
      </c>
      <c r="J376" t="s">
        <v>860</v>
      </c>
      <c r="O376" s="51">
        <v>10</v>
      </c>
      <c r="P376" t="s">
        <v>164</v>
      </c>
      <c r="Q376" s="35">
        <v>13.444000000000001</v>
      </c>
      <c r="R376" s="35">
        <v>7.7039999999999997</v>
      </c>
      <c r="S376" s="35">
        <v>7.1920000000000002</v>
      </c>
      <c r="T376" s="35">
        <v>7.13</v>
      </c>
      <c r="U376" s="35">
        <v>7.07</v>
      </c>
      <c r="V376" s="35">
        <v>6.9930000000000003</v>
      </c>
      <c r="W376" s="35">
        <v>6.9859999999999998</v>
      </c>
      <c r="X376" s="35">
        <v>7.0460000000000003</v>
      </c>
      <c r="Y376" s="35">
        <v>7.141</v>
      </c>
      <c r="Z376" s="35">
        <v>7.34</v>
      </c>
      <c r="AA376" s="35">
        <v>7.48</v>
      </c>
      <c r="AB376" s="35">
        <v>7.4989999999999997</v>
      </c>
      <c r="AC376" s="35">
        <v>7.343</v>
      </c>
      <c r="AD376" s="35">
        <v>7.226</v>
      </c>
      <c r="AE376" s="35">
        <v>7.1660000000000004</v>
      </c>
      <c r="AF376" s="35">
        <v>7.3490000000000002</v>
      </c>
      <c r="AG376" s="35">
        <v>7.1660000000000004</v>
      </c>
      <c r="AH376" s="35">
        <v>7.2430000000000003</v>
      </c>
      <c r="AI376" s="35">
        <v>7.1950000000000003</v>
      </c>
      <c r="AJ376" s="35">
        <v>7.2149999999999999</v>
      </c>
      <c r="AK376" s="35">
        <v>7.2670000000000003</v>
      </c>
      <c r="AL376" s="35">
        <v>7.2530000000000001</v>
      </c>
      <c r="AM376" s="35">
        <v>7.2009999999999996</v>
      </c>
      <c r="AN376" s="35">
        <v>7.2610000000000001</v>
      </c>
      <c r="AO376" s="35">
        <v>7.444</v>
      </c>
      <c r="AP376" s="35">
        <v>7.3550000000000004</v>
      </c>
      <c r="AQ376" s="35">
        <v>7.2779999999999996</v>
      </c>
      <c r="AR376" s="35">
        <v>7.3209999999999997</v>
      </c>
      <c r="AS376" s="35">
        <v>7.3289999999999997</v>
      </c>
      <c r="AT376" s="35">
        <v>7.3520000000000003</v>
      </c>
      <c r="AU376" s="35">
        <v>7.4619999999999997</v>
      </c>
      <c r="AV376" s="35">
        <v>7.5570000000000004</v>
      </c>
      <c r="AW376" s="35">
        <f t="shared" si="10"/>
        <v>239.00799999999992</v>
      </c>
      <c r="AX376" s="117">
        <f t="shared" si="11"/>
        <v>60.249029321194286</v>
      </c>
      <c r="AY376" s="116"/>
    </row>
    <row r="377" spans="1:51" x14ac:dyDescent="0.35">
      <c r="A377" s="1" t="s">
        <v>233</v>
      </c>
      <c r="B377" s="1">
        <v>2019</v>
      </c>
      <c r="C377" s="99">
        <v>43769</v>
      </c>
      <c r="D377" s="1" t="s">
        <v>66</v>
      </c>
      <c r="E377" s="51" t="s">
        <v>21</v>
      </c>
      <c r="F377" s="49" t="s">
        <v>21</v>
      </c>
      <c r="G377" t="s">
        <v>973</v>
      </c>
      <c r="H377" t="s">
        <v>997</v>
      </c>
      <c r="I377" t="s">
        <v>938</v>
      </c>
      <c r="J377" t="s">
        <v>810</v>
      </c>
      <c r="O377" s="51">
        <v>11</v>
      </c>
      <c r="P377" t="s">
        <v>188</v>
      </c>
      <c r="Q377" s="35">
        <v>13.481999999999999</v>
      </c>
      <c r="R377" s="35">
        <v>7.6950000000000003</v>
      </c>
      <c r="S377" s="35">
        <v>7.53</v>
      </c>
      <c r="T377" s="35">
        <v>7.2309999999999999</v>
      </c>
      <c r="U377" s="35">
        <v>7.2919999999999998</v>
      </c>
      <c r="V377" s="35">
        <v>7.181</v>
      </c>
      <c r="W377" s="35">
        <v>7.3550000000000004</v>
      </c>
      <c r="X377" s="35">
        <v>7.2069999999999999</v>
      </c>
      <c r="Y377" s="35">
        <v>7.2539999999999996</v>
      </c>
      <c r="Z377" s="35">
        <v>7.0380000000000003</v>
      </c>
      <c r="AA377" s="35">
        <v>7.23</v>
      </c>
      <c r="AB377" s="35">
        <v>7.133</v>
      </c>
      <c r="AC377" s="35">
        <v>7.3</v>
      </c>
      <c r="AD377" s="35">
        <v>7.194</v>
      </c>
      <c r="AE377" s="35">
        <v>7.2569999999999997</v>
      </c>
      <c r="AF377" s="35">
        <v>7.4589999999999996</v>
      </c>
      <c r="AG377" s="35">
        <v>7.3090000000000002</v>
      </c>
      <c r="AH377" s="35">
        <v>7.242</v>
      </c>
      <c r="AI377" s="35">
        <v>7.2809999999999997</v>
      </c>
      <c r="AJ377" s="35">
        <v>7.1059999999999999</v>
      </c>
      <c r="AK377" s="35">
        <v>7.133</v>
      </c>
      <c r="AL377" s="35">
        <v>7.3559999999999999</v>
      </c>
      <c r="AM377" s="35">
        <v>7.3289999999999997</v>
      </c>
      <c r="AN377" s="35">
        <v>7.5519999999999996</v>
      </c>
      <c r="AO377" s="35">
        <v>7.3239999999999998</v>
      </c>
      <c r="AP377" s="35">
        <v>7.3090000000000002</v>
      </c>
      <c r="AQ377" s="35">
        <v>7.4630000000000001</v>
      </c>
      <c r="AR377" s="35">
        <v>7.585</v>
      </c>
      <c r="AS377" s="35">
        <v>7.3140000000000001</v>
      </c>
      <c r="AT377" s="35">
        <v>7.2240000000000002</v>
      </c>
      <c r="AU377" s="35">
        <v>7.2789999999999999</v>
      </c>
      <c r="AV377" s="35">
        <v>7.4180000000000001</v>
      </c>
      <c r="AW377" s="35">
        <f t="shared" si="10"/>
        <v>240.06200000000001</v>
      </c>
      <c r="AX377" s="117">
        <f t="shared" si="11"/>
        <v>59.984504003132521</v>
      </c>
      <c r="AY377" s="116"/>
    </row>
    <row r="378" spans="1:51" x14ac:dyDescent="0.35">
      <c r="A378" s="1" t="s">
        <v>233</v>
      </c>
      <c r="B378" s="1">
        <v>2019</v>
      </c>
      <c r="C378" s="99">
        <v>43769</v>
      </c>
      <c r="D378" s="1" t="s">
        <v>66</v>
      </c>
      <c r="E378" s="51" t="s">
        <v>21</v>
      </c>
      <c r="F378" s="49" t="s">
        <v>21</v>
      </c>
      <c r="G378" t="s">
        <v>606</v>
      </c>
      <c r="H378" t="s">
        <v>485</v>
      </c>
      <c r="I378" t="s">
        <v>608</v>
      </c>
      <c r="J378" t="s">
        <v>749</v>
      </c>
      <c r="O378" s="51">
        <v>12</v>
      </c>
      <c r="P378" t="s">
        <v>46</v>
      </c>
      <c r="Q378" s="35">
        <v>13.576000000000001</v>
      </c>
      <c r="R378" s="35">
        <v>7.7640000000000002</v>
      </c>
      <c r="S378" s="35">
        <v>7.3760000000000003</v>
      </c>
      <c r="T378" s="35">
        <v>7.391</v>
      </c>
      <c r="U378" s="35">
        <v>7.2480000000000002</v>
      </c>
      <c r="V378" s="35">
        <v>7.4370000000000003</v>
      </c>
      <c r="W378" s="35">
        <v>7.2549999999999999</v>
      </c>
      <c r="X378" s="35">
        <v>7.45</v>
      </c>
      <c r="Y378" s="35">
        <v>7.1970000000000001</v>
      </c>
      <c r="Z378" s="35">
        <v>7.149</v>
      </c>
      <c r="AA378" s="35">
        <v>7.2359999999999998</v>
      </c>
      <c r="AB378" s="35">
        <v>7.375</v>
      </c>
      <c r="AC378" s="35">
        <v>7.242</v>
      </c>
      <c r="AD378" s="35">
        <v>7.4850000000000003</v>
      </c>
      <c r="AE378" s="35">
        <v>7.226</v>
      </c>
      <c r="AF378" s="35">
        <v>7.2270000000000003</v>
      </c>
      <c r="AG378" s="35">
        <v>7.117</v>
      </c>
      <c r="AH378" s="35">
        <v>7.2939999999999996</v>
      </c>
      <c r="AI378" s="35">
        <v>7.2859999999999996</v>
      </c>
      <c r="AJ378" s="35">
        <v>7.4619999999999997</v>
      </c>
      <c r="AK378" s="35">
        <v>7.3019999999999996</v>
      </c>
      <c r="AL378" s="35">
        <v>7.3860000000000001</v>
      </c>
      <c r="AM378" s="35">
        <v>7.5759999999999996</v>
      </c>
      <c r="AN378" s="35">
        <v>7.407</v>
      </c>
      <c r="AO378" s="35">
        <v>7.3780000000000001</v>
      </c>
      <c r="AP378" s="35">
        <v>7.35</v>
      </c>
      <c r="AQ378" s="35">
        <v>7.173</v>
      </c>
      <c r="AR378" s="35">
        <v>7.3140000000000001</v>
      </c>
      <c r="AS378" s="35">
        <v>7.1360000000000001</v>
      </c>
      <c r="AT378" s="35">
        <v>7.3959999999999999</v>
      </c>
      <c r="AU378" s="35">
        <v>7.5789999999999997</v>
      </c>
      <c r="AV378" s="35">
        <v>7.8940000000000001</v>
      </c>
      <c r="AW378" s="35">
        <f t="shared" si="10"/>
        <v>241.68399999999997</v>
      </c>
      <c r="AX378" s="117">
        <f t="shared" si="11"/>
        <v>59.581933433739934</v>
      </c>
      <c r="AY378" s="116"/>
    </row>
    <row r="379" spans="1:51" x14ac:dyDescent="0.35">
      <c r="A379" s="1" t="s">
        <v>233</v>
      </c>
      <c r="B379" s="1">
        <v>2019</v>
      </c>
      <c r="C379" s="99">
        <v>43769</v>
      </c>
      <c r="D379" s="1" t="s">
        <v>66</v>
      </c>
      <c r="E379" s="51" t="s">
        <v>21</v>
      </c>
      <c r="F379" s="49" t="s">
        <v>21</v>
      </c>
      <c r="G379" t="s">
        <v>1072</v>
      </c>
      <c r="H379" t="s">
        <v>1078</v>
      </c>
      <c r="I379" t="s">
        <v>1079</v>
      </c>
      <c r="J379" t="s">
        <v>918</v>
      </c>
      <c r="O379" s="51">
        <v>13</v>
      </c>
      <c r="P379" t="s">
        <v>1073</v>
      </c>
      <c r="Q379" s="35">
        <v>13.228</v>
      </c>
      <c r="R379" s="35">
        <v>7.7510000000000003</v>
      </c>
      <c r="S379" s="35">
        <v>7.4770000000000003</v>
      </c>
      <c r="T379" s="35">
        <v>7.2809999999999997</v>
      </c>
      <c r="U379" s="35">
        <v>7.274</v>
      </c>
      <c r="V379" s="35">
        <v>7.11</v>
      </c>
      <c r="W379" s="35">
        <v>7.11</v>
      </c>
      <c r="X379" s="35">
        <v>7.0439999999999996</v>
      </c>
      <c r="Y379" s="35">
        <v>7.1740000000000004</v>
      </c>
      <c r="Z379" s="35">
        <v>7.1479999999999997</v>
      </c>
      <c r="AA379" s="35">
        <v>7.2779999999999996</v>
      </c>
      <c r="AB379" s="35">
        <v>7.2460000000000004</v>
      </c>
      <c r="AC379" s="35">
        <v>7.3970000000000002</v>
      </c>
      <c r="AD379" s="35">
        <v>7.2549999999999999</v>
      </c>
      <c r="AE379" s="35">
        <v>7.1980000000000004</v>
      </c>
      <c r="AF379" s="35">
        <v>7.2519999999999998</v>
      </c>
      <c r="AG379" s="35">
        <v>7.2039999999999997</v>
      </c>
      <c r="AH379" s="35">
        <v>7.3490000000000002</v>
      </c>
      <c r="AI379" s="35">
        <v>7.2480000000000002</v>
      </c>
      <c r="AJ379" s="35">
        <v>7.4489999999999998</v>
      </c>
      <c r="AK379" s="35">
        <v>7.4219999999999997</v>
      </c>
      <c r="AL379" s="35">
        <v>7.6539999999999999</v>
      </c>
      <c r="AM379" s="35">
        <v>7.53</v>
      </c>
      <c r="AN379" s="35">
        <v>7.4809999999999999</v>
      </c>
      <c r="AO379" s="35">
        <v>7.5179999999999998</v>
      </c>
      <c r="AP379" s="35">
        <v>7.3810000000000002</v>
      </c>
      <c r="AQ379" s="35">
        <v>7.4290000000000003</v>
      </c>
      <c r="AR379" s="35">
        <v>7.6559999999999997</v>
      </c>
      <c r="AS379" s="35">
        <v>7.7830000000000004</v>
      </c>
      <c r="AT379" s="35">
        <v>7.5730000000000004</v>
      </c>
      <c r="AU379" s="35">
        <v>7.625</v>
      </c>
      <c r="AV379" s="35">
        <v>7.67</v>
      </c>
      <c r="AW379" s="35">
        <f t="shared" si="10"/>
        <v>242.19499999999996</v>
      </c>
      <c r="AX379" s="117">
        <f t="shared" si="11"/>
        <v>59.456223291149705</v>
      </c>
      <c r="AY379" s="116"/>
    </row>
    <row r="380" spans="1:51" x14ac:dyDescent="0.35">
      <c r="A380" s="1" t="s">
        <v>233</v>
      </c>
      <c r="B380" s="1">
        <v>2019</v>
      </c>
      <c r="C380" s="99">
        <v>43769</v>
      </c>
      <c r="D380" s="1" t="s">
        <v>66</v>
      </c>
      <c r="E380" s="51" t="s">
        <v>21</v>
      </c>
      <c r="F380" s="49" t="s">
        <v>21</v>
      </c>
      <c r="G380" t="s">
        <v>855</v>
      </c>
      <c r="H380" t="s">
        <v>857</v>
      </c>
      <c r="I380" t="s">
        <v>1064</v>
      </c>
      <c r="J380" t="s">
        <v>859</v>
      </c>
      <c r="O380" s="51">
        <v>14</v>
      </c>
      <c r="P380" t="s">
        <v>207</v>
      </c>
      <c r="Q380" s="35">
        <v>13.346</v>
      </c>
      <c r="R380" s="35">
        <v>8.109</v>
      </c>
      <c r="S380" s="35">
        <v>7.7210000000000001</v>
      </c>
      <c r="T380" s="35">
        <v>7.3819999999999997</v>
      </c>
      <c r="U380" s="35">
        <v>7.4630000000000001</v>
      </c>
      <c r="V380" s="35">
        <v>7.4349999999999996</v>
      </c>
      <c r="W380" s="35">
        <v>7.4950000000000001</v>
      </c>
      <c r="X380" s="35">
        <v>7.3680000000000003</v>
      </c>
      <c r="Y380" s="35">
        <v>7.4619999999999997</v>
      </c>
      <c r="Z380" s="35">
        <v>7.359</v>
      </c>
      <c r="AA380" s="35">
        <v>7.4779999999999998</v>
      </c>
      <c r="AB380" s="35">
        <v>7.3109999999999999</v>
      </c>
      <c r="AC380" s="35">
        <v>7.2830000000000004</v>
      </c>
      <c r="AD380" s="35">
        <v>7.4580000000000002</v>
      </c>
      <c r="AE380" s="35">
        <v>7.4649999999999999</v>
      </c>
      <c r="AF380" s="35">
        <v>7.6310000000000002</v>
      </c>
      <c r="AG380" s="35">
        <v>7.4050000000000002</v>
      </c>
      <c r="AH380" s="35">
        <v>7.4169999999999998</v>
      </c>
      <c r="AI380" s="35">
        <v>7.54</v>
      </c>
      <c r="AJ380" s="35">
        <v>7.62</v>
      </c>
      <c r="AK380" s="35">
        <v>7.718</v>
      </c>
      <c r="AL380" s="35">
        <v>7.4480000000000004</v>
      </c>
      <c r="AM380" s="35">
        <v>7.3559999999999999</v>
      </c>
      <c r="AN380" s="35">
        <v>7.5830000000000002</v>
      </c>
      <c r="AO380" s="35">
        <v>7.71</v>
      </c>
      <c r="AP380" s="35">
        <v>7.4260000000000002</v>
      </c>
      <c r="AQ380" s="35">
        <v>7.3630000000000004</v>
      </c>
      <c r="AR380" s="35">
        <v>7.3579999999999997</v>
      </c>
      <c r="AS380" s="35">
        <v>7.3520000000000003</v>
      </c>
      <c r="AT380" s="35">
        <v>7.5549999999999997</v>
      </c>
      <c r="AU380" s="35">
        <v>7.5529999999999999</v>
      </c>
      <c r="AV380" s="35">
        <v>7.6959999999999997</v>
      </c>
      <c r="AW380" s="35">
        <f t="shared" si="10"/>
        <v>245.86599999999999</v>
      </c>
      <c r="AX380" s="117">
        <f t="shared" si="11"/>
        <v>58.568488526270414</v>
      </c>
      <c r="AY380" s="116"/>
    </row>
    <row r="381" spans="1:51" x14ac:dyDescent="0.35">
      <c r="A381" s="1" t="s">
        <v>233</v>
      </c>
      <c r="B381" s="1">
        <v>2019</v>
      </c>
      <c r="C381" s="99">
        <v>43769</v>
      </c>
      <c r="D381" s="1" t="s">
        <v>66</v>
      </c>
      <c r="E381" s="51" t="s">
        <v>21</v>
      </c>
      <c r="F381" s="49" t="s">
        <v>21</v>
      </c>
      <c r="G381" t="s">
        <v>1059</v>
      </c>
      <c r="H381" t="s">
        <v>1080</v>
      </c>
      <c r="I381" t="s">
        <v>825</v>
      </c>
      <c r="J381" t="s">
        <v>1081</v>
      </c>
      <c r="O381" s="51">
        <v>15</v>
      </c>
      <c r="P381" t="s">
        <v>1057</v>
      </c>
      <c r="Q381" s="35">
        <v>13.170999999999999</v>
      </c>
      <c r="R381" s="35">
        <v>7.657</v>
      </c>
      <c r="S381" s="35">
        <v>7.3209999999999997</v>
      </c>
      <c r="T381" s="35">
        <v>7.367</v>
      </c>
      <c r="U381" s="35">
        <v>7.548</v>
      </c>
      <c r="V381" s="35">
        <v>7.319</v>
      </c>
      <c r="W381" s="35">
        <v>7.258</v>
      </c>
      <c r="X381" s="35">
        <v>7.3680000000000003</v>
      </c>
      <c r="Y381" s="35">
        <v>7.2859999999999996</v>
      </c>
      <c r="Z381" s="35">
        <v>7.3869999999999996</v>
      </c>
      <c r="AA381" s="35">
        <v>7.5629999999999997</v>
      </c>
      <c r="AB381" s="35">
        <v>7.319</v>
      </c>
      <c r="AC381" s="35">
        <v>7.4189999999999996</v>
      </c>
      <c r="AD381" s="35">
        <v>7.5</v>
      </c>
      <c r="AE381" s="35">
        <v>7.7160000000000002</v>
      </c>
      <c r="AF381" s="35">
        <v>7.7709999999999999</v>
      </c>
      <c r="AG381" s="35">
        <v>7.44</v>
      </c>
      <c r="AH381" s="35">
        <v>7.4080000000000004</v>
      </c>
      <c r="AI381" s="35">
        <v>7.367</v>
      </c>
      <c r="AJ381" s="35">
        <v>7.6310000000000002</v>
      </c>
      <c r="AK381" s="35">
        <v>7.6710000000000003</v>
      </c>
      <c r="AL381" s="35">
        <v>7.7510000000000003</v>
      </c>
      <c r="AM381" s="35">
        <v>7.875</v>
      </c>
      <c r="AN381" s="35">
        <v>7.6989999999999998</v>
      </c>
      <c r="AO381" s="35">
        <v>7.8979999999999997</v>
      </c>
      <c r="AP381" s="35">
        <v>8.1910000000000007</v>
      </c>
      <c r="AQ381" s="35">
        <v>8.407</v>
      </c>
      <c r="AR381" s="35">
        <v>8.5790000000000006</v>
      </c>
      <c r="AS381" s="35">
        <v>8.8379999999999992</v>
      </c>
      <c r="AT381" s="35">
        <v>8.7590000000000003</v>
      </c>
      <c r="AU381" s="35">
        <v>8.7330000000000005</v>
      </c>
      <c r="AV381" s="35">
        <v>8.6470000000000002</v>
      </c>
      <c r="AW381" s="35">
        <f t="shared" si="10"/>
        <v>253.86399999999998</v>
      </c>
      <c r="AX381" s="117">
        <f t="shared" si="11"/>
        <v>56.723284908454929</v>
      </c>
      <c r="AY381" s="116"/>
    </row>
    <row r="382" spans="1:51" x14ac:dyDescent="0.35">
      <c r="A382" s="4" t="s">
        <v>281</v>
      </c>
      <c r="B382" s="4">
        <v>2019</v>
      </c>
      <c r="C382" s="5">
        <v>43524</v>
      </c>
      <c r="D382" s="4" t="s">
        <v>20</v>
      </c>
      <c r="E382" s="51" t="s">
        <v>64</v>
      </c>
      <c r="F382" t="s">
        <v>541</v>
      </c>
      <c r="G382" t="s">
        <v>601</v>
      </c>
      <c r="H382" t="s">
        <v>806</v>
      </c>
      <c r="I382" t="s">
        <v>990</v>
      </c>
      <c r="J382" t="s">
        <v>951</v>
      </c>
      <c r="O382">
        <v>1</v>
      </c>
      <c r="P382" t="s">
        <v>102</v>
      </c>
      <c r="Q382" s="35">
        <v>12.919</v>
      </c>
      <c r="R382" s="35">
        <v>7.5140000000000002</v>
      </c>
      <c r="S382" s="35">
        <v>7.0039999999999996</v>
      </c>
      <c r="T382" s="35">
        <v>6.8019999999999996</v>
      </c>
      <c r="U382" s="35">
        <v>6.8689999999999998</v>
      </c>
      <c r="V382" s="35">
        <v>6.7270000000000003</v>
      </c>
      <c r="W382" s="35">
        <v>6.7619999999999996</v>
      </c>
      <c r="X382" s="35">
        <v>6.8</v>
      </c>
      <c r="Y382" s="35">
        <v>6.9160000000000004</v>
      </c>
      <c r="Z382" s="35">
        <v>6.8680000000000003</v>
      </c>
      <c r="AA382" s="35">
        <v>6.8760000000000003</v>
      </c>
      <c r="AB382" s="35">
        <v>6.9020000000000001</v>
      </c>
      <c r="AC382" s="35">
        <v>7.0579999999999998</v>
      </c>
      <c r="AD382" s="35">
        <v>6.8979999999999997</v>
      </c>
      <c r="AE382" s="35">
        <v>6.8890000000000002</v>
      </c>
      <c r="AF382" s="35">
        <v>6.89</v>
      </c>
      <c r="AG382" s="35">
        <v>6.9969999999999999</v>
      </c>
      <c r="AH382" s="35">
        <v>6.9210000000000003</v>
      </c>
      <c r="AI382" s="35">
        <v>7.1180000000000003</v>
      </c>
      <c r="AJ382" s="35">
        <v>6.9580000000000002</v>
      </c>
      <c r="AK382" s="35">
        <v>6.9409999999999998</v>
      </c>
      <c r="AL382" s="35">
        <v>6.9649999999999999</v>
      </c>
      <c r="AM382" s="35">
        <v>6.9690000000000003</v>
      </c>
      <c r="AN382" s="35">
        <v>7.0819999999999999</v>
      </c>
      <c r="AO382" s="35">
        <v>6.968</v>
      </c>
      <c r="AP382" s="35">
        <v>6.98</v>
      </c>
      <c r="AQ382" s="35">
        <v>7.085</v>
      </c>
      <c r="AR382" s="35">
        <v>6.8049999999999997</v>
      </c>
      <c r="AS382" s="35">
        <v>6.7910000000000004</v>
      </c>
      <c r="AT382" s="35">
        <v>6.8479999999999999</v>
      </c>
      <c r="AU382" s="35">
        <v>6.8730000000000002</v>
      </c>
      <c r="AV382" s="35">
        <v>7.0170000000000003</v>
      </c>
      <c r="AW382" s="35">
        <f t="shared" si="10"/>
        <v>228.01199999999997</v>
      </c>
      <c r="AX382" s="117">
        <f t="shared" si="11"/>
        <v>63.154570812062531</v>
      </c>
      <c r="AY382" s="116"/>
    </row>
    <row r="383" spans="1:51" x14ac:dyDescent="0.35">
      <c r="A383" s="4" t="s">
        <v>281</v>
      </c>
      <c r="B383" s="4">
        <v>2019</v>
      </c>
      <c r="C383" s="5">
        <v>43524</v>
      </c>
      <c r="D383" s="4" t="s">
        <v>20</v>
      </c>
      <c r="E383" s="51" t="s">
        <v>64</v>
      </c>
      <c r="F383" t="s">
        <v>541</v>
      </c>
      <c r="G383" t="s">
        <v>585</v>
      </c>
      <c r="H383" t="s">
        <v>992</v>
      </c>
      <c r="I383" t="s">
        <v>382</v>
      </c>
      <c r="J383" t="s">
        <v>586</v>
      </c>
      <c r="O383">
        <v>2</v>
      </c>
      <c r="P383" t="s">
        <v>113</v>
      </c>
      <c r="Q383" s="35">
        <v>13.103999999999999</v>
      </c>
      <c r="R383" s="35">
        <v>7.5670000000000002</v>
      </c>
      <c r="S383" s="35">
        <v>7.0010000000000003</v>
      </c>
      <c r="T383" s="35">
        <v>6.9619999999999997</v>
      </c>
      <c r="U383" s="35">
        <v>6.8410000000000002</v>
      </c>
      <c r="V383" s="35">
        <v>6.8010000000000002</v>
      </c>
      <c r="W383" s="35">
        <v>6.8570000000000002</v>
      </c>
      <c r="X383" s="35">
        <v>6.9669999999999996</v>
      </c>
      <c r="Y383" s="35">
        <v>6.9160000000000004</v>
      </c>
      <c r="Z383" s="35">
        <v>6.9749999999999996</v>
      </c>
      <c r="AA383" s="35">
        <v>6.9740000000000002</v>
      </c>
      <c r="AB383" s="35">
        <v>7.109</v>
      </c>
      <c r="AC383" s="35">
        <v>6.9690000000000003</v>
      </c>
      <c r="AD383" s="35">
        <v>6.9029999999999996</v>
      </c>
      <c r="AE383" s="35">
        <v>6.8840000000000003</v>
      </c>
      <c r="AF383" s="35">
        <v>6.992</v>
      </c>
      <c r="AG383" s="35">
        <v>6.9249999999999998</v>
      </c>
      <c r="AH383" s="35">
        <v>6.9560000000000004</v>
      </c>
      <c r="AI383" s="35">
        <v>7.1180000000000003</v>
      </c>
      <c r="AJ383" s="35">
        <v>6.9889999999999999</v>
      </c>
      <c r="AK383" s="35">
        <v>6.984</v>
      </c>
      <c r="AL383" s="35">
        <v>7.056</v>
      </c>
      <c r="AM383" s="35">
        <v>7.2380000000000004</v>
      </c>
      <c r="AN383" s="35">
        <v>7.0510000000000002</v>
      </c>
      <c r="AO383" s="35">
        <v>7.0410000000000004</v>
      </c>
      <c r="AP383" s="35">
        <v>7.032</v>
      </c>
      <c r="AQ383" s="35">
        <v>7.14</v>
      </c>
      <c r="AR383" s="35">
        <v>7.0229999999999997</v>
      </c>
      <c r="AS383" s="35">
        <v>7.0060000000000002</v>
      </c>
      <c r="AT383" s="35">
        <v>7.0309999999999997</v>
      </c>
      <c r="AU383" s="35">
        <v>7.1580000000000004</v>
      </c>
      <c r="AV383" s="35">
        <v>7.24</v>
      </c>
      <c r="AW383" s="35">
        <f t="shared" si="10"/>
        <v>230.81</v>
      </c>
      <c r="AX383" s="117">
        <f t="shared" si="11"/>
        <v>62.388977947229321</v>
      </c>
      <c r="AY383" s="116"/>
    </row>
    <row r="384" spans="1:51" x14ac:dyDescent="0.35">
      <c r="A384" s="4" t="s">
        <v>281</v>
      </c>
      <c r="B384" s="4">
        <v>2019</v>
      </c>
      <c r="C384" s="5">
        <v>43524</v>
      </c>
      <c r="D384" s="4" t="s">
        <v>20</v>
      </c>
      <c r="E384" s="51" t="s">
        <v>64</v>
      </c>
      <c r="F384" t="s">
        <v>542</v>
      </c>
      <c r="G384" t="s">
        <v>655</v>
      </c>
      <c r="H384" t="s">
        <v>987</v>
      </c>
      <c r="I384" t="s">
        <v>644</v>
      </c>
      <c r="J384" t="s">
        <v>1092</v>
      </c>
      <c r="O384">
        <v>3</v>
      </c>
      <c r="P384" t="s">
        <v>484</v>
      </c>
      <c r="Q384" s="35">
        <v>13.487</v>
      </c>
      <c r="R384" s="35">
        <v>7.6550000000000002</v>
      </c>
      <c r="S384" s="35">
        <v>7.2469999999999999</v>
      </c>
      <c r="T384" s="35">
        <v>6.83</v>
      </c>
      <c r="U384" s="35">
        <v>6.8449999999999998</v>
      </c>
      <c r="V384" s="35">
        <v>6.7009999999999996</v>
      </c>
      <c r="W384" s="35">
        <v>6.8209999999999997</v>
      </c>
      <c r="X384" s="35">
        <v>6.782</v>
      </c>
      <c r="Y384" s="35">
        <v>6.8949999999999996</v>
      </c>
      <c r="Z384" s="35">
        <v>6.8070000000000004</v>
      </c>
      <c r="AA384" s="35">
        <v>6.93</v>
      </c>
      <c r="AB384" s="35">
        <v>6.82</v>
      </c>
      <c r="AC384" s="35">
        <v>6.9249999999999998</v>
      </c>
      <c r="AD384" s="35">
        <v>6.8440000000000003</v>
      </c>
      <c r="AE384" s="35">
        <v>7</v>
      </c>
      <c r="AF384" s="35">
        <v>6.923</v>
      </c>
      <c r="AG384" s="35">
        <v>7.0350000000000001</v>
      </c>
      <c r="AH384" s="35">
        <v>6.9169999999999998</v>
      </c>
      <c r="AI384" s="35">
        <v>6.9509999999999996</v>
      </c>
      <c r="AJ384" s="35">
        <v>7.1239999999999997</v>
      </c>
      <c r="AK384" s="35">
        <v>7.1520000000000001</v>
      </c>
      <c r="AL384" s="35">
        <v>6.9870000000000001</v>
      </c>
      <c r="AM384" s="35">
        <v>7.2080000000000002</v>
      </c>
      <c r="AN384" s="35">
        <v>7.1050000000000004</v>
      </c>
      <c r="AO384" s="35">
        <v>7.1369999999999996</v>
      </c>
      <c r="AP384" s="35">
        <v>7.31</v>
      </c>
      <c r="AQ384" s="35">
        <v>7.1710000000000003</v>
      </c>
      <c r="AR384" s="35">
        <v>7.218</v>
      </c>
      <c r="AS384" s="35">
        <v>7.2759999999999998</v>
      </c>
      <c r="AT384" s="35">
        <v>7.3650000000000002</v>
      </c>
      <c r="AU384" s="35">
        <v>7.1269999999999998</v>
      </c>
      <c r="AV384" s="35">
        <v>7.2089999999999996</v>
      </c>
      <c r="AW384" s="35">
        <f t="shared" si="10"/>
        <v>231.80399999999995</v>
      </c>
      <c r="AX384" s="117">
        <f t="shared" si="11"/>
        <v>62.12144742972513</v>
      </c>
      <c r="AY384" s="116"/>
    </row>
    <row r="385" spans="1:51" x14ac:dyDescent="0.35">
      <c r="A385" s="4" t="s">
        <v>281</v>
      </c>
      <c r="B385" s="4">
        <v>2019</v>
      </c>
      <c r="C385" s="5">
        <v>43524</v>
      </c>
      <c r="D385" s="4" t="s">
        <v>20</v>
      </c>
      <c r="E385" s="51" t="s">
        <v>64</v>
      </c>
      <c r="F385" t="s">
        <v>542</v>
      </c>
      <c r="G385" t="s">
        <v>813</v>
      </c>
      <c r="H385" t="s">
        <v>695</v>
      </c>
      <c r="I385" t="s">
        <v>996</v>
      </c>
      <c r="J385" t="s">
        <v>958</v>
      </c>
      <c r="O385">
        <v>4</v>
      </c>
      <c r="P385" t="s">
        <v>33</v>
      </c>
      <c r="Q385" s="35">
        <v>13.346</v>
      </c>
      <c r="R385" s="35">
        <v>7.7949999999999999</v>
      </c>
      <c r="S385" s="35">
        <v>7.1980000000000004</v>
      </c>
      <c r="T385" s="35">
        <v>7.0839999999999996</v>
      </c>
      <c r="U385" s="35">
        <v>6.9950000000000001</v>
      </c>
      <c r="V385" s="35">
        <v>7.1429999999999998</v>
      </c>
      <c r="W385" s="35">
        <v>7</v>
      </c>
      <c r="X385" s="35">
        <v>7.0339999999999998</v>
      </c>
      <c r="Y385" s="35">
        <v>7.157</v>
      </c>
      <c r="Z385" s="35">
        <v>7.1070000000000002</v>
      </c>
      <c r="AA385" s="35">
        <v>7.1239999999999997</v>
      </c>
      <c r="AB385" s="35">
        <v>7.1230000000000002</v>
      </c>
      <c r="AC385" s="35">
        <v>7.181</v>
      </c>
      <c r="AD385" s="35">
        <v>7.0789999999999997</v>
      </c>
      <c r="AE385" s="35">
        <v>7.1989999999999998</v>
      </c>
      <c r="AF385" s="35">
        <v>7.093</v>
      </c>
      <c r="AG385" s="35">
        <v>7.077</v>
      </c>
      <c r="AH385" s="35">
        <v>7.0869999999999997</v>
      </c>
      <c r="AI385" s="35">
        <v>7.1920000000000002</v>
      </c>
      <c r="AJ385" s="35">
        <v>7.024</v>
      </c>
      <c r="AK385" s="35">
        <v>7.0339999999999998</v>
      </c>
      <c r="AL385" s="35">
        <v>7.1929999999999996</v>
      </c>
      <c r="AM385" s="35">
        <v>7.0490000000000004</v>
      </c>
      <c r="AN385" s="35">
        <v>7.0839999999999996</v>
      </c>
      <c r="AO385" s="35">
        <v>7.1479999999999997</v>
      </c>
      <c r="AP385" s="35">
        <v>7.1509999999999998</v>
      </c>
      <c r="AQ385" s="35">
        <v>7.3449999999999998</v>
      </c>
      <c r="AR385" s="35">
        <v>7.5039999999999996</v>
      </c>
      <c r="AS385" s="35">
        <v>7.36</v>
      </c>
      <c r="AT385" s="35">
        <v>7.5810000000000004</v>
      </c>
      <c r="AU385" s="35">
        <v>7.4109999999999996</v>
      </c>
      <c r="AV385" s="35">
        <v>7.484</v>
      </c>
      <c r="AW385" s="35">
        <f t="shared" si="10"/>
        <v>236.38200000000001</v>
      </c>
      <c r="AX385" s="117">
        <f t="shared" si="11"/>
        <v>60.918344036347946</v>
      </c>
      <c r="AY385" s="116"/>
    </row>
    <row r="386" spans="1:51" x14ac:dyDescent="0.35">
      <c r="A386" s="4" t="s">
        <v>281</v>
      </c>
      <c r="B386" s="4">
        <v>2019</v>
      </c>
      <c r="C386" s="5">
        <v>43523</v>
      </c>
      <c r="D386" s="4" t="s">
        <v>20</v>
      </c>
      <c r="E386" s="51" t="s">
        <v>21</v>
      </c>
      <c r="F386" s="51" t="s">
        <v>21</v>
      </c>
      <c r="G386" t="s">
        <v>601</v>
      </c>
      <c r="H386" t="s">
        <v>806</v>
      </c>
      <c r="I386" t="s">
        <v>990</v>
      </c>
      <c r="J386" t="s">
        <v>951</v>
      </c>
      <c r="O386" s="51">
        <v>1</v>
      </c>
      <c r="P386" t="s">
        <v>102</v>
      </c>
      <c r="Q386" s="35">
        <v>13.282</v>
      </c>
      <c r="R386" s="35">
        <v>7.734</v>
      </c>
      <c r="S386" s="35">
        <v>7.2009999999999996</v>
      </c>
      <c r="T386" s="35">
        <v>6.9980000000000002</v>
      </c>
      <c r="U386" s="35">
        <v>7.0279999999999996</v>
      </c>
      <c r="V386" s="35">
        <v>6.9569999999999999</v>
      </c>
      <c r="W386" s="35">
        <v>6.9459999999999997</v>
      </c>
      <c r="X386" s="35">
        <v>7.0220000000000002</v>
      </c>
      <c r="Y386" s="35">
        <v>7.0910000000000002</v>
      </c>
      <c r="Z386" s="35">
        <v>6.9770000000000003</v>
      </c>
      <c r="AA386" s="35">
        <v>6.9880000000000004</v>
      </c>
      <c r="AB386" s="35">
        <v>7.0309999999999997</v>
      </c>
      <c r="AC386" s="35">
        <v>7.077</v>
      </c>
      <c r="AD386" s="35">
        <v>7.1639999999999997</v>
      </c>
      <c r="AE386" s="35">
        <v>7.1219999999999999</v>
      </c>
      <c r="AF386" s="35">
        <v>7.2759999999999998</v>
      </c>
      <c r="AG386" s="35">
        <v>7.1070000000000002</v>
      </c>
      <c r="AH386" s="35">
        <v>7.133</v>
      </c>
      <c r="AI386" s="35">
        <v>7.08</v>
      </c>
      <c r="AJ386" s="35">
        <v>7.0250000000000004</v>
      </c>
      <c r="AK386" s="35">
        <v>6.952</v>
      </c>
      <c r="AL386" s="35">
        <v>6.992</v>
      </c>
      <c r="AM386" s="35">
        <v>7.0890000000000004</v>
      </c>
      <c r="AN386" s="35">
        <v>7.0259999999999998</v>
      </c>
      <c r="AO386" s="35">
        <v>7.0119999999999996</v>
      </c>
      <c r="AP386" s="35">
        <v>7.0289999999999999</v>
      </c>
      <c r="AQ386" s="35">
        <v>6.9980000000000002</v>
      </c>
      <c r="AR386" s="35">
        <v>7.1989999999999998</v>
      </c>
      <c r="AS386" s="35">
        <v>6.8470000000000004</v>
      </c>
      <c r="AT386" s="35">
        <v>6.8769999999999998</v>
      </c>
      <c r="AU386" s="35">
        <v>6.8929999999999998</v>
      </c>
      <c r="AV386" s="35">
        <v>6.9989999999999997</v>
      </c>
      <c r="AW386" s="35">
        <f t="shared" ref="AW386:AW449" si="12">IF(COUNT(Q386:AV386)=32,SUM(Q386:AV386),"")</f>
        <v>232.15200000000002</v>
      </c>
      <c r="AX386" s="117">
        <f t="shared" ref="AX386:AX449" si="13">IF(COUNT(Q386:AV386)=32,3.6*4000/(AW386),"")</f>
        <v>62.028326268996167</v>
      </c>
      <c r="AY386" s="116"/>
    </row>
    <row r="387" spans="1:51" x14ac:dyDescent="0.35">
      <c r="A387" s="4" t="s">
        <v>281</v>
      </c>
      <c r="B387" s="4">
        <v>2019</v>
      </c>
      <c r="C387" s="5">
        <v>43523</v>
      </c>
      <c r="D387" s="4" t="s">
        <v>20</v>
      </c>
      <c r="E387" s="51" t="s">
        <v>21</v>
      </c>
      <c r="F387" s="51" t="s">
        <v>21</v>
      </c>
      <c r="G387" t="s">
        <v>585</v>
      </c>
      <c r="H387" t="s">
        <v>992</v>
      </c>
      <c r="I387" t="s">
        <v>382</v>
      </c>
      <c r="J387" t="s">
        <v>586</v>
      </c>
      <c r="O387" s="51">
        <v>2</v>
      </c>
      <c r="P387" t="s">
        <v>113</v>
      </c>
      <c r="Q387" s="35">
        <v>13.266999999999999</v>
      </c>
      <c r="R387" s="35">
        <v>7.7960000000000003</v>
      </c>
      <c r="S387" s="35">
        <v>7.2</v>
      </c>
      <c r="T387" s="35">
        <v>7.048</v>
      </c>
      <c r="U387" s="35">
        <v>6.8739999999999997</v>
      </c>
      <c r="V387" s="35">
        <v>6.944</v>
      </c>
      <c r="W387" s="35">
        <v>6.98</v>
      </c>
      <c r="X387" s="35">
        <v>7.1509999999999998</v>
      </c>
      <c r="Y387" s="35">
        <v>7.09</v>
      </c>
      <c r="Z387" s="35">
        <v>7.1509999999999998</v>
      </c>
      <c r="AA387" s="35">
        <v>7.0940000000000003</v>
      </c>
      <c r="AB387" s="35">
        <v>7.1820000000000004</v>
      </c>
      <c r="AC387" s="35">
        <v>7.0750000000000002</v>
      </c>
      <c r="AD387" s="35">
        <v>7.0789999999999997</v>
      </c>
      <c r="AE387" s="35">
        <v>7.0289999999999999</v>
      </c>
      <c r="AF387" s="35">
        <v>7.101</v>
      </c>
      <c r="AG387" s="35">
        <v>7.0209999999999999</v>
      </c>
      <c r="AH387" s="35">
        <v>7.0570000000000004</v>
      </c>
      <c r="AI387" s="35">
        <v>7.0259999999999998</v>
      </c>
      <c r="AJ387" s="35">
        <v>7.1429999999999998</v>
      </c>
      <c r="AK387" s="35">
        <v>7.069</v>
      </c>
      <c r="AL387" s="35">
        <v>7.0990000000000002</v>
      </c>
      <c r="AM387" s="35">
        <v>7.1230000000000002</v>
      </c>
      <c r="AN387" s="35">
        <v>7.29</v>
      </c>
      <c r="AO387" s="35">
        <v>7.1139999999999999</v>
      </c>
      <c r="AP387" s="35">
        <v>7.165</v>
      </c>
      <c r="AQ387" s="35">
        <v>7.3449999999999998</v>
      </c>
      <c r="AR387" s="35">
        <v>7.2530000000000001</v>
      </c>
      <c r="AS387" s="35">
        <v>7.1269999999999998</v>
      </c>
      <c r="AT387" s="35">
        <v>6.9829999999999997</v>
      </c>
      <c r="AU387" s="35">
        <v>6.9729999999999999</v>
      </c>
      <c r="AV387" s="35">
        <v>7.03</v>
      </c>
      <c r="AW387" s="35">
        <f t="shared" si="12"/>
        <v>233.87899999999999</v>
      </c>
      <c r="AX387" s="117">
        <f t="shared" si="13"/>
        <v>61.570299171793963</v>
      </c>
      <c r="AY387" s="116"/>
    </row>
    <row r="388" spans="1:51" x14ac:dyDescent="0.35">
      <c r="A388" s="4" t="s">
        <v>281</v>
      </c>
      <c r="B388" s="4">
        <v>2019</v>
      </c>
      <c r="C388" s="5">
        <v>43523</v>
      </c>
      <c r="D388" s="4" t="s">
        <v>20</v>
      </c>
      <c r="E388" s="51" t="s">
        <v>21</v>
      </c>
      <c r="F388" s="51" t="s">
        <v>21</v>
      </c>
      <c r="G388" t="s">
        <v>655</v>
      </c>
      <c r="H388" t="s">
        <v>987</v>
      </c>
      <c r="I388" t="s">
        <v>644</v>
      </c>
      <c r="J388" t="s">
        <v>1092</v>
      </c>
      <c r="O388" s="51">
        <v>3</v>
      </c>
      <c r="P388" t="s">
        <v>484</v>
      </c>
      <c r="Q388" s="35">
        <v>13.412000000000001</v>
      </c>
      <c r="R388" s="35">
        <v>7.6260000000000003</v>
      </c>
      <c r="S388" s="35">
        <v>7.2679999999999998</v>
      </c>
      <c r="T388" s="35">
        <v>6.8620000000000001</v>
      </c>
      <c r="U388" s="35">
        <v>6.8970000000000002</v>
      </c>
      <c r="V388" s="35">
        <v>6.83</v>
      </c>
      <c r="W388" s="35">
        <v>6.94</v>
      </c>
      <c r="X388" s="35">
        <v>6.827</v>
      </c>
      <c r="Y388" s="35">
        <v>6.9640000000000004</v>
      </c>
      <c r="Z388" s="35">
        <v>6.8769999999999998</v>
      </c>
      <c r="AA388" s="35">
        <v>6.9980000000000002</v>
      </c>
      <c r="AB388" s="35">
        <v>6.9610000000000003</v>
      </c>
      <c r="AC388" s="35">
        <v>7.101</v>
      </c>
      <c r="AD388" s="35">
        <v>7.0339999999999998</v>
      </c>
      <c r="AE388" s="35">
        <v>7.1660000000000004</v>
      </c>
      <c r="AF388" s="35">
        <v>7.0659999999999998</v>
      </c>
      <c r="AG388" s="35">
        <v>7.17</v>
      </c>
      <c r="AH388" s="35">
        <v>7.0640000000000001</v>
      </c>
      <c r="AI388" s="35">
        <v>7.0140000000000002</v>
      </c>
      <c r="AJ388" s="35">
        <v>7.2530000000000001</v>
      </c>
      <c r="AK388" s="35">
        <v>7.1459999999999999</v>
      </c>
      <c r="AL388" s="35">
        <v>7.2359999999999998</v>
      </c>
      <c r="AM388" s="35">
        <v>7.1390000000000002</v>
      </c>
      <c r="AN388" s="35">
        <v>7.343</v>
      </c>
      <c r="AO388" s="35">
        <v>7.19</v>
      </c>
      <c r="AP388" s="35">
        <v>7.3819999999999997</v>
      </c>
      <c r="AQ388" s="35">
        <v>7.1689999999999996</v>
      </c>
      <c r="AR388" s="35">
        <v>7.2039999999999997</v>
      </c>
      <c r="AS388" s="35">
        <v>7.202</v>
      </c>
      <c r="AT388" s="35">
        <v>7.3680000000000003</v>
      </c>
      <c r="AU388" s="35">
        <v>7.1420000000000003</v>
      </c>
      <c r="AV388" s="35">
        <v>7.29</v>
      </c>
      <c r="AW388" s="35">
        <f t="shared" si="12"/>
        <v>234.14099999999996</v>
      </c>
      <c r="AX388" s="117">
        <f t="shared" si="13"/>
        <v>61.501403000755964</v>
      </c>
      <c r="AY388" s="116"/>
    </row>
    <row r="389" spans="1:51" x14ac:dyDescent="0.35">
      <c r="A389" s="4" t="s">
        <v>281</v>
      </c>
      <c r="B389" s="4">
        <v>2019</v>
      </c>
      <c r="C389" s="5">
        <v>43523</v>
      </c>
      <c r="D389" s="4" t="s">
        <v>20</v>
      </c>
      <c r="E389" s="51" t="s">
        <v>21</v>
      </c>
      <c r="F389" s="51" t="s">
        <v>21</v>
      </c>
      <c r="G389" t="s">
        <v>598</v>
      </c>
      <c r="H389" t="s">
        <v>505</v>
      </c>
      <c r="I389" t="s">
        <v>599</v>
      </c>
      <c r="J389" t="s">
        <v>948</v>
      </c>
      <c r="O389" s="51">
        <v>4</v>
      </c>
      <c r="P389" t="s">
        <v>35</v>
      </c>
      <c r="Q389" s="35">
        <v>13.167999999999999</v>
      </c>
      <c r="R389" s="35">
        <v>7.7080000000000002</v>
      </c>
      <c r="S389" s="35">
        <v>7.2229999999999999</v>
      </c>
      <c r="T389" s="35">
        <v>7.11</v>
      </c>
      <c r="U389" s="35">
        <v>7.1760000000000002</v>
      </c>
      <c r="V389" s="35">
        <v>7.0350000000000001</v>
      </c>
      <c r="W389" s="35">
        <v>6.9710000000000001</v>
      </c>
      <c r="X389" s="35">
        <v>7.1219999999999999</v>
      </c>
      <c r="Y389" s="35">
        <v>6.976</v>
      </c>
      <c r="Z389" s="35">
        <v>7.125</v>
      </c>
      <c r="AA389" s="35">
        <v>7.0720000000000001</v>
      </c>
      <c r="AB389" s="35">
        <v>7.2809999999999997</v>
      </c>
      <c r="AC389" s="35">
        <v>7.0179999999999998</v>
      </c>
      <c r="AD389" s="35">
        <v>7.0359999999999996</v>
      </c>
      <c r="AE389" s="35">
        <v>6.9989999999999997</v>
      </c>
      <c r="AF389" s="35">
        <v>7.1950000000000003</v>
      </c>
      <c r="AG389" s="35">
        <v>7.1230000000000002</v>
      </c>
      <c r="AH389" s="35">
        <v>7.202</v>
      </c>
      <c r="AI389" s="35">
        <v>7.2530000000000001</v>
      </c>
      <c r="AJ389" s="35">
        <v>7.3730000000000002</v>
      </c>
      <c r="AK389" s="35">
        <v>7.4569999999999999</v>
      </c>
      <c r="AL389" s="35">
        <v>7.282</v>
      </c>
      <c r="AM389" s="35">
        <v>7.2229999999999999</v>
      </c>
      <c r="AN389" s="35">
        <v>7.3869999999999996</v>
      </c>
      <c r="AO389" s="35">
        <v>7.1920000000000002</v>
      </c>
      <c r="AP389" s="35">
        <v>7.3049999999999997</v>
      </c>
      <c r="AQ389" s="35">
        <v>7.4710000000000001</v>
      </c>
      <c r="AR389" s="35">
        <v>7.194</v>
      </c>
      <c r="AS389" s="35">
        <v>7.1269999999999998</v>
      </c>
      <c r="AT389" s="35">
        <v>7.0739999999999998</v>
      </c>
      <c r="AU389" s="35">
        <v>7.2930000000000001</v>
      </c>
      <c r="AV389" s="35">
        <v>7.4320000000000004</v>
      </c>
      <c r="AW389" s="35">
        <f t="shared" si="12"/>
        <v>236.60300000000004</v>
      </c>
      <c r="AX389" s="117">
        <f t="shared" si="13"/>
        <v>60.861443007907752</v>
      </c>
      <c r="AY389" s="116"/>
    </row>
    <row r="390" spans="1:51" x14ac:dyDescent="0.35">
      <c r="A390" s="4" t="s">
        <v>281</v>
      </c>
      <c r="B390" s="4">
        <v>2019</v>
      </c>
      <c r="C390" s="5">
        <v>43523</v>
      </c>
      <c r="D390" s="4" t="s">
        <v>20</v>
      </c>
      <c r="E390" s="51" t="s">
        <v>21</v>
      </c>
      <c r="F390" s="51" t="s">
        <v>21</v>
      </c>
      <c r="G390" t="s">
        <v>813</v>
      </c>
      <c r="H390" t="s">
        <v>695</v>
      </c>
      <c r="I390" t="s">
        <v>996</v>
      </c>
      <c r="J390" t="s">
        <v>958</v>
      </c>
      <c r="O390" s="51">
        <v>5</v>
      </c>
      <c r="P390" t="s">
        <v>33</v>
      </c>
      <c r="Q390" s="35">
        <v>13.401999999999999</v>
      </c>
      <c r="R390" s="35">
        <v>7.8230000000000004</v>
      </c>
      <c r="S390" s="35">
        <v>7.234</v>
      </c>
      <c r="T390" s="35">
        <v>7.1779999999999999</v>
      </c>
      <c r="U390" s="35">
        <v>6.9870000000000001</v>
      </c>
      <c r="V390" s="35">
        <v>7.1390000000000002</v>
      </c>
      <c r="W390" s="35">
        <v>7.0270000000000001</v>
      </c>
      <c r="X390" s="35">
        <v>7.6120000000000001</v>
      </c>
      <c r="Y390" s="35">
        <v>6.7850000000000001</v>
      </c>
      <c r="Z390" s="35">
        <v>7.21</v>
      </c>
      <c r="AA390" s="35">
        <v>7.1920000000000002</v>
      </c>
      <c r="AB390" s="35">
        <v>7.1559999999999997</v>
      </c>
      <c r="AC390" s="35">
        <v>7.2960000000000003</v>
      </c>
      <c r="AD390" s="35">
        <v>7.2889999999999997</v>
      </c>
      <c r="AE390" s="35">
        <v>7.4219999999999997</v>
      </c>
      <c r="AF390" s="35">
        <v>7.3170000000000002</v>
      </c>
      <c r="AG390" s="35">
        <v>7.2380000000000004</v>
      </c>
      <c r="AH390" s="35">
        <v>7.1870000000000003</v>
      </c>
      <c r="AI390" s="35">
        <v>7.2450000000000001</v>
      </c>
      <c r="AJ390" s="35">
        <v>7.1760000000000002</v>
      </c>
      <c r="AK390" s="35">
        <v>7.16</v>
      </c>
      <c r="AL390" s="35">
        <v>7.3470000000000004</v>
      </c>
      <c r="AM390" s="35">
        <v>7.1609999999999996</v>
      </c>
      <c r="AN390" s="35">
        <v>7.1130000000000004</v>
      </c>
      <c r="AO390" s="35">
        <v>7.0549999999999997</v>
      </c>
      <c r="AP390" s="35">
        <v>7.069</v>
      </c>
      <c r="AQ390" s="35">
        <v>7.2039999999999997</v>
      </c>
      <c r="AR390" s="35">
        <v>7.1180000000000003</v>
      </c>
      <c r="AS390" s="35">
        <v>7.3049999999999997</v>
      </c>
      <c r="AT390" s="35">
        <v>7.1609999999999996</v>
      </c>
      <c r="AU390" s="35">
        <v>7.1109999999999998</v>
      </c>
      <c r="AV390" s="35">
        <v>7.1950000000000003</v>
      </c>
      <c r="AW390" s="35">
        <f t="shared" si="12"/>
        <v>236.91400000000002</v>
      </c>
      <c r="AX390" s="117">
        <f t="shared" si="13"/>
        <v>60.781549422997372</v>
      </c>
      <c r="AY390" s="116"/>
    </row>
    <row r="391" spans="1:51" x14ac:dyDescent="0.35">
      <c r="A391" s="4" t="s">
        <v>281</v>
      </c>
      <c r="B391" s="4">
        <v>2019</v>
      </c>
      <c r="C391" s="5">
        <v>43523</v>
      </c>
      <c r="D391" s="4" t="s">
        <v>20</v>
      </c>
      <c r="E391" s="51" t="s">
        <v>21</v>
      </c>
      <c r="F391" s="51" t="s">
        <v>21</v>
      </c>
      <c r="G391" t="s">
        <v>942</v>
      </c>
      <c r="H391" t="s">
        <v>597</v>
      </c>
      <c r="I391" t="s">
        <v>513</v>
      </c>
      <c r="J391" t="s">
        <v>731</v>
      </c>
      <c r="O391" s="51">
        <v>6</v>
      </c>
      <c r="P391" t="s">
        <v>29</v>
      </c>
      <c r="Q391" s="35">
        <v>13.336</v>
      </c>
      <c r="R391" s="35">
        <v>7.806</v>
      </c>
      <c r="S391" s="35">
        <v>7.266</v>
      </c>
      <c r="T391" s="35">
        <v>7.2</v>
      </c>
      <c r="U391" s="35">
        <v>7.0839999999999996</v>
      </c>
      <c r="V391" s="35">
        <v>7.1449999999999996</v>
      </c>
      <c r="W391" s="35">
        <v>7.17</v>
      </c>
      <c r="X391" s="35">
        <v>7.2889999999999997</v>
      </c>
      <c r="Y391" s="35">
        <v>7.1150000000000002</v>
      </c>
      <c r="Z391" s="35">
        <v>7.0819999999999999</v>
      </c>
      <c r="AA391" s="35">
        <v>7.085</v>
      </c>
      <c r="AB391" s="35">
        <v>7.2779999999999996</v>
      </c>
      <c r="AC391" s="35">
        <v>7.0330000000000004</v>
      </c>
      <c r="AD391" s="35">
        <v>7.0739999999999998</v>
      </c>
      <c r="AE391" s="35">
        <v>7.1539999999999999</v>
      </c>
      <c r="AF391" s="35">
        <v>7.3609999999999998</v>
      </c>
      <c r="AG391" s="35">
        <v>7.2560000000000002</v>
      </c>
      <c r="AH391" s="35">
        <v>7.3090000000000002</v>
      </c>
      <c r="AI391" s="35">
        <v>7.3959999999999999</v>
      </c>
      <c r="AJ391" s="35">
        <v>7.1920000000000002</v>
      </c>
      <c r="AK391" s="35">
        <v>7.2770000000000001</v>
      </c>
      <c r="AL391" s="35">
        <v>7.3470000000000004</v>
      </c>
      <c r="AM391" s="35">
        <v>7.468</v>
      </c>
      <c r="AN391" s="35">
        <v>7.234</v>
      </c>
      <c r="AO391" s="35">
        <v>7.2089999999999996</v>
      </c>
      <c r="AP391" s="35">
        <v>7.3879999999999999</v>
      </c>
      <c r="AQ391" s="35">
        <v>7.1020000000000003</v>
      </c>
      <c r="AR391" s="35">
        <v>7.0670000000000002</v>
      </c>
      <c r="AS391" s="35">
        <v>7.0179999999999998</v>
      </c>
      <c r="AT391" s="35">
        <v>7.1109999999999998</v>
      </c>
      <c r="AU391" s="35">
        <v>7.1420000000000003</v>
      </c>
      <c r="AV391" s="35">
        <v>7.282</v>
      </c>
      <c r="AW391" s="35">
        <f t="shared" si="12"/>
        <v>237.27599999999998</v>
      </c>
      <c r="AX391" s="117">
        <f t="shared" si="13"/>
        <v>60.688818085267791</v>
      </c>
      <c r="AY391" s="116"/>
    </row>
    <row r="392" spans="1:51" x14ac:dyDescent="0.35">
      <c r="A392" s="4" t="s">
        <v>281</v>
      </c>
      <c r="B392" s="4">
        <v>2019</v>
      </c>
      <c r="C392" s="5">
        <v>43523</v>
      </c>
      <c r="D392" s="4" t="s">
        <v>20</v>
      </c>
      <c r="E392" s="51" t="s">
        <v>21</v>
      </c>
      <c r="F392" s="51" t="s">
        <v>21</v>
      </c>
      <c r="G392" t="s">
        <v>508</v>
      </c>
      <c r="H392" t="s">
        <v>978</v>
      </c>
      <c r="I392" t="s">
        <v>956</v>
      </c>
      <c r="J392" t="s">
        <v>850</v>
      </c>
      <c r="O392" s="51">
        <v>7</v>
      </c>
      <c r="P392" t="s">
        <v>85</v>
      </c>
      <c r="Q392" s="35">
        <v>13.38</v>
      </c>
      <c r="R392" s="35">
        <v>8.06</v>
      </c>
      <c r="S392" s="35">
        <v>7.4260000000000002</v>
      </c>
      <c r="T392" s="35">
        <v>7.298</v>
      </c>
      <c r="U392" s="35">
        <v>7.016</v>
      </c>
      <c r="V392" s="35">
        <v>7.109</v>
      </c>
      <c r="W392" s="35">
        <v>7.0090000000000003</v>
      </c>
      <c r="X392" s="35">
        <v>7.0679999999999996</v>
      </c>
      <c r="Y392" s="35">
        <v>7.2480000000000002</v>
      </c>
      <c r="Z392" s="35">
        <v>7.1070000000000002</v>
      </c>
      <c r="AA392" s="35">
        <v>7.1120000000000001</v>
      </c>
      <c r="AB392" s="35">
        <v>7.274</v>
      </c>
      <c r="AC392" s="35">
        <v>7.1849999999999996</v>
      </c>
      <c r="AD392" s="35">
        <v>7.3129999999999997</v>
      </c>
      <c r="AE392" s="35">
        <v>7.1319999999999997</v>
      </c>
      <c r="AF392" s="35">
        <v>7.16</v>
      </c>
      <c r="AG392" s="35">
        <v>7.2</v>
      </c>
      <c r="AH392" s="35">
        <v>7.133</v>
      </c>
      <c r="AI392" s="35">
        <v>7.1020000000000003</v>
      </c>
      <c r="AJ392" s="35">
        <v>7.1189999999999998</v>
      </c>
      <c r="AK392" s="35">
        <v>7.2779999999999996</v>
      </c>
      <c r="AL392" s="35">
        <v>7.1980000000000004</v>
      </c>
      <c r="AM392" s="35">
        <v>7.33</v>
      </c>
      <c r="AN392" s="35">
        <v>7.2770000000000001</v>
      </c>
      <c r="AO392" s="35">
        <v>7.4359999999999999</v>
      </c>
      <c r="AP392" s="35">
        <v>7.2279999999999998</v>
      </c>
      <c r="AQ392" s="35">
        <v>7.0789999999999997</v>
      </c>
      <c r="AR392" s="35">
        <v>7.2649999999999997</v>
      </c>
      <c r="AS392" s="35">
        <v>7.1180000000000003</v>
      </c>
      <c r="AT392" s="35">
        <v>7.2629999999999999</v>
      </c>
      <c r="AU392" s="35">
        <v>7.4729999999999999</v>
      </c>
      <c r="AV392" s="35">
        <v>7.4379999999999997</v>
      </c>
      <c r="AW392" s="35">
        <f t="shared" si="12"/>
        <v>237.83400000000003</v>
      </c>
      <c r="AX392" s="117">
        <f t="shared" si="13"/>
        <v>60.546431544690826</v>
      </c>
      <c r="AY392" s="116"/>
    </row>
    <row r="393" spans="1:51" x14ac:dyDescent="0.35">
      <c r="A393" s="4" t="s">
        <v>281</v>
      </c>
      <c r="B393" s="4">
        <v>2019</v>
      </c>
      <c r="C393" s="5">
        <v>43523</v>
      </c>
      <c r="D393" s="4" t="s">
        <v>20</v>
      </c>
      <c r="E393" s="51" t="s">
        <v>21</v>
      </c>
      <c r="F393" s="51" t="s">
        <v>21</v>
      </c>
      <c r="G393" t="s">
        <v>608</v>
      </c>
      <c r="H393" t="s">
        <v>1083</v>
      </c>
      <c r="I393" t="s">
        <v>774</v>
      </c>
      <c r="J393" t="s">
        <v>606</v>
      </c>
      <c r="O393" s="51">
        <v>8</v>
      </c>
      <c r="P393" t="s">
        <v>46</v>
      </c>
      <c r="Q393" s="35">
        <v>13.747999999999999</v>
      </c>
      <c r="R393" s="35">
        <v>7.7590000000000003</v>
      </c>
      <c r="S393" s="35">
        <v>7.2240000000000002</v>
      </c>
      <c r="T393" s="35">
        <v>7.2649999999999997</v>
      </c>
      <c r="U393" s="35">
        <v>7.0179999999999998</v>
      </c>
      <c r="V393" s="35">
        <v>7.0709999999999997</v>
      </c>
      <c r="W393" s="35">
        <v>7.1779999999999999</v>
      </c>
      <c r="X393" s="35">
        <v>7.1310000000000002</v>
      </c>
      <c r="Y393" s="35">
        <v>7.274</v>
      </c>
      <c r="Z393" s="35">
        <v>7.173</v>
      </c>
      <c r="AA393" s="35">
        <v>7.1180000000000003</v>
      </c>
      <c r="AB393" s="35">
        <v>7.2729999999999997</v>
      </c>
      <c r="AC393" s="35">
        <v>7.2670000000000003</v>
      </c>
      <c r="AD393" s="35">
        <v>7.44</v>
      </c>
      <c r="AE393" s="35">
        <v>7.2249999999999996</v>
      </c>
      <c r="AF393" s="35">
        <v>7.2009999999999996</v>
      </c>
      <c r="AG393" s="35">
        <v>7.3220000000000001</v>
      </c>
      <c r="AH393" s="35">
        <v>7.6470000000000002</v>
      </c>
      <c r="AI393" s="35">
        <v>6.7450000000000001</v>
      </c>
      <c r="AJ393" s="35">
        <v>7.33</v>
      </c>
      <c r="AK393" s="35">
        <v>7.1059999999999999</v>
      </c>
      <c r="AL393" s="35">
        <v>7.0170000000000003</v>
      </c>
      <c r="AM393" s="35">
        <v>7.0510000000000002</v>
      </c>
      <c r="AN393" s="35">
        <v>7.1079999999999997</v>
      </c>
      <c r="AO393" s="35">
        <v>7.2910000000000004</v>
      </c>
      <c r="AP393" s="35">
        <v>7.3179999999999996</v>
      </c>
      <c r="AQ393" s="35">
        <v>7.532</v>
      </c>
      <c r="AR393" s="35">
        <v>7.3330000000000002</v>
      </c>
      <c r="AS393" s="35">
        <v>7.4870000000000001</v>
      </c>
      <c r="AT393" s="35">
        <v>7.274</v>
      </c>
      <c r="AU393" s="35">
        <v>7.2469999999999999</v>
      </c>
      <c r="AV393" s="35">
        <v>7.3</v>
      </c>
      <c r="AW393" s="35">
        <f t="shared" si="12"/>
        <v>238.47299999999996</v>
      </c>
      <c r="AX393" s="117">
        <f t="shared" si="13"/>
        <v>60.384194437106096</v>
      </c>
      <c r="AY393" s="116"/>
    </row>
    <row r="394" spans="1:51" x14ac:dyDescent="0.35">
      <c r="A394" s="4" t="s">
        <v>281</v>
      </c>
      <c r="B394" s="4">
        <v>2019</v>
      </c>
      <c r="C394" s="5">
        <v>43523</v>
      </c>
      <c r="D394" s="4" t="s">
        <v>20</v>
      </c>
      <c r="E394" s="51" t="s">
        <v>21</v>
      </c>
      <c r="F394" s="51" t="s">
        <v>21</v>
      </c>
      <c r="G394" t="s">
        <v>1044</v>
      </c>
      <c r="H394" t="s">
        <v>888</v>
      </c>
      <c r="I394" t="s">
        <v>784</v>
      </c>
      <c r="J394" t="s">
        <v>789</v>
      </c>
      <c r="O394" s="51">
        <v>9</v>
      </c>
      <c r="P394" t="s">
        <v>78</v>
      </c>
      <c r="Q394" s="35">
        <v>13.539</v>
      </c>
      <c r="R394" s="35">
        <v>7.4960000000000004</v>
      </c>
      <c r="S394" s="35">
        <v>7.1360000000000001</v>
      </c>
      <c r="T394" s="35">
        <v>7.1829999999999998</v>
      </c>
      <c r="U394" s="35">
        <v>7.0819999999999999</v>
      </c>
      <c r="V394" s="35">
        <v>7.3079999999999998</v>
      </c>
      <c r="W394" s="35">
        <v>7.1369999999999996</v>
      </c>
      <c r="X394" s="35">
        <v>7.1459999999999999</v>
      </c>
      <c r="Y394" s="35">
        <v>7.2409999999999997</v>
      </c>
      <c r="Z394" s="35">
        <v>7.2</v>
      </c>
      <c r="AA394" s="35">
        <v>7.1779999999999999</v>
      </c>
      <c r="AB394" s="35">
        <v>7.3620000000000001</v>
      </c>
      <c r="AC394" s="35">
        <v>7.24</v>
      </c>
      <c r="AD394" s="35">
        <v>7.3470000000000004</v>
      </c>
      <c r="AE394" s="35">
        <v>7.4189999999999996</v>
      </c>
      <c r="AF394" s="35">
        <v>7.4950000000000001</v>
      </c>
      <c r="AG394" s="35">
        <v>7.2949999999999999</v>
      </c>
      <c r="AH394" s="35">
        <v>7.2750000000000004</v>
      </c>
      <c r="AI394" s="35">
        <v>7.3650000000000002</v>
      </c>
      <c r="AJ394" s="35">
        <v>7.2060000000000004</v>
      </c>
      <c r="AK394" s="35">
        <v>7.157</v>
      </c>
      <c r="AL394" s="35">
        <v>7.3449999999999998</v>
      </c>
      <c r="AM394" s="35">
        <v>7.1760000000000002</v>
      </c>
      <c r="AN394" s="35">
        <v>7.2519999999999998</v>
      </c>
      <c r="AO394" s="35">
        <v>7.298</v>
      </c>
      <c r="AP394" s="35">
        <v>7.5339999999999998</v>
      </c>
      <c r="AQ394" s="35">
        <v>7.3319999999999999</v>
      </c>
      <c r="AR394" s="35">
        <v>7.391</v>
      </c>
      <c r="AS394" s="35">
        <v>7.4649999999999999</v>
      </c>
      <c r="AT394" s="35">
        <v>7.258</v>
      </c>
      <c r="AU394" s="35">
        <v>7.1619999999999999</v>
      </c>
      <c r="AV394" s="35">
        <v>7.5970000000000004</v>
      </c>
      <c r="AW394" s="35">
        <f t="shared" si="12"/>
        <v>239.61699999999999</v>
      </c>
      <c r="AX394" s="117">
        <f t="shared" si="13"/>
        <v>60.095903045276422</v>
      </c>
      <c r="AY394" s="116"/>
    </row>
    <row r="395" spans="1:51" x14ac:dyDescent="0.35">
      <c r="A395" s="4" t="s">
        <v>281</v>
      </c>
      <c r="B395" s="4">
        <v>2019</v>
      </c>
      <c r="C395" s="5">
        <v>43523</v>
      </c>
      <c r="D395" s="4" t="s">
        <v>20</v>
      </c>
      <c r="E395" s="51" t="s">
        <v>21</v>
      </c>
      <c r="F395" s="51" t="s">
        <v>21</v>
      </c>
      <c r="G395" t="s">
        <v>688</v>
      </c>
      <c r="H395" t="s">
        <v>501</v>
      </c>
      <c r="I395" t="s">
        <v>69</v>
      </c>
      <c r="J395" t="s">
        <v>681</v>
      </c>
      <c r="O395" s="51">
        <v>10</v>
      </c>
      <c r="P395" t="s">
        <v>25</v>
      </c>
      <c r="Q395" s="35">
        <v>13.308</v>
      </c>
      <c r="R395" s="35">
        <v>7.734</v>
      </c>
      <c r="S395" s="35">
        <v>7.1619999999999999</v>
      </c>
      <c r="T395" s="35">
        <v>7.1289999999999996</v>
      </c>
      <c r="U395" s="35">
        <v>7.157</v>
      </c>
      <c r="V395" s="35">
        <v>7.2759999999999998</v>
      </c>
      <c r="W395" s="35">
        <v>7.4480000000000004</v>
      </c>
      <c r="X395" s="35">
        <v>7.0439999999999996</v>
      </c>
      <c r="Y395" s="35">
        <v>6.9379999999999997</v>
      </c>
      <c r="Z395" s="35">
        <v>7.0019999999999998</v>
      </c>
      <c r="AA395" s="35">
        <v>7.1829999999999998</v>
      </c>
      <c r="AB395" s="35">
        <v>7.0979999999999999</v>
      </c>
      <c r="AC395" s="35">
        <v>7.0990000000000002</v>
      </c>
      <c r="AD395" s="35">
        <v>7.1390000000000002</v>
      </c>
      <c r="AE395" s="35">
        <v>7.1619999999999999</v>
      </c>
      <c r="AF395" s="35">
        <v>7.25</v>
      </c>
      <c r="AG395" s="35">
        <v>7.3840000000000003</v>
      </c>
      <c r="AH395" s="35">
        <v>7.3440000000000003</v>
      </c>
      <c r="AI395" s="35">
        <v>7.2990000000000004</v>
      </c>
      <c r="AJ395" s="35">
        <v>7.3380000000000001</v>
      </c>
      <c r="AK395" s="35">
        <v>7.48</v>
      </c>
      <c r="AL395" s="35">
        <v>7.2220000000000004</v>
      </c>
      <c r="AM395" s="35">
        <v>7.1550000000000002</v>
      </c>
      <c r="AN395" s="35">
        <v>7.0549999999999997</v>
      </c>
      <c r="AO395" s="35">
        <v>7.28</v>
      </c>
      <c r="AP395" s="35">
        <v>7.1059999999999999</v>
      </c>
      <c r="AQ395" s="35">
        <v>7.218</v>
      </c>
      <c r="AR395" s="35">
        <v>7.5439999999999996</v>
      </c>
      <c r="AS395" s="35">
        <v>7.7389999999999999</v>
      </c>
      <c r="AT395" s="35">
        <v>7.7590000000000003</v>
      </c>
      <c r="AU395" s="35">
        <v>7.819</v>
      </c>
      <c r="AV395" s="35">
        <v>8.0050000000000008</v>
      </c>
      <c r="AW395" s="35">
        <f t="shared" si="12"/>
        <v>239.876</v>
      </c>
      <c r="AX395" s="117">
        <f t="shared" si="13"/>
        <v>60.031016024946219</v>
      </c>
      <c r="AY395" s="116"/>
    </row>
    <row r="396" spans="1:51" x14ac:dyDescent="0.35">
      <c r="A396" s="4" t="s">
        <v>281</v>
      </c>
      <c r="B396" s="4">
        <v>2019</v>
      </c>
      <c r="C396" s="5">
        <v>43523</v>
      </c>
      <c r="D396" s="4" t="s">
        <v>20</v>
      </c>
      <c r="E396" s="51" t="s">
        <v>21</v>
      </c>
      <c r="F396" s="51" t="s">
        <v>21</v>
      </c>
      <c r="G396" t="s">
        <v>487</v>
      </c>
      <c r="H396" t="s">
        <v>860</v>
      </c>
      <c r="I396" t="s">
        <v>764</v>
      </c>
      <c r="J396" t="s">
        <v>1054</v>
      </c>
      <c r="O396" s="51">
        <v>11</v>
      </c>
      <c r="P396" t="s">
        <v>164</v>
      </c>
      <c r="Q396" s="35">
        <v>13.657999999999999</v>
      </c>
      <c r="R396" s="35">
        <v>7.7830000000000004</v>
      </c>
      <c r="S396" s="35">
        <v>7.2009999999999996</v>
      </c>
      <c r="T396" s="35">
        <v>7.0419999999999998</v>
      </c>
      <c r="U396" s="35">
        <v>7.14</v>
      </c>
      <c r="V396" s="35">
        <v>7.1689999999999996</v>
      </c>
      <c r="W396" s="35">
        <v>7.1909999999999998</v>
      </c>
      <c r="X396" s="35">
        <v>7.7149999999999999</v>
      </c>
      <c r="Y396" s="35">
        <v>6.8179999999999996</v>
      </c>
      <c r="Z396" s="35">
        <v>7.1639999999999997</v>
      </c>
      <c r="AA396" s="35">
        <v>7.1909999999999998</v>
      </c>
      <c r="AB396" s="35">
        <v>7.2380000000000004</v>
      </c>
      <c r="AC396" s="35">
        <v>7.2210000000000001</v>
      </c>
      <c r="AD396" s="35">
        <v>7.2220000000000004</v>
      </c>
      <c r="AE396" s="35">
        <v>7.1689999999999996</v>
      </c>
      <c r="AF396" s="35">
        <v>7.2</v>
      </c>
      <c r="AG396" s="35">
        <v>7.3230000000000004</v>
      </c>
      <c r="AH396" s="35">
        <v>7.4269999999999996</v>
      </c>
      <c r="AI396" s="35">
        <v>7.351</v>
      </c>
      <c r="AJ396" s="35">
        <v>7.9619999999999997</v>
      </c>
      <c r="AK396" s="35">
        <v>6.8609999999999998</v>
      </c>
      <c r="AL396" s="35">
        <v>7.3159999999999998</v>
      </c>
      <c r="AM396" s="35">
        <v>7.2859999999999996</v>
      </c>
      <c r="AN396" s="35">
        <v>7.2859999999999996</v>
      </c>
      <c r="AO396" s="35">
        <v>7.2859999999999996</v>
      </c>
      <c r="AP396" s="35">
        <v>7.3079999999999998</v>
      </c>
      <c r="AQ396" s="35">
        <v>7.2990000000000004</v>
      </c>
      <c r="AR396" s="35">
        <v>7.3819999999999997</v>
      </c>
      <c r="AS396" s="35">
        <v>7.5430000000000001</v>
      </c>
      <c r="AT396" s="35">
        <v>7.72</v>
      </c>
      <c r="AU396" s="35">
        <v>7.5330000000000004</v>
      </c>
      <c r="AV396" s="35">
        <v>7.585</v>
      </c>
      <c r="AW396" s="35">
        <f t="shared" si="12"/>
        <v>240.58999999999997</v>
      </c>
      <c r="AX396" s="117">
        <f t="shared" si="13"/>
        <v>59.852861714950755</v>
      </c>
      <c r="AY396" s="116"/>
    </row>
    <row r="397" spans="1:51" x14ac:dyDescent="0.35">
      <c r="A397" s="4" t="s">
        <v>281</v>
      </c>
      <c r="B397" s="4">
        <v>2019</v>
      </c>
      <c r="C397" s="5">
        <v>43523</v>
      </c>
      <c r="D397" s="4" t="s">
        <v>20</v>
      </c>
      <c r="E397" s="51" t="s">
        <v>21</v>
      </c>
      <c r="F397" s="51" t="s">
        <v>21</v>
      </c>
      <c r="G397" t="s">
        <v>993</v>
      </c>
      <c r="H397" t="s">
        <v>1099</v>
      </c>
      <c r="I397" t="s">
        <v>594</v>
      </c>
      <c r="J397" t="s">
        <v>994</v>
      </c>
      <c r="O397" s="51">
        <v>12</v>
      </c>
      <c r="P397" t="s">
        <v>31</v>
      </c>
      <c r="Q397" s="35">
        <v>13.574</v>
      </c>
      <c r="R397" s="35">
        <v>7.8449999999999998</v>
      </c>
      <c r="S397" s="35">
        <v>7.2430000000000003</v>
      </c>
      <c r="T397" s="35">
        <v>7.2409999999999997</v>
      </c>
      <c r="U397" s="35">
        <v>7.0860000000000003</v>
      </c>
      <c r="V397" s="35">
        <v>7.242</v>
      </c>
      <c r="W397" s="35">
        <v>7.0910000000000002</v>
      </c>
      <c r="X397" s="35">
        <v>7.1239999999999997</v>
      </c>
      <c r="Y397" s="35">
        <v>7.2359999999999998</v>
      </c>
      <c r="Z397" s="35">
        <v>7.1159999999999997</v>
      </c>
      <c r="AA397" s="35">
        <v>7.1660000000000004</v>
      </c>
      <c r="AB397" s="35">
        <v>7.2839999999999998</v>
      </c>
      <c r="AC397" s="35">
        <v>7.1459999999999999</v>
      </c>
      <c r="AD397" s="35">
        <v>7.3639999999999999</v>
      </c>
      <c r="AE397" s="35">
        <v>7.2839999999999998</v>
      </c>
      <c r="AF397" s="35">
        <v>7.4269999999999996</v>
      </c>
      <c r="AG397" s="35">
        <v>7.2039999999999997</v>
      </c>
      <c r="AH397" s="35">
        <v>7.234</v>
      </c>
      <c r="AI397" s="35">
        <v>7.3410000000000002</v>
      </c>
      <c r="AJ397" s="35">
        <v>7.2949999999999999</v>
      </c>
      <c r="AK397" s="35">
        <v>7.3129999999999997</v>
      </c>
      <c r="AL397" s="35">
        <v>7.5250000000000004</v>
      </c>
      <c r="AM397" s="35">
        <v>7.3970000000000002</v>
      </c>
      <c r="AN397" s="35">
        <v>7.6210000000000004</v>
      </c>
      <c r="AO397" s="35">
        <v>7.5869999999999997</v>
      </c>
      <c r="AP397" s="35">
        <v>7.702</v>
      </c>
      <c r="AQ397" s="35">
        <v>7.3109999999999999</v>
      </c>
      <c r="AR397" s="35">
        <v>7.3339999999999996</v>
      </c>
      <c r="AS397" s="35">
        <v>7.4749999999999996</v>
      </c>
      <c r="AT397" s="35">
        <v>7.5750000000000002</v>
      </c>
      <c r="AU397" s="35">
        <v>7.7249999999999996</v>
      </c>
      <c r="AV397" s="35">
        <v>7.9</v>
      </c>
      <c r="AW397" s="35">
        <f t="shared" si="12"/>
        <v>242.00800000000001</v>
      </c>
      <c r="AX397" s="117">
        <f t="shared" si="13"/>
        <v>59.502165217678751</v>
      </c>
      <c r="AY397" s="116"/>
    </row>
    <row r="398" spans="1:51" x14ac:dyDescent="0.35">
      <c r="A398" s="4" t="s">
        <v>281</v>
      </c>
      <c r="B398" s="4">
        <v>2019</v>
      </c>
      <c r="C398" s="5">
        <v>43523</v>
      </c>
      <c r="D398" s="4" t="s">
        <v>20</v>
      </c>
      <c r="E398" s="51" t="s">
        <v>21</v>
      </c>
      <c r="F398" s="51" t="s">
        <v>21</v>
      </c>
      <c r="G398" t="s">
        <v>973</v>
      </c>
      <c r="H398" t="s">
        <v>938</v>
      </c>
      <c r="I398" t="s">
        <v>810</v>
      </c>
      <c r="J398" t="s">
        <v>927</v>
      </c>
      <c r="O398" s="51">
        <v>13</v>
      </c>
      <c r="P398" t="s">
        <v>188</v>
      </c>
      <c r="Q398" s="35">
        <v>13.928000000000001</v>
      </c>
      <c r="R398" s="35">
        <v>7.9279999999999999</v>
      </c>
      <c r="S398" s="35">
        <v>7.5209999999999999</v>
      </c>
      <c r="T398" s="35">
        <v>7.2679999999999998</v>
      </c>
      <c r="U398" s="35">
        <v>7.3019999999999996</v>
      </c>
      <c r="V398" s="35">
        <v>7.1849999999999996</v>
      </c>
      <c r="W398" s="35">
        <v>7.23</v>
      </c>
      <c r="X398" s="35">
        <v>7.1050000000000004</v>
      </c>
      <c r="Y398" s="35">
        <v>7.1230000000000002</v>
      </c>
      <c r="Z398" s="35">
        <v>7.274</v>
      </c>
      <c r="AA398" s="35">
        <v>7.1269999999999998</v>
      </c>
      <c r="AB398" s="35">
        <v>7.2919999999999998</v>
      </c>
      <c r="AC398" s="35">
        <v>7.0750000000000002</v>
      </c>
      <c r="AD398" s="35">
        <v>7.2939999999999996</v>
      </c>
      <c r="AE398" s="35">
        <v>7.23</v>
      </c>
      <c r="AF398" s="35">
        <v>7.3460000000000001</v>
      </c>
      <c r="AG398" s="35">
        <v>7.4619999999999997</v>
      </c>
      <c r="AH398" s="35">
        <v>7.3230000000000004</v>
      </c>
      <c r="AI398" s="35">
        <v>7.2910000000000004</v>
      </c>
      <c r="AJ398" s="35">
        <v>7.5049999999999999</v>
      </c>
      <c r="AK398" s="35">
        <v>7.3769999999999998</v>
      </c>
      <c r="AL398" s="35">
        <v>7.508</v>
      </c>
      <c r="AM398" s="35">
        <v>7.2439999999999998</v>
      </c>
      <c r="AN398" s="35">
        <v>7.2949999999999999</v>
      </c>
      <c r="AO398" s="35">
        <v>7.5019999999999998</v>
      </c>
      <c r="AP398" s="35">
        <v>7.5670000000000002</v>
      </c>
      <c r="AQ398" s="35">
        <v>7.7640000000000002</v>
      </c>
      <c r="AR398" s="35">
        <v>7.4240000000000004</v>
      </c>
      <c r="AS398" s="35">
        <v>7.4980000000000002</v>
      </c>
      <c r="AT398" s="35">
        <v>7.6619999999999999</v>
      </c>
      <c r="AU398" s="35">
        <v>7.2249999999999996</v>
      </c>
      <c r="AV398" s="35">
        <v>7.4279999999999999</v>
      </c>
      <c r="AW398" s="35">
        <f t="shared" si="12"/>
        <v>242.30300000000005</v>
      </c>
      <c r="AX398" s="117">
        <f t="shared" si="13"/>
        <v>59.429722289860202</v>
      </c>
      <c r="AY398" s="116"/>
    </row>
    <row r="399" spans="1:51" x14ac:dyDescent="0.35">
      <c r="A399" s="4" t="s">
        <v>281</v>
      </c>
      <c r="B399" s="4">
        <v>2019</v>
      </c>
      <c r="C399" s="5">
        <v>43523</v>
      </c>
      <c r="D399" s="4" t="s">
        <v>20</v>
      </c>
      <c r="E399" s="51" t="s">
        <v>21</v>
      </c>
      <c r="F399" s="51" t="s">
        <v>21</v>
      </c>
      <c r="G399" t="s">
        <v>842</v>
      </c>
      <c r="H399" t="s">
        <v>1100</v>
      </c>
      <c r="I399" t="s">
        <v>934</v>
      </c>
      <c r="J399" t="s">
        <v>848</v>
      </c>
      <c r="O399" s="51">
        <v>14</v>
      </c>
      <c r="P399" t="s">
        <v>198</v>
      </c>
      <c r="Q399" s="35">
        <v>13.076000000000001</v>
      </c>
      <c r="R399" s="35">
        <v>7.8680000000000003</v>
      </c>
      <c r="S399" s="35">
        <v>7.45</v>
      </c>
      <c r="T399" s="35">
        <v>7.444</v>
      </c>
      <c r="U399" s="35">
        <v>7.24</v>
      </c>
      <c r="V399" s="35">
        <v>7.3109999999999999</v>
      </c>
      <c r="W399" s="35">
        <v>7.1139999999999999</v>
      </c>
      <c r="X399" s="35">
        <v>7.3029999999999999</v>
      </c>
      <c r="Y399" s="35">
        <v>7.1890000000000001</v>
      </c>
      <c r="Z399" s="35">
        <v>7.3010000000000002</v>
      </c>
      <c r="AA399" s="35">
        <v>7.2460000000000004</v>
      </c>
      <c r="AB399" s="35">
        <v>7.3929999999999998</v>
      </c>
      <c r="AC399" s="35">
        <v>7.1689999999999996</v>
      </c>
      <c r="AD399" s="35">
        <v>7.3090000000000002</v>
      </c>
      <c r="AE399" s="35">
        <v>7.1029999999999998</v>
      </c>
      <c r="AF399" s="35">
        <v>7.13</v>
      </c>
      <c r="AG399" s="35">
        <v>7.218</v>
      </c>
      <c r="AH399" s="35">
        <v>7.226</v>
      </c>
      <c r="AI399" s="35">
        <v>7.391</v>
      </c>
      <c r="AJ399" s="35">
        <v>7.5259999999999998</v>
      </c>
      <c r="AK399" s="35">
        <v>7.3360000000000003</v>
      </c>
      <c r="AL399" s="35">
        <v>7.4690000000000003</v>
      </c>
      <c r="AM399" s="35">
        <v>7.3120000000000003</v>
      </c>
      <c r="AN399" s="35">
        <v>7.47</v>
      </c>
      <c r="AO399" s="35">
        <v>7.3819999999999997</v>
      </c>
      <c r="AP399" s="35">
        <v>7.6319999999999997</v>
      </c>
      <c r="AQ399" s="35">
        <v>7.6130000000000004</v>
      </c>
      <c r="AR399" s="35">
        <v>7.4340000000000002</v>
      </c>
      <c r="AS399" s="35">
        <v>7.5709999999999997</v>
      </c>
      <c r="AT399" s="35">
        <v>7.7649999999999997</v>
      </c>
      <c r="AU399" s="35">
        <v>7.742</v>
      </c>
      <c r="AV399" s="35">
        <v>7.63</v>
      </c>
      <c r="AW399" s="35">
        <f t="shared" si="12"/>
        <v>242.36299999999997</v>
      </c>
      <c r="AX399" s="117">
        <f t="shared" si="13"/>
        <v>59.415009716829722</v>
      </c>
      <c r="AY399" s="116"/>
    </row>
    <row r="400" spans="1:51" x14ac:dyDescent="0.35">
      <c r="A400" s="4" t="s">
        <v>281</v>
      </c>
      <c r="B400" s="4">
        <v>2019</v>
      </c>
      <c r="C400" s="5">
        <v>43523</v>
      </c>
      <c r="D400" s="4" t="s">
        <v>20</v>
      </c>
      <c r="E400" s="51" t="s">
        <v>21</v>
      </c>
      <c r="F400" s="51" t="s">
        <v>21</v>
      </c>
      <c r="G400" t="s">
        <v>1101</v>
      </c>
      <c r="H400" t="s">
        <v>744</v>
      </c>
      <c r="I400" t="s">
        <v>1085</v>
      </c>
      <c r="J400" t="s">
        <v>1023</v>
      </c>
      <c r="O400" s="51">
        <v>15</v>
      </c>
      <c r="P400" t="s">
        <v>256</v>
      </c>
      <c r="Q400" s="35">
        <v>13.157</v>
      </c>
      <c r="R400" s="35">
        <v>7.92</v>
      </c>
      <c r="S400" s="35">
        <v>7.4039999999999999</v>
      </c>
      <c r="T400" s="35">
        <v>7.3170000000000002</v>
      </c>
      <c r="U400" s="35">
        <v>7.242</v>
      </c>
      <c r="V400" s="35">
        <v>7.423</v>
      </c>
      <c r="W400" s="35">
        <v>7.3620000000000001</v>
      </c>
      <c r="X400" s="35">
        <v>7.3890000000000002</v>
      </c>
      <c r="Y400" s="35">
        <v>7.4470000000000001</v>
      </c>
      <c r="Z400" s="35">
        <v>7.3920000000000003</v>
      </c>
      <c r="AA400" s="35">
        <v>7.35</v>
      </c>
      <c r="AB400" s="35">
        <v>7.3710000000000004</v>
      </c>
      <c r="AC400" s="35">
        <v>7.5060000000000002</v>
      </c>
      <c r="AD400" s="35">
        <v>7.5060000000000002</v>
      </c>
      <c r="AE400" s="35">
        <v>7.34</v>
      </c>
      <c r="AF400" s="35">
        <v>7.3520000000000003</v>
      </c>
      <c r="AG400" s="35">
        <v>7.4649999999999999</v>
      </c>
      <c r="AH400" s="35">
        <v>7.4480000000000004</v>
      </c>
      <c r="AI400" s="35">
        <v>7.476</v>
      </c>
      <c r="AJ400" s="35">
        <v>7.59</v>
      </c>
      <c r="AK400" s="35">
        <v>7.3470000000000004</v>
      </c>
      <c r="AL400" s="35">
        <v>7.3860000000000001</v>
      </c>
      <c r="AM400" s="35">
        <v>7.3559999999999999</v>
      </c>
      <c r="AN400" s="35">
        <v>7.4020000000000001</v>
      </c>
      <c r="AO400" s="35">
        <v>7.4539999999999997</v>
      </c>
      <c r="AP400" s="35">
        <v>7.6639999999999997</v>
      </c>
      <c r="AQ400" s="35">
        <v>7.4740000000000002</v>
      </c>
      <c r="AR400" s="35">
        <v>7.4619999999999997</v>
      </c>
      <c r="AS400" s="35">
        <v>7.5659999999999998</v>
      </c>
      <c r="AT400" s="35">
        <v>7.4859999999999998</v>
      </c>
      <c r="AU400" s="35">
        <v>7.5030000000000001</v>
      </c>
      <c r="AV400" s="35">
        <v>7.6109999999999998</v>
      </c>
      <c r="AW400" s="35">
        <f t="shared" si="12"/>
        <v>244.16799999999995</v>
      </c>
      <c r="AX400" s="117">
        <f t="shared" si="13"/>
        <v>58.975787162937003</v>
      </c>
      <c r="AY400" s="116"/>
    </row>
    <row r="401" spans="1:51" x14ac:dyDescent="0.35">
      <c r="A401" s="4" t="s">
        <v>281</v>
      </c>
      <c r="B401" s="4">
        <v>2019</v>
      </c>
      <c r="C401" s="5">
        <v>43523</v>
      </c>
      <c r="D401" s="4" t="s">
        <v>20</v>
      </c>
      <c r="E401" s="51" t="s">
        <v>21</v>
      </c>
      <c r="F401" s="51" t="s">
        <v>21</v>
      </c>
      <c r="G401" t="s">
        <v>584</v>
      </c>
      <c r="H401" t="s">
        <v>1053</v>
      </c>
      <c r="I401" t="s">
        <v>977</v>
      </c>
      <c r="J401" t="s">
        <v>1102</v>
      </c>
      <c r="O401" s="51">
        <v>16</v>
      </c>
      <c r="P401" t="s">
        <v>27</v>
      </c>
      <c r="Q401" s="35">
        <v>13.221</v>
      </c>
      <c r="R401" s="35">
        <v>7.8029999999999999</v>
      </c>
      <c r="S401" s="35">
        <v>7.3179999999999996</v>
      </c>
      <c r="T401" s="35">
        <v>7.3310000000000004</v>
      </c>
      <c r="U401" s="35">
        <v>7.1260000000000003</v>
      </c>
      <c r="V401" s="35">
        <v>7.1360000000000001</v>
      </c>
      <c r="W401" s="35">
        <v>7.2270000000000003</v>
      </c>
      <c r="X401" s="35">
        <v>7.165</v>
      </c>
      <c r="Y401" s="35">
        <v>7.1239999999999997</v>
      </c>
      <c r="Z401" s="35">
        <v>7.1449999999999996</v>
      </c>
      <c r="AA401" s="35">
        <v>7.2750000000000004</v>
      </c>
      <c r="AB401" s="35">
        <v>7.18</v>
      </c>
      <c r="AC401" s="35">
        <v>7.1459999999999999</v>
      </c>
      <c r="AD401" s="35">
        <v>7.2380000000000004</v>
      </c>
      <c r="AE401" s="35">
        <v>7.1829999999999998</v>
      </c>
      <c r="AF401" s="35">
        <v>7.3380000000000001</v>
      </c>
      <c r="AG401" s="35">
        <v>7.1109999999999998</v>
      </c>
      <c r="AH401" s="35">
        <v>7.1310000000000002</v>
      </c>
      <c r="AI401" s="35">
        <v>7.15</v>
      </c>
      <c r="AJ401" s="35">
        <v>7.3150000000000004</v>
      </c>
      <c r="AK401" s="35">
        <v>7.3209999999999997</v>
      </c>
      <c r="AL401" s="35">
        <v>7.3659999999999997</v>
      </c>
      <c r="AM401" s="35">
        <v>7.5510000000000002</v>
      </c>
      <c r="AN401" s="35">
        <v>7.3330000000000002</v>
      </c>
      <c r="AO401" s="35">
        <v>7.306</v>
      </c>
      <c r="AP401" s="35">
        <v>7.68</v>
      </c>
      <c r="AQ401" s="35">
        <v>8.0489999999999995</v>
      </c>
      <c r="AR401" s="35">
        <v>8.0809999999999995</v>
      </c>
      <c r="AS401" s="35">
        <v>8.2629999999999999</v>
      </c>
      <c r="AT401" s="35">
        <v>8.5519999999999996</v>
      </c>
      <c r="AU401" s="35">
        <v>8.7210000000000001</v>
      </c>
      <c r="AV401" s="35">
        <v>8.9060000000000006</v>
      </c>
      <c r="AW401" s="35">
        <f t="shared" si="12"/>
        <v>245.79200000000003</v>
      </c>
      <c r="AX401" s="117">
        <f t="shared" si="13"/>
        <v>58.586121598750154</v>
      </c>
      <c r="AY401" s="116"/>
    </row>
    <row r="402" spans="1:51" x14ac:dyDescent="0.35">
      <c r="A402" s="4" t="s">
        <v>281</v>
      </c>
      <c r="B402" s="4">
        <v>2019</v>
      </c>
      <c r="C402" s="5">
        <v>43523</v>
      </c>
      <c r="D402" s="4" t="s">
        <v>20</v>
      </c>
      <c r="E402" s="51" t="s">
        <v>21</v>
      </c>
      <c r="F402" s="51" t="s">
        <v>21</v>
      </c>
      <c r="G402" t="s">
        <v>1103</v>
      </c>
      <c r="H402" t="s">
        <v>974</v>
      </c>
      <c r="I402" t="s">
        <v>1015</v>
      </c>
      <c r="J402" t="s">
        <v>1104</v>
      </c>
      <c r="O402" s="51">
        <v>17</v>
      </c>
      <c r="P402" t="s">
        <v>39</v>
      </c>
      <c r="Q402" s="35">
        <v>13.518000000000001</v>
      </c>
      <c r="R402" s="35">
        <v>7.7430000000000003</v>
      </c>
      <c r="S402" s="35">
        <v>7.3719999999999999</v>
      </c>
      <c r="T402" s="35">
        <v>7.3659999999999997</v>
      </c>
      <c r="U402" s="35">
        <v>7.2939999999999996</v>
      </c>
      <c r="V402" s="35">
        <v>7.4119999999999999</v>
      </c>
      <c r="W402" s="35">
        <v>7.24</v>
      </c>
      <c r="X402" s="35">
        <v>7.359</v>
      </c>
      <c r="Y402" s="35">
        <v>7.46</v>
      </c>
      <c r="Z402" s="35">
        <v>7.3940000000000001</v>
      </c>
      <c r="AA402" s="35">
        <v>7.359</v>
      </c>
      <c r="AB402" s="35">
        <v>7.5369999999999999</v>
      </c>
      <c r="AC402" s="35">
        <v>7.3959999999999999</v>
      </c>
      <c r="AD402" s="35">
        <v>7.609</v>
      </c>
      <c r="AE402" s="35">
        <v>7.5110000000000001</v>
      </c>
      <c r="AF402" s="35">
        <v>7.5780000000000003</v>
      </c>
      <c r="AG402" s="35">
        <v>7.7009999999999996</v>
      </c>
      <c r="AH402" s="35">
        <v>7.4859999999999998</v>
      </c>
      <c r="AI402" s="35">
        <v>7.415</v>
      </c>
      <c r="AJ402" s="35">
        <v>7.5910000000000002</v>
      </c>
      <c r="AK402" s="35">
        <v>7.4770000000000003</v>
      </c>
      <c r="AL402" s="35">
        <v>7.5049999999999999</v>
      </c>
      <c r="AM402" s="35">
        <v>7.5739999999999998</v>
      </c>
      <c r="AN402" s="35">
        <v>7.4409999999999998</v>
      </c>
      <c r="AO402" s="35">
        <v>7.4089999999999998</v>
      </c>
      <c r="AP402" s="35">
        <v>7.3849999999999998</v>
      </c>
      <c r="AQ402" s="35">
        <v>7.5279999999999996</v>
      </c>
      <c r="AR402" s="35">
        <v>7.7539999999999996</v>
      </c>
      <c r="AS402" s="35">
        <v>7.7690000000000001</v>
      </c>
      <c r="AT402" s="35">
        <v>7.9349999999999996</v>
      </c>
      <c r="AU402" s="35">
        <v>7.8490000000000002</v>
      </c>
      <c r="AV402" s="35">
        <v>7.556</v>
      </c>
      <c r="AW402" s="35">
        <f t="shared" si="12"/>
        <v>246.52299999999997</v>
      </c>
      <c r="AX402" s="117">
        <f t="shared" si="13"/>
        <v>58.412399654393312</v>
      </c>
      <c r="AY402" s="116"/>
    </row>
    <row r="403" spans="1:51" x14ac:dyDescent="0.35">
      <c r="A403" s="4" t="s">
        <v>281</v>
      </c>
      <c r="B403" s="4">
        <v>2019</v>
      </c>
      <c r="C403" s="5">
        <v>43523</v>
      </c>
      <c r="D403" s="4" t="s">
        <v>20</v>
      </c>
      <c r="E403" s="51" t="s">
        <v>21</v>
      </c>
      <c r="F403" s="51" t="s">
        <v>21</v>
      </c>
      <c r="G403" t="s">
        <v>857</v>
      </c>
      <c r="H403" t="s">
        <v>856</v>
      </c>
      <c r="I403" t="s">
        <v>1105</v>
      </c>
      <c r="J403" t="s">
        <v>1064</v>
      </c>
      <c r="O403" s="51">
        <v>18</v>
      </c>
      <c r="P403" t="s">
        <v>207</v>
      </c>
      <c r="Q403" s="35">
        <v>13.679</v>
      </c>
      <c r="R403" s="35">
        <v>7.734</v>
      </c>
      <c r="S403" s="35">
        <v>7.5640000000000001</v>
      </c>
      <c r="T403" s="35">
        <v>7.5579999999999998</v>
      </c>
      <c r="U403" s="35">
        <v>7.6449999999999996</v>
      </c>
      <c r="V403" s="35">
        <v>7.4260000000000002</v>
      </c>
      <c r="W403" s="35">
        <v>7.452</v>
      </c>
      <c r="X403" s="35">
        <v>7.26</v>
      </c>
      <c r="Y403" s="35">
        <v>7.4039999999999999</v>
      </c>
      <c r="Z403" s="35">
        <v>7.2919999999999998</v>
      </c>
      <c r="AA403" s="35">
        <v>7.5019999999999998</v>
      </c>
      <c r="AB403" s="35">
        <v>7.5759999999999996</v>
      </c>
      <c r="AC403" s="35">
        <v>7.681</v>
      </c>
      <c r="AD403" s="35">
        <v>7.4420000000000002</v>
      </c>
      <c r="AE403" s="35">
        <v>7.375</v>
      </c>
      <c r="AF403" s="35">
        <v>7.56</v>
      </c>
      <c r="AG403" s="35">
        <v>7.3220000000000001</v>
      </c>
      <c r="AH403" s="35">
        <v>7.3819999999999997</v>
      </c>
      <c r="AI403" s="35">
        <v>7.5730000000000004</v>
      </c>
      <c r="AJ403" s="35">
        <v>7.3890000000000002</v>
      </c>
      <c r="AK403" s="35">
        <v>7.6</v>
      </c>
      <c r="AL403" s="35">
        <v>7.46</v>
      </c>
      <c r="AM403" s="35">
        <v>7.6379999999999999</v>
      </c>
      <c r="AN403" s="35">
        <v>7.6159999999999997</v>
      </c>
      <c r="AO403" s="35">
        <v>7.8040000000000003</v>
      </c>
      <c r="AP403" s="35">
        <v>7.6440000000000001</v>
      </c>
      <c r="AQ403" s="35">
        <v>7.875</v>
      </c>
      <c r="AR403" s="35">
        <v>7.7679999999999998</v>
      </c>
      <c r="AS403" s="35">
        <v>7.7119999999999997</v>
      </c>
      <c r="AT403" s="35">
        <v>7.9569999999999999</v>
      </c>
      <c r="AU403" s="35">
        <v>7.5819999999999999</v>
      </c>
      <c r="AV403" s="35">
        <v>7.6529999999999996</v>
      </c>
      <c r="AW403" s="35">
        <f t="shared" si="12"/>
        <v>248.12499999999997</v>
      </c>
      <c r="AX403" s="117">
        <f t="shared" si="13"/>
        <v>58.035264483627209</v>
      </c>
      <c r="AY403" s="116"/>
    </row>
    <row r="404" spans="1:51" x14ac:dyDescent="0.35">
      <c r="A404" s="4" t="s">
        <v>281</v>
      </c>
      <c r="B404" s="4">
        <v>2019</v>
      </c>
      <c r="C404" s="5">
        <v>43523</v>
      </c>
      <c r="D404" s="4" t="s">
        <v>20</v>
      </c>
      <c r="E404" s="51" t="s">
        <v>91</v>
      </c>
      <c r="F404">
        <v>1</v>
      </c>
      <c r="G404" t="s">
        <v>942</v>
      </c>
      <c r="H404" t="s">
        <v>597</v>
      </c>
      <c r="I404" t="s">
        <v>513</v>
      </c>
      <c r="J404" t="s">
        <v>731</v>
      </c>
      <c r="O404">
        <v>1</v>
      </c>
      <c r="P404" t="s">
        <v>29</v>
      </c>
      <c r="Q404" s="35">
        <v>13.295</v>
      </c>
      <c r="R404" s="35">
        <v>7.6779999999999999</v>
      </c>
      <c r="S404" s="35">
        <v>7.1120000000000001</v>
      </c>
      <c r="T404" s="35">
        <v>7.0629999999999997</v>
      </c>
      <c r="U404" s="35">
        <v>7.0019999999999998</v>
      </c>
      <c r="V404" s="35">
        <v>7.0720000000000001</v>
      </c>
      <c r="W404" s="35">
        <v>7.0919999999999996</v>
      </c>
      <c r="X404" s="35">
        <v>7.2450000000000001</v>
      </c>
      <c r="Y404" s="35">
        <v>7.1079999999999997</v>
      </c>
      <c r="Z404" s="35">
        <v>7.133</v>
      </c>
      <c r="AA404" s="35">
        <v>7.1779999999999999</v>
      </c>
      <c r="AB404" s="35">
        <v>7.34</v>
      </c>
      <c r="AC404" s="35">
        <v>7.1970000000000001</v>
      </c>
      <c r="AD404" s="35">
        <v>7.1230000000000002</v>
      </c>
      <c r="AE404" s="35">
        <v>7.1159999999999997</v>
      </c>
      <c r="AF404" s="35">
        <v>7.2670000000000003</v>
      </c>
      <c r="AG404" s="35">
        <v>7.149</v>
      </c>
      <c r="AH404" s="35">
        <v>7.13</v>
      </c>
      <c r="AI404" s="35">
        <v>7.2720000000000002</v>
      </c>
      <c r="AJ404" s="35">
        <v>7.202</v>
      </c>
      <c r="AK404" s="35">
        <v>7.2830000000000004</v>
      </c>
      <c r="AL404" s="35">
        <v>7.4729999999999999</v>
      </c>
      <c r="AM404" s="35">
        <v>7.2880000000000003</v>
      </c>
      <c r="AN404" s="35">
        <v>7.3019999999999996</v>
      </c>
      <c r="AO404" s="35">
        <v>7.4210000000000003</v>
      </c>
      <c r="AP404" s="35">
        <v>7.22</v>
      </c>
      <c r="AQ404" s="35">
        <v>7.1909999999999998</v>
      </c>
      <c r="AR404" s="35">
        <v>7.1909999999999998</v>
      </c>
      <c r="AS404" s="35">
        <v>7.1340000000000003</v>
      </c>
      <c r="AT404" s="35">
        <v>7.1429999999999998</v>
      </c>
      <c r="AU404" s="35">
        <v>7.2080000000000002</v>
      </c>
      <c r="AV404" s="35">
        <v>7.2690000000000001</v>
      </c>
      <c r="AW404" s="35">
        <f t="shared" si="12"/>
        <v>236.89699999999999</v>
      </c>
      <c r="AX404" s="117">
        <f t="shared" si="13"/>
        <v>60.785911176587298</v>
      </c>
      <c r="AY404" s="116"/>
    </row>
    <row r="405" spans="1:51" x14ac:dyDescent="0.35">
      <c r="A405" s="4" t="s">
        <v>281</v>
      </c>
      <c r="B405" s="4">
        <v>2019</v>
      </c>
      <c r="C405" s="5">
        <v>43523</v>
      </c>
      <c r="D405" s="4" t="s">
        <v>20</v>
      </c>
      <c r="E405" s="51" t="s">
        <v>91</v>
      </c>
      <c r="F405">
        <v>1</v>
      </c>
      <c r="G405" t="s">
        <v>508</v>
      </c>
      <c r="H405" t="s">
        <v>978</v>
      </c>
      <c r="I405" t="s">
        <v>956</v>
      </c>
      <c r="J405" t="s">
        <v>850</v>
      </c>
      <c r="O405">
        <v>2</v>
      </c>
      <c r="P405" t="s">
        <v>85</v>
      </c>
      <c r="Q405" s="35">
        <v>13.362</v>
      </c>
      <c r="R405" s="35">
        <v>7.7709999999999999</v>
      </c>
      <c r="S405" s="35">
        <v>7.3129999999999997</v>
      </c>
      <c r="T405" s="35">
        <v>7.2240000000000002</v>
      </c>
      <c r="U405" s="35">
        <v>7.0410000000000004</v>
      </c>
      <c r="V405" s="35">
        <v>7.1449999999999996</v>
      </c>
      <c r="W405" s="35">
        <v>7.069</v>
      </c>
      <c r="X405" s="35">
        <v>7.0720000000000001</v>
      </c>
      <c r="Y405" s="35">
        <v>7.2169999999999996</v>
      </c>
      <c r="Z405" s="35">
        <v>7.0410000000000004</v>
      </c>
      <c r="AA405" s="35">
        <v>7.0510000000000002</v>
      </c>
      <c r="AB405" s="35">
        <v>7.0229999999999997</v>
      </c>
      <c r="AC405" s="35">
        <v>7.2530000000000001</v>
      </c>
      <c r="AD405" s="35">
        <v>7.4509999999999996</v>
      </c>
      <c r="AE405" s="35">
        <v>7.282</v>
      </c>
      <c r="AF405" s="35">
        <v>7.4809999999999999</v>
      </c>
      <c r="AG405" s="35">
        <v>7.2130000000000001</v>
      </c>
      <c r="AH405" s="35">
        <v>7.2030000000000003</v>
      </c>
      <c r="AI405" s="35">
        <v>7.2249999999999996</v>
      </c>
      <c r="AJ405" s="35">
        <v>7.226</v>
      </c>
      <c r="AK405" s="35">
        <v>7.4349999999999996</v>
      </c>
      <c r="AL405" s="35">
        <v>7.1859999999999999</v>
      </c>
      <c r="AM405" s="35">
        <v>7.1130000000000004</v>
      </c>
      <c r="AN405" s="35">
        <v>7.2220000000000004</v>
      </c>
      <c r="AO405" s="35">
        <v>7.2939999999999996</v>
      </c>
      <c r="AP405" s="35">
        <v>7.4509999999999996</v>
      </c>
      <c r="AQ405" s="35">
        <v>7.3929999999999998</v>
      </c>
      <c r="AR405" s="35">
        <v>7.5839999999999996</v>
      </c>
      <c r="AS405" s="35">
        <v>7.3760000000000003</v>
      </c>
      <c r="AT405" s="35">
        <v>7.4</v>
      </c>
      <c r="AU405" s="35">
        <v>7.5030000000000001</v>
      </c>
      <c r="AV405" s="35">
        <v>7.4880000000000004</v>
      </c>
      <c r="AW405" s="35">
        <f t="shared" si="12"/>
        <v>239.108</v>
      </c>
      <c r="AX405" s="117">
        <f t="shared" si="13"/>
        <v>60.223831908593603</v>
      </c>
      <c r="AY405" s="116"/>
    </row>
    <row r="406" spans="1:51" x14ac:dyDescent="0.35">
      <c r="A406" s="4" t="s">
        <v>281</v>
      </c>
      <c r="B406" s="4">
        <v>2019</v>
      </c>
      <c r="C406" s="5">
        <v>43523</v>
      </c>
      <c r="D406" s="4" t="s">
        <v>20</v>
      </c>
      <c r="E406" s="51" t="s">
        <v>91</v>
      </c>
      <c r="F406">
        <v>2</v>
      </c>
      <c r="G406" t="s">
        <v>813</v>
      </c>
      <c r="H406" t="s">
        <v>695</v>
      </c>
      <c r="I406" t="s">
        <v>996</v>
      </c>
      <c r="J406" t="s">
        <v>958</v>
      </c>
      <c r="O406">
        <v>1</v>
      </c>
      <c r="P406" t="s">
        <v>33</v>
      </c>
      <c r="Q406" s="35">
        <v>13.337999999999999</v>
      </c>
      <c r="R406" s="35">
        <v>7.6559999999999997</v>
      </c>
      <c r="S406" s="35">
        <v>7.1239999999999997</v>
      </c>
      <c r="T406" s="35">
        <v>7.048</v>
      </c>
      <c r="U406" s="35">
        <v>6.9569999999999999</v>
      </c>
      <c r="V406" s="35">
        <v>7.1630000000000003</v>
      </c>
      <c r="W406" s="35">
        <v>7.0090000000000003</v>
      </c>
      <c r="X406" s="35">
        <v>7.0170000000000003</v>
      </c>
      <c r="Y406" s="35">
        <v>7.1440000000000001</v>
      </c>
      <c r="Z406" s="35">
        <v>7.0819999999999999</v>
      </c>
      <c r="AA406" s="35">
        <v>7.1130000000000004</v>
      </c>
      <c r="AB406" s="35">
        <v>7.1139999999999999</v>
      </c>
      <c r="AC406" s="35">
        <v>7.2329999999999997</v>
      </c>
      <c r="AD406" s="35">
        <v>7.0209999999999999</v>
      </c>
      <c r="AE406" s="35">
        <v>7.133</v>
      </c>
      <c r="AF406" s="35">
        <v>7.0970000000000004</v>
      </c>
      <c r="AG406" s="35">
        <v>7.1070000000000002</v>
      </c>
      <c r="AH406" s="35">
        <v>7.2560000000000002</v>
      </c>
      <c r="AI406" s="35">
        <v>7.0659999999999998</v>
      </c>
      <c r="AJ406" s="35">
        <v>7.1440000000000001</v>
      </c>
      <c r="AK406" s="35">
        <v>7.18</v>
      </c>
      <c r="AL406" s="35">
        <v>7.0170000000000003</v>
      </c>
      <c r="AM406" s="35">
        <v>7.0259999999999998</v>
      </c>
      <c r="AN406" s="35">
        <v>7.06</v>
      </c>
      <c r="AO406" s="35">
        <v>7.1230000000000002</v>
      </c>
      <c r="AP406" s="35">
        <v>7.2729999999999997</v>
      </c>
      <c r="AQ406" s="35">
        <v>7.3369999999999997</v>
      </c>
      <c r="AR406" s="35">
        <v>7.1580000000000004</v>
      </c>
      <c r="AS406" s="35">
        <v>7.282</v>
      </c>
      <c r="AT406" s="35">
        <v>7.1360000000000001</v>
      </c>
      <c r="AU406" s="35">
        <v>7.1269999999999998</v>
      </c>
      <c r="AV406" s="35">
        <v>7.1289999999999996</v>
      </c>
      <c r="AW406" s="35">
        <f t="shared" si="12"/>
        <v>234.67</v>
      </c>
      <c r="AX406" s="117">
        <f t="shared" si="13"/>
        <v>61.362764733455492</v>
      </c>
      <c r="AY406" s="116"/>
    </row>
    <row r="407" spans="1:51" x14ac:dyDescent="0.35">
      <c r="A407" s="4" t="s">
        <v>281</v>
      </c>
      <c r="B407" s="4">
        <v>2019</v>
      </c>
      <c r="C407" s="5">
        <v>43523</v>
      </c>
      <c r="D407" s="4" t="s">
        <v>20</v>
      </c>
      <c r="E407" s="51" t="s">
        <v>91</v>
      </c>
      <c r="F407">
        <v>2</v>
      </c>
      <c r="G407" t="s">
        <v>608</v>
      </c>
      <c r="H407" t="s">
        <v>1083</v>
      </c>
      <c r="I407" t="s">
        <v>774</v>
      </c>
      <c r="J407" t="s">
        <v>606</v>
      </c>
      <c r="O407">
        <v>2</v>
      </c>
      <c r="P407" t="s">
        <v>46</v>
      </c>
      <c r="Q407" s="35">
        <v>13.196</v>
      </c>
      <c r="R407" s="35">
        <v>7.4889999999999999</v>
      </c>
      <c r="S407" s="35">
        <v>6.9729999999999999</v>
      </c>
      <c r="T407" s="35">
        <v>7.069</v>
      </c>
      <c r="U407" s="35">
        <v>6.9930000000000003</v>
      </c>
      <c r="V407" s="35">
        <v>7</v>
      </c>
      <c r="W407" s="35">
        <v>7.1429999999999998</v>
      </c>
      <c r="X407" s="35">
        <v>7.0469999999999997</v>
      </c>
      <c r="Y407" s="35">
        <v>7.2450000000000001</v>
      </c>
      <c r="Z407" s="35">
        <v>7.109</v>
      </c>
      <c r="AA407" s="35">
        <v>7.2119999999999997</v>
      </c>
      <c r="AB407" s="35">
        <v>7.2770000000000001</v>
      </c>
      <c r="AC407" s="35">
        <v>7.4080000000000004</v>
      </c>
      <c r="AD407" s="35">
        <v>7.2919999999999998</v>
      </c>
      <c r="AE407" s="35">
        <v>7.4589999999999996</v>
      </c>
      <c r="AF407" s="35">
        <v>7.375</v>
      </c>
      <c r="AG407" s="35">
        <v>7.6420000000000003</v>
      </c>
      <c r="AH407" s="35">
        <v>7.2969999999999997</v>
      </c>
      <c r="AI407" s="35">
        <v>7.3520000000000003</v>
      </c>
      <c r="AJ407" s="35">
        <v>7.5110000000000001</v>
      </c>
      <c r="AK407" s="35">
        <v>7.468</v>
      </c>
      <c r="AL407" s="35">
        <v>7.6950000000000003</v>
      </c>
      <c r="AM407" s="35">
        <v>7.5030000000000001</v>
      </c>
      <c r="AN407" s="35">
        <v>7.6769999999999996</v>
      </c>
      <c r="AO407" s="35">
        <v>7.4820000000000002</v>
      </c>
      <c r="AP407" s="35">
        <v>7.37</v>
      </c>
      <c r="AQ407" s="35">
        <v>7.4009999999999998</v>
      </c>
      <c r="AR407" s="35">
        <v>7.4989999999999997</v>
      </c>
      <c r="AS407" s="35">
        <v>7.3609999999999998</v>
      </c>
      <c r="AT407" s="35">
        <v>7.5529999999999999</v>
      </c>
      <c r="AU407" s="35">
        <v>7.3070000000000004</v>
      </c>
      <c r="AV407" s="35">
        <v>7.306</v>
      </c>
      <c r="AW407" s="35">
        <f t="shared" si="12"/>
        <v>240.71099999999998</v>
      </c>
      <c r="AX407" s="117">
        <f t="shared" si="13"/>
        <v>59.822775028976658</v>
      </c>
      <c r="AY407" s="116"/>
    </row>
    <row r="408" spans="1:51" x14ac:dyDescent="0.35">
      <c r="A408" s="4" t="s">
        <v>281</v>
      </c>
      <c r="B408" s="4">
        <v>2019</v>
      </c>
      <c r="C408" s="5">
        <v>43523</v>
      </c>
      <c r="D408" s="4" t="s">
        <v>20</v>
      </c>
      <c r="E408" s="51" t="s">
        <v>91</v>
      </c>
      <c r="F408">
        <v>3</v>
      </c>
      <c r="G408" t="s">
        <v>585</v>
      </c>
      <c r="H408" t="s">
        <v>992</v>
      </c>
      <c r="I408" t="s">
        <v>382</v>
      </c>
      <c r="J408" t="s">
        <v>586</v>
      </c>
      <c r="O408">
        <v>1</v>
      </c>
      <c r="P408" t="s">
        <v>113</v>
      </c>
      <c r="Q408" s="35">
        <v>13.284000000000001</v>
      </c>
      <c r="R408" s="35">
        <v>7.73</v>
      </c>
      <c r="S408" s="35">
        <v>7.0830000000000002</v>
      </c>
      <c r="T408" s="35">
        <v>6.9660000000000002</v>
      </c>
      <c r="U408" s="35">
        <v>6.8639999999999999</v>
      </c>
      <c r="V408" s="35">
        <v>6.867</v>
      </c>
      <c r="W408" s="35">
        <v>6.8819999999999997</v>
      </c>
      <c r="X408" s="35">
        <v>6.9939999999999998</v>
      </c>
      <c r="Y408" s="35">
        <v>6.97</v>
      </c>
      <c r="Z408" s="35">
        <v>7.0049999999999999</v>
      </c>
      <c r="AA408" s="35">
        <v>7.032</v>
      </c>
      <c r="AB408" s="35">
        <v>7.165</v>
      </c>
      <c r="AC408" s="35">
        <v>7.01</v>
      </c>
      <c r="AD408" s="35">
        <v>6.9480000000000004</v>
      </c>
      <c r="AE408" s="35">
        <v>6.9260000000000002</v>
      </c>
      <c r="AF408" s="35">
        <v>7.0170000000000003</v>
      </c>
      <c r="AG408" s="35">
        <v>6.8849999999999998</v>
      </c>
      <c r="AH408" s="35">
        <v>6.9320000000000004</v>
      </c>
      <c r="AI408" s="35">
        <v>7.0190000000000001</v>
      </c>
      <c r="AJ408" s="35">
        <v>6.92</v>
      </c>
      <c r="AK408" s="35">
        <v>6.9169999999999998</v>
      </c>
      <c r="AL408" s="35">
        <v>7.1230000000000002</v>
      </c>
      <c r="AM408" s="35">
        <v>7.04</v>
      </c>
      <c r="AN408" s="35">
        <v>7.0620000000000003</v>
      </c>
      <c r="AO408" s="35">
        <v>7.0720000000000001</v>
      </c>
      <c r="AP408" s="35">
        <v>7.2169999999999996</v>
      </c>
      <c r="AQ408" s="35">
        <v>7.0609999999999999</v>
      </c>
      <c r="AR408" s="35">
        <v>7.1079999999999997</v>
      </c>
      <c r="AS408" s="35">
        <v>7.0659999999999998</v>
      </c>
      <c r="AT408" s="35">
        <v>7.0750000000000002</v>
      </c>
      <c r="AU408" s="35">
        <v>7.1639999999999997</v>
      </c>
      <c r="AV408" s="35">
        <v>7.2309999999999999</v>
      </c>
      <c r="AW408" s="35">
        <f t="shared" si="12"/>
        <v>231.63499999999999</v>
      </c>
      <c r="AX408" s="117">
        <f t="shared" si="13"/>
        <v>62.16677099747448</v>
      </c>
      <c r="AY408" s="116"/>
    </row>
    <row r="409" spans="1:51" x14ac:dyDescent="0.35">
      <c r="A409" s="4" t="s">
        <v>281</v>
      </c>
      <c r="B409" s="4">
        <v>2019</v>
      </c>
      <c r="C409" s="5">
        <v>43523</v>
      </c>
      <c r="D409" s="4" t="s">
        <v>20</v>
      </c>
      <c r="E409" s="51" t="s">
        <v>91</v>
      </c>
      <c r="F409">
        <v>3</v>
      </c>
      <c r="G409" t="s">
        <v>655</v>
      </c>
      <c r="H409" t="s">
        <v>987</v>
      </c>
      <c r="I409" t="s">
        <v>644</v>
      </c>
      <c r="J409" t="s">
        <v>1092</v>
      </c>
      <c r="O409">
        <v>2</v>
      </c>
      <c r="P409" t="s">
        <v>484</v>
      </c>
      <c r="Q409" s="35">
        <v>13.423999999999999</v>
      </c>
      <c r="R409" s="35">
        <v>7.62</v>
      </c>
      <c r="S409" s="35">
        <v>7.2530000000000001</v>
      </c>
      <c r="T409" s="35">
        <v>6.835</v>
      </c>
      <c r="U409" s="35">
        <v>6.8730000000000002</v>
      </c>
      <c r="V409" s="35">
        <v>6.76</v>
      </c>
      <c r="W409" s="35">
        <v>6.8890000000000002</v>
      </c>
      <c r="X409" s="35">
        <v>6.8460000000000001</v>
      </c>
      <c r="Y409" s="35">
        <v>7.0140000000000002</v>
      </c>
      <c r="Z409" s="35">
        <v>6.8559999999999999</v>
      </c>
      <c r="AA409" s="35">
        <v>7.0030000000000001</v>
      </c>
      <c r="AB409" s="35">
        <v>6.8570000000000002</v>
      </c>
      <c r="AC409" s="35">
        <v>6.88</v>
      </c>
      <c r="AD409" s="35">
        <v>7.0529999999999999</v>
      </c>
      <c r="AE409" s="35">
        <v>7.0709999999999997</v>
      </c>
      <c r="AF409" s="35">
        <v>7.0140000000000002</v>
      </c>
      <c r="AG409" s="35">
        <v>7.2190000000000003</v>
      </c>
      <c r="AH409" s="35">
        <v>7.0590000000000002</v>
      </c>
      <c r="AI409" s="35">
        <v>7.0629999999999997</v>
      </c>
      <c r="AJ409" s="35">
        <v>7.2030000000000003</v>
      </c>
      <c r="AK409" s="35">
        <v>7.194</v>
      </c>
      <c r="AL409" s="35">
        <v>7.1950000000000003</v>
      </c>
      <c r="AM409" s="35">
        <v>7.4020000000000001</v>
      </c>
      <c r="AN409" s="35">
        <v>7.3040000000000003</v>
      </c>
      <c r="AO409" s="35">
        <v>7.3209999999999997</v>
      </c>
      <c r="AP409" s="35">
        <v>7.45</v>
      </c>
      <c r="AQ409" s="35">
        <v>7.3259999999999996</v>
      </c>
      <c r="AR409" s="35">
        <v>7.5039999999999996</v>
      </c>
      <c r="AS409" s="35">
        <v>7.585</v>
      </c>
      <c r="AT409" s="35">
        <v>7.4470000000000001</v>
      </c>
      <c r="AU409" s="35">
        <v>7.4859999999999998</v>
      </c>
      <c r="AV409" s="35">
        <v>7.5960000000000001</v>
      </c>
      <c r="AW409" s="35">
        <f t="shared" si="12"/>
        <v>235.60199999999992</v>
      </c>
      <c r="AX409" s="117">
        <f t="shared" si="13"/>
        <v>61.120024448009801</v>
      </c>
      <c r="AY409" s="116"/>
    </row>
    <row r="410" spans="1:51" x14ac:dyDescent="0.35">
      <c r="A410" s="4" t="s">
        <v>281</v>
      </c>
      <c r="B410" s="4">
        <v>2019</v>
      </c>
      <c r="C410" s="5">
        <v>43523</v>
      </c>
      <c r="D410" s="4" t="s">
        <v>20</v>
      </c>
      <c r="E410" s="51" t="s">
        <v>91</v>
      </c>
      <c r="F410">
        <v>4</v>
      </c>
      <c r="G410" t="s">
        <v>601</v>
      </c>
      <c r="H410" t="s">
        <v>806</v>
      </c>
      <c r="I410" t="s">
        <v>990</v>
      </c>
      <c r="J410" t="s">
        <v>951</v>
      </c>
      <c r="O410">
        <v>1</v>
      </c>
      <c r="P410" t="s">
        <v>102</v>
      </c>
      <c r="Q410" s="35">
        <v>12.991</v>
      </c>
      <c r="R410" s="35">
        <v>7.45</v>
      </c>
      <c r="S410" s="35">
        <v>6.9279999999999999</v>
      </c>
      <c r="T410" s="35">
        <v>6.7859999999999996</v>
      </c>
      <c r="U410" s="35">
        <v>6.8929999999999998</v>
      </c>
      <c r="V410" s="35">
        <v>6.8310000000000004</v>
      </c>
      <c r="W410" s="35">
        <v>6.8710000000000004</v>
      </c>
      <c r="X410" s="35">
        <v>6.9619999999999997</v>
      </c>
      <c r="Y410" s="35">
        <v>7.0730000000000004</v>
      </c>
      <c r="Z410" s="35">
        <v>6.9740000000000002</v>
      </c>
      <c r="AA410" s="35">
        <v>6.9619999999999997</v>
      </c>
      <c r="AB410" s="35">
        <v>6.9450000000000003</v>
      </c>
      <c r="AC410" s="35">
        <v>7.0629999999999997</v>
      </c>
      <c r="AD410" s="35">
        <v>6.9290000000000003</v>
      </c>
      <c r="AE410" s="35">
        <v>6.8449999999999998</v>
      </c>
      <c r="AF410" s="35">
        <v>6.8470000000000004</v>
      </c>
      <c r="AG410" s="35">
        <v>6.9669999999999996</v>
      </c>
      <c r="AH410" s="35">
        <v>6.9009999999999998</v>
      </c>
      <c r="AI410" s="35">
        <v>6.9379999999999997</v>
      </c>
      <c r="AJ410" s="35">
        <v>7.0839999999999996</v>
      </c>
      <c r="AK410" s="35">
        <v>6.96</v>
      </c>
      <c r="AL410" s="35">
        <v>6.9409999999999998</v>
      </c>
      <c r="AM410" s="35">
        <v>6.9260000000000002</v>
      </c>
      <c r="AN410" s="35">
        <v>6.976</v>
      </c>
      <c r="AO410" s="35">
        <v>7.0609999999999999</v>
      </c>
      <c r="AP410" s="35">
        <v>7.0549999999999997</v>
      </c>
      <c r="AQ410" s="35">
        <v>7.5839999999999996</v>
      </c>
      <c r="AR410" s="35">
        <v>7.7960000000000003</v>
      </c>
      <c r="AS410" s="35">
        <v>7.4580000000000002</v>
      </c>
      <c r="AT410" s="35">
        <v>7.0949999999999998</v>
      </c>
      <c r="AU410" s="35">
        <v>7.2380000000000004</v>
      </c>
      <c r="AV410" s="35">
        <v>7.1989999999999998</v>
      </c>
      <c r="AW410" s="35">
        <f t="shared" si="12"/>
        <v>231.529</v>
      </c>
      <c r="AX410" s="117">
        <f t="shared" si="13"/>
        <v>62.195232562659541</v>
      </c>
      <c r="AY410" s="116"/>
    </row>
    <row r="411" spans="1:51" x14ac:dyDescent="0.35">
      <c r="A411" s="4" t="s">
        <v>281</v>
      </c>
      <c r="B411" s="4">
        <v>2019</v>
      </c>
      <c r="C411" s="5">
        <v>43523</v>
      </c>
      <c r="D411" s="4" t="s">
        <v>20</v>
      </c>
      <c r="E411" s="51" t="s">
        <v>91</v>
      </c>
      <c r="F411">
        <v>4</v>
      </c>
      <c r="G411" t="s">
        <v>598</v>
      </c>
      <c r="H411" t="s">
        <v>505</v>
      </c>
      <c r="I411" t="s">
        <v>599</v>
      </c>
      <c r="J411" t="s">
        <v>948</v>
      </c>
      <c r="O411">
        <v>2</v>
      </c>
      <c r="P411" t="s">
        <v>35</v>
      </c>
      <c r="Q411" s="35">
        <v>12.695</v>
      </c>
      <c r="R411" s="35">
        <v>7.6020000000000003</v>
      </c>
      <c r="S411" s="35">
        <v>7.1779999999999999</v>
      </c>
      <c r="T411" s="35">
        <v>6.952</v>
      </c>
      <c r="U411" s="35">
        <v>7.0389999999999997</v>
      </c>
      <c r="V411" s="35">
        <v>6.8970000000000002</v>
      </c>
      <c r="W411" s="35">
        <v>6.9859999999999998</v>
      </c>
      <c r="X411" s="35">
        <v>7.2130000000000001</v>
      </c>
      <c r="Y411" s="35">
        <v>7.0049999999999999</v>
      </c>
      <c r="Z411" s="35">
        <v>6.95</v>
      </c>
      <c r="AA411" s="35">
        <v>6.9770000000000003</v>
      </c>
      <c r="AB411" s="35">
        <v>7.2249999999999996</v>
      </c>
      <c r="AC411" s="35">
        <v>7.0279999999999996</v>
      </c>
      <c r="AD411" s="35">
        <v>6.9290000000000003</v>
      </c>
      <c r="AE411" s="35">
        <v>6.9569999999999999</v>
      </c>
      <c r="AF411" s="35">
        <v>7.2110000000000003</v>
      </c>
      <c r="AG411" s="35">
        <v>7.0880000000000001</v>
      </c>
      <c r="AH411" s="35">
        <v>7.2880000000000003</v>
      </c>
      <c r="AI411" s="35">
        <v>7.5730000000000004</v>
      </c>
      <c r="AJ411" s="35">
        <v>7.4989999999999997</v>
      </c>
      <c r="AK411" s="35">
        <v>7.7110000000000003</v>
      </c>
      <c r="AL411" s="35">
        <v>7.6609999999999996</v>
      </c>
      <c r="AM411" s="35">
        <v>7.6879999999999997</v>
      </c>
      <c r="AN411" s="35">
        <v>7.8250000000000002</v>
      </c>
      <c r="AO411" s="35">
        <v>7.9930000000000003</v>
      </c>
      <c r="AP411" s="35">
        <v>8.7959999999999994</v>
      </c>
      <c r="AQ411" s="35">
        <v>8.6379999999999999</v>
      </c>
      <c r="AR411" s="35">
        <v>8.7249999999999996</v>
      </c>
      <c r="AS411" s="35">
        <v>8.5839999999999996</v>
      </c>
      <c r="AT411" s="35">
        <v>8.3010000000000002</v>
      </c>
      <c r="AU411" s="35">
        <v>7.9059999999999997</v>
      </c>
      <c r="AV411" s="35">
        <v>7.7409999999999997</v>
      </c>
      <c r="AW411" s="35">
        <f t="shared" si="12"/>
        <v>245.86099999999999</v>
      </c>
      <c r="AX411" s="117">
        <f t="shared" si="13"/>
        <v>58.569679615717824</v>
      </c>
      <c r="AY411" s="116"/>
    </row>
    <row r="412" spans="1:51" x14ac:dyDescent="0.35">
      <c r="A412" s="4" t="s">
        <v>226</v>
      </c>
      <c r="B412" s="4">
        <v>2019</v>
      </c>
      <c r="C412" s="5">
        <v>43490</v>
      </c>
      <c r="D412" s="4" t="s">
        <v>66</v>
      </c>
      <c r="E412" s="51" t="s">
        <v>91</v>
      </c>
      <c r="F412">
        <v>1</v>
      </c>
      <c r="G412" t="s">
        <v>1117</v>
      </c>
      <c r="H412" t="s">
        <v>934</v>
      </c>
      <c r="I412" t="s">
        <v>995</v>
      </c>
      <c r="J412" t="s">
        <v>848</v>
      </c>
      <c r="O412">
        <v>1</v>
      </c>
      <c r="P412" t="s">
        <v>1073</v>
      </c>
      <c r="Q412" s="35">
        <v>12.836</v>
      </c>
      <c r="R412" s="35">
        <v>7.6150000000000002</v>
      </c>
      <c r="S412" s="35">
        <v>7.2350000000000003</v>
      </c>
      <c r="T412" s="35">
        <v>7.1970000000000001</v>
      </c>
      <c r="U412" s="35">
        <v>7.1120000000000001</v>
      </c>
      <c r="V412" s="35">
        <v>7.2690000000000001</v>
      </c>
      <c r="W412" s="35">
        <v>7.0830000000000002</v>
      </c>
      <c r="X412" s="35">
        <v>7.1669999999999998</v>
      </c>
      <c r="Y412" s="35">
        <v>7.0919999999999996</v>
      </c>
      <c r="Z412" s="35">
        <v>7.2060000000000004</v>
      </c>
      <c r="AA412" s="35">
        <v>7.1239999999999997</v>
      </c>
      <c r="AB412" s="35">
        <v>7.2370000000000001</v>
      </c>
      <c r="AC412" s="35">
        <v>7.1459999999999999</v>
      </c>
      <c r="AD412" s="35">
        <v>7.28</v>
      </c>
      <c r="AE412" s="35">
        <v>7.1820000000000004</v>
      </c>
      <c r="AF412" s="35">
        <v>7.2949999999999999</v>
      </c>
      <c r="AG412" s="35">
        <v>7.1980000000000004</v>
      </c>
      <c r="AH412" s="35">
        <v>7.3689999999999998</v>
      </c>
      <c r="AI412" s="35">
        <v>7.1619999999999999</v>
      </c>
      <c r="AJ412" s="35">
        <v>7.3070000000000004</v>
      </c>
      <c r="AK412" s="35">
        <v>7.1950000000000003</v>
      </c>
      <c r="AL412" s="35">
        <v>7.3339999999999996</v>
      </c>
      <c r="AM412" s="35">
        <v>7.2080000000000002</v>
      </c>
      <c r="AN412" s="35">
        <v>7.3940000000000001</v>
      </c>
      <c r="AO412" s="35">
        <v>7.5209999999999999</v>
      </c>
      <c r="AP412" s="35">
        <v>7.3970000000000002</v>
      </c>
      <c r="AQ412" s="35">
        <v>7.3639999999999999</v>
      </c>
      <c r="AR412" s="35">
        <v>7.5579999999999998</v>
      </c>
      <c r="AS412" s="35">
        <v>7.4550000000000001</v>
      </c>
      <c r="AT412" s="35">
        <v>7.6660000000000004</v>
      </c>
      <c r="AU412" s="35">
        <v>7.7169999999999996</v>
      </c>
      <c r="AV412" s="35">
        <v>7.4560000000000004</v>
      </c>
      <c r="AW412" s="35">
        <f t="shared" si="12"/>
        <v>239.37699999999998</v>
      </c>
      <c r="AX412" s="117">
        <f t="shared" si="13"/>
        <v>60.156155353271203</v>
      </c>
      <c r="AY412" s="116"/>
    </row>
    <row r="413" spans="1:51" x14ac:dyDescent="0.35">
      <c r="A413" s="4" t="s">
        <v>226</v>
      </c>
      <c r="B413" s="4">
        <v>2019</v>
      </c>
      <c r="C413" s="5">
        <v>43490</v>
      </c>
      <c r="D413" s="4" t="s">
        <v>66</v>
      </c>
      <c r="E413" s="51" t="s">
        <v>91</v>
      </c>
      <c r="F413">
        <v>1</v>
      </c>
      <c r="G413" t="s">
        <v>744</v>
      </c>
      <c r="H413" t="s">
        <v>1085</v>
      </c>
      <c r="I413" t="s">
        <v>1022</v>
      </c>
      <c r="J413" t="s">
        <v>1023</v>
      </c>
      <c r="O413">
        <v>2</v>
      </c>
      <c r="P413" t="s">
        <v>256</v>
      </c>
      <c r="Q413" s="35">
        <v>13.276</v>
      </c>
      <c r="R413" s="35">
        <v>7.7560000000000002</v>
      </c>
      <c r="S413" s="35">
        <v>7.1879999999999997</v>
      </c>
      <c r="T413" s="35">
        <v>7.0960000000000001</v>
      </c>
      <c r="U413" s="35">
        <v>6.9809999999999999</v>
      </c>
      <c r="V413" s="35">
        <v>7.1070000000000002</v>
      </c>
      <c r="W413" s="35">
        <v>7.0739999999999998</v>
      </c>
      <c r="X413" s="35">
        <v>7.093</v>
      </c>
      <c r="Y413" s="35">
        <v>7.1139999999999999</v>
      </c>
      <c r="Z413" s="35">
        <v>7</v>
      </c>
      <c r="AA413" s="35">
        <v>7.15</v>
      </c>
      <c r="AB413" s="35">
        <v>7.13</v>
      </c>
      <c r="AC413" s="35">
        <v>7.04</v>
      </c>
      <c r="AD413" s="35">
        <v>7.0720000000000001</v>
      </c>
      <c r="AE413" s="35">
        <v>7.2220000000000004</v>
      </c>
      <c r="AF413" s="35">
        <v>7.2119999999999997</v>
      </c>
      <c r="AG413" s="35">
        <v>7.3</v>
      </c>
      <c r="AH413" s="35">
        <v>7.0960000000000001</v>
      </c>
      <c r="AI413" s="35">
        <v>7.1929999999999996</v>
      </c>
      <c r="AJ413" s="35">
        <v>7.3550000000000004</v>
      </c>
      <c r="AK413" s="35">
        <v>7.41</v>
      </c>
      <c r="AL413" s="35">
        <v>7.6589999999999998</v>
      </c>
      <c r="AM413" s="35">
        <v>7.5019999999999998</v>
      </c>
      <c r="AN413" s="35">
        <v>7.74</v>
      </c>
      <c r="AO413" s="35">
        <v>7.4340000000000002</v>
      </c>
      <c r="AP413" s="35">
        <v>7.5149999999999997</v>
      </c>
      <c r="AQ413" s="35">
        <v>7.5190000000000001</v>
      </c>
      <c r="AR413" s="35">
        <v>7.8230000000000004</v>
      </c>
      <c r="AS413" s="35">
        <v>7.9390000000000001</v>
      </c>
      <c r="AT413" s="35">
        <v>7.5789999999999997</v>
      </c>
      <c r="AU413" s="35">
        <v>7.5190000000000001</v>
      </c>
      <c r="AV413" s="35">
        <v>7.6289999999999996</v>
      </c>
      <c r="AW413" s="35">
        <f t="shared" si="12"/>
        <v>240.72300000000001</v>
      </c>
      <c r="AX413" s="117">
        <f t="shared" si="13"/>
        <v>59.819792873967174</v>
      </c>
      <c r="AY413" s="116"/>
    </row>
    <row r="414" spans="1:51" x14ac:dyDescent="0.35">
      <c r="A414" s="4" t="s">
        <v>226</v>
      </c>
      <c r="B414" s="4">
        <v>2019</v>
      </c>
      <c r="C414" s="5">
        <v>43490</v>
      </c>
      <c r="D414" s="4" t="s">
        <v>66</v>
      </c>
      <c r="E414" s="51" t="s">
        <v>91</v>
      </c>
      <c r="F414">
        <v>2</v>
      </c>
      <c r="G414" t="s">
        <v>1118</v>
      </c>
      <c r="H414" t="s">
        <v>506</v>
      </c>
      <c r="I414" t="s">
        <v>734</v>
      </c>
      <c r="J414" t="s">
        <v>1058</v>
      </c>
      <c r="O414">
        <v>1</v>
      </c>
      <c r="P414" t="s">
        <v>102</v>
      </c>
      <c r="Q414" s="35">
        <v>13.153</v>
      </c>
      <c r="R414" s="35">
        <v>7.6260000000000003</v>
      </c>
      <c r="S414" s="35">
        <v>7.1820000000000004</v>
      </c>
      <c r="T414" s="35">
        <v>7.0170000000000003</v>
      </c>
      <c r="U414" s="35">
        <v>7.0780000000000003</v>
      </c>
      <c r="V414" s="35">
        <v>7.0069999999999997</v>
      </c>
      <c r="W414" s="35">
        <v>7.0289999999999999</v>
      </c>
      <c r="X414" s="35">
        <v>7.1210000000000004</v>
      </c>
      <c r="Y414" s="35">
        <v>6.9539999999999997</v>
      </c>
      <c r="Z414" s="35">
        <v>6.9349999999999996</v>
      </c>
      <c r="AA414" s="35">
        <v>6.93</v>
      </c>
      <c r="AB414" s="35">
        <v>7.0609999999999999</v>
      </c>
      <c r="AC414" s="35">
        <v>7.008</v>
      </c>
      <c r="AD414" s="35">
        <v>7.0519999999999996</v>
      </c>
      <c r="AE414" s="35">
        <v>7.2130000000000001</v>
      </c>
      <c r="AF414" s="35">
        <v>7.056</v>
      </c>
      <c r="AG414" s="35">
        <v>7.07</v>
      </c>
      <c r="AH414" s="35">
        <v>7.1580000000000004</v>
      </c>
      <c r="AI414" s="35">
        <v>7.1619999999999999</v>
      </c>
      <c r="AJ414" s="35">
        <v>7.2009999999999996</v>
      </c>
      <c r="AK414" s="35">
        <v>7.3090000000000002</v>
      </c>
      <c r="AL414" s="35">
        <v>7.1559999999999997</v>
      </c>
      <c r="AM414" s="35">
        <v>7.1109999999999998</v>
      </c>
      <c r="AN414" s="35">
        <v>7.1319999999999997</v>
      </c>
      <c r="AO414" s="35">
        <v>7.2629999999999999</v>
      </c>
      <c r="AP414" s="35">
        <v>7.1669999999999998</v>
      </c>
      <c r="AQ414" s="35">
        <v>7.1769999999999996</v>
      </c>
      <c r="AR414" s="35">
        <v>7.306</v>
      </c>
      <c r="AS414" s="35">
        <v>7.0839999999999996</v>
      </c>
      <c r="AT414" s="35">
        <v>7.0629999999999997</v>
      </c>
      <c r="AU414" s="35">
        <v>7.048</v>
      </c>
      <c r="AV414" s="35">
        <v>7.06</v>
      </c>
      <c r="AW414" s="35">
        <f t="shared" si="12"/>
        <v>233.88900000000001</v>
      </c>
      <c r="AX414" s="117">
        <f t="shared" si="13"/>
        <v>61.56766671369752</v>
      </c>
      <c r="AY414" s="116"/>
    </row>
    <row r="415" spans="1:51" x14ac:dyDescent="0.35">
      <c r="A415" s="4" t="s">
        <v>226</v>
      </c>
      <c r="B415" s="4">
        <v>2019</v>
      </c>
      <c r="C415" s="5">
        <v>43490</v>
      </c>
      <c r="D415" s="4" t="s">
        <v>66</v>
      </c>
      <c r="E415" s="51" t="s">
        <v>91</v>
      </c>
      <c r="F415">
        <v>2</v>
      </c>
      <c r="G415" t="s">
        <v>850</v>
      </c>
      <c r="H415" t="s">
        <v>508</v>
      </c>
      <c r="I415" t="s">
        <v>985</v>
      </c>
      <c r="J415" t="s">
        <v>852</v>
      </c>
      <c r="O415">
        <v>2</v>
      </c>
      <c r="P415" t="s">
        <v>85</v>
      </c>
      <c r="Q415" s="35">
        <v>13.494999999999999</v>
      </c>
      <c r="R415" s="35">
        <v>7.9930000000000003</v>
      </c>
      <c r="S415" s="35">
        <v>7.3280000000000003</v>
      </c>
      <c r="T415" s="35">
        <v>7.2169999999999996</v>
      </c>
      <c r="U415" s="35">
        <v>7.0860000000000003</v>
      </c>
      <c r="V415" s="35">
        <v>7.1859999999999999</v>
      </c>
      <c r="W415" s="35">
        <v>7.0350000000000001</v>
      </c>
      <c r="X415" s="35">
        <v>7.0069999999999997</v>
      </c>
      <c r="Y415" s="35">
        <v>7.125</v>
      </c>
      <c r="Z415" s="35">
        <v>6.9690000000000003</v>
      </c>
      <c r="AA415" s="35">
        <v>6.9409999999999998</v>
      </c>
      <c r="AB415" s="35">
        <v>7.1509999999999998</v>
      </c>
      <c r="AC415" s="35">
        <v>7.1289999999999996</v>
      </c>
      <c r="AD415" s="35">
        <v>7.2839999999999998</v>
      </c>
      <c r="AE415" s="35">
        <v>7.19</v>
      </c>
      <c r="AF415" s="35">
        <v>7.2640000000000002</v>
      </c>
      <c r="AG415" s="35">
        <v>7.12</v>
      </c>
      <c r="AH415" s="35">
        <v>7.1029999999999998</v>
      </c>
      <c r="AI415" s="35">
        <v>7.1040000000000001</v>
      </c>
      <c r="AJ415" s="35">
        <v>7.2409999999999997</v>
      </c>
      <c r="AK415" s="35">
        <v>7.173</v>
      </c>
      <c r="AL415" s="35">
        <v>7.17</v>
      </c>
      <c r="AM415" s="35">
        <v>7.202</v>
      </c>
      <c r="AN415" s="35">
        <v>7.3819999999999997</v>
      </c>
      <c r="AO415" s="35">
        <v>7.1859999999999999</v>
      </c>
      <c r="AP415" s="35">
        <v>7.33</v>
      </c>
      <c r="AQ415" s="35">
        <v>7.2210000000000001</v>
      </c>
      <c r="AR415" s="35">
        <v>7.3689999999999998</v>
      </c>
      <c r="AS415" s="35">
        <v>7.1429999999999998</v>
      </c>
      <c r="AT415" s="35">
        <v>7.3150000000000004</v>
      </c>
      <c r="AU415" s="35">
        <v>7.2240000000000002</v>
      </c>
      <c r="AV415" s="35">
        <v>7.3760000000000003</v>
      </c>
      <c r="AW415" s="35">
        <f t="shared" si="12"/>
        <v>237.05900000000003</v>
      </c>
      <c r="AX415" s="117">
        <f t="shared" si="13"/>
        <v>60.744371654313902</v>
      </c>
      <c r="AY415" s="116"/>
    </row>
    <row r="416" spans="1:51" x14ac:dyDescent="0.35">
      <c r="A416" s="4" t="s">
        <v>226</v>
      </c>
      <c r="B416" s="4">
        <v>2019</v>
      </c>
      <c r="C416" s="5">
        <v>43490</v>
      </c>
      <c r="D416" s="4" t="s">
        <v>66</v>
      </c>
      <c r="E416" s="51" t="s">
        <v>91</v>
      </c>
      <c r="F416">
        <v>3</v>
      </c>
      <c r="G416" t="s">
        <v>487</v>
      </c>
      <c r="H416" t="s">
        <v>860</v>
      </c>
      <c r="I416" t="s">
        <v>764</v>
      </c>
      <c r="J416" t="s">
        <v>1054</v>
      </c>
      <c r="O416">
        <v>1</v>
      </c>
      <c r="P416" t="s">
        <v>164</v>
      </c>
      <c r="Q416" s="35">
        <v>13.19</v>
      </c>
      <c r="R416" s="35">
        <v>7.6219999999999999</v>
      </c>
      <c r="S416" s="35">
        <v>7.0720000000000001</v>
      </c>
      <c r="T416" s="35">
        <v>6.8230000000000004</v>
      </c>
      <c r="U416" s="35">
        <v>6.8840000000000003</v>
      </c>
      <c r="V416" s="35">
        <v>6.9409999999999998</v>
      </c>
      <c r="W416" s="35">
        <v>7.1109999999999998</v>
      </c>
      <c r="X416" s="35">
        <v>7.173</v>
      </c>
      <c r="Y416" s="35">
        <v>7.335</v>
      </c>
      <c r="Z416" s="35">
        <v>7.1040000000000001</v>
      </c>
      <c r="AA416" s="35">
        <v>7.1980000000000004</v>
      </c>
      <c r="AB416" s="35">
        <v>7.1790000000000003</v>
      </c>
      <c r="AC416" s="35">
        <v>7.181</v>
      </c>
      <c r="AD416" s="35">
        <v>7.2539999999999996</v>
      </c>
      <c r="AE416" s="35">
        <v>7.3029999999999999</v>
      </c>
      <c r="AF416" s="35">
        <v>7.2910000000000004</v>
      </c>
      <c r="AG416" s="35">
        <v>7.3550000000000004</v>
      </c>
      <c r="AH416" s="35">
        <v>7.0940000000000003</v>
      </c>
      <c r="AI416" s="35">
        <v>7.1059999999999999</v>
      </c>
      <c r="AJ416" s="35">
        <v>7.0410000000000004</v>
      </c>
      <c r="AK416" s="35">
        <v>7.12</v>
      </c>
      <c r="AL416" s="35">
        <v>7.3079999999999998</v>
      </c>
      <c r="AM416" s="35">
        <v>7.0620000000000003</v>
      </c>
      <c r="AN416" s="35">
        <v>7.1609999999999996</v>
      </c>
      <c r="AO416" s="35">
        <v>7.0839999999999996</v>
      </c>
      <c r="AP416" s="35">
        <v>7.0730000000000004</v>
      </c>
      <c r="AQ416" s="35">
        <v>7.101</v>
      </c>
      <c r="AR416" s="35">
        <v>7.0419999999999998</v>
      </c>
      <c r="AS416" s="35">
        <v>7.0759999999999996</v>
      </c>
      <c r="AT416" s="35">
        <v>7.0720000000000001</v>
      </c>
      <c r="AU416" s="35">
        <v>6.99</v>
      </c>
      <c r="AV416" s="35">
        <v>7.0119999999999996</v>
      </c>
      <c r="AW416" s="35">
        <f t="shared" si="12"/>
        <v>234.358</v>
      </c>
      <c r="AX416" s="117">
        <f t="shared" si="13"/>
        <v>61.444456771264477</v>
      </c>
      <c r="AY416" s="116"/>
    </row>
    <row r="417" spans="1:51" x14ac:dyDescent="0.35">
      <c r="A417" s="4" t="s">
        <v>226</v>
      </c>
      <c r="B417" s="4">
        <v>2019</v>
      </c>
      <c r="C417" s="5">
        <v>43490</v>
      </c>
      <c r="D417" s="4" t="s">
        <v>66</v>
      </c>
      <c r="E417" s="51" t="s">
        <v>91</v>
      </c>
      <c r="F417">
        <v>3</v>
      </c>
      <c r="G417" t="s">
        <v>584</v>
      </c>
      <c r="H417" t="s">
        <v>1102</v>
      </c>
      <c r="I417" t="s">
        <v>1084</v>
      </c>
      <c r="J417" t="s">
        <v>1053</v>
      </c>
      <c r="O417">
        <v>2</v>
      </c>
      <c r="P417" t="s">
        <v>27</v>
      </c>
      <c r="Q417" s="35">
        <v>13.085000000000001</v>
      </c>
      <c r="R417" s="35">
        <v>7.6130000000000004</v>
      </c>
      <c r="S417" s="35">
        <v>7.194</v>
      </c>
      <c r="T417" s="35">
        <v>7.157</v>
      </c>
      <c r="U417" s="35">
        <v>7.0060000000000002</v>
      </c>
      <c r="V417" s="35">
        <v>7</v>
      </c>
      <c r="W417" s="35">
        <v>7.1280000000000001</v>
      </c>
      <c r="X417" s="35">
        <v>7.0709999999999997</v>
      </c>
      <c r="Y417" s="35">
        <v>7.0750000000000002</v>
      </c>
      <c r="Z417" s="35">
        <v>7.2240000000000002</v>
      </c>
      <c r="AA417" s="35">
        <v>7.0640000000000001</v>
      </c>
      <c r="AB417" s="35">
        <v>7.05</v>
      </c>
      <c r="AC417" s="35">
        <v>7.0789999999999997</v>
      </c>
      <c r="AD417" s="35">
        <v>7.226</v>
      </c>
      <c r="AE417" s="35">
        <v>7.1529999999999996</v>
      </c>
      <c r="AF417" s="35">
        <v>7.2750000000000004</v>
      </c>
      <c r="AG417" s="35">
        <v>7.02</v>
      </c>
      <c r="AH417" s="35">
        <v>7.0270000000000001</v>
      </c>
      <c r="AI417" s="35">
        <v>7.0640000000000001</v>
      </c>
      <c r="AJ417" s="35">
        <v>7.194</v>
      </c>
      <c r="AK417" s="35">
        <v>7.1</v>
      </c>
      <c r="AL417" s="35">
        <v>7.1980000000000004</v>
      </c>
      <c r="AM417" s="35">
        <v>7.3789999999999996</v>
      </c>
      <c r="AN417" s="35">
        <v>7.2130000000000001</v>
      </c>
      <c r="AO417" s="35">
        <v>7.4219999999999997</v>
      </c>
      <c r="AP417" s="35">
        <v>7.468</v>
      </c>
      <c r="AQ417" s="35">
        <v>7.0919999999999996</v>
      </c>
      <c r="AR417" s="35">
        <v>7.1180000000000003</v>
      </c>
      <c r="AS417" s="35">
        <v>7.1580000000000004</v>
      </c>
      <c r="AT417" s="35">
        <v>7.4329999999999998</v>
      </c>
      <c r="AU417" s="35">
        <v>7.4219999999999997</v>
      </c>
      <c r="AV417" s="35">
        <v>7.3369999999999997</v>
      </c>
      <c r="AW417" s="35">
        <f t="shared" si="12"/>
        <v>236.0449999999999</v>
      </c>
      <c r="AX417" s="117">
        <f t="shared" si="13"/>
        <v>61.005316782816863</v>
      </c>
      <c r="AY417" s="116"/>
    </row>
    <row r="418" spans="1:51" x14ac:dyDescent="0.35">
      <c r="A418" s="4" t="s">
        <v>226</v>
      </c>
      <c r="B418" s="4">
        <v>2019</v>
      </c>
      <c r="C418" s="5">
        <v>43490</v>
      </c>
      <c r="D418" s="4" t="s">
        <v>66</v>
      </c>
      <c r="E418" s="51" t="s">
        <v>91</v>
      </c>
      <c r="F418">
        <v>4</v>
      </c>
      <c r="G418" t="s">
        <v>688</v>
      </c>
      <c r="H418" t="s">
        <v>69</v>
      </c>
      <c r="I418" t="s">
        <v>501</v>
      </c>
      <c r="J418" t="s">
        <v>590</v>
      </c>
      <c r="O418">
        <v>1</v>
      </c>
      <c r="P418" t="s">
        <v>25</v>
      </c>
      <c r="Q418" s="35">
        <v>13.17</v>
      </c>
      <c r="R418" s="35">
        <v>7.5549999999999997</v>
      </c>
      <c r="S418" s="35">
        <v>7.0949999999999998</v>
      </c>
      <c r="T418" s="35">
        <v>7.157</v>
      </c>
      <c r="U418" s="35">
        <v>7.1360000000000001</v>
      </c>
      <c r="V418" s="35">
        <v>7.1379999999999999</v>
      </c>
      <c r="W418" s="35">
        <v>7.1559999999999997</v>
      </c>
      <c r="X418" s="35">
        <v>7.24</v>
      </c>
      <c r="Y418" s="35">
        <v>7.0709999999999997</v>
      </c>
      <c r="Z418" s="35">
        <v>7.1079999999999997</v>
      </c>
      <c r="AA418" s="35">
        <v>7.2880000000000003</v>
      </c>
      <c r="AB418" s="35">
        <v>7.12</v>
      </c>
      <c r="AC418" s="35">
        <v>7.056</v>
      </c>
      <c r="AD418" s="35">
        <v>7.0170000000000003</v>
      </c>
      <c r="AE418" s="35">
        <v>7.0339999999999998</v>
      </c>
      <c r="AF418" s="35">
        <v>7.1609999999999996</v>
      </c>
      <c r="AG418" s="35">
        <v>6.9379999999999997</v>
      </c>
      <c r="AH418" s="35">
        <v>6.9180000000000001</v>
      </c>
      <c r="AI418" s="35">
        <v>7.0519999999999996</v>
      </c>
      <c r="AJ418" s="35">
        <v>6.9850000000000003</v>
      </c>
      <c r="AK418" s="35">
        <v>7.0229999999999997</v>
      </c>
      <c r="AL418" s="35">
        <v>7.0289999999999999</v>
      </c>
      <c r="AM418" s="35">
        <v>7.1970000000000001</v>
      </c>
      <c r="AN418" s="35">
        <v>7.3730000000000002</v>
      </c>
      <c r="AO418" s="35">
        <v>7.173</v>
      </c>
      <c r="AP418" s="35">
        <v>7.0979999999999999</v>
      </c>
      <c r="AQ418" s="35">
        <v>7.282</v>
      </c>
      <c r="AR418" s="35">
        <v>7.1349999999999998</v>
      </c>
      <c r="AS418" s="35">
        <v>7.2160000000000002</v>
      </c>
      <c r="AT418" s="35">
        <v>7.2850000000000001</v>
      </c>
      <c r="AU418" s="35">
        <v>7.601</v>
      </c>
      <c r="AV418" s="35">
        <v>7.5759999999999996</v>
      </c>
      <c r="AW418" s="35">
        <f t="shared" si="12"/>
        <v>235.38300000000001</v>
      </c>
      <c r="AX418" s="117">
        <f t="shared" si="13"/>
        <v>61.176890429640203</v>
      </c>
      <c r="AY418" s="116"/>
    </row>
    <row r="419" spans="1:51" x14ac:dyDescent="0.35">
      <c r="A419" s="4" t="s">
        <v>226</v>
      </c>
      <c r="B419" s="4">
        <v>2019</v>
      </c>
      <c r="C419" s="5">
        <v>43490</v>
      </c>
      <c r="D419" s="4" t="s">
        <v>66</v>
      </c>
      <c r="E419" s="51" t="s">
        <v>91</v>
      </c>
      <c r="F419">
        <v>4</v>
      </c>
      <c r="G419" t="s">
        <v>991</v>
      </c>
      <c r="H419" t="s">
        <v>942</v>
      </c>
      <c r="I419" t="s">
        <v>513</v>
      </c>
      <c r="J419" t="s">
        <v>731</v>
      </c>
      <c r="O419">
        <v>2</v>
      </c>
      <c r="P419" t="s">
        <v>29</v>
      </c>
      <c r="Q419" s="35">
        <v>13.151999999999999</v>
      </c>
      <c r="R419" s="35">
        <v>7.7460000000000004</v>
      </c>
      <c r="S419" s="35">
        <v>7.26</v>
      </c>
      <c r="T419" s="35">
        <v>7.1859999999999999</v>
      </c>
      <c r="U419" s="35">
        <v>7.0119999999999996</v>
      </c>
      <c r="V419" s="35">
        <v>6.98</v>
      </c>
      <c r="W419" s="35">
        <v>7.0069999999999997</v>
      </c>
      <c r="X419" s="35">
        <v>7.101</v>
      </c>
      <c r="Y419" s="35">
        <v>7.0179999999999998</v>
      </c>
      <c r="Z419" s="35">
        <v>7.1120000000000001</v>
      </c>
      <c r="AA419" s="35">
        <v>7.1630000000000003</v>
      </c>
      <c r="AB419" s="35">
        <v>7.2969999999999997</v>
      </c>
      <c r="AC419" s="35">
        <v>7.0730000000000004</v>
      </c>
      <c r="AD419" s="35">
        <v>7.016</v>
      </c>
      <c r="AE419" s="35">
        <v>7.0609999999999999</v>
      </c>
      <c r="AF419" s="35">
        <v>7.1980000000000004</v>
      </c>
      <c r="AG419" s="35">
        <v>7.0640000000000001</v>
      </c>
      <c r="AH419" s="35">
        <v>7.1360000000000001</v>
      </c>
      <c r="AI419" s="35">
        <v>7.3369999999999997</v>
      </c>
      <c r="AJ419" s="35">
        <v>7.2919999999999998</v>
      </c>
      <c r="AK419" s="35">
        <v>7.5170000000000003</v>
      </c>
      <c r="AL419" s="35">
        <v>7.5149999999999997</v>
      </c>
      <c r="AM419" s="35">
        <v>7.431</v>
      </c>
      <c r="AN419" s="35">
        <v>7.633</v>
      </c>
      <c r="AO419" s="35">
        <v>7.6820000000000004</v>
      </c>
      <c r="AP419" s="35">
        <v>7.9039999999999999</v>
      </c>
      <c r="AQ419" s="35">
        <v>7.8470000000000004</v>
      </c>
      <c r="AR419" s="35">
        <v>7.7859999999999996</v>
      </c>
      <c r="AS419" s="35">
        <v>7.8129999999999997</v>
      </c>
      <c r="AT419" s="35">
        <v>7.9539999999999997</v>
      </c>
      <c r="AU419" s="35">
        <v>7.9109999999999996</v>
      </c>
      <c r="AV419" s="35">
        <v>7.9889999999999999</v>
      </c>
      <c r="AW419" s="35">
        <f t="shared" si="12"/>
        <v>242.19299999999996</v>
      </c>
      <c r="AX419" s="117">
        <f t="shared" si="13"/>
        <v>59.456714273327478</v>
      </c>
      <c r="AY419" s="116"/>
    </row>
    <row r="420" spans="1:51" x14ac:dyDescent="0.35">
      <c r="A420" s="4" t="s">
        <v>226</v>
      </c>
      <c r="B420" s="4">
        <v>2019</v>
      </c>
      <c r="C420" s="5">
        <v>43490</v>
      </c>
      <c r="D420" s="4" t="s">
        <v>66</v>
      </c>
      <c r="E420" s="51" t="s">
        <v>64</v>
      </c>
      <c r="F420" t="s">
        <v>541</v>
      </c>
      <c r="G420" t="s">
        <v>688</v>
      </c>
      <c r="H420" t="s">
        <v>69</v>
      </c>
      <c r="I420" t="s">
        <v>501</v>
      </c>
      <c r="J420" t="s">
        <v>590</v>
      </c>
      <c r="O420">
        <v>1</v>
      </c>
      <c r="P420" t="s">
        <v>25</v>
      </c>
      <c r="Q420" s="35">
        <v>13.177</v>
      </c>
      <c r="R420" s="35">
        <v>7.5369999999999999</v>
      </c>
      <c r="S420" s="35">
        <v>7.0129999999999999</v>
      </c>
      <c r="T420" s="35">
        <v>7.0350000000000001</v>
      </c>
      <c r="U420" s="35">
        <v>7.03</v>
      </c>
      <c r="V420" s="35">
        <v>7.0359999999999996</v>
      </c>
      <c r="W420" s="35">
        <v>7.0350000000000001</v>
      </c>
      <c r="X420" s="35">
        <v>7.1189999999999998</v>
      </c>
      <c r="Y420" s="35">
        <v>7.0389999999999997</v>
      </c>
      <c r="Z420" s="35">
        <v>7.0350000000000001</v>
      </c>
      <c r="AA420" s="35">
        <v>7.1760000000000002</v>
      </c>
      <c r="AB420" s="35">
        <v>7.0890000000000004</v>
      </c>
      <c r="AC420" s="35">
        <v>7.1159999999999997</v>
      </c>
      <c r="AD420" s="35">
        <v>7.1050000000000004</v>
      </c>
      <c r="AE420" s="35">
        <v>7.085</v>
      </c>
      <c r="AF420" s="35">
        <v>7.0919999999999996</v>
      </c>
      <c r="AG420" s="35">
        <v>7.2039999999999997</v>
      </c>
      <c r="AH420" s="35">
        <v>7.0090000000000003</v>
      </c>
      <c r="AI420" s="35">
        <v>6.9139999999999997</v>
      </c>
      <c r="AJ420" s="35">
        <v>6.9880000000000004</v>
      </c>
      <c r="AK420" s="35">
        <v>7.0069999999999997</v>
      </c>
      <c r="AL420" s="35">
        <v>7.0910000000000002</v>
      </c>
      <c r="AM420" s="35">
        <v>7.2919999999999998</v>
      </c>
      <c r="AN420" s="35">
        <v>7.2350000000000003</v>
      </c>
      <c r="AO420" s="35">
        <v>7.3650000000000002</v>
      </c>
      <c r="AP420" s="35">
        <v>7.1070000000000002</v>
      </c>
      <c r="AQ420" s="35">
        <v>7.0890000000000004</v>
      </c>
      <c r="AR420" s="35">
        <v>7.194</v>
      </c>
      <c r="AS420" s="35">
        <v>6.9969999999999999</v>
      </c>
      <c r="AT420" s="35">
        <v>7.0640000000000001</v>
      </c>
      <c r="AU420" s="35">
        <v>7.0529999999999999</v>
      </c>
      <c r="AV420" s="35">
        <v>7.15</v>
      </c>
      <c r="AW420" s="35">
        <f t="shared" si="12"/>
        <v>233.47800000000001</v>
      </c>
      <c r="AX420" s="117">
        <f t="shared" si="13"/>
        <v>61.676046565415156</v>
      </c>
      <c r="AY420" s="116"/>
    </row>
    <row r="421" spans="1:51" x14ac:dyDescent="0.35">
      <c r="A421" s="4" t="s">
        <v>226</v>
      </c>
      <c r="B421" s="4">
        <v>2019</v>
      </c>
      <c r="C421" s="5">
        <v>43490</v>
      </c>
      <c r="D421" s="4" t="s">
        <v>66</v>
      </c>
      <c r="E421" s="51" t="s">
        <v>64</v>
      </c>
      <c r="F421" t="s">
        <v>541</v>
      </c>
      <c r="G421" t="s">
        <v>487</v>
      </c>
      <c r="H421" t="s">
        <v>860</v>
      </c>
      <c r="I421" t="s">
        <v>764</v>
      </c>
      <c r="J421" t="s">
        <v>1054</v>
      </c>
      <c r="O421">
        <v>2</v>
      </c>
      <c r="P421" t="s">
        <v>164</v>
      </c>
      <c r="Q421" s="35">
        <v>13.31</v>
      </c>
      <c r="R421" s="35">
        <v>7.59</v>
      </c>
      <c r="S421" s="35">
        <v>6.9550000000000001</v>
      </c>
      <c r="T421" s="35">
        <v>6.9569999999999999</v>
      </c>
      <c r="U421" s="35">
        <v>6.91</v>
      </c>
      <c r="V421" s="35">
        <v>7.173</v>
      </c>
      <c r="W421" s="35">
        <v>7.1440000000000001</v>
      </c>
      <c r="X421" s="35">
        <v>7.3609999999999998</v>
      </c>
      <c r="Y421" s="35">
        <v>7.0970000000000004</v>
      </c>
      <c r="Z421" s="35">
        <v>7.1319999999999997</v>
      </c>
      <c r="AA421" s="35">
        <v>7.0709999999999997</v>
      </c>
      <c r="AB421" s="35">
        <v>7.0789999999999997</v>
      </c>
      <c r="AC421" s="35">
        <v>7.11</v>
      </c>
      <c r="AD421" s="35">
        <v>7.1050000000000004</v>
      </c>
      <c r="AE421" s="35">
        <v>7.2370000000000001</v>
      </c>
      <c r="AF421" s="35">
        <v>7.282</v>
      </c>
      <c r="AG421" s="35">
        <v>7.327</v>
      </c>
      <c r="AH421" s="35">
        <v>7.6159999999999997</v>
      </c>
      <c r="AI421" s="35">
        <v>7.4909999999999997</v>
      </c>
      <c r="AJ421" s="35">
        <v>7.5949999999999998</v>
      </c>
      <c r="AK421" s="35">
        <v>7.7809999999999997</v>
      </c>
      <c r="AL421" s="35">
        <v>7.4950000000000001</v>
      </c>
      <c r="AM421" s="35">
        <v>7.4409999999999998</v>
      </c>
      <c r="AN421" s="35">
        <v>7.3979999999999997</v>
      </c>
      <c r="AO421" s="35">
        <v>7.3230000000000004</v>
      </c>
      <c r="AP421" s="35">
        <v>7.3150000000000004</v>
      </c>
      <c r="AQ421" s="35">
        <v>7.2930000000000001</v>
      </c>
      <c r="AR421" s="35">
        <v>7.2380000000000004</v>
      </c>
      <c r="AS421" s="35">
        <v>7.2450000000000001</v>
      </c>
      <c r="AT421" s="35">
        <v>7.3410000000000002</v>
      </c>
      <c r="AU421" s="35">
        <v>7.3140000000000001</v>
      </c>
      <c r="AV421" s="35">
        <v>7.4889999999999999</v>
      </c>
      <c r="AW421" s="35">
        <f t="shared" si="12"/>
        <v>239.21499999999997</v>
      </c>
      <c r="AX421" s="117">
        <f t="shared" si="13"/>
        <v>60.196894007482811</v>
      </c>
      <c r="AY421" s="116"/>
    </row>
    <row r="422" spans="1:51" x14ac:dyDescent="0.35">
      <c r="A422" s="4" t="s">
        <v>226</v>
      </c>
      <c r="B422" s="4">
        <v>2019</v>
      </c>
      <c r="C422" s="5">
        <v>43490</v>
      </c>
      <c r="D422" s="4" t="s">
        <v>66</v>
      </c>
      <c r="E422" s="51" t="s">
        <v>64</v>
      </c>
      <c r="F422" t="s">
        <v>542</v>
      </c>
      <c r="G422" t="s">
        <v>1118</v>
      </c>
      <c r="H422" t="s">
        <v>506</v>
      </c>
      <c r="I422" t="s">
        <v>734</v>
      </c>
      <c r="J422" t="s">
        <v>1058</v>
      </c>
      <c r="O422">
        <v>3</v>
      </c>
      <c r="P422" t="s">
        <v>102</v>
      </c>
      <c r="Q422" s="35">
        <v>12.978999999999999</v>
      </c>
      <c r="R422" s="35">
        <v>7.6239999999999997</v>
      </c>
      <c r="S422" s="35">
        <v>7.0650000000000004</v>
      </c>
      <c r="T422" s="35">
        <v>7.05</v>
      </c>
      <c r="U422" s="35">
        <v>7.0220000000000002</v>
      </c>
      <c r="V422" s="35">
        <v>7.06</v>
      </c>
      <c r="W422" s="35">
        <v>7.2130000000000001</v>
      </c>
      <c r="X422" s="35">
        <v>7.0750000000000002</v>
      </c>
      <c r="Y422" s="35">
        <v>7.0469999999999997</v>
      </c>
      <c r="Z422" s="35">
        <v>7.2060000000000004</v>
      </c>
      <c r="AA422" s="35">
        <v>7.0720000000000001</v>
      </c>
      <c r="AB422" s="35">
        <v>7.11</v>
      </c>
      <c r="AC422" s="35">
        <v>7.3209999999999997</v>
      </c>
      <c r="AD422" s="35">
        <v>7.1180000000000003</v>
      </c>
      <c r="AE422" s="35">
        <v>7.25</v>
      </c>
      <c r="AF422" s="35">
        <v>7.101</v>
      </c>
      <c r="AG422" s="35">
        <v>7.1660000000000004</v>
      </c>
      <c r="AH422" s="35">
        <v>7.33</v>
      </c>
      <c r="AI422" s="35">
        <v>7.2770000000000001</v>
      </c>
      <c r="AJ422" s="35">
        <v>7.4880000000000004</v>
      </c>
      <c r="AK422" s="35">
        <v>7.3019999999999996</v>
      </c>
      <c r="AL422" s="35">
        <v>7.3159999999999998</v>
      </c>
      <c r="AM422" s="35">
        <v>7.4779999999999998</v>
      </c>
      <c r="AN422" s="35">
        <v>7.4480000000000004</v>
      </c>
      <c r="AO422" s="35">
        <v>7.6139999999999999</v>
      </c>
      <c r="AP422" s="35">
        <v>7.3140000000000001</v>
      </c>
      <c r="AQ422" s="35">
        <v>7.2809999999999997</v>
      </c>
      <c r="AR422" s="35">
        <v>7.4880000000000004</v>
      </c>
      <c r="AS422" s="35">
        <v>7.335</v>
      </c>
      <c r="AT422" s="35">
        <v>7.5679999999999996</v>
      </c>
      <c r="AU422" s="35">
        <v>7.4379999999999997</v>
      </c>
      <c r="AV422" s="35">
        <v>7.5819999999999999</v>
      </c>
      <c r="AW422" s="35">
        <f t="shared" si="12"/>
        <v>238.738</v>
      </c>
      <c r="AX422" s="117">
        <f t="shared" si="13"/>
        <v>60.317167773877642</v>
      </c>
      <c r="AY422" s="116"/>
    </row>
    <row r="423" spans="1:51" x14ac:dyDescent="0.35">
      <c r="A423" s="4" t="s">
        <v>226</v>
      </c>
      <c r="B423" s="4">
        <v>2019</v>
      </c>
      <c r="C423" s="5">
        <v>43490</v>
      </c>
      <c r="D423" s="4" t="s">
        <v>66</v>
      </c>
      <c r="E423" s="51" t="s">
        <v>64</v>
      </c>
      <c r="F423" t="s">
        <v>542</v>
      </c>
      <c r="G423" t="s">
        <v>584</v>
      </c>
      <c r="H423" t="s">
        <v>1102</v>
      </c>
      <c r="I423" t="s">
        <v>1084</v>
      </c>
      <c r="J423" t="s">
        <v>1053</v>
      </c>
      <c r="O423">
        <v>4</v>
      </c>
      <c r="P423" t="s">
        <v>27</v>
      </c>
      <c r="Q423" s="35">
        <v>12.872999999999999</v>
      </c>
      <c r="R423" s="35">
        <v>7.4889999999999999</v>
      </c>
      <c r="S423" s="35">
        <v>7.0970000000000004</v>
      </c>
      <c r="T423" s="35">
        <v>6.9409999999999998</v>
      </c>
      <c r="U423" s="35">
        <v>7.12</v>
      </c>
      <c r="V423" s="35">
        <v>7.1349999999999998</v>
      </c>
      <c r="W423" s="35">
        <v>7.0940000000000003</v>
      </c>
      <c r="X423" s="35">
        <v>7.1829999999999998</v>
      </c>
      <c r="Y423" s="35">
        <v>7.0549999999999997</v>
      </c>
      <c r="Z423" s="35">
        <v>7.069</v>
      </c>
      <c r="AA423" s="35">
        <v>7.0570000000000004</v>
      </c>
      <c r="AB423" s="35">
        <v>7.17</v>
      </c>
      <c r="AC423" s="35">
        <v>7.1070000000000002</v>
      </c>
      <c r="AD423" s="35">
        <v>7.149</v>
      </c>
      <c r="AE423" s="35">
        <v>7.2640000000000002</v>
      </c>
      <c r="AF423" s="35">
        <v>7.1929999999999996</v>
      </c>
      <c r="AG423" s="35">
        <v>7.1619999999999999</v>
      </c>
      <c r="AH423" s="35">
        <v>7.3949999999999996</v>
      </c>
      <c r="AI423" s="35">
        <v>7.2779999999999996</v>
      </c>
      <c r="AJ423" s="35">
        <v>7.3</v>
      </c>
      <c r="AK423" s="35">
        <v>7.266</v>
      </c>
      <c r="AL423" s="35">
        <v>7.452</v>
      </c>
      <c r="AM423" s="35">
        <v>7.2990000000000004</v>
      </c>
      <c r="AN423" s="35">
        <v>7.3650000000000002</v>
      </c>
      <c r="AO423" s="35">
        <v>7.3789999999999996</v>
      </c>
      <c r="AP423" s="35">
        <v>7.4909999999999997</v>
      </c>
      <c r="AQ423" s="35">
        <v>7.319</v>
      </c>
      <c r="AR423" s="35">
        <v>7.2939999999999996</v>
      </c>
      <c r="AS423" s="35">
        <v>7.2389999999999999</v>
      </c>
      <c r="AT423" s="35">
        <v>7.4260000000000002</v>
      </c>
      <c r="AU423" s="35">
        <v>7.3109999999999999</v>
      </c>
      <c r="AV423" s="35">
        <v>7.4509999999999996</v>
      </c>
      <c r="AW423" s="35">
        <f t="shared" si="12"/>
        <v>237.42299999999997</v>
      </c>
      <c r="AX423" s="117">
        <f t="shared" si="13"/>
        <v>60.651242718691961</v>
      </c>
      <c r="AY423" s="116"/>
    </row>
    <row r="424" spans="1:51" x14ac:dyDescent="0.35">
      <c r="A424" s="4" t="s">
        <v>226</v>
      </c>
      <c r="B424" s="4">
        <v>2019</v>
      </c>
      <c r="C424" s="5">
        <v>43489</v>
      </c>
      <c r="D424" s="4" t="s">
        <v>66</v>
      </c>
      <c r="E424" s="51" t="s">
        <v>21</v>
      </c>
      <c r="F424" s="51" t="s">
        <v>21</v>
      </c>
      <c r="G424" t="s">
        <v>688</v>
      </c>
      <c r="H424" t="s">
        <v>69</v>
      </c>
      <c r="I424" t="s">
        <v>501</v>
      </c>
      <c r="J424" t="s">
        <v>590</v>
      </c>
      <c r="O424">
        <v>1</v>
      </c>
      <c r="P424" t="s">
        <v>25</v>
      </c>
      <c r="Q424" s="35">
        <v>13.242000000000001</v>
      </c>
      <c r="R424" s="35">
        <v>7.6269999999999998</v>
      </c>
      <c r="S424" s="35">
        <v>7.1520000000000001</v>
      </c>
      <c r="T424" s="35">
        <v>7.1859999999999999</v>
      </c>
      <c r="U424" s="35">
        <v>7.1989999999999998</v>
      </c>
      <c r="V424" s="35">
        <v>7.2939999999999996</v>
      </c>
      <c r="W424" s="35">
        <v>7.2770000000000001</v>
      </c>
      <c r="X424" s="35">
        <v>7.4950000000000001</v>
      </c>
      <c r="Y424" s="35">
        <v>7.2430000000000003</v>
      </c>
      <c r="Z424" s="35">
        <v>7.2530000000000001</v>
      </c>
      <c r="AA424" s="35">
        <v>7.444</v>
      </c>
      <c r="AB424" s="35">
        <v>7.3179999999999996</v>
      </c>
      <c r="AC424" s="35">
        <v>7.2149999999999999</v>
      </c>
      <c r="AD424" s="35">
        <v>7.2149999999999999</v>
      </c>
      <c r="AE424" s="35">
        <v>7.141</v>
      </c>
      <c r="AF424" s="35">
        <v>7.2549999999999999</v>
      </c>
      <c r="AG424" s="35">
        <v>7.0309999999999997</v>
      </c>
      <c r="AH424" s="35">
        <v>6.9660000000000002</v>
      </c>
      <c r="AI424" s="35">
        <v>7.1020000000000003</v>
      </c>
      <c r="AJ424" s="35">
        <v>7.0629999999999997</v>
      </c>
      <c r="AK424" s="35">
        <v>7.0519999999999996</v>
      </c>
      <c r="AL424" s="35">
        <v>7.0890000000000004</v>
      </c>
      <c r="AM424" s="35">
        <v>7.306</v>
      </c>
      <c r="AN424" s="35">
        <v>7.5970000000000004</v>
      </c>
      <c r="AO424" s="35">
        <v>7.3140000000000001</v>
      </c>
      <c r="AP424" s="35">
        <v>7.2309999999999999</v>
      </c>
      <c r="AQ424" s="35">
        <v>7.1749999999999998</v>
      </c>
      <c r="AR424" s="35">
        <v>7.3650000000000002</v>
      </c>
      <c r="AS424" s="35">
        <v>7.0860000000000003</v>
      </c>
      <c r="AT424" s="35">
        <v>7.17</v>
      </c>
      <c r="AU424" s="35">
        <v>7.3310000000000004</v>
      </c>
      <c r="AV424" s="35">
        <v>7.226</v>
      </c>
      <c r="AW424" s="35">
        <f t="shared" si="12"/>
        <v>237.66</v>
      </c>
      <c r="AX424" s="117">
        <f t="shared" si="13"/>
        <v>60.590759909113864</v>
      </c>
      <c r="AY424" s="116"/>
    </row>
    <row r="425" spans="1:51" x14ac:dyDescent="0.35">
      <c r="A425" s="4" t="s">
        <v>226</v>
      </c>
      <c r="B425" s="4">
        <v>2019</v>
      </c>
      <c r="C425" s="5">
        <v>43489</v>
      </c>
      <c r="D425" s="4" t="s">
        <v>66</v>
      </c>
      <c r="E425" s="51" t="s">
        <v>21</v>
      </c>
      <c r="F425" s="51" t="s">
        <v>21</v>
      </c>
      <c r="G425" t="s">
        <v>487</v>
      </c>
      <c r="H425" t="s">
        <v>860</v>
      </c>
      <c r="I425" t="s">
        <v>764</v>
      </c>
      <c r="J425" t="s">
        <v>1054</v>
      </c>
      <c r="O425">
        <v>2</v>
      </c>
      <c r="P425" t="s">
        <v>164</v>
      </c>
      <c r="Q425" s="35">
        <v>13.728</v>
      </c>
      <c r="R425" s="35">
        <v>7.8959999999999999</v>
      </c>
      <c r="S425" s="35">
        <v>7.3390000000000004</v>
      </c>
      <c r="T425" s="35">
        <v>7.1909999999999998</v>
      </c>
      <c r="U425" s="35">
        <v>7.282</v>
      </c>
      <c r="V425" s="35">
        <v>7.2359999999999998</v>
      </c>
      <c r="W425" s="35">
        <v>7.1859999999999999</v>
      </c>
      <c r="X425" s="35">
        <v>7.1920000000000002</v>
      </c>
      <c r="Y425" s="35">
        <v>7.3630000000000004</v>
      </c>
      <c r="Z425" s="35">
        <v>7.2549999999999999</v>
      </c>
      <c r="AA425" s="35">
        <v>7.327</v>
      </c>
      <c r="AB425" s="35">
        <v>7.2569999999999997</v>
      </c>
      <c r="AC425" s="35">
        <v>7.2279999999999998</v>
      </c>
      <c r="AD425" s="35">
        <v>7.2430000000000003</v>
      </c>
      <c r="AE425" s="35">
        <v>7.2089999999999996</v>
      </c>
      <c r="AF425" s="35">
        <v>7.194</v>
      </c>
      <c r="AG425" s="35">
        <v>7.3090000000000002</v>
      </c>
      <c r="AH425" s="35">
        <v>7.3079999999999998</v>
      </c>
      <c r="AI425" s="35">
        <v>7.1959999999999997</v>
      </c>
      <c r="AJ425" s="35">
        <v>7.2</v>
      </c>
      <c r="AK425" s="35">
        <v>7.3769999999999998</v>
      </c>
      <c r="AL425" s="35">
        <v>7.2930000000000001</v>
      </c>
      <c r="AM425" s="35">
        <v>7.3540000000000001</v>
      </c>
      <c r="AN425" s="35">
        <v>7.2960000000000003</v>
      </c>
      <c r="AO425" s="35">
        <v>7.266</v>
      </c>
      <c r="AP425" s="35">
        <v>7.2439999999999998</v>
      </c>
      <c r="AQ425" s="35">
        <v>7.2350000000000003</v>
      </c>
      <c r="AR425" s="35">
        <v>7.1879999999999997</v>
      </c>
      <c r="AS425" s="35">
        <v>7.141</v>
      </c>
      <c r="AT425" s="35">
        <v>7.157</v>
      </c>
      <c r="AU425" s="35">
        <v>7.1589999999999998</v>
      </c>
      <c r="AV425" s="35">
        <v>7.2779999999999996</v>
      </c>
      <c r="AW425" s="35">
        <f t="shared" si="12"/>
        <v>239.12699999999998</v>
      </c>
      <c r="AX425" s="117">
        <f t="shared" si="13"/>
        <v>60.219046782671974</v>
      </c>
      <c r="AY425" s="116"/>
    </row>
    <row r="426" spans="1:51" x14ac:dyDescent="0.35">
      <c r="A426" s="4" t="s">
        <v>226</v>
      </c>
      <c r="B426" s="4">
        <v>2019</v>
      </c>
      <c r="C426" s="5">
        <v>43489</v>
      </c>
      <c r="D426" s="4" t="s">
        <v>66</v>
      </c>
      <c r="E426" s="51" t="s">
        <v>21</v>
      </c>
      <c r="F426" s="51" t="s">
        <v>21</v>
      </c>
      <c r="G426" t="s">
        <v>584</v>
      </c>
      <c r="H426" t="s">
        <v>1102</v>
      </c>
      <c r="I426" t="s">
        <v>1084</v>
      </c>
      <c r="J426" t="s">
        <v>1053</v>
      </c>
      <c r="O426">
        <v>3</v>
      </c>
      <c r="P426" t="s">
        <v>27</v>
      </c>
      <c r="Q426" s="35">
        <v>13.102</v>
      </c>
      <c r="R426" s="35">
        <v>7.673</v>
      </c>
      <c r="S426" s="35">
        <v>7.226</v>
      </c>
      <c r="T426" s="35">
        <v>7.2779999999999996</v>
      </c>
      <c r="U426" s="35">
        <v>7.1349999999999998</v>
      </c>
      <c r="V426" s="35">
        <v>7.1870000000000003</v>
      </c>
      <c r="W426" s="35">
        <v>7.3209999999999997</v>
      </c>
      <c r="X426" s="35">
        <v>7.2480000000000002</v>
      </c>
      <c r="Y426" s="35">
        <v>7.2</v>
      </c>
      <c r="Z426" s="35">
        <v>7.3170000000000002</v>
      </c>
      <c r="AA426" s="35">
        <v>7.12</v>
      </c>
      <c r="AB426" s="35">
        <v>7.0949999999999998</v>
      </c>
      <c r="AC426" s="35">
        <v>7.2640000000000002</v>
      </c>
      <c r="AD426" s="35">
        <v>7.2089999999999996</v>
      </c>
      <c r="AE426" s="35">
        <v>7.3230000000000004</v>
      </c>
      <c r="AF426" s="35">
        <v>7.1859999999999999</v>
      </c>
      <c r="AG426" s="35">
        <v>7.1520000000000001</v>
      </c>
      <c r="AH426" s="35">
        <v>7.3159999999999998</v>
      </c>
      <c r="AI426" s="35">
        <v>7.2640000000000002</v>
      </c>
      <c r="AJ426" s="35">
        <v>7.306</v>
      </c>
      <c r="AK426" s="35">
        <v>7.476</v>
      </c>
      <c r="AL426" s="35">
        <v>7.24</v>
      </c>
      <c r="AM426" s="35">
        <v>7.24</v>
      </c>
      <c r="AN426" s="35">
        <v>7.3890000000000002</v>
      </c>
      <c r="AO426" s="35">
        <v>7.3570000000000002</v>
      </c>
      <c r="AP426" s="35">
        <v>7.8220000000000001</v>
      </c>
      <c r="AQ426" s="35">
        <v>7.319</v>
      </c>
      <c r="AR426" s="35">
        <v>7.2560000000000002</v>
      </c>
      <c r="AS426" s="35">
        <v>7.4539999999999997</v>
      </c>
      <c r="AT426" s="35">
        <v>7.5069999999999997</v>
      </c>
      <c r="AU426" s="35">
        <v>7.31</v>
      </c>
      <c r="AV426" s="35">
        <v>7.4169999999999998</v>
      </c>
      <c r="AW426" s="35">
        <f t="shared" si="12"/>
        <v>239.70900000000003</v>
      </c>
      <c r="AX426" s="117">
        <f t="shared" si="13"/>
        <v>60.0728383164587</v>
      </c>
      <c r="AY426" s="116"/>
    </row>
    <row r="427" spans="1:51" x14ac:dyDescent="0.35">
      <c r="A427" s="4" t="s">
        <v>226</v>
      </c>
      <c r="B427" s="4">
        <v>2019</v>
      </c>
      <c r="C427" s="5">
        <v>43489</v>
      </c>
      <c r="D427" s="4" t="s">
        <v>66</v>
      </c>
      <c r="E427" s="51" t="s">
        <v>21</v>
      </c>
      <c r="F427" s="51" t="s">
        <v>21</v>
      </c>
      <c r="G427" t="s">
        <v>991</v>
      </c>
      <c r="H427" t="s">
        <v>942</v>
      </c>
      <c r="I427" t="s">
        <v>513</v>
      </c>
      <c r="J427" t="s">
        <v>731</v>
      </c>
      <c r="O427">
        <v>4</v>
      </c>
      <c r="P427" t="s">
        <v>29</v>
      </c>
      <c r="Q427" s="35">
        <v>13.305</v>
      </c>
      <c r="R427" s="35">
        <v>7.9109999999999996</v>
      </c>
      <c r="S427" s="35">
        <v>7.3940000000000001</v>
      </c>
      <c r="T427" s="35">
        <v>7.3109999999999999</v>
      </c>
      <c r="U427" s="35">
        <v>7.2309999999999999</v>
      </c>
      <c r="V427" s="35">
        <v>7.367</v>
      </c>
      <c r="W427" s="35">
        <v>7.3940000000000001</v>
      </c>
      <c r="X427" s="35">
        <v>7.5149999999999997</v>
      </c>
      <c r="Y427" s="35">
        <v>7.3049999999999997</v>
      </c>
      <c r="Z427" s="35">
        <v>7.2839999999999998</v>
      </c>
      <c r="AA427" s="35">
        <v>7.266</v>
      </c>
      <c r="AB427" s="35">
        <v>7.38</v>
      </c>
      <c r="AC427" s="35">
        <v>7.218</v>
      </c>
      <c r="AD427" s="35">
        <v>7.2370000000000001</v>
      </c>
      <c r="AE427" s="35">
        <v>7.266</v>
      </c>
      <c r="AF427" s="35">
        <v>7.3949999999999996</v>
      </c>
      <c r="AG427" s="35">
        <v>7.28</v>
      </c>
      <c r="AH427" s="35">
        <v>7.3330000000000002</v>
      </c>
      <c r="AI427" s="35">
        <v>7.3490000000000002</v>
      </c>
      <c r="AJ427" s="35">
        <v>7.4710000000000001</v>
      </c>
      <c r="AK427" s="35">
        <v>7.2480000000000002</v>
      </c>
      <c r="AL427" s="35">
        <v>7.2220000000000004</v>
      </c>
      <c r="AM427" s="35">
        <v>7.39</v>
      </c>
      <c r="AN427" s="35">
        <v>7.2720000000000002</v>
      </c>
      <c r="AO427" s="35">
        <v>7.306</v>
      </c>
      <c r="AP427" s="35">
        <v>7.2910000000000004</v>
      </c>
      <c r="AQ427" s="35">
        <v>7.3490000000000002</v>
      </c>
      <c r="AR427" s="35">
        <v>7.1820000000000004</v>
      </c>
      <c r="AS427" s="35">
        <v>7.141</v>
      </c>
      <c r="AT427" s="35">
        <v>7.16</v>
      </c>
      <c r="AU427" s="35">
        <v>7.2060000000000004</v>
      </c>
      <c r="AV427" s="35">
        <v>7.28</v>
      </c>
      <c r="AW427" s="35">
        <f t="shared" si="12"/>
        <v>240.25899999999993</v>
      </c>
      <c r="AX427" s="117">
        <f t="shared" si="13"/>
        <v>59.935319800715078</v>
      </c>
      <c r="AY427" s="116"/>
    </row>
    <row r="428" spans="1:51" x14ac:dyDescent="0.35">
      <c r="A428" s="4" t="s">
        <v>226</v>
      </c>
      <c r="B428" s="4">
        <v>2019</v>
      </c>
      <c r="C428" s="5">
        <v>43489</v>
      </c>
      <c r="D428" s="4" t="s">
        <v>66</v>
      </c>
      <c r="E428" s="51" t="s">
        <v>21</v>
      </c>
      <c r="F428" s="51" t="s">
        <v>21</v>
      </c>
      <c r="G428" t="s">
        <v>850</v>
      </c>
      <c r="H428" t="s">
        <v>508</v>
      </c>
      <c r="I428" t="s">
        <v>985</v>
      </c>
      <c r="J428" t="s">
        <v>852</v>
      </c>
      <c r="O428">
        <v>5</v>
      </c>
      <c r="P428" t="s">
        <v>85</v>
      </c>
      <c r="Q428" s="35">
        <v>13.478999999999999</v>
      </c>
      <c r="R428" s="35">
        <v>8.0549999999999997</v>
      </c>
      <c r="S428" s="35">
        <v>7.4470000000000001</v>
      </c>
      <c r="T428" s="35">
        <v>7.3689999999999998</v>
      </c>
      <c r="U428" s="35">
        <v>7.2469999999999999</v>
      </c>
      <c r="V428" s="35">
        <v>7.3049999999999997</v>
      </c>
      <c r="W428" s="35">
        <v>7.1219999999999999</v>
      </c>
      <c r="X428" s="35">
        <v>7.0949999999999998</v>
      </c>
      <c r="Y428" s="35">
        <v>7.2249999999999996</v>
      </c>
      <c r="Z428" s="35">
        <v>7.1920000000000002</v>
      </c>
      <c r="AA428" s="35">
        <v>7.23</v>
      </c>
      <c r="AB428" s="35">
        <v>7.26</v>
      </c>
      <c r="AC428" s="35">
        <v>7.4320000000000004</v>
      </c>
      <c r="AD428" s="35">
        <v>7.3289999999999997</v>
      </c>
      <c r="AE428" s="35">
        <v>7.3250000000000002</v>
      </c>
      <c r="AF428" s="35">
        <v>7.3979999999999997</v>
      </c>
      <c r="AG428" s="35">
        <v>7.1769999999999996</v>
      </c>
      <c r="AH428" s="35">
        <v>7.1580000000000004</v>
      </c>
      <c r="AI428" s="35">
        <v>7.1559999999999997</v>
      </c>
      <c r="AJ428" s="35">
        <v>7.3419999999999996</v>
      </c>
      <c r="AK428" s="35">
        <v>7.2290000000000001</v>
      </c>
      <c r="AL428" s="35">
        <v>7.2789999999999999</v>
      </c>
      <c r="AM428" s="35">
        <v>7.3029999999999999</v>
      </c>
      <c r="AN428" s="35">
        <v>7.3040000000000003</v>
      </c>
      <c r="AO428" s="35">
        <v>7.4459999999999997</v>
      </c>
      <c r="AP428" s="35">
        <v>7.4619999999999997</v>
      </c>
      <c r="AQ428" s="35">
        <v>7.5369999999999999</v>
      </c>
      <c r="AR428" s="35">
        <v>7.2949999999999999</v>
      </c>
      <c r="AS428" s="35">
        <v>7.2370000000000001</v>
      </c>
      <c r="AT428" s="35">
        <v>7.2610000000000001</v>
      </c>
      <c r="AU428" s="35">
        <v>7.4660000000000002</v>
      </c>
      <c r="AV428" s="35">
        <v>7.242</v>
      </c>
      <c r="AW428" s="35">
        <f t="shared" si="12"/>
        <v>240.404</v>
      </c>
      <c r="AX428" s="117">
        <f t="shared" si="13"/>
        <v>59.899169730952899</v>
      </c>
      <c r="AY428" s="116"/>
    </row>
    <row r="429" spans="1:51" x14ac:dyDescent="0.35">
      <c r="A429" s="4" t="s">
        <v>226</v>
      </c>
      <c r="B429" s="4">
        <v>2019</v>
      </c>
      <c r="C429" s="5">
        <v>43489</v>
      </c>
      <c r="D429" s="4" t="s">
        <v>66</v>
      </c>
      <c r="E429" s="51" t="s">
        <v>21</v>
      </c>
      <c r="F429" s="51" t="s">
        <v>21</v>
      </c>
      <c r="G429" t="s">
        <v>744</v>
      </c>
      <c r="H429" t="s">
        <v>1085</v>
      </c>
      <c r="I429" t="s">
        <v>1022</v>
      </c>
      <c r="J429" t="s">
        <v>1023</v>
      </c>
      <c r="O429">
        <v>6</v>
      </c>
      <c r="P429" t="s">
        <v>256</v>
      </c>
      <c r="Q429" s="35">
        <v>13.427</v>
      </c>
      <c r="R429" s="35">
        <v>7.8769999999999998</v>
      </c>
      <c r="S429" s="35">
        <v>7.3460000000000001</v>
      </c>
      <c r="T429" s="35">
        <v>7.2859999999999996</v>
      </c>
      <c r="U429" s="35">
        <v>7.1230000000000002</v>
      </c>
      <c r="V429" s="35">
        <v>7.2560000000000002</v>
      </c>
      <c r="W429" s="35">
        <v>7.2060000000000004</v>
      </c>
      <c r="X429" s="35">
        <v>7.1959999999999997</v>
      </c>
      <c r="Y429" s="35">
        <v>7.2080000000000002</v>
      </c>
      <c r="Z429" s="35">
        <v>7.1109999999999998</v>
      </c>
      <c r="AA429" s="35">
        <v>7.1349999999999998</v>
      </c>
      <c r="AB429" s="35">
        <v>7.3360000000000003</v>
      </c>
      <c r="AC429" s="35">
        <v>7.2919999999999998</v>
      </c>
      <c r="AD429" s="35">
        <v>7.2850000000000001</v>
      </c>
      <c r="AE429" s="35">
        <v>7.2539999999999996</v>
      </c>
      <c r="AF429" s="35">
        <v>7.3920000000000003</v>
      </c>
      <c r="AG429" s="35">
        <v>7.3029999999999999</v>
      </c>
      <c r="AH429" s="35">
        <v>7.2850000000000001</v>
      </c>
      <c r="AI429" s="35">
        <v>7.3250000000000002</v>
      </c>
      <c r="AJ429" s="35">
        <v>7.2110000000000003</v>
      </c>
      <c r="AK429" s="35">
        <v>7.2240000000000002</v>
      </c>
      <c r="AL429" s="35">
        <v>7.2610000000000001</v>
      </c>
      <c r="AM429" s="35">
        <v>7.4290000000000003</v>
      </c>
      <c r="AN429" s="35">
        <v>7.37</v>
      </c>
      <c r="AO429" s="35">
        <v>7.585</v>
      </c>
      <c r="AP429" s="35">
        <v>7.5730000000000004</v>
      </c>
      <c r="AQ429" s="35">
        <v>7.56</v>
      </c>
      <c r="AR429" s="35">
        <v>7.673</v>
      </c>
      <c r="AS429" s="35">
        <v>7.4240000000000004</v>
      </c>
      <c r="AT429" s="35">
        <v>7.532</v>
      </c>
      <c r="AU429" s="35">
        <v>7.202</v>
      </c>
      <c r="AV429" s="35">
        <v>7.3789999999999996</v>
      </c>
      <c r="AW429" s="35">
        <f t="shared" si="12"/>
        <v>241.06600000000003</v>
      </c>
      <c r="AX429" s="117">
        <f t="shared" si="13"/>
        <v>59.734678469796648</v>
      </c>
      <c r="AY429" s="116"/>
    </row>
    <row r="430" spans="1:51" x14ac:dyDescent="0.35">
      <c r="A430" s="4" t="s">
        <v>226</v>
      </c>
      <c r="B430" s="4">
        <v>2019</v>
      </c>
      <c r="C430" s="5">
        <v>43489</v>
      </c>
      <c r="D430" s="4" t="s">
        <v>66</v>
      </c>
      <c r="E430" s="51" t="s">
        <v>21</v>
      </c>
      <c r="F430" s="51" t="s">
        <v>21</v>
      </c>
      <c r="G430" t="s">
        <v>1117</v>
      </c>
      <c r="H430" t="s">
        <v>934</v>
      </c>
      <c r="I430" t="s">
        <v>995</v>
      </c>
      <c r="J430" t="s">
        <v>848</v>
      </c>
      <c r="O430">
        <v>7</v>
      </c>
      <c r="P430" t="s">
        <v>1073</v>
      </c>
      <c r="Q430" s="35">
        <v>13.004</v>
      </c>
      <c r="R430" s="35">
        <v>7.7670000000000003</v>
      </c>
      <c r="S430" s="35">
        <v>7.351</v>
      </c>
      <c r="T430" s="35">
        <v>7.35</v>
      </c>
      <c r="U430" s="35">
        <v>7.2210000000000001</v>
      </c>
      <c r="V430" s="35">
        <v>7.327</v>
      </c>
      <c r="W430" s="35">
        <v>7.2619999999999996</v>
      </c>
      <c r="X430" s="35">
        <v>7.3970000000000002</v>
      </c>
      <c r="Y430" s="35">
        <v>7.27</v>
      </c>
      <c r="Z430" s="35">
        <v>7.3840000000000003</v>
      </c>
      <c r="AA430" s="35">
        <v>7.1769999999999996</v>
      </c>
      <c r="AB430" s="35">
        <v>7.3289999999999997</v>
      </c>
      <c r="AC430" s="35">
        <v>7.2110000000000003</v>
      </c>
      <c r="AD430" s="35">
        <v>7.298</v>
      </c>
      <c r="AE430" s="35">
        <v>7.242</v>
      </c>
      <c r="AF430" s="35">
        <v>7.4379999999999997</v>
      </c>
      <c r="AG430" s="35">
        <v>7.2789999999999999</v>
      </c>
      <c r="AH430" s="35">
        <v>7.4550000000000001</v>
      </c>
      <c r="AI430" s="35">
        <v>7.3150000000000004</v>
      </c>
      <c r="AJ430" s="35">
        <v>7.4770000000000003</v>
      </c>
      <c r="AK430" s="35">
        <v>7.3470000000000004</v>
      </c>
      <c r="AL430" s="35">
        <v>7.2960000000000003</v>
      </c>
      <c r="AM430" s="35">
        <v>7.3609999999999998</v>
      </c>
      <c r="AN430" s="35">
        <v>7.3</v>
      </c>
      <c r="AO430" s="35">
        <v>7.4139999999999997</v>
      </c>
      <c r="AP430" s="35">
        <v>7.4710000000000001</v>
      </c>
      <c r="AQ430" s="35">
        <v>7.4050000000000002</v>
      </c>
      <c r="AR430" s="35">
        <v>7.3410000000000002</v>
      </c>
      <c r="AS430" s="35">
        <v>7.48</v>
      </c>
      <c r="AT430" s="35">
        <v>7.3940000000000001</v>
      </c>
      <c r="AU430" s="35">
        <v>7.5519999999999996</v>
      </c>
      <c r="AV430" s="35">
        <v>7.516</v>
      </c>
      <c r="AW430" s="35">
        <f t="shared" si="12"/>
        <v>241.43099999999998</v>
      </c>
      <c r="AX430" s="117">
        <f t="shared" si="13"/>
        <v>59.644370441244085</v>
      </c>
      <c r="AY430" s="116"/>
    </row>
    <row r="431" spans="1:51" x14ac:dyDescent="0.35">
      <c r="A431" s="4" t="s">
        <v>226</v>
      </c>
      <c r="B431" s="4">
        <v>2019</v>
      </c>
      <c r="C431" s="5">
        <v>43489</v>
      </c>
      <c r="D431" s="4" t="s">
        <v>66</v>
      </c>
      <c r="E431" s="51" t="s">
        <v>21</v>
      </c>
      <c r="F431" s="51" t="s">
        <v>21</v>
      </c>
      <c r="G431" t="s">
        <v>1118</v>
      </c>
      <c r="H431" t="s">
        <v>506</v>
      </c>
      <c r="I431" t="s">
        <v>734</v>
      </c>
      <c r="J431" t="s">
        <v>1058</v>
      </c>
      <c r="O431">
        <v>8</v>
      </c>
      <c r="P431" t="s">
        <v>102</v>
      </c>
      <c r="Q431" s="35">
        <v>13.19</v>
      </c>
      <c r="R431" s="35">
        <v>7.8010000000000002</v>
      </c>
      <c r="S431" s="35">
        <v>7.3159999999999998</v>
      </c>
      <c r="T431" s="35">
        <v>7.3440000000000003</v>
      </c>
      <c r="U431" s="35">
        <v>7.2469999999999999</v>
      </c>
      <c r="V431" s="35">
        <v>7.2629999999999999</v>
      </c>
      <c r="W431" s="35">
        <v>7.3109999999999999</v>
      </c>
      <c r="X431" s="35">
        <v>7.3049999999999997</v>
      </c>
      <c r="Y431" s="35">
        <v>7.3250000000000002</v>
      </c>
      <c r="Z431" s="35">
        <v>7.4859999999999998</v>
      </c>
      <c r="AA431" s="35">
        <v>7.36</v>
      </c>
      <c r="AB431" s="35">
        <v>7.4080000000000004</v>
      </c>
      <c r="AC431" s="35">
        <v>7.4459999999999997</v>
      </c>
      <c r="AD431" s="35">
        <v>7.3620000000000001</v>
      </c>
      <c r="AE431" s="35">
        <v>7.5759999999999996</v>
      </c>
      <c r="AF431" s="35">
        <v>7.5090000000000003</v>
      </c>
      <c r="AG431" s="35">
        <v>7.38</v>
      </c>
      <c r="AH431" s="35">
        <v>7.3010000000000002</v>
      </c>
      <c r="AI431" s="35">
        <v>7.3559999999999999</v>
      </c>
      <c r="AJ431" s="35">
        <v>7.3419999999999996</v>
      </c>
      <c r="AK431" s="35">
        <v>7.36</v>
      </c>
      <c r="AL431" s="35">
        <v>7.383</v>
      </c>
      <c r="AM431" s="35">
        <v>7.4509999999999996</v>
      </c>
      <c r="AN431" s="35">
        <v>7.3869999999999996</v>
      </c>
      <c r="AO431" s="35">
        <v>7.3010000000000002</v>
      </c>
      <c r="AP431" s="35">
        <v>7.2450000000000001</v>
      </c>
      <c r="AQ431" s="35">
        <v>7.3730000000000002</v>
      </c>
      <c r="AR431" s="35">
        <v>7.4729999999999999</v>
      </c>
      <c r="AS431" s="35">
        <v>7.2789999999999999</v>
      </c>
      <c r="AT431" s="35">
        <v>7.2380000000000004</v>
      </c>
      <c r="AU431" s="35">
        <v>7.1769999999999996</v>
      </c>
      <c r="AV431" s="35">
        <v>7.2670000000000003</v>
      </c>
      <c r="AW431" s="35">
        <f t="shared" si="12"/>
        <v>241.56199999999998</v>
      </c>
      <c r="AX431" s="117">
        <f t="shared" si="13"/>
        <v>59.612025070168322</v>
      </c>
      <c r="AY431" s="116"/>
    </row>
    <row r="432" spans="1:51" x14ac:dyDescent="0.35">
      <c r="A432" s="4" t="s">
        <v>226</v>
      </c>
      <c r="B432" s="4">
        <v>2019</v>
      </c>
      <c r="C432" s="5">
        <v>43489</v>
      </c>
      <c r="D432" s="4" t="s">
        <v>66</v>
      </c>
      <c r="E432" s="51" t="s">
        <v>21</v>
      </c>
      <c r="F432" s="51" t="s">
        <v>21</v>
      </c>
      <c r="G432" t="s">
        <v>774</v>
      </c>
      <c r="H432" t="s">
        <v>1083</v>
      </c>
      <c r="I432" t="s">
        <v>606</v>
      </c>
      <c r="J432" t="s">
        <v>454</v>
      </c>
      <c r="O432">
        <v>9</v>
      </c>
      <c r="P432" t="s">
        <v>46</v>
      </c>
      <c r="Q432" s="35">
        <v>13.523999999999999</v>
      </c>
      <c r="R432" s="35">
        <v>7.7480000000000002</v>
      </c>
      <c r="S432" s="35">
        <v>7.1740000000000004</v>
      </c>
      <c r="T432" s="35">
        <v>7.2519999999999998</v>
      </c>
      <c r="U432" s="35">
        <v>7.085</v>
      </c>
      <c r="V432" s="35">
        <v>7.2350000000000003</v>
      </c>
      <c r="W432" s="35">
        <v>7.3680000000000003</v>
      </c>
      <c r="X432" s="35">
        <v>7.367</v>
      </c>
      <c r="Y432" s="35">
        <v>7.5359999999999996</v>
      </c>
      <c r="Z432" s="35">
        <v>7.4710000000000001</v>
      </c>
      <c r="AA432" s="35">
        <v>7.41</v>
      </c>
      <c r="AB432" s="35">
        <v>7.5819999999999999</v>
      </c>
      <c r="AC432" s="35">
        <v>7.319</v>
      </c>
      <c r="AD432" s="35">
        <v>7.4610000000000003</v>
      </c>
      <c r="AE432" s="35">
        <v>7.2910000000000004</v>
      </c>
      <c r="AF432" s="35">
        <v>7.45</v>
      </c>
      <c r="AG432" s="35">
        <v>7.532</v>
      </c>
      <c r="AH432" s="35">
        <v>7.38</v>
      </c>
      <c r="AI432" s="35">
        <v>7.2679999999999998</v>
      </c>
      <c r="AJ432" s="35">
        <v>7.2430000000000003</v>
      </c>
      <c r="AK432" s="35">
        <v>7.3440000000000003</v>
      </c>
      <c r="AL432" s="35">
        <v>7.4160000000000004</v>
      </c>
      <c r="AM432" s="35">
        <v>7.6230000000000002</v>
      </c>
      <c r="AN432" s="35">
        <v>7.4960000000000004</v>
      </c>
      <c r="AO432" s="35">
        <v>7.36</v>
      </c>
      <c r="AP432" s="35">
        <v>7.5869999999999997</v>
      </c>
      <c r="AQ432" s="35">
        <v>7.3140000000000001</v>
      </c>
      <c r="AR432" s="35">
        <v>7.3129999999999997</v>
      </c>
      <c r="AS432" s="35">
        <v>7.234</v>
      </c>
      <c r="AT432" s="35">
        <v>7.4660000000000002</v>
      </c>
      <c r="AU432" s="35">
        <v>7.266</v>
      </c>
      <c r="AV432" s="35">
        <v>7.3129999999999997</v>
      </c>
      <c r="AW432" s="35">
        <f t="shared" si="12"/>
        <v>242.42799999999997</v>
      </c>
      <c r="AX432" s="117">
        <f t="shared" si="13"/>
        <v>59.399079314270637</v>
      </c>
      <c r="AY432" s="116"/>
    </row>
    <row r="433" spans="1:51" x14ac:dyDescent="0.35">
      <c r="A433" s="4" t="s">
        <v>226</v>
      </c>
      <c r="B433" s="4">
        <v>2019</v>
      </c>
      <c r="C433" s="5">
        <v>43489</v>
      </c>
      <c r="D433" s="4" t="s">
        <v>66</v>
      </c>
      <c r="E433" s="51" t="s">
        <v>21</v>
      </c>
      <c r="F433" s="51" t="s">
        <v>21</v>
      </c>
      <c r="G433" t="s">
        <v>594</v>
      </c>
      <c r="H433" t="s">
        <v>993</v>
      </c>
      <c r="I433" t="s">
        <v>1099</v>
      </c>
      <c r="J433" t="s">
        <v>994</v>
      </c>
      <c r="O433">
        <v>10</v>
      </c>
      <c r="P433" t="s">
        <v>31</v>
      </c>
      <c r="Q433" s="35">
        <v>13.329000000000001</v>
      </c>
      <c r="R433" s="35">
        <v>7.7220000000000004</v>
      </c>
      <c r="S433" s="35">
        <v>7.2519999999999998</v>
      </c>
      <c r="T433" s="35">
        <v>7.218</v>
      </c>
      <c r="U433" s="35">
        <v>7.0609999999999999</v>
      </c>
      <c r="V433" s="35">
        <v>7.2779999999999996</v>
      </c>
      <c r="W433" s="35">
        <v>7.19</v>
      </c>
      <c r="X433" s="35">
        <v>7.26</v>
      </c>
      <c r="Y433" s="35">
        <v>7.3609999999999998</v>
      </c>
      <c r="Z433" s="35">
        <v>7.1950000000000003</v>
      </c>
      <c r="AA433" s="35">
        <v>7.2069999999999999</v>
      </c>
      <c r="AB433" s="35">
        <v>7.4960000000000004</v>
      </c>
      <c r="AC433" s="35">
        <v>7.62</v>
      </c>
      <c r="AD433" s="35">
        <v>7.476</v>
      </c>
      <c r="AE433" s="35">
        <v>7.52</v>
      </c>
      <c r="AF433" s="35">
        <v>7.2850000000000001</v>
      </c>
      <c r="AG433" s="35">
        <v>7.26</v>
      </c>
      <c r="AH433" s="35">
        <v>7.4489999999999998</v>
      </c>
      <c r="AI433" s="35">
        <v>7.3630000000000004</v>
      </c>
      <c r="AJ433" s="35">
        <v>7.3680000000000003</v>
      </c>
      <c r="AK433" s="35">
        <v>7.593</v>
      </c>
      <c r="AL433" s="35">
        <v>7.7889999999999997</v>
      </c>
      <c r="AM433" s="35">
        <v>7.5730000000000004</v>
      </c>
      <c r="AN433" s="35">
        <v>7.6109999999999998</v>
      </c>
      <c r="AO433" s="35">
        <v>7.7850000000000001</v>
      </c>
      <c r="AP433" s="35">
        <v>7.4020000000000001</v>
      </c>
      <c r="AQ433" s="35">
        <v>7.3840000000000003</v>
      </c>
      <c r="AR433" s="35">
        <v>7.5119999999999996</v>
      </c>
      <c r="AS433" s="35">
        <v>7.31</v>
      </c>
      <c r="AT433" s="35">
        <v>7.3609999999999998</v>
      </c>
      <c r="AU433" s="35">
        <v>7.4379999999999997</v>
      </c>
      <c r="AV433" s="35">
        <v>7.5339999999999998</v>
      </c>
      <c r="AW433" s="35">
        <f t="shared" si="12"/>
        <v>243.20199999999994</v>
      </c>
      <c r="AX433" s="117">
        <f t="shared" si="13"/>
        <v>59.210039391123445</v>
      </c>
      <c r="AY433" s="116"/>
    </row>
    <row r="434" spans="1:51" x14ac:dyDescent="0.35">
      <c r="A434" s="4" t="s">
        <v>226</v>
      </c>
      <c r="B434" s="4">
        <v>2019</v>
      </c>
      <c r="C434" s="5">
        <v>43489</v>
      </c>
      <c r="D434" s="4" t="s">
        <v>66</v>
      </c>
      <c r="E434" s="51" t="s">
        <v>21</v>
      </c>
      <c r="F434" s="51" t="s">
        <v>21</v>
      </c>
      <c r="G434" t="s">
        <v>1119</v>
      </c>
      <c r="H434" t="s">
        <v>925</v>
      </c>
      <c r="I434" t="s">
        <v>1120</v>
      </c>
      <c r="J434" t="s">
        <v>975</v>
      </c>
      <c r="O434">
        <v>11</v>
      </c>
      <c r="P434" t="s">
        <v>198</v>
      </c>
      <c r="Q434" s="35">
        <v>13.819000000000001</v>
      </c>
      <c r="R434" s="35">
        <v>7.9660000000000002</v>
      </c>
      <c r="S434" s="35">
        <v>7.6680000000000001</v>
      </c>
      <c r="T434" s="35">
        <v>7.4169999999999998</v>
      </c>
      <c r="U434" s="35">
        <v>7.4509999999999996</v>
      </c>
      <c r="V434" s="35">
        <v>7.2619999999999996</v>
      </c>
      <c r="W434" s="35">
        <v>7.173</v>
      </c>
      <c r="X434" s="35">
        <v>7.3120000000000003</v>
      </c>
      <c r="Y434" s="35">
        <v>7.23</v>
      </c>
      <c r="Z434" s="35">
        <v>7.29</v>
      </c>
      <c r="AA434" s="35">
        <v>7.3860000000000001</v>
      </c>
      <c r="AB434" s="35">
        <v>7.2240000000000002</v>
      </c>
      <c r="AC434" s="35">
        <v>7.3879999999999999</v>
      </c>
      <c r="AD434" s="35">
        <v>7.22</v>
      </c>
      <c r="AE434" s="35">
        <v>7.3620000000000001</v>
      </c>
      <c r="AF434" s="35">
        <v>7.2839999999999998</v>
      </c>
      <c r="AG434" s="35">
        <v>7.2279999999999998</v>
      </c>
      <c r="AH434" s="35">
        <v>7.37</v>
      </c>
      <c r="AI434" s="35">
        <v>7.3239999999999998</v>
      </c>
      <c r="AJ434" s="35">
        <v>7.3339999999999996</v>
      </c>
      <c r="AK434" s="35">
        <v>7.4749999999999996</v>
      </c>
      <c r="AL434" s="35">
        <v>7.2690000000000001</v>
      </c>
      <c r="AM434" s="35">
        <v>7.4729999999999999</v>
      </c>
      <c r="AN434" s="35">
        <v>7.2770000000000001</v>
      </c>
      <c r="AO434" s="35">
        <v>7.2460000000000004</v>
      </c>
      <c r="AP434" s="35">
        <v>7.3769999999999998</v>
      </c>
      <c r="AQ434" s="35">
        <v>7.2750000000000004</v>
      </c>
      <c r="AR434" s="35">
        <v>7.3170000000000002</v>
      </c>
      <c r="AS434" s="35">
        <v>7.5789999999999997</v>
      </c>
      <c r="AT434" s="35">
        <v>7.843</v>
      </c>
      <c r="AU434" s="35">
        <v>7.6260000000000003</v>
      </c>
      <c r="AV434" s="35">
        <v>8.0440000000000005</v>
      </c>
      <c r="AW434" s="35">
        <f t="shared" si="12"/>
        <v>243.50900000000007</v>
      </c>
      <c r="AX434" s="117">
        <f t="shared" si="13"/>
        <v>59.135391299705539</v>
      </c>
      <c r="AY434" s="116"/>
    </row>
    <row r="435" spans="1:51" x14ac:dyDescent="0.35">
      <c r="A435" s="4" t="s">
        <v>226</v>
      </c>
      <c r="B435" s="4">
        <v>2019</v>
      </c>
      <c r="C435" s="5">
        <v>43489</v>
      </c>
      <c r="D435" s="4" t="s">
        <v>66</v>
      </c>
      <c r="E435" s="51" t="s">
        <v>21</v>
      </c>
      <c r="F435" s="51" t="s">
        <v>21</v>
      </c>
      <c r="G435" t="s">
        <v>810</v>
      </c>
      <c r="H435" t="s">
        <v>973</v>
      </c>
      <c r="I435" t="s">
        <v>938</v>
      </c>
      <c r="J435" t="s">
        <v>927</v>
      </c>
      <c r="O435">
        <v>12</v>
      </c>
      <c r="P435" t="s">
        <v>188</v>
      </c>
      <c r="Q435" s="35">
        <v>13.919</v>
      </c>
      <c r="R435" s="35">
        <v>8.0749999999999993</v>
      </c>
      <c r="S435" s="35">
        <v>7.7229999999999999</v>
      </c>
      <c r="T435" s="35">
        <v>7.2709999999999999</v>
      </c>
      <c r="U435" s="35">
        <v>7.2469999999999999</v>
      </c>
      <c r="V435" s="35">
        <v>7.1180000000000003</v>
      </c>
      <c r="W435" s="35">
        <v>7.1859999999999999</v>
      </c>
      <c r="X435" s="35">
        <v>7.0750000000000002</v>
      </c>
      <c r="Y435" s="35">
        <v>7.3079999999999998</v>
      </c>
      <c r="Z435" s="35">
        <v>7.2679999999999998</v>
      </c>
      <c r="AA435" s="35">
        <v>7.44</v>
      </c>
      <c r="AB435" s="35">
        <v>7.2329999999999997</v>
      </c>
      <c r="AC435" s="35">
        <v>7.3710000000000004</v>
      </c>
      <c r="AD435" s="35">
        <v>7.306</v>
      </c>
      <c r="AE435" s="35">
        <v>7.3570000000000002</v>
      </c>
      <c r="AF435" s="35">
        <v>7.2450000000000001</v>
      </c>
      <c r="AG435" s="35">
        <v>7.2489999999999997</v>
      </c>
      <c r="AH435" s="35">
        <v>7.5</v>
      </c>
      <c r="AI435" s="35">
        <v>7.6230000000000002</v>
      </c>
      <c r="AJ435" s="35">
        <v>7.4470000000000001</v>
      </c>
      <c r="AK435" s="35">
        <v>7.6440000000000001</v>
      </c>
      <c r="AL435" s="35">
        <v>7.617</v>
      </c>
      <c r="AM435" s="35">
        <v>7.6950000000000003</v>
      </c>
      <c r="AN435" s="35">
        <v>7.4859999999999998</v>
      </c>
      <c r="AO435" s="35">
        <v>7.4880000000000004</v>
      </c>
      <c r="AP435" s="35">
        <v>7.7789999999999999</v>
      </c>
      <c r="AQ435" s="35">
        <v>7.407</v>
      </c>
      <c r="AR435" s="35">
        <v>7.7389999999999999</v>
      </c>
      <c r="AS435" s="35">
        <v>7.6760000000000002</v>
      </c>
      <c r="AT435" s="35">
        <v>7.8239999999999998</v>
      </c>
      <c r="AU435" s="35">
        <v>7.4610000000000003</v>
      </c>
      <c r="AV435" s="35">
        <v>7.5990000000000002</v>
      </c>
      <c r="AW435" s="35">
        <f t="shared" si="12"/>
        <v>245.37599999999998</v>
      </c>
      <c r="AX435" s="117">
        <f t="shared" si="13"/>
        <v>58.685446009389679</v>
      </c>
      <c r="AY435" s="116"/>
    </row>
    <row r="436" spans="1:51" x14ac:dyDescent="0.35">
      <c r="A436" s="4" t="s">
        <v>226</v>
      </c>
      <c r="B436" s="4">
        <v>2019</v>
      </c>
      <c r="C436" s="5">
        <v>43489</v>
      </c>
      <c r="D436" s="4" t="s">
        <v>66</v>
      </c>
      <c r="E436" s="51" t="s">
        <v>21</v>
      </c>
      <c r="F436" s="51" t="s">
        <v>21</v>
      </c>
      <c r="G436" t="s">
        <v>1033</v>
      </c>
      <c r="H436" t="s">
        <v>1121</v>
      </c>
      <c r="I436" t="s">
        <v>474</v>
      </c>
      <c r="J436" t="s">
        <v>1122</v>
      </c>
      <c r="O436">
        <v>13</v>
      </c>
      <c r="P436" t="s">
        <v>1125</v>
      </c>
      <c r="Q436" s="35">
        <v>12.930999999999999</v>
      </c>
      <c r="R436" s="35">
        <v>7.7370000000000001</v>
      </c>
      <c r="S436" s="35">
        <v>7.3449999999999998</v>
      </c>
      <c r="T436" s="35">
        <v>7.431</v>
      </c>
      <c r="U436" s="35">
        <v>7.2850000000000001</v>
      </c>
      <c r="V436" s="35">
        <v>7.4690000000000003</v>
      </c>
      <c r="W436" s="35">
        <v>7.4249999999999998</v>
      </c>
      <c r="X436" s="35">
        <v>7.4530000000000003</v>
      </c>
      <c r="Y436" s="35">
        <v>7.4409999999999998</v>
      </c>
      <c r="Z436" s="35">
        <v>7.4850000000000003</v>
      </c>
      <c r="AA436" s="35">
        <v>7.5940000000000003</v>
      </c>
      <c r="AB436" s="35">
        <v>7.4779999999999998</v>
      </c>
      <c r="AC436" s="35">
        <v>7.4489999999999998</v>
      </c>
      <c r="AD436" s="35">
        <v>7.6710000000000003</v>
      </c>
      <c r="AE436" s="35">
        <v>7.47</v>
      </c>
      <c r="AF436" s="35">
        <v>7.5259999999999998</v>
      </c>
      <c r="AG436" s="35">
        <v>7.7149999999999999</v>
      </c>
      <c r="AH436" s="35">
        <v>7.5970000000000004</v>
      </c>
      <c r="AI436" s="35">
        <v>7.4850000000000003</v>
      </c>
      <c r="AJ436" s="35">
        <v>7.4249999999999998</v>
      </c>
      <c r="AK436" s="35">
        <v>7.5679999999999996</v>
      </c>
      <c r="AL436" s="35">
        <v>7.5220000000000002</v>
      </c>
      <c r="AM436" s="35">
        <v>7.5979999999999999</v>
      </c>
      <c r="AN436" s="35">
        <v>7.6159999999999997</v>
      </c>
      <c r="AO436" s="35">
        <v>7.7910000000000004</v>
      </c>
      <c r="AP436" s="35">
        <v>7.7009999999999996</v>
      </c>
      <c r="AQ436" s="35">
        <v>7.89</v>
      </c>
      <c r="AR436" s="35">
        <v>7.7640000000000002</v>
      </c>
      <c r="AS436" s="35">
        <v>7.6459999999999999</v>
      </c>
      <c r="AT436" s="35">
        <v>7.6749999999999998</v>
      </c>
      <c r="AU436" s="35">
        <v>7.8979999999999997</v>
      </c>
      <c r="AV436" s="35">
        <v>7.7009999999999996</v>
      </c>
      <c r="AW436" s="35">
        <f t="shared" si="12"/>
        <v>247.78199999999998</v>
      </c>
      <c r="AX436" s="117">
        <f t="shared" si="13"/>
        <v>58.115601617550915</v>
      </c>
      <c r="AY436" s="116"/>
    </row>
    <row r="437" spans="1:51" x14ac:dyDescent="0.35">
      <c r="A437" s="4" t="s">
        <v>226</v>
      </c>
      <c r="B437" s="4">
        <v>2019</v>
      </c>
      <c r="C437" s="5">
        <v>43489</v>
      </c>
      <c r="D437" s="4" t="s">
        <v>66</v>
      </c>
      <c r="E437" s="51" t="s">
        <v>21</v>
      </c>
      <c r="F437" s="32" t="s">
        <v>21</v>
      </c>
      <c r="G437" t="s">
        <v>856</v>
      </c>
      <c r="H437" t="s">
        <v>857</v>
      </c>
      <c r="I437" t="s">
        <v>855</v>
      </c>
      <c r="J437" t="s">
        <v>1064</v>
      </c>
      <c r="O437">
        <v>14</v>
      </c>
      <c r="P437" t="s">
        <v>207</v>
      </c>
      <c r="Q437" s="35">
        <v>13.36</v>
      </c>
      <c r="R437" s="35">
        <v>8.1639999999999997</v>
      </c>
      <c r="S437" s="35">
        <v>7.8390000000000004</v>
      </c>
      <c r="T437" s="35">
        <v>7.4740000000000002</v>
      </c>
      <c r="U437" s="35">
        <v>7.5279999999999996</v>
      </c>
      <c r="V437" s="35">
        <v>7.3949999999999996</v>
      </c>
      <c r="W437" s="35">
        <v>7.383</v>
      </c>
      <c r="X437" s="35">
        <v>7.5940000000000003</v>
      </c>
      <c r="Y437" s="35">
        <v>7.3630000000000004</v>
      </c>
      <c r="Z437" s="35">
        <v>7.39</v>
      </c>
      <c r="AA437" s="35">
        <v>7.4829999999999997</v>
      </c>
      <c r="AB437" s="35">
        <v>7.4450000000000003</v>
      </c>
      <c r="AC437" s="35">
        <v>7.617</v>
      </c>
      <c r="AD437" s="35">
        <v>7.4269999999999996</v>
      </c>
      <c r="AE437" s="35">
        <v>7.556</v>
      </c>
      <c r="AF437" s="35">
        <v>7.5209999999999999</v>
      </c>
      <c r="AG437" s="35">
        <v>7.7569999999999997</v>
      </c>
      <c r="AH437" s="35">
        <v>7.5810000000000004</v>
      </c>
      <c r="AI437" s="35">
        <v>7.4850000000000003</v>
      </c>
      <c r="AJ437" s="35">
        <v>7.6890000000000001</v>
      </c>
      <c r="AK437" s="35">
        <v>7.5750000000000002</v>
      </c>
      <c r="AL437" s="35">
        <v>7.7160000000000002</v>
      </c>
      <c r="AM437" s="35">
        <v>7.5039999999999996</v>
      </c>
      <c r="AN437" s="35">
        <v>7.5960000000000001</v>
      </c>
      <c r="AO437" s="35">
        <v>7.4080000000000004</v>
      </c>
      <c r="AP437" s="35">
        <v>7.4740000000000002</v>
      </c>
      <c r="AQ437" s="35">
        <v>7.6840000000000002</v>
      </c>
      <c r="AR437" s="35">
        <v>7.569</v>
      </c>
      <c r="AS437" s="35">
        <v>7.7619999999999996</v>
      </c>
      <c r="AT437" s="35">
        <v>7.5460000000000003</v>
      </c>
      <c r="AU437" s="35">
        <v>7.7240000000000002</v>
      </c>
      <c r="AV437" s="35">
        <v>7.5510000000000002</v>
      </c>
      <c r="AW437" s="35">
        <f t="shared" si="12"/>
        <v>248.15999999999994</v>
      </c>
      <c r="AX437" s="117">
        <f t="shared" si="13"/>
        <v>58.027079303675059</v>
      </c>
      <c r="AY437" s="116"/>
    </row>
    <row r="438" spans="1:51" x14ac:dyDescent="0.35">
      <c r="A438" s="4" t="s">
        <v>226</v>
      </c>
      <c r="B438" s="4">
        <v>2019</v>
      </c>
      <c r="C438" s="5">
        <v>43489</v>
      </c>
      <c r="D438" s="4" t="s">
        <v>66</v>
      </c>
      <c r="E438" s="51" t="s">
        <v>21</v>
      </c>
      <c r="F438" s="32" t="s">
        <v>21</v>
      </c>
      <c r="G438" t="s">
        <v>1103</v>
      </c>
      <c r="H438" t="s">
        <v>974</v>
      </c>
      <c r="I438" t="s">
        <v>1123</v>
      </c>
      <c r="J438" t="s">
        <v>1124</v>
      </c>
      <c r="O438">
        <v>15</v>
      </c>
      <c r="P438" t="s">
        <v>39</v>
      </c>
      <c r="Q438" s="35">
        <v>13.96</v>
      </c>
      <c r="R438" s="35">
        <v>7.968</v>
      </c>
      <c r="S438" s="35">
        <v>7.5039999999999996</v>
      </c>
      <c r="T438" s="35">
        <v>7.4720000000000004</v>
      </c>
      <c r="U438" s="35">
        <v>7.38</v>
      </c>
      <c r="V438" s="35">
        <v>7.5229999999999997</v>
      </c>
      <c r="W438" s="35">
        <v>7.3959999999999999</v>
      </c>
      <c r="X438" s="35">
        <v>7.5190000000000001</v>
      </c>
      <c r="Y438" s="35">
        <v>7.7549999999999999</v>
      </c>
      <c r="Z438" s="35">
        <v>7.6189999999999998</v>
      </c>
      <c r="AA438" s="35">
        <v>7.6050000000000004</v>
      </c>
      <c r="AB438" s="35">
        <v>7.7629999999999999</v>
      </c>
      <c r="AC438" s="35">
        <v>7.6509999999999998</v>
      </c>
      <c r="AD438" s="35">
        <v>7.7649999999999997</v>
      </c>
      <c r="AE438" s="35">
        <v>7.4989999999999997</v>
      </c>
      <c r="AF438" s="35">
        <v>7.4459999999999997</v>
      </c>
      <c r="AG438" s="35">
        <v>7.5380000000000003</v>
      </c>
      <c r="AH438" s="35">
        <v>7.5090000000000003</v>
      </c>
      <c r="AI438" s="35">
        <v>7.593</v>
      </c>
      <c r="AJ438" s="35">
        <v>7.774</v>
      </c>
      <c r="AK438" s="35">
        <v>7.6289999999999996</v>
      </c>
      <c r="AL438" s="35">
        <v>7.7629999999999999</v>
      </c>
      <c r="AM438" s="35">
        <v>7.6740000000000004</v>
      </c>
      <c r="AN438" s="35">
        <v>7.7770000000000001</v>
      </c>
      <c r="AO438" s="35">
        <v>7.8280000000000003</v>
      </c>
      <c r="AP438" s="35">
        <v>7.6</v>
      </c>
      <c r="AQ438" s="35">
        <v>7.5469999999999997</v>
      </c>
      <c r="AR438" s="35">
        <v>7.8150000000000004</v>
      </c>
      <c r="AS438" s="35">
        <v>7.4960000000000004</v>
      </c>
      <c r="AT438" s="35">
        <v>7.7880000000000003</v>
      </c>
      <c r="AU438" s="35">
        <v>7.7309999999999999</v>
      </c>
      <c r="AV438" s="35">
        <v>7.5410000000000004</v>
      </c>
      <c r="AW438" s="35">
        <f t="shared" si="12"/>
        <v>250.428</v>
      </c>
      <c r="AX438" s="117">
        <f t="shared" si="13"/>
        <v>57.50155733384446</v>
      </c>
      <c r="AY438" s="116"/>
    </row>
    <row r="439" spans="1:51" x14ac:dyDescent="0.35">
      <c r="A439" s="4" t="s">
        <v>226</v>
      </c>
      <c r="B439" s="4">
        <v>2019</v>
      </c>
      <c r="C439" s="5">
        <v>43489</v>
      </c>
      <c r="D439" s="4" t="s">
        <v>66</v>
      </c>
      <c r="E439" s="51" t="s">
        <v>21</v>
      </c>
      <c r="F439" s="32" t="s">
        <v>21</v>
      </c>
      <c r="G439" t="s">
        <v>522</v>
      </c>
      <c r="H439" t="s">
        <v>1089</v>
      </c>
      <c r="I439" t="s">
        <v>919</v>
      </c>
      <c r="J439" t="s">
        <v>521</v>
      </c>
      <c r="O439">
        <v>16</v>
      </c>
      <c r="P439" t="s">
        <v>58</v>
      </c>
      <c r="Q439" s="35">
        <v>13.858000000000001</v>
      </c>
      <c r="R439" s="35">
        <v>7.9459999999999997</v>
      </c>
      <c r="S439" s="35">
        <v>7.57</v>
      </c>
      <c r="T439" s="35">
        <v>7.5830000000000002</v>
      </c>
      <c r="U439" s="35">
        <v>7.5460000000000003</v>
      </c>
      <c r="V439" s="35">
        <v>7.7309999999999999</v>
      </c>
      <c r="W439" s="35">
        <v>7.6120000000000001</v>
      </c>
      <c r="X439" s="35">
        <v>7.6239999999999997</v>
      </c>
      <c r="Y439" s="35">
        <v>7.585</v>
      </c>
      <c r="Z439" s="35">
        <v>7.7249999999999996</v>
      </c>
      <c r="AA439" s="35">
        <v>7.5149999999999997</v>
      </c>
      <c r="AB439" s="35">
        <v>7.6929999999999996</v>
      </c>
      <c r="AC439" s="35">
        <v>7.7839999999999998</v>
      </c>
      <c r="AD439" s="35">
        <v>7.681</v>
      </c>
      <c r="AE439" s="35">
        <v>7.5679999999999996</v>
      </c>
      <c r="AF439" s="35">
        <v>7.5140000000000002</v>
      </c>
      <c r="AG439" s="35">
        <v>7.6849999999999996</v>
      </c>
      <c r="AH439" s="35">
        <v>7.6280000000000001</v>
      </c>
      <c r="AI439" s="35">
        <v>7.6310000000000002</v>
      </c>
      <c r="AJ439" s="35">
        <v>7.5890000000000004</v>
      </c>
      <c r="AK439" s="35">
        <v>7.7489999999999997</v>
      </c>
      <c r="AL439" s="35">
        <v>7.7290000000000001</v>
      </c>
      <c r="AM439" s="35">
        <v>7.89</v>
      </c>
      <c r="AN439" s="35">
        <v>7.7750000000000004</v>
      </c>
      <c r="AO439" s="35">
        <v>7.8949999999999996</v>
      </c>
      <c r="AP439" s="35">
        <v>7.6760000000000002</v>
      </c>
      <c r="AQ439" s="35">
        <v>7.5750000000000002</v>
      </c>
      <c r="AR439" s="35">
        <v>7.5940000000000003</v>
      </c>
      <c r="AS439" s="35">
        <v>7.7809999999999997</v>
      </c>
      <c r="AT439" s="35">
        <v>7.5990000000000002</v>
      </c>
      <c r="AU439" s="35">
        <v>7.4930000000000003</v>
      </c>
      <c r="AV439" s="35">
        <v>7.55</v>
      </c>
      <c r="AW439" s="35">
        <f t="shared" si="12"/>
        <v>251.374</v>
      </c>
      <c r="AX439" s="117">
        <f t="shared" si="13"/>
        <v>57.285160756482377</v>
      </c>
      <c r="AY439" s="116"/>
    </row>
    <row r="440" spans="1:51" x14ac:dyDescent="0.35">
      <c r="A440" s="4" t="s">
        <v>225</v>
      </c>
      <c r="B440" s="4">
        <v>2019</v>
      </c>
      <c r="C440" s="5">
        <v>43483</v>
      </c>
      <c r="D440" s="4" t="s">
        <v>66</v>
      </c>
      <c r="E440" s="51" t="s">
        <v>21</v>
      </c>
      <c r="F440" s="32" t="s">
        <v>21</v>
      </c>
      <c r="G440" t="s">
        <v>748</v>
      </c>
      <c r="H440" t="s">
        <v>598</v>
      </c>
      <c r="I440" t="s">
        <v>948</v>
      </c>
      <c r="J440" t="s">
        <v>989</v>
      </c>
      <c r="O440">
        <v>1</v>
      </c>
      <c r="P440" t="s">
        <v>35</v>
      </c>
      <c r="Q440" s="35">
        <v>13.246</v>
      </c>
      <c r="R440" s="35">
        <v>7.8179999999999996</v>
      </c>
      <c r="S440" s="35">
        <v>7.258</v>
      </c>
      <c r="T440" s="35">
        <v>7.1289999999999996</v>
      </c>
      <c r="U440" s="35">
        <v>7.2050000000000001</v>
      </c>
      <c r="V440" s="35">
        <v>7.0049999999999999</v>
      </c>
      <c r="W440" s="35">
        <v>6.9290000000000003</v>
      </c>
      <c r="X440" s="35">
        <v>7.0469999999999997</v>
      </c>
      <c r="Y440" s="35">
        <v>7.0679999999999996</v>
      </c>
      <c r="Z440" s="35">
        <v>7.117</v>
      </c>
      <c r="AA440" s="35">
        <v>7.1239999999999997</v>
      </c>
      <c r="AB440" s="35">
        <v>7.2270000000000003</v>
      </c>
      <c r="AC440" s="35">
        <v>7.12</v>
      </c>
      <c r="AD440" s="35">
        <v>7.1630000000000003</v>
      </c>
      <c r="AE440" s="35">
        <v>7.085</v>
      </c>
      <c r="AF440" s="35">
        <v>7.1779999999999999</v>
      </c>
      <c r="AG440" s="35">
        <v>7.0540000000000003</v>
      </c>
      <c r="AH440" s="35">
        <v>7.1120000000000001</v>
      </c>
      <c r="AI440" s="35">
        <v>7.1269999999999998</v>
      </c>
      <c r="AJ440" s="35">
        <v>7.2480000000000002</v>
      </c>
      <c r="AK440" s="35">
        <v>7.0469999999999997</v>
      </c>
      <c r="AL440" s="35">
        <v>7.0170000000000003</v>
      </c>
      <c r="AM440" s="35">
        <v>7.19</v>
      </c>
      <c r="AN440" s="35">
        <v>7.2060000000000004</v>
      </c>
      <c r="AO440" s="35">
        <v>7.28</v>
      </c>
      <c r="AP440" s="35">
        <v>7.4939999999999998</v>
      </c>
      <c r="AQ440" s="35">
        <v>7.1310000000000002</v>
      </c>
      <c r="AR440" s="35">
        <v>7.0549999999999997</v>
      </c>
      <c r="AS440" s="35">
        <v>7.0190000000000001</v>
      </c>
      <c r="AT440" s="35">
        <v>7.1260000000000003</v>
      </c>
      <c r="AU440" s="35">
        <v>7.0369999999999999</v>
      </c>
      <c r="AV440" s="35">
        <v>7.1420000000000003</v>
      </c>
      <c r="AW440" s="35">
        <f t="shared" si="12"/>
        <v>235.00399999999999</v>
      </c>
      <c r="AX440" s="117">
        <f t="shared" si="13"/>
        <v>61.275552756548826</v>
      </c>
      <c r="AY440" s="116"/>
    </row>
    <row r="441" spans="1:51" x14ac:dyDescent="0.35">
      <c r="A441" s="4" t="s">
        <v>225</v>
      </c>
      <c r="B441" s="4">
        <v>2019</v>
      </c>
      <c r="C441" s="5">
        <v>43483</v>
      </c>
      <c r="D441" s="4" t="s">
        <v>66</v>
      </c>
      <c r="E441" s="51" t="s">
        <v>21</v>
      </c>
      <c r="F441" s="32" t="s">
        <v>21</v>
      </c>
      <c r="G441" t="s">
        <v>1043</v>
      </c>
      <c r="H441" t="s">
        <v>813</v>
      </c>
      <c r="I441" t="s">
        <v>996</v>
      </c>
      <c r="J441" t="s">
        <v>958</v>
      </c>
      <c r="O441">
        <v>2</v>
      </c>
      <c r="P441" t="s">
        <v>33</v>
      </c>
      <c r="Q441" s="35">
        <v>13.664999999999999</v>
      </c>
      <c r="R441" s="35">
        <v>7.8330000000000002</v>
      </c>
      <c r="S441" s="35">
        <v>7.1710000000000003</v>
      </c>
      <c r="T441" s="35">
        <v>7.0810000000000004</v>
      </c>
      <c r="U441" s="35">
        <v>7.0049999999999999</v>
      </c>
      <c r="V441" s="35">
        <v>7.1909999999999998</v>
      </c>
      <c r="W441" s="35">
        <v>7.1470000000000002</v>
      </c>
      <c r="X441" s="35">
        <v>7.157</v>
      </c>
      <c r="Y441" s="35">
        <v>7.181</v>
      </c>
      <c r="Z441" s="35">
        <v>7.2590000000000003</v>
      </c>
      <c r="AA441" s="35">
        <v>7.1239999999999997</v>
      </c>
      <c r="AB441" s="35">
        <v>7.0949999999999998</v>
      </c>
      <c r="AC441" s="35">
        <v>7.2489999999999997</v>
      </c>
      <c r="AD441" s="35">
        <v>7.1630000000000003</v>
      </c>
      <c r="AE441" s="35">
        <v>7.2930000000000001</v>
      </c>
      <c r="AF441" s="35">
        <v>7.218</v>
      </c>
      <c r="AG441" s="35">
        <v>7.19</v>
      </c>
      <c r="AH441" s="35">
        <v>7.1230000000000002</v>
      </c>
      <c r="AI441" s="35">
        <v>7.2149999999999999</v>
      </c>
      <c r="AJ441" s="35">
        <v>7.117</v>
      </c>
      <c r="AK441" s="35">
        <v>7.0570000000000004</v>
      </c>
      <c r="AL441" s="35">
        <v>7.032</v>
      </c>
      <c r="AM441" s="35">
        <v>7.1219999999999999</v>
      </c>
      <c r="AN441" s="35">
        <v>7.0389999999999997</v>
      </c>
      <c r="AO441" s="35">
        <v>7.0590000000000002</v>
      </c>
      <c r="AP441" s="35">
        <v>7.2229999999999999</v>
      </c>
      <c r="AQ441" s="35">
        <v>7.0510000000000002</v>
      </c>
      <c r="AR441" s="35">
        <v>7.0380000000000003</v>
      </c>
      <c r="AS441" s="35">
        <v>7.1150000000000002</v>
      </c>
      <c r="AT441" s="35">
        <v>7.03</v>
      </c>
      <c r="AU441" s="35">
        <v>7.0119999999999996</v>
      </c>
      <c r="AV441" s="35">
        <v>7.04</v>
      </c>
      <c r="AW441" s="35">
        <f t="shared" si="12"/>
        <v>235.29499999999999</v>
      </c>
      <c r="AX441" s="117">
        <f t="shared" si="13"/>
        <v>61.199770500860623</v>
      </c>
      <c r="AY441" s="116"/>
    </row>
    <row r="442" spans="1:51" x14ac:dyDescent="0.35">
      <c r="A442" s="4" t="s">
        <v>225</v>
      </c>
      <c r="B442" s="4">
        <v>2019</v>
      </c>
      <c r="C442" s="5">
        <v>43483</v>
      </c>
      <c r="D442" s="4" t="s">
        <v>66</v>
      </c>
      <c r="E442" s="51" t="s">
        <v>21</v>
      </c>
      <c r="F442" s="32" t="s">
        <v>21</v>
      </c>
      <c r="G442" t="s">
        <v>508</v>
      </c>
      <c r="H442" t="s">
        <v>956</v>
      </c>
      <c r="I442" t="s">
        <v>851</v>
      </c>
      <c r="J442" t="s">
        <v>978</v>
      </c>
      <c r="O442">
        <v>3</v>
      </c>
      <c r="P442" t="s">
        <v>85</v>
      </c>
      <c r="Q442" s="35">
        <v>13.494</v>
      </c>
      <c r="R442" s="35">
        <v>7.9290000000000003</v>
      </c>
      <c r="S442" s="35">
        <v>7.4039999999999999</v>
      </c>
      <c r="T442" s="35">
        <v>7.3319999999999999</v>
      </c>
      <c r="U442" s="35">
        <v>7.1660000000000004</v>
      </c>
      <c r="V442" s="35">
        <v>7.26</v>
      </c>
      <c r="W442" s="35">
        <v>7.15</v>
      </c>
      <c r="X442" s="35">
        <v>7.1639999999999997</v>
      </c>
      <c r="Y442" s="35">
        <v>7.2750000000000004</v>
      </c>
      <c r="Z442" s="35">
        <v>7.0979999999999999</v>
      </c>
      <c r="AA442" s="35">
        <v>7.0190000000000001</v>
      </c>
      <c r="AB442" s="35">
        <v>7.1109999999999998</v>
      </c>
      <c r="AC442" s="35">
        <v>7.12</v>
      </c>
      <c r="AD442" s="35">
        <v>7.2759999999999998</v>
      </c>
      <c r="AE442" s="35">
        <v>7.3460000000000001</v>
      </c>
      <c r="AF442" s="35">
        <v>7.5179999999999998</v>
      </c>
      <c r="AG442" s="35">
        <v>7.2880000000000003</v>
      </c>
      <c r="AH442" s="35">
        <v>7.2930000000000001</v>
      </c>
      <c r="AI442" s="35">
        <v>7.24</v>
      </c>
      <c r="AJ442" s="35">
        <v>7.3659999999999997</v>
      </c>
      <c r="AK442" s="35">
        <v>7.1660000000000004</v>
      </c>
      <c r="AL442" s="35">
        <v>7.1440000000000001</v>
      </c>
      <c r="AM442" s="35">
        <v>7.157</v>
      </c>
      <c r="AN442" s="35">
        <v>7.2220000000000004</v>
      </c>
      <c r="AO442" s="35">
        <v>7.3659999999999997</v>
      </c>
      <c r="AP442" s="35">
        <v>7.4710000000000001</v>
      </c>
      <c r="AQ442" s="35">
        <v>7.577</v>
      </c>
      <c r="AR442" s="35">
        <v>7.3179999999999996</v>
      </c>
      <c r="AS442" s="35">
        <v>7.2370000000000001</v>
      </c>
      <c r="AT442" s="35">
        <v>7.3860000000000001</v>
      </c>
      <c r="AU442" s="35">
        <v>7.0229999999999997</v>
      </c>
      <c r="AV442" s="35">
        <v>7.04</v>
      </c>
      <c r="AW442" s="35">
        <f t="shared" si="12"/>
        <v>238.95600000000005</v>
      </c>
      <c r="AX442" s="117">
        <f t="shared" si="13"/>
        <v>60.262140310350013</v>
      </c>
      <c r="AY442" s="116"/>
    </row>
    <row r="443" spans="1:51" x14ac:dyDescent="0.35">
      <c r="A443" s="4" t="s">
        <v>225</v>
      </c>
      <c r="B443" s="4">
        <v>2019</v>
      </c>
      <c r="C443" s="5">
        <v>43483</v>
      </c>
      <c r="D443" s="4" t="s">
        <v>66</v>
      </c>
      <c r="E443" s="51" t="s">
        <v>21</v>
      </c>
      <c r="F443" s="32" t="s">
        <v>21</v>
      </c>
      <c r="G443" t="s">
        <v>1128</v>
      </c>
      <c r="H443" t="s">
        <v>1054</v>
      </c>
      <c r="I443" t="s">
        <v>860</v>
      </c>
      <c r="J443" t="s">
        <v>487</v>
      </c>
      <c r="O443">
        <v>4</v>
      </c>
      <c r="P443" t="s">
        <v>164</v>
      </c>
      <c r="Q443" s="35">
        <v>13.484999999999999</v>
      </c>
      <c r="R443" s="35">
        <v>7.7839999999999998</v>
      </c>
      <c r="S443" s="35">
        <v>7.258</v>
      </c>
      <c r="T443" s="35">
        <v>7.0350000000000001</v>
      </c>
      <c r="U443" s="35">
        <v>7.0179999999999998</v>
      </c>
      <c r="V443" s="35">
        <v>7.1109999999999998</v>
      </c>
      <c r="W443" s="35">
        <v>7.2380000000000004</v>
      </c>
      <c r="X443" s="35">
        <v>7.2649999999999997</v>
      </c>
      <c r="Y443" s="35">
        <v>7.2270000000000003</v>
      </c>
      <c r="Z443" s="35">
        <v>7.4029999999999996</v>
      </c>
      <c r="AA443" s="35">
        <v>7.2839999999999998</v>
      </c>
      <c r="AB443" s="35">
        <v>7.2549999999999999</v>
      </c>
      <c r="AC443" s="35">
        <v>7.3369999999999997</v>
      </c>
      <c r="AD443" s="35">
        <v>7.1879999999999997</v>
      </c>
      <c r="AE443" s="35">
        <v>7.1769999999999996</v>
      </c>
      <c r="AF443" s="35">
        <v>7.1859999999999999</v>
      </c>
      <c r="AG443" s="35">
        <v>7.157</v>
      </c>
      <c r="AH443" s="35">
        <v>7.1360000000000001</v>
      </c>
      <c r="AI443" s="35">
        <v>7.2679999999999998</v>
      </c>
      <c r="AJ443" s="35">
        <v>7.3120000000000003</v>
      </c>
      <c r="AK443" s="35">
        <v>7.2210000000000001</v>
      </c>
      <c r="AL443" s="35">
        <v>7.2489999999999997</v>
      </c>
      <c r="AM443" s="35">
        <v>7.2249999999999996</v>
      </c>
      <c r="AN443" s="35">
        <v>7.4269999999999996</v>
      </c>
      <c r="AO443" s="35">
        <v>7.3940000000000001</v>
      </c>
      <c r="AP443" s="35">
        <v>7.5780000000000003</v>
      </c>
      <c r="AQ443" s="35">
        <v>7.3559999999999999</v>
      </c>
      <c r="AR443" s="35">
        <v>7.2619999999999996</v>
      </c>
      <c r="AS443" s="35">
        <v>7.3259999999999996</v>
      </c>
      <c r="AT443" s="35">
        <v>7.2960000000000003</v>
      </c>
      <c r="AU443" s="35">
        <v>7.39</v>
      </c>
      <c r="AV443" s="35">
        <v>7.6210000000000004</v>
      </c>
      <c r="AW443" s="35">
        <f t="shared" si="12"/>
        <v>239.46899999999999</v>
      </c>
      <c r="AX443" s="117">
        <f t="shared" si="13"/>
        <v>60.133044360647936</v>
      </c>
      <c r="AY443" s="116"/>
    </row>
    <row r="444" spans="1:51" x14ac:dyDescent="0.35">
      <c r="A444" s="4" t="s">
        <v>225</v>
      </c>
      <c r="B444" s="4">
        <v>2019</v>
      </c>
      <c r="C444" s="5">
        <v>43483</v>
      </c>
      <c r="D444" s="4" t="s">
        <v>66</v>
      </c>
      <c r="E444" s="51" t="s">
        <v>21</v>
      </c>
      <c r="F444" s="32" t="s">
        <v>21</v>
      </c>
      <c r="G444" t="s">
        <v>688</v>
      </c>
      <c r="H444" t="s">
        <v>69</v>
      </c>
      <c r="I444" t="s">
        <v>680</v>
      </c>
      <c r="J444" t="s">
        <v>590</v>
      </c>
      <c r="O444">
        <v>5</v>
      </c>
      <c r="P444" t="s">
        <v>25</v>
      </c>
      <c r="Q444" s="35">
        <v>13.451000000000001</v>
      </c>
      <c r="R444" s="35">
        <v>7.6820000000000004</v>
      </c>
      <c r="S444" s="35">
        <v>7.173</v>
      </c>
      <c r="T444" s="35">
        <v>7.1689999999999996</v>
      </c>
      <c r="U444" s="35">
        <v>7.22</v>
      </c>
      <c r="V444" s="35">
        <v>7.3150000000000004</v>
      </c>
      <c r="W444" s="35">
        <v>7.3289999999999997</v>
      </c>
      <c r="X444" s="35">
        <v>7.42</v>
      </c>
      <c r="Y444" s="35">
        <v>7.274</v>
      </c>
      <c r="Z444" s="35">
        <v>7.2489999999999997</v>
      </c>
      <c r="AA444" s="35">
        <v>7.407</v>
      </c>
      <c r="AB444" s="35">
        <v>7.3179999999999996</v>
      </c>
      <c r="AC444" s="35">
        <v>7.3479999999999999</v>
      </c>
      <c r="AD444" s="35">
        <v>7.4480000000000004</v>
      </c>
      <c r="AE444" s="35">
        <v>7.19</v>
      </c>
      <c r="AF444" s="35">
        <v>7.1310000000000002</v>
      </c>
      <c r="AG444" s="35">
        <v>7.2439999999999998</v>
      </c>
      <c r="AH444" s="35">
        <v>7.2329999999999997</v>
      </c>
      <c r="AI444" s="35">
        <v>7.2309999999999999</v>
      </c>
      <c r="AJ444" s="35">
        <v>7.27</v>
      </c>
      <c r="AK444" s="35">
        <v>7.3860000000000001</v>
      </c>
      <c r="AL444" s="35">
        <v>7.3789999999999996</v>
      </c>
      <c r="AM444" s="35">
        <v>7.431</v>
      </c>
      <c r="AN444" s="35">
        <v>7.6239999999999997</v>
      </c>
      <c r="AO444" s="35">
        <v>7.3150000000000004</v>
      </c>
      <c r="AP444" s="35">
        <v>7.4219999999999997</v>
      </c>
      <c r="AQ444" s="35">
        <v>7.306</v>
      </c>
      <c r="AR444" s="35">
        <v>7.2389999999999999</v>
      </c>
      <c r="AS444" s="35">
        <v>7.1539999999999999</v>
      </c>
      <c r="AT444" s="35">
        <v>7.2560000000000002</v>
      </c>
      <c r="AU444" s="35">
        <v>7.0810000000000004</v>
      </c>
      <c r="AV444" s="35">
        <v>7.1870000000000003</v>
      </c>
      <c r="AW444" s="35">
        <f t="shared" si="12"/>
        <v>239.88200000000001</v>
      </c>
      <c r="AX444" s="117">
        <f t="shared" si="13"/>
        <v>60.029514511301386</v>
      </c>
      <c r="AY444" s="116"/>
    </row>
    <row r="445" spans="1:51" x14ac:dyDescent="0.35">
      <c r="A445" s="4" t="s">
        <v>225</v>
      </c>
      <c r="B445" s="4">
        <v>2019</v>
      </c>
      <c r="C445" s="5">
        <v>43483</v>
      </c>
      <c r="D445" s="4" t="s">
        <v>66</v>
      </c>
      <c r="E445" s="51" t="s">
        <v>21</v>
      </c>
      <c r="F445" s="32" t="s">
        <v>21</v>
      </c>
      <c r="G445" t="s">
        <v>935</v>
      </c>
      <c r="H445" t="s">
        <v>975</v>
      </c>
      <c r="I445" t="s">
        <v>925</v>
      </c>
      <c r="J445" t="s">
        <v>1120</v>
      </c>
      <c r="O445">
        <v>6</v>
      </c>
      <c r="P445" t="s">
        <v>198</v>
      </c>
      <c r="Q445" s="35">
        <v>13.762</v>
      </c>
      <c r="R445" s="35">
        <v>7.87</v>
      </c>
      <c r="S445" s="35">
        <v>7.4909999999999997</v>
      </c>
      <c r="T445" s="35">
        <v>7.4390000000000001</v>
      </c>
      <c r="U445" s="35">
        <v>7.2859999999999996</v>
      </c>
      <c r="V445" s="35">
        <v>7.3680000000000003</v>
      </c>
      <c r="W445" s="35">
        <v>7.2220000000000004</v>
      </c>
      <c r="X445" s="35">
        <v>7.2089999999999996</v>
      </c>
      <c r="Y445" s="35">
        <v>7.3529999999999998</v>
      </c>
      <c r="Z445" s="35">
        <v>7.2750000000000004</v>
      </c>
      <c r="AA445" s="35">
        <v>7.19</v>
      </c>
      <c r="AB445" s="35">
        <v>7.2460000000000004</v>
      </c>
      <c r="AC445" s="35">
        <v>7.1669999999999998</v>
      </c>
      <c r="AD445" s="35">
        <v>7.375</v>
      </c>
      <c r="AE445" s="35">
        <v>7.2220000000000004</v>
      </c>
      <c r="AF445" s="35">
        <v>7.1929999999999996</v>
      </c>
      <c r="AG445" s="35">
        <v>7.3029999999999999</v>
      </c>
      <c r="AH445" s="35">
        <v>7.2089999999999996</v>
      </c>
      <c r="AI445" s="35">
        <v>7.23</v>
      </c>
      <c r="AJ445" s="35">
        <v>7.282</v>
      </c>
      <c r="AK445" s="35">
        <v>7.3719999999999999</v>
      </c>
      <c r="AL445" s="35">
        <v>7.2119999999999997</v>
      </c>
      <c r="AM445" s="35">
        <v>7.1920000000000002</v>
      </c>
      <c r="AN445" s="35">
        <v>7.3680000000000003</v>
      </c>
      <c r="AO445" s="35">
        <v>7.3840000000000003</v>
      </c>
      <c r="AP445" s="35">
        <v>7.2039999999999997</v>
      </c>
      <c r="AQ445" s="35">
        <v>7.3449999999999998</v>
      </c>
      <c r="AR445" s="35">
        <v>7.4249999999999998</v>
      </c>
      <c r="AS445" s="35">
        <v>7.7450000000000001</v>
      </c>
      <c r="AT445" s="35">
        <v>7.8170000000000002</v>
      </c>
      <c r="AU445" s="35">
        <v>7.61</v>
      </c>
      <c r="AV445" s="35">
        <v>7.6289999999999996</v>
      </c>
      <c r="AW445" s="35">
        <f t="shared" si="12"/>
        <v>241.99500000000006</v>
      </c>
      <c r="AX445" s="117">
        <f t="shared" si="13"/>
        <v>59.50536168102645</v>
      </c>
      <c r="AY445" s="116"/>
    </row>
    <row r="446" spans="1:51" x14ac:dyDescent="0.35">
      <c r="A446" s="4" t="s">
        <v>225</v>
      </c>
      <c r="B446" s="4">
        <v>2019</v>
      </c>
      <c r="C446" s="5">
        <v>43483</v>
      </c>
      <c r="D446" s="4" t="s">
        <v>66</v>
      </c>
      <c r="E446" s="51" t="s">
        <v>21</v>
      </c>
      <c r="F446" s="32" t="s">
        <v>21</v>
      </c>
      <c r="G446" t="s">
        <v>1118</v>
      </c>
      <c r="H446" t="s">
        <v>1058</v>
      </c>
      <c r="I446" t="s">
        <v>506</v>
      </c>
      <c r="J446" t="s">
        <v>734</v>
      </c>
      <c r="O446">
        <v>7</v>
      </c>
      <c r="P446" t="s">
        <v>102</v>
      </c>
      <c r="Q446" s="35">
        <v>13.013999999999999</v>
      </c>
      <c r="R446" s="35">
        <v>7.7519999999999998</v>
      </c>
      <c r="S446" s="35">
        <v>7.1829999999999998</v>
      </c>
      <c r="T446" s="35">
        <v>7.1260000000000003</v>
      </c>
      <c r="U446" s="35">
        <v>7.0190000000000001</v>
      </c>
      <c r="V446" s="35">
        <v>7.1310000000000002</v>
      </c>
      <c r="W446" s="35">
        <v>7.125</v>
      </c>
      <c r="X446" s="35">
        <v>7.2229999999999999</v>
      </c>
      <c r="Y446" s="35">
        <v>7.359</v>
      </c>
      <c r="Z446" s="35">
        <v>7.17</v>
      </c>
      <c r="AA446" s="35">
        <v>7.1050000000000004</v>
      </c>
      <c r="AB446" s="35">
        <v>7.0830000000000002</v>
      </c>
      <c r="AC446" s="35">
        <v>7.2130000000000001</v>
      </c>
      <c r="AD446" s="35">
        <v>7.3280000000000003</v>
      </c>
      <c r="AE446" s="35">
        <v>7.2549999999999999</v>
      </c>
      <c r="AF446" s="35">
        <v>7.258</v>
      </c>
      <c r="AG446" s="35">
        <v>7.3460000000000001</v>
      </c>
      <c r="AH446" s="35">
        <v>7.3630000000000004</v>
      </c>
      <c r="AI446" s="35">
        <v>7.4059999999999997</v>
      </c>
      <c r="AJ446" s="35">
        <v>7.532</v>
      </c>
      <c r="AK446" s="35">
        <v>7.4160000000000004</v>
      </c>
      <c r="AL446" s="35">
        <v>7.4240000000000004</v>
      </c>
      <c r="AM446" s="35">
        <v>7.3579999999999997</v>
      </c>
      <c r="AN446" s="35">
        <v>7.4660000000000002</v>
      </c>
      <c r="AO446" s="35">
        <v>7.5389999999999997</v>
      </c>
      <c r="AP446" s="35">
        <v>7.3019999999999996</v>
      </c>
      <c r="AQ446" s="35">
        <v>7.2720000000000002</v>
      </c>
      <c r="AR446" s="35">
        <v>7.5069999999999997</v>
      </c>
      <c r="AS446" s="35">
        <v>7.9359999999999999</v>
      </c>
      <c r="AT446" s="35">
        <v>7.8710000000000004</v>
      </c>
      <c r="AU446" s="35">
        <v>8.0079999999999991</v>
      </c>
      <c r="AV446" s="35">
        <v>8.2029999999999994</v>
      </c>
      <c r="AW446" s="35">
        <f t="shared" si="12"/>
        <v>242.29300000000001</v>
      </c>
      <c r="AX446" s="117">
        <f t="shared" si="13"/>
        <v>59.4321750937914</v>
      </c>
      <c r="AY446" s="116"/>
    </row>
    <row r="447" spans="1:51" x14ac:dyDescent="0.35">
      <c r="A447" s="4" t="s">
        <v>225</v>
      </c>
      <c r="B447" s="4">
        <v>2019</v>
      </c>
      <c r="C447" s="5">
        <v>43483</v>
      </c>
      <c r="D447" s="4" t="s">
        <v>66</v>
      </c>
      <c r="E447" s="51" t="s">
        <v>21</v>
      </c>
      <c r="F447" s="32" t="s">
        <v>21</v>
      </c>
      <c r="G447" t="s">
        <v>994</v>
      </c>
      <c r="H447" t="s">
        <v>595</v>
      </c>
      <c r="I447" t="s">
        <v>993</v>
      </c>
      <c r="J447" t="s">
        <v>1099</v>
      </c>
      <c r="O447">
        <v>8</v>
      </c>
      <c r="P447" t="s">
        <v>31</v>
      </c>
      <c r="Q447" s="35">
        <v>13.635</v>
      </c>
      <c r="R447" s="35">
        <v>7.9390000000000001</v>
      </c>
      <c r="S447" s="35">
        <v>7.2229999999999999</v>
      </c>
      <c r="T447" s="35">
        <v>7.1660000000000004</v>
      </c>
      <c r="U447" s="35">
        <v>7.024</v>
      </c>
      <c r="V447" s="35">
        <v>7.2759999999999998</v>
      </c>
      <c r="W447" s="35">
        <v>7.2460000000000004</v>
      </c>
      <c r="X447" s="35">
        <v>7.2430000000000003</v>
      </c>
      <c r="Y447" s="35">
        <v>7.2560000000000002</v>
      </c>
      <c r="Z447" s="35">
        <v>7.4029999999999996</v>
      </c>
      <c r="AA447" s="35">
        <v>7.327</v>
      </c>
      <c r="AB447" s="35">
        <v>7.2949999999999999</v>
      </c>
      <c r="AC447" s="35">
        <v>7.2480000000000002</v>
      </c>
      <c r="AD447" s="35">
        <v>7.4029999999999996</v>
      </c>
      <c r="AE447" s="35">
        <v>7.31</v>
      </c>
      <c r="AF447" s="35">
        <v>7.3150000000000004</v>
      </c>
      <c r="AG447" s="35">
        <v>7.2869999999999999</v>
      </c>
      <c r="AH447" s="35">
        <v>7.5049999999999999</v>
      </c>
      <c r="AI447" s="35">
        <v>7.4610000000000003</v>
      </c>
      <c r="AJ447" s="35">
        <v>7.74</v>
      </c>
      <c r="AK447" s="35">
        <v>7.444</v>
      </c>
      <c r="AL447" s="35">
        <v>7.4969999999999999</v>
      </c>
      <c r="AM447" s="35">
        <v>7.492</v>
      </c>
      <c r="AN447" s="35">
        <v>7.4059999999999997</v>
      </c>
      <c r="AO447" s="35">
        <v>7.3570000000000002</v>
      </c>
      <c r="AP447" s="35">
        <v>7.5330000000000004</v>
      </c>
      <c r="AQ447" s="35">
        <v>7.7930000000000001</v>
      </c>
      <c r="AR447" s="35">
        <v>7.6630000000000003</v>
      </c>
      <c r="AS447" s="35">
        <v>7.4450000000000003</v>
      </c>
      <c r="AT447" s="35">
        <v>7.3890000000000002</v>
      </c>
      <c r="AU447" s="35">
        <v>7.3529999999999998</v>
      </c>
      <c r="AV447" s="35">
        <v>7.39</v>
      </c>
      <c r="AW447" s="35">
        <f t="shared" si="12"/>
        <v>243.06399999999999</v>
      </c>
      <c r="AX447" s="117">
        <f t="shared" si="13"/>
        <v>59.243655991837542</v>
      </c>
      <c r="AY447" s="116"/>
    </row>
    <row r="448" spans="1:51" x14ac:dyDescent="0.35">
      <c r="A448" s="4" t="s">
        <v>225</v>
      </c>
      <c r="B448" s="4">
        <v>2019</v>
      </c>
      <c r="C448" s="5">
        <v>43483</v>
      </c>
      <c r="D448" s="4" t="s">
        <v>66</v>
      </c>
      <c r="E448" s="51" t="s">
        <v>21</v>
      </c>
      <c r="F448" s="32" t="s">
        <v>21</v>
      </c>
      <c r="G448" t="s">
        <v>1121</v>
      </c>
      <c r="H448" t="s">
        <v>474</v>
      </c>
      <c r="I448" t="s">
        <v>1122</v>
      </c>
      <c r="J448" t="s">
        <v>1033</v>
      </c>
      <c r="O448">
        <v>9</v>
      </c>
      <c r="P448" t="s">
        <v>1125</v>
      </c>
      <c r="Q448" s="35">
        <v>13.523</v>
      </c>
      <c r="R448" s="35">
        <v>8.173</v>
      </c>
      <c r="S448" s="35">
        <v>7.6459999999999999</v>
      </c>
      <c r="T448" s="35">
        <v>7.5270000000000001</v>
      </c>
      <c r="U448" s="35">
        <v>7.4710000000000001</v>
      </c>
      <c r="V448" s="35">
        <v>7.5279999999999996</v>
      </c>
      <c r="W448" s="35">
        <v>7.3109999999999999</v>
      </c>
      <c r="X448" s="35">
        <v>7.327</v>
      </c>
      <c r="Y448" s="35">
        <v>7.4770000000000003</v>
      </c>
      <c r="Z448" s="35">
        <v>7.4489999999999998</v>
      </c>
      <c r="AA448" s="35">
        <v>7.5110000000000001</v>
      </c>
      <c r="AB448" s="35">
        <v>7.7060000000000004</v>
      </c>
      <c r="AC448" s="35">
        <v>7.665</v>
      </c>
      <c r="AD448" s="35">
        <v>7.7320000000000002</v>
      </c>
      <c r="AE448" s="35">
        <v>7.6139999999999999</v>
      </c>
      <c r="AF448" s="35">
        <v>7.5670000000000002</v>
      </c>
      <c r="AG448" s="35">
        <v>7.4660000000000002</v>
      </c>
      <c r="AH448" s="35">
        <v>7.4340000000000002</v>
      </c>
      <c r="AI448" s="35">
        <v>7.5529999999999999</v>
      </c>
      <c r="AJ448" s="35">
        <v>7.5250000000000004</v>
      </c>
      <c r="AK448" s="35">
        <v>7.601</v>
      </c>
      <c r="AL448" s="35">
        <v>7.6020000000000003</v>
      </c>
      <c r="AM448" s="35">
        <v>7.7729999999999997</v>
      </c>
      <c r="AN448" s="35">
        <v>7.5359999999999996</v>
      </c>
      <c r="AO448" s="35">
        <v>7.415</v>
      </c>
      <c r="AP448" s="35">
        <v>7.5090000000000003</v>
      </c>
      <c r="AQ448" s="35">
        <v>7.2240000000000002</v>
      </c>
      <c r="AR448" s="35">
        <v>7.32</v>
      </c>
      <c r="AS448" s="35">
        <v>7.5259999999999998</v>
      </c>
      <c r="AT448" s="35">
        <v>7.2709999999999999</v>
      </c>
      <c r="AU448" s="35">
        <v>7.1369999999999996</v>
      </c>
      <c r="AV448" s="35">
        <v>7.2039999999999997</v>
      </c>
      <c r="AW448" s="35">
        <f t="shared" si="12"/>
        <v>246.32300000000001</v>
      </c>
      <c r="AX448" s="117">
        <f t="shared" si="13"/>
        <v>58.459827137538923</v>
      </c>
      <c r="AY448" s="116"/>
    </row>
    <row r="449" spans="1:51" x14ac:dyDescent="0.35">
      <c r="A449" s="4" t="s">
        <v>225</v>
      </c>
      <c r="B449" s="4">
        <v>2019</v>
      </c>
      <c r="C449" s="5">
        <v>43483</v>
      </c>
      <c r="D449" s="4" t="s">
        <v>66</v>
      </c>
      <c r="E449" s="51" t="s">
        <v>21</v>
      </c>
      <c r="F449" s="32" t="s">
        <v>21</v>
      </c>
      <c r="G449" t="s">
        <v>856</v>
      </c>
      <c r="H449" t="s">
        <v>857</v>
      </c>
      <c r="I449" t="s">
        <v>855</v>
      </c>
      <c r="J449" t="s">
        <v>1064</v>
      </c>
      <c r="O449">
        <v>10</v>
      </c>
      <c r="P449" t="s">
        <v>207</v>
      </c>
      <c r="Q449" s="35">
        <v>13.678000000000001</v>
      </c>
      <c r="R449" s="35">
        <v>8.2200000000000006</v>
      </c>
      <c r="S449" s="35">
        <v>7.9619999999999997</v>
      </c>
      <c r="T449" s="35">
        <v>7.5759999999999996</v>
      </c>
      <c r="U449" s="35">
        <v>7.6059999999999999</v>
      </c>
      <c r="V449" s="35">
        <v>7.4580000000000002</v>
      </c>
      <c r="W449" s="35">
        <v>7.383</v>
      </c>
      <c r="X449" s="35">
        <v>7.5490000000000004</v>
      </c>
      <c r="Y449" s="35">
        <v>7.3949999999999996</v>
      </c>
      <c r="Z449" s="35">
        <v>7.3529999999999998</v>
      </c>
      <c r="AA449" s="35">
        <v>7.4790000000000001</v>
      </c>
      <c r="AB449" s="35">
        <v>7.4420000000000002</v>
      </c>
      <c r="AC449" s="35">
        <v>7.5469999999999997</v>
      </c>
      <c r="AD449" s="35">
        <v>7.42</v>
      </c>
      <c r="AE449" s="35">
        <v>7.4939999999999998</v>
      </c>
      <c r="AF449" s="35">
        <v>7.3879999999999999</v>
      </c>
      <c r="AG449" s="35">
        <v>7.4109999999999996</v>
      </c>
      <c r="AH449" s="35">
        <v>7.4340000000000002</v>
      </c>
      <c r="AI449" s="35">
        <v>7.6180000000000003</v>
      </c>
      <c r="AJ449" s="35">
        <v>7.43</v>
      </c>
      <c r="AK449" s="35">
        <v>7.3579999999999997</v>
      </c>
      <c r="AL449" s="35">
        <v>7.4630000000000001</v>
      </c>
      <c r="AM449" s="35">
        <v>7.4340000000000002</v>
      </c>
      <c r="AN449" s="35">
        <v>7.6180000000000003</v>
      </c>
      <c r="AO449" s="35">
        <v>7.3879999999999999</v>
      </c>
      <c r="AP449" s="35">
        <v>7.5380000000000003</v>
      </c>
      <c r="AQ449" s="35">
        <v>7.3819999999999997</v>
      </c>
      <c r="AR449" s="35">
        <v>7.6879999999999997</v>
      </c>
      <c r="AS449" s="35">
        <v>7.4950000000000001</v>
      </c>
      <c r="AT449" s="35">
        <v>7.673</v>
      </c>
      <c r="AU449" s="35">
        <v>7.4889999999999999</v>
      </c>
      <c r="AV449" s="35">
        <v>7.74</v>
      </c>
      <c r="AW449" s="35">
        <f t="shared" si="12"/>
        <v>247.10900000000001</v>
      </c>
      <c r="AX449" s="117">
        <f t="shared" si="13"/>
        <v>58.273879138355944</v>
      </c>
      <c r="AY449" s="116"/>
    </row>
    <row r="450" spans="1:51" x14ac:dyDescent="0.35">
      <c r="A450" s="4" t="s">
        <v>225</v>
      </c>
      <c r="B450" s="4">
        <v>2019</v>
      </c>
      <c r="C450" s="5">
        <v>43483</v>
      </c>
      <c r="D450" s="4" t="s">
        <v>66</v>
      </c>
      <c r="E450" s="51" t="s">
        <v>21</v>
      </c>
      <c r="F450" s="32" t="s">
        <v>21</v>
      </c>
      <c r="G450" t="s">
        <v>974</v>
      </c>
      <c r="H450" t="s">
        <v>1103</v>
      </c>
      <c r="I450" t="s">
        <v>1015</v>
      </c>
      <c r="J450" t="s">
        <v>1104</v>
      </c>
      <c r="O450">
        <v>11</v>
      </c>
      <c r="P450" t="s">
        <v>39</v>
      </c>
      <c r="Q450" s="35">
        <v>13.523</v>
      </c>
      <c r="R450" s="35">
        <v>7.8090000000000002</v>
      </c>
      <c r="S450" s="35">
        <v>7.4610000000000003</v>
      </c>
      <c r="T450" s="35">
        <v>7.5090000000000003</v>
      </c>
      <c r="U450" s="35">
        <v>7.4429999999999996</v>
      </c>
      <c r="V450" s="35">
        <v>7.4909999999999997</v>
      </c>
      <c r="W450" s="35">
        <v>7.306</v>
      </c>
      <c r="X450" s="35">
        <v>7.3310000000000004</v>
      </c>
      <c r="Y450" s="35">
        <v>7.5369999999999999</v>
      </c>
      <c r="Z450" s="35">
        <v>7.4649999999999999</v>
      </c>
      <c r="AA450" s="35">
        <v>7.4530000000000003</v>
      </c>
      <c r="AB450" s="35">
        <v>7.6449999999999996</v>
      </c>
      <c r="AC450" s="35">
        <v>7.4770000000000003</v>
      </c>
      <c r="AD450" s="35">
        <v>7.6539999999999999</v>
      </c>
      <c r="AE450" s="35">
        <v>7.6230000000000002</v>
      </c>
      <c r="AF450" s="35">
        <v>7.6849999999999996</v>
      </c>
      <c r="AG450" s="35">
        <v>7.7320000000000002</v>
      </c>
      <c r="AH450" s="35">
        <v>7.5279999999999996</v>
      </c>
      <c r="AI450" s="35">
        <v>7.5030000000000001</v>
      </c>
      <c r="AJ450" s="35">
        <v>7.71</v>
      </c>
      <c r="AK450" s="35">
        <v>7.5229999999999997</v>
      </c>
      <c r="AL450" s="35">
        <v>7.508</v>
      </c>
      <c r="AM450" s="35">
        <v>7.5839999999999996</v>
      </c>
      <c r="AN450" s="35">
        <v>7.5910000000000002</v>
      </c>
      <c r="AO450" s="35">
        <v>7.7539999999999996</v>
      </c>
      <c r="AP450" s="35">
        <v>7.6909999999999998</v>
      </c>
      <c r="AQ450" s="35">
        <v>7.8330000000000002</v>
      </c>
      <c r="AR450" s="35">
        <v>7.6680000000000001</v>
      </c>
      <c r="AS450" s="35">
        <v>7.8390000000000004</v>
      </c>
      <c r="AT450" s="35">
        <v>7.4969999999999999</v>
      </c>
      <c r="AU450" s="35">
        <v>7.5220000000000002</v>
      </c>
      <c r="AV450" s="35">
        <v>7.6429999999999998</v>
      </c>
      <c r="AW450" s="35">
        <f t="shared" ref="AW450:AW513" si="14">IF(COUNT(Q450:AV450)=32,SUM(Q450:AV450),"")</f>
        <v>248.53800000000004</v>
      </c>
      <c r="AX450" s="117">
        <f t="shared" ref="AX450:AX513" si="15">IF(COUNT(Q450:AV450)=32,3.6*4000/(AW450),"")</f>
        <v>57.938826255944754</v>
      </c>
      <c r="AY450" s="116"/>
    </row>
    <row r="451" spans="1:51" x14ac:dyDescent="0.35">
      <c r="A451" s="4" t="s">
        <v>225</v>
      </c>
      <c r="B451" s="4">
        <v>2019</v>
      </c>
      <c r="C451" s="5">
        <v>43483</v>
      </c>
      <c r="D451" s="4" t="s">
        <v>66</v>
      </c>
      <c r="E451" s="51" t="s">
        <v>91</v>
      </c>
      <c r="F451">
        <v>1</v>
      </c>
      <c r="G451" t="s">
        <v>1118</v>
      </c>
      <c r="H451" t="s">
        <v>1058</v>
      </c>
      <c r="I451" t="s">
        <v>506</v>
      </c>
      <c r="J451" t="s">
        <v>734</v>
      </c>
      <c r="O451">
        <v>1</v>
      </c>
      <c r="P451" t="s">
        <v>102</v>
      </c>
      <c r="Q451" s="35">
        <v>13.138</v>
      </c>
      <c r="R451" s="35">
        <v>7.7450000000000001</v>
      </c>
      <c r="S451" s="35">
        <v>7.3259999999999996</v>
      </c>
      <c r="T451" s="35">
        <v>7.2480000000000002</v>
      </c>
      <c r="U451" s="35">
        <v>7.0590000000000002</v>
      </c>
      <c r="V451" s="35">
        <v>7.0430000000000001</v>
      </c>
      <c r="W451" s="35">
        <v>7.1340000000000003</v>
      </c>
      <c r="X451" s="35">
        <v>7.0519999999999996</v>
      </c>
      <c r="Y451" s="35">
        <v>7.0289999999999999</v>
      </c>
      <c r="Z451" s="35">
        <v>7.1929999999999996</v>
      </c>
      <c r="AA451" s="35">
        <v>7.141</v>
      </c>
      <c r="AB451" s="35">
        <v>7.1269999999999998</v>
      </c>
      <c r="AC451" s="35">
        <v>7.2510000000000003</v>
      </c>
      <c r="AD451" s="35">
        <v>7.2889999999999997</v>
      </c>
      <c r="AE451" s="35">
        <v>7.226</v>
      </c>
      <c r="AF451" s="35">
        <v>7.1639999999999997</v>
      </c>
      <c r="AG451" s="35">
        <v>7.2489999999999997</v>
      </c>
      <c r="AH451" s="35">
        <v>7.173</v>
      </c>
      <c r="AI451" s="35">
        <v>7.1929999999999996</v>
      </c>
      <c r="AJ451" s="35">
        <v>7.2060000000000004</v>
      </c>
      <c r="AK451" s="35">
        <v>7.3239999999999998</v>
      </c>
      <c r="AL451" s="35">
        <v>7.2469999999999999</v>
      </c>
      <c r="AM451" s="35">
        <v>7.2729999999999997</v>
      </c>
      <c r="AN451" s="35">
        <v>7.2389999999999999</v>
      </c>
      <c r="AO451" s="35">
        <v>7.3490000000000002</v>
      </c>
      <c r="AP451" s="35">
        <v>7.2240000000000002</v>
      </c>
      <c r="AQ451" s="35">
        <v>7.3650000000000002</v>
      </c>
      <c r="AR451" s="35">
        <v>7.1289999999999996</v>
      </c>
      <c r="AS451" s="35">
        <v>7.0369999999999999</v>
      </c>
      <c r="AT451" s="35">
        <v>7.141</v>
      </c>
      <c r="AU451" s="35">
        <v>7.0419999999999998</v>
      </c>
      <c r="AV451" s="35">
        <v>7.0229999999999997</v>
      </c>
      <c r="AW451" s="35">
        <f t="shared" si="14"/>
        <v>236.37899999999999</v>
      </c>
      <c r="AX451" s="117">
        <f t="shared" si="15"/>
        <v>60.919117180460198</v>
      </c>
      <c r="AY451" s="116"/>
    </row>
    <row r="452" spans="1:51" x14ac:dyDescent="0.35">
      <c r="A452" s="4" t="s">
        <v>225</v>
      </c>
      <c r="B452" s="4">
        <v>2019</v>
      </c>
      <c r="C452" s="5">
        <v>43483</v>
      </c>
      <c r="D452" s="4" t="s">
        <v>66</v>
      </c>
      <c r="E452" s="51" t="s">
        <v>91</v>
      </c>
      <c r="F452">
        <v>1</v>
      </c>
      <c r="G452" t="s">
        <v>935</v>
      </c>
      <c r="H452" t="s">
        <v>975</v>
      </c>
      <c r="I452" t="s">
        <v>925</v>
      </c>
      <c r="J452" t="s">
        <v>1120</v>
      </c>
      <c r="O452">
        <v>2</v>
      </c>
      <c r="P452" t="s">
        <v>198</v>
      </c>
      <c r="Q452" s="35">
        <v>14.032</v>
      </c>
      <c r="R452" s="35">
        <v>7.9640000000000004</v>
      </c>
      <c r="S452" s="35">
        <v>7.54</v>
      </c>
      <c r="T452" s="35">
        <v>7.3129999999999997</v>
      </c>
      <c r="U452" s="35">
        <v>7.4470000000000001</v>
      </c>
      <c r="V452" s="35">
        <v>7.2850000000000001</v>
      </c>
      <c r="W452" s="35">
        <v>7.2039999999999997</v>
      </c>
      <c r="X452" s="35">
        <v>7.2610000000000001</v>
      </c>
      <c r="Y452" s="35">
        <v>7.1020000000000003</v>
      </c>
      <c r="Z452" s="35">
        <v>7.0880000000000001</v>
      </c>
      <c r="AA452" s="35">
        <v>7.1849999999999996</v>
      </c>
      <c r="AB452" s="35">
        <v>7.0830000000000002</v>
      </c>
      <c r="AC452" s="35">
        <v>7.2089999999999996</v>
      </c>
      <c r="AD452" s="35">
        <v>7.0720000000000001</v>
      </c>
      <c r="AE452" s="35">
        <v>7.2759999999999998</v>
      </c>
      <c r="AF452" s="35">
        <v>7.2119999999999997</v>
      </c>
      <c r="AG452" s="35">
        <v>7.1210000000000004</v>
      </c>
      <c r="AH452" s="35">
        <v>7.2249999999999996</v>
      </c>
      <c r="AI452" s="35">
        <v>7.1740000000000004</v>
      </c>
      <c r="AJ452" s="35">
        <v>7.2279999999999998</v>
      </c>
      <c r="AK452" s="35">
        <v>7.3940000000000001</v>
      </c>
      <c r="AL452" s="35">
        <v>7.3719999999999999</v>
      </c>
      <c r="AM452" s="35">
        <v>7.1929999999999996</v>
      </c>
      <c r="AN452" s="35">
        <v>7.4119999999999999</v>
      </c>
      <c r="AO452" s="35">
        <v>7.181</v>
      </c>
      <c r="AP452" s="35">
        <v>7.23</v>
      </c>
      <c r="AQ452" s="35">
        <v>7.7590000000000003</v>
      </c>
      <c r="AR452" s="35">
        <v>7.6970000000000001</v>
      </c>
      <c r="AS452" s="35">
        <v>7.827</v>
      </c>
      <c r="AT452" s="35">
        <v>7.8789999999999996</v>
      </c>
      <c r="AU452" s="35">
        <v>7.6369999999999996</v>
      </c>
      <c r="AV452" s="35">
        <v>7.7919999999999998</v>
      </c>
      <c r="AW452" s="35">
        <f t="shared" si="14"/>
        <v>242.39400000000006</v>
      </c>
      <c r="AX452" s="117">
        <f t="shared" si="15"/>
        <v>59.407411074531531</v>
      </c>
      <c r="AY452" s="116"/>
    </row>
    <row r="453" spans="1:51" x14ac:dyDescent="0.35">
      <c r="A453" s="4" t="s">
        <v>225</v>
      </c>
      <c r="B453" s="4">
        <v>2019</v>
      </c>
      <c r="C453" s="5">
        <v>43483</v>
      </c>
      <c r="D453" s="4" t="s">
        <v>66</v>
      </c>
      <c r="E453" s="51" t="s">
        <v>91</v>
      </c>
      <c r="F453">
        <v>2</v>
      </c>
      <c r="G453" t="s">
        <v>688</v>
      </c>
      <c r="H453" t="s">
        <v>69</v>
      </c>
      <c r="I453" t="s">
        <v>680</v>
      </c>
      <c r="J453" t="s">
        <v>590</v>
      </c>
      <c r="O453">
        <v>1</v>
      </c>
      <c r="P453" t="s">
        <v>25</v>
      </c>
      <c r="Q453" s="35">
        <v>13.366</v>
      </c>
      <c r="R453" s="35">
        <v>7.577</v>
      </c>
      <c r="S453" s="35">
        <v>7.1139999999999999</v>
      </c>
      <c r="T453" s="35">
        <v>7.1539999999999999</v>
      </c>
      <c r="U453" s="35">
        <v>7.173</v>
      </c>
      <c r="V453" s="35">
        <v>7.2359999999999998</v>
      </c>
      <c r="W453" s="35">
        <v>7.1879999999999997</v>
      </c>
      <c r="X453" s="35">
        <v>7.2539999999999996</v>
      </c>
      <c r="Y453" s="35">
        <v>7.02</v>
      </c>
      <c r="Z453" s="35">
        <v>7.0529999999999999</v>
      </c>
      <c r="AA453" s="35">
        <v>7.2240000000000002</v>
      </c>
      <c r="AB453" s="35">
        <v>7.149</v>
      </c>
      <c r="AC453" s="35">
        <v>7.1559999999999997</v>
      </c>
      <c r="AD453" s="35">
        <v>7.24</v>
      </c>
      <c r="AE453" s="35">
        <v>7.0970000000000004</v>
      </c>
      <c r="AF453" s="35">
        <v>7.0670000000000002</v>
      </c>
      <c r="AG453" s="35">
        <v>7.1619999999999999</v>
      </c>
      <c r="AH453" s="35">
        <v>7.14</v>
      </c>
      <c r="AI453" s="35">
        <v>7.1509999999999998</v>
      </c>
      <c r="AJ453" s="35">
        <v>7.149</v>
      </c>
      <c r="AK453" s="35">
        <v>7.2210000000000001</v>
      </c>
      <c r="AL453" s="35">
        <v>7.1139999999999999</v>
      </c>
      <c r="AM453" s="35">
        <v>7.2679999999999998</v>
      </c>
      <c r="AN453" s="35">
        <v>7.4969999999999999</v>
      </c>
      <c r="AO453" s="35">
        <v>7.29</v>
      </c>
      <c r="AP453" s="35">
        <v>7.3860000000000001</v>
      </c>
      <c r="AQ453" s="35">
        <v>7.1950000000000003</v>
      </c>
      <c r="AR453" s="35">
        <v>7.2140000000000004</v>
      </c>
      <c r="AS453" s="35">
        <v>7.173</v>
      </c>
      <c r="AT453" s="35">
        <v>7.282</v>
      </c>
      <c r="AU453" s="35">
        <v>7.1319999999999997</v>
      </c>
      <c r="AV453" s="35">
        <v>7.2889999999999997</v>
      </c>
      <c r="AW453" s="35">
        <f t="shared" si="14"/>
        <v>236.73099999999997</v>
      </c>
      <c r="AX453" s="117">
        <f t="shared" si="15"/>
        <v>60.828535341801462</v>
      </c>
      <c r="AY453" s="116"/>
    </row>
    <row r="454" spans="1:51" x14ac:dyDescent="0.35">
      <c r="A454" s="4" t="s">
        <v>225</v>
      </c>
      <c r="B454" s="4">
        <v>2019</v>
      </c>
      <c r="C454" s="5">
        <v>43483</v>
      </c>
      <c r="D454" s="4" t="s">
        <v>66</v>
      </c>
      <c r="E454" s="51" t="s">
        <v>91</v>
      </c>
      <c r="F454">
        <v>2</v>
      </c>
      <c r="G454" t="s">
        <v>994</v>
      </c>
      <c r="H454" t="s">
        <v>595</v>
      </c>
      <c r="I454" t="s">
        <v>993</v>
      </c>
      <c r="J454" t="s">
        <v>1099</v>
      </c>
      <c r="O454">
        <v>2</v>
      </c>
      <c r="P454" t="s">
        <v>31</v>
      </c>
      <c r="Q454" s="35">
        <v>13.513</v>
      </c>
      <c r="R454" s="35">
        <v>7.9740000000000002</v>
      </c>
      <c r="S454" s="35">
        <v>7.28</v>
      </c>
      <c r="T454" s="35">
        <v>7.1479999999999997</v>
      </c>
      <c r="U454" s="35">
        <v>7.0140000000000002</v>
      </c>
      <c r="V454" s="35">
        <v>7.1980000000000004</v>
      </c>
      <c r="W454" s="35">
        <v>7.085</v>
      </c>
      <c r="X454" s="35">
        <v>7.18</v>
      </c>
      <c r="Y454" s="35">
        <v>7.26</v>
      </c>
      <c r="Z454" s="35">
        <v>7.2130000000000001</v>
      </c>
      <c r="AA454" s="35">
        <v>7.24</v>
      </c>
      <c r="AB454" s="35">
        <v>7.3179999999999996</v>
      </c>
      <c r="AC454" s="35">
        <v>7.1959999999999997</v>
      </c>
      <c r="AD454" s="35">
        <v>7.2519999999999998</v>
      </c>
      <c r="AE454" s="35">
        <v>7.3179999999999996</v>
      </c>
      <c r="AF454" s="35">
        <v>7.4470000000000001</v>
      </c>
      <c r="AG454" s="35">
        <v>7.21</v>
      </c>
      <c r="AH454" s="35">
        <v>7.13</v>
      </c>
      <c r="AI454" s="35">
        <v>7.3079999999999998</v>
      </c>
      <c r="AJ454" s="35">
        <v>7.226</v>
      </c>
      <c r="AK454" s="35">
        <v>7.3959999999999999</v>
      </c>
      <c r="AL454" s="35">
        <v>7.2880000000000003</v>
      </c>
      <c r="AM454" s="35">
        <v>7.2670000000000003</v>
      </c>
      <c r="AN454" s="35">
        <v>7.26</v>
      </c>
      <c r="AO454" s="35">
        <v>7.2750000000000004</v>
      </c>
      <c r="AP454" s="35">
        <v>7.4240000000000004</v>
      </c>
      <c r="AQ454" s="35">
        <v>7.274</v>
      </c>
      <c r="AR454" s="35">
        <v>7.274</v>
      </c>
      <c r="AS454" s="35">
        <v>7.2949999999999999</v>
      </c>
      <c r="AT454" s="35">
        <v>7.2889999999999997</v>
      </c>
      <c r="AU454" s="35">
        <v>7.2450000000000001</v>
      </c>
      <c r="AV454" s="35">
        <v>7.2759999999999998</v>
      </c>
      <c r="AW454" s="35">
        <f t="shared" si="14"/>
        <v>239.07299999999998</v>
      </c>
      <c r="AX454" s="117">
        <f t="shared" si="15"/>
        <v>60.232648605237735</v>
      </c>
      <c r="AY454" s="116"/>
    </row>
    <row r="455" spans="1:51" x14ac:dyDescent="0.35">
      <c r="A455" s="4" t="s">
        <v>225</v>
      </c>
      <c r="B455" s="4">
        <v>2019</v>
      </c>
      <c r="C455" s="5">
        <v>43483</v>
      </c>
      <c r="D455" s="4" t="s">
        <v>66</v>
      </c>
      <c r="E455" s="51" t="s">
        <v>91</v>
      </c>
      <c r="F455">
        <v>3</v>
      </c>
      <c r="G455" t="s">
        <v>1043</v>
      </c>
      <c r="H455" t="s">
        <v>813</v>
      </c>
      <c r="I455" t="s">
        <v>996</v>
      </c>
      <c r="J455" t="s">
        <v>958</v>
      </c>
      <c r="O455">
        <v>1</v>
      </c>
      <c r="P455" t="s">
        <v>33</v>
      </c>
      <c r="Q455" s="35">
        <v>13.378</v>
      </c>
      <c r="R455" s="35">
        <v>7.4029999999999996</v>
      </c>
      <c r="S455" s="35">
        <v>7.0869999999999997</v>
      </c>
      <c r="T455" s="35">
        <v>7.109</v>
      </c>
      <c r="U455" s="35">
        <v>6.9569999999999999</v>
      </c>
      <c r="V455" s="35">
        <v>7.125</v>
      </c>
      <c r="W455" s="35">
        <v>7.0609999999999999</v>
      </c>
      <c r="X455" s="35">
        <v>7.056</v>
      </c>
      <c r="Y455" s="35">
        <v>7.1440000000000001</v>
      </c>
      <c r="Z455" s="35">
        <v>7.2119999999999997</v>
      </c>
      <c r="AA455" s="35">
        <v>7.0309999999999997</v>
      </c>
      <c r="AB455" s="35">
        <v>6.9779999999999998</v>
      </c>
      <c r="AC455" s="35">
        <v>7.1779999999999999</v>
      </c>
      <c r="AD455" s="35">
        <v>7.149</v>
      </c>
      <c r="AE455" s="35">
        <v>7.2119999999999997</v>
      </c>
      <c r="AF455" s="35">
        <v>7.0529999999999999</v>
      </c>
      <c r="AG455" s="35">
        <v>7.0309999999999997</v>
      </c>
      <c r="AH455" s="35">
        <v>7.1239999999999997</v>
      </c>
      <c r="AI455" s="35">
        <v>7.0339999999999998</v>
      </c>
      <c r="AJ455" s="35">
        <v>6.976</v>
      </c>
      <c r="AK455" s="35">
        <v>6.9640000000000004</v>
      </c>
      <c r="AL455" s="35">
        <v>7.0330000000000004</v>
      </c>
      <c r="AM455" s="35">
        <v>6.9279999999999999</v>
      </c>
      <c r="AN455" s="35">
        <v>6.9189999999999996</v>
      </c>
      <c r="AO455" s="35">
        <v>7.0730000000000004</v>
      </c>
      <c r="AP455" s="35">
        <v>6.9269999999999996</v>
      </c>
      <c r="AQ455" s="35">
        <v>7.1470000000000002</v>
      </c>
      <c r="AR455" s="35">
        <v>7.0019999999999998</v>
      </c>
      <c r="AS455" s="35">
        <v>7.0179999999999998</v>
      </c>
      <c r="AT455" s="35">
        <v>7.1040000000000001</v>
      </c>
      <c r="AU455" s="35">
        <v>6.9720000000000004</v>
      </c>
      <c r="AV455" s="35">
        <v>7.0350000000000001</v>
      </c>
      <c r="AW455" s="35">
        <f t="shared" si="14"/>
        <v>232.42000000000002</v>
      </c>
      <c r="AX455" s="117">
        <f t="shared" si="15"/>
        <v>61.956802340590308</v>
      </c>
      <c r="AY455" s="116"/>
    </row>
    <row r="456" spans="1:51" x14ac:dyDescent="0.35">
      <c r="A456" s="4" t="s">
        <v>225</v>
      </c>
      <c r="B456" s="4">
        <v>2019</v>
      </c>
      <c r="C456" s="5">
        <v>43483</v>
      </c>
      <c r="D456" s="4" t="s">
        <v>66</v>
      </c>
      <c r="E456" s="51" t="s">
        <v>91</v>
      </c>
      <c r="F456">
        <v>3</v>
      </c>
      <c r="G456" t="s">
        <v>508</v>
      </c>
      <c r="H456" t="s">
        <v>956</v>
      </c>
      <c r="I456" t="s">
        <v>851</v>
      </c>
      <c r="J456" t="s">
        <v>978</v>
      </c>
      <c r="O456">
        <v>2</v>
      </c>
      <c r="P456" t="s">
        <v>85</v>
      </c>
      <c r="Q456" s="35">
        <v>13.651999999999999</v>
      </c>
      <c r="R456" s="35">
        <v>7.9089999999999998</v>
      </c>
      <c r="S456" s="35">
        <v>7.3220000000000001</v>
      </c>
      <c r="T456" s="35">
        <v>7.22</v>
      </c>
      <c r="U456" s="35">
        <v>7.0250000000000004</v>
      </c>
      <c r="V456" s="35">
        <v>7.05</v>
      </c>
      <c r="W456" s="35">
        <v>6.9729999999999999</v>
      </c>
      <c r="X456" s="35">
        <v>7.0090000000000003</v>
      </c>
      <c r="Y456" s="35">
        <v>7.18</v>
      </c>
      <c r="Z456" s="35">
        <v>7.0549999999999997</v>
      </c>
      <c r="AA456" s="35">
        <v>7.0460000000000003</v>
      </c>
      <c r="AB456" s="35">
        <v>7.0650000000000004</v>
      </c>
      <c r="AC456" s="35">
        <v>7.2080000000000002</v>
      </c>
      <c r="AD456" s="35">
        <v>7.0590000000000002</v>
      </c>
      <c r="AE456" s="35">
        <v>7.194</v>
      </c>
      <c r="AF456" s="35">
        <v>7.0369999999999999</v>
      </c>
      <c r="AG456" s="35">
        <v>7.02</v>
      </c>
      <c r="AH456" s="35">
        <v>7.032</v>
      </c>
      <c r="AI456" s="35">
        <v>6.9960000000000004</v>
      </c>
      <c r="AJ456" s="35">
        <v>7.0289999999999999</v>
      </c>
      <c r="AK456" s="35">
        <v>7.0609999999999999</v>
      </c>
      <c r="AL456" s="35">
        <v>7.2060000000000004</v>
      </c>
      <c r="AM456" s="35">
        <v>7.0629999999999997</v>
      </c>
      <c r="AN456" s="35">
        <v>7.0439999999999996</v>
      </c>
      <c r="AO456" s="35">
        <v>7.0650000000000004</v>
      </c>
      <c r="AP456" s="35">
        <v>7.2919999999999998</v>
      </c>
      <c r="AQ456" s="35">
        <v>7.2530000000000001</v>
      </c>
      <c r="AR456" s="35">
        <v>7.0620000000000003</v>
      </c>
      <c r="AS456" s="35">
        <v>7.14</v>
      </c>
      <c r="AT456" s="35">
        <v>7.0869999999999997</v>
      </c>
      <c r="AU456" s="35">
        <v>7.298</v>
      </c>
      <c r="AV456" s="35">
        <v>7.2060000000000004</v>
      </c>
      <c r="AW456" s="35">
        <f t="shared" si="14"/>
        <v>234.85800000000003</v>
      </c>
      <c r="AX456" s="117">
        <f t="shared" si="15"/>
        <v>61.31364484071225</v>
      </c>
      <c r="AY456" s="116"/>
    </row>
    <row r="457" spans="1:51" x14ac:dyDescent="0.35">
      <c r="A457" s="4" t="s">
        <v>225</v>
      </c>
      <c r="B457" s="4">
        <v>2019</v>
      </c>
      <c r="C457" s="5">
        <v>43483</v>
      </c>
      <c r="D457" s="4" t="s">
        <v>66</v>
      </c>
      <c r="E457" s="51" t="s">
        <v>91</v>
      </c>
      <c r="F457">
        <v>4</v>
      </c>
      <c r="G457" t="s">
        <v>748</v>
      </c>
      <c r="H457" t="s">
        <v>598</v>
      </c>
      <c r="I457" t="s">
        <v>948</v>
      </c>
      <c r="J457" t="s">
        <v>989</v>
      </c>
      <c r="O457">
        <v>1</v>
      </c>
      <c r="P457" t="s">
        <v>35</v>
      </c>
      <c r="Q457" s="35">
        <v>12.813000000000001</v>
      </c>
      <c r="R457" s="35">
        <v>7.4470000000000001</v>
      </c>
      <c r="S457" s="35">
        <v>7.0460000000000003</v>
      </c>
      <c r="T457" s="35">
        <v>6.9450000000000003</v>
      </c>
      <c r="U457" s="35">
        <v>7.0380000000000003</v>
      </c>
      <c r="V457" s="35">
        <v>6.94</v>
      </c>
      <c r="W457" s="35">
        <v>6.9589999999999996</v>
      </c>
      <c r="X457" s="35">
        <v>7.0880000000000001</v>
      </c>
      <c r="Y457" s="35">
        <v>7.0590000000000002</v>
      </c>
      <c r="Z457" s="35">
        <v>7.1189999999999998</v>
      </c>
      <c r="AA457" s="35">
        <v>7.11</v>
      </c>
      <c r="AB457" s="35">
        <v>7.2759999999999998</v>
      </c>
      <c r="AC457" s="35">
        <v>7.1040000000000001</v>
      </c>
      <c r="AD457" s="35">
        <v>7.0540000000000003</v>
      </c>
      <c r="AE457" s="35">
        <v>7.0060000000000002</v>
      </c>
      <c r="AF457" s="35">
        <v>7.0940000000000003</v>
      </c>
      <c r="AG457" s="35">
        <v>7.0229999999999997</v>
      </c>
      <c r="AH457" s="35">
        <v>7.0350000000000001</v>
      </c>
      <c r="AI457" s="35">
        <v>7.0640000000000001</v>
      </c>
      <c r="AJ457" s="35">
        <v>7.2690000000000001</v>
      </c>
      <c r="AK457" s="35">
        <v>7.0069999999999997</v>
      </c>
      <c r="AL457" s="35">
        <v>6.9790000000000001</v>
      </c>
      <c r="AM457" s="35">
        <v>6.9480000000000004</v>
      </c>
      <c r="AN457" s="35">
        <v>7.0679999999999996</v>
      </c>
      <c r="AO457" s="35">
        <v>6.9829999999999997</v>
      </c>
      <c r="AP457" s="35">
        <v>7.0380000000000003</v>
      </c>
      <c r="AQ457" s="35">
        <v>7.12</v>
      </c>
      <c r="AR457" s="35">
        <v>7.2649999999999997</v>
      </c>
      <c r="AS457" s="35">
        <v>7.0090000000000003</v>
      </c>
      <c r="AT457" s="35">
        <v>6.9539999999999997</v>
      </c>
      <c r="AU457" s="35">
        <v>6.8940000000000001</v>
      </c>
      <c r="AV457" s="35">
        <v>6.968</v>
      </c>
      <c r="AW457" s="35">
        <f t="shared" si="14"/>
        <v>231.72200000000007</v>
      </c>
      <c r="AX457" s="117">
        <f t="shared" si="15"/>
        <v>62.143430489983672</v>
      </c>
      <c r="AY457" s="116"/>
    </row>
    <row r="458" spans="1:51" x14ac:dyDescent="0.35">
      <c r="A458" s="4" t="s">
        <v>225</v>
      </c>
      <c r="B458" s="4">
        <v>2019</v>
      </c>
      <c r="C458" s="5">
        <v>43483</v>
      </c>
      <c r="D458" s="4" t="s">
        <v>66</v>
      </c>
      <c r="E458" s="51" t="s">
        <v>91</v>
      </c>
      <c r="F458">
        <v>4</v>
      </c>
      <c r="G458" t="s">
        <v>1128</v>
      </c>
      <c r="H458" t="s">
        <v>1054</v>
      </c>
      <c r="I458" t="s">
        <v>860</v>
      </c>
      <c r="J458" t="s">
        <v>487</v>
      </c>
      <c r="O458">
        <v>2</v>
      </c>
      <c r="P458" t="s">
        <v>164</v>
      </c>
      <c r="Q458" s="35">
        <v>13.331</v>
      </c>
      <c r="R458" s="35">
        <v>7.7119999999999997</v>
      </c>
      <c r="S458" s="35">
        <v>7.1609999999999996</v>
      </c>
      <c r="T458" s="35">
        <v>7.0030000000000001</v>
      </c>
      <c r="U458" s="35">
        <v>7.0910000000000002</v>
      </c>
      <c r="V458" s="35">
        <v>7.0720000000000001</v>
      </c>
      <c r="W458" s="35">
        <v>7.1109999999999998</v>
      </c>
      <c r="X458" s="35">
        <v>7.0880000000000001</v>
      </c>
      <c r="Y458" s="35">
        <v>7.2190000000000003</v>
      </c>
      <c r="Z458" s="35">
        <v>7.0730000000000004</v>
      </c>
      <c r="AA458" s="35">
        <v>7.1420000000000003</v>
      </c>
      <c r="AB458" s="35">
        <v>6.9820000000000002</v>
      </c>
      <c r="AC458" s="35">
        <v>7.06</v>
      </c>
      <c r="AD458" s="35">
        <v>7.0469999999999997</v>
      </c>
      <c r="AE458" s="35">
        <v>7.0679999999999996</v>
      </c>
      <c r="AF458" s="35">
        <v>7.0609999999999999</v>
      </c>
      <c r="AG458" s="35">
        <v>7.1529999999999996</v>
      </c>
      <c r="AH458" s="35">
        <v>7.0640000000000001</v>
      </c>
      <c r="AI458" s="35">
        <v>7.2080000000000002</v>
      </c>
      <c r="AJ458" s="35">
        <v>7.1429999999999998</v>
      </c>
      <c r="AK458" s="35">
        <v>7.19</v>
      </c>
      <c r="AL458" s="35">
        <v>7.444</v>
      </c>
      <c r="AM458" s="35">
        <v>7.51</v>
      </c>
      <c r="AN458" s="35">
        <v>7.3319999999999999</v>
      </c>
      <c r="AO458" s="35">
        <v>7.3070000000000004</v>
      </c>
      <c r="AP458" s="35">
        <v>7.181</v>
      </c>
      <c r="AQ458" s="35">
        <v>7.1639999999999997</v>
      </c>
      <c r="AR458" s="35">
        <v>7.141</v>
      </c>
      <c r="AS458" s="35">
        <v>7.1509999999999998</v>
      </c>
      <c r="AT458" s="35">
        <v>7.1760000000000002</v>
      </c>
      <c r="AU458" s="35">
        <v>7.2439999999999998</v>
      </c>
      <c r="AV458" s="35">
        <v>7.4580000000000002</v>
      </c>
      <c r="AW458" s="35">
        <f t="shared" si="14"/>
        <v>236.08699999999993</v>
      </c>
      <c r="AX458" s="117">
        <f t="shared" si="15"/>
        <v>60.99446390525528</v>
      </c>
      <c r="AY458" s="116"/>
    </row>
    <row r="459" spans="1:51" x14ac:dyDescent="0.35">
      <c r="A459" s="4" t="s">
        <v>225</v>
      </c>
      <c r="B459" s="4">
        <v>2019</v>
      </c>
      <c r="C459" s="5">
        <v>43483</v>
      </c>
      <c r="D459" s="4" t="s">
        <v>66</v>
      </c>
      <c r="E459" s="51" t="s">
        <v>64</v>
      </c>
      <c r="F459" t="s">
        <v>541</v>
      </c>
      <c r="G459" t="s">
        <v>748</v>
      </c>
      <c r="H459" t="s">
        <v>598</v>
      </c>
      <c r="I459" t="s">
        <v>948</v>
      </c>
      <c r="J459" t="s">
        <v>989</v>
      </c>
      <c r="O459">
        <v>1</v>
      </c>
      <c r="P459" t="s">
        <v>35</v>
      </c>
      <c r="Q459" s="35">
        <v>12.932</v>
      </c>
      <c r="R459" s="35">
        <v>7.4489999999999998</v>
      </c>
      <c r="S459" s="35">
        <v>7.0030000000000001</v>
      </c>
      <c r="T459" s="35">
        <v>6.9189999999999996</v>
      </c>
      <c r="U459" s="35">
        <v>7.07</v>
      </c>
      <c r="V459" s="35">
        <v>7.0119999999999996</v>
      </c>
      <c r="W459" s="35">
        <v>6.98</v>
      </c>
      <c r="X459" s="35">
        <v>7.0590000000000002</v>
      </c>
      <c r="Y459" s="35">
        <v>6.976</v>
      </c>
      <c r="Z459" s="35">
        <v>6.9749999999999996</v>
      </c>
      <c r="AA459" s="35">
        <v>6.9969999999999999</v>
      </c>
      <c r="AB459" s="35">
        <v>7.14</v>
      </c>
      <c r="AC459" s="35">
        <v>6.9829999999999997</v>
      </c>
      <c r="AD459" s="35">
        <v>7</v>
      </c>
      <c r="AE459" s="35">
        <v>6.9649999999999999</v>
      </c>
      <c r="AF459" s="35">
        <v>7.056</v>
      </c>
      <c r="AG459" s="35">
        <v>6.98</v>
      </c>
      <c r="AH459" s="35">
        <v>6.9509999999999996</v>
      </c>
      <c r="AI459" s="35">
        <v>6.9329999999999998</v>
      </c>
      <c r="AJ459" s="35">
        <v>7.12</v>
      </c>
      <c r="AK459" s="35">
        <v>6.8739999999999997</v>
      </c>
      <c r="AL459" s="35">
        <v>6.835</v>
      </c>
      <c r="AM459" s="35">
        <v>6.8380000000000001</v>
      </c>
      <c r="AN459" s="35">
        <v>6.976</v>
      </c>
      <c r="AO459" s="35">
        <v>6.98</v>
      </c>
      <c r="AP459" s="35">
        <v>7.1130000000000004</v>
      </c>
      <c r="AQ459" s="35">
        <v>7.266</v>
      </c>
      <c r="AR459" s="35">
        <v>6.9569999999999999</v>
      </c>
      <c r="AS459" s="35">
        <v>6.93</v>
      </c>
      <c r="AT459" s="35">
        <v>6.9109999999999996</v>
      </c>
      <c r="AU459" s="35">
        <v>6.9720000000000004</v>
      </c>
      <c r="AV459" s="35">
        <v>7.0069999999999997</v>
      </c>
      <c r="AW459" s="35">
        <f t="shared" si="14"/>
        <v>230.15899999999999</v>
      </c>
      <c r="AX459" s="117">
        <f t="shared" si="15"/>
        <v>62.565443888789929</v>
      </c>
      <c r="AY459" s="116"/>
    </row>
    <row r="460" spans="1:51" x14ac:dyDescent="0.35">
      <c r="A460" s="4" t="s">
        <v>225</v>
      </c>
      <c r="B460" s="4">
        <v>2019</v>
      </c>
      <c r="C460" s="5">
        <v>43483</v>
      </c>
      <c r="D460" s="4" t="s">
        <v>66</v>
      </c>
      <c r="E460" s="51" t="s">
        <v>64</v>
      </c>
      <c r="F460" t="s">
        <v>541</v>
      </c>
      <c r="G460" t="s">
        <v>1043</v>
      </c>
      <c r="H460" t="s">
        <v>813</v>
      </c>
      <c r="I460" t="s">
        <v>996</v>
      </c>
      <c r="J460" t="s">
        <v>958</v>
      </c>
      <c r="O460">
        <v>2</v>
      </c>
      <c r="P460" t="s">
        <v>33</v>
      </c>
      <c r="Q460" s="35">
        <v>13.59</v>
      </c>
      <c r="R460" s="35">
        <v>7.7370000000000001</v>
      </c>
      <c r="S460" s="35">
        <v>7.0869999999999997</v>
      </c>
      <c r="T460" s="35">
        <v>6.992</v>
      </c>
      <c r="U460" s="35">
        <v>6.8920000000000003</v>
      </c>
      <c r="V460" s="35">
        <v>7.08</v>
      </c>
      <c r="W460" s="35">
        <v>7.0359999999999996</v>
      </c>
      <c r="X460" s="35">
        <v>7.0839999999999996</v>
      </c>
      <c r="Y460" s="35">
        <v>7.14</v>
      </c>
      <c r="Z460" s="35">
        <v>7.2240000000000002</v>
      </c>
      <c r="AA460" s="35">
        <v>7.0579999999999998</v>
      </c>
      <c r="AB460" s="35">
        <v>7.0170000000000003</v>
      </c>
      <c r="AC460" s="35">
        <v>7.1689999999999996</v>
      </c>
      <c r="AD460" s="35">
        <v>7.0519999999999996</v>
      </c>
      <c r="AE460" s="35">
        <v>7.1950000000000003</v>
      </c>
      <c r="AF460" s="35">
        <v>7.0910000000000002</v>
      </c>
      <c r="AG460" s="35">
        <v>7.0730000000000004</v>
      </c>
      <c r="AH460" s="35">
        <v>7.04</v>
      </c>
      <c r="AI460" s="35">
        <v>7.1340000000000003</v>
      </c>
      <c r="AJ460" s="35">
        <v>7.0519999999999996</v>
      </c>
      <c r="AK460" s="35">
        <v>7.0049999999999999</v>
      </c>
      <c r="AL460" s="35">
        <v>7.0270000000000001</v>
      </c>
      <c r="AM460" s="35">
        <v>7.1280000000000001</v>
      </c>
      <c r="AN460" s="35">
        <v>7.0279999999999996</v>
      </c>
      <c r="AO460" s="35">
        <v>7.0439999999999996</v>
      </c>
      <c r="AP460" s="35">
        <v>7.1479999999999997</v>
      </c>
      <c r="AQ460" s="35">
        <v>6.9640000000000004</v>
      </c>
      <c r="AR460" s="35">
        <v>6.9130000000000003</v>
      </c>
      <c r="AS460" s="35">
        <v>7.101</v>
      </c>
      <c r="AT460" s="35">
        <v>6.9420000000000002</v>
      </c>
      <c r="AU460" s="35">
        <v>7.0410000000000004</v>
      </c>
      <c r="AV460" s="35">
        <v>7.0720000000000001</v>
      </c>
      <c r="AW460" s="35">
        <f t="shared" si="14"/>
        <v>233.15599999999998</v>
      </c>
      <c r="AX460" s="117">
        <f t="shared" si="15"/>
        <v>61.761224244711698</v>
      </c>
      <c r="AY460" s="116"/>
    </row>
    <row r="461" spans="1:51" x14ac:dyDescent="0.35">
      <c r="A461" s="4" t="s">
        <v>225</v>
      </c>
      <c r="B461" s="4">
        <v>2019</v>
      </c>
      <c r="C461" s="5">
        <v>43483</v>
      </c>
      <c r="D461" s="4" t="s">
        <v>66</v>
      </c>
      <c r="E461" s="51" t="s">
        <v>64</v>
      </c>
      <c r="F461" t="s">
        <v>542</v>
      </c>
      <c r="G461" t="s">
        <v>508</v>
      </c>
      <c r="H461" t="s">
        <v>956</v>
      </c>
      <c r="I461" t="s">
        <v>851</v>
      </c>
      <c r="J461" t="s">
        <v>978</v>
      </c>
      <c r="O461">
        <v>3</v>
      </c>
      <c r="P461" t="s">
        <v>85</v>
      </c>
      <c r="Q461" s="35">
        <v>13.619</v>
      </c>
      <c r="R461" s="35">
        <v>7.9269999999999996</v>
      </c>
      <c r="S461" s="35">
        <v>7.3490000000000002</v>
      </c>
      <c r="T461" s="35">
        <v>7.23</v>
      </c>
      <c r="U461" s="35">
        <v>6.96</v>
      </c>
      <c r="V461" s="35">
        <v>7.0640000000000001</v>
      </c>
      <c r="W461" s="35">
        <v>6.9370000000000003</v>
      </c>
      <c r="X461" s="35">
        <v>6.9329999999999998</v>
      </c>
      <c r="Y461" s="35">
        <v>7.1150000000000002</v>
      </c>
      <c r="Z461" s="35">
        <v>7.1020000000000003</v>
      </c>
      <c r="AA461" s="35">
        <v>7.1070000000000002</v>
      </c>
      <c r="AB461" s="35">
        <v>7.1150000000000002</v>
      </c>
      <c r="AC461" s="35">
        <v>7.2160000000000002</v>
      </c>
      <c r="AD461" s="35">
        <v>7.1379999999999999</v>
      </c>
      <c r="AE461" s="35">
        <v>7.173</v>
      </c>
      <c r="AF461" s="35">
        <v>7.3380000000000001</v>
      </c>
      <c r="AG461" s="35">
        <v>7.1639999999999997</v>
      </c>
      <c r="AH461" s="35">
        <v>7.1580000000000004</v>
      </c>
      <c r="AI461" s="35">
        <v>7.2359999999999998</v>
      </c>
      <c r="AJ461" s="35">
        <v>7.0890000000000004</v>
      </c>
      <c r="AK461" s="35">
        <v>7.0720000000000001</v>
      </c>
      <c r="AL461" s="35">
        <v>7.0519999999999996</v>
      </c>
      <c r="AM461" s="35">
        <v>7.1710000000000003</v>
      </c>
      <c r="AN461" s="35">
        <v>7.1079999999999997</v>
      </c>
      <c r="AO461" s="35">
        <v>7.11</v>
      </c>
      <c r="AP461" s="35">
        <v>7.1870000000000003</v>
      </c>
      <c r="AQ461" s="35">
        <v>7.3230000000000004</v>
      </c>
      <c r="AR461" s="35">
        <v>7.0259999999999998</v>
      </c>
      <c r="AS461" s="35">
        <v>6.9980000000000002</v>
      </c>
      <c r="AT461" s="35">
        <v>7.093</v>
      </c>
      <c r="AU461" s="35">
        <v>7.0049999999999999</v>
      </c>
      <c r="AV461" s="35">
        <v>7.0890000000000004</v>
      </c>
      <c r="AW461" s="35">
        <f t="shared" si="14"/>
        <v>235.20399999999998</v>
      </c>
      <c r="AX461" s="117">
        <f t="shared" si="15"/>
        <v>61.223448580806455</v>
      </c>
      <c r="AY461" s="116"/>
    </row>
    <row r="462" spans="1:51" x14ac:dyDescent="0.35">
      <c r="A462" s="4" t="s">
        <v>225</v>
      </c>
      <c r="B462" s="4">
        <v>2019</v>
      </c>
      <c r="C462" s="5">
        <v>43483</v>
      </c>
      <c r="D462" s="4" t="s">
        <v>66</v>
      </c>
      <c r="E462" s="51" t="s">
        <v>64</v>
      </c>
      <c r="F462" t="s">
        <v>542</v>
      </c>
      <c r="G462" t="s">
        <v>1128</v>
      </c>
      <c r="H462" t="s">
        <v>1054</v>
      </c>
      <c r="I462" t="s">
        <v>860</v>
      </c>
      <c r="J462" t="s">
        <v>487</v>
      </c>
      <c r="O462">
        <v>4</v>
      </c>
      <c r="P462" t="s">
        <v>164</v>
      </c>
      <c r="Q462" s="35">
        <v>13.172000000000001</v>
      </c>
      <c r="R462" s="35">
        <v>7.649</v>
      </c>
      <c r="S462" s="35">
        <v>7.1790000000000003</v>
      </c>
      <c r="T462" s="35">
        <v>6.9980000000000002</v>
      </c>
      <c r="U462" s="35">
        <v>7.1260000000000003</v>
      </c>
      <c r="V462" s="35">
        <v>7.077</v>
      </c>
      <c r="W462" s="35">
        <v>7.1390000000000002</v>
      </c>
      <c r="X462" s="35">
        <v>7.1379999999999999</v>
      </c>
      <c r="Y462" s="35">
        <v>7.2670000000000003</v>
      </c>
      <c r="Z462" s="35">
        <v>7.2430000000000003</v>
      </c>
      <c r="AA462" s="35">
        <v>7.3250000000000002</v>
      </c>
      <c r="AB462" s="35">
        <v>7.11</v>
      </c>
      <c r="AC462" s="35">
        <v>7.0570000000000004</v>
      </c>
      <c r="AD462" s="35">
        <v>7.0410000000000004</v>
      </c>
      <c r="AE462" s="35">
        <v>7.1559999999999997</v>
      </c>
      <c r="AF462" s="35">
        <v>7.0640000000000001</v>
      </c>
      <c r="AG462" s="35">
        <v>7.1619999999999999</v>
      </c>
      <c r="AH462" s="35">
        <v>7.1449999999999996</v>
      </c>
      <c r="AI462" s="35">
        <v>7.181</v>
      </c>
      <c r="AJ462" s="35">
        <v>7.3639999999999999</v>
      </c>
      <c r="AK462" s="35">
        <v>7.47</v>
      </c>
      <c r="AL462" s="35">
        <v>7.1790000000000003</v>
      </c>
      <c r="AM462" s="35">
        <v>7.22</v>
      </c>
      <c r="AN462" s="35">
        <v>7.125</v>
      </c>
      <c r="AO462" s="35">
        <v>7.1180000000000003</v>
      </c>
      <c r="AP462" s="35">
        <v>7.1660000000000004</v>
      </c>
      <c r="AQ462" s="35">
        <v>7.306</v>
      </c>
      <c r="AR462" s="35">
        <v>7.5650000000000004</v>
      </c>
      <c r="AS462" s="35">
        <v>7.7869999999999999</v>
      </c>
      <c r="AT462" s="35">
        <v>8.0269999999999992</v>
      </c>
      <c r="AU462" s="35">
        <v>8.2149999999999999</v>
      </c>
      <c r="AV462" s="35">
        <v>8.5489999999999995</v>
      </c>
      <c r="AW462" s="35">
        <f t="shared" si="14"/>
        <v>240.32000000000002</v>
      </c>
      <c r="AX462" s="117">
        <f t="shared" si="15"/>
        <v>59.920106524633816</v>
      </c>
      <c r="AY462" s="116"/>
    </row>
    <row r="463" spans="1:51" x14ac:dyDescent="0.35">
      <c r="A463" s="4" t="s">
        <v>288</v>
      </c>
      <c r="B463" s="4">
        <v>2018</v>
      </c>
      <c r="C463" s="5">
        <v>43448</v>
      </c>
      <c r="D463" s="4" t="s">
        <v>66</v>
      </c>
      <c r="E463" s="51" t="s">
        <v>91</v>
      </c>
      <c r="F463" s="31">
        <v>1</v>
      </c>
      <c r="G463" t="s">
        <v>1092</v>
      </c>
      <c r="H463" t="s">
        <v>1137</v>
      </c>
      <c r="I463" t="s">
        <v>987</v>
      </c>
      <c r="J463" t="s">
        <v>1040</v>
      </c>
      <c r="O463">
        <v>1</v>
      </c>
      <c r="P463" t="s">
        <v>484</v>
      </c>
      <c r="Q463" s="35">
        <v>13.475</v>
      </c>
      <c r="R463" s="35">
        <v>7.6859999999999999</v>
      </c>
      <c r="S463" s="35">
        <v>7.29</v>
      </c>
      <c r="T463" s="35">
        <v>6.9779999999999998</v>
      </c>
      <c r="U463" s="35">
        <v>7.008</v>
      </c>
      <c r="V463" s="35">
        <v>6.9429999999999996</v>
      </c>
      <c r="W463" s="35">
        <v>7.1210000000000004</v>
      </c>
      <c r="X463" s="35">
        <v>7.0380000000000003</v>
      </c>
      <c r="Y463" s="35">
        <v>7.1660000000000004</v>
      </c>
      <c r="Z463" s="35">
        <v>7.0810000000000004</v>
      </c>
      <c r="AA463" s="35">
        <v>7.29</v>
      </c>
      <c r="AB463" s="35">
        <v>7.2489999999999997</v>
      </c>
      <c r="AC463" s="35">
        <v>7.4180000000000001</v>
      </c>
      <c r="AD463" s="35">
        <v>7.3259999999999996</v>
      </c>
      <c r="AE463" s="35">
        <v>7.4009999999999998</v>
      </c>
      <c r="AF463" s="35">
        <v>7.5110000000000001</v>
      </c>
      <c r="AG463" s="35">
        <v>7.2969999999999997</v>
      </c>
      <c r="AH463" s="35">
        <v>7.25</v>
      </c>
      <c r="AI463" s="35">
        <v>7.3739999999999997</v>
      </c>
      <c r="AJ463" s="35">
        <v>7.2850000000000001</v>
      </c>
      <c r="AK463" s="35">
        <v>7.3150000000000004</v>
      </c>
      <c r="AL463" s="35">
        <v>7.48</v>
      </c>
      <c r="AM463" s="35">
        <v>7.62</v>
      </c>
      <c r="AN463" s="35">
        <v>7.42</v>
      </c>
      <c r="AO463" s="35">
        <v>7.4710000000000001</v>
      </c>
      <c r="AP463" s="35">
        <v>7.4870000000000001</v>
      </c>
      <c r="AQ463" s="35">
        <v>7.5389999999999997</v>
      </c>
      <c r="AR463" s="35">
        <v>7.7279999999999998</v>
      </c>
      <c r="AS463" s="35">
        <v>7.399</v>
      </c>
      <c r="AT463" s="35">
        <v>7.2670000000000003</v>
      </c>
      <c r="AU463" s="35">
        <v>7.2450000000000001</v>
      </c>
      <c r="AV463" s="35">
        <v>7.3170000000000002</v>
      </c>
      <c r="AW463" s="35">
        <f t="shared" si="14"/>
        <v>240.47499999999997</v>
      </c>
      <c r="AX463" s="117">
        <f t="shared" si="15"/>
        <v>59.881484561804768</v>
      </c>
      <c r="AY463" s="116"/>
    </row>
    <row r="464" spans="1:51" x14ac:dyDescent="0.35">
      <c r="A464" s="4" t="s">
        <v>288</v>
      </c>
      <c r="B464" s="4">
        <v>2018</v>
      </c>
      <c r="C464" s="5">
        <v>43448</v>
      </c>
      <c r="D464" s="4" t="s">
        <v>66</v>
      </c>
      <c r="E464" s="51" t="s">
        <v>91</v>
      </c>
      <c r="F464" s="31">
        <v>1</v>
      </c>
      <c r="G464" t="s">
        <v>774</v>
      </c>
      <c r="H464" t="s">
        <v>1136</v>
      </c>
      <c r="I464" t="s">
        <v>1083</v>
      </c>
      <c r="J464" t="s">
        <v>606</v>
      </c>
      <c r="O464">
        <v>2</v>
      </c>
      <c r="P464" t="s">
        <v>46</v>
      </c>
      <c r="Q464" s="35">
        <v>13.182</v>
      </c>
      <c r="R464" s="35">
        <v>7.5720000000000001</v>
      </c>
      <c r="S464" s="35">
        <v>7.109</v>
      </c>
      <c r="T464" s="35">
        <v>7.2270000000000003</v>
      </c>
      <c r="U464" s="35">
        <v>7.0650000000000004</v>
      </c>
      <c r="V464" s="35">
        <v>7.2560000000000002</v>
      </c>
      <c r="W464" s="35">
        <v>7.0529999999999999</v>
      </c>
      <c r="X464" s="35">
        <v>7.2080000000000002</v>
      </c>
      <c r="Y464" s="35">
        <v>7.1</v>
      </c>
      <c r="Z464" s="35">
        <v>7.258</v>
      </c>
      <c r="AA464" s="35">
        <v>7.2039999999999997</v>
      </c>
      <c r="AB464" s="35">
        <v>7.3460000000000001</v>
      </c>
      <c r="AC464" s="35">
        <v>7.1970000000000001</v>
      </c>
      <c r="AD464" s="35">
        <v>7.3330000000000002</v>
      </c>
      <c r="AE464" s="35">
        <v>7.2130000000000001</v>
      </c>
      <c r="AF464" s="35">
        <v>7.3330000000000002</v>
      </c>
      <c r="AG464" s="35">
        <v>7.1719999999999997</v>
      </c>
      <c r="AH464" s="35">
        <v>7.3639999999999999</v>
      </c>
      <c r="AI464" s="35">
        <v>7.3490000000000002</v>
      </c>
      <c r="AJ464" s="35">
        <v>7.4290000000000003</v>
      </c>
      <c r="AK464" s="35">
        <v>7.5960000000000001</v>
      </c>
      <c r="AL464" s="35">
        <v>7.4589999999999996</v>
      </c>
      <c r="AM464" s="35">
        <v>7.5759999999999996</v>
      </c>
      <c r="AN464" s="35">
        <v>7.3159999999999998</v>
      </c>
      <c r="AO464" s="35">
        <v>7.6749999999999998</v>
      </c>
      <c r="AP464" s="35">
        <v>7.3310000000000004</v>
      </c>
      <c r="AQ464" s="35">
        <v>7.4580000000000002</v>
      </c>
      <c r="AR464" s="35">
        <v>7.7619999999999996</v>
      </c>
      <c r="AS464" s="35">
        <v>7.6890000000000001</v>
      </c>
      <c r="AT464" s="35">
        <v>7.4619999999999997</v>
      </c>
      <c r="AU464" s="35">
        <v>7.4710000000000001</v>
      </c>
      <c r="AV464" s="35">
        <v>7.59</v>
      </c>
      <c r="AW464" s="35">
        <f t="shared" si="14"/>
        <v>241.35499999999996</v>
      </c>
      <c r="AX464" s="117">
        <f t="shared" si="15"/>
        <v>59.663151788858748</v>
      </c>
    </row>
    <row r="465" spans="1:50" x14ac:dyDescent="0.35">
      <c r="A465" s="4" t="s">
        <v>288</v>
      </c>
      <c r="B465" s="4">
        <v>2018</v>
      </c>
      <c r="C465" s="5">
        <v>43448</v>
      </c>
      <c r="D465" s="4" t="s">
        <v>66</v>
      </c>
      <c r="E465" s="51" t="s">
        <v>91</v>
      </c>
      <c r="F465" s="31">
        <v>2</v>
      </c>
      <c r="G465" t="s">
        <v>786</v>
      </c>
      <c r="H465" t="s">
        <v>585</v>
      </c>
      <c r="I465" t="s">
        <v>761</v>
      </c>
      <c r="J465" t="s">
        <v>1052</v>
      </c>
      <c r="O465">
        <v>1</v>
      </c>
      <c r="P465" t="s">
        <v>113</v>
      </c>
      <c r="Q465" s="35">
        <v>12.739000000000001</v>
      </c>
      <c r="R465" s="35">
        <v>7.617</v>
      </c>
      <c r="S465" s="35">
        <v>7.173</v>
      </c>
      <c r="T465" s="35">
        <v>7.1479999999999997</v>
      </c>
      <c r="U465" s="35">
        <v>7.0570000000000004</v>
      </c>
      <c r="V465" s="35">
        <v>7.1449999999999996</v>
      </c>
      <c r="W465" s="35">
        <v>7.298</v>
      </c>
      <c r="X465" s="35">
        <v>7.2779999999999996</v>
      </c>
      <c r="Y465" s="35">
        <v>7.274</v>
      </c>
      <c r="Z465" s="35">
        <v>7.16</v>
      </c>
      <c r="AA465" s="35">
        <v>7.2290000000000001</v>
      </c>
      <c r="AB465" s="35">
        <v>7.194</v>
      </c>
      <c r="AC465" s="35">
        <v>7.2560000000000002</v>
      </c>
      <c r="AD465" s="35">
        <v>7.3129999999999997</v>
      </c>
      <c r="AE465" s="35">
        <v>7.4370000000000003</v>
      </c>
      <c r="AF465" s="35">
        <v>7.3410000000000002</v>
      </c>
      <c r="AG465" s="35">
        <v>7.2809999999999997</v>
      </c>
      <c r="AH465" s="35">
        <v>7.258</v>
      </c>
      <c r="AI465" s="35">
        <v>7.2930000000000001</v>
      </c>
      <c r="AJ465" s="35">
        <v>7.2450000000000001</v>
      </c>
      <c r="AK465" s="35">
        <v>7.2510000000000003</v>
      </c>
      <c r="AL465" s="35">
        <v>7.4</v>
      </c>
      <c r="AM465" s="35">
        <v>7.3070000000000004</v>
      </c>
      <c r="AN465" s="35">
        <v>7.3049999999999997</v>
      </c>
      <c r="AO465" s="35">
        <v>7.3010000000000002</v>
      </c>
      <c r="AP465" s="35">
        <v>7.2619999999999996</v>
      </c>
      <c r="AQ465" s="35">
        <v>7.3079999999999998</v>
      </c>
      <c r="AR465" s="35">
        <v>7.4459999999999997</v>
      </c>
      <c r="AS465" s="35">
        <v>7.6740000000000004</v>
      </c>
      <c r="AT465" s="35">
        <v>7.282</v>
      </c>
      <c r="AU465" s="35">
        <v>7.1740000000000004</v>
      </c>
      <c r="AV465" s="35">
        <v>7.18</v>
      </c>
      <c r="AW465" s="35">
        <f t="shared" si="14"/>
        <v>238.62600000000003</v>
      </c>
      <c r="AX465" s="117">
        <f t="shared" si="15"/>
        <v>60.345477860752801</v>
      </c>
    </row>
    <row r="466" spans="1:50" x14ac:dyDescent="0.35">
      <c r="A466" s="4" t="s">
        <v>288</v>
      </c>
      <c r="B466" s="4">
        <v>2018</v>
      </c>
      <c r="C466" s="5">
        <v>43448</v>
      </c>
      <c r="D466" s="4" t="s">
        <v>66</v>
      </c>
      <c r="E466" s="51" t="s">
        <v>91</v>
      </c>
      <c r="F466" s="31">
        <v>2</v>
      </c>
      <c r="G466" t="s">
        <v>1059</v>
      </c>
      <c r="H466" t="s">
        <v>1138</v>
      </c>
      <c r="I466" t="s">
        <v>1139</v>
      </c>
      <c r="J466" t="s">
        <v>1061</v>
      </c>
      <c r="O466">
        <v>2</v>
      </c>
      <c r="P466" t="s">
        <v>29</v>
      </c>
      <c r="Q466" s="35">
        <v>13.183</v>
      </c>
      <c r="R466" s="35">
        <v>7.8380000000000001</v>
      </c>
      <c r="S466" s="35">
        <v>7.4180000000000001</v>
      </c>
      <c r="T466" s="35">
        <v>7.3879999999999999</v>
      </c>
      <c r="U466" s="35">
        <v>7.2089999999999996</v>
      </c>
      <c r="V466" s="35">
        <v>7.1449999999999996</v>
      </c>
      <c r="W466" s="35">
        <v>7.3150000000000004</v>
      </c>
      <c r="X466" s="35">
        <v>7.218</v>
      </c>
      <c r="Y466" s="35">
        <v>7.3890000000000002</v>
      </c>
      <c r="Z466" s="35">
        <v>7.33</v>
      </c>
      <c r="AA466" s="35">
        <v>7.3150000000000004</v>
      </c>
      <c r="AB466" s="35">
        <v>7.4089999999999998</v>
      </c>
      <c r="AC466" s="35">
        <v>7.2560000000000002</v>
      </c>
      <c r="AD466" s="35">
        <v>7.2450000000000001</v>
      </c>
      <c r="AE466" s="35">
        <v>7.4580000000000002</v>
      </c>
      <c r="AF466" s="35">
        <v>7.3220000000000001</v>
      </c>
      <c r="AG466" s="35">
        <v>7.3310000000000004</v>
      </c>
      <c r="AH466" s="35">
        <v>7.2969999999999997</v>
      </c>
      <c r="AI466" s="35">
        <v>7.45</v>
      </c>
      <c r="AJ466" s="35">
        <v>7.383</v>
      </c>
      <c r="AK466" s="35">
        <v>7.2969999999999997</v>
      </c>
      <c r="AL466" s="35">
        <v>7.42</v>
      </c>
      <c r="AM466" s="35">
        <v>7.3840000000000003</v>
      </c>
      <c r="AN466" s="35">
        <v>7.4640000000000004</v>
      </c>
      <c r="AO466" s="35">
        <v>7.6260000000000003</v>
      </c>
      <c r="AP466" s="35">
        <v>7.3840000000000003</v>
      </c>
      <c r="AQ466" s="35">
        <v>7.4939999999999998</v>
      </c>
      <c r="AR466" s="35">
        <v>7.694</v>
      </c>
      <c r="AS466" s="35">
        <v>7.4379999999999997</v>
      </c>
      <c r="AT466" s="35">
        <v>7.3479999999999999</v>
      </c>
      <c r="AU466" s="35">
        <v>7.3769999999999998</v>
      </c>
      <c r="AV466" s="35">
        <v>7.4619999999999997</v>
      </c>
      <c r="AW466" s="35">
        <f t="shared" si="14"/>
        <v>242.28699999999998</v>
      </c>
      <c r="AX466" s="117">
        <f t="shared" si="15"/>
        <v>59.433646873336173</v>
      </c>
    </row>
    <row r="467" spans="1:50" x14ac:dyDescent="0.35">
      <c r="A467" s="4" t="s">
        <v>288</v>
      </c>
      <c r="B467" s="4">
        <v>2018</v>
      </c>
      <c r="C467" s="5">
        <v>43448</v>
      </c>
      <c r="D467" s="4" t="s">
        <v>66</v>
      </c>
      <c r="E467" s="51" t="s">
        <v>91</v>
      </c>
      <c r="F467" s="31">
        <v>3</v>
      </c>
      <c r="G467" t="s">
        <v>1044</v>
      </c>
      <c r="H467" t="s">
        <v>888</v>
      </c>
      <c r="I467" t="s">
        <v>784</v>
      </c>
      <c r="J467" t="s">
        <v>789</v>
      </c>
      <c r="O467">
        <v>1</v>
      </c>
      <c r="P467" t="s">
        <v>78</v>
      </c>
      <c r="Q467" s="35">
        <v>13.189</v>
      </c>
      <c r="R467" s="35">
        <v>7.4530000000000003</v>
      </c>
      <c r="S467" s="35">
        <v>7.0860000000000003</v>
      </c>
      <c r="T467" s="35">
        <v>7.0679999999999996</v>
      </c>
      <c r="U467" s="35">
        <v>6.931</v>
      </c>
      <c r="V467" s="35">
        <v>7.0979999999999999</v>
      </c>
      <c r="W467" s="35">
        <v>7.0720000000000001</v>
      </c>
      <c r="X467" s="35">
        <v>7.0869999999999997</v>
      </c>
      <c r="Y467" s="35">
        <v>7.2030000000000003</v>
      </c>
      <c r="Z467" s="35">
        <v>7.0419999999999998</v>
      </c>
      <c r="AA467" s="35">
        <v>7.0380000000000003</v>
      </c>
      <c r="AB467" s="35">
        <v>7.2389999999999999</v>
      </c>
      <c r="AC467" s="35">
        <v>7.1390000000000002</v>
      </c>
      <c r="AD467" s="35">
        <v>7.1740000000000004</v>
      </c>
      <c r="AE467" s="35">
        <v>7.2779999999999996</v>
      </c>
      <c r="AF467" s="35">
        <v>7.3490000000000002</v>
      </c>
      <c r="AG467" s="35">
        <v>7.1879999999999997</v>
      </c>
      <c r="AH467" s="35">
        <v>7.16</v>
      </c>
      <c r="AI467" s="35">
        <v>7.2960000000000003</v>
      </c>
      <c r="AJ467" s="35">
        <v>7.1980000000000004</v>
      </c>
      <c r="AK467" s="35">
        <v>7.1840000000000002</v>
      </c>
      <c r="AL467" s="35">
        <v>7.3239999999999998</v>
      </c>
      <c r="AM467" s="35">
        <v>7.2</v>
      </c>
      <c r="AN467" s="35">
        <v>7.25</v>
      </c>
      <c r="AO467" s="35">
        <v>7.4640000000000004</v>
      </c>
      <c r="AP467" s="35">
        <v>7.3579999999999997</v>
      </c>
      <c r="AQ467" s="35">
        <v>7.5090000000000003</v>
      </c>
      <c r="AR467" s="35">
        <v>7.351</v>
      </c>
      <c r="AS467" s="35">
        <v>7.5679999999999996</v>
      </c>
      <c r="AT467" s="35">
        <v>7.3620000000000001</v>
      </c>
      <c r="AU467" s="35">
        <v>7.407</v>
      </c>
      <c r="AV467" s="35">
        <v>7.444</v>
      </c>
      <c r="AW467" s="35">
        <f t="shared" si="14"/>
        <v>237.709</v>
      </c>
      <c r="AX467" s="117">
        <f t="shared" si="15"/>
        <v>60.578270069707081</v>
      </c>
    </row>
    <row r="468" spans="1:50" x14ac:dyDescent="0.35">
      <c r="A468" s="4" t="s">
        <v>288</v>
      </c>
      <c r="B468" s="4">
        <v>2018</v>
      </c>
      <c r="C468" s="5">
        <v>43448</v>
      </c>
      <c r="D468" s="4" t="s">
        <v>66</v>
      </c>
      <c r="E468" s="51" t="s">
        <v>91</v>
      </c>
      <c r="F468" s="31">
        <v>3</v>
      </c>
      <c r="G468" t="s">
        <v>688</v>
      </c>
      <c r="H468" t="s">
        <v>69</v>
      </c>
      <c r="I468" t="s">
        <v>681</v>
      </c>
      <c r="J468" t="s">
        <v>590</v>
      </c>
      <c r="O468">
        <v>2</v>
      </c>
      <c r="P468" t="s">
        <v>25</v>
      </c>
      <c r="Q468" s="35">
        <v>13.430999999999999</v>
      </c>
      <c r="R468" s="35">
        <v>7.6710000000000003</v>
      </c>
      <c r="S468" s="35">
        <v>7.1820000000000004</v>
      </c>
      <c r="T468" s="35">
        <v>7.109</v>
      </c>
      <c r="U468" s="35">
        <v>7.1120000000000001</v>
      </c>
      <c r="V468" s="35">
        <v>7.1150000000000002</v>
      </c>
      <c r="W468" s="35">
        <v>7.2169999999999996</v>
      </c>
      <c r="X468" s="35">
        <v>7.1879999999999997</v>
      </c>
      <c r="Y468" s="35">
        <v>7.1870000000000003</v>
      </c>
      <c r="Z468" s="35">
        <v>7.2859999999999996</v>
      </c>
      <c r="AA468" s="35">
        <v>7.0650000000000004</v>
      </c>
      <c r="AB468" s="35">
        <v>7</v>
      </c>
      <c r="AC468" s="35">
        <v>7.1589999999999998</v>
      </c>
      <c r="AD468" s="35">
        <v>7.0890000000000004</v>
      </c>
      <c r="AE468" s="35">
        <v>7.0890000000000004</v>
      </c>
      <c r="AF468" s="35">
        <v>7.2960000000000003</v>
      </c>
      <c r="AG468" s="35">
        <v>7.1980000000000004</v>
      </c>
      <c r="AH468" s="35">
        <v>7.2370000000000001</v>
      </c>
      <c r="AI468" s="35">
        <v>7.3159999999999998</v>
      </c>
      <c r="AJ468" s="35">
        <v>7.343</v>
      </c>
      <c r="AK468" s="35">
        <v>7.4119999999999999</v>
      </c>
      <c r="AL468" s="35">
        <v>7.2320000000000002</v>
      </c>
      <c r="AM468" s="35">
        <v>7.1980000000000004</v>
      </c>
      <c r="AN468" s="35">
        <v>7.3730000000000002</v>
      </c>
      <c r="AO468" s="35">
        <v>7.2830000000000004</v>
      </c>
      <c r="AP468" s="35">
        <v>7.2549999999999999</v>
      </c>
      <c r="AQ468" s="35">
        <v>7.2619999999999996</v>
      </c>
      <c r="AR468" s="35">
        <v>7.46</v>
      </c>
      <c r="AS468" s="35">
        <v>7.31</v>
      </c>
      <c r="AT468" s="35">
        <v>7.4420000000000002</v>
      </c>
      <c r="AU468" s="35">
        <v>7.2389999999999999</v>
      </c>
      <c r="AV468" s="35">
        <v>7.26</v>
      </c>
      <c r="AW468" s="35">
        <f t="shared" si="14"/>
        <v>238.01599999999999</v>
      </c>
      <c r="AX468" s="117">
        <f t="shared" si="15"/>
        <v>60.50013444474321</v>
      </c>
    </row>
    <row r="469" spans="1:50" x14ac:dyDescent="0.35">
      <c r="A469" s="4" t="s">
        <v>288</v>
      </c>
      <c r="B469" s="4">
        <v>2018</v>
      </c>
      <c r="C469" s="5">
        <v>43448</v>
      </c>
      <c r="D469" s="4" t="s">
        <v>66</v>
      </c>
      <c r="E469" s="51" t="s">
        <v>91</v>
      </c>
      <c r="F469" s="31">
        <v>4</v>
      </c>
      <c r="G469" t="s">
        <v>1019</v>
      </c>
      <c r="H469" t="s">
        <v>503</v>
      </c>
      <c r="I469" t="s">
        <v>860</v>
      </c>
      <c r="J469" t="s">
        <v>773</v>
      </c>
      <c r="O469">
        <v>1</v>
      </c>
      <c r="P469" t="s">
        <v>1024</v>
      </c>
      <c r="Q469" s="35">
        <v>13.348000000000001</v>
      </c>
      <c r="R469" s="35">
        <v>7.6520000000000001</v>
      </c>
      <c r="S469" s="35">
        <v>7.242</v>
      </c>
      <c r="T469" s="35">
        <v>6.9429999999999996</v>
      </c>
      <c r="U469" s="35">
        <v>7.07</v>
      </c>
      <c r="V469" s="35">
        <v>7.1379999999999999</v>
      </c>
      <c r="W469" s="35">
        <v>7.14</v>
      </c>
      <c r="X469" s="35">
        <v>7.1790000000000003</v>
      </c>
      <c r="Y469" s="35">
        <v>7.202</v>
      </c>
      <c r="Z469" s="35">
        <v>7.2060000000000004</v>
      </c>
      <c r="AA469" s="35">
        <v>7.2009999999999996</v>
      </c>
      <c r="AB469" s="35">
        <v>7.3479999999999999</v>
      </c>
      <c r="AC469" s="35">
        <v>7.0960000000000001</v>
      </c>
      <c r="AD469" s="35">
        <v>7.1470000000000002</v>
      </c>
      <c r="AE469" s="35">
        <v>7.1660000000000004</v>
      </c>
      <c r="AF469" s="35">
        <v>7.1829999999999998</v>
      </c>
      <c r="AG469" s="35">
        <v>7.17</v>
      </c>
      <c r="AH469" s="35">
        <v>7.2729999999999997</v>
      </c>
      <c r="AI469" s="35">
        <v>7.0410000000000004</v>
      </c>
      <c r="AJ469" s="35">
        <v>7.016</v>
      </c>
      <c r="AK469" s="35">
        <v>7.0279999999999996</v>
      </c>
      <c r="AL469" s="35">
        <v>7.1139999999999999</v>
      </c>
      <c r="AM469" s="35">
        <v>7.141</v>
      </c>
      <c r="AN469" s="35">
        <v>7.3730000000000002</v>
      </c>
      <c r="AO469" s="35">
        <v>7.1660000000000004</v>
      </c>
      <c r="AP469" s="35">
        <v>7.2089999999999996</v>
      </c>
      <c r="AQ469" s="35">
        <v>7.1829999999999998</v>
      </c>
      <c r="AR469" s="35">
        <v>7.2679999999999998</v>
      </c>
      <c r="AS469" s="35">
        <v>7.3559999999999999</v>
      </c>
      <c r="AT469" s="35">
        <v>7.4359999999999999</v>
      </c>
      <c r="AU469" s="35">
        <v>7.5279999999999996</v>
      </c>
      <c r="AV469" s="35">
        <v>7.8</v>
      </c>
      <c r="AW469" s="35">
        <f t="shared" si="14"/>
        <v>237.36299999999994</v>
      </c>
      <c r="AX469" s="117">
        <f t="shared" si="15"/>
        <v>60.666573981623095</v>
      </c>
    </row>
    <row r="470" spans="1:50" x14ac:dyDescent="0.35">
      <c r="A470" s="4" t="s">
        <v>288</v>
      </c>
      <c r="B470" s="4">
        <v>2018</v>
      </c>
      <c r="C470" s="5">
        <v>43448</v>
      </c>
      <c r="D470" s="4" t="s">
        <v>66</v>
      </c>
      <c r="E470" s="51" t="s">
        <v>91</v>
      </c>
      <c r="F470" s="31">
        <v>4</v>
      </c>
      <c r="G470" t="s">
        <v>744</v>
      </c>
      <c r="H470" t="s">
        <v>1085</v>
      </c>
      <c r="I470" t="s">
        <v>1135</v>
      </c>
      <c r="J470" t="s">
        <v>1023</v>
      </c>
      <c r="O470">
        <v>2</v>
      </c>
      <c r="P470" t="s">
        <v>256</v>
      </c>
      <c r="Q470" s="35">
        <v>13.304</v>
      </c>
      <c r="R470" s="35">
        <v>7.7590000000000003</v>
      </c>
      <c r="S470" s="35">
        <v>7.3250000000000002</v>
      </c>
      <c r="T470" s="35">
        <v>7.2309999999999999</v>
      </c>
      <c r="U470" s="35">
        <v>7.1660000000000004</v>
      </c>
      <c r="V470" s="35">
        <v>7.3490000000000002</v>
      </c>
      <c r="W470" s="35">
        <v>7.2679999999999998</v>
      </c>
      <c r="X470" s="35">
        <v>7.1959999999999997</v>
      </c>
      <c r="Y470" s="35">
        <v>7.23</v>
      </c>
      <c r="Z470" s="35">
        <v>7.1040000000000001</v>
      </c>
      <c r="AA470" s="35">
        <v>7.1319999999999997</v>
      </c>
      <c r="AB470" s="35">
        <v>7.36</v>
      </c>
      <c r="AC470" s="35">
        <v>7.2590000000000003</v>
      </c>
      <c r="AD470" s="35">
        <v>7.2809999999999997</v>
      </c>
      <c r="AE470" s="35">
        <v>7.2690000000000001</v>
      </c>
      <c r="AF470" s="35">
        <v>7.3550000000000004</v>
      </c>
      <c r="AG470" s="35">
        <v>7.1680000000000001</v>
      </c>
      <c r="AH470" s="35">
        <v>7.1449999999999996</v>
      </c>
      <c r="AI470" s="35">
        <v>7.2949999999999999</v>
      </c>
      <c r="AJ470" s="35">
        <v>7.2169999999999996</v>
      </c>
      <c r="AK470" s="35">
        <v>7.3019999999999996</v>
      </c>
      <c r="AL470" s="35">
        <v>7.5650000000000004</v>
      </c>
      <c r="AM470" s="35">
        <v>7.5380000000000003</v>
      </c>
      <c r="AN470" s="35">
        <v>7.5510000000000002</v>
      </c>
      <c r="AO470" s="35">
        <v>7.6180000000000003</v>
      </c>
      <c r="AP470" s="35">
        <v>7.4119999999999999</v>
      </c>
      <c r="AQ470" s="35">
        <v>7.4089999999999998</v>
      </c>
      <c r="AR470" s="35">
        <v>7.556</v>
      </c>
      <c r="AS470" s="35">
        <v>7.5119999999999996</v>
      </c>
      <c r="AT470" s="35">
        <v>7.8150000000000004</v>
      </c>
      <c r="AU470" s="35">
        <v>7.8449999999999998</v>
      </c>
      <c r="AV470" s="35">
        <v>7.7190000000000003</v>
      </c>
      <c r="AW470" s="35">
        <f t="shared" si="14"/>
        <v>242.25500000000002</v>
      </c>
      <c r="AX470" s="117">
        <f t="shared" si="15"/>
        <v>59.441497595508856</v>
      </c>
    </row>
    <row r="471" spans="1:50" x14ac:dyDescent="0.35">
      <c r="A471" s="4" t="s">
        <v>288</v>
      </c>
      <c r="B471" s="4">
        <v>2018</v>
      </c>
      <c r="C471" s="5">
        <v>43448</v>
      </c>
      <c r="D471" s="4" t="s">
        <v>66</v>
      </c>
      <c r="E471" s="51" t="s">
        <v>64</v>
      </c>
      <c r="F471" s="31" t="s">
        <v>541</v>
      </c>
      <c r="G471" t="s">
        <v>1019</v>
      </c>
      <c r="H471" t="s">
        <v>503</v>
      </c>
      <c r="I471" t="s">
        <v>860</v>
      </c>
      <c r="J471" t="s">
        <v>773</v>
      </c>
      <c r="O471">
        <v>1</v>
      </c>
      <c r="P471" t="s">
        <v>1024</v>
      </c>
      <c r="Q471" s="35">
        <v>13.282999999999999</v>
      </c>
      <c r="R471" s="35">
        <v>7.6310000000000002</v>
      </c>
      <c r="S471" s="35">
        <v>7.2830000000000004</v>
      </c>
      <c r="T471" s="35">
        <v>7.1159999999999997</v>
      </c>
      <c r="U471" s="35">
        <v>7.1310000000000002</v>
      </c>
      <c r="V471" s="35">
        <v>7.0679999999999996</v>
      </c>
      <c r="W471" s="35">
        <v>7.1479999999999997</v>
      </c>
      <c r="X471" s="35">
        <v>7.1310000000000002</v>
      </c>
      <c r="Y471" s="35">
        <v>7.1470000000000002</v>
      </c>
      <c r="Z471" s="35">
        <v>7.1689999999999996</v>
      </c>
      <c r="AA471" s="35">
        <v>7.17</v>
      </c>
      <c r="AB471" s="35">
        <v>7.2789999999999999</v>
      </c>
      <c r="AC471" s="35">
        <v>7.1109999999999998</v>
      </c>
      <c r="AD471" s="35">
        <v>7.1470000000000002</v>
      </c>
      <c r="AE471" s="35">
        <v>7.2060000000000004</v>
      </c>
      <c r="AF471" s="35">
        <v>7.2249999999999996</v>
      </c>
      <c r="AG471" s="35">
        <v>7.29</v>
      </c>
      <c r="AH471" s="35">
        <v>7.399</v>
      </c>
      <c r="AI471" s="35">
        <v>7.2229999999999999</v>
      </c>
      <c r="AJ471" s="35">
        <v>7.1779999999999999</v>
      </c>
      <c r="AK471" s="35">
        <v>7.1849999999999996</v>
      </c>
      <c r="AL471" s="35">
        <v>7.16</v>
      </c>
      <c r="AM471" s="35">
        <v>7.2119999999999997</v>
      </c>
      <c r="AN471" s="35">
        <v>7.3920000000000003</v>
      </c>
      <c r="AO471" s="35">
        <v>7.1980000000000004</v>
      </c>
      <c r="AP471" s="35">
        <v>7.2409999999999997</v>
      </c>
      <c r="AQ471" s="35">
        <v>7.24</v>
      </c>
      <c r="AR471" s="35">
        <v>7.2880000000000003</v>
      </c>
      <c r="AS471" s="35">
        <v>7.2880000000000003</v>
      </c>
      <c r="AT471" s="35">
        <v>7.4649999999999999</v>
      </c>
      <c r="AU471" s="35">
        <v>7.3680000000000003</v>
      </c>
      <c r="AV471" s="35">
        <v>7.3540000000000001</v>
      </c>
      <c r="AW471" s="35">
        <f t="shared" si="14"/>
        <v>237.72600000000006</v>
      </c>
      <c r="AX471" s="117">
        <f t="shared" si="15"/>
        <v>60.573938063148319</v>
      </c>
    </row>
    <row r="472" spans="1:50" x14ac:dyDescent="0.35">
      <c r="A472" s="4" t="s">
        <v>288</v>
      </c>
      <c r="B472" s="4">
        <v>2018</v>
      </c>
      <c r="C472" s="5">
        <v>43448</v>
      </c>
      <c r="D472" s="4" t="s">
        <v>66</v>
      </c>
      <c r="E472" s="51" t="s">
        <v>64</v>
      </c>
      <c r="F472" s="31" t="s">
        <v>541</v>
      </c>
      <c r="G472" t="s">
        <v>1044</v>
      </c>
      <c r="H472" t="s">
        <v>888</v>
      </c>
      <c r="I472" t="s">
        <v>784</v>
      </c>
      <c r="J472" t="s">
        <v>789</v>
      </c>
      <c r="O472">
        <v>2</v>
      </c>
      <c r="P472" t="s">
        <v>78</v>
      </c>
      <c r="Q472" s="35">
        <v>13.22</v>
      </c>
      <c r="R472" s="35">
        <v>7.3410000000000002</v>
      </c>
      <c r="S472" s="35">
        <v>6.9909999999999997</v>
      </c>
      <c r="T472" s="35">
        <v>7.0739999999999998</v>
      </c>
      <c r="U472" s="35">
        <v>7.0590000000000002</v>
      </c>
      <c r="V472" s="35">
        <v>6.9859999999999998</v>
      </c>
      <c r="W472" s="35">
        <v>7.11</v>
      </c>
      <c r="X472" s="35">
        <v>7.1369999999999996</v>
      </c>
      <c r="Y472" s="35">
        <v>7.3319999999999999</v>
      </c>
      <c r="Z472" s="35">
        <v>7.093</v>
      </c>
      <c r="AA472" s="35">
        <v>7.0460000000000003</v>
      </c>
      <c r="AB472" s="35">
        <v>7.2060000000000004</v>
      </c>
      <c r="AC472" s="35">
        <v>7.1829999999999998</v>
      </c>
      <c r="AD472" s="35">
        <v>7.2210000000000001</v>
      </c>
      <c r="AE472" s="35">
        <v>8.1660000000000004</v>
      </c>
      <c r="AF472" s="35">
        <v>6.44</v>
      </c>
      <c r="AG472" s="35">
        <v>7.2089999999999996</v>
      </c>
      <c r="AH472" s="35">
        <v>7.3250000000000002</v>
      </c>
      <c r="AI472" s="35">
        <v>7.12</v>
      </c>
      <c r="AJ472" s="35">
        <v>7.1189999999999998</v>
      </c>
      <c r="AK472" s="35">
        <v>7.2889999999999997</v>
      </c>
      <c r="AL472" s="35">
        <v>7.1929999999999996</v>
      </c>
      <c r="AM472" s="35">
        <v>7.2770000000000001</v>
      </c>
      <c r="AN472" s="35">
        <v>7.5339999999999998</v>
      </c>
      <c r="AO472" s="35">
        <v>7.33</v>
      </c>
      <c r="AP472" s="35">
        <v>7.45</v>
      </c>
      <c r="AQ472" s="35">
        <v>7.306</v>
      </c>
      <c r="AR472" s="35">
        <v>7.5759999999999996</v>
      </c>
      <c r="AS472" s="35">
        <v>7.7590000000000003</v>
      </c>
      <c r="AT472" s="35">
        <v>7.5839999999999996</v>
      </c>
      <c r="AU472" s="35">
        <v>7.6710000000000003</v>
      </c>
      <c r="AV472" s="35">
        <v>7.6669999999999998</v>
      </c>
      <c r="AW472" s="35">
        <f t="shared" si="14"/>
        <v>239.01399999999998</v>
      </c>
      <c r="AX472" s="117">
        <f t="shared" si="15"/>
        <v>60.247516881856299</v>
      </c>
    </row>
    <row r="473" spans="1:50" x14ac:dyDescent="0.35">
      <c r="A473" s="4" t="s">
        <v>288</v>
      </c>
      <c r="B473" s="4">
        <v>2018</v>
      </c>
      <c r="C473" s="5">
        <v>43448</v>
      </c>
      <c r="D473" s="4" t="s">
        <v>66</v>
      </c>
      <c r="E473" s="51" t="s">
        <v>64</v>
      </c>
      <c r="F473" s="31" t="s">
        <v>542</v>
      </c>
      <c r="G473" t="s">
        <v>786</v>
      </c>
      <c r="H473" t="s">
        <v>585</v>
      </c>
      <c r="I473" t="s">
        <v>761</v>
      </c>
      <c r="J473" t="s">
        <v>1052</v>
      </c>
      <c r="O473">
        <v>3</v>
      </c>
      <c r="P473" t="s">
        <v>113</v>
      </c>
      <c r="Q473" s="35">
        <v>12.552</v>
      </c>
      <c r="R473" s="35">
        <v>7.4630000000000001</v>
      </c>
      <c r="S473" s="35">
        <v>7.0819999999999999</v>
      </c>
      <c r="T473" s="35">
        <v>7.1109999999999998</v>
      </c>
      <c r="U473" s="35">
        <v>7.0810000000000004</v>
      </c>
      <c r="V473" s="35">
        <v>7.1879999999999997</v>
      </c>
      <c r="W473" s="35">
        <v>7.3719999999999999</v>
      </c>
      <c r="X473" s="35">
        <v>7.431</v>
      </c>
      <c r="Y473" s="35">
        <v>7.4290000000000003</v>
      </c>
      <c r="Z473" s="35">
        <v>7.3760000000000003</v>
      </c>
      <c r="AA473" s="35">
        <v>7.3869999999999996</v>
      </c>
      <c r="AB473" s="35">
        <v>7.3250000000000002</v>
      </c>
      <c r="AC473" s="35">
        <v>7.3120000000000003</v>
      </c>
      <c r="AD473" s="35">
        <v>7.3209999999999997</v>
      </c>
      <c r="AE473" s="35">
        <v>7.4640000000000004</v>
      </c>
      <c r="AF473" s="35">
        <v>7.2629999999999999</v>
      </c>
      <c r="AG473" s="35">
        <v>7.22</v>
      </c>
      <c r="AH473" s="35">
        <v>7.2050000000000001</v>
      </c>
      <c r="AI473" s="35">
        <v>7.3129999999999997</v>
      </c>
      <c r="AJ473" s="35">
        <v>7.3380000000000001</v>
      </c>
      <c r="AK473" s="35">
        <v>7.3860000000000001</v>
      </c>
      <c r="AL473" s="35">
        <v>7.5679999999999996</v>
      </c>
      <c r="AM473" s="35">
        <v>7.46</v>
      </c>
      <c r="AN473" s="35">
        <v>7.3520000000000003</v>
      </c>
      <c r="AO473" s="35">
        <v>7.4089999999999998</v>
      </c>
      <c r="AP473" s="35">
        <v>7.3339999999999996</v>
      </c>
      <c r="AQ473" s="35">
        <v>7.3879999999999999</v>
      </c>
      <c r="AR473" s="35">
        <v>7.5149999999999997</v>
      </c>
      <c r="AS473" s="35">
        <v>7.2949999999999999</v>
      </c>
      <c r="AT473" s="35">
        <v>7.242</v>
      </c>
      <c r="AU473" s="35">
        <v>7.2</v>
      </c>
      <c r="AV473" s="35">
        <v>7.2270000000000003</v>
      </c>
      <c r="AW473" s="35">
        <f t="shared" si="14"/>
        <v>239.60899999999998</v>
      </c>
      <c r="AX473" s="117">
        <f t="shared" si="15"/>
        <v>60.097909510911535</v>
      </c>
    </row>
    <row r="474" spans="1:50" x14ac:dyDescent="0.35">
      <c r="A474" s="4" t="s">
        <v>288</v>
      </c>
      <c r="B474" s="4">
        <v>2018</v>
      </c>
      <c r="C474" s="5">
        <v>43448</v>
      </c>
      <c r="D474" s="4" t="s">
        <v>66</v>
      </c>
      <c r="E474" s="51" t="s">
        <v>64</v>
      </c>
      <c r="F474" s="31" t="s">
        <v>542</v>
      </c>
      <c r="G474" t="s">
        <v>688</v>
      </c>
      <c r="H474" t="s">
        <v>69</v>
      </c>
      <c r="I474" t="s">
        <v>681</v>
      </c>
      <c r="J474" t="s">
        <v>590</v>
      </c>
      <c r="O474">
        <v>4</v>
      </c>
      <c r="P474" t="s">
        <v>25</v>
      </c>
      <c r="Q474" s="35">
        <v>13.061999999999999</v>
      </c>
      <c r="R474" s="35">
        <v>7.57</v>
      </c>
      <c r="S474" s="35">
        <v>7.1159999999999997</v>
      </c>
      <c r="T474" s="35">
        <v>7.0970000000000004</v>
      </c>
      <c r="U474" s="35">
        <v>7.1230000000000002</v>
      </c>
      <c r="V474" s="35">
        <v>7.1070000000000002</v>
      </c>
      <c r="W474" s="35">
        <v>7.1790000000000003</v>
      </c>
      <c r="X474" s="35">
        <v>6.9630000000000001</v>
      </c>
      <c r="Y474" s="35">
        <v>7.0179999999999998</v>
      </c>
      <c r="Z474" s="35">
        <v>7.22</v>
      </c>
      <c r="AA474" s="35">
        <v>7.056</v>
      </c>
      <c r="AB474" s="35">
        <v>7.0170000000000003</v>
      </c>
      <c r="AC474" s="35">
        <v>7.1779999999999999</v>
      </c>
      <c r="AD474" s="35">
        <v>7.077</v>
      </c>
      <c r="AE474" s="35">
        <v>7.2279999999999998</v>
      </c>
      <c r="AF474" s="35">
        <v>7.194</v>
      </c>
      <c r="AG474" s="35">
        <v>7.1970000000000001</v>
      </c>
      <c r="AH474" s="35">
        <v>7.3609999999999998</v>
      </c>
      <c r="AI474" s="35">
        <v>7.4690000000000003</v>
      </c>
      <c r="AJ474" s="35">
        <v>7.35</v>
      </c>
      <c r="AK474" s="35">
        <v>7.3520000000000003</v>
      </c>
      <c r="AL474" s="35">
        <v>7.516</v>
      </c>
      <c r="AM474" s="35">
        <v>7.3419999999999996</v>
      </c>
      <c r="AN474" s="35">
        <v>7.2690000000000001</v>
      </c>
      <c r="AO474" s="35">
        <v>7.4660000000000002</v>
      </c>
      <c r="AP474" s="35">
        <v>7.3719999999999999</v>
      </c>
      <c r="AQ474" s="35">
        <v>7.5469999999999997</v>
      </c>
      <c r="AR474" s="35">
        <v>7.6459999999999999</v>
      </c>
      <c r="AS474" s="35">
        <v>7.6859999999999999</v>
      </c>
      <c r="AT474" s="35">
        <v>7.4889999999999999</v>
      </c>
      <c r="AU474" s="35">
        <v>7.601</v>
      </c>
      <c r="AV474" s="35">
        <v>7.7709999999999999</v>
      </c>
      <c r="AW474" s="35">
        <f t="shared" si="14"/>
        <v>239.63899999999998</v>
      </c>
      <c r="AX474" s="117">
        <f t="shared" si="15"/>
        <v>60.090385955541464</v>
      </c>
    </row>
    <row r="475" spans="1:50" x14ac:dyDescent="0.35">
      <c r="A475" s="4" t="s">
        <v>288</v>
      </c>
      <c r="B475" s="4">
        <v>2018</v>
      </c>
      <c r="C475" s="5">
        <v>43447</v>
      </c>
      <c r="D475" s="4" t="s">
        <v>66</v>
      </c>
      <c r="E475" s="51" t="s">
        <v>21</v>
      </c>
      <c r="F475" s="31" t="s">
        <v>21</v>
      </c>
      <c r="G475" t="s">
        <v>1019</v>
      </c>
      <c r="H475" t="s">
        <v>503</v>
      </c>
      <c r="I475" t="s">
        <v>860</v>
      </c>
      <c r="J475" t="s">
        <v>773</v>
      </c>
      <c r="O475">
        <v>1</v>
      </c>
      <c r="P475" t="s">
        <v>1024</v>
      </c>
      <c r="Q475" s="35">
        <v>13.407</v>
      </c>
      <c r="R475" s="35">
        <v>7.5629999999999997</v>
      </c>
      <c r="S475" s="35">
        <v>7.4909999999999997</v>
      </c>
      <c r="T475" s="35">
        <v>7.1520000000000001</v>
      </c>
      <c r="U475" s="35">
        <v>7.4829999999999997</v>
      </c>
      <c r="V475" s="35">
        <v>7.2160000000000002</v>
      </c>
      <c r="W475" s="35">
        <v>7.5430000000000001</v>
      </c>
      <c r="X475" s="35">
        <v>7.1529999999999996</v>
      </c>
      <c r="Y475" s="35">
        <v>7.3460000000000001</v>
      </c>
      <c r="Z475" s="35">
        <v>7.016</v>
      </c>
      <c r="AA475" s="35">
        <v>7.383</v>
      </c>
      <c r="AB475" s="35">
        <v>7.1180000000000003</v>
      </c>
      <c r="AC475" s="35">
        <v>7.4930000000000003</v>
      </c>
      <c r="AD475" s="35">
        <v>7.3010000000000002</v>
      </c>
      <c r="AE475" s="35">
        <v>7.4219999999999997</v>
      </c>
      <c r="AF475" s="35">
        <v>7.0990000000000002</v>
      </c>
      <c r="AG475" s="35">
        <v>7.4</v>
      </c>
      <c r="AH475" s="35">
        <v>7.0069999999999997</v>
      </c>
      <c r="AI475" s="35">
        <v>7.42</v>
      </c>
      <c r="AJ475" s="35">
        <v>7.1289999999999996</v>
      </c>
      <c r="AK475" s="35">
        <v>7.5270000000000001</v>
      </c>
      <c r="AL475" s="35">
        <v>6.9039999999999999</v>
      </c>
      <c r="AM475" s="35">
        <v>7.1159999999999997</v>
      </c>
      <c r="AN475" s="35">
        <v>6.83</v>
      </c>
      <c r="AO475" s="35">
        <v>7.1630000000000003</v>
      </c>
      <c r="AP475" s="35">
        <v>7.0309999999999997</v>
      </c>
      <c r="AQ475" s="35">
        <v>7.3079999999999998</v>
      </c>
      <c r="AR475" s="35">
        <v>6.9669999999999996</v>
      </c>
      <c r="AS475" s="35">
        <v>7.4219999999999997</v>
      </c>
      <c r="AT475" s="35">
        <v>7.1230000000000002</v>
      </c>
      <c r="AU475" s="35">
        <v>7.4980000000000002</v>
      </c>
      <c r="AV475" s="35">
        <v>7.367</v>
      </c>
      <c r="AW475" s="35">
        <f t="shared" si="14"/>
        <v>238.39799999999997</v>
      </c>
      <c r="AX475" s="117">
        <f t="shared" si="15"/>
        <v>60.40319130194046</v>
      </c>
    </row>
    <row r="476" spans="1:50" x14ac:dyDescent="0.35">
      <c r="A476" s="4" t="s">
        <v>288</v>
      </c>
      <c r="B476" s="4">
        <v>2018</v>
      </c>
      <c r="C476" s="5">
        <v>43447</v>
      </c>
      <c r="D476" s="4" t="s">
        <v>66</v>
      </c>
      <c r="E476" s="51" t="s">
        <v>21</v>
      </c>
      <c r="F476" s="31" t="s">
        <v>21</v>
      </c>
      <c r="G476" t="s">
        <v>1044</v>
      </c>
      <c r="H476" t="s">
        <v>888</v>
      </c>
      <c r="I476" t="s">
        <v>784</v>
      </c>
      <c r="J476" t="s">
        <v>789</v>
      </c>
      <c r="O476">
        <v>2</v>
      </c>
      <c r="P476" t="s">
        <v>78</v>
      </c>
      <c r="Q476" s="35">
        <v>13.481999999999999</v>
      </c>
      <c r="R476" s="35">
        <v>7.5049999999999999</v>
      </c>
      <c r="S476" s="35">
        <v>7.431</v>
      </c>
      <c r="T476" s="35">
        <v>7.1550000000000002</v>
      </c>
      <c r="U476" s="35">
        <v>7.327</v>
      </c>
      <c r="V476" s="35">
        <v>7.0350000000000001</v>
      </c>
      <c r="W476" s="35">
        <v>7.407</v>
      </c>
      <c r="X476" s="35">
        <v>7.0860000000000003</v>
      </c>
      <c r="Y476" s="35">
        <v>7.6749999999999998</v>
      </c>
      <c r="Z476" s="35">
        <v>7.12</v>
      </c>
      <c r="AA476" s="35">
        <v>7.4320000000000004</v>
      </c>
      <c r="AB476" s="35">
        <v>7.2270000000000003</v>
      </c>
      <c r="AC476" s="35">
        <v>7.3710000000000004</v>
      </c>
      <c r="AD476" s="35">
        <v>7.0369999999999999</v>
      </c>
      <c r="AE476" s="35">
        <v>7.3559999999999999</v>
      </c>
      <c r="AF476" s="35">
        <v>7.9050000000000002</v>
      </c>
      <c r="AG476" s="35">
        <v>6.4880000000000004</v>
      </c>
      <c r="AH476" s="35">
        <v>7.1609999999999996</v>
      </c>
      <c r="AI476" s="35">
        <v>7.266</v>
      </c>
      <c r="AJ476" s="35">
        <v>7.1059999999999999</v>
      </c>
      <c r="AK476" s="35">
        <v>7.0750000000000002</v>
      </c>
      <c r="AL476" s="35">
        <v>7.2380000000000004</v>
      </c>
      <c r="AM476" s="35">
        <v>7.133</v>
      </c>
      <c r="AN476" s="35">
        <v>7.173</v>
      </c>
      <c r="AO476" s="35">
        <v>7.2320000000000002</v>
      </c>
      <c r="AP476" s="35">
        <v>7.45</v>
      </c>
      <c r="AQ476" s="35">
        <v>7.3339999999999996</v>
      </c>
      <c r="AR476" s="35">
        <v>7.4470000000000001</v>
      </c>
      <c r="AS476" s="35">
        <v>7.2149999999999999</v>
      </c>
      <c r="AT476" s="35">
        <v>7.2290000000000001</v>
      </c>
      <c r="AU476" s="35">
        <v>7.2759999999999998</v>
      </c>
      <c r="AV476" s="35">
        <v>7.7430000000000003</v>
      </c>
      <c r="AW476" s="35">
        <f t="shared" si="14"/>
        <v>239.11700000000002</v>
      </c>
      <c r="AX476" s="117">
        <f t="shared" si="15"/>
        <v>60.221565175207111</v>
      </c>
    </row>
    <row r="477" spans="1:50" x14ac:dyDescent="0.35">
      <c r="A477" s="4" t="s">
        <v>288</v>
      </c>
      <c r="B477" s="4">
        <v>2018</v>
      </c>
      <c r="C477" s="5">
        <v>43447</v>
      </c>
      <c r="D477" s="4" t="s">
        <v>66</v>
      </c>
      <c r="E477" s="51" t="s">
        <v>21</v>
      </c>
      <c r="F477" s="31" t="s">
        <v>21</v>
      </c>
      <c r="G477" t="s">
        <v>688</v>
      </c>
      <c r="H477" t="s">
        <v>69</v>
      </c>
      <c r="I477" t="s">
        <v>681</v>
      </c>
      <c r="J477" t="s">
        <v>590</v>
      </c>
      <c r="O477">
        <v>3</v>
      </c>
      <c r="P477" t="s">
        <v>25</v>
      </c>
      <c r="Q477" s="35">
        <v>13.468</v>
      </c>
      <c r="R477" s="35">
        <v>7.407</v>
      </c>
      <c r="S477" s="35">
        <v>7.2809999999999997</v>
      </c>
      <c r="T477" s="35">
        <v>7.0220000000000002</v>
      </c>
      <c r="U477" s="35">
        <v>7.3419999999999996</v>
      </c>
      <c r="V477" s="35">
        <v>7.0819999999999999</v>
      </c>
      <c r="W477" s="35">
        <v>7.4809999999999999</v>
      </c>
      <c r="X477" s="35">
        <v>7.0229999999999997</v>
      </c>
      <c r="Y477" s="35">
        <v>7.351</v>
      </c>
      <c r="Z477" s="35">
        <v>7.0970000000000004</v>
      </c>
      <c r="AA477" s="35">
        <v>7.3979999999999997</v>
      </c>
      <c r="AB477" s="35">
        <v>7.069</v>
      </c>
      <c r="AC477" s="35">
        <v>7.5730000000000004</v>
      </c>
      <c r="AD477" s="35">
        <v>7.0140000000000002</v>
      </c>
      <c r="AE477" s="35">
        <v>7.359</v>
      </c>
      <c r="AF477" s="35">
        <v>7.1379999999999999</v>
      </c>
      <c r="AG477" s="35">
        <v>7.3879999999999999</v>
      </c>
      <c r="AH477" s="35">
        <v>7.0679999999999996</v>
      </c>
      <c r="AI477" s="35">
        <v>7.4729999999999999</v>
      </c>
      <c r="AJ477" s="35">
        <v>7.1379999999999999</v>
      </c>
      <c r="AK477" s="35">
        <v>7.609</v>
      </c>
      <c r="AL477" s="35">
        <v>7.31</v>
      </c>
      <c r="AM477" s="35">
        <v>7.4770000000000003</v>
      </c>
      <c r="AN477" s="35">
        <v>7.4770000000000003</v>
      </c>
      <c r="AO477" s="35">
        <v>7.5460000000000003</v>
      </c>
      <c r="AP477" s="35">
        <v>7.3810000000000002</v>
      </c>
      <c r="AQ477" s="35">
        <v>7.2649999999999997</v>
      </c>
      <c r="AR477" s="35">
        <v>7.31</v>
      </c>
      <c r="AS477" s="35">
        <v>7.3090000000000002</v>
      </c>
      <c r="AT477" s="35">
        <v>7.1059999999999999</v>
      </c>
      <c r="AU477" s="35">
        <v>7.2380000000000004</v>
      </c>
      <c r="AV477" s="35">
        <v>7.2009999999999996</v>
      </c>
      <c r="AW477" s="35">
        <f t="shared" si="14"/>
        <v>239.40100000000001</v>
      </c>
      <c r="AX477" s="117">
        <f t="shared" si="15"/>
        <v>60.150124686195959</v>
      </c>
    </row>
    <row r="478" spans="1:50" x14ac:dyDescent="0.35">
      <c r="A478" s="4" t="s">
        <v>288</v>
      </c>
      <c r="B478" s="4">
        <v>2018</v>
      </c>
      <c r="C478" s="5">
        <v>43447</v>
      </c>
      <c r="D478" s="4" t="s">
        <v>66</v>
      </c>
      <c r="E478" s="51" t="s">
        <v>21</v>
      </c>
      <c r="F478" s="31" t="s">
        <v>21</v>
      </c>
      <c r="G478" t="s">
        <v>744</v>
      </c>
      <c r="H478" t="s">
        <v>1085</v>
      </c>
      <c r="I478" t="s">
        <v>1135</v>
      </c>
      <c r="J478" t="s">
        <v>1023</v>
      </c>
      <c r="O478">
        <v>4</v>
      </c>
      <c r="P478" t="s">
        <v>256</v>
      </c>
      <c r="Q478" s="35">
        <v>13.272</v>
      </c>
      <c r="R478" s="35">
        <v>7.6760000000000002</v>
      </c>
      <c r="S478" s="35">
        <v>7.4249999999999998</v>
      </c>
      <c r="T478" s="35">
        <v>7.1189999999999998</v>
      </c>
      <c r="U478" s="35">
        <v>7.2560000000000002</v>
      </c>
      <c r="V478" s="35">
        <v>7.06</v>
      </c>
      <c r="W478" s="35">
        <v>7.2809999999999997</v>
      </c>
      <c r="X478" s="35">
        <v>7.0549999999999997</v>
      </c>
      <c r="Y478" s="35">
        <v>7.5</v>
      </c>
      <c r="Z478" s="35">
        <v>6.9950000000000001</v>
      </c>
      <c r="AA478" s="35">
        <v>7.39</v>
      </c>
      <c r="AB478" s="35">
        <v>7.3529999999999998</v>
      </c>
      <c r="AC478" s="35">
        <v>7.633</v>
      </c>
      <c r="AD478" s="35">
        <v>7.2359999999999998</v>
      </c>
      <c r="AE478" s="35">
        <v>7.4740000000000002</v>
      </c>
      <c r="AF478" s="35">
        <v>7.23</v>
      </c>
      <c r="AG478" s="35">
        <v>7.5</v>
      </c>
      <c r="AH478" s="35">
        <v>7.3129999999999997</v>
      </c>
      <c r="AI478" s="35">
        <v>7.7370000000000001</v>
      </c>
      <c r="AJ478" s="35">
        <v>7.6079999999999997</v>
      </c>
      <c r="AK478" s="35">
        <v>7.5609999999999999</v>
      </c>
      <c r="AL478" s="35">
        <v>7.13</v>
      </c>
      <c r="AM478" s="35">
        <v>7.4249999999999998</v>
      </c>
      <c r="AN478" s="35">
        <v>7.1239999999999997</v>
      </c>
      <c r="AO478" s="35">
        <v>7.5789999999999997</v>
      </c>
      <c r="AP478" s="35">
        <v>7.1859999999999999</v>
      </c>
      <c r="AQ478" s="35">
        <v>7.5</v>
      </c>
      <c r="AR478" s="35">
        <v>7.2370000000000001</v>
      </c>
      <c r="AS478" s="35">
        <v>7.7149999999999999</v>
      </c>
      <c r="AT478" s="35">
        <v>7.194</v>
      </c>
      <c r="AU478" s="35">
        <v>7.3650000000000002</v>
      </c>
      <c r="AV478" s="35">
        <v>7.258</v>
      </c>
      <c r="AW478" s="35">
        <f t="shared" si="14"/>
        <v>241.38700000000003</v>
      </c>
      <c r="AX478" s="117">
        <f t="shared" si="15"/>
        <v>59.655242411563165</v>
      </c>
    </row>
    <row r="479" spans="1:50" x14ac:dyDescent="0.35">
      <c r="A479" s="4" t="s">
        <v>288</v>
      </c>
      <c r="B479" s="4">
        <v>2018</v>
      </c>
      <c r="C479" s="5">
        <v>43447</v>
      </c>
      <c r="D479" s="4" t="s">
        <v>66</v>
      </c>
      <c r="E479" s="51" t="s">
        <v>21</v>
      </c>
      <c r="F479" t="s">
        <v>21</v>
      </c>
      <c r="G479" t="s">
        <v>786</v>
      </c>
      <c r="H479" t="s">
        <v>585</v>
      </c>
      <c r="I479" t="s">
        <v>761</v>
      </c>
      <c r="J479" t="s">
        <v>1052</v>
      </c>
      <c r="O479">
        <v>5</v>
      </c>
      <c r="P479" t="s">
        <v>113</v>
      </c>
      <c r="Q479" s="35">
        <v>12.94</v>
      </c>
      <c r="R479" s="35">
        <v>7.4740000000000002</v>
      </c>
      <c r="S479" s="35">
        <v>7.3730000000000002</v>
      </c>
      <c r="T479" s="35">
        <v>7.0910000000000002</v>
      </c>
      <c r="U479" s="35">
        <v>7.4589999999999996</v>
      </c>
      <c r="V479" s="35">
        <v>7.2549999999999999</v>
      </c>
      <c r="W479" s="35">
        <v>7.5860000000000003</v>
      </c>
      <c r="X479" s="35">
        <v>7.2240000000000002</v>
      </c>
      <c r="Y479" s="35">
        <v>7.47</v>
      </c>
      <c r="Z479" s="35">
        <v>7.1719999999999997</v>
      </c>
      <c r="AA479" s="35">
        <v>7.6280000000000001</v>
      </c>
      <c r="AB479" s="35">
        <v>7.2690000000000001</v>
      </c>
      <c r="AC479" s="35">
        <v>7.548</v>
      </c>
      <c r="AD479" s="35">
        <v>7.1520000000000001</v>
      </c>
      <c r="AE479" s="35">
        <v>7.51</v>
      </c>
      <c r="AF479" s="35">
        <v>7.1050000000000004</v>
      </c>
      <c r="AG479" s="35">
        <v>7.4039999999999999</v>
      </c>
      <c r="AH479" s="35">
        <v>7.1280000000000001</v>
      </c>
      <c r="AI479" s="35">
        <v>7.4139999999999997</v>
      </c>
      <c r="AJ479" s="35">
        <v>7.1219999999999999</v>
      </c>
      <c r="AK479" s="35">
        <v>7.5449999999999999</v>
      </c>
      <c r="AL479" s="35">
        <v>7.18</v>
      </c>
      <c r="AM479" s="35">
        <v>7.4569999999999999</v>
      </c>
      <c r="AN479" s="35">
        <v>7.2249999999999996</v>
      </c>
      <c r="AO479" s="35">
        <v>7.6059999999999999</v>
      </c>
      <c r="AP479" s="35">
        <v>7.5469999999999997</v>
      </c>
      <c r="AQ479" s="35">
        <v>7.5890000000000004</v>
      </c>
      <c r="AR479" s="35">
        <v>7.1950000000000003</v>
      </c>
      <c r="AS479" s="35">
        <v>7.4109999999999996</v>
      </c>
      <c r="AT479" s="35">
        <v>7.1</v>
      </c>
      <c r="AU479" s="35">
        <v>7.6</v>
      </c>
      <c r="AV479" s="35">
        <v>7.7779999999999996</v>
      </c>
      <c r="AW479" s="35">
        <f t="shared" si="14"/>
        <v>241.55699999999996</v>
      </c>
      <c r="AX479" s="117">
        <f t="shared" si="15"/>
        <v>59.613258982352001</v>
      </c>
    </row>
    <row r="480" spans="1:50" x14ac:dyDescent="0.35">
      <c r="A480" s="4" t="s">
        <v>288</v>
      </c>
      <c r="B480" s="4">
        <v>2018</v>
      </c>
      <c r="C480" s="5">
        <v>43447</v>
      </c>
      <c r="D480" s="4" t="s">
        <v>66</v>
      </c>
      <c r="E480" s="51" t="s">
        <v>21</v>
      </c>
      <c r="F480" t="s">
        <v>21</v>
      </c>
      <c r="G480" t="s">
        <v>774</v>
      </c>
      <c r="H480" t="s">
        <v>1136</v>
      </c>
      <c r="I480" t="s">
        <v>1083</v>
      </c>
      <c r="J480" t="s">
        <v>606</v>
      </c>
      <c r="O480">
        <v>6</v>
      </c>
      <c r="P480" t="s">
        <v>46</v>
      </c>
      <c r="Q480" s="35">
        <v>12.965999999999999</v>
      </c>
      <c r="R480" s="35">
        <v>7.5880000000000001</v>
      </c>
      <c r="S480" s="35">
        <v>7.1779999999999999</v>
      </c>
      <c r="T480" s="35">
        <v>7.2809999999999997</v>
      </c>
      <c r="U480" s="35">
        <v>7.21</v>
      </c>
      <c r="V480" s="35">
        <v>7.3520000000000003</v>
      </c>
      <c r="W480" s="35">
        <v>7.1920000000000002</v>
      </c>
      <c r="X480" s="35">
        <v>7.3380000000000001</v>
      </c>
      <c r="Y480" s="35">
        <v>7.2140000000000004</v>
      </c>
      <c r="Z480" s="35">
        <v>7.3529999999999998</v>
      </c>
      <c r="AA480" s="35">
        <v>7.3140000000000001</v>
      </c>
      <c r="AB480" s="35">
        <v>7.4619999999999997</v>
      </c>
      <c r="AC480" s="35">
        <v>7.3019999999999996</v>
      </c>
      <c r="AD480" s="35">
        <v>7.4189999999999996</v>
      </c>
      <c r="AE480" s="35">
        <v>7.2809999999999997</v>
      </c>
      <c r="AF480" s="35">
        <v>7.407</v>
      </c>
      <c r="AG480" s="35">
        <v>7.3140000000000001</v>
      </c>
      <c r="AH480" s="35">
        <v>7.3230000000000004</v>
      </c>
      <c r="AI480" s="35">
        <v>7.4610000000000003</v>
      </c>
      <c r="AJ480" s="35">
        <v>7.4379999999999997</v>
      </c>
      <c r="AK480" s="35">
        <v>7.4969999999999999</v>
      </c>
      <c r="AL480" s="35">
        <v>7.3479999999999999</v>
      </c>
      <c r="AM480" s="35">
        <v>7.5439999999999996</v>
      </c>
      <c r="AN480" s="35">
        <v>7.423</v>
      </c>
      <c r="AO480" s="35">
        <v>7.484</v>
      </c>
      <c r="AP480" s="35">
        <v>7.431</v>
      </c>
      <c r="AQ480" s="35">
        <v>7.6070000000000002</v>
      </c>
      <c r="AR480" s="35">
        <v>7.55</v>
      </c>
      <c r="AS480" s="35">
        <v>7.9850000000000003</v>
      </c>
      <c r="AT480" s="35">
        <v>7.258</v>
      </c>
      <c r="AU480" s="35">
        <v>7.452</v>
      </c>
      <c r="AV480" s="35">
        <v>7.3159999999999998</v>
      </c>
      <c r="AW480" s="35">
        <f t="shared" si="14"/>
        <v>242.28800000000007</v>
      </c>
      <c r="AX480" s="117">
        <f t="shared" si="15"/>
        <v>59.43340157168327</v>
      </c>
    </row>
    <row r="481" spans="1:50" x14ac:dyDescent="0.35">
      <c r="A481" s="4" t="s">
        <v>288</v>
      </c>
      <c r="B481" s="4">
        <v>2018</v>
      </c>
      <c r="C481" s="5">
        <v>43447</v>
      </c>
      <c r="D481" s="4" t="s">
        <v>66</v>
      </c>
      <c r="E481" s="51" t="s">
        <v>21</v>
      </c>
      <c r="F481" t="s">
        <v>21</v>
      </c>
      <c r="G481" t="s">
        <v>1092</v>
      </c>
      <c r="H481" t="s">
        <v>1137</v>
      </c>
      <c r="I481" t="s">
        <v>987</v>
      </c>
      <c r="J481" t="s">
        <v>1040</v>
      </c>
      <c r="O481">
        <v>7</v>
      </c>
      <c r="P481" t="s">
        <v>484</v>
      </c>
      <c r="Q481" s="35">
        <v>13.952</v>
      </c>
      <c r="R481" s="35">
        <v>8.0050000000000008</v>
      </c>
      <c r="S481" s="35">
        <v>7.6920000000000002</v>
      </c>
      <c r="T481" s="35">
        <v>7.1230000000000002</v>
      </c>
      <c r="U481" s="35">
        <v>7.4489999999999998</v>
      </c>
      <c r="V481" s="35">
        <v>7.0049999999999999</v>
      </c>
      <c r="W481" s="35">
        <v>7.46</v>
      </c>
      <c r="X481" s="35">
        <v>7.0090000000000003</v>
      </c>
      <c r="Y481" s="35">
        <v>7.4349999999999996</v>
      </c>
      <c r="Z481" s="35">
        <v>7.1029999999999998</v>
      </c>
      <c r="AA481" s="35">
        <v>7.6219999999999999</v>
      </c>
      <c r="AB481" s="35">
        <v>7.234</v>
      </c>
      <c r="AC481" s="35">
        <v>7.6879999999999997</v>
      </c>
      <c r="AD481" s="35">
        <v>7.1959999999999997</v>
      </c>
      <c r="AE481" s="35">
        <v>7.52</v>
      </c>
      <c r="AF481" s="35">
        <v>7.37</v>
      </c>
      <c r="AG481" s="35">
        <v>7.5229999999999997</v>
      </c>
      <c r="AH481" s="35">
        <v>7.1449999999999996</v>
      </c>
      <c r="AI481" s="35">
        <v>7.56</v>
      </c>
      <c r="AJ481" s="35">
        <v>7.19</v>
      </c>
      <c r="AK481" s="35">
        <v>7.6970000000000001</v>
      </c>
      <c r="AL481" s="35">
        <v>7.3460000000000001</v>
      </c>
      <c r="AM481" s="35">
        <v>7.6790000000000003</v>
      </c>
      <c r="AN481" s="35">
        <v>7.3369999999999997</v>
      </c>
      <c r="AO481" s="35">
        <v>7.7389999999999999</v>
      </c>
      <c r="AP481" s="35">
        <v>7.1890000000000001</v>
      </c>
      <c r="AQ481" s="35">
        <v>7.5490000000000004</v>
      </c>
      <c r="AR481" s="35">
        <v>7.4329999999999998</v>
      </c>
      <c r="AS481" s="35">
        <v>7.5119999999999996</v>
      </c>
      <c r="AT481" s="35">
        <v>7.0730000000000004</v>
      </c>
      <c r="AU481" s="35">
        <v>7.3380000000000001</v>
      </c>
      <c r="AV481" s="35">
        <v>7.2930000000000001</v>
      </c>
      <c r="AW481" s="35">
        <f t="shared" si="14"/>
        <v>243.46600000000001</v>
      </c>
      <c r="AX481" s="117">
        <f t="shared" si="15"/>
        <v>59.145835558147745</v>
      </c>
    </row>
    <row r="482" spans="1:50" x14ac:dyDescent="0.35">
      <c r="A482" s="4" t="s">
        <v>288</v>
      </c>
      <c r="B482" s="4">
        <v>2018</v>
      </c>
      <c r="C482" s="5">
        <v>43447</v>
      </c>
      <c r="D482" s="4" t="s">
        <v>66</v>
      </c>
      <c r="E482" s="51" t="s">
        <v>21</v>
      </c>
      <c r="F482" t="s">
        <v>21</v>
      </c>
      <c r="G482" t="s">
        <v>1059</v>
      </c>
      <c r="H482" t="s">
        <v>1138</v>
      </c>
      <c r="I482" t="s">
        <v>1139</v>
      </c>
      <c r="J482" t="s">
        <v>1061</v>
      </c>
      <c r="O482">
        <v>8</v>
      </c>
      <c r="P482" t="s">
        <v>29</v>
      </c>
      <c r="Q482" s="35">
        <v>13.166</v>
      </c>
      <c r="R482" s="35">
        <v>7.7350000000000003</v>
      </c>
      <c r="S482" s="35">
        <v>7.6749999999999998</v>
      </c>
      <c r="T482" s="35">
        <v>7.3689999999999998</v>
      </c>
      <c r="U482" s="35">
        <v>7.4880000000000004</v>
      </c>
      <c r="V482" s="35">
        <v>7.11</v>
      </c>
      <c r="W482" s="35">
        <v>7.6109999999999998</v>
      </c>
      <c r="X482" s="35">
        <v>7.2439999999999998</v>
      </c>
      <c r="Y482" s="35">
        <v>7.7069999999999999</v>
      </c>
      <c r="Z482" s="35">
        <v>7.3579999999999997</v>
      </c>
      <c r="AA482" s="35">
        <v>7.657</v>
      </c>
      <c r="AB482" s="35">
        <v>7.34</v>
      </c>
      <c r="AC482" s="35">
        <v>7.7329999999999997</v>
      </c>
      <c r="AD482" s="35">
        <v>7.2469999999999999</v>
      </c>
      <c r="AE482" s="35">
        <v>7.5529999999999999</v>
      </c>
      <c r="AF482" s="35">
        <v>7.351</v>
      </c>
      <c r="AG482" s="35">
        <v>7.5389999999999997</v>
      </c>
      <c r="AH482" s="35">
        <v>7.202</v>
      </c>
      <c r="AI482" s="35">
        <v>7.524</v>
      </c>
      <c r="AJ482" s="35">
        <v>7.2140000000000004</v>
      </c>
      <c r="AK482" s="35">
        <v>7.7130000000000001</v>
      </c>
      <c r="AL482" s="35">
        <v>7.4420000000000002</v>
      </c>
      <c r="AM482" s="35">
        <v>7.6669999999999998</v>
      </c>
      <c r="AN482" s="35">
        <v>7.3470000000000004</v>
      </c>
      <c r="AO482" s="35">
        <v>7.6630000000000003</v>
      </c>
      <c r="AP482" s="35">
        <v>7.4119999999999999</v>
      </c>
      <c r="AQ482" s="35">
        <v>7.7389999999999999</v>
      </c>
      <c r="AR482" s="35">
        <v>7.1989999999999998</v>
      </c>
      <c r="AS482" s="35">
        <v>7.4660000000000002</v>
      </c>
      <c r="AT482" s="35">
        <v>7.32</v>
      </c>
      <c r="AU482" s="35">
        <v>7.4530000000000003</v>
      </c>
      <c r="AV482" s="35">
        <v>7.3319999999999999</v>
      </c>
      <c r="AW482" s="35">
        <f t="shared" si="14"/>
        <v>244.57600000000002</v>
      </c>
      <c r="AX482" s="117">
        <f t="shared" si="15"/>
        <v>58.87740416066989</v>
      </c>
    </row>
    <row r="483" spans="1:50" x14ac:dyDescent="0.35">
      <c r="A483" s="4" t="s">
        <v>288</v>
      </c>
      <c r="B483" s="4">
        <v>2018</v>
      </c>
      <c r="C483" s="5">
        <v>43447</v>
      </c>
      <c r="D483" s="4" t="s">
        <v>66</v>
      </c>
      <c r="E483" s="51" t="s">
        <v>21</v>
      </c>
      <c r="F483" t="s">
        <v>21</v>
      </c>
      <c r="G483" t="s">
        <v>1102</v>
      </c>
      <c r="H483" t="s">
        <v>795</v>
      </c>
      <c r="I483" t="s">
        <v>653</v>
      </c>
      <c r="J483" t="s">
        <v>1007</v>
      </c>
      <c r="O483">
        <v>9</v>
      </c>
      <c r="P483" t="s">
        <v>27</v>
      </c>
      <c r="Q483" s="35">
        <v>13.09</v>
      </c>
      <c r="R483" s="35">
        <v>7.8570000000000002</v>
      </c>
      <c r="S483" s="35">
        <v>7.306</v>
      </c>
      <c r="T483" s="35">
        <v>7.2519999999999998</v>
      </c>
      <c r="U483" s="35">
        <v>7.26</v>
      </c>
      <c r="V483" s="35">
        <v>7.42</v>
      </c>
      <c r="W483" s="35">
        <v>7.2990000000000004</v>
      </c>
      <c r="X483" s="35">
        <v>7.4909999999999997</v>
      </c>
      <c r="Y483" s="35">
        <v>7.3860000000000001</v>
      </c>
      <c r="Z483" s="35">
        <v>7.4349999999999996</v>
      </c>
      <c r="AA483" s="35">
        <v>7.48</v>
      </c>
      <c r="AB483" s="35">
        <v>7.3239999999999998</v>
      </c>
      <c r="AC483" s="35">
        <v>7.4690000000000003</v>
      </c>
      <c r="AD483" s="35">
        <v>7.4279999999999999</v>
      </c>
      <c r="AE483" s="35">
        <v>7.4119999999999999</v>
      </c>
      <c r="AF483" s="35">
        <v>7.5819999999999999</v>
      </c>
      <c r="AG483" s="35">
        <v>7.42</v>
      </c>
      <c r="AH483" s="35">
        <v>7.415</v>
      </c>
      <c r="AI483" s="35">
        <v>7.5</v>
      </c>
      <c r="AJ483" s="35">
        <v>7.4340000000000002</v>
      </c>
      <c r="AK483" s="35">
        <v>7.5350000000000001</v>
      </c>
      <c r="AL483" s="35">
        <v>7.6420000000000003</v>
      </c>
      <c r="AM483" s="35">
        <v>7.423</v>
      </c>
      <c r="AN483" s="35">
        <v>7.5529999999999999</v>
      </c>
      <c r="AO483" s="35">
        <v>7.53</v>
      </c>
      <c r="AP483" s="35">
        <v>7.5750000000000002</v>
      </c>
      <c r="AQ483" s="35">
        <v>7.62</v>
      </c>
      <c r="AR483" s="35">
        <v>7.8520000000000003</v>
      </c>
      <c r="AS483" s="35">
        <v>7.9029999999999996</v>
      </c>
      <c r="AT483" s="35">
        <v>7.609</v>
      </c>
      <c r="AU483" s="35">
        <v>7.5279999999999996</v>
      </c>
      <c r="AV483" s="35">
        <v>7.8490000000000002</v>
      </c>
      <c r="AW483" s="35">
        <f t="shared" si="14"/>
        <v>245.87899999999993</v>
      </c>
      <c r="AX483" s="117">
        <f t="shared" si="15"/>
        <v>58.565391920416154</v>
      </c>
    </row>
    <row r="484" spans="1:50" x14ac:dyDescent="0.35">
      <c r="A484" s="4" t="s">
        <v>288</v>
      </c>
      <c r="B484" s="4">
        <v>2018</v>
      </c>
      <c r="C484" s="5">
        <v>43447</v>
      </c>
      <c r="D484" s="4" t="s">
        <v>66</v>
      </c>
      <c r="E484" s="51" t="s">
        <v>21</v>
      </c>
      <c r="F484" t="s">
        <v>21</v>
      </c>
      <c r="G484" t="s">
        <v>1103</v>
      </c>
      <c r="H484" t="s">
        <v>974</v>
      </c>
      <c r="I484" t="s">
        <v>1015</v>
      </c>
      <c r="J484" t="s">
        <v>1104</v>
      </c>
      <c r="O484">
        <v>10</v>
      </c>
      <c r="P484" t="s">
        <v>39</v>
      </c>
      <c r="Q484" s="35">
        <v>14.228999999999999</v>
      </c>
      <c r="R484" s="35">
        <v>8.0500000000000007</v>
      </c>
      <c r="S484" s="35">
        <v>7.9</v>
      </c>
      <c r="T484" s="35">
        <v>7.5449999999999999</v>
      </c>
      <c r="U484" s="35">
        <v>7.8259999999999996</v>
      </c>
      <c r="V484" s="35">
        <v>7.5510000000000002</v>
      </c>
      <c r="W484" s="35">
        <v>7.7309999999999999</v>
      </c>
      <c r="X484" s="35">
        <v>7.4349999999999996</v>
      </c>
      <c r="Y484" s="35">
        <v>7.8760000000000003</v>
      </c>
      <c r="Z484" s="35">
        <v>7.4249999999999998</v>
      </c>
      <c r="AA484" s="35">
        <v>7.8369999999999997</v>
      </c>
      <c r="AB484" s="35">
        <v>7.5640000000000001</v>
      </c>
      <c r="AC484" s="35">
        <v>7.7430000000000003</v>
      </c>
      <c r="AD484" s="35">
        <v>7.6059999999999999</v>
      </c>
      <c r="AE484" s="35">
        <v>7.8550000000000004</v>
      </c>
      <c r="AF484" s="35">
        <v>7.5250000000000004</v>
      </c>
      <c r="AG484" s="35">
        <v>7.9429999999999996</v>
      </c>
      <c r="AH484" s="35">
        <v>7.5720000000000001</v>
      </c>
      <c r="AI484" s="35">
        <v>7.9640000000000004</v>
      </c>
      <c r="AJ484" s="35">
        <v>7.7880000000000003</v>
      </c>
      <c r="AK484" s="35">
        <v>7.9080000000000004</v>
      </c>
      <c r="AL484" s="35">
        <v>7.524</v>
      </c>
      <c r="AM484" s="35">
        <v>7.94</v>
      </c>
      <c r="AN484" s="35">
        <v>7.4710000000000001</v>
      </c>
      <c r="AO484" s="35">
        <v>7.81</v>
      </c>
      <c r="AP484" s="35">
        <v>7.5990000000000002</v>
      </c>
      <c r="AQ484" s="35">
        <v>7.7850000000000001</v>
      </c>
      <c r="AR484" s="35">
        <v>7.4889999999999999</v>
      </c>
      <c r="AS484" s="35">
        <v>7.7930000000000001</v>
      </c>
      <c r="AT484" s="35">
        <v>7.4710000000000001</v>
      </c>
      <c r="AU484" s="35">
        <v>7.7460000000000004</v>
      </c>
      <c r="AV484" s="35">
        <v>7.3150000000000004</v>
      </c>
      <c r="AW484" s="35">
        <f t="shared" si="14"/>
        <v>252.81600000000003</v>
      </c>
      <c r="AX484" s="117">
        <f t="shared" si="15"/>
        <v>56.958420353142202</v>
      </c>
    </row>
    <row r="485" spans="1:50" x14ac:dyDescent="0.35">
      <c r="A485" s="1" t="s">
        <v>217</v>
      </c>
      <c r="B485" s="1">
        <v>2018</v>
      </c>
      <c r="C485" s="2">
        <v>43434</v>
      </c>
      <c r="D485" s="1" t="s">
        <v>66</v>
      </c>
      <c r="E485" s="51" t="s">
        <v>21</v>
      </c>
      <c r="F485" t="s">
        <v>21</v>
      </c>
      <c r="G485" t="s">
        <v>968</v>
      </c>
      <c r="H485" t="s">
        <v>990</v>
      </c>
      <c r="I485" t="s">
        <v>806</v>
      </c>
      <c r="J485" t="s">
        <v>950</v>
      </c>
      <c r="O485">
        <v>1</v>
      </c>
      <c r="P485" t="s">
        <v>102</v>
      </c>
      <c r="Q485" s="35">
        <v>12.983000000000001</v>
      </c>
      <c r="R485" s="35">
        <v>7.7279999999999998</v>
      </c>
      <c r="S485" s="35">
        <v>7.1059999999999999</v>
      </c>
      <c r="T485" s="35">
        <v>6.9850000000000003</v>
      </c>
      <c r="U485" s="35">
        <v>6.9269999999999996</v>
      </c>
      <c r="V485" s="35">
        <v>6.9850000000000003</v>
      </c>
      <c r="W485" s="35">
        <v>7.1</v>
      </c>
      <c r="X485" s="35">
        <v>7.0289999999999999</v>
      </c>
      <c r="Y485" s="35">
        <v>6.899</v>
      </c>
      <c r="Z485" s="35">
        <v>6.891</v>
      </c>
      <c r="AA485" s="35">
        <v>7.06</v>
      </c>
      <c r="AB485" s="35">
        <v>6.9939999999999998</v>
      </c>
      <c r="AC485" s="35">
        <v>7.0469999999999997</v>
      </c>
      <c r="AD485" s="35">
        <v>7.0529999999999999</v>
      </c>
      <c r="AE485" s="35">
        <v>7.1420000000000003</v>
      </c>
      <c r="AF485" s="35">
        <v>7.08</v>
      </c>
      <c r="AG485" s="35">
        <v>7.1920000000000002</v>
      </c>
      <c r="AH485" s="35">
        <v>7.101</v>
      </c>
      <c r="AI485" s="35">
        <v>7.07</v>
      </c>
      <c r="AJ485" s="35">
        <v>7.1180000000000003</v>
      </c>
      <c r="AK485" s="35">
        <v>7.18</v>
      </c>
      <c r="AL485" s="35">
        <v>7.1219999999999999</v>
      </c>
      <c r="AM485" s="35">
        <v>7.13</v>
      </c>
      <c r="AN485" s="35">
        <v>7.1749999999999998</v>
      </c>
      <c r="AO485" s="35">
        <v>7.3220000000000001</v>
      </c>
      <c r="AP485" s="35">
        <v>7.1669999999999998</v>
      </c>
      <c r="AQ485" s="35">
        <v>7.1109999999999998</v>
      </c>
      <c r="AR485" s="35">
        <v>7.1059999999999999</v>
      </c>
      <c r="AS485" s="35">
        <v>7.2380000000000004</v>
      </c>
      <c r="AT485" s="35">
        <v>7.218</v>
      </c>
      <c r="AU485" s="35">
        <v>7.0510000000000002</v>
      </c>
      <c r="AV485" s="35">
        <v>7.1159999999999997</v>
      </c>
      <c r="AW485" s="35">
        <f t="shared" si="14"/>
        <v>233.42599999999993</v>
      </c>
      <c r="AX485" s="117">
        <f t="shared" si="15"/>
        <v>61.689786056394766</v>
      </c>
    </row>
    <row r="486" spans="1:50" x14ac:dyDescent="0.35">
      <c r="A486" s="1" t="s">
        <v>217</v>
      </c>
      <c r="B486" s="1">
        <v>2018</v>
      </c>
      <c r="C486" s="2">
        <v>43434</v>
      </c>
      <c r="D486" s="1" t="s">
        <v>66</v>
      </c>
      <c r="E486" s="51" t="s">
        <v>21</v>
      </c>
      <c r="F486" t="s">
        <v>21</v>
      </c>
      <c r="G486" t="s">
        <v>987</v>
      </c>
      <c r="H486" t="s">
        <v>655</v>
      </c>
      <c r="I486" t="s">
        <v>644</v>
      </c>
      <c r="J486" t="s">
        <v>1092</v>
      </c>
      <c r="O486">
        <v>2</v>
      </c>
      <c r="P486" t="s">
        <v>484</v>
      </c>
      <c r="Q486" s="35">
        <v>13.372</v>
      </c>
      <c r="R486" s="35">
        <v>7.6710000000000003</v>
      </c>
      <c r="S486" s="35">
        <v>7.3079999999999998</v>
      </c>
      <c r="T486" s="35">
        <v>6.9249999999999998</v>
      </c>
      <c r="U486" s="35">
        <v>6.8449999999999998</v>
      </c>
      <c r="V486" s="35">
        <v>6.79</v>
      </c>
      <c r="W486" s="35">
        <v>6.968</v>
      </c>
      <c r="X486" s="35">
        <v>6.915</v>
      </c>
      <c r="Y486" s="35">
        <v>7.048</v>
      </c>
      <c r="Z486" s="35">
        <v>6.9459999999999997</v>
      </c>
      <c r="AA486" s="35">
        <v>7.08</v>
      </c>
      <c r="AB486" s="35">
        <v>6.9969999999999999</v>
      </c>
      <c r="AC486" s="35">
        <v>7.1130000000000004</v>
      </c>
      <c r="AD486" s="35">
        <v>7.0030000000000001</v>
      </c>
      <c r="AE486" s="35">
        <v>7.1520000000000001</v>
      </c>
      <c r="AF486" s="35">
        <v>7.0519999999999996</v>
      </c>
      <c r="AG486" s="35">
        <v>7.2229999999999999</v>
      </c>
      <c r="AH486" s="35">
        <v>7.0830000000000002</v>
      </c>
      <c r="AI486" s="35">
        <v>7.0640000000000001</v>
      </c>
      <c r="AJ486" s="35">
        <v>7.1870000000000003</v>
      </c>
      <c r="AK486" s="35">
        <v>7.0880000000000001</v>
      </c>
      <c r="AL486" s="35">
        <v>7.0990000000000002</v>
      </c>
      <c r="AM486" s="35">
        <v>7.1429999999999998</v>
      </c>
      <c r="AN486" s="35">
        <v>7.1909999999999998</v>
      </c>
      <c r="AO486" s="35">
        <v>7.359</v>
      </c>
      <c r="AP486" s="35">
        <v>7.258</v>
      </c>
      <c r="AQ486" s="35">
        <v>7.3739999999999997</v>
      </c>
      <c r="AR486" s="35">
        <v>7.2439999999999998</v>
      </c>
      <c r="AS486" s="35">
        <v>7.2190000000000003</v>
      </c>
      <c r="AT486" s="35">
        <v>7.2240000000000002</v>
      </c>
      <c r="AU486" s="35">
        <v>7.274</v>
      </c>
      <c r="AV486" s="35">
        <v>7.3959999999999999</v>
      </c>
      <c r="AW486" s="35">
        <f t="shared" si="14"/>
        <v>234.61099999999996</v>
      </c>
      <c r="AX486" s="117">
        <f t="shared" si="15"/>
        <v>61.378196248257765</v>
      </c>
    </row>
    <row r="487" spans="1:50" x14ac:dyDescent="0.35">
      <c r="A487" s="1" t="s">
        <v>217</v>
      </c>
      <c r="B487" s="1">
        <v>2018</v>
      </c>
      <c r="C487" s="2">
        <v>43434</v>
      </c>
      <c r="D487" s="1" t="s">
        <v>66</v>
      </c>
      <c r="E487" s="51" t="s">
        <v>21</v>
      </c>
      <c r="F487" t="s">
        <v>21</v>
      </c>
      <c r="G487" t="s">
        <v>942</v>
      </c>
      <c r="H487" t="s">
        <v>597</v>
      </c>
      <c r="I487" t="s">
        <v>513</v>
      </c>
      <c r="J487" t="s">
        <v>731</v>
      </c>
      <c r="O487">
        <v>3</v>
      </c>
      <c r="P487" t="s">
        <v>29</v>
      </c>
      <c r="Q487" s="35">
        <v>13.323</v>
      </c>
      <c r="R487" s="35">
        <v>7.7949999999999999</v>
      </c>
      <c r="S487" s="35">
        <v>7.2149999999999999</v>
      </c>
      <c r="T487" s="35">
        <v>7.0419999999999998</v>
      </c>
      <c r="U487" s="35">
        <v>7.13</v>
      </c>
      <c r="V487" s="35">
        <v>7.0670000000000002</v>
      </c>
      <c r="W487" s="35">
        <v>7.1020000000000003</v>
      </c>
      <c r="X487" s="35">
        <v>7.0490000000000004</v>
      </c>
      <c r="Y487" s="35">
        <v>7.1870000000000003</v>
      </c>
      <c r="Z487" s="35">
        <v>7.141</v>
      </c>
      <c r="AA487" s="35">
        <v>7.1619999999999999</v>
      </c>
      <c r="AB487" s="35">
        <v>7.1219999999999999</v>
      </c>
      <c r="AC487" s="35">
        <v>7.3150000000000004</v>
      </c>
      <c r="AD487" s="35">
        <v>7.1189999999999998</v>
      </c>
      <c r="AE487" s="35">
        <v>7.1020000000000003</v>
      </c>
      <c r="AF487" s="35">
        <v>7.1210000000000004</v>
      </c>
      <c r="AG487" s="35">
        <v>7.194</v>
      </c>
      <c r="AH487" s="35">
        <v>7.194</v>
      </c>
      <c r="AI487" s="35">
        <v>7.1470000000000002</v>
      </c>
      <c r="AJ487" s="35">
        <v>7.3</v>
      </c>
      <c r="AK487" s="35">
        <v>7.1550000000000002</v>
      </c>
      <c r="AL487" s="35">
        <v>7.1749999999999998</v>
      </c>
      <c r="AM487" s="35">
        <v>7.3010000000000002</v>
      </c>
      <c r="AN487" s="35">
        <v>7.194</v>
      </c>
      <c r="AO487" s="35">
        <v>7.2190000000000003</v>
      </c>
      <c r="AP487" s="35">
        <v>7.3440000000000003</v>
      </c>
      <c r="AQ487" s="35">
        <v>6.9820000000000002</v>
      </c>
      <c r="AR487" s="35">
        <v>6.9880000000000004</v>
      </c>
      <c r="AS487" s="35">
        <v>7.0170000000000003</v>
      </c>
      <c r="AT487" s="35">
        <v>7.0389999999999997</v>
      </c>
      <c r="AU487" s="35">
        <v>7.0890000000000004</v>
      </c>
      <c r="AV487" s="35">
        <v>7.1369999999999996</v>
      </c>
      <c r="AW487" s="35">
        <f t="shared" si="14"/>
        <v>235.46699999999996</v>
      </c>
      <c r="AX487" s="117">
        <f t="shared" si="15"/>
        <v>61.155066315025046</v>
      </c>
    </row>
    <row r="488" spans="1:50" x14ac:dyDescent="0.35">
      <c r="A488" s="1" t="s">
        <v>217</v>
      </c>
      <c r="B488" s="1">
        <v>2018</v>
      </c>
      <c r="C488" s="2">
        <v>43434</v>
      </c>
      <c r="D488" s="1" t="s">
        <v>66</v>
      </c>
      <c r="E488" s="51" t="s">
        <v>21</v>
      </c>
      <c r="F488" t="s">
        <v>21</v>
      </c>
      <c r="G488" t="s">
        <v>586</v>
      </c>
      <c r="H488" t="s">
        <v>992</v>
      </c>
      <c r="I488" t="s">
        <v>382</v>
      </c>
      <c r="J488" t="s">
        <v>779</v>
      </c>
      <c r="O488">
        <v>4</v>
      </c>
      <c r="P488" t="s">
        <v>113</v>
      </c>
      <c r="Q488" s="35">
        <v>13.175000000000001</v>
      </c>
      <c r="R488" s="35">
        <v>7.5979999999999999</v>
      </c>
      <c r="S488" s="35">
        <v>7.1369999999999996</v>
      </c>
      <c r="T488" s="35">
        <v>7.08</v>
      </c>
      <c r="U488" s="35">
        <v>7.0060000000000002</v>
      </c>
      <c r="V488" s="35">
        <v>7.1079999999999997</v>
      </c>
      <c r="W488" s="35">
        <v>7.1529999999999996</v>
      </c>
      <c r="X488" s="35">
        <v>7.2329999999999997</v>
      </c>
      <c r="Y488" s="35">
        <v>7.1440000000000001</v>
      </c>
      <c r="Z488" s="35">
        <v>7.149</v>
      </c>
      <c r="AA488" s="35">
        <v>7.117</v>
      </c>
      <c r="AB488" s="35">
        <v>7.2489999999999997</v>
      </c>
      <c r="AC488" s="35">
        <v>7.0780000000000003</v>
      </c>
      <c r="AD488" s="35">
        <v>7.0170000000000003</v>
      </c>
      <c r="AE488" s="35">
        <v>7.0229999999999997</v>
      </c>
      <c r="AF488" s="35">
        <v>7.0670000000000002</v>
      </c>
      <c r="AG488" s="35">
        <v>6.9930000000000003</v>
      </c>
      <c r="AH488" s="35">
        <v>7.0540000000000003</v>
      </c>
      <c r="AI488" s="35">
        <v>7.0780000000000003</v>
      </c>
      <c r="AJ488" s="35">
        <v>7.2009999999999996</v>
      </c>
      <c r="AK488" s="35">
        <v>7.093</v>
      </c>
      <c r="AL488" s="35">
        <v>7.1159999999999997</v>
      </c>
      <c r="AM488" s="35">
        <v>7.3159999999999998</v>
      </c>
      <c r="AN488" s="35">
        <v>7.2569999999999997</v>
      </c>
      <c r="AO488" s="35">
        <v>7.2850000000000001</v>
      </c>
      <c r="AP488" s="35">
        <v>7.31</v>
      </c>
      <c r="AQ488" s="35">
        <v>7.4960000000000004</v>
      </c>
      <c r="AR488" s="35">
        <v>7.2990000000000004</v>
      </c>
      <c r="AS488" s="35">
        <v>7.2629999999999999</v>
      </c>
      <c r="AT488" s="35">
        <v>7.2519999999999998</v>
      </c>
      <c r="AU488" s="35">
        <v>7.4550000000000001</v>
      </c>
      <c r="AV488" s="35">
        <v>7.516</v>
      </c>
      <c r="AW488" s="35">
        <f t="shared" si="14"/>
        <v>236.31800000000001</v>
      </c>
      <c r="AX488" s="117">
        <f t="shared" si="15"/>
        <v>60.934842034885193</v>
      </c>
    </row>
    <row r="489" spans="1:50" x14ac:dyDescent="0.35">
      <c r="A489" s="1" t="s">
        <v>217</v>
      </c>
      <c r="B489" s="1">
        <v>2018</v>
      </c>
      <c r="C489" s="2">
        <v>43434</v>
      </c>
      <c r="D489" s="1" t="s">
        <v>66</v>
      </c>
      <c r="E489" s="51" t="s">
        <v>21</v>
      </c>
      <c r="F489" t="s">
        <v>21</v>
      </c>
      <c r="G489" t="s">
        <v>813</v>
      </c>
      <c r="H489" t="s">
        <v>695</v>
      </c>
      <c r="I489" t="s">
        <v>996</v>
      </c>
      <c r="J489" t="s">
        <v>958</v>
      </c>
      <c r="O489">
        <v>5</v>
      </c>
      <c r="P489" t="s">
        <v>33</v>
      </c>
      <c r="Q489" s="35">
        <v>13.5</v>
      </c>
      <c r="R489" s="35">
        <v>7.9009999999999998</v>
      </c>
      <c r="S489" s="35">
        <v>7.3129999999999997</v>
      </c>
      <c r="T489" s="35">
        <v>7.202</v>
      </c>
      <c r="U489" s="35">
        <v>7.0590000000000002</v>
      </c>
      <c r="V489" s="35">
        <v>7.1920000000000002</v>
      </c>
      <c r="W489" s="35">
        <v>7.1340000000000003</v>
      </c>
      <c r="X489" s="35">
        <v>7.1390000000000002</v>
      </c>
      <c r="Y489" s="35">
        <v>7.1639999999999997</v>
      </c>
      <c r="Z489" s="35">
        <v>7.319</v>
      </c>
      <c r="AA489" s="35">
        <v>7.1020000000000003</v>
      </c>
      <c r="AB489" s="35">
        <v>7.1440000000000001</v>
      </c>
      <c r="AC489" s="35">
        <v>7.2190000000000003</v>
      </c>
      <c r="AD489" s="35">
        <v>7.1840000000000002</v>
      </c>
      <c r="AE489" s="35">
        <v>7.258</v>
      </c>
      <c r="AF489" s="35">
        <v>7.1559999999999997</v>
      </c>
      <c r="AG489" s="35">
        <v>7.12</v>
      </c>
      <c r="AH489" s="35">
        <v>7.2809999999999997</v>
      </c>
      <c r="AI489" s="35">
        <v>7.0890000000000004</v>
      </c>
      <c r="AJ489" s="35">
        <v>7.0860000000000003</v>
      </c>
      <c r="AK489" s="35">
        <v>7.1239999999999997</v>
      </c>
      <c r="AL489" s="35">
        <v>7.3090000000000002</v>
      </c>
      <c r="AM489" s="35">
        <v>7.2050000000000001</v>
      </c>
      <c r="AN489" s="35">
        <v>7.26</v>
      </c>
      <c r="AO489" s="35">
        <v>7.4409999999999998</v>
      </c>
      <c r="AP489" s="35">
        <v>7.3040000000000003</v>
      </c>
      <c r="AQ489" s="35">
        <v>7.4290000000000003</v>
      </c>
      <c r="AR489" s="35">
        <v>7.2720000000000002</v>
      </c>
      <c r="AS489" s="35">
        <v>7.194</v>
      </c>
      <c r="AT489" s="35">
        <v>7.173</v>
      </c>
      <c r="AU489" s="35">
        <v>7.16</v>
      </c>
      <c r="AV489" s="35">
        <v>7.2510000000000003</v>
      </c>
      <c r="AW489" s="35">
        <f t="shared" si="14"/>
        <v>237.684</v>
      </c>
      <c r="AX489" s="117">
        <f t="shared" si="15"/>
        <v>60.584641793305394</v>
      </c>
    </row>
    <row r="490" spans="1:50" x14ac:dyDescent="0.35">
      <c r="A490" s="1" t="s">
        <v>217</v>
      </c>
      <c r="B490" s="1">
        <v>2018</v>
      </c>
      <c r="C490" s="2">
        <v>43434</v>
      </c>
      <c r="D490" s="1" t="s">
        <v>66</v>
      </c>
      <c r="E490" s="51" t="s">
        <v>21</v>
      </c>
      <c r="F490" t="s">
        <v>21</v>
      </c>
      <c r="G490" t="s">
        <v>1019</v>
      </c>
      <c r="H490" t="s">
        <v>503</v>
      </c>
      <c r="I490" t="s">
        <v>1161</v>
      </c>
      <c r="J490" t="s">
        <v>773</v>
      </c>
      <c r="O490">
        <v>6</v>
      </c>
      <c r="P490" t="s">
        <v>1024</v>
      </c>
      <c r="Q490" s="35">
        <v>13.547000000000001</v>
      </c>
      <c r="R490" s="35">
        <v>7.7839999999999998</v>
      </c>
      <c r="S490" s="35">
        <v>7.3339999999999996</v>
      </c>
      <c r="T490" s="35">
        <v>7.1180000000000003</v>
      </c>
      <c r="U490" s="35">
        <v>7.0940000000000003</v>
      </c>
      <c r="V490" s="35">
        <v>7.0979999999999999</v>
      </c>
      <c r="W490" s="35">
        <v>7.08</v>
      </c>
      <c r="X490" s="35">
        <v>7.1459999999999999</v>
      </c>
      <c r="Y490" s="35">
        <v>7.1379999999999999</v>
      </c>
      <c r="Z490" s="35">
        <v>7.1929999999999996</v>
      </c>
      <c r="AA490" s="35">
        <v>7.149</v>
      </c>
      <c r="AB490" s="35">
        <v>7.1920000000000002</v>
      </c>
      <c r="AC490" s="35">
        <v>7.2990000000000004</v>
      </c>
      <c r="AD490" s="35">
        <v>7.1970000000000001</v>
      </c>
      <c r="AE490" s="35">
        <v>7.1989999999999998</v>
      </c>
      <c r="AF490" s="35">
        <v>7.2489999999999997</v>
      </c>
      <c r="AG490" s="35">
        <v>7.2910000000000004</v>
      </c>
      <c r="AH490" s="35">
        <v>7.4829999999999997</v>
      </c>
      <c r="AI490" s="35">
        <v>7.1740000000000004</v>
      </c>
      <c r="AJ490" s="35">
        <v>7.2080000000000002</v>
      </c>
      <c r="AK490" s="35">
        <v>7.1609999999999996</v>
      </c>
      <c r="AL490" s="35">
        <v>7.226</v>
      </c>
      <c r="AM490" s="35">
        <v>7.4390000000000001</v>
      </c>
      <c r="AN490" s="35">
        <v>7.2080000000000002</v>
      </c>
      <c r="AO490" s="35">
        <v>7.2370000000000001</v>
      </c>
      <c r="AP490" s="35">
        <v>7.2370000000000001</v>
      </c>
      <c r="AQ490" s="35">
        <v>7.2460000000000004</v>
      </c>
      <c r="AR490" s="35">
        <v>7.2619999999999996</v>
      </c>
      <c r="AS490" s="35">
        <v>7.2450000000000001</v>
      </c>
      <c r="AT490" s="35">
        <v>7.3319999999999999</v>
      </c>
      <c r="AU490" s="35">
        <v>7.258</v>
      </c>
      <c r="AV490" s="35">
        <v>7.2619999999999996</v>
      </c>
      <c r="AW490" s="35">
        <f t="shared" si="14"/>
        <v>238.08600000000001</v>
      </c>
      <c r="AX490" s="117">
        <f t="shared" si="15"/>
        <v>60.482346715052543</v>
      </c>
    </row>
    <row r="491" spans="1:50" x14ac:dyDescent="0.35">
      <c r="A491" s="34" t="s">
        <v>217</v>
      </c>
      <c r="B491" s="34">
        <v>2018</v>
      </c>
      <c r="C491" s="63">
        <v>43434</v>
      </c>
      <c r="D491" s="34" t="s">
        <v>66</v>
      </c>
      <c r="E491" s="51" t="s">
        <v>21</v>
      </c>
      <c r="F491" t="s">
        <v>21</v>
      </c>
      <c r="G491" t="s">
        <v>784</v>
      </c>
      <c r="H491" t="s">
        <v>888</v>
      </c>
      <c r="I491" t="s">
        <v>1088</v>
      </c>
      <c r="J491" t="s">
        <v>1044</v>
      </c>
      <c r="O491">
        <v>7</v>
      </c>
      <c r="P491" t="s">
        <v>78</v>
      </c>
      <c r="Q491" s="35">
        <v>13.484999999999999</v>
      </c>
      <c r="R491" s="35">
        <v>7.5270000000000001</v>
      </c>
      <c r="S491" s="35">
        <v>7.1269999999999998</v>
      </c>
      <c r="T491" s="35">
        <v>7.141</v>
      </c>
      <c r="U491" s="35">
        <v>6.9580000000000002</v>
      </c>
      <c r="V491" s="35">
        <v>7.1210000000000004</v>
      </c>
      <c r="W491" s="35">
        <v>7.0919999999999996</v>
      </c>
      <c r="X491" s="35">
        <v>7.085</v>
      </c>
      <c r="Y491" s="35">
        <v>7.1260000000000003</v>
      </c>
      <c r="Z491" s="35">
        <v>7.2869999999999999</v>
      </c>
      <c r="AA491" s="35">
        <v>7.1349999999999998</v>
      </c>
      <c r="AB491" s="35">
        <v>7.2050000000000001</v>
      </c>
      <c r="AC491" s="35">
        <v>7.2039999999999997</v>
      </c>
      <c r="AD491" s="35">
        <v>7.3410000000000002</v>
      </c>
      <c r="AE491" s="35">
        <v>7.2560000000000002</v>
      </c>
      <c r="AF491" s="35">
        <v>7.327</v>
      </c>
      <c r="AG491" s="35">
        <v>7.4630000000000001</v>
      </c>
      <c r="AH491" s="35">
        <v>7.5460000000000003</v>
      </c>
      <c r="AI491" s="35">
        <v>7.3159999999999998</v>
      </c>
      <c r="AJ491" s="35">
        <v>7.3979999999999997</v>
      </c>
      <c r="AK491" s="35">
        <v>7.2030000000000003</v>
      </c>
      <c r="AL491" s="35">
        <v>7.2409999999999997</v>
      </c>
      <c r="AM491" s="35">
        <v>7.2469999999999999</v>
      </c>
      <c r="AN491" s="35">
        <v>7.4279999999999999</v>
      </c>
      <c r="AO491" s="35">
        <v>7.2270000000000003</v>
      </c>
      <c r="AP491" s="35">
        <v>7.3490000000000002</v>
      </c>
      <c r="AQ491" s="35">
        <v>7.4269999999999996</v>
      </c>
      <c r="AR491" s="35">
        <v>7.633</v>
      </c>
      <c r="AS491" s="35">
        <v>7.6289999999999996</v>
      </c>
      <c r="AT491" s="35">
        <v>7.4</v>
      </c>
      <c r="AU491" s="35">
        <v>7.4459999999999997</v>
      </c>
      <c r="AV491" s="35">
        <v>7.65</v>
      </c>
      <c r="AW491" s="35">
        <f t="shared" si="14"/>
        <v>240.02</v>
      </c>
      <c r="AX491" s="117">
        <f t="shared" si="15"/>
        <v>59.995000416631946</v>
      </c>
    </row>
    <row r="492" spans="1:50" x14ac:dyDescent="0.35">
      <c r="A492" s="34" t="s">
        <v>217</v>
      </c>
      <c r="B492" s="34">
        <v>2018</v>
      </c>
      <c r="C492" s="63">
        <v>43434</v>
      </c>
      <c r="D492" s="34" t="s">
        <v>66</v>
      </c>
      <c r="E492" s="51" t="s">
        <v>21</v>
      </c>
      <c r="F492" t="s">
        <v>21</v>
      </c>
      <c r="G492" t="s">
        <v>842</v>
      </c>
      <c r="H492" t="s">
        <v>918</v>
      </c>
      <c r="I492" t="s">
        <v>934</v>
      </c>
      <c r="J492" t="s">
        <v>848</v>
      </c>
      <c r="O492">
        <v>8</v>
      </c>
      <c r="P492" t="s">
        <v>198</v>
      </c>
      <c r="Q492" s="35">
        <v>13.129</v>
      </c>
      <c r="R492" s="35">
        <v>7.8419999999999996</v>
      </c>
      <c r="S492" s="35">
        <v>7.4969999999999999</v>
      </c>
      <c r="T492" s="35">
        <v>7.2089999999999996</v>
      </c>
      <c r="U492" s="35">
        <v>7.2380000000000004</v>
      </c>
      <c r="V492" s="35">
        <v>7.0990000000000002</v>
      </c>
      <c r="W492" s="35">
        <v>7.22</v>
      </c>
      <c r="X492" s="35">
        <v>7.22</v>
      </c>
      <c r="Y492" s="35">
        <v>7.3730000000000002</v>
      </c>
      <c r="Z492" s="35">
        <v>7.2050000000000001</v>
      </c>
      <c r="AA492" s="35">
        <v>7.2809999999999997</v>
      </c>
      <c r="AB492" s="35">
        <v>7.1109999999999998</v>
      </c>
      <c r="AC492" s="35">
        <v>7.2320000000000002</v>
      </c>
      <c r="AD492" s="35">
        <v>7.2210000000000001</v>
      </c>
      <c r="AE492" s="35">
        <v>7.3170000000000002</v>
      </c>
      <c r="AF492" s="35">
        <v>7.2329999999999997</v>
      </c>
      <c r="AG492" s="35">
        <v>7.3120000000000003</v>
      </c>
      <c r="AH492" s="35">
        <v>7.2130000000000001</v>
      </c>
      <c r="AI492" s="35">
        <v>7.3490000000000002</v>
      </c>
      <c r="AJ492" s="35">
        <v>7.194</v>
      </c>
      <c r="AK492" s="35">
        <v>7.3179999999999996</v>
      </c>
      <c r="AL492" s="35">
        <v>7.4160000000000004</v>
      </c>
      <c r="AM492" s="35">
        <v>7.3220000000000001</v>
      </c>
      <c r="AN492" s="35">
        <v>7.4489999999999998</v>
      </c>
      <c r="AO492" s="35">
        <v>7.2830000000000004</v>
      </c>
      <c r="AP492" s="35">
        <v>7.4749999999999996</v>
      </c>
      <c r="AQ492" s="35">
        <v>7.319</v>
      </c>
      <c r="AR492" s="35">
        <v>7.3890000000000002</v>
      </c>
      <c r="AS492" s="35">
        <v>7.593</v>
      </c>
      <c r="AT492" s="35">
        <v>7.524</v>
      </c>
      <c r="AU492" s="35">
        <v>7.2759999999999998</v>
      </c>
      <c r="AV492" s="35">
        <v>7.4539999999999997</v>
      </c>
      <c r="AW492" s="35">
        <f t="shared" si="14"/>
        <v>240.31300000000002</v>
      </c>
      <c r="AX492" s="117">
        <f t="shared" si="15"/>
        <v>59.921851918123444</v>
      </c>
    </row>
    <row r="493" spans="1:50" x14ac:dyDescent="0.35">
      <c r="A493" s="34" t="s">
        <v>217</v>
      </c>
      <c r="B493" s="34">
        <v>2018</v>
      </c>
      <c r="C493" s="63">
        <v>43434</v>
      </c>
      <c r="D493" s="34" t="s">
        <v>66</v>
      </c>
      <c r="E493" s="51" t="s">
        <v>21</v>
      </c>
      <c r="F493" t="s">
        <v>21</v>
      </c>
      <c r="G493" t="s">
        <v>473</v>
      </c>
      <c r="H493" t="s">
        <v>69</v>
      </c>
      <c r="I493" t="s">
        <v>681</v>
      </c>
      <c r="J493" t="s">
        <v>590</v>
      </c>
      <c r="O493">
        <v>9</v>
      </c>
      <c r="P493" t="s">
        <v>25</v>
      </c>
      <c r="Q493" s="35">
        <v>13.404999999999999</v>
      </c>
      <c r="R493" s="35">
        <v>7.81</v>
      </c>
      <c r="S493" s="35">
        <v>7.258</v>
      </c>
      <c r="T493" s="35">
        <v>7.06</v>
      </c>
      <c r="U493" s="35">
        <v>7.1719999999999997</v>
      </c>
      <c r="V493" s="35">
        <v>7.1239999999999997</v>
      </c>
      <c r="W493" s="35">
        <v>7.2389999999999999</v>
      </c>
      <c r="X493" s="35">
        <v>7.3680000000000003</v>
      </c>
      <c r="Y493" s="35">
        <v>7.2359999999999998</v>
      </c>
      <c r="Z493" s="35">
        <v>7.2160000000000002</v>
      </c>
      <c r="AA493" s="35">
        <v>7.335</v>
      </c>
      <c r="AB493" s="35">
        <v>7.2839999999999998</v>
      </c>
      <c r="AC493" s="35">
        <v>7.2050000000000001</v>
      </c>
      <c r="AD493" s="35">
        <v>7.3410000000000002</v>
      </c>
      <c r="AE493" s="35">
        <v>7.2460000000000004</v>
      </c>
      <c r="AF493" s="35">
        <v>7.2729999999999997</v>
      </c>
      <c r="AG493" s="35">
        <v>7.3630000000000004</v>
      </c>
      <c r="AH493" s="35">
        <v>7.2990000000000004</v>
      </c>
      <c r="AI493" s="35">
        <v>7.31</v>
      </c>
      <c r="AJ493" s="35">
        <v>7.3819999999999997</v>
      </c>
      <c r="AK493" s="35">
        <v>7.2750000000000004</v>
      </c>
      <c r="AL493" s="35">
        <v>7.5060000000000002</v>
      </c>
      <c r="AM493" s="35">
        <v>7.3369999999999997</v>
      </c>
      <c r="AN493" s="35">
        <v>7.3250000000000002</v>
      </c>
      <c r="AO493" s="35">
        <v>7.4539999999999997</v>
      </c>
      <c r="AP493" s="35">
        <v>7.3760000000000003</v>
      </c>
      <c r="AQ493" s="35">
        <v>7.298</v>
      </c>
      <c r="AR493" s="35">
        <v>7.2750000000000004</v>
      </c>
      <c r="AS493" s="35">
        <v>7.37</v>
      </c>
      <c r="AT493" s="35">
        <v>7.3380000000000001</v>
      </c>
      <c r="AU493" s="35">
        <v>7.53</v>
      </c>
      <c r="AV493" s="35">
        <v>7.43</v>
      </c>
      <c r="AW493" s="35">
        <f t="shared" si="14"/>
        <v>240.44</v>
      </c>
      <c r="AX493" s="117">
        <f t="shared" si="15"/>
        <v>59.890201297621026</v>
      </c>
    </row>
    <row r="494" spans="1:50" x14ac:dyDescent="0.35">
      <c r="A494" s="34" t="s">
        <v>217</v>
      </c>
      <c r="B494" s="34">
        <v>2018</v>
      </c>
      <c r="C494" s="63">
        <v>43434</v>
      </c>
      <c r="D494" s="34" t="s">
        <v>66</v>
      </c>
      <c r="E494" s="51" t="s">
        <v>21</v>
      </c>
      <c r="F494" t="s">
        <v>21</v>
      </c>
      <c r="G494" t="s">
        <v>744</v>
      </c>
      <c r="H494" t="s">
        <v>1085</v>
      </c>
      <c r="I494" t="s">
        <v>1135</v>
      </c>
      <c r="J494" t="s">
        <v>1023</v>
      </c>
      <c r="O494">
        <v>10</v>
      </c>
      <c r="P494" t="s">
        <v>256</v>
      </c>
      <c r="Q494" s="35">
        <v>13.272</v>
      </c>
      <c r="R494" s="35">
        <v>7.7549999999999999</v>
      </c>
      <c r="S494" s="35">
        <v>7.415</v>
      </c>
      <c r="T494" s="35">
        <v>7.2519999999999998</v>
      </c>
      <c r="U494" s="35">
        <v>7.3310000000000004</v>
      </c>
      <c r="V494" s="35">
        <v>7.2050000000000001</v>
      </c>
      <c r="W494" s="35">
        <v>7.33</v>
      </c>
      <c r="X494" s="35">
        <v>7.07</v>
      </c>
      <c r="Y494" s="35">
        <v>7.2759999999999998</v>
      </c>
      <c r="Z494" s="35">
        <v>7.32</v>
      </c>
      <c r="AA494" s="35">
        <v>7.476</v>
      </c>
      <c r="AB494" s="35">
        <v>7.3120000000000003</v>
      </c>
      <c r="AC494" s="35">
        <v>7.2750000000000004</v>
      </c>
      <c r="AD494" s="35">
        <v>7.3570000000000002</v>
      </c>
      <c r="AE494" s="35">
        <v>7.2919999999999998</v>
      </c>
      <c r="AF494" s="35">
        <v>7.46</v>
      </c>
      <c r="AG494" s="35">
        <v>7.2160000000000002</v>
      </c>
      <c r="AH494" s="35">
        <v>7.2830000000000004</v>
      </c>
      <c r="AI494" s="35">
        <v>7.4550000000000001</v>
      </c>
      <c r="AJ494" s="35">
        <v>7.3979999999999997</v>
      </c>
      <c r="AK494" s="35">
        <v>7.5780000000000003</v>
      </c>
      <c r="AL494" s="35">
        <v>7.4630000000000001</v>
      </c>
      <c r="AM494" s="35">
        <v>7.468</v>
      </c>
      <c r="AN494" s="35">
        <v>7.4820000000000002</v>
      </c>
      <c r="AO494" s="35">
        <v>7.5629999999999997</v>
      </c>
      <c r="AP494" s="35">
        <v>7.4390000000000001</v>
      </c>
      <c r="AQ494" s="35">
        <v>7.54</v>
      </c>
      <c r="AR494" s="35">
        <v>7.2789999999999999</v>
      </c>
      <c r="AS494" s="35">
        <v>7.2910000000000004</v>
      </c>
      <c r="AT494" s="35">
        <v>7.2409999999999997</v>
      </c>
      <c r="AU494" s="35">
        <v>7.2329999999999997</v>
      </c>
      <c r="AV494" s="35">
        <v>7.3940000000000001</v>
      </c>
      <c r="AW494" s="35">
        <f t="shared" si="14"/>
        <v>241.72099999999995</v>
      </c>
      <c r="AX494" s="117">
        <f t="shared" si="15"/>
        <v>59.572813284737379</v>
      </c>
    </row>
    <row r="495" spans="1:50" x14ac:dyDescent="0.35">
      <c r="A495" s="34" t="s">
        <v>217</v>
      </c>
      <c r="B495" s="34">
        <v>2018</v>
      </c>
      <c r="C495" s="63">
        <v>43434</v>
      </c>
      <c r="D495" s="34" t="s">
        <v>66</v>
      </c>
      <c r="E495" s="51" t="s">
        <v>21</v>
      </c>
      <c r="F495" t="s">
        <v>21</v>
      </c>
      <c r="G495" t="s">
        <v>1136</v>
      </c>
      <c r="H495" t="s">
        <v>1083</v>
      </c>
      <c r="I495" t="s">
        <v>606</v>
      </c>
      <c r="J495" t="s">
        <v>749</v>
      </c>
      <c r="O495">
        <v>11</v>
      </c>
      <c r="P495" t="s">
        <v>46</v>
      </c>
      <c r="Q495" s="35">
        <v>13.865</v>
      </c>
      <c r="R495" s="35">
        <v>7.5309999999999997</v>
      </c>
      <c r="S495" s="35">
        <v>7.2619999999999996</v>
      </c>
      <c r="T495" s="35">
        <v>7.2030000000000003</v>
      </c>
      <c r="U495" s="35">
        <v>7.327</v>
      </c>
      <c r="V495" s="35">
        <v>7.1609999999999996</v>
      </c>
      <c r="W495" s="35">
        <v>7.351</v>
      </c>
      <c r="X495" s="35">
        <v>7.3339999999999996</v>
      </c>
      <c r="Y495" s="35">
        <v>7.4820000000000002</v>
      </c>
      <c r="Z495" s="35">
        <v>7.3159999999999998</v>
      </c>
      <c r="AA495" s="35">
        <v>7.415</v>
      </c>
      <c r="AB495" s="35">
        <v>7.274</v>
      </c>
      <c r="AC495" s="35">
        <v>7.39</v>
      </c>
      <c r="AD495" s="35">
        <v>7.2919999999999998</v>
      </c>
      <c r="AE495" s="35">
        <v>7.4790000000000001</v>
      </c>
      <c r="AF495" s="35">
        <v>7.5650000000000004</v>
      </c>
      <c r="AG495" s="35">
        <v>7.3319999999999999</v>
      </c>
      <c r="AH495" s="35">
        <v>7.4560000000000004</v>
      </c>
      <c r="AI495" s="35">
        <v>7.335</v>
      </c>
      <c r="AJ495" s="35">
        <v>7.3520000000000003</v>
      </c>
      <c r="AK495" s="35">
        <v>7.2640000000000002</v>
      </c>
      <c r="AL495" s="35">
        <v>7.4740000000000002</v>
      </c>
      <c r="AM495" s="35">
        <v>7.69</v>
      </c>
      <c r="AN495" s="35">
        <v>7.5839999999999996</v>
      </c>
      <c r="AO495" s="35">
        <v>7.798</v>
      </c>
      <c r="AP495" s="35">
        <v>7.58</v>
      </c>
      <c r="AQ495" s="35">
        <v>7.6580000000000004</v>
      </c>
      <c r="AR495" s="35">
        <v>7.7460000000000004</v>
      </c>
      <c r="AS495" s="35">
        <v>7.8760000000000003</v>
      </c>
      <c r="AT495" s="35">
        <v>7.617</v>
      </c>
      <c r="AU495" s="35">
        <v>7.5259999999999998</v>
      </c>
      <c r="AV495" s="35">
        <v>7.5529999999999999</v>
      </c>
      <c r="AW495" s="35">
        <f t="shared" si="14"/>
        <v>245.08800000000002</v>
      </c>
      <c r="AX495" s="117">
        <f t="shared" si="15"/>
        <v>58.75440658049353</v>
      </c>
    </row>
    <row r="496" spans="1:50" x14ac:dyDescent="0.35">
      <c r="A496" s="34" t="s">
        <v>217</v>
      </c>
      <c r="B496" s="34">
        <v>2018</v>
      </c>
      <c r="C496" s="63">
        <v>43434</v>
      </c>
      <c r="D496" s="34" t="s">
        <v>66</v>
      </c>
      <c r="E496" s="51" t="s">
        <v>21</v>
      </c>
      <c r="F496" t="s">
        <v>21</v>
      </c>
      <c r="G496" t="s">
        <v>1079</v>
      </c>
      <c r="H496" t="s">
        <v>1072</v>
      </c>
      <c r="I496" t="s">
        <v>1162</v>
      </c>
      <c r="J496" t="s">
        <v>1163</v>
      </c>
      <c r="O496">
        <v>12</v>
      </c>
      <c r="P496" t="s">
        <v>1073</v>
      </c>
      <c r="Q496" s="35">
        <v>13.689</v>
      </c>
      <c r="R496" s="35">
        <v>7.72</v>
      </c>
      <c r="S496" s="35">
        <v>7.43</v>
      </c>
      <c r="T496" s="35">
        <v>7.2279999999999998</v>
      </c>
      <c r="U496" s="35">
        <v>7.2249999999999996</v>
      </c>
      <c r="V496" s="35">
        <v>7.077</v>
      </c>
      <c r="W496" s="35">
        <v>7.0780000000000003</v>
      </c>
      <c r="X496" s="35">
        <v>7.2389999999999999</v>
      </c>
      <c r="Y496" s="35">
        <v>7.1559999999999997</v>
      </c>
      <c r="Z496" s="35">
        <v>7.3380000000000001</v>
      </c>
      <c r="AA496" s="35">
        <v>7.2809999999999997</v>
      </c>
      <c r="AB496" s="35">
        <v>7.4409999999999998</v>
      </c>
      <c r="AC496" s="35">
        <v>7.2939999999999996</v>
      </c>
      <c r="AD496" s="35">
        <v>7.4169999999999998</v>
      </c>
      <c r="AE496" s="35">
        <v>7.3159999999999998</v>
      </c>
      <c r="AF496" s="35">
        <v>7.41</v>
      </c>
      <c r="AG496" s="35">
        <v>7.5460000000000003</v>
      </c>
      <c r="AH496" s="35">
        <v>7.4450000000000003</v>
      </c>
      <c r="AI496" s="35">
        <v>7.6340000000000003</v>
      </c>
      <c r="AJ496" s="35">
        <v>7.492</v>
      </c>
      <c r="AK496" s="35">
        <v>7.6189999999999998</v>
      </c>
      <c r="AL496" s="35">
        <v>7.476</v>
      </c>
      <c r="AM496" s="35">
        <v>7.577</v>
      </c>
      <c r="AN496" s="35">
        <v>7.5510000000000002</v>
      </c>
      <c r="AO496" s="35">
        <v>7.6340000000000003</v>
      </c>
      <c r="AP496" s="35">
        <v>7.9080000000000004</v>
      </c>
      <c r="AQ496" s="35">
        <v>7.8209999999999997</v>
      </c>
      <c r="AR496" s="35">
        <v>7.6189999999999998</v>
      </c>
      <c r="AS496" s="35">
        <v>7.5510000000000002</v>
      </c>
      <c r="AT496" s="35">
        <v>7.7050000000000001</v>
      </c>
      <c r="AU496" s="35">
        <v>7.8380000000000001</v>
      </c>
      <c r="AV496" s="35">
        <v>7.9560000000000004</v>
      </c>
      <c r="AW496" s="35">
        <f t="shared" si="14"/>
        <v>245.71099999999996</v>
      </c>
      <c r="AX496" s="117">
        <f t="shared" si="15"/>
        <v>58.605434840117056</v>
      </c>
    </row>
    <row r="497" spans="1:50" x14ac:dyDescent="0.35">
      <c r="A497" s="34" t="s">
        <v>217</v>
      </c>
      <c r="B497" s="34">
        <v>2018</v>
      </c>
      <c r="C497" s="63">
        <v>43434</v>
      </c>
      <c r="D497" s="34" t="s">
        <v>66</v>
      </c>
      <c r="E497" s="51" t="s">
        <v>21</v>
      </c>
      <c r="F497" t="s">
        <v>21</v>
      </c>
      <c r="G497" t="s">
        <v>973</v>
      </c>
      <c r="H497" t="s">
        <v>938</v>
      </c>
      <c r="I497" t="s">
        <v>810</v>
      </c>
      <c r="J497" t="s">
        <v>976</v>
      </c>
      <c r="O497">
        <v>13</v>
      </c>
      <c r="P497" t="s">
        <v>188</v>
      </c>
      <c r="Q497" s="35">
        <v>13.541</v>
      </c>
      <c r="R497" s="35">
        <v>7.7859999999999996</v>
      </c>
      <c r="S497" s="35">
        <v>7.4749999999999996</v>
      </c>
      <c r="T497" s="35">
        <v>7.2649999999999997</v>
      </c>
      <c r="U497" s="35">
        <v>7.4870000000000001</v>
      </c>
      <c r="V497" s="35">
        <v>7.2869999999999999</v>
      </c>
      <c r="W497" s="35">
        <v>7.3780000000000001</v>
      </c>
      <c r="X497" s="35">
        <v>7.2350000000000003</v>
      </c>
      <c r="Y497" s="35">
        <v>7.375</v>
      </c>
      <c r="Z497" s="35">
        <v>7.2759999999999998</v>
      </c>
      <c r="AA497" s="35">
        <v>7.4939999999999998</v>
      </c>
      <c r="AB497" s="35">
        <v>7.2690000000000001</v>
      </c>
      <c r="AC497" s="35">
        <v>7.2220000000000004</v>
      </c>
      <c r="AD497" s="35">
        <v>7.399</v>
      </c>
      <c r="AE497" s="35">
        <v>7.3760000000000003</v>
      </c>
      <c r="AF497" s="35">
        <v>7.5549999999999997</v>
      </c>
      <c r="AG497" s="35">
        <v>7.39</v>
      </c>
      <c r="AH497" s="35">
        <v>7.4870000000000001</v>
      </c>
      <c r="AI497" s="35">
        <v>7.3650000000000002</v>
      </c>
      <c r="AJ497" s="35">
        <v>7.6139999999999999</v>
      </c>
      <c r="AK497" s="35">
        <v>7.42</v>
      </c>
      <c r="AL497" s="35">
        <v>7.6529999999999996</v>
      </c>
      <c r="AM497" s="35">
        <v>7.577</v>
      </c>
      <c r="AN497" s="35">
        <v>7.8250000000000002</v>
      </c>
      <c r="AO497" s="35">
        <v>7.8490000000000002</v>
      </c>
      <c r="AP497" s="35">
        <v>7.9960000000000004</v>
      </c>
      <c r="AQ497" s="35">
        <v>7.7160000000000002</v>
      </c>
      <c r="AR497" s="35">
        <v>7.7</v>
      </c>
      <c r="AS497" s="35">
        <v>7.6769999999999996</v>
      </c>
      <c r="AT497" s="35">
        <v>7.8449999999999998</v>
      </c>
      <c r="AU497" s="35">
        <v>7.6020000000000003</v>
      </c>
      <c r="AV497" s="35">
        <v>7.782</v>
      </c>
      <c r="AW497" s="35">
        <f t="shared" si="14"/>
        <v>246.91799999999998</v>
      </c>
      <c r="AX497" s="117">
        <f t="shared" si="15"/>
        <v>58.31895609068598</v>
      </c>
    </row>
    <row r="498" spans="1:50" x14ac:dyDescent="0.35">
      <c r="A498" s="34" t="s">
        <v>217</v>
      </c>
      <c r="B498" s="34">
        <v>2018</v>
      </c>
      <c r="C498" s="63">
        <v>43434</v>
      </c>
      <c r="D498" s="34" t="s">
        <v>66</v>
      </c>
      <c r="E498" s="51" t="s">
        <v>21</v>
      </c>
      <c r="F498" t="s">
        <v>21</v>
      </c>
      <c r="G498" t="s">
        <v>648</v>
      </c>
      <c r="H498" t="s">
        <v>1059</v>
      </c>
      <c r="I498" t="s">
        <v>1164</v>
      </c>
      <c r="J498" t="s">
        <v>1165</v>
      </c>
      <c r="O498">
        <v>14</v>
      </c>
      <c r="P498" t="s">
        <v>1057</v>
      </c>
      <c r="Q498" s="35">
        <v>13.928000000000001</v>
      </c>
      <c r="R498" s="35">
        <v>7.9589999999999996</v>
      </c>
      <c r="S498" s="35">
        <v>7.5030000000000001</v>
      </c>
      <c r="T498" s="35">
        <v>7.5039999999999996</v>
      </c>
      <c r="U498" s="35">
        <v>7.0819999999999999</v>
      </c>
      <c r="V498" s="35">
        <v>7.0039999999999996</v>
      </c>
      <c r="W498" s="35">
        <v>7.101</v>
      </c>
      <c r="X498" s="35">
        <v>6.9710000000000001</v>
      </c>
      <c r="Y498" s="35">
        <v>7.07</v>
      </c>
      <c r="Z498" s="35">
        <v>7.08</v>
      </c>
      <c r="AA498" s="35">
        <v>7.1470000000000002</v>
      </c>
      <c r="AB498" s="35">
        <v>7.3780000000000001</v>
      </c>
      <c r="AC498" s="35">
        <v>7.5439999999999996</v>
      </c>
      <c r="AD498" s="35">
        <v>7.3719999999999999</v>
      </c>
      <c r="AE498" s="35">
        <v>7.375</v>
      </c>
      <c r="AF498" s="35">
        <v>7.4329999999999998</v>
      </c>
      <c r="AG498" s="35">
        <v>7.6</v>
      </c>
      <c r="AH498" s="35">
        <v>7.6920000000000002</v>
      </c>
      <c r="AI498" s="35">
        <v>7.6109999999999998</v>
      </c>
      <c r="AJ498" s="35">
        <v>7.649</v>
      </c>
      <c r="AK498" s="35">
        <v>7.6689999999999996</v>
      </c>
      <c r="AL498" s="35">
        <v>7.9050000000000002</v>
      </c>
      <c r="AM498" s="35">
        <v>7.7370000000000001</v>
      </c>
      <c r="AN498" s="35">
        <v>7.76</v>
      </c>
      <c r="AO498" s="35">
        <v>7.7750000000000004</v>
      </c>
      <c r="AP498" s="35">
        <v>7.8380000000000001</v>
      </c>
      <c r="AQ498" s="35">
        <v>7.9390000000000001</v>
      </c>
      <c r="AR498" s="35">
        <v>7.8929999999999998</v>
      </c>
      <c r="AS498" s="35">
        <v>7.649</v>
      </c>
      <c r="AT498" s="35">
        <v>7.6310000000000002</v>
      </c>
      <c r="AU498" s="35">
        <v>7.6449999999999996</v>
      </c>
      <c r="AV498" s="35">
        <v>7.7510000000000003</v>
      </c>
      <c r="AW498" s="35">
        <f t="shared" si="14"/>
        <v>247.19499999999999</v>
      </c>
      <c r="AX498" s="117">
        <f t="shared" si="15"/>
        <v>58.253605453184733</v>
      </c>
    </row>
    <row r="499" spans="1:50" x14ac:dyDescent="0.35">
      <c r="A499" s="34" t="s">
        <v>217</v>
      </c>
      <c r="B499" s="34">
        <v>2018</v>
      </c>
      <c r="C499" s="63">
        <v>43434</v>
      </c>
      <c r="D499" s="34" t="s">
        <v>66</v>
      </c>
      <c r="E499" s="51" t="s">
        <v>21</v>
      </c>
      <c r="F499" t="s">
        <v>21</v>
      </c>
      <c r="G499" t="s">
        <v>508</v>
      </c>
      <c r="H499" t="s">
        <v>1106</v>
      </c>
      <c r="I499" t="s">
        <v>963</v>
      </c>
      <c r="J499" t="s">
        <v>978</v>
      </c>
      <c r="O499">
        <v>15</v>
      </c>
      <c r="P499" t="s">
        <v>85</v>
      </c>
      <c r="Q499" s="35">
        <v>13.446999999999999</v>
      </c>
      <c r="R499" s="35">
        <v>7.6740000000000004</v>
      </c>
      <c r="S499" s="35">
        <v>7.2050000000000001</v>
      </c>
      <c r="T499" s="35">
        <v>7.2009999999999996</v>
      </c>
      <c r="U499" s="35">
        <v>7.133</v>
      </c>
      <c r="V499" s="35">
        <v>7.2960000000000003</v>
      </c>
      <c r="W499" s="35">
        <v>7.16</v>
      </c>
      <c r="X499" s="35">
        <v>7.1710000000000003</v>
      </c>
      <c r="Y499" s="35">
        <v>7.343</v>
      </c>
      <c r="Z499" s="35">
        <v>7.0949999999999998</v>
      </c>
      <c r="AA499" s="35">
        <v>6.9729999999999999</v>
      </c>
      <c r="AB499" s="35">
        <v>6.9889999999999999</v>
      </c>
      <c r="AC499" s="35">
        <v>7.1280000000000001</v>
      </c>
      <c r="AD499" s="35">
        <v>7.09</v>
      </c>
      <c r="AE499" s="35">
        <v>7.226</v>
      </c>
      <c r="AF499" s="35">
        <v>7.524</v>
      </c>
      <c r="AG499" s="35">
        <v>7.476</v>
      </c>
      <c r="AH499" s="35">
        <v>7.6920000000000002</v>
      </c>
      <c r="AI499" s="35">
        <v>7.4589999999999996</v>
      </c>
      <c r="AJ499" s="35">
        <v>7.4459999999999997</v>
      </c>
      <c r="AK499" s="35">
        <v>7.4749999999999996</v>
      </c>
      <c r="AL499" s="35">
        <v>7.5170000000000003</v>
      </c>
      <c r="AM499" s="35">
        <v>7.5819999999999999</v>
      </c>
      <c r="AN499" s="35">
        <v>7.585</v>
      </c>
      <c r="AO499" s="35">
        <v>7.7169999999999996</v>
      </c>
      <c r="AP499" s="35">
        <v>7.9569999999999999</v>
      </c>
      <c r="AQ499" s="35">
        <v>8.1530000000000005</v>
      </c>
      <c r="AR499" s="35">
        <v>8.36</v>
      </c>
      <c r="AS499" s="35">
        <v>8.4239999999999995</v>
      </c>
      <c r="AT499" s="35">
        <v>8.5830000000000002</v>
      </c>
      <c r="AU499" s="35">
        <v>8.5449999999999999</v>
      </c>
      <c r="AV499" s="35">
        <v>8.5470000000000006</v>
      </c>
      <c r="AW499" s="35">
        <f t="shared" si="14"/>
        <v>248.173</v>
      </c>
      <c r="AX499" s="117">
        <f t="shared" si="15"/>
        <v>58.02403968199603</v>
      </c>
    </row>
    <row r="500" spans="1:50" x14ac:dyDescent="0.35">
      <c r="A500" s="34" t="s">
        <v>217</v>
      </c>
      <c r="B500" s="34">
        <v>2018</v>
      </c>
      <c r="C500" s="63">
        <v>43434</v>
      </c>
      <c r="D500" s="34" t="s">
        <v>66</v>
      </c>
      <c r="E500" s="51" t="s">
        <v>21</v>
      </c>
      <c r="F500" t="s">
        <v>21</v>
      </c>
      <c r="G500" t="s">
        <v>857</v>
      </c>
      <c r="H500" t="s">
        <v>855</v>
      </c>
      <c r="I500" t="s">
        <v>1166</v>
      </c>
      <c r="J500" t="s">
        <v>1064</v>
      </c>
      <c r="O500">
        <v>16</v>
      </c>
      <c r="P500" t="s">
        <v>207</v>
      </c>
      <c r="Q500" s="35">
        <v>13.676</v>
      </c>
      <c r="R500" s="35">
        <v>7.8010000000000002</v>
      </c>
      <c r="S500" s="35">
        <v>7.3689999999999998</v>
      </c>
      <c r="T500" s="35">
        <v>7.4320000000000004</v>
      </c>
      <c r="U500" s="35">
        <v>7.3840000000000003</v>
      </c>
      <c r="V500" s="35">
        <v>7.6120000000000001</v>
      </c>
      <c r="W500" s="35">
        <v>7.4130000000000003</v>
      </c>
      <c r="X500" s="35">
        <v>7.5620000000000003</v>
      </c>
      <c r="Y500" s="35">
        <v>7.3630000000000004</v>
      </c>
      <c r="Z500" s="35">
        <v>7.492</v>
      </c>
      <c r="AA500" s="35">
        <v>7.46</v>
      </c>
      <c r="AB500" s="35">
        <v>7.6619999999999999</v>
      </c>
      <c r="AC500" s="35">
        <v>7.5339999999999998</v>
      </c>
      <c r="AD500" s="35">
        <v>7.6479999999999997</v>
      </c>
      <c r="AE500" s="35">
        <v>7.5380000000000003</v>
      </c>
      <c r="AF500" s="35">
        <v>7.7309999999999999</v>
      </c>
      <c r="AG500" s="35">
        <v>7.5410000000000004</v>
      </c>
      <c r="AH500" s="35">
        <v>7.6689999999999996</v>
      </c>
      <c r="AI500" s="35">
        <v>7.5819999999999999</v>
      </c>
      <c r="AJ500" s="35">
        <v>7.6639999999999997</v>
      </c>
      <c r="AK500" s="35">
        <v>7.8369999999999997</v>
      </c>
      <c r="AL500" s="35">
        <v>7.5780000000000003</v>
      </c>
      <c r="AM500" s="35">
        <v>7.6959999999999997</v>
      </c>
      <c r="AN500" s="35">
        <v>7.6319999999999997</v>
      </c>
      <c r="AO500" s="35">
        <v>7.8490000000000002</v>
      </c>
      <c r="AP500" s="35">
        <v>7.6059999999999999</v>
      </c>
      <c r="AQ500" s="35">
        <v>7.5389999999999997</v>
      </c>
      <c r="AR500" s="35">
        <v>7.6769999999999996</v>
      </c>
      <c r="AS500" s="35">
        <v>7.78</v>
      </c>
      <c r="AT500" s="35">
        <v>7.5439999999999996</v>
      </c>
      <c r="AU500" s="35">
        <v>7.7610000000000001</v>
      </c>
      <c r="AV500" s="35">
        <v>7.9989999999999997</v>
      </c>
      <c r="AW500" s="35">
        <f t="shared" si="14"/>
        <v>249.63099999999994</v>
      </c>
      <c r="AX500" s="117">
        <f t="shared" si="15"/>
        <v>57.685143271468704</v>
      </c>
    </row>
    <row r="501" spans="1:50" x14ac:dyDescent="0.35">
      <c r="A501" s="34" t="s">
        <v>217</v>
      </c>
      <c r="B501" s="34">
        <v>2018</v>
      </c>
      <c r="C501" s="63">
        <v>43434</v>
      </c>
      <c r="D501" s="34" t="s">
        <v>66</v>
      </c>
      <c r="E501" s="51" t="s">
        <v>21</v>
      </c>
      <c r="F501" t="s">
        <v>21</v>
      </c>
      <c r="G501" t="s">
        <v>522</v>
      </c>
      <c r="H501" t="s">
        <v>919</v>
      </c>
      <c r="I501" t="s">
        <v>982</v>
      </c>
      <c r="J501" t="s">
        <v>521</v>
      </c>
      <c r="O501">
        <v>17</v>
      </c>
      <c r="P501" t="s">
        <v>58</v>
      </c>
      <c r="Q501" s="35">
        <v>13.613</v>
      </c>
      <c r="R501" s="35">
        <v>7.72</v>
      </c>
      <c r="S501" s="35">
        <v>7.3049999999999997</v>
      </c>
      <c r="T501" s="35">
        <v>7.37</v>
      </c>
      <c r="U501" s="35">
        <v>7.3609999999999998</v>
      </c>
      <c r="V501" s="35">
        <v>7.5979999999999999</v>
      </c>
      <c r="W501" s="35">
        <v>7.4249999999999998</v>
      </c>
      <c r="X501" s="35">
        <v>7.5229999999999997</v>
      </c>
      <c r="Y501" s="35">
        <v>7.3890000000000002</v>
      </c>
      <c r="Z501" s="35">
        <v>7.5540000000000003</v>
      </c>
      <c r="AA501" s="35">
        <v>7.5119999999999996</v>
      </c>
      <c r="AB501" s="35">
        <v>7.45</v>
      </c>
      <c r="AC501" s="35">
        <v>7.6449999999999996</v>
      </c>
      <c r="AD501" s="35">
        <v>7.6840000000000002</v>
      </c>
      <c r="AE501" s="35">
        <v>7.8120000000000003</v>
      </c>
      <c r="AF501" s="35">
        <v>7.6150000000000002</v>
      </c>
      <c r="AG501" s="35">
        <v>7.702</v>
      </c>
      <c r="AH501" s="35">
        <v>7.5030000000000001</v>
      </c>
      <c r="AI501" s="35">
        <v>7.6130000000000004</v>
      </c>
      <c r="AJ501" s="35">
        <v>7.4960000000000004</v>
      </c>
      <c r="AK501" s="35">
        <v>7.7919999999999998</v>
      </c>
      <c r="AL501" s="35">
        <v>8.0190000000000001</v>
      </c>
      <c r="AM501" s="35">
        <v>7.8529999999999998</v>
      </c>
      <c r="AN501" s="35">
        <v>7.9450000000000003</v>
      </c>
      <c r="AO501" s="35">
        <v>8.17</v>
      </c>
      <c r="AP501" s="35">
        <v>8.4</v>
      </c>
      <c r="AQ501" s="35">
        <v>8.6709999999999994</v>
      </c>
      <c r="AR501" s="35">
        <v>8.8149999999999995</v>
      </c>
      <c r="AS501" s="35">
        <v>8.7080000000000002</v>
      </c>
      <c r="AT501" s="35">
        <v>8.7859999999999996</v>
      </c>
      <c r="AU501" s="35">
        <v>8.2769999999999992</v>
      </c>
      <c r="AV501" s="35">
        <v>8.2750000000000004</v>
      </c>
      <c r="AW501" s="35">
        <f t="shared" si="14"/>
        <v>256.601</v>
      </c>
      <c r="AX501" s="117">
        <f t="shared" si="15"/>
        <v>56.118253631123807</v>
      </c>
    </row>
    <row r="502" spans="1:50" x14ac:dyDescent="0.35">
      <c r="A502" s="34" t="s">
        <v>217</v>
      </c>
      <c r="B502" s="34">
        <v>2018</v>
      </c>
      <c r="C502" s="63">
        <v>43434</v>
      </c>
      <c r="D502" s="34" t="s">
        <v>66</v>
      </c>
      <c r="E502" s="51" t="s">
        <v>21</v>
      </c>
      <c r="F502" t="s">
        <v>21</v>
      </c>
      <c r="G502" t="s">
        <v>1167</v>
      </c>
      <c r="H502" t="s">
        <v>1168</v>
      </c>
      <c r="I502" t="s">
        <v>1067</v>
      </c>
      <c r="J502" t="s">
        <v>1169</v>
      </c>
      <c r="O502">
        <v>18</v>
      </c>
      <c r="P502" t="s">
        <v>907</v>
      </c>
      <c r="Q502" s="35">
        <v>13.233000000000001</v>
      </c>
      <c r="R502" s="35">
        <v>7.5579999999999998</v>
      </c>
      <c r="S502" s="35">
        <v>7.359</v>
      </c>
      <c r="T502" s="35">
        <v>7.218</v>
      </c>
      <c r="U502" s="35">
        <v>7.3250000000000002</v>
      </c>
      <c r="V502" s="35">
        <v>7.2210000000000001</v>
      </c>
      <c r="W502" s="35">
        <v>7.4290000000000003</v>
      </c>
      <c r="X502" s="35">
        <v>7.3609999999999998</v>
      </c>
      <c r="Y502" s="35">
        <v>7.4930000000000003</v>
      </c>
      <c r="Z502" s="35">
        <v>7.5430000000000001</v>
      </c>
      <c r="AA502" s="35">
        <v>7.7110000000000003</v>
      </c>
      <c r="AB502" s="35">
        <v>7.58</v>
      </c>
      <c r="AC502" s="35">
        <v>7.7</v>
      </c>
      <c r="AD502" s="35">
        <v>7.5170000000000003</v>
      </c>
      <c r="AE502" s="35">
        <v>7.7359999999999998</v>
      </c>
      <c r="AF502" s="35">
        <v>7.7709999999999999</v>
      </c>
      <c r="AG502" s="35">
        <v>7.9249999999999998</v>
      </c>
      <c r="AH502" s="35">
        <v>8.1020000000000003</v>
      </c>
      <c r="AI502" s="35">
        <v>7.8419999999999996</v>
      </c>
      <c r="AJ502" s="35">
        <v>8.0589999999999993</v>
      </c>
      <c r="AK502" s="35">
        <v>7.851</v>
      </c>
      <c r="AL502" s="35">
        <v>8.0969999999999995</v>
      </c>
      <c r="AM502" s="35">
        <v>8.4350000000000005</v>
      </c>
      <c r="AN502" s="35">
        <v>8.2609999999999992</v>
      </c>
      <c r="AO502" s="35">
        <v>8.3989999999999991</v>
      </c>
      <c r="AP502" s="35">
        <v>8.5679999999999996</v>
      </c>
      <c r="AQ502" s="35">
        <v>8.7219999999999995</v>
      </c>
      <c r="AR502" s="35">
        <v>8.4550000000000001</v>
      </c>
      <c r="AS502" s="35">
        <v>8.5060000000000002</v>
      </c>
      <c r="AT502" s="35">
        <v>8.2910000000000004</v>
      </c>
      <c r="AU502" s="35">
        <v>8.51</v>
      </c>
      <c r="AV502" s="35">
        <v>8.6150000000000002</v>
      </c>
      <c r="AW502" s="35">
        <f t="shared" si="14"/>
        <v>258.39300000000003</v>
      </c>
      <c r="AX502" s="117">
        <f t="shared" si="15"/>
        <v>55.729063867829232</v>
      </c>
    </row>
    <row r="503" spans="1:50" x14ac:dyDescent="0.35">
      <c r="A503" s="34" t="s">
        <v>217</v>
      </c>
      <c r="B503" s="34">
        <v>2018</v>
      </c>
      <c r="C503" s="63">
        <v>43434</v>
      </c>
      <c r="D503" s="34" t="s">
        <v>66</v>
      </c>
      <c r="E503" s="51" t="s">
        <v>91</v>
      </c>
      <c r="F503">
        <v>1</v>
      </c>
      <c r="G503" t="s">
        <v>1019</v>
      </c>
      <c r="H503" t="s">
        <v>503</v>
      </c>
      <c r="I503" t="s">
        <v>1161</v>
      </c>
      <c r="J503" t="s">
        <v>773</v>
      </c>
      <c r="O503">
        <v>1</v>
      </c>
      <c r="P503" t="s">
        <v>1024</v>
      </c>
      <c r="Q503" s="35">
        <v>13.404999999999999</v>
      </c>
      <c r="R503" s="35">
        <v>7.6680000000000001</v>
      </c>
      <c r="S503" s="35">
        <v>7.2779999999999996</v>
      </c>
      <c r="T503" s="35">
        <v>6.944</v>
      </c>
      <c r="U503" s="35">
        <v>7.0030000000000001</v>
      </c>
      <c r="V503" s="35">
        <v>6.984</v>
      </c>
      <c r="W503" s="35">
        <v>7.0090000000000003</v>
      </c>
      <c r="X503" s="35">
        <v>6.9939999999999998</v>
      </c>
      <c r="Y503" s="35">
        <v>6.9269999999999996</v>
      </c>
      <c r="Z503" s="35">
        <v>6.93</v>
      </c>
      <c r="AA503" s="35">
        <v>6.91</v>
      </c>
      <c r="AB503" s="35">
        <v>6.9720000000000004</v>
      </c>
      <c r="AC503" s="35">
        <v>7.19</v>
      </c>
      <c r="AD503" s="35">
        <v>6.9790000000000001</v>
      </c>
      <c r="AE503" s="35">
        <v>7.0510000000000002</v>
      </c>
      <c r="AF503" s="35">
        <v>7.056</v>
      </c>
      <c r="AG503" s="35">
        <v>7.0270000000000001</v>
      </c>
      <c r="AH503" s="35">
        <v>7.157</v>
      </c>
      <c r="AI503" s="35">
        <v>7.2119999999999997</v>
      </c>
      <c r="AJ503" s="35">
        <v>7.1239999999999997</v>
      </c>
      <c r="AK503" s="35">
        <v>7.1459999999999999</v>
      </c>
      <c r="AL503" s="35">
        <v>7.1689999999999996</v>
      </c>
      <c r="AM503" s="35">
        <v>7.2089999999999996</v>
      </c>
      <c r="AN503" s="35">
        <v>7.4749999999999996</v>
      </c>
      <c r="AO503" s="35">
        <v>7.2320000000000002</v>
      </c>
      <c r="AP503" s="35">
        <v>7.1790000000000003</v>
      </c>
      <c r="AQ503" s="35">
        <v>7.18</v>
      </c>
      <c r="AR503" s="35">
        <v>7.2030000000000003</v>
      </c>
      <c r="AS503" s="35">
        <v>7.1710000000000003</v>
      </c>
      <c r="AT503" s="35">
        <v>7.2009999999999996</v>
      </c>
      <c r="AU503" s="35">
        <v>7.1890000000000001</v>
      </c>
      <c r="AV503" s="35">
        <v>7.2370000000000001</v>
      </c>
      <c r="AW503" s="35">
        <f t="shared" si="14"/>
        <v>234.41099999999994</v>
      </c>
      <c r="AX503" s="117">
        <f t="shared" si="15"/>
        <v>61.430564265328861</v>
      </c>
    </row>
    <row r="504" spans="1:50" x14ac:dyDescent="0.35">
      <c r="A504" s="34" t="s">
        <v>217</v>
      </c>
      <c r="B504" s="34">
        <v>2018</v>
      </c>
      <c r="C504" s="63">
        <v>43434</v>
      </c>
      <c r="D504" s="34" t="s">
        <v>66</v>
      </c>
      <c r="E504" s="51" t="s">
        <v>91</v>
      </c>
      <c r="F504">
        <v>1</v>
      </c>
      <c r="G504" t="s">
        <v>784</v>
      </c>
      <c r="H504" t="s">
        <v>888</v>
      </c>
      <c r="I504" t="s">
        <v>1088</v>
      </c>
      <c r="J504" t="s">
        <v>1044</v>
      </c>
      <c r="O504">
        <v>2</v>
      </c>
      <c r="P504" t="s">
        <v>78</v>
      </c>
      <c r="Q504" s="35">
        <v>13.44</v>
      </c>
      <c r="R504" s="35">
        <v>7.5860000000000003</v>
      </c>
      <c r="S504" s="35">
        <v>7.1609999999999996</v>
      </c>
      <c r="T504" s="35">
        <v>7.1</v>
      </c>
      <c r="U504" s="35">
        <v>7.0410000000000004</v>
      </c>
      <c r="V504" s="35">
        <v>7.2009999999999996</v>
      </c>
      <c r="W504" s="35">
        <v>7.1269999999999998</v>
      </c>
      <c r="X504" s="35">
        <v>7.1050000000000004</v>
      </c>
      <c r="Y504" s="35">
        <v>7.1</v>
      </c>
      <c r="Z504" s="35">
        <v>7.1820000000000004</v>
      </c>
      <c r="AA504" s="35">
        <v>7.0380000000000003</v>
      </c>
      <c r="AB504" s="35">
        <v>7.0380000000000003</v>
      </c>
      <c r="AC504" s="35">
        <v>7.0759999999999996</v>
      </c>
      <c r="AD504" s="35">
        <v>7.3319999999999999</v>
      </c>
      <c r="AE504" s="35">
        <v>7.1950000000000003</v>
      </c>
      <c r="AF504" s="35">
        <v>7.2009999999999996</v>
      </c>
      <c r="AG504" s="35">
        <v>7.2770000000000001</v>
      </c>
      <c r="AH504" s="35">
        <v>7.4139999999999997</v>
      </c>
      <c r="AI504" s="35">
        <v>7.2679999999999998</v>
      </c>
      <c r="AJ504" s="35">
        <v>7.3789999999999996</v>
      </c>
      <c r="AK504" s="35">
        <v>7.1760000000000002</v>
      </c>
      <c r="AL504" s="35">
        <v>7.1820000000000004</v>
      </c>
      <c r="AM504" s="35">
        <v>7.194</v>
      </c>
      <c r="AN504" s="35">
        <v>7.3280000000000003</v>
      </c>
      <c r="AO504" s="35">
        <v>7.3550000000000004</v>
      </c>
      <c r="AP504" s="35">
        <v>7.6420000000000003</v>
      </c>
      <c r="AQ504" s="35">
        <v>7.5579999999999998</v>
      </c>
      <c r="AR504" s="35">
        <v>7.7560000000000002</v>
      </c>
      <c r="AS504" s="35">
        <v>7.4359999999999999</v>
      </c>
      <c r="AT504" s="35">
        <v>7.173</v>
      </c>
      <c r="AU504" s="35">
        <v>7.3179999999999996</v>
      </c>
      <c r="AV504" s="35">
        <v>7.532</v>
      </c>
      <c r="AW504" s="35">
        <f t="shared" si="14"/>
        <v>238.91099999999992</v>
      </c>
      <c r="AX504" s="117">
        <f t="shared" si="15"/>
        <v>60.273490965254865</v>
      </c>
    </row>
    <row r="505" spans="1:50" x14ac:dyDescent="0.35">
      <c r="A505" s="34" t="s">
        <v>217</v>
      </c>
      <c r="B505" s="34">
        <v>2018</v>
      </c>
      <c r="C505" s="63">
        <v>43434</v>
      </c>
      <c r="D505" s="34" t="s">
        <v>66</v>
      </c>
      <c r="E505" s="51" t="s">
        <v>91</v>
      </c>
      <c r="F505">
        <v>2</v>
      </c>
      <c r="G505" t="s">
        <v>813</v>
      </c>
      <c r="H505" t="s">
        <v>695</v>
      </c>
      <c r="I505" t="s">
        <v>996</v>
      </c>
      <c r="J505" t="s">
        <v>958</v>
      </c>
      <c r="O505">
        <v>1</v>
      </c>
      <c r="P505" t="s">
        <v>33</v>
      </c>
      <c r="Q505" s="35">
        <v>13.506</v>
      </c>
      <c r="R505" s="35">
        <v>7.7249999999999996</v>
      </c>
      <c r="S505" s="35">
        <v>7.0549999999999997</v>
      </c>
      <c r="T505" s="35">
        <v>6.9539999999999997</v>
      </c>
      <c r="U505" s="35">
        <v>6.8550000000000004</v>
      </c>
      <c r="V505" s="35">
        <v>7.0490000000000004</v>
      </c>
      <c r="W505" s="35">
        <v>7.0410000000000004</v>
      </c>
      <c r="X505" s="35">
        <v>7.109</v>
      </c>
      <c r="Y505" s="35">
        <v>7.2619999999999996</v>
      </c>
      <c r="Z505" s="35">
        <v>7.1769999999999996</v>
      </c>
      <c r="AA505" s="35">
        <v>7.0990000000000002</v>
      </c>
      <c r="AB505" s="35">
        <v>7.0890000000000004</v>
      </c>
      <c r="AC505" s="35">
        <v>7.1870000000000003</v>
      </c>
      <c r="AD505" s="35">
        <v>7.2210000000000001</v>
      </c>
      <c r="AE505" s="35">
        <v>7.327</v>
      </c>
      <c r="AF505" s="35">
        <v>7.1420000000000003</v>
      </c>
      <c r="AG505" s="35">
        <v>7.0510000000000002</v>
      </c>
      <c r="AH505" s="35">
        <v>7.2009999999999996</v>
      </c>
      <c r="AI505" s="35">
        <v>7.1630000000000003</v>
      </c>
      <c r="AJ505" s="35">
        <v>7.2350000000000003</v>
      </c>
      <c r="AK505" s="35">
        <v>7.2539999999999996</v>
      </c>
      <c r="AL505" s="35">
        <v>7.3150000000000004</v>
      </c>
      <c r="AM505" s="35">
        <v>7.1550000000000002</v>
      </c>
      <c r="AN505" s="35">
        <v>7.0620000000000003</v>
      </c>
      <c r="AO505" s="35">
        <v>6.9809999999999999</v>
      </c>
      <c r="AP505" s="35">
        <v>7.0990000000000002</v>
      </c>
      <c r="AQ505" s="35">
        <v>6.92</v>
      </c>
      <c r="AR505" s="35">
        <v>7.0250000000000004</v>
      </c>
      <c r="AS505" s="35">
        <v>7.0659999999999998</v>
      </c>
      <c r="AT505" s="35">
        <v>7.1470000000000002</v>
      </c>
      <c r="AU505" s="35">
        <v>7.1340000000000003</v>
      </c>
      <c r="AV505" s="35">
        <v>7.0759999999999996</v>
      </c>
      <c r="AW505" s="35">
        <f t="shared" si="14"/>
        <v>234.68199999999999</v>
      </c>
      <c r="AX505" s="117">
        <f t="shared" si="15"/>
        <v>61.359627069822146</v>
      </c>
    </row>
    <row r="506" spans="1:50" x14ac:dyDescent="0.35">
      <c r="A506" s="34" t="s">
        <v>217</v>
      </c>
      <c r="B506" s="34">
        <v>2018</v>
      </c>
      <c r="C506" s="63">
        <v>43434</v>
      </c>
      <c r="D506" s="34" t="s">
        <v>66</v>
      </c>
      <c r="E506" s="51" t="s">
        <v>91</v>
      </c>
      <c r="F506">
        <v>2</v>
      </c>
      <c r="G506" t="s">
        <v>842</v>
      </c>
      <c r="H506" t="s">
        <v>918</v>
      </c>
      <c r="I506" t="s">
        <v>934</v>
      </c>
      <c r="J506" t="s">
        <v>848</v>
      </c>
      <c r="O506">
        <v>2</v>
      </c>
      <c r="P506" t="s">
        <v>198</v>
      </c>
      <c r="Q506" s="35">
        <v>13.266999999999999</v>
      </c>
      <c r="R506" s="35">
        <v>7.8140000000000001</v>
      </c>
      <c r="S506" s="35">
        <v>7.4980000000000002</v>
      </c>
      <c r="T506" s="35">
        <v>7.1980000000000004</v>
      </c>
      <c r="U506" s="35">
        <v>7.274</v>
      </c>
      <c r="V506" s="35">
        <v>7.1559999999999997</v>
      </c>
      <c r="W506" s="35">
        <v>7.2359999999999998</v>
      </c>
      <c r="X506" s="35">
        <v>7.218</v>
      </c>
      <c r="Y506" s="35">
        <v>7.3470000000000004</v>
      </c>
      <c r="Z506" s="35">
        <v>7.1740000000000004</v>
      </c>
      <c r="AA506" s="35">
        <v>7.29</v>
      </c>
      <c r="AB506" s="35">
        <v>7.1280000000000001</v>
      </c>
      <c r="AC506" s="35">
        <v>7.2779999999999996</v>
      </c>
      <c r="AD506" s="35">
        <v>7.2640000000000002</v>
      </c>
      <c r="AE506" s="35">
        <v>7.399</v>
      </c>
      <c r="AF506" s="35">
        <v>7.242</v>
      </c>
      <c r="AG506" s="35">
        <v>7.3680000000000003</v>
      </c>
      <c r="AH506" s="35">
        <v>7.23</v>
      </c>
      <c r="AI506" s="35">
        <v>7.3570000000000002</v>
      </c>
      <c r="AJ506" s="35">
        <v>7.2539999999999996</v>
      </c>
      <c r="AK506" s="35">
        <v>7.3570000000000002</v>
      </c>
      <c r="AL506" s="35">
        <v>7.4779999999999998</v>
      </c>
      <c r="AM506" s="35">
        <v>7.4989999999999997</v>
      </c>
      <c r="AN506" s="35">
        <v>7.633</v>
      </c>
      <c r="AO506" s="35">
        <v>7.3259999999999996</v>
      </c>
      <c r="AP506" s="35">
        <v>8.2279999999999998</v>
      </c>
      <c r="AQ506" s="35">
        <v>8.2720000000000002</v>
      </c>
      <c r="AR506" s="35">
        <v>8.1720000000000006</v>
      </c>
      <c r="AS506" s="35">
        <v>8.2780000000000005</v>
      </c>
      <c r="AT506" s="35">
        <v>8.9079999999999995</v>
      </c>
      <c r="AU506" s="35">
        <v>10.682</v>
      </c>
      <c r="AV506" s="35">
        <v>12.872</v>
      </c>
      <c r="AW506" s="35">
        <f t="shared" si="14"/>
        <v>254.69699999999995</v>
      </c>
      <c r="AX506" s="117">
        <f t="shared" si="15"/>
        <v>56.537768407166176</v>
      </c>
    </row>
    <row r="507" spans="1:50" x14ac:dyDescent="0.35">
      <c r="A507" s="34" t="s">
        <v>217</v>
      </c>
      <c r="B507" s="34">
        <v>2018</v>
      </c>
      <c r="C507" s="63">
        <v>43434</v>
      </c>
      <c r="D507" s="34" t="s">
        <v>66</v>
      </c>
      <c r="E507" s="51" t="s">
        <v>91</v>
      </c>
      <c r="F507">
        <v>3</v>
      </c>
      <c r="G507" t="s">
        <v>987</v>
      </c>
      <c r="H507" t="s">
        <v>655</v>
      </c>
      <c r="I507" t="s">
        <v>644</v>
      </c>
      <c r="J507" t="s">
        <v>1092</v>
      </c>
      <c r="O507">
        <v>1</v>
      </c>
      <c r="P507" t="s">
        <v>484</v>
      </c>
      <c r="Q507" s="35">
        <v>13.427</v>
      </c>
      <c r="R507" s="35">
        <v>7.68</v>
      </c>
      <c r="S507" s="35">
        <v>7.2910000000000004</v>
      </c>
      <c r="T507" s="35">
        <v>6.9269999999999996</v>
      </c>
      <c r="U507" s="35">
        <v>6.9509999999999996</v>
      </c>
      <c r="V507" s="35">
        <v>6.8239999999999998</v>
      </c>
      <c r="W507" s="35">
        <v>6.9420000000000002</v>
      </c>
      <c r="X507" s="35">
        <v>6.89</v>
      </c>
      <c r="Y507" s="35">
        <v>7.048</v>
      </c>
      <c r="Z507" s="35">
        <v>6.8630000000000004</v>
      </c>
      <c r="AA507" s="35">
        <v>6.992</v>
      </c>
      <c r="AB507" s="35">
        <v>6.9370000000000003</v>
      </c>
      <c r="AC507" s="35">
        <v>7.0579999999999998</v>
      </c>
      <c r="AD507" s="35">
        <v>7.0170000000000003</v>
      </c>
      <c r="AE507" s="35">
        <v>7.1420000000000003</v>
      </c>
      <c r="AF507" s="35">
        <v>7.04</v>
      </c>
      <c r="AG507" s="35">
        <v>7.1589999999999998</v>
      </c>
      <c r="AH507" s="35">
        <v>7.0330000000000004</v>
      </c>
      <c r="AI507" s="35">
        <v>7.0389999999999997</v>
      </c>
      <c r="AJ507" s="35">
        <v>7.1909999999999998</v>
      </c>
      <c r="AK507" s="35">
        <v>7.1189999999999998</v>
      </c>
      <c r="AL507" s="35">
        <v>7.2249999999999996</v>
      </c>
      <c r="AM507" s="35">
        <v>7.0609999999999999</v>
      </c>
      <c r="AN507" s="35">
        <v>7.2830000000000004</v>
      </c>
      <c r="AO507" s="35">
        <v>7.1390000000000002</v>
      </c>
      <c r="AP507" s="35">
        <v>7.2949999999999999</v>
      </c>
      <c r="AQ507" s="35">
        <v>7.1890000000000001</v>
      </c>
      <c r="AR507" s="35">
        <v>7.2309999999999999</v>
      </c>
      <c r="AS507" s="35">
        <v>7.2690000000000001</v>
      </c>
      <c r="AT507" s="35">
        <v>7.2949999999999999</v>
      </c>
      <c r="AU507" s="35">
        <v>7.3559999999999999</v>
      </c>
      <c r="AV507" s="35">
        <v>7.407</v>
      </c>
      <c r="AW507" s="35">
        <f t="shared" si="14"/>
        <v>234.31999999999996</v>
      </c>
      <c r="AX507" s="117">
        <f t="shared" si="15"/>
        <v>61.454421304199393</v>
      </c>
    </row>
    <row r="508" spans="1:50" x14ac:dyDescent="0.35">
      <c r="A508" s="34" t="s">
        <v>217</v>
      </c>
      <c r="B508" s="34">
        <v>2018</v>
      </c>
      <c r="C508" s="63">
        <v>43434</v>
      </c>
      <c r="D508" s="34" t="s">
        <v>66</v>
      </c>
      <c r="E508" s="51" t="s">
        <v>91</v>
      </c>
      <c r="F508">
        <v>3</v>
      </c>
      <c r="G508" t="s">
        <v>942</v>
      </c>
      <c r="H508" t="s">
        <v>597</v>
      </c>
      <c r="I508" t="s">
        <v>513</v>
      </c>
      <c r="J508" t="s">
        <v>731</v>
      </c>
      <c r="O508">
        <v>2</v>
      </c>
      <c r="P508" t="s">
        <v>29</v>
      </c>
      <c r="Q508" s="35">
        <v>13.503</v>
      </c>
      <c r="R508" s="35">
        <v>7.8810000000000002</v>
      </c>
      <c r="S508" s="35">
        <v>7.2530000000000001</v>
      </c>
      <c r="T508" s="35">
        <v>7.0510000000000002</v>
      </c>
      <c r="U508" s="35">
        <v>7.1230000000000002</v>
      </c>
      <c r="V508" s="35">
        <v>6.98</v>
      </c>
      <c r="W508" s="35">
        <v>7.01</v>
      </c>
      <c r="X508" s="35">
        <v>7.0110000000000001</v>
      </c>
      <c r="Y508" s="35">
        <v>7.1529999999999996</v>
      </c>
      <c r="Z508" s="35">
        <v>7.06</v>
      </c>
      <c r="AA508" s="35">
        <v>7.069</v>
      </c>
      <c r="AB508" s="35">
        <v>7.1639999999999997</v>
      </c>
      <c r="AC508" s="35">
        <v>7.0819999999999999</v>
      </c>
      <c r="AD508" s="35">
        <v>7.0960000000000001</v>
      </c>
      <c r="AE508" s="35">
        <v>7.1260000000000003</v>
      </c>
      <c r="AF508" s="35">
        <v>7.3220000000000001</v>
      </c>
      <c r="AG508" s="35">
        <v>7.2060000000000004</v>
      </c>
      <c r="AH508" s="35">
        <v>7.31</v>
      </c>
      <c r="AI508" s="35">
        <v>7.37</v>
      </c>
      <c r="AJ508" s="35">
        <v>7.1749999999999998</v>
      </c>
      <c r="AK508" s="35">
        <v>7.282</v>
      </c>
      <c r="AL508" s="35">
        <v>7.5590000000000002</v>
      </c>
      <c r="AM508" s="35">
        <v>7.2389999999999999</v>
      </c>
      <c r="AN508" s="35">
        <v>7.1909999999999998</v>
      </c>
      <c r="AO508" s="35">
        <v>7.1260000000000003</v>
      </c>
      <c r="AP508" s="35">
        <v>7.31</v>
      </c>
      <c r="AQ508" s="35">
        <v>7.0830000000000002</v>
      </c>
      <c r="AR508" s="35">
        <v>7.1349999999999998</v>
      </c>
      <c r="AS508" s="35">
        <v>7.468</v>
      </c>
      <c r="AT508" s="35">
        <v>7.5259999999999998</v>
      </c>
      <c r="AU508" s="35">
        <v>7.5640000000000001</v>
      </c>
      <c r="AV508" s="35">
        <v>7.7720000000000002</v>
      </c>
      <c r="AW508" s="35">
        <f t="shared" si="14"/>
        <v>238.20000000000002</v>
      </c>
      <c r="AX508" s="117">
        <f t="shared" si="15"/>
        <v>60.453400503778333</v>
      </c>
    </row>
    <row r="509" spans="1:50" x14ac:dyDescent="0.35">
      <c r="A509" s="34" t="s">
        <v>217</v>
      </c>
      <c r="B509" s="34">
        <v>2018</v>
      </c>
      <c r="C509" s="63">
        <v>43434</v>
      </c>
      <c r="D509" s="34" t="s">
        <v>66</v>
      </c>
      <c r="E509" s="51" t="s">
        <v>91</v>
      </c>
      <c r="F509">
        <v>4</v>
      </c>
      <c r="G509" t="s">
        <v>968</v>
      </c>
      <c r="H509" t="s">
        <v>990</v>
      </c>
      <c r="I509" t="s">
        <v>806</v>
      </c>
      <c r="J509" t="s">
        <v>950</v>
      </c>
      <c r="O509">
        <v>1</v>
      </c>
      <c r="P509" t="s">
        <v>102</v>
      </c>
      <c r="Q509" s="35">
        <v>12.877000000000001</v>
      </c>
      <c r="R509" s="35">
        <v>7.5880000000000001</v>
      </c>
      <c r="S509" s="35">
        <v>7.0609999999999999</v>
      </c>
      <c r="T509" s="35">
        <v>6.9669999999999996</v>
      </c>
      <c r="U509" s="35">
        <v>6.8570000000000002</v>
      </c>
      <c r="V509" s="35">
        <v>6.9</v>
      </c>
      <c r="W509" s="35">
        <v>7.0170000000000003</v>
      </c>
      <c r="X509" s="35">
        <v>6.9550000000000001</v>
      </c>
      <c r="Y509" s="35">
        <v>6.9509999999999996</v>
      </c>
      <c r="Z509" s="35">
        <v>7.1159999999999997</v>
      </c>
      <c r="AA509" s="35">
        <v>7.0119999999999996</v>
      </c>
      <c r="AB509" s="35">
        <v>7.0030000000000001</v>
      </c>
      <c r="AC509" s="35">
        <v>6.9989999999999997</v>
      </c>
      <c r="AD509" s="35">
        <v>6.9969999999999999</v>
      </c>
      <c r="AE509" s="35">
        <v>6.9969999999999999</v>
      </c>
      <c r="AF509" s="35">
        <v>7.0970000000000004</v>
      </c>
      <c r="AG509" s="35">
        <v>6.9889999999999999</v>
      </c>
      <c r="AH509" s="35">
        <v>7.13</v>
      </c>
      <c r="AI509" s="35">
        <v>7.0620000000000003</v>
      </c>
      <c r="AJ509" s="35">
        <v>7.0789999999999997</v>
      </c>
      <c r="AK509" s="35">
        <v>7.2110000000000003</v>
      </c>
      <c r="AL509" s="35">
        <v>7.1619999999999999</v>
      </c>
      <c r="AM509" s="35">
        <v>7.2389999999999999</v>
      </c>
      <c r="AN509" s="35">
        <v>7.3810000000000002</v>
      </c>
      <c r="AO509" s="35">
        <v>7.202</v>
      </c>
      <c r="AP509" s="35">
        <v>7.141</v>
      </c>
      <c r="AQ509" s="35">
        <v>7.0830000000000002</v>
      </c>
      <c r="AR509" s="35">
        <v>7.0880000000000001</v>
      </c>
      <c r="AS509" s="35">
        <v>7.1050000000000004</v>
      </c>
      <c r="AT509" s="35">
        <v>7.28</v>
      </c>
      <c r="AU509" s="35">
        <v>7.1740000000000004</v>
      </c>
      <c r="AV509" s="35">
        <v>7.3129999999999997</v>
      </c>
      <c r="AW509" s="35">
        <f t="shared" si="14"/>
        <v>233.03300000000002</v>
      </c>
      <c r="AX509" s="117">
        <f t="shared" si="15"/>
        <v>61.793823192423389</v>
      </c>
    </row>
    <row r="510" spans="1:50" x14ac:dyDescent="0.35">
      <c r="A510" s="34" t="s">
        <v>217</v>
      </c>
      <c r="B510" s="34">
        <v>2018</v>
      </c>
      <c r="C510" s="63">
        <v>43434</v>
      </c>
      <c r="D510" s="34" t="s">
        <v>66</v>
      </c>
      <c r="E510" s="51" t="s">
        <v>91</v>
      </c>
      <c r="F510">
        <v>4</v>
      </c>
      <c r="G510" t="s">
        <v>586</v>
      </c>
      <c r="H510" t="s">
        <v>992</v>
      </c>
      <c r="I510" t="s">
        <v>382</v>
      </c>
      <c r="J510" t="s">
        <v>779</v>
      </c>
      <c r="O510">
        <v>2</v>
      </c>
      <c r="P510" t="s">
        <v>113</v>
      </c>
      <c r="Q510" s="35">
        <v>13.19</v>
      </c>
      <c r="R510" s="35">
        <v>7.641</v>
      </c>
      <c r="S510" s="35">
        <v>7.0940000000000003</v>
      </c>
      <c r="T510" s="35">
        <v>7.06</v>
      </c>
      <c r="U510" s="35">
        <v>6.875</v>
      </c>
      <c r="V510" s="35">
        <v>6.9180000000000001</v>
      </c>
      <c r="W510" s="35">
        <v>6.99</v>
      </c>
      <c r="X510" s="35">
        <v>7.1040000000000001</v>
      </c>
      <c r="Y510" s="35">
        <v>7.0970000000000004</v>
      </c>
      <c r="Z510" s="35">
        <v>7.1139999999999999</v>
      </c>
      <c r="AA510" s="35">
        <v>7.1</v>
      </c>
      <c r="AB510" s="35">
        <v>7.2039999999999997</v>
      </c>
      <c r="AC510" s="35">
        <v>7.0309999999999997</v>
      </c>
      <c r="AD510" s="35">
        <v>7.0410000000000004</v>
      </c>
      <c r="AE510" s="35">
        <v>7</v>
      </c>
      <c r="AF510" s="35">
        <v>7.1749999999999998</v>
      </c>
      <c r="AG510" s="35">
        <v>7.0970000000000004</v>
      </c>
      <c r="AH510" s="35">
        <v>7.0620000000000003</v>
      </c>
      <c r="AI510" s="35">
        <v>7.1669999999999998</v>
      </c>
      <c r="AJ510" s="35">
        <v>6.9950000000000001</v>
      </c>
      <c r="AK510" s="35">
        <v>7.0140000000000002</v>
      </c>
      <c r="AL510" s="35">
        <v>7.0919999999999996</v>
      </c>
      <c r="AM510" s="35">
        <v>7.3380000000000001</v>
      </c>
      <c r="AN510" s="35">
        <v>7.25</v>
      </c>
      <c r="AO510" s="35">
        <v>7.2270000000000003</v>
      </c>
      <c r="AP510" s="35">
        <v>7.2779999999999996</v>
      </c>
      <c r="AQ510" s="35">
        <v>7.4530000000000003</v>
      </c>
      <c r="AR510" s="35">
        <v>7.25</v>
      </c>
      <c r="AS510" s="35">
        <v>7.2389999999999999</v>
      </c>
      <c r="AT510" s="35">
        <v>7.274</v>
      </c>
      <c r="AU510" s="35">
        <v>7.3010000000000002</v>
      </c>
      <c r="AV510" s="35">
        <v>7.4530000000000003</v>
      </c>
      <c r="AW510" s="35">
        <f t="shared" si="14"/>
        <v>235.124</v>
      </c>
      <c r="AX510" s="117">
        <f t="shared" si="15"/>
        <v>61.244279614161037</v>
      </c>
    </row>
    <row r="511" spans="1:50" x14ac:dyDescent="0.35">
      <c r="A511" s="34" t="s">
        <v>217</v>
      </c>
      <c r="B511" s="34">
        <v>2018</v>
      </c>
      <c r="C511" s="63">
        <v>43434</v>
      </c>
      <c r="D511" s="34" t="s">
        <v>66</v>
      </c>
      <c r="E511" s="51" t="s">
        <v>64</v>
      </c>
      <c r="F511" t="s">
        <v>541</v>
      </c>
      <c r="G511" t="s">
        <v>968</v>
      </c>
      <c r="H511" t="s">
        <v>990</v>
      </c>
      <c r="I511" t="s">
        <v>806</v>
      </c>
      <c r="J511" t="s">
        <v>950</v>
      </c>
      <c r="O511">
        <v>1</v>
      </c>
      <c r="P511" t="s">
        <v>102</v>
      </c>
      <c r="Q511" s="35">
        <v>12.983000000000001</v>
      </c>
      <c r="R511" s="35">
        <v>7.6509999999999998</v>
      </c>
      <c r="S511" s="35">
        <v>7.1390000000000002</v>
      </c>
      <c r="T511" s="35">
        <v>6.8949999999999996</v>
      </c>
      <c r="U511" s="35">
        <v>6.931</v>
      </c>
      <c r="V511" s="35">
        <v>6.843</v>
      </c>
      <c r="W511" s="35">
        <v>6.91</v>
      </c>
      <c r="X511" s="35">
        <v>6.9560000000000004</v>
      </c>
      <c r="Y511" s="35">
        <v>7.0970000000000004</v>
      </c>
      <c r="Z511" s="35">
        <v>7.0129999999999999</v>
      </c>
      <c r="AA511" s="35">
        <v>7.0339999999999998</v>
      </c>
      <c r="AB511" s="35">
        <v>7.048</v>
      </c>
      <c r="AC511" s="35">
        <v>7.1609999999999996</v>
      </c>
      <c r="AD511" s="35">
        <v>7.0549999999999997</v>
      </c>
      <c r="AE511" s="35">
        <v>6.9989999999999997</v>
      </c>
      <c r="AF511" s="35">
        <v>7.0049999999999999</v>
      </c>
      <c r="AG511" s="35">
        <v>7.1150000000000002</v>
      </c>
      <c r="AH511" s="35">
        <v>6.9690000000000003</v>
      </c>
      <c r="AI511" s="35">
        <v>7.1120000000000001</v>
      </c>
      <c r="AJ511" s="35">
        <v>6.99</v>
      </c>
      <c r="AK511" s="35">
        <v>7.0019999999999998</v>
      </c>
      <c r="AL511" s="35">
        <v>7.0279999999999996</v>
      </c>
      <c r="AM511" s="35">
        <v>7.02</v>
      </c>
      <c r="AN511" s="35">
        <v>7.0209999999999999</v>
      </c>
      <c r="AO511" s="35">
        <v>7.0979999999999999</v>
      </c>
      <c r="AP511" s="35">
        <v>7</v>
      </c>
      <c r="AQ511" s="35">
        <v>6.96</v>
      </c>
      <c r="AR511" s="35">
        <v>7</v>
      </c>
      <c r="AS511" s="35">
        <v>7.1639999999999997</v>
      </c>
      <c r="AT511" s="35">
        <v>6.9960000000000004</v>
      </c>
      <c r="AU511" s="35">
        <v>6.9809999999999999</v>
      </c>
      <c r="AV511" s="35">
        <v>7.0339999999999998</v>
      </c>
      <c r="AW511" s="35">
        <f t="shared" si="14"/>
        <v>231.21</v>
      </c>
      <c r="AX511" s="117">
        <f t="shared" si="15"/>
        <v>62.281043207473722</v>
      </c>
    </row>
    <row r="512" spans="1:50" x14ac:dyDescent="0.35">
      <c r="A512" s="34" t="s">
        <v>217</v>
      </c>
      <c r="B512" s="34">
        <v>2018</v>
      </c>
      <c r="C512" s="63">
        <v>43434</v>
      </c>
      <c r="D512" s="34" t="s">
        <v>66</v>
      </c>
      <c r="E512" s="51" t="s">
        <v>64</v>
      </c>
      <c r="F512" t="s">
        <v>541</v>
      </c>
      <c r="G512" t="s">
        <v>987</v>
      </c>
      <c r="H512" t="s">
        <v>655</v>
      </c>
      <c r="I512" t="s">
        <v>644</v>
      </c>
      <c r="J512" t="s">
        <v>1092</v>
      </c>
      <c r="O512">
        <v>2</v>
      </c>
      <c r="P512" t="s">
        <v>484</v>
      </c>
      <c r="Q512" s="35">
        <v>13.195</v>
      </c>
      <c r="R512" s="35">
        <v>7.6269999999999998</v>
      </c>
      <c r="S512" s="35">
        <v>7.3129999999999997</v>
      </c>
      <c r="T512" s="35">
        <v>6.8719999999999999</v>
      </c>
      <c r="U512" s="35">
        <v>6.8689999999999998</v>
      </c>
      <c r="V512" s="35">
        <v>6.7789999999999999</v>
      </c>
      <c r="W512" s="35">
        <v>6.9180000000000001</v>
      </c>
      <c r="X512" s="35">
        <v>6.8789999999999996</v>
      </c>
      <c r="Y512" s="35">
        <v>7.0529999999999999</v>
      </c>
      <c r="Z512" s="35">
        <v>6.9</v>
      </c>
      <c r="AA512" s="35">
        <v>7.0570000000000004</v>
      </c>
      <c r="AB512" s="35">
        <v>6.968</v>
      </c>
      <c r="AC512" s="35">
        <v>6.952</v>
      </c>
      <c r="AD512" s="35">
        <v>6.9130000000000003</v>
      </c>
      <c r="AE512" s="35">
        <v>6.9909999999999997</v>
      </c>
      <c r="AF512" s="35">
        <v>7.0510000000000002</v>
      </c>
      <c r="AG512" s="35">
        <v>7.117</v>
      </c>
      <c r="AH512" s="35">
        <v>7.0679999999999996</v>
      </c>
      <c r="AI512" s="35">
        <v>7.1280000000000001</v>
      </c>
      <c r="AJ512" s="35">
        <v>7.1790000000000003</v>
      </c>
      <c r="AK512" s="35">
        <v>7.3689999999999998</v>
      </c>
      <c r="AL512" s="35">
        <v>7.077</v>
      </c>
      <c r="AM512" s="35">
        <v>7.0739999999999998</v>
      </c>
      <c r="AN512" s="35">
        <v>7.1180000000000003</v>
      </c>
      <c r="AO512" s="35">
        <v>7.3840000000000003</v>
      </c>
      <c r="AP512" s="35">
        <v>7.1740000000000004</v>
      </c>
      <c r="AQ512" s="35">
        <v>7.3540000000000001</v>
      </c>
      <c r="AR512" s="35">
        <v>7.33</v>
      </c>
      <c r="AS512" s="35">
        <v>7.4740000000000002</v>
      </c>
      <c r="AT512" s="35">
        <v>7.6559999999999997</v>
      </c>
      <c r="AU512" s="35">
        <v>7.34</v>
      </c>
      <c r="AV512" s="35">
        <v>7.524</v>
      </c>
      <c r="AW512" s="35">
        <f t="shared" si="14"/>
        <v>234.70300000000009</v>
      </c>
      <c r="AX512" s="117">
        <f t="shared" si="15"/>
        <v>61.354136930503635</v>
      </c>
    </row>
    <row r="513" spans="1:50" x14ac:dyDescent="0.35">
      <c r="A513" s="34" t="s">
        <v>217</v>
      </c>
      <c r="B513" s="34">
        <v>2018</v>
      </c>
      <c r="C513" s="63">
        <v>43434</v>
      </c>
      <c r="D513" s="34" t="s">
        <v>66</v>
      </c>
      <c r="E513" s="51" t="s">
        <v>64</v>
      </c>
      <c r="F513" t="s">
        <v>542</v>
      </c>
      <c r="G513" t="s">
        <v>813</v>
      </c>
      <c r="H513" t="s">
        <v>695</v>
      </c>
      <c r="I513" t="s">
        <v>996</v>
      </c>
      <c r="J513" t="s">
        <v>958</v>
      </c>
      <c r="O513">
        <v>3</v>
      </c>
      <c r="P513" t="s">
        <v>33</v>
      </c>
      <c r="Q513" s="35">
        <v>13.734999999999999</v>
      </c>
      <c r="R513" s="35">
        <v>7.8869999999999996</v>
      </c>
      <c r="S513" s="35">
        <v>7.2649999999999997</v>
      </c>
      <c r="T513" s="35">
        <v>7.1150000000000002</v>
      </c>
      <c r="U513" s="35">
        <v>6.99</v>
      </c>
      <c r="V513" s="35">
        <v>7.0949999999999998</v>
      </c>
      <c r="W513" s="35">
        <v>7.1470000000000002</v>
      </c>
      <c r="X513" s="35">
        <v>7.1870000000000003</v>
      </c>
      <c r="Y513" s="35">
        <v>7.2969999999999997</v>
      </c>
      <c r="Z513" s="35">
        <v>7.1470000000000002</v>
      </c>
      <c r="AA513" s="35">
        <v>7.101</v>
      </c>
      <c r="AB513" s="35">
        <v>7.0549999999999997</v>
      </c>
      <c r="AC513" s="35">
        <v>7.1630000000000003</v>
      </c>
      <c r="AD513" s="35">
        <v>7.1210000000000004</v>
      </c>
      <c r="AE513" s="35">
        <v>7.3209999999999997</v>
      </c>
      <c r="AF513" s="35">
        <v>7.1319999999999997</v>
      </c>
      <c r="AG513" s="35">
        <v>7.149</v>
      </c>
      <c r="AH513" s="35">
        <v>7.2140000000000004</v>
      </c>
      <c r="AI513" s="35">
        <v>7.1559999999999997</v>
      </c>
      <c r="AJ513" s="35">
        <v>7.1280000000000001</v>
      </c>
      <c r="AK513" s="35">
        <v>7.1820000000000004</v>
      </c>
      <c r="AL513" s="35">
        <v>7.3120000000000003</v>
      </c>
      <c r="AM513" s="35">
        <v>7.12</v>
      </c>
      <c r="AN513" s="35">
        <v>7.0549999999999997</v>
      </c>
      <c r="AO513" s="35">
        <v>7.0410000000000004</v>
      </c>
      <c r="AP513" s="35">
        <v>7.2160000000000002</v>
      </c>
      <c r="AQ513" s="35">
        <v>7.1189999999999998</v>
      </c>
      <c r="AR513" s="35">
        <v>7.0880000000000001</v>
      </c>
      <c r="AS513" s="35">
        <v>7.3090000000000002</v>
      </c>
      <c r="AT513" s="35">
        <v>7.3150000000000004</v>
      </c>
      <c r="AU513" s="35">
        <v>7.0810000000000004</v>
      </c>
      <c r="AV513" s="35">
        <v>7.0960000000000001</v>
      </c>
      <c r="AW513" s="35">
        <f t="shared" si="14"/>
        <v>236.33900000000003</v>
      </c>
      <c r="AX513" s="117">
        <f t="shared" si="15"/>
        <v>60.929427644189062</v>
      </c>
    </row>
    <row r="514" spans="1:50" x14ac:dyDescent="0.35">
      <c r="A514" s="34" t="s">
        <v>217</v>
      </c>
      <c r="B514" s="34">
        <v>2018</v>
      </c>
      <c r="C514" s="63">
        <v>43434</v>
      </c>
      <c r="D514" s="34" t="s">
        <v>66</v>
      </c>
      <c r="E514" s="51" t="s">
        <v>64</v>
      </c>
      <c r="F514" t="s">
        <v>542</v>
      </c>
      <c r="G514" t="s">
        <v>1019</v>
      </c>
      <c r="H514" t="s">
        <v>503</v>
      </c>
      <c r="I514" t="s">
        <v>1161</v>
      </c>
      <c r="J514" t="s">
        <v>773</v>
      </c>
      <c r="O514">
        <v>4</v>
      </c>
      <c r="P514" t="s">
        <v>1024</v>
      </c>
      <c r="Q514" s="35">
        <v>13.456</v>
      </c>
      <c r="R514" s="35">
        <v>7.6230000000000002</v>
      </c>
      <c r="S514" s="35">
        <v>7.2839999999999998</v>
      </c>
      <c r="T514" s="35">
        <v>7.0739999999999998</v>
      </c>
      <c r="U514" s="35">
        <v>7.0449999999999999</v>
      </c>
      <c r="V514" s="35">
        <v>7.0659999999999998</v>
      </c>
      <c r="W514" s="35">
        <v>7.0579999999999998</v>
      </c>
      <c r="X514" s="35">
        <v>7.0709999999999997</v>
      </c>
      <c r="Y514" s="35">
        <v>7.1040000000000001</v>
      </c>
      <c r="Z514" s="35">
        <v>7.0880000000000001</v>
      </c>
      <c r="AA514" s="35">
        <v>7.0490000000000004</v>
      </c>
      <c r="AB514" s="35">
        <v>7.2119999999999997</v>
      </c>
      <c r="AC514" s="35">
        <v>7.056</v>
      </c>
      <c r="AD514" s="35">
        <v>7.0789999999999997</v>
      </c>
      <c r="AE514" s="35">
        <v>7.1349999999999998</v>
      </c>
      <c r="AF514" s="35">
        <v>7.1159999999999997</v>
      </c>
      <c r="AG514" s="35">
        <v>7.1239999999999997</v>
      </c>
      <c r="AH514" s="35">
        <v>7.2409999999999997</v>
      </c>
      <c r="AI514" s="35">
        <v>7.1710000000000003</v>
      </c>
      <c r="AJ514" s="35">
        <v>7.2110000000000003</v>
      </c>
      <c r="AK514" s="35">
        <v>7.1989999999999998</v>
      </c>
      <c r="AL514" s="35">
        <v>7.4240000000000004</v>
      </c>
      <c r="AM514" s="35">
        <v>7.2240000000000002</v>
      </c>
      <c r="AN514" s="35">
        <v>7.2069999999999999</v>
      </c>
      <c r="AO514" s="35">
        <v>7.2039999999999997</v>
      </c>
      <c r="AP514" s="35">
        <v>7.2240000000000002</v>
      </c>
      <c r="AQ514" s="35">
        <v>7.24</v>
      </c>
      <c r="AR514" s="35">
        <v>7.3369999999999997</v>
      </c>
      <c r="AS514" s="35">
        <v>7.5380000000000003</v>
      </c>
      <c r="AT514" s="35">
        <v>7.4370000000000003</v>
      </c>
      <c r="AU514" s="35">
        <v>7.3810000000000002</v>
      </c>
      <c r="AV514" s="35">
        <v>7.4160000000000004</v>
      </c>
      <c r="AW514" s="35">
        <f t="shared" ref="AW514" si="16">IF(COUNT(Q514:AV514)=32,SUM(Q514:AV514),"")</f>
        <v>237.09400000000002</v>
      </c>
      <c r="AX514" s="117">
        <f t="shared" ref="AX514" si="17">IF(COUNT(Q514:AV514)=32,3.6*4000/(AW514),"")</f>
        <v>60.735404523100534</v>
      </c>
    </row>
  </sheetData>
  <autoFilter ref="A1:AX463" xr:uid="{95C9CD9F-9CB9-483F-94A4-4C9BD94A47D2}">
    <sortState xmlns:xlrd2="http://schemas.microsoft.com/office/spreadsheetml/2017/richdata2" ref="A2:AX514">
      <sortCondition descending="1" ref="C1:C463"/>
    </sortState>
  </autoFilter>
  <sortState xmlns:xlrd2="http://schemas.microsoft.com/office/spreadsheetml/2017/richdata2" ref="Q483:AW484">
    <sortCondition ref="AW483:AW484"/>
  </sortState>
  <phoneticPr fontId="2" type="noConversion"/>
  <conditionalFormatting sqref="X9:AU9">
    <cfRule type="colorScale" priority="475">
      <colorScale>
        <cfvo type="min"/>
        <cfvo type="percentile" val="50"/>
        <cfvo type="max"/>
        <color rgb="FF63BE7B"/>
        <color rgb="FFFFEB84"/>
        <color rgb="FFF8696B"/>
      </colorScale>
    </cfRule>
  </conditionalFormatting>
  <conditionalFormatting sqref="X2:X8">
    <cfRule type="colorScale" priority="1362">
      <colorScale>
        <cfvo type="min"/>
        <cfvo type="percentile" val="50"/>
        <cfvo type="max"/>
        <color rgb="FF63BE7B"/>
        <color rgb="FFFFEB84"/>
        <color rgb="FFF8696B"/>
      </colorScale>
    </cfRule>
  </conditionalFormatting>
  <conditionalFormatting sqref="X2:X17">
    <cfRule type="colorScale" priority="154">
      <colorScale>
        <cfvo type="min"/>
        <cfvo type="percentile" val="50"/>
        <cfvo type="max"/>
        <color rgb="FF63BE7B"/>
        <color rgb="FFFFEB84"/>
        <color rgb="FFF8696B"/>
      </colorScale>
    </cfRule>
  </conditionalFormatting>
  <conditionalFormatting sqref="Y2:Y8">
    <cfRule type="colorScale" priority="153">
      <colorScale>
        <cfvo type="min"/>
        <cfvo type="percentile" val="50"/>
        <cfvo type="max"/>
        <color rgb="FF63BE7B"/>
        <color rgb="FFFFEB84"/>
        <color rgb="FFF8696B"/>
      </colorScale>
    </cfRule>
  </conditionalFormatting>
  <conditionalFormatting sqref="Y2:Y17">
    <cfRule type="colorScale" priority="152">
      <colorScale>
        <cfvo type="min"/>
        <cfvo type="percentile" val="50"/>
        <cfvo type="max"/>
        <color rgb="FF63BE7B"/>
        <color rgb="FFFFEB84"/>
        <color rgb="FFF8696B"/>
      </colorScale>
    </cfRule>
  </conditionalFormatting>
  <conditionalFormatting sqref="Z2:Z8">
    <cfRule type="colorScale" priority="151">
      <colorScale>
        <cfvo type="min"/>
        <cfvo type="percentile" val="50"/>
        <cfvo type="max"/>
        <color rgb="FF63BE7B"/>
        <color rgb="FFFFEB84"/>
        <color rgb="FFF8696B"/>
      </colorScale>
    </cfRule>
  </conditionalFormatting>
  <conditionalFormatting sqref="Z2:Z17">
    <cfRule type="colorScale" priority="150">
      <colorScale>
        <cfvo type="min"/>
        <cfvo type="percentile" val="50"/>
        <cfvo type="max"/>
        <color rgb="FF63BE7B"/>
        <color rgb="FFFFEB84"/>
        <color rgb="FFF8696B"/>
      </colorScale>
    </cfRule>
  </conditionalFormatting>
  <conditionalFormatting sqref="AA2:AA8">
    <cfRule type="colorScale" priority="149">
      <colorScale>
        <cfvo type="min"/>
        <cfvo type="percentile" val="50"/>
        <cfvo type="max"/>
        <color rgb="FF63BE7B"/>
        <color rgb="FFFFEB84"/>
        <color rgb="FFF8696B"/>
      </colorScale>
    </cfRule>
  </conditionalFormatting>
  <conditionalFormatting sqref="AA2:AA17">
    <cfRule type="colorScale" priority="148">
      <colorScale>
        <cfvo type="min"/>
        <cfvo type="percentile" val="50"/>
        <cfvo type="max"/>
        <color rgb="FF63BE7B"/>
        <color rgb="FFFFEB84"/>
        <color rgb="FFF8696B"/>
      </colorScale>
    </cfRule>
  </conditionalFormatting>
  <conditionalFormatting sqref="AB2:AB8">
    <cfRule type="colorScale" priority="147">
      <colorScale>
        <cfvo type="min"/>
        <cfvo type="percentile" val="50"/>
        <cfvo type="max"/>
        <color rgb="FF63BE7B"/>
        <color rgb="FFFFEB84"/>
        <color rgb="FFF8696B"/>
      </colorScale>
    </cfRule>
  </conditionalFormatting>
  <conditionalFormatting sqref="AB2:AB17">
    <cfRule type="colorScale" priority="146">
      <colorScale>
        <cfvo type="min"/>
        <cfvo type="percentile" val="50"/>
        <cfvo type="max"/>
        <color rgb="FF63BE7B"/>
        <color rgb="FFFFEB84"/>
        <color rgb="FFF8696B"/>
      </colorScale>
    </cfRule>
  </conditionalFormatting>
  <conditionalFormatting sqref="AC2:AC8">
    <cfRule type="colorScale" priority="145">
      <colorScale>
        <cfvo type="min"/>
        <cfvo type="percentile" val="50"/>
        <cfvo type="max"/>
        <color rgb="FF63BE7B"/>
        <color rgb="FFFFEB84"/>
        <color rgb="FFF8696B"/>
      </colorScale>
    </cfRule>
  </conditionalFormatting>
  <conditionalFormatting sqref="AC2:AC17">
    <cfRule type="colorScale" priority="144">
      <colorScale>
        <cfvo type="min"/>
        <cfvo type="percentile" val="50"/>
        <cfvo type="max"/>
        <color rgb="FF63BE7B"/>
        <color rgb="FFFFEB84"/>
        <color rgb="FFF8696B"/>
      </colorScale>
    </cfRule>
  </conditionalFormatting>
  <conditionalFormatting sqref="AD2:AD8">
    <cfRule type="colorScale" priority="143">
      <colorScale>
        <cfvo type="min"/>
        <cfvo type="percentile" val="50"/>
        <cfvo type="max"/>
        <color rgb="FF63BE7B"/>
        <color rgb="FFFFEB84"/>
        <color rgb="FFF8696B"/>
      </colorScale>
    </cfRule>
  </conditionalFormatting>
  <conditionalFormatting sqref="AD2:AD17">
    <cfRule type="colorScale" priority="142">
      <colorScale>
        <cfvo type="min"/>
        <cfvo type="percentile" val="50"/>
        <cfvo type="max"/>
        <color rgb="FF63BE7B"/>
        <color rgb="FFFFEB84"/>
        <color rgb="FFF8696B"/>
      </colorScale>
    </cfRule>
  </conditionalFormatting>
  <conditionalFormatting sqref="AE2:AE8">
    <cfRule type="colorScale" priority="141">
      <colorScale>
        <cfvo type="min"/>
        <cfvo type="percentile" val="50"/>
        <cfvo type="max"/>
        <color rgb="FF63BE7B"/>
        <color rgb="FFFFEB84"/>
        <color rgb="FFF8696B"/>
      </colorScale>
    </cfRule>
  </conditionalFormatting>
  <conditionalFormatting sqref="AE2:AE17">
    <cfRule type="colorScale" priority="140">
      <colorScale>
        <cfvo type="min"/>
        <cfvo type="percentile" val="50"/>
        <cfvo type="max"/>
        <color rgb="FF63BE7B"/>
        <color rgb="FFFFEB84"/>
        <color rgb="FFF8696B"/>
      </colorScale>
    </cfRule>
  </conditionalFormatting>
  <conditionalFormatting sqref="AF2:AF8">
    <cfRule type="colorScale" priority="139">
      <colorScale>
        <cfvo type="min"/>
        <cfvo type="percentile" val="50"/>
        <cfvo type="max"/>
        <color rgb="FF63BE7B"/>
        <color rgb="FFFFEB84"/>
        <color rgb="FFF8696B"/>
      </colorScale>
    </cfRule>
  </conditionalFormatting>
  <conditionalFormatting sqref="AF2:AF17">
    <cfRule type="colorScale" priority="138">
      <colorScale>
        <cfvo type="min"/>
        <cfvo type="percentile" val="50"/>
        <cfvo type="max"/>
        <color rgb="FF63BE7B"/>
        <color rgb="FFFFEB84"/>
        <color rgb="FFF8696B"/>
      </colorScale>
    </cfRule>
  </conditionalFormatting>
  <conditionalFormatting sqref="AG2:AG8">
    <cfRule type="colorScale" priority="137">
      <colorScale>
        <cfvo type="min"/>
        <cfvo type="percentile" val="50"/>
        <cfvo type="max"/>
        <color rgb="FF63BE7B"/>
        <color rgb="FFFFEB84"/>
        <color rgb="FFF8696B"/>
      </colorScale>
    </cfRule>
  </conditionalFormatting>
  <conditionalFormatting sqref="AG2:AG17">
    <cfRule type="colorScale" priority="136">
      <colorScale>
        <cfvo type="min"/>
        <cfvo type="percentile" val="50"/>
        <cfvo type="max"/>
        <color rgb="FF63BE7B"/>
        <color rgb="FFFFEB84"/>
        <color rgb="FFF8696B"/>
      </colorScale>
    </cfRule>
  </conditionalFormatting>
  <conditionalFormatting sqref="AH2:AH8">
    <cfRule type="colorScale" priority="135">
      <colorScale>
        <cfvo type="min"/>
        <cfvo type="percentile" val="50"/>
        <cfvo type="max"/>
        <color rgb="FF63BE7B"/>
        <color rgb="FFFFEB84"/>
        <color rgb="FFF8696B"/>
      </colorScale>
    </cfRule>
  </conditionalFormatting>
  <conditionalFormatting sqref="AH2:AH17">
    <cfRule type="colorScale" priority="134">
      <colorScale>
        <cfvo type="min"/>
        <cfvo type="percentile" val="50"/>
        <cfvo type="max"/>
        <color rgb="FF63BE7B"/>
        <color rgb="FFFFEB84"/>
        <color rgb="FFF8696B"/>
      </colorScale>
    </cfRule>
  </conditionalFormatting>
  <conditionalFormatting sqref="AI2:AI8">
    <cfRule type="colorScale" priority="133">
      <colorScale>
        <cfvo type="min"/>
        <cfvo type="percentile" val="50"/>
        <cfvo type="max"/>
        <color rgb="FF63BE7B"/>
        <color rgb="FFFFEB84"/>
        <color rgb="FFF8696B"/>
      </colorScale>
    </cfRule>
  </conditionalFormatting>
  <conditionalFormatting sqref="AI2:AI17">
    <cfRule type="colorScale" priority="132">
      <colorScale>
        <cfvo type="min"/>
        <cfvo type="percentile" val="50"/>
        <cfvo type="max"/>
        <color rgb="FF63BE7B"/>
        <color rgb="FFFFEB84"/>
        <color rgb="FFF8696B"/>
      </colorScale>
    </cfRule>
  </conditionalFormatting>
  <conditionalFormatting sqref="AJ2:AJ8">
    <cfRule type="colorScale" priority="131">
      <colorScale>
        <cfvo type="min"/>
        <cfvo type="percentile" val="50"/>
        <cfvo type="max"/>
        <color rgb="FF63BE7B"/>
        <color rgb="FFFFEB84"/>
        <color rgb="FFF8696B"/>
      </colorScale>
    </cfRule>
  </conditionalFormatting>
  <conditionalFormatting sqref="AJ2:AJ17">
    <cfRule type="colorScale" priority="130">
      <colorScale>
        <cfvo type="min"/>
        <cfvo type="percentile" val="50"/>
        <cfvo type="max"/>
        <color rgb="FF63BE7B"/>
        <color rgb="FFFFEB84"/>
        <color rgb="FFF8696B"/>
      </colorScale>
    </cfRule>
  </conditionalFormatting>
  <conditionalFormatting sqref="AK2:AK8">
    <cfRule type="colorScale" priority="129">
      <colorScale>
        <cfvo type="min"/>
        <cfvo type="percentile" val="50"/>
        <cfvo type="max"/>
        <color rgb="FF63BE7B"/>
        <color rgb="FFFFEB84"/>
        <color rgb="FFF8696B"/>
      </colorScale>
    </cfRule>
  </conditionalFormatting>
  <conditionalFormatting sqref="AK2:AK17">
    <cfRule type="colorScale" priority="128">
      <colorScale>
        <cfvo type="min"/>
        <cfvo type="percentile" val="50"/>
        <cfvo type="max"/>
        <color rgb="FF63BE7B"/>
        <color rgb="FFFFEB84"/>
        <color rgb="FFF8696B"/>
      </colorScale>
    </cfRule>
  </conditionalFormatting>
  <conditionalFormatting sqref="AL2:AL8">
    <cfRule type="colorScale" priority="127">
      <colorScale>
        <cfvo type="min"/>
        <cfvo type="percentile" val="50"/>
        <cfvo type="max"/>
        <color rgb="FF63BE7B"/>
        <color rgb="FFFFEB84"/>
        <color rgb="FFF8696B"/>
      </colorScale>
    </cfRule>
  </conditionalFormatting>
  <conditionalFormatting sqref="AL2:AL17">
    <cfRule type="colorScale" priority="126">
      <colorScale>
        <cfvo type="min"/>
        <cfvo type="percentile" val="50"/>
        <cfvo type="max"/>
        <color rgb="FF63BE7B"/>
        <color rgb="FFFFEB84"/>
        <color rgb="FFF8696B"/>
      </colorScale>
    </cfRule>
  </conditionalFormatting>
  <conditionalFormatting sqref="AM2:AM8">
    <cfRule type="colorScale" priority="125">
      <colorScale>
        <cfvo type="min"/>
        <cfvo type="percentile" val="50"/>
        <cfvo type="max"/>
        <color rgb="FF63BE7B"/>
        <color rgb="FFFFEB84"/>
        <color rgb="FFF8696B"/>
      </colorScale>
    </cfRule>
  </conditionalFormatting>
  <conditionalFormatting sqref="AM2:AM17">
    <cfRule type="colorScale" priority="124">
      <colorScale>
        <cfvo type="min"/>
        <cfvo type="percentile" val="50"/>
        <cfvo type="max"/>
        <color rgb="FF63BE7B"/>
        <color rgb="FFFFEB84"/>
        <color rgb="FFF8696B"/>
      </colorScale>
    </cfRule>
  </conditionalFormatting>
  <conditionalFormatting sqref="AN2:AN8">
    <cfRule type="colorScale" priority="123">
      <colorScale>
        <cfvo type="min"/>
        <cfvo type="percentile" val="50"/>
        <cfvo type="max"/>
        <color rgb="FF63BE7B"/>
        <color rgb="FFFFEB84"/>
        <color rgb="FFF8696B"/>
      </colorScale>
    </cfRule>
  </conditionalFormatting>
  <conditionalFormatting sqref="AN2:AN17">
    <cfRule type="colorScale" priority="122">
      <colorScale>
        <cfvo type="min"/>
        <cfvo type="percentile" val="50"/>
        <cfvo type="max"/>
        <color rgb="FF63BE7B"/>
        <color rgb="FFFFEB84"/>
        <color rgb="FFF8696B"/>
      </colorScale>
    </cfRule>
  </conditionalFormatting>
  <conditionalFormatting sqref="AO2:AO8">
    <cfRule type="colorScale" priority="121">
      <colorScale>
        <cfvo type="min"/>
        <cfvo type="percentile" val="50"/>
        <cfvo type="max"/>
        <color rgb="FF63BE7B"/>
        <color rgb="FFFFEB84"/>
        <color rgb="FFF8696B"/>
      </colorScale>
    </cfRule>
  </conditionalFormatting>
  <conditionalFormatting sqref="AO2:AO17">
    <cfRule type="colorScale" priority="120">
      <colorScale>
        <cfvo type="min"/>
        <cfvo type="percentile" val="50"/>
        <cfvo type="max"/>
        <color rgb="FF63BE7B"/>
        <color rgb="FFFFEB84"/>
        <color rgb="FFF8696B"/>
      </colorScale>
    </cfRule>
  </conditionalFormatting>
  <conditionalFormatting sqref="AP2:AP8">
    <cfRule type="colorScale" priority="119">
      <colorScale>
        <cfvo type="min"/>
        <cfvo type="percentile" val="50"/>
        <cfvo type="max"/>
        <color rgb="FF63BE7B"/>
        <color rgb="FFFFEB84"/>
        <color rgb="FFF8696B"/>
      </colorScale>
    </cfRule>
  </conditionalFormatting>
  <conditionalFormatting sqref="AP2:AP17">
    <cfRule type="colorScale" priority="118">
      <colorScale>
        <cfvo type="min"/>
        <cfvo type="percentile" val="50"/>
        <cfvo type="max"/>
        <color rgb="FF63BE7B"/>
        <color rgb="FFFFEB84"/>
        <color rgb="FFF8696B"/>
      </colorScale>
    </cfRule>
  </conditionalFormatting>
  <conditionalFormatting sqref="AQ2:AQ8">
    <cfRule type="colorScale" priority="117">
      <colorScale>
        <cfvo type="min"/>
        <cfvo type="percentile" val="50"/>
        <cfvo type="max"/>
        <color rgb="FF63BE7B"/>
        <color rgb="FFFFEB84"/>
        <color rgb="FFF8696B"/>
      </colorScale>
    </cfRule>
  </conditionalFormatting>
  <conditionalFormatting sqref="AQ2:AQ17">
    <cfRule type="colorScale" priority="116">
      <colorScale>
        <cfvo type="min"/>
        <cfvo type="percentile" val="50"/>
        <cfvo type="max"/>
        <color rgb="FF63BE7B"/>
        <color rgb="FFFFEB84"/>
        <color rgb="FFF8696B"/>
      </colorScale>
    </cfRule>
  </conditionalFormatting>
  <conditionalFormatting sqref="AR2:AR8">
    <cfRule type="colorScale" priority="115">
      <colorScale>
        <cfvo type="min"/>
        <cfvo type="percentile" val="50"/>
        <cfvo type="max"/>
        <color rgb="FF63BE7B"/>
        <color rgb="FFFFEB84"/>
        <color rgb="FFF8696B"/>
      </colorScale>
    </cfRule>
  </conditionalFormatting>
  <conditionalFormatting sqref="AR2:AR17">
    <cfRule type="colorScale" priority="114">
      <colorScale>
        <cfvo type="min"/>
        <cfvo type="percentile" val="50"/>
        <cfvo type="max"/>
        <color rgb="FF63BE7B"/>
        <color rgb="FFFFEB84"/>
        <color rgb="FFF8696B"/>
      </colorScale>
    </cfRule>
  </conditionalFormatting>
  <conditionalFormatting sqref="AS2:AS8">
    <cfRule type="colorScale" priority="113">
      <colorScale>
        <cfvo type="min"/>
        <cfvo type="percentile" val="50"/>
        <cfvo type="max"/>
        <color rgb="FF63BE7B"/>
        <color rgb="FFFFEB84"/>
        <color rgb="FFF8696B"/>
      </colorScale>
    </cfRule>
  </conditionalFormatting>
  <conditionalFormatting sqref="AS2:AS17">
    <cfRule type="colorScale" priority="112">
      <colorScale>
        <cfvo type="min"/>
        <cfvo type="percentile" val="50"/>
        <cfvo type="max"/>
        <color rgb="FF63BE7B"/>
        <color rgb="FFFFEB84"/>
        <color rgb="FFF8696B"/>
      </colorScale>
    </cfRule>
  </conditionalFormatting>
  <conditionalFormatting sqref="AT2:AT8">
    <cfRule type="colorScale" priority="111">
      <colorScale>
        <cfvo type="min"/>
        <cfvo type="percentile" val="50"/>
        <cfvo type="max"/>
        <color rgb="FF63BE7B"/>
        <color rgb="FFFFEB84"/>
        <color rgb="FFF8696B"/>
      </colorScale>
    </cfRule>
  </conditionalFormatting>
  <conditionalFormatting sqref="AT2:AT17">
    <cfRule type="colorScale" priority="110">
      <colorScale>
        <cfvo type="min"/>
        <cfvo type="percentile" val="50"/>
        <cfvo type="max"/>
        <color rgb="FF63BE7B"/>
        <color rgb="FFFFEB84"/>
        <color rgb="FFF8696B"/>
      </colorScale>
    </cfRule>
  </conditionalFormatting>
  <conditionalFormatting sqref="AU2:AU8">
    <cfRule type="colorScale" priority="109">
      <colorScale>
        <cfvo type="min"/>
        <cfvo type="percentile" val="50"/>
        <cfvo type="max"/>
        <color rgb="FF63BE7B"/>
        <color rgb="FFFFEB84"/>
        <color rgb="FFF8696B"/>
      </colorScale>
    </cfRule>
  </conditionalFormatting>
  <conditionalFormatting sqref="AU2:AU17">
    <cfRule type="colorScale" priority="108">
      <colorScale>
        <cfvo type="min"/>
        <cfvo type="percentile" val="50"/>
        <cfvo type="max"/>
        <color rgb="FF63BE7B"/>
        <color rgb="FFFFEB84"/>
        <color rgb="FFF8696B"/>
      </colorScale>
    </cfRule>
  </conditionalFormatting>
  <conditionalFormatting sqref="X18:X25">
    <cfRule type="colorScale" priority="98">
      <colorScale>
        <cfvo type="min"/>
        <cfvo type="percentile" val="50"/>
        <cfvo type="max"/>
        <color rgb="FF63BE7B"/>
        <color rgb="FFFFEB84"/>
        <color rgb="FFF8696B"/>
      </colorScale>
    </cfRule>
  </conditionalFormatting>
  <conditionalFormatting sqref="Y18:Y25">
    <cfRule type="colorScale" priority="97">
      <colorScale>
        <cfvo type="min"/>
        <cfvo type="percentile" val="50"/>
        <cfvo type="max"/>
        <color rgb="FF63BE7B"/>
        <color rgb="FFFFEB84"/>
        <color rgb="FFF8696B"/>
      </colorScale>
    </cfRule>
  </conditionalFormatting>
  <conditionalFormatting sqref="Z18:Z25">
    <cfRule type="colorScale" priority="96">
      <colorScale>
        <cfvo type="min"/>
        <cfvo type="percentile" val="50"/>
        <cfvo type="max"/>
        <color rgb="FF63BE7B"/>
        <color rgb="FFFFEB84"/>
        <color rgb="FFF8696B"/>
      </colorScale>
    </cfRule>
  </conditionalFormatting>
  <conditionalFormatting sqref="AA18:AA25">
    <cfRule type="colorScale" priority="95">
      <colorScale>
        <cfvo type="min"/>
        <cfvo type="percentile" val="50"/>
        <cfvo type="max"/>
        <color rgb="FF63BE7B"/>
        <color rgb="FFFFEB84"/>
        <color rgb="FFF8696B"/>
      </colorScale>
    </cfRule>
  </conditionalFormatting>
  <conditionalFormatting sqref="AB18:AB25">
    <cfRule type="colorScale" priority="94">
      <colorScale>
        <cfvo type="min"/>
        <cfvo type="percentile" val="50"/>
        <cfvo type="max"/>
        <color rgb="FF63BE7B"/>
        <color rgb="FFFFEB84"/>
        <color rgb="FFF8696B"/>
      </colorScale>
    </cfRule>
  </conditionalFormatting>
  <conditionalFormatting sqref="AC18:AC25">
    <cfRule type="colorScale" priority="93">
      <colorScale>
        <cfvo type="min"/>
        <cfvo type="percentile" val="50"/>
        <cfvo type="max"/>
        <color rgb="FF63BE7B"/>
        <color rgb="FFFFEB84"/>
        <color rgb="FFF8696B"/>
      </colorScale>
    </cfRule>
  </conditionalFormatting>
  <conditionalFormatting sqref="AD18:AD25">
    <cfRule type="colorScale" priority="92">
      <colorScale>
        <cfvo type="min"/>
        <cfvo type="percentile" val="50"/>
        <cfvo type="max"/>
        <color rgb="FF63BE7B"/>
        <color rgb="FFFFEB84"/>
        <color rgb="FFF8696B"/>
      </colorScale>
    </cfRule>
  </conditionalFormatting>
  <conditionalFormatting sqref="AE18:AE25">
    <cfRule type="colorScale" priority="91">
      <colorScale>
        <cfvo type="min"/>
        <cfvo type="percentile" val="50"/>
        <cfvo type="max"/>
        <color rgb="FF63BE7B"/>
        <color rgb="FFFFEB84"/>
        <color rgb="FFF8696B"/>
      </colorScale>
    </cfRule>
  </conditionalFormatting>
  <conditionalFormatting sqref="AF18:AF25">
    <cfRule type="colorScale" priority="90">
      <colorScale>
        <cfvo type="min"/>
        <cfvo type="percentile" val="50"/>
        <cfvo type="max"/>
        <color rgb="FF63BE7B"/>
        <color rgb="FFFFEB84"/>
        <color rgb="FFF8696B"/>
      </colorScale>
    </cfRule>
  </conditionalFormatting>
  <conditionalFormatting sqref="AG18:AG25">
    <cfRule type="colorScale" priority="89">
      <colorScale>
        <cfvo type="min"/>
        <cfvo type="percentile" val="50"/>
        <cfvo type="max"/>
        <color rgb="FF63BE7B"/>
        <color rgb="FFFFEB84"/>
        <color rgb="FFF8696B"/>
      </colorScale>
    </cfRule>
  </conditionalFormatting>
  <conditionalFormatting sqref="AH18:AH25">
    <cfRule type="colorScale" priority="88">
      <colorScale>
        <cfvo type="min"/>
        <cfvo type="percentile" val="50"/>
        <cfvo type="max"/>
        <color rgb="FF63BE7B"/>
        <color rgb="FFFFEB84"/>
        <color rgb="FFF8696B"/>
      </colorScale>
    </cfRule>
  </conditionalFormatting>
  <conditionalFormatting sqref="AI18:AI25">
    <cfRule type="colorScale" priority="87">
      <colorScale>
        <cfvo type="min"/>
        <cfvo type="percentile" val="50"/>
        <cfvo type="max"/>
        <color rgb="FF63BE7B"/>
        <color rgb="FFFFEB84"/>
        <color rgb="FFF8696B"/>
      </colorScale>
    </cfRule>
  </conditionalFormatting>
  <conditionalFormatting sqref="AJ18:AJ25">
    <cfRule type="colorScale" priority="86">
      <colorScale>
        <cfvo type="min"/>
        <cfvo type="percentile" val="50"/>
        <cfvo type="max"/>
        <color rgb="FF63BE7B"/>
        <color rgb="FFFFEB84"/>
        <color rgb="FFF8696B"/>
      </colorScale>
    </cfRule>
  </conditionalFormatting>
  <conditionalFormatting sqref="AK18:AK25">
    <cfRule type="colorScale" priority="85">
      <colorScale>
        <cfvo type="min"/>
        <cfvo type="percentile" val="50"/>
        <cfvo type="max"/>
        <color rgb="FF63BE7B"/>
        <color rgb="FFFFEB84"/>
        <color rgb="FFF8696B"/>
      </colorScale>
    </cfRule>
  </conditionalFormatting>
  <conditionalFormatting sqref="AL18:AL25">
    <cfRule type="colorScale" priority="84">
      <colorScale>
        <cfvo type="min"/>
        <cfvo type="percentile" val="50"/>
        <cfvo type="max"/>
        <color rgb="FF63BE7B"/>
        <color rgb="FFFFEB84"/>
        <color rgb="FFF8696B"/>
      </colorScale>
    </cfRule>
  </conditionalFormatting>
  <conditionalFormatting sqref="AM18:AM25">
    <cfRule type="colorScale" priority="83">
      <colorScale>
        <cfvo type="min"/>
        <cfvo type="percentile" val="50"/>
        <cfvo type="max"/>
        <color rgb="FF63BE7B"/>
        <color rgb="FFFFEB84"/>
        <color rgb="FFF8696B"/>
      </colorScale>
    </cfRule>
  </conditionalFormatting>
  <conditionalFormatting sqref="AN18:AN25">
    <cfRule type="colorScale" priority="82">
      <colorScale>
        <cfvo type="min"/>
        <cfvo type="percentile" val="50"/>
        <cfvo type="max"/>
        <color rgb="FF63BE7B"/>
        <color rgb="FFFFEB84"/>
        <color rgb="FFF8696B"/>
      </colorScale>
    </cfRule>
  </conditionalFormatting>
  <conditionalFormatting sqref="AO18:AO25">
    <cfRule type="colorScale" priority="81">
      <colorScale>
        <cfvo type="min"/>
        <cfvo type="percentile" val="50"/>
        <cfvo type="max"/>
        <color rgb="FF63BE7B"/>
        <color rgb="FFFFEB84"/>
        <color rgb="FFF8696B"/>
      </colorScale>
    </cfRule>
  </conditionalFormatting>
  <conditionalFormatting sqref="AP18:AP25">
    <cfRule type="colorScale" priority="80">
      <colorScale>
        <cfvo type="min"/>
        <cfvo type="percentile" val="50"/>
        <cfvo type="max"/>
        <color rgb="FF63BE7B"/>
        <color rgb="FFFFEB84"/>
        <color rgb="FFF8696B"/>
      </colorScale>
    </cfRule>
  </conditionalFormatting>
  <conditionalFormatting sqref="AQ18:AQ25">
    <cfRule type="colorScale" priority="79">
      <colorScale>
        <cfvo type="min"/>
        <cfvo type="percentile" val="50"/>
        <cfvo type="max"/>
        <color rgb="FF63BE7B"/>
        <color rgb="FFFFEB84"/>
        <color rgb="FFF8696B"/>
      </colorScale>
    </cfRule>
  </conditionalFormatting>
  <conditionalFormatting sqref="AR18:AR25">
    <cfRule type="colorScale" priority="78">
      <colorScale>
        <cfvo type="min"/>
        <cfvo type="percentile" val="50"/>
        <cfvo type="max"/>
        <color rgb="FF63BE7B"/>
        <color rgb="FFFFEB84"/>
        <color rgb="FFF8696B"/>
      </colorScale>
    </cfRule>
  </conditionalFormatting>
  <conditionalFormatting sqref="AS18:AS25">
    <cfRule type="colorScale" priority="77">
      <colorScale>
        <cfvo type="min"/>
        <cfvo type="percentile" val="50"/>
        <cfvo type="max"/>
        <color rgb="FF63BE7B"/>
        <color rgb="FFFFEB84"/>
        <color rgb="FFF8696B"/>
      </colorScale>
    </cfRule>
  </conditionalFormatting>
  <conditionalFormatting sqref="AT18:AT25">
    <cfRule type="colorScale" priority="76">
      <colorScale>
        <cfvo type="min"/>
        <cfvo type="percentile" val="50"/>
        <cfvo type="max"/>
        <color rgb="FF63BE7B"/>
        <color rgb="FFFFEB84"/>
        <color rgb="FFF8696B"/>
      </colorScale>
    </cfRule>
  </conditionalFormatting>
  <conditionalFormatting sqref="AU18:AU25">
    <cfRule type="colorScale" priority="75">
      <colorScale>
        <cfvo type="min"/>
        <cfvo type="percentile" val="50"/>
        <cfvo type="max"/>
        <color rgb="FF63BE7B"/>
        <color rgb="FFFFEB84"/>
        <color rgb="FFF8696B"/>
      </colorScale>
    </cfRule>
  </conditionalFormatting>
  <conditionalFormatting sqref="X26:X29">
    <cfRule type="colorScale" priority="65">
      <colorScale>
        <cfvo type="min"/>
        <cfvo type="percentile" val="50"/>
        <cfvo type="max"/>
        <color rgb="FF63BE7B"/>
        <color rgb="FFFFEB84"/>
        <color rgb="FFF8696B"/>
      </colorScale>
    </cfRule>
  </conditionalFormatting>
  <conditionalFormatting sqref="Y26:Y29">
    <cfRule type="colorScale" priority="64">
      <colorScale>
        <cfvo type="min"/>
        <cfvo type="percentile" val="50"/>
        <cfvo type="max"/>
        <color rgb="FF63BE7B"/>
        <color rgb="FFFFEB84"/>
        <color rgb="FFF8696B"/>
      </colorScale>
    </cfRule>
  </conditionalFormatting>
  <conditionalFormatting sqref="Z26:Z29">
    <cfRule type="colorScale" priority="63">
      <colorScale>
        <cfvo type="min"/>
        <cfvo type="percentile" val="50"/>
        <cfvo type="max"/>
        <color rgb="FF63BE7B"/>
        <color rgb="FFFFEB84"/>
        <color rgb="FFF8696B"/>
      </colorScale>
    </cfRule>
  </conditionalFormatting>
  <conditionalFormatting sqref="AA26:AA29">
    <cfRule type="colorScale" priority="62">
      <colorScale>
        <cfvo type="min"/>
        <cfvo type="percentile" val="50"/>
        <cfvo type="max"/>
        <color rgb="FF63BE7B"/>
        <color rgb="FFFFEB84"/>
        <color rgb="FFF8696B"/>
      </colorScale>
    </cfRule>
  </conditionalFormatting>
  <conditionalFormatting sqref="AB26:AB29">
    <cfRule type="colorScale" priority="61">
      <colorScale>
        <cfvo type="min"/>
        <cfvo type="percentile" val="50"/>
        <cfvo type="max"/>
        <color rgb="FF63BE7B"/>
        <color rgb="FFFFEB84"/>
        <color rgb="FFF8696B"/>
      </colorScale>
    </cfRule>
  </conditionalFormatting>
  <conditionalFormatting sqref="AC26:AC29">
    <cfRule type="colorScale" priority="60">
      <colorScale>
        <cfvo type="min"/>
        <cfvo type="percentile" val="50"/>
        <cfvo type="max"/>
        <color rgb="FF63BE7B"/>
        <color rgb="FFFFEB84"/>
        <color rgb="FFF8696B"/>
      </colorScale>
    </cfRule>
  </conditionalFormatting>
  <conditionalFormatting sqref="AD26:AD29">
    <cfRule type="colorScale" priority="59">
      <colorScale>
        <cfvo type="min"/>
        <cfvo type="percentile" val="50"/>
        <cfvo type="max"/>
        <color rgb="FF63BE7B"/>
        <color rgb="FFFFEB84"/>
        <color rgb="FFF8696B"/>
      </colorScale>
    </cfRule>
  </conditionalFormatting>
  <conditionalFormatting sqref="AE26:AE29">
    <cfRule type="colorScale" priority="58">
      <colorScale>
        <cfvo type="min"/>
        <cfvo type="percentile" val="50"/>
        <cfvo type="max"/>
        <color rgb="FF63BE7B"/>
        <color rgb="FFFFEB84"/>
        <color rgb="FFF8696B"/>
      </colorScale>
    </cfRule>
  </conditionalFormatting>
  <conditionalFormatting sqref="AF26:AF29">
    <cfRule type="colorScale" priority="57">
      <colorScale>
        <cfvo type="min"/>
        <cfvo type="percentile" val="50"/>
        <cfvo type="max"/>
        <color rgb="FF63BE7B"/>
        <color rgb="FFFFEB84"/>
        <color rgb="FFF8696B"/>
      </colorScale>
    </cfRule>
  </conditionalFormatting>
  <conditionalFormatting sqref="AG26:AG29">
    <cfRule type="colorScale" priority="56">
      <colorScale>
        <cfvo type="min"/>
        <cfvo type="percentile" val="50"/>
        <cfvo type="max"/>
        <color rgb="FF63BE7B"/>
        <color rgb="FFFFEB84"/>
        <color rgb="FFF8696B"/>
      </colorScale>
    </cfRule>
  </conditionalFormatting>
  <conditionalFormatting sqref="AH26:AH29">
    <cfRule type="colorScale" priority="55">
      <colorScale>
        <cfvo type="min"/>
        <cfvo type="percentile" val="50"/>
        <cfvo type="max"/>
        <color rgb="FF63BE7B"/>
        <color rgb="FFFFEB84"/>
        <color rgb="FFF8696B"/>
      </colorScale>
    </cfRule>
  </conditionalFormatting>
  <conditionalFormatting sqref="AI26:AI29">
    <cfRule type="colorScale" priority="54">
      <colorScale>
        <cfvo type="min"/>
        <cfvo type="percentile" val="50"/>
        <cfvo type="max"/>
        <color rgb="FF63BE7B"/>
        <color rgb="FFFFEB84"/>
        <color rgb="FFF8696B"/>
      </colorScale>
    </cfRule>
  </conditionalFormatting>
  <conditionalFormatting sqref="AJ26:AJ29">
    <cfRule type="colorScale" priority="53">
      <colorScale>
        <cfvo type="min"/>
        <cfvo type="percentile" val="50"/>
        <cfvo type="max"/>
        <color rgb="FF63BE7B"/>
        <color rgb="FFFFEB84"/>
        <color rgb="FFF8696B"/>
      </colorScale>
    </cfRule>
  </conditionalFormatting>
  <conditionalFormatting sqref="AK26:AK29">
    <cfRule type="colorScale" priority="52">
      <colorScale>
        <cfvo type="min"/>
        <cfvo type="percentile" val="50"/>
        <cfvo type="max"/>
        <color rgb="FF63BE7B"/>
        <color rgb="FFFFEB84"/>
        <color rgb="FFF8696B"/>
      </colorScale>
    </cfRule>
  </conditionalFormatting>
  <conditionalFormatting sqref="AL26:AL29">
    <cfRule type="colorScale" priority="51">
      <colorScale>
        <cfvo type="min"/>
        <cfvo type="percentile" val="50"/>
        <cfvo type="max"/>
        <color rgb="FF63BE7B"/>
        <color rgb="FFFFEB84"/>
        <color rgb="FFF8696B"/>
      </colorScale>
    </cfRule>
  </conditionalFormatting>
  <conditionalFormatting sqref="AM26:AM29">
    <cfRule type="colorScale" priority="50">
      <colorScale>
        <cfvo type="min"/>
        <cfvo type="percentile" val="50"/>
        <cfvo type="max"/>
        <color rgb="FF63BE7B"/>
        <color rgb="FFFFEB84"/>
        <color rgb="FFF8696B"/>
      </colorScale>
    </cfRule>
  </conditionalFormatting>
  <conditionalFormatting sqref="AN26:AN29">
    <cfRule type="colorScale" priority="49">
      <colorScale>
        <cfvo type="min"/>
        <cfvo type="percentile" val="50"/>
        <cfvo type="max"/>
        <color rgb="FF63BE7B"/>
        <color rgb="FFFFEB84"/>
        <color rgb="FFF8696B"/>
      </colorScale>
    </cfRule>
  </conditionalFormatting>
  <conditionalFormatting sqref="AO26:AO29">
    <cfRule type="colorScale" priority="48">
      <colorScale>
        <cfvo type="min"/>
        <cfvo type="percentile" val="50"/>
        <cfvo type="max"/>
        <color rgb="FF63BE7B"/>
        <color rgb="FFFFEB84"/>
        <color rgb="FFF8696B"/>
      </colorScale>
    </cfRule>
  </conditionalFormatting>
  <conditionalFormatting sqref="AP26:AP29">
    <cfRule type="colorScale" priority="47">
      <colorScale>
        <cfvo type="min"/>
        <cfvo type="percentile" val="50"/>
        <cfvo type="max"/>
        <color rgb="FF63BE7B"/>
        <color rgb="FFFFEB84"/>
        <color rgb="FFF8696B"/>
      </colorScale>
    </cfRule>
  </conditionalFormatting>
  <conditionalFormatting sqref="AQ26:AQ29">
    <cfRule type="colorScale" priority="46">
      <colorScale>
        <cfvo type="min"/>
        <cfvo type="percentile" val="50"/>
        <cfvo type="max"/>
        <color rgb="FF63BE7B"/>
        <color rgb="FFFFEB84"/>
        <color rgb="FFF8696B"/>
      </colorScale>
    </cfRule>
  </conditionalFormatting>
  <conditionalFormatting sqref="AR26:AR29">
    <cfRule type="colorScale" priority="45">
      <colorScale>
        <cfvo type="min"/>
        <cfvo type="percentile" val="50"/>
        <cfvo type="max"/>
        <color rgb="FF63BE7B"/>
        <color rgb="FFFFEB84"/>
        <color rgb="FFF8696B"/>
      </colorScale>
    </cfRule>
  </conditionalFormatting>
  <conditionalFormatting sqref="AS26:AS29">
    <cfRule type="colorScale" priority="44">
      <colorScale>
        <cfvo type="min"/>
        <cfvo type="percentile" val="50"/>
        <cfvo type="max"/>
        <color rgb="FF63BE7B"/>
        <color rgb="FFFFEB84"/>
        <color rgb="FFF8696B"/>
      </colorScale>
    </cfRule>
  </conditionalFormatting>
  <conditionalFormatting sqref="AT26:AT29">
    <cfRule type="colorScale" priority="43">
      <colorScale>
        <cfvo type="min"/>
        <cfvo type="percentile" val="50"/>
        <cfvo type="max"/>
        <color rgb="FF63BE7B"/>
        <color rgb="FFFFEB84"/>
        <color rgb="FFF8696B"/>
      </colorScale>
    </cfRule>
  </conditionalFormatting>
  <conditionalFormatting sqref="AU26:AU29">
    <cfRule type="colorScale" priority="42">
      <colorScale>
        <cfvo type="min"/>
        <cfvo type="percentile" val="50"/>
        <cfvo type="max"/>
        <color rgb="FF63BE7B"/>
        <color rgb="FFFFEB84"/>
        <color rgb="FFF8696B"/>
      </colorScale>
    </cfRule>
  </conditionalFormatting>
  <conditionalFormatting sqref="K292:P299 I323:P323 H325:P325 K326:P326 H327:P327 K328:P328 H329:P329 K330:P331 A2:F185 E186:F228 A229:F251 G2:O291 G300:O322 G324:O324 G323 G326:I326 G328:I328 G330:I331 P2:P331 G332:P463 E252:F478 O464:O504 E479:E514 O507:O514">
    <cfRule type="expression" dxfId="177" priority="37">
      <formula>$E2="R1"</formula>
    </cfRule>
    <cfRule type="expression" dxfId="176" priority="38">
      <formula>$E2="F"</formula>
    </cfRule>
    <cfRule type="expression" dxfId="175" priority="39">
      <formula>$E2="Q"</formula>
    </cfRule>
  </conditionalFormatting>
  <conditionalFormatting sqref="G292:J299">
    <cfRule type="expression" dxfId="174" priority="34">
      <formula>$E292="R1"</formula>
    </cfRule>
    <cfRule type="expression" dxfId="173" priority="35">
      <formula>$E292="F"</formula>
    </cfRule>
    <cfRule type="expression" dxfId="172" priority="36">
      <formula>$E292="Q"</formula>
    </cfRule>
  </conditionalFormatting>
  <conditionalFormatting sqref="A304:D333">
    <cfRule type="expression" dxfId="171" priority="32">
      <formula>$E304="F"</formula>
    </cfRule>
    <cfRule type="expression" dxfId="170" priority="33">
      <formula>$E304="Q"</formula>
    </cfRule>
  </conditionalFormatting>
  <conditionalFormatting sqref="A334:B361 D334:D361">
    <cfRule type="expression" dxfId="169" priority="30">
      <formula>$E334="F"</formula>
    </cfRule>
    <cfRule type="expression" dxfId="168" priority="31">
      <formula>$E334="Q"</formula>
    </cfRule>
  </conditionalFormatting>
  <conditionalFormatting sqref="A362:B362 A364:B364 A366:B366 A368:B368 A370:B370 A372:B372 D362:D384 A374:B374 A376:B376 A378:B378 A380:B380 A382:B382 A384:B384">
    <cfRule type="expression" dxfId="167" priority="28">
      <formula>$E362="F"</formula>
    </cfRule>
    <cfRule type="expression" dxfId="166" priority="29">
      <formula>$E362="Q"</formula>
    </cfRule>
  </conditionalFormatting>
  <conditionalFormatting sqref="A363:B363 A365:B365 A367:B367 A369:B369 A371:B371 A373:B373 A375:B375 A377:B377 A379:B379 A381:B381 A383:B383">
    <cfRule type="expression" dxfId="165" priority="26">
      <formula>$E363="F"</formula>
    </cfRule>
    <cfRule type="expression" dxfId="164" priority="27">
      <formula>$E363="Q"</formula>
    </cfRule>
  </conditionalFormatting>
  <conditionalFormatting sqref="A385:B406 D385:D406">
    <cfRule type="expression" dxfId="163" priority="24">
      <formula>$E385="F"</formula>
    </cfRule>
    <cfRule type="expression" dxfId="162" priority="25">
      <formula>$E385="Q"</formula>
    </cfRule>
  </conditionalFormatting>
  <conditionalFormatting sqref="D407:D436">
    <cfRule type="expression" dxfId="161" priority="22">
      <formula>#REF!="F"</formula>
    </cfRule>
    <cfRule type="expression" dxfId="160" priority="23">
      <formula>#REF!="Q"</formula>
    </cfRule>
  </conditionalFormatting>
  <conditionalFormatting sqref="A408:B408 A410:B410 A412:B412 A414:B414 A416:B416 A418:B418 A420:B420 A422:B422 A424:B424 A426:B426 A428:B428 A430:B430 A432:B432 A434:B434 A436:B436">
    <cfRule type="expression" dxfId="159" priority="20">
      <formula>#REF!="F"</formula>
    </cfRule>
    <cfRule type="expression" dxfId="158" priority="21">
      <formula>#REF!="Q"</formula>
    </cfRule>
  </conditionalFormatting>
  <conditionalFormatting sqref="A407:B407 A409:B409 A411:B411 A413:B413 A415:B415 A417:B417 A419:B419 A421:B421 A423:B423 A425:B425 A427:B427 A429:B429 A431:B431 A433:B433 A435:B435">
    <cfRule type="expression" dxfId="157" priority="18">
      <formula>#REF!="F"</formula>
    </cfRule>
    <cfRule type="expression" dxfId="156" priority="19">
      <formula>#REF!="Q"</formula>
    </cfRule>
  </conditionalFormatting>
  <conditionalFormatting sqref="AX2:AX514">
    <cfRule type="colorScale" priority="1546">
      <colorScale>
        <cfvo type="min"/>
        <cfvo type="percentile" val="50"/>
        <cfvo type="max"/>
        <color rgb="FFF8696B"/>
        <color rgb="FFFFEB84"/>
        <color rgb="FF63BE7B"/>
      </colorScale>
    </cfRule>
  </conditionalFormatting>
  <conditionalFormatting sqref="W15">
    <cfRule type="colorScale" priority="17">
      <colorScale>
        <cfvo type="min"/>
        <cfvo type="percentile" val="50"/>
        <cfvo type="max"/>
        <color rgb="FF63BE7B"/>
        <color rgb="FFFFEB84"/>
        <color rgb="FFF8696B"/>
      </colorScale>
    </cfRule>
  </conditionalFormatting>
  <conditionalFormatting sqref="W2:W15">
    <cfRule type="colorScale" priority="16">
      <colorScale>
        <cfvo type="min"/>
        <cfvo type="percentile" val="50"/>
        <cfvo type="max"/>
        <color rgb="FF63BE7B"/>
        <color rgb="FFFFEB84"/>
        <color rgb="FFF8696B"/>
      </colorScale>
    </cfRule>
  </conditionalFormatting>
  <conditionalFormatting sqref="V2:V15">
    <cfRule type="colorScale" priority="15">
      <colorScale>
        <cfvo type="min"/>
        <cfvo type="percentile" val="50"/>
        <cfvo type="max"/>
        <color rgb="FF63BE7B"/>
        <color rgb="FFFFEB84"/>
        <color rgb="FFF8696B"/>
      </colorScale>
    </cfRule>
  </conditionalFormatting>
  <conditionalFormatting sqref="U2:U15">
    <cfRule type="colorScale" priority="14">
      <colorScale>
        <cfvo type="min"/>
        <cfvo type="percentile" val="50"/>
        <cfvo type="max"/>
        <color rgb="FF63BE7B"/>
        <color rgb="FFFFEB84"/>
        <color rgb="FFF8696B"/>
      </colorScale>
    </cfRule>
  </conditionalFormatting>
  <conditionalFormatting sqref="T15">
    <cfRule type="colorScale" priority="13">
      <colorScale>
        <cfvo type="min"/>
        <cfvo type="percentile" val="50"/>
        <cfvo type="max"/>
        <color rgb="FF63BE7B"/>
        <color rgb="FFFFEB84"/>
        <color rgb="FFF8696B"/>
      </colorScale>
    </cfRule>
  </conditionalFormatting>
  <conditionalFormatting sqref="T2:T15">
    <cfRule type="colorScale" priority="12">
      <colorScale>
        <cfvo type="min"/>
        <cfvo type="percentile" val="50"/>
        <cfvo type="max"/>
        <color rgb="FF63BE7B"/>
        <color rgb="FFFFEB84"/>
        <color rgb="FFF8696B"/>
      </colorScale>
    </cfRule>
  </conditionalFormatting>
  <conditionalFormatting sqref="S2:S15">
    <cfRule type="colorScale" priority="11">
      <colorScale>
        <cfvo type="min"/>
        <cfvo type="percentile" val="50"/>
        <cfvo type="max"/>
        <color rgb="FF63BE7B"/>
        <color rgb="FFFFEB84"/>
        <color rgb="FFF8696B"/>
      </colorScale>
    </cfRule>
  </conditionalFormatting>
  <conditionalFormatting sqref="R2:R15">
    <cfRule type="colorScale" priority="10">
      <colorScale>
        <cfvo type="min"/>
        <cfvo type="percentile" val="50"/>
        <cfvo type="max"/>
        <color rgb="FF63BE7B"/>
        <color rgb="FFFFEB84"/>
        <color rgb="FFF8696B"/>
      </colorScale>
    </cfRule>
  </conditionalFormatting>
  <conditionalFormatting sqref="A491:D514">
    <cfRule type="expression" dxfId="155" priority="7">
      <formula>$E491="R1"</formula>
    </cfRule>
    <cfRule type="expression" dxfId="154" priority="8">
      <formula>$E491="F"</formula>
    </cfRule>
    <cfRule type="expression" dxfId="153" priority="9">
      <formula>$E491="Q"</formula>
    </cfRule>
  </conditionalFormatting>
  <conditionalFormatting sqref="O505">
    <cfRule type="expression" dxfId="152" priority="4">
      <formula>$E505="R1"</formula>
    </cfRule>
    <cfRule type="expression" dxfId="151" priority="5">
      <formula>$E505="F"</formula>
    </cfRule>
    <cfRule type="expression" dxfId="150" priority="6">
      <formula>$E505="Q"</formula>
    </cfRule>
  </conditionalFormatting>
  <conditionalFormatting sqref="O506">
    <cfRule type="expression" dxfId="149" priority="1">
      <formula>$E506="R1"</formula>
    </cfRule>
    <cfRule type="expression" dxfId="148" priority="2">
      <formula>$E506="F"</formula>
    </cfRule>
    <cfRule type="expression" dxfId="147" priority="3">
      <formula>$E506="Q"</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26D5B0-5CBD-414B-8DF6-DA5B15AB173A}">
  <dimension ref="A1:AL600"/>
  <sheetViews>
    <sheetView zoomScale="40" zoomScaleNormal="40" workbookViewId="0">
      <pane ySplit="1" topLeftCell="A297" activePane="bottomLeft" state="frozen"/>
      <selection pane="bottomLeft" activeCell="H352" sqref="F335:H352"/>
    </sheetView>
  </sheetViews>
  <sheetFormatPr defaultColWidth="4.7265625" defaultRowHeight="14.5" x14ac:dyDescent="0.35"/>
  <cols>
    <col min="1" max="1" width="15.08984375" bestFit="1" customWidth="1"/>
    <col min="2" max="2" width="11.7265625" bestFit="1" customWidth="1"/>
    <col min="3" max="3" width="11.90625" bestFit="1" customWidth="1"/>
    <col min="4" max="4" width="12.81640625" bestFit="1" customWidth="1"/>
    <col min="5" max="5" width="12.6328125" bestFit="1" customWidth="1"/>
    <col min="6" max="6" width="11.7265625" bestFit="1" customWidth="1"/>
    <col min="7" max="7" width="41.90625" bestFit="1" customWidth="1"/>
    <col min="8" max="8" width="43.26953125" bestFit="1" customWidth="1"/>
    <col min="9" max="9" width="14.90625" bestFit="1" customWidth="1"/>
    <col min="10" max="10" width="14" bestFit="1" customWidth="1"/>
    <col min="11" max="11" width="12.1796875" bestFit="1" customWidth="1"/>
    <col min="12" max="20" width="14.453125" bestFit="1" customWidth="1"/>
    <col min="21" max="31" width="15.54296875" bestFit="1" customWidth="1"/>
    <col min="32" max="32" width="13.7265625" bestFit="1" customWidth="1"/>
    <col min="33" max="33" width="14" bestFit="1" customWidth="1"/>
    <col min="34" max="35" width="11.7265625" bestFit="1" customWidth="1"/>
    <col min="36" max="36" width="17.6328125" bestFit="1" customWidth="1"/>
    <col min="37" max="37" width="8.453125" bestFit="1" customWidth="1"/>
    <col min="38" max="38" width="7.36328125" bestFit="1" customWidth="1"/>
  </cols>
  <sheetData>
    <row r="1" spans="1:36" x14ac:dyDescent="0.35">
      <c r="A1" t="s">
        <v>0</v>
      </c>
      <c r="B1" t="s">
        <v>1</v>
      </c>
      <c r="C1" t="s">
        <v>2</v>
      </c>
      <c r="D1" t="s">
        <v>3</v>
      </c>
      <c r="E1" t="s">
        <v>4</v>
      </c>
      <c r="F1" t="s">
        <v>89</v>
      </c>
      <c r="G1" t="s">
        <v>543</v>
      </c>
      <c r="H1" t="s">
        <v>544</v>
      </c>
      <c r="I1" t="s">
        <v>8</v>
      </c>
      <c r="J1" t="s">
        <v>7</v>
      </c>
      <c r="K1" t="s">
        <v>9</v>
      </c>
      <c r="L1" t="s">
        <v>560</v>
      </c>
      <c r="M1" t="s">
        <v>561</v>
      </c>
      <c r="N1" t="s">
        <v>562</v>
      </c>
      <c r="O1" t="s">
        <v>563</v>
      </c>
      <c r="P1" t="s">
        <v>564</v>
      </c>
      <c r="Q1" t="s">
        <v>565</v>
      </c>
      <c r="R1" t="s">
        <v>566</v>
      </c>
      <c r="S1" t="s">
        <v>567</v>
      </c>
      <c r="T1" t="s">
        <v>568</v>
      </c>
      <c r="U1" t="s">
        <v>569</v>
      </c>
      <c r="V1" t="s">
        <v>570</v>
      </c>
      <c r="W1" t="s">
        <v>571</v>
      </c>
      <c r="X1" t="s">
        <v>572</v>
      </c>
      <c r="Y1" t="s">
        <v>573</v>
      </c>
      <c r="Z1" t="s">
        <v>574</v>
      </c>
      <c r="AA1" t="s">
        <v>575</v>
      </c>
      <c r="AB1" t="s">
        <v>576</v>
      </c>
      <c r="AC1" t="s">
        <v>577</v>
      </c>
      <c r="AD1" t="s">
        <v>578</v>
      </c>
      <c r="AE1" t="s">
        <v>579</v>
      </c>
      <c r="AF1" t="s">
        <v>580</v>
      </c>
      <c r="AG1" t="s">
        <v>581</v>
      </c>
      <c r="AH1" t="s">
        <v>582</v>
      </c>
      <c r="AI1" t="s">
        <v>472</v>
      </c>
      <c r="AJ1" t="s">
        <v>18</v>
      </c>
    </row>
    <row r="2" spans="1:36" x14ac:dyDescent="0.35">
      <c r="A2" s="49" t="s">
        <v>1236</v>
      </c>
      <c r="B2" s="49">
        <v>2023</v>
      </c>
      <c r="C2" s="63">
        <v>45002</v>
      </c>
      <c r="D2" s="49" t="s">
        <v>66</v>
      </c>
      <c r="E2" t="s">
        <v>64</v>
      </c>
      <c r="F2" t="s">
        <v>64</v>
      </c>
      <c r="G2" s="38" t="s">
        <v>596</v>
      </c>
      <c r="H2" t="s">
        <v>597</v>
      </c>
      <c r="I2" t="s">
        <v>29</v>
      </c>
      <c r="J2" s="38"/>
      <c r="K2" s="38">
        <v>1</v>
      </c>
      <c r="L2">
        <v>2</v>
      </c>
      <c r="M2">
        <v>1</v>
      </c>
      <c r="N2">
        <v>5</v>
      </c>
      <c r="O2">
        <v>2</v>
      </c>
      <c r="P2">
        <v>3</v>
      </c>
      <c r="Q2" s="118">
        <v>0</v>
      </c>
      <c r="R2" s="118">
        <v>0</v>
      </c>
      <c r="S2" s="118">
        <v>0</v>
      </c>
      <c r="T2">
        <v>1</v>
      </c>
      <c r="U2">
        <v>2</v>
      </c>
      <c r="V2">
        <v>5</v>
      </c>
      <c r="W2">
        <v>5</v>
      </c>
      <c r="X2">
        <v>3</v>
      </c>
      <c r="Y2">
        <v>2</v>
      </c>
      <c r="Z2">
        <v>1</v>
      </c>
      <c r="AA2">
        <v>2</v>
      </c>
      <c r="AB2" s="118">
        <v>0</v>
      </c>
      <c r="AC2">
        <v>5</v>
      </c>
      <c r="AD2">
        <v>5</v>
      </c>
      <c r="AE2" s="118">
        <v>0</v>
      </c>
      <c r="AF2" s="118">
        <v>0</v>
      </c>
      <c r="AG2" s="118">
        <v>0</v>
      </c>
      <c r="AH2">
        <v>44</v>
      </c>
      <c r="AI2" s="127">
        <v>2.2173611111111113</v>
      </c>
      <c r="AJ2" s="128">
        <v>56.372999999999998</v>
      </c>
    </row>
    <row r="3" spans="1:36" x14ac:dyDescent="0.35">
      <c r="A3" s="49" t="s">
        <v>1236</v>
      </c>
      <c r="B3" s="49">
        <v>2023</v>
      </c>
      <c r="C3" s="63">
        <v>45002</v>
      </c>
      <c r="D3" s="49" t="s">
        <v>66</v>
      </c>
      <c r="E3" t="s">
        <v>64</v>
      </c>
      <c r="F3" t="s">
        <v>64</v>
      </c>
      <c r="G3" s="38" t="s">
        <v>592</v>
      </c>
      <c r="H3" t="s">
        <v>615</v>
      </c>
      <c r="I3" t="s">
        <v>23</v>
      </c>
      <c r="J3" s="38"/>
      <c r="K3" s="38">
        <v>2</v>
      </c>
      <c r="L3" s="118">
        <v>0</v>
      </c>
      <c r="M3">
        <v>5</v>
      </c>
      <c r="N3" s="118">
        <v>0</v>
      </c>
      <c r="O3" s="118">
        <v>0</v>
      </c>
      <c r="P3" s="118">
        <v>0</v>
      </c>
      <c r="Q3" s="118">
        <v>0</v>
      </c>
      <c r="R3" s="118">
        <v>0</v>
      </c>
      <c r="S3" s="118">
        <v>0</v>
      </c>
      <c r="T3">
        <v>3</v>
      </c>
      <c r="U3">
        <v>5</v>
      </c>
      <c r="V3" s="118">
        <v>0</v>
      </c>
      <c r="W3" s="118">
        <v>0</v>
      </c>
      <c r="X3" s="118">
        <v>0</v>
      </c>
      <c r="Y3" s="118">
        <v>0</v>
      </c>
      <c r="Z3" s="118">
        <v>0</v>
      </c>
      <c r="AA3" s="118">
        <v>0</v>
      </c>
      <c r="AB3">
        <v>5</v>
      </c>
      <c r="AC3" s="118">
        <v>0</v>
      </c>
      <c r="AD3" s="118">
        <v>0</v>
      </c>
      <c r="AE3" s="118">
        <v>0</v>
      </c>
      <c r="AF3">
        <v>20</v>
      </c>
      <c r="AG3" s="118">
        <v>0</v>
      </c>
      <c r="AH3">
        <v>38</v>
      </c>
      <c r="AI3" s="38"/>
      <c r="AJ3" s="38"/>
    </row>
    <row r="4" spans="1:36" x14ac:dyDescent="0.35">
      <c r="A4" s="49" t="s">
        <v>1236</v>
      </c>
      <c r="B4" s="49">
        <v>2023</v>
      </c>
      <c r="C4" s="63">
        <v>45002</v>
      </c>
      <c r="D4" s="49" t="s">
        <v>66</v>
      </c>
      <c r="E4" t="s">
        <v>64</v>
      </c>
      <c r="F4" t="s">
        <v>64</v>
      </c>
      <c r="G4" s="38" t="s">
        <v>1033</v>
      </c>
      <c r="H4" t="s">
        <v>505</v>
      </c>
      <c r="I4" t="s">
        <v>35</v>
      </c>
      <c r="J4" s="38"/>
      <c r="K4" s="38">
        <v>3</v>
      </c>
      <c r="L4" s="118">
        <v>0</v>
      </c>
      <c r="M4" s="118">
        <v>0</v>
      </c>
      <c r="N4">
        <v>2</v>
      </c>
      <c r="O4" s="118">
        <v>0</v>
      </c>
      <c r="P4" s="118">
        <v>0</v>
      </c>
      <c r="Q4" s="118">
        <v>0</v>
      </c>
      <c r="R4">
        <v>5</v>
      </c>
      <c r="S4" s="118">
        <v>0</v>
      </c>
      <c r="T4" s="118">
        <v>0</v>
      </c>
      <c r="U4" s="118">
        <v>0</v>
      </c>
      <c r="V4" s="118">
        <v>0</v>
      </c>
      <c r="W4" s="118">
        <v>0</v>
      </c>
      <c r="X4" s="118">
        <v>0</v>
      </c>
      <c r="Y4" s="118">
        <v>0</v>
      </c>
      <c r="Z4" s="118">
        <v>0</v>
      </c>
      <c r="AA4" s="118">
        <v>0</v>
      </c>
      <c r="AB4">
        <v>3</v>
      </c>
      <c r="AC4">
        <v>1</v>
      </c>
      <c r="AD4" s="118">
        <v>0</v>
      </c>
      <c r="AE4">
        <v>4</v>
      </c>
      <c r="AF4">
        <v>20</v>
      </c>
      <c r="AG4" s="118">
        <v>0</v>
      </c>
      <c r="AH4">
        <v>35</v>
      </c>
      <c r="AI4" s="38"/>
      <c r="AJ4" s="38"/>
    </row>
    <row r="5" spans="1:36" x14ac:dyDescent="0.35">
      <c r="A5" s="49" t="s">
        <v>1236</v>
      </c>
      <c r="B5" s="49">
        <v>2023</v>
      </c>
      <c r="C5" s="63">
        <v>45002</v>
      </c>
      <c r="D5" s="49" t="s">
        <v>66</v>
      </c>
      <c r="E5" t="s">
        <v>64</v>
      </c>
      <c r="F5" t="s">
        <v>64</v>
      </c>
      <c r="G5" s="38" t="s">
        <v>587</v>
      </c>
      <c r="H5" t="s">
        <v>784</v>
      </c>
      <c r="I5" t="s">
        <v>78</v>
      </c>
      <c r="J5" s="38"/>
      <c r="K5" s="38">
        <v>4</v>
      </c>
      <c r="L5" s="118">
        <v>0</v>
      </c>
      <c r="M5">
        <v>2</v>
      </c>
      <c r="N5">
        <v>1</v>
      </c>
      <c r="O5" s="118">
        <v>0</v>
      </c>
      <c r="P5">
        <v>1</v>
      </c>
      <c r="Q5" s="118">
        <v>0</v>
      </c>
      <c r="R5">
        <v>2</v>
      </c>
      <c r="S5">
        <v>2</v>
      </c>
      <c r="T5" s="118">
        <v>0</v>
      </c>
      <c r="U5" s="118">
        <v>0</v>
      </c>
      <c r="V5">
        <v>3</v>
      </c>
      <c r="W5" s="118">
        <v>0</v>
      </c>
      <c r="X5">
        <v>1</v>
      </c>
      <c r="Y5" s="118">
        <v>0</v>
      </c>
      <c r="Z5">
        <v>5</v>
      </c>
      <c r="AA5">
        <v>5</v>
      </c>
      <c r="AB5" s="118">
        <v>0</v>
      </c>
      <c r="AC5">
        <v>2</v>
      </c>
      <c r="AD5">
        <v>3</v>
      </c>
      <c r="AE5">
        <v>2</v>
      </c>
      <c r="AF5" s="118">
        <v>0</v>
      </c>
      <c r="AG5" s="118">
        <v>0</v>
      </c>
      <c r="AH5">
        <v>29</v>
      </c>
      <c r="AI5" s="38"/>
      <c r="AJ5" s="38"/>
    </row>
    <row r="6" spans="1:36" x14ac:dyDescent="0.35">
      <c r="A6" s="49" t="s">
        <v>1236</v>
      </c>
      <c r="B6" s="49">
        <v>2023</v>
      </c>
      <c r="C6" s="63">
        <v>45002</v>
      </c>
      <c r="D6" s="49" t="s">
        <v>66</v>
      </c>
      <c r="E6" t="s">
        <v>64</v>
      </c>
      <c r="F6" t="s">
        <v>64</v>
      </c>
      <c r="G6" s="38" t="s">
        <v>473</v>
      </c>
      <c r="H6" t="s">
        <v>590</v>
      </c>
      <c r="I6" t="s">
        <v>25</v>
      </c>
      <c r="J6" s="38"/>
      <c r="K6" s="38">
        <v>5</v>
      </c>
      <c r="L6">
        <v>1</v>
      </c>
      <c r="M6" s="118">
        <v>0</v>
      </c>
      <c r="N6">
        <v>3</v>
      </c>
      <c r="O6">
        <v>3</v>
      </c>
      <c r="P6">
        <v>5</v>
      </c>
      <c r="Q6" s="118">
        <v>0</v>
      </c>
      <c r="R6" s="118">
        <v>0</v>
      </c>
      <c r="S6" s="118">
        <v>0</v>
      </c>
      <c r="T6" s="118">
        <v>0</v>
      </c>
      <c r="U6" s="118">
        <v>0</v>
      </c>
      <c r="V6" s="118">
        <v>0</v>
      </c>
      <c r="W6" s="118">
        <v>0</v>
      </c>
      <c r="X6">
        <v>5</v>
      </c>
      <c r="Y6">
        <v>3</v>
      </c>
      <c r="Z6">
        <v>3</v>
      </c>
      <c r="AA6" s="118">
        <v>0</v>
      </c>
      <c r="AB6">
        <v>1</v>
      </c>
      <c r="AC6">
        <v>3</v>
      </c>
      <c r="AD6">
        <v>1</v>
      </c>
      <c r="AE6" s="118">
        <v>0</v>
      </c>
      <c r="AF6" s="118">
        <v>0</v>
      </c>
      <c r="AG6" s="118">
        <v>0</v>
      </c>
      <c r="AH6">
        <v>28</v>
      </c>
      <c r="AI6" s="38"/>
      <c r="AJ6" s="38"/>
    </row>
    <row r="7" spans="1:36" x14ac:dyDescent="0.35">
      <c r="A7" s="49" t="s">
        <v>1236</v>
      </c>
      <c r="B7" s="49">
        <v>2023</v>
      </c>
      <c r="C7" s="63">
        <v>45002</v>
      </c>
      <c r="D7" s="49" t="s">
        <v>66</v>
      </c>
      <c r="E7" t="s">
        <v>64</v>
      </c>
      <c r="F7" t="s">
        <v>64</v>
      </c>
      <c r="G7" s="38" t="s">
        <v>617</v>
      </c>
      <c r="H7" t="s">
        <v>964</v>
      </c>
      <c r="I7" t="s">
        <v>37</v>
      </c>
      <c r="J7" s="38"/>
      <c r="K7" s="38">
        <v>6</v>
      </c>
      <c r="L7" s="118">
        <v>0</v>
      </c>
      <c r="M7" s="118">
        <v>0</v>
      </c>
      <c r="N7" s="118">
        <v>0</v>
      </c>
      <c r="O7" s="118">
        <v>0</v>
      </c>
      <c r="P7" s="118">
        <v>0</v>
      </c>
      <c r="Q7" s="118">
        <v>0</v>
      </c>
      <c r="R7">
        <v>3</v>
      </c>
      <c r="S7">
        <v>5</v>
      </c>
      <c r="T7" s="118">
        <v>0</v>
      </c>
      <c r="U7" s="118">
        <v>0</v>
      </c>
      <c r="V7" s="118">
        <v>0</v>
      </c>
      <c r="W7">
        <v>3</v>
      </c>
      <c r="X7" s="118">
        <v>0</v>
      </c>
      <c r="Y7" s="118">
        <v>0</v>
      </c>
      <c r="Z7" s="118">
        <v>0</v>
      </c>
      <c r="AA7">
        <v>3</v>
      </c>
      <c r="AB7" s="118">
        <v>0</v>
      </c>
      <c r="AC7" s="118">
        <v>0</v>
      </c>
      <c r="AD7" s="118">
        <v>0</v>
      </c>
      <c r="AE7">
        <v>10</v>
      </c>
      <c r="AF7" s="118">
        <v>0</v>
      </c>
      <c r="AG7" s="118">
        <v>0</v>
      </c>
      <c r="AH7">
        <v>24</v>
      </c>
      <c r="AI7" s="38"/>
      <c r="AJ7" s="38"/>
    </row>
    <row r="8" spans="1:36" x14ac:dyDescent="0.35">
      <c r="A8" s="49" t="s">
        <v>1236</v>
      </c>
      <c r="B8" s="49">
        <v>2023</v>
      </c>
      <c r="C8" s="63">
        <v>45002</v>
      </c>
      <c r="D8" s="49" t="s">
        <v>66</v>
      </c>
      <c r="E8" t="s">
        <v>64</v>
      </c>
      <c r="F8" t="s">
        <v>64</v>
      </c>
      <c r="G8" s="38" t="s">
        <v>1243</v>
      </c>
      <c r="H8" t="s">
        <v>1182</v>
      </c>
      <c r="I8" t="s">
        <v>480</v>
      </c>
      <c r="J8" s="38"/>
      <c r="K8" s="38">
        <v>7</v>
      </c>
      <c r="L8" s="118">
        <v>0</v>
      </c>
      <c r="M8" s="118">
        <v>0</v>
      </c>
      <c r="N8" s="118">
        <v>0</v>
      </c>
      <c r="O8" s="118">
        <v>0</v>
      </c>
      <c r="P8">
        <v>2</v>
      </c>
      <c r="Q8" s="118">
        <v>0</v>
      </c>
      <c r="R8" s="118">
        <v>0</v>
      </c>
      <c r="S8" s="118">
        <v>0</v>
      </c>
      <c r="T8">
        <v>5</v>
      </c>
      <c r="U8">
        <v>3</v>
      </c>
      <c r="V8">
        <v>1</v>
      </c>
      <c r="W8" s="118">
        <v>0</v>
      </c>
      <c r="X8" s="118">
        <v>0</v>
      </c>
      <c r="Y8">
        <v>5</v>
      </c>
      <c r="Z8" s="118">
        <v>0</v>
      </c>
      <c r="AA8" s="118">
        <v>0</v>
      </c>
      <c r="AB8" s="118">
        <v>0</v>
      </c>
      <c r="AC8" s="118">
        <v>0</v>
      </c>
      <c r="AD8" s="118">
        <v>0</v>
      </c>
      <c r="AE8">
        <v>6</v>
      </c>
      <c r="AF8" s="118">
        <v>0</v>
      </c>
      <c r="AG8" s="118">
        <v>0</v>
      </c>
      <c r="AH8">
        <v>22</v>
      </c>
      <c r="AI8" s="38"/>
      <c r="AJ8" s="38"/>
    </row>
    <row r="9" spans="1:36" x14ac:dyDescent="0.35">
      <c r="A9" s="49" t="s">
        <v>1236</v>
      </c>
      <c r="B9" s="49">
        <v>2023</v>
      </c>
      <c r="C9" s="63">
        <v>45002</v>
      </c>
      <c r="D9" s="49" t="s">
        <v>66</v>
      </c>
      <c r="E9" t="s">
        <v>64</v>
      </c>
      <c r="F9" t="s">
        <v>64</v>
      </c>
      <c r="G9" s="38" t="s">
        <v>486</v>
      </c>
      <c r="H9" t="s">
        <v>1245</v>
      </c>
      <c r="I9" t="s">
        <v>27</v>
      </c>
      <c r="J9" s="38"/>
      <c r="K9" s="38">
        <v>8</v>
      </c>
      <c r="L9">
        <v>5</v>
      </c>
      <c r="M9" s="118">
        <v>0</v>
      </c>
      <c r="N9" s="118">
        <v>0</v>
      </c>
      <c r="O9" s="118">
        <v>0</v>
      </c>
      <c r="P9" s="118">
        <v>0</v>
      </c>
      <c r="Q9">
        <v>5</v>
      </c>
      <c r="R9" s="118">
        <v>0</v>
      </c>
      <c r="S9">
        <v>1</v>
      </c>
      <c r="T9" s="118">
        <v>0</v>
      </c>
      <c r="U9">
        <v>1</v>
      </c>
      <c r="V9" s="118">
        <v>0</v>
      </c>
      <c r="W9">
        <v>1</v>
      </c>
      <c r="X9" s="118">
        <v>0</v>
      </c>
      <c r="Y9">
        <v>1</v>
      </c>
      <c r="Z9" s="118">
        <v>0</v>
      </c>
      <c r="AA9">
        <v>1</v>
      </c>
      <c r="AB9" s="118">
        <v>0</v>
      </c>
      <c r="AC9" s="118">
        <v>0</v>
      </c>
      <c r="AD9" s="118">
        <v>0</v>
      </c>
      <c r="AE9" s="118">
        <v>0</v>
      </c>
      <c r="AF9" s="118">
        <v>0</v>
      </c>
      <c r="AG9" s="118">
        <v>0</v>
      </c>
      <c r="AH9">
        <v>15</v>
      </c>
      <c r="AI9" s="38"/>
      <c r="AJ9" s="38"/>
    </row>
    <row r="10" spans="1:36" x14ac:dyDescent="0.35">
      <c r="A10" s="49" t="s">
        <v>1236</v>
      </c>
      <c r="B10" s="49">
        <v>2023</v>
      </c>
      <c r="C10" s="63">
        <v>45002</v>
      </c>
      <c r="D10" s="49" t="s">
        <v>66</v>
      </c>
      <c r="E10" t="s">
        <v>64</v>
      </c>
      <c r="F10" t="s">
        <v>64</v>
      </c>
      <c r="G10" s="38" t="s">
        <v>761</v>
      </c>
      <c r="H10" t="s">
        <v>797</v>
      </c>
      <c r="I10" t="s">
        <v>113</v>
      </c>
      <c r="J10" s="38"/>
      <c r="K10" s="38">
        <v>9</v>
      </c>
      <c r="L10" s="118">
        <v>0</v>
      </c>
      <c r="M10" s="118">
        <v>0</v>
      </c>
      <c r="N10" s="118">
        <v>0</v>
      </c>
      <c r="O10">
        <v>1</v>
      </c>
      <c r="P10" s="118">
        <v>0</v>
      </c>
      <c r="Q10" s="118">
        <v>0</v>
      </c>
      <c r="R10" s="118">
        <v>0</v>
      </c>
      <c r="S10" s="118">
        <v>0</v>
      </c>
      <c r="T10">
        <v>2</v>
      </c>
      <c r="U10" s="118">
        <v>0</v>
      </c>
      <c r="V10">
        <v>2</v>
      </c>
      <c r="W10" s="118">
        <v>0</v>
      </c>
      <c r="X10">
        <v>2</v>
      </c>
      <c r="Y10" s="118">
        <v>0</v>
      </c>
      <c r="Z10">
        <v>2</v>
      </c>
      <c r="AA10" s="118">
        <v>0</v>
      </c>
      <c r="AB10">
        <v>2</v>
      </c>
      <c r="AC10" s="118">
        <v>0</v>
      </c>
      <c r="AD10" s="118">
        <v>0</v>
      </c>
      <c r="AE10" s="118">
        <v>0</v>
      </c>
      <c r="AF10" s="118">
        <v>0</v>
      </c>
      <c r="AG10" s="118">
        <v>0</v>
      </c>
      <c r="AH10">
        <v>11</v>
      </c>
      <c r="AI10" s="38"/>
      <c r="AJ10" s="38"/>
    </row>
    <row r="11" spans="1:36" x14ac:dyDescent="0.35">
      <c r="A11" s="49" t="s">
        <v>1236</v>
      </c>
      <c r="B11" s="49">
        <v>2023</v>
      </c>
      <c r="C11" s="63">
        <v>45002</v>
      </c>
      <c r="D11" s="49" t="s">
        <v>66</v>
      </c>
      <c r="E11" t="s">
        <v>64</v>
      </c>
      <c r="F11" t="s">
        <v>64</v>
      </c>
      <c r="G11" s="38" t="s">
        <v>594</v>
      </c>
      <c r="H11" t="s">
        <v>595</v>
      </c>
      <c r="I11" t="s">
        <v>31</v>
      </c>
      <c r="J11" s="38"/>
      <c r="K11" s="38">
        <v>10</v>
      </c>
      <c r="L11" s="118">
        <v>0</v>
      </c>
      <c r="M11">
        <v>3</v>
      </c>
      <c r="N11" s="118">
        <v>0</v>
      </c>
      <c r="O11">
        <v>5</v>
      </c>
      <c r="P11" s="118">
        <v>0</v>
      </c>
      <c r="Q11" s="118">
        <v>0</v>
      </c>
      <c r="R11" s="118">
        <v>0</v>
      </c>
      <c r="S11" s="118">
        <v>0</v>
      </c>
      <c r="T11" s="118">
        <v>0</v>
      </c>
      <c r="U11" s="118">
        <v>0</v>
      </c>
      <c r="V11" s="118">
        <v>0</v>
      </c>
      <c r="W11" s="118">
        <v>0</v>
      </c>
      <c r="X11" s="118">
        <v>0</v>
      </c>
      <c r="Y11" s="118">
        <v>0</v>
      </c>
      <c r="Z11" s="118">
        <v>0</v>
      </c>
      <c r="AA11" s="118">
        <v>0</v>
      </c>
      <c r="AB11" s="118">
        <v>0</v>
      </c>
      <c r="AC11" s="118">
        <v>0</v>
      </c>
      <c r="AD11">
        <v>2</v>
      </c>
      <c r="AE11" s="118">
        <v>0</v>
      </c>
      <c r="AF11" s="118">
        <v>0</v>
      </c>
      <c r="AG11" s="118">
        <v>0</v>
      </c>
      <c r="AH11">
        <v>10</v>
      </c>
      <c r="AI11" s="38"/>
      <c r="AJ11" s="38"/>
    </row>
    <row r="12" spans="1:36" x14ac:dyDescent="0.35">
      <c r="A12" s="49" t="s">
        <v>1236</v>
      </c>
      <c r="B12" s="49">
        <v>2023</v>
      </c>
      <c r="C12" s="63">
        <v>45002</v>
      </c>
      <c r="D12" s="49" t="s">
        <v>66</v>
      </c>
      <c r="E12" t="s">
        <v>64</v>
      </c>
      <c r="F12" t="s">
        <v>64</v>
      </c>
      <c r="G12" s="38" t="s">
        <v>483</v>
      </c>
      <c r="H12" t="s">
        <v>675</v>
      </c>
      <c r="I12" t="s">
        <v>484</v>
      </c>
      <c r="J12" s="38"/>
      <c r="K12" s="38">
        <v>11</v>
      </c>
      <c r="L12" s="118">
        <v>0</v>
      </c>
      <c r="M12" s="118">
        <v>0</v>
      </c>
      <c r="N12" s="118">
        <v>0</v>
      </c>
      <c r="O12" s="118">
        <v>0</v>
      </c>
      <c r="P12" s="118">
        <v>0</v>
      </c>
      <c r="Q12" s="118">
        <v>0</v>
      </c>
      <c r="R12">
        <v>1</v>
      </c>
      <c r="S12">
        <v>3</v>
      </c>
      <c r="T12" s="118">
        <v>0</v>
      </c>
      <c r="U12" s="118">
        <v>0</v>
      </c>
      <c r="V12" s="118">
        <v>0</v>
      </c>
      <c r="W12" s="118">
        <v>0</v>
      </c>
      <c r="X12" s="118">
        <v>0</v>
      </c>
      <c r="Y12" s="118">
        <v>0</v>
      </c>
      <c r="Z12" s="118">
        <v>0</v>
      </c>
      <c r="AA12" s="118">
        <v>0</v>
      </c>
      <c r="AB12" s="118">
        <v>0</v>
      </c>
      <c r="AC12" s="118">
        <v>0</v>
      </c>
      <c r="AD12" s="118">
        <v>0</v>
      </c>
      <c r="AE12" s="118">
        <v>0</v>
      </c>
      <c r="AF12" s="118">
        <v>0</v>
      </c>
      <c r="AG12" s="118">
        <v>0</v>
      </c>
      <c r="AH12">
        <v>4</v>
      </c>
      <c r="AI12" s="38"/>
      <c r="AJ12" s="38"/>
    </row>
    <row r="13" spans="1:36" x14ac:dyDescent="0.35">
      <c r="A13" s="49" t="s">
        <v>1236</v>
      </c>
      <c r="B13" s="49">
        <v>2023</v>
      </c>
      <c r="C13" s="63">
        <v>45002</v>
      </c>
      <c r="D13" s="49" t="s">
        <v>66</v>
      </c>
      <c r="E13" t="s">
        <v>64</v>
      </c>
      <c r="F13" t="s">
        <v>64</v>
      </c>
      <c r="G13" s="38" t="s">
        <v>508</v>
      </c>
      <c r="H13" t="s">
        <v>604</v>
      </c>
      <c r="I13" t="s">
        <v>85</v>
      </c>
      <c r="J13" s="38"/>
      <c r="K13" s="38">
        <v>12</v>
      </c>
      <c r="L13" s="118">
        <v>0</v>
      </c>
      <c r="M13" s="118">
        <v>0</v>
      </c>
      <c r="N13" s="118">
        <v>0</v>
      </c>
      <c r="O13" s="118">
        <v>0</v>
      </c>
      <c r="P13" s="118">
        <v>0</v>
      </c>
      <c r="Q13">
        <v>3</v>
      </c>
      <c r="R13" s="118">
        <v>0</v>
      </c>
      <c r="S13" s="118">
        <v>0</v>
      </c>
      <c r="T13" s="118">
        <v>0</v>
      </c>
      <c r="U13" s="118">
        <v>0</v>
      </c>
      <c r="V13" s="118">
        <v>0</v>
      </c>
      <c r="W13" s="118">
        <v>0</v>
      </c>
      <c r="X13" s="118">
        <v>0</v>
      </c>
      <c r="Y13" s="118">
        <v>0</v>
      </c>
      <c r="Z13" s="118">
        <v>0</v>
      </c>
      <c r="AA13" s="118">
        <v>0</v>
      </c>
      <c r="AB13" s="118">
        <v>0</v>
      </c>
      <c r="AC13" s="118">
        <v>0</v>
      </c>
      <c r="AD13" s="118">
        <v>0</v>
      </c>
      <c r="AE13" s="118">
        <v>0</v>
      </c>
      <c r="AF13" s="118">
        <v>0</v>
      </c>
      <c r="AG13" s="118">
        <v>0</v>
      </c>
      <c r="AH13">
        <v>3</v>
      </c>
      <c r="AI13" s="38"/>
      <c r="AJ13" s="38"/>
    </row>
    <row r="14" spans="1:36" x14ac:dyDescent="0.35">
      <c r="A14" s="49" t="s">
        <v>1236</v>
      </c>
      <c r="B14" s="49">
        <v>2023</v>
      </c>
      <c r="C14" s="63">
        <v>45002</v>
      </c>
      <c r="D14" s="49" t="s">
        <v>66</v>
      </c>
      <c r="E14" t="s">
        <v>64</v>
      </c>
      <c r="F14" t="s">
        <v>64</v>
      </c>
      <c r="G14" s="38" t="s">
        <v>485</v>
      </c>
      <c r="H14" t="s">
        <v>632</v>
      </c>
      <c r="I14" t="s">
        <v>46</v>
      </c>
      <c r="J14" s="38"/>
      <c r="K14" s="38">
        <v>13</v>
      </c>
      <c r="L14" s="118">
        <v>0</v>
      </c>
      <c r="M14" s="118">
        <v>0</v>
      </c>
      <c r="N14" s="118">
        <v>0</v>
      </c>
      <c r="O14" s="118">
        <v>0</v>
      </c>
      <c r="P14" s="118">
        <v>0</v>
      </c>
      <c r="Q14" s="118">
        <v>0</v>
      </c>
      <c r="R14" s="118">
        <v>0</v>
      </c>
      <c r="S14" s="118">
        <v>0</v>
      </c>
      <c r="T14" s="118">
        <v>0</v>
      </c>
      <c r="U14" s="118">
        <v>0</v>
      </c>
      <c r="V14" s="118">
        <v>0</v>
      </c>
      <c r="W14">
        <v>2</v>
      </c>
      <c r="X14" s="118">
        <v>0</v>
      </c>
      <c r="Y14" s="118">
        <v>0</v>
      </c>
      <c r="Z14" s="118">
        <v>0</v>
      </c>
      <c r="AA14" s="118">
        <v>0</v>
      </c>
      <c r="AB14" s="118">
        <v>0</v>
      </c>
      <c r="AC14" s="118">
        <v>0</v>
      </c>
      <c r="AD14" s="118">
        <v>0</v>
      </c>
      <c r="AE14" s="118">
        <v>0</v>
      </c>
      <c r="AF14" s="118">
        <v>0</v>
      </c>
      <c r="AG14">
        <v>20</v>
      </c>
      <c r="AH14">
        <v>-18</v>
      </c>
      <c r="AI14" s="38"/>
      <c r="AJ14" s="38"/>
    </row>
    <row r="15" spans="1:36" x14ac:dyDescent="0.35">
      <c r="A15" s="49" t="s">
        <v>1236</v>
      </c>
      <c r="B15" s="49">
        <v>2023</v>
      </c>
      <c r="C15" s="63">
        <v>45002</v>
      </c>
      <c r="D15" s="49" t="s">
        <v>66</v>
      </c>
      <c r="E15" t="s">
        <v>64</v>
      </c>
      <c r="F15" t="s">
        <v>64</v>
      </c>
      <c r="G15" s="38" t="s">
        <v>1244</v>
      </c>
      <c r="H15" t="s">
        <v>1246</v>
      </c>
      <c r="I15" t="s">
        <v>646</v>
      </c>
      <c r="J15" s="38"/>
      <c r="K15" s="38">
        <v>14</v>
      </c>
      <c r="L15" s="118">
        <v>0</v>
      </c>
      <c r="M15" s="118">
        <v>0</v>
      </c>
      <c r="N15" s="118">
        <v>0</v>
      </c>
      <c r="O15" s="118">
        <v>0</v>
      </c>
      <c r="P15" s="118">
        <v>0</v>
      </c>
      <c r="Q15" s="118">
        <v>0</v>
      </c>
      <c r="R15" s="118">
        <v>0</v>
      </c>
      <c r="S15" s="118">
        <v>0</v>
      </c>
      <c r="T15" s="118">
        <v>0</v>
      </c>
      <c r="U15" s="118">
        <v>0</v>
      </c>
      <c r="V15" s="118">
        <v>0</v>
      </c>
      <c r="W15" s="118">
        <v>0</v>
      </c>
      <c r="X15" s="118">
        <v>0</v>
      </c>
      <c r="Y15" s="118">
        <v>0</v>
      </c>
      <c r="Z15" s="118">
        <v>0</v>
      </c>
      <c r="AA15" s="118">
        <v>0</v>
      </c>
      <c r="AB15" s="118">
        <v>0</v>
      </c>
      <c r="AC15" s="118">
        <v>0</v>
      </c>
      <c r="AD15" s="118">
        <v>0</v>
      </c>
      <c r="AE15" s="118">
        <v>0</v>
      </c>
      <c r="AF15" s="118">
        <v>0</v>
      </c>
      <c r="AG15">
        <v>20</v>
      </c>
      <c r="AH15">
        <v>-20</v>
      </c>
      <c r="AI15" s="38"/>
      <c r="AJ15" s="38"/>
    </row>
    <row r="16" spans="1:36" x14ac:dyDescent="0.35">
      <c r="A16" s="49" t="s">
        <v>1236</v>
      </c>
      <c r="B16" s="49">
        <v>2023</v>
      </c>
      <c r="C16" s="63">
        <v>45002</v>
      </c>
      <c r="D16" s="49" t="s">
        <v>66</v>
      </c>
      <c r="E16" t="s">
        <v>64</v>
      </c>
      <c r="F16" t="s">
        <v>64</v>
      </c>
      <c r="G16" s="38" t="s">
        <v>493</v>
      </c>
      <c r="H16" t="s">
        <v>659</v>
      </c>
      <c r="I16" t="s">
        <v>759</v>
      </c>
      <c r="J16" s="38"/>
      <c r="K16" t="s">
        <v>607</v>
      </c>
      <c r="L16" s="118">
        <v>0</v>
      </c>
      <c r="M16" s="118">
        <v>0</v>
      </c>
      <c r="N16" s="118">
        <v>0</v>
      </c>
      <c r="O16" s="118">
        <v>0</v>
      </c>
      <c r="P16" s="118">
        <v>0</v>
      </c>
      <c r="Q16">
        <v>1</v>
      </c>
      <c r="R16" s="118">
        <v>0</v>
      </c>
      <c r="S16" s="118">
        <v>0</v>
      </c>
      <c r="T16" s="118">
        <v>0</v>
      </c>
      <c r="U16" s="118">
        <v>0</v>
      </c>
      <c r="V16" s="118">
        <v>0</v>
      </c>
      <c r="W16" s="118">
        <v>0</v>
      </c>
      <c r="X16" s="118">
        <v>0</v>
      </c>
      <c r="Y16" s="118">
        <v>0</v>
      </c>
      <c r="Z16" s="118">
        <v>0</v>
      </c>
      <c r="AA16" s="118">
        <v>0</v>
      </c>
      <c r="AB16" s="118">
        <v>0</v>
      </c>
      <c r="AC16" s="118">
        <v>0</v>
      </c>
      <c r="AD16" s="118">
        <v>0</v>
      </c>
      <c r="AE16" s="118">
        <v>0</v>
      </c>
      <c r="AF16" s="118">
        <v>0</v>
      </c>
      <c r="AG16">
        <v>40</v>
      </c>
      <c r="AH16" t="s">
        <v>607</v>
      </c>
      <c r="AI16" s="38"/>
      <c r="AJ16" s="38"/>
    </row>
    <row r="17" spans="1:36" x14ac:dyDescent="0.35">
      <c r="A17" s="49" t="s">
        <v>1236</v>
      </c>
      <c r="B17" s="49">
        <v>2023</v>
      </c>
      <c r="C17" s="63">
        <v>45002</v>
      </c>
      <c r="D17" s="49" t="s">
        <v>66</v>
      </c>
      <c r="E17" t="s">
        <v>64</v>
      </c>
      <c r="F17" t="s">
        <v>64</v>
      </c>
      <c r="G17" s="38" t="s">
        <v>500</v>
      </c>
      <c r="H17" t="s">
        <v>511</v>
      </c>
      <c r="I17" t="s">
        <v>33</v>
      </c>
      <c r="J17" s="38"/>
      <c r="K17" t="s">
        <v>607</v>
      </c>
      <c r="L17">
        <v>3</v>
      </c>
      <c r="M17" s="118">
        <v>0</v>
      </c>
      <c r="N17" s="118">
        <v>0</v>
      </c>
      <c r="O17" s="118">
        <v>0</v>
      </c>
      <c r="P17" s="118">
        <v>0</v>
      </c>
      <c r="Q17">
        <v>2</v>
      </c>
      <c r="R17" s="118">
        <v>0</v>
      </c>
      <c r="S17" s="118">
        <v>0</v>
      </c>
      <c r="T17" s="118">
        <v>0</v>
      </c>
      <c r="U17" s="118">
        <v>0</v>
      </c>
      <c r="V17" s="118">
        <v>0</v>
      </c>
      <c r="W17" s="118">
        <v>0</v>
      </c>
      <c r="X17" s="118">
        <v>0</v>
      </c>
      <c r="Y17" s="118">
        <v>0</v>
      </c>
      <c r="Z17" s="118">
        <v>0</v>
      </c>
      <c r="AA17" s="118">
        <v>0</v>
      </c>
      <c r="AB17" s="118">
        <v>0</v>
      </c>
      <c r="AC17" s="118">
        <v>0</v>
      </c>
      <c r="AD17" s="118">
        <v>0</v>
      </c>
      <c r="AE17" s="118">
        <v>0</v>
      </c>
      <c r="AF17" s="118">
        <v>0</v>
      </c>
      <c r="AG17">
        <v>40</v>
      </c>
      <c r="AH17" t="s">
        <v>607</v>
      </c>
      <c r="AI17" s="38"/>
      <c r="AJ17" s="38"/>
    </row>
    <row r="18" spans="1:36" x14ac:dyDescent="0.35">
      <c r="A18" s="49" t="s">
        <v>1236</v>
      </c>
      <c r="B18" s="49">
        <v>2023</v>
      </c>
      <c r="C18" s="63">
        <v>45002</v>
      </c>
      <c r="D18" s="49" t="s">
        <v>66</v>
      </c>
      <c r="E18" t="s">
        <v>64</v>
      </c>
      <c r="F18" t="s">
        <v>64</v>
      </c>
      <c r="G18" s="38" t="s">
        <v>618</v>
      </c>
      <c r="H18" t="s">
        <v>1175</v>
      </c>
      <c r="I18" t="s">
        <v>619</v>
      </c>
      <c r="J18" s="38"/>
      <c r="K18" t="s">
        <v>607</v>
      </c>
      <c r="L18" s="118">
        <v>0</v>
      </c>
      <c r="M18" s="118">
        <v>0</v>
      </c>
      <c r="N18" s="118">
        <v>0</v>
      </c>
      <c r="O18" s="118">
        <v>0</v>
      </c>
      <c r="P18" s="118">
        <v>0</v>
      </c>
      <c r="Q18" s="118">
        <v>0</v>
      </c>
      <c r="R18" s="118">
        <v>0</v>
      </c>
      <c r="S18" s="118">
        <v>0</v>
      </c>
      <c r="T18" s="118">
        <v>0</v>
      </c>
      <c r="U18" s="118">
        <v>0</v>
      </c>
      <c r="V18" s="118">
        <v>0</v>
      </c>
      <c r="W18" s="118">
        <v>0</v>
      </c>
      <c r="X18" s="118">
        <v>0</v>
      </c>
      <c r="Y18" s="118">
        <v>0</v>
      </c>
      <c r="Z18" s="118">
        <v>0</v>
      </c>
      <c r="AA18" s="118">
        <v>0</v>
      </c>
      <c r="AB18" s="118">
        <v>0</v>
      </c>
      <c r="AC18" s="118">
        <v>0</v>
      </c>
      <c r="AD18" s="118">
        <v>0</v>
      </c>
      <c r="AE18" s="118">
        <v>0</v>
      </c>
      <c r="AF18" s="118">
        <v>0</v>
      </c>
      <c r="AG18">
        <v>40</v>
      </c>
      <c r="AH18" t="s">
        <v>607</v>
      </c>
      <c r="AI18" s="38"/>
      <c r="AJ18" s="38"/>
    </row>
    <row r="19" spans="1:36" x14ac:dyDescent="0.35">
      <c r="A19" s="49" t="s">
        <v>1236</v>
      </c>
      <c r="B19" s="49">
        <v>2023</v>
      </c>
      <c r="C19" s="63">
        <v>45002</v>
      </c>
      <c r="D19" s="49" t="s">
        <v>66</v>
      </c>
      <c r="E19" t="s">
        <v>64</v>
      </c>
      <c r="F19" t="s">
        <v>64</v>
      </c>
      <c r="G19" s="38" t="s">
        <v>715</v>
      </c>
      <c r="H19" t="s">
        <v>716</v>
      </c>
      <c r="I19" t="s">
        <v>152</v>
      </c>
      <c r="J19" s="38"/>
      <c r="K19" t="s">
        <v>607</v>
      </c>
      <c r="L19" s="131">
        <v>0</v>
      </c>
      <c r="M19" s="131">
        <v>0</v>
      </c>
      <c r="N19" s="131">
        <v>0</v>
      </c>
      <c r="O19" s="131">
        <v>0</v>
      </c>
      <c r="P19" s="131">
        <v>0</v>
      </c>
      <c r="Q19" s="131">
        <v>0</v>
      </c>
      <c r="R19" s="131">
        <v>0</v>
      </c>
      <c r="S19" s="131">
        <v>0</v>
      </c>
      <c r="T19" s="131">
        <v>0</v>
      </c>
      <c r="U19" s="131">
        <v>0</v>
      </c>
      <c r="V19" s="131">
        <v>0</v>
      </c>
      <c r="W19" s="131">
        <v>0</v>
      </c>
      <c r="X19" s="131">
        <v>0</v>
      </c>
      <c r="Y19" s="131">
        <v>0</v>
      </c>
      <c r="Z19" s="131">
        <v>0</v>
      </c>
      <c r="AA19" s="131">
        <v>0</v>
      </c>
      <c r="AB19" s="131">
        <v>0</v>
      </c>
      <c r="AC19" s="131">
        <v>0</v>
      </c>
      <c r="AD19" s="131">
        <v>0</v>
      </c>
      <c r="AE19" s="131">
        <v>0</v>
      </c>
      <c r="AF19" s="131">
        <v>0</v>
      </c>
      <c r="AG19">
        <v>40</v>
      </c>
      <c r="AH19" t="s">
        <v>607</v>
      </c>
      <c r="AI19" s="38"/>
      <c r="AJ19" s="38"/>
    </row>
    <row r="20" spans="1:36" x14ac:dyDescent="0.35">
      <c r="A20" t="s">
        <v>1171</v>
      </c>
      <c r="B20">
        <v>2023</v>
      </c>
      <c r="C20" s="10">
        <v>44983</v>
      </c>
      <c r="D20" t="s">
        <v>66</v>
      </c>
      <c r="E20" t="s">
        <v>64</v>
      </c>
      <c r="F20" t="s">
        <v>64</v>
      </c>
      <c r="G20" t="s">
        <v>596</v>
      </c>
      <c r="H20" t="s">
        <v>597</v>
      </c>
      <c r="I20" t="s">
        <v>29</v>
      </c>
      <c r="K20">
        <v>1</v>
      </c>
      <c r="L20">
        <v>0</v>
      </c>
      <c r="M20">
        <v>5</v>
      </c>
      <c r="N20">
        <v>1</v>
      </c>
      <c r="O20">
        <v>3</v>
      </c>
      <c r="P20">
        <v>3</v>
      </c>
      <c r="Q20">
        <v>1</v>
      </c>
      <c r="R20">
        <v>5</v>
      </c>
      <c r="S20">
        <v>5</v>
      </c>
      <c r="T20">
        <v>3</v>
      </c>
      <c r="U20" s="118">
        <v>0</v>
      </c>
      <c r="V20">
        <v>3</v>
      </c>
      <c r="W20">
        <v>5</v>
      </c>
      <c r="X20">
        <v>3</v>
      </c>
      <c r="Y20">
        <v>5</v>
      </c>
      <c r="Z20">
        <v>3</v>
      </c>
      <c r="AA20" s="118">
        <v>0</v>
      </c>
      <c r="AB20">
        <v>3</v>
      </c>
      <c r="AC20">
        <v>5</v>
      </c>
      <c r="AD20" s="118">
        <v>0</v>
      </c>
      <c r="AE20">
        <v>4</v>
      </c>
      <c r="AF20">
        <v>40</v>
      </c>
      <c r="AG20" s="118">
        <v>0</v>
      </c>
      <c r="AH20">
        <v>97</v>
      </c>
      <c r="AI20" s="7">
        <v>2.1652777777777779</v>
      </c>
      <c r="AJ20" s="49">
        <v>57.728999999999999</v>
      </c>
    </row>
    <row r="21" spans="1:36" x14ac:dyDescent="0.35">
      <c r="A21" t="s">
        <v>1171</v>
      </c>
      <c r="B21">
        <v>2023</v>
      </c>
      <c r="C21" s="10">
        <v>44983</v>
      </c>
      <c r="D21" t="s">
        <v>66</v>
      </c>
      <c r="E21" t="s">
        <v>64</v>
      </c>
      <c r="F21" t="s">
        <v>64</v>
      </c>
      <c r="G21" t="s">
        <v>592</v>
      </c>
      <c r="H21" t="s">
        <v>591</v>
      </c>
      <c r="I21" t="s">
        <v>23</v>
      </c>
      <c r="K21">
        <v>2</v>
      </c>
      <c r="L21">
        <v>5</v>
      </c>
      <c r="M21" s="118">
        <v>0</v>
      </c>
      <c r="N21">
        <v>2</v>
      </c>
      <c r="O21" s="118">
        <v>0</v>
      </c>
      <c r="P21">
        <v>5</v>
      </c>
      <c r="Q21" s="118">
        <v>0</v>
      </c>
      <c r="R21" s="118">
        <v>0</v>
      </c>
      <c r="S21" s="118">
        <v>0</v>
      </c>
      <c r="T21" s="118">
        <v>0</v>
      </c>
      <c r="U21">
        <v>5</v>
      </c>
      <c r="V21" s="118">
        <v>0</v>
      </c>
      <c r="W21" s="118">
        <v>0</v>
      </c>
      <c r="X21">
        <v>5</v>
      </c>
      <c r="Y21">
        <v>3</v>
      </c>
      <c r="Z21">
        <v>5</v>
      </c>
      <c r="AA21" s="118">
        <v>0</v>
      </c>
      <c r="AB21" s="118">
        <v>0</v>
      </c>
      <c r="AC21">
        <v>2</v>
      </c>
      <c r="AD21">
        <v>5</v>
      </c>
      <c r="AE21">
        <v>6</v>
      </c>
      <c r="AF21">
        <v>40</v>
      </c>
      <c r="AG21" s="118">
        <v>0</v>
      </c>
      <c r="AH21">
        <v>83</v>
      </c>
    </row>
    <row r="22" spans="1:36" x14ac:dyDescent="0.35">
      <c r="A22" t="s">
        <v>1171</v>
      </c>
      <c r="B22">
        <v>2023</v>
      </c>
      <c r="C22" s="10">
        <v>44983</v>
      </c>
      <c r="D22" t="s">
        <v>66</v>
      </c>
      <c r="E22" t="s">
        <v>64</v>
      </c>
      <c r="F22" t="s">
        <v>64</v>
      </c>
      <c r="G22" t="s">
        <v>599</v>
      </c>
      <c r="H22" t="s">
        <v>598</v>
      </c>
      <c r="I22" t="s">
        <v>35</v>
      </c>
      <c r="K22">
        <v>3</v>
      </c>
      <c r="L22">
        <v>3</v>
      </c>
      <c r="M22" s="118">
        <v>0</v>
      </c>
      <c r="N22" s="118">
        <v>0</v>
      </c>
      <c r="O22">
        <v>5</v>
      </c>
      <c r="P22" s="118">
        <v>0</v>
      </c>
      <c r="Q22">
        <v>5</v>
      </c>
      <c r="R22">
        <v>2</v>
      </c>
      <c r="S22" s="118">
        <v>0</v>
      </c>
      <c r="T22">
        <v>5</v>
      </c>
      <c r="U22">
        <v>3</v>
      </c>
      <c r="V22">
        <v>5</v>
      </c>
      <c r="W22">
        <v>3</v>
      </c>
      <c r="X22" s="118">
        <v>0</v>
      </c>
      <c r="Y22">
        <v>2</v>
      </c>
      <c r="Z22">
        <v>1</v>
      </c>
      <c r="AA22">
        <v>2</v>
      </c>
      <c r="AB22" s="118">
        <v>0</v>
      </c>
      <c r="AC22" s="118">
        <v>0</v>
      </c>
      <c r="AD22">
        <v>3</v>
      </c>
      <c r="AE22" s="118">
        <v>0</v>
      </c>
      <c r="AF22">
        <v>20</v>
      </c>
      <c r="AG22" s="118">
        <v>0</v>
      </c>
      <c r="AH22">
        <v>59</v>
      </c>
    </row>
    <row r="23" spans="1:36" x14ac:dyDescent="0.35">
      <c r="A23" t="s">
        <v>1171</v>
      </c>
      <c r="B23">
        <v>2023</v>
      </c>
      <c r="C23" s="10">
        <v>44983</v>
      </c>
      <c r="D23" t="s">
        <v>66</v>
      </c>
      <c r="E23" t="s">
        <v>64</v>
      </c>
      <c r="F23" t="s">
        <v>64</v>
      </c>
      <c r="G23" t="s">
        <v>483</v>
      </c>
      <c r="H23" t="s">
        <v>675</v>
      </c>
      <c r="I23" t="s">
        <v>484</v>
      </c>
      <c r="K23">
        <v>4</v>
      </c>
      <c r="L23" s="118">
        <v>0</v>
      </c>
      <c r="M23">
        <v>1</v>
      </c>
      <c r="N23" s="118">
        <v>0</v>
      </c>
      <c r="O23" s="118">
        <v>0</v>
      </c>
      <c r="P23">
        <v>1</v>
      </c>
      <c r="Q23" s="118">
        <v>0</v>
      </c>
      <c r="R23" s="118">
        <v>0</v>
      </c>
      <c r="S23" s="118">
        <v>0</v>
      </c>
      <c r="T23" s="118">
        <v>0</v>
      </c>
      <c r="U23" s="118">
        <v>0</v>
      </c>
      <c r="V23" s="118">
        <v>0</v>
      </c>
      <c r="W23" s="118">
        <v>0</v>
      </c>
      <c r="X23" s="118">
        <v>0</v>
      </c>
      <c r="Y23" s="118">
        <v>0</v>
      </c>
      <c r="Z23" s="118">
        <v>0</v>
      </c>
      <c r="AA23">
        <v>5</v>
      </c>
      <c r="AB23">
        <v>5</v>
      </c>
      <c r="AC23">
        <v>1</v>
      </c>
      <c r="AD23">
        <v>1</v>
      </c>
      <c r="AE23" s="118">
        <v>0</v>
      </c>
      <c r="AF23">
        <v>20</v>
      </c>
      <c r="AG23" s="118">
        <v>0</v>
      </c>
      <c r="AH23">
        <v>34</v>
      </c>
    </row>
    <row r="24" spans="1:36" x14ac:dyDescent="0.35">
      <c r="A24" t="s">
        <v>1171</v>
      </c>
      <c r="B24">
        <v>2023</v>
      </c>
      <c r="C24" s="10">
        <v>44983</v>
      </c>
      <c r="D24" t="s">
        <v>66</v>
      </c>
      <c r="E24" t="s">
        <v>64</v>
      </c>
      <c r="F24" t="s">
        <v>64</v>
      </c>
      <c r="G24" t="s">
        <v>493</v>
      </c>
      <c r="H24" t="s">
        <v>659</v>
      </c>
      <c r="I24" t="s">
        <v>759</v>
      </c>
      <c r="K24">
        <v>5</v>
      </c>
      <c r="L24">
        <v>2</v>
      </c>
      <c r="M24" s="118">
        <v>0</v>
      </c>
      <c r="N24" s="118">
        <v>0</v>
      </c>
      <c r="O24">
        <v>1</v>
      </c>
      <c r="P24" s="118">
        <v>0</v>
      </c>
      <c r="Q24" s="118">
        <v>0</v>
      </c>
      <c r="R24">
        <v>3</v>
      </c>
      <c r="S24" s="118">
        <v>0</v>
      </c>
      <c r="T24">
        <v>1</v>
      </c>
      <c r="U24" s="118">
        <v>0</v>
      </c>
      <c r="V24" s="118">
        <v>0</v>
      </c>
      <c r="W24" s="118">
        <v>0</v>
      </c>
      <c r="X24" s="118">
        <v>0</v>
      </c>
      <c r="Y24" s="118">
        <v>0</v>
      </c>
      <c r="Z24" s="118">
        <v>0</v>
      </c>
      <c r="AA24" s="118">
        <v>0</v>
      </c>
      <c r="AB24" s="118">
        <v>0</v>
      </c>
      <c r="AC24">
        <v>3</v>
      </c>
      <c r="AD24">
        <v>2</v>
      </c>
      <c r="AE24" s="118">
        <v>0</v>
      </c>
      <c r="AF24">
        <v>20</v>
      </c>
      <c r="AG24" s="118">
        <v>0</v>
      </c>
      <c r="AH24">
        <v>32</v>
      </c>
    </row>
    <row r="25" spans="1:36" x14ac:dyDescent="0.35">
      <c r="A25" t="s">
        <v>1171</v>
      </c>
      <c r="B25">
        <v>2023</v>
      </c>
      <c r="C25" s="10">
        <v>44983</v>
      </c>
      <c r="D25" t="s">
        <v>66</v>
      </c>
      <c r="E25" t="s">
        <v>64</v>
      </c>
      <c r="F25" t="s">
        <v>64</v>
      </c>
      <c r="G25" t="s">
        <v>1200</v>
      </c>
      <c r="H25" t="s">
        <v>1182</v>
      </c>
      <c r="I25" t="s">
        <v>480</v>
      </c>
      <c r="K25">
        <v>6</v>
      </c>
      <c r="L25">
        <v>1</v>
      </c>
      <c r="M25" s="118">
        <v>0</v>
      </c>
      <c r="N25" s="118">
        <v>0</v>
      </c>
      <c r="O25" s="118">
        <v>0</v>
      </c>
      <c r="P25" s="118">
        <v>0</v>
      </c>
      <c r="Q25">
        <v>2</v>
      </c>
      <c r="R25" s="118">
        <v>0</v>
      </c>
      <c r="S25">
        <v>3</v>
      </c>
      <c r="T25" s="118">
        <v>0</v>
      </c>
      <c r="U25">
        <v>1</v>
      </c>
      <c r="V25" s="118">
        <v>0</v>
      </c>
      <c r="W25" s="118">
        <v>0</v>
      </c>
      <c r="X25" s="118">
        <v>0</v>
      </c>
      <c r="Y25" s="118">
        <v>0</v>
      </c>
      <c r="Z25" s="118">
        <v>0</v>
      </c>
      <c r="AA25">
        <v>3</v>
      </c>
      <c r="AB25" s="118">
        <v>0</v>
      </c>
      <c r="AC25" s="118">
        <v>0</v>
      </c>
      <c r="AD25" s="118">
        <v>0</v>
      </c>
      <c r="AE25">
        <v>10</v>
      </c>
      <c r="AF25" s="118">
        <v>0</v>
      </c>
      <c r="AG25" s="118">
        <v>0</v>
      </c>
      <c r="AH25">
        <v>20</v>
      </c>
    </row>
    <row r="26" spans="1:36" x14ac:dyDescent="0.35">
      <c r="A26" t="s">
        <v>1171</v>
      </c>
      <c r="B26">
        <v>2023</v>
      </c>
      <c r="C26" s="10">
        <v>44983</v>
      </c>
      <c r="D26" t="s">
        <v>66</v>
      </c>
      <c r="E26" t="s">
        <v>64</v>
      </c>
      <c r="F26" t="s">
        <v>64</v>
      </c>
      <c r="G26" t="s">
        <v>588</v>
      </c>
      <c r="H26" t="s">
        <v>476</v>
      </c>
      <c r="I26" t="s">
        <v>78</v>
      </c>
      <c r="K26">
        <v>7</v>
      </c>
      <c r="L26" s="118">
        <v>0</v>
      </c>
      <c r="M26">
        <v>3</v>
      </c>
      <c r="N26" s="118">
        <v>0</v>
      </c>
      <c r="O26">
        <v>2</v>
      </c>
      <c r="P26" s="118">
        <v>0</v>
      </c>
      <c r="Q26" s="118">
        <v>0</v>
      </c>
      <c r="R26" s="118">
        <v>0</v>
      </c>
      <c r="S26" s="118">
        <v>0</v>
      </c>
      <c r="T26">
        <v>2</v>
      </c>
      <c r="U26">
        <v>2</v>
      </c>
      <c r="V26">
        <v>1</v>
      </c>
      <c r="W26">
        <v>2</v>
      </c>
      <c r="X26" s="118">
        <v>0</v>
      </c>
      <c r="Y26">
        <v>1</v>
      </c>
      <c r="Z26">
        <v>2</v>
      </c>
      <c r="AA26">
        <v>1</v>
      </c>
      <c r="AB26" s="118">
        <v>0</v>
      </c>
      <c r="AC26" s="118">
        <v>0</v>
      </c>
      <c r="AD26" s="118">
        <v>0</v>
      </c>
      <c r="AE26" s="118">
        <v>0</v>
      </c>
      <c r="AF26" s="118">
        <v>0</v>
      </c>
      <c r="AG26" s="118">
        <v>0</v>
      </c>
      <c r="AH26">
        <v>16</v>
      </c>
    </row>
    <row r="27" spans="1:36" x14ac:dyDescent="0.35">
      <c r="A27" t="s">
        <v>1171</v>
      </c>
      <c r="B27">
        <v>2023</v>
      </c>
      <c r="C27" s="10">
        <v>44983</v>
      </c>
      <c r="D27" t="s">
        <v>66</v>
      </c>
      <c r="E27" t="s">
        <v>64</v>
      </c>
      <c r="F27" t="s">
        <v>64</v>
      </c>
      <c r="G27" t="s">
        <v>594</v>
      </c>
      <c r="H27" t="s">
        <v>595</v>
      </c>
      <c r="I27" t="s">
        <v>31</v>
      </c>
      <c r="K27">
        <v>8</v>
      </c>
      <c r="L27" s="118">
        <v>0</v>
      </c>
      <c r="M27">
        <v>2</v>
      </c>
      <c r="N27" s="118">
        <v>0</v>
      </c>
      <c r="O27" s="118">
        <v>0</v>
      </c>
      <c r="P27">
        <v>2</v>
      </c>
      <c r="Q27" s="118">
        <v>0</v>
      </c>
      <c r="R27" s="118">
        <v>0</v>
      </c>
      <c r="S27">
        <v>1</v>
      </c>
      <c r="T27" s="118">
        <v>0</v>
      </c>
      <c r="U27" s="118">
        <v>0</v>
      </c>
      <c r="V27">
        <v>2</v>
      </c>
      <c r="W27">
        <v>1</v>
      </c>
      <c r="X27">
        <v>2</v>
      </c>
      <c r="Y27" s="118">
        <v>0</v>
      </c>
      <c r="Z27" s="118">
        <v>0</v>
      </c>
      <c r="AA27" s="118">
        <v>0</v>
      </c>
      <c r="AB27">
        <v>2</v>
      </c>
      <c r="AC27" s="118">
        <v>0</v>
      </c>
      <c r="AD27" s="118">
        <v>0</v>
      </c>
      <c r="AE27" s="118">
        <v>0</v>
      </c>
      <c r="AF27" s="118">
        <v>0</v>
      </c>
      <c r="AG27" s="118">
        <v>0</v>
      </c>
      <c r="AH27">
        <v>12</v>
      </c>
    </row>
    <row r="28" spans="1:36" x14ac:dyDescent="0.35">
      <c r="A28" t="s">
        <v>1171</v>
      </c>
      <c r="B28">
        <v>2023</v>
      </c>
      <c r="C28" s="10">
        <v>44983</v>
      </c>
      <c r="D28" t="s">
        <v>66</v>
      </c>
      <c r="E28" t="s">
        <v>64</v>
      </c>
      <c r="F28" t="s">
        <v>64</v>
      </c>
      <c r="G28" t="s">
        <v>1183</v>
      </c>
      <c r="H28" t="s">
        <v>1172</v>
      </c>
      <c r="I28" t="s">
        <v>102</v>
      </c>
      <c r="K28">
        <v>9</v>
      </c>
      <c r="L28" s="118">
        <v>0</v>
      </c>
      <c r="M28" s="118">
        <v>0</v>
      </c>
      <c r="N28">
        <v>3</v>
      </c>
      <c r="O28" s="118">
        <v>0</v>
      </c>
      <c r="P28" s="118">
        <v>0</v>
      </c>
      <c r="Q28">
        <v>3</v>
      </c>
      <c r="R28">
        <v>1</v>
      </c>
      <c r="S28" s="118">
        <v>0</v>
      </c>
      <c r="T28" s="118">
        <v>0</v>
      </c>
      <c r="U28" s="118">
        <v>0</v>
      </c>
      <c r="V28" s="118">
        <v>0</v>
      </c>
      <c r="W28" s="118">
        <v>0</v>
      </c>
      <c r="X28">
        <v>1</v>
      </c>
      <c r="Y28" s="118">
        <v>0</v>
      </c>
      <c r="Z28" s="118">
        <v>0</v>
      </c>
      <c r="AA28" s="118">
        <v>0</v>
      </c>
      <c r="AB28" s="118">
        <v>0</v>
      </c>
      <c r="AC28" s="118">
        <v>0</v>
      </c>
      <c r="AD28" s="118">
        <v>0</v>
      </c>
      <c r="AE28" s="118">
        <v>0</v>
      </c>
      <c r="AF28" s="118">
        <v>0</v>
      </c>
      <c r="AG28" s="118">
        <v>0</v>
      </c>
      <c r="AH28">
        <v>8</v>
      </c>
    </row>
    <row r="29" spans="1:36" x14ac:dyDescent="0.35">
      <c r="A29" t="s">
        <v>1171</v>
      </c>
      <c r="B29">
        <v>2023</v>
      </c>
      <c r="C29" s="10">
        <v>44983</v>
      </c>
      <c r="D29" t="s">
        <v>66</v>
      </c>
      <c r="E29" t="s">
        <v>64</v>
      </c>
      <c r="F29" t="s">
        <v>64</v>
      </c>
      <c r="G29" t="s">
        <v>69</v>
      </c>
      <c r="H29" t="s">
        <v>590</v>
      </c>
      <c r="I29" t="s">
        <v>25</v>
      </c>
      <c r="K29">
        <v>10</v>
      </c>
      <c r="L29" s="118">
        <v>0</v>
      </c>
      <c r="M29" s="118">
        <v>0</v>
      </c>
      <c r="N29" s="118">
        <v>0</v>
      </c>
      <c r="O29" s="118">
        <v>0</v>
      </c>
      <c r="P29" s="118">
        <v>0</v>
      </c>
      <c r="Q29" s="118">
        <v>0</v>
      </c>
      <c r="R29" s="118">
        <v>0</v>
      </c>
      <c r="S29">
        <v>2</v>
      </c>
      <c r="T29" s="118">
        <v>0</v>
      </c>
      <c r="U29" s="118">
        <v>0</v>
      </c>
      <c r="V29" s="118">
        <v>0</v>
      </c>
      <c r="W29" s="118">
        <v>0</v>
      </c>
      <c r="X29" s="118">
        <v>0</v>
      </c>
      <c r="Y29" s="118">
        <v>0</v>
      </c>
      <c r="Z29" s="118">
        <v>0</v>
      </c>
      <c r="AA29" s="118">
        <v>0</v>
      </c>
      <c r="AB29">
        <v>1</v>
      </c>
      <c r="AC29" s="118">
        <v>0</v>
      </c>
      <c r="AD29" s="118">
        <v>0</v>
      </c>
      <c r="AE29">
        <v>2</v>
      </c>
      <c r="AF29" s="118">
        <v>0</v>
      </c>
      <c r="AG29" s="118">
        <v>0</v>
      </c>
      <c r="AH29">
        <v>5</v>
      </c>
    </row>
    <row r="30" spans="1:36" x14ac:dyDescent="0.35">
      <c r="A30" t="s">
        <v>1171</v>
      </c>
      <c r="B30">
        <v>2023</v>
      </c>
      <c r="C30" s="10">
        <v>44983</v>
      </c>
      <c r="D30" t="s">
        <v>66</v>
      </c>
      <c r="E30" t="s">
        <v>64</v>
      </c>
      <c r="F30" t="s">
        <v>64</v>
      </c>
      <c r="G30" t="s">
        <v>1184</v>
      </c>
      <c r="H30" t="s">
        <v>1201</v>
      </c>
      <c r="I30" t="s">
        <v>42</v>
      </c>
      <c r="K30">
        <v>11</v>
      </c>
      <c r="L30" s="118">
        <v>0</v>
      </c>
      <c r="M30" s="118">
        <v>0</v>
      </c>
      <c r="N30">
        <v>5</v>
      </c>
      <c r="O30" s="118">
        <v>0</v>
      </c>
      <c r="P30" s="118">
        <v>0</v>
      </c>
      <c r="Q30" s="118">
        <v>0</v>
      </c>
      <c r="R30" s="118">
        <v>0</v>
      </c>
      <c r="S30" s="118">
        <v>0</v>
      </c>
      <c r="T30" s="118">
        <v>0</v>
      </c>
      <c r="U30" s="118">
        <v>0</v>
      </c>
      <c r="V30" s="118">
        <v>0</v>
      </c>
      <c r="W30" s="118">
        <v>0</v>
      </c>
      <c r="X30" s="118">
        <v>0</v>
      </c>
      <c r="Y30" s="118">
        <v>0</v>
      </c>
      <c r="Z30" s="118">
        <v>0</v>
      </c>
      <c r="AA30" s="118">
        <v>0</v>
      </c>
      <c r="AB30" s="118">
        <v>0</v>
      </c>
      <c r="AC30" s="118">
        <v>0</v>
      </c>
      <c r="AD30" s="118">
        <v>0</v>
      </c>
      <c r="AE30" s="118">
        <v>0</v>
      </c>
      <c r="AF30" s="118">
        <v>0</v>
      </c>
      <c r="AG30" s="118">
        <v>0</v>
      </c>
      <c r="AH30">
        <v>5</v>
      </c>
    </row>
    <row r="31" spans="1:36" x14ac:dyDescent="0.35">
      <c r="A31" t="s">
        <v>1171</v>
      </c>
      <c r="B31">
        <v>2023</v>
      </c>
      <c r="C31" s="10">
        <v>44983</v>
      </c>
      <c r="D31" t="s">
        <v>66</v>
      </c>
      <c r="E31" t="s">
        <v>64</v>
      </c>
      <c r="F31" t="s">
        <v>64</v>
      </c>
      <c r="G31" t="s">
        <v>494</v>
      </c>
      <c r="H31" t="s">
        <v>1185</v>
      </c>
      <c r="I31" t="s">
        <v>37</v>
      </c>
      <c r="K31">
        <v>12</v>
      </c>
      <c r="L31" s="118">
        <v>0</v>
      </c>
      <c r="M31" s="118">
        <v>0</v>
      </c>
      <c r="N31" s="118">
        <v>0</v>
      </c>
      <c r="O31" s="118">
        <v>0</v>
      </c>
      <c r="P31" s="118">
        <v>0</v>
      </c>
      <c r="Q31" s="118">
        <v>0</v>
      </c>
      <c r="R31" s="118">
        <v>0</v>
      </c>
      <c r="S31" s="118">
        <v>0</v>
      </c>
      <c r="T31" s="118">
        <v>0</v>
      </c>
      <c r="U31" s="118">
        <v>0</v>
      </c>
      <c r="V31" s="118">
        <v>0</v>
      </c>
      <c r="W31" s="118">
        <v>0</v>
      </c>
      <c r="X31" s="118">
        <v>0</v>
      </c>
      <c r="Y31" s="118">
        <v>0</v>
      </c>
      <c r="Z31" s="118">
        <v>0</v>
      </c>
      <c r="AA31" s="118">
        <v>0</v>
      </c>
      <c r="AB31" s="118">
        <v>0</v>
      </c>
      <c r="AC31" s="118">
        <v>0</v>
      </c>
      <c r="AD31" s="118">
        <v>0</v>
      </c>
      <c r="AE31" s="118">
        <v>0</v>
      </c>
      <c r="AF31" s="118">
        <v>0</v>
      </c>
      <c r="AG31" s="118">
        <v>0</v>
      </c>
      <c r="AH31">
        <v>0</v>
      </c>
    </row>
    <row r="32" spans="1:36" x14ac:dyDescent="0.35">
      <c r="A32" t="s">
        <v>1171</v>
      </c>
      <c r="B32">
        <v>2023</v>
      </c>
      <c r="C32" s="10">
        <v>44983</v>
      </c>
      <c r="D32" t="s">
        <v>66</v>
      </c>
      <c r="E32" t="s">
        <v>64</v>
      </c>
      <c r="F32" t="s">
        <v>64</v>
      </c>
      <c r="G32" t="s">
        <v>1202</v>
      </c>
      <c r="H32" t="s">
        <v>1203</v>
      </c>
      <c r="I32" t="s">
        <v>85</v>
      </c>
      <c r="K32">
        <v>13</v>
      </c>
      <c r="L32" s="118">
        <v>0</v>
      </c>
      <c r="M32" s="118">
        <v>0</v>
      </c>
      <c r="N32" s="118">
        <v>0</v>
      </c>
      <c r="O32" s="118">
        <v>0</v>
      </c>
      <c r="P32" s="118">
        <v>0</v>
      </c>
      <c r="Q32" s="118">
        <v>0</v>
      </c>
      <c r="R32" s="118">
        <v>0</v>
      </c>
      <c r="S32" s="118">
        <v>0</v>
      </c>
      <c r="T32" s="118">
        <v>0</v>
      </c>
      <c r="U32" s="118">
        <v>0</v>
      </c>
      <c r="V32" s="118">
        <v>0</v>
      </c>
      <c r="W32" s="118">
        <v>0</v>
      </c>
      <c r="X32" s="118">
        <v>0</v>
      </c>
      <c r="Y32" s="118">
        <v>0</v>
      </c>
      <c r="Z32" s="118">
        <v>0</v>
      </c>
      <c r="AA32" s="118">
        <v>0</v>
      </c>
      <c r="AB32" s="118">
        <v>0</v>
      </c>
      <c r="AC32" s="118">
        <v>0</v>
      </c>
      <c r="AD32" s="118">
        <v>0</v>
      </c>
      <c r="AE32" s="118">
        <v>0</v>
      </c>
      <c r="AF32" s="118">
        <v>0</v>
      </c>
      <c r="AG32">
        <v>20</v>
      </c>
      <c r="AH32">
        <v>-20</v>
      </c>
    </row>
    <row r="33" spans="1:36" x14ac:dyDescent="0.35">
      <c r="A33" t="s">
        <v>1171</v>
      </c>
      <c r="B33">
        <v>2023</v>
      </c>
      <c r="C33" s="10">
        <v>44983</v>
      </c>
      <c r="D33" t="s">
        <v>66</v>
      </c>
      <c r="E33" t="s">
        <v>64</v>
      </c>
      <c r="F33" t="s">
        <v>64</v>
      </c>
      <c r="G33" t="s">
        <v>1175</v>
      </c>
      <c r="H33" t="s">
        <v>618</v>
      </c>
      <c r="I33" t="s">
        <v>619</v>
      </c>
      <c r="K33">
        <v>14</v>
      </c>
      <c r="L33" s="118">
        <v>0</v>
      </c>
      <c r="M33" s="118">
        <v>0</v>
      </c>
      <c r="N33" s="118">
        <v>0</v>
      </c>
      <c r="O33" s="118">
        <v>0</v>
      </c>
      <c r="P33" s="118">
        <v>0</v>
      </c>
      <c r="Q33" s="118">
        <v>0</v>
      </c>
      <c r="R33" s="118">
        <v>0</v>
      </c>
      <c r="S33" s="118">
        <v>0</v>
      </c>
      <c r="T33" s="118">
        <v>0</v>
      </c>
      <c r="U33" s="118">
        <v>0</v>
      </c>
      <c r="V33" s="118">
        <v>0</v>
      </c>
      <c r="W33" s="118">
        <v>0</v>
      </c>
      <c r="X33" s="118">
        <v>0</v>
      </c>
      <c r="Y33" s="118">
        <v>0</v>
      </c>
      <c r="Z33" s="118">
        <v>0</v>
      </c>
      <c r="AA33" s="118">
        <v>0</v>
      </c>
      <c r="AB33" s="118">
        <v>0</v>
      </c>
      <c r="AC33" s="118">
        <v>0</v>
      </c>
      <c r="AD33" s="118">
        <v>0</v>
      </c>
      <c r="AE33" s="118">
        <v>0</v>
      </c>
      <c r="AF33" s="118">
        <v>0</v>
      </c>
      <c r="AG33">
        <v>40</v>
      </c>
      <c r="AH33">
        <v>-40</v>
      </c>
    </row>
    <row r="34" spans="1:36" x14ac:dyDescent="0.35">
      <c r="A34" t="s">
        <v>1171</v>
      </c>
      <c r="B34">
        <v>2023</v>
      </c>
      <c r="C34" s="10">
        <v>44983</v>
      </c>
      <c r="D34" t="s">
        <v>66</v>
      </c>
      <c r="E34" t="s">
        <v>64</v>
      </c>
      <c r="F34" t="s">
        <v>64</v>
      </c>
      <c r="G34" t="s">
        <v>485</v>
      </c>
      <c r="H34" t="s">
        <v>632</v>
      </c>
      <c r="I34" t="s">
        <v>46</v>
      </c>
      <c r="K34" t="s">
        <v>607</v>
      </c>
      <c r="L34" s="118">
        <v>0</v>
      </c>
      <c r="M34" s="118">
        <v>0</v>
      </c>
      <c r="N34" s="118">
        <v>0</v>
      </c>
      <c r="O34" s="118">
        <v>0</v>
      </c>
      <c r="P34" s="118">
        <v>0</v>
      </c>
      <c r="Q34" s="118">
        <v>0</v>
      </c>
      <c r="R34" s="118">
        <v>0</v>
      </c>
      <c r="S34" s="118">
        <v>0</v>
      </c>
      <c r="T34" s="118">
        <v>0</v>
      </c>
      <c r="U34" s="118">
        <v>0</v>
      </c>
      <c r="V34" s="118">
        <v>0</v>
      </c>
      <c r="W34" s="118">
        <v>0</v>
      </c>
      <c r="X34" s="118">
        <v>0</v>
      </c>
      <c r="Y34" s="118">
        <v>0</v>
      </c>
      <c r="Z34" s="118">
        <v>0</v>
      </c>
      <c r="AA34" s="118">
        <v>0</v>
      </c>
      <c r="AB34" s="118">
        <v>0</v>
      </c>
      <c r="AC34" s="118">
        <v>0</v>
      </c>
      <c r="AD34" s="118">
        <v>0</v>
      </c>
      <c r="AE34" s="118">
        <v>0</v>
      </c>
      <c r="AF34" s="118">
        <v>0</v>
      </c>
      <c r="AG34">
        <v>40</v>
      </c>
      <c r="AH34" t="s">
        <v>607</v>
      </c>
    </row>
    <row r="35" spans="1:36" x14ac:dyDescent="0.35">
      <c r="A35" t="s">
        <v>1171</v>
      </c>
      <c r="B35">
        <v>2023</v>
      </c>
      <c r="C35" s="10">
        <v>44983</v>
      </c>
      <c r="D35" t="s">
        <v>66</v>
      </c>
      <c r="E35" t="s">
        <v>64</v>
      </c>
      <c r="F35" t="s">
        <v>64</v>
      </c>
      <c r="G35" t="s">
        <v>695</v>
      </c>
      <c r="H35" t="s">
        <v>605</v>
      </c>
      <c r="I35" t="s">
        <v>33</v>
      </c>
      <c r="K35" t="s">
        <v>607</v>
      </c>
      <c r="L35" s="118">
        <v>0</v>
      </c>
      <c r="M35" s="118">
        <v>0</v>
      </c>
      <c r="N35" s="118">
        <v>0</v>
      </c>
      <c r="O35" s="118">
        <v>0</v>
      </c>
      <c r="P35" s="118">
        <v>0</v>
      </c>
      <c r="Q35" s="118">
        <v>0</v>
      </c>
      <c r="R35" s="118">
        <v>0</v>
      </c>
      <c r="S35" s="118">
        <v>0</v>
      </c>
      <c r="T35" s="118">
        <v>0</v>
      </c>
      <c r="U35" s="118">
        <v>0</v>
      </c>
      <c r="V35" s="118">
        <v>0</v>
      </c>
      <c r="W35" s="118">
        <v>0</v>
      </c>
      <c r="X35" s="118">
        <v>0</v>
      </c>
      <c r="Y35" s="118">
        <v>0</v>
      </c>
      <c r="Z35" s="118">
        <v>0</v>
      </c>
      <c r="AA35" s="118">
        <v>0</v>
      </c>
      <c r="AB35" s="118">
        <v>0</v>
      </c>
      <c r="AC35" s="118">
        <v>0</v>
      </c>
      <c r="AD35" s="118">
        <v>0</v>
      </c>
      <c r="AE35" s="118">
        <v>0</v>
      </c>
      <c r="AF35" s="118">
        <v>0</v>
      </c>
      <c r="AG35">
        <v>20</v>
      </c>
      <c r="AH35" t="s">
        <v>607</v>
      </c>
    </row>
    <row r="36" spans="1:36" x14ac:dyDescent="0.35">
      <c r="A36" t="s">
        <v>1171</v>
      </c>
      <c r="B36">
        <v>2023</v>
      </c>
      <c r="C36" s="10">
        <v>44983</v>
      </c>
      <c r="D36" t="s">
        <v>66</v>
      </c>
      <c r="E36" t="s">
        <v>64</v>
      </c>
      <c r="F36" t="s">
        <v>64</v>
      </c>
      <c r="G36" t="s">
        <v>766</v>
      </c>
      <c r="H36" t="s">
        <v>645</v>
      </c>
      <c r="I36" t="s">
        <v>646</v>
      </c>
      <c r="K36" t="s">
        <v>607</v>
      </c>
      <c r="L36" s="118">
        <v>0</v>
      </c>
      <c r="M36" s="118">
        <v>0</v>
      </c>
      <c r="N36" s="118">
        <v>0</v>
      </c>
      <c r="O36" s="118">
        <v>0</v>
      </c>
      <c r="P36" s="118">
        <v>0</v>
      </c>
      <c r="Q36" s="118">
        <v>0</v>
      </c>
      <c r="R36" s="118">
        <v>0</v>
      </c>
      <c r="S36" s="118">
        <v>0</v>
      </c>
      <c r="T36" s="118">
        <v>0</v>
      </c>
      <c r="U36" s="118">
        <v>0</v>
      </c>
      <c r="V36" s="118">
        <v>0</v>
      </c>
      <c r="W36" s="118">
        <v>0</v>
      </c>
      <c r="X36" s="118">
        <v>0</v>
      </c>
      <c r="Y36" s="118">
        <v>0</v>
      </c>
      <c r="Z36" s="118">
        <v>0</v>
      </c>
      <c r="AA36" s="118">
        <v>0</v>
      </c>
      <c r="AB36" s="118">
        <v>0</v>
      </c>
      <c r="AC36" s="118">
        <v>0</v>
      </c>
      <c r="AD36" s="118">
        <v>0</v>
      </c>
      <c r="AE36" s="118">
        <v>0</v>
      </c>
      <c r="AF36" s="118">
        <v>0</v>
      </c>
      <c r="AG36">
        <v>20</v>
      </c>
      <c r="AH36" t="s">
        <v>607</v>
      </c>
    </row>
    <row r="37" spans="1:36" x14ac:dyDescent="0.35">
      <c r="A37" t="s">
        <v>1171</v>
      </c>
      <c r="B37">
        <v>2023</v>
      </c>
      <c r="C37" s="10">
        <v>44983</v>
      </c>
      <c r="D37" t="s">
        <v>66</v>
      </c>
      <c r="E37" t="s">
        <v>64</v>
      </c>
      <c r="F37" t="s">
        <v>64</v>
      </c>
      <c r="G37" t="s">
        <v>1085</v>
      </c>
      <c r="H37" t="s">
        <v>1022</v>
      </c>
      <c r="I37" t="s">
        <v>256</v>
      </c>
      <c r="K37" t="s">
        <v>607</v>
      </c>
      <c r="L37" s="118">
        <v>0</v>
      </c>
      <c r="M37" s="118">
        <v>0</v>
      </c>
      <c r="N37" s="118">
        <v>0</v>
      </c>
      <c r="O37" s="118">
        <v>0</v>
      </c>
      <c r="P37" s="118">
        <v>0</v>
      </c>
      <c r="Q37" s="118">
        <v>0</v>
      </c>
      <c r="R37" s="118">
        <v>0</v>
      </c>
      <c r="S37" s="118">
        <v>0</v>
      </c>
      <c r="T37" s="118">
        <v>0</v>
      </c>
      <c r="U37" s="118">
        <v>0</v>
      </c>
      <c r="V37" s="118">
        <v>0</v>
      </c>
      <c r="W37" s="118">
        <v>0</v>
      </c>
      <c r="X37" s="118">
        <v>0</v>
      </c>
      <c r="Y37" s="118">
        <v>0</v>
      </c>
      <c r="Z37" s="118">
        <v>0</v>
      </c>
      <c r="AA37" s="118">
        <v>0</v>
      </c>
      <c r="AB37" s="118">
        <v>0</v>
      </c>
      <c r="AC37" s="118">
        <v>0</v>
      </c>
      <c r="AD37" s="118">
        <v>0</v>
      </c>
      <c r="AE37" s="118">
        <v>0</v>
      </c>
      <c r="AF37" s="118">
        <v>0</v>
      </c>
      <c r="AG37">
        <v>20</v>
      </c>
      <c r="AH37" t="s">
        <v>607</v>
      </c>
    </row>
    <row r="38" spans="1:36" x14ac:dyDescent="0.35">
      <c r="A38" t="s">
        <v>19</v>
      </c>
      <c r="B38">
        <v>2022</v>
      </c>
      <c r="C38" s="10">
        <v>44850</v>
      </c>
      <c r="D38" t="s">
        <v>20</v>
      </c>
      <c r="E38" t="s">
        <v>64</v>
      </c>
      <c r="F38" t="s">
        <v>64</v>
      </c>
      <c r="G38" t="s">
        <v>583</v>
      </c>
      <c r="H38" t="s">
        <v>584</v>
      </c>
      <c r="I38" t="s">
        <v>27</v>
      </c>
      <c r="J38">
        <v>22.068493150684901</v>
      </c>
      <c r="K38">
        <v>1</v>
      </c>
      <c r="L38" s="118">
        <v>0</v>
      </c>
      <c r="M38">
        <v>3</v>
      </c>
      <c r="N38" s="118">
        <v>0</v>
      </c>
      <c r="O38" s="118">
        <v>0</v>
      </c>
      <c r="P38" s="118">
        <v>0</v>
      </c>
      <c r="Q38">
        <v>3</v>
      </c>
      <c r="R38">
        <v>5</v>
      </c>
      <c r="S38">
        <v>5</v>
      </c>
      <c r="T38" s="118">
        <v>0</v>
      </c>
      <c r="U38">
        <v>3</v>
      </c>
      <c r="V38">
        <v>5</v>
      </c>
      <c r="W38">
        <v>3</v>
      </c>
      <c r="X38" s="118">
        <v>0</v>
      </c>
      <c r="Y38" s="118">
        <v>0</v>
      </c>
      <c r="Z38">
        <v>2</v>
      </c>
      <c r="AA38">
        <v>5</v>
      </c>
      <c r="AB38">
        <v>5</v>
      </c>
      <c r="AC38">
        <v>5</v>
      </c>
      <c r="AD38">
        <v>1</v>
      </c>
      <c r="AE38" s="118">
        <v>0</v>
      </c>
      <c r="AF38">
        <v>20</v>
      </c>
      <c r="AG38" s="118">
        <v>0</v>
      </c>
      <c r="AH38">
        <v>65</v>
      </c>
      <c r="AI38" s="7">
        <v>2.1312500000000001</v>
      </c>
      <c r="AJ38" s="38">
        <v>58.651000000000003</v>
      </c>
    </row>
    <row r="39" spans="1:36" x14ac:dyDescent="0.35">
      <c r="A39" t="s">
        <v>19</v>
      </c>
      <c r="B39">
        <v>2022</v>
      </c>
      <c r="C39" s="10">
        <v>44850</v>
      </c>
      <c r="D39" t="s">
        <v>20</v>
      </c>
      <c r="E39" t="s">
        <v>64</v>
      </c>
      <c r="F39" t="s">
        <v>64</v>
      </c>
      <c r="G39" t="s">
        <v>585</v>
      </c>
      <c r="H39" t="s">
        <v>586</v>
      </c>
      <c r="I39" t="s">
        <v>113</v>
      </c>
      <c r="J39">
        <v>24.093150684931501</v>
      </c>
      <c r="K39">
        <v>2</v>
      </c>
      <c r="L39" s="118">
        <v>0</v>
      </c>
      <c r="M39">
        <v>5</v>
      </c>
      <c r="N39" s="118">
        <v>0</v>
      </c>
      <c r="O39" s="118">
        <v>0</v>
      </c>
      <c r="P39">
        <v>5</v>
      </c>
      <c r="Q39" s="118">
        <v>0</v>
      </c>
      <c r="R39">
        <v>2</v>
      </c>
      <c r="S39">
        <v>1</v>
      </c>
      <c r="T39" s="118">
        <v>0</v>
      </c>
      <c r="U39" s="118">
        <v>0</v>
      </c>
      <c r="V39">
        <v>3</v>
      </c>
      <c r="W39" s="118">
        <v>0</v>
      </c>
      <c r="X39">
        <v>1</v>
      </c>
      <c r="Y39" s="118">
        <v>0</v>
      </c>
      <c r="Z39" s="118">
        <v>0</v>
      </c>
      <c r="AA39" s="118">
        <v>0</v>
      </c>
      <c r="AB39" s="118">
        <v>0</v>
      </c>
      <c r="AC39" s="118">
        <v>0</v>
      </c>
      <c r="AD39" s="118">
        <v>0</v>
      </c>
      <c r="AE39">
        <v>10</v>
      </c>
      <c r="AF39">
        <v>20</v>
      </c>
      <c r="AG39" s="118">
        <v>0</v>
      </c>
      <c r="AH39">
        <v>47</v>
      </c>
    </row>
    <row r="40" spans="1:36" x14ac:dyDescent="0.35">
      <c r="A40" t="s">
        <v>19</v>
      </c>
      <c r="B40">
        <v>2022</v>
      </c>
      <c r="C40" s="10">
        <v>44850</v>
      </c>
      <c r="D40" t="s">
        <v>20</v>
      </c>
      <c r="E40" t="s">
        <v>64</v>
      </c>
      <c r="F40" t="s">
        <v>64</v>
      </c>
      <c r="G40" t="s">
        <v>587</v>
      </c>
      <c r="H40" t="s">
        <v>588</v>
      </c>
      <c r="I40" t="s">
        <v>78</v>
      </c>
      <c r="J40">
        <v>22.082191780821901</v>
      </c>
      <c r="K40">
        <v>3</v>
      </c>
      <c r="L40" s="118">
        <v>0</v>
      </c>
      <c r="M40" s="118">
        <v>0</v>
      </c>
      <c r="N40">
        <v>1</v>
      </c>
      <c r="O40" s="118">
        <v>0</v>
      </c>
      <c r="P40">
        <v>2</v>
      </c>
      <c r="Q40" s="118">
        <v>0</v>
      </c>
      <c r="R40" s="118">
        <v>0</v>
      </c>
      <c r="S40" s="118">
        <v>0</v>
      </c>
      <c r="T40" s="118">
        <v>0</v>
      </c>
      <c r="U40">
        <v>1</v>
      </c>
      <c r="V40">
        <v>2</v>
      </c>
      <c r="W40" s="118">
        <v>0</v>
      </c>
      <c r="X40">
        <v>3</v>
      </c>
      <c r="Y40" s="118">
        <v>0</v>
      </c>
      <c r="Z40" s="118">
        <v>0</v>
      </c>
      <c r="AA40">
        <v>1</v>
      </c>
      <c r="AB40">
        <v>3</v>
      </c>
      <c r="AC40">
        <v>2</v>
      </c>
      <c r="AD40">
        <v>2</v>
      </c>
      <c r="AE40">
        <v>6</v>
      </c>
      <c r="AF40">
        <v>20</v>
      </c>
      <c r="AG40" s="118">
        <v>0</v>
      </c>
      <c r="AH40">
        <v>43</v>
      </c>
    </row>
    <row r="41" spans="1:36" x14ac:dyDescent="0.35">
      <c r="A41" t="s">
        <v>19</v>
      </c>
      <c r="B41">
        <v>2022</v>
      </c>
      <c r="C41" s="10">
        <v>44850</v>
      </c>
      <c r="D41" t="s">
        <v>20</v>
      </c>
      <c r="E41" t="s">
        <v>64</v>
      </c>
      <c r="F41" t="s">
        <v>64</v>
      </c>
      <c r="G41" t="s">
        <v>589</v>
      </c>
      <c r="H41" t="s">
        <v>590</v>
      </c>
      <c r="I41" t="s">
        <v>25</v>
      </c>
      <c r="J41">
        <v>28.112328767123199</v>
      </c>
      <c r="K41">
        <v>4</v>
      </c>
      <c r="L41" s="118">
        <v>0</v>
      </c>
      <c r="M41">
        <v>2</v>
      </c>
      <c r="N41" s="118">
        <v>0</v>
      </c>
      <c r="O41">
        <v>5</v>
      </c>
      <c r="P41" s="118">
        <v>0</v>
      </c>
      <c r="Q41" s="118">
        <v>0</v>
      </c>
      <c r="R41" s="118">
        <v>0</v>
      </c>
      <c r="S41" s="118">
        <v>0</v>
      </c>
      <c r="T41" s="118">
        <v>0</v>
      </c>
      <c r="U41" s="118">
        <v>0</v>
      </c>
      <c r="V41" s="118">
        <v>0</v>
      </c>
      <c r="W41" s="118">
        <v>0</v>
      </c>
      <c r="X41" s="118">
        <v>0</v>
      </c>
      <c r="Y41" s="118">
        <v>0</v>
      </c>
      <c r="Z41">
        <v>3</v>
      </c>
      <c r="AA41">
        <v>3</v>
      </c>
      <c r="AB41">
        <v>1</v>
      </c>
      <c r="AC41">
        <v>3</v>
      </c>
      <c r="AD41" s="118">
        <v>0</v>
      </c>
      <c r="AE41">
        <v>4</v>
      </c>
      <c r="AF41">
        <v>20</v>
      </c>
      <c r="AG41" s="118">
        <v>0</v>
      </c>
      <c r="AH41">
        <v>41</v>
      </c>
    </row>
    <row r="42" spans="1:36" x14ac:dyDescent="0.35">
      <c r="A42" t="s">
        <v>19</v>
      </c>
      <c r="B42">
        <v>2022</v>
      </c>
      <c r="C42" s="10">
        <v>44850</v>
      </c>
      <c r="D42" t="s">
        <v>20</v>
      </c>
      <c r="E42" t="s">
        <v>64</v>
      </c>
      <c r="F42" t="s">
        <v>64</v>
      </c>
      <c r="G42" t="s">
        <v>591</v>
      </c>
      <c r="H42" t="s">
        <v>592</v>
      </c>
      <c r="I42" t="s">
        <v>23</v>
      </c>
      <c r="J42">
        <v>31.676712328767099</v>
      </c>
      <c r="K42">
        <v>5</v>
      </c>
      <c r="L42">
        <v>5</v>
      </c>
      <c r="M42" s="118">
        <v>0</v>
      </c>
      <c r="N42" s="118">
        <v>0</v>
      </c>
      <c r="O42">
        <v>2</v>
      </c>
      <c r="P42" s="118">
        <v>0</v>
      </c>
      <c r="Q42">
        <v>5</v>
      </c>
      <c r="R42" s="118">
        <v>0</v>
      </c>
      <c r="S42">
        <v>2</v>
      </c>
      <c r="T42" s="118">
        <v>0</v>
      </c>
      <c r="U42" s="118">
        <v>0</v>
      </c>
      <c r="V42" s="118">
        <v>0</v>
      </c>
      <c r="W42" s="118">
        <v>0</v>
      </c>
      <c r="X42" s="118">
        <v>0</v>
      </c>
      <c r="Y42">
        <v>3</v>
      </c>
      <c r="Z42" s="118">
        <v>0</v>
      </c>
      <c r="AA42" s="118">
        <v>0</v>
      </c>
      <c r="AB42" s="118">
        <v>0</v>
      </c>
      <c r="AC42" s="118">
        <v>0</v>
      </c>
      <c r="AD42" s="118">
        <v>0</v>
      </c>
      <c r="AE42" s="118">
        <v>0</v>
      </c>
      <c r="AF42">
        <v>20</v>
      </c>
      <c r="AG42" s="118">
        <v>0</v>
      </c>
      <c r="AH42">
        <v>37</v>
      </c>
    </row>
    <row r="43" spans="1:36" x14ac:dyDescent="0.35">
      <c r="A43" t="s">
        <v>19</v>
      </c>
      <c r="B43">
        <v>2022</v>
      </c>
      <c r="C43" s="10">
        <v>44850</v>
      </c>
      <c r="D43" t="s">
        <v>20</v>
      </c>
      <c r="E43" t="s">
        <v>64</v>
      </c>
      <c r="F43" t="s">
        <v>64</v>
      </c>
      <c r="G43" t="s">
        <v>593</v>
      </c>
      <c r="H43" t="s">
        <v>504</v>
      </c>
      <c r="I43" t="s">
        <v>480</v>
      </c>
      <c r="J43">
        <v>26.128767123287599</v>
      </c>
      <c r="K43">
        <v>6</v>
      </c>
      <c r="L43" s="118">
        <v>0</v>
      </c>
      <c r="M43" s="118">
        <v>0</v>
      </c>
      <c r="N43" s="118">
        <v>0</v>
      </c>
      <c r="O43" s="118">
        <v>0</v>
      </c>
      <c r="P43">
        <v>1</v>
      </c>
      <c r="Q43" s="118">
        <v>0</v>
      </c>
      <c r="R43">
        <v>1</v>
      </c>
      <c r="S43" s="118">
        <v>0</v>
      </c>
      <c r="T43" s="118">
        <v>0</v>
      </c>
      <c r="U43" s="118">
        <v>0</v>
      </c>
      <c r="V43" s="118">
        <v>0</v>
      </c>
      <c r="W43" s="118">
        <v>0</v>
      </c>
      <c r="X43" s="118">
        <v>0</v>
      </c>
      <c r="Y43" s="118">
        <v>0</v>
      </c>
      <c r="Z43" s="118">
        <v>0</v>
      </c>
      <c r="AA43">
        <v>2</v>
      </c>
      <c r="AB43">
        <v>2</v>
      </c>
      <c r="AC43">
        <v>1</v>
      </c>
      <c r="AD43" s="118">
        <v>0</v>
      </c>
      <c r="AE43" s="118">
        <v>0</v>
      </c>
      <c r="AF43">
        <v>20</v>
      </c>
      <c r="AG43" s="118">
        <v>0</v>
      </c>
      <c r="AH43">
        <v>27</v>
      </c>
    </row>
    <row r="44" spans="1:36" x14ac:dyDescent="0.35">
      <c r="A44" t="s">
        <v>19</v>
      </c>
      <c r="B44">
        <v>2022</v>
      </c>
      <c r="C44" s="10">
        <v>44850</v>
      </c>
      <c r="D44" t="s">
        <v>20</v>
      </c>
      <c r="E44" t="s">
        <v>64</v>
      </c>
      <c r="F44" t="s">
        <v>64</v>
      </c>
      <c r="G44" t="s">
        <v>594</v>
      </c>
      <c r="H44" t="s">
        <v>595</v>
      </c>
      <c r="I44" t="s">
        <v>31</v>
      </c>
      <c r="J44">
        <v>24.684931506849299</v>
      </c>
      <c r="K44">
        <v>7</v>
      </c>
      <c r="L44" s="118">
        <v>0</v>
      </c>
      <c r="M44" s="118">
        <v>0</v>
      </c>
      <c r="N44" s="118">
        <v>0</v>
      </c>
      <c r="O44" s="118">
        <v>0</v>
      </c>
      <c r="P44" s="118">
        <v>0</v>
      </c>
      <c r="Q44" s="118">
        <v>0</v>
      </c>
      <c r="R44" s="118">
        <v>0</v>
      </c>
      <c r="S44" s="118">
        <v>0</v>
      </c>
      <c r="T44" s="118">
        <v>0</v>
      </c>
      <c r="U44" s="118">
        <v>0</v>
      </c>
      <c r="V44" s="118">
        <v>0</v>
      </c>
      <c r="W44">
        <v>5</v>
      </c>
      <c r="X44" s="118">
        <v>0</v>
      </c>
      <c r="Y44" s="118">
        <v>0</v>
      </c>
      <c r="Z44" s="118">
        <v>0</v>
      </c>
      <c r="AA44" s="118">
        <v>0</v>
      </c>
      <c r="AB44" s="118">
        <v>0</v>
      </c>
      <c r="AC44" s="118">
        <v>0</v>
      </c>
      <c r="AD44" s="118">
        <v>0</v>
      </c>
      <c r="AE44" s="118">
        <v>0</v>
      </c>
      <c r="AF44">
        <v>20</v>
      </c>
      <c r="AG44" s="118">
        <v>0</v>
      </c>
      <c r="AH44">
        <v>25</v>
      </c>
    </row>
    <row r="45" spans="1:36" x14ac:dyDescent="0.35">
      <c r="A45" t="s">
        <v>19</v>
      </c>
      <c r="B45">
        <v>2022</v>
      </c>
      <c r="C45" s="10">
        <v>44850</v>
      </c>
      <c r="D45" t="s">
        <v>20</v>
      </c>
      <c r="E45" t="s">
        <v>64</v>
      </c>
      <c r="F45" t="s">
        <v>64</v>
      </c>
      <c r="G45" t="s">
        <v>596</v>
      </c>
      <c r="H45" t="s">
        <v>597</v>
      </c>
      <c r="I45" t="s">
        <v>29</v>
      </c>
      <c r="J45">
        <v>36.717808219178004</v>
      </c>
      <c r="K45">
        <v>8</v>
      </c>
      <c r="L45">
        <v>3</v>
      </c>
      <c r="M45">
        <v>1</v>
      </c>
      <c r="N45">
        <v>3</v>
      </c>
      <c r="O45">
        <v>3</v>
      </c>
      <c r="P45" s="118">
        <v>0</v>
      </c>
      <c r="Q45">
        <v>2</v>
      </c>
      <c r="R45" s="118">
        <v>0</v>
      </c>
      <c r="S45" s="118">
        <v>0</v>
      </c>
      <c r="T45">
        <v>3</v>
      </c>
      <c r="U45">
        <v>2</v>
      </c>
      <c r="V45" s="118">
        <v>0</v>
      </c>
      <c r="W45" s="118">
        <v>0</v>
      </c>
      <c r="X45" s="118">
        <v>0</v>
      </c>
      <c r="Y45">
        <v>2</v>
      </c>
      <c r="Z45" s="118">
        <v>0</v>
      </c>
      <c r="AA45" s="118">
        <v>0</v>
      </c>
      <c r="AB45" s="118">
        <v>0</v>
      </c>
      <c r="AC45" s="118">
        <v>0</v>
      </c>
      <c r="AD45">
        <v>3</v>
      </c>
      <c r="AE45">
        <v>2</v>
      </c>
      <c r="AF45" s="118">
        <v>0</v>
      </c>
      <c r="AG45" s="118">
        <v>0</v>
      </c>
      <c r="AH45">
        <v>24</v>
      </c>
    </row>
    <row r="46" spans="1:36" x14ac:dyDescent="0.35">
      <c r="A46" t="s">
        <v>19</v>
      </c>
      <c r="B46">
        <v>2022</v>
      </c>
      <c r="C46" s="10">
        <v>44850</v>
      </c>
      <c r="D46" t="s">
        <v>20</v>
      </c>
      <c r="E46" t="s">
        <v>64</v>
      </c>
      <c r="F46" t="s">
        <v>64</v>
      </c>
      <c r="G46" t="s">
        <v>598</v>
      </c>
      <c r="H46" t="s">
        <v>599</v>
      </c>
      <c r="I46" t="s">
        <v>35</v>
      </c>
      <c r="K46">
        <v>9</v>
      </c>
      <c r="L46" s="118">
        <v>0</v>
      </c>
      <c r="M46" s="118">
        <v>0</v>
      </c>
      <c r="N46">
        <v>5</v>
      </c>
      <c r="O46">
        <v>1</v>
      </c>
      <c r="P46" s="118">
        <v>0</v>
      </c>
      <c r="Q46" s="118">
        <v>0</v>
      </c>
      <c r="R46">
        <v>3</v>
      </c>
      <c r="S46" s="118">
        <v>0</v>
      </c>
      <c r="T46" s="118">
        <v>0</v>
      </c>
      <c r="U46">
        <v>5</v>
      </c>
      <c r="V46" s="118">
        <v>0</v>
      </c>
      <c r="W46">
        <v>1</v>
      </c>
      <c r="X46" s="118">
        <v>0</v>
      </c>
      <c r="Y46" s="118">
        <v>0</v>
      </c>
      <c r="Z46">
        <v>5</v>
      </c>
      <c r="AA46" s="118">
        <v>0</v>
      </c>
      <c r="AB46" s="118">
        <v>0</v>
      </c>
      <c r="AC46" s="118">
        <v>0</v>
      </c>
      <c r="AD46" s="118">
        <v>0</v>
      </c>
      <c r="AE46" s="118">
        <v>0</v>
      </c>
      <c r="AF46" s="118">
        <v>0</v>
      </c>
      <c r="AG46" s="118">
        <v>0</v>
      </c>
      <c r="AH46">
        <v>20</v>
      </c>
    </row>
    <row r="47" spans="1:36" x14ac:dyDescent="0.35">
      <c r="A47" t="s">
        <v>19</v>
      </c>
      <c r="B47">
        <v>2022</v>
      </c>
      <c r="C47" s="10">
        <v>44850</v>
      </c>
      <c r="D47" t="s">
        <v>20</v>
      </c>
      <c r="E47" t="s">
        <v>64</v>
      </c>
      <c r="F47" t="s">
        <v>64</v>
      </c>
      <c r="G47" t="s">
        <v>1204</v>
      </c>
      <c r="H47" t="s">
        <v>601</v>
      </c>
      <c r="I47" t="s">
        <v>102</v>
      </c>
      <c r="K47">
        <v>10</v>
      </c>
      <c r="L47">
        <v>2</v>
      </c>
      <c r="M47" s="118">
        <v>0</v>
      </c>
      <c r="N47" s="118">
        <v>0</v>
      </c>
      <c r="O47" s="118">
        <v>0</v>
      </c>
      <c r="P47" s="118">
        <v>0</v>
      </c>
      <c r="Q47" s="118">
        <v>0</v>
      </c>
      <c r="R47" s="118">
        <v>0</v>
      </c>
      <c r="S47">
        <v>3</v>
      </c>
      <c r="T47" s="118">
        <v>0</v>
      </c>
      <c r="U47" s="118">
        <v>0</v>
      </c>
      <c r="V47" s="118">
        <v>0</v>
      </c>
      <c r="W47" s="118">
        <v>0</v>
      </c>
      <c r="X47">
        <v>5</v>
      </c>
      <c r="Y47">
        <v>5</v>
      </c>
      <c r="Z47">
        <v>1</v>
      </c>
      <c r="AA47" s="118">
        <v>0</v>
      </c>
      <c r="AB47" s="118">
        <v>0</v>
      </c>
      <c r="AC47" s="118">
        <v>0</v>
      </c>
      <c r="AD47" s="118">
        <v>0</v>
      </c>
      <c r="AE47" s="118">
        <v>0</v>
      </c>
      <c r="AF47">
        <v>20</v>
      </c>
      <c r="AG47">
        <v>20</v>
      </c>
      <c r="AH47">
        <v>16</v>
      </c>
    </row>
    <row r="48" spans="1:36" x14ac:dyDescent="0.35">
      <c r="A48" t="s">
        <v>19</v>
      </c>
      <c r="B48">
        <v>2022</v>
      </c>
      <c r="C48" s="10">
        <v>44850</v>
      </c>
      <c r="D48" t="s">
        <v>20</v>
      </c>
      <c r="E48" t="s">
        <v>64</v>
      </c>
      <c r="F48" t="s">
        <v>64</v>
      </c>
      <c r="G48" t="s">
        <v>1205</v>
      </c>
      <c r="H48" t="s">
        <v>603</v>
      </c>
      <c r="I48" t="s">
        <v>484</v>
      </c>
      <c r="K48">
        <v>11</v>
      </c>
      <c r="L48" s="118">
        <v>0</v>
      </c>
      <c r="M48" s="118">
        <v>0</v>
      </c>
      <c r="N48">
        <v>2</v>
      </c>
      <c r="O48" s="118">
        <v>0</v>
      </c>
      <c r="P48">
        <v>3</v>
      </c>
      <c r="Q48">
        <v>1</v>
      </c>
      <c r="R48" s="118">
        <v>0</v>
      </c>
      <c r="S48" s="118">
        <v>0</v>
      </c>
      <c r="T48">
        <v>5</v>
      </c>
      <c r="U48" s="118">
        <v>0</v>
      </c>
      <c r="V48">
        <v>1</v>
      </c>
      <c r="W48">
        <v>2</v>
      </c>
      <c r="X48" s="118">
        <v>0</v>
      </c>
      <c r="Y48">
        <v>1</v>
      </c>
      <c r="Z48" s="118">
        <v>0</v>
      </c>
      <c r="AA48" s="118">
        <v>0</v>
      </c>
      <c r="AB48" s="118">
        <v>0</v>
      </c>
      <c r="AC48" s="118">
        <v>0</v>
      </c>
      <c r="AD48" s="118">
        <v>0</v>
      </c>
      <c r="AE48" s="118">
        <v>0</v>
      </c>
      <c r="AF48" s="118">
        <v>0</v>
      </c>
      <c r="AG48" s="118">
        <v>0</v>
      </c>
      <c r="AH48">
        <v>15</v>
      </c>
    </row>
    <row r="49" spans="1:36" x14ac:dyDescent="0.35">
      <c r="A49" t="s">
        <v>19</v>
      </c>
      <c r="B49">
        <v>2022</v>
      </c>
      <c r="C49" s="10">
        <v>44850</v>
      </c>
      <c r="D49" t="s">
        <v>20</v>
      </c>
      <c r="E49" t="s">
        <v>64</v>
      </c>
      <c r="F49" t="s">
        <v>64</v>
      </c>
      <c r="G49" t="s">
        <v>1206</v>
      </c>
      <c r="H49" t="s">
        <v>508</v>
      </c>
      <c r="I49" t="s">
        <v>85</v>
      </c>
      <c r="K49">
        <v>12</v>
      </c>
      <c r="L49" s="118">
        <v>0</v>
      </c>
      <c r="M49" s="118">
        <v>0</v>
      </c>
      <c r="N49" s="118">
        <v>0</v>
      </c>
      <c r="O49" s="118">
        <v>0</v>
      </c>
      <c r="P49" s="118">
        <v>0</v>
      </c>
      <c r="Q49" s="118">
        <v>0</v>
      </c>
      <c r="R49" s="118">
        <v>0</v>
      </c>
      <c r="S49" s="118">
        <v>0</v>
      </c>
      <c r="T49">
        <v>1</v>
      </c>
      <c r="U49" s="118">
        <v>0</v>
      </c>
      <c r="V49" s="118">
        <v>0</v>
      </c>
      <c r="W49" s="118">
        <v>0</v>
      </c>
      <c r="X49">
        <v>2</v>
      </c>
      <c r="Y49" s="118">
        <v>0</v>
      </c>
      <c r="Z49" s="118">
        <v>0</v>
      </c>
      <c r="AA49" s="118">
        <v>0</v>
      </c>
      <c r="AB49" s="118">
        <v>0</v>
      </c>
      <c r="AC49" s="118">
        <v>0</v>
      </c>
      <c r="AD49">
        <v>5</v>
      </c>
      <c r="AE49" s="118">
        <v>0</v>
      </c>
      <c r="AF49" s="118">
        <v>0</v>
      </c>
      <c r="AG49" s="118">
        <v>0</v>
      </c>
      <c r="AH49">
        <v>8</v>
      </c>
    </row>
    <row r="50" spans="1:36" x14ac:dyDescent="0.35">
      <c r="A50" t="s">
        <v>19</v>
      </c>
      <c r="B50">
        <v>2022</v>
      </c>
      <c r="C50" s="10">
        <v>44850</v>
      </c>
      <c r="D50" t="s">
        <v>20</v>
      </c>
      <c r="E50" t="s">
        <v>64</v>
      </c>
      <c r="F50" t="s">
        <v>64</v>
      </c>
      <c r="G50" t="s">
        <v>500</v>
      </c>
      <c r="H50" t="s">
        <v>605</v>
      </c>
      <c r="I50" t="s">
        <v>33</v>
      </c>
      <c r="K50">
        <v>13</v>
      </c>
      <c r="L50" s="118">
        <v>0</v>
      </c>
      <c r="M50" s="118">
        <v>0</v>
      </c>
      <c r="N50" s="118">
        <v>0</v>
      </c>
      <c r="O50" s="118">
        <v>0</v>
      </c>
      <c r="P50" s="118">
        <v>0</v>
      </c>
      <c r="Q50" s="118">
        <v>0</v>
      </c>
      <c r="R50" s="118">
        <v>0</v>
      </c>
      <c r="S50" s="118">
        <v>0</v>
      </c>
      <c r="T50">
        <v>2</v>
      </c>
      <c r="U50" s="118">
        <v>0</v>
      </c>
      <c r="V50" s="118">
        <v>0</v>
      </c>
      <c r="W50" s="118">
        <v>0</v>
      </c>
      <c r="X50" s="118">
        <v>0</v>
      </c>
      <c r="Y50" s="118">
        <v>0</v>
      </c>
      <c r="Z50" s="118">
        <v>0</v>
      </c>
      <c r="AA50" s="118">
        <v>0</v>
      </c>
      <c r="AB50" s="118">
        <v>0</v>
      </c>
      <c r="AC50" s="118">
        <v>0</v>
      </c>
      <c r="AD50" s="118">
        <v>0</v>
      </c>
      <c r="AE50" s="118">
        <v>0</v>
      </c>
      <c r="AF50" s="118">
        <v>0</v>
      </c>
      <c r="AG50">
        <v>20</v>
      </c>
      <c r="AH50">
        <v>-18</v>
      </c>
    </row>
    <row r="51" spans="1:36" x14ac:dyDescent="0.35">
      <c r="A51" t="s">
        <v>19</v>
      </c>
      <c r="B51">
        <v>2022</v>
      </c>
      <c r="C51" s="10">
        <v>44850</v>
      </c>
      <c r="D51" t="s">
        <v>20</v>
      </c>
      <c r="E51" t="s">
        <v>64</v>
      </c>
      <c r="F51" t="s">
        <v>64</v>
      </c>
      <c r="G51" t="s">
        <v>606</v>
      </c>
      <c r="H51" t="s">
        <v>608</v>
      </c>
      <c r="I51" t="s">
        <v>46</v>
      </c>
      <c r="J51">
        <v>24.093150684931501</v>
      </c>
      <c r="K51">
        <v>14</v>
      </c>
      <c r="L51">
        <v>1</v>
      </c>
      <c r="M51" s="118">
        <v>0</v>
      </c>
      <c r="N51" s="118">
        <v>0</v>
      </c>
      <c r="O51" s="118">
        <v>0</v>
      </c>
      <c r="P51" s="118">
        <v>0</v>
      </c>
      <c r="Q51" s="118">
        <v>0</v>
      </c>
      <c r="R51" s="118">
        <v>0</v>
      </c>
      <c r="S51" s="118">
        <v>0</v>
      </c>
      <c r="T51" s="118">
        <v>0</v>
      </c>
      <c r="U51" s="118">
        <v>0</v>
      </c>
      <c r="V51" s="118">
        <v>0</v>
      </c>
      <c r="W51" s="118">
        <v>0</v>
      </c>
      <c r="X51" s="118">
        <v>0</v>
      </c>
      <c r="Y51" s="118">
        <v>0</v>
      </c>
      <c r="Z51" s="118">
        <v>0</v>
      </c>
      <c r="AA51" s="118">
        <v>0</v>
      </c>
      <c r="AB51" s="118">
        <v>0</v>
      </c>
      <c r="AC51" s="118">
        <v>0</v>
      </c>
      <c r="AD51" s="118">
        <v>0</v>
      </c>
      <c r="AE51" s="118">
        <v>0</v>
      </c>
      <c r="AF51" s="118">
        <v>0</v>
      </c>
      <c r="AG51" s="118">
        <v>0</v>
      </c>
      <c r="AH51" t="s">
        <v>607</v>
      </c>
    </row>
    <row r="52" spans="1:36" x14ac:dyDescent="0.35">
      <c r="A52" t="s">
        <v>19</v>
      </c>
      <c r="B52">
        <v>2022</v>
      </c>
      <c r="C52" s="10">
        <v>44850</v>
      </c>
      <c r="D52" t="s">
        <v>20</v>
      </c>
      <c r="E52" t="s">
        <v>64</v>
      </c>
      <c r="F52" t="s">
        <v>64</v>
      </c>
      <c r="G52" t="s">
        <v>609</v>
      </c>
      <c r="H52" t="s">
        <v>610</v>
      </c>
      <c r="I52" t="s">
        <v>164</v>
      </c>
      <c r="K52">
        <v>15</v>
      </c>
      <c r="L52" s="118">
        <v>0</v>
      </c>
      <c r="M52" s="118">
        <v>0</v>
      </c>
      <c r="N52" s="118">
        <v>0</v>
      </c>
      <c r="O52" s="118">
        <v>0</v>
      </c>
      <c r="P52" s="118">
        <v>0</v>
      </c>
      <c r="Q52" s="118">
        <v>0</v>
      </c>
      <c r="R52" s="118">
        <v>0</v>
      </c>
      <c r="S52" s="118">
        <v>0</v>
      </c>
      <c r="T52" s="118">
        <v>0</v>
      </c>
      <c r="U52" s="118">
        <v>0</v>
      </c>
      <c r="V52" s="118">
        <v>0</v>
      </c>
      <c r="W52" s="118">
        <v>0</v>
      </c>
      <c r="X52" s="118">
        <v>0</v>
      </c>
      <c r="Y52" s="118">
        <v>0</v>
      </c>
      <c r="Z52" s="118">
        <v>0</v>
      </c>
      <c r="AA52" s="118">
        <v>0</v>
      </c>
      <c r="AB52" s="118">
        <v>0</v>
      </c>
      <c r="AC52" s="118">
        <v>0</v>
      </c>
      <c r="AD52" s="118">
        <v>0</v>
      </c>
      <c r="AE52" s="118">
        <v>0</v>
      </c>
      <c r="AF52" s="118">
        <v>0</v>
      </c>
      <c r="AG52">
        <v>40</v>
      </c>
      <c r="AH52" t="s">
        <v>607</v>
      </c>
    </row>
    <row r="53" spans="1:36" x14ac:dyDescent="0.35">
      <c r="A53" t="s">
        <v>19</v>
      </c>
      <c r="B53">
        <v>2022</v>
      </c>
      <c r="C53" s="10">
        <v>44850</v>
      </c>
      <c r="D53" t="s">
        <v>20</v>
      </c>
      <c r="E53" t="s">
        <v>64</v>
      </c>
      <c r="F53" t="s">
        <v>64</v>
      </c>
      <c r="G53" t="s">
        <v>490</v>
      </c>
      <c r="H53" t="s">
        <v>611</v>
      </c>
      <c r="I53" t="s">
        <v>42</v>
      </c>
      <c r="J53">
        <v>29.556164383561601</v>
      </c>
      <c r="K53">
        <v>16</v>
      </c>
      <c r="L53" s="118">
        <v>0</v>
      </c>
      <c r="M53" s="118">
        <v>0</v>
      </c>
      <c r="N53" s="118">
        <v>0</v>
      </c>
      <c r="O53" s="118">
        <v>0</v>
      </c>
      <c r="P53" s="118">
        <v>0</v>
      </c>
      <c r="Q53" s="118">
        <v>0</v>
      </c>
      <c r="R53" s="118">
        <v>0</v>
      </c>
      <c r="S53" s="118">
        <v>0</v>
      </c>
      <c r="T53" s="118">
        <v>0</v>
      </c>
      <c r="U53" s="118">
        <v>0</v>
      </c>
      <c r="V53" s="118">
        <v>0</v>
      </c>
      <c r="W53" s="118">
        <v>0</v>
      </c>
      <c r="X53" s="118">
        <v>0</v>
      </c>
      <c r="Y53" s="118">
        <v>0</v>
      </c>
      <c r="Z53" s="118">
        <v>0</v>
      </c>
      <c r="AA53" s="118">
        <v>0</v>
      </c>
      <c r="AB53" s="118">
        <v>0</v>
      </c>
      <c r="AC53" s="118">
        <v>0</v>
      </c>
      <c r="AD53" s="118">
        <v>0</v>
      </c>
      <c r="AE53" s="118">
        <v>0</v>
      </c>
      <c r="AF53" s="118">
        <v>0</v>
      </c>
      <c r="AG53">
        <v>40</v>
      </c>
      <c r="AH53" t="s">
        <v>607</v>
      </c>
    </row>
    <row r="54" spans="1:36" x14ac:dyDescent="0.35">
      <c r="A54" t="s">
        <v>19</v>
      </c>
      <c r="B54">
        <v>2022</v>
      </c>
      <c r="C54" s="10">
        <v>44850</v>
      </c>
      <c r="D54" t="s">
        <v>20</v>
      </c>
      <c r="E54" t="s">
        <v>64</v>
      </c>
      <c r="F54" t="s">
        <v>64</v>
      </c>
      <c r="G54" t="s">
        <v>499</v>
      </c>
      <c r="H54" t="s">
        <v>612</v>
      </c>
      <c r="I54" t="s">
        <v>145</v>
      </c>
      <c r="J54">
        <v>30.7150684931506</v>
      </c>
      <c r="K54">
        <v>17</v>
      </c>
      <c r="L54" s="118">
        <v>0</v>
      </c>
      <c r="M54" s="118">
        <v>0</v>
      </c>
      <c r="N54" s="118">
        <v>0</v>
      </c>
      <c r="O54" s="118">
        <v>0</v>
      </c>
      <c r="P54" s="118">
        <v>0</v>
      </c>
      <c r="Q54" s="118">
        <v>0</v>
      </c>
      <c r="R54" s="118">
        <v>0</v>
      </c>
      <c r="S54" s="118">
        <v>0</v>
      </c>
      <c r="T54" s="118">
        <v>0</v>
      </c>
      <c r="U54" s="118">
        <v>0</v>
      </c>
      <c r="V54" s="118">
        <v>0</v>
      </c>
      <c r="W54" s="118">
        <v>0</v>
      </c>
      <c r="X54" s="118">
        <v>0</v>
      </c>
      <c r="Y54" s="118">
        <v>0</v>
      </c>
      <c r="Z54" s="118">
        <v>0</v>
      </c>
      <c r="AA54" s="118">
        <v>0</v>
      </c>
      <c r="AB54" s="118">
        <v>0</v>
      </c>
      <c r="AC54" s="118">
        <v>0</v>
      </c>
      <c r="AD54" s="118">
        <v>0</v>
      </c>
      <c r="AE54" s="118">
        <v>0</v>
      </c>
      <c r="AF54" s="118">
        <v>0</v>
      </c>
      <c r="AG54">
        <v>60</v>
      </c>
      <c r="AH54" t="s">
        <v>607</v>
      </c>
    </row>
    <row r="55" spans="1:36" x14ac:dyDescent="0.35">
      <c r="A55" t="s">
        <v>19</v>
      </c>
      <c r="B55">
        <v>2022</v>
      </c>
      <c r="C55" s="10">
        <v>44850</v>
      </c>
      <c r="D55" t="s">
        <v>20</v>
      </c>
      <c r="E55" t="s">
        <v>64</v>
      </c>
      <c r="F55" t="s">
        <v>64</v>
      </c>
      <c r="G55" t="s">
        <v>1207</v>
      </c>
      <c r="H55" t="s">
        <v>614</v>
      </c>
      <c r="I55" t="s">
        <v>56</v>
      </c>
      <c r="K55">
        <v>18</v>
      </c>
      <c r="L55" s="118">
        <v>0</v>
      </c>
      <c r="M55" s="118">
        <v>0</v>
      </c>
      <c r="N55" s="118">
        <v>0</v>
      </c>
      <c r="O55" s="118">
        <v>0</v>
      </c>
      <c r="P55" s="118">
        <v>0</v>
      </c>
      <c r="Q55" s="118">
        <v>0</v>
      </c>
      <c r="R55" s="118">
        <v>0</v>
      </c>
      <c r="S55" s="118">
        <v>0</v>
      </c>
      <c r="T55" s="118">
        <v>0</v>
      </c>
      <c r="U55" s="118">
        <v>0</v>
      </c>
      <c r="V55" s="118">
        <v>0</v>
      </c>
      <c r="W55" s="118">
        <v>0</v>
      </c>
      <c r="X55" s="118">
        <v>0</v>
      </c>
      <c r="Y55" s="118">
        <v>0</v>
      </c>
      <c r="Z55" s="118">
        <v>0</v>
      </c>
      <c r="AA55" s="118">
        <v>0</v>
      </c>
      <c r="AB55" s="118">
        <v>0</v>
      </c>
      <c r="AC55" s="118">
        <v>0</v>
      </c>
      <c r="AD55" s="118">
        <v>0</v>
      </c>
      <c r="AE55" s="118">
        <v>0</v>
      </c>
      <c r="AF55" s="118">
        <v>0</v>
      </c>
      <c r="AG55">
        <v>40</v>
      </c>
      <c r="AH55" t="s">
        <v>607</v>
      </c>
    </row>
    <row r="56" spans="1:36" x14ac:dyDescent="0.35">
      <c r="A56" t="s">
        <v>139</v>
      </c>
      <c r="B56">
        <v>2022</v>
      </c>
      <c r="C56" s="10">
        <v>44751</v>
      </c>
      <c r="D56" t="s">
        <v>66</v>
      </c>
      <c r="E56" t="s">
        <v>64</v>
      </c>
      <c r="F56" t="s">
        <v>64</v>
      </c>
      <c r="G56" t="s">
        <v>69</v>
      </c>
      <c r="H56" t="s">
        <v>590</v>
      </c>
      <c r="I56" t="s">
        <v>25</v>
      </c>
      <c r="J56">
        <v>28.441095890410899</v>
      </c>
      <c r="K56">
        <v>1</v>
      </c>
      <c r="L56">
        <v>1</v>
      </c>
      <c r="M56">
        <v>3</v>
      </c>
      <c r="N56">
        <v>5</v>
      </c>
      <c r="O56" s="118">
        <v>0</v>
      </c>
      <c r="P56">
        <v>3</v>
      </c>
      <c r="Q56">
        <v>3</v>
      </c>
      <c r="R56">
        <v>5</v>
      </c>
      <c r="S56">
        <v>5</v>
      </c>
      <c r="T56">
        <v>5</v>
      </c>
      <c r="U56">
        <v>3</v>
      </c>
      <c r="V56">
        <v>2</v>
      </c>
      <c r="W56">
        <v>1</v>
      </c>
      <c r="X56">
        <v>2</v>
      </c>
      <c r="Y56">
        <v>2</v>
      </c>
      <c r="Z56">
        <v>5</v>
      </c>
      <c r="AA56" s="118">
        <v>0</v>
      </c>
      <c r="AB56">
        <v>5</v>
      </c>
      <c r="AC56">
        <v>5</v>
      </c>
      <c r="AD56">
        <v>1</v>
      </c>
      <c r="AE56">
        <v>10</v>
      </c>
      <c r="AF56">
        <v>40</v>
      </c>
      <c r="AG56" s="118">
        <v>0</v>
      </c>
      <c r="AH56">
        <v>106</v>
      </c>
      <c r="AI56" s="7">
        <v>2.2993055555555553</v>
      </c>
      <c r="AJ56">
        <v>54.363999999999997</v>
      </c>
    </row>
    <row r="57" spans="1:36" x14ac:dyDescent="0.35">
      <c r="A57" t="s">
        <v>139</v>
      </c>
      <c r="B57">
        <v>2022</v>
      </c>
      <c r="C57" s="10">
        <v>44751</v>
      </c>
      <c r="D57" t="s">
        <v>66</v>
      </c>
      <c r="E57" t="s">
        <v>64</v>
      </c>
      <c r="F57" t="s">
        <v>64</v>
      </c>
      <c r="G57" t="s">
        <v>1207</v>
      </c>
      <c r="H57" t="s">
        <v>614</v>
      </c>
      <c r="I57" t="s">
        <v>56</v>
      </c>
      <c r="K57">
        <v>2</v>
      </c>
      <c r="L57">
        <v>5</v>
      </c>
      <c r="M57">
        <v>2</v>
      </c>
      <c r="N57">
        <v>3</v>
      </c>
      <c r="O57">
        <v>1</v>
      </c>
      <c r="P57" s="118">
        <v>0</v>
      </c>
      <c r="Q57">
        <v>5</v>
      </c>
      <c r="R57">
        <v>3</v>
      </c>
      <c r="S57" s="118">
        <v>0</v>
      </c>
      <c r="T57" s="118">
        <v>0</v>
      </c>
      <c r="U57">
        <v>5</v>
      </c>
      <c r="V57">
        <v>3</v>
      </c>
      <c r="W57">
        <v>5</v>
      </c>
      <c r="X57">
        <v>5</v>
      </c>
      <c r="Y57">
        <v>5</v>
      </c>
      <c r="Z57" s="118">
        <v>0</v>
      </c>
      <c r="AA57">
        <v>1</v>
      </c>
      <c r="AB57">
        <v>2</v>
      </c>
      <c r="AC57">
        <v>3</v>
      </c>
      <c r="AD57">
        <v>2</v>
      </c>
      <c r="AE57">
        <v>2</v>
      </c>
      <c r="AF57">
        <v>20</v>
      </c>
      <c r="AG57" s="118">
        <v>0</v>
      </c>
      <c r="AH57">
        <v>72</v>
      </c>
    </row>
    <row r="58" spans="1:36" x14ac:dyDescent="0.35">
      <c r="A58" t="s">
        <v>139</v>
      </c>
      <c r="B58">
        <v>2022</v>
      </c>
      <c r="C58" s="10">
        <v>44751</v>
      </c>
      <c r="D58" t="s">
        <v>66</v>
      </c>
      <c r="E58" t="s">
        <v>64</v>
      </c>
      <c r="F58" t="s">
        <v>64</v>
      </c>
      <c r="G58" t="s">
        <v>621</v>
      </c>
      <c r="H58" t="s">
        <v>488</v>
      </c>
      <c r="I58" t="s">
        <v>44</v>
      </c>
      <c r="J58">
        <v>35.772602739725997</v>
      </c>
      <c r="K58">
        <v>3</v>
      </c>
      <c r="L58" s="118">
        <v>0</v>
      </c>
      <c r="M58">
        <v>5</v>
      </c>
      <c r="N58">
        <v>2</v>
      </c>
      <c r="O58" s="118">
        <v>0</v>
      </c>
      <c r="P58">
        <v>5</v>
      </c>
      <c r="Q58">
        <v>2</v>
      </c>
      <c r="R58">
        <v>1</v>
      </c>
      <c r="S58" s="118">
        <v>0</v>
      </c>
      <c r="T58">
        <v>3</v>
      </c>
      <c r="U58" s="118">
        <v>0</v>
      </c>
      <c r="V58" s="118">
        <v>0</v>
      </c>
      <c r="W58">
        <v>3</v>
      </c>
      <c r="X58">
        <v>3</v>
      </c>
      <c r="Y58">
        <v>3</v>
      </c>
      <c r="Z58">
        <v>3</v>
      </c>
      <c r="AA58">
        <v>5</v>
      </c>
      <c r="AB58">
        <v>3</v>
      </c>
      <c r="AC58">
        <v>1</v>
      </c>
      <c r="AD58">
        <v>3</v>
      </c>
      <c r="AE58" s="118">
        <v>0</v>
      </c>
      <c r="AF58" s="118">
        <v>0</v>
      </c>
      <c r="AG58" s="118">
        <v>0</v>
      </c>
      <c r="AH58">
        <v>42</v>
      </c>
    </row>
    <row r="59" spans="1:36" x14ac:dyDescent="0.35">
      <c r="A59" t="s">
        <v>139</v>
      </c>
      <c r="B59">
        <v>2022</v>
      </c>
      <c r="C59" s="10">
        <v>44751</v>
      </c>
      <c r="D59" t="s">
        <v>66</v>
      </c>
      <c r="E59" t="s">
        <v>64</v>
      </c>
      <c r="F59" t="s">
        <v>64</v>
      </c>
      <c r="G59" t="s">
        <v>698</v>
      </c>
      <c r="H59" t="s">
        <v>498</v>
      </c>
      <c r="I59" t="s">
        <v>39</v>
      </c>
      <c r="K59">
        <v>4</v>
      </c>
      <c r="L59" s="118">
        <v>0</v>
      </c>
      <c r="M59">
        <v>1</v>
      </c>
      <c r="N59" s="118">
        <v>0</v>
      </c>
      <c r="O59">
        <v>3</v>
      </c>
      <c r="P59">
        <v>1</v>
      </c>
      <c r="Q59">
        <v>1</v>
      </c>
      <c r="R59" s="118">
        <v>0</v>
      </c>
      <c r="S59">
        <v>1</v>
      </c>
      <c r="T59">
        <v>1</v>
      </c>
      <c r="U59">
        <v>2</v>
      </c>
      <c r="V59">
        <v>5</v>
      </c>
      <c r="W59">
        <v>2</v>
      </c>
      <c r="X59" s="118">
        <v>0</v>
      </c>
      <c r="Y59">
        <v>1</v>
      </c>
      <c r="Z59" s="118">
        <v>0</v>
      </c>
      <c r="AA59">
        <v>2</v>
      </c>
      <c r="AB59">
        <v>1</v>
      </c>
      <c r="AC59" s="118">
        <v>0</v>
      </c>
      <c r="AD59">
        <v>5</v>
      </c>
      <c r="AE59" s="118">
        <v>0</v>
      </c>
      <c r="AF59" s="118">
        <v>0</v>
      </c>
      <c r="AG59" s="118">
        <v>0</v>
      </c>
      <c r="AH59">
        <v>26</v>
      </c>
    </row>
    <row r="60" spans="1:36" x14ac:dyDescent="0.35">
      <c r="A60" t="s">
        <v>139</v>
      </c>
      <c r="B60">
        <v>2022</v>
      </c>
      <c r="C60" s="10">
        <v>44751</v>
      </c>
      <c r="D60" t="s">
        <v>66</v>
      </c>
      <c r="E60" t="s">
        <v>64</v>
      </c>
      <c r="F60" t="s">
        <v>64</v>
      </c>
      <c r="G60" t="s">
        <v>612</v>
      </c>
      <c r="H60" t="s">
        <v>499</v>
      </c>
      <c r="I60" t="s">
        <v>145</v>
      </c>
      <c r="J60">
        <v>23.4630136986301</v>
      </c>
      <c r="K60">
        <v>5</v>
      </c>
      <c r="L60">
        <v>2</v>
      </c>
      <c r="M60" s="118">
        <v>0</v>
      </c>
      <c r="N60" s="118">
        <v>0</v>
      </c>
      <c r="O60" s="118">
        <v>0</v>
      </c>
      <c r="P60">
        <v>2</v>
      </c>
      <c r="Q60" s="118">
        <v>0</v>
      </c>
      <c r="R60" s="118">
        <v>0</v>
      </c>
      <c r="S60" s="118">
        <v>0</v>
      </c>
      <c r="T60">
        <v>2</v>
      </c>
      <c r="U60" s="118">
        <v>0</v>
      </c>
      <c r="V60">
        <v>1</v>
      </c>
      <c r="W60" s="118">
        <v>0</v>
      </c>
      <c r="X60" s="118">
        <v>0</v>
      </c>
      <c r="Y60" s="118">
        <v>0</v>
      </c>
      <c r="Z60">
        <v>2</v>
      </c>
      <c r="AA60" s="118">
        <v>0</v>
      </c>
      <c r="AB60" s="118">
        <v>0</v>
      </c>
      <c r="AC60">
        <v>2</v>
      </c>
      <c r="AD60" s="118">
        <v>0</v>
      </c>
      <c r="AE60">
        <v>4</v>
      </c>
      <c r="AF60" s="118">
        <v>0</v>
      </c>
      <c r="AG60" s="118">
        <v>0</v>
      </c>
      <c r="AH60">
        <v>15</v>
      </c>
    </row>
    <row r="61" spans="1:36" x14ac:dyDescent="0.35">
      <c r="A61" t="s">
        <v>139</v>
      </c>
      <c r="B61">
        <v>2022</v>
      </c>
      <c r="C61" s="10">
        <v>44751</v>
      </c>
      <c r="D61" t="s">
        <v>66</v>
      </c>
      <c r="E61" t="s">
        <v>64</v>
      </c>
      <c r="F61" t="s">
        <v>64</v>
      </c>
      <c r="G61" t="s">
        <v>522</v>
      </c>
      <c r="H61" t="s">
        <v>521</v>
      </c>
      <c r="I61" t="s">
        <v>58</v>
      </c>
      <c r="J61">
        <v>30.7205479452054</v>
      </c>
      <c r="K61">
        <v>6</v>
      </c>
      <c r="L61">
        <v>3</v>
      </c>
      <c r="M61" s="118">
        <v>0</v>
      </c>
      <c r="N61" s="118">
        <v>0</v>
      </c>
      <c r="O61">
        <v>2</v>
      </c>
      <c r="P61" s="118">
        <v>0</v>
      </c>
      <c r="Q61" s="118">
        <v>0</v>
      </c>
      <c r="R61">
        <v>2</v>
      </c>
      <c r="S61" s="118">
        <v>0</v>
      </c>
      <c r="T61" s="118">
        <v>0</v>
      </c>
      <c r="U61">
        <v>1</v>
      </c>
      <c r="V61" s="118">
        <v>0</v>
      </c>
      <c r="W61" s="118">
        <v>0</v>
      </c>
      <c r="X61">
        <v>1</v>
      </c>
      <c r="Y61" s="118">
        <v>0</v>
      </c>
      <c r="Z61">
        <v>1</v>
      </c>
      <c r="AA61">
        <v>3</v>
      </c>
      <c r="AB61" s="118">
        <v>0</v>
      </c>
      <c r="AC61" s="118">
        <v>0</v>
      </c>
      <c r="AD61" s="118">
        <v>0</v>
      </c>
      <c r="AE61" s="118">
        <v>0</v>
      </c>
      <c r="AF61" s="118">
        <v>0</v>
      </c>
      <c r="AG61" s="118">
        <v>0</v>
      </c>
      <c r="AH61">
        <v>13</v>
      </c>
    </row>
    <row r="62" spans="1:36" x14ac:dyDescent="0.35">
      <c r="A62" t="s">
        <v>139</v>
      </c>
      <c r="B62">
        <v>2022</v>
      </c>
      <c r="C62" s="10">
        <v>44751</v>
      </c>
      <c r="D62" t="s">
        <v>66</v>
      </c>
      <c r="E62" t="s">
        <v>64</v>
      </c>
      <c r="F62" t="s">
        <v>64</v>
      </c>
      <c r="G62" t="s">
        <v>610</v>
      </c>
      <c r="H62" t="s">
        <v>609</v>
      </c>
      <c r="I62" t="s">
        <v>164</v>
      </c>
      <c r="K62">
        <v>7</v>
      </c>
      <c r="L62" s="118">
        <v>0</v>
      </c>
      <c r="M62" s="118">
        <v>0</v>
      </c>
      <c r="N62" s="118">
        <v>0</v>
      </c>
      <c r="O62">
        <v>5</v>
      </c>
      <c r="P62" s="118">
        <v>0</v>
      </c>
      <c r="Q62" s="118">
        <v>0</v>
      </c>
      <c r="R62" s="118">
        <v>0</v>
      </c>
      <c r="S62">
        <v>3</v>
      </c>
      <c r="T62" s="118">
        <v>0</v>
      </c>
      <c r="U62" s="118">
        <v>0</v>
      </c>
      <c r="V62" s="118">
        <v>0</v>
      </c>
      <c r="W62" s="118">
        <v>0</v>
      </c>
      <c r="X62" s="118">
        <v>0</v>
      </c>
      <c r="Y62" s="118">
        <v>0</v>
      </c>
      <c r="Z62" s="118">
        <v>0</v>
      </c>
      <c r="AA62" s="118">
        <v>0</v>
      </c>
      <c r="AB62" s="118">
        <v>0</v>
      </c>
      <c r="AC62" s="118">
        <v>0</v>
      </c>
      <c r="AD62" s="118">
        <v>0</v>
      </c>
      <c r="AE62" s="118">
        <v>0</v>
      </c>
      <c r="AF62" s="118">
        <v>0</v>
      </c>
      <c r="AG62" s="118">
        <v>0</v>
      </c>
      <c r="AH62">
        <v>8</v>
      </c>
    </row>
    <row r="63" spans="1:36" x14ac:dyDescent="0.35">
      <c r="A63" t="s">
        <v>139</v>
      </c>
      <c r="B63">
        <v>2022</v>
      </c>
      <c r="C63" s="10">
        <v>44751</v>
      </c>
      <c r="D63" t="s">
        <v>66</v>
      </c>
      <c r="E63" t="s">
        <v>64</v>
      </c>
      <c r="F63" t="s">
        <v>64</v>
      </c>
      <c r="G63" t="s">
        <v>715</v>
      </c>
      <c r="H63" t="s">
        <v>716</v>
      </c>
      <c r="I63" t="s">
        <v>152</v>
      </c>
      <c r="K63">
        <v>8</v>
      </c>
      <c r="L63" s="118">
        <v>0</v>
      </c>
      <c r="M63" s="118">
        <v>0</v>
      </c>
      <c r="N63" s="118">
        <v>0</v>
      </c>
      <c r="O63" s="118">
        <v>0</v>
      </c>
      <c r="P63" s="118">
        <v>0</v>
      </c>
      <c r="Q63" s="118">
        <v>0</v>
      </c>
      <c r="R63" s="118">
        <v>0</v>
      </c>
      <c r="S63" s="118">
        <v>0</v>
      </c>
      <c r="T63" s="118">
        <v>0</v>
      </c>
      <c r="U63" s="118">
        <v>0</v>
      </c>
      <c r="V63" s="118">
        <v>0</v>
      </c>
      <c r="W63" s="118">
        <v>0</v>
      </c>
      <c r="X63" s="118">
        <v>0</v>
      </c>
      <c r="Y63" s="118">
        <v>0</v>
      </c>
      <c r="Z63" s="118">
        <v>0</v>
      </c>
      <c r="AA63" s="118">
        <v>0</v>
      </c>
      <c r="AB63" s="118">
        <v>0</v>
      </c>
      <c r="AC63" s="118">
        <v>0</v>
      </c>
      <c r="AD63" s="118">
        <v>0</v>
      </c>
      <c r="AE63" s="118">
        <v>0</v>
      </c>
      <c r="AF63" s="118">
        <v>0</v>
      </c>
      <c r="AG63" s="118">
        <v>0</v>
      </c>
    </row>
    <row r="64" spans="1:36" x14ac:dyDescent="0.35">
      <c r="A64" t="s">
        <v>139</v>
      </c>
      <c r="B64">
        <v>2022</v>
      </c>
      <c r="C64" s="10">
        <v>44751</v>
      </c>
      <c r="D64" t="s">
        <v>66</v>
      </c>
      <c r="E64" t="s">
        <v>64</v>
      </c>
      <c r="F64" t="s">
        <v>64</v>
      </c>
      <c r="G64" t="s">
        <v>618</v>
      </c>
      <c r="H64" t="s">
        <v>717</v>
      </c>
      <c r="I64" t="s">
        <v>619</v>
      </c>
      <c r="K64">
        <v>9</v>
      </c>
      <c r="L64" s="118">
        <v>0</v>
      </c>
      <c r="M64" s="118">
        <v>0</v>
      </c>
      <c r="N64">
        <v>1</v>
      </c>
      <c r="O64" s="118">
        <v>0</v>
      </c>
      <c r="P64" s="118">
        <v>0</v>
      </c>
      <c r="Q64" s="118">
        <v>0</v>
      </c>
      <c r="R64" s="118">
        <v>0</v>
      </c>
      <c r="S64">
        <v>2</v>
      </c>
      <c r="T64" s="118">
        <v>0</v>
      </c>
      <c r="U64" s="118">
        <v>0</v>
      </c>
      <c r="V64" s="118">
        <v>0</v>
      </c>
      <c r="W64" s="118">
        <v>0</v>
      </c>
      <c r="X64" s="118">
        <v>0</v>
      </c>
      <c r="Y64" s="118">
        <v>0</v>
      </c>
      <c r="Z64" s="118">
        <v>0</v>
      </c>
      <c r="AA64" s="118">
        <v>0</v>
      </c>
      <c r="AB64" s="118">
        <v>0</v>
      </c>
      <c r="AC64" s="118">
        <v>0</v>
      </c>
      <c r="AD64" s="118">
        <v>0</v>
      </c>
      <c r="AE64" s="118">
        <v>0</v>
      </c>
      <c r="AF64" s="118">
        <v>0</v>
      </c>
      <c r="AG64">
        <v>20</v>
      </c>
      <c r="AH64">
        <v>-17</v>
      </c>
    </row>
    <row r="65" spans="1:36" x14ac:dyDescent="0.35">
      <c r="A65" t="s">
        <v>139</v>
      </c>
      <c r="B65">
        <v>2022</v>
      </c>
      <c r="C65" s="10">
        <v>44751</v>
      </c>
      <c r="D65" t="s">
        <v>66</v>
      </c>
      <c r="E65" t="s">
        <v>64</v>
      </c>
      <c r="F65" t="s">
        <v>64</v>
      </c>
      <c r="G65" t="s">
        <v>712</v>
      </c>
      <c r="H65" t="s">
        <v>711</v>
      </c>
      <c r="I65" t="s">
        <v>726</v>
      </c>
      <c r="K65">
        <v>10</v>
      </c>
      <c r="L65" s="118">
        <v>0</v>
      </c>
      <c r="M65" s="118">
        <v>0</v>
      </c>
      <c r="N65" s="118">
        <v>0</v>
      </c>
      <c r="O65" s="118">
        <v>0</v>
      </c>
      <c r="P65" s="118">
        <v>0</v>
      </c>
      <c r="Q65" s="118">
        <v>0</v>
      </c>
      <c r="R65" s="118">
        <v>0</v>
      </c>
      <c r="S65" s="118">
        <v>0</v>
      </c>
      <c r="T65" s="118">
        <v>0</v>
      </c>
      <c r="U65" s="118">
        <v>0</v>
      </c>
      <c r="V65" s="118">
        <v>0</v>
      </c>
      <c r="W65" s="118">
        <v>0</v>
      </c>
      <c r="X65" s="118">
        <v>0</v>
      </c>
      <c r="Y65" s="118">
        <v>0</v>
      </c>
      <c r="Z65" s="118">
        <v>0</v>
      </c>
      <c r="AA65" s="118">
        <v>0</v>
      </c>
      <c r="AB65" s="118">
        <v>0</v>
      </c>
      <c r="AC65" s="118">
        <v>0</v>
      </c>
      <c r="AD65" s="118">
        <v>0</v>
      </c>
      <c r="AE65" s="118">
        <v>0</v>
      </c>
      <c r="AF65" s="118">
        <v>0</v>
      </c>
      <c r="AG65">
        <v>40</v>
      </c>
      <c r="AH65" t="s">
        <v>607</v>
      </c>
    </row>
    <row r="66" spans="1:36" x14ac:dyDescent="0.35">
      <c r="A66" t="s">
        <v>162</v>
      </c>
      <c r="B66">
        <v>2022</v>
      </c>
      <c r="C66" s="10">
        <v>44695</v>
      </c>
      <c r="D66" t="s">
        <v>66</v>
      </c>
      <c r="E66" t="s">
        <v>64</v>
      </c>
      <c r="F66" t="s">
        <v>64</v>
      </c>
      <c r="G66" t="s">
        <v>591</v>
      </c>
      <c r="H66" t="s">
        <v>592</v>
      </c>
      <c r="I66" t="s">
        <v>23</v>
      </c>
      <c r="J66">
        <v>31.2520547945205</v>
      </c>
      <c r="K66">
        <v>1</v>
      </c>
      <c r="L66">
        <v>5</v>
      </c>
      <c r="M66">
        <v>3</v>
      </c>
      <c r="N66">
        <v>3</v>
      </c>
      <c r="O66" s="118">
        <v>0</v>
      </c>
      <c r="P66">
        <v>3</v>
      </c>
      <c r="Q66">
        <v>5</v>
      </c>
      <c r="R66">
        <v>5</v>
      </c>
      <c r="S66" s="118">
        <v>0</v>
      </c>
      <c r="T66">
        <v>3</v>
      </c>
      <c r="U66">
        <v>3</v>
      </c>
      <c r="V66" s="118">
        <v>0</v>
      </c>
      <c r="W66" s="118">
        <v>0</v>
      </c>
      <c r="X66">
        <v>2</v>
      </c>
      <c r="Y66">
        <v>3</v>
      </c>
      <c r="Z66">
        <v>5</v>
      </c>
      <c r="AA66">
        <v>3</v>
      </c>
      <c r="AB66">
        <v>3</v>
      </c>
      <c r="AC66">
        <v>3</v>
      </c>
      <c r="AD66">
        <v>5</v>
      </c>
      <c r="AE66" s="118">
        <v>0</v>
      </c>
      <c r="AF66">
        <v>20</v>
      </c>
      <c r="AG66" s="118">
        <v>0</v>
      </c>
      <c r="AH66">
        <v>74</v>
      </c>
      <c r="AI66" s="7">
        <v>2.1944444444444442</v>
      </c>
      <c r="AJ66">
        <v>56.962000000000003</v>
      </c>
    </row>
    <row r="67" spans="1:36" x14ac:dyDescent="0.35">
      <c r="A67" t="s">
        <v>162</v>
      </c>
      <c r="B67">
        <v>2022</v>
      </c>
      <c r="C67" s="10">
        <v>44695</v>
      </c>
      <c r="D67" t="s">
        <v>66</v>
      </c>
      <c r="E67" t="s">
        <v>64</v>
      </c>
      <c r="F67" t="s">
        <v>64</v>
      </c>
      <c r="G67" t="s">
        <v>585</v>
      </c>
      <c r="H67" t="s">
        <v>647</v>
      </c>
      <c r="I67" t="s">
        <v>113</v>
      </c>
      <c r="J67">
        <v>23.668493150684899</v>
      </c>
      <c r="K67">
        <v>2</v>
      </c>
      <c r="L67">
        <v>1</v>
      </c>
      <c r="M67" s="118">
        <v>0</v>
      </c>
      <c r="N67">
        <v>5</v>
      </c>
      <c r="O67">
        <v>3</v>
      </c>
      <c r="P67">
        <v>2</v>
      </c>
      <c r="Q67">
        <v>3</v>
      </c>
      <c r="R67">
        <v>3</v>
      </c>
      <c r="S67" s="118">
        <v>0</v>
      </c>
      <c r="T67">
        <v>2</v>
      </c>
      <c r="U67">
        <v>2</v>
      </c>
      <c r="V67" s="118">
        <v>0</v>
      </c>
      <c r="W67" s="118">
        <v>0</v>
      </c>
      <c r="X67">
        <v>1</v>
      </c>
      <c r="Y67">
        <v>2</v>
      </c>
      <c r="Z67" s="118">
        <v>0</v>
      </c>
      <c r="AA67" s="118">
        <v>0</v>
      </c>
      <c r="AB67">
        <v>5</v>
      </c>
      <c r="AC67">
        <v>5</v>
      </c>
      <c r="AD67">
        <v>2</v>
      </c>
      <c r="AE67">
        <v>10</v>
      </c>
      <c r="AF67">
        <v>20</v>
      </c>
      <c r="AG67" s="118">
        <v>0</v>
      </c>
      <c r="AH67">
        <v>66</v>
      </c>
    </row>
    <row r="68" spans="1:36" x14ac:dyDescent="0.35">
      <c r="A68" t="s">
        <v>162</v>
      </c>
      <c r="B68">
        <v>2022</v>
      </c>
      <c r="C68" s="10">
        <v>44695</v>
      </c>
      <c r="D68" t="s">
        <v>66</v>
      </c>
      <c r="E68" t="s">
        <v>64</v>
      </c>
      <c r="F68" t="s">
        <v>64</v>
      </c>
      <c r="G68" t="s">
        <v>597</v>
      </c>
      <c r="H68" t="s">
        <v>481</v>
      </c>
      <c r="I68" t="s">
        <v>29</v>
      </c>
      <c r="J68">
        <v>31.676712328767099</v>
      </c>
      <c r="K68">
        <v>3</v>
      </c>
      <c r="L68" s="118">
        <v>0</v>
      </c>
      <c r="M68">
        <v>2</v>
      </c>
      <c r="N68" s="118">
        <v>0</v>
      </c>
      <c r="O68" s="118">
        <v>0</v>
      </c>
      <c r="P68">
        <v>5</v>
      </c>
      <c r="Q68" s="118">
        <v>0</v>
      </c>
      <c r="R68" s="118">
        <v>0</v>
      </c>
      <c r="S68">
        <v>2</v>
      </c>
      <c r="T68" s="118">
        <v>0</v>
      </c>
      <c r="U68">
        <v>1</v>
      </c>
      <c r="V68" s="118">
        <v>0</v>
      </c>
      <c r="W68">
        <v>5</v>
      </c>
      <c r="X68">
        <v>5</v>
      </c>
      <c r="Y68" s="118">
        <v>0</v>
      </c>
      <c r="Z68" s="118">
        <v>0</v>
      </c>
      <c r="AA68" s="118">
        <v>0</v>
      </c>
      <c r="AB68">
        <v>2</v>
      </c>
      <c r="AC68">
        <v>2</v>
      </c>
      <c r="AD68">
        <v>3</v>
      </c>
      <c r="AE68" s="118">
        <v>0</v>
      </c>
      <c r="AF68">
        <v>20</v>
      </c>
      <c r="AG68" s="118">
        <v>0</v>
      </c>
      <c r="AH68">
        <v>47</v>
      </c>
    </row>
    <row r="69" spans="1:36" x14ac:dyDescent="0.35">
      <c r="A69" t="s">
        <v>162</v>
      </c>
      <c r="B69">
        <v>2022</v>
      </c>
      <c r="C69" s="10">
        <v>44695</v>
      </c>
      <c r="D69" t="s">
        <v>66</v>
      </c>
      <c r="E69" t="s">
        <v>64</v>
      </c>
      <c r="F69" t="s">
        <v>64</v>
      </c>
      <c r="G69" t="s">
        <v>1207</v>
      </c>
      <c r="H69" t="s">
        <v>614</v>
      </c>
      <c r="I69" t="s">
        <v>56</v>
      </c>
      <c r="J69">
        <v>20.884931506849298</v>
      </c>
      <c r="K69">
        <v>4</v>
      </c>
      <c r="L69" s="118">
        <v>0</v>
      </c>
      <c r="M69" s="118">
        <v>0</v>
      </c>
      <c r="N69" s="118">
        <v>0</v>
      </c>
      <c r="O69" s="118">
        <v>0</v>
      </c>
      <c r="P69" s="118">
        <v>0</v>
      </c>
      <c r="Q69" s="118">
        <v>0</v>
      </c>
      <c r="R69" s="118">
        <v>0</v>
      </c>
      <c r="S69">
        <v>5</v>
      </c>
      <c r="T69">
        <v>5</v>
      </c>
      <c r="U69">
        <v>5</v>
      </c>
      <c r="V69" s="118">
        <v>0</v>
      </c>
      <c r="W69" s="118">
        <v>0</v>
      </c>
      <c r="X69" s="118">
        <v>0</v>
      </c>
      <c r="Y69" s="118">
        <v>0</v>
      </c>
      <c r="Z69" s="118">
        <v>0</v>
      </c>
      <c r="AA69" s="118">
        <v>0</v>
      </c>
      <c r="AB69" s="118">
        <v>0</v>
      </c>
      <c r="AC69" s="118">
        <v>0</v>
      </c>
      <c r="AD69" s="118">
        <v>0</v>
      </c>
      <c r="AE69" s="118">
        <v>0</v>
      </c>
      <c r="AF69">
        <v>20</v>
      </c>
      <c r="AG69" s="118">
        <v>0</v>
      </c>
      <c r="AH69">
        <v>35</v>
      </c>
    </row>
    <row r="70" spans="1:36" x14ac:dyDescent="0.35">
      <c r="A70" t="s">
        <v>162</v>
      </c>
      <c r="B70">
        <v>2022</v>
      </c>
      <c r="C70" s="10">
        <v>44695</v>
      </c>
      <c r="D70" t="s">
        <v>66</v>
      </c>
      <c r="E70" t="s">
        <v>64</v>
      </c>
      <c r="F70" t="s">
        <v>64</v>
      </c>
      <c r="G70" t="s">
        <v>642</v>
      </c>
      <c r="H70" t="s">
        <v>476</v>
      </c>
      <c r="I70" t="s">
        <v>78</v>
      </c>
      <c r="J70">
        <v>21.895890410958899</v>
      </c>
      <c r="K70">
        <v>5</v>
      </c>
      <c r="L70">
        <v>2</v>
      </c>
      <c r="M70" s="118">
        <v>0</v>
      </c>
      <c r="N70">
        <v>2</v>
      </c>
      <c r="O70">
        <v>2</v>
      </c>
      <c r="P70" s="118">
        <v>0</v>
      </c>
      <c r="Q70">
        <v>2</v>
      </c>
      <c r="R70">
        <v>2</v>
      </c>
      <c r="S70" s="118">
        <v>0</v>
      </c>
      <c r="T70" s="118">
        <v>0</v>
      </c>
      <c r="U70" s="118">
        <v>0</v>
      </c>
      <c r="V70" s="118">
        <v>0</v>
      </c>
      <c r="W70" s="118">
        <v>0</v>
      </c>
      <c r="X70" s="118">
        <v>0</v>
      </c>
      <c r="Y70" s="118">
        <v>0</v>
      </c>
      <c r="Z70">
        <v>3</v>
      </c>
      <c r="AA70">
        <v>2</v>
      </c>
      <c r="AB70" s="118">
        <v>0</v>
      </c>
      <c r="AC70" s="118">
        <v>0</v>
      </c>
      <c r="AD70" s="118">
        <v>0</v>
      </c>
      <c r="AE70">
        <v>4</v>
      </c>
      <c r="AF70" s="118">
        <v>0</v>
      </c>
      <c r="AG70" s="118">
        <v>0</v>
      </c>
      <c r="AH70">
        <v>19</v>
      </c>
    </row>
    <row r="71" spans="1:36" x14ac:dyDescent="0.35">
      <c r="A71" t="s">
        <v>162</v>
      </c>
      <c r="B71">
        <v>2022</v>
      </c>
      <c r="C71" s="10">
        <v>44695</v>
      </c>
      <c r="D71" t="s">
        <v>66</v>
      </c>
      <c r="E71" t="s">
        <v>64</v>
      </c>
      <c r="F71" t="s">
        <v>64</v>
      </c>
      <c r="G71" t="s">
        <v>595</v>
      </c>
      <c r="H71" t="s">
        <v>493</v>
      </c>
      <c r="I71" t="s">
        <v>31</v>
      </c>
      <c r="J71">
        <v>32.958904109589</v>
      </c>
      <c r="K71">
        <v>6</v>
      </c>
      <c r="L71" s="118">
        <v>0</v>
      </c>
      <c r="M71" s="118">
        <v>0</v>
      </c>
      <c r="N71" s="118">
        <v>0</v>
      </c>
      <c r="O71" s="118">
        <v>0</v>
      </c>
      <c r="P71" s="118">
        <v>0</v>
      </c>
      <c r="Q71" s="118">
        <v>0</v>
      </c>
      <c r="R71" s="118">
        <v>0</v>
      </c>
      <c r="S71" s="118">
        <v>0</v>
      </c>
      <c r="T71" s="118">
        <v>0</v>
      </c>
      <c r="U71" s="118">
        <v>0</v>
      </c>
      <c r="V71" s="118">
        <v>0</v>
      </c>
      <c r="W71" s="118">
        <v>0</v>
      </c>
      <c r="X71" s="118">
        <v>0</v>
      </c>
      <c r="Y71" s="118">
        <v>0</v>
      </c>
      <c r="Z71" s="118">
        <v>0</v>
      </c>
      <c r="AA71">
        <v>5</v>
      </c>
      <c r="AB71">
        <v>1</v>
      </c>
      <c r="AC71" s="118">
        <v>0</v>
      </c>
      <c r="AD71" s="118">
        <v>0</v>
      </c>
      <c r="AE71">
        <v>6</v>
      </c>
      <c r="AF71" s="118">
        <v>0</v>
      </c>
      <c r="AG71" s="118">
        <v>0</v>
      </c>
      <c r="AH71">
        <v>12</v>
      </c>
    </row>
    <row r="72" spans="1:36" x14ac:dyDescent="0.35">
      <c r="A72" t="s">
        <v>162</v>
      </c>
      <c r="B72">
        <v>2022</v>
      </c>
      <c r="C72" s="10">
        <v>44695</v>
      </c>
      <c r="D72" t="s">
        <v>66</v>
      </c>
      <c r="E72" t="s">
        <v>64</v>
      </c>
      <c r="F72" t="s">
        <v>64</v>
      </c>
      <c r="G72" t="s">
        <v>734</v>
      </c>
      <c r="H72" t="s">
        <v>506</v>
      </c>
      <c r="I72" t="s">
        <v>102</v>
      </c>
      <c r="J72">
        <v>21.397260273972599</v>
      </c>
      <c r="K72">
        <v>7</v>
      </c>
      <c r="L72">
        <v>3</v>
      </c>
      <c r="M72">
        <v>1</v>
      </c>
      <c r="N72" s="118">
        <v>0</v>
      </c>
      <c r="O72">
        <v>1</v>
      </c>
      <c r="P72" s="118">
        <v>0</v>
      </c>
      <c r="Q72" s="118">
        <v>0</v>
      </c>
      <c r="R72" s="118">
        <v>0</v>
      </c>
      <c r="S72">
        <v>3</v>
      </c>
      <c r="T72" s="118">
        <v>0</v>
      </c>
      <c r="U72" s="118">
        <v>0</v>
      </c>
      <c r="V72">
        <v>1</v>
      </c>
      <c r="W72" s="118">
        <v>0</v>
      </c>
      <c r="X72" s="118">
        <v>0</v>
      </c>
      <c r="Y72" s="118">
        <v>0</v>
      </c>
      <c r="Z72">
        <v>1</v>
      </c>
      <c r="AA72">
        <v>1</v>
      </c>
      <c r="AB72" s="118">
        <v>0</v>
      </c>
      <c r="AC72" s="118">
        <v>0</v>
      </c>
      <c r="AD72">
        <v>1</v>
      </c>
      <c r="AE72" s="118">
        <v>0</v>
      </c>
      <c r="AF72" s="118">
        <v>0</v>
      </c>
      <c r="AG72" s="118">
        <v>0</v>
      </c>
      <c r="AH72">
        <v>12</v>
      </c>
    </row>
    <row r="73" spans="1:36" x14ac:dyDescent="0.35">
      <c r="A73" t="s">
        <v>162</v>
      </c>
      <c r="B73">
        <v>2022</v>
      </c>
      <c r="C73" s="10">
        <v>44695</v>
      </c>
      <c r="D73" t="s">
        <v>66</v>
      </c>
      <c r="E73" t="s">
        <v>64</v>
      </c>
      <c r="F73" t="s">
        <v>64</v>
      </c>
      <c r="G73" t="s">
        <v>680</v>
      </c>
      <c r="H73" t="s">
        <v>643</v>
      </c>
      <c r="I73" t="s">
        <v>25</v>
      </c>
      <c r="J73">
        <v>24.909589041095799</v>
      </c>
      <c r="K73">
        <v>8</v>
      </c>
      <c r="L73" s="118">
        <v>0</v>
      </c>
      <c r="M73">
        <v>5</v>
      </c>
      <c r="N73">
        <v>1</v>
      </c>
      <c r="O73" s="118">
        <v>0</v>
      </c>
      <c r="P73" s="118">
        <v>0</v>
      </c>
      <c r="Q73" s="118">
        <v>0</v>
      </c>
      <c r="R73" s="118">
        <v>0</v>
      </c>
      <c r="S73" s="118">
        <v>0</v>
      </c>
      <c r="T73" s="118">
        <v>0</v>
      </c>
      <c r="U73" s="118">
        <v>0</v>
      </c>
      <c r="V73">
        <v>3</v>
      </c>
      <c r="W73">
        <v>2</v>
      </c>
      <c r="X73" s="118">
        <v>0</v>
      </c>
      <c r="Y73" s="118">
        <v>0</v>
      </c>
      <c r="Z73" s="118">
        <v>0</v>
      </c>
      <c r="AA73" s="118">
        <v>0</v>
      </c>
      <c r="AB73" s="118">
        <v>0</v>
      </c>
      <c r="AC73" s="118">
        <v>0</v>
      </c>
      <c r="AD73" s="118">
        <v>0</v>
      </c>
      <c r="AE73" s="118">
        <v>0</v>
      </c>
      <c r="AF73" s="118">
        <v>0</v>
      </c>
      <c r="AG73" s="118">
        <v>0</v>
      </c>
      <c r="AH73">
        <v>11</v>
      </c>
    </row>
    <row r="74" spans="1:36" x14ac:dyDescent="0.35">
      <c r="A74" t="s">
        <v>162</v>
      </c>
      <c r="B74">
        <v>2022</v>
      </c>
      <c r="C74" s="10">
        <v>44695</v>
      </c>
      <c r="D74" t="s">
        <v>66</v>
      </c>
      <c r="E74" t="s">
        <v>64</v>
      </c>
      <c r="F74" t="s">
        <v>64</v>
      </c>
      <c r="G74" t="s">
        <v>621</v>
      </c>
      <c r="H74" t="s">
        <v>710</v>
      </c>
      <c r="I74" t="s">
        <v>44</v>
      </c>
      <c r="J74">
        <v>35.619178082191702</v>
      </c>
      <c r="K74">
        <v>9</v>
      </c>
      <c r="L74" s="118">
        <v>0</v>
      </c>
      <c r="M74" s="118">
        <v>0</v>
      </c>
      <c r="N74" s="118">
        <v>0</v>
      </c>
      <c r="O74" s="118">
        <v>0</v>
      </c>
      <c r="P74" s="118">
        <v>0</v>
      </c>
      <c r="Q74" s="118">
        <v>0</v>
      </c>
      <c r="R74" s="118">
        <v>0</v>
      </c>
      <c r="S74" s="118">
        <v>0</v>
      </c>
      <c r="T74" s="118">
        <v>0</v>
      </c>
      <c r="U74" s="118">
        <v>0</v>
      </c>
      <c r="V74" s="118">
        <v>0</v>
      </c>
      <c r="W74">
        <v>3</v>
      </c>
      <c r="X74">
        <v>3</v>
      </c>
      <c r="Y74">
        <v>5</v>
      </c>
      <c r="Z74" s="118">
        <v>0</v>
      </c>
      <c r="AA74" s="118">
        <v>0</v>
      </c>
      <c r="AB74" s="118">
        <v>0</v>
      </c>
      <c r="AC74" s="118">
        <v>0</v>
      </c>
      <c r="AD74" s="118">
        <v>0</v>
      </c>
      <c r="AE74" s="118">
        <v>0</v>
      </c>
      <c r="AF74" s="118">
        <v>0</v>
      </c>
      <c r="AG74" s="118">
        <v>0</v>
      </c>
      <c r="AH74">
        <v>11</v>
      </c>
    </row>
    <row r="75" spans="1:36" x14ac:dyDescent="0.35">
      <c r="A75" t="s">
        <v>162</v>
      </c>
      <c r="B75">
        <v>2022</v>
      </c>
      <c r="C75" s="10">
        <v>44695</v>
      </c>
      <c r="D75" t="s">
        <v>66</v>
      </c>
      <c r="E75" t="s">
        <v>64</v>
      </c>
      <c r="F75" t="s">
        <v>64</v>
      </c>
      <c r="G75" t="s">
        <v>632</v>
      </c>
      <c r="H75" t="s">
        <v>749</v>
      </c>
      <c r="I75" t="s">
        <v>46</v>
      </c>
      <c r="J75">
        <v>31.071232876712301</v>
      </c>
      <c r="K75">
        <v>10</v>
      </c>
      <c r="L75" s="118">
        <v>0</v>
      </c>
      <c r="M75" s="118">
        <v>0</v>
      </c>
      <c r="N75" s="118">
        <v>0</v>
      </c>
      <c r="O75">
        <v>5</v>
      </c>
      <c r="P75" s="118">
        <v>0</v>
      </c>
      <c r="Q75" s="118">
        <v>0</v>
      </c>
      <c r="R75">
        <v>1</v>
      </c>
      <c r="S75" s="118">
        <v>0</v>
      </c>
      <c r="T75" s="118">
        <v>0</v>
      </c>
      <c r="U75" s="118">
        <v>0</v>
      </c>
      <c r="V75" s="118">
        <v>0</v>
      </c>
      <c r="W75" s="118">
        <v>0</v>
      </c>
      <c r="X75" s="118">
        <v>0</v>
      </c>
      <c r="Y75" s="118">
        <v>0</v>
      </c>
      <c r="Z75">
        <v>2</v>
      </c>
      <c r="AA75" s="118">
        <v>0</v>
      </c>
      <c r="AB75" s="118">
        <v>0</v>
      </c>
      <c r="AC75" s="118">
        <v>0</v>
      </c>
      <c r="AD75" s="118">
        <v>0</v>
      </c>
      <c r="AE75" s="118">
        <v>0</v>
      </c>
      <c r="AF75" s="118">
        <v>0</v>
      </c>
      <c r="AG75" s="118">
        <v>0</v>
      </c>
      <c r="AH75">
        <v>8</v>
      </c>
    </row>
    <row r="76" spans="1:36" x14ac:dyDescent="0.35">
      <c r="A76" t="s">
        <v>162</v>
      </c>
      <c r="B76">
        <v>2022</v>
      </c>
      <c r="C76" s="10">
        <v>44695</v>
      </c>
      <c r="D76" t="s">
        <v>66</v>
      </c>
      <c r="E76" t="s">
        <v>64</v>
      </c>
      <c r="F76" t="s">
        <v>64</v>
      </c>
      <c r="G76" t="s">
        <v>1206</v>
      </c>
      <c r="H76" t="s">
        <v>1202</v>
      </c>
      <c r="I76" t="s">
        <v>85</v>
      </c>
      <c r="J76">
        <v>25.693150684931499</v>
      </c>
      <c r="K76">
        <v>11</v>
      </c>
      <c r="L76" s="118">
        <v>0</v>
      </c>
      <c r="M76" s="118">
        <v>0</v>
      </c>
      <c r="N76" s="118">
        <v>0</v>
      </c>
      <c r="O76" s="118">
        <v>0</v>
      </c>
      <c r="P76" s="118">
        <v>0</v>
      </c>
      <c r="Q76" s="118">
        <v>0</v>
      </c>
      <c r="R76" s="118">
        <v>0</v>
      </c>
      <c r="S76" s="118">
        <v>0</v>
      </c>
      <c r="T76" s="118">
        <v>0</v>
      </c>
      <c r="U76" s="118">
        <v>0</v>
      </c>
      <c r="V76" s="118">
        <v>0</v>
      </c>
      <c r="W76">
        <v>1</v>
      </c>
      <c r="X76" s="118">
        <v>0</v>
      </c>
      <c r="Y76">
        <v>1</v>
      </c>
      <c r="Z76" s="118">
        <v>0</v>
      </c>
      <c r="AA76" s="118">
        <v>0</v>
      </c>
      <c r="AB76" s="118">
        <v>0</v>
      </c>
      <c r="AC76">
        <v>1</v>
      </c>
      <c r="AD76" s="118">
        <v>0</v>
      </c>
      <c r="AE76">
        <v>2</v>
      </c>
      <c r="AF76" s="118">
        <v>0</v>
      </c>
      <c r="AG76" s="118">
        <v>0</v>
      </c>
      <c r="AH76">
        <v>5</v>
      </c>
    </row>
    <row r="77" spans="1:36" x14ac:dyDescent="0.35">
      <c r="A77" t="s">
        <v>162</v>
      </c>
      <c r="B77">
        <v>2022</v>
      </c>
      <c r="C77" s="10">
        <v>44695</v>
      </c>
      <c r="D77" t="s">
        <v>66</v>
      </c>
      <c r="E77" t="s">
        <v>64</v>
      </c>
      <c r="F77" t="s">
        <v>64</v>
      </c>
      <c r="G77" t="s">
        <v>611</v>
      </c>
      <c r="H77" t="s">
        <v>490</v>
      </c>
      <c r="I77" t="s">
        <v>42</v>
      </c>
      <c r="J77">
        <v>22.575342465753401</v>
      </c>
      <c r="K77">
        <v>12</v>
      </c>
      <c r="L77" s="118">
        <v>0</v>
      </c>
      <c r="M77" s="118">
        <v>0</v>
      </c>
      <c r="N77" s="118">
        <v>0</v>
      </c>
      <c r="O77" s="118">
        <v>0</v>
      </c>
      <c r="P77" s="118">
        <v>0</v>
      </c>
      <c r="Q77" s="118">
        <v>0</v>
      </c>
      <c r="R77" s="118">
        <v>0</v>
      </c>
      <c r="S77">
        <v>1</v>
      </c>
      <c r="T77">
        <v>1</v>
      </c>
      <c r="U77" s="118">
        <v>0</v>
      </c>
      <c r="V77">
        <v>2</v>
      </c>
      <c r="W77" s="118">
        <v>0</v>
      </c>
      <c r="X77" s="118">
        <v>0</v>
      </c>
      <c r="Y77" s="118">
        <v>0</v>
      </c>
      <c r="Z77" s="118">
        <v>0</v>
      </c>
      <c r="AA77" s="118">
        <v>0</v>
      </c>
      <c r="AB77" s="118">
        <v>0</v>
      </c>
      <c r="AC77" s="118">
        <v>0</v>
      </c>
      <c r="AD77" s="118">
        <v>0</v>
      </c>
      <c r="AE77" s="118">
        <v>0</v>
      </c>
      <c r="AF77" s="118">
        <v>0</v>
      </c>
      <c r="AG77" s="118">
        <v>0</v>
      </c>
      <c r="AH77">
        <v>4</v>
      </c>
    </row>
    <row r="78" spans="1:36" x14ac:dyDescent="0.35">
      <c r="A78" t="s">
        <v>162</v>
      </c>
      <c r="B78">
        <v>2022</v>
      </c>
      <c r="C78" s="10">
        <v>44695</v>
      </c>
      <c r="D78" t="s">
        <v>66</v>
      </c>
      <c r="E78" t="s">
        <v>64</v>
      </c>
      <c r="F78" t="s">
        <v>64</v>
      </c>
      <c r="G78" t="s">
        <v>750</v>
      </c>
      <c r="H78" t="s">
        <v>1208</v>
      </c>
      <c r="I78" t="s">
        <v>480</v>
      </c>
      <c r="J78">
        <v>21.531506849315001</v>
      </c>
      <c r="K78">
        <v>13</v>
      </c>
      <c r="L78" s="118">
        <v>0</v>
      </c>
      <c r="M78" s="118">
        <v>0</v>
      </c>
      <c r="N78" s="118">
        <v>0</v>
      </c>
      <c r="O78" s="118">
        <v>0</v>
      </c>
      <c r="P78">
        <v>1</v>
      </c>
      <c r="Q78" s="118">
        <v>0</v>
      </c>
      <c r="R78" s="118">
        <v>0</v>
      </c>
      <c r="S78" s="118">
        <v>0</v>
      </c>
      <c r="T78" s="118">
        <v>0</v>
      </c>
      <c r="U78" s="118">
        <v>0</v>
      </c>
      <c r="V78" s="118">
        <v>0</v>
      </c>
      <c r="W78" s="118">
        <v>0</v>
      </c>
      <c r="X78" s="118">
        <v>0</v>
      </c>
      <c r="Y78" s="118">
        <v>0</v>
      </c>
      <c r="Z78" s="118">
        <v>0</v>
      </c>
      <c r="AA78" s="118">
        <v>0</v>
      </c>
      <c r="AB78" s="118">
        <v>0</v>
      </c>
      <c r="AC78" s="118">
        <v>0</v>
      </c>
      <c r="AD78" s="118">
        <v>0</v>
      </c>
      <c r="AE78" s="118">
        <v>0</v>
      </c>
      <c r="AF78" s="118">
        <v>0</v>
      </c>
      <c r="AG78" s="118">
        <v>0</v>
      </c>
      <c r="AH78">
        <v>1</v>
      </c>
    </row>
    <row r="79" spans="1:36" x14ac:dyDescent="0.35">
      <c r="A79" t="s">
        <v>162</v>
      </c>
      <c r="B79">
        <v>2022</v>
      </c>
      <c r="C79" s="10">
        <v>44695</v>
      </c>
      <c r="D79" t="s">
        <v>66</v>
      </c>
      <c r="E79" t="s">
        <v>64</v>
      </c>
      <c r="F79" t="s">
        <v>64</v>
      </c>
      <c r="G79" t="s">
        <v>695</v>
      </c>
      <c r="H79" t="s">
        <v>500</v>
      </c>
      <c r="I79" t="s">
        <v>33</v>
      </c>
      <c r="J79">
        <v>23.350684931506802</v>
      </c>
      <c r="K79">
        <v>14</v>
      </c>
      <c r="L79" s="118">
        <v>0</v>
      </c>
      <c r="M79" s="118">
        <v>0</v>
      </c>
      <c r="N79" s="118">
        <v>0</v>
      </c>
      <c r="O79" s="118">
        <v>0</v>
      </c>
      <c r="P79" s="118">
        <v>0</v>
      </c>
      <c r="Q79" s="118">
        <v>0</v>
      </c>
      <c r="R79" s="118">
        <v>0</v>
      </c>
      <c r="S79" s="118">
        <v>0</v>
      </c>
      <c r="T79" s="118">
        <v>0</v>
      </c>
      <c r="U79" s="118">
        <v>0</v>
      </c>
      <c r="V79">
        <v>5</v>
      </c>
      <c r="W79" s="118">
        <v>0</v>
      </c>
      <c r="X79" s="118">
        <v>0</v>
      </c>
      <c r="Y79" s="118">
        <v>0</v>
      </c>
      <c r="Z79" s="118">
        <v>0</v>
      </c>
      <c r="AA79" s="118">
        <v>0</v>
      </c>
      <c r="AB79" s="118">
        <v>0</v>
      </c>
      <c r="AC79" s="118">
        <v>0</v>
      </c>
      <c r="AD79" s="118">
        <v>0</v>
      </c>
      <c r="AE79" s="118">
        <v>0</v>
      </c>
      <c r="AF79" s="118">
        <v>0</v>
      </c>
      <c r="AG79">
        <v>20</v>
      </c>
      <c r="AH79">
        <v>-15</v>
      </c>
    </row>
    <row r="80" spans="1:36" x14ac:dyDescent="0.35">
      <c r="A80" t="s">
        <v>162</v>
      </c>
      <c r="B80">
        <v>2022</v>
      </c>
      <c r="C80" s="10">
        <v>44695</v>
      </c>
      <c r="D80" t="s">
        <v>66</v>
      </c>
      <c r="E80" t="s">
        <v>64</v>
      </c>
      <c r="F80" t="s">
        <v>64</v>
      </c>
      <c r="G80" t="s">
        <v>745</v>
      </c>
      <c r="H80" t="s">
        <v>34</v>
      </c>
      <c r="I80" t="s">
        <v>35</v>
      </c>
      <c r="J80">
        <v>26.7342465753424</v>
      </c>
      <c r="K80">
        <v>15</v>
      </c>
      <c r="L80" s="118">
        <v>0</v>
      </c>
      <c r="M80" s="118">
        <v>0</v>
      </c>
      <c r="N80" s="118">
        <v>0</v>
      </c>
      <c r="O80" s="118">
        <v>0</v>
      </c>
      <c r="P80" s="118">
        <v>0</v>
      </c>
      <c r="Q80" s="118">
        <v>0</v>
      </c>
      <c r="R80" s="118">
        <v>0</v>
      </c>
      <c r="S80" s="118">
        <v>0</v>
      </c>
      <c r="T80" s="118">
        <v>0</v>
      </c>
      <c r="U80" s="118">
        <v>0</v>
      </c>
      <c r="V80" s="118">
        <v>0</v>
      </c>
      <c r="W80" s="118">
        <v>0</v>
      </c>
      <c r="X80" s="118">
        <v>0</v>
      </c>
      <c r="Y80" s="118">
        <v>0</v>
      </c>
      <c r="Z80" s="118">
        <v>0</v>
      </c>
      <c r="AA80" s="118">
        <v>0</v>
      </c>
      <c r="AB80" s="118">
        <v>0</v>
      </c>
      <c r="AC80" s="118">
        <v>0</v>
      </c>
      <c r="AD80" s="118">
        <v>0</v>
      </c>
      <c r="AE80" s="118">
        <v>0</v>
      </c>
      <c r="AF80" s="118">
        <v>0</v>
      </c>
      <c r="AG80">
        <v>20</v>
      </c>
      <c r="AH80" t="s">
        <v>607</v>
      </c>
    </row>
    <row r="81" spans="1:36" x14ac:dyDescent="0.35">
      <c r="A81" t="s">
        <v>162</v>
      </c>
      <c r="B81">
        <v>2022</v>
      </c>
      <c r="C81" s="10">
        <v>44695</v>
      </c>
      <c r="D81" t="s">
        <v>66</v>
      </c>
      <c r="E81" t="s">
        <v>64</v>
      </c>
      <c r="F81" t="s">
        <v>64</v>
      </c>
      <c r="G81" t="s">
        <v>739</v>
      </c>
      <c r="H81" t="s">
        <v>1209</v>
      </c>
      <c r="I81" t="s">
        <v>150</v>
      </c>
      <c r="J81">
        <v>19.542465753424601</v>
      </c>
      <c r="K81">
        <v>16</v>
      </c>
      <c r="L81" s="118">
        <v>0</v>
      </c>
      <c r="M81" s="118">
        <v>0</v>
      </c>
      <c r="N81" s="118">
        <v>0</v>
      </c>
      <c r="O81" s="118">
        <v>0</v>
      </c>
      <c r="P81" s="118">
        <v>0</v>
      </c>
      <c r="Q81" s="118">
        <v>0</v>
      </c>
      <c r="R81" s="118">
        <v>0</v>
      </c>
      <c r="S81" s="118">
        <v>0</v>
      </c>
      <c r="T81" s="118">
        <v>0</v>
      </c>
      <c r="U81" s="118">
        <v>0</v>
      </c>
      <c r="V81" s="118">
        <v>0</v>
      </c>
      <c r="W81" s="118">
        <v>0</v>
      </c>
      <c r="X81" s="118">
        <v>0</v>
      </c>
      <c r="Y81" s="118">
        <v>0</v>
      </c>
      <c r="Z81" s="118">
        <v>0</v>
      </c>
      <c r="AA81" s="118">
        <v>0</v>
      </c>
      <c r="AB81" s="118">
        <v>0</v>
      </c>
      <c r="AC81" s="118">
        <v>0</v>
      </c>
      <c r="AD81" s="118">
        <v>0</v>
      </c>
      <c r="AE81" s="118">
        <v>0</v>
      </c>
      <c r="AF81" s="118">
        <v>0</v>
      </c>
      <c r="AG81">
        <v>40</v>
      </c>
      <c r="AH81" t="s">
        <v>607</v>
      </c>
    </row>
    <row r="82" spans="1:36" x14ac:dyDescent="0.35">
      <c r="A82" t="s">
        <v>162</v>
      </c>
      <c r="B82">
        <v>2022</v>
      </c>
      <c r="C82" s="10">
        <v>44695</v>
      </c>
      <c r="D82" t="s">
        <v>66</v>
      </c>
      <c r="E82" t="s">
        <v>64</v>
      </c>
      <c r="F82" t="s">
        <v>64</v>
      </c>
      <c r="G82" t="s">
        <v>523</v>
      </c>
      <c r="H82" t="s">
        <v>669</v>
      </c>
      <c r="I82" t="s">
        <v>524</v>
      </c>
      <c r="J82">
        <v>21.553424657534201</v>
      </c>
      <c r="K82">
        <v>17</v>
      </c>
      <c r="L82" s="118">
        <v>0</v>
      </c>
      <c r="M82" s="118">
        <v>0</v>
      </c>
      <c r="N82" s="118">
        <v>0</v>
      </c>
      <c r="O82" s="118">
        <v>0</v>
      </c>
      <c r="P82" s="118">
        <v>0</v>
      </c>
      <c r="Q82" s="118">
        <v>0</v>
      </c>
      <c r="R82" s="118">
        <v>0</v>
      </c>
      <c r="S82" s="118">
        <v>0</v>
      </c>
      <c r="T82" s="118">
        <v>0</v>
      </c>
      <c r="U82" s="118">
        <v>0</v>
      </c>
      <c r="V82" s="118">
        <v>0</v>
      </c>
      <c r="W82" s="118">
        <v>0</v>
      </c>
      <c r="X82" s="118">
        <v>0</v>
      </c>
      <c r="Y82" s="118">
        <v>0</v>
      </c>
      <c r="Z82" s="118">
        <v>0</v>
      </c>
      <c r="AA82" s="118">
        <v>0</v>
      </c>
      <c r="AB82" s="118">
        <v>0</v>
      </c>
      <c r="AC82" s="118">
        <v>0</v>
      </c>
      <c r="AD82" s="118">
        <v>0</v>
      </c>
      <c r="AE82" s="118">
        <v>0</v>
      </c>
      <c r="AF82" s="118">
        <v>0</v>
      </c>
      <c r="AG82">
        <v>20</v>
      </c>
      <c r="AH82" t="s">
        <v>607</v>
      </c>
    </row>
    <row r="83" spans="1:36" x14ac:dyDescent="0.35">
      <c r="A83" t="s">
        <v>162</v>
      </c>
      <c r="B83">
        <v>2022</v>
      </c>
      <c r="C83" s="10">
        <v>44695</v>
      </c>
      <c r="D83" t="s">
        <v>66</v>
      </c>
      <c r="E83" t="s">
        <v>64</v>
      </c>
      <c r="F83" t="s">
        <v>64</v>
      </c>
      <c r="G83" t="s">
        <v>698</v>
      </c>
      <c r="H83" t="s">
        <v>662</v>
      </c>
      <c r="I83" t="s">
        <v>39</v>
      </c>
      <c r="J83">
        <v>28.2164383561643</v>
      </c>
      <c r="K83">
        <v>18</v>
      </c>
      <c r="L83" s="118">
        <v>0</v>
      </c>
      <c r="M83" s="118">
        <v>0</v>
      </c>
      <c r="N83" s="118">
        <v>0</v>
      </c>
      <c r="O83" s="118">
        <v>0</v>
      </c>
      <c r="P83" s="118">
        <v>0</v>
      </c>
      <c r="Q83">
        <v>1</v>
      </c>
      <c r="R83" s="118">
        <v>0</v>
      </c>
      <c r="S83" s="118">
        <v>0</v>
      </c>
      <c r="T83" s="118">
        <v>0</v>
      </c>
      <c r="U83" s="118">
        <v>0</v>
      </c>
      <c r="V83" s="118">
        <v>0</v>
      </c>
      <c r="W83" s="118">
        <v>0</v>
      </c>
      <c r="X83" s="118">
        <v>0</v>
      </c>
      <c r="Y83" s="118">
        <v>0</v>
      </c>
      <c r="Z83" s="118">
        <v>0</v>
      </c>
      <c r="AA83" s="118">
        <v>0</v>
      </c>
      <c r="AB83" s="118">
        <v>0</v>
      </c>
      <c r="AC83" s="118">
        <v>0</v>
      </c>
      <c r="AD83" s="118">
        <v>0</v>
      </c>
      <c r="AE83" s="118">
        <v>0</v>
      </c>
      <c r="AF83" s="118">
        <v>0</v>
      </c>
      <c r="AG83">
        <v>40</v>
      </c>
      <c r="AH83" t="s">
        <v>607</v>
      </c>
    </row>
    <row r="84" spans="1:36" x14ac:dyDescent="0.35">
      <c r="A84" t="s">
        <v>65</v>
      </c>
      <c r="B84">
        <v>2022</v>
      </c>
      <c r="C84" s="10">
        <v>44674</v>
      </c>
      <c r="D84" t="s">
        <v>66</v>
      </c>
      <c r="E84" t="s">
        <v>64</v>
      </c>
      <c r="F84" t="s">
        <v>64</v>
      </c>
      <c r="G84" t="s">
        <v>486</v>
      </c>
      <c r="H84" t="s">
        <v>584</v>
      </c>
      <c r="I84" t="s">
        <v>27</v>
      </c>
      <c r="J84">
        <v>28.178082191780799</v>
      </c>
      <c r="K84">
        <v>1</v>
      </c>
      <c r="L84">
        <v>5</v>
      </c>
      <c r="M84">
        <v>1</v>
      </c>
      <c r="N84">
        <v>3</v>
      </c>
      <c r="O84">
        <v>3</v>
      </c>
      <c r="P84" s="118">
        <v>0</v>
      </c>
      <c r="Q84" s="118">
        <v>0</v>
      </c>
      <c r="R84" s="118">
        <v>0</v>
      </c>
      <c r="S84" s="118">
        <v>0</v>
      </c>
      <c r="T84">
        <v>1</v>
      </c>
      <c r="U84">
        <v>5</v>
      </c>
      <c r="V84">
        <v>1</v>
      </c>
      <c r="W84">
        <v>5</v>
      </c>
      <c r="X84">
        <v>5</v>
      </c>
      <c r="Y84" s="118">
        <v>0</v>
      </c>
      <c r="Z84">
        <v>3</v>
      </c>
      <c r="AA84">
        <v>3</v>
      </c>
      <c r="AB84">
        <v>2</v>
      </c>
      <c r="AC84">
        <v>5</v>
      </c>
      <c r="AD84">
        <v>2</v>
      </c>
      <c r="AE84">
        <v>2</v>
      </c>
      <c r="AF84">
        <v>20</v>
      </c>
      <c r="AG84" s="118">
        <v>0</v>
      </c>
      <c r="AH84">
        <v>66</v>
      </c>
      <c r="AI84" s="7">
        <v>2.1451388888888889</v>
      </c>
      <c r="AJ84">
        <v>58.271000000000001</v>
      </c>
    </row>
    <row r="85" spans="1:36" x14ac:dyDescent="0.35">
      <c r="A85" t="s">
        <v>65</v>
      </c>
      <c r="B85">
        <v>2022</v>
      </c>
      <c r="C85" s="10">
        <v>44674</v>
      </c>
      <c r="D85" t="s">
        <v>66</v>
      </c>
      <c r="E85" t="s">
        <v>64</v>
      </c>
      <c r="F85" t="s">
        <v>64</v>
      </c>
      <c r="G85" t="s">
        <v>594</v>
      </c>
      <c r="H85" t="s">
        <v>595</v>
      </c>
      <c r="I85" t="s">
        <v>31</v>
      </c>
      <c r="J85">
        <v>24.2027397260273</v>
      </c>
      <c r="K85">
        <v>2</v>
      </c>
      <c r="L85" s="118">
        <v>0</v>
      </c>
      <c r="M85" s="118">
        <v>0</v>
      </c>
      <c r="N85" s="118">
        <v>0</v>
      </c>
      <c r="O85">
        <v>1</v>
      </c>
      <c r="P85" s="118">
        <v>0</v>
      </c>
      <c r="Q85" s="118">
        <v>0</v>
      </c>
      <c r="R85" s="118">
        <v>0</v>
      </c>
      <c r="S85" s="118">
        <v>0</v>
      </c>
      <c r="T85">
        <v>2</v>
      </c>
      <c r="U85" s="118">
        <v>0</v>
      </c>
      <c r="V85" s="118">
        <v>0</v>
      </c>
      <c r="W85" s="118">
        <v>0</v>
      </c>
      <c r="X85">
        <v>1</v>
      </c>
      <c r="Y85">
        <v>5</v>
      </c>
      <c r="Z85" s="118">
        <v>0</v>
      </c>
      <c r="AA85">
        <v>5</v>
      </c>
      <c r="AB85" s="118">
        <v>0</v>
      </c>
      <c r="AC85" s="118">
        <v>0</v>
      </c>
      <c r="AD85">
        <v>5</v>
      </c>
      <c r="AE85">
        <v>4</v>
      </c>
      <c r="AF85">
        <v>40</v>
      </c>
      <c r="AG85" s="118">
        <v>0</v>
      </c>
      <c r="AH85">
        <v>63</v>
      </c>
    </row>
    <row r="86" spans="1:36" x14ac:dyDescent="0.35">
      <c r="A86" t="s">
        <v>65</v>
      </c>
      <c r="B86">
        <v>2022</v>
      </c>
      <c r="C86" s="10">
        <v>44674</v>
      </c>
      <c r="D86" t="s">
        <v>66</v>
      </c>
      <c r="E86" t="s">
        <v>64</v>
      </c>
      <c r="F86" t="s">
        <v>64</v>
      </c>
      <c r="G86" t="s">
        <v>590</v>
      </c>
      <c r="H86" t="s">
        <v>589</v>
      </c>
      <c r="I86" t="s">
        <v>25</v>
      </c>
      <c r="J86">
        <v>30.304109589041001</v>
      </c>
      <c r="K86">
        <v>3</v>
      </c>
      <c r="L86" s="118">
        <v>0</v>
      </c>
      <c r="M86">
        <v>2</v>
      </c>
      <c r="N86" s="118">
        <v>0</v>
      </c>
      <c r="O86" s="118">
        <v>0</v>
      </c>
      <c r="P86" s="118">
        <v>0</v>
      </c>
      <c r="Q86" s="118">
        <v>0</v>
      </c>
      <c r="R86">
        <v>5</v>
      </c>
      <c r="S86">
        <v>5</v>
      </c>
      <c r="T86" s="118">
        <v>0</v>
      </c>
      <c r="U86" s="118">
        <v>0</v>
      </c>
      <c r="V86" s="118">
        <v>0</v>
      </c>
      <c r="W86" s="118">
        <v>0</v>
      </c>
      <c r="X86">
        <v>2</v>
      </c>
      <c r="Y86">
        <v>2</v>
      </c>
      <c r="Z86">
        <v>5</v>
      </c>
      <c r="AA86" s="118">
        <v>0</v>
      </c>
      <c r="AB86" s="118">
        <v>0</v>
      </c>
      <c r="AC86">
        <v>1</v>
      </c>
      <c r="AD86">
        <v>1</v>
      </c>
      <c r="AE86">
        <v>6</v>
      </c>
      <c r="AF86">
        <v>20</v>
      </c>
      <c r="AG86" s="118">
        <v>0</v>
      </c>
      <c r="AH86">
        <v>49</v>
      </c>
    </row>
    <row r="87" spans="1:36" x14ac:dyDescent="0.35">
      <c r="A87" t="s">
        <v>65</v>
      </c>
      <c r="B87">
        <v>2022</v>
      </c>
      <c r="C87" s="10">
        <v>44674</v>
      </c>
      <c r="D87" t="s">
        <v>66</v>
      </c>
      <c r="E87" t="s">
        <v>64</v>
      </c>
      <c r="F87" t="s">
        <v>64</v>
      </c>
      <c r="G87" t="s">
        <v>504</v>
      </c>
      <c r="H87" t="s">
        <v>1200</v>
      </c>
      <c r="I87" t="s">
        <v>480</v>
      </c>
      <c r="J87">
        <v>25.646575342465699</v>
      </c>
      <c r="K87">
        <v>4</v>
      </c>
      <c r="L87" s="118">
        <v>0</v>
      </c>
      <c r="M87" s="118">
        <v>0</v>
      </c>
      <c r="N87" s="118">
        <v>0</v>
      </c>
      <c r="O87">
        <v>2</v>
      </c>
      <c r="P87" s="118">
        <v>0</v>
      </c>
      <c r="Q87" s="118">
        <v>0</v>
      </c>
      <c r="R87">
        <v>1</v>
      </c>
      <c r="S87">
        <v>3</v>
      </c>
      <c r="T87" s="118">
        <v>0</v>
      </c>
      <c r="U87">
        <v>3</v>
      </c>
      <c r="V87" s="118">
        <v>0</v>
      </c>
      <c r="W87">
        <v>2</v>
      </c>
      <c r="X87" s="118">
        <v>0</v>
      </c>
      <c r="Y87" s="118">
        <v>0</v>
      </c>
      <c r="Z87" s="118">
        <v>0</v>
      </c>
      <c r="AA87">
        <v>2</v>
      </c>
      <c r="AB87" s="118">
        <v>0</v>
      </c>
      <c r="AC87">
        <v>2</v>
      </c>
      <c r="AD87" s="118">
        <v>0</v>
      </c>
      <c r="AE87">
        <v>10</v>
      </c>
      <c r="AF87">
        <v>20</v>
      </c>
      <c r="AG87" s="118">
        <v>0</v>
      </c>
      <c r="AH87">
        <v>45</v>
      </c>
    </row>
    <row r="88" spans="1:36" x14ac:dyDescent="0.35">
      <c r="A88" t="s">
        <v>65</v>
      </c>
      <c r="B88">
        <v>2022</v>
      </c>
      <c r="C88" s="10">
        <v>44674</v>
      </c>
      <c r="D88" t="s">
        <v>66</v>
      </c>
      <c r="E88" t="s">
        <v>64</v>
      </c>
      <c r="F88" t="s">
        <v>64</v>
      </c>
      <c r="G88" t="s">
        <v>588</v>
      </c>
      <c r="H88" t="s">
        <v>784</v>
      </c>
      <c r="I88" t="s">
        <v>78</v>
      </c>
      <c r="J88">
        <v>26.917808219177999</v>
      </c>
      <c r="K88">
        <v>5</v>
      </c>
      <c r="L88">
        <v>2</v>
      </c>
      <c r="M88" s="118">
        <v>0</v>
      </c>
      <c r="N88">
        <v>5</v>
      </c>
      <c r="O88" s="118">
        <v>0</v>
      </c>
      <c r="P88" s="118">
        <v>0</v>
      </c>
      <c r="Q88">
        <v>3</v>
      </c>
      <c r="R88">
        <v>3</v>
      </c>
      <c r="S88">
        <v>2</v>
      </c>
      <c r="T88" s="118">
        <v>0</v>
      </c>
      <c r="U88">
        <v>2</v>
      </c>
      <c r="V88" s="118">
        <v>0</v>
      </c>
      <c r="W88" s="118">
        <v>0</v>
      </c>
      <c r="X88" s="118">
        <v>0</v>
      </c>
      <c r="Y88">
        <v>1</v>
      </c>
      <c r="Z88" s="118">
        <v>0</v>
      </c>
      <c r="AA88">
        <v>1</v>
      </c>
      <c r="AB88">
        <v>1</v>
      </c>
      <c r="AC88">
        <v>3</v>
      </c>
      <c r="AD88" s="118">
        <v>0</v>
      </c>
      <c r="AE88" s="118">
        <v>0</v>
      </c>
      <c r="AF88">
        <v>20</v>
      </c>
      <c r="AG88" s="118">
        <v>0</v>
      </c>
      <c r="AH88">
        <v>43</v>
      </c>
    </row>
    <row r="89" spans="1:36" x14ac:dyDescent="0.35">
      <c r="A89" t="s">
        <v>65</v>
      </c>
      <c r="B89">
        <v>2022</v>
      </c>
      <c r="C89" s="10">
        <v>44674</v>
      </c>
      <c r="D89" t="s">
        <v>66</v>
      </c>
      <c r="E89" t="s">
        <v>64</v>
      </c>
      <c r="F89" t="s">
        <v>64</v>
      </c>
      <c r="G89" t="s">
        <v>591</v>
      </c>
      <c r="H89" t="s">
        <v>615</v>
      </c>
      <c r="I89" t="s">
        <v>228</v>
      </c>
      <c r="J89">
        <v>31.194520547945199</v>
      </c>
      <c r="K89">
        <v>6</v>
      </c>
      <c r="L89" s="118">
        <v>0</v>
      </c>
      <c r="M89" s="118">
        <v>0</v>
      </c>
      <c r="N89" s="118">
        <v>0</v>
      </c>
      <c r="O89" s="118">
        <v>0</v>
      </c>
      <c r="P89" s="118">
        <v>0</v>
      </c>
      <c r="Q89">
        <v>5</v>
      </c>
      <c r="R89" s="118">
        <v>0</v>
      </c>
      <c r="S89" s="118">
        <v>0</v>
      </c>
      <c r="T89" s="118">
        <v>0</v>
      </c>
      <c r="U89" s="118">
        <v>0</v>
      </c>
      <c r="V89" s="118">
        <v>0</v>
      </c>
      <c r="W89" s="118">
        <v>0</v>
      </c>
      <c r="X89">
        <v>3</v>
      </c>
      <c r="Y89" s="118">
        <v>0</v>
      </c>
      <c r="Z89" s="118">
        <v>0</v>
      </c>
      <c r="AA89" s="118">
        <v>0</v>
      </c>
      <c r="AB89">
        <v>5</v>
      </c>
      <c r="AC89" s="118">
        <v>0</v>
      </c>
      <c r="AD89" s="118">
        <v>0</v>
      </c>
      <c r="AE89" s="118">
        <v>0</v>
      </c>
      <c r="AF89">
        <v>20</v>
      </c>
      <c r="AG89" s="118">
        <v>0</v>
      </c>
      <c r="AH89">
        <v>33</v>
      </c>
    </row>
    <row r="90" spans="1:36" x14ac:dyDescent="0.35">
      <c r="A90" t="s">
        <v>65</v>
      </c>
      <c r="B90">
        <v>2022</v>
      </c>
      <c r="C90" s="10">
        <v>44674</v>
      </c>
      <c r="D90" t="s">
        <v>66</v>
      </c>
      <c r="E90" t="s">
        <v>64</v>
      </c>
      <c r="F90" t="s">
        <v>64</v>
      </c>
      <c r="G90" t="s">
        <v>505</v>
      </c>
      <c r="H90" t="s">
        <v>598</v>
      </c>
      <c r="I90" t="s">
        <v>35</v>
      </c>
      <c r="J90">
        <v>23.441095890410899</v>
      </c>
      <c r="K90">
        <v>7</v>
      </c>
      <c r="L90" s="118">
        <v>0</v>
      </c>
      <c r="M90" s="118">
        <v>0</v>
      </c>
      <c r="N90" s="118">
        <v>0</v>
      </c>
      <c r="O90" s="118">
        <v>0</v>
      </c>
      <c r="P90">
        <v>5</v>
      </c>
      <c r="Q90" s="118">
        <v>0</v>
      </c>
      <c r="R90" s="118">
        <v>0</v>
      </c>
      <c r="S90" s="118">
        <v>0</v>
      </c>
      <c r="T90" s="118">
        <v>0</v>
      </c>
      <c r="U90" s="118">
        <v>0</v>
      </c>
      <c r="V90" s="118">
        <v>0</v>
      </c>
      <c r="W90" s="118">
        <v>0</v>
      </c>
      <c r="X90" s="118">
        <v>0</v>
      </c>
      <c r="Y90" s="118">
        <v>0</v>
      </c>
      <c r="Z90" s="118">
        <v>0</v>
      </c>
      <c r="AA90" s="118">
        <v>0</v>
      </c>
      <c r="AB90" s="118">
        <v>0</v>
      </c>
      <c r="AC90" s="118">
        <v>0</v>
      </c>
      <c r="AD90" s="118">
        <v>0</v>
      </c>
      <c r="AE90" s="118">
        <v>0</v>
      </c>
      <c r="AF90">
        <v>20</v>
      </c>
      <c r="AG90" s="118">
        <v>0</v>
      </c>
      <c r="AH90">
        <v>25</v>
      </c>
    </row>
    <row r="91" spans="1:36" x14ac:dyDescent="0.35">
      <c r="A91" t="s">
        <v>65</v>
      </c>
      <c r="B91">
        <v>2022</v>
      </c>
      <c r="C91" s="10">
        <v>44674</v>
      </c>
      <c r="D91" t="s">
        <v>66</v>
      </c>
      <c r="E91" t="s">
        <v>64</v>
      </c>
      <c r="F91" t="s">
        <v>64</v>
      </c>
      <c r="G91" t="s">
        <v>586</v>
      </c>
      <c r="H91" t="s">
        <v>761</v>
      </c>
      <c r="I91" t="s">
        <v>75</v>
      </c>
      <c r="J91">
        <v>26.424657534246499</v>
      </c>
      <c r="K91">
        <v>8</v>
      </c>
      <c r="L91" s="118">
        <v>0</v>
      </c>
      <c r="M91">
        <v>3</v>
      </c>
      <c r="N91">
        <v>2</v>
      </c>
      <c r="O91" s="118">
        <v>0</v>
      </c>
      <c r="P91">
        <v>2</v>
      </c>
      <c r="Q91">
        <v>2</v>
      </c>
      <c r="R91" s="118">
        <v>0</v>
      </c>
      <c r="S91" s="118">
        <v>0</v>
      </c>
      <c r="T91" s="118">
        <v>0</v>
      </c>
      <c r="U91" s="118">
        <v>0</v>
      </c>
      <c r="V91" s="118">
        <v>0</v>
      </c>
      <c r="W91" s="118">
        <v>0</v>
      </c>
      <c r="X91" s="118">
        <v>0</v>
      </c>
      <c r="Y91" s="118">
        <v>0</v>
      </c>
      <c r="Z91" s="118">
        <v>0</v>
      </c>
      <c r="AA91" s="118">
        <v>0</v>
      </c>
      <c r="AB91">
        <v>3</v>
      </c>
      <c r="AC91" s="118">
        <v>0</v>
      </c>
      <c r="AD91" s="118">
        <v>0</v>
      </c>
      <c r="AE91" s="118">
        <v>0</v>
      </c>
      <c r="AF91" s="118">
        <v>0</v>
      </c>
      <c r="AG91" s="118">
        <v>0</v>
      </c>
      <c r="AH91">
        <v>12</v>
      </c>
    </row>
    <row r="92" spans="1:36" x14ac:dyDescent="0.35">
      <c r="A92" t="s">
        <v>65</v>
      </c>
      <c r="B92">
        <v>2022</v>
      </c>
      <c r="C92" s="10">
        <v>44674</v>
      </c>
      <c r="D92" t="s">
        <v>66</v>
      </c>
      <c r="E92" t="s">
        <v>64</v>
      </c>
      <c r="F92" t="s">
        <v>64</v>
      </c>
      <c r="G92" t="s">
        <v>597</v>
      </c>
      <c r="H92" t="s">
        <v>596</v>
      </c>
      <c r="I92" t="s">
        <v>29</v>
      </c>
      <c r="J92">
        <v>31.619178082191699</v>
      </c>
      <c r="K92">
        <v>9</v>
      </c>
      <c r="L92" s="118">
        <v>0</v>
      </c>
      <c r="M92">
        <v>5</v>
      </c>
      <c r="N92" s="118">
        <v>0</v>
      </c>
      <c r="O92" s="118">
        <v>0</v>
      </c>
      <c r="P92" s="118">
        <v>0</v>
      </c>
      <c r="Q92" s="118">
        <v>0</v>
      </c>
      <c r="R92" s="118">
        <v>0</v>
      </c>
      <c r="S92" s="118">
        <v>0</v>
      </c>
      <c r="T92" s="118">
        <v>0</v>
      </c>
      <c r="U92" s="118">
        <v>0</v>
      </c>
      <c r="V92" s="118">
        <v>0</v>
      </c>
      <c r="W92">
        <v>1</v>
      </c>
      <c r="X92" s="118">
        <v>0</v>
      </c>
      <c r="Y92">
        <v>3</v>
      </c>
      <c r="Z92" s="118">
        <v>0</v>
      </c>
      <c r="AA92" s="118">
        <v>0</v>
      </c>
      <c r="AB92" s="118">
        <v>0</v>
      </c>
      <c r="AC92" s="118">
        <v>0</v>
      </c>
      <c r="AD92" s="118">
        <v>0</v>
      </c>
      <c r="AE92" s="118">
        <v>0</v>
      </c>
      <c r="AF92" s="118">
        <v>0</v>
      </c>
      <c r="AG92" s="118">
        <v>0</v>
      </c>
      <c r="AH92">
        <v>9</v>
      </c>
    </row>
    <row r="93" spans="1:36" x14ac:dyDescent="0.35">
      <c r="A93" t="s">
        <v>65</v>
      </c>
      <c r="B93">
        <v>2022</v>
      </c>
      <c r="C93" s="10">
        <v>44674</v>
      </c>
      <c r="D93" t="s">
        <v>66</v>
      </c>
      <c r="E93" t="s">
        <v>64</v>
      </c>
      <c r="F93" t="s">
        <v>64</v>
      </c>
      <c r="G93" t="s">
        <v>475</v>
      </c>
      <c r="H93" t="s">
        <v>786</v>
      </c>
      <c r="I93" t="s">
        <v>113</v>
      </c>
      <c r="J93">
        <v>21.671232876712299</v>
      </c>
      <c r="K93">
        <v>10</v>
      </c>
      <c r="L93" s="118">
        <v>0</v>
      </c>
      <c r="M93" s="118">
        <v>0</v>
      </c>
      <c r="N93">
        <v>1</v>
      </c>
      <c r="O93">
        <v>5</v>
      </c>
      <c r="P93" s="118">
        <v>0</v>
      </c>
      <c r="Q93" s="118">
        <v>0</v>
      </c>
      <c r="R93" s="118">
        <v>0</v>
      </c>
      <c r="S93" s="118">
        <v>0</v>
      </c>
      <c r="T93">
        <v>3</v>
      </c>
      <c r="U93" s="118">
        <v>0</v>
      </c>
      <c r="V93">
        <v>5</v>
      </c>
      <c r="W93" s="118">
        <v>0</v>
      </c>
      <c r="X93" s="118">
        <v>0</v>
      </c>
      <c r="Y93" s="118">
        <v>0</v>
      </c>
      <c r="Z93" s="118">
        <v>0</v>
      </c>
      <c r="AA93" s="118">
        <v>0</v>
      </c>
      <c r="AB93" s="118">
        <v>0</v>
      </c>
      <c r="AC93" s="118">
        <v>0</v>
      </c>
      <c r="AD93">
        <v>3</v>
      </c>
      <c r="AE93" s="118">
        <v>0</v>
      </c>
      <c r="AF93" s="118">
        <v>0</v>
      </c>
      <c r="AG93">
        <v>20</v>
      </c>
      <c r="AH93">
        <v>-3</v>
      </c>
    </row>
    <row r="94" spans="1:36" x14ac:dyDescent="0.35">
      <c r="A94" t="s">
        <v>65</v>
      </c>
      <c r="B94">
        <v>2022</v>
      </c>
      <c r="C94" s="10">
        <v>44674</v>
      </c>
      <c r="D94" t="s">
        <v>66</v>
      </c>
      <c r="E94" t="s">
        <v>64</v>
      </c>
      <c r="F94" t="s">
        <v>64</v>
      </c>
      <c r="G94" t="s">
        <v>608</v>
      </c>
      <c r="H94" t="s">
        <v>749</v>
      </c>
      <c r="I94" t="s">
        <v>46</v>
      </c>
      <c r="J94">
        <v>24.679452054794499</v>
      </c>
      <c r="K94">
        <v>11</v>
      </c>
      <c r="L94" s="118">
        <v>0</v>
      </c>
      <c r="M94" s="118">
        <v>0</v>
      </c>
      <c r="N94" s="118">
        <v>0</v>
      </c>
      <c r="O94" s="118">
        <v>0</v>
      </c>
      <c r="P94">
        <v>3</v>
      </c>
      <c r="Q94" s="118">
        <v>0</v>
      </c>
      <c r="R94" s="118">
        <v>0</v>
      </c>
      <c r="S94" s="118">
        <v>0</v>
      </c>
      <c r="T94" s="118">
        <v>0</v>
      </c>
      <c r="U94" s="118">
        <v>0</v>
      </c>
      <c r="V94" s="118">
        <v>0</v>
      </c>
      <c r="W94">
        <v>3</v>
      </c>
      <c r="X94" s="118">
        <v>0</v>
      </c>
      <c r="Y94" s="118">
        <v>0</v>
      </c>
      <c r="Z94">
        <v>1</v>
      </c>
      <c r="AA94" s="118">
        <v>0</v>
      </c>
      <c r="AB94" s="118">
        <v>0</v>
      </c>
      <c r="AC94" s="118">
        <v>0</v>
      </c>
      <c r="AD94" s="118">
        <v>0</v>
      </c>
      <c r="AE94" s="118">
        <v>0</v>
      </c>
      <c r="AF94" s="118">
        <v>0</v>
      </c>
      <c r="AG94">
        <v>20</v>
      </c>
      <c r="AH94">
        <v>-13</v>
      </c>
    </row>
    <row r="95" spans="1:36" x14ac:dyDescent="0.35">
      <c r="A95" t="s">
        <v>65</v>
      </c>
      <c r="B95">
        <v>2022</v>
      </c>
      <c r="C95" s="10">
        <v>44674</v>
      </c>
      <c r="D95" t="s">
        <v>66</v>
      </c>
      <c r="E95" t="s">
        <v>64</v>
      </c>
      <c r="F95" t="s">
        <v>64</v>
      </c>
      <c r="G95" t="s">
        <v>1204</v>
      </c>
      <c r="H95" t="s">
        <v>601</v>
      </c>
      <c r="I95" t="s">
        <v>102</v>
      </c>
      <c r="J95">
        <v>23.936986301369799</v>
      </c>
      <c r="K95">
        <v>12</v>
      </c>
      <c r="L95">
        <v>1</v>
      </c>
      <c r="M95" s="118">
        <v>0</v>
      </c>
      <c r="N95" s="118">
        <v>0</v>
      </c>
      <c r="O95" s="118">
        <v>0</v>
      </c>
      <c r="P95">
        <v>1</v>
      </c>
      <c r="Q95">
        <v>1</v>
      </c>
      <c r="R95" s="118">
        <v>0</v>
      </c>
      <c r="S95">
        <v>1</v>
      </c>
      <c r="T95" s="118">
        <v>0</v>
      </c>
      <c r="U95">
        <v>1</v>
      </c>
      <c r="V95">
        <v>2</v>
      </c>
      <c r="W95" s="118">
        <v>0</v>
      </c>
      <c r="X95" s="118">
        <v>0</v>
      </c>
      <c r="Y95" s="118">
        <v>0</v>
      </c>
      <c r="Z95" s="118">
        <v>0</v>
      </c>
      <c r="AA95" s="118">
        <v>0</v>
      </c>
      <c r="AB95" s="118">
        <v>0</v>
      </c>
      <c r="AC95" s="118">
        <v>0</v>
      </c>
      <c r="AD95" s="118">
        <v>0</v>
      </c>
      <c r="AE95" s="118">
        <v>0</v>
      </c>
      <c r="AF95" s="118">
        <v>0</v>
      </c>
      <c r="AG95">
        <v>20</v>
      </c>
      <c r="AH95">
        <v>-13</v>
      </c>
    </row>
    <row r="96" spans="1:36" x14ac:dyDescent="0.35">
      <c r="A96" t="s">
        <v>65</v>
      </c>
      <c r="B96">
        <v>2022</v>
      </c>
      <c r="C96" s="10">
        <v>44674</v>
      </c>
      <c r="D96" t="s">
        <v>66</v>
      </c>
      <c r="E96" t="s">
        <v>64</v>
      </c>
      <c r="F96" t="s">
        <v>64</v>
      </c>
      <c r="G96" t="s">
        <v>641</v>
      </c>
      <c r="H96" t="s">
        <v>592</v>
      </c>
      <c r="I96" t="s">
        <v>23</v>
      </c>
      <c r="J96">
        <v>32.654794520547902</v>
      </c>
      <c r="K96">
        <v>13</v>
      </c>
      <c r="L96" s="118">
        <v>0</v>
      </c>
      <c r="M96" s="118">
        <v>0</v>
      </c>
      <c r="N96" s="118">
        <v>0</v>
      </c>
      <c r="O96" s="118">
        <v>0</v>
      </c>
      <c r="P96" s="118">
        <v>0</v>
      </c>
      <c r="Q96" s="118">
        <v>0</v>
      </c>
      <c r="R96" s="118">
        <v>0</v>
      </c>
      <c r="S96" s="118">
        <v>0</v>
      </c>
      <c r="T96" s="118">
        <v>0</v>
      </c>
      <c r="U96" s="118">
        <v>0</v>
      </c>
      <c r="V96">
        <v>3</v>
      </c>
      <c r="W96" s="118">
        <v>0</v>
      </c>
      <c r="X96" s="118">
        <v>0</v>
      </c>
      <c r="Y96" s="118">
        <v>0</v>
      </c>
      <c r="Z96" s="118">
        <v>0</v>
      </c>
      <c r="AA96" s="118">
        <v>0</v>
      </c>
      <c r="AB96" s="118">
        <v>0</v>
      </c>
      <c r="AC96" s="118">
        <v>0</v>
      </c>
      <c r="AD96" s="118">
        <v>0</v>
      </c>
      <c r="AE96" s="118">
        <v>0</v>
      </c>
      <c r="AF96" s="118">
        <v>0</v>
      </c>
      <c r="AG96">
        <v>20</v>
      </c>
      <c r="AH96">
        <v>-17</v>
      </c>
    </row>
    <row r="97" spans="1:36" x14ac:dyDescent="0.35">
      <c r="A97" t="s">
        <v>65</v>
      </c>
      <c r="B97">
        <v>2022</v>
      </c>
      <c r="C97" s="10">
        <v>44674</v>
      </c>
      <c r="D97" t="s">
        <v>66</v>
      </c>
      <c r="E97" t="s">
        <v>64</v>
      </c>
      <c r="F97" t="s">
        <v>64</v>
      </c>
      <c r="G97" t="s">
        <v>483</v>
      </c>
      <c r="H97" t="s">
        <v>644</v>
      </c>
      <c r="I97" t="s">
        <v>484</v>
      </c>
      <c r="J97">
        <v>20.134246575342399</v>
      </c>
      <c r="K97">
        <v>14</v>
      </c>
      <c r="L97" s="118">
        <v>0</v>
      </c>
      <c r="M97" s="118">
        <v>0</v>
      </c>
      <c r="N97" s="118">
        <v>0</v>
      </c>
      <c r="O97" s="118">
        <v>0</v>
      </c>
      <c r="P97" s="118">
        <v>0</v>
      </c>
      <c r="Q97" s="118">
        <v>0</v>
      </c>
      <c r="R97" s="118">
        <v>0</v>
      </c>
      <c r="S97" s="118">
        <v>0</v>
      </c>
      <c r="T97" s="118">
        <v>0</v>
      </c>
      <c r="U97" s="118">
        <v>0</v>
      </c>
      <c r="V97" s="118">
        <v>0</v>
      </c>
      <c r="W97" s="118">
        <v>0</v>
      </c>
      <c r="X97" s="118">
        <v>0</v>
      </c>
      <c r="Y97" s="118">
        <v>0</v>
      </c>
      <c r="Z97" s="118">
        <v>0</v>
      </c>
      <c r="AA97" s="118">
        <v>0</v>
      </c>
      <c r="AB97" s="118">
        <v>0</v>
      </c>
      <c r="AC97" s="118">
        <v>0</v>
      </c>
      <c r="AD97" s="118">
        <v>0</v>
      </c>
      <c r="AE97" s="118">
        <v>0</v>
      </c>
      <c r="AF97" s="118">
        <v>0</v>
      </c>
      <c r="AG97">
        <v>20</v>
      </c>
      <c r="AH97">
        <v>-20</v>
      </c>
    </row>
    <row r="98" spans="1:36" x14ac:dyDescent="0.35">
      <c r="A98" t="s">
        <v>65</v>
      </c>
      <c r="B98">
        <v>2022</v>
      </c>
      <c r="C98" s="10">
        <v>44674</v>
      </c>
      <c r="D98" t="s">
        <v>66</v>
      </c>
      <c r="E98" t="s">
        <v>64</v>
      </c>
      <c r="F98" t="s">
        <v>64</v>
      </c>
      <c r="G98" t="s">
        <v>490</v>
      </c>
      <c r="H98" t="s">
        <v>1201</v>
      </c>
      <c r="I98" t="s">
        <v>42</v>
      </c>
      <c r="J98">
        <v>29.073972602739701</v>
      </c>
      <c r="K98">
        <v>15</v>
      </c>
      <c r="L98" s="118">
        <v>0</v>
      </c>
      <c r="M98" s="118">
        <v>0</v>
      </c>
      <c r="N98" s="118">
        <v>0</v>
      </c>
      <c r="O98" s="118">
        <v>0</v>
      </c>
      <c r="P98" s="118">
        <v>0</v>
      </c>
      <c r="Q98" s="118">
        <v>0</v>
      </c>
      <c r="R98" s="118">
        <v>0</v>
      </c>
      <c r="S98" s="118">
        <v>0</v>
      </c>
      <c r="T98">
        <v>5</v>
      </c>
      <c r="U98" s="118">
        <v>0</v>
      </c>
      <c r="V98" s="118">
        <v>0</v>
      </c>
      <c r="W98" s="118">
        <v>0</v>
      </c>
      <c r="X98" s="118">
        <v>0</v>
      </c>
      <c r="Y98" s="118">
        <v>0</v>
      </c>
      <c r="Z98">
        <v>2</v>
      </c>
      <c r="AA98" s="118">
        <v>0</v>
      </c>
      <c r="AB98" s="118">
        <v>0</v>
      </c>
      <c r="AC98" s="118">
        <v>0</v>
      </c>
      <c r="AD98" s="118">
        <v>0</v>
      </c>
      <c r="AE98" s="118">
        <v>0</v>
      </c>
      <c r="AF98" s="118">
        <v>0</v>
      </c>
      <c r="AG98">
        <v>40</v>
      </c>
      <c r="AH98">
        <v>-33</v>
      </c>
    </row>
    <row r="99" spans="1:36" x14ac:dyDescent="0.35">
      <c r="A99" t="s">
        <v>65</v>
      </c>
      <c r="B99">
        <v>2022</v>
      </c>
      <c r="C99" s="10">
        <v>44674</v>
      </c>
      <c r="D99" t="s">
        <v>66</v>
      </c>
      <c r="E99" t="s">
        <v>64</v>
      </c>
      <c r="F99" t="s">
        <v>64</v>
      </c>
      <c r="G99" t="s">
        <v>487</v>
      </c>
      <c r="H99" t="s">
        <v>764</v>
      </c>
      <c r="I99" t="s">
        <v>164</v>
      </c>
      <c r="J99">
        <v>24.797260273972601</v>
      </c>
      <c r="K99">
        <v>16</v>
      </c>
      <c r="L99">
        <v>3</v>
      </c>
      <c r="M99" s="118">
        <v>0</v>
      </c>
      <c r="N99" s="118">
        <v>0</v>
      </c>
      <c r="O99" s="118">
        <v>0</v>
      </c>
      <c r="P99" s="118">
        <v>0</v>
      </c>
      <c r="Q99" s="118">
        <v>0</v>
      </c>
      <c r="R99" s="118">
        <v>0</v>
      </c>
      <c r="S99" s="118">
        <v>0</v>
      </c>
      <c r="T99" s="118">
        <v>0</v>
      </c>
      <c r="U99" s="118">
        <v>0</v>
      </c>
      <c r="V99" s="118">
        <v>0</v>
      </c>
      <c r="W99" s="118">
        <v>0</v>
      </c>
      <c r="X99" s="118">
        <v>0</v>
      </c>
      <c r="Y99" s="118">
        <v>0</v>
      </c>
      <c r="Z99" s="118">
        <v>0</v>
      </c>
      <c r="AA99" s="118">
        <v>0</v>
      </c>
      <c r="AB99" s="118">
        <v>0</v>
      </c>
      <c r="AC99" s="118">
        <v>0</v>
      </c>
      <c r="AD99" s="118">
        <v>0</v>
      </c>
      <c r="AE99" s="118">
        <v>0</v>
      </c>
      <c r="AF99" s="118">
        <v>0</v>
      </c>
      <c r="AG99">
        <v>40</v>
      </c>
      <c r="AH99">
        <v>-37</v>
      </c>
    </row>
    <row r="100" spans="1:36" x14ac:dyDescent="0.35">
      <c r="A100" t="s">
        <v>65</v>
      </c>
      <c r="B100">
        <v>2022</v>
      </c>
      <c r="C100" s="10">
        <v>44674</v>
      </c>
      <c r="D100" t="s">
        <v>66</v>
      </c>
      <c r="E100" t="s">
        <v>64</v>
      </c>
      <c r="F100" t="s">
        <v>64</v>
      </c>
      <c r="G100" t="s">
        <v>493</v>
      </c>
      <c r="H100" t="s">
        <v>659</v>
      </c>
      <c r="I100" t="s">
        <v>759</v>
      </c>
      <c r="J100">
        <v>28.372602739725998</v>
      </c>
      <c r="K100">
        <v>17</v>
      </c>
      <c r="L100" s="118">
        <v>0</v>
      </c>
      <c r="M100" s="118">
        <v>0</v>
      </c>
      <c r="N100" s="118">
        <v>0</v>
      </c>
      <c r="O100" s="118">
        <v>0</v>
      </c>
      <c r="P100" s="118">
        <v>0</v>
      </c>
      <c r="Q100" s="118">
        <v>0</v>
      </c>
      <c r="R100">
        <v>2</v>
      </c>
      <c r="S100" s="118">
        <v>0</v>
      </c>
      <c r="T100" s="118">
        <v>0</v>
      </c>
      <c r="U100" s="118">
        <v>0</v>
      </c>
      <c r="V100" s="118">
        <v>0</v>
      </c>
      <c r="W100" s="118">
        <v>0</v>
      </c>
      <c r="X100" s="118">
        <v>0</v>
      </c>
      <c r="Y100" s="118">
        <v>0</v>
      </c>
      <c r="Z100" s="118">
        <v>0</v>
      </c>
      <c r="AA100" s="118">
        <v>0</v>
      </c>
      <c r="AB100" s="118">
        <v>0</v>
      </c>
      <c r="AC100" s="118">
        <v>0</v>
      </c>
      <c r="AD100" s="118">
        <v>0</v>
      </c>
      <c r="AE100" s="118">
        <v>0</v>
      </c>
      <c r="AF100" s="118">
        <v>0</v>
      </c>
      <c r="AG100">
        <v>40</v>
      </c>
      <c r="AH100">
        <v>-38</v>
      </c>
    </row>
    <row r="101" spans="1:36" x14ac:dyDescent="0.35">
      <c r="A101" t="s">
        <v>65</v>
      </c>
      <c r="B101">
        <v>2022</v>
      </c>
      <c r="C101" s="10">
        <v>44674</v>
      </c>
      <c r="D101" t="s">
        <v>66</v>
      </c>
      <c r="E101" t="s">
        <v>64</v>
      </c>
      <c r="F101" t="s">
        <v>64</v>
      </c>
      <c r="G101" t="s">
        <v>621</v>
      </c>
      <c r="H101" t="s">
        <v>707</v>
      </c>
      <c r="I101" t="s">
        <v>44</v>
      </c>
      <c r="J101">
        <v>35.561643835616401</v>
      </c>
      <c r="K101">
        <v>18</v>
      </c>
      <c r="L101" s="118">
        <v>0</v>
      </c>
      <c r="M101" s="118">
        <v>0</v>
      </c>
      <c r="N101" s="118">
        <v>0</v>
      </c>
      <c r="O101" s="118">
        <v>0</v>
      </c>
      <c r="P101" s="118">
        <v>0</v>
      </c>
      <c r="Q101" s="118">
        <v>0</v>
      </c>
      <c r="R101" s="118">
        <v>0</v>
      </c>
      <c r="S101" s="118">
        <v>0</v>
      </c>
      <c r="T101" s="118">
        <v>0</v>
      </c>
      <c r="U101" s="118">
        <v>0</v>
      </c>
      <c r="V101" s="118">
        <v>0</v>
      </c>
      <c r="W101" s="118">
        <v>0</v>
      </c>
      <c r="X101" s="118">
        <v>0</v>
      </c>
      <c r="Y101" s="118">
        <v>0</v>
      </c>
      <c r="Z101" s="118">
        <v>0</v>
      </c>
      <c r="AA101" s="118">
        <v>0</v>
      </c>
      <c r="AB101" s="118">
        <v>0</v>
      </c>
      <c r="AC101" s="118">
        <v>0</v>
      </c>
      <c r="AD101" s="118">
        <v>0</v>
      </c>
      <c r="AE101" s="118">
        <v>0</v>
      </c>
      <c r="AF101" s="118">
        <v>0</v>
      </c>
      <c r="AG101">
        <v>20</v>
      </c>
      <c r="AH101" t="s">
        <v>607</v>
      </c>
    </row>
    <row r="102" spans="1:36" x14ac:dyDescent="0.35">
      <c r="A102" t="s">
        <v>65</v>
      </c>
      <c r="B102">
        <v>2022</v>
      </c>
      <c r="C102" s="10">
        <v>44672</v>
      </c>
      <c r="D102" t="s">
        <v>66</v>
      </c>
      <c r="E102" t="s">
        <v>21</v>
      </c>
      <c r="F102">
        <v>1</v>
      </c>
      <c r="G102" t="s">
        <v>588</v>
      </c>
      <c r="H102" t="s">
        <v>784</v>
      </c>
      <c r="I102" t="s">
        <v>78</v>
      </c>
      <c r="J102">
        <v>26.912328767123199</v>
      </c>
      <c r="K102">
        <v>1</v>
      </c>
      <c r="L102">
        <v>1</v>
      </c>
      <c r="M102" s="118">
        <v>0</v>
      </c>
      <c r="N102">
        <v>5</v>
      </c>
      <c r="O102" s="118">
        <v>0</v>
      </c>
      <c r="P102">
        <v>2</v>
      </c>
      <c r="Q102" s="118">
        <v>0</v>
      </c>
      <c r="R102" s="118">
        <v>0</v>
      </c>
      <c r="S102" s="118">
        <v>0</v>
      </c>
      <c r="T102">
        <v>3</v>
      </c>
      <c r="U102">
        <v>4</v>
      </c>
      <c r="V102" s="118">
        <v>0</v>
      </c>
      <c r="W102" s="118">
        <v>0</v>
      </c>
      <c r="X102" s="118">
        <v>0</v>
      </c>
      <c r="Y102" s="118">
        <v>0</v>
      </c>
      <c r="Z102" s="118">
        <v>0</v>
      </c>
      <c r="AA102" s="118">
        <v>0</v>
      </c>
      <c r="AB102" s="118">
        <v>0</v>
      </c>
      <c r="AC102" s="118">
        <v>0</v>
      </c>
      <c r="AD102" s="118">
        <v>0</v>
      </c>
      <c r="AE102" s="118">
        <v>0</v>
      </c>
      <c r="AF102">
        <v>20</v>
      </c>
      <c r="AG102" s="118">
        <v>0</v>
      </c>
      <c r="AH102">
        <v>35</v>
      </c>
      <c r="AI102" s="7">
        <v>1.2819444444444443</v>
      </c>
      <c r="AJ102">
        <v>48.744999999999997</v>
      </c>
    </row>
    <row r="103" spans="1:36" x14ac:dyDescent="0.35">
      <c r="A103" t="s">
        <v>65</v>
      </c>
      <c r="B103">
        <v>2022</v>
      </c>
      <c r="C103" s="10">
        <v>44672</v>
      </c>
      <c r="D103" t="s">
        <v>66</v>
      </c>
      <c r="E103" t="s">
        <v>21</v>
      </c>
      <c r="F103">
        <v>1</v>
      </c>
      <c r="G103" t="s">
        <v>486</v>
      </c>
      <c r="H103" t="s">
        <v>584</v>
      </c>
      <c r="I103" t="s">
        <v>27</v>
      </c>
      <c r="J103">
        <v>28.172602739725999</v>
      </c>
      <c r="K103">
        <v>2</v>
      </c>
      <c r="L103" s="118">
        <v>0</v>
      </c>
      <c r="M103">
        <v>2</v>
      </c>
      <c r="N103" s="118">
        <v>0</v>
      </c>
      <c r="O103" s="118">
        <v>0</v>
      </c>
      <c r="P103">
        <v>5</v>
      </c>
      <c r="Q103" s="118">
        <v>0</v>
      </c>
      <c r="R103" s="118">
        <v>0</v>
      </c>
      <c r="S103" s="118">
        <v>0</v>
      </c>
      <c r="T103">
        <v>1</v>
      </c>
      <c r="U103" s="118">
        <v>0</v>
      </c>
      <c r="V103" s="118">
        <v>0</v>
      </c>
      <c r="W103" s="118">
        <v>0</v>
      </c>
      <c r="X103" s="118">
        <v>0</v>
      </c>
      <c r="Y103" s="118">
        <v>0</v>
      </c>
      <c r="Z103" s="118">
        <v>0</v>
      </c>
      <c r="AA103" s="118">
        <v>0</v>
      </c>
      <c r="AB103" s="118">
        <v>0</v>
      </c>
      <c r="AC103" s="118">
        <v>0</v>
      </c>
      <c r="AD103" s="118">
        <v>0</v>
      </c>
      <c r="AE103" s="118">
        <v>0</v>
      </c>
      <c r="AF103">
        <v>20</v>
      </c>
      <c r="AG103" s="118">
        <v>0</v>
      </c>
      <c r="AH103">
        <v>28</v>
      </c>
    </row>
    <row r="104" spans="1:36" x14ac:dyDescent="0.35">
      <c r="A104" t="s">
        <v>65</v>
      </c>
      <c r="B104">
        <v>2022</v>
      </c>
      <c r="C104" s="10">
        <v>44672</v>
      </c>
      <c r="D104" t="s">
        <v>66</v>
      </c>
      <c r="E104" t="s">
        <v>21</v>
      </c>
      <c r="F104">
        <v>1</v>
      </c>
      <c r="G104" t="s">
        <v>586</v>
      </c>
      <c r="H104" t="s">
        <v>761</v>
      </c>
      <c r="I104" t="s">
        <v>75</v>
      </c>
      <c r="J104">
        <v>26.419178082191699</v>
      </c>
      <c r="K104">
        <v>3</v>
      </c>
      <c r="L104">
        <v>2</v>
      </c>
      <c r="M104" s="118">
        <v>0</v>
      </c>
      <c r="N104" s="118">
        <v>0</v>
      </c>
      <c r="O104" s="118">
        <v>0</v>
      </c>
      <c r="P104">
        <v>3</v>
      </c>
      <c r="Q104" s="118">
        <v>0</v>
      </c>
      <c r="R104" s="118">
        <v>0</v>
      </c>
      <c r="S104" s="118">
        <v>0</v>
      </c>
      <c r="T104" s="118">
        <v>0</v>
      </c>
      <c r="U104" s="118">
        <v>0</v>
      </c>
      <c r="V104" s="118">
        <v>0</v>
      </c>
      <c r="W104" s="118">
        <v>0</v>
      </c>
      <c r="X104" s="118">
        <v>0</v>
      </c>
      <c r="Y104" s="118">
        <v>0</v>
      </c>
      <c r="Z104" s="118">
        <v>0</v>
      </c>
      <c r="AA104" s="118">
        <v>0</v>
      </c>
      <c r="AB104" s="118">
        <v>0</v>
      </c>
      <c r="AC104" s="118">
        <v>0</v>
      </c>
      <c r="AD104" s="118">
        <v>0</v>
      </c>
      <c r="AE104" s="118">
        <v>0</v>
      </c>
      <c r="AF104">
        <v>20</v>
      </c>
      <c r="AG104" s="118">
        <v>0</v>
      </c>
      <c r="AH104">
        <v>25</v>
      </c>
    </row>
    <row r="105" spans="1:36" x14ac:dyDescent="0.35">
      <c r="A105" t="s">
        <v>65</v>
      </c>
      <c r="B105">
        <v>2022</v>
      </c>
      <c r="C105" s="10">
        <v>44672</v>
      </c>
      <c r="D105" t="s">
        <v>66</v>
      </c>
      <c r="E105" t="s">
        <v>21</v>
      </c>
      <c r="F105">
        <v>1</v>
      </c>
      <c r="G105" t="s">
        <v>594</v>
      </c>
      <c r="H105" t="s">
        <v>595</v>
      </c>
      <c r="I105" t="s">
        <v>31</v>
      </c>
      <c r="J105">
        <v>24.197260273972599</v>
      </c>
      <c r="K105">
        <v>4</v>
      </c>
      <c r="L105">
        <v>3</v>
      </c>
      <c r="M105" s="118">
        <v>0</v>
      </c>
      <c r="N105" s="118">
        <v>0</v>
      </c>
      <c r="O105">
        <v>2</v>
      </c>
      <c r="P105" s="118">
        <v>0</v>
      </c>
      <c r="Q105">
        <v>2</v>
      </c>
      <c r="R105">
        <v>3</v>
      </c>
      <c r="S105" s="118">
        <v>0</v>
      </c>
      <c r="T105" s="118">
        <v>0</v>
      </c>
      <c r="U105">
        <v>10</v>
      </c>
      <c r="V105" s="118">
        <v>0</v>
      </c>
      <c r="W105" s="118">
        <v>0</v>
      </c>
      <c r="X105" s="118">
        <v>0</v>
      </c>
      <c r="Y105" s="118">
        <v>0</v>
      </c>
      <c r="Z105" s="118">
        <v>0</v>
      </c>
      <c r="AA105" s="118">
        <v>0</v>
      </c>
      <c r="AB105" s="118">
        <v>0</v>
      </c>
      <c r="AC105" s="118">
        <v>0</v>
      </c>
      <c r="AD105" s="118">
        <v>0</v>
      </c>
      <c r="AE105" s="118">
        <v>0</v>
      </c>
      <c r="AF105" s="118">
        <v>0</v>
      </c>
      <c r="AG105" s="118">
        <v>0</v>
      </c>
      <c r="AH105">
        <v>20</v>
      </c>
    </row>
    <row r="106" spans="1:36" x14ac:dyDescent="0.35">
      <c r="A106" t="s">
        <v>65</v>
      </c>
      <c r="B106">
        <v>2022</v>
      </c>
      <c r="C106" s="10">
        <v>44672</v>
      </c>
      <c r="D106" t="s">
        <v>66</v>
      </c>
      <c r="E106" t="s">
        <v>21</v>
      </c>
      <c r="F106">
        <v>1</v>
      </c>
      <c r="G106" t="s">
        <v>1204</v>
      </c>
      <c r="H106" t="s">
        <v>601</v>
      </c>
      <c r="I106" t="s">
        <v>102</v>
      </c>
      <c r="J106">
        <v>23.931506849314999</v>
      </c>
      <c r="K106">
        <v>5</v>
      </c>
      <c r="L106" s="118">
        <v>0</v>
      </c>
      <c r="M106" s="118">
        <v>0</v>
      </c>
      <c r="N106">
        <v>2</v>
      </c>
      <c r="O106" s="118">
        <v>0</v>
      </c>
      <c r="P106" s="118">
        <v>0</v>
      </c>
      <c r="Q106">
        <v>5</v>
      </c>
      <c r="R106">
        <v>5</v>
      </c>
      <c r="S106">
        <v>3</v>
      </c>
      <c r="T106">
        <v>5</v>
      </c>
      <c r="U106" s="118">
        <v>0</v>
      </c>
      <c r="V106" s="118">
        <v>0</v>
      </c>
      <c r="W106" s="118">
        <v>0</v>
      </c>
      <c r="X106" s="118">
        <v>0</v>
      </c>
      <c r="Y106" s="118">
        <v>0</v>
      </c>
      <c r="Z106" s="118">
        <v>0</v>
      </c>
      <c r="AA106" s="118">
        <v>0</v>
      </c>
      <c r="AB106" s="118">
        <v>0</v>
      </c>
      <c r="AC106" s="118">
        <v>0</v>
      </c>
      <c r="AD106" s="118">
        <v>0</v>
      </c>
      <c r="AE106" s="118">
        <v>0</v>
      </c>
      <c r="AF106" s="118">
        <v>0</v>
      </c>
      <c r="AG106" s="118">
        <v>0</v>
      </c>
      <c r="AH106">
        <v>20</v>
      </c>
    </row>
    <row r="107" spans="1:36" x14ac:dyDescent="0.35">
      <c r="A107" t="s">
        <v>65</v>
      </c>
      <c r="B107">
        <v>2022</v>
      </c>
      <c r="C107" s="10">
        <v>44672</v>
      </c>
      <c r="D107" t="s">
        <v>66</v>
      </c>
      <c r="E107" t="s">
        <v>21</v>
      </c>
      <c r="F107">
        <v>1</v>
      </c>
      <c r="G107" t="s">
        <v>597</v>
      </c>
      <c r="H107" t="s">
        <v>596</v>
      </c>
      <c r="I107" t="s">
        <v>29</v>
      </c>
      <c r="J107">
        <v>31.613698630136899</v>
      </c>
      <c r="K107">
        <v>6</v>
      </c>
      <c r="L107">
        <v>5</v>
      </c>
      <c r="M107" s="118">
        <v>0</v>
      </c>
      <c r="N107">
        <v>3</v>
      </c>
      <c r="O107" s="118">
        <v>0</v>
      </c>
      <c r="P107" s="118">
        <v>0</v>
      </c>
      <c r="Q107" s="118">
        <v>0</v>
      </c>
      <c r="R107">
        <v>1</v>
      </c>
      <c r="S107">
        <v>5</v>
      </c>
      <c r="T107">
        <v>2</v>
      </c>
      <c r="U107" s="118">
        <v>0</v>
      </c>
      <c r="V107" s="118">
        <v>0</v>
      </c>
      <c r="W107" s="118">
        <v>0</v>
      </c>
      <c r="X107" s="118">
        <v>0</v>
      </c>
      <c r="Y107" s="118">
        <v>0</v>
      </c>
      <c r="Z107" s="118">
        <v>0</v>
      </c>
      <c r="AA107" s="118">
        <v>0</v>
      </c>
      <c r="AB107" s="118">
        <v>0</v>
      </c>
      <c r="AC107" s="118">
        <v>0</v>
      </c>
      <c r="AD107" s="118">
        <v>0</v>
      </c>
      <c r="AE107" s="118">
        <v>0</v>
      </c>
      <c r="AF107" s="118">
        <v>0</v>
      </c>
      <c r="AG107" s="118">
        <v>0</v>
      </c>
      <c r="AH107">
        <v>16</v>
      </c>
    </row>
    <row r="108" spans="1:36" x14ac:dyDescent="0.35">
      <c r="A108" t="s">
        <v>65</v>
      </c>
      <c r="B108">
        <v>2022</v>
      </c>
      <c r="C108" s="10">
        <v>44672</v>
      </c>
      <c r="D108" t="s">
        <v>66</v>
      </c>
      <c r="E108" t="s">
        <v>21</v>
      </c>
      <c r="F108">
        <v>1</v>
      </c>
      <c r="G108" t="s">
        <v>641</v>
      </c>
      <c r="H108" t="s">
        <v>592</v>
      </c>
      <c r="I108" t="s">
        <v>23</v>
      </c>
      <c r="J108">
        <v>32.649315068493102</v>
      </c>
      <c r="K108">
        <v>7</v>
      </c>
      <c r="L108" s="118">
        <v>0</v>
      </c>
      <c r="M108" s="118">
        <v>0</v>
      </c>
      <c r="N108">
        <v>1</v>
      </c>
      <c r="O108">
        <v>3</v>
      </c>
      <c r="P108" s="118">
        <v>0</v>
      </c>
      <c r="Q108" s="118">
        <v>0</v>
      </c>
      <c r="R108" s="118">
        <v>0</v>
      </c>
      <c r="S108" s="118">
        <v>0</v>
      </c>
      <c r="T108" s="118">
        <v>0</v>
      </c>
      <c r="U108">
        <v>6</v>
      </c>
      <c r="V108" s="118">
        <v>0</v>
      </c>
      <c r="W108" s="118">
        <v>0</v>
      </c>
      <c r="X108" s="118">
        <v>0</v>
      </c>
      <c r="Y108" s="118">
        <v>0</v>
      </c>
      <c r="Z108" s="118">
        <v>0</v>
      </c>
      <c r="AA108" s="118">
        <v>0</v>
      </c>
      <c r="AB108" s="118">
        <v>0</v>
      </c>
      <c r="AC108" s="118">
        <v>0</v>
      </c>
      <c r="AD108" s="118">
        <v>0</v>
      </c>
      <c r="AE108" s="118">
        <v>0</v>
      </c>
      <c r="AF108" s="118">
        <v>0</v>
      </c>
      <c r="AG108" s="118">
        <v>0</v>
      </c>
      <c r="AH108">
        <v>10</v>
      </c>
    </row>
    <row r="109" spans="1:36" x14ac:dyDescent="0.35">
      <c r="A109" t="s">
        <v>65</v>
      </c>
      <c r="B109">
        <v>2022</v>
      </c>
      <c r="C109" s="10">
        <v>44672</v>
      </c>
      <c r="D109" t="s">
        <v>66</v>
      </c>
      <c r="E109" t="s">
        <v>21</v>
      </c>
      <c r="F109">
        <v>1</v>
      </c>
      <c r="G109" t="s">
        <v>608</v>
      </c>
      <c r="H109" t="s">
        <v>749</v>
      </c>
      <c r="I109" t="s">
        <v>46</v>
      </c>
      <c r="J109">
        <v>24.673972602739699</v>
      </c>
      <c r="K109">
        <v>8</v>
      </c>
      <c r="L109" s="118">
        <v>0</v>
      </c>
      <c r="M109">
        <v>5</v>
      </c>
      <c r="N109" s="118">
        <v>0</v>
      </c>
      <c r="O109" s="118">
        <v>0</v>
      </c>
      <c r="P109" s="118">
        <v>0</v>
      </c>
      <c r="Q109">
        <v>1</v>
      </c>
      <c r="R109" s="118">
        <v>0</v>
      </c>
      <c r="S109">
        <v>2</v>
      </c>
      <c r="T109" s="118">
        <v>0</v>
      </c>
      <c r="U109" s="118">
        <v>0</v>
      </c>
      <c r="V109" s="118">
        <v>0</v>
      </c>
      <c r="W109" s="118">
        <v>0</v>
      </c>
      <c r="X109" s="118">
        <v>0</v>
      </c>
      <c r="Y109" s="118">
        <v>0</v>
      </c>
      <c r="Z109" s="118">
        <v>0</v>
      </c>
      <c r="AA109" s="118">
        <v>0</v>
      </c>
      <c r="AB109" s="118">
        <v>0</v>
      </c>
      <c r="AC109" s="118">
        <v>0</v>
      </c>
      <c r="AD109" s="118">
        <v>0</v>
      </c>
      <c r="AE109" s="118">
        <v>0</v>
      </c>
      <c r="AF109" s="118">
        <v>0</v>
      </c>
      <c r="AG109" s="118">
        <v>0</v>
      </c>
      <c r="AH109">
        <v>8</v>
      </c>
    </row>
    <row r="110" spans="1:36" x14ac:dyDescent="0.35">
      <c r="A110" t="s">
        <v>65</v>
      </c>
      <c r="B110">
        <v>2022</v>
      </c>
      <c r="C110" s="10">
        <v>44672</v>
      </c>
      <c r="D110" t="s">
        <v>66</v>
      </c>
      <c r="E110" t="s">
        <v>21</v>
      </c>
      <c r="F110">
        <v>1</v>
      </c>
      <c r="G110" t="s">
        <v>483</v>
      </c>
      <c r="H110" t="s">
        <v>644</v>
      </c>
      <c r="I110" t="s">
        <v>484</v>
      </c>
      <c r="J110">
        <v>20.128767123287599</v>
      </c>
      <c r="K110">
        <v>9</v>
      </c>
      <c r="L110" s="118">
        <v>0</v>
      </c>
      <c r="M110" s="118">
        <v>0</v>
      </c>
      <c r="N110" s="118">
        <v>0</v>
      </c>
      <c r="O110" s="118">
        <v>0</v>
      </c>
      <c r="P110">
        <v>1</v>
      </c>
      <c r="Q110">
        <v>3</v>
      </c>
      <c r="R110" s="118">
        <v>0</v>
      </c>
      <c r="S110" s="118">
        <v>0</v>
      </c>
      <c r="T110" s="118">
        <v>0</v>
      </c>
      <c r="U110">
        <v>2</v>
      </c>
      <c r="V110" s="118">
        <v>0</v>
      </c>
      <c r="W110" s="118">
        <v>0</v>
      </c>
      <c r="X110" s="118">
        <v>0</v>
      </c>
      <c r="Y110" s="118">
        <v>0</v>
      </c>
      <c r="Z110" s="118">
        <v>0</v>
      </c>
      <c r="AA110" s="118">
        <v>0</v>
      </c>
      <c r="AB110" s="118">
        <v>0</v>
      </c>
      <c r="AC110" s="118">
        <v>0</v>
      </c>
      <c r="AD110" s="118">
        <v>0</v>
      </c>
      <c r="AE110" s="118">
        <v>0</v>
      </c>
      <c r="AF110" s="118">
        <v>0</v>
      </c>
      <c r="AG110" s="118">
        <v>0</v>
      </c>
      <c r="AH110">
        <v>6</v>
      </c>
    </row>
    <row r="111" spans="1:36" x14ac:dyDescent="0.35">
      <c r="A111" t="s">
        <v>65</v>
      </c>
      <c r="B111">
        <v>2022</v>
      </c>
      <c r="C111" s="10">
        <v>44672</v>
      </c>
      <c r="D111" t="s">
        <v>66</v>
      </c>
      <c r="E111" t="s">
        <v>21</v>
      </c>
      <c r="F111">
        <v>1</v>
      </c>
      <c r="G111" t="s">
        <v>494</v>
      </c>
      <c r="H111" t="s">
        <v>617</v>
      </c>
      <c r="I111" t="s">
        <v>37</v>
      </c>
      <c r="J111">
        <v>23.835616438356102</v>
      </c>
      <c r="K111">
        <v>10</v>
      </c>
      <c r="L111" s="118">
        <v>0</v>
      </c>
      <c r="M111" s="118">
        <v>0</v>
      </c>
      <c r="N111" s="118">
        <v>0</v>
      </c>
      <c r="O111">
        <v>5</v>
      </c>
      <c r="P111" s="118">
        <v>0</v>
      </c>
      <c r="Q111" s="118">
        <v>0</v>
      </c>
      <c r="R111" s="118">
        <v>0</v>
      </c>
      <c r="S111">
        <v>1</v>
      </c>
      <c r="T111" s="118">
        <v>0</v>
      </c>
      <c r="U111" s="118">
        <v>0</v>
      </c>
      <c r="V111" s="118">
        <v>0</v>
      </c>
      <c r="W111" s="118">
        <v>0</v>
      </c>
      <c r="X111" s="118">
        <v>0</v>
      </c>
      <c r="Y111" s="118">
        <v>0</v>
      </c>
      <c r="Z111" s="118">
        <v>0</v>
      </c>
      <c r="AA111" s="118">
        <v>0</v>
      </c>
      <c r="AB111" s="118">
        <v>0</v>
      </c>
      <c r="AC111" s="118">
        <v>0</v>
      </c>
      <c r="AD111" s="118">
        <v>0</v>
      </c>
      <c r="AE111" s="118">
        <v>0</v>
      </c>
      <c r="AF111" s="118">
        <v>0</v>
      </c>
      <c r="AG111" s="118">
        <v>0</v>
      </c>
      <c r="AH111">
        <v>6</v>
      </c>
    </row>
    <row r="112" spans="1:36" x14ac:dyDescent="0.35">
      <c r="A112" t="s">
        <v>65</v>
      </c>
      <c r="B112">
        <v>2022</v>
      </c>
      <c r="C112" s="10">
        <v>44672</v>
      </c>
      <c r="D112" t="s">
        <v>66</v>
      </c>
      <c r="E112" t="s">
        <v>21</v>
      </c>
      <c r="F112">
        <v>1</v>
      </c>
      <c r="G112" t="s">
        <v>647</v>
      </c>
      <c r="H112" t="s">
        <v>785</v>
      </c>
      <c r="I112" t="s">
        <v>73</v>
      </c>
      <c r="J112">
        <v>22.9561643835616</v>
      </c>
      <c r="K112">
        <v>11</v>
      </c>
      <c r="L112" s="118">
        <v>0</v>
      </c>
      <c r="M112">
        <v>3</v>
      </c>
      <c r="N112" s="118">
        <v>0</v>
      </c>
      <c r="O112">
        <v>1</v>
      </c>
      <c r="P112" s="118">
        <v>0</v>
      </c>
      <c r="Q112" s="118">
        <v>0</v>
      </c>
      <c r="R112">
        <v>2</v>
      </c>
      <c r="S112" s="118">
        <v>0</v>
      </c>
      <c r="T112" s="118">
        <v>0</v>
      </c>
      <c r="U112" s="118">
        <v>0</v>
      </c>
      <c r="V112" s="118">
        <v>0</v>
      </c>
      <c r="W112" s="118">
        <v>0</v>
      </c>
      <c r="X112" s="118">
        <v>0</v>
      </c>
      <c r="Y112" s="118">
        <v>0</v>
      </c>
      <c r="Z112" s="118">
        <v>0</v>
      </c>
      <c r="AA112" s="118">
        <v>0</v>
      </c>
      <c r="AB112" s="118">
        <v>0</v>
      </c>
      <c r="AC112" s="118">
        <v>0</v>
      </c>
      <c r="AD112" s="118">
        <v>0</v>
      </c>
      <c r="AE112" s="118">
        <v>0</v>
      </c>
      <c r="AF112" s="118">
        <v>0</v>
      </c>
      <c r="AG112" s="118">
        <v>0</v>
      </c>
      <c r="AH112">
        <v>6</v>
      </c>
    </row>
    <row r="113" spans="1:36" x14ac:dyDescent="0.35">
      <c r="A113" t="s">
        <v>65</v>
      </c>
      <c r="B113">
        <v>2022</v>
      </c>
      <c r="C113" s="10">
        <v>44672</v>
      </c>
      <c r="D113" t="s">
        <v>66</v>
      </c>
      <c r="E113" t="s">
        <v>21</v>
      </c>
      <c r="F113">
        <v>1</v>
      </c>
      <c r="G113" t="s">
        <v>738</v>
      </c>
      <c r="H113" t="s">
        <v>768</v>
      </c>
      <c r="I113" t="s">
        <v>33</v>
      </c>
      <c r="J113">
        <v>21.167123287671199</v>
      </c>
      <c r="K113">
        <v>12</v>
      </c>
      <c r="L113" s="118">
        <v>0</v>
      </c>
      <c r="M113">
        <v>1</v>
      </c>
      <c r="N113" s="118">
        <v>0</v>
      </c>
      <c r="O113" s="118">
        <v>0</v>
      </c>
      <c r="P113" s="118">
        <v>0</v>
      </c>
      <c r="Q113" s="118">
        <v>0</v>
      </c>
      <c r="R113" s="118">
        <v>0</v>
      </c>
      <c r="S113" s="118">
        <v>0</v>
      </c>
      <c r="T113" s="118">
        <v>0</v>
      </c>
      <c r="U113" s="118">
        <v>0</v>
      </c>
      <c r="V113" s="118">
        <v>0</v>
      </c>
      <c r="W113" s="118">
        <v>0</v>
      </c>
      <c r="X113" s="118">
        <v>0</v>
      </c>
      <c r="Y113" s="118">
        <v>0</v>
      </c>
      <c r="Z113" s="118">
        <v>0</v>
      </c>
      <c r="AA113" s="118">
        <v>0</v>
      </c>
      <c r="AB113" s="118">
        <v>0</v>
      </c>
      <c r="AC113" s="118">
        <v>0</v>
      </c>
      <c r="AD113" s="118">
        <v>0</v>
      </c>
      <c r="AE113" s="118">
        <v>0</v>
      </c>
      <c r="AF113" s="118">
        <v>0</v>
      </c>
      <c r="AG113">
        <v>20</v>
      </c>
      <c r="AH113">
        <v>-19</v>
      </c>
    </row>
    <row r="114" spans="1:36" x14ac:dyDescent="0.35">
      <c r="A114" t="s">
        <v>65</v>
      </c>
      <c r="B114">
        <v>2022</v>
      </c>
      <c r="C114" s="10">
        <v>44672</v>
      </c>
      <c r="D114" t="s">
        <v>66</v>
      </c>
      <c r="E114" t="s">
        <v>21</v>
      </c>
      <c r="F114">
        <v>2</v>
      </c>
      <c r="G114" t="s">
        <v>493</v>
      </c>
      <c r="H114" t="s">
        <v>659</v>
      </c>
      <c r="I114" t="s">
        <v>759</v>
      </c>
      <c r="J114">
        <v>28.367123287671198</v>
      </c>
      <c r="K114">
        <v>1</v>
      </c>
      <c r="L114" s="118">
        <v>0</v>
      </c>
      <c r="M114" s="118">
        <v>0</v>
      </c>
      <c r="N114">
        <v>5</v>
      </c>
      <c r="O114">
        <v>5</v>
      </c>
      <c r="P114" s="118">
        <v>0</v>
      </c>
      <c r="Q114">
        <v>2</v>
      </c>
      <c r="R114" s="118">
        <v>0</v>
      </c>
      <c r="S114">
        <v>5</v>
      </c>
      <c r="T114" s="118">
        <v>0</v>
      </c>
      <c r="U114" s="118">
        <v>0</v>
      </c>
      <c r="V114" s="118">
        <v>0</v>
      </c>
      <c r="W114" s="118">
        <v>0</v>
      </c>
      <c r="X114" s="118">
        <v>0</v>
      </c>
      <c r="Y114" s="118">
        <v>0</v>
      </c>
      <c r="Z114" s="118">
        <v>0</v>
      </c>
      <c r="AA114" s="118">
        <v>0</v>
      </c>
      <c r="AB114" s="118">
        <v>0</v>
      </c>
      <c r="AC114" s="118">
        <v>0</v>
      </c>
      <c r="AD114" s="118">
        <v>0</v>
      </c>
      <c r="AE114" s="118">
        <v>0</v>
      </c>
      <c r="AF114">
        <v>20</v>
      </c>
      <c r="AG114" s="118">
        <v>0</v>
      </c>
      <c r="AH114">
        <v>37</v>
      </c>
      <c r="AI114" s="7">
        <v>1.1041666666666667</v>
      </c>
      <c r="AJ114">
        <v>56.603999999999999</v>
      </c>
    </row>
    <row r="115" spans="1:36" x14ac:dyDescent="0.35">
      <c r="A115" t="s">
        <v>65</v>
      </c>
      <c r="B115">
        <v>2022</v>
      </c>
      <c r="C115" s="10">
        <v>44672</v>
      </c>
      <c r="D115" t="s">
        <v>66</v>
      </c>
      <c r="E115" t="s">
        <v>21</v>
      </c>
      <c r="F115">
        <v>2</v>
      </c>
      <c r="G115" t="s">
        <v>505</v>
      </c>
      <c r="H115" t="s">
        <v>598</v>
      </c>
      <c r="I115" t="s">
        <v>35</v>
      </c>
      <c r="J115">
        <v>23.435616438356099</v>
      </c>
      <c r="K115">
        <v>2</v>
      </c>
      <c r="L115">
        <v>2</v>
      </c>
      <c r="M115" s="118">
        <v>0</v>
      </c>
      <c r="N115">
        <v>3</v>
      </c>
      <c r="O115" s="118">
        <v>0</v>
      </c>
      <c r="P115">
        <v>3</v>
      </c>
      <c r="Q115" s="118">
        <v>0</v>
      </c>
      <c r="R115" s="118">
        <v>0</v>
      </c>
      <c r="S115">
        <v>1</v>
      </c>
      <c r="T115">
        <v>2</v>
      </c>
      <c r="U115">
        <v>10</v>
      </c>
      <c r="V115" s="118">
        <v>0</v>
      </c>
      <c r="W115" s="118">
        <v>0</v>
      </c>
      <c r="X115" s="118">
        <v>0</v>
      </c>
      <c r="Y115" s="118">
        <v>0</v>
      </c>
      <c r="Z115" s="118">
        <v>0</v>
      </c>
      <c r="AA115" s="118">
        <v>0</v>
      </c>
      <c r="AB115" s="118">
        <v>0</v>
      </c>
      <c r="AC115" s="118">
        <v>0</v>
      </c>
      <c r="AD115" s="118">
        <v>0</v>
      </c>
      <c r="AE115" s="118">
        <v>0</v>
      </c>
      <c r="AF115" s="118">
        <v>0</v>
      </c>
      <c r="AG115" s="118">
        <v>0</v>
      </c>
      <c r="AH115">
        <v>21</v>
      </c>
    </row>
    <row r="116" spans="1:36" x14ac:dyDescent="0.35">
      <c r="A116" t="s">
        <v>65</v>
      </c>
      <c r="B116">
        <v>2022</v>
      </c>
      <c r="C116" s="10">
        <v>44672</v>
      </c>
      <c r="D116" t="s">
        <v>66</v>
      </c>
      <c r="E116" t="s">
        <v>21</v>
      </c>
      <c r="F116">
        <v>2</v>
      </c>
      <c r="G116" t="s">
        <v>475</v>
      </c>
      <c r="H116" t="s">
        <v>786</v>
      </c>
      <c r="I116" t="s">
        <v>113</v>
      </c>
      <c r="J116">
        <v>21.665753424657499</v>
      </c>
      <c r="K116">
        <v>3</v>
      </c>
      <c r="L116">
        <v>3</v>
      </c>
      <c r="M116">
        <v>2</v>
      </c>
      <c r="N116">
        <v>1</v>
      </c>
      <c r="O116" s="118">
        <v>0</v>
      </c>
      <c r="P116">
        <v>5</v>
      </c>
      <c r="Q116" s="118">
        <v>0</v>
      </c>
      <c r="R116">
        <v>2</v>
      </c>
      <c r="S116">
        <v>3</v>
      </c>
      <c r="T116">
        <v>3</v>
      </c>
      <c r="U116" s="118">
        <v>0</v>
      </c>
      <c r="V116" s="118">
        <v>0</v>
      </c>
      <c r="W116" s="118">
        <v>0</v>
      </c>
      <c r="X116" s="118">
        <v>0</v>
      </c>
      <c r="Y116" s="118">
        <v>0</v>
      </c>
      <c r="Z116" s="118">
        <v>0</v>
      </c>
      <c r="AA116" s="118">
        <v>0</v>
      </c>
      <c r="AB116" s="118">
        <v>0</v>
      </c>
      <c r="AC116" s="118">
        <v>0</v>
      </c>
      <c r="AD116" s="118">
        <v>0</v>
      </c>
      <c r="AE116" s="118">
        <v>0</v>
      </c>
      <c r="AF116" s="118">
        <v>0</v>
      </c>
      <c r="AG116" s="118">
        <v>0</v>
      </c>
      <c r="AH116">
        <v>19</v>
      </c>
    </row>
    <row r="117" spans="1:36" x14ac:dyDescent="0.35">
      <c r="A117" t="s">
        <v>65</v>
      </c>
      <c r="B117">
        <v>2022</v>
      </c>
      <c r="C117" s="10">
        <v>44672</v>
      </c>
      <c r="D117" t="s">
        <v>66</v>
      </c>
      <c r="E117" t="s">
        <v>21</v>
      </c>
      <c r="F117">
        <v>2</v>
      </c>
      <c r="G117" t="s">
        <v>591</v>
      </c>
      <c r="H117" t="s">
        <v>615</v>
      </c>
      <c r="I117" t="s">
        <v>228</v>
      </c>
      <c r="J117">
        <v>31.189041095890399</v>
      </c>
      <c r="K117">
        <v>4</v>
      </c>
      <c r="L117" s="118">
        <v>0</v>
      </c>
      <c r="M117">
        <v>5</v>
      </c>
      <c r="N117" s="118">
        <v>0</v>
      </c>
      <c r="O117" s="118">
        <v>0</v>
      </c>
      <c r="P117" s="118">
        <v>0</v>
      </c>
      <c r="Q117" s="118">
        <v>0</v>
      </c>
      <c r="R117">
        <v>5</v>
      </c>
      <c r="S117" s="118">
        <v>0</v>
      </c>
      <c r="T117">
        <v>5</v>
      </c>
      <c r="U117" s="118">
        <v>0</v>
      </c>
      <c r="V117" s="118">
        <v>0</v>
      </c>
      <c r="W117" s="118">
        <v>0</v>
      </c>
      <c r="X117" s="118">
        <v>0</v>
      </c>
      <c r="Y117" s="118">
        <v>0</v>
      </c>
      <c r="Z117" s="118">
        <v>0</v>
      </c>
      <c r="AA117" s="118">
        <v>0</v>
      </c>
      <c r="AB117" s="118">
        <v>0</v>
      </c>
      <c r="AC117" s="118">
        <v>0</v>
      </c>
      <c r="AD117" s="118">
        <v>0</v>
      </c>
      <c r="AE117" s="118">
        <v>0</v>
      </c>
      <c r="AF117" s="118">
        <v>0</v>
      </c>
      <c r="AG117" s="118">
        <v>0</v>
      </c>
      <c r="AH117">
        <v>15</v>
      </c>
    </row>
    <row r="118" spans="1:36" x14ac:dyDescent="0.35">
      <c r="A118" t="s">
        <v>65</v>
      </c>
      <c r="B118">
        <v>2022</v>
      </c>
      <c r="C118" s="10">
        <v>44672</v>
      </c>
      <c r="D118" t="s">
        <v>66</v>
      </c>
      <c r="E118" t="s">
        <v>21</v>
      </c>
      <c r="F118">
        <v>2</v>
      </c>
      <c r="G118" t="s">
        <v>590</v>
      </c>
      <c r="H118" t="s">
        <v>589</v>
      </c>
      <c r="I118" t="s">
        <v>25</v>
      </c>
      <c r="J118">
        <v>30.298630136986301</v>
      </c>
      <c r="K118">
        <v>5</v>
      </c>
      <c r="L118">
        <v>5</v>
      </c>
      <c r="M118">
        <v>1</v>
      </c>
      <c r="N118" s="118">
        <v>0</v>
      </c>
      <c r="O118">
        <v>1</v>
      </c>
      <c r="P118">
        <v>2</v>
      </c>
      <c r="Q118" s="118">
        <v>0</v>
      </c>
      <c r="R118">
        <v>3</v>
      </c>
      <c r="S118" s="118">
        <v>0</v>
      </c>
      <c r="T118">
        <v>1</v>
      </c>
      <c r="U118" s="118">
        <v>0</v>
      </c>
      <c r="V118" s="118">
        <v>0</v>
      </c>
      <c r="W118" s="118">
        <v>0</v>
      </c>
      <c r="X118" s="118">
        <v>0</v>
      </c>
      <c r="Y118" s="118">
        <v>0</v>
      </c>
      <c r="Z118" s="118">
        <v>0</v>
      </c>
      <c r="AA118" s="118">
        <v>0</v>
      </c>
      <c r="AB118" s="118">
        <v>0</v>
      </c>
      <c r="AC118" s="118">
        <v>0</v>
      </c>
      <c r="AD118" s="118">
        <v>0</v>
      </c>
      <c r="AE118" s="118">
        <v>0</v>
      </c>
      <c r="AF118" s="118">
        <v>0</v>
      </c>
      <c r="AG118" s="118">
        <v>0</v>
      </c>
      <c r="AH118">
        <v>13</v>
      </c>
    </row>
    <row r="119" spans="1:36" x14ac:dyDescent="0.35">
      <c r="A119" t="s">
        <v>65</v>
      </c>
      <c r="B119">
        <v>2022</v>
      </c>
      <c r="C119" s="10">
        <v>44672</v>
      </c>
      <c r="D119" t="s">
        <v>66</v>
      </c>
      <c r="E119" t="s">
        <v>21</v>
      </c>
      <c r="F119">
        <v>2</v>
      </c>
      <c r="G119" t="s">
        <v>504</v>
      </c>
      <c r="H119" t="s">
        <v>1200</v>
      </c>
      <c r="I119" t="s">
        <v>480</v>
      </c>
      <c r="J119">
        <v>25.641095890410899</v>
      </c>
      <c r="K119">
        <v>6</v>
      </c>
      <c r="L119" s="118">
        <v>0</v>
      </c>
      <c r="M119">
        <v>3</v>
      </c>
      <c r="N119" s="118">
        <v>0</v>
      </c>
      <c r="O119">
        <v>3</v>
      </c>
      <c r="P119" s="118">
        <v>0</v>
      </c>
      <c r="Q119">
        <v>5</v>
      </c>
      <c r="R119">
        <v>1</v>
      </c>
      <c r="S119" s="118">
        <v>0</v>
      </c>
      <c r="T119" s="118">
        <v>0</v>
      </c>
      <c r="U119" s="118">
        <v>0</v>
      </c>
      <c r="V119" s="118">
        <v>0</v>
      </c>
      <c r="W119" s="118">
        <v>0</v>
      </c>
      <c r="X119" s="118">
        <v>0</v>
      </c>
      <c r="Y119" s="118">
        <v>0</v>
      </c>
      <c r="Z119" s="118">
        <v>0</v>
      </c>
      <c r="AA119" s="118">
        <v>0</v>
      </c>
      <c r="AB119" s="118">
        <v>0</v>
      </c>
      <c r="AC119" s="118">
        <v>0</v>
      </c>
      <c r="AD119" s="118">
        <v>0</v>
      </c>
      <c r="AE119" s="118">
        <v>0</v>
      </c>
      <c r="AF119" s="118">
        <v>0</v>
      </c>
      <c r="AG119" s="118">
        <v>0</v>
      </c>
      <c r="AH119">
        <v>12</v>
      </c>
    </row>
    <row r="120" spans="1:36" x14ac:dyDescent="0.35">
      <c r="A120" t="s">
        <v>65</v>
      </c>
      <c r="B120">
        <v>2022</v>
      </c>
      <c r="C120" s="10">
        <v>44672</v>
      </c>
      <c r="D120" t="s">
        <v>66</v>
      </c>
      <c r="E120" t="s">
        <v>21</v>
      </c>
      <c r="F120">
        <v>2</v>
      </c>
      <c r="G120" t="s">
        <v>487</v>
      </c>
      <c r="H120" t="s">
        <v>764</v>
      </c>
      <c r="I120" t="s">
        <v>164</v>
      </c>
      <c r="J120">
        <v>24.791780821917801</v>
      </c>
      <c r="K120">
        <v>7</v>
      </c>
      <c r="L120">
        <v>1</v>
      </c>
      <c r="M120" s="118">
        <v>0</v>
      </c>
      <c r="N120" s="118">
        <v>0</v>
      </c>
      <c r="O120">
        <v>2</v>
      </c>
      <c r="P120" s="118">
        <v>0</v>
      </c>
      <c r="Q120" s="118">
        <v>0</v>
      </c>
      <c r="R120" s="118">
        <v>0</v>
      </c>
      <c r="S120" s="118">
        <v>0</v>
      </c>
      <c r="T120" s="118">
        <v>0</v>
      </c>
      <c r="U120">
        <v>6</v>
      </c>
      <c r="V120" s="118">
        <v>0</v>
      </c>
      <c r="W120" s="118">
        <v>0</v>
      </c>
      <c r="X120" s="118">
        <v>0</v>
      </c>
      <c r="Y120" s="118">
        <v>0</v>
      </c>
      <c r="Z120" s="118">
        <v>0</v>
      </c>
      <c r="AA120" s="118">
        <v>0</v>
      </c>
      <c r="AB120" s="118">
        <v>0</v>
      </c>
      <c r="AC120" s="118">
        <v>0</v>
      </c>
      <c r="AD120" s="118">
        <v>0</v>
      </c>
      <c r="AE120" s="118">
        <v>0</v>
      </c>
      <c r="AF120" s="118">
        <v>0</v>
      </c>
      <c r="AG120" s="118">
        <v>0</v>
      </c>
      <c r="AH120">
        <v>9</v>
      </c>
    </row>
    <row r="121" spans="1:36" x14ac:dyDescent="0.35">
      <c r="A121" t="s">
        <v>65</v>
      </c>
      <c r="B121">
        <v>2022</v>
      </c>
      <c r="C121" s="10">
        <v>44672</v>
      </c>
      <c r="D121" t="s">
        <v>66</v>
      </c>
      <c r="E121" t="s">
        <v>21</v>
      </c>
      <c r="F121">
        <v>2</v>
      </c>
      <c r="G121" t="s">
        <v>490</v>
      </c>
      <c r="H121" t="s">
        <v>1201</v>
      </c>
      <c r="I121" t="s">
        <v>42</v>
      </c>
      <c r="J121">
        <v>29.068493150684901</v>
      </c>
      <c r="K121">
        <v>8</v>
      </c>
      <c r="L121" s="118">
        <v>0</v>
      </c>
      <c r="M121" s="118">
        <v>0</v>
      </c>
      <c r="N121">
        <v>2</v>
      </c>
      <c r="O121" s="118">
        <v>0</v>
      </c>
      <c r="P121" s="118">
        <v>0</v>
      </c>
      <c r="Q121">
        <v>3</v>
      </c>
      <c r="R121" s="118">
        <v>0</v>
      </c>
      <c r="S121">
        <v>2</v>
      </c>
      <c r="T121" s="118">
        <v>0</v>
      </c>
      <c r="U121">
        <v>2</v>
      </c>
      <c r="V121" s="118">
        <v>0</v>
      </c>
      <c r="W121" s="118">
        <v>0</v>
      </c>
      <c r="X121" s="118">
        <v>0</v>
      </c>
      <c r="Y121" s="118">
        <v>0</v>
      </c>
      <c r="Z121" s="118">
        <v>0</v>
      </c>
      <c r="AA121" s="118">
        <v>0</v>
      </c>
      <c r="AB121" s="118">
        <v>0</v>
      </c>
      <c r="AC121" s="118">
        <v>0</v>
      </c>
      <c r="AD121" s="118">
        <v>0</v>
      </c>
      <c r="AE121" s="118">
        <v>0</v>
      </c>
      <c r="AF121" s="118">
        <v>0</v>
      </c>
      <c r="AG121" s="118">
        <v>0</v>
      </c>
      <c r="AH121">
        <v>9</v>
      </c>
    </row>
    <row r="122" spans="1:36" x14ac:dyDescent="0.35">
      <c r="A122" t="s">
        <v>65</v>
      </c>
      <c r="B122">
        <v>2022</v>
      </c>
      <c r="C122" s="10">
        <v>44672</v>
      </c>
      <c r="D122" t="s">
        <v>66</v>
      </c>
      <c r="E122" t="s">
        <v>21</v>
      </c>
      <c r="F122">
        <v>2</v>
      </c>
      <c r="G122" t="s">
        <v>621</v>
      </c>
      <c r="H122" t="s">
        <v>707</v>
      </c>
      <c r="I122" t="s">
        <v>44</v>
      </c>
      <c r="J122">
        <v>35.556164383561601</v>
      </c>
      <c r="K122">
        <v>9</v>
      </c>
      <c r="L122" s="118">
        <v>0</v>
      </c>
      <c r="M122" s="118">
        <v>0</v>
      </c>
      <c r="N122" s="118">
        <v>0</v>
      </c>
      <c r="O122" s="118">
        <v>0</v>
      </c>
      <c r="P122">
        <v>1</v>
      </c>
      <c r="Q122" s="118">
        <v>0</v>
      </c>
      <c r="R122" s="118">
        <v>0</v>
      </c>
      <c r="S122" s="118">
        <v>0</v>
      </c>
      <c r="T122" s="118">
        <v>0</v>
      </c>
      <c r="U122" s="118">
        <v>0</v>
      </c>
      <c r="V122" s="118">
        <v>0</v>
      </c>
      <c r="W122" s="118">
        <v>0</v>
      </c>
      <c r="X122" s="118">
        <v>0</v>
      </c>
      <c r="Y122" s="118">
        <v>0</v>
      </c>
      <c r="Z122" s="118">
        <v>0</v>
      </c>
      <c r="AA122" s="118">
        <v>0</v>
      </c>
      <c r="AB122" s="118">
        <v>0</v>
      </c>
      <c r="AC122" s="118">
        <v>0</v>
      </c>
      <c r="AD122" s="118">
        <v>0</v>
      </c>
      <c r="AE122" s="118">
        <v>0</v>
      </c>
      <c r="AF122" s="118">
        <v>0</v>
      </c>
      <c r="AG122" s="118">
        <v>0</v>
      </c>
      <c r="AH122">
        <v>1</v>
      </c>
    </row>
    <row r="123" spans="1:36" x14ac:dyDescent="0.35">
      <c r="A123" t="s">
        <v>65</v>
      </c>
      <c r="B123">
        <v>2022</v>
      </c>
      <c r="C123" s="10">
        <v>44672</v>
      </c>
      <c r="D123" t="s">
        <v>66</v>
      </c>
      <c r="E123" t="s">
        <v>21</v>
      </c>
      <c r="F123">
        <v>2</v>
      </c>
      <c r="G123" t="s">
        <v>787</v>
      </c>
      <c r="H123" t="s">
        <v>766</v>
      </c>
      <c r="I123" t="s">
        <v>646</v>
      </c>
      <c r="K123">
        <v>10</v>
      </c>
      <c r="L123" s="118">
        <v>0</v>
      </c>
      <c r="M123" s="118">
        <v>0</v>
      </c>
      <c r="N123" s="118">
        <v>0</v>
      </c>
      <c r="O123" s="118">
        <v>0</v>
      </c>
      <c r="P123" s="118">
        <v>0</v>
      </c>
      <c r="Q123" s="118">
        <v>0</v>
      </c>
      <c r="R123" s="118">
        <v>0</v>
      </c>
      <c r="S123" s="118">
        <v>0</v>
      </c>
      <c r="T123" s="118">
        <v>0</v>
      </c>
      <c r="U123" s="118">
        <v>0</v>
      </c>
      <c r="V123" s="118">
        <v>0</v>
      </c>
      <c r="W123" s="118">
        <v>0</v>
      </c>
      <c r="X123" s="118">
        <v>0</v>
      </c>
      <c r="Y123" s="118">
        <v>0</v>
      </c>
      <c r="Z123" s="118">
        <v>0</v>
      </c>
      <c r="AA123" s="118">
        <v>0</v>
      </c>
      <c r="AB123" s="118">
        <v>0</v>
      </c>
      <c r="AC123" s="118">
        <v>0</v>
      </c>
      <c r="AD123" s="118">
        <v>0</v>
      </c>
      <c r="AE123" s="118">
        <v>0</v>
      </c>
      <c r="AF123" s="118">
        <v>0</v>
      </c>
      <c r="AG123" s="118">
        <v>0</v>
      </c>
      <c r="AH123">
        <v>0</v>
      </c>
    </row>
    <row r="124" spans="1:36" x14ac:dyDescent="0.35">
      <c r="A124" t="s">
        <v>65</v>
      </c>
      <c r="B124">
        <v>2022</v>
      </c>
      <c r="C124" s="10">
        <v>44672</v>
      </c>
      <c r="D124" t="s">
        <v>66</v>
      </c>
      <c r="E124" t="s">
        <v>21</v>
      </c>
      <c r="F124">
        <v>2</v>
      </c>
      <c r="G124" t="s">
        <v>477</v>
      </c>
      <c r="H124" t="s">
        <v>771</v>
      </c>
      <c r="I124" t="s">
        <v>478</v>
      </c>
      <c r="J124">
        <v>21.073972602739701</v>
      </c>
      <c r="K124">
        <v>11</v>
      </c>
      <c r="L124" s="118">
        <v>0</v>
      </c>
      <c r="M124" s="118">
        <v>0</v>
      </c>
      <c r="N124" s="118">
        <v>0</v>
      </c>
      <c r="O124" s="118">
        <v>0</v>
      </c>
      <c r="P124" s="118">
        <v>0</v>
      </c>
      <c r="Q124" s="118">
        <v>0</v>
      </c>
      <c r="R124" s="118">
        <v>0</v>
      </c>
      <c r="S124" s="118">
        <v>0</v>
      </c>
      <c r="T124" s="118">
        <v>0</v>
      </c>
      <c r="U124" s="118">
        <v>0</v>
      </c>
      <c r="V124" s="118">
        <v>0</v>
      </c>
      <c r="W124" s="118">
        <v>0</v>
      </c>
      <c r="X124" s="118">
        <v>0</v>
      </c>
      <c r="Y124" s="118">
        <v>0</v>
      </c>
      <c r="Z124" s="118">
        <v>0</v>
      </c>
      <c r="AA124" s="118">
        <v>0</v>
      </c>
      <c r="AB124" s="118">
        <v>0</v>
      </c>
      <c r="AC124" s="118">
        <v>0</v>
      </c>
      <c r="AD124" s="118">
        <v>0</v>
      </c>
      <c r="AE124" s="118">
        <v>0</v>
      </c>
      <c r="AF124" s="118">
        <v>0</v>
      </c>
      <c r="AG124">
        <v>20</v>
      </c>
      <c r="AH124">
        <v>-20</v>
      </c>
    </row>
    <row r="125" spans="1:36" x14ac:dyDescent="0.35">
      <c r="A125" t="s">
        <v>65</v>
      </c>
      <c r="B125">
        <v>2022</v>
      </c>
      <c r="C125" s="10">
        <v>44672</v>
      </c>
      <c r="D125" t="s">
        <v>66</v>
      </c>
      <c r="E125" t="s">
        <v>21</v>
      </c>
      <c r="F125">
        <v>2</v>
      </c>
      <c r="G125" t="s">
        <v>669</v>
      </c>
      <c r="H125" t="s">
        <v>523</v>
      </c>
      <c r="I125" t="s">
        <v>524</v>
      </c>
      <c r="J125">
        <v>21.945205479452</v>
      </c>
      <c r="K125">
        <v>12</v>
      </c>
      <c r="L125" s="118">
        <v>0</v>
      </c>
      <c r="M125" s="118">
        <v>0</v>
      </c>
      <c r="N125" s="118">
        <v>0</v>
      </c>
      <c r="O125" s="118">
        <v>0</v>
      </c>
      <c r="P125" s="118">
        <v>0</v>
      </c>
      <c r="Q125">
        <v>1</v>
      </c>
      <c r="R125" s="118">
        <v>0</v>
      </c>
      <c r="S125" s="118">
        <v>0</v>
      </c>
      <c r="T125" s="118">
        <v>0</v>
      </c>
      <c r="U125">
        <v>4</v>
      </c>
      <c r="V125" s="118">
        <v>0</v>
      </c>
      <c r="W125" s="118">
        <v>0</v>
      </c>
      <c r="X125" s="118">
        <v>0</v>
      </c>
      <c r="Y125" s="118">
        <v>0</v>
      </c>
      <c r="Z125" s="118">
        <v>0</v>
      </c>
      <c r="AA125" s="118">
        <v>0</v>
      </c>
      <c r="AB125" s="118">
        <v>0</v>
      </c>
      <c r="AC125" s="118">
        <v>0</v>
      </c>
      <c r="AD125" s="118">
        <v>0</v>
      </c>
      <c r="AE125" s="118">
        <v>0</v>
      </c>
      <c r="AF125" s="118">
        <v>0</v>
      </c>
      <c r="AG125">
        <v>60</v>
      </c>
      <c r="AH125">
        <v>-55</v>
      </c>
    </row>
    <row r="126" spans="1:36" x14ac:dyDescent="0.35">
      <c r="A126" t="s">
        <v>65</v>
      </c>
      <c r="B126">
        <v>2022</v>
      </c>
      <c r="C126" s="10">
        <v>44672</v>
      </c>
      <c r="D126" t="s">
        <v>66</v>
      </c>
      <c r="E126" t="s">
        <v>21</v>
      </c>
      <c r="F126">
        <v>2</v>
      </c>
      <c r="G126" t="s">
        <v>496</v>
      </c>
      <c r="H126" t="s">
        <v>788</v>
      </c>
      <c r="I126" t="s">
        <v>85</v>
      </c>
      <c r="J126">
        <v>27.2712328767123</v>
      </c>
      <c r="K126">
        <v>13</v>
      </c>
      <c r="L126" s="118">
        <v>0</v>
      </c>
      <c r="M126" s="118">
        <v>0</v>
      </c>
      <c r="N126" s="118">
        <v>0</v>
      </c>
      <c r="O126" s="118">
        <v>0</v>
      </c>
      <c r="P126" s="118">
        <v>0</v>
      </c>
      <c r="Q126" s="118">
        <v>0</v>
      </c>
      <c r="R126" s="118">
        <v>0</v>
      </c>
      <c r="S126" s="118">
        <v>0</v>
      </c>
      <c r="T126" s="118">
        <v>0</v>
      </c>
      <c r="U126" s="118">
        <v>0</v>
      </c>
      <c r="V126" s="118">
        <v>0</v>
      </c>
      <c r="W126" s="118">
        <v>0</v>
      </c>
      <c r="X126" s="118">
        <v>0</v>
      </c>
      <c r="Y126" s="118">
        <v>0</v>
      </c>
      <c r="Z126" s="118">
        <v>0</v>
      </c>
      <c r="AA126" s="118">
        <v>0</v>
      </c>
      <c r="AB126" s="118">
        <v>0</v>
      </c>
      <c r="AC126" s="118">
        <v>0</v>
      </c>
      <c r="AD126" s="118">
        <v>0</v>
      </c>
      <c r="AE126" s="118">
        <v>0</v>
      </c>
      <c r="AF126" s="118">
        <v>0</v>
      </c>
      <c r="AG126" s="118">
        <v>0</v>
      </c>
      <c r="AH126" t="s">
        <v>607</v>
      </c>
    </row>
    <row r="127" spans="1:36" x14ac:dyDescent="0.35">
      <c r="A127" t="s">
        <v>182</v>
      </c>
      <c r="B127">
        <v>2021</v>
      </c>
      <c r="C127" s="10">
        <v>44493</v>
      </c>
      <c r="D127" t="s">
        <v>20</v>
      </c>
      <c r="E127" t="s">
        <v>64</v>
      </c>
      <c r="F127" t="s">
        <v>64</v>
      </c>
      <c r="G127" t="s">
        <v>821</v>
      </c>
      <c r="H127" t="s">
        <v>655</v>
      </c>
      <c r="I127" t="s">
        <v>484</v>
      </c>
      <c r="K127">
        <v>1</v>
      </c>
      <c r="L127" s="118">
        <v>0</v>
      </c>
      <c r="M127">
        <v>3</v>
      </c>
      <c r="N127" s="118">
        <v>0</v>
      </c>
      <c r="O127" s="118">
        <v>0</v>
      </c>
      <c r="P127" s="118">
        <v>0</v>
      </c>
      <c r="Q127">
        <v>5</v>
      </c>
      <c r="R127">
        <v>3</v>
      </c>
      <c r="S127">
        <v>3</v>
      </c>
      <c r="T127" s="118">
        <v>0</v>
      </c>
      <c r="U127">
        <v>5</v>
      </c>
      <c r="V127">
        <v>1</v>
      </c>
      <c r="W127">
        <v>5</v>
      </c>
      <c r="X127">
        <v>5</v>
      </c>
      <c r="Y127">
        <v>3</v>
      </c>
      <c r="Z127">
        <v>5</v>
      </c>
      <c r="AA127" s="118">
        <v>0</v>
      </c>
      <c r="AB127">
        <v>3</v>
      </c>
      <c r="AC127">
        <v>3</v>
      </c>
      <c r="AD127" s="118">
        <v>0</v>
      </c>
      <c r="AE127">
        <v>4</v>
      </c>
      <c r="AF127">
        <v>20</v>
      </c>
      <c r="AG127" s="118">
        <v>0</v>
      </c>
      <c r="AH127">
        <v>68</v>
      </c>
      <c r="AI127" s="7">
        <v>2.1812499999999999</v>
      </c>
      <c r="AJ127">
        <v>57.307000000000002</v>
      </c>
    </row>
    <row r="128" spans="1:36" x14ac:dyDescent="0.35">
      <c r="A128" t="s">
        <v>182</v>
      </c>
      <c r="B128">
        <v>2021</v>
      </c>
      <c r="C128" s="10">
        <v>44493</v>
      </c>
      <c r="D128" t="s">
        <v>20</v>
      </c>
      <c r="E128" t="s">
        <v>64</v>
      </c>
      <c r="F128" t="s">
        <v>64</v>
      </c>
      <c r="G128" t="s">
        <v>589</v>
      </c>
      <c r="H128" t="s">
        <v>590</v>
      </c>
      <c r="I128" t="s">
        <v>25</v>
      </c>
      <c r="J128">
        <v>27.134246575342399</v>
      </c>
      <c r="K128">
        <v>2</v>
      </c>
      <c r="L128" s="118">
        <v>0</v>
      </c>
      <c r="M128" s="118">
        <v>0</v>
      </c>
      <c r="N128" s="118">
        <v>0</v>
      </c>
      <c r="O128">
        <v>5</v>
      </c>
      <c r="P128" s="118">
        <v>0</v>
      </c>
      <c r="Q128" s="118">
        <v>0</v>
      </c>
      <c r="R128">
        <v>5</v>
      </c>
      <c r="S128" s="118">
        <v>0</v>
      </c>
      <c r="T128" s="118">
        <v>0</v>
      </c>
      <c r="U128">
        <v>2</v>
      </c>
      <c r="V128" s="118">
        <v>0</v>
      </c>
      <c r="W128">
        <v>1</v>
      </c>
      <c r="X128">
        <v>3</v>
      </c>
      <c r="Y128">
        <v>1</v>
      </c>
      <c r="Z128" s="118">
        <v>0</v>
      </c>
      <c r="AA128" s="118">
        <v>0</v>
      </c>
      <c r="AB128">
        <v>2</v>
      </c>
      <c r="AC128">
        <v>2</v>
      </c>
      <c r="AD128">
        <v>1</v>
      </c>
      <c r="AE128">
        <v>2</v>
      </c>
      <c r="AF128">
        <v>40</v>
      </c>
      <c r="AG128" s="118">
        <v>0</v>
      </c>
      <c r="AH128">
        <v>64</v>
      </c>
    </row>
    <row r="129" spans="1:36" x14ac:dyDescent="0.35">
      <c r="A129" t="s">
        <v>182</v>
      </c>
      <c r="B129">
        <v>2021</v>
      </c>
      <c r="C129" s="10">
        <v>44493</v>
      </c>
      <c r="D129" t="s">
        <v>20</v>
      </c>
      <c r="E129" t="s">
        <v>64</v>
      </c>
      <c r="F129" t="s">
        <v>64</v>
      </c>
      <c r="G129" t="s">
        <v>808</v>
      </c>
      <c r="H129" t="s">
        <v>784</v>
      </c>
      <c r="I129" t="s">
        <v>78</v>
      </c>
      <c r="J129">
        <v>36.410958904109499</v>
      </c>
      <c r="K129">
        <v>3</v>
      </c>
      <c r="L129">
        <v>2</v>
      </c>
      <c r="M129">
        <v>5</v>
      </c>
      <c r="N129">
        <v>3</v>
      </c>
      <c r="O129" s="118">
        <v>0</v>
      </c>
      <c r="P129">
        <v>5</v>
      </c>
      <c r="Q129" s="118">
        <v>0</v>
      </c>
      <c r="R129" s="118">
        <v>0</v>
      </c>
      <c r="S129" s="118">
        <v>0</v>
      </c>
      <c r="T129">
        <v>1</v>
      </c>
      <c r="U129">
        <v>3</v>
      </c>
      <c r="V129">
        <v>3</v>
      </c>
      <c r="W129">
        <v>2</v>
      </c>
      <c r="X129" s="118">
        <v>0</v>
      </c>
      <c r="Y129">
        <v>5</v>
      </c>
      <c r="Z129">
        <v>2</v>
      </c>
      <c r="AA129" s="118">
        <v>0</v>
      </c>
      <c r="AB129" s="118">
        <v>0</v>
      </c>
      <c r="AC129" s="118">
        <v>0</v>
      </c>
      <c r="AD129">
        <v>5</v>
      </c>
      <c r="AE129">
        <v>6</v>
      </c>
      <c r="AF129">
        <v>20</v>
      </c>
      <c r="AG129" s="118">
        <v>0</v>
      </c>
      <c r="AH129">
        <v>62</v>
      </c>
    </row>
    <row r="130" spans="1:36" x14ac:dyDescent="0.35">
      <c r="A130" t="s">
        <v>182</v>
      </c>
      <c r="B130">
        <v>2021</v>
      </c>
      <c r="C130" s="10">
        <v>44493</v>
      </c>
      <c r="D130" t="s">
        <v>20</v>
      </c>
      <c r="E130" t="s">
        <v>64</v>
      </c>
      <c r="F130" t="s">
        <v>64</v>
      </c>
      <c r="G130" t="s">
        <v>585</v>
      </c>
      <c r="H130" t="s">
        <v>586</v>
      </c>
      <c r="I130" t="s">
        <v>113</v>
      </c>
      <c r="J130">
        <v>23.115068493150599</v>
      </c>
      <c r="K130">
        <v>4</v>
      </c>
      <c r="L130" s="118">
        <v>0</v>
      </c>
      <c r="M130" s="118">
        <v>0</v>
      </c>
      <c r="N130">
        <v>5</v>
      </c>
      <c r="O130">
        <v>2</v>
      </c>
      <c r="P130">
        <v>1</v>
      </c>
      <c r="Q130">
        <v>2</v>
      </c>
      <c r="R130" s="118">
        <v>0</v>
      </c>
      <c r="S130" s="118">
        <v>0</v>
      </c>
      <c r="T130">
        <v>3</v>
      </c>
      <c r="U130" s="118">
        <v>0</v>
      </c>
      <c r="V130">
        <v>2</v>
      </c>
      <c r="W130" s="118">
        <v>0</v>
      </c>
      <c r="X130" s="118">
        <v>0</v>
      </c>
      <c r="Y130" s="118">
        <v>0</v>
      </c>
      <c r="Z130">
        <v>3</v>
      </c>
      <c r="AA130" s="118">
        <v>0</v>
      </c>
      <c r="AB130">
        <v>5</v>
      </c>
      <c r="AC130">
        <v>5</v>
      </c>
      <c r="AD130" s="118">
        <v>0</v>
      </c>
      <c r="AE130">
        <v>10</v>
      </c>
      <c r="AF130">
        <v>20</v>
      </c>
      <c r="AG130" s="118">
        <v>0</v>
      </c>
      <c r="AH130">
        <v>58</v>
      </c>
    </row>
    <row r="131" spans="1:36" x14ac:dyDescent="0.35">
      <c r="A131" t="s">
        <v>182</v>
      </c>
      <c r="B131">
        <v>2021</v>
      </c>
      <c r="C131" s="10">
        <v>44493</v>
      </c>
      <c r="D131" t="s">
        <v>20</v>
      </c>
      <c r="E131" t="s">
        <v>64</v>
      </c>
      <c r="F131" t="s">
        <v>64</v>
      </c>
      <c r="G131" t="s">
        <v>823</v>
      </c>
      <c r="H131" t="s">
        <v>584</v>
      </c>
      <c r="I131" t="s">
        <v>27</v>
      </c>
      <c r="J131">
        <v>34.172602739726003</v>
      </c>
      <c r="K131">
        <v>5</v>
      </c>
      <c r="L131">
        <v>5</v>
      </c>
      <c r="M131" s="118">
        <v>0</v>
      </c>
      <c r="N131" s="118">
        <v>0</v>
      </c>
      <c r="O131">
        <v>1</v>
      </c>
      <c r="P131">
        <v>2</v>
      </c>
      <c r="Q131" s="118">
        <v>0</v>
      </c>
      <c r="R131">
        <v>2</v>
      </c>
      <c r="S131">
        <v>5</v>
      </c>
      <c r="T131">
        <v>5</v>
      </c>
      <c r="U131" s="118">
        <v>0</v>
      </c>
      <c r="V131">
        <v>5</v>
      </c>
      <c r="W131" s="118">
        <v>0</v>
      </c>
      <c r="X131">
        <v>2</v>
      </c>
      <c r="Y131">
        <v>2</v>
      </c>
      <c r="Z131" s="118">
        <v>0</v>
      </c>
      <c r="AA131">
        <v>5</v>
      </c>
      <c r="AB131">
        <v>1</v>
      </c>
      <c r="AC131" s="118">
        <v>0</v>
      </c>
      <c r="AD131">
        <v>3</v>
      </c>
      <c r="AE131" s="118">
        <v>0</v>
      </c>
      <c r="AF131">
        <v>20</v>
      </c>
      <c r="AG131" s="118">
        <v>0</v>
      </c>
      <c r="AH131">
        <v>58</v>
      </c>
    </row>
    <row r="132" spans="1:36" x14ac:dyDescent="0.35">
      <c r="A132" t="s">
        <v>182</v>
      </c>
      <c r="B132">
        <v>2021</v>
      </c>
      <c r="C132" s="10">
        <v>44493</v>
      </c>
      <c r="D132" t="s">
        <v>20</v>
      </c>
      <c r="E132" t="s">
        <v>64</v>
      </c>
      <c r="F132" t="s">
        <v>64</v>
      </c>
      <c r="G132" t="s">
        <v>790</v>
      </c>
      <c r="H132" t="s">
        <v>840</v>
      </c>
      <c r="I132" t="s">
        <v>480</v>
      </c>
      <c r="K132">
        <v>6</v>
      </c>
      <c r="L132" s="118">
        <v>0</v>
      </c>
      <c r="M132" s="118">
        <v>0</v>
      </c>
      <c r="N132">
        <v>2</v>
      </c>
      <c r="O132" s="118">
        <v>0</v>
      </c>
      <c r="P132" s="118">
        <v>0</v>
      </c>
      <c r="Q132" s="118">
        <v>0</v>
      </c>
      <c r="R132">
        <v>1</v>
      </c>
      <c r="S132" s="118">
        <v>0</v>
      </c>
      <c r="T132" s="118">
        <v>0</v>
      </c>
      <c r="U132" s="118">
        <v>0</v>
      </c>
      <c r="V132" s="118">
        <v>0</v>
      </c>
      <c r="W132" s="118">
        <v>0</v>
      </c>
      <c r="X132" s="118">
        <v>0</v>
      </c>
      <c r="Y132" s="118">
        <v>0</v>
      </c>
      <c r="Z132">
        <v>1</v>
      </c>
      <c r="AA132" s="118">
        <v>0</v>
      </c>
      <c r="AB132" s="118">
        <v>0</v>
      </c>
      <c r="AC132">
        <v>1</v>
      </c>
      <c r="AD132">
        <v>2</v>
      </c>
      <c r="AE132" s="118">
        <v>0</v>
      </c>
      <c r="AF132">
        <v>20</v>
      </c>
      <c r="AG132" s="118">
        <v>0</v>
      </c>
      <c r="AH132">
        <v>27</v>
      </c>
    </row>
    <row r="133" spans="1:36" x14ac:dyDescent="0.35">
      <c r="A133" t="s">
        <v>182</v>
      </c>
      <c r="B133">
        <v>2021</v>
      </c>
      <c r="C133" s="10">
        <v>44493</v>
      </c>
      <c r="D133" t="s">
        <v>20</v>
      </c>
      <c r="E133" t="s">
        <v>64</v>
      </c>
      <c r="F133" t="s">
        <v>64</v>
      </c>
      <c r="G133" t="s">
        <v>850</v>
      </c>
      <c r="H133" t="s">
        <v>851</v>
      </c>
      <c r="I133" t="s">
        <v>85</v>
      </c>
      <c r="J133">
        <v>23.035616438356101</v>
      </c>
      <c r="K133">
        <v>7</v>
      </c>
      <c r="L133" s="118">
        <v>0</v>
      </c>
      <c r="M133">
        <v>2</v>
      </c>
      <c r="N133" s="118">
        <v>0</v>
      </c>
      <c r="O133" s="118">
        <v>0</v>
      </c>
      <c r="P133">
        <v>3</v>
      </c>
      <c r="Q133" s="118">
        <v>0</v>
      </c>
      <c r="R133" s="118">
        <v>0</v>
      </c>
      <c r="S133">
        <v>1</v>
      </c>
      <c r="T133" s="118">
        <v>0</v>
      </c>
      <c r="U133">
        <v>1</v>
      </c>
      <c r="V133" s="118">
        <v>0</v>
      </c>
      <c r="W133">
        <v>3</v>
      </c>
      <c r="X133" s="118">
        <v>0</v>
      </c>
      <c r="Y133" s="118">
        <v>0</v>
      </c>
      <c r="Z133" s="118">
        <v>0</v>
      </c>
      <c r="AA133">
        <v>1</v>
      </c>
      <c r="AB133" s="118">
        <v>0</v>
      </c>
      <c r="AC133" s="118">
        <v>0</v>
      </c>
      <c r="AD133" s="118">
        <v>0</v>
      </c>
      <c r="AE133" s="118">
        <v>0</v>
      </c>
      <c r="AF133" s="118">
        <v>0</v>
      </c>
      <c r="AG133" s="118">
        <v>0</v>
      </c>
      <c r="AH133">
        <v>11</v>
      </c>
    </row>
    <row r="134" spans="1:36" x14ac:dyDescent="0.35">
      <c r="A134" t="s">
        <v>182</v>
      </c>
      <c r="B134">
        <v>2021</v>
      </c>
      <c r="C134" s="10">
        <v>44493</v>
      </c>
      <c r="D134" t="s">
        <v>20</v>
      </c>
      <c r="E134" t="s">
        <v>64</v>
      </c>
      <c r="F134" t="s">
        <v>64</v>
      </c>
      <c r="G134" t="s">
        <v>806</v>
      </c>
      <c r="H134" t="s">
        <v>734</v>
      </c>
      <c r="I134" t="s">
        <v>102</v>
      </c>
      <c r="K134">
        <v>8</v>
      </c>
      <c r="L134" s="118">
        <v>0</v>
      </c>
      <c r="M134">
        <v>1</v>
      </c>
      <c r="N134" s="118">
        <v>0</v>
      </c>
      <c r="O134">
        <v>3</v>
      </c>
      <c r="P134" s="118">
        <v>0</v>
      </c>
      <c r="Q134">
        <v>1</v>
      </c>
      <c r="R134" s="118">
        <v>0</v>
      </c>
      <c r="S134" s="118">
        <v>0</v>
      </c>
      <c r="T134">
        <v>2</v>
      </c>
      <c r="U134" s="118">
        <v>0</v>
      </c>
      <c r="V134" s="118">
        <v>0</v>
      </c>
      <c r="W134" s="118">
        <v>0</v>
      </c>
      <c r="X134">
        <v>1</v>
      </c>
      <c r="Y134" s="118">
        <v>0</v>
      </c>
      <c r="Z134" s="118">
        <v>0</v>
      </c>
      <c r="AA134" s="118">
        <v>0</v>
      </c>
      <c r="AB134" s="118">
        <v>0</v>
      </c>
      <c r="AC134" s="118">
        <v>0</v>
      </c>
      <c r="AD134" s="118">
        <v>0</v>
      </c>
      <c r="AE134" s="118">
        <v>0</v>
      </c>
      <c r="AF134" s="118">
        <v>0</v>
      </c>
      <c r="AG134" s="118">
        <v>0</v>
      </c>
      <c r="AH134">
        <v>8</v>
      </c>
    </row>
    <row r="135" spans="1:36" x14ac:dyDescent="0.35">
      <c r="A135" t="s">
        <v>182</v>
      </c>
      <c r="B135">
        <v>2021</v>
      </c>
      <c r="C135" s="10">
        <v>44493</v>
      </c>
      <c r="D135" t="s">
        <v>20</v>
      </c>
      <c r="E135" t="s">
        <v>64</v>
      </c>
      <c r="F135" t="s">
        <v>64</v>
      </c>
      <c r="G135" t="s">
        <v>599</v>
      </c>
      <c r="H135" t="s">
        <v>474</v>
      </c>
      <c r="I135" t="s">
        <v>35</v>
      </c>
      <c r="J135">
        <v>30.931506849314999</v>
      </c>
      <c r="K135">
        <v>9</v>
      </c>
      <c r="L135" s="118">
        <v>0</v>
      </c>
      <c r="M135" s="118">
        <v>0</v>
      </c>
      <c r="N135" s="118">
        <v>0</v>
      </c>
      <c r="O135" s="118">
        <v>0</v>
      </c>
      <c r="P135" s="118">
        <v>0</v>
      </c>
      <c r="Q135">
        <v>3</v>
      </c>
      <c r="R135" s="118">
        <v>0</v>
      </c>
      <c r="S135">
        <v>2</v>
      </c>
      <c r="T135" s="118">
        <v>0</v>
      </c>
      <c r="U135" s="118">
        <v>0</v>
      </c>
      <c r="V135" s="118">
        <v>0</v>
      </c>
      <c r="W135" s="118">
        <v>0</v>
      </c>
      <c r="X135" s="118">
        <v>0</v>
      </c>
      <c r="Y135" s="118">
        <v>0</v>
      </c>
      <c r="Z135" s="118">
        <v>0</v>
      </c>
      <c r="AA135">
        <v>2</v>
      </c>
      <c r="AB135" s="118">
        <v>0</v>
      </c>
      <c r="AC135" s="118">
        <v>0</v>
      </c>
      <c r="AD135" s="118">
        <v>0</v>
      </c>
      <c r="AE135" s="118">
        <v>0</v>
      </c>
      <c r="AF135" s="118">
        <v>0</v>
      </c>
      <c r="AG135" s="118">
        <v>0</v>
      </c>
      <c r="AH135">
        <v>7</v>
      </c>
    </row>
    <row r="136" spans="1:36" x14ac:dyDescent="0.35">
      <c r="A136" t="s">
        <v>182</v>
      </c>
      <c r="B136">
        <v>2021</v>
      </c>
      <c r="C136" s="10">
        <v>44493</v>
      </c>
      <c r="D136" t="s">
        <v>20</v>
      </c>
      <c r="E136" t="s">
        <v>64</v>
      </c>
      <c r="F136" t="s">
        <v>64</v>
      </c>
      <c r="G136" t="s">
        <v>842</v>
      </c>
      <c r="H136" t="s">
        <v>847</v>
      </c>
      <c r="I136" t="s">
        <v>185</v>
      </c>
      <c r="J136">
        <v>21.813698630136901</v>
      </c>
      <c r="K136">
        <v>10</v>
      </c>
      <c r="L136">
        <v>3</v>
      </c>
      <c r="M136" s="118">
        <v>0</v>
      </c>
      <c r="N136" s="118">
        <v>0</v>
      </c>
      <c r="O136" s="118">
        <v>0</v>
      </c>
      <c r="P136" s="118">
        <v>0</v>
      </c>
      <c r="Q136" s="118">
        <v>0</v>
      </c>
      <c r="R136" s="118">
        <v>0</v>
      </c>
      <c r="S136" s="118">
        <v>0</v>
      </c>
      <c r="T136" s="118">
        <v>0</v>
      </c>
      <c r="U136" s="118">
        <v>0</v>
      </c>
      <c r="V136" s="118">
        <v>0</v>
      </c>
      <c r="W136" s="118">
        <v>0</v>
      </c>
      <c r="X136" s="118">
        <v>0</v>
      </c>
      <c r="Y136" s="118">
        <v>0</v>
      </c>
      <c r="Z136" s="118">
        <v>0</v>
      </c>
      <c r="AA136">
        <v>3</v>
      </c>
      <c r="AB136" s="118">
        <v>0</v>
      </c>
      <c r="AC136" s="118">
        <v>0</v>
      </c>
      <c r="AD136" s="118">
        <v>0</v>
      </c>
      <c r="AE136" s="118">
        <v>0</v>
      </c>
      <c r="AF136" s="118">
        <v>0</v>
      </c>
      <c r="AG136" s="118">
        <v>0</v>
      </c>
      <c r="AH136">
        <v>6</v>
      </c>
    </row>
    <row r="137" spans="1:36" x14ac:dyDescent="0.35">
      <c r="A137" t="s">
        <v>182</v>
      </c>
      <c r="B137">
        <v>2021</v>
      </c>
      <c r="C137" s="10">
        <v>44493</v>
      </c>
      <c r="D137" t="s">
        <v>20</v>
      </c>
      <c r="E137" t="s">
        <v>64</v>
      </c>
      <c r="F137" t="s">
        <v>64</v>
      </c>
      <c r="G137" t="s">
        <v>494</v>
      </c>
      <c r="H137" t="s">
        <v>822</v>
      </c>
      <c r="I137" t="s">
        <v>37</v>
      </c>
      <c r="J137">
        <v>23.345205479452002</v>
      </c>
      <c r="K137">
        <v>11</v>
      </c>
      <c r="L137" s="118">
        <v>0</v>
      </c>
      <c r="M137" s="118">
        <v>0</v>
      </c>
      <c r="N137" s="118">
        <v>0</v>
      </c>
      <c r="O137" s="118">
        <v>0</v>
      </c>
      <c r="P137" s="118">
        <v>0</v>
      </c>
      <c r="Q137" s="118">
        <v>0</v>
      </c>
      <c r="R137" s="118">
        <v>0</v>
      </c>
      <c r="S137" s="118">
        <v>0</v>
      </c>
      <c r="T137" s="118">
        <v>0</v>
      </c>
      <c r="U137" s="118">
        <v>0</v>
      </c>
      <c r="V137" s="118">
        <v>0</v>
      </c>
      <c r="W137" s="118">
        <v>0</v>
      </c>
      <c r="X137" s="118">
        <v>0</v>
      </c>
      <c r="Y137" s="118">
        <v>0</v>
      </c>
      <c r="Z137" s="118">
        <v>0</v>
      </c>
      <c r="AA137" s="118">
        <v>0</v>
      </c>
      <c r="AB137" s="118">
        <v>0</v>
      </c>
      <c r="AC137" s="118">
        <v>0</v>
      </c>
      <c r="AD137" s="118">
        <v>0</v>
      </c>
      <c r="AE137" s="118">
        <v>0</v>
      </c>
      <c r="AF137" s="118">
        <v>0</v>
      </c>
      <c r="AG137">
        <v>80</v>
      </c>
      <c r="AH137">
        <v>-80</v>
      </c>
    </row>
    <row r="138" spans="1:36" x14ac:dyDescent="0.35">
      <c r="A138" t="s">
        <v>182</v>
      </c>
      <c r="B138">
        <v>2021</v>
      </c>
      <c r="C138" s="10">
        <v>44493</v>
      </c>
      <c r="D138" t="s">
        <v>20</v>
      </c>
      <c r="E138" t="s">
        <v>64</v>
      </c>
      <c r="F138" t="s">
        <v>64</v>
      </c>
      <c r="G138" t="s">
        <v>608</v>
      </c>
      <c r="H138" t="s">
        <v>749</v>
      </c>
      <c r="I138" t="s">
        <v>46</v>
      </c>
      <c r="J138">
        <v>24.183561643835599</v>
      </c>
      <c r="K138" t="s">
        <v>607</v>
      </c>
      <c r="L138">
        <v>1</v>
      </c>
      <c r="M138" s="118">
        <v>0</v>
      </c>
      <c r="N138" s="118">
        <v>0</v>
      </c>
      <c r="O138" s="118">
        <v>0</v>
      </c>
      <c r="P138" s="118">
        <v>0</v>
      </c>
      <c r="Q138" s="118">
        <v>0</v>
      </c>
      <c r="R138" s="118">
        <v>0</v>
      </c>
      <c r="S138" s="118">
        <v>0</v>
      </c>
      <c r="T138" s="118">
        <v>0</v>
      </c>
      <c r="U138" s="118">
        <v>0</v>
      </c>
      <c r="V138" s="118">
        <v>0</v>
      </c>
      <c r="W138" s="118">
        <v>0</v>
      </c>
      <c r="X138" s="118">
        <v>0</v>
      </c>
      <c r="Y138" s="118">
        <v>0</v>
      </c>
      <c r="Z138" s="118">
        <v>0</v>
      </c>
      <c r="AA138" s="118">
        <v>0</v>
      </c>
      <c r="AB138" s="118">
        <v>0</v>
      </c>
      <c r="AC138" s="118">
        <v>0</v>
      </c>
      <c r="AD138" s="118">
        <v>0</v>
      </c>
      <c r="AE138" s="118">
        <v>0</v>
      </c>
      <c r="AF138" s="118">
        <v>0</v>
      </c>
      <c r="AG138" s="118">
        <v>0</v>
      </c>
      <c r="AH138" t="s">
        <v>607</v>
      </c>
    </row>
    <row r="139" spans="1:36" x14ac:dyDescent="0.35">
      <c r="A139" t="s">
        <v>182</v>
      </c>
      <c r="B139">
        <v>2021</v>
      </c>
      <c r="C139" s="10">
        <v>44493</v>
      </c>
      <c r="D139" t="s">
        <v>20</v>
      </c>
      <c r="E139" t="s">
        <v>64</v>
      </c>
      <c r="F139" t="s">
        <v>64</v>
      </c>
      <c r="G139" t="s">
        <v>490</v>
      </c>
      <c r="H139" t="s">
        <v>611</v>
      </c>
      <c r="I139" t="s">
        <v>42</v>
      </c>
      <c r="J139">
        <v>28.578082191780801</v>
      </c>
      <c r="K139" t="s">
        <v>607</v>
      </c>
      <c r="L139" s="118">
        <v>0</v>
      </c>
      <c r="M139" s="118">
        <v>0</v>
      </c>
      <c r="N139">
        <v>1</v>
      </c>
      <c r="O139" s="118">
        <v>0</v>
      </c>
      <c r="P139" s="118">
        <v>0</v>
      </c>
      <c r="Q139" s="118">
        <v>0</v>
      </c>
      <c r="R139" s="118">
        <v>0</v>
      </c>
      <c r="S139" s="118">
        <v>0</v>
      </c>
      <c r="T139" s="118">
        <v>0</v>
      </c>
      <c r="U139" s="118">
        <v>0</v>
      </c>
      <c r="V139" s="118">
        <v>0</v>
      </c>
      <c r="W139" s="118">
        <v>0</v>
      </c>
      <c r="X139" s="118">
        <v>0</v>
      </c>
      <c r="Y139" s="118">
        <v>0</v>
      </c>
      <c r="Z139" s="118">
        <v>0</v>
      </c>
      <c r="AA139" s="118">
        <v>0</v>
      </c>
      <c r="AB139" s="118">
        <v>0</v>
      </c>
      <c r="AC139" s="118">
        <v>0</v>
      </c>
      <c r="AD139" s="118">
        <v>0</v>
      </c>
      <c r="AE139" s="118">
        <v>0</v>
      </c>
      <c r="AF139" s="118">
        <v>0</v>
      </c>
      <c r="AG139">
        <v>40</v>
      </c>
      <c r="AH139" t="s">
        <v>607</v>
      </c>
    </row>
    <row r="140" spans="1:36" x14ac:dyDescent="0.35">
      <c r="A140" t="s">
        <v>182</v>
      </c>
      <c r="B140">
        <v>2021</v>
      </c>
      <c r="C140" s="10">
        <v>44493</v>
      </c>
      <c r="D140" t="s">
        <v>20</v>
      </c>
      <c r="E140" t="s">
        <v>64</v>
      </c>
      <c r="F140" t="s">
        <v>64</v>
      </c>
      <c r="G140" t="s">
        <v>835</v>
      </c>
      <c r="H140" t="s">
        <v>614</v>
      </c>
      <c r="I140" t="s">
        <v>56</v>
      </c>
      <c r="K140" t="s">
        <v>607</v>
      </c>
      <c r="L140" s="118">
        <v>0</v>
      </c>
      <c r="M140" s="118">
        <v>0</v>
      </c>
      <c r="N140" s="118">
        <v>0</v>
      </c>
      <c r="O140" s="118">
        <v>0</v>
      </c>
      <c r="P140" s="118">
        <v>0</v>
      </c>
      <c r="Q140" s="118">
        <v>0</v>
      </c>
      <c r="R140" s="118">
        <v>0</v>
      </c>
      <c r="S140" s="118">
        <v>0</v>
      </c>
      <c r="T140" s="118">
        <v>0</v>
      </c>
      <c r="U140" s="118">
        <v>0</v>
      </c>
      <c r="V140" s="118">
        <v>0</v>
      </c>
      <c r="W140" s="118">
        <v>0</v>
      </c>
      <c r="X140" s="118">
        <v>0</v>
      </c>
      <c r="Y140" s="118">
        <v>0</v>
      </c>
      <c r="Z140" s="118">
        <v>0</v>
      </c>
      <c r="AA140" s="118">
        <v>0</v>
      </c>
      <c r="AB140" s="118">
        <v>0</v>
      </c>
      <c r="AC140" s="118">
        <v>0</v>
      </c>
      <c r="AD140" s="118">
        <v>0</v>
      </c>
      <c r="AE140" s="118">
        <v>0</v>
      </c>
      <c r="AF140" s="118">
        <v>0</v>
      </c>
      <c r="AG140">
        <v>60</v>
      </c>
      <c r="AH140" t="s">
        <v>607</v>
      </c>
    </row>
    <row r="141" spans="1:36" x14ac:dyDescent="0.35">
      <c r="A141" t="s">
        <v>182</v>
      </c>
      <c r="B141">
        <v>2021</v>
      </c>
      <c r="C141" s="10">
        <v>44493</v>
      </c>
      <c r="D141" t="s">
        <v>20</v>
      </c>
      <c r="E141" t="s">
        <v>64</v>
      </c>
      <c r="F141" t="s">
        <v>64</v>
      </c>
      <c r="G141" t="s">
        <v>810</v>
      </c>
      <c r="H141" t="s">
        <v>812</v>
      </c>
      <c r="I141" t="s">
        <v>188</v>
      </c>
      <c r="J141">
        <v>25.391780821917799</v>
      </c>
      <c r="K141" t="s">
        <v>607</v>
      </c>
      <c r="L141" s="118">
        <v>0</v>
      </c>
      <c r="M141" s="118">
        <v>0</v>
      </c>
      <c r="N141" s="118">
        <v>0</v>
      </c>
      <c r="O141" s="118">
        <v>0</v>
      </c>
      <c r="P141" s="118">
        <v>0</v>
      </c>
      <c r="Q141" s="118">
        <v>0</v>
      </c>
      <c r="R141" s="118">
        <v>0</v>
      </c>
      <c r="S141" s="118">
        <v>0</v>
      </c>
      <c r="T141" s="118">
        <v>0</v>
      </c>
      <c r="U141" s="118">
        <v>0</v>
      </c>
      <c r="V141" s="118">
        <v>0</v>
      </c>
      <c r="W141" s="118">
        <v>0</v>
      </c>
      <c r="X141" s="118">
        <v>0</v>
      </c>
      <c r="Y141" s="118">
        <v>0</v>
      </c>
      <c r="Z141" s="118">
        <v>0</v>
      </c>
      <c r="AA141" s="118">
        <v>0</v>
      </c>
      <c r="AB141" s="118">
        <v>0</v>
      </c>
      <c r="AC141" s="118">
        <v>0</v>
      </c>
      <c r="AD141" s="118">
        <v>0</v>
      </c>
      <c r="AE141" s="118">
        <v>0</v>
      </c>
      <c r="AF141" s="118">
        <v>0</v>
      </c>
      <c r="AG141">
        <v>40</v>
      </c>
      <c r="AH141" t="s">
        <v>607</v>
      </c>
    </row>
    <row r="142" spans="1:36" x14ac:dyDescent="0.35">
      <c r="A142" t="s">
        <v>182</v>
      </c>
      <c r="B142">
        <v>2021</v>
      </c>
      <c r="C142" s="10">
        <v>44493</v>
      </c>
      <c r="D142" t="s">
        <v>20</v>
      </c>
      <c r="E142" t="s">
        <v>64</v>
      </c>
      <c r="F142" t="s">
        <v>64</v>
      </c>
      <c r="G142" t="s">
        <v>766</v>
      </c>
      <c r="H142" t="s">
        <v>807</v>
      </c>
      <c r="I142" t="s">
        <v>646</v>
      </c>
      <c r="J142">
        <v>19.849315068493102</v>
      </c>
      <c r="K142" t="s">
        <v>607</v>
      </c>
      <c r="L142" s="118">
        <v>0</v>
      </c>
      <c r="M142" s="118">
        <v>0</v>
      </c>
      <c r="N142" s="118">
        <v>0</v>
      </c>
      <c r="O142" s="118">
        <v>0</v>
      </c>
      <c r="P142" s="118">
        <v>0</v>
      </c>
      <c r="Q142" s="118">
        <v>0</v>
      </c>
      <c r="R142" s="118">
        <v>0</v>
      </c>
      <c r="S142" s="118">
        <v>0</v>
      </c>
      <c r="T142" s="118">
        <v>0</v>
      </c>
      <c r="U142" s="118">
        <v>0</v>
      </c>
      <c r="V142" s="118">
        <v>0</v>
      </c>
      <c r="W142" s="118">
        <v>0</v>
      </c>
      <c r="X142" s="118">
        <v>0</v>
      </c>
      <c r="Y142" s="118">
        <v>0</v>
      </c>
      <c r="Z142" s="118">
        <v>0</v>
      </c>
      <c r="AA142" s="118">
        <v>0</v>
      </c>
      <c r="AB142" s="118">
        <v>0</v>
      </c>
      <c r="AC142" s="118">
        <v>0</v>
      </c>
      <c r="AD142" s="118">
        <v>0</v>
      </c>
      <c r="AE142" s="118">
        <v>0</v>
      </c>
      <c r="AF142" s="118">
        <v>0</v>
      </c>
      <c r="AG142">
        <v>60</v>
      </c>
      <c r="AH142" t="s">
        <v>607</v>
      </c>
    </row>
    <row r="143" spans="1:36" x14ac:dyDescent="0.35">
      <c r="A143" t="s">
        <v>182</v>
      </c>
      <c r="B143">
        <v>2021</v>
      </c>
      <c r="C143" s="10">
        <v>44493</v>
      </c>
      <c r="D143" t="s">
        <v>20</v>
      </c>
      <c r="E143" t="s">
        <v>64</v>
      </c>
      <c r="F143" t="s">
        <v>64</v>
      </c>
      <c r="G143" t="s">
        <v>855</v>
      </c>
      <c r="H143" t="s">
        <v>859</v>
      </c>
      <c r="I143" t="s">
        <v>207</v>
      </c>
      <c r="J143">
        <v>28.356164383561602</v>
      </c>
      <c r="K143" t="s">
        <v>607</v>
      </c>
      <c r="L143" s="118">
        <v>0</v>
      </c>
      <c r="M143" s="118">
        <v>0</v>
      </c>
      <c r="N143" s="118">
        <v>0</v>
      </c>
      <c r="O143" s="118">
        <v>0</v>
      </c>
      <c r="P143" s="118">
        <v>0</v>
      </c>
      <c r="Q143" s="118">
        <v>0</v>
      </c>
      <c r="R143" s="118">
        <v>0</v>
      </c>
      <c r="S143" s="118">
        <v>0</v>
      </c>
      <c r="T143" s="118">
        <v>0</v>
      </c>
      <c r="U143" s="118">
        <v>0</v>
      </c>
      <c r="V143" s="118">
        <v>0</v>
      </c>
      <c r="W143" s="118">
        <v>0</v>
      </c>
      <c r="X143" s="118">
        <v>0</v>
      </c>
      <c r="Y143" s="118">
        <v>0</v>
      </c>
      <c r="Z143" s="118">
        <v>0</v>
      </c>
      <c r="AA143" s="118">
        <v>0</v>
      </c>
      <c r="AB143" s="118">
        <v>0</v>
      </c>
      <c r="AC143" s="118">
        <v>0</v>
      </c>
      <c r="AD143" s="118">
        <v>0</v>
      </c>
      <c r="AE143" s="118">
        <v>0</v>
      </c>
      <c r="AF143" s="118">
        <v>0</v>
      </c>
      <c r="AG143">
        <v>40</v>
      </c>
      <c r="AH143" t="s">
        <v>607</v>
      </c>
    </row>
    <row r="144" spans="1:36" x14ac:dyDescent="0.35">
      <c r="A144" t="s">
        <v>139</v>
      </c>
      <c r="B144">
        <v>2021</v>
      </c>
      <c r="C144" s="10">
        <v>44450</v>
      </c>
      <c r="D144" t="s">
        <v>66</v>
      </c>
      <c r="E144" t="s">
        <v>64</v>
      </c>
      <c r="F144" t="s">
        <v>64</v>
      </c>
      <c r="G144" t="s">
        <v>888</v>
      </c>
      <c r="H144" t="s">
        <v>642</v>
      </c>
      <c r="I144" t="s">
        <v>78</v>
      </c>
      <c r="J144">
        <v>36.293150684931497</v>
      </c>
      <c r="K144">
        <v>1</v>
      </c>
      <c r="L144">
        <v>3</v>
      </c>
      <c r="M144">
        <v>3</v>
      </c>
      <c r="N144">
        <v>5</v>
      </c>
      <c r="O144">
        <v>5</v>
      </c>
      <c r="P144">
        <v>3</v>
      </c>
      <c r="Q144">
        <v>5</v>
      </c>
      <c r="R144">
        <v>5</v>
      </c>
      <c r="S144">
        <v>3</v>
      </c>
      <c r="T144">
        <v>5</v>
      </c>
      <c r="U144">
        <v>1</v>
      </c>
      <c r="V144">
        <v>5</v>
      </c>
      <c r="W144">
        <v>2</v>
      </c>
      <c r="X144">
        <v>3</v>
      </c>
      <c r="Y144">
        <v>2</v>
      </c>
      <c r="Z144">
        <v>2</v>
      </c>
      <c r="AA144">
        <v>5</v>
      </c>
      <c r="AB144">
        <v>2</v>
      </c>
      <c r="AC144">
        <v>2</v>
      </c>
      <c r="AD144">
        <v>2</v>
      </c>
      <c r="AE144" s="118">
        <v>0</v>
      </c>
      <c r="AF144">
        <v>20</v>
      </c>
      <c r="AG144" s="118">
        <v>0</v>
      </c>
      <c r="AH144">
        <v>89</v>
      </c>
      <c r="AI144" s="7">
        <v>2.3236111111111111</v>
      </c>
      <c r="AJ144">
        <v>53.792000000000002</v>
      </c>
    </row>
    <row r="145" spans="1:36" x14ac:dyDescent="0.35">
      <c r="A145" t="s">
        <v>139</v>
      </c>
      <c r="B145">
        <v>2021</v>
      </c>
      <c r="C145" s="10">
        <v>44450</v>
      </c>
      <c r="D145" t="s">
        <v>66</v>
      </c>
      <c r="E145" t="s">
        <v>64</v>
      </c>
      <c r="F145" t="s">
        <v>64</v>
      </c>
      <c r="G145" t="s">
        <v>896</v>
      </c>
      <c r="H145" t="s">
        <v>488</v>
      </c>
      <c r="I145" t="s">
        <v>44</v>
      </c>
      <c r="K145">
        <v>2</v>
      </c>
      <c r="L145" s="118">
        <v>0</v>
      </c>
      <c r="M145">
        <v>5</v>
      </c>
      <c r="N145">
        <v>2</v>
      </c>
      <c r="O145" s="118">
        <v>0</v>
      </c>
      <c r="P145">
        <v>2</v>
      </c>
      <c r="Q145">
        <v>3</v>
      </c>
      <c r="R145">
        <v>1</v>
      </c>
      <c r="S145" s="118">
        <v>0</v>
      </c>
      <c r="T145">
        <v>3</v>
      </c>
      <c r="U145" s="118">
        <v>0</v>
      </c>
      <c r="V145">
        <v>2</v>
      </c>
      <c r="W145">
        <v>1</v>
      </c>
      <c r="X145">
        <v>5</v>
      </c>
      <c r="Y145">
        <v>3</v>
      </c>
      <c r="Z145">
        <v>3</v>
      </c>
      <c r="AA145" s="118">
        <v>0</v>
      </c>
      <c r="AB145">
        <v>3</v>
      </c>
      <c r="AC145">
        <v>5</v>
      </c>
      <c r="AD145" s="118">
        <v>0</v>
      </c>
      <c r="AE145" s="118">
        <v>0</v>
      </c>
      <c r="AF145">
        <v>20</v>
      </c>
      <c r="AG145" s="118">
        <v>0</v>
      </c>
      <c r="AH145">
        <v>68</v>
      </c>
    </row>
    <row r="146" spans="1:36" x14ac:dyDescent="0.35">
      <c r="A146" t="s">
        <v>139</v>
      </c>
      <c r="B146">
        <v>2021</v>
      </c>
      <c r="C146" s="10">
        <v>44450</v>
      </c>
      <c r="D146" t="s">
        <v>66</v>
      </c>
      <c r="E146" t="s">
        <v>64</v>
      </c>
      <c r="F146" t="s">
        <v>64</v>
      </c>
      <c r="G146" t="s">
        <v>897</v>
      </c>
      <c r="H146" t="s">
        <v>898</v>
      </c>
      <c r="I146" t="s">
        <v>150</v>
      </c>
      <c r="K146">
        <v>3</v>
      </c>
      <c r="L146" s="118">
        <v>0</v>
      </c>
      <c r="M146">
        <v>2</v>
      </c>
      <c r="N146">
        <v>3</v>
      </c>
      <c r="O146">
        <v>3</v>
      </c>
      <c r="P146">
        <v>5</v>
      </c>
      <c r="Q146">
        <v>1</v>
      </c>
      <c r="R146">
        <v>2</v>
      </c>
      <c r="S146">
        <v>1</v>
      </c>
      <c r="T146" s="118">
        <v>0</v>
      </c>
      <c r="U146">
        <v>3</v>
      </c>
      <c r="V146" s="118">
        <v>0</v>
      </c>
      <c r="W146">
        <v>5</v>
      </c>
      <c r="X146">
        <v>1</v>
      </c>
      <c r="Y146">
        <v>1</v>
      </c>
      <c r="Z146">
        <v>5</v>
      </c>
      <c r="AA146">
        <v>1</v>
      </c>
      <c r="AB146">
        <v>1</v>
      </c>
      <c r="AC146">
        <v>3</v>
      </c>
      <c r="AD146">
        <v>3</v>
      </c>
      <c r="AE146" s="118">
        <v>0</v>
      </c>
      <c r="AF146" s="118">
        <v>0</v>
      </c>
      <c r="AG146" s="118">
        <v>0</v>
      </c>
      <c r="AH146">
        <v>40</v>
      </c>
    </row>
    <row r="147" spans="1:36" x14ac:dyDescent="0.35">
      <c r="A147" t="s">
        <v>139</v>
      </c>
      <c r="B147">
        <v>2021</v>
      </c>
      <c r="C147" s="10">
        <v>44450</v>
      </c>
      <c r="D147" t="s">
        <v>66</v>
      </c>
      <c r="E147" t="s">
        <v>64</v>
      </c>
      <c r="F147" t="s">
        <v>64</v>
      </c>
      <c r="G147" t="s">
        <v>889</v>
      </c>
      <c r="H147" t="s">
        <v>634</v>
      </c>
      <c r="I147" t="s">
        <v>207</v>
      </c>
      <c r="K147">
        <v>4</v>
      </c>
      <c r="L147" s="118">
        <v>0</v>
      </c>
      <c r="M147" s="118">
        <v>0</v>
      </c>
      <c r="N147" s="118">
        <v>0</v>
      </c>
      <c r="O147" s="118">
        <v>0</v>
      </c>
      <c r="P147" s="118">
        <v>0</v>
      </c>
      <c r="Q147" s="118">
        <v>0</v>
      </c>
      <c r="R147" s="118">
        <v>0</v>
      </c>
      <c r="S147">
        <v>5</v>
      </c>
      <c r="T147">
        <v>2</v>
      </c>
      <c r="U147">
        <v>5</v>
      </c>
      <c r="V147" s="118">
        <v>0</v>
      </c>
      <c r="W147" s="118">
        <v>0</v>
      </c>
      <c r="X147">
        <v>2</v>
      </c>
      <c r="Y147" s="118">
        <v>0</v>
      </c>
      <c r="Z147">
        <v>1</v>
      </c>
      <c r="AA147">
        <v>2</v>
      </c>
      <c r="AB147" s="118">
        <v>0</v>
      </c>
      <c r="AC147">
        <v>1</v>
      </c>
      <c r="AD147">
        <v>1</v>
      </c>
      <c r="AE147" s="118">
        <v>0</v>
      </c>
      <c r="AF147">
        <v>20</v>
      </c>
      <c r="AG147" s="118">
        <v>0</v>
      </c>
      <c r="AH147">
        <v>39</v>
      </c>
    </row>
    <row r="148" spans="1:36" x14ac:dyDescent="0.35">
      <c r="A148" t="s">
        <v>139</v>
      </c>
      <c r="B148">
        <v>2021</v>
      </c>
      <c r="C148" s="10">
        <v>44450</v>
      </c>
      <c r="D148" t="s">
        <v>66</v>
      </c>
      <c r="E148" t="s">
        <v>64</v>
      </c>
      <c r="F148" t="s">
        <v>64</v>
      </c>
      <c r="G148" t="s">
        <v>836</v>
      </c>
      <c r="H148" t="s">
        <v>835</v>
      </c>
      <c r="I148" t="s">
        <v>56</v>
      </c>
      <c r="K148">
        <v>5</v>
      </c>
      <c r="L148">
        <v>5</v>
      </c>
      <c r="M148" s="118">
        <v>0</v>
      </c>
      <c r="N148" s="118">
        <v>0</v>
      </c>
      <c r="O148">
        <v>2</v>
      </c>
      <c r="P148" s="118">
        <v>0</v>
      </c>
      <c r="Q148">
        <v>2</v>
      </c>
      <c r="R148">
        <v>3</v>
      </c>
      <c r="S148">
        <v>2</v>
      </c>
      <c r="T148">
        <v>1</v>
      </c>
      <c r="U148" s="118">
        <v>0</v>
      </c>
      <c r="V148" s="118">
        <v>0</v>
      </c>
      <c r="W148">
        <v>3</v>
      </c>
      <c r="X148" s="118">
        <v>0</v>
      </c>
      <c r="Y148" s="118">
        <v>0</v>
      </c>
      <c r="Z148" s="118">
        <v>0</v>
      </c>
      <c r="AA148" s="118">
        <v>0</v>
      </c>
      <c r="AB148">
        <v>5</v>
      </c>
      <c r="AC148" s="118">
        <v>0</v>
      </c>
      <c r="AD148" s="118">
        <v>0</v>
      </c>
      <c r="AE148" s="118">
        <v>0</v>
      </c>
      <c r="AF148" s="118">
        <v>0</v>
      </c>
      <c r="AG148" s="118">
        <v>0</v>
      </c>
      <c r="AH148">
        <v>27</v>
      </c>
    </row>
    <row r="149" spans="1:36" x14ac:dyDescent="0.35">
      <c r="A149" t="s">
        <v>139</v>
      </c>
      <c r="B149">
        <v>2021</v>
      </c>
      <c r="C149" s="10">
        <v>44450</v>
      </c>
      <c r="D149" t="s">
        <v>66</v>
      </c>
      <c r="E149" t="s">
        <v>64</v>
      </c>
      <c r="F149" t="s">
        <v>64</v>
      </c>
      <c r="G149" t="s">
        <v>738</v>
      </c>
      <c r="H149" t="s">
        <v>768</v>
      </c>
      <c r="I149" t="s">
        <v>33</v>
      </c>
      <c r="J149">
        <v>20.558904109589001</v>
      </c>
      <c r="K149">
        <v>6</v>
      </c>
      <c r="L149">
        <v>1</v>
      </c>
      <c r="M149">
        <v>1</v>
      </c>
      <c r="N149">
        <v>1</v>
      </c>
      <c r="O149">
        <v>1</v>
      </c>
      <c r="P149">
        <v>1</v>
      </c>
      <c r="Q149" s="118">
        <v>0</v>
      </c>
      <c r="R149" s="118">
        <v>0</v>
      </c>
      <c r="S149" s="118">
        <v>0</v>
      </c>
      <c r="T149" s="118">
        <v>0</v>
      </c>
      <c r="U149" s="118">
        <v>0</v>
      </c>
      <c r="V149">
        <v>3</v>
      </c>
      <c r="W149" s="118">
        <v>0</v>
      </c>
      <c r="X149" s="118">
        <v>0</v>
      </c>
      <c r="Y149" s="118">
        <v>0</v>
      </c>
      <c r="Z149" s="118">
        <v>0</v>
      </c>
      <c r="AA149">
        <v>3</v>
      </c>
      <c r="AB149" s="118">
        <v>0</v>
      </c>
      <c r="AC149" s="118">
        <v>0</v>
      </c>
      <c r="AD149" s="118">
        <v>0</v>
      </c>
      <c r="AE149" s="118">
        <v>0</v>
      </c>
      <c r="AF149" s="118">
        <v>0</v>
      </c>
      <c r="AG149" s="118">
        <v>0</v>
      </c>
      <c r="AH149">
        <v>13</v>
      </c>
    </row>
    <row r="150" spans="1:36" x14ac:dyDescent="0.35">
      <c r="A150" t="s">
        <v>139</v>
      </c>
      <c r="B150">
        <v>2021</v>
      </c>
      <c r="C150" s="10">
        <v>44450</v>
      </c>
      <c r="D150" t="s">
        <v>66</v>
      </c>
      <c r="E150" t="s">
        <v>64</v>
      </c>
      <c r="F150" t="s">
        <v>64</v>
      </c>
      <c r="G150" t="s">
        <v>669</v>
      </c>
      <c r="H150" t="s">
        <v>523</v>
      </c>
      <c r="I150" t="s">
        <v>524</v>
      </c>
      <c r="J150">
        <v>21.336986301369802</v>
      </c>
      <c r="K150">
        <v>7</v>
      </c>
      <c r="L150" s="118">
        <v>0</v>
      </c>
      <c r="M150" s="118">
        <v>0</v>
      </c>
      <c r="N150" s="118">
        <v>0</v>
      </c>
      <c r="O150" s="118">
        <v>0</v>
      </c>
      <c r="P150" s="118">
        <v>0</v>
      </c>
      <c r="Q150" s="118">
        <v>0</v>
      </c>
      <c r="R150" s="118">
        <v>0</v>
      </c>
      <c r="S150" s="118">
        <v>0</v>
      </c>
      <c r="T150" s="118">
        <v>0</v>
      </c>
      <c r="U150" s="118">
        <v>0</v>
      </c>
      <c r="V150" s="118">
        <v>0</v>
      </c>
      <c r="W150" s="118">
        <v>0</v>
      </c>
      <c r="X150" s="118">
        <v>0</v>
      </c>
      <c r="Y150">
        <v>5</v>
      </c>
      <c r="Z150" s="118">
        <v>0</v>
      </c>
      <c r="AA150" s="118">
        <v>0</v>
      </c>
      <c r="AB150" s="118">
        <v>0</v>
      </c>
      <c r="AC150" s="118">
        <v>0</v>
      </c>
      <c r="AD150">
        <v>5</v>
      </c>
      <c r="AE150" s="118">
        <v>0</v>
      </c>
      <c r="AF150" s="118">
        <v>0</v>
      </c>
      <c r="AG150" s="118">
        <v>0</v>
      </c>
      <c r="AH150">
        <v>10</v>
      </c>
    </row>
    <row r="151" spans="1:36" x14ac:dyDescent="0.35">
      <c r="A151" t="s">
        <v>139</v>
      </c>
      <c r="B151">
        <v>2021</v>
      </c>
      <c r="C151" s="10">
        <v>44450</v>
      </c>
      <c r="D151" t="s">
        <v>66</v>
      </c>
      <c r="E151" t="s">
        <v>64</v>
      </c>
      <c r="F151" t="s">
        <v>64</v>
      </c>
      <c r="G151" t="s">
        <v>899</v>
      </c>
      <c r="H151" t="s">
        <v>900</v>
      </c>
      <c r="I151" t="s">
        <v>224</v>
      </c>
      <c r="K151">
        <v>8</v>
      </c>
      <c r="L151" s="118">
        <v>0</v>
      </c>
      <c r="M151" s="118">
        <v>0</v>
      </c>
      <c r="N151" s="118">
        <v>0</v>
      </c>
      <c r="O151" s="118">
        <v>0</v>
      </c>
      <c r="P151" s="118">
        <v>0</v>
      </c>
      <c r="Q151" s="118">
        <v>0</v>
      </c>
      <c r="R151" s="118">
        <v>0</v>
      </c>
      <c r="S151" s="118">
        <v>0</v>
      </c>
      <c r="T151" s="118">
        <v>0</v>
      </c>
      <c r="U151">
        <v>2</v>
      </c>
      <c r="V151" s="118">
        <v>0</v>
      </c>
      <c r="W151" s="118">
        <v>0</v>
      </c>
      <c r="X151" s="118">
        <v>0</v>
      </c>
      <c r="Y151" s="118">
        <v>0</v>
      </c>
      <c r="Z151" s="118">
        <v>0</v>
      </c>
      <c r="AA151" s="118">
        <v>0</v>
      </c>
      <c r="AB151" s="118">
        <v>0</v>
      </c>
      <c r="AC151" s="118">
        <v>0</v>
      </c>
      <c r="AD151" s="118">
        <v>0</v>
      </c>
      <c r="AE151" s="118">
        <v>0</v>
      </c>
      <c r="AF151" s="118">
        <v>0</v>
      </c>
      <c r="AG151">
        <v>20</v>
      </c>
      <c r="AH151">
        <v>-18</v>
      </c>
    </row>
    <row r="152" spans="1:36" x14ac:dyDescent="0.35">
      <c r="A152" t="s">
        <v>139</v>
      </c>
      <c r="B152">
        <v>2021</v>
      </c>
      <c r="C152" s="10">
        <v>44450</v>
      </c>
      <c r="D152" t="s">
        <v>66</v>
      </c>
      <c r="E152" t="s">
        <v>64</v>
      </c>
      <c r="F152" t="s">
        <v>64</v>
      </c>
      <c r="G152" t="s">
        <v>693</v>
      </c>
      <c r="H152" t="s">
        <v>694</v>
      </c>
      <c r="I152" t="s">
        <v>723</v>
      </c>
      <c r="J152">
        <v>28.2136986301369</v>
      </c>
      <c r="K152" t="s">
        <v>607</v>
      </c>
      <c r="L152">
        <v>2</v>
      </c>
      <c r="M152" s="118">
        <v>0</v>
      </c>
      <c r="N152" s="118">
        <v>0</v>
      </c>
      <c r="O152" s="118">
        <v>0</v>
      </c>
      <c r="P152" s="118">
        <v>0</v>
      </c>
      <c r="Q152" s="118">
        <v>0</v>
      </c>
      <c r="R152" s="118">
        <v>0</v>
      </c>
      <c r="S152" s="118">
        <v>0</v>
      </c>
      <c r="T152" s="118">
        <v>0</v>
      </c>
      <c r="U152" s="118">
        <v>0</v>
      </c>
      <c r="V152">
        <v>1</v>
      </c>
      <c r="W152" s="118">
        <v>0</v>
      </c>
      <c r="X152" s="118">
        <v>0</v>
      </c>
      <c r="Y152" s="118">
        <v>0</v>
      </c>
      <c r="Z152" s="118">
        <v>0</v>
      </c>
      <c r="AA152" s="118">
        <v>0</v>
      </c>
      <c r="AB152" s="118">
        <v>0</v>
      </c>
      <c r="AC152" s="118">
        <v>0</v>
      </c>
      <c r="AD152" s="118">
        <v>0</v>
      </c>
      <c r="AE152" s="118">
        <v>0</v>
      </c>
      <c r="AF152" s="118">
        <v>0</v>
      </c>
      <c r="AG152">
        <v>20</v>
      </c>
      <c r="AH152" t="s">
        <v>607</v>
      </c>
    </row>
    <row r="153" spans="1:36" x14ac:dyDescent="0.35">
      <c r="A153" t="s">
        <v>139</v>
      </c>
      <c r="B153">
        <v>2021</v>
      </c>
      <c r="C153" s="10">
        <v>44450</v>
      </c>
      <c r="D153" t="s">
        <v>66</v>
      </c>
      <c r="E153" t="s">
        <v>64</v>
      </c>
      <c r="F153" t="s">
        <v>64</v>
      </c>
      <c r="G153" t="s">
        <v>901</v>
      </c>
      <c r="H153" t="s">
        <v>902</v>
      </c>
      <c r="I153" t="s">
        <v>52</v>
      </c>
      <c r="K153" t="s">
        <v>607</v>
      </c>
      <c r="L153" s="118">
        <v>0</v>
      </c>
      <c r="M153" s="118">
        <v>0</v>
      </c>
      <c r="N153" s="118">
        <v>0</v>
      </c>
      <c r="O153" s="118">
        <v>0</v>
      </c>
      <c r="P153" s="118">
        <v>0</v>
      </c>
      <c r="Q153" s="118">
        <v>0</v>
      </c>
      <c r="R153" s="118">
        <v>0</v>
      </c>
      <c r="S153" s="118">
        <v>0</v>
      </c>
      <c r="T153" s="118">
        <v>0</v>
      </c>
      <c r="U153" s="118">
        <v>0</v>
      </c>
      <c r="V153" s="118">
        <v>0</v>
      </c>
      <c r="W153" s="118">
        <v>0</v>
      </c>
      <c r="X153" s="118">
        <v>0</v>
      </c>
      <c r="Y153" s="118">
        <v>0</v>
      </c>
      <c r="Z153" s="118">
        <v>0</v>
      </c>
      <c r="AA153" s="118">
        <v>0</v>
      </c>
      <c r="AB153" s="118">
        <v>0</v>
      </c>
      <c r="AC153" s="118">
        <v>0</v>
      </c>
      <c r="AD153" s="118">
        <v>0</v>
      </c>
      <c r="AE153" s="118">
        <v>0</v>
      </c>
      <c r="AF153" s="118">
        <v>0</v>
      </c>
      <c r="AG153">
        <v>20</v>
      </c>
      <c r="AH153" t="s">
        <v>607</v>
      </c>
    </row>
    <row r="154" spans="1:36" x14ac:dyDescent="0.35">
      <c r="A154" t="s">
        <v>905</v>
      </c>
      <c r="B154">
        <v>2021</v>
      </c>
      <c r="C154" s="10">
        <v>44387</v>
      </c>
      <c r="D154" t="s">
        <v>66</v>
      </c>
      <c r="E154" t="s">
        <v>64</v>
      </c>
      <c r="F154" t="s">
        <v>64</v>
      </c>
      <c r="G154" t="s">
        <v>842</v>
      </c>
      <c r="H154" t="s">
        <v>934</v>
      </c>
      <c r="I154" t="s">
        <v>198</v>
      </c>
      <c r="K154">
        <v>1</v>
      </c>
      <c r="L154" s="118">
        <v>0</v>
      </c>
      <c r="M154">
        <v>1</v>
      </c>
      <c r="N154">
        <v>5</v>
      </c>
      <c r="O154">
        <v>3</v>
      </c>
      <c r="P154">
        <v>5</v>
      </c>
      <c r="Q154" s="118">
        <v>0</v>
      </c>
      <c r="R154">
        <v>1</v>
      </c>
      <c r="S154" s="118">
        <v>0</v>
      </c>
      <c r="T154">
        <v>5</v>
      </c>
      <c r="U154" s="118">
        <v>0</v>
      </c>
      <c r="V154" s="118">
        <v>0</v>
      </c>
      <c r="W154">
        <v>3</v>
      </c>
      <c r="X154">
        <v>3</v>
      </c>
      <c r="Y154" s="118">
        <v>0</v>
      </c>
      <c r="Z154" s="118">
        <v>0</v>
      </c>
      <c r="AA154" s="118">
        <v>0</v>
      </c>
      <c r="AB154" s="118">
        <v>0</v>
      </c>
      <c r="AC154">
        <v>5</v>
      </c>
      <c r="AD154">
        <v>2</v>
      </c>
      <c r="AE154">
        <v>10</v>
      </c>
      <c r="AF154">
        <v>40</v>
      </c>
      <c r="AG154" s="118">
        <v>0</v>
      </c>
      <c r="AH154">
        <v>83</v>
      </c>
      <c r="AI154" s="7">
        <v>2.2423611111111112</v>
      </c>
      <c r="AJ154">
        <v>55.728000000000002</v>
      </c>
    </row>
    <row r="155" spans="1:36" x14ac:dyDescent="0.35">
      <c r="A155" t="s">
        <v>905</v>
      </c>
      <c r="B155">
        <v>2021</v>
      </c>
      <c r="C155" s="10">
        <v>44387</v>
      </c>
      <c r="D155" t="s">
        <v>66</v>
      </c>
      <c r="E155" t="s">
        <v>64</v>
      </c>
      <c r="F155" t="s">
        <v>64</v>
      </c>
      <c r="G155" t="s">
        <v>839</v>
      </c>
      <c r="H155" t="s">
        <v>790</v>
      </c>
      <c r="I155" t="s">
        <v>480</v>
      </c>
      <c r="K155">
        <v>2</v>
      </c>
      <c r="L155" s="118">
        <v>0</v>
      </c>
      <c r="M155" s="118">
        <v>0</v>
      </c>
      <c r="N155">
        <v>3</v>
      </c>
      <c r="O155" s="118">
        <v>0</v>
      </c>
      <c r="P155" s="118">
        <v>0</v>
      </c>
      <c r="Q155">
        <v>3</v>
      </c>
      <c r="R155">
        <v>5</v>
      </c>
      <c r="S155" s="118">
        <v>0</v>
      </c>
      <c r="T155">
        <v>2</v>
      </c>
      <c r="U155">
        <v>1</v>
      </c>
      <c r="V155">
        <v>5</v>
      </c>
      <c r="W155" s="118">
        <v>0</v>
      </c>
      <c r="X155" s="118">
        <v>0</v>
      </c>
      <c r="Y155" s="118">
        <v>0</v>
      </c>
      <c r="Z155">
        <v>5</v>
      </c>
      <c r="AA155">
        <v>5</v>
      </c>
      <c r="AB155" s="118">
        <v>0</v>
      </c>
      <c r="AC155" s="118">
        <v>0</v>
      </c>
      <c r="AD155">
        <v>1</v>
      </c>
      <c r="AE155">
        <v>6</v>
      </c>
      <c r="AF155">
        <v>40</v>
      </c>
      <c r="AG155" s="118">
        <v>0</v>
      </c>
      <c r="AH155">
        <v>76</v>
      </c>
    </row>
    <row r="156" spans="1:36" x14ac:dyDescent="0.35">
      <c r="A156" t="s">
        <v>905</v>
      </c>
      <c r="B156">
        <v>2021</v>
      </c>
      <c r="C156" s="10">
        <v>44387</v>
      </c>
      <c r="D156" t="s">
        <v>66</v>
      </c>
      <c r="E156" t="s">
        <v>64</v>
      </c>
      <c r="F156" t="s">
        <v>64</v>
      </c>
      <c r="G156" t="s">
        <v>935</v>
      </c>
      <c r="H156" t="s">
        <v>846</v>
      </c>
      <c r="I156" t="s">
        <v>907</v>
      </c>
      <c r="K156">
        <v>3</v>
      </c>
      <c r="L156">
        <v>3</v>
      </c>
      <c r="M156" s="118">
        <v>0</v>
      </c>
      <c r="N156" s="118">
        <v>0</v>
      </c>
      <c r="O156">
        <v>5</v>
      </c>
      <c r="P156">
        <v>2</v>
      </c>
      <c r="Q156">
        <v>5</v>
      </c>
      <c r="R156" s="118">
        <v>0</v>
      </c>
      <c r="S156">
        <v>5</v>
      </c>
      <c r="T156">
        <v>3</v>
      </c>
      <c r="U156" s="118">
        <v>0</v>
      </c>
      <c r="V156">
        <v>2</v>
      </c>
      <c r="W156">
        <v>2</v>
      </c>
      <c r="X156">
        <v>2</v>
      </c>
      <c r="Y156">
        <v>5</v>
      </c>
      <c r="Z156">
        <v>1</v>
      </c>
      <c r="AA156">
        <v>3</v>
      </c>
      <c r="AB156">
        <v>5</v>
      </c>
      <c r="AC156">
        <v>3</v>
      </c>
      <c r="AD156">
        <v>5</v>
      </c>
      <c r="AE156">
        <v>4</v>
      </c>
      <c r="AF156" s="118">
        <v>0</v>
      </c>
      <c r="AG156" s="118">
        <v>0</v>
      </c>
      <c r="AH156">
        <v>55</v>
      </c>
    </row>
    <row r="157" spans="1:36" x14ac:dyDescent="0.35">
      <c r="A157" t="s">
        <v>905</v>
      </c>
      <c r="B157">
        <v>2021</v>
      </c>
      <c r="C157" s="10">
        <v>44387</v>
      </c>
      <c r="D157" t="s">
        <v>66</v>
      </c>
      <c r="E157" t="s">
        <v>64</v>
      </c>
      <c r="F157" t="s">
        <v>64</v>
      </c>
      <c r="G157" t="s">
        <v>936</v>
      </c>
      <c r="H157" t="s">
        <v>807</v>
      </c>
      <c r="I157" t="s">
        <v>646</v>
      </c>
      <c r="K157">
        <v>4</v>
      </c>
      <c r="L157" s="118">
        <v>0</v>
      </c>
      <c r="M157" s="118">
        <v>0</v>
      </c>
      <c r="N157" s="118">
        <v>0</v>
      </c>
      <c r="O157" s="118">
        <v>0</v>
      </c>
      <c r="P157" s="118">
        <v>0</v>
      </c>
      <c r="Q157" s="118">
        <v>0</v>
      </c>
      <c r="R157" s="118">
        <v>0</v>
      </c>
      <c r="S157">
        <v>2</v>
      </c>
      <c r="T157" s="118">
        <v>0</v>
      </c>
      <c r="U157">
        <v>3</v>
      </c>
      <c r="V157" s="118">
        <v>0</v>
      </c>
      <c r="W157">
        <v>5</v>
      </c>
      <c r="X157">
        <v>5</v>
      </c>
      <c r="Y157">
        <v>2</v>
      </c>
      <c r="Z157">
        <v>3</v>
      </c>
      <c r="AA157">
        <v>2</v>
      </c>
      <c r="AB157">
        <v>2</v>
      </c>
      <c r="AC157">
        <v>1</v>
      </c>
      <c r="AD157" s="118">
        <v>0</v>
      </c>
      <c r="AE157" s="118">
        <v>0</v>
      </c>
      <c r="AF157">
        <v>20</v>
      </c>
      <c r="AG157" s="118">
        <v>0</v>
      </c>
      <c r="AH157">
        <v>45</v>
      </c>
    </row>
    <row r="158" spans="1:36" x14ac:dyDescent="0.35">
      <c r="A158" t="s">
        <v>905</v>
      </c>
      <c r="B158">
        <v>2021</v>
      </c>
      <c r="C158" s="10">
        <v>44387</v>
      </c>
      <c r="D158" t="s">
        <v>66</v>
      </c>
      <c r="E158" t="s">
        <v>64</v>
      </c>
      <c r="F158" t="s">
        <v>64</v>
      </c>
      <c r="G158" t="s">
        <v>680</v>
      </c>
      <c r="H158" t="s">
        <v>743</v>
      </c>
      <c r="I158" t="s">
        <v>25</v>
      </c>
      <c r="K158">
        <v>5</v>
      </c>
      <c r="L158">
        <v>5</v>
      </c>
      <c r="M158">
        <v>2</v>
      </c>
      <c r="N158">
        <v>1</v>
      </c>
      <c r="O158" s="118">
        <v>0</v>
      </c>
      <c r="P158">
        <v>3</v>
      </c>
      <c r="Q158">
        <v>2</v>
      </c>
      <c r="R158">
        <v>2</v>
      </c>
      <c r="S158" s="118">
        <v>0</v>
      </c>
      <c r="T158" s="118">
        <v>0</v>
      </c>
      <c r="U158">
        <v>5</v>
      </c>
      <c r="V158">
        <v>3</v>
      </c>
      <c r="W158">
        <v>1</v>
      </c>
      <c r="X158">
        <v>1</v>
      </c>
      <c r="Y158" s="118">
        <v>0</v>
      </c>
      <c r="Z158" s="118">
        <v>0</v>
      </c>
      <c r="AA158">
        <v>1</v>
      </c>
      <c r="AB158">
        <v>1</v>
      </c>
      <c r="AC158">
        <v>2</v>
      </c>
      <c r="AD158">
        <v>3</v>
      </c>
      <c r="AE158" s="118">
        <v>0</v>
      </c>
      <c r="AF158" s="118">
        <v>0</v>
      </c>
      <c r="AG158" s="118">
        <v>0</v>
      </c>
      <c r="AH158">
        <v>32</v>
      </c>
    </row>
    <row r="159" spans="1:36" x14ac:dyDescent="0.35">
      <c r="A159" t="s">
        <v>905</v>
      </c>
      <c r="B159">
        <v>2021</v>
      </c>
      <c r="C159" s="10">
        <v>44387</v>
      </c>
      <c r="D159" t="s">
        <v>66</v>
      </c>
      <c r="E159" t="s">
        <v>64</v>
      </c>
      <c r="F159" t="s">
        <v>64</v>
      </c>
      <c r="G159" t="s">
        <v>877</v>
      </c>
      <c r="H159" t="s">
        <v>496</v>
      </c>
      <c r="I159" t="s">
        <v>85</v>
      </c>
      <c r="K159">
        <v>6</v>
      </c>
      <c r="L159">
        <v>2</v>
      </c>
      <c r="M159">
        <v>3</v>
      </c>
      <c r="N159" s="118">
        <v>0</v>
      </c>
      <c r="O159">
        <v>1</v>
      </c>
      <c r="P159" s="118">
        <v>0</v>
      </c>
      <c r="Q159">
        <v>1</v>
      </c>
      <c r="R159">
        <v>3</v>
      </c>
      <c r="S159">
        <v>1</v>
      </c>
      <c r="T159" s="118">
        <v>0</v>
      </c>
      <c r="U159" s="118">
        <v>0</v>
      </c>
      <c r="V159">
        <v>1</v>
      </c>
      <c r="W159" s="118">
        <v>0</v>
      </c>
      <c r="X159" s="118">
        <v>0</v>
      </c>
      <c r="Y159">
        <v>3</v>
      </c>
      <c r="Z159">
        <v>2</v>
      </c>
      <c r="AA159" s="118">
        <v>0</v>
      </c>
      <c r="AB159" s="118">
        <v>0</v>
      </c>
      <c r="AC159" s="118">
        <v>0</v>
      </c>
      <c r="AD159" s="118">
        <v>0</v>
      </c>
      <c r="AE159">
        <v>2</v>
      </c>
      <c r="AF159" s="118">
        <v>0</v>
      </c>
      <c r="AG159" s="118">
        <v>0</v>
      </c>
      <c r="AH159">
        <v>19</v>
      </c>
    </row>
    <row r="160" spans="1:36" x14ac:dyDescent="0.35">
      <c r="A160" t="s">
        <v>905</v>
      </c>
      <c r="B160">
        <v>2021</v>
      </c>
      <c r="C160" s="10">
        <v>44387</v>
      </c>
      <c r="D160" t="s">
        <v>66</v>
      </c>
      <c r="E160" t="s">
        <v>64</v>
      </c>
      <c r="F160" t="s">
        <v>64</v>
      </c>
      <c r="G160" t="s">
        <v>855</v>
      </c>
      <c r="H160" t="s">
        <v>859</v>
      </c>
      <c r="I160" t="s">
        <v>207</v>
      </c>
      <c r="K160">
        <v>7</v>
      </c>
      <c r="L160" s="118">
        <v>0</v>
      </c>
      <c r="M160" s="118">
        <v>0</v>
      </c>
      <c r="N160" s="118">
        <v>0</v>
      </c>
      <c r="O160" s="118">
        <v>0</v>
      </c>
      <c r="P160" s="118">
        <v>0</v>
      </c>
      <c r="Q160" s="118">
        <v>0</v>
      </c>
      <c r="R160" s="118">
        <v>0</v>
      </c>
      <c r="S160" s="118">
        <v>0</v>
      </c>
      <c r="T160" s="118">
        <v>0</v>
      </c>
      <c r="U160">
        <v>2</v>
      </c>
      <c r="V160" s="118">
        <v>0</v>
      </c>
      <c r="W160" s="118">
        <v>0</v>
      </c>
      <c r="X160" s="118">
        <v>0</v>
      </c>
      <c r="Y160">
        <v>1</v>
      </c>
      <c r="Z160" s="118">
        <v>0</v>
      </c>
      <c r="AA160" s="118">
        <v>0</v>
      </c>
      <c r="AB160">
        <v>3</v>
      </c>
      <c r="AC160" s="118">
        <v>0</v>
      </c>
      <c r="AD160" s="118">
        <v>0</v>
      </c>
      <c r="AE160" s="118">
        <v>0</v>
      </c>
      <c r="AF160" s="118">
        <v>0</v>
      </c>
      <c r="AG160" s="118">
        <v>0</v>
      </c>
      <c r="AH160">
        <v>6</v>
      </c>
    </row>
    <row r="161" spans="1:36" x14ac:dyDescent="0.35">
      <c r="A161" t="s">
        <v>905</v>
      </c>
      <c r="B161">
        <v>2021</v>
      </c>
      <c r="C161" s="10">
        <v>44387</v>
      </c>
      <c r="D161" t="s">
        <v>66</v>
      </c>
      <c r="E161" t="s">
        <v>64</v>
      </c>
      <c r="F161" t="s">
        <v>64</v>
      </c>
      <c r="G161" t="s">
        <v>340</v>
      </c>
      <c r="H161" t="s">
        <v>361</v>
      </c>
      <c r="I161" t="s">
        <v>142</v>
      </c>
      <c r="K161">
        <v>8</v>
      </c>
      <c r="L161">
        <v>1</v>
      </c>
      <c r="M161">
        <v>5</v>
      </c>
      <c r="N161">
        <v>2</v>
      </c>
      <c r="O161" s="118">
        <v>0</v>
      </c>
      <c r="P161">
        <v>1</v>
      </c>
      <c r="Q161" s="118">
        <v>0</v>
      </c>
      <c r="R161" s="118">
        <v>0</v>
      </c>
      <c r="S161">
        <v>3</v>
      </c>
      <c r="T161" s="118">
        <v>0</v>
      </c>
      <c r="U161" s="118">
        <v>0</v>
      </c>
      <c r="V161" s="118">
        <v>0</v>
      </c>
      <c r="W161" s="118">
        <v>0</v>
      </c>
      <c r="X161" s="118">
        <v>0</v>
      </c>
      <c r="Y161" s="118">
        <v>0</v>
      </c>
      <c r="Z161" s="118">
        <v>0</v>
      </c>
      <c r="AA161" s="118">
        <v>0</v>
      </c>
      <c r="AB161" s="118">
        <v>0</v>
      </c>
      <c r="AC161" s="118">
        <v>0</v>
      </c>
      <c r="AD161" s="118">
        <v>0</v>
      </c>
      <c r="AE161" s="118">
        <v>0</v>
      </c>
      <c r="AF161" s="118">
        <v>0</v>
      </c>
      <c r="AG161">
        <v>60</v>
      </c>
      <c r="AH161">
        <v>-48</v>
      </c>
    </row>
    <row r="162" spans="1:36" x14ac:dyDescent="0.35">
      <c r="A162" t="s">
        <v>905</v>
      </c>
      <c r="B162">
        <v>2021</v>
      </c>
      <c r="C162" s="10">
        <v>44387</v>
      </c>
      <c r="D162" t="s">
        <v>66</v>
      </c>
      <c r="E162" t="s">
        <v>64</v>
      </c>
      <c r="F162" t="s">
        <v>64</v>
      </c>
      <c r="G162" t="s">
        <v>937</v>
      </c>
      <c r="H162" t="s">
        <v>938</v>
      </c>
      <c r="I162" t="s">
        <v>188</v>
      </c>
      <c r="K162">
        <v>9</v>
      </c>
      <c r="L162" s="118">
        <v>0</v>
      </c>
      <c r="M162" s="118">
        <v>0</v>
      </c>
      <c r="N162" s="118">
        <v>0</v>
      </c>
      <c r="O162">
        <v>2</v>
      </c>
      <c r="P162" s="118">
        <v>0</v>
      </c>
      <c r="Q162" s="118">
        <v>0</v>
      </c>
      <c r="R162" s="118">
        <v>0</v>
      </c>
      <c r="S162" s="118">
        <v>0</v>
      </c>
      <c r="T162">
        <v>1</v>
      </c>
      <c r="U162" s="118">
        <v>0</v>
      </c>
      <c r="V162" s="118">
        <v>0</v>
      </c>
      <c r="W162" s="118">
        <v>0</v>
      </c>
      <c r="X162" s="118">
        <v>0</v>
      </c>
      <c r="Y162" s="118">
        <v>0</v>
      </c>
      <c r="Z162" s="118">
        <v>0</v>
      </c>
      <c r="AA162" s="118">
        <v>0</v>
      </c>
      <c r="AB162" s="118">
        <v>0</v>
      </c>
      <c r="AC162" s="118">
        <v>0</v>
      </c>
      <c r="AD162" s="118">
        <v>0</v>
      </c>
      <c r="AE162" s="118">
        <v>0</v>
      </c>
      <c r="AF162" s="118">
        <v>0</v>
      </c>
      <c r="AG162">
        <v>60</v>
      </c>
      <c r="AH162">
        <v>-57</v>
      </c>
    </row>
    <row r="163" spans="1:36" x14ac:dyDescent="0.35">
      <c r="A163" t="s">
        <v>905</v>
      </c>
      <c r="B163">
        <v>2021</v>
      </c>
      <c r="C163" s="10">
        <v>44387</v>
      </c>
      <c r="D163" t="s">
        <v>66</v>
      </c>
      <c r="E163" t="s">
        <v>64</v>
      </c>
      <c r="F163" t="s">
        <v>64</v>
      </c>
      <c r="G163" t="s">
        <v>491</v>
      </c>
      <c r="H163" t="s">
        <v>639</v>
      </c>
      <c r="I163" t="s">
        <v>492</v>
      </c>
      <c r="K163" t="s">
        <v>607</v>
      </c>
      <c r="L163" s="118">
        <v>0</v>
      </c>
      <c r="M163" s="118">
        <v>0</v>
      </c>
      <c r="N163" s="118">
        <v>0</v>
      </c>
      <c r="O163" s="118">
        <v>0</v>
      </c>
      <c r="P163" s="118">
        <v>0</v>
      </c>
      <c r="Q163" s="118">
        <v>0</v>
      </c>
      <c r="R163" s="118">
        <v>0</v>
      </c>
      <c r="S163" s="118">
        <v>0</v>
      </c>
      <c r="T163" s="118">
        <v>0</v>
      </c>
      <c r="U163" s="118">
        <v>0</v>
      </c>
      <c r="V163" s="118">
        <v>0</v>
      </c>
      <c r="W163" s="118">
        <v>0</v>
      </c>
      <c r="X163" s="118">
        <v>0</v>
      </c>
      <c r="Y163" s="118">
        <v>0</v>
      </c>
      <c r="Z163" s="118">
        <v>0</v>
      </c>
      <c r="AA163" s="118">
        <v>0</v>
      </c>
      <c r="AB163" s="118">
        <v>0</v>
      </c>
      <c r="AC163" s="118">
        <v>0</v>
      </c>
      <c r="AD163" s="118">
        <v>0</v>
      </c>
      <c r="AE163" s="118">
        <v>0</v>
      </c>
      <c r="AF163" s="118">
        <v>0</v>
      </c>
      <c r="AG163">
        <v>40</v>
      </c>
      <c r="AH163" t="s">
        <v>607</v>
      </c>
    </row>
    <row r="164" spans="1:36" x14ac:dyDescent="0.35">
      <c r="A164" t="s">
        <v>905</v>
      </c>
      <c r="B164">
        <v>2021</v>
      </c>
      <c r="C164" s="10">
        <v>44387</v>
      </c>
      <c r="D164" t="s">
        <v>66</v>
      </c>
      <c r="E164" t="s">
        <v>64</v>
      </c>
      <c r="F164" t="s">
        <v>64</v>
      </c>
      <c r="G164" t="s">
        <v>921</v>
      </c>
      <c r="H164" t="s">
        <v>928</v>
      </c>
      <c r="I164" t="s">
        <v>58</v>
      </c>
      <c r="K164" t="s">
        <v>607</v>
      </c>
      <c r="L164" s="118">
        <v>0</v>
      </c>
      <c r="M164" s="118">
        <v>0</v>
      </c>
      <c r="N164" s="118">
        <v>0</v>
      </c>
      <c r="O164" s="118">
        <v>0</v>
      </c>
      <c r="P164" s="118">
        <v>0</v>
      </c>
      <c r="Q164" s="118">
        <v>0</v>
      </c>
      <c r="R164" s="118">
        <v>0</v>
      </c>
      <c r="S164" s="118">
        <v>0</v>
      </c>
      <c r="T164" s="118">
        <v>0</v>
      </c>
      <c r="U164" s="118">
        <v>0</v>
      </c>
      <c r="V164" s="118">
        <v>0</v>
      </c>
      <c r="W164" s="118">
        <v>0</v>
      </c>
      <c r="X164" s="118">
        <v>0</v>
      </c>
      <c r="Y164" s="118">
        <v>0</v>
      </c>
      <c r="Z164" s="118">
        <v>0</v>
      </c>
      <c r="AA164" s="118">
        <v>0</v>
      </c>
      <c r="AB164" s="118">
        <v>0</v>
      </c>
      <c r="AC164" s="118">
        <v>0</v>
      </c>
      <c r="AD164" s="118">
        <v>0</v>
      </c>
      <c r="AE164" s="118">
        <v>0</v>
      </c>
      <c r="AF164" s="118">
        <v>0</v>
      </c>
      <c r="AG164">
        <v>40</v>
      </c>
      <c r="AH164" t="s">
        <v>607</v>
      </c>
    </row>
    <row r="165" spans="1:36" x14ac:dyDescent="0.35">
      <c r="A165" t="s">
        <v>905</v>
      </c>
      <c r="B165">
        <v>2021</v>
      </c>
      <c r="C165" s="10">
        <v>44387</v>
      </c>
      <c r="D165" t="s">
        <v>66</v>
      </c>
      <c r="E165" t="s">
        <v>64</v>
      </c>
      <c r="F165" t="s">
        <v>64</v>
      </c>
      <c r="G165" t="s">
        <v>919</v>
      </c>
      <c r="H165" t="s">
        <v>929</v>
      </c>
      <c r="I165" t="s">
        <v>917</v>
      </c>
      <c r="K165" t="s">
        <v>607</v>
      </c>
      <c r="L165" s="118">
        <v>0</v>
      </c>
      <c r="M165" s="118">
        <v>0</v>
      </c>
      <c r="N165" s="118">
        <v>0</v>
      </c>
      <c r="O165" s="118">
        <v>0</v>
      </c>
      <c r="P165" s="118">
        <v>0</v>
      </c>
      <c r="Q165" s="118">
        <v>0</v>
      </c>
      <c r="R165" s="118">
        <v>0</v>
      </c>
      <c r="S165" s="118">
        <v>0</v>
      </c>
      <c r="T165" s="118">
        <v>0</v>
      </c>
      <c r="U165" s="118">
        <v>0</v>
      </c>
      <c r="V165" s="118">
        <v>0</v>
      </c>
      <c r="W165" s="118">
        <v>0</v>
      </c>
      <c r="X165" s="118">
        <v>0</v>
      </c>
      <c r="Y165" s="118">
        <v>0</v>
      </c>
      <c r="Z165" s="118">
        <v>0</v>
      </c>
      <c r="AA165" s="118">
        <v>0</v>
      </c>
      <c r="AB165" s="118">
        <v>0</v>
      </c>
      <c r="AC165" s="118">
        <v>0</v>
      </c>
      <c r="AD165" s="118">
        <v>0</v>
      </c>
      <c r="AE165" s="118">
        <v>0</v>
      </c>
      <c r="AF165" s="118">
        <v>0</v>
      </c>
      <c r="AG165">
        <v>60</v>
      </c>
      <c r="AH165" t="s">
        <v>607</v>
      </c>
    </row>
    <row r="166" spans="1:36" x14ac:dyDescent="0.35">
      <c r="A166" t="s">
        <v>217</v>
      </c>
      <c r="B166">
        <v>2020</v>
      </c>
      <c r="C166" s="10">
        <v>43891</v>
      </c>
      <c r="D166" t="s">
        <v>20</v>
      </c>
      <c r="E166" t="s">
        <v>64</v>
      </c>
      <c r="F166" t="s">
        <v>64</v>
      </c>
      <c r="G166" t="s">
        <v>655</v>
      </c>
      <c r="H166" t="s">
        <v>821</v>
      </c>
      <c r="I166" t="s">
        <v>484</v>
      </c>
      <c r="K166">
        <v>1</v>
      </c>
      <c r="L166">
        <v>1</v>
      </c>
      <c r="M166">
        <v>5</v>
      </c>
      <c r="N166">
        <v>5</v>
      </c>
      <c r="O166">
        <v>5</v>
      </c>
      <c r="P166" s="118">
        <v>0</v>
      </c>
      <c r="Q166" s="118">
        <v>0</v>
      </c>
      <c r="R166">
        <v>1</v>
      </c>
      <c r="S166" s="118">
        <v>0</v>
      </c>
      <c r="T166">
        <v>5</v>
      </c>
      <c r="U166">
        <v>5</v>
      </c>
      <c r="V166">
        <v>2</v>
      </c>
      <c r="W166">
        <v>5</v>
      </c>
      <c r="X166">
        <v>3</v>
      </c>
      <c r="Y166" s="118">
        <v>0</v>
      </c>
      <c r="Z166">
        <v>3</v>
      </c>
      <c r="AA166">
        <v>1</v>
      </c>
      <c r="AB166">
        <v>1</v>
      </c>
      <c r="AC166" s="118">
        <v>0</v>
      </c>
      <c r="AD166" s="118">
        <v>0</v>
      </c>
      <c r="AE166" s="118">
        <v>0</v>
      </c>
      <c r="AF166">
        <v>20</v>
      </c>
      <c r="AG166" s="118">
        <v>0</v>
      </c>
      <c r="AH166">
        <v>62</v>
      </c>
      <c r="AI166" s="7">
        <v>2.1270833333333332</v>
      </c>
      <c r="AJ166" s="51">
        <v>58.753999999999998</v>
      </c>
    </row>
    <row r="167" spans="1:36" x14ac:dyDescent="0.35">
      <c r="A167" t="s">
        <v>217</v>
      </c>
      <c r="B167">
        <v>2020</v>
      </c>
      <c r="C167" s="10">
        <v>43891</v>
      </c>
      <c r="D167" t="s">
        <v>20</v>
      </c>
      <c r="E167" t="s">
        <v>64</v>
      </c>
      <c r="F167" t="s">
        <v>64</v>
      </c>
      <c r="G167" t="s">
        <v>598</v>
      </c>
      <c r="H167" t="s">
        <v>599</v>
      </c>
      <c r="I167" t="s">
        <v>35</v>
      </c>
      <c r="K167">
        <v>2</v>
      </c>
      <c r="L167">
        <v>3</v>
      </c>
      <c r="M167" s="118">
        <v>0</v>
      </c>
      <c r="N167">
        <v>3</v>
      </c>
      <c r="O167" s="118">
        <v>0</v>
      </c>
      <c r="P167" s="118">
        <v>0</v>
      </c>
      <c r="Q167" s="118">
        <v>0</v>
      </c>
      <c r="R167" s="118">
        <v>0</v>
      </c>
      <c r="S167">
        <v>5</v>
      </c>
      <c r="T167">
        <v>3</v>
      </c>
      <c r="U167">
        <v>3</v>
      </c>
      <c r="V167" s="118">
        <v>0</v>
      </c>
      <c r="W167" s="118">
        <v>0</v>
      </c>
      <c r="X167">
        <v>5</v>
      </c>
      <c r="Y167">
        <v>1</v>
      </c>
      <c r="Z167">
        <v>1</v>
      </c>
      <c r="AA167" s="118">
        <v>0</v>
      </c>
      <c r="AB167">
        <v>2</v>
      </c>
      <c r="AC167" s="118">
        <v>0</v>
      </c>
      <c r="AD167">
        <v>1</v>
      </c>
      <c r="AE167">
        <v>6</v>
      </c>
      <c r="AF167" s="118">
        <v>0</v>
      </c>
      <c r="AG167" s="118">
        <v>0</v>
      </c>
      <c r="AH167">
        <v>33</v>
      </c>
    </row>
    <row r="168" spans="1:36" x14ac:dyDescent="0.35">
      <c r="A168" t="s">
        <v>217</v>
      </c>
      <c r="B168">
        <v>2020</v>
      </c>
      <c r="C168" s="10">
        <v>43891</v>
      </c>
      <c r="D168" t="s">
        <v>20</v>
      </c>
      <c r="E168" t="s">
        <v>64</v>
      </c>
      <c r="F168" t="s">
        <v>64</v>
      </c>
      <c r="G168" t="s">
        <v>596</v>
      </c>
      <c r="H168" t="s">
        <v>597</v>
      </c>
      <c r="I168" t="s">
        <v>29</v>
      </c>
      <c r="K168">
        <v>3</v>
      </c>
      <c r="L168" s="118">
        <v>0</v>
      </c>
      <c r="M168" s="118">
        <v>0</v>
      </c>
      <c r="N168" s="118">
        <v>0</v>
      </c>
      <c r="O168">
        <v>3</v>
      </c>
      <c r="P168" s="118">
        <v>0</v>
      </c>
      <c r="Q168">
        <v>1</v>
      </c>
      <c r="R168">
        <v>3</v>
      </c>
      <c r="S168" s="118">
        <v>0</v>
      </c>
      <c r="T168" s="118">
        <v>0</v>
      </c>
      <c r="U168" s="118">
        <v>0</v>
      </c>
      <c r="V168">
        <v>1</v>
      </c>
      <c r="W168" s="118">
        <v>0</v>
      </c>
      <c r="X168" s="118">
        <v>0</v>
      </c>
      <c r="Y168">
        <v>5</v>
      </c>
      <c r="Z168" s="118">
        <v>0</v>
      </c>
      <c r="AA168" s="118">
        <v>0</v>
      </c>
      <c r="AB168">
        <v>5</v>
      </c>
      <c r="AC168">
        <v>2</v>
      </c>
      <c r="AD168">
        <v>2</v>
      </c>
      <c r="AE168">
        <v>10</v>
      </c>
      <c r="AF168" s="118">
        <v>0</v>
      </c>
      <c r="AG168" s="118">
        <v>0</v>
      </c>
      <c r="AH168">
        <v>32</v>
      </c>
    </row>
    <row r="169" spans="1:36" x14ac:dyDescent="0.35">
      <c r="A169" t="s">
        <v>217</v>
      </c>
      <c r="B169">
        <v>2020</v>
      </c>
      <c r="C169" s="10">
        <v>43891</v>
      </c>
      <c r="D169" t="s">
        <v>20</v>
      </c>
      <c r="E169" t="s">
        <v>64</v>
      </c>
      <c r="F169" t="s">
        <v>64</v>
      </c>
      <c r="G169" t="s">
        <v>592</v>
      </c>
      <c r="H169" t="s">
        <v>591</v>
      </c>
      <c r="I169" t="s">
        <v>23</v>
      </c>
      <c r="K169">
        <v>4</v>
      </c>
      <c r="L169" s="118">
        <v>0</v>
      </c>
      <c r="M169" s="118">
        <v>0</v>
      </c>
      <c r="N169" s="118">
        <v>0</v>
      </c>
      <c r="O169" s="118">
        <v>0</v>
      </c>
      <c r="P169">
        <v>3</v>
      </c>
      <c r="Q169">
        <v>2</v>
      </c>
      <c r="R169" s="118">
        <v>0</v>
      </c>
      <c r="S169">
        <v>2</v>
      </c>
      <c r="T169" s="118">
        <v>0</v>
      </c>
      <c r="U169" s="118">
        <v>0</v>
      </c>
      <c r="V169">
        <v>5</v>
      </c>
      <c r="W169">
        <v>2</v>
      </c>
      <c r="X169" s="118">
        <v>0</v>
      </c>
      <c r="Y169" s="118">
        <v>0</v>
      </c>
      <c r="Z169">
        <v>5</v>
      </c>
      <c r="AA169">
        <v>5</v>
      </c>
      <c r="AB169">
        <v>3</v>
      </c>
      <c r="AC169" s="118">
        <v>0</v>
      </c>
      <c r="AD169" s="118">
        <v>0</v>
      </c>
      <c r="AE169">
        <v>2</v>
      </c>
      <c r="AF169" s="118">
        <v>0</v>
      </c>
      <c r="AG169" s="118">
        <v>0</v>
      </c>
      <c r="AH169">
        <v>29</v>
      </c>
    </row>
    <row r="170" spans="1:36" x14ac:dyDescent="0.35">
      <c r="A170" t="s">
        <v>217</v>
      </c>
      <c r="B170">
        <v>2020</v>
      </c>
      <c r="C170" s="10">
        <v>43891</v>
      </c>
      <c r="D170" t="s">
        <v>20</v>
      </c>
      <c r="E170" t="s">
        <v>64</v>
      </c>
      <c r="F170" t="s">
        <v>64</v>
      </c>
      <c r="G170" t="s">
        <v>808</v>
      </c>
      <c r="H170" t="s">
        <v>784</v>
      </c>
      <c r="I170" t="s">
        <v>78</v>
      </c>
      <c r="K170">
        <v>5</v>
      </c>
      <c r="L170" s="118">
        <v>0</v>
      </c>
      <c r="M170" s="118">
        <v>0</v>
      </c>
      <c r="N170" s="118">
        <v>0</v>
      </c>
      <c r="O170">
        <v>2</v>
      </c>
      <c r="P170" s="118">
        <v>0</v>
      </c>
      <c r="Q170">
        <v>5</v>
      </c>
      <c r="R170" s="118">
        <v>0</v>
      </c>
      <c r="S170" s="118">
        <v>0</v>
      </c>
      <c r="T170" s="118">
        <v>0</v>
      </c>
      <c r="U170" s="118">
        <v>0</v>
      </c>
      <c r="V170" s="118">
        <v>0</v>
      </c>
      <c r="W170" s="118">
        <v>0</v>
      </c>
      <c r="X170" s="118">
        <v>0</v>
      </c>
      <c r="Y170">
        <v>3</v>
      </c>
      <c r="Z170">
        <v>2</v>
      </c>
      <c r="AA170">
        <v>3</v>
      </c>
      <c r="AB170" s="118">
        <v>0</v>
      </c>
      <c r="AC170">
        <v>5</v>
      </c>
      <c r="AD170">
        <v>3</v>
      </c>
      <c r="AE170" s="118">
        <v>0</v>
      </c>
      <c r="AF170" s="118">
        <v>0</v>
      </c>
      <c r="AG170" s="118">
        <v>0</v>
      </c>
      <c r="AH170">
        <v>23</v>
      </c>
    </row>
    <row r="171" spans="1:36" x14ac:dyDescent="0.35">
      <c r="A171" t="s">
        <v>217</v>
      </c>
      <c r="B171">
        <v>2020</v>
      </c>
      <c r="C171" s="10">
        <v>43891</v>
      </c>
      <c r="D171" t="s">
        <v>20</v>
      </c>
      <c r="E171" t="s">
        <v>64</v>
      </c>
      <c r="F171" t="s">
        <v>64</v>
      </c>
      <c r="G171" t="s">
        <v>584</v>
      </c>
      <c r="H171" t="s">
        <v>962</v>
      </c>
      <c r="I171" t="s">
        <v>27</v>
      </c>
      <c r="K171">
        <v>6</v>
      </c>
      <c r="L171" s="118">
        <v>0</v>
      </c>
      <c r="M171">
        <v>1</v>
      </c>
      <c r="N171">
        <v>2</v>
      </c>
      <c r="O171" s="118">
        <v>0</v>
      </c>
      <c r="P171">
        <v>1</v>
      </c>
      <c r="Q171">
        <v>3</v>
      </c>
      <c r="R171" s="118">
        <v>0</v>
      </c>
      <c r="S171" s="118">
        <v>0</v>
      </c>
      <c r="T171" s="118">
        <v>0</v>
      </c>
      <c r="U171" s="118">
        <v>0</v>
      </c>
      <c r="V171" s="118">
        <v>0</v>
      </c>
      <c r="W171">
        <v>1</v>
      </c>
      <c r="X171" s="118">
        <v>0</v>
      </c>
      <c r="Y171">
        <v>2</v>
      </c>
      <c r="Z171" s="118">
        <v>0</v>
      </c>
      <c r="AA171" s="118">
        <v>0</v>
      </c>
      <c r="AB171" s="118">
        <v>0</v>
      </c>
      <c r="AC171" s="118">
        <v>0</v>
      </c>
      <c r="AD171" s="118">
        <v>0</v>
      </c>
      <c r="AE171">
        <v>4</v>
      </c>
      <c r="AF171" s="118">
        <v>0</v>
      </c>
      <c r="AG171" s="118">
        <v>0</v>
      </c>
      <c r="AH171">
        <v>14</v>
      </c>
    </row>
    <row r="172" spans="1:36" x14ac:dyDescent="0.35">
      <c r="A172" t="s">
        <v>217</v>
      </c>
      <c r="B172">
        <v>2020</v>
      </c>
      <c r="C172" s="10">
        <v>43891</v>
      </c>
      <c r="D172" t="s">
        <v>20</v>
      </c>
      <c r="E172" t="s">
        <v>64</v>
      </c>
      <c r="F172" t="s">
        <v>64</v>
      </c>
      <c r="G172" t="s">
        <v>473</v>
      </c>
      <c r="H172" t="s">
        <v>589</v>
      </c>
      <c r="I172" t="s">
        <v>25</v>
      </c>
      <c r="K172">
        <v>7</v>
      </c>
      <c r="L172" s="118">
        <v>0</v>
      </c>
      <c r="M172" s="118">
        <v>0</v>
      </c>
      <c r="N172" s="118">
        <v>0</v>
      </c>
      <c r="O172" s="118">
        <v>0</v>
      </c>
      <c r="P172">
        <v>5</v>
      </c>
      <c r="Q172" s="118">
        <v>0</v>
      </c>
      <c r="R172" s="118">
        <v>0</v>
      </c>
      <c r="S172">
        <v>3</v>
      </c>
      <c r="T172" s="118">
        <v>0</v>
      </c>
      <c r="U172" s="118">
        <v>0</v>
      </c>
      <c r="V172" s="118">
        <v>0</v>
      </c>
      <c r="W172">
        <v>3</v>
      </c>
      <c r="X172" s="118">
        <v>0</v>
      </c>
      <c r="Y172" s="118">
        <v>0</v>
      </c>
      <c r="Z172" s="118">
        <v>0</v>
      </c>
      <c r="AA172" s="118">
        <v>0</v>
      </c>
      <c r="AB172" s="118">
        <v>0</v>
      </c>
      <c r="AC172" s="118">
        <v>0</v>
      </c>
      <c r="AD172" s="118">
        <v>0</v>
      </c>
      <c r="AE172" s="118">
        <v>0</v>
      </c>
      <c r="AF172" s="118">
        <v>0</v>
      </c>
      <c r="AG172" s="118">
        <v>0</v>
      </c>
      <c r="AH172">
        <v>11</v>
      </c>
    </row>
    <row r="173" spans="1:36" x14ac:dyDescent="0.35">
      <c r="A173" t="s">
        <v>217</v>
      </c>
      <c r="B173">
        <v>2020</v>
      </c>
      <c r="C173" s="10">
        <v>43891</v>
      </c>
      <c r="D173" t="s">
        <v>20</v>
      </c>
      <c r="E173" t="s">
        <v>64</v>
      </c>
      <c r="F173" t="s">
        <v>64</v>
      </c>
      <c r="G173" t="s">
        <v>963</v>
      </c>
      <c r="H173" t="s">
        <v>850</v>
      </c>
      <c r="I173" t="s">
        <v>85</v>
      </c>
      <c r="K173">
        <v>8</v>
      </c>
      <c r="L173" s="118">
        <v>0</v>
      </c>
      <c r="M173" s="118">
        <v>0</v>
      </c>
      <c r="N173">
        <v>1</v>
      </c>
      <c r="O173" s="118">
        <v>0</v>
      </c>
      <c r="P173" s="118">
        <v>0</v>
      </c>
      <c r="Q173" s="118">
        <v>0</v>
      </c>
      <c r="R173">
        <v>5</v>
      </c>
      <c r="S173">
        <v>1</v>
      </c>
      <c r="T173" s="118">
        <v>0</v>
      </c>
      <c r="U173">
        <v>2</v>
      </c>
      <c r="V173" s="118">
        <v>0</v>
      </c>
      <c r="W173" s="118">
        <v>0</v>
      </c>
      <c r="X173" s="118">
        <v>0</v>
      </c>
      <c r="Y173" s="118">
        <v>0</v>
      </c>
      <c r="Z173" s="118">
        <v>0</v>
      </c>
      <c r="AA173" s="118">
        <v>0</v>
      </c>
      <c r="AB173" s="118">
        <v>0</v>
      </c>
      <c r="AC173" s="118">
        <v>0</v>
      </c>
      <c r="AD173" s="118">
        <v>0</v>
      </c>
      <c r="AE173" s="118">
        <v>0</v>
      </c>
      <c r="AF173" s="118">
        <v>0</v>
      </c>
      <c r="AG173" s="118">
        <v>0</v>
      </c>
      <c r="AH173">
        <v>9</v>
      </c>
    </row>
    <row r="174" spans="1:36" x14ac:dyDescent="0.35">
      <c r="A174" t="s">
        <v>217</v>
      </c>
      <c r="B174">
        <v>2020</v>
      </c>
      <c r="C174" s="10">
        <v>43891</v>
      </c>
      <c r="D174" t="s">
        <v>20</v>
      </c>
      <c r="E174" t="s">
        <v>64</v>
      </c>
      <c r="F174" t="s">
        <v>64</v>
      </c>
      <c r="G174" t="s">
        <v>585</v>
      </c>
      <c r="H174" t="s">
        <v>586</v>
      </c>
      <c r="I174" t="s">
        <v>113</v>
      </c>
      <c r="K174">
        <v>9</v>
      </c>
      <c r="L174" s="118">
        <v>0</v>
      </c>
      <c r="M174" s="118">
        <v>0</v>
      </c>
      <c r="N174" s="118">
        <v>0</v>
      </c>
      <c r="O174" s="118">
        <v>0</v>
      </c>
      <c r="P174">
        <v>2</v>
      </c>
      <c r="Q174" s="118">
        <v>0</v>
      </c>
      <c r="R174" s="118">
        <v>0</v>
      </c>
      <c r="S174" s="118">
        <v>0</v>
      </c>
      <c r="T174">
        <v>1</v>
      </c>
      <c r="U174">
        <v>1</v>
      </c>
      <c r="V174" s="118">
        <v>0</v>
      </c>
      <c r="W174" s="118">
        <v>0</v>
      </c>
      <c r="X174" s="118">
        <v>0</v>
      </c>
      <c r="Y174" s="118">
        <v>0</v>
      </c>
      <c r="Z174" s="118">
        <v>0</v>
      </c>
      <c r="AA174" s="118">
        <v>0</v>
      </c>
      <c r="AB174" s="118">
        <v>0</v>
      </c>
      <c r="AC174" s="118">
        <v>0</v>
      </c>
      <c r="AD174">
        <v>5</v>
      </c>
      <c r="AE174" s="118">
        <v>0</v>
      </c>
      <c r="AF174" s="118">
        <v>0</v>
      </c>
      <c r="AG174" s="118">
        <v>0</v>
      </c>
      <c r="AH174">
        <v>9</v>
      </c>
    </row>
    <row r="175" spans="1:36" x14ac:dyDescent="0.35">
      <c r="A175" t="s">
        <v>217</v>
      </c>
      <c r="B175">
        <v>2020</v>
      </c>
      <c r="C175" s="10">
        <v>43891</v>
      </c>
      <c r="D175" t="s">
        <v>20</v>
      </c>
      <c r="E175" t="s">
        <v>64</v>
      </c>
      <c r="F175" t="s">
        <v>64</v>
      </c>
      <c r="G175" t="s">
        <v>617</v>
      </c>
      <c r="H175" t="s">
        <v>964</v>
      </c>
      <c r="I175" t="s">
        <v>37</v>
      </c>
      <c r="K175">
        <v>10</v>
      </c>
      <c r="L175" s="118">
        <v>0</v>
      </c>
      <c r="M175" s="118">
        <v>0</v>
      </c>
      <c r="N175" s="118">
        <v>0</v>
      </c>
      <c r="O175" s="118">
        <v>0</v>
      </c>
      <c r="P175" s="118">
        <v>0</v>
      </c>
      <c r="Q175" s="118">
        <v>0</v>
      </c>
      <c r="R175" s="118">
        <v>0</v>
      </c>
      <c r="S175" s="118">
        <v>0</v>
      </c>
      <c r="T175" s="118">
        <v>0</v>
      </c>
      <c r="U175" s="118">
        <v>0</v>
      </c>
      <c r="V175">
        <v>3</v>
      </c>
      <c r="W175" s="118">
        <v>0</v>
      </c>
      <c r="X175">
        <v>1</v>
      </c>
      <c r="Y175" s="118">
        <v>0</v>
      </c>
      <c r="Z175" s="118">
        <v>0</v>
      </c>
      <c r="AA175" s="118">
        <v>0</v>
      </c>
      <c r="AB175" s="118">
        <v>0</v>
      </c>
      <c r="AC175">
        <v>1</v>
      </c>
      <c r="AD175" s="118">
        <v>0</v>
      </c>
      <c r="AE175" s="118">
        <v>0</v>
      </c>
      <c r="AF175" s="118">
        <v>0</v>
      </c>
      <c r="AG175" s="118">
        <v>0</v>
      </c>
      <c r="AH175">
        <v>5</v>
      </c>
    </row>
    <row r="176" spans="1:36" x14ac:dyDescent="0.35">
      <c r="A176" t="s">
        <v>217</v>
      </c>
      <c r="B176">
        <v>2020</v>
      </c>
      <c r="C176" s="10">
        <v>43891</v>
      </c>
      <c r="D176" t="s">
        <v>20</v>
      </c>
      <c r="E176" t="s">
        <v>64</v>
      </c>
      <c r="F176" t="s">
        <v>64</v>
      </c>
      <c r="G176" t="s">
        <v>965</v>
      </c>
      <c r="H176" t="s">
        <v>966</v>
      </c>
      <c r="I176" t="s">
        <v>178</v>
      </c>
      <c r="K176">
        <v>11</v>
      </c>
      <c r="L176" s="118">
        <v>0</v>
      </c>
      <c r="M176" s="118">
        <v>0</v>
      </c>
      <c r="N176" s="118">
        <v>0</v>
      </c>
      <c r="O176" s="118">
        <v>0</v>
      </c>
      <c r="P176" s="118">
        <v>0</v>
      </c>
      <c r="Q176" s="118">
        <v>0</v>
      </c>
      <c r="R176" s="118">
        <v>0</v>
      </c>
      <c r="S176" s="118">
        <v>0</v>
      </c>
      <c r="T176" s="118">
        <v>0</v>
      </c>
      <c r="U176" s="118">
        <v>0</v>
      </c>
      <c r="V176" s="118">
        <v>0</v>
      </c>
      <c r="W176" s="118">
        <v>0</v>
      </c>
      <c r="X176" s="118">
        <v>0</v>
      </c>
      <c r="Y176" s="118">
        <v>0</v>
      </c>
      <c r="Z176" s="118">
        <v>0</v>
      </c>
      <c r="AA176" s="118">
        <v>0</v>
      </c>
      <c r="AB176" s="118">
        <v>0</v>
      </c>
      <c r="AC176">
        <v>3</v>
      </c>
      <c r="AD176" s="118">
        <v>0</v>
      </c>
      <c r="AE176" s="118">
        <v>0</v>
      </c>
      <c r="AF176" s="118">
        <v>0</v>
      </c>
      <c r="AG176" s="118">
        <v>0</v>
      </c>
      <c r="AH176">
        <v>3</v>
      </c>
    </row>
    <row r="177" spans="1:36" x14ac:dyDescent="0.35">
      <c r="A177" t="s">
        <v>217</v>
      </c>
      <c r="B177">
        <v>2020</v>
      </c>
      <c r="C177" s="10">
        <v>43891</v>
      </c>
      <c r="D177" t="s">
        <v>20</v>
      </c>
      <c r="E177" t="s">
        <v>64</v>
      </c>
      <c r="F177" t="s">
        <v>64</v>
      </c>
      <c r="G177" t="s">
        <v>749</v>
      </c>
      <c r="H177" t="s">
        <v>632</v>
      </c>
      <c r="I177" t="s">
        <v>46</v>
      </c>
      <c r="K177">
        <v>12</v>
      </c>
      <c r="L177" s="118">
        <v>0</v>
      </c>
      <c r="M177" s="118">
        <v>0</v>
      </c>
      <c r="N177" s="118">
        <v>0</v>
      </c>
      <c r="O177" s="118">
        <v>0</v>
      </c>
      <c r="P177" s="118">
        <v>0</v>
      </c>
      <c r="Q177" s="118">
        <v>0</v>
      </c>
      <c r="R177" s="118">
        <v>0</v>
      </c>
      <c r="S177" s="118">
        <v>0</v>
      </c>
      <c r="T177" s="118">
        <v>0</v>
      </c>
      <c r="U177" s="118">
        <v>0</v>
      </c>
      <c r="V177" s="118">
        <v>0</v>
      </c>
      <c r="W177" s="118">
        <v>0</v>
      </c>
      <c r="X177" s="118">
        <v>0</v>
      </c>
      <c r="Y177" s="118">
        <v>0</v>
      </c>
      <c r="Z177" s="118">
        <v>0</v>
      </c>
      <c r="AA177">
        <v>2</v>
      </c>
      <c r="AB177" s="118">
        <v>0</v>
      </c>
      <c r="AC177" s="118">
        <v>0</v>
      </c>
      <c r="AD177" s="118">
        <v>0</v>
      </c>
      <c r="AE177" s="118">
        <v>0</v>
      </c>
      <c r="AF177" s="118">
        <v>0</v>
      </c>
      <c r="AG177" s="118">
        <v>0</v>
      </c>
      <c r="AH177">
        <v>2</v>
      </c>
    </row>
    <row r="178" spans="1:36" x14ac:dyDescent="0.35">
      <c r="A178" t="s">
        <v>217</v>
      </c>
      <c r="B178">
        <v>2020</v>
      </c>
      <c r="C178" s="10">
        <v>43891</v>
      </c>
      <c r="D178" t="s">
        <v>20</v>
      </c>
      <c r="E178" t="s">
        <v>64</v>
      </c>
      <c r="F178" t="s">
        <v>64</v>
      </c>
      <c r="G178" t="s">
        <v>807</v>
      </c>
      <c r="H178" t="s">
        <v>936</v>
      </c>
      <c r="I178" t="s">
        <v>646</v>
      </c>
      <c r="K178">
        <v>13</v>
      </c>
      <c r="L178">
        <v>5</v>
      </c>
      <c r="M178" s="118">
        <v>0</v>
      </c>
      <c r="N178" s="118">
        <v>0</v>
      </c>
      <c r="O178" s="118">
        <v>0</v>
      </c>
      <c r="P178" s="118">
        <v>0</v>
      </c>
      <c r="Q178" s="118">
        <v>0</v>
      </c>
      <c r="R178" s="118">
        <v>0</v>
      </c>
      <c r="S178" s="118">
        <v>0</v>
      </c>
      <c r="T178" s="118">
        <v>0</v>
      </c>
      <c r="U178" s="118">
        <v>0</v>
      </c>
      <c r="V178" s="118">
        <v>0</v>
      </c>
      <c r="W178" s="118">
        <v>0</v>
      </c>
      <c r="X178" s="118">
        <v>0</v>
      </c>
      <c r="Y178" s="118">
        <v>0</v>
      </c>
      <c r="Z178" s="118">
        <v>0</v>
      </c>
      <c r="AA178" s="118">
        <v>0</v>
      </c>
      <c r="AB178" s="118">
        <v>0</v>
      </c>
      <c r="AC178" s="118">
        <v>0</v>
      </c>
      <c r="AD178" s="118">
        <v>0</v>
      </c>
      <c r="AE178" s="118">
        <v>0</v>
      </c>
      <c r="AF178" s="118">
        <v>0</v>
      </c>
      <c r="AG178">
        <v>20</v>
      </c>
      <c r="AH178">
        <v>-15</v>
      </c>
    </row>
    <row r="179" spans="1:36" x14ac:dyDescent="0.35">
      <c r="A179" t="s">
        <v>217</v>
      </c>
      <c r="B179">
        <v>2020</v>
      </c>
      <c r="C179" s="10">
        <v>43891</v>
      </c>
      <c r="D179" t="s">
        <v>20</v>
      </c>
      <c r="E179" t="s">
        <v>64</v>
      </c>
      <c r="F179" t="s">
        <v>64</v>
      </c>
      <c r="G179" t="s">
        <v>839</v>
      </c>
      <c r="H179" t="s">
        <v>957</v>
      </c>
      <c r="I179" t="s">
        <v>480</v>
      </c>
      <c r="K179">
        <v>14</v>
      </c>
      <c r="L179" s="118">
        <v>0</v>
      </c>
      <c r="M179">
        <v>3</v>
      </c>
      <c r="N179" s="118">
        <v>0</v>
      </c>
      <c r="O179" s="118">
        <v>0</v>
      </c>
      <c r="P179" s="118">
        <v>0</v>
      </c>
      <c r="Q179" s="118">
        <v>0</v>
      </c>
      <c r="R179" s="118">
        <v>0</v>
      </c>
      <c r="S179" s="118">
        <v>0</v>
      </c>
      <c r="T179" s="118">
        <v>0</v>
      </c>
      <c r="U179" s="118">
        <v>0</v>
      </c>
      <c r="V179" s="118">
        <v>0</v>
      </c>
      <c r="W179" s="118">
        <v>0</v>
      </c>
      <c r="X179" s="118">
        <v>0</v>
      </c>
      <c r="Y179" s="118">
        <v>0</v>
      </c>
      <c r="Z179" s="118">
        <v>0</v>
      </c>
      <c r="AA179" s="118">
        <v>0</v>
      </c>
      <c r="AB179" s="118">
        <v>0</v>
      </c>
      <c r="AC179" s="118">
        <v>0</v>
      </c>
      <c r="AD179" s="118">
        <v>0</v>
      </c>
      <c r="AE179" s="118">
        <v>0</v>
      </c>
      <c r="AF179" s="118">
        <v>0</v>
      </c>
      <c r="AG179">
        <v>20</v>
      </c>
      <c r="AH179">
        <v>-17</v>
      </c>
    </row>
    <row r="180" spans="1:36" x14ac:dyDescent="0.35">
      <c r="A180" t="s">
        <v>217</v>
      </c>
      <c r="B180">
        <v>2020</v>
      </c>
      <c r="C180" s="10">
        <v>43891</v>
      </c>
      <c r="D180" t="s">
        <v>20</v>
      </c>
      <c r="E180" t="s">
        <v>64</v>
      </c>
      <c r="F180" t="s">
        <v>64</v>
      </c>
      <c r="G180" t="s">
        <v>967</v>
      </c>
      <c r="H180" t="s">
        <v>968</v>
      </c>
      <c r="I180" t="s">
        <v>102</v>
      </c>
      <c r="K180">
        <v>15</v>
      </c>
      <c r="L180" s="118">
        <v>0</v>
      </c>
      <c r="M180">
        <v>2</v>
      </c>
      <c r="N180" s="118">
        <v>0</v>
      </c>
      <c r="O180">
        <v>1</v>
      </c>
      <c r="P180" s="118">
        <v>0</v>
      </c>
      <c r="Q180" s="118">
        <v>0</v>
      </c>
      <c r="R180">
        <v>2</v>
      </c>
      <c r="S180" s="118">
        <v>0</v>
      </c>
      <c r="T180">
        <v>2</v>
      </c>
      <c r="U180" s="118">
        <v>0</v>
      </c>
      <c r="V180" s="118">
        <v>0</v>
      </c>
      <c r="W180" s="118">
        <v>0</v>
      </c>
      <c r="X180" s="118">
        <v>0</v>
      </c>
      <c r="Y180" s="118">
        <v>0</v>
      </c>
      <c r="Z180" s="118">
        <v>0</v>
      </c>
      <c r="AA180" s="118">
        <v>0</v>
      </c>
      <c r="AB180" s="118">
        <v>0</v>
      </c>
      <c r="AC180" s="118">
        <v>0</v>
      </c>
      <c r="AD180" s="118">
        <v>0</v>
      </c>
      <c r="AE180" s="118">
        <v>0</v>
      </c>
      <c r="AF180" s="118">
        <v>0</v>
      </c>
      <c r="AG180">
        <v>40</v>
      </c>
      <c r="AH180">
        <v>-33</v>
      </c>
    </row>
    <row r="181" spans="1:36" x14ac:dyDescent="0.35">
      <c r="A181" t="s">
        <v>217</v>
      </c>
      <c r="B181">
        <v>2020</v>
      </c>
      <c r="C181" s="10">
        <v>43891</v>
      </c>
      <c r="D181" t="s">
        <v>20</v>
      </c>
      <c r="E181" t="s">
        <v>64</v>
      </c>
      <c r="F181" t="s">
        <v>64</v>
      </c>
      <c r="G181" t="s">
        <v>969</v>
      </c>
      <c r="H181" t="s">
        <v>970</v>
      </c>
      <c r="I181" t="s">
        <v>164</v>
      </c>
      <c r="K181" t="s">
        <v>607</v>
      </c>
      <c r="L181" s="118">
        <v>0</v>
      </c>
      <c r="M181" s="118">
        <v>0</v>
      </c>
      <c r="N181" s="118">
        <v>0</v>
      </c>
      <c r="O181" s="118">
        <v>0</v>
      </c>
      <c r="P181" s="118">
        <v>0</v>
      </c>
      <c r="Q181" s="118">
        <v>0</v>
      </c>
      <c r="R181" s="118">
        <v>0</v>
      </c>
      <c r="S181" s="118">
        <v>0</v>
      </c>
      <c r="T181" s="118">
        <v>0</v>
      </c>
      <c r="U181" s="118">
        <v>0</v>
      </c>
      <c r="V181" s="118">
        <v>0</v>
      </c>
      <c r="W181" s="118">
        <v>0</v>
      </c>
      <c r="X181">
        <v>2</v>
      </c>
      <c r="Y181" s="118">
        <v>0</v>
      </c>
      <c r="Z181" s="118">
        <v>0</v>
      </c>
      <c r="AA181" s="118">
        <v>0</v>
      </c>
      <c r="AB181" s="118">
        <v>0</v>
      </c>
      <c r="AC181" s="118">
        <v>0</v>
      </c>
      <c r="AD181" s="118">
        <v>0</v>
      </c>
      <c r="AE181" s="118">
        <v>0</v>
      </c>
      <c r="AF181" s="118">
        <v>0</v>
      </c>
      <c r="AG181">
        <v>20</v>
      </c>
      <c r="AH181" t="s">
        <v>607</v>
      </c>
    </row>
    <row r="182" spans="1:36" x14ac:dyDescent="0.35">
      <c r="A182" t="s">
        <v>217</v>
      </c>
      <c r="B182">
        <v>2020</v>
      </c>
      <c r="C182" s="10">
        <v>43891</v>
      </c>
      <c r="D182" t="s">
        <v>20</v>
      </c>
      <c r="E182" t="s">
        <v>64</v>
      </c>
      <c r="F182" t="s">
        <v>64</v>
      </c>
      <c r="G182" t="s">
        <v>971</v>
      </c>
      <c r="H182" t="s">
        <v>715</v>
      </c>
      <c r="I182" t="s">
        <v>152</v>
      </c>
      <c r="K182" t="s">
        <v>607</v>
      </c>
      <c r="L182" s="118">
        <v>0</v>
      </c>
      <c r="M182" s="118">
        <v>0</v>
      </c>
      <c r="N182" s="118">
        <v>0</v>
      </c>
      <c r="O182" s="118">
        <v>0</v>
      </c>
      <c r="P182" s="118">
        <v>0</v>
      </c>
      <c r="Q182" s="118">
        <v>0</v>
      </c>
      <c r="R182" s="118">
        <v>0</v>
      </c>
      <c r="S182" s="118">
        <v>0</v>
      </c>
      <c r="T182" s="118">
        <v>0</v>
      </c>
      <c r="U182" s="118">
        <v>0</v>
      </c>
      <c r="V182" s="118">
        <v>0</v>
      </c>
      <c r="W182" s="118">
        <v>0</v>
      </c>
      <c r="X182" s="118">
        <v>0</v>
      </c>
      <c r="Y182" s="118">
        <v>0</v>
      </c>
      <c r="Z182" s="118">
        <v>0</v>
      </c>
      <c r="AA182" s="118">
        <v>0</v>
      </c>
      <c r="AB182" s="118">
        <v>0</v>
      </c>
      <c r="AC182" s="118">
        <v>0</v>
      </c>
      <c r="AD182" s="118">
        <v>0</v>
      </c>
      <c r="AE182" s="118">
        <v>0</v>
      </c>
      <c r="AF182" s="118">
        <v>0</v>
      </c>
      <c r="AG182" s="118">
        <v>0</v>
      </c>
      <c r="AH182" t="s">
        <v>607</v>
      </c>
    </row>
    <row r="183" spans="1:36" x14ac:dyDescent="0.35">
      <c r="A183" t="s">
        <v>162</v>
      </c>
      <c r="B183">
        <v>2020</v>
      </c>
      <c r="C183" s="10">
        <v>43856</v>
      </c>
      <c r="D183" t="s">
        <v>66</v>
      </c>
      <c r="E183" t="s">
        <v>64</v>
      </c>
      <c r="F183" t="s">
        <v>64</v>
      </c>
      <c r="G183" t="s">
        <v>591</v>
      </c>
      <c r="H183" t="s">
        <v>592</v>
      </c>
      <c r="I183" t="s">
        <v>23</v>
      </c>
      <c r="K183">
        <v>1</v>
      </c>
      <c r="L183">
        <v>3</v>
      </c>
      <c r="M183">
        <v>1</v>
      </c>
      <c r="N183">
        <v>5</v>
      </c>
      <c r="O183" s="118">
        <v>0</v>
      </c>
      <c r="P183" s="118">
        <v>0</v>
      </c>
      <c r="Q183" s="118">
        <v>0</v>
      </c>
      <c r="R183">
        <v>2</v>
      </c>
      <c r="S183">
        <v>5</v>
      </c>
      <c r="T183" s="118">
        <v>0</v>
      </c>
      <c r="U183">
        <v>3</v>
      </c>
      <c r="V183">
        <v>2</v>
      </c>
      <c r="W183">
        <v>5</v>
      </c>
      <c r="X183" s="118">
        <v>0</v>
      </c>
      <c r="Y183">
        <v>5</v>
      </c>
      <c r="Z183">
        <v>5</v>
      </c>
      <c r="AA183">
        <v>2</v>
      </c>
      <c r="AB183">
        <v>5</v>
      </c>
      <c r="AC183" s="118">
        <v>0</v>
      </c>
      <c r="AD183">
        <v>3</v>
      </c>
      <c r="AE183">
        <v>10</v>
      </c>
      <c r="AF183">
        <v>20</v>
      </c>
      <c r="AG183" s="118">
        <v>0</v>
      </c>
      <c r="AH183">
        <v>76</v>
      </c>
      <c r="AI183" s="7">
        <v>2.2520833333333332</v>
      </c>
      <c r="AJ183">
        <v>55.494999999999997</v>
      </c>
    </row>
    <row r="184" spans="1:36" x14ac:dyDescent="0.35">
      <c r="A184" t="s">
        <v>162</v>
      </c>
      <c r="B184">
        <v>2020</v>
      </c>
      <c r="C184" s="10">
        <v>43856</v>
      </c>
      <c r="D184" t="s">
        <v>66</v>
      </c>
      <c r="E184" t="s">
        <v>64</v>
      </c>
      <c r="F184" t="s">
        <v>64</v>
      </c>
      <c r="G184" t="s">
        <v>585</v>
      </c>
      <c r="H184" t="s">
        <v>586</v>
      </c>
      <c r="I184" t="s">
        <v>113</v>
      </c>
      <c r="K184">
        <v>2</v>
      </c>
      <c r="L184" s="118">
        <v>0</v>
      </c>
      <c r="M184" s="118">
        <v>0</v>
      </c>
      <c r="N184">
        <v>3</v>
      </c>
      <c r="O184" s="118">
        <v>0</v>
      </c>
      <c r="P184" s="118">
        <v>0</v>
      </c>
      <c r="Q184">
        <v>5</v>
      </c>
      <c r="R184" s="118">
        <v>0</v>
      </c>
      <c r="S184">
        <v>3</v>
      </c>
      <c r="T184">
        <v>5</v>
      </c>
      <c r="U184" s="118">
        <v>0</v>
      </c>
      <c r="V184">
        <v>1</v>
      </c>
      <c r="W184">
        <v>3</v>
      </c>
      <c r="X184">
        <v>1</v>
      </c>
      <c r="Y184" s="118">
        <v>0</v>
      </c>
      <c r="Z184">
        <v>2</v>
      </c>
      <c r="AA184">
        <v>3</v>
      </c>
      <c r="AB184" s="118">
        <v>0</v>
      </c>
      <c r="AC184">
        <v>2</v>
      </c>
      <c r="AD184" s="118">
        <v>0</v>
      </c>
      <c r="AE184">
        <v>2</v>
      </c>
      <c r="AF184">
        <v>20</v>
      </c>
      <c r="AG184" s="118">
        <v>0</v>
      </c>
      <c r="AH184">
        <v>50</v>
      </c>
    </row>
    <row r="185" spans="1:36" x14ac:dyDescent="0.35">
      <c r="A185" t="s">
        <v>162</v>
      </c>
      <c r="B185">
        <v>2020</v>
      </c>
      <c r="C185" s="10">
        <v>43856</v>
      </c>
      <c r="D185" t="s">
        <v>66</v>
      </c>
      <c r="E185" t="s">
        <v>64</v>
      </c>
      <c r="F185" t="s">
        <v>64</v>
      </c>
      <c r="G185" t="s">
        <v>962</v>
      </c>
      <c r="H185" t="s">
        <v>584</v>
      </c>
      <c r="I185" t="s">
        <v>27</v>
      </c>
      <c r="K185">
        <v>3</v>
      </c>
      <c r="L185">
        <v>2</v>
      </c>
      <c r="M185" s="118">
        <v>0</v>
      </c>
      <c r="N185" s="118">
        <v>0</v>
      </c>
      <c r="O185">
        <v>1</v>
      </c>
      <c r="P185">
        <v>5</v>
      </c>
      <c r="Q185">
        <v>1</v>
      </c>
      <c r="R185">
        <v>5</v>
      </c>
      <c r="S185">
        <v>1</v>
      </c>
      <c r="T185" s="118">
        <v>0</v>
      </c>
      <c r="U185">
        <v>5</v>
      </c>
      <c r="V185">
        <v>5</v>
      </c>
      <c r="W185" s="118">
        <v>0</v>
      </c>
      <c r="X185">
        <v>2</v>
      </c>
      <c r="Y185" s="118">
        <v>0</v>
      </c>
      <c r="Z185">
        <v>3</v>
      </c>
      <c r="AA185" s="118">
        <v>0</v>
      </c>
      <c r="AB185">
        <v>3</v>
      </c>
      <c r="AC185">
        <v>3</v>
      </c>
      <c r="AD185">
        <v>2</v>
      </c>
      <c r="AE185" s="118">
        <v>0</v>
      </c>
      <c r="AF185" s="118">
        <v>0</v>
      </c>
      <c r="AG185" s="118">
        <v>0</v>
      </c>
      <c r="AH185">
        <v>38</v>
      </c>
    </row>
    <row r="186" spans="1:36" x14ac:dyDescent="0.35">
      <c r="A186" t="s">
        <v>162</v>
      </c>
      <c r="B186">
        <v>2020</v>
      </c>
      <c r="C186" s="10">
        <v>43856</v>
      </c>
      <c r="D186" t="s">
        <v>66</v>
      </c>
      <c r="E186" t="s">
        <v>64</v>
      </c>
      <c r="F186" t="s">
        <v>64</v>
      </c>
      <c r="G186" t="s">
        <v>969</v>
      </c>
      <c r="H186" t="s">
        <v>487</v>
      </c>
      <c r="I186" t="s">
        <v>164</v>
      </c>
      <c r="K186">
        <v>4</v>
      </c>
      <c r="L186" s="118">
        <v>0</v>
      </c>
      <c r="M186">
        <v>5</v>
      </c>
      <c r="N186" s="118">
        <v>0</v>
      </c>
      <c r="O186" s="118">
        <v>0</v>
      </c>
      <c r="P186" s="118">
        <v>0</v>
      </c>
      <c r="Q186">
        <v>2</v>
      </c>
      <c r="R186" s="118">
        <v>0</v>
      </c>
      <c r="S186">
        <v>2</v>
      </c>
      <c r="T186">
        <v>3</v>
      </c>
      <c r="U186" s="118">
        <v>0</v>
      </c>
      <c r="V186" s="118">
        <v>0</v>
      </c>
      <c r="W186" s="118">
        <v>0</v>
      </c>
      <c r="X186" s="118">
        <v>0</v>
      </c>
      <c r="Y186" s="118">
        <v>0</v>
      </c>
      <c r="Z186">
        <v>1</v>
      </c>
      <c r="AA186">
        <v>1</v>
      </c>
      <c r="AB186" s="118">
        <v>0</v>
      </c>
      <c r="AC186" s="118">
        <v>0</v>
      </c>
      <c r="AD186" s="118">
        <v>0</v>
      </c>
      <c r="AE186" s="118">
        <v>0</v>
      </c>
      <c r="AF186">
        <v>20</v>
      </c>
      <c r="AG186" s="118">
        <v>0</v>
      </c>
      <c r="AH186">
        <v>34</v>
      </c>
    </row>
    <row r="187" spans="1:36" x14ac:dyDescent="0.35">
      <c r="A187" t="s">
        <v>162</v>
      </c>
      <c r="B187">
        <v>2020</v>
      </c>
      <c r="C187" s="10">
        <v>43856</v>
      </c>
      <c r="D187" t="s">
        <v>66</v>
      </c>
      <c r="E187" t="s">
        <v>64</v>
      </c>
      <c r="F187" t="s">
        <v>64</v>
      </c>
      <c r="G187" t="s">
        <v>877</v>
      </c>
      <c r="H187" t="s">
        <v>878</v>
      </c>
      <c r="I187" t="s">
        <v>85</v>
      </c>
      <c r="K187">
        <v>5</v>
      </c>
      <c r="L187">
        <v>5</v>
      </c>
      <c r="M187" s="118">
        <v>0</v>
      </c>
      <c r="N187" s="118">
        <v>0</v>
      </c>
      <c r="O187" s="118">
        <v>0</v>
      </c>
      <c r="P187">
        <v>2</v>
      </c>
      <c r="Q187" s="118">
        <v>0</v>
      </c>
      <c r="R187">
        <v>1</v>
      </c>
      <c r="S187" s="118">
        <v>0</v>
      </c>
      <c r="T187" s="118">
        <v>0</v>
      </c>
      <c r="U187" s="118">
        <v>0</v>
      </c>
      <c r="V187">
        <v>3</v>
      </c>
      <c r="W187" s="118">
        <v>0</v>
      </c>
      <c r="X187">
        <v>3</v>
      </c>
      <c r="Y187" s="118">
        <v>0</v>
      </c>
      <c r="Z187" s="118">
        <v>0</v>
      </c>
      <c r="AA187">
        <v>5</v>
      </c>
      <c r="AB187" s="118">
        <v>0</v>
      </c>
      <c r="AC187" s="118">
        <v>0</v>
      </c>
      <c r="AD187">
        <v>1</v>
      </c>
      <c r="AE187">
        <v>6</v>
      </c>
      <c r="AF187" s="118">
        <v>0</v>
      </c>
      <c r="AG187" s="118">
        <v>0</v>
      </c>
      <c r="AH187">
        <v>26</v>
      </c>
    </row>
    <row r="188" spans="1:36" x14ac:dyDescent="0.35">
      <c r="A188" t="s">
        <v>162</v>
      </c>
      <c r="B188">
        <v>2020</v>
      </c>
      <c r="C188" s="10">
        <v>43856</v>
      </c>
      <c r="D188" t="s">
        <v>66</v>
      </c>
      <c r="E188" t="s">
        <v>64</v>
      </c>
      <c r="F188" t="s">
        <v>64</v>
      </c>
      <c r="G188" t="s">
        <v>839</v>
      </c>
      <c r="H188" t="s">
        <v>790</v>
      </c>
      <c r="I188" t="s">
        <v>480</v>
      </c>
      <c r="K188">
        <v>6</v>
      </c>
      <c r="L188" s="118">
        <v>0</v>
      </c>
      <c r="M188" s="118">
        <v>0</v>
      </c>
      <c r="N188" s="118">
        <v>0</v>
      </c>
      <c r="O188">
        <v>5</v>
      </c>
      <c r="P188">
        <v>1</v>
      </c>
      <c r="Q188" s="118">
        <v>0</v>
      </c>
      <c r="R188" s="118">
        <v>0</v>
      </c>
      <c r="S188" s="118">
        <v>0</v>
      </c>
      <c r="T188" s="118">
        <v>0</v>
      </c>
      <c r="U188">
        <v>2</v>
      </c>
      <c r="V188" s="118">
        <v>0</v>
      </c>
      <c r="W188">
        <v>1</v>
      </c>
      <c r="X188" s="118">
        <v>0</v>
      </c>
      <c r="Y188" s="118">
        <v>0</v>
      </c>
      <c r="Z188" s="118">
        <v>0</v>
      </c>
      <c r="AA188" s="118">
        <v>0</v>
      </c>
      <c r="AB188">
        <v>2</v>
      </c>
      <c r="AC188" s="118">
        <v>0</v>
      </c>
      <c r="AD188" s="118">
        <v>0</v>
      </c>
      <c r="AE188">
        <v>4</v>
      </c>
      <c r="AF188" s="118">
        <v>0</v>
      </c>
      <c r="AG188" s="118">
        <v>0</v>
      </c>
      <c r="AH188">
        <v>15</v>
      </c>
    </row>
    <row r="189" spans="1:36" x14ac:dyDescent="0.35">
      <c r="A189" t="s">
        <v>162</v>
      </c>
      <c r="B189">
        <v>2020</v>
      </c>
      <c r="C189" s="10">
        <v>43856</v>
      </c>
      <c r="D189" t="s">
        <v>66</v>
      </c>
      <c r="E189" t="s">
        <v>64</v>
      </c>
      <c r="F189" t="s">
        <v>64</v>
      </c>
      <c r="G189" t="s">
        <v>965</v>
      </c>
      <c r="H189" t="s">
        <v>1000</v>
      </c>
      <c r="I189" t="s">
        <v>178</v>
      </c>
      <c r="K189">
        <v>7</v>
      </c>
      <c r="L189" s="118">
        <v>0</v>
      </c>
      <c r="M189" s="118">
        <v>0</v>
      </c>
      <c r="N189" s="118">
        <v>0</v>
      </c>
      <c r="O189" s="118">
        <v>0</v>
      </c>
      <c r="P189" s="118">
        <v>0</v>
      </c>
      <c r="Q189">
        <v>3</v>
      </c>
      <c r="R189" s="118">
        <v>0</v>
      </c>
      <c r="S189" s="118">
        <v>0</v>
      </c>
      <c r="T189" s="118">
        <v>0</v>
      </c>
      <c r="U189">
        <v>1</v>
      </c>
      <c r="V189" s="118">
        <v>0</v>
      </c>
      <c r="W189" s="118">
        <v>0</v>
      </c>
      <c r="X189" s="118">
        <v>0</v>
      </c>
      <c r="Y189" s="118">
        <v>0</v>
      </c>
      <c r="Z189" s="118">
        <v>0</v>
      </c>
      <c r="AA189" s="118">
        <v>0</v>
      </c>
      <c r="AB189" s="118">
        <v>0</v>
      </c>
      <c r="AC189">
        <v>5</v>
      </c>
      <c r="AD189">
        <v>5</v>
      </c>
      <c r="AE189" s="118">
        <v>0</v>
      </c>
      <c r="AF189" s="118">
        <v>0</v>
      </c>
      <c r="AG189" s="118">
        <v>0</v>
      </c>
      <c r="AH189">
        <v>14</v>
      </c>
    </row>
    <row r="190" spans="1:36" x14ac:dyDescent="0.35">
      <c r="A190" t="s">
        <v>162</v>
      </c>
      <c r="B190">
        <v>2020</v>
      </c>
      <c r="C190" s="10">
        <v>43856</v>
      </c>
      <c r="D190" t="s">
        <v>66</v>
      </c>
      <c r="E190" t="s">
        <v>64</v>
      </c>
      <c r="F190" t="s">
        <v>64</v>
      </c>
      <c r="G190" t="s">
        <v>715</v>
      </c>
      <c r="H190" t="s">
        <v>971</v>
      </c>
      <c r="I190" t="s">
        <v>152</v>
      </c>
      <c r="K190">
        <v>8</v>
      </c>
      <c r="L190" s="118">
        <v>0</v>
      </c>
      <c r="M190" s="118">
        <v>0</v>
      </c>
      <c r="N190" s="118">
        <v>0</v>
      </c>
      <c r="O190">
        <v>3</v>
      </c>
      <c r="P190" s="118">
        <v>0</v>
      </c>
      <c r="Q190" s="118">
        <v>0</v>
      </c>
      <c r="R190" s="118">
        <v>0</v>
      </c>
      <c r="S190" s="118">
        <v>0</v>
      </c>
      <c r="T190" s="118">
        <v>0</v>
      </c>
      <c r="U190" s="118">
        <v>0</v>
      </c>
      <c r="V190" s="118">
        <v>0</v>
      </c>
      <c r="W190" s="118">
        <v>0</v>
      </c>
      <c r="X190">
        <v>5</v>
      </c>
      <c r="Y190" s="118">
        <v>0</v>
      </c>
      <c r="Z190" s="118">
        <v>0</v>
      </c>
      <c r="AA190" s="118">
        <v>0</v>
      </c>
      <c r="AB190">
        <v>1</v>
      </c>
      <c r="AC190">
        <v>1</v>
      </c>
      <c r="AD190" s="118">
        <v>0</v>
      </c>
      <c r="AE190" s="118">
        <v>0</v>
      </c>
      <c r="AF190" s="118">
        <v>0</v>
      </c>
      <c r="AG190" s="118">
        <v>0</v>
      </c>
      <c r="AH190">
        <v>10</v>
      </c>
    </row>
    <row r="191" spans="1:36" x14ac:dyDescent="0.35">
      <c r="A191" t="s">
        <v>162</v>
      </c>
      <c r="B191">
        <v>2020</v>
      </c>
      <c r="C191" s="10">
        <v>43856</v>
      </c>
      <c r="D191" t="s">
        <v>66</v>
      </c>
      <c r="E191" t="s">
        <v>64</v>
      </c>
      <c r="F191" t="s">
        <v>64</v>
      </c>
      <c r="G191" t="s">
        <v>680</v>
      </c>
      <c r="H191" t="s">
        <v>743</v>
      </c>
      <c r="I191" t="s">
        <v>25</v>
      </c>
      <c r="K191">
        <v>9</v>
      </c>
      <c r="L191" s="118">
        <v>0</v>
      </c>
      <c r="M191" s="118">
        <v>0</v>
      </c>
      <c r="N191" s="118">
        <v>0</v>
      </c>
      <c r="O191">
        <v>2</v>
      </c>
      <c r="P191" s="118">
        <v>0</v>
      </c>
      <c r="Q191" s="118">
        <v>0</v>
      </c>
      <c r="R191">
        <v>3</v>
      </c>
      <c r="S191" s="118">
        <v>0</v>
      </c>
      <c r="T191" s="118">
        <v>0</v>
      </c>
      <c r="U191" s="118">
        <v>0</v>
      </c>
      <c r="V191" s="118">
        <v>0</v>
      </c>
      <c r="W191">
        <v>2</v>
      </c>
      <c r="X191" s="118">
        <v>0</v>
      </c>
      <c r="Y191" s="118">
        <v>0</v>
      </c>
      <c r="Z191" s="118">
        <v>0</v>
      </c>
      <c r="AA191" s="118">
        <v>0</v>
      </c>
      <c r="AB191" s="118">
        <v>0</v>
      </c>
      <c r="AC191" s="118">
        <v>0</v>
      </c>
      <c r="AD191" s="118">
        <v>0</v>
      </c>
      <c r="AE191" s="118">
        <v>0</v>
      </c>
      <c r="AF191" s="118">
        <v>0</v>
      </c>
      <c r="AG191" s="118">
        <v>0</v>
      </c>
      <c r="AH191">
        <v>7</v>
      </c>
    </row>
    <row r="192" spans="1:36" x14ac:dyDescent="0.35">
      <c r="A192" t="s">
        <v>162</v>
      </c>
      <c r="B192">
        <v>2020</v>
      </c>
      <c r="C192" s="10">
        <v>43856</v>
      </c>
      <c r="D192" t="s">
        <v>66</v>
      </c>
      <c r="E192" t="s">
        <v>64</v>
      </c>
      <c r="F192" t="s">
        <v>64</v>
      </c>
      <c r="G192" t="s">
        <v>975</v>
      </c>
      <c r="H192" t="s">
        <v>995</v>
      </c>
      <c r="I192" t="s">
        <v>198</v>
      </c>
      <c r="K192">
        <v>10</v>
      </c>
      <c r="L192" s="118">
        <v>0</v>
      </c>
      <c r="M192">
        <v>2</v>
      </c>
      <c r="N192">
        <v>2</v>
      </c>
      <c r="O192" s="118">
        <v>0</v>
      </c>
      <c r="P192" s="118">
        <v>0</v>
      </c>
      <c r="Q192" s="118">
        <v>0</v>
      </c>
      <c r="R192" s="118">
        <v>0</v>
      </c>
      <c r="S192" s="118">
        <v>0</v>
      </c>
      <c r="T192" s="118">
        <v>0</v>
      </c>
      <c r="U192" s="118">
        <v>0</v>
      </c>
      <c r="V192" s="118">
        <v>0</v>
      </c>
      <c r="W192" s="118">
        <v>0</v>
      </c>
      <c r="X192" s="118">
        <v>0</v>
      </c>
      <c r="Y192">
        <v>1</v>
      </c>
      <c r="Z192" s="118">
        <v>0</v>
      </c>
      <c r="AA192" s="118">
        <v>0</v>
      </c>
      <c r="AB192" s="118">
        <v>0</v>
      </c>
      <c r="AC192" s="118">
        <v>0</v>
      </c>
      <c r="AD192" s="118">
        <v>0</v>
      </c>
      <c r="AE192" s="118">
        <v>0</v>
      </c>
      <c r="AF192" s="118">
        <v>0</v>
      </c>
      <c r="AG192" s="118">
        <v>0</v>
      </c>
      <c r="AH192">
        <v>5</v>
      </c>
    </row>
    <row r="193" spans="1:36" x14ac:dyDescent="0.35">
      <c r="A193" t="s">
        <v>162</v>
      </c>
      <c r="B193">
        <v>2020</v>
      </c>
      <c r="C193" s="10">
        <v>43856</v>
      </c>
      <c r="D193" t="s">
        <v>66</v>
      </c>
      <c r="E193" t="s">
        <v>64</v>
      </c>
      <c r="F193" t="s">
        <v>64</v>
      </c>
      <c r="G193" t="s">
        <v>810</v>
      </c>
      <c r="H193" t="s">
        <v>927</v>
      </c>
      <c r="I193" t="s">
        <v>188</v>
      </c>
      <c r="K193">
        <v>11</v>
      </c>
      <c r="L193" s="118">
        <v>0</v>
      </c>
      <c r="M193" s="118">
        <v>0</v>
      </c>
      <c r="N193" s="118">
        <v>0</v>
      </c>
      <c r="O193" s="118">
        <v>0</v>
      </c>
      <c r="P193">
        <v>3</v>
      </c>
      <c r="Q193" s="118">
        <v>0</v>
      </c>
      <c r="R193" s="118">
        <v>0</v>
      </c>
      <c r="S193" s="118">
        <v>0</v>
      </c>
      <c r="T193" s="118">
        <v>0</v>
      </c>
      <c r="U193" s="118">
        <v>0</v>
      </c>
      <c r="V193" s="118">
        <v>0</v>
      </c>
      <c r="W193" s="118">
        <v>0</v>
      </c>
      <c r="X193" s="118">
        <v>0</v>
      </c>
      <c r="Y193">
        <v>2</v>
      </c>
      <c r="Z193" s="118">
        <v>0</v>
      </c>
      <c r="AA193" s="118">
        <v>0</v>
      </c>
      <c r="AB193" s="118">
        <v>0</v>
      </c>
      <c r="AC193" s="118">
        <v>0</v>
      </c>
      <c r="AD193" s="118">
        <v>0</v>
      </c>
      <c r="AE193" s="118">
        <v>0</v>
      </c>
      <c r="AF193" s="118">
        <v>0</v>
      </c>
      <c r="AG193" s="118">
        <v>0</v>
      </c>
      <c r="AH193">
        <v>5</v>
      </c>
    </row>
    <row r="194" spans="1:36" x14ac:dyDescent="0.35">
      <c r="A194" t="s">
        <v>162</v>
      </c>
      <c r="B194">
        <v>2020</v>
      </c>
      <c r="C194" s="10">
        <v>43856</v>
      </c>
      <c r="D194" t="s">
        <v>66</v>
      </c>
      <c r="E194" t="s">
        <v>64</v>
      </c>
      <c r="F194" t="s">
        <v>64</v>
      </c>
      <c r="G194" t="s">
        <v>855</v>
      </c>
      <c r="H194" t="s">
        <v>857</v>
      </c>
      <c r="I194" t="s">
        <v>207</v>
      </c>
      <c r="K194">
        <v>12</v>
      </c>
      <c r="L194" s="118">
        <v>0</v>
      </c>
      <c r="M194" s="118">
        <v>0</v>
      </c>
      <c r="N194">
        <v>1</v>
      </c>
      <c r="O194" s="118">
        <v>0</v>
      </c>
      <c r="P194" s="118">
        <v>0</v>
      </c>
      <c r="Q194" s="118">
        <v>0</v>
      </c>
      <c r="R194" s="118">
        <v>0</v>
      </c>
      <c r="S194" s="118">
        <v>0</v>
      </c>
      <c r="T194">
        <v>2</v>
      </c>
      <c r="U194" s="118">
        <v>0</v>
      </c>
      <c r="V194" s="118">
        <v>0</v>
      </c>
      <c r="W194" s="118">
        <v>0</v>
      </c>
      <c r="X194" s="118">
        <v>0</v>
      </c>
      <c r="Y194">
        <v>3</v>
      </c>
      <c r="Z194" s="118">
        <v>0</v>
      </c>
      <c r="AA194" s="118">
        <v>0</v>
      </c>
      <c r="AB194" s="118">
        <v>0</v>
      </c>
      <c r="AC194" s="118">
        <v>0</v>
      </c>
      <c r="AD194" s="118">
        <v>0</v>
      </c>
      <c r="AE194" s="118">
        <v>0</v>
      </c>
      <c r="AF194" s="118">
        <v>0</v>
      </c>
      <c r="AG194">
        <v>20</v>
      </c>
      <c r="AH194">
        <v>-14</v>
      </c>
    </row>
    <row r="195" spans="1:36" x14ac:dyDescent="0.35">
      <c r="A195" t="s">
        <v>162</v>
      </c>
      <c r="B195">
        <v>2020</v>
      </c>
      <c r="C195" s="10">
        <v>43856</v>
      </c>
      <c r="D195" t="s">
        <v>66</v>
      </c>
      <c r="E195" t="s">
        <v>64</v>
      </c>
      <c r="F195" t="s">
        <v>64</v>
      </c>
      <c r="G195" t="s">
        <v>981</v>
      </c>
      <c r="H195" t="s">
        <v>922</v>
      </c>
      <c r="I195" t="s">
        <v>646</v>
      </c>
      <c r="K195">
        <v>13</v>
      </c>
      <c r="L195" s="118">
        <v>0</v>
      </c>
      <c r="M195" s="118">
        <v>0</v>
      </c>
      <c r="N195" s="118">
        <v>0</v>
      </c>
      <c r="O195" s="118">
        <v>0</v>
      </c>
      <c r="P195" s="118">
        <v>0</v>
      </c>
      <c r="Q195" s="118">
        <v>0</v>
      </c>
      <c r="R195" s="118">
        <v>0</v>
      </c>
      <c r="S195" s="118">
        <v>0</v>
      </c>
      <c r="T195" s="118">
        <v>0</v>
      </c>
      <c r="U195" s="118">
        <v>0</v>
      </c>
      <c r="V195" s="118">
        <v>0</v>
      </c>
      <c r="W195" s="118">
        <v>0</v>
      </c>
      <c r="X195" s="118">
        <v>0</v>
      </c>
      <c r="Y195" s="118">
        <v>0</v>
      </c>
      <c r="Z195" s="118">
        <v>0</v>
      </c>
      <c r="AA195" s="118">
        <v>0</v>
      </c>
      <c r="AB195" s="118">
        <v>0</v>
      </c>
      <c r="AC195" s="118">
        <v>0</v>
      </c>
      <c r="AD195" s="118">
        <v>0</v>
      </c>
      <c r="AE195" s="118">
        <v>0</v>
      </c>
      <c r="AF195" s="118">
        <v>0</v>
      </c>
      <c r="AG195">
        <v>20</v>
      </c>
      <c r="AH195">
        <v>-20</v>
      </c>
    </row>
    <row r="196" spans="1:36" x14ac:dyDescent="0.35">
      <c r="A196" t="s">
        <v>162</v>
      </c>
      <c r="B196">
        <v>2020</v>
      </c>
      <c r="C196" s="10">
        <v>43856</v>
      </c>
      <c r="D196" t="s">
        <v>66</v>
      </c>
      <c r="E196" t="s">
        <v>64</v>
      </c>
      <c r="F196" t="s">
        <v>64</v>
      </c>
      <c r="G196" t="s">
        <v>822</v>
      </c>
      <c r="H196" t="s">
        <v>1001</v>
      </c>
      <c r="I196" t="s">
        <v>37</v>
      </c>
      <c r="K196">
        <v>14</v>
      </c>
      <c r="L196" s="118">
        <v>0</v>
      </c>
      <c r="M196" s="118">
        <v>0</v>
      </c>
      <c r="N196" s="118">
        <v>0</v>
      </c>
      <c r="O196" s="118">
        <v>0</v>
      </c>
      <c r="P196" s="118">
        <v>0</v>
      </c>
      <c r="Q196" s="118">
        <v>0</v>
      </c>
      <c r="R196" s="118">
        <v>0</v>
      </c>
      <c r="S196" s="118">
        <v>0</v>
      </c>
      <c r="T196" s="118">
        <v>0</v>
      </c>
      <c r="U196" s="118">
        <v>0</v>
      </c>
      <c r="V196" s="118">
        <v>0</v>
      </c>
      <c r="W196" s="118">
        <v>0</v>
      </c>
      <c r="X196" s="118">
        <v>0</v>
      </c>
      <c r="Y196" s="118">
        <v>0</v>
      </c>
      <c r="Z196" s="118">
        <v>0</v>
      </c>
      <c r="AA196" s="118">
        <v>0</v>
      </c>
      <c r="AB196" s="118">
        <v>0</v>
      </c>
      <c r="AC196" s="118">
        <v>0</v>
      </c>
      <c r="AD196" s="118">
        <v>0</v>
      </c>
      <c r="AE196" s="118">
        <v>0</v>
      </c>
      <c r="AF196" s="118">
        <v>0</v>
      </c>
      <c r="AG196">
        <v>20</v>
      </c>
      <c r="AH196">
        <v>-20</v>
      </c>
    </row>
    <row r="197" spans="1:36" x14ac:dyDescent="0.35">
      <c r="A197" t="s">
        <v>162</v>
      </c>
      <c r="B197">
        <v>2020</v>
      </c>
      <c r="C197" s="10">
        <v>43856</v>
      </c>
      <c r="D197" t="s">
        <v>66</v>
      </c>
      <c r="E197" t="s">
        <v>64</v>
      </c>
      <c r="F197" t="s">
        <v>64</v>
      </c>
      <c r="G197" t="s">
        <v>738</v>
      </c>
      <c r="H197" t="s">
        <v>1002</v>
      </c>
      <c r="I197" t="s">
        <v>33</v>
      </c>
      <c r="K197" t="s">
        <v>607</v>
      </c>
      <c r="L197">
        <v>1</v>
      </c>
      <c r="M197">
        <v>3</v>
      </c>
      <c r="N197" s="118">
        <v>0</v>
      </c>
      <c r="O197" s="118">
        <v>0</v>
      </c>
      <c r="P197" s="118">
        <v>0</v>
      </c>
      <c r="Q197" s="118">
        <v>0</v>
      </c>
      <c r="R197" s="118">
        <v>0</v>
      </c>
      <c r="S197" s="118">
        <v>0</v>
      </c>
      <c r="T197">
        <v>1</v>
      </c>
      <c r="U197" s="118">
        <v>0</v>
      </c>
      <c r="V197" s="118">
        <v>0</v>
      </c>
      <c r="W197" s="118">
        <v>0</v>
      </c>
      <c r="X197" s="118">
        <v>0</v>
      </c>
      <c r="Y197" s="118">
        <v>0</v>
      </c>
      <c r="Z197" s="118">
        <v>0</v>
      </c>
      <c r="AA197" s="118">
        <v>0</v>
      </c>
      <c r="AB197" s="118">
        <v>0</v>
      </c>
      <c r="AC197" s="118">
        <v>0</v>
      </c>
      <c r="AD197" s="118">
        <v>0</v>
      </c>
      <c r="AE197" s="118">
        <v>0</v>
      </c>
      <c r="AF197" s="118">
        <v>0</v>
      </c>
      <c r="AG197">
        <v>60</v>
      </c>
      <c r="AH197" t="s">
        <v>607</v>
      </c>
    </row>
    <row r="198" spans="1:36" x14ac:dyDescent="0.35">
      <c r="A198" t="s">
        <v>222</v>
      </c>
      <c r="B198">
        <v>2019</v>
      </c>
      <c r="C198" s="10">
        <v>43814</v>
      </c>
      <c r="D198" t="s">
        <v>66</v>
      </c>
      <c r="E198" t="s">
        <v>64</v>
      </c>
      <c r="F198" t="s">
        <v>64</v>
      </c>
      <c r="G198" t="s">
        <v>968</v>
      </c>
      <c r="H198" t="s">
        <v>967</v>
      </c>
      <c r="I198" t="s">
        <v>102</v>
      </c>
      <c r="K198">
        <v>1</v>
      </c>
      <c r="L198" s="118">
        <v>0</v>
      </c>
      <c r="M198">
        <v>2</v>
      </c>
      <c r="N198">
        <v>3</v>
      </c>
      <c r="O198" s="118">
        <v>0</v>
      </c>
      <c r="P198">
        <v>5</v>
      </c>
      <c r="Q198" s="118">
        <v>0</v>
      </c>
      <c r="R198">
        <v>5</v>
      </c>
      <c r="S198">
        <v>5</v>
      </c>
      <c r="T198">
        <v>3</v>
      </c>
      <c r="U198" s="118">
        <v>0</v>
      </c>
      <c r="V198" s="118">
        <v>0</v>
      </c>
      <c r="W198" s="118">
        <v>0</v>
      </c>
      <c r="X198">
        <v>5</v>
      </c>
      <c r="Y198">
        <v>3</v>
      </c>
      <c r="Z198">
        <v>3</v>
      </c>
      <c r="AA198" s="118">
        <v>0</v>
      </c>
      <c r="AB198">
        <v>5</v>
      </c>
      <c r="AC198">
        <v>2</v>
      </c>
      <c r="AD198">
        <v>5</v>
      </c>
      <c r="AE198">
        <v>10</v>
      </c>
      <c r="AF198">
        <v>20</v>
      </c>
      <c r="AG198" s="118">
        <v>0</v>
      </c>
      <c r="AH198">
        <v>76</v>
      </c>
      <c r="AI198" s="7">
        <v>2.1972222222222224</v>
      </c>
      <c r="AJ198" s="51">
        <v>56.881</v>
      </c>
    </row>
    <row r="199" spans="1:36" x14ac:dyDescent="0.35">
      <c r="A199" t="s">
        <v>222</v>
      </c>
      <c r="B199">
        <v>2019</v>
      </c>
      <c r="C199" s="10">
        <v>43814</v>
      </c>
      <c r="D199" t="s">
        <v>66</v>
      </c>
      <c r="E199" t="s">
        <v>64</v>
      </c>
      <c r="F199" t="s">
        <v>64</v>
      </c>
      <c r="G199" t="s">
        <v>505</v>
      </c>
      <c r="H199" t="s">
        <v>599</v>
      </c>
      <c r="I199" t="s">
        <v>35</v>
      </c>
      <c r="K199">
        <v>2</v>
      </c>
      <c r="L199" s="118">
        <v>0</v>
      </c>
      <c r="M199">
        <v>5</v>
      </c>
      <c r="N199">
        <v>2</v>
      </c>
      <c r="O199">
        <v>2</v>
      </c>
      <c r="P199" s="118">
        <v>0</v>
      </c>
      <c r="Q199" s="118">
        <v>0</v>
      </c>
      <c r="R199">
        <v>3</v>
      </c>
      <c r="S199">
        <v>3</v>
      </c>
      <c r="T199">
        <v>5</v>
      </c>
      <c r="U199">
        <v>1</v>
      </c>
      <c r="V199">
        <v>2</v>
      </c>
      <c r="W199">
        <v>1</v>
      </c>
      <c r="X199">
        <v>2</v>
      </c>
      <c r="Y199">
        <v>2</v>
      </c>
      <c r="Z199">
        <v>5</v>
      </c>
      <c r="AA199">
        <v>1</v>
      </c>
      <c r="AB199">
        <v>3</v>
      </c>
      <c r="AC199">
        <v>3</v>
      </c>
      <c r="AD199" s="118">
        <v>0</v>
      </c>
      <c r="AE199" s="118">
        <v>0</v>
      </c>
      <c r="AF199">
        <v>20</v>
      </c>
      <c r="AG199" s="118">
        <v>0</v>
      </c>
      <c r="AH199">
        <v>60</v>
      </c>
    </row>
    <row r="200" spans="1:36" x14ac:dyDescent="0.35">
      <c r="A200" t="s">
        <v>222</v>
      </c>
      <c r="B200">
        <v>2019</v>
      </c>
      <c r="C200" s="10">
        <v>43814</v>
      </c>
      <c r="D200" t="s">
        <v>66</v>
      </c>
      <c r="E200" t="s">
        <v>64</v>
      </c>
      <c r="F200" t="s">
        <v>64</v>
      </c>
      <c r="G200" t="s">
        <v>823</v>
      </c>
      <c r="H200" t="s">
        <v>1007</v>
      </c>
      <c r="I200" t="s">
        <v>27</v>
      </c>
      <c r="K200">
        <v>3</v>
      </c>
      <c r="L200" s="118">
        <v>0</v>
      </c>
      <c r="M200" s="118">
        <v>0</v>
      </c>
      <c r="N200" s="118">
        <v>0</v>
      </c>
      <c r="O200">
        <v>1</v>
      </c>
      <c r="P200" s="118">
        <v>0</v>
      </c>
      <c r="Q200">
        <v>3</v>
      </c>
      <c r="R200" s="118">
        <v>0</v>
      </c>
      <c r="S200" s="118">
        <v>0</v>
      </c>
      <c r="T200" s="118">
        <v>0</v>
      </c>
      <c r="U200">
        <v>2</v>
      </c>
      <c r="V200" s="118">
        <v>0</v>
      </c>
      <c r="W200">
        <v>3</v>
      </c>
      <c r="X200">
        <v>3</v>
      </c>
      <c r="Y200" s="118">
        <v>0</v>
      </c>
      <c r="Z200" s="118">
        <v>0</v>
      </c>
      <c r="AA200">
        <v>2</v>
      </c>
      <c r="AB200">
        <v>2</v>
      </c>
      <c r="AC200">
        <v>5</v>
      </c>
      <c r="AD200" s="118">
        <v>0</v>
      </c>
      <c r="AE200" s="118">
        <v>0</v>
      </c>
      <c r="AF200">
        <v>20</v>
      </c>
      <c r="AG200" s="118">
        <v>0</v>
      </c>
      <c r="AH200">
        <v>41</v>
      </c>
    </row>
    <row r="201" spans="1:36" x14ac:dyDescent="0.35">
      <c r="A201" t="s">
        <v>222</v>
      </c>
      <c r="B201">
        <v>2019</v>
      </c>
      <c r="C201" s="10">
        <v>43814</v>
      </c>
      <c r="D201" t="s">
        <v>66</v>
      </c>
      <c r="E201" t="s">
        <v>64</v>
      </c>
      <c r="F201" t="s">
        <v>64</v>
      </c>
      <c r="G201" t="s">
        <v>985</v>
      </c>
      <c r="H201" t="s">
        <v>850</v>
      </c>
      <c r="I201" t="s">
        <v>85</v>
      </c>
      <c r="K201">
        <v>4</v>
      </c>
      <c r="L201" s="118">
        <v>0</v>
      </c>
      <c r="M201" s="118">
        <v>0</v>
      </c>
      <c r="N201">
        <v>5</v>
      </c>
      <c r="O201" s="118">
        <v>0</v>
      </c>
      <c r="P201" s="118">
        <v>0</v>
      </c>
      <c r="Q201" s="118">
        <v>0</v>
      </c>
      <c r="R201" s="118">
        <v>0</v>
      </c>
      <c r="S201" s="118">
        <v>0</v>
      </c>
      <c r="T201" s="118">
        <v>0</v>
      </c>
      <c r="U201" s="118">
        <v>0</v>
      </c>
      <c r="V201" s="118">
        <v>0</v>
      </c>
      <c r="W201" s="118">
        <v>0</v>
      </c>
      <c r="X201" s="118">
        <v>0</v>
      </c>
      <c r="Y201" s="118">
        <v>0</v>
      </c>
      <c r="Z201" s="118">
        <v>0</v>
      </c>
      <c r="AA201" s="118">
        <v>0</v>
      </c>
      <c r="AB201" s="118">
        <v>0</v>
      </c>
      <c r="AC201">
        <v>1</v>
      </c>
      <c r="AD201">
        <v>3</v>
      </c>
      <c r="AE201">
        <v>4</v>
      </c>
      <c r="AF201">
        <v>20</v>
      </c>
      <c r="AG201" s="118">
        <v>0</v>
      </c>
      <c r="AH201">
        <v>33</v>
      </c>
    </row>
    <row r="202" spans="1:36" x14ac:dyDescent="0.35">
      <c r="A202" t="s">
        <v>222</v>
      </c>
      <c r="B202">
        <v>2019</v>
      </c>
      <c r="C202" s="10">
        <v>43814</v>
      </c>
      <c r="D202" t="s">
        <v>66</v>
      </c>
      <c r="E202" t="s">
        <v>64</v>
      </c>
      <c r="F202" t="s">
        <v>64</v>
      </c>
      <c r="G202" t="s">
        <v>590</v>
      </c>
      <c r="H202" t="s">
        <v>69</v>
      </c>
      <c r="I202" t="s">
        <v>25</v>
      </c>
      <c r="K202">
        <v>5</v>
      </c>
      <c r="L202">
        <v>5</v>
      </c>
      <c r="M202" s="118">
        <v>0</v>
      </c>
      <c r="N202" s="118">
        <v>0</v>
      </c>
      <c r="O202" s="118">
        <v>0</v>
      </c>
      <c r="P202">
        <v>1</v>
      </c>
      <c r="Q202">
        <v>5</v>
      </c>
      <c r="R202">
        <v>2</v>
      </c>
      <c r="S202" s="118">
        <v>0</v>
      </c>
      <c r="T202">
        <v>2</v>
      </c>
      <c r="U202" s="118">
        <v>0</v>
      </c>
      <c r="V202">
        <v>1</v>
      </c>
      <c r="W202">
        <v>2</v>
      </c>
      <c r="X202" s="118">
        <v>0</v>
      </c>
      <c r="Y202" s="118">
        <v>0</v>
      </c>
      <c r="Z202" s="118">
        <v>0</v>
      </c>
      <c r="AA202">
        <v>5</v>
      </c>
      <c r="AB202">
        <v>1</v>
      </c>
      <c r="AC202" s="118">
        <v>0</v>
      </c>
      <c r="AD202" s="118">
        <v>0</v>
      </c>
      <c r="AE202" s="118">
        <v>0</v>
      </c>
      <c r="AF202" s="118">
        <v>0</v>
      </c>
      <c r="AG202" s="118">
        <v>0</v>
      </c>
      <c r="AH202">
        <v>24</v>
      </c>
    </row>
    <row r="203" spans="1:36" x14ac:dyDescent="0.35">
      <c r="A203" t="s">
        <v>222</v>
      </c>
      <c r="B203">
        <v>2019</v>
      </c>
      <c r="C203" s="10">
        <v>43814</v>
      </c>
      <c r="D203" t="s">
        <v>66</v>
      </c>
      <c r="E203" t="s">
        <v>64</v>
      </c>
      <c r="F203" t="s">
        <v>64</v>
      </c>
      <c r="G203" t="s">
        <v>971</v>
      </c>
      <c r="H203" t="s">
        <v>715</v>
      </c>
      <c r="I203" t="s">
        <v>152</v>
      </c>
      <c r="K203">
        <v>6</v>
      </c>
      <c r="L203" s="118">
        <v>0</v>
      </c>
      <c r="M203" s="118">
        <v>0</v>
      </c>
      <c r="N203" s="118">
        <v>0</v>
      </c>
      <c r="O203" s="118">
        <v>0</v>
      </c>
      <c r="P203">
        <v>3</v>
      </c>
      <c r="Q203">
        <v>2</v>
      </c>
      <c r="R203" s="118">
        <v>0</v>
      </c>
      <c r="S203" s="118">
        <v>0</v>
      </c>
      <c r="T203" s="118">
        <v>0</v>
      </c>
      <c r="U203">
        <v>3</v>
      </c>
      <c r="V203">
        <v>5</v>
      </c>
      <c r="W203" s="118">
        <v>0</v>
      </c>
      <c r="X203" s="118">
        <v>0</v>
      </c>
      <c r="Y203" s="118">
        <v>0</v>
      </c>
      <c r="Z203">
        <v>2</v>
      </c>
      <c r="AA203" s="118">
        <v>0</v>
      </c>
      <c r="AB203" s="118">
        <v>0</v>
      </c>
      <c r="AC203" s="118">
        <v>0</v>
      </c>
      <c r="AD203" s="118">
        <v>0</v>
      </c>
      <c r="AE203" s="118">
        <v>0</v>
      </c>
      <c r="AF203" s="118">
        <v>0</v>
      </c>
      <c r="AG203" s="118">
        <v>0</v>
      </c>
      <c r="AH203">
        <v>15</v>
      </c>
    </row>
    <row r="204" spans="1:36" x14ac:dyDescent="0.35">
      <c r="A204" t="s">
        <v>222</v>
      </c>
      <c r="B204">
        <v>2019</v>
      </c>
      <c r="C204" s="10">
        <v>43814</v>
      </c>
      <c r="D204" t="s">
        <v>66</v>
      </c>
      <c r="E204" t="s">
        <v>64</v>
      </c>
      <c r="F204" t="s">
        <v>64</v>
      </c>
      <c r="G204" t="s">
        <v>842</v>
      </c>
      <c r="H204" t="s">
        <v>995</v>
      </c>
      <c r="I204" t="s">
        <v>198</v>
      </c>
      <c r="K204">
        <v>7</v>
      </c>
      <c r="L204" s="118">
        <v>0</v>
      </c>
      <c r="M204" s="118">
        <v>0</v>
      </c>
      <c r="N204" s="118">
        <v>0</v>
      </c>
      <c r="O204" s="118">
        <v>0</v>
      </c>
      <c r="P204" s="118">
        <v>0</v>
      </c>
      <c r="Q204" s="118">
        <v>0</v>
      </c>
      <c r="R204" s="118">
        <v>0</v>
      </c>
      <c r="S204">
        <v>2</v>
      </c>
      <c r="T204" s="118">
        <v>0</v>
      </c>
      <c r="U204" s="118">
        <v>0</v>
      </c>
      <c r="V204" s="118">
        <v>0</v>
      </c>
      <c r="W204" s="118">
        <v>0</v>
      </c>
      <c r="X204" s="118">
        <v>0</v>
      </c>
      <c r="Y204">
        <v>1</v>
      </c>
      <c r="Z204" s="118">
        <v>0</v>
      </c>
      <c r="AA204" s="118">
        <v>0</v>
      </c>
      <c r="AB204" s="118">
        <v>0</v>
      </c>
      <c r="AC204" s="118">
        <v>0</v>
      </c>
      <c r="AD204">
        <v>2</v>
      </c>
      <c r="AE204">
        <v>6</v>
      </c>
      <c r="AF204" s="118">
        <v>0</v>
      </c>
      <c r="AG204" s="118">
        <v>0</v>
      </c>
      <c r="AH204">
        <v>11</v>
      </c>
    </row>
    <row r="205" spans="1:36" x14ac:dyDescent="0.35">
      <c r="A205" t="s">
        <v>222</v>
      </c>
      <c r="B205">
        <v>2019</v>
      </c>
      <c r="C205" s="10">
        <v>43814</v>
      </c>
      <c r="D205" t="s">
        <v>66</v>
      </c>
      <c r="E205" t="s">
        <v>64</v>
      </c>
      <c r="F205" t="s">
        <v>64</v>
      </c>
      <c r="G205" t="s">
        <v>749</v>
      </c>
      <c r="H205" t="s">
        <v>632</v>
      </c>
      <c r="I205" t="s">
        <v>46</v>
      </c>
      <c r="K205">
        <v>8</v>
      </c>
      <c r="L205">
        <v>2</v>
      </c>
      <c r="M205" s="118">
        <v>0</v>
      </c>
      <c r="N205">
        <v>1</v>
      </c>
      <c r="O205" s="118">
        <v>0</v>
      </c>
      <c r="P205" s="118">
        <v>0</v>
      </c>
      <c r="Q205" s="118">
        <v>0</v>
      </c>
      <c r="R205" s="118">
        <v>0</v>
      </c>
      <c r="S205" s="118">
        <v>0</v>
      </c>
      <c r="T205" s="118">
        <v>0</v>
      </c>
      <c r="U205">
        <v>5</v>
      </c>
      <c r="V205">
        <v>3</v>
      </c>
      <c r="W205" s="118">
        <v>0</v>
      </c>
      <c r="X205" s="118">
        <v>0</v>
      </c>
      <c r="Y205" s="118">
        <v>0</v>
      </c>
      <c r="Z205" s="118">
        <v>0</v>
      </c>
      <c r="AA205" s="118">
        <v>0</v>
      </c>
      <c r="AB205" s="118">
        <v>0</v>
      </c>
      <c r="AC205" s="118">
        <v>0</v>
      </c>
      <c r="AD205" s="118">
        <v>0</v>
      </c>
      <c r="AE205" s="118">
        <v>0</v>
      </c>
      <c r="AF205" s="118">
        <v>0</v>
      </c>
      <c r="AG205" s="118">
        <v>0</v>
      </c>
      <c r="AH205">
        <v>11</v>
      </c>
    </row>
    <row r="206" spans="1:36" x14ac:dyDescent="0.35">
      <c r="A206" t="s">
        <v>222</v>
      </c>
      <c r="B206">
        <v>2019</v>
      </c>
      <c r="C206" s="10">
        <v>43814</v>
      </c>
      <c r="D206" t="s">
        <v>66</v>
      </c>
      <c r="E206" t="s">
        <v>64</v>
      </c>
      <c r="F206" t="s">
        <v>64</v>
      </c>
      <c r="G206" t="s">
        <v>595</v>
      </c>
      <c r="H206" t="s">
        <v>594</v>
      </c>
      <c r="I206" t="s">
        <v>759</v>
      </c>
      <c r="K206">
        <v>9</v>
      </c>
      <c r="L206" s="118">
        <v>0</v>
      </c>
      <c r="M206">
        <v>3</v>
      </c>
      <c r="N206" s="118">
        <v>0</v>
      </c>
      <c r="O206" s="118">
        <v>0</v>
      </c>
      <c r="P206" s="118">
        <v>0</v>
      </c>
      <c r="Q206" s="118">
        <v>0</v>
      </c>
      <c r="R206" s="118">
        <v>0</v>
      </c>
      <c r="S206" s="118">
        <v>0</v>
      </c>
      <c r="T206" s="118">
        <v>0</v>
      </c>
      <c r="U206" s="118">
        <v>0</v>
      </c>
      <c r="V206" s="118">
        <v>0</v>
      </c>
      <c r="W206" s="118">
        <v>0</v>
      </c>
      <c r="X206" s="118">
        <v>0</v>
      </c>
      <c r="Y206">
        <v>5</v>
      </c>
      <c r="Z206" s="118">
        <v>0</v>
      </c>
      <c r="AA206" s="118">
        <v>0</v>
      </c>
      <c r="AB206" s="118">
        <v>0</v>
      </c>
      <c r="AC206" s="118">
        <v>0</v>
      </c>
      <c r="AD206" s="118">
        <v>0</v>
      </c>
      <c r="AE206">
        <v>2</v>
      </c>
      <c r="AF206" s="118">
        <v>0</v>
      </c>
      <c r="AG206" s="118">
        <v>0</v>
      </c>
      <c r="AH206">
        <v>10</v>
      </c>
    </row>
    <row r="207" spans="1:36" x14ac:dyDescent="0.35">
      <c r="A207" t="s">
        <v>222</v>
      </c>
      <c r="B207">
        <v>2019</v>
      </c>
      <c r="C207" s="10">
        <v>43814</v>
      </c>
      <c r="D207" t="s">
        <v>66</v>
      </c>
      <c r="E207" t="s">
        <v>64</v>
      </c>
      <c r="F207" t="s">
        <v>64</v>
      </c>
      <c r="G207" t="s">
        <v>966</v>
      </c>
      <c r="H207" t="s">
        <v>965</v>
      </c>
      <c r="I207" t="s">
        <v>178</v>
      </c>
      <c r="K207">
        <v>10</v>
      </c>
      <c r="L207">
        <v>1</v>
      </c>
      <c r="M207">
        <v>1</v>
      </c>
      <c r="N207" s="118">
        <v>0</v>
      </c>
      <c r="O207" s="118">
        <v>0</v>
      </c>
      <c r="P207" s="118">
        <v>0</v>
      </c>
      <c r="Q207" s="118">
        <v>0</v>
      </c>
      <c r="R207" s="118">
        <v>0</v>
      </c>
      <c r="S207" s="118">
        <v>0</v>
      </c>
      <c r="T207" s="118">
        <v>0</v>
      </c>
      <c r="U207" s="118">
        <v>0</v>
      </c>
      <c r="V207" s="118">
        <v>0</v>
      </c>
      <c r="W207">
        <v>5</v>
      </c>
      <c r="X207" s="118">
        <v>0</v>
      </c>
      <c r="Y207" s="118">
        <v>0</v>
      </c>
      <c r="Z207" s="118">
        <v>0</v>
      </c>
      <c r="AA207" s="118">
        <v>0</v>
      </c>
      <c r="AB207" s="118">
        <v>0</v>
      </c>
      <c r="AC207" s="118">
        <v>0</v>
      </c>
      <c r="AD207">
        <v>1</v>
      </c>
      <c r="AE207" s="118">
        <v>0</v>
      </c>
      <c r="AF207" s="118">
        <v>0</v>
      </c>
      <c r="AG207" s="118">
        <v>0</v>
      </c>
      <c r="AH207">
        <v>8</v>
      </c>
    </row>
    <row r="208" spans="1:36" x14ac:dyDescent="0.35">
      <c r="A208" t="s">
        <v>222</v>
      </c>
      <c r="B208">
        <v>2019</v>
      </c>
      <c r="C208" s="10">
        <v>43814</v>
      </c>
      <c r="D208" t="s">
        <v>66</v>
      </c>
      <c r="E208" t="s">
        <v>64</v>
      </c>
      <c r="F208" t="s">
        <v>64</v>
      </c>
      <c r="G208" t="s">
        <v>970</v>
      </c>
      <c r="H208" t="s">
        <v>969</v>
      </c>
      <c r="I208" t="s">
        <v>164</v>
      </c>
      <c r="K208">
        <v>11</v>
      </c>
      <c r="L208" s="118">
        <v>0</v>
      </c>
      <c r="M208" s="118">
        <v>0</v>
      </c>
      <c r="N208" s="118">
        <v>0</v>
      </c>
      <c r="O208">
        <v>5</v>
      </c>
      <c r="P208">
        <v>2</v>
      </c>
      <c r="Q208" s="118">
        <v>0</v>
      </c>
      <c r="R208" s="118">
        <v>0</v>
      </c>
      <c r="S208" s="118">
        <v>0</v>
      </c>
      <c r="T208">
        <v>1</v>
      </c>
      <c r="U208" s="118">
        <v>0</v>
      </c>
      <c r="V208" s="118">
        <v>0</v>
      </c>
      <c r="W208" s="118">
        <v>0</v>
      </c>
      <c r="X208" s="118">
        <v>0</v>
      </c>
      <c r="Y208" s="118">
        <v>0</v>
      </c>
      <c r="Z208" s="118">
        <v>0</v>
      </c>
      <c r="AA208" s="118">
        <v>0</v>
      </c>
      <c r="AB208" s="118">
        <v>0</v>
      </c>
      <c r="AC208" s="118">
        <v>0</v>
      </c>
      <c r="AD208" s="118">
        <v>0</v>
      </c>
      <c r="AE208" s="118">
        <v>0</v>
      </c>
      <c r="AF208" s="118">
        <v>0</v>
      </c>
      <c r="AG208" s="118">
        <v>0</v>
      </c>
      <c r="AH208">
        <v>8</v>
      </c>
    </row>
    <row r="209" spans="1:36" x14ac:dyDescent="0.35">
      <c r="A209" t="s">
        <v>222</v>
      </c>
      <c r="B209">
        <v>2019</v>
      </c>
      <c r="C209" s="10">
        <v>43814</v>
      </c>
      <c r="D209" t="s">
        <v>66</v>
      </c>
      <c r="E209" t="s">
        <v>64</v>
      </c>
      <c r="F209" t="s">
        <v>64</v>
      </c>
      <c r="G209" t="s">
        <v>936</v>
      </c>
      <c r="H209" t="s">
        <v>807</v>
      </c>
      <c r="I209" t="s">
        <v>646</v>
      </c>
      <c r="K209">
        <v>12</v>
      </c>
      <c r="L209" s="118">
        <v>0</v>
      </c>
      <c r="M209" s="118">
        <v>0</v>
      </c>
      <c r="N209" s="118">
        <v>0</v>
      </c>
      <c r="O209" s="118">
        <v>0</v>
      </c>
      <c r="P209" s="118">
        <v>0</v>
      </c>
      <c r="Q209" s="118">
        <v>0</v>
      </c>
      <c r="R209">
        <v>1</v>
      </c>
      <c r="S209" s="118">
        <v>0</v>
      </c>
      <c r="T209" s="118">
        <v>0</v>
      </c>
      <c r="U209" s="118">
        <v>0</v>
      </c>
      <c r="V209" s="118">
        <v>0</v>
      </c>
      <c r="W209" s="118">
        <v>0</v>
      </c>
      <c r="X209">
        <v>1</v>
      </c>
      <c r="Y209" s="118">
        <v>0</v>
      </c>
      <c r="Z209">
        <v>1</v>
      </c>
      <c r="AA209" s="118">
        <v>0</v>
      </c>
      <c r="AB209" s="118">
        <v>0</v>
      </c>
      <c r="AC209" s="118">
        <v>0</v>
      </c>
      <c r="AD209" s="118">
        <v>0</v>
      </c>
      <c r="AE209" s="118">
        <v>0</v>
      </c>
      <c r="AF209" s="118">
        <v>0</v>
      </c>
      <c r="AG209" s="118">
        <v>0</v>
      </c>
      <c r="AH209">
        <v>3</v>
      </c>
    </row>
    <row r="210" spans="1:36" x14ac:dyDescent="0.35">
      <c r="A210" t="s">
        <v>222</v>
      </c>
      <c r="B210">
        <v>2019</v>
      </c>
      <c r="C210" s="10">
        <v>43814</v>
      </c>
      <c r="D210" t="s">
        <v>66</v>
      </c>
      <c r="E210" t="s">
        <v>64</v>
      </c>
      <c r="F210" t="s">
        <v>64</v>
      </c>
      <c r="G210" t="s">
        <v>927</v>
      </c>
      <c r="H210" t="s">
        <v>973</v>
      </c>
      <c r="I210" t="s">
        <v>188</v>
      </c>
      <c r="K210">
        <v>13</v>
      </c>
      <c r="L210">
        <v>3</v>
      </c>
      <c r="M210" s="118">
        <v>0</v>
      </c>
      <c r="N210" s="118">
        <v>0</v>
      </c>
      <c r="O210">
        <v>3</v>
      </c>
      <c r="P210" s="118">
        <v>0</v>
      </c>
      <c r="Q210">
        <v>1</v>
      </c>
      <c r="R210" s="118">
        <v>0</v>
      </c>
      <c r="S210">
        <v>1</v>
      </c>
      <c r="T210" s="118">
        <v>0</v>
      </c>
      <c r="U210" s="118">
        <v>0</v>
      </c>
      <c r="V210" s="118">
        <v>0</v>
      </c>
      <c r="W210" s="118">
        <v>0</v>
      </c>
      <c r="X210" s="118">
        <v>0</v>
      </c>
      <c r="Y210" s="118">
        <v>0</v>
      </c>
      <c r="Z210" s="118">
        <v>0</v>
      </c>
      <c r="AA210">
        <v>3</v>
      </c>
      <c r="AB210" s="118">
        <v>0</v>
      </c>
      <c r="AC210" s="118">
        <v>0</v>
      </c>
      <c r="AD210" s="118">
        <v>0</v>
      </c>
      <c r="AE210" s="118">
        <v>0</v>
      </c>
      <c r="AF210" s="118">
        <v>0</v>
      </c>
      <c r="AG210">
        <v>20</v>
      </c>
      <c r="AH210">
        <v>-9</v>
      </c>
    </row>
    <row r="211" spans="1:36" x14ac:dyDescent="0.35">
      <c r="A211" t="s">
        <v>222</v>
      </c>
      <c r="B211">
        <v>2019</v>
      </c>
      <c r="C211" s="10">
        <v>43814</v>
      </c>
      <c r="D211" t="s">
        <v>66</v>
      </c>
      <c r="E211" t="s">
        <v>64</v>
      </c>
      <c r="F211" t="s">
        <v>64</v>
      </c>
      <c r="G211" t="s">
        <v>855</v>
      </c>
      <c r="H211" t="s">
        <v>857</v>
      </c>
      <c r="I211" t="s">
        <v>207</v>
      </c>
      <c r="K211" t="s">
        <v>607</v>
      </c>
      <c r="L211" s="118">
        <v>0</v>
      </c>
      <c r="M211" s="118">
        <v>0</v>
      </c>
      <c r="N211" s="118">
        <v>0</v>
      </c>
      <c r="O211" s="118">
        <v>0</v>
      </c>
      <c r="P211" s="118">
        <v>0</v>
      </c>
      <c r="Q211" s="118">
        <v>0</v>
      </c>
      <c r="R211" s="118">
        <v>0</v>
      </c>
      <c r="S211" s="118">
        <v>0</v>
      </c>
      <c r="T211" s="118">
        <v>0</v>
      </c>
      <c r="U211" s="118">
        <v>0</v>
      </c>
      <c r="V211" s="118">
        <v>0</v>
      </c>
      <c r="W211" s="118">
        <v>0</v>
      </c>
      <c r="X211" s="118">
        <v>0</v>
      </c>
      <c r="Y211" s="118">
        <v>0</v>
      </c>
      <c r="Z211" s="118">
        <v>0</v>
      </c>
      <c r="AA211" s="118">
        <v>0</v>
      </c>
      <c r="AB211" s="118">
        <v>0</v>
      </c>
      <c r="AC211" s="118">
        <v>0</v>
      </c>
      <c r="AD211" s="118">
        <v>0</v>
      </c>
      <c r="AE211" s="118">
        <v>0</v>
      </c>
      <c r="AF211" s="118">
        <v>0</v>
      </c>
      <c r="AG211">
        <v>40</v>
      </c>
      <c r="AH211" t="s">
        <v>607</v>
      </c>
    </row>
    <row r="212" spans="1:36" x14ac:dyDescent="0.35">
      <c r="A212" t="s">
        <v>222</v>
      </c>
      <c r="B212">
        <v>2019</v>
      </c>
      <c r="C212" s="10">
        <v>43814</v>
      </c>
      <c r="D212" t="s">
        <v>66</v>
      </c>
      <c r="E212" t="s">
        <v>64</v>
      </c>
      <c r="F212" t="s">
        <v>64</v>
      </c>
      <c r="G212" t="s">
        <v>974</v>
      </c>
      <c r="H212" t="s">
        <v>1015</v>
      </c>
      <c r="I212" t="s">
        <v>39</v>
      </c>
      <c r="K212" t="s">
        <v>607</v>
      </c>
      <c r="L212" s="118">
        <v>0</v>
      </c>
      <c r="M212" s="118">
        <v>0</v>
      </c>
      <c r="N212" s="118">
        <v>0</v>
      </c>
      <c r="O212" s="118">
        <v>0</v>
      </c>
      <c r="P212" s="118">
        <v>0</v>
      </c>
      <c r="Q212" s="118">
        <v>0</v>
      </c>
      <c r="R212" s="118">
        <v>0</v>
      </c>
      <c r="S212" s="118">
        <v>0</v>
      </c>
      <c r="T212" s="118">
        <v>0</v>
      </c>
      <c r="U212" s="118">
        <v>0</v>
      </c>
      <c r="V212" s="118">
        <v>0</v>
      </c>
      <c r="W212" s="118">
        <v>0</v>
      </c>
      <c r="X212" s="118">
        <v>0</v>
      </c>
      <c r="Y212" s="118">
        <v>0</v>
      </c>
      <c r="Z212" s="118">
        <v>0</v>
      </c>
      <c r="AA212" s="118">
        <v>0</v>
      </c>
      <c r="AB212" s="118">
        <v>0</v>
      </c>
      <c r="AC212" s="118">
        <v>0</v>
      </c>
      <c r="AD212" s="118">
        <v>0</v>
      </c>
      <c r="AE212" s="118">
        <v>0</v>
      </c>
      <c r="AF212" s="118">
        <v>0</v>
      </c>
      <c r="AG212">
        <v>40</v>
      </c>
      <c r="AH212" t="s">
        <v>607</v>
      </c>
    </row>
    <row r="213" spans="1:36" x14ac:dyDescent="0.35">
      <c r="A213" t="s">
        <v>65</v>
      </c>
      <c r="B213">
        <v>2019</v>
      </c>
      <c r="C213" s="10">
        <v>43811</v>
      </c>
      <c r="D213" t="s">
        <v>66</v>
      </c>
      <c r="E213" t="s">
        <v>64</v>
      </c>
      <c r="F213" t="s">
        <v>64</v>
      </c>
      <c r="G213" t="s">
        <v>485</v>
      </c>
      <c r="H213" t="s">
        <v>749</v>
      </c>
      <c r="I213" t="s">
        <v>46</v>
      </c>
      <c r="K213" t="s">
        <v>607</v>
      </c>
      <c r="L213" s="118">
        <v>0</v>
      </c>
      <c r="M213" s="118">
        <v>0</v>
      </c>
      <c r="N213" s="118">
        <v>0</v>
      </c>
      <c r="O213" s="118">
        <v>0</v>
      </c>
      <c r="P213" s="118">
        <v>0</v>
      </c>
      <c r="Q213">
        <v>1</v>
      </c>
      <c r="R213" s="118">
        <v>0</v>
      </c>
      <c r="S213" s="118">
        <v>0</v>
      </c>
      <c r="T213" s="118">
        <v>0</v>
      </c>
      <c r="U213" s="118">
        <v>0</v>
      </c>
      <c r="V213" s="118">
        <v>0</v>
      </c>
      <c r="W213" s="118">
        <v>0</v>
      </c>
      <c r="X213" s="118">
        <v>0</v>
      </c>
      <c r="Y213" s="118">
        <v>0</v>
      </c>
      <c r="Z213" s="118">
        <v>0</v>
      </c>
      <c r="AA213" s="118">
        <v>0</v>
      </c>
      <c r="AB213" s="118">
        <v>0</v>
      </c>
      <c r="AC213" s="118">
        <v>0</v>
      </c>
      <c r="AD213" s="118">
        <v>0</v>
      </c>
      <c r="AE213" s="118">
        <v>0</v>
      </c>
      <c r="AF213" s="118">
        <v>0</v>
      </c>
      <c r="AG213" s="118">
        <v>0</v>
      </c>
      <c r="AH213" t="s">
        <v>607</v>
      </c>
    </row>
    <row r="214" spans="1:36" x14ac:dyDescent="0.35">
      <c r="A214" t="s">
        <v>65</v>
      </c>
      <c r="B214">
        <v>2019</v>
      </c>
      <c r="C214" s="10">
        <v>43809</v>
      </c>
      <c r="D214" t="s">
        <v>66</v>
      </c>
      <c r="E214" t="s">
        <v>64</v>
      </c>
      <c r="F214" t="s">
        <v>64</v>
      </c>
      <c r="G214" t="s">
        <v>1065</v>
      </c>
      <c r="H214" t="s">
        <v>1054</v>
      </c>
      <c r="I214" t="s">
        <v>164</v>
      </c>
      <c r="K214" t="s">
        <v>607</v>
      </c>
      <c r="L214" s="118">
        <v>0</v>
      </c>
      <c r="M214" s="118">
        <v>0</v>
      </c>
      <c r="N214">
        <v>1</v>
      </c>
      <c r="O214" s="118">
        <v>0</v>
      </c>
      <c r="P214" s="118">
        <v>0</v>
      </c>
      <c r="Q214" s="118">
        <v>0</v>
      </c>
      <c r="R214" s="118">
        <v>0</v>
      </c>
      <c r="S214" s="118">
        <v>0</v>
      </c>
      <c r="T214" s="118">
        <v>0</v>
      </c>
      <c r="U214" s="118">
        <v>0</v>
      </c>
      <c r="V214" s="118">
        <v>0</v>
      </c>
      <c r="W214" s="118">
        <v>0</v>
      </c>
      <c r="X214" s="118">
        <v>0</v>
      </c>
      <c r="Y214" s="118">
        <v>0</v>
      </c>
      <c r="Z214" s="118">
        <v>0</v>
      </c>
      <c r="AA214" s="118">
        <v>0</v>
      </c>
      <c r="AB214" s="118">
        <v>0</v>
      </c>
      <c r="AC214" s="118">
        <v>0</v>
      </c>
      <c r="AD214" s="118">
        <v>0</v>
      </c>
      <c r="AE214" s="118">
        <v>0</v>
      </c>
      <c r="AF214" s="118">
        <v>0</v>
      </c>
      <c r="AG214">
        <v>60</v>
      </c>
      <c r="AH214" t="s">
        <v>607</v>
      </c>
    </row>
    <row r="215" spans="1:36" x14ac:dyDescent="0.35">
      <c r="A215" t="s">
        <v>225</v>
      </c>
      <c r="B215">
        <v>2019</v>
      </c>
      <c r="C215" s="10">
        <v>43807</v>
      </c>
      <c r="D215" t="s">
        <v>66</v>
      </c>
      <c r="E215" t="s">
        <v>64</v>
      </c>
      <c r="F215" t="s">
        <v>64</v>
      </c>
      <c r="G215" t="s">
        <v>599</v>
      </c>
      <c r="H215" t="s">
        <v>598</v>
      </c>
      <c r="I215" t="s">
        <v>35</v>
      </c>
      <c r="K215">
        <v>1</v>
      </c>
      <c r="L215">
        <v>5</v>
      </c>
      <c r="M215">
        <v>1</v>
      </c>
      <c r="N215" s="118">
        <v>0</v>
      </c>
      <c r="O215">
        <v>5</v>
      </c>
      <c r="P215">
        <v>5</v>
      </c>
      <c r="Q215">
        <v>1</v>
      </c>
      <c r="R215">
        <v>5</v>
      </c>
      <c r="S215" s="118">
        <v>0</v>
      </c>
      <c r="T215">
        <v>3</v>
      </c>
      <c r="U215">
        <v>1</v>
      </c>
      <c r="V215">
        <v>5</v>
      </c>
      <c r="W215">
        <v>3</v>
      </c>
      <c r="X215">
        <v>1</v>
      </c>
      <c r="Y215" s="118">
        <v>0</v>
      </c>
      <c r="Z215">
        <v>3</v>
      </c>
      <c r="AA215">
        <v>5</v>
      </c>
      <c r="AB215" s="118">
        <v>0</v>
      </c>
      <c r="AC215" s="118">
        <v>0</v>
      </c>
      <c r="AD215" s="118">
        <v>0</v>
      </c>
      <c r="AE215">
        <v>6</v>
      </c>
      <c r="AF215">
        <v>80</v>
      </c>
      <c r="AG215" s="118">
        <v>0</v>
      </c>
      <c r="AH215">
        <v>129</v>
      </c>
      <c r="AI215" s="7">
        <v>2.1534722222222222</v>
      </c>
      <c r="AJ215" s="49">
        <v>58.04</v>
      </c>
    </row>
    <row r="216" spans="1:36" x14ac:dyDescent="0.35">
      <c r="A216" t="s">
        <v>225</v>
      </c>
      <c r="B216">
        <v>2019</v>
      </c>
      <c r="C216" s="10">
        <v>43807</v>
      </c>
      <c r="D216" t="s">
        <v>66</v>
      </c>
      <c r="E216" t="s">
        <v>64</v>
      </c>
      <c r="F216" t="s">
        <v>64</v>
      </c>
      <c r="G216" t="s">
        <v>806</v>
      </c>
      <c r="H216" t="s">
        <v>967</v>
      </c>
      <c r="I216" t="s">
        <v>102</v>
      </c>
      <c r="K216">
        <v>2</v>
      </c>
      <c r="L216">
        <v>3</v>
      </c>
      <c r="M216" s="118">
        <v>0</v>
      </c>
      <c r="N216">
        <v>5</v>
      </c>
      <c r="O216" s="118">
        <v>0</v>
      </c>
      <c r="P216" s="118">
        <v>0</v>
      </c>
      <c r="Q216">
        <v>5</v>
      </c>
      <c r="R216">
        <v>2</v>
      </c>
      <c r="S216" s="118">
        <v>0</v>
      </c>
      <c r="T216" s="118">
        <v>0</v>
      </c>
      <c r="U216" s="118">
        <v>0</v>
      </c>
      <c r="V216">
        <v>1</v>
      </c>
      <c r="W216">
        <v>5</v>
      </c>
      <c r="X216" s="118">
        <v>0</v>
      </c>
      <c r="Y216" s="118">
        <v>0</v>
      </c>
      <c r="Z216" s="118">
        <v>0</v>
      </c>
      <c r="AA216">
        <v>2</v>
      </c>
      <c r="AB216" s="118">
        <v>0</v>
      </c>
      <c r="AC216">
        <v>1</v>
      </c>
      <c r="AD216">
        <v>3</v>
      </c>
      <c r="AE216" s="118">
        <v>0</v>
      </c>
      <c r="AF216">
        <v>60</v>
      </c>
      <c r="AG216" s="118">
        <v>0</v>
      </c>
      <c r="AH216">
        <v>87</v>
      </c>
    </row>
    <row r="217" spans="1:36" x14ac:dyDescent="0.35">
      <c r="A217" t="s">
        <v>225</v>
      </c>
      <c r="B217">
        <v>2019</v>
      </c>
      <c r="C217" s="10">
        <v>43807</v>
      </c>
      <c r="D217" t="s">
        <v>66</v>
      </c>
      <c r="E217" t="s">
        <v>64</v>
      </c>
      <c r="F217" t="s">
        <v>64</v>
      </c>
      <c r="G217" t="s">
        <v>590</v>
      </c>
      <c r="H217" t="s">
        <v>69</v>
      </c>
      <c r="I217" t="s">
        <v>25</v>
      </c>
      <c r="K217">
        <v>3</v>
      </c>
      <c r="L217" s="118">
        <v>0</v>
      </c>
      <c r="M217" s="118">
        <v>0</v>
      </c>
      <c r="N217" s="118">
        <v>0</v>
      </c>
      <c r="O217">
        <v>3</v>
      </c>
      <c r="P217">
        <v>3</v>
      </c>
      <c r="Q217" s="118">
        <v>0</v>
      </c>
      <c r="R217" s="118">
        <v>0</v>
      </c>
      <c r="S217" s="118">
        <v>0</v>
      </c>
      <c r="T217" s="118">
        <v>0</v>
      </c>
      <c r="U217" s="118">
        <v>0</v>
      </c>
      <c r="V217">
        <v>2</v>
      </c>
      <c r="W217">
        <v>1</v>
      </c>
      <c r="X217" s="118">
        <v>0</v>
      </c>
      <c r="Y217">
        <v>2</v>
      </c>
      <c r="Z217">
        <v>1</v>
      </c>
      <c r="AA217">
        <v>3</v>
      </c>
      <c r="AB217" s="118">
        <v>0</v>
      </c>
      <c r="AC217" s="118">
        <v>0</v>
      </c>
      <c r="AD217" s="118">
        <v>0</v>
      </c>
      <c r="AE217">
        <v>2</v>
      </c>
      <c r="AF217">
        <v>40</v>
      </c>
      <c r="AG217" s="118">
        <v>0</v>
      </c>
      <c r="AH217">
        <v>57</v>
      </c>
    </row>
    <row r="218" spans="1:36" x14ac:dyDescent="0.35">
      <c r="A218" t="s">
        <v>225</v>
      </c>
      <c r="B218">
        <v>2019</v>
      </c>
      <c r="C218" s="10">
        <v>43807</v>
      </c>
      <c r="D218" t="s">
        <v>66</v>
      </c>
      <c r="E218" t="s">
        <v>64</v>
      </c>
      <c r="F218" t="s">
        <v>64</v>
      </c>
      <c r="G218" t="s">
        <v>970</v>
      </c>
      <c r="H218" t="s">
        <v>969</v>
      </c>
      <c r="I218" t="s">
        <v>164</v>
      </c>
      <c r="K218">
        <v>4</v>
      </c>
      <c r="L218">
        <v>1</v>
      </c>
      <c r="M218" s="118">
        <v>0</v>
      </c>
      <c r="N218" s="118">
        <v>0</v>
      </c>
      <c r="O218">
        <v>2</v>
      </c>
      <c r="P218">
        <v>2</v>
      </c>
      <c r="Q218" s="118">
        <v>0</v>
      </c>
      <c r="R218" s="118">
        <v>0</v>
      </c>
      <c r="S218">
        <v>2</v>
      </c>
      <c r="T218" s="118">
        <v>0</v>
      </c>
      <c r="U218">
        <v>3</v>
      </c>
      <c r="V218" s="118">
        <v>0</v>
      </c>
      <c r="W218" s="118">
        <v>0</v>
      </c>
      <c r="X218" s="118">
        <v>0</v>
      </c>
      <c r="Y218">
        <v>3</v>
      </c>
      <c r="Z218" s="118">
        <v>0</v>
      </c>
      <c r="AA218" s="118">
        <v>0</v>
      </c>
      <c r="AB218">
        <v>2</v>
      </c>
      <c r="AC218">
        <v>5</v>
      </c>
      <c r="AD218">
        <v>5</v>
      </c>
      <c r="AE218">
        <v>10</v>
      </c>
      <c r="AF218">
        <v>20</v>
      </c>
      <c r="AG218" s="118">
        <v>0</v>
      </c>
      <c r="AH218">
        <v>55</v>
      </c>
    </row>
    <row r="219" spans="1:36" x14ac:dyDescent="0.35">
      <c r="A219" t="s">
        <v>225</v>
      </c>
      <c r="B219">
        <v>2019</v>
      </c>
      <c r="C219" s="10">
        <v>43807</v>
      </c>
      <c r="D219" t="s">
        <v>66</v>
      </c>
      <c r="E219" t="s">
        <v>64</v>
      </c>
      <c r="F219" t="s">
        <v>64</v>
      </c>
      <c r="G219" t="s">
        <v>632</v>
      </c>
      <c r="H219" t="s">
        <v>749</v>
      </c>
      <c r="I219" t="s">
        <v>46</v>
      </c>
      <c r="K219">
        <v>5</v>
      </c>
      <c r="L219" s="118">
        <v>0</v>
      </c>
      <c r="M219">
        <v>5</v>
      </c>
      <c r="N219" s="118">
        <v>0</v>
      </c>
      <c r="O219" s="118">
        <v>0</v>
      </c>
      <c r="P219" s="118">
        <v>0</v>
      </c>
      <c r="Q219" s="118">
        <v>0</v>
      </c>
      <c r="R219">
        <v>3</v>
      </c>
      <c r="S219" s="118">
        <v>0</v>
      </c>
      <c r="T219" s="118">
        <v>0</v>
      </c>
      <c r="U219" s="118">
        <v>0</v>
      </c>
      <c r="V219" s="118">
        <v>0</v>
      </c>
      <c r="W219" s="118">
        <v>0</v>
      </c>
      <c r="X219" s="118">
        <v>0</v>
      </c>
      <c r="Y219">
        <v>1</v>
      </c>
      <c r="Z219" s="118">
        <v>0</v>
      </c>
      <c r="AA219">
        <v>1</v>
      </c>
      <c r="AB219" s="118">
        <v>0</v>
      </c>
      <c r="AC219" s="118">
        <v>0</v>
      </c>
      <c r="AD219">
        <v>2</v>
      </c>
      <c r="AE219" s="118">
        <v>0</v>
      </c>
      <c r="AF219">
        <v>20</v>
      </c>
      <c r="AG219" s="118">
        <v>0</v>
      </c>
      <c r="AH219">
        <v>32</v>
      </c>
    </row>
    <row r="220" spans="1:36" x14ac:dyDescent="0.35">
      <c r="A220" t="s">
        <v>225</v>
      </c>
      <c r="B220">
        <v>2019</v>
      </c>
      <c r="C220" s="10">
        <v>43807</v>
      </c>
      <c r="D220" t="s">
        <v>66</v>
      </c>
      <c r="E220" t="s">
        <v>64</v>
      </c>
      <c r="F220" t="s">
        <v>64</v>
      </c>
      <c r="G220" t="s">
        <v>995</v>
      </c>
      <c r="H220" t="s">
        <v>842</v>
      </c>
      <c r="I220" t="s">
        <v>198</v>
      </c>
      <c r="K220">
        <v>6</v>
      </c>
      <c r="L220" s="118">
        <v>0</v>
      </c>
      <c r="M220" s="118">
        <v>0</v>
      </c>
      <c r="N220" s="118">
        <v>0</v>
      </c>
      <c r="O220" s="118">
        <v>0</v>
      </c>
      <c r="P220">
        <v>1</v>
      </c>
      <c r="Q220" s="118">
        <v>0</v>
      </c>
      <c r="R220" s="118">
        <v>0</v>
      </c>
      <c r="S220">
        <v>3</v>
      </c>
      <c r="T220" s="118">
        <v>0</v>
      </c>
      <c r="U220" s="118">
        <v>0</v>
      </c>
      <c r="V220" s="118">
        <v>0</v>
      </c>
      <c r="W220" s="118">
        <v>0</v>
      </c>
      <c r="X220" s="118">
        <v>0</v>
      </c>
      <c r="Y220" s="118">
        <v>0</v>
      </c>
      <c r="Z220">
        <v>5</v>
      </c>
      <c r="AA220" s="118">
        <v>0</v>
      </c>
      <c r="AB220" s="118">
        <v>0</v>
      </c>
      <c r="AC220" s="118">
        <v>0</v>
      </c>
      <c r="AD220" s="118">
        <v>0</v>
      </c>
      <c r="AE220" s="118">
        <v>0</v>
      </c>
      <c r="AF220">
        <v>20</v>
      </c>
      <c r="AG220" s="118">
        <v>0</v>
      </c>
      <c r="AH220">
        <v>29</v>
      </c>
    </row>
    <row r="221" spans="1:36" x14ac:dyDescent="0.35">
      <c r="A221" t="s">
        <v>225</v>
      </c>
      <c r="B221">
        <v>2019</v>
      </c>
      <c r="C221" s="10">
        <v>43807</v>
      </c>
      <c r="D221" t="s">
        <v>66</v>
      </c>
      <c r="E221" t="s">
        <v>64</v>
      </c>
      <c r="F221" t="s">
        <v>64</v>
      </c>
      <c r="G221" t="s">
        <v>807</v>
      </c>
      <c r="H221" t="s">
        <v>936</v>
      </c>
      <c r="I221" t="s">
        <v>646</v>
      </c>
      <c r="K221">
        <v>7</v>
      </c>
      <c r="L221" s="118">
        <v>0</v>
      </c>
      <c r="M221" s="118">
        <v>0</v>
      </c>
      <c r="N221" s="118">
        <v>0</v>
      </c>
      <c r="O221" s="118">
        <v>0</v>
      </c>
      <c r="P221" s="118">
        <v>0</v>
      </c>
      <c r="Q221">
        <v>2</v>
      </c>
      <c r="R221" s="118">
        <v>0</v>
      </c>
      <c r="S221" s="118">
        <v>0</v>
      </c>
      <c r="T221" s="118">
        <v>0</v>
      </c>
      <c r="U221" s="118">
        <v>0</v>
      </c>
      <c r="V221" s="118">
        <v>0</v>
      </c>
      <c r="W221" s="118">
        <v>0</v>
      </c>
      <c r="X221" s="118">
        <v>0</v>
      </c>
      <c r="Y221" s="118">
        <v>0</v>
      </c>
      <c r="Z221" s="118">
        <v>0</v>
      </c>
      <c r="AA221" s="118">
        <v>0</v>
      </c>
      <c r="AB221" s="118">
        <v>0</v>
      </c>
      <c r="AC221" s="118">
        <v>0</v>
      </c>
      <c r="AD221" s="118">
        <v>0</v>
      </c>
      <c r="AE221">
        <v>4</v>
      </c>
      <c r="AF221">
        <v>20</v>
      </c>
      <c r="AG221" s="118">
        <v>0</v>
      </c>
      <c r="AH221">
        <v>26</v>
      </c>
    </row>
    <row r="222" spans="1:36" x14ac:dyDescent="0.35">
      <c r="A222" t="s">
        <v>225</v>
      </c>
      <c r="B222">
        <v>2019</v>
      </c>
      <c r="C222" s="10">
        <v>43807</v>
      </c>
      <c r="D222" t="s">
        <v>66</v>
      </c>
      <c r="E222" t="s">
        <v>64</v>
      </c>
      <c r="F222" t="s">
        <v>64</v>
      </c>
      <c r="G222" t="s">
        <v>966</v>
      </c>
      <c r="H222" t="s">
        <v>965</v>
      </c>
      <c r="I222" t="s">
        <v>178</v>
      </c>
      <c r="K222">
        <v>8</v>
      </c>
      <c r="L222" s="118">
        <v>0</v>
      </c>
      <c r="M222">
        <v>3</v>
      </c>
      <c r="N222" s="118">
        <v>0</v>
      </c>
      <c r="O222" s="118">
        <v>0</v>
      </c>
      <c r="P222" s="118">
        <v>0</v>
      </c>
      <c r="Q222" s="118">
        <v>0</v>
      </c>
      <c r="R222" s="118">
        <v>0</v>
      </c>
      <c r="S222">
        <v>5</v>
      </c>
      <c r="T222">
        <v>2</v>
      </c>
      <c r="U222" s="118">
        <v>0</v>
      </c>
      <c r="V222" s="118">
        <v>0</v>
      </c>
      <c r="W222" s="118">
        <v>0</v>
      </c>
      <c r="X222">
        <v>2</v>
      </c>
      <c r="Y222" s="118">
        <v>0</v>
      </c>
      <c r="Z222" s="118">
        <v>0</v>
      </c>
      <c r="AA222" s="118">
        <v>0</v>
      </c>
      <c r="AB222">
        <v>3</v>
      </c>
      <c r="AC222">
        <v>2</v>
      </c>
      <c r="AD222" s="118">
        <v>0</v>
      </c>
      <c r="AE222" s="118">
        <v>0</v>
      </c>
      <c r="AF222" s="118">
        <v>0</v>
      </c>
      <c r="AG222" s="118">
        <v>0</v>
      </c>
      <c r="AH222">
        <v>17</v>
      </c>
    </row>
    <row r="223" spans="1:36" x14ac:dyDescent="0.35">
      <c r="A223" t="s">
        <v>225</v>
      </c>
      <c r="B223">
        <v>2019</v>
      </c>
      <c r="C223" s="10">
        <v>43807</v>
      </c>
      <c r="D223" t="s">
        <v>66</v>
      </c>
      <c r="E223" t="s">
        <v>64</v>
      </c>
      <c r="F223" t="s">
        <v>64</v>
      </c>
      <c r="G223" t="s">
        <v>971</v>
      </c>
      <c r="H223" t="s">
        <v>715</v>
      </c>
      <c r="I223" t="s">
        <v>152</v>
      </c>
      <c r="K223">
        <v>9</v>
      </c>
      <c r="L223" s="118">
        <v>0</v>
      </c>
      <c r="M223" s="118">
        <v>0</v>
      </c>
      <c r="N223" s="118">
        <v>0</v>
      </c>
      <c r="O223" s="118">
        <v>0</v>
      </c>
      <c r="P223" s="118">
        <v>0</v>
      </c>
      <c r="Q223" s="118">
        <v>0</v>
      </c>
      <c r="R223">
        <v>1</v>
      </c>
      <c r="S223" s="118">
        <v>0</v>
      </c>
      <c r="T223" s="118">
        <v>0</v>
      </c>
      <c r="U223" s="118">
        <v>0</v>
      </c>
      <c r="V223" s="118">
        <v>0</v>
      </c>
      <c r="W223">
        <v>2</v>
      </c>
      <c r="X223">
        <v>5</v>
      </c>
      <c r="Y223">
        <v>5</v>
      </c>
      <c r="Z223">
        <v>2</v>
      </c>
      <c r="AA223" s="118">
        <v>0</v>
      </c>
      <c r="AB223" s="118">
        <v>0</v>
      </c>
      <c r="AC223" s="118">
        <v>0</v>
      </c>
      <c r="AD223" s="118">
        <v>0</v>
      </c>
      <c r="AE223" s="118">
        <v>0</v>
      </c>
      <c r="AF223" s="118">
        <v>0</v>
      </c>
      <c r="AG223" s="118">
        <v>0</v>
      </c>
      <c r="AH223">
        <v>15</v>
      </c>
    </row>
    <row r="224" spans="1:36" x14ac:dyDescent="0.35">
      <c r="A224" t="s">
        <v>225</v>
      </c>
      <c r="B224">
        <v>2019</v>
      </c>
      <c r="C224" s="10">
        <v>43807</v>
      </c>
      <c r="D224" t="s">
        <v>66</v>
      </c>
      <c r="E224" t="s">
        <v>64</v>
      </c>
      <c r="F224" t="s">
        <v>64</v>
      </c>
      <c r="G224" t="s">
        <v>594</v>
      </c>
      <c r="H224" t="s">
        <v>493</v>
      </c>
      <c r="I224" t="s">
        <v>31</v>
      </c>
      <c r="K224">
        <v>10</v>
      </c>
      <c r="L224" s="118">
        <v>0</v>
      </c>
      <c r="M224" s="118">
        <v>0</v>
      </c>
      <c r="N224" s="118">
        <v>0</v>
      </c>
      <c r="O224" s="118">
        <v>0</v>
      </c>
      <c r="P224" s="118">
        <v>0</v>
      </c>
      <c r="Q224" s="118">
        <v>0</v>
      </c>
      <c r="R224" s="118">
        <v>0</v>
      </c>
      <c r="S224" s="118">
        <v>0</v>
      </c>
      <c r="T224" s="118">
        <v>0</v>
      </c>
      <c r="U224" s="118">
        <v>0</v>
      </c>
      <c r="V224" s="118">
        <v>0</v>
      </c>
      <c r="W224" s="118">
        <v>0</v>
      </c>
      <c r="X224">
        <v>3</v>
      </c>
      <c r="Y224" s="118">
        <v>0</v>
      </c>
      <c r="Z224" s="118">
        <v>0</v>
      </c>
      <c r="AA224" s="118">
        <v>0</v>
      </c>
      <c r="AB224">
        <v>5</v>
      </c>
      <c r="AC224">
        <v>3</v>
      </c>
      <c r="AD224" s="118">
        <v>0</v>
      </c>
      <c r="AE224" s="118">
        <v>0</v>
      </c>
      <c r="AF224" s="118">
        <v>0</v>
      </c>
      <c r="AG224" s="118">
        <v>0</v>
      </c>
      <c r="AH224">
        <v>11</v>
      </c>
    </row>
    <row r="225" spans="1:36" x14ac:dyDescent="0.35">
      <c r="A225" t="s">
        <v>225</v>
      </c>
      <c r="B225">
        <v>2019</v>
      </c>
      <c r="C225" s="10">
        <v>43807</v>
      </c>
      <c r="D225" t="s">
        <v>66</v>
      </c>
      <c r="E225" t="s">
        <v>64</v>
      </c>
      <c r="F225" t="s">
        <v>64</v>
      </c>
      <c r="G225" t="s">
        <v>957</v>
      </c>
      <c r="H225" t="s">
        <v>790</v>
      </c>
      <c r="I225" t="s">
        <v>480</v>
      </c>
      <c r="K225">
        <v>11</v>
      </c>
      <c r="L225" s="118">
        <v>0</v>
      </c>
      <c r="M225" s="118">
        <v>0</v>
      </c>
      <c r="N225">
        <v>3</v>
      </c>
      <c r="O225" s="118">
        <v>0</v>
      </c>
      <c r="P225" s="118">
        <v>0</v>
      </c>
      <c r="Q225" s="118">
        <v>0</v>
      </c>
      <c r="R225" s="118">
        <v>0</v>
      </c>
      <c r="S225" s="118">
        <v>0</v>
      </c>
      <c r="T225" s="118">
        <v>0</v>
      </c>
      <c r="U225" s="118">
        <v>0</v>
      </c>
      <c r="V225" s="118">
        <v>0</v>
      </c>
      <c r="W225" s="118">
        <v>0</v>
      </c>
      <c r="X225" s="118">
        <v>0</v>
      </c>
      <c r="Y225" s="118">
        <v>0</v>
      </c>
      <c r="Z225" s="118">
        <v>0</v>
      </c>
      <c r="AA225" s="118">
        <v>0</v>
      </c>
      <c r="AB225" s="118">
        <v>0</v>
      </c>
      <c r="AC225" s="118">
        <v>0</v>
      </c>
      <c r="AD225">
        <v>1</v>
      </c>
      <c r="AE225" s="118">
        <v>0</v>
      </c>
      <c r="AF225" s="118">
        <v>0</v>
      </c>
      <c r="AG225" s="118">
        <v>0</v>
      </c>
      <c r="AH225">
        <v>4</v>
      </c>
    </row>
    <row r="226" spans="1:36" x14ac:dyDescent="0.35">
      <c r="A226" t="s">
        <v>225</v>
      </c>
      <c r="B226">
        <v>2019</v>
      </c>
      <c r="C226" s="10">
        <v>43807</v>
      </c>
      <c r="D226" t="s">
        <v>66</v>
      </c>
      <c r="E226" t="s">
        <v>64</v>
      </c>
      <c r="F226" t="s">
        <v>64</v>
      </c>
      <c r="G226" t="s">
        <v>973</v>
      </c>
      <c r="H226" t="s">
        <v>927</v>
      </c>
      <c r="I226" t="s">
        <v>188</v>
      </c>
      <c r="K226">
        <v>12</v>
      </c>
      <c r="L226" s="118">
        <v>0</v>
      </c>
      <c r="M226" s="118">
        <v>0</v>
      </c>
      <c r="N226">
        <v>2</v>
      </c>
      <c r="O226">
        <v>1</v>
      </c>
      <c r="P226" s="118">
        <v>0</v>
      </c>
      <c r="Q226" s="118">
        <v>0</v>
      </c>
      <c r="R226" s="118">
        <v>0</v>
      </c>
      <c r="S226" s="118">
        <v>0</v>
      </c>
      <c r="T226">
        <v>1</v>
      </c>
      <c r="U226">
        <v>5</v>
      </c>
      <c r="V226" s="118">
        <v>0</v>
      </c>
      <c r="W226" s="118">
        <v>0</v>
      </c>
      <c r="X226" s="118">
        <v>0</v>
      </c>
      <c r="Y226" s="118">
        <v>0</v>
      </c>
      <c r="Z226" s="118">
        <v>0</v>
      </c>
      <c r="AA226" s="118">
        <v>0</v>
      </c>
      <c r="AB226">
        <v>1</v>
      </c>
      <c r="AC226" s="118">
        <v>0</v>
      </c>
      <c r="AD226" s="118">
        <v>0</v>
      </c>
      <c r="AE226" s="118">
        <v>0</v>
      </c>
      <c r="AF226" s="118">
        <v>0</v>
      </c>
      <c r="AG226">
        <v>20</v>
      </c>
      <c r="AH226">
        <v>-10</v>
      </c>
    </row>
    <row r="227" spans="1:36" x14ac:dyDescent="0.35">
      <c r="A227" t="s">
        <v>225</v>
      </c>
      <c r="B227">
        <v>2019</v>
      </c>
      <c r="C227" s="10">
        <v>43807</v>
      </c>
      <c r="D227" t="s">
        <v>66</v>
      </c>
      <c r="E227" t="s">
        <v>64</v>
      </c>
      <c r="F227" t="s">
        <v>64</v>
      </c>
      <c r="G227" t="s">
        <v>857</v>
      </c>
      <c r="H227" t="s">
        <v>855</v>
      </c>
      <c r="I227" t="s">
        <v>207</v>
      </c>
      <c r="K227">
        <v>13</v>
      </c>
      <c r="L227" s="118">
        <v>0</v>
      </c>
      <c r="M227" s="118">
        <v>0</v>
      </c>
      <c r="N227" s="118">
        <v>0</v>
      </c>
      <c r="O227" s="118">
        <v>0</v>
      </c>
      <c r="P227" s="118">
        <v>0</v>
      </c>
      <c r="Q227" s="118">
        <v>0</v>
      </c>
      <c r="R227" s="118">
        <v>0</v>
      </c>
      <c r="S227">
        <v>1</v>
      </c>
      <c r="T227">
        <v>5</v>
      </c>
      <c r="U227" s="118">
        <v>0</v>
      </c>
      <c r="V227" s="118">
        <v>0</v>
      </c>
      <c r="W227" s="118">
        <v>0</v>
      </c>
      <c r="X227" s="118">
        <v>0</v>
      </c>
      <c r="Y227" s="118">
        <v>0</v>
      </c>
      <c r="Z227" s="118">
        <v>0</v>
      </c>
      <c r="AA227" s="118">
        <v>0</v>
      </c>
      <c r="AB227" s="118">
        <v>0</v>
      </c>
      <c r="AC227" s="118">
        <v>0</v>
      </c>
      <c r="AD227" s="118">
        <v>0</v>
      </c>
      <c r="AE227" s="118">
        <v>0</v>
      </c>
      <c r="AF227">
        <v>20</v>
      </c>
      <c r="AG227">
        <v>80</v>
      </c>
      <c r="AH227">
        <v>-54</v>
      </c>
    </row>
    <row r="228" spans="1:36" x14ac:dyDescent="0.35">
      <c r="A228" t="s">
        <v>225</v>
      </c>
      <c r="B228">
        <v>2019</v>
      </c>
      <c r="C228" s="10">
        <v>43807</v>
      </c>
      <c r="D228" t="s">
        <v>66</v>
      </c>
      <c r="E228" t="s">
        <v>64</v>
      </c>
      <c r="F228" t="s">
        <v>64</v>
      </c>
      <c r="G228" t="s">
        <v>851</v>
      </c>
      <c r="H228" t="s">
        <v>850</v>
      </c>
      <c r="I228" t="s">
        <v>85</v>
      </c>
      <c r="K228" t="s">
        <v>607</v>
      </c>
      <c r="L228">
        <v>2</v>
      </c>
      <c r="M228">
        <v>2</v>
      </c>
      <c r="N228">
        <v>1</v>
      </c>
      <c r="O228" s="118">
        <v>0</v>
      </c>
      <c r="P228" s="118">
        <v>0</v>
      </c>
      <c r="Q228">
        <v>3</v>
      </c>
      <c r="R228" s="118">
        <v>0</v>
      </c>
      <c r="S228" s="118">
        <v>0</v>
      </c>
      <c r="T228" s="118">
        <v>0</v>
      </c>
      <c r="U228">
        <v>2</v>
      </c>
      <c r="V228">
        <v>3</v>
      </c>
      <c r="W228" s="118">
        <v>0</v>
      </c>
      <c r="X228" s="118">
        <v>0</v>
      </c>
      <c r="Y228" s="118">
        <v>0</v>
      </c>
      <c r="Z228" s="118">
        <v>0</v>
      </c>
      <c r="AA228" s="118">
        <v>0</v>
      </c>
      <c r="AB228" s="118">
        <v>0</v>
      </c>
      <c r="AC228" s="118">
        <v>0</v>
      </c>
      <c r="AD228" s="118">
        <v>0</v>
      </c>
      <c r="AE228" s="118">
        <v>0</v>
      </c>
      <c r="AF228">
        <v>20</v>
      </c>
      <c r="AG228" s="118">
        <v>0</v>
      </c>
      <c r="AH228" t="s">
        <v>607</v>
      </c>
    </row>
    <row r="229" spans="1:36" x14ac:dyDescent="0.35">
      <c r="A229" t="s">
        <v>225</v>
      </c>
      <c r="B229">
        <v>2019</v>
      </c>
      <c r="C229" s="10">
        <v>43807</v>
      </c>
      <c r="D229" t="s">
        <v>66</v>
      </c>
      <c r="E229" t="s">
        <v>64</v>
      </c>
      <c r="F229" t="s">
        <v>64</v>
      </c>
      <c r="G229" t="s">
        <v>1025</v>
      </c>
      <c r="H229" t="s">
        <v>1028</v>
      </c>
      <c r="I229" t="s">
        <v>150</v>
      </c>
      <c r="K229" t="s">
        <v>607</v>
      </c>
      <c r="L229" s="118">
        <v>0</v>
      </c>
      <c r="M229" s="118">
        <v>0</v>
      </c>
      <c r="N229" s="118">
        <v>0</v>
      </c>
      <c r="O229" s="118">
        <v>0</v>
      </c>
      <c r="P229" s="118">
        <v>0</v>
      </c>
      <c r="Q229" s="118">
        <v>0</v>
      </c>
      <c r="R229" s="118">
        <v>0</v>
      </c>
      <c r="S229" s="118">
        <v>0</v>
      </c>
      <c r="T229" s="118">
        <v>0</v>
      </c>
      <c r="U229" s="118">
        <v>0</v>
      </c>
      <c r="V229" s="118">
        <v>0</v>
      </c>
      <c r="W229" s="118">
        <v>0</v>
      </c>
      <c r="X229" s="118">
        <v>0</v>
      </c>
      <c r="Y229" s="118">
        <v>0</v>
      </c>
      <c r="Z229" s="118">
        <v>0</v>
      </c>
      <c r="AA229" s="118">
        <v>0</v>
      </c>
      <c r="AB229" s="118">
        <v>0</v>
      </c>
      <c r="AC229" s="118">
        <v>0</v>
      </c>
      <c r="AD229" s="118">
        <v>0</v>
      </c>
      <c r="AE229" s="118">
        <v>0</v>
      </c>
      <c r="AF229" s="118">
        <v>0</v>
      </c>
      <c r="AG229">
        <v>60</v>
      </c>
      <c r="AH229" t="s">
        <v>607</v>
      </c>
    </row>
    <row r="230" spans="1:36" x14ac:dyDescent="0.35">
      <c r="A230" t="s">
        <v>225</v>
      </c>
      <c r="B230">
        <v>2019</v>
      </c>
      <c r="C230" s="10">
        <v>43807</v>
      </c>
      <c r="D230" t="s">
        <v>66</v>
      </c>
      <c r="E230" t="s">
        <v>64</v>
      </c>
      <c r="F230" t="s">
        <v>64</v>
      </c>
      <c r="G230" t="s">
        <v>1015</v>
      </c>
      <c r="H230" t="s">
        <v>974</v>
      </c>
      <c r="I230" t="s">
        <v>39</v>
      </c>
      <c r="K230" t="s">
        <v>607</v>
      </c>
      <c r="L230" s="118">
        <v>0</v>
      </c>
      <c r="M230" s="118">
        <v>0</v>
      </c>
      <c r="N230" s="118">
        <v>0</v>
      </c>
      <c r="O230" s="118">
        <v>0</v>
      </c>
      <c r="P230" s="118">
        <v>0</v>
      </c>
      <c r="Q230" s="118">
        <v>0</v>
      </c>
      <c r="R230" s="118">
        <v>0</v>
      </c>
      <c r="S230" s="118">
        <v>0</v>
      </c>
      <c r="T230" s="118">
        <v>0</v>
      </c>
      <c r="U230" s="118">
        <v>0</v>
      </c>
      <c r="V230" s="118">
        <v>0</v>
      </c>
      <c r="W230" s="118">
        <v>0</v>
      </c>
      <c r="X230" s="118">
        <v>0</v>
      </c>
      <c r="Y230" s="118">
        <v>0</v>
      </c>
      <c r="Z230" s="118">
        <v>0</v>
      </c>
      <c r="AA230" s="118">
        <v>0</v>
      </c>
      <c r="AB230" s="118">
        <v>0</v>
      </c>
      <c r="AC230" s="118">
        <v>0</v>
      </c>
      <c r="AD230" s="118">
        <v>0</v>
      </c>
      <c r="AE230" s="118">
        <v>0</v>
      </c>
      <c r="AF230" s="118">
        <v>0</v>
      </c>
      <c r="AG230">
        <v>80</v>
      </c>
      <c r="AH230" t="s">
        <v>607</v>
      </c>
    </row>
    <row r="231" spans="1:36" x14ac:dyDescent="0.35">
      <c r="A231" t="s">
        <v>65</v>
      </c>
      <c r="B231">
        <v>2019</v>
      </c>
      <c r="C231" s="10">
        <v>43807</v>
      </c>
      <c r="D231" t="s">
        <v>66</v>
      </c>
      <c r="E231" t="s">
        <v>64</v>
      </c>
      <c r="F231" t="s">
        <v>64</v>
      </c>
      <c r="G231" t="s">
        <v>987</v>
      </c>
      <c r="H231" t="s">
        <v>1040</v>
      </c>
      <c r="I231" t="s">
        <v>484</v>
      </c>
      <c r="K231" t="s">
        <v>607</v>
      </c>
      <c r="L231">
        <v>5</v>
      </c>
      <c r="M231" s="118">
        <v>0</v>
      </c>
      <c r="N231" s="118">
        <v>0</v>
      </c>
      <c r="O231" s="118">
        <v>0</v>
      </c>
      <c r="P231">
        <v>2</v>
      </c>
      <c r="Q231">
        <v>2</v>
      </c>
      <c r="R231" s="118">
        <v>0</v>
      </c>
      <c r="S231">
        <v>3</v>
      </c>
      <c r="T231" s="118">
        <v>0</v>
      </c>
      <c r="U231" s="118">
        <v>0</v>
      </c>
      <c r="V231" s="118">
        <v>0</v>
      </c>
      <c r="W231" s="118">
        <v>0</v>
      </c>
      <c r="X231" s="118">
        <v>0</v>
      </c>
      <c r="Y231" s="118">
        <v>0</v>
      </c>
      <c r="Z231" s="118">
        <v>0</v>
      </c>
      <c r="AA231" s="118">
        <v>0</v>
      </c>
      <c r="AB231" s="118">
        <v>0</v>
      </c>
      <c r="AC231" s="118">
        <v>0</v>
      </c>
      <c r="AD231" s="118">
        <v>0</v>
      </c>
      <c r="AE231" s="118">
        <v>0</v>
      </c>
      <c r="AF231">
        <v>20</v>
      </c>
      <c r="AG231" s="118">
        <v>0</v>
      </c>
      <c r="AH231" t="s">
        <v>607</v>
      </c>
    </row>
    <row r="232" spans="1:36" x14ac:dyDescent="0.35">
      <c r="A232" t="s">
        <v>65</v>
      </c>
      <c r="B232">
        <v>2019</v>
      </c>
      <c r="C232" s="10">
        <v>43805</v>
      </c>
      <c r="D232" t="s">
        <v>66</v>
      </c>
      <c r="E232" t="s">
        <v>64</v>
      </c>
      <c r="F232" t="s">
        <v>64</v>
      </c>
      <c r="G232" t="s">
        <v>975</v>
      </c>
      <c r="H232" t="s">
        <v>1055</v>
      </c>
      <c r="I232" t="s">
        <v>198</v>
      </c>
      <c r="K232">
        <v>15</v>
      </c>
      <c r="L232" s="118">
        <v>0</v>
      </c>
      <c r="M232" s="118">
        <v>0</v>
      </c>
      <c r="N232" s="118">
        <v>0</v>
      </c>
      <c r="O232" s="118">
        <v>0</v>
      </c>
      <c r="P232" s="118">
        <v>0</v>
      </c>
      <c r="Q232" s="118">
        <v>0</v>
      </c>
      <c r="R232" s="118">
        <v>0</v>
      </c>
      <c r="S232">
        <v>1</v>
      </c>
      <c r="T232" s="118">
        <v>0</v>
      </c>
      <c r="U232" s="118">
        <v>0</v>
      </c>
      <c r="V232" s="118">
        <v>0</v>
      </c>
      <c r="W232" s="118">
        <v>0</v>
      </c>
      <c r="X232" s="118">
        <v>0</v>
      </c>
      <c r="Y232" s="118">
        <v>0</v>
      </c>
      <c r="Z232" s="118">
        <v>0</v>
      </c>
      <c r="AA232" s="118">
        <v>0</v>
      </c>
      <c r="AB232" s="118">
        <v>0</v>
      </c>
      <c r="AC232" s="118">
        <v>0</v>
      </c>
      <c r="AD232" s="118">
        <v>0</v>
      </c>
      <c r="AE232" s="118">
        <v>0</v>
      </c>
      <c r="AF232" s="118">
        <v>0</v>
      </c>
      <c r="AG232">
        <v>40</v>
      </c>
      <c r="AH232">
        <v>-39</v>
      </c>
    </row>
    <row r="233" spans="1:36" x14ac:dyDescent="0.35">
      <c r="A233" t="s">
        <v>65</v>
      </c>
      <c r="B233">
        <v>2019</v>
      </c>
      <c r="C233" s="10">
        <v>43803</v>
      </c>
      <c r="D233" t="s">
        <v>66</v>
      </c>
      <c r="E233" t="s">
        <v>64</v>
      </c>
      <c r="F233" t="s">
        <v>64</v>
      </c>
      <c r="G233" t="s">
        <v>927</v>
      </c>
      <c r="H233" t="s">
        <v>938</v>
      </c>
      <c r="I233" t="s">
        <v>188</v>
      </c>
      <c r="K233">
        <v>14</v>
      </c>
      <c r="L233">
        <v>1</v>
      </c>
      <c r="M233" s="118">
        <v>0</v>
      </c>
      <c r="N233" s="118">
        <v>0</v>
      </c>
      <c r="O233" s="118">
        <v>0</v>
      </c>
      <c r="P233" s="118">
        <v>0</v>
      </c>
      <c r="Q233" s="118">
        <v>0</v>
      </c>
      <c r="R233" s="118">
        <v>0</v>
      </c>
      <c r="S233" s="118">
        <v>0</v>
      </c>
      <c r="T233" s="118">
        <v>0</v>
      </c>
      <c r="U233" s="118">
        <v>0</v>
      </c>
      <c r="V233" s="118">
        <v>0</v>
      </c>
      <c r="W233" s="118">
        <v>0</v>
      </c>
      <c r="X233">
        <v>1</v>
      </c>
      <c r="Y233" s="118">
        <v>0</v>
      </c>
      <c r="Z233" s="118">
        <v>0</v>
      </c>
      <c r="AA233" s="118">
        <v>0</v>
      </c>
      <c r="AB233" s="118">
        <v>0</v>
      </c>
      <c r="AC233" s="118">
        <v>0</v>
      </c>
      <c r="AD233" s="118">
        <v>0</v>
      </c>
      <c r="AE233" s="118">
        <v>0</v>
      </c>
      <c r="AF233" s="118">
        <v>0</v>
      </c>
      <c r="AG233">
        <v>20</v>
      </c>
      <c r="AH233">
        <v>-18</v>
      </c>
    </row>
    <row r="234" spans="1:36" x14ac:dyDescent="0.35">
      <c r="A234" t="s">
        <v>65</v>
      </c>
      <c r="B234">
        <v>2019</v>
      </c>
      <c r="C234" s="10">
        <v>43801</v>
      </c>
      <c r="D234" t="s">
        <v>66</v>
      </c>
      <c r="E234" t="s">
        <v>64</v>
      </c>
      <c r="F234" t="s">
        <v>64</v>
      </c>
      <c r="G234" t="s">
        <v>971</v>
      </c>
      <c r="H234" t="s">
        <v>715</v>
      </c>
      <c r="I234" t="s">
        <v>152</v>
      </c>
      <c r="K234">
        <v>13</v>
      </c>
      <c r="L234" s="118">
        <v>0</v>
      </c>
      <c r="M234" s="118">
        <v>0</v>
      </c>
      <c r="N234" s="118">
        <v>0</v>
      </c>
      <c r="O234" s="118">
        <v>0</v>
      </c>
      <c r="P234">
        <v>3</v>
      </c>
      <c r="Q234" s="118">
        <v>0</v>
      </c>
      <c r="R234" s="118">
        <v>0</v>
      </c>
      <c r="S234" s="118">
        <v>0</v>
      </c>
      <c r="T234" s="118">
        <v>0</v>
      </c>
      <c r="U234" s="118">
        <v>0</v>
      </c>
      <c r="V234" s="118">
        <v>0</v>
      </c>
      <c r="W234" s="118">
        <v>0</v>
      </c>
      <c r="X234" s="118">
        <v>0</v>
      </c>
      <c r="Y234" s="118">
        <v>0</v>
      </c>
      <c r="Z234" s="118">
        <v>0</v>
      </c>
      <c r="AA234" s="118">
        <v>0</v>
      </c>
      <c r="AB234" s="118">
        <v>0</v>
      </c>
      <c r="AC234" s="118">
        <v>0</v>
      </c>
      <c r="AD234" s="118">
        <v>0</v>
      </c>
      <c r="AE234" s="118">
        <v>0</v>
      </c>
      <c r="AF234" s="118">
        <v>0</v>
      </c>
      <c r="AG234" s="118">
        <v>0</v>
      </c>
      <c r="AH234">
        <v>3</v>
      </c>
    </row>
    <row r="235" spans="1:36" x14ac:dyDescent="0.35">
      <c r="A235" t="s">
        <v>226</v>
      </c>
      <c r="B235">
        <v>2019</v>
      </c>
      <c r="C235" s="10">
        <v>43800</v>
      </c>
      <c r="D235" t="s">
        <v>66</v>
      </c>
      <c r="E235" t="s">
        <v>64</v>
      </c>
      <c r="F235" t="s">
        <v>64</v>
      </c>
      <c r="G235" t="s">
        <v>596</v>
      </c>
      <c r="H235" t="s">
        <v>597</v>
      </c>
      <c r="I235" t="s">
        <v>29</v>
      </c>
      <c r="K235">
        <v>1</v>
      </c>
      <c r="L235">
        <v>2</v>
      </c>
      <c r="M235" s="118">
        <v>0</v>
      </c>
      <c r="N235">
        <v>1</v>
      </c>
      <c r="O235">
        <v>1</v>
      </c>
      <c r="P235">
        <v>5</v>
      </c>
      <c r="Q235" s="118">
        <v>0</v>
      </c>
      <c r="R235" s="118">
        <v>0</v>
      </c>
      <c r="S235">
        <v>3</v>
      </c>
      <c r="T235">
        <v>2</v>
      </c>
      <c r="U235" s="118">
        <v>0</v>
      </c>
      <c r="V235" s="118">
        <v>0</v>
      </c>
      <c r="W235">
        <v>5</v>
      </c>
      <c r="X235">
        <v>3</v>
      </c>
      <c r="Y235" s="118">
        <v>0</v>
      </c>
      <c r="Z235">
        <v>5</v>
      </c>
      <c r="AA235">
        <v>5</v>
      </c>
      <c r="AB235" s="118">
        <v>0</v>
      </c>
      <c r="AC235" s="118">
        <v>0</v>
      </c>
      <c r="AD235" s="118">
        <v>0</v>
      </c>
      <c r="AE235" s="118">
        <v>0</v>
      </c>
      <c r="AF235">
        <v>20</v>
      </c>
      <c r="AG235" s="118">
        <v>0</v>
      </c>
      <c r="AH235">
        <v>52</v>
      </c>
      <c r="AI235" s="7">
        <v>2.4187499999999997</v>
      </c>
      <c r="AJ235">
        <v>51.677999999999997</v>
      </c>
    </row>
    <row r="236" spans="1:36" x14ac:dyDescent="0.35">
      <c r="A236" t="s">
        <v>226</v>
      </c>
      <c r="B236">
        <v>2019</v>
      </c>
      <c r="C236" s="10">
        <v>43800</v>
      </c>
      <c r="D236" t="s">
        <v>66</v>
      </c>
      <c r="E236" t="s">
        <v>64</v>
      </c>
      <c r="F236" t="s">
        <v>64</v>
      </c>
      <c r="G236" t="s">
        <v>1051</v>
      </c>
      <c r="H236" t="s">
        <v>598</v>
      </c>
      <c r="I236" t="s">
        <v>35</v>
      </c>
      <c r="K236">
        <v>2</v>
      </c>
      <c r="L236" s="118">
        <v>0</v>
      </c>
      <c r="M236" s="118">
        <v>0</v>
      </c>
      <c r="N236">
        <v>5</v>
      </c>
      <c r="O236" s="118">
        <v>0</v>
      </c>
      <c r="P236">
        <v>3</v>
      </c>
      <c r="Q236" s="118">
        <v>0</v>
      </c>
      <c r="R236" s="118">
        <v>0</v>
      </c>
      <c r="S236" s="118">
        <v>0</v>
      </c>
      <c r="T236">
        <v>3</v>
      </c>
      <c r="U236" s="118">
        <v>0</v>
      </c>
      <c r="V236">
        <v>3</v>
      </c>
      <c r="W236">
        <v>3</v>
      </c>
      <c r="X236" s="118">
        <v>0</v>
      </c>
      <c r="Y236">
        <v>5</v>
      </c>
      <c r="Z236">
        <v>3</v>
      </c>
      <c r="AA236" s="118">
        <v>0</v>
      </c>
      <c r="AB236" s="118">
        <v>0</v>
      </c>
      <c r="AC236">
        <v>3</v>
      </c>
      <c r="AD236" s="118">
        <v>0</v>
      </c>
      <c r="AE236">
        <v>10</v>
      </c>
      <c r="AF236" s="118">
        <v>0</v>
      </c>
      <c r="AG236" s="118">
        <v>0</v>
      </c>
      <c r="AH236">
        <v>38</v>
      </c>
    </row>
    <row r="237" spans="1:36" x14ac:dyDescent="0.35">
      <c r="A237" t="s">
        <v>226</v>
      </c>
      <c r="B237">
        <v>2019</v>
      </c>
      <c r="C237" s="10">
        <v>43800</v>
      </c>
      <c r="D237" t="s">
        <v>66</v>
      </c>
      <c r="E237" t="s">
        <v>64</v>
      </c>
      <c r="F237" t="s">
        <v>64</v>
      </c>
      <c r="G237" t="s">
        <v>980</v>
      </c>
      <c r="H237" t="s">
        <v>1052</v>
      </c>
      <c r="I237" t="s">
        <v>113</v>
      </c>
      <c r="K237">
        <v>3</v>
      </c>
      <c r="L237" s="118">
        <v>0</v>
      </c>
      <c r="M237">
        <v>5</v>
      </c>
      <c r="N237" s="118">
        <v>0</v>
      </c>
      <c r="O237">
        <v>3</v>
      </c>
      <c r="P237" s="118">
        <v>0</v>
      </c>
      <c r="Q237">
        <v>2</v>
      </c>
      <c r="R237">
        <v>3</v>
      </c>
      <c r="S237">
        <v>1</v>
      </c>
      <c r="T237" s="118">
        <v>0</v>
      </c>
      <c r="U237" s="118">
        <v>0</v>
      </c>
      <c r="V237">
        <v>1</v>
      </c>
      <c r="W237" s="118">
        <v>0</v>
      </c>
      <c r="X237">
        <v>5</v>
      </c>
      <c r="Y237">
        <v>2</v>
      </c>
      <c r="Z237">
        <v>1</v>
      </c>
      <c r="AA237" s="118">
        <v>0</v>
      </c>
      <c r="AB237" s="118">
        <v>0</v>
      </c>
      <c r="AC237">
        <v>2</v>
      </c>
      <c r="AD237">
        <v>2</v>
      </c>
      <c r="AE237">
        <v>6</v>
      </c>
      <c r="AF237" s="118">
        <v>0</v>
      </c>
      <c r="AG237" s="118">
        <v>0</v>
      </c>
      <c r="AH237">
        <v>33</v>
      </c>
    </row>
    <row r="238" spans="1:36" x14ac:dyDescent="0.35">
      <c r="A238" t="s">
        <v>226</v>
      </c>
      <c r="B238">
        <v>2019</v>
      </c>
      <c r="C238" s="10">
        <v>43800</v>
      </c>
      <c r="D238" t="s">
        <v>66</v>
      </c>
      <c r="E238" t="s">
        <v>64</v>
      </c>
      <c r="F238" t="s">
        <v>64</v>
      </c>
      <c r="G238" t="s">
        <v>878</v>
      </c>
      <c r="H238" t="s">
        <v>963</v>
      </c>
      <c r="I238" t="s">
        <v>85</v>
      </c>
      <c r="K238">
        <v>4</v>
      </c>
      <c r="L238">
        <v>3</v>
      </c>
      <c r="M238">
        <v>3</v>
      </c>
      <c r="N238">
        <v>2</v>
      </c>
      <c r="O238" s="118">
        <v>0</v>
      </c>
      <c r="P238">
        <v>1</v>
      </c>
      <c r="Q238" s="118">
        <v>0</v>
      </c>
      <c r="R238">
        <v>1</v>
      </c>
      <c r="S238" s="118">
        <v>0</v>
      </c>
      <c r="T238">
        <v>1</v>
      </c>
      <c r="U238">
        <v>1</v>
      </c>
      <c r="V238" s="118">
        <v>0</v>
      </c>
      <c r="W238" s="118">
        <v>0</v>
      </c>
      <c r="X238">
        <v>1</v>
      </c>
      <c r="Y238" s="118">
        <v>0</v>
      </c>
      <c r="Z238" s="118">
        <v>0</v>
      </c>
      <c r="AA238" s="118">
        <v>0</v>
      </c>
      <c r="AB238">
        <v>5</v>
      </c>
      <c r="AC238">
        <v>5</v>
      </c>
      <c r="AD238">
        <v>3</v>
      </c>
      <c r="AE238">
        <v>2</v>
      </c>
      <c r="AF238" s="118">
        <v>0</v>
      </c>
      <c r="AG238" s="118">
        <v>0</v>
      </c>
      <c r="AH238">
        <v>28</v>
      </c>
    </row>
    <row r="239" spans="1:36" x14ac:dyDescent="0.35">
      <c r="A239" t="s">
        <v>226</v>
      </c>
      <c r="B239">
        <v>2019</v>
      </c>
      <c r="C239" s="10">
        <v>43800</v>
      </c>
      <c r="D239" t="s">
        <v>66</v>
      </c>
      <c r="E239" t="s">
        <v>64</v>
      </c>
      <c r="F239" t="s">
        <v>64</v>
      </c>
      <c r="G239" t="s">
        <v>617</v>
      </c>
      <c r="H239" t="s">
        <v>964</v>
      </c>
      <c r="I239" t="s">
        <v>37</v>
      </c>
      <c r="K239">
        <v>5</v>
      </c>
      <c r="L239">
        <v>5</v>
      </c>
      <c r="M239" s="118">
        <v>0</v>
      </c>
      <c r="N239" s="118">
        <v>0</v>
      </c>
      <c r="O239">
        <v>5</v>
      </c>
      <c r="P239" s="118">
        <v>0</v>
      </c>
      <c r="Q239" s="118">
        <v>0</v>
      </c>
      <c r="R239" s="118">
        <v>0</v>
      </c>
      <c r="S239" s="118">
        <v>0</v>
      </c>
      <c r="T239" s="118">
        <v>0</v>
      </c>
      <c r="U239">
        <v>5</v>
      </c>
      <c r="V239">
        <v>5</v>
      </c>
      <c r="W239" s="118">
        <v>0</v>
      </c>
      <c r="X239" s="118">
        <v>0</v>
      </c>
      <c r="Y239">
        <v>3</v>
      </c>
      <c r="Z239" s="118">
        <v>0</v>
      </c>
      <c r="AA239" s="118">
        <v>0</v>
      </c>
      <c r="AB239">
        <v>3</v>
      </c>
      <c r="AC239" s="118">
        <v>0</v>
      </c>
      <c r="AD239" s="118">
        <v>0</v>
      </c>
      <c r="AE239" s="118">
        <v>0</v>
      </c>
      <c r="AF239" s="118">
        <v>0</v>
      </c>
      <c r="AG239" s="118">
        <v>0</v>
      </c>
      <c r="AH239">
        <v>26</v>
      </c>
    </row>
    <row r="240" spans="1:36" x14ac:dyDescent="0.35">
      <c r="A240" t="s">
        <v>226</v>
      </c>
      <c r="B240">
        <v>2019</v>
      </c>
      <c r="C240" s="10">
        <v>43800</v>
      </c>
      <c r="D240" t="s">
        <v>66</v>
      </c>
      <c r="E240" t="s">
        <v>64</v>
      </c>
      <c r="F240" t="s">
        <v>64</v>
      </c>
      <c r="G240" t="s">
        <v>808</v>
      </c>
      <c r="H240" t="s">
        <v>588</v>
      </c>
      <c r="I240" t="s">
        <v>78</v>
      </c>
      <c r="K240">
        <v>6</v>
      </c>
      <c r="L240" s="118">
        <v>0</v>
      </c>
      <c r="M240" s="118">
        <v>0</v>
      </c>
      <c r="N240" s="118">
        <v>0</v>
      </c>
      <c r="O240">
        <v>2</v>
      </c>
      <c r="P240">
        <v>2</v>
      </c>
      <c r="Q240">
        <v>3</v>
      </c>
      <c r="R240">
        <v>2</v>
      </c>
      <c r="S240">
        <v>2</v>
      </c>
      <c r="T240" s="118">
        <v>0</v>
      </c>
      <c r="U240">
        <v>2</v>
      </c>
      <c r="V240">
        <v>2</v>
      </c>
      <c r="W240" s="118">
        <v>0</v>
      </c>
      <c r="X240" s="118">
        <v>0</v>
      </c>
      <c r="Y240" s="118">
        <v>0</v>
      </c>
      <c r="Z240">
        <v>2</v>
      </c>
      <c r="AA240" s="118">
        <v>0</v>
      </c>
      <c r="AB240" s="118">
        <v>0</v>
      </c>
      <c r="AC240" s="118">
        <v>0</v>
      </c>
      <c r="AD240">
        <v>1</v>
      </c>
      <c r="AE240">
        <v>4</v>
      </c>
      <c r="AF240" s="118">
        <v>0</v>
      </c>
      <c r="AG240" s="118">
        <v>0</v>
      </c>
      <c r="AH240">
        <v>22</v>
      </c>
    </row>
    <row r="241" spans="1:34" x14ac:dyDescent="0.35">
      <c r="A241" t="s">
        <v>226</v>
      </c>
      <c r="B241">
        <v>2019</v>
      </c>
      <c r="C241" s="10">
        <v>43800</v>
      </c>
      <c r="D241" t="s">
        <v>66</v>
      </c>
      <c r="E241" t="s">
        <v>64</v>
      </c>
      <c r="F241" t="s">
        <v>64</v>
      </c>
      <c r="G241" t="s">
        <v>965</v>
      </c>
      <c r="H241" t="s">
        <v>966</v>
      </c>
      <c r="I241" t="s">
        <v>178</v>
      </c>
      <c r="K241">
        <v>7</v>
      </c>
      <c r="L241" s="118">
        <v>0</v>
      </c>
      <c r="M241" s="118">
        <v>0</v>
      </c>
      <c r="N241" s="118">
        <v>0</v>
      </c>
      <c r="O241" s="118">
        <v>0</v>
      </c>
      <c r="P241" s="118">
        <v>0</v>
      </c>
      <c r="Q241" s="118">
        <v>0</v>
      </c>
      <c r="R241" s="118">
        <v>0</v>
      </c>
      <c r="S241">
        <v>5</v>
      </c>
      <c r="T241" s="118">
        <v>0</v>
      </c>
      <c r="U241" s="118">
        <v>0</v>
      </c>
      <c r="V241" s="118">
        <v>0</v>
      </c>
      <c r="W241" s="118">
        <v>0</v>
      </c>
      <c r="X241">
        <v>2</v>
      </c>
      <c r="Y241" s="118">
        <v>0</v>
      </c>
      <c r="Z241" s="118">
        <v>0</v>
      </c>
      <c r="AA241" s="118">
        <v>0</v>
      </c>
      <c r="AB241">
        <v>1</v>
      </c>
      <c r="AC241" s="118">
        <v>0</v>
      </c>
      <c r="AD241" s="118">
        <v>0</v>
      </c>
      <c r="AE241" s="118">
        <v>0</v>
      </c>
      <c r="AF241" s="118">
        <v>0</v>
      </c>
      <c r="AG241" s="118">
        <v>0</v>
      </c>
      <c r="AH241">
        <v>8</v>
      </c>
    </row>
    <row r="242" spans="1:34" x14ac:dyDescent="0.35">
      <c r="A242" t="s">
        <v>226</v>
      </c>
      <c r="B242">
        <v>2019</v>
      </c>
      <c r="C242" s="10">
        <v>43800</v>
      </c>
      <c r="D242" t="s">
        <v>66</v>
      </c>
      <c r="E242" t="s">
        <v>64</v>
      </c>
      <c r="F242" t="s">
        <v>64</v>
      </c>
      <c r="G242" t="s">
        <v>842</v>
      </c>
      <c r="H242" t="s">
        <v>995</v>
      </c>
      <c r="I242" t="s">
        <v>198</v>
      </c>
      <c r="K242">
        <v>8</v>
      </c>
      <c r="L242" s="118">
        <v>0</v>
      </c>
      <c r="M242" s="118">
        <v>0</v>
      </c>
      <c r="N242" s="118">
        <v>0</v>
      </c>
      <c r="O242" s="118">
        <v>0</v>
      </c>
      <c r="P242" s="118">
        <v>0</v>
      </c>
      <c r="Q242" s="118">
        <v>0</v>
      </c>
      <c r="R242" s="118">
        <v>0</v>
      </c>
      <c r="S242" s="118">
        <v>0</v>
      </c>
      <c r="T242" s="118">
        <v>0</v>
      </c>
      <c r="U242">
        <v>3</v>
      </c>
      <c r="V242" s="118">
        <v>0</v>
      </c>
      <c r="W242" s="118">
        <v>0</v>
      </c>
      <c r="X242" s="118">
        <v>0</v>
      </c>
      <c r="Y242" s="118">
        <v>0</v>
      </c>
      <c r="Z242" s="118">
        <v>0</v>
      </c>
      <c r="AA242" s="118">
        <v>0</v>
      </c>
      <c r="AB242" s="118">
        <v>0</v>
      </c>
      <c r="AC242" s="118">
        <v>0</v>
      </c>
      <c r="AD242">
        <v>5</v>
      </c>
      <c r="AE242" s="118">
        <v>0</v>
      </c>
      <c r="AF242" s="118">
        <v>0</v>
      </c>
      <c r="AG242" s="118">
        <v>0</v>
      </c>
      <c r="AH242">
        <v>8</v>
      </c>
    </row>
    <row r="243" spans="1:34" x14ac:dyDescent="0.35">
      <c r="A243" t="s">
        <v>226</v>
      </c>
      <c r="B243">
        <v>2019</v>
      </c>
      <c r="C243" s="10">
        <v>43800</v>
      </c>
      <c r="D243" t="s">
        <v>66</v>
      </c>
      <c r="E243" t="s">
        <v>64</v>
      </c>
      <c r="F243" t="s">
        <v>64</v>
      </c>
      <c r="G243" t="s">
        <v>591</v>
      </c>
      <c r="H243" t="s">
        <v>873</v>
      </c>
      <c r="I243" t="s">
        <v>23</v>
      </c>
      <c r="K243">
        <v>9</v>
      </c>
      <c r="L243" s="118">
        <v>0</v>
      </c>
      <c r="M243" s="118">
        <v>0</v>
      </c>
      <c r="N243" s="118">
        <v>0</v>
      </c>
      <c r="O243" s="118">
        <v>0</v>
      </c>
      <c r="P243" s="118">
        <v>0</v>
      </c>
      <c r="Q243" s="118">
        <v>0</v>
      </c>
      <c r="R243">
        <v>5</v>
      </c>
      <c r="S243" s="118">
        <v>0</v>
      </c>
      <c r="T243" s="118">
        <v>0</v>
      </c>
      <c r="U243" s="118">
        <v>0</v>
      </c>
      <c r="V243" s="118">
        <v>0</v>
      </c>
      <c r="W243" s="118">
        <v>0</v>
      </c>
      <c r="X243" s="118">
        <v>0</v>
      </c>
      <c r="Y243" s="118">
        <v>0</v>
      </c>
      <c r="Z243" s="118">
        <v>0</v>
      </c>
      <c r="AA243">
        <v>3</v>
      </c>
      <c r="AB243" s="118">
        <v>0</v>
      </c>
      <c r="AC243" s="118">
        <v>0</v>
      </c>
      <c r="AD243" s="118">
        <v>0</v>
      </c>
      <c r="AE243" s="118">
        <v>0</v>
      </c>
      <c r="AF243" s="118">
        <v>0</v>
      </c>
      <c r="AG243" s="118">
        <v>0</v>
      </c>
      <c r="AH243">
        <v>8</v>
      </c>
    </row>
    <row r="244" spans="1:34" x14ac:dyDescent="0.35">
      <c r="A244" t="s">
        <v>226</v>
      </c>
      <c r="B244">
        <v>2019</v>
      </c>
      <c r="C244" s="10">
        <v>43800</v>
      </c>
      <c r="D244" t="s">
        <v>66</v>
      </c>
      <c r="E244" t="s">
        <v>64</v>
      </c>
      <c r="F244" t="s">
        <v>64</v>
      </c>
      <c r="G244" t="s">
        <v>594</v>
      </c>
      <c r="H244" t="s">
        <v>595</v>
      </c>
      <c r="I244" t="s">
        <v>759</v>
      </c>
      <c r="K244">
        <v>10</v>
      </c>
      <c r="L244" s="118">
        <v>0</v>
      </c>
      <c r="M244" s="118">
        <v>0</v>
      </c>
      <c r="N244" s="118">
        <v>0</v>
      </c>
      <c r="O244" s="118">
        <v>0</v>
      </c>
      <c r="P244" s="118">
        <v>0</v>
      </c>
      <c r="Q244">
        <v>5</v>
      </c>
      <c r="R244" s="118">
        <v>0</v>
      </c>
      <c r="S244" s="118">
        <v>0</v>
      </c>
      <c r="T244" s="118">
        <v>0</v>
      </c>
      <c r="U244" s="118">
        <v>0</v>
      </c>
      <c r="V244" s="118">
        <v>0</v>
      </c>
      <c r="W244" s="118">
        <v>0</v>
      </c>
      <c r="X244" s="118">
        <v>0</v>
      </c>
      <c r="Y244" s="118">
        <v>0</v>
      </c>
      <c r="Z244" s="118">
        <v>0</v>
      </c>
      <c r="AA244" s="118">
        <v>0</v>
      </c>
      <c r="AB244">
        <v>2</v>
      </c>
      <c r="AC244" s="118">
        <v>0</v>
      </c>
      <c r="AD244" s="118">
        <v>0</v>
      </c>
      <c r="AE244" s="118">
        <v>0</v>
      </c>
      <c r="AF244" s="118">
        <v>0</v>
      </c>
      <c r="AG244" s="118">
        <v>0</v>
      </c>
      <c r="AH244">
        <v>7</v>
      </c>
    </row>
    <row r="245" spans="1:34" x14ac:dyDescent="0.35">
      <c r="A245" t="s">
        <v>226</v>
      </c>
      <c r="B245">
        <v>2019</v>
      </c>
      <c r="C245" s="10">
        <v>43800</v>
      </c>
      <c r="D245" t="s">
        <v>66</v>
      </c>
      <c r="E245" t="s">
        <v>64</v>
      </c>
      <c r="F245" t="s">
        <v>64</v>
      </c>
      <c r="G245" t="s">
        <v>971</v>
      </c>
      <c r="H245" t="s">
        <v>715</v>
      </c>
      <c r="I245" t="s">
        <v>152</v>
      </c>
      <c r="K245">
        <v>11</v>
      </c>
      <c r="L245">
        <v>1</v>
      </c>
      <c r="M245" s="118">
        <v>0</v>
      </c>
      <c r="N245" s="118">
        <v>0</v>
      </c>
      <c r="O245" s="118">
        <v>0</v>
      </c>
      <c r="P245" s="118">
        <v>0</v>
      </c>
      <c r="Q245" s="118">
        <v>0</v>
      </c>
      <c r="R245" s="118">
        <v>0</v>
      </c>
      <c r="S245" s="118">
        <v>0</v>
      </c>
      <c r="T245">
        <v>5</v>
      </c>
      <c r="U245" s="118">
        <v>0</v>
      </c>
      <c r="V245" s="118">
        <v>0</v>
      </c>
      <c r="W245">
        <v>1</v>
      </c>
      <c r="X245" s="118">
        <v>0</v>
      </c>
      <c r="Y245" s="118">
        <v>0</v>
      </c>
      <c r="Z245" s="118">
        <v>0</v>
      </c>
      <c r="AA245" s="118">
        <v>0</v>
      </c>
      <c r="AB245" s="118">
        <v>0</v>
      </c>
      <c r="AC245" s="118">
        <v>0</v>
      </c>
      <c r="AD245" s="118">
        <v>0</v>
      </c>
      <c r="AE245" s="118">
        <v>0</v>
      </c>
      <c r="AF245" s="118">
        <v>0</v>
      </c>
      <c r="AG245" s="118">
        <v>0</v>
      </c>
      <c r="AH245">
        <v>7</v>
      </c>
    </row>
    <row r="246" spans="1:34" x14ac:dyDescent="0.35">
      <c r="A246" t="s">
        <v>226</v>
      </c>
      <c r="B246">
        <v>2019</v>
      </c>
      <c r="C246" s="10">
        <v>43800</v>
      </c>
      <c r="D246" t="s">
        <v>66</v>
      </c>
      <c r="E246" t="s">
        <v>64</v>
      </c>
      <c r="F246" t="s">
        <v>64</v>
      </c>
      <c r="G246" t="s">
        <v>632</v>
      </c>
      <c r="H246" t="s">
        <v>749</v>
      </c>
      <c r="I246" t="s">
        <v>46</v>
      </c>
      <c r="K246">
        <v>12</v>
      </c>
      <c r="L246" s="118">
        <v>0</v>
      </c>
      <c r="M246" s="118">
        <v>0</v>
      </c>
      <c r="N246">
        <v>3</v>
      </c>
      <c r="O246" s="118">
        <v>0</v>
      </c>
      <c r="P246" s="118">
        <v>0</v>
      </c>
      <c r="Q246" s="118">
        <v>0</v>
      </c>
      <c r="R246" s="118">
        <v>0</v>
      </c>
      <c r="S246" s="118">
        <v>0</v>
      </c>
      <c r="T246" s="118">
        <v>0</v>
      </c>
      <c r="U246" s="118">
        <v>0</v>
      </c>
      <c r="V246" s="118">
        <v>0</v>
      </c>
      <c r="W246" s="118">
        <v>0</v>
      </c>
      <c r="X246" s="118">
        <v>0</v>
      </c>
      <c r="Y246" s="118">
        <v>0</v>
      </c>
      <c r="Z246" s="118">
        <v>0</v>
      </c>
      <c r="AA246">
        <v>1</v>
      </c>
      <c r="AB246" s="118">
        <v>0</v>
      </c>
      <c r="AC246" s="118">
        <v>0</v>
      </c>
      <c r="AD246" s="118">
        <v>0</v>
      </c>
      <c r="AE246" s="118">
        <v>0</v>
      </c>
      <c r="AF246" s="118">
        <v>0</v>
      </c>
      <c r="AG246" s="118">
        <v>0</v>
      </c>
      <c r="AH246">
        <v>4</v>
      </c>
    </row>
    <row r="247" spans="1:34" x14ac:dyDescent="0.35">
      <c r="A247" t="s">
        <v>226</v>
      </c>
      <c r="B247">
        <v>2019</v>
      </c>
      <c r="C247" s="10">
        <v>43800</v>
      </c>
      <c r="D247" t="s">
        <v>66</v>
      </c>
      <c r="E247" t="s">
        <v>64</v>
      </c>
      <c r="F247" t="s">
        <v>64</v>
      </c>
      <c r="G247" t="s">
        <v>680</v>
      </c>
      <c r="H247" t="s">
        <v>590</v>
      </c>
      <c r="I247" t="s">
        <v>25</v>
      </c>
      <c r="K247">
        <v>13</v>
      </c>
      <c r="L247" s="118">
        <v>0</v>
      </c>
      <c r="M247">
        <v>2</v>
      </c>
      <c r="N247" s="118">
        <v>0</v>
      </c>
      <c r="O247" s="118">
        <v>0</v>
      </c>
      <c r="P247" s="118">
        <v>0</v>
      </c>
      <c r="Q247" s="118">
        <v>0</v>
      </c>
      <c r="R247" s="118">
        <v>0</v>
      </c>
      <c r="S247" s="118">
        <v>0</v>
      </c>
      <c r="T247" s="118">
        <v>0</v>
      </c>
      <c r="U247" s="118">
        <v>0</v>
      </c>
      <c r="V247" s="118">
        <v>0</v>
      </c>
      <c r="W247">
        <v>2</v>
      </c>
      <c r="X247" s="118">
        <v>0</v>
      </c>
      <c r="Y247" s="118">
        <v>0</v>
      </c>
      <c r="Z247" s="118">
        <v>0</v>
      </c>
      <c r="AA247" s="118">
        <v>0</v>
      </c>
      <c r="AB247" s="118">
        <v>0</v>
      </c>
      <c r="AC247" s="118">
        <v>0</v>
      </c>
      <c r="AD247" s="118">
        <v>0</v>
      </c>
      <c r="AE247" s="118">
        <v>0</v>
      </c>
      <c r="AF247" s="118">
        <v>0</v>
      </c>
      <c r="AG247" s="118">
        <v>0</v>
      </c>
      <c r="AH247">
        <v>4</v>
      </c>
    </row>
    <row r="248" spans="1:34" x14ac:dyDescent="0.35">
      <c r="A248" t="s">
        <v>226</v>
      </c>
      <c r="B248">
        <v>2019</v>
      </c>
      <c r="C248" s="10">
        <v>43800</v>
      </c>
      <c r="D248" t="s">
        <v>66</v>
      </c>
      <c r="E248" t="s">
        <v>64</v>
      </c>
      <c r="F248" t="s">
        <v>64</v>
      </c>
      <c r="G248" t="s">
        <v>807</v>
      </c>
      <c r="H248" t="s">
        <v>936</v>
      </c>
      <c r="I248" t="s">
        <v>646</v>
      </c>
      <c r="K248">
        <v>14</v>
      </c>
      <c r="L248" s="118">
        <v>0</v>
      </c>
      <c r="M248">
        <v>1</v>
      </c>
      <c r="N248" s="118">
        <v>0</v>
      </c>
      <c r="O248" s="118">
        <v>0</v>
      </c>
      <c r="P248" s="118">
        <v>0</v>
      </c>
      <c r="Q248" s="118">
        <v>0</v>
      </c>
      <c r="R248" s="118">
        <v>0</v>
      </c>
      <c r="S248" s="118">
        <v>0</v>
      </c>
      <c r="T248" s="118">
        <v>0</v>
      </c>
      <c r="U248" s="118">
        <v>0</v>
      </c>
      <c r="V248" s="118">
        <v>0</v>
      </c>
      <c r="W248" s="118">
        <v>0</v>
      </c>
      <c r="X248" s="118">
        <v>0</v>
      </c>
      <c r="Y248">
        <v>1</v>
      </c>
      <c r="Z248" s="118">
        <v>0</v>
      </c>
      <c r="AA248" s="118">
        <v>0</v>
      </c>
      <c r="AB248" s="118">
        <v>0</v>
      </c>
      <c r="AC248">
        <v>1</v>
      </c>
      <c r="AD248" s="118">
        <v>0</v>
      </c>
      <c r="AE248" s="118">
        <v>0</v>
      </c>
      <c r="AF248" s="118">
        <v>0</v>
      </c>
      <c r="AG248" s="118">
        <v>0</v>
      </c>
      <c r="AH248">
        <v>3</v>
      </c>
    </row>
    <row r="249" spans="1:34" x14ac:dyDescent="0.35">
      <c r="A249" t="s">
        <v>226</v>
      </c>
      <c r="B249">
        <v>2019</v>
      </c>
      <c r="C249" s="10">
        <v>43800</v>
      </c>
      <c r="D249" t="s">
        <v>66</v>
      </c>
      <c r="E249" t="s">
        <v>64</v>
      </c>
      <c r="F249" t="s">
        <v>64</v>
      </c>
      <c r="G249" t="s">
        <v>839</v>
      </c>
      <c r="H249" t="s">
        <v>790</v>
      </c>
      <c r="I249" t="s">
        <v>480</v>
      </c>
      <c r="K249">
        <v>15</v>
      </c>
      <c r="L249" s="118">
        <v>0</v>
      </c>
      <c r="M249" s="118">
        <v>0</v>
      </c>
      <c r="N249" s="118">
        <v>0</v>
      </c>
      <c r="O249" s="118">
        <v>0</v>
      </c>
      <c r="P249" s="118">
        <v>0</v>
      </c>
      <c r="Q249">
        <v>1</v>
      </c>
      <c r="R249" s="118">
        <v>0</v>
      </c>
      <c r="S249" s="118">
        <v>0</v>
      </c>
      <c r="T249" s="118">
        <v>0</v>
      </c>
      <c r="U249" s="118">
        <v>0</v>
      </c>
      <c r="V249" s="118">
        <v>0</v>
      </c>
      <c r="W249" s="118">
        <v>0</v>
      </c>
      <c r="X249" s="118">
        <v>0</v>
      </c>
      <c r="Y249" s="118">
        <v>0</v>
      </c>
      <c r="Z249" s="118">
        <v>0</v>
      </c>
      <c r="AA249">
        <v>2</v>
      </c>
      <c r="AB249" s="118">
        <v>0</v>
      </c>
      <c r="AC249" s="118">
        <v>0</v>
      </c>
      <c r="AD249" s="118">
        <v>0</v>
      </c>
      <c r="AE249" s="118">
        <v>0</v>
      </c>
      <c r="AF249" s="118">
        <v>0</v>
      </c>
      <c r="AG249" s="118">
        <v>0</v>
      </c>
      <c r="AH249">
        <v>3</v>
      </c>
    </row>
    <row r="250" spans="1:34" x14ac:dyDescent="0.35">
      <c r="A250" t="s">
        <v>226</v>
      </c>
      <c r="B250">
        <v>2019</v>
      </c>
      <c r="C250" s="10">
        <v>43800</v>
      </c>
      <c r="D250" t="s">
        <v>66</v>
      </c>
      <c r="E250" t="s">
        <v>64</v>
      </c>
      <c r="F250" t="s">
        <v>64</v>
      </c>
      <c r="G250" t="s">
        <v>973</v>
      </c>
      <c r="H250" t="s">
        <v>927</v>
      </c>
      <c r="I250" t="s">
        <v>188</v>
      </c>
      <c r="K250">
        <v>16</v>
      </c>
      <c r="L250" s="118">
        <v>0</v>
      </c>
      <c r="M250" s="118">
        <v>0</v>
      </c>
      <c r="N250" s="118">
        <v>0</v>
      </c>
      <c r="O250" s="118">
        <v>0</v>
      </c>
      <c r="P250" s="118">
        <v>0</v>
      </c>
      <c r="Q250" s="118">
        <v>0</v>
      </c>
      <c r="R250" s="118">
        <v>0</v>
      </c>
      <c r="S250" s="118">
        <v>0</v>
      </c>
      <c r="T250" s="118">
        <v>0</v>
      </c>
      <c r="U250" s="118">
        <v>0</v>
      </c>
      <c r="V250" s="118">
        <v>0</v>
      </c>
      <c r="W250" s="118">
        <v>0</v>
      </c>
      <c r="X250" s="118">
        <v>0</v>
      </c>
      <c r="Y250" s="118">
        <v>0</v>
      </c>
      <c r="Z250" s="118">
        <v>0</v>
      </c>
      <c r="AA250" s="118">
        <v>0</v>
      </c>
      <c r="AB250" s="118">
        <v>0</v>
      </c>
      <c r="AC250" s="118">
        <v>0</v>
      </c>
      <c r="AD250" s="118">
        <v>0</v>
      </c>
      <c r="AE250" s="118">
        <v>0</v>
      </c>
      <c r="AF250" s="118">
        <v>0</v>
      </c>
      <c r="AG250" s="118">
        <v>0</v>
      </c>
      <c r="AH250">
        <v>0</v>
      </c>
    </row>
    <row r="251" spans="1:34" x14ac:dyDescent="0.35">
      <c r="A251" t="s">
        <v>226</v>
      </c>
      <c r="B251">
        <v>2019</v>
      </c>
      <c r="C251" s="10">
        <v>43800</v>
      </c>
      <c r="D251" t="s">
        <v>66</v>
      </c>
      <c r="E251" t="s">
        <v>64</v>
      </c>
      <c r="F251" t="s">
        <v>64</v>
      </c>
      <c r="G251" t="s">
        <v>1025</v>
      </c>
      <c r="H251" t="s">
        <v>1028</v>
      </c>
      <c r="I251" t="s">
        <v>150</v>
      </c>
      <c r="K251" t="s">
        <v>607</v>
      </c>
      <c r="L251" s="118">
        <v>0</v>
      </c>
      <c r="M251" s="118">
        <v>0</v>
      </c>
      <c r="N251" s="118">
        <v>0</v>
      </c>
      <c r="O251" s="118">
        <v>0</v>
      </c>
      <c r="P251" s="118">
        <v>0</v>
      </c>
      <c r="Q251" s="118">
        <v>0</v>
      </c>
      <c r="R251" s="118">
        <v>0</v>
      </c>
      <c r="S251" s="118">
        <v>0</v>
      </c>
      <c r="T251" s="118">
        <v>0</v>
      </c>
      <c r="U251" s="118">
        <v>0</v>
      </c>
      <c r="V251" s="118">
        <v>0</v>
      </c>
      <c r="W251" s="118">
        <v>0</v>
      </c>
      <c r="X251" s="118">
        <v>0</v>
      </c>
      <c r="Y251" s="118">
        <v>0</v>
      </c>
      <c r="Z251" s="118">
        <v>0</v>
      </c>
      <c r="AA251" s="118">
        <v>0</v>
      </c>
      <c r="AB251" s="118">
        <v>0</v>
      </c>
      <c r="AC251" s="118">
        <v>0</v>
      </c>
      <c r="AD251" s="118">
        <v>0</v>
      </c>
      <c r="AE251" s="118">
        <v>0</v>
      </c>
      <c r="AF251" s="118">
        <v>0</v>
      </c>
      <c r="AG251">
        <v>40</v>
      </c>
      <c r="AH251" t="s">
        <v>607</v>
      </c>
    </row>
    <row r="252" spans="1:34" x14ac:dyDescent="0.35">
      <c r="A252" t="s">
        <v>226</v>
      </c>
      <c r="B252">
        <v>2019</v>
      </c>
      <c r="C252" s="10">
        <v>43800</v>
      </c>
      <c r="D252" t="s">
        <v>66</v>
      </c>
      <c r="E252" t="s">
        <v>64</v>
      </c>
      <c r="F252" t="s">
        <v>64</v>
      </c>
      <c r="G252" t="s">
        <v>974</v>
      </c>
      <c r="H252" t="s">
        <v>1015</v>
      </c>
      <c r="I252" t="s">
        <v>39</v>
      </c>
      <c r="K252" t="s">
        <v>607</v>
      </c>
      <c r="L252" s="118">
        <v>0</v>
      </c>
      <c r="M252" s="118">
        <v>0</v>
      </c>
      <c r="N252" s="118">
        <v>0</v>
      </c>
      <c r="O252" s="118">
        <v>0</v>
      </c>
      <c r="P252" s="118">
        <v>0</v>
      </c>
      <c r="Q252" s="118">
        <v>0</v>
      </c>
      <c r="R252" s="118">
        <v>0</v>
      </c>
      <c r="S252" s="118">
        <v>0</v>
      </c>
      <c r="T252" s="118">
        <v>0</v>
      </c>
      <c r="U252" s="118">
        <v>0</v>
      </c>
      <c r="V252" s="118">
        <v>0</v>
      </c>
      <c r="W252" s="118">
        <v>0</v>
      </c>
      <c r="X252" s="118">
        <v>0</v>
      </c>
      <c r="Y252" s="118">
        <v>0</v>
      </c>
      <c r="Z252" s="118">
        <v>0</v>
      </c>
      <c r="AA252" s="118">
        <v>0</v>
      </c>
      <c r="AB252" s="118">
        <v>0</v>
      </c>
      <c r="AC252" s="118">
        <v>0</v>
      </c>
      <c r="AD252" s="118">
        <v>0</v>
      </c>
      <c r="AE252" s="118">
        <v>0</v>
      </c>
      <c r="AF252" s="118">
        <v>0</v>
      </c>
      <c r="AG252">
        <v>40</v>
      </c>
      <c r="AH252" t="s">
        <v>607</v>
      </c>
    </row>
    <row r="253" spans="1:34" x14ac:dyDescent="0.35">
      <c r="A253" t="s">
        <v>65</v>
      </c>
      <c r="B253">
        <v>2019</v>
      </c>
      <c r="C253" s="10">
        <v>43799</v>
      </c>
      <c r="D253" t="s">
        <v>66</v>
      </c>
      <c r="E253" t="s">
        <v>64</v>
      </c>
      <c r="F253" t="s">
        <v>64</v>
      </c>
      <c r="G253" t="s">
        <v>965</v>
      </c>
      <c r="H253" t="s">
        <v>966</v>
      </c>
      <c r="I253" t="s">
        <v>178</v>
      </c>
      <c r="K253">
        <v>12</v>
      </c>
      <c r="L253" s="118">
        <v>0</v>
      </c>
      <c r="M253" s="118">
        <v>0</v>
      </c>
      <c r="N253" s="118">
        <v>0</v>
      </c>
      <c r="O253" s="118">
        <v>0</v>
      </c>
      <c r="P253" s="118">
        <v>0</v>
      </c>
      <c r="Q253" s="118">
        <v>0</v>
      </c>
      <c r="R253" s="118">
        <v>0</v>
      </c>
      <c r="S253" s="118">
        <v>0</v>
      </c>
      <c r="T253">
        <v>5</v>
      </c>
      <c r="U253" s="118">
        <v>0</v>
      </c>
      <c r="V253" s="118">
        <v>0</v>
      </c>
      <c r="W253" s="118">
        <v>0</v>
      </c>
      <c r="X253" s="118">
        <v>0</v>
      </c>
      <c r="Y253" s="118">
        <v>0</v>
      </c>
      <c r="Z253">
        <v>2</v>
      </c>
      <c r="AA253" s="118">
        <v>0</v>
      </c>
      <c r="AB253" s="118">
        <v>0</v>
      </c>
      <c r="AC253" s="118">
        <v>0</v>
      </c>
      <c r="AD253">
        <v>3</v>
      </c>
      <c r="AE253" s="118">
        <v>0</v>
      </c>
      <c r="AF253" s="118">
        <v>0</v>
      </c>
      <c r="AG253" s="118">
        <v>0</v>
      </c>
      <c r="AH253">
        <v>10</v>
      </c>
    </row>
    <row r="254" spans="1:34" x14ac:dyDescent="0.35">
      <c r="A254" t="s">
        <v>65</v>
      </c>
      <c r="B254">
        <v>2019</v>
      </c>
      <c r="C254" s="10">
        <v>43797</v>
      </c>
      <c r="D254" t="s">
        <v>66</v>
      </c>
      <c r="E254" t="s">
        <v>64</v>
      </c>
      <c r="F254" t="s">
        <v>64</v>
      </c>
      <c r="G254" t="s">
        <v>592</v>
      </c>
      <c r="H254" t="s">
        <v>873</v>
      </c>
      <c r="I254" t="s">
        <v>23</v>
      </c>
      <c r="K254">
        <v>11</v>
      </c>
      <c r="L254" s="118">
        <v>0</v>
      </c>
      <c r="M254">
        <v>5</v>
      </c>
      <c r="N254" s="118">
        <v>0</v>
      </c>
      <c r="O254">
        <v>1</v>
      </c>
      <c r="P254">
        <v>5</v>
      </c>
      <c r="Q254" s="118">
        <v>0</v>
      </c>
      <c r="R254" s="118">
        <v>0</v>
      </c>
      <c r="S254">
        <v>2</v>
      </c>
      <c r="T254" s="118">
        <v>0</v>
      </c>
      <c r="U254" s="118">
        <v>0</v>
      </c>
      <c r="V254" s="118">
        <v>0</v>
      </c>
      <c r="W254" s="118">
        <v>0</v>
      </c>
      <c r="X254" s="118">
        <v>0</v>
      </c>
      <c r="Y254" s="118">
        <v>0</v>
      </c>
      <c r="Z254" s="118">
        <v>0</v>
      </c>
      <c r="AA254" s="118">
        <v>0</v>
      </c>
      <c r="AB254" s="118">
        <v>0</v>
      </c>
      <c r="AC254" s="118">
        <v>0</v>
      </c>
      <c r="AD254" s="118">
        <v>0</v>
      </c>
      <c r="AE254" s="118">
        <v>0</v>
      </c>
      <c r="AF254" s="118">
        <v>0</v>
      </c>
      <c r="AG254" s="118">
        <v>0</v>
      </c>
      <c r="AH254">
        <v>13</v>
      </c>
    </row>
    <row r="255" spans="1:34" x14ac:dyDescent="0.35">
      <c r="A255" t="s">
        <v>65</v>
      </c>
      <c r="B255">
        <v>2019</v>
      </c>
      <c r="C255" s="10">
        <v>43795</v>
      </c>
      <c r="D255" t="s">
        <v>66</v>
      </c>
      <c r="E255" t="s">
        <v>64</v>
      </c>
      <c r="F255" t="s">
        <v>64</v>
      </c>
      <c r="G255" t="s">
        <v>851</v>
      </c>
      <c r="H255" t="s">
        <v>878</v>
      </c>
      <c r="I255" t="s">
        <v>85</v>
      </c>
      <c r="K255">
        <v>10</v>
      </c>
      <c r="L255">
        <v>2</v>
      </c>
      <c r="M255">
        <v>1</v>
      </c>
      <c r="N255">
        <v>2</v>
      </c>
      <c r="O255">
        <v>3</v>
      </c>
      <c r="P255" s="118">
        <v>0</v>
      </c>
      <c r="Q255" s="118">
        <v>0</v>
      </c>
      <c r="R255">
        <v>2</v>
      </c>
      <c r="S255" s="118">
        <v>0</v>
      </c>
      <c r="T255" s="118">
        <v>0</v>
      </c>
      <c r="U255" s="118">
        <v>0</v>
      </c>
      <c r="V255" s="118">
        <v>0</v>
      </c>
      <c r="W255" s="118">
        <v>0</v>
      </c>
      <c r="X255" s="118">
        <v>0</v>
      </c>
      <c r="Y255" s="118">
        <v>0</v>
      </c>
      <c r="Z255" s="118">
        <v>0</v>
      </c>
      <c r="AA255">
        <v>1</v>
      </c>
      <c r="AB255" s="118">
        <v>0</v>
      </c>
      <c r="AC255" s="118">
        <v>0</v>
      </c>
      <c r="AD255" s="118">
        <v>0</v>
      </c>
      <c r="AE255">
        <v>2</v>
      </c>
      <c r="AF255">
        <v>20</v>
      </c>
      <c r="AG255">
        <v>20</v>
      </c>
      <c r="AH255">
        <v>13</v>
      </c>
    </row>
    <row r="256" spans="1:34" x14ac:dyDescent="0.35">
      <c r="A256" t="s">
        <v>65</v>
      </c>
      <c r="B256">
        <v>2019</v>
      </c>
      <c r="C256" s="10">
        <v>43793</v>
      </c>
      <c r="D256" t="s">
        <v>66</v>
      </c>
      <c r="E256" t="s">
        <v>64</v>
      </c>
      <c r="F256" t="s">
        <v>64</v>
      </c>
      <c r="G256" t="s">
        <v>840</v>
      </c>
      <c r="H256" t="s">
        <v>839</v>
      </c>
      <c r="I256" t="s">
        <v>480</v>
      </c>
      <c r="K256">
        <v>9</v>
      </c>
      <c r="L256" s="118">
        <v>0</v>
      </c>
      <c r="M256">
        <v>2</v>
      </c>
      <c r="N256" s="118">
        <v>0</v>
      </c>
      <c r="O256" s="118">
        <v>0</v>
      </c>
      <c r="P256" s="118">
        <v>0</v>
      </c>
      <c r="Q256" s="118">
        <v>0</v>
      </c>
      <c r="R256" s="118">
        <v>0</v>
      </c>
      <c r="S256" s="118">
        <v>0</v>
      </c>
      <c r="T256" s="118">
        <v>0</v>
      </c>
      <c r="U256" s="118">
        <v>0</v>
      </c>
      <c r="V256" s="118">
        <v>0</v>
      </c>
      <c r="W256" s="118">
        <v>0</v>
      </c>
      <c r="X256" s="118">
        <v>0</v>
      </c>
      <c r="Y256" s="118">
        <v>0</v>
      </c>
      <c r="Z256">
        <v>1</v>
      </c>
      <c r="AA256" s="118">
        <v>0</v>
      </c>
      <c r="AB256" s="118">
        <v>0</v>
      </c>
      <c r="AC256">
        <v>2</v>
      </c>
      <c r="AD256" s="118">
        <v>0</v>
      </c>
      <c r="AE256" s="118">
        <v>0</v>
      </c>
      <c r="AF256">
        <v>20</v>
      </c>
      <c r="AG256" s="118">
        <v>0</v>
      </c>
      <c r="AH256">
        <v>25</v>
      </c>
    </row>
    <row r="257" spans="1:38" x14ac:dyDescent="0.35">
      <c r="A257" t="s">
        <v>65</v>
      </c>
      <c r="B257">
        <v>2019</v>
      </c>
      <c r="C257" s="10">
        <v>43791</v>
      </c>
      <c r="D257" t="s">
        <v>66</v>
      </c>
      <c r="E257" t="s">
        <v>64</v>
      </c>
      <c r="F257" t="s">
        <v>64</v>
      </c>
      <c r="G257" t="s">
        <v>807</v>
      </c>
      <c r="H257" t="s">
        <v>936</v>
      </c>
      <c r="I257" t="s">
        <v>646</v>
      </c>
      <c r="K257">
        <v>8</v>
      </c>
      <c r="L257" s="118">
        <v>0</v>
      </c>
      <c r="M257" s="118">
        <v>0</v>
      </c>
      <c r="N257" s="118">
        <v>0</v>
      </c>
      <c r="O257">
        <v>2</v>
      </c>
      <c r="P257">
        <v>1</v>
      </c>
      <c r="Q257" s="118">
        <v>0</v>
      </c>
      <c r="R257" s="118">
        <v>0</v>
      </c>
      <c r="S257" s="118">
        <v>0</v>
      </c>
      <c r="T257" s="118">
        <v>0</v>
      </c>
      <c r="U257">
        <v>2</v>
      </c>
      <c r="V257" s="118">
        <v>0</v>
      </c>
      <c r="W257" s="118">
        <v>0</v>
      </c>
      <c r="X257" s="118">
        <v>0</v>
      </c>
      <c r="Y257">
        <v>2</v>
      </c>
      <c r="Z257" s="118">
        <v>0</v>
      </c>
      <c r="AA257" s="118">
        <v>0</v>
      </c>
      <c r="AB257">
        <v>1</v>
      </c>
      <c r="AC257">
        <v>1</v>
      </c>
      <c r="AD257" s="118">
        <v>0</v>
      </c>
      <c r="AE257" s="118">
        <v>0</v>
      </c>
      <c r="AF257">
        <v>20</v>
      </c>
      <c r="AG257" s="118">
        <v>0</v>
      </c>
      <c r="AH257">
        <v>29</v>
      </c>
    </row>
    <row r="258" spans="1:38" x14ac:dyDescent="0.35">
      <c r="A258" t="s">
        <v>65</v>
      </c>
      <c r="B258">
        <v>2019</v>
      </c>
      <c r="C258" s="10">
        <v>43789</v>
      </c>
      <c r="D258" t="s">
        <v>66</v>
      </c>
      <c r="E258" t="s">
        <v>64</v>
      </c>
      <c r="F258" t="s">
        <v>64</v>
      </c>
      <c r="G258" t="s">
        <v>596</v>
      </c>
      <c r="H258" t="s">
        <v>983</v>
      </c>
      <c r="I258" t="s">
        <v>29</v>
      </c>
      <c r="K258">
        <v>7</v>
      </c>
      <c r="L258" s="118">
        <v>0</v>
      </c>
      <c r="M258" s="118">
        <v>0</v>
      </c>
      <c r="N258" s="118">
        <v>0</v>
      </c>
      <c r="O258" s="118">
        <v>0</v>
      </c>
      <c r="P258" s="118">
        <v>0</v>
      </c>
      <c r="Q258" s="118">
        <v>0</v>
      </c>
      <c r="R258" s="118">
        <v>0</v>
      </c>
      <c r="S258" s="118">
        <v>0</v>
      </c>
      <c r="T258" s="118">
        <v>0</v>
      </c>
      <c r="U258" s="118">
        <v>0</v>
      </c>
      <c r="V258">
        <v>2</v>
      </c>
      <c r="W258">
        <v>5</v>
      </c>
      <c r="X258">
        <v>2</v>
      </c>
      <c r="Y258" s="118">
        <v>0</v>
      </c>
      <c r="Z258" s="118">
        <v>0</v>
      </c>
      <c r="AA258" s="118">
        <v>0</v>
      </c>
      <c r="AB258" s="118">
        <v>0</v>
      </c>
      <c r="AC258" s="118">
        <v>0</v>
      </c>
      <c r="AD258">
        <v>5</v>
      </c>
      <c r="AE258" s="118">
        <v>0</v>
      </c>
      <c r="AF258">
        <v>20</v>
      </c>
      <c r="AG258" s="118">
        <v>0</v>
      </c>
      <c r="AH258">
        <v>34</v>
      </c>
      <c r="AL258" s="31"/>
    </row>
    <row r="259" spans="1:38" x14ac:dyDescent="0.35">
      <c r="A259" t="s">
        <v>65</v>
      </c>
      <c r="B259">
        <v>2019</v>
      </c>
      <c r="C259" s="10">
        <v>43787</v>
      </c>
      <c r="D259" t="s">
        <v>66</v>
      </c>
      <c r="E259" t="s">
        <v>64</v>
      </c>
      <c r="F259" t="s">
        <v>64</v>
      </c>
      <c r="G259" t="s">
        <v>808</v>
      </c>
      <c r="H259" t="s">
        <v>784</v>
      </c>
      <c r="I259" t="s">
        <v>78</v>
      </c>
      <c r="K259">
        <v>6</v>
      </c>
      <c r="L259" s="118">
        <v>0</v>
      </c>
      <c r="M259" s="118">
        <v>0</v>
      </c>
      <c r="N259" s="118">
        <v>0</v>
      </c>
      <c r="O259" s="118">
        <v>0</v>
      </c>
      <c r="P259" s="118">
        <v>0</v>
      </c>
      <c r="Q259" s="118">
        <v>0</v>
      </c>
      <c r="R259">
        <v>1</v>
      </c>
      <c r="S259" s="118">
        <v>0</v>
      </c>
      <c r="T259" s="118">
        <v>0</v>
      </c>
      <c r="U259">
        <v>5</v>
      </c>
      <c r="V259" s="118">
        <v>0</v>
      </c>
      <c r="W259" s="118">
        <v>0</v>
      </c>
      <c r="X259" s="118">
        <v>0</v>
      </c>
      <c r="Y259" s="118">
        <v>0</v>
      </c>
      <c r="Z259" s="118">
        <v>0</v>
      </c>
      <c r="AA259" s="118">
        <v>0</v>
      </c>
      <c r="AB259" s="118">
        <v>0</v>
      </c>
      <c r="AC259">
        <v>3</v>
      </c>
      <c r="AD259" s="118">
        <v>0</v>
      </c>
      <c r="AE259" s="118">
        <v>0</v>
      </c>
      <c r="AF259">
        <v>40</v>
      </c>
      <c r="AG259" s="118">
        <v>0</v>
      </c>
      <c r="AH259">
        <v>49</v>
      </c>
    </row>
    <row r="260" spans="1:38" x14ac:dyDescent="0.35">
      <c r="A260" t="s">
        <v>65</v>
      </c>
      <c r="B260">
        <v>2019</v>
      </c>
      <c r="C260" s="10">
        <v>43785</v>
      </c>
      <c r="D260" t="s">
        <v>66</v>
      </c>
      <c r="E260" t="s">
        <v>64</v>
      </c>
      <c r="F260" t="s">
        <v>64</v>
      </c>
      <c r="G260" t="s">
        <v>589</v>
      </c>
      <c r="H260" t="s">
        <v>590</v>
      </c>
      <c r="I260" t="s">
        <v>25</v>
      </c>
      <c r="K260">
        <v>5</v>
      </c>
      <c r="L260">
        <v>3</v>
      </c>
      <c r="M260" s="118">
        <v>0</v>
      </c>
      <c r="N260" s="118">
        <v>0</v>
      </c>
      <c r="O260" s="118">
        <v>0</v>
      </c>
      <c r="P260" s="118">
        <v>0</v>
      </c>
      <c r="Q260" s="118">
        <v>0</v>
      </c>
      <c r="R260" s="118">
        <v>0</v>
      </c>
      <c r="S260" s="118">
        <v>0</v>
      </c>
      <c r="T260">
        <v>3</v>
      </c>
      <c r="U260" s="118">
        <v>0</v>
      </c>
      <c r="V260">
        <v>1</v>
      </c>
      <c r="W260">
        <v>3</v>
      </c>
      <c r="X260">
        <v>3</v>
      </c>
      <c r="Y260">
        <v>5</v>
      </c>
      <c r="Z260">
        <v>3</v>
      </c>
      <c r="AA260">
        <v>2</v>
      </c>
      <c r="AB260">
        <v>3</v>
      </c>
      <c r="AC260" s="118">
        <v>0</v>
      </c>
      <c r="AD260" s="118">
        <v>0</v>
      </c>
      <c r="AE260" s="118">
        <v>0</v>
      </c>
      <c r="AF260">
        <v>40</v>
      </c>
      <c r="AG260" s="118">
        <v>0</v>
      </c>
      <c r="AH260">
        <v>66</v>
      </c>
    </row>
    <row r="261" spans="1:38" x14ac:dyDescent="0.35">
      <c r="A261" t="s">
        <v>65</v>
      </c>
      <c r="B261">
        <v>2019</v>
      </c>
      <c r="C261" s="10">
        <v>43783</v>
      </c>
      <c r="D261" t="s">
        <v>66</v>
      </c>
      <c r="E261" t="s">
        <v>64</v>
      </c>
      <c r="F261" t="s">
        <v>64</v>
      </c>
      <c r="G261" t="s">
        <v>964</v>
      </c>
      <c r="H261" t="s">
        <v>617</v>
      </c>
      <c r="I261" t="s">
        <v>37</v>
      </c>
      <c r="K261">
        <v>4</v>
      </c>
      <c r="L261" s="118">
        <v>0</v>
      </c>
      <c r="M261" s="118">
        <v>0</v>
      </c>
      <c r="N261" s="118">
        <v>0</v>
      </c>
      <c r="O261">
        <v>5</v>
      </c>
      <c r="P261" s="118">
        <v>0</v>
      </c>
      <c r="Q261" s="118">
        <v>0</v>
      </c>
      <c r="R261" s="118">
        <v>0</v>
      </c>
      <c r="S261" s="118">
        <v>0</v>
      </c>
      <c r="T261">
        <v>2</v>
      </c>
      <c r="U261">
        <v>3</v>
      </c>
      <c r="V261">
        <v>5</v>
      </c>
      <c r="W261" s="118">
        <v>0</v>
      </c>
      <c r="X261" s="118">
        <v>0</v>
      </c>
      <c r="Y261" s="118">
        <v>0</v>
      </c>
      <c r="Z261">
        <v>5</v>
      </c>
      <c r="AA261" s="118">
        <v>0</v>
      </c>
      <c r="AB261">
        <v>2</v>
      </c>
      <c r="AC261" s="118">
        <v>0</v>
      </c>
      <c r="AD261" s="118">
        <v>0</v>
      </c>
      <c r="AE261">
        <v>4</v>
      </c>
      <c r="AF261">
        <v>40</v>
      </c>
      <c r="AG261" s="118">
        <v>0</v>
      </c>
      <c r="AH261">
        <v>66</v>
      </c>
    </row>
    <row r="262" spans="1:38" x14ac:dyDescent="0.35">
      <c r="A262" t="s">
        <v>65</v>
      </c>
      <c r="B262">
        <v>2019</v>
      </c>
      <c r="C262" s="10">
        <v>43781</v>
      </c>
      <c r="D262" t="s">
        <v>66</v>
      </c>
      <c r="E262" t="s">
        <v>64</v>
      </c>
      <c r="F262" t="s">
        <v>64</v>
      </c>
      <c r="G262" t="s">
        <v>968</v>
      </c>
      <c r="H262" t="s">
        <v>990</v>
      </c>
      <c r="I262" t="s">
        <v>102</v>
      </c>
      <c r="K262">
        <v>3</v>
      </c>
      <c r="L262" s="118">
        <v>0</v>
      </c>
      <c r="M262" s="118">
        <v>0</v>
      </c>
      <c r="N262" s="118">
        <v>0</v>
      </c>
      <c r="O262" s="118">
        <v>0</v>
      </c>
      <c r="P262" s="118">
        <v>0</v>
      </c>
      <c r="Q262" s="118">
        <v>0</v>
      </c>
      <c r="R262" s="118">
        <v>0</v>
      </c>
      <c r="S262">
        <v>5</v>
      </c>
      <c r="T262" s="118">
        <v>0</v>
      </c>
      <c r="U262" s="118">
        <v>0</v>
      </c>
      <c r="V262" s="118">
        <v>0</v>
      </c>
      <c r="W262">
        <v>2</v>
      </c>
      <c r="X262">
        <v>5</v>
      </c>
      <c r="Y262" s="118">
        <v>0</v>
      </c>
      <c r="Z262" s="118">
        <v>0</v>
      </c>
      <c r="AA262" s="118">
        <v>0</v>
      </c>
      <c r="AB262" s="118">
        <v>0</v>
      </c>
      <c r="AC262" s="118">
        <v>0</v>
      </c>
      <c r="AD262">
        <v>2</v>
      </c>
      <c r="AE262">
        <v>10</v>
      </c>
      <c r="AF262">
        <v>60</v>
      </c>
      <c r="AG262" s="118">
        <v>0</v>
      </c>
      <c r="AH262">
        <v>84</v>
      </c>
    </row>
    <row r="263" spans="1:38" x14ac:dyDescent="0.35">
      <c r="A263" t="s">
        <v>65</v>
      </c>
      <c r="B263">
        <v>2019</v>
      </c>
      <c r="C263" s="10">
        <v>43779</v>
      </c>
      <c r="D263" t="s">
        <v>66</v>
      </c>
      <c r="E263" t="s">
        <v>64</v>
      </c>
      <c r="F263" t="s">
        <v>64</v>
      </c>
      <c r="G263" t="s">
        <v>585</v>
      </c>
      <c r="H263" t="s">
        <v>586</v>
      </c>
      <c r="I263" t="s">
        <v>113</v>
      </c>
      <c r="K263">
        <v>2</v>
      </c>
      <c r="L263" s="118">
        <v>0</v>
      </c>
      <c r="M263" s="118">
        <v>0</v>
      </c>
      <c r="N263">
        <v>3</v>
      </c>
      <c r="O263" s="118">
        <v>0</v>
      </c>
      <c r="P263" s="118">
        <v>0</v>
      </c>
      <c r="Q263">
        <v>5</v>
      </c>
      <c r="R263">
        <v>3</v>
      </c>
      <c r="S263" s="118">
        <v>0</v>
      </c>
      <c r="T263" s="118">
        <v>0</v>
      </c>
      <c r="U263" s="118">
        <v>0</v>
      </c>
      <c r="V263" s="118">
        <v>0</v>
      </c>
      <c r="W263" s="118">
        <v>0</v>
      </c>
      <c r="X263" s="118">
        <v>0</v>
      </c>
      <c r="Y263">
        <v>1</v>
      </c>
      <c r="Z263" s="118">
        <v>0</v>
      </c>
      <c r="AA263">
        <v>3</v>
      </c>
      <c r="AB263" s="118">
        <v>0</v>
      </c>
      <c r="AC263">
        <v>5</v>
      </c>
      <c r="AD263" s="118">
        <v>0</v>
      </c>
      <c r="AE263">
        <v>6</v>
      </c>
      <c r="AF263">
        <v>60</v>
      </c>
      <c r="AG263" s="118">
        <v>0</v>
      </c>
      <c r="AH263">
        <v>86</v>
      </c>
    </row>
    <row r="264" spans="1:38" x14ac:dyDescent="0.35">
      <c r="A264" t="s">
        <v>65</v>
      </c>
      <c r="B264">
        <v>2019</v>
      </c>
      <c r="C264" s="10">
        <v>43777</v>
      </c>
      <c r="D264" t="s">
        <v>66</v>
      </c>
      <c r="E264" t="s">
        <v>64</v>
      </c>
      <c r="F264" t="s">
        <v>64</v>
      </c>
      <c r="G264" t="s">
        <v>584</v>
      </c>
      <c r="H264" t="s">
        <v>962</v>
      </c>
      <c r="I264" t="s">
        <v>27</v>
      </c>
      <c r="K264">
        <v>1</v>
      </c>
      <c r="L264" s="118">
        <v>0</v>
      </c>
      <c r="M264">
        <v>3</v>
      </c>
      <c r="N264">
        <v>5</v>
      </c>
      <c r="O264" s="118">
        <v>0</v>
      </c>
      <c r="P264" s="118">
        <v>0</v>
      </c>
      <c r="Q264">
        <v>3</v>
      </c>
      <c r="R264">
        <v>5</v>
      </c>
      <c r="S264" s="118">
        <v>0</v>
      </c>
      <c r="T264">
        <v>1</v>
      </c>
      <c r="U264">
        <v>1</v>
      </c>
      <c r="V264">
        <v>3</v>
      </c>
      <c r="W264">
        <v>1</v>
      </c>
      <c r="X264" s="118">
        <v>0</v>
      </c>
      <c r="Y264">
        <v>3</v>
      </c>
      <c r="Z264" s="118">
        <v>0</v>
      </c>
      <c r="AA264">
        <v>5</v>
      </c>
      <c r="AB264">
        <v>5</v>
      </c>
      <c r="AC264" s="118">
        <v>0</v>
      </c>
      <c r="AD264">
        <v>1</v>
      </c>
      <c r="AE264" s="118">
        <v>0</v>
      </c>
      <c r="AF264">
        <v>60</v>
      </c>
      <c r="AG264" s="118">
        <v>0</v>
      </c>
      <c r="AH264">
        <v>96</v>
      </c>
      <c r="AI264" s="7">
        <v>2.0854166666666667</v>
      </c>
      <c r="AJ264">
        <v>59.920999999999999</v>
      </c>
    </row>
    <row r="265" spans="1:38" x14ac:dyDescent="0.35">
      <c r="A265" t="s">
        <v>233</v>
      </c>
      <c r="B265">
        <v>2019</v>
      </c>
      <c r="C265" s="10">
        <v>43772</v>
      </c>
      <c r="D265" t="s">
        <v>66</v>
      </c>
      <c r="E265" t="s">
        <v>64</v>
      </c>
      <c r="F265" t="s">
        <v>64</v>
      </c>
      <c r="G265" t="s">
        <v>655</v>
      </c>
      <c r="H265" t="s">
        <v>821</v>
      </c>
      <c r="I265" t="s">
        <v>484</v>
      </c>
      <c r="K265">
        <v>1</v>
      </c>
      <c r="L265" s="118">
        <v>0</v>
      </c>
      <c r="M265" s="118">
        <v>0</v>
      </c>
      <c r="N265">
        <v>2</v>
      </c>
      <c r="O265">
        <v>3</v>
      </c>
      <c r="P265">
        <v>3</v>
      </c>
      <c r="Q265">
        <v>1</v>
      </c>
      <c r="R265" s="118">
        <v>0</v>
      </c>
      <c r="S265" s="118">
        <v>0</v>
      </c>
      <c r="T265">
        <v>3</v>
      </c>
      <c r="U265">
        <v>5</v>
      </c>
      <c r="V265" s="118">
        <v>0</v>
      </c>
      <c r="W265">
        <v>1</v>
      </c>
      <c r="X265" s="118">
        <v>0</v>
      </c>
      <c r="Y265" s="118">
        <v>0</v>
      </c>
      <c r="Z265">
        <v>2</v>
      </c>
      <c r="AA265">
        <v>5</v>
      </c>
      <c r="AB265" s="118">
        <v>0</v>
      </c>
      <c r="AC265">
        <v>2</v>
      </c>
      <c r="AD265">
        <v>5</v>
      </c>
      <c r="AE265" s="118">
        <v>0</v>
      </c>
      <c r="AF265">
        <v>20</v>
      </c>
      <c r="AG265" s="118">
        <v>0</v>
      </c>
      <c r="AH265">
        <v>52</v>
      </c>
      <c r="AI265" s="7">
        <v>2.151388888888889</v>
      </c>
      <c r="AJ265">
        <v>58.101999999999997</v>
      </c>
    </row>
    <row r="266" spans="1:38" x14ac:dyDescent="0.35">
      <c r="A266" t="s">
        <v>233</v>
      </c>
      <c r="B266">
        <v>2019</v>
      </c>
      <c r="C266" s="10">
        <v>43772</v>
      </c>
      <c r="D266" t="s">
        <v>66</v>
      </c>
      <c r="E266" t="s">
        <v>64</v>
      </c>
      <c r="F266" t="s">
        <v>64</v>
      </c>
      <c r="G266" t="s">
        <v>977</v>
      </c>
      <c r="H266" t="s">
        <v>584</v>
      </c>
      <c r="I266" t="s">
        <v>27</v>
      </c>
      <c r="K266">
        <v>2</v>
      </c>
      <c r="L266" s="118">
        <v>0</v>
      </c>
      <c r="M266" s="118">
        <v>0</v>
      </c>
      <c r="N266">
        <v>3</v>
      </c>
      <c r="O266" s="118">
        <v>0</v>
      </c>
      <c r="P266" s="118">
        <v>0</v>
      </c>
      <c r="Q266">
        <v>2</v>
      </c>
      <c r="R266">
        <v>5</v>
      </c>
      <c r="S266" s="118">
        <v>0</v>
      </c>
      <c r="T266" s="118">
        <v>0</v>
      </c>
      <c r="U266">
        <v>2</v>
      </c>
      <c r="V266">
        <v>3</v>
      </c>
      <c r="W266">
        <v>2</v>
      </c>
      <c r="X266">
        <v>1</v>
      </c>
      <c r="Y266" s="118">
        <v>0</v>
      </c>
      <c r="Z266" s="118">
        <v>0</v>
      </c>
      <c r="AA266">
        <v>3</v>
      </c>
      <c r="AB266" s="118">
        <v>0</v>
      </c>
      <c r="AC266" s="118">
        <v>0</v>
      </c>
      <c r="AD266">
        <v>3</v>
      </c>
      <c r="AE266" s="118">
        <v>0</v>
      </c>
      <c r="AF266">
        <v>20</v>
      </c>
      <c r="AG266" s="118">
        <v>0</v>
      </c>
      <c r="AH266">
        <v>44</v>
      </c>
    </row>
    <row r="267" spans="1:38" x14ac:dyDescent="0.35">
      <c r="A267" t="s">
        <v>233</v>
      </c>
      <c r="B267">
        <v>2019</v>
      </c>
      <c r="C267" s="10">
        <v>43772</v>
      </c>
      <c r="D267" t="s">
        <v>66</v>
      </c>
      <c r="E267" t="s">
        <v>64</v>
      </c>
      <c r="F267" t="s">
        <v>64</v>
      </c>
      <c r="G267" t="s">
        <v>964</v>
      </c>
      <c r="H267" t="s">
        <v>617</v>
      </c>
      <c r="I267" t="s">
        <v>37</v>
      </c>
      <c r="K267">
        <v>3</v>
      </c>
      <c r="L267" s="118">
        <v>0</v>
      </c>
      <c r="M267" s="118">
        <v>0</v>
      </c>
      <c r="N267" s="118">
        <v>0</v>
      </c>
      <c r="O267" s="118">
        <v>0</v>
      </c>
      <c r="P267" s="118">
        <v>0</v>
      </c>
      <c r="Q267" s="118">
        <v>0</v>
      </c>
      <c r="R267" s="118">
        <v>0</v>
      </c>
      <c r="S267">
        <v>5</v>
      </c>
      <c r="T267" s="118">
        <v>0</v>
      </c>
      <c r="U267" s="118">
        <v>0</v>
      </c>
      <c r="V267">
        <v>5</v>
      </c>
      <c r="W267" s="118">
        <v>0</v>
      </c>
      <c r="X267">
        <v>3</v>
      </c>
      <c r="Y267">
        <v>5</v>
      </c>
      <c r="Z267" s="118">
        <v>0</v>
      </c>
      <c r="AA267" s="118">
        <v>0</v>
      </c>
      <c r="AB267" s="118">
        <v>0</v>
      </c>
      <c r="AC267">
        <v>3</v>
      </c>
      <c r="AD267" s="118">
        <v>0</v>
      </c>
      <c r="AE267" s="118">
        <v>0</v>
      </c>
      <c r="AF267">
        <v>20</v>
      </c>
      <c r="AG267" s="118">
        <v>0</v>
      </c>
      <c r="AH267">
        <v>41</v>
      </c>
    </row>
    <row r="268" spans="1:38" x14ac:dyDescent="0.35">
      <c r="A268" t="s">
        <v>233</v>
      </c>
      <c r="B268">
        <v>2019</v>
      </c>
      <c r="C268" s="10">
        <v>43772</v>
      </c>
      <c r="D268" t="s">
        <v>66</v>
      </c>
      <c r="E268" t="s">
        <v>64</v>
      </c>
      <c r="F268" t="s">
        <v>64</v>
      </c>
      <c r="G268" t="s">
        <v>888</v>
      </c>
      <c r="H268" t="s">
        <v>784</v>
      </c>
      <c r="I268" t="s">
        <v>78</v>
      </c>
      <c r="K268">
        <v>4</v>
      </c>
      <c r="L268" s="118">
        <v>0</v>
      </c>
      <c r="M268">
        <v>3</v>
      </c>
      <c r="N268" s="118">
        <v>0</v>
      </c>
      <c r="O268" s="118">
        <v>0</v>
      </c>
      <c r="P268" s="118">
        <v>0</v>
      </c>
      <c r="Q268">
        <v>3</v>
      </c>
      <c r="R268">
        <v>3</v>
      </c>
      <c r="S268" s="118">
        <v>0</v>
      </c>
      <c r="T268" s="118">
        <v>0</v>
      </c>
      <c r="U268" s="118">
        <v>0</v>
      </c>
      <c r="V268" s="118">
        <v>0</v>
      </c>
      <c r="W268" s="118">
        <v>0</v>
      </c>
      <c r="X268" s="118">
        <v>0</v>
      </c>
      <c r="Y268" s="118">
        <v>0</v>
      </c>
      <c r="Z268" s="118">
        <v>0</v>
      </c>
      <c r="AA268" s="118">
        <v>0</v>
      </c>
      <c r="AB268" s="118">
        <v>0</v>
      </c>
      <c r="AC268">
        <v>5</v>
      </c>
      <c r="AD268" s="118">
        <v>0</v>
      </c>
      <c r="AE268">
        <v>6</v>
      </c>
      <c r="AF268">
        <v>20</v>
      </c>
      <c r="AG268" s="118">
        <v>0</v>
      </c>
      <c r="AH268">
        <v>40</v>
      </c>
    </row>
    <row r="269" spans="1:38" x14ac:dyDescent="0.35">
      <c r="A269" t="s">
        <v>233</v>
      </c>
      <c r="B269">
        <v>2019</v>
      </c>
      <c r="C269" s="10">
        <v>43772</v>
      </c>
      <c r="D269" t="s">
        <v>66</v>
      </c>
      <c r="E269" t="s">
        <v>64</v>
      </c>
      <c r="F269" t="s">
        <v>64</v>
      </c>
      <c r="G269" t="s">
        <v>786</v>
      </c>
      <c r="H269" t="s">
        <v>980</v>
      </c>
      <c r="I269" t="s">
        <v>113</v>
      </c>
      <c r="K269">
        <v>5</v>
      </c>
      <c r="L269" s="118">
        <v>0</v>
      </c>
      <c r="M269" s="118">
        <v>0</v>
      </c>
      <c r="N269" s="118">
        <v>0</v>
      </c>
      <c r="O269">
        <v>2</v>
      </c>
      <c r="P269">
        <v>2</v>
      </c>
      <c r="Q269">
        <v>5</v>
      </c>
      <c r="R269">
        <v>2</v>
      </c>
      <c r="S269" s="118">
        <v>0</v>
      </c>
      <c r="T269" s="118">
        <v>0</v>
      </c>
      <c r="U269">
        <v>3</v>
      </c>
      <c r="V269" s="118">
        <v>0</v>
      </c>
      <c r="W269">
        <v>5</v>
      </c>
      <c r="X269" s="118">
        <v>0</v>
      </c>
      <c r="Y269" s="118">
        <v>0</v>
      </c>
      <c r="Z269" s="118">
        <v>0</v>
      </c>
      <c r="AA269">
        <v>1</v>
      </c>
      <c r="AB269">
        <v>3</v>
      </c>
      <c r="AC269" s="118">
        <v>0</v>
      </c>
      <c r="AD269" s="118">
        <v>0</v>
      </c>
      <c r="AE269">
        <v>10</v>
      </c>
      <c r="AF269" s="118">
        <v>0</v>
      </c>
      <c r="AG269" s="118">
        <v>0</v>
      </c>
      <c r="AH269">
        <v>33</v>
      </c>
    </row>
    <row r="270" spans="1:38" x14ac:dyDescent="0.35">
      <c r="A270" t="s">
        <v>233</v>
      </c>
      <c r="B270">
        <v>2019</v>
      </c>
      <c r="C270" s="10">
        <v>43772</v>
      </c>
      <c r="D270" t="s">
        <v>66</v>
      </c>
      <c r="E270" t="s">
        <v>64</v>
      </c>
      <c r="F270" t="s">
        <v>64</v>
      </c>
      <c r="G270" t="s">
        <v>752</v>
      </c>
      <c r="H270" t="s">
        <v>591</v>
      </c>
      <c r="I270" t="s">
        <v>23</v>
      </c>
      <c r="K270">
        <v>6</v>
      </c>
      <c r="L270">
        <v>3</v>
      </c>
      <c r="M270">
        <v>5</v>
      </c>
      <c r="N270" s="118">
        <v>0</v>
      </c>
      <c r="O270" s="118">
        <v>0</v>
      </c>
      <c r="P270">
        <v>5</v>
      </c>
      <c r="Q270" s="118">
        <v>0</v>
      </c>
      <c r="R270" s="118">
        <v>0</v>
      </c>
      <c r="S270">
        <v>3</v>
      </c>
      <c r="T270">
        <v>5</v>
      </c>
      <c r="U270" s="118">
        <v>0</v>
      </c>
      <c r="V270">
        <v>2</v>
      </c>
      <c r="W270" s="118">
        <v>0</v>
      </c>
      <c r="X270">
        <v>2</v>
      </c>
      <c r="Y270">
        <v>2</v>
      </c>
      <c r="Z270" s="118">
        <v>0</v>
      </c>
      <c r="AA270" s="118">
        <v>0</v>
      </c>
      <c r="AB270">
        <v>5</v>
      </c>
      <c r="AC270">
        <v>1</v>
      </c>
      <c r="AD270" s="118">
        <v>0</v>
      </c>
      <c r="AE270" s="118">
        <v>0</v>
      </c>
      <c r="AF270" s="118">
        <v>0</v>
      </c>
      <c r="AG270" s="118">
        <v>0</v>
      </c>
      <c r="AH270">
        <v>33</v>
      </c>
    </row>
    <row r="271" spans="1:38" x14ac:dyDescent="0.35">
      <c r="A271" t="s">
        <v>233</v>
      </c>
      <c r="B271">
        <v>2019</v>
      </c>
      <c r="C271" s="10">
        <v>43772</v>
      </c>
      <c r="D271" t="s">
        <v>66</v>
      </c>
      <c r="E271" t="s">
        <v>64</v>
      </c>
      <c r="F271" t="s">
        <v>64</v>
      </c>
      <c r="G271" t="s">
        <v>473</v>
      </c>
      <c r="H271" t="s">
        <v>589</v>
      </c>
      <c r="I271" t="s">
        <v>25</v>
      </c>
      <c r="K271">
        <v>7</v>
      </c>
      <c r="L271">
        <v>5</v>
      </c>
      <c r="M271" s="118">
        <v>0</v>
      </c>
      <c r="N271">
        <v>5</v>
      </c>
      <c r="O271" s="118">
        <v>0</v>
      </c>
      <c r="P271">
        <v>1</v>
      </c>
      <c r="Q271" s="118">
        <v>0</v>
      </c>
      <c r="R271" s="118">
        <v>0</v>
      </c>
      <c r="S271">
        <v>2</v>
      </c>
      <c r="T271">
        <v>2</v>
      </c>
      <c r="U271" s="118">
        <v>0</v>
      </c>
      <c r="V271" s="118">
        <v>0</v>
      </c>
      <c r="W271">
        <v>3</v>
      </c>
      <c r="X271">
        <v>5</v>
      </c>
      <c r="Y271" s="118">
        <v>0</v>
      </c>
      <c r="Z271" s="118">
        <v>0</v>
      </c>
      <c r="AA271" s="118">
        <v>0</v>
      </c>
      <c r="AB271" s="118">
        <v>0</v>
      </c>
      <c r="AC271" s="118">
        <v>0</v>
      </c>
      <c r="AD271" s="118">
        <v>0</v>
      </c>
      <c r="AE271">
        <v>4</v>
      </c>
      <c r="AF271" s="118">
        <v>0</v>
      </c>
      <c r="AG271" s="118">
        <v>0</v>
      </c>
      <c r="AH271">
        <v>27</v>
      </c>
    </row>
    <row r="272" spans="1:38" x14ac:dyDescent="0.35">
      <c r="A272" t="s">
        <v>233</v>
      </c>
      <c r="B272">
        <v>2019</v>
      </c>
      <c r="C272" s="10">
        <v>43772</v>
      </c>
      <c r="D272" t="s">
        <v>66</v>
      </c>
      <c r="E272" t="s">
        <v>64</v>
      </c>
      <c r="F272" t="s">
        <v>64</v>
      </c>
      <c r="G272" t="s">
        <v>983</v>
      </c>
      <c r="H272" t="s">
        <v>597</v>
      </c>
      <c r="I272" t="s">
        <v>29</v>
      </c>
      <c r="K272">
        <v>8</v>
      </c>
      <c r="L272">
        <v>1</v>
      </c>
      <c r="M272" s="118">
        <v>0</v>
      </c>
      <c r="N272" s="118">
        <v>0</v>
      </c>
      <c r="O272" s="118">
        <v>0</v>
      </c>
      <c r="P272" s="118">
        <v>0</v>
      </c>
      <c r="Q272" s="118">
        <v>0</v>
      </c>
      <c r="R272">
        <v>1</v>
      </c>
      <c r="S272" s="118">
        <v>0</v>
      </c>
      <c r="T272" s="118">
        <v>0</v>
      </c>
      <c r="U272" s="118">
        <v>0</v>
      </c>
      <c r="V272" s="118">
        <v>0</v>
      </c>
      <c r="W272" s="118">
        <v>0</v>
      </c>
      <c r="X272" s="118">
        <v>0</v>
      </c>
      <c r="Y272" s="118">
        <v>0</v>
      </c>
      <c r="Z272">
        <v>5</v>
      </c>
      <c r="AA272" s="118">
        <v>0</v>
      </c>
      <c r="AB272" s="118">
        <v>0</v>
      </c>
      <c r="AC272" s="118">
        <v>0</v>
      </c>
      <c r="AD272" s="118">
        <v>0</v>
      </c>
      <c r="AE272">
        <v>2</v>
      </c>
      <c r="AF272" s="118">
        <v>0</v>
      </c>
      <c r="AG272" s="118">
        <v>0</v>
      </c>
      <c r="AH272">
        <v>9</v>
      </c>
    </row>
    <row r="273" spans="1:36" x14ac:dyDescent="0.35">
      <c r="A273" t="s">
        <v>233</v>
      </c>
      <c r="B273">
        <v>2019</v>
      </c>
      <c r="C273" s="10">
        <v>43772</v>
      </c>
      <c r="D273" t="s">
        <v>66</v>
      </c>
      <c r="E273" t="s">
        <v>64</v>
      </c>
      <c r="F273" t="s">
        <v>64</v>
      </c>
      <c r="G273" t="s">
        <v>850</v>
      </c>
      <c r="H273" t="s">
        <v>877</v>
      </c>
      <c r="I273" t="s">
        <v>85</v>
      </c>
      <c r="K273">
        <v>9</v>
      </c>
      <c r="L273" s="118">
        <v>0</v>
      </c>
      <c r="M273" s="118">
        <v>0</v>
      </c>
      <c r="N273">
        <v>1</v>
      </c>
      <c r="O273" s="118">
        <v>0</v>
      </c>
      <c r="P273" s="118">
        <v>0</v>
      </c>
      <c r="Q273" s="118">
        <v>0</v>
      </c>
      <c r="R273" s="118">
        <v>0</v>
      </c>
      <c r="S273" s="118">
        <v>0</v>
      </c>
      <c r="T273" s="118">
        <v>0</v>
      </c>
      <c r="U273">
        <v>1</v>
      </c>
      <c r="V273" s="118">
        <v>0</v>
      </c>
      <c r="W273" s="118">
        <v>0</v>
      </c>
      <c r="X273" s="118">
        <v>0</v>
      </c>
      <c r="Y273">
        <v>1</v>
      </c>
      <c r="Z273">
        <v>1</v>
      </c>
      <c r="AA273">
        <v>2</v>
      </c>
      <c r="AB273" s="118">
        <v>0</v>
      </c>
      <c r="AC273" s="118">
        <v>0</v>
      </c>
      <c r="AD273" s="118">
        <v>0</v>
      </c>
      <c r="AE273" s="118">
        <v>0</v>
      </c>
      <c r="AF273" s="118">
        <v>0</v>
      </c>
      <c r="AG273" s="118">
        <v>0</v>
      </c>
      <c r="AH273">
        <v>6</v>
      </c>
    </row>
    <row r="274" spans="1:36" x14ac:dyDescent="0.35">
      <c r="A274" t="s">
        <v>233</v>
      </c>
      <c r="B274">
        <v>2019</v>
      </c>
      <c r="C274" s="10">
        <v>43772</v>
      </c>
      <c r="D274" t="s">
        <v>66</v>
      </c>
      <c r="E274" t="s">
        <v>64</v>
      </c>
      <c r="F274" t="s">
        <v>64</v>
      </c>
      <c r="G274" t="s">
        <v>840</v>
      </c>
      <c r="H274" t="s">
        <v>839</v>
      </c>
      <c r="I274" t="s">
        <v>480</v>
      </c>
      <c r="K274">
        <v>10</v>
      </c>
      <c r="L274" s="118">
        <v>0</v>
      </c>
      <c r="M274" s="118">
        <v>0</v>
      </c>
      <c r="N274" s="118">
        <v>0</v>
      </c>
      <c r="O274" s="118">
        <v>0</v>
      </c>
      <c r="P274" s="118">
        <v>0</v>
      </c>
      <c r="Q274" s="118">
        <v>0</v>
      </c>
      <c r="R274" s="118">
        <v>0</v>
      </c>
      <c r="S274">
        <v>1</v>
      </c>
      <c r="T274" s="118">
        <v>0</v>
      </c>
      <c r="U274" s="118">
        <v>0</v>
      </c>
      <c r="V274">
        <v>1</v>
      </c>
      <c r="W274" s="118">
        <v>0</v>
      </c>
      <c r="X274" s="118">
        <v>0</v>
      </c>
      <c r="Y274" s="118">
        <v>0</v>
      </c>
      <c r="Z274" s="118">
        <v>0</v>
      </c>
      <c r="AA274" s="118">
        <v>0</v>
      </c>
      <c r="AB274">
        <v>1</v>
      </c>
      <c r="AC274" s="118">
        <v>0</v>
      </c>
      <c r="AD274">
        <v>2</v>
      </c>
      <c r="AE274" s="118">
        <v>0</v>
      </c>
      <c r="AF274" s="118">
        <v>0</v>
      </c>
      <c r="AG274" s="118">
        <v>0</v>
      </c>
      <c r="AH274">
        <v>5</v>
      </c>
    </row>
    <row r="275" spans="1:36" x14ac:dyDescent="0.35">
      <c r="A275" t="s">
        <v>233</v>
      </c>
      <c r="B275">
        <v>2019</v>
      </c>
      <c r="C275" s="10">
        <v>43772</v>
      </c>
      <c r="D275" t="s">
        <v>66</v>
      </c>
      <c r="E275" t="s">
        <v>64</v>
      </c>
      <c r="F275" t="s">
        <v>64</v>
      </c>
      <c r="G275" t="s">
        <v>807</v>
      </c>
      <c r="H275" t="s">
        <v>936</v>
      </c>
      <c r="I275" t="s">
        <v>646</v>
      </c>
      <c r="K275">
        <v>11</v>
      </c>
      <c r="L275" s="118">
        <v>0</v>
      </c>
      <c r="M275" s="118">
        <v>0</v>
      </c>
      <c r="N275" s="118">
        <v>0</v>
      </c>
      <c r="O275" s="118">
        <v>0</v>
      </c>
      <c r="P275" s="118">
        <v>0</v>
      </c>
      <c r="Q275" s="118">
        <v>0</v>
      </c>
      <c r="R275" s="118">
        <v>0</v>
      </c>
      <c r="S275" s="118">
        <v>0</v>
      </c>
      <c r="T275" s="118">
        <v>0</v>
      </c>
      <c r="U275" s="118">
        <v>0</v>
      </c>
      <c r="V275" s="118">
        <v>0</v>
      </c>
      <c r="W275" s="118">
        <v>0</v>
      </c>
      <c r="X275" s="118">
        <v>0</v>
      </c>
      <c r="Y275" s="118">
        <v>0</v>
      </c>
      <c r="Z275">
        <v>3</v>
      </c>
      <c r="AA275" s="118">
        <v>0</v>
      </c>
      <c r="AB275" s="118">
        <v>0</v>
      </c>
      <c r="AC275" s="118">
        <v>0</v>
      </c>
      <c r="AD275">
        <v>1</v>
      </c>
      <c r="AE275" s="118">
        <v>0</v>
      </c>
      <c r="AF275" s="118">
        <v>0</v>
      </c>
      <c r="AG275" s="118">
        <v>0</v>
      </c>
      <c r="AH275">
        <v>4</v>
      </c>
    </row>
    <row r="276" spans="1:36" x14ac:dyDescent="0.35">
      <c r="A276" t="s">
        <v>233</v>
      </c>
      <c r="B276">
        <v>2019</v>
      </c>
      <c r="C276" s="10">
        <v>43772</v>
      </c>
      <c r="D276" t="s">
        <v>66</v>
      </c>
      <c r="E276" t="s">
        <v>64</v>
      </c>
      <c r="F276" t="s">
        <v>64</v>
      </c>
      <c r="G276" t="s">
        <v>971</v>
      </c>
      <c r="H276" t="s">
        <v>715</v>
      </c>
      <c r="I276" t="s">
        <v>152</v>
      </c>
      <c r="K276">
        <v>12</v>
      </c>
      <c r="L276" s="118">
        <v>0</v>
      </c>
      <c r="M276" s="118">
        <v>0</v>
      </c>
      <c r="N276" s="118">
        <v>0</v>
      </c>
      <c r="O276" s="118">
        <v>0</v>
      </c>
      <c r="P276" s="118">
        <v>0</v>
      </c>
      <c r="Q276" s="118">
        <v>0</v>
      </c>
      <c r="R276" s="118">
        <v>0</v>
      </c>
      <c r="S276" s="118">
        <v>0</v>
      </c>
      <c r="T276" s="118">
        <v>0</v>
      </c>
      <c r="U276" s="118">
        <v>0</v>
      </c>
      <c r="V276" s="118">
        <v>0</v>
      </c>
      <c r="W276" s="118">
        <v>0</v>
      </c>
      <c r="X276" s="118">
        <v>0</v>
      </c>
      <c r="Y276">
        <v>3</v>
      </c>
      <c r="Z276" s="118">
        <v>0</v>
      </c>
      <c r="AA276" s="118">
        <v>0</v>
      </c>
      <c r="AB276" s="118">
        <v>0</v>
      </c>
      <c r="AC276" s="118">
        <v>0</v>
      </c>
      <c r="AD276" s="118">
        <v>0</v>
      </c>
      <c r="AE276" s="118">
        <v>0</v>
      </c>
      <c r="AF276" s="118">
        <v>0</v>
      </c>
      <c r="AG276" s="118">
        <v>0</v>
      </c>
      <c r="AH276">
        <v>3</v>
      </c>
    </row>
    <row r="277" spans="1:36" x14ac:dyDescent="0.35">
      <c r="A277" t="s">
        <v>233</v>
      </c>
      <c r="B277">
        <v>2019</v>
      </c>
      <c r="C277" s="10">
        <v>43772</v>
      </c>
      <c r="D277" t="s">
        <v>66</v>
      </c>
      <c r="E277" t="s">
        <v>64</v>
      </c>
      <c r="F277" t="s">
        <v>64</v>
      </c>
      <c r="G277" t="s">
        <v>973</v>
      </c>
      <c r="H277" t="s">
        <v>810</v>
      </c>
      <c r="I277" t="s">
        <v>188</v>
      </c>
      <c r="K277">
        <v>13</v>
      </c>
      <c r="L277" s="118">
        <v>0</v>
      </c>
      <c r="M277">
        <v>1</v>
      </c>
      <c r="N277" s="118">
        <v>0</v>
      </c>
      <c r="O277">
        <v>5</v>
      </c>
      <c r="P277" s="118">
        <v>0</v>
      </c>
      <c r="Q277" s="118">
        <v>0</v>
      </c>
      <c r="R277" s="118">
        <v>0</v>
      </c>
      <c r="S277" s="118">
        <v>0</v>
      </c>
      <c r="T277" s="118">
        <v>0</v>
      </c>
      <c r="U277" s="118">
        <v>0</v>
      </c>
      <c r="V277" s="118">
        <v>0</v>
      </c>
      <c r="W277" s="118">
        <v>0</v>
      </c>
      <c r="X277" s="118">
        <v>0</v>
      </c>
      <c r="Y277" s="118">
        <v>0</v>
      </c>
      <c r="Z277" s="118">
        <v>0</v>
      </c>
      <c r="AA277" s="118">
        <v>0</v>
      </c>
      <c r="AB277">
        <v>2</v>
      </c>
      <c r="AC277" s="118">
        <v>0</v>
      </c>
      <c r="AD277" s="118">
        <v>0</v>
      </c>
      <c r="AE277" s="118">
        <v>0</v>
      </c>
      <c r="AF277" s="118">
        <v>0</v>
      </c>
      <c r="AG277">
        <v>20</v>
      </c>
      <c r="AH277">
        <v>-12</v>
      </c>
    </row>
    <row r="278" spans="1:36" x14ac:dyDescent="0.35">
      <c r="A278" t="s">
        <v>233</v>
      </c>
      <c r="B278">
        <v>2019</v>
      </c>
      <c r="C278" s="10">
        <v>43772</v>
      </c>
      <c r="D278" t="s">
        <v>66</v>
      </c>
      <c r="E278" t="s">
        <v>64</v>
      </c>
      <c r="F278" t="s">
        <v>64</v>
      </c>
      <c r="G278" t="s">
        <v>487</v>
      </c>
      <c r="H278" t="s">
        <v>1054</v>
      </c>
      <c r="I278" t="s">
        <v>164</v>
      </c>
      <c r="K278">
        <v>14</v>
      </c>
      <c r="L278" s="118">
        <v>0</v>
      </c>
      <c r="M278" s="118">
        <v>0</v>
      </c>
      <c r="N278" s="118">
        <v>0</v>
      </c>
      <c r="O278" s="118">
        <v>0</v>
      </c>
      <c r="P278" s="118">
        <v>0</v>
      </c>
      <c r="Q278" s="118">
        <v>0</v>
      </c>
      <c r="R278" s="118">
        <v>0</v>
      </c>
      <c r="S278" s="118">
        <v>0</v>
      </c>
      <c r="T278" s="118">
        <v>0</v>
      </c>
      <c r="U278" s="118">
        <v>0</v>
      </c>
      <c r="V278" s="118">
        <v>0</v>
      </c>
      <c r="W278" s="118">
        <v>0</v>
      </c>
      <c r="X278" s="118">
        <v>0</v>
      </c>
      <c r="Y278" s="118">
        <v>0</v>
      </c>
      <c r="Z278" s="118">
        <v>0</v>
      </c>
      <c r="AA278" s="118">
        <v>0</v>
      </c>
      <c r="AB278" s="118">
        <v>0</v>
      </c>
      <c r="AC278" s="118">
        <v>0</v>
      </c>
      <c r="AD278" s="118">
        <v>0</v>
      </c>
      <c r="AE278" s="118">
        <v>0</v>
      </c>
      <c r="AF278" s="118">
        <v>0</v>
      </c>
      <c r="AG278">
        <v>20</v>
      </c>
      <c r="AH278">
        <v>-20</v>
      </c>
    </row>
    <row r="279" spans="1:36" x14ac:dyDescent="0.35">
      <c r="A279" t="s">
        <v>233</v>
      </c>
      <c r="B279">
        <v>2019</v>
      </c>
      <c r="C279" s="10">
        <v>43772</v>
      </c>
      <c r="D279" t="s">
        <v>66</v>
      </c>
      <c r="E279" t="s">
        <v>64</v>
      </c>
      <c r="F279" t="s">
        <v>64</v>
      </c>
      <c r="G279" t="s">
        <v>857</v>
      </c>
      <c r="H279" t="s">
        <v>856</v>
      </c>
      <c r="I279" t="s">
        <v>207</v>
      </c>
      <c r="K279">
        <v>15</v>
      </c>
      <c r="L279" s="118">
        <v>0</v>
      </c>
      <c r="M279" s="118">
        <v>0</v>
      </c>
      <c r="N279" s="118">
        <v>0</v>
      </c>
      <c r="O279" s="118">
        <v>0</v>
      </c>
      <c r="P279" s="118">
        <v>0</v>
      </c>
      <c r="Q279" s="118">
        <v>0</v>
      </c>
      <c r="R279" s="118">
        <v>0</v>
      </c>
      <c r="S279" s="118">
        <v>0</v>
      </c>
      <c r="T279" s="118">
        <v>0</v>
      </c>
      <c r="U279" s="118">
        <v>0</v>
      </c>
      <c r="V279" s="118">
        <v>0</v>
      </c>
      <c r="W279" s="118">
        <v>0</v>
      </c>
      <c r="X279" s="118">
        <v>0</v>
      </c>
      <c r="Y279" s="118">
        <v>0</v>
      </c>
      <c r="Z279" s="118">
        <v>0</v>
      </c>
      <c r="AA279" s="118">
        <v>0</v>
      </c>
      <c r="AB279" s="118">
        <v>0</v>
      </c>
      <c r="AC279" s="118">
        <v>0</v>
      </c>
      <c r="AD279" s="118">
        <v>0</v>
      </c>
      <c r="AE279" s="118">
        <v>0</v>
      </c>
      <c r="AF279" s="118">
        <v>0</v>
      </c>
      <c r="AG279">
        <v>40</v>
      </c>
      <c r="AH279">
        <v>-40</v>
      </c>
    </row>
    <row r="280" spans="1:36" x14ac:dyDescent="0.35">
      <c r="A280" t="s">
        <v>233</v>
      </c>
      <c r="B280">
        <v>2019</v>
      </c>
      <c r="C280" s="10">
        <v>43772</v>
      </c>
      <c r="D280" t="s">
        <v>66</v>
      </c>
      <c r="E280" t="s">
        <v>64</v>
      </c>
      <c r="F280" t="s">
        <v>64</v>
      </c>
      <c r="G280" t="s">
        <v>870</v>
      </c>
      <c r="H280" t="s">
        <v>1082</v>
      </c>
      <c r="I280" t="s">
        <v>178</v>
      </c>
      <c r="K280">
        <v>16</v>
      </c>
      <c r="L280" s="118">
        <v>0</v>
      </c>
      <c r="M280" s="118">
        <v>0</v>
      </c>
      <c r="N280" s="118">
        <v>0</v>
      </c>
      <c r="O280" s="118">
        <v>0</v>
      </c>
      <c r="P280" s="118">
        <v>0</v>
      </c>
      <c r="Q280" s="118">
        <v>0</v>
      </c>
      <c r="R280" s="118">
        <v>0</v>
      </c>
      <c r="S280" s="118">
        <v>0</v>
      </c>
      <c r="T280">
        <v>1</v>
      </c>
      <c r="U280" s="118">
        <v>0</v>
      </c>
      <c r="V280" s="118">
        <v>0</v>
      </c>
      <c r="W280" s="118">
        <v>0</v>
      </c>
      <c r="X280" s="118">
        <v>0</v>
      </c>
      <c r="Y280" s="118">
        <v>0</v>
      </c>
      <c r="Z280" s="118">
        <v>0</v>
      </c>
      <c r="AA280" s="118">
        <v>0</v>
      </c>
      <c r="AB280" s="118">
        <v>0</v>
      </c>
      <c r="AC280" s="118">
        <v>0</v>
      </c>
      <c r="AD280" s="118">
        <v>0</v>
      </c>
      <c r="AE280" s="118">
        <v>0</v>
      </c>
      <c r="AF280" s="118">
        <v>0</v>
      </c>
      <c r="AG280">
        <v>60</v>
      </c>
      <c r="AH280">
        <v>-59</v>
      </c>
    </row>
    <row r="281" spans="1:36" x14ac:dyDescent="0.35">
      <c r="A281" t="s">
        <v>233</v>
      </c>
      <c r="B281">
        <v>2019</v>
      </c>
      <c r="C281" s="10">
        <v>43772</v>
      </c>
      <c r="D281" t="s">
        <v>66</v>
      </c>
      <c r="E281" t="s">
        <v>64</v>
      </c>
      <c r="F281" t="s">
        <v>64</v>
      </c>
      <c r="G281" t="s">
        <v>485</v>
      </c>
      <c r="H281" t="s">
        <v>749</v>
      </c>
      <c r="I281" t="s">
        <v>46</v>
      </c>
      <c r="K281" t="s">
        <v>607</v>
      </c>
      <c r="L281" s="118">
        <v>0</v>
      </c>
      <c r="M281" s="118">
        <v>0</v>
      </c>
      <c r="N281" s="118">
        <v>0</v>
      </c>
      <c r="O281">
        <v>1</v>
      </c>
      <c r="P281" s="118">
        <v>0</v>
      </c>
      <c r="Q281" s="118">
        <v>0</v>
      </c>
      <c r="R281" s="118">
        <v>0</v>
      </c>
      <c r="S281" s="118">
        <v>0</v>
      </c>
      <c r="T281" s="118">
        <v>0</v>
      </c>
      <c r="U281" s="118">
        <v>0</v>
      </c>
      <c r="V281" s="118">
        <v>0</v>
      </c>
      <c r="W281" s="118">
        <v>0</v>
      </c>
      <c r="X281" s="118">
        <v>0</v>
      </c>
      <c r="Y281" s="118">
        <v>0</v>
      </c>
      <c r="Z281" s="118">
        <v>0</v>
      </c>
      <c r="AA281" s="118">
        <v>0</v>
      </c>
      <c r="AB281" s="118">
        <v>0</v>
      </c>
      <c r="AC281" s="118">
        <v>0</v>
      </c>
      <c r="AD281" s="118">
        <v>0</v>
      </c>
      <c r="AE281" s="118">
        <v>0</v>
      </c>
      <c r="AF281" s="118">
        <v>0</v>
      </c>
      <c r="AG281">
        <v>60</v>
      </c>
      <c r="AH281" t="s">
        <v>607</v>
      </c>
    </row>
    <row r="282" spans="1:36" x14ac:dyDescent="0.35">
      <c r="A282" t="s">
        <v>233</v>
      </c>
      <c r="B282">
        <v>2019</v>
      </c>
      <c r="C282" s="10">
        <v>43772</v>
      </c>
      <c r="D282" t="s">
        <v>66</v>
      </c>
      <c r="E282" t="s">
        <v>64</v>
      </c>
      <c r="F282" t="s">
        <v>64</v>
      </c>
      <c r="G282" t="s">
        <v>846</v>
      </c>
      <c r="H282" t="s">
        <v>1068</v>
      </c>
      <c r="I282" t="s">
        <v>198</v>
      </c>
      <c r="K282" t="s">
        <v>607</v>
      </c>
      <c r="L282">
        <v>2</v>
      </c>
      <c r="M282">
        <v>2</v>
      </c>
      <c r="N282" s="118">
        <v>0</v>
      </c>
      <c r="O282" s="118">
        <v>0</v>
      </c>
      <c r="P282" s="118">
        <v>0</v>
      </c>
      <c r="Q282" s="118">
        <v>0</v>
      </c>
      <c r="R282" s="118">
        <v>0</v>
      </c>
      <c r="S282" s="118">
        <v>0</v>
      </c>
      <c r="T282" s="118">
        <v>0</v>
      </c>
      <c r="U282" s="118">
        <v>0</v>
      </c>
      <c r="V282" s="118">
        <v>0</v>
      </c>
      <c r="W282" s="118">
        <v>0</v>
      </c>
      <c r="X282" s="118">
        <v>0</v>
      </c>
      <c r="Y282" s="118">
        <v>0</v>
      </c>
      <c r="Z282" s="118">
        <v>0</v>
      </c>
      <c r="AA282" s="118">
        <v>0</v>
      </c>
      <c r="AB282" s="118">
        <v>0</v>
      </c>
      <c r="AC282" s="118">
        <v>0</v>
      </c>
      <c r="AD282" s="118">
        <v>0</v>
      </c>
      <c r="AE282" s="118">
        <v>0</v>
      </c>
      <c r="AF282" s="118">
        <v>0</v>
      </c>
      <c r="AG282">
        <v>60</v>
      </c>
      <c r="AH282" t="s">
        <v>607</v>
      </c>
    </row>
    <row r="283" spans="1:36" x14ac:dyDescent="0.35">
      <c r="A283" t="s">
        <v>281</v>
      </c>
      <c r="B283">
        <v>2019</v>
      </c>
      <c r="C283" s="10">
        <v>43527</v>
      </c>
      <c r="D283" t="s">
        <v>20</v>
      </c>
      <c r="E283" t="s">
        <v>64</v>
      </c>
      <c r="F283" t="s">
        <v>64</v>
      </c>
      <c r="G283" t="s">
        <v>596</v>
      </c>
      <c r="H283" t="s">
        <v>597</v>
      </c>
      <c r="I283" t="s">
        <v>29</v>
      </c>
      <c r="K283">
        <v>1</v>
      </c>
      <c r="L283" s="118">
        <v>0</v>
      </c>
      <c r="M283" s="118">
        <v>0</v>
      </c>
      <c r="N283" s="118">
        <v>0</v>
      </c>
      <c r="O283">
        <v>5</v>
      </c>
      <c r="P283" s="118">
        <v>0</v>
      </c>
      <c r="Q283">
        <v>5</v>
      </c>
      <c r="R283">
        <v>5</v>
      </c>
      <c r="S283" s="118">
        <v>0</v>
      </c>
      <c r="T283" s="118">
        <v>0</v>
      </c>
      <c r="U283">
        <v>5</v>
      </c>
      <c r="V283">
        <v>5</v>
      </c>
      <c r="W283">
        <v>5</v>
      </c>
      <c r="X283">
        <v>3</v>
      </c>
      <c r="Y283" s="118">
        <v>0</v>
      </c>
      <c r="Z283">
        <v>1</v>
      </c>
      <c r="AA283">
        <v>2</v>
      </c>
      <c r="AB283">
        <v>3</v>
      </c>
      <c r="AC283">
        <v>1</v>
      </c>
      <c r="AD283">
        <v>5</v>
      </c>
      <c r="AE283" s="118">
        <v>0</v>
      </c>
      <c r="AF283">
        <v>60</v>
      </c>
      <c r="AG283" s="118">
        <v>0</v>
      </c>
      <c r="AH283">
        <v>105</v>
      </c>
      <c r="AI283" s="7">
        <v>2.1097222222222221</v>
      </c>
      <c r="AJ283" s="31">
        <v>59.243000000000002</v>
      </c>
    </row>
    <row r="284" spans="1:36" x14ac:dyDescent="0.35">
      <c r="A284" t="s">
        <v>281</v>
      </c>
      <c r="B284">
        <v>2019</v>
      </c>
      <c r="C284" s="10">
        <v>43527</v>
      </c>
      <c r="D284" t="s">
        <v>20</v>
      </c>
      <c r="E284" t="s">
        <v>64</v>
      </c>
      <c r="F284" t="s">
        <v>64</v>
      </c>
      <c r="G284" t="s">
        <v>655</v>
      </c>
      <c r="H284" t="s">
        <v>1092</v>
      </c>
      <c r="I284" t="s">
        <v>484</v>
      </c>
      <c r="K284">
        <v>2</v>
      </c>
      <c r="L284">
        <v>1</v>
      </c>
      <c r="M284" s="118">
        <v>0</v>
      </c>
      <c r="N284" s="118">
        <v>0</v>
      </c>
      <c r="O284" s="118">
        <v>0</v>
      </c>
      <c r="P284" s="118">
        <v>0</v>
      </c>
      <c r="Q284">
        <v>2</v>
      </c>
      <c r="R284">
        <v>3</v>
      </c>
      <c r="S284" s="118">
        <v>0</v>
      </c>
      <c r="T284">
        <v>1</v>
      </c>
      <c r="U284">
        <v>2</v>
      </c>
      <c r="V284" s="118">
        <v>0</v>
      </c>
      <c r="W284" s="118">
        <v>0</v>
      </c>
      <c r="X284" s="118">
        <v>0</v>
      </c>
      <c r="Y284">
        <v>5</v>
      </c>
      <c r="Z284" s="118">
        <v>0</v>
      </c>
      <c r="AA284" s="118">
        <v>0</v>
      </c>
      <c r="AB284">
        <v>5</v>
      </c>
      <c r="AC284">
        <v>5</v>
      </c>
      <c r="AD284" s="118">
        <v>0</v>
      </c>
      <c r="AE284" s="118">
        <v>0</v>
      </c>
      <c r="AF284">
        <v>60</v>
      </c>
      <c r="AG284" s="118">
        <v>0</v>
      </c>
      <c r="AH284">
        <v>84</v>
      </c>
    </row>
    <row r="285" spans="1:36" x14ac:dyDescent="0.35">
      <c r="A285" t="s">
        <v>281</v>
      </c>
      <c r="B285">
        <v>2019</v>
      </c>
      <c r="C285" s="10">
        <v>43527</v>
      </c>
      <c r="D285" t="s">
        <v>20</v>
      </c>
      <c r="E285" t="s">
        <v>64</v>
      </c>
      <c r="F285" t="s">
        <v>64</v>
      </c>
      <c r="G285" t="s">
        <v>888</v>
      </c>
      <c r="H285" t="s">
        <v>784</v>
      </c>
      <c r="I285" t="s">
        <v>78</v>
      </c>
      <c r="K285">
        <v>3</v>
      </c>
      <c r="L285" s="118">
        <v>0</v>
      </c>
      <c r="M285" s="118">
        <v>0</v>
      </c>
      <c r="N285" s="118">
        <v>0</v>
      </c>
      <c r="O285">
        <v>1</v>
      </c>
      <c r="P285" s="118">
        <v>0</v>
      </c>
      <c r="Q285" s="118">
        <v>0</v>
      </c>
      <c r="R285">
        <v>2</v>
      </c>
      <c r="S285" s="118">
        <v>0</v>
      </c>
      <c r="T285" s="118">
        <v>0</v>
      </c>
      <c r="U285">
        <v>1</v>
      </c>
      <c r="V285">
        <v>2</v>
      </c>
      <c r="W285">
        <v>3</v>
      </c>
      <c r="X285">
        <v>5</v>
      </c>
      <c r="Y285" s="118">
        <v>0</v>
      </c>
      <c r="Z285" s="118">
        <v>0</v>
      </c>
      <c r="AA285">
        <v>3</v>
      </c>
      <c r="AB285" s="118">
        <v>0</v>
      </c>
      <c r="AC285">
        <v>2</v>
      </c>
      <c r="AD285">
        <v>3</v>
      </c>
      <c r="AE285" s="118">
        <v>0</v>
      </c>
      <c r="AF285">
        <v>60</v>
      </c>
      <c r="AG285" s="118">
        <v>0</v>
      </c>
      <c r="AH285">
        <v>82</v>
      </c>
    </row>
    <row r="286" spans="1:36" x14ac:dyDescent="0.35">
      <c r="A286" t="s">
        <v>281</v>
      </c>
      <c r="B286">
        <v>2019</v>
      </c>
      <c r="C286" s="10">
        <v>43527</v>
      </c>
      <c r="D286" t="s">
        <v>20</v>
      </c>
      <c r="E286" t="s">
        <v>64</v>
      </c>
      <c r="F286" t="s">
        <v>64</v>
      </c>
      <c r="G286" t="s">
        <v>990</v>
      </c>
      <c r="H286" t="s">
        <v>967</v>
      </c>
      <c r="I286" t="s">
        <v>102</v>
      </c>
      <c r="K286">
        <v>4</v>
      </c>
      <c r="L286" s="118">
        <v>0</v>
      </c>
      <c r="M286">
        <v>5</v>
      </c>
      <c r="N286" s="118">
        <v>0</v>
      </c>
      <c r="O286">
        <v>3</v>
      </c>
      <c r="P286" s="118">
        <v>0</v>
      </c>
      <c r="Q286" s="118">
        <v>0</v>
      </c>
      <c r="R286" s="118">
        <v>0</v>
      </c>
      <c r="S286">
        <v>5</v>
      </c>
      <c r="T286" s="118">
        <v>0</v>
      </c>
      <c r="U286" s="118">
        <v>0</v>
      </c>
      <c r="V286">
        <v>3</v>
      </c>
      <c r="W286">
        <v>1</v>
      </c>
      <c r="X286">
        <v>2</v>
      </c>
      <c r="Y286" s="118">
        <v>0</v>
      </c>
      <c r="Z286" s="118">
        <v>0</v>
      </c>
      <c r="AA286" s="118">
        <v>0</v>
      </c>
      <c r="AB286">
        <v>1</v>
      </c>
      <c r="AC286">
        <v>3</v>
      </c>
      <c r="AD286">
        <v>2</v>
      </c>
      <c r="AE286">
        <v>6</v>
      </c>
      <c r="AF286">
        <v>40</v>
      </c>
      <c r="AG286" s="118">
        <v>0</v>
      </c>
      <c r="AH286">
        <v>71</v>
      </c>
    </row>
    <row r="287" spans="1:36" x14ac:dyDescent="0.35">
      <c r="A287" t="s">
        <v>281</v>
      </c>
      <c r="B287">
        <v>2019</v>
      </c>
      <c r="C287" s="10">
        <v>43527</v>
      </c>
      <c r="D287" t="s">
        <v>20</v>
      </c>
      <c r="E287" t="s">
        <v>64</v>
      </c>
      <c r="F287" t="s">
        <v>64</v>
      </c>
      <c r="G287" t="s">
        <v>964</v>
      </c>
      <c r="H287" t="s">
        <v>617</v>
      </c>
      <c r="I287" t="s">
        <v>37</v>
      </c>
      <c r="K287">
        <v>5</v>
      </c>
      <c r="L287" s="118">
        <v>0</v>
      </c>
      <c r="M287" s="118">
        <v>0</v>
      </c>
      <c r="N287" s="118">
        <v>0</v>
      </c>
      <c r="O287" s="118">
        <v>0</v>
      </c>
      <c r="P287">
        <v>3</v>
      </c>
      <c r="Q287" s="118">
        <v>0</v>
      </c>
      <c r="R287" s="118">
        <v>0</v>
      </c>
      <c r="S287">
        <v>3</v>
      </c>
      <c r="T287" s="118">
        <v>0</v>
      </c>
      <c r="U287">
        <v>3</v>
      </c>
      <c r="V287" s="118">
        <v>0</v>
      </c>
      <c r="W287" s="118">
        <v>0</v>
      </c>
      <c r="X287" s="118">
        <v>0</v>
      </c>
      <c r="Y287" s="118">
        <v>0</v>
      </c>
      <c r="Z287" s="118">
        <v>0</v>
      </c>
      <c r="AA287" s="118">
        <v>0</v>
      </c>
      <c r="AB287" s="118">
        <v>0</v>
      </c>
      <c r="AC287" s="118">
        <v>0</v>
      </c>
      <c r="AD287">
        <v>1</v>
      </c>
      <c r="AE287">
        <v>10</v>
      </c>
      <c r="AF287">
        <v>20</v>
      </c>
      <c r="AG287" s="118">
        <v>0</v>
      </c>
      <c r="AH287">
        <v>40</v>
      </c>
    </row>
    <row r="288" spans="1:36" x14ac:dyDescent="0.35">
      <c r="A288" t="s">
        <v>281</v>
      </c>
      <c r="B288">
        <v>2019</v>
      </c>
      <c r="C288" s="10">
        <v>43527</v>
      </c>
      <c r="D288" t="s">
        <v>20</v>
      </c>
      <c r="E288" t="s">
        <v>64</v>
      </c>
      <c r="F288" t="s">
        <v>64</v>
      </c>
      <c r="G288" t="s">
        <v>584</v>
      </c>
      <c r="H288" t="s">
        <v>977</v>
      </c>
      <c r="I288" t="s">
        <v>27</v>
      </c>
      <c r="K288">
        <v>6</v>
      </c>
      <c r="L288">
        <v>5</v>
      </c>
      <c r="M288" s="118">
        <v>0</v>
      </c>
      <c r="N288" s="118">
        <v>0</v>
      </c>
      <c r="O288" s="118">
        <v>0</v>
      </c>
      <c r="P288">
        <v>1</v>
      </c>
      <c r="Q288" s="118">
        <v>0</v>
      </c>
      <c r="R288" s="118">
        <v>0</v>
      </c>
      <c r="S288">
        <v>2</v>
      </c>
      <c r="T288" s="118">
        <v>0</v>
      </c>
      <c r="U288" s="118">
        <v>0</v>
      </c>
      <c r="V288">
        <v>1</v>
      </c>
      <c r="W288">
        <v>2</v>
      </c>
      <c r="X288">
        <v>1</v>
      </c>
      <c r="Y288" s="118">
        <v>0</v>
      </c>
      <c r="Z288" s="118">
        <v>0</v>
      </c>
      <c r="AA288" s="118">
        <v>0</v>
      </c>
      <c r="AB288" s="118">
        <v>0</v>
      </c>
      <c r="AC288" s="118">
        <v>0</v>
      </c>
      <c r="AD288" s="118">
        <v>0</v>
      </c>
      <c r="AE288" s="118">
        <v>0</v>
      </c>
      <c r="AF288">
        <v>20</v>
      </c>
      <c r="AG288" s="118">
        <v>0</v>
      </c>
      <c r="AH288">
        <v>32</v>
      </c>
    </row>
    <row r="289" spans="1:36" x14ac:dyDescent="0.35">
      <c r="A289" t="s">
        <v>281</v>
      </c>
      <c r="B289">
        <v>2019</v>
      </c>
      <c r="C289" s="10">
        <v>43527</v>
      </c>
      <c r="D289" t="s">
        <v>20</v>
      </c>
      <c r="E289" t="s">
        <v>64</v>
      </c>
      <c r="F289" t="s">
        <v>64</v>
      </c>
      <c r="G289" t="s">
        <v>585</v>
      </c>
      <c r="H289" t="s">
        <v>586</v>
      </c>
      <c r="I289" t="s">
        <v>113</v>
      </c>
      <c r="K289">
        <v>7</v>
      </c>
      <c r="L289" s="118">
        <v>0</v>
      </c>
      <c r="M289" s="118">
        <v>0</v>
      </c>
      <c r="N289" s="118">
        <v>0</v>
      </c>
      <c r="O289">
        <v>2</v>
      </c>
      <c r="P289" s="118">
        <v>0</v>
      </c>
      <c r="Q289">
        <v>1</v>
      </c>
      <c r="R289">
        <v>1</v>
      </c>
      <c r="S289" s="118">
        <v>0</v>
      </c>
      <c r="T289">
        <v>3</v>
      </c>
      <c r="U289" s="118">
        <v>0</v>
      </c>
      <c r="V289" s="118">
        <v>0</v>
      </c>
      <c r="W289" s="118">
        <v>0</v>
      </c>
      <c r="X289" s="118">
        <v>0</v>
      </c>
      <c r="Y289" s="118">
        <v>0</v>
      </c>
      <c r="Z289" s="118">
        <v>0</v>
      </c>
      <c r="AA289" s="118">
        <v>0</v>
      </c>
      <c r="AB289" s="118">
        <v>0</v>
      </c>
      <c r="AC289" s="118">
        <v>0</v>
      </c>
      <c r="AD289" s="118">
        <v>0</v>
      </c>
      <c r="AE289">
        <v>4</v>
      </c>
      <c r="AF289">
        <v>20</v>
      </c>
      <c r="AG289" s="118">
        <v>0</v>
      </c>
      <c r="AH289">
        <v>31</v>
      </c>
    </row>
    <row r="290" spans="1:36" x14ac:dyDescent="0.35">
      <c r="A290" t="s">
        <v>281</v>
      </c>
      <c r="B290">
        <v>2019</v>
      </c>
      <c r="C290" s="10">
        <v>43527</v>
      </c>
      <c r="D290" t="s">
        <v>20</v>
      </c>
      <c r="E290" t="s">
        <v>64</v>
      </c>
      <c r="F290" t="s">
        <v>64</v>
      </c>
      <c r="G290" t="s">
        <v>632</v>
      </c>
      <c r="H290" t="s">
        <v>749</v>
      </c>
      <c r="I290" t="s">
        <v>46</v>
      </c>
      <c r="K290">
        <v>8</v>
      </c>
      <c r="L290">
        <v>3</v>
      </c>
      <c r="M290" s="118">
        <v>0</v>
      </c>
      <c r="N290" s="118">
        <v>0</v>
      </c>
      <c r="O290" s="118">
        <v>0</v>
      </c>
      <c r="P290">
        <v>5</v>
      </c>
      <c r="Q290">
        <v>3</v>
      </c>
      <c r="R290" s="118">
        <v>0</v>
      </c>
      <c r="S290" s="118">
        <v>0</v>
      </c>
      <c r="T290" s="118">
        <v>0</v>
      </c>
      <c r="U290" s="118">
        <v>0</v>
      </c>
      <c r="V290" s="118">
        <v>0</v>
      </c>
      <c r="W290" s="118">
        <v>0</v>
      </c>
      <c r="X290" s="118">
        <v>0</v>
      </c>
      <c r="Y290" s="118">
        <v>0</v>
      </c>
      <c r="Z290" s="118">
        <v>0</v>
      </c>
      <c r="AA290" s="118">
        <v>0</v>
      </c>
      <c r="AB290" s="118">
        <v>0</v>
      </c>
      <c r="AC290" s="118">
        <v>0</v>
      </c>
      <c r="AD290" s="118">
        <v>0</v>
      </c>
      <c r="AE290" s="118">
        <v>0</v>
      </c>
      <c r="AF290">
        <v>20</v>
      </c>
      <c r="AG290" s="118">
        <v>0</v>
      </c>
      <c r="AH290">
        <v>31</v>
      </c>
    </row>
    <row r="291" spans="1:36" x14ac:dyDescent="0.35">
      <c r="A291" t="s">
        <v>281</v>
      </c>
      <c r="B291">
        <v>2019</v>
      </c>
      <c r="C291" s="10">
        <v>43527</v>
      </c>
      <c r="D291" t="s">
        <v>20</v>
      </c>
      <c r="E291" t="s">
        <v>64</v>
      </c>
      <c r="F291" t="s">
        <v>64</v>
      </c>
      <c r="G291" t="s">
        <v>589</v>
      </c>
      <c r="H291" t="s">
        <v>590</v>
      </c>
      <c r="I291" t="s">
        <v>25</v>
      </c>
      <c r="K291">
        <v>9</v>
      </c>
      <c r="L291" s="118">
        <v>0</v>
      </c>
      <c r="M291">
        <v>1</v>
      </c>
      <c r="N291">
        <v>5</v>
      </c>
      <c r="O291" s="118">
        <v>0</v>
      </c>
      <c r="P291" s="118">
        <v>0</v>
      </c>
      <c r="Q291" s="118">
        <v>0</v>
      </c>
      <c r="R291" s="118">
        <v>0</v>
      </c>
      <c r="S291" s="118">
        <v>0</v>
      </c>
      <c r="T291" s="118">
        <v>0</v>
      </c>
      <c r="U291" s="118">
        <v>0</v>
      </c>
      <c r="V291" s="118">
        <v>0</v>
      </c>
      <c r="W291" s="118">
        <v>0</v>
      </c>
      <c r="X291" s="118">
        <v>0</v>
      </c>
      <c r="Y291">
        <v>1</v>
      </c>
      <c r="Z291">
        <v>5</v>
      </c>
      <c r="AA291">
        <v>5</v>
      </c>
      <c r="AB291" s="118">
        <v>0</v>
      </c>
      <c r="AC291" s="118">
        <v>0</v>
      </c>
      <c r="AD291" s="118">
        <v>0</v>
      </c>
      <c r="AE291" s="118">
        <v>0</v>
      </c>
      <c r="AF291" s="118">
        <v>0</v>
      </c>
      <c r="AG291" s="118">
        <v>0</v>
      </c>
      <c r="AH291">
        <v>17</v>
      </c>
    </row>
    <row r="292" spans="1:36" x14ac:dyDescent="0.35">
      <c r="A292" t="s">
        <v>281</v>
      </c>
      <c r="B292">
        <v>2019</v>
      </c>
      <c r="C292" s="10">
        <v>43527</v>
      </c>
      <c r="D292" t="s">
        <v>20</v>
      </c>
      <c r="E292" t="s">
        <v>64</v>
      </c>
      <c r="F292" t="s">
        <v>64</v>
      </c>
      <c r="G292" t="s">
        <v>850</v>
      </c>
      <c r="H292" t="s">
        <v>878</v>
      </c>
      <c r="I292" t="s">
        <v>85</v>
      </c>
      <c r="K292">
        <v>10</v>
      </c>
      <c r="L292" s="118">
        <v>0</v>
      </c>
      <c r="M292">
        <v>2</v>
      </c>
      <c r="N292" s="118">
        <v>0</v>
      </c>
      <c r="O292" s="118">
        <v>0</v>
      </c>
      <c r="P292">
        <v>2</v>
      </c>
      <c r="Q292" s="118">
        <v>0</v>
      </c>
      <c r="R292" s="118">
        <v>0</v>
      </c>
      <c r="S292" s="118">
        <v>0</v>
      </c>
      <c r="T292">
        <v>5</v>
      </c>
      <c r="U292" s="118">
        <v>0</v>
      </c>
      <c r="V292" s="118">
        <v>0</v>
      </c>
      <c r="W292" s="118">
        <v>0</v>
      </c>
      <c r="X292" s="118">
        <v>0</v>
      </c>
      <c r="Y292" s="118">
        <v>0</v>
      </c>
      <c r="Z292">
        <v>3</v>
      </c>
      <c r="AA292" s="118">
        <v>0</v>
      </c>
      <c r="AB292" s="118">
        <v>0</v>
      </c>
      <c r="AC292" s="118">
        <v>0</v>
      </c>
      <c r="AD292" s="118">
        <v>0</v>
      </c>
      <c r="AE292">
        <v>2</v>
      </c>
      <c r="AF292" s="118">
        <v>0</v>
      </c>
      <c r="AG292" s="118">
        <v>0</v>
      </c>
      <c r="AH292">
        <v>14</v>
      </c>
    </row>
    <row r="293" spans="1:36" x14ac:dyDescent="0.35">
      <c r="A293" t="s">
        <v>281</v>
      </c>
      <c r="B293">
        <v>2019</v>
      </c>
      <c r="C293" s="10">
        <v>43527</v>
      </c>
      <c r="D293" t="s">
        <v>20</v>
      </c>
      <c r="E293" t="s">
        <v>64</v>
      </c>
      <c r="F293" t="s">
        <v>64</v>
      </c>
      <c r="G293" t="s">
        <v>965</v>
      </c>
      <c r="H293" t="s">
        <v>966</v>
      </c>
      <c r="I293" t="s">
        <v>178</v>
      </c>
      <c r="K293">
        <v>11</v>
      </c>
      <c r="L293" s="118">
        <v>0</v>
      </c>
      <c r="M293">
        <v>3</v>
      </c>
      <c r="N293" s="118">
        <v>0</v>
      </c>
      <c r="O293" s="118">
        <v>0</v>
      </c>
      <c r="P293" s="118">
        <v>0</v>
      </c>
      <c r="Q293" s="118">
        <v>0</v>
      </c>
      <c r="R293" s="118">
        <v>0</v>
      </c>
      <c r="S293" s="118">
        <v>0</v>
      </c>
      <c r="T293" s="118">
        <v>0</v>
      </c>
      <c r="U293" s="118">
        <v>0</v>
      </c>
      <c r="V293" s="118">
        <v>0</v>
      </c>
      <c r="W293" s="118">
        <v>0</v>
      </c>
      <c r="X293" s="118">
        <v>0</v>
      </c>
      <c r="Y293">
        <v>2</v>
      </c>
      <c r="Z293">
        <v>2</v>
      </c>
      <c r="AA293" s="118">
        <v>0</v>
      </c>
      <c r="AB293" s="118">
        <v>0</v>
      </c>
      <c r="AC293" s="118">
        <v>0</v>
      </c>
      <c r="AD293" s="118">
        <v>0</v>
      </c>
      <c r="AE293" s="118">
        <v>0</v>
      </c>
      <c r="AF293" s="118">
        <v>0</v>
      </c>
      <c r="AG293" s="118">
        <v>0</v>
      </c>
      <c r="AH293">
        <v>7</v>
      </c>
    </row>
    <row r="294" spans="1:36" x14ac:dyDescent="0.35">
      <c r="A294" t="s">
        <v>281</v>
      </c>
      <c r="B294">
        <v>2019</v>
      </c>
      <c r="C294" s="10">
        <v>43527</v>
      </c>
      <c r="D294" t="s">
        <v>20</v>
      </c>
      <c r="E294" t="s">
        <v>64</v>
      </c>
      <c r="F294" t="s">
        <v>64</v>
      </c>
      <c r="G294" t="s">
        <v>807</v>
      </c>
      <c r="H294" t="s">
        <v>936</v>
      </c>
      <c r="I294" t="s">
        <v>646</v>
      </c>
      <c r="K294">
        <v>12</v>
      </c>
      <c r="L294" s="118">
        <v>0</v>
      </c>
      <c r="M294" s="118">
        <v>0</v>
      </c>
      <c r="N294">
        <v>2</v>
      </c>
      <c r="O294" s="118">
        <v>0</v>
      </c>
      <c r="P294" s="118">
        <v>0</v>
      </c>
      <c r="Q294" s="118">
        <v>0</v>
      </c>
      <c r="R294" s="118">
        <v>0</v>
      </c>
      <c r="S294" s="118">
        <v>0</v>
      </c>
      <c r="T294">
        <v>2</v>
      </c>
      <c r="U294" s="118">
        <v>0</v>
      </c>
      <c r="V294" s="118">
        <v>0</v>
      </c>
      <c r="W294" s="118">
        <v>0</v>
      </c>
      <c r="X294" s="118">
        <v>0</v>
      </c>
      <c r="Y294" s="118">
        <v>0</v>
      </c>
      <c r="Z294" s="118">
        <v>0</v>
      </c>
      <c r="AA294" s="118">
        <v>0</v>
      </c>
      <c r="AB294">
        <v>2</v>
      </c>
      <c r="AC294" s="118">
        <v>0</v>
      </c>
      <c r="AD294" s="118">
        <v>0</v>
      </c>
      <c r="AE294" s="118">
        <v>0</v>
      </c>
      <c r="AF294" s="118">
        <v>0</v>
      </c>
      <c r="AG294" s="118">
        <v>0</v>
      </c>
      <c r="AH294">
        <v>6</v>
      </c>
    </row>
    <row r="295" spans="1:36" x14ac:dyDescent="0.35">
      <c r="A295" t="s">
        <v>281</v>
      </c>
      <c r="B295">
        <v>2019</v>
      </c>
      <c r="C295" s="10">
        <v>43527</v>
      </c>
      <c r="D295" t="s">
        <v>20</v>
      </c>
      <c r="E295" t="s">
        <v>64</v>
      </c>
      <c r="F295" t="s">
        <v>64</v>
      </c>
      <c r="G295" t="s">
        <v>973</v>
      </c>
      <c r="H295" t="s">
        <v>810</v>
      </c>
      <c r="I295" t="s">
        <v>188</v>
      </c>
      <c r="K295">
        <v>13</v>
      </c>
      <c r="L295" s="118">
        <v>0</v>
      </c>
      <c r="M295" s="118">
        <v>0</v>
      </c>
      <c r="N295" s="118">
        <v>0</v>
      </c>
      <c r="O295" s="118">
        <v>0</v>
      </c>
      <c r="P295" s="118">
        <v>0</v>
      </c>
      <c r="Q295" s="118">
        <v>0</v>
      </c>
      <c r="R295" s="118">
        <v>0</v>
      </c>
      <c r="S295" s="118">
        <v>0</v>
      </c>
      <c r="T295" s="118">
        <v>0</v>
      </c>
      <c r="U295" s="118">
        <v>0</v>
      </c>
      <c r="V295" s="118">
        <v>0</v>
      </c>
      <c r="W295" s="118">
        <v>0</v>
      </c>
      <c r="X295" s="118">
        <v>0</v>
      </c>
      <c r="Y295">
        <v>3</v>
      </c>
      <c r="Z295" s="118">
        <v>0</v>
      </c>
      <c r="AA295" s="118">
        <v>0</v>
      </c>
      <c r="AB295" s="118">
        <v>0</v>
      </c>
      <c r="AC295" s="118">
        <v>0</v>
      </c>
      <c r="AD295" s="118">
        <v>0</v>
      </c>
      <c r="AE295" s="118">
        <v>0</v>
      </c>
      <c r="AF295" s="118">
        <v>0</v>
      </c>
      <c r="AG295" s="118">
        <v>0</v>
      </c>
      <c r="AH295">
        <v>3</v>
      </c>
    </row>
    <row r="296" spans="1:36" x14ac:dyDescent="0.35">
      <c r="A296" t="s">
        <v>281</v>
      </c>
      <c r="B296">
        <v>2019</v>
      </c>
      <c r="C296" s="10">
        <v>43527</v>
      </c>
      <c r="D296" t="s">
        <v>20</v>
      </c>
      <c r="E296" t="s">
        <v>64</v>
      </c>
      <c r="F296" t="s">
        <v>64</v>
      </c>
      <c r="G296" t="s">
        <v>971</v>
      </c>
      <c r="H296" t="s">
        <v>715</v>
      </c>
      <c r="I296" t="s">
        <v>152</v>
      </c>
      <c r="K296">
        <v>14</v>
      </c>
      <c r="L296">
        <v>2</v>
      </c>
      <c r="M296" s="118">
        <v>0</v>
      </c>
      <c r="N296" s="118">
        <v>0</v>
      </c>
      <c r="O296" s="118">
        <v>0</v>
      </c>
      <c r="P296" s="118">
        <v>0</v>
      </c>
      <c r="Q296" s="118">
        <v>0</v>
      </c>
      <c r="R296" s="118">
        <v>0</v>
      </c>
      <c r="S296" s="118">
        <v>0</v>
      </c>
      <c r="T296" s="118">
        <v>0</v>
      </c>
      <c r="U296" s="118">
        <v>0</v>
      </c>
      <c r="V296" s="118">
        <v>0</v>
      </c>
      <c r="W296" s="118">
        <v>0</v>
      </c>
      <c r="X296" s="118">
        <v>0</v>
      </c>
      <c r="Y296" s="118">
        <v>0</v>
      </c>
      <c r="Z296" s="118">
        <v>0</v>
      </c>
      <c r="AA296" s="118">
        <v>0</v>
      </c>
      <c r="AB296" s="118">
        <v>0</v>
      </c>
      <c r="AC296" s="118">
        <v>0</v>
      </c>
      <c r="AD296" s="118">
        <v>0</v>
      </c>
      <c r="AE296" s="118">
        <v>0</v>
      </c>
      <c r="AF296" s="118">
        <v>0</v>
      </c>
      <c r="AG296" s="118">
        <v>0</v>
      </c>
      <c r="AH296">
        <v>2</v>
      </c>
    </row>
    <row r="297" spans="1:36" x14ac:dyDescent="0.35">
      <c r="A297" t="s">
        <v>281</v>
      </c>
      <c r="B297">
        <v>2019</v>
      </c>
      <c r="C297" s="10">
        <v>43527</v>
      </c>
      <c r="D297" t="s">
        <v>20</v>
      </c>
      <c r="E297" t="s">
        <v>64</v>
      </c>
      <c r="F297" t="s">
        <v>64</v>
      </c>
      <c r="G297" t="s">
        <v>969</v>
      </c>
      <c r="H297" t="s">
        <v>970</v>
      </c>
      <c r="I297" t="s">
        <v>164</v>
      </c>
      <c r="K297">
        <v>15</v>
      </c>
      <c r="L297" s="118">
        <v>0</v>
      </c>
      <c r="M297" s="118">
        <v>0</v>
      </c>
      <c r="N297" s="118">
        <v>0</v>
      </c>
      <c r="O297" s="118">
        <v>0</v>
      </c>
      <c r="P297" s="118">
        <v>0</v>
      </c>
      <c r="Q297" s="118">
        <v>0</v>
      </c>
      <c r="R297" s="118">
        <v>0</v>
      </c>
      <c r="S297">
        <v>1</v>
      </c>
      <c r="T297" s="118">
        <v>0</v>
      </c>
      <c r="U297" s="118">
        <v>0</v>
      </c>
      <c r="V297" s="118">
        <v>0</v>
      </c>
      <c r="W297" s="118">
        <v>0</v>
      </c>
      <c r="X297" s="118">
        <v>0</v>
      </c>
      <c r="Y297" s="118">
        <v>0</v>
      </c>
      <c r="Z297" s="118">
        <v>0</v>
      </c>
      <c r="AA297">
        <v>1</v>
      </c>
      <c r="AB297" s="118">
        <v>0</v>
      </c>
      <c r="AC297" s="118">
        <v>0</v>
      </c>
      <c r="AD297" s="118">
        <v>0</v>
      </c>
      <c r="AE297" s="118">
        <v>0</v>
      </c>
      <c r="AF297" s="118">
        <v>0</v>
      </c>
      <c r="AG297" s="118">
        <v>0</v>
      </c>
      <c r="AH297">
        <v>2</v>
      </c>
    </row>
    <row r="298" spans="1:36" x14ac:dyDescent="0.35">
      <c r="A298" t="s">
        <v>281</v>
      </c>
      <c r="B298">
        <v>2019</v>
      </c>
      <c r="C298" s="10">
        <v>43527</v>
      </c>
      <c r="D298" t="s">
        <v>20</v>
      </c>
      <c r="E298" t="s">
        <v>64</v>
      </c>
      <c r="F298" t="s">
        <v>64</v>
      </c>
      <c r="G298" t="s">
        <v>935</v>
      </c>
      <c r="H298" t="s">
        <v>975</v>
      </c>
      <c r="I298" t="s">
        <v>198</v>
      </c>
      <c r="K298">
        <v>16</v>
      </c>
      <c r="L298" s="118">
        <v>0</v>
      </c>
      <c r="M298" s="118">
        <v>0</v>
      </c>
      <c r="N298">
        <v>1</v>
      </c>
      <c r="O298" s="118">
        <v>0</v>
      </c>
      <c r="P298" s="118">
        <v>0</v>
      </c>
      <c r="Q298" s="118">
        <v>0</v>
      </c>
      <c r="R298" s="118">
        <v>0</v>
      </c>
      <c r="S298" s="118">
        <v>0</v>
      </c>
      <c r="T298" s="118">
        <v>0</v>
      </c>
      <c r="U298" s="118">
        <v>0</v>
      </c>
      <c r="V298" s="118">
        <v>0</v>
      </c>
      <c r="W298" s="118">
        <v>0</v>
      </c>
      <c r="X298" s="118">
        <v>0</v>
      </c>
      <c r="Y298" s="118">
        <v>0</v>
      </c>
      <c r="Z298" s="118">
        <v>0</v>
      </c>
      <c r="AA298" s="118">
        <v>0</v>
      </c>
      <c r="AB298" s="118">
        <v>0</v>
      </c>
      <c r="AC298" s="118">
        <v>0</v>
      </c>
      <c r="AD298" s="118">
        <v>0</v>
      </c>
      <c r="AE298" s="118">
        <v>0</v>
      </c>
      <c r="AF298" s="118">
        <v>0</v>
      </c>
      <c r="AG298">
        <v>40</v>
      </c>
      <c r="AH298">
        <v>-39</v>
      </c>
    </row>
    <row r="299" spans="1:36" x14ac:dyDescent="0.35">
      <c r="A299" t="s">
        <v>281</v>
      </c>
      <c r="B299">
        <v>2019</v>
      </c>
      <c r="C299" s="10">
        <v>43527</v>
      </c>
      <c r="D299" t="s">
        <v>20</v>
      </c>
      <c r="E299" t="s">
        <v>64</v>
      </c>
      <c r="F299" t="s">
        <v>64</v>
      </c>
      <c r="G299" t="s">
        <v>957</v>
      </c>
      <c r="H299" t="s">
        <v>840</v>
      </c>
      <c r="I299" t="s">
        <v>480</v>
      </c>
      <c r="K299">
        <v>17</v>
      </c>
      <c r="L299" s="118">
        <v>0</v>
      </c>
      <c r="M299" s="118">
        <v>0</v>
      </c>
      <c r="N299">
        <v>3</v>
      </c>
      <c r="O299" s="118">
        <v>0</v>
      </c>
      <c r="P299" s="118">
        <v>0</v>
      </c>
      <c r="Q299" s="118">
        <v>0</v>
      </c>
      <c r="R299" s="118">
        <v>0</v>
      </c>
      <c r="S299" s="118">
        <v>0</v>
      </c>
      <c r="T299" s="118">
        <v>0</v>
      </c>
      <c r="U299" s="118">
        <v>0</v>
      </c>
      <c r="V299" s="118">
        <v>0</v>
      </c>
      <c r="W299" s="118">
        <v>0</v>
      </c>
      <c r="X299" s="118">
        <v>0</v>
      </c>
      <c r="Y299" s="118">
        <v>0</v>
      </c>
      <c r="Z299" s="118">
        <v>0</v>
      </c>
      <c r="AA299" s="118">
        <v>0</v>
      </c>
      <c r="AB299" s="118">
        <v>0</v>
      </c>
      <c r="AC299" s="118">
        <v>0</v>
      </c>
      <c r="AD299" s="118">
        <v>0</v>
      </c>
      <c r="AE299" s="118">
        <v>0</v>
      </c>
      <c r="AF299" s="118">
        <v>0</v>
      </c>
      <c r="AG299">
        <v>60</v>
      </c>
      <c r="AH299">
        <v>-57</v>
      </c>
    </row>
    <row r="300" spans="1:36" x14ac:dyDescent="0.35">
      <c r="A300" t="s">
        <v>281</v>
      </c>
      <c r="B300">
        <v>2019</v>
      </c>
      <c r="C300" s="10">
        <v>43527</v>
      </c>
      <c r="D300" t="s">
        <v>20</v>
      </c>
      <c r="E300" t="s">
        <v>64</v>
      </c>
      <c r="F300" t="s">
        <v>64</v>
      </c>
      <c r="G300" t="s">
        <v>1022</v>
      </c>
      <c r="H300" t="s">
        <v>744</v>
      </c>
      <c r="I300" t="s">
        <v>256</v>
      </c>
      <c r="K300" t="s">
        <v>607</v>
      </c>
      <c r="L300" s="118">
        <v>0</v>
      </c>
      <c r="M300" s="118">
        <v>0</v>
      </c>
      <c r="N300" s="118">
        <v>0</v>
      </c>
      <c r="O300" s="118">
        <v>0</v>
      </c>
      <c r="P300" s="118">
        <v>0</v>
      </c>
      <c r="Q300" s="118">
        <v>0</v>
      </c>
      <c r="R300" s="118">
        <v>0</v>
      </c>
      <c r="S300" s="118">
        <v>0</v>
      </c>
      <c r="T300" s="118">
        <v>0</v>
      </c>
      <c r="U300" s="118">
        <v>0</v>
      </c>
      <c r="V300" s="118">
        <v>0</v>
      </c>
      <c r="W300" s="118">
        <v>0</v>
      </c>
      <c r="X300" s="118">
        <v>0</v>
      </c>
      <c r="Y300" s="118">
        <v>0</v>
      </c>
      <c r="Z300" s="118">
        <v>0</v>
      </c>
      <c r="AA300" s="118">
        <v>0</v>
      </c>
      <c r="AB300" s="118">
        <v>0</v>
      </c>
      <c r="AC300" s="118">
        <v>0</v>
      </c>
      <c r="AD300" s="118">
        <v>0</v>
      </c>
      <c r="AE300" s="118">
        <v>0</v>
      </c>
      <c r="AF300" s="118">
        <v>0</v>
      </c>
      <c r="AG300">
        <v>60</v>
      </c>
      <c r="AH300" t="s">
        <v>607</v>
      </c>
    </row>
    <row r="301" spans="1:36" x14ac:dyDescent="0.35">
      <c r="A301" s="3" t="s">
        <v>226</v>
      </c>
      <c r="B301" s="3">
        <v>2019</v>
      </c>
      <c r="C301" s="99">
        <v>43492</v>
      </c>
      <c r="D301" s="3" t="s">
        <v>66</v>
      </c>
      <c r="E301" t="s">
        <v>64</v>
      </c>
      <c r="F301" t="s">
        <v>64</v>
      </c>
      <c r="G301" s="3" t="s">
        <v>505</v>
      </c>
      <c r="H301" t="s">
        <v>598</v>
      </c>
      <c r="I301" t="s">
        <v>35</v>
      </c>
      <c r="J301" s="3"/>
      <c r="K301" s="3">
        <v>1</v>
      </c>
      <c r="L301">
        <v>5</v>
      </c>
      <c r="M301" s="118">
        <v>0</v>
      </c>
      <c r="N301">
        <v>2</v>
      </c>
      <c r="O301" s="118">
        <v>0</v>
      </c>
      <c r="P301">
        <v>5</v>
      </c>
      <c r="Q301" s="118">
        <v>0</v>
      </c>
      <c r="R301">
        <v>1</v>
      </c>
      <c r="S301" s="118">
        <v>0</v>
      </c>
      <c r="T301">
        <v>2</v>
      </c>
      <c r="U301">
        <v>5</v>
      </c>
      <c r="V301">
        <v>3</v>
      </c>
      <c r="W301">
        <v>10</v>
      </c>
      <c r="X301" s="118">
        <v>0</v>
      </c>
      <c r="Y301" s="118">
        <v>0</v>
      </c>
      <c r="Z301" s="118">
        <v>0</v>
      </c>
      <c r="AA301" s="118">
        <v>0</v>
      </c>
      <c r="AB301" s="118">
        <v>0</v>
      </c>
      <c r="AC301" s="118">
        <v>0</v>
      </c>
      <c r="AD301" s="118">
        <v>0</v>
      </c>
      <c r="AE301" s="118">
        <v>0</v>
      </c>
      <c r="AF301" s="118">
        <v>0</v>
      </c>
      <c r="AG301" s="118">
        <v>0</v>
      </c>
      <c r="AH301">
        <v>33</v>
      </c>
      <c r="AI301" s="7">
        <v>1.28125</v>
      </c>
      <c r="AJ301">
        <v>58.521999999999998</v>
      </c>
    </row>
    <row r="302" spans="1:36" x14ac:dyDescent="0.35">
      <c r="A302" s="3" t="s">
        <v>226</v>
      </c>
      <c r="B302" s="3">
        <v>2019</v>
      </c>
      <c r="C302" s="99">
        <v>43492</v>
      </c>
      <c r="D302" s="3" t="s">
        <v>66</v>
      </c>
      <c r="E302" t="s">
        <v>64</v>
      </c>
      <c r="F302" t="s">
        <v>64</v>
      </c>
      <c r="G302" s="3" t="s">
        <v>968</v>
      </c>
      <c r="H302" t="s">
        <v>806</v>
      </c>
      <c r="I302" t="s">
        <v>102</v>
      </c>
      <c r="J302" s="3"/>
      <c r="K302" s="3">
        <v>2</v>
      </c>
      <c r="L302" s="118">
        <v>0</v>
      </c>
      <c r="M302">
        <v>5</v>
      </c>
      <c r="N302" s="118">
        <v>0</v>
      </c>
      <c r="O302" s="118">
        <v>0</v>
      </c>
      <c r="P302" s="118">
        <v>0</v>
      </c>
      <c r="Q302">
        <v>2</v>
      </c>
      <c r="R302" s="118">
        <v>0</v>
      </c>
      <c r="S302" s="118">
        <v>0</v>
      </c>
      <c r="T302" s="118">
        <v>0</v>
      </c>
      <c r="U302" s="118">
        <v>0</v>
      </c>
      <c r="V302" s="118">
        <v>0</v>
      </c>
      <c r="W302">
        <v>2</v>
      </c>
      <c r="X302" s="118">
        <v>0</v>
      </c>
      <c r="Y302" s="118">
        <v>0</v>
      </c>
      <c r="Z302" s="118">
        <v>0</v>
      </c>
      <c r="AA302" s="118">
        <v>0</v>
      </c>
      <c r="AB302" s="118">
        <v>0</v>
      </c>
      <c r="AC302" s="118">
        <v>0</v>
      </c>
      <c r="AD302" s="118">
        <v>0</v>
      </c>
      <c r="AE302" s="118">
        <v>0</v>
      </c>
      <c r="AF302">
        <v>20</v>
      </c>
      <c r="AG302" s="118">
        <v>0</v>
      </c>
      <c r="AH302">
        <v>29</v>
      </c>
    </row>
    <row r="303" spans="1:36" x14ac:dyDescent="0.35">
      <c r="A303" s="3" t="s">
        <v>226</v>
      </c>
      <c r="B303" s="3">
        <v>2019</v>
      </c>
      <c r="C303" s="99">
        <v>43492</v>
      </c>
      <c r="D303" s="3" t="s">
        <v>66</v>
      </c>
      <c r="E303" t="s">
        <v>64</v>
      </c>
      <c r="F303" t="s">
        <v>64</v>
      </c>
      <c r="G303" s="3" t="s">
        <v>584</v>
      </c>
      <c r="H303" t="s">
        <v>1053</v>
      </c>
      <c r="I303" t="s">
        <v>27</v>
      </c>
      <c r="J303" s="3"/>
      <c r="K303" s="3">
        <v>3</v>
      </c>
      <c r="L303" s="118">
        <v>0</v>
      </c>
      <c r="M303">
        <v>3</v>
      </c>
      <c r="N303">
        <v>3</v>
      </c>
      <c r="O303">
        <v>2</v>
      </c>
      <c r="P303">
        <v>3</v>
      </c>
      <c r="Q303" s="118">
        <v>0</v>
      </c>
      <c r="R303" s="118">
        <v>0</v>
      </c>
      <c r="S303">
        <v>2</v>
      </c>
      <c r="T303" s="118">
        <v>0</v>
      </c>
      <c r="U303">
        <v>2</v>
      </c>
      <c r="V303" s="118">
        <v>0</v>
      </c>
      <c r="W303">
        <v>6</v>
      </c>
      <c r="X303" s="118">
        <v>0</v>
      </c>
      <c r="Y303" s="118">
        <v>0</v>
      </c>
      <c r="Z303" s="118">
        <v>0</v>
      </c>
      <c r="AA303" s="118">
        <v>0</v>
      </c>
      <c r="AB303" s="118">
        <v>0</v>
      </c>
      <c r="AC303" s="118">
        <v>0</v>
      </c>
      <c r="AD303" s="118">
        <v>0</v>
      </c>
      <c r="AE303" s="118">
        <v>0</v>
      </c>
      <c r="AF303" s="118">
        <v>0</v>
      </c>
      <c r="AG303" s="118">
        <v>0</v>
      </c>
      <c r="AH303">
        <v>21</v>
      </c>
    </row>
    <row r="304" spans="1:36" x14ac:dyDescent="0.35">
      <c r="A304" s="3" t="s">
        <v>226</v>
      </c>
      <c r="B304" s="3">
        <v>2019</v>
      </c>
      <c r="C304" s="99">
        <v>43492</v>
      </c>
      <c r="D304" s="3" t="s">
        <v>66</v>
      </c>
      <c r="E304" t="s">
        <v>64</v>
      </c>
      <c r="F304" t="s">
        <v>64</v>
      </c>
      <c r="G304" s="3" t="s">
        <v>1110</v>
      </c>
      <c r="H304" t="s">
        <v>790</v>
      </c>
      <c r="I304" t="s">
        <v>480</v>
      </c>
      <c r="J304" s="3"/>
      <c r="K304" s="3">
        <v>4</v>
      </c>
      <c r="L304" s="118">
        <v>0</v>
      </c>
      <c r="M304">
        <v>1</v>
      </c>
      <c r="N304" s="118">
        <v>0</v>
      </c>
      <c r="O304">
        <v>1</v>
      </c>
      <c r="P304">
        <v>2</v>
      </c>
      <c r="Q304" s="118">
        <v>0</v>
      </c>
      <c r="R304">
        <v>3</v>
      </c>
      <c r="S304">
        <v>5</v>
      </c>
      <c r="T304">
        <v>5</v>
      </c>
      <c r="U304" s="118">
        <v>0</v>
      </c>
      <c r="V304">
        <v>2</v>
      </c>
      <c r="W304" s="118">
        <v>0</v>
      </c>
      <c r="X304" s="118">
        <v>0</v>
      </c>
      <c r="Y304" s="118">
        <v>0</v>
      </c>
      <c r="Z304" s="118">
        <v>0</v>
      </c>
      <c r="AA304" s="118">
        <v>0</v>
      </c>
      <c r="AB304" s="118">
        <v>0</v>
      </c>
      <c r="AC304" s="118">
        <v>0</v>
      </c>
      <c r="AD304" s="118">
        <v>0</v>
      </c>
      <c r="AE304" s="118">
        <v>0</v>
      </c>
      <c r="AF304" s="118">
        <v>0</v>
      </c>
      <c r="AG304" s="118">
        <v>0</v>
      </c>
      <c r="AH304">
        <v>19</v>
      </c>
    </row>
    <row r="305" spans="1:36" x14ac:dyDescent="0.35">
      <c r="A305" s="3" t="s">
        <v>226</v>
      </c>
      <c r="B305" s="3">
        <v>2019</v>
      </c>
      <c r="C305" s="99">
        <v>43492</v>
      </c>
      <c r="D305" s="3" t="s">
        <v>66</v>
      </c>
      <c r="E305" t="s">
        <v>64</v>
      </c>
      <c r="F305" t="s">
        <v>64</v>
      </c>
      <c r="G305" s="3" t="s">
        <v>877</v>
      </c>
      <c r="H305" t="s">
        <v>878</v>
      </c>
      <c r="I305" t="s">
        <v>85</v>
      </c>
      <c r="J305" s="3"/>
      <c r="K305" s="3">
        <v>5</v>
      </c>
      <c r="L305" s="118">
        <v>0</v>
      </c>
      <c r="M305" s="118">
        <v>0</v>
      </c>
      <c r="N305">
        <v>1</v>
      </c>
      <c r="O305">
        <v>3</v>
      </c>
      <c r="P305" s="118">
        <v>0</v>
      </c>
      <c r="Q305" s="118">
        <v>0</v>
      </c>
      <c r="R305" s="118">
        <v>0</v>
      </c>
      <c r="S305" s="118">
        <v>0</v>
      </c>
      <c r="T305">
        <v>3</v>
      </c>
      <c r="U305">
        <v>3</v>
      </c>
      <c r="V305" s="118">
        <v>0</v>
      </c>
      <c r="W305">
        <v>4</v>
      </c>
      <c r="X305" s="118">
        <v>0</v>
      </c>
      <c r="Y305" s="118">
        <v>0</v>
      </c>
      <c r="Z305" s="118">
        <v>0</v>
      </c>
      <c r="AA305" s="118">
        <v>0</v>
      </c>
      <c r="AB305" s="118">
        <v>0</v>
      </c>
      <c r="AC305" s="118">
        <v>0</v>
      </c>
      <c r="AD305" s="118">
        <v>0</v>
      </c>
      <c r="AE305" s="118">
        <v>0</v>
      </c>
      <c r="AF305" s="118">
        <v>0</v>
      </c>
      <c r="AG305" s="118">
        <v>0</v>
      </c>
      <c r="AH305">
        <v>14</v>
      </c>
    </row>
    <row r="306" spans="1:36" x14ac:dyDescent="0.35">
      <c r="A306" s="3" t="s">
        <v>226</v>
      </c>
      <c r="B306" s="3">
        <v>2019</v>
      </c>
      <c r="C306" s="99">
        <v>43492</v>
      </c>
      <c r="D306" s="3" t="s">
        <v>66</v>
      </c>
      <c r="E306" t="s">
        <v>64</v>
      </c>
      <c r="F306" t="s">
        <v>64</v>
      </c>
      <c r="G306" s="3" t="s">
        <v>969</v>
      </c>
      <c r="H306" t="s">
        <v>970</v>
      </c>
      <c r="I306" t="s">
        <v>164</v>
      </c>
      <c r="J306" s="3"/>
      <c r="K306" s="3">
        <v>6</v>
      </c>
      <c r="L306" s="118">
        <v>0</v>
      </c>
      <c r="M306" s="118">
        <v>0</v>
      </c>
      <c r="N306" s="118">
        <v>0</v>
      </c>
      <c r="O306" s="118">
        <v>0</v>
      </c>
      <c r="P306" s="118">
        <v>0</v>
      </c>
      <c r="Q306">
        <v>5</v>
      </c>
      <c r="R306">
        <v>5</v>
      </c>
      <c r="S306" s="118">
        <v>0</v>
      </c>
      <c r="T306" s="118">
        <v>0</v>
      </c>
      <c r="U306" s="118">
        <v>0</v>
      </c>
      <c r="V306" s="118">
        <v>0</v>
      </c>
      <c r="W306" s="118">
        <v>0</v>
      </c>
      <c r="X306" s="118">
        <v>0</v>
      </c>
      <c r="Y306" s="118">
        <v>0</v>
      </c>
      <c r="Z306" s="118">
        <v>0</v>
      </c>
      <c r="AA306" s="118">
        <v>0</v>
      </c>
      <c r="AB306" s="118">
        <v>0</v>
      </c>
      <c r="AC306" s="118">
        <v>0</v>
      </c>
      <c r="AD306" s="118">
        <v>0</v>
      </c>
      <c r="AE306" s="118">
        <v>0</v>
      </c>
      <c r="AF306" s="118">
        <v>0</v>
      </c>
      <c r="AG306" s="118">
        <v>0</v>
      </c>
      <c r="AH306">
        <v>10</v>
      </c>
    </row>
    <row r="307" spans="1:36" x14ac:dyDescent="0.35">
      <c r="A307" s="3" t="s">
        <v>226</v>
      </c>
      <c r="B307" s="3">
        <v>2019</v>
      </c>
      <c r="C307" s="99">
        <v>43492</v>
      </c>
      <c r="D307" s="3" t="s">
        <v>66</v>
      </c>
      <c r="E307" t="s">
        <v>64</v>
      </c>
      <c r="F307" t="s">
        <v>64</v>
      </c>
      <c r="G307" s="3" t="s">
        <v>688</v>
      </c>
      <c r="H307" t="s">
        <v>590</v>
      </c>
      <c r="I307" t="s">
        <v>25</v>
      </c>
      <c r="J307" s="3"/>
      <c r="K307" s="3">
        <v>7</v>
      </c>
      <c r="L307">
        <v>3</v>
      </c>
      <c r="M307" s="118">
        <v>0</v>
      </c>
      <c r="N307" s="118">
        <v>0</v>
      </c>
      <c r="O307" s="118">
        <v>0</v>
      </c>
      <c r="P307" s="118">
        <v>0</v>
      </c>
      <c r="Q307">
        <v>3</v>
      </c>
      <c r="R307" s="118">
        <v>0</v>
      </c>
      <c r="S307" s="118">
        <v>0</v>
      </c>
      <c r="T307" s="118">
        <v>0</v>
      </c>
      <c r="U307" s="118">
        <v>0</v>
      </c>
      <c r="V307" s="118">
        <v>0</v>
      </c>
      <c r="W307" s="118">
        <v>0</v>
      </c>
      <c r="X307" s="118">
        <v>0</v>
      </c>
      <c r="Y307" s="118">
        <v>0</v>
      </c>
      <c r="Z307" s="118">
        <v>0</v>
      </c>
      <c r="AA307" s="118">
        <v>0</v>
      </c>
      <c r="AB307" s="118">
        <v>0</v>
      </c>
      <c r="AC307" s="118">
        <v>0</v>
      </c>
      <c r="AD307" s="118">
        <v>0</v>
      </c>
      <c r="AE307" s="118">
        <v>0</v>
      </c>
      <c r="AF307" s="118">
        <v>0</v>
      </c>
      <c r="AG307" s="118">
        <v>0</v>
      </c>
      <c r="AH307">
        <v>6</v>
      </c>
    </row>
    <row r="308" spans="1:36" x14ac:dyDescent="0.35">
      <c r="A308" s="3" t="s">
        <v>226</v>
      </c>
      <c r="B308" s="3">
        <v>2019</v>
      </c>
      <c r="C308" s="99">
        <v>43492</v>
      </c>
      <c r="D308" s="3" t="s">
        <v>66</v>
      </c>
      <c r="E308" t="s">
        <v>64</v>
      </c>
      <c r="F308" t="s">
        <v>64</v>
      </c>
      <c r="G308" s="3" t="s">
        <v>927</v>
      </c>
      <c r="H308" t="s">
        <v>973</v>
      </c>
      <c r="I308" t="s">
        <v>188</v>
      </c>
      <c r="J308" s="3"/>
      <c r="K308" s="3">
        <v>8</v>
      </c>
      <c r="L308" s="118">
        <v>0</v>
      </c>
      <c r="M308">
        <v>2</v>
      </c>
      <c r="N308" s="118">
        <v>0</v>
      </c>
      <c r="O308" s="118">
        <v>0</v>
      </c>
      <c r="P308" s="118">
        <v>0</v>
      </c>
      <c r="Q308" s="118">
        <v>0</v>
      </c>
      <c r="R308" s="118">
        <v>0</v>
      </c>
      <c r="S308">
        <v>3</v>
      </c>
      <c r="T308" s="118">
        <v>0</v>
      </c>
      <c r="U308">
        <v>1</v>
      </c>
      <c r="V308" s="118">
        <v>0</v>
      </c>
      <c r="W308" s="118">
        <v>0</v>
      </c>
      <c r="X308" s="118">
        <v>0</v>
      </c>
      <c r="Y308" s="118">
        <v>0</v>
      </c>
      <c r="Z308" s="118">
        <v>0</v>
      </c>
      <c r="AA308" s="118">
        <v>0</v>
      </c>
      <c r="AB308" s="118">
        <v>0</v>
      </c>
      <c r="AC308" s="118">
        <v>0</v>
      </c>
      <c r="AD308" s="118">
        <v>0</v>
      </c>
      <c r="AE308" s="118">
        <v>0</v>
      </c>
      <c r="AF308" s="118">
        <v>0</v>
      </c>
      <c r="AG308" s="118">
        <v>0</v>
      </c>
      <c r="AH308">
        <v>6</v>
      </c>
    </row>
    <row r="309" spans="1:36" x14ac:dyDescent="0.35">
      <c r="A309" s="3" t="s">
        <v>226</v>
      </c>
      <c r="B309" s="3">
        <v>2019</v>
      </c>
      <c r="C309" s="99">
        <v>43492</v>
      </c>
      <c r="D309" s="3" t="s">
        <v>66</v>
      </c>
      <c r="E309" t="s">
        <v>64</v>
      </c>
      <c r="F309" t="s">
        <v>64</v>
      </c>
      <c r="G309" s="3" t="s">
        <v>935</v>
      </c>
      <c r="H309" t="s">
        <v>975</v>
      </c>
      <c r="I309" t="s">
        <v>198</v>
      </c>
      <c r="J309" s="3"/>
      <c r="K309" s="3">
        <v>9</v>
      </c>
      <c r="L309" s="118">
        <v>0</v>
      </c>
      <c r="M309" s="118">
        <v>0</v>
      </c>
      <c r="N309" s="118">
        <v>0</v>
      </c>
      <c r="O309">
        <v>5</v>
      </c>
      <c r="P309" s="118">
        <v>0</v>
      </c>
      <c r="Q309" s="118">
        <v>0</v>
      </c>
      <c r="R309" s="118">
        <v>0</v>
      </c>
      <c r="S309" s="118">
        <v>0</v>
      </c>
      <c r="T309" s="118">
        <v>0</v>
      </c>
      <c r="U309" s="118">
        <v>0</v>
      </c>
      <c r="V309" s="118">
        <v>0</v>
      </c>
      <c r="W309" s="118">
        <v>0</v>
      </c>
      <c r="X309" s="118">
        <v>0</v>
      </c>
      <c r="Y309" s="118">
        <v>0</v>
      </c>
      <c r="Z309" s="118">
        <v>0</v>
      </c>
      <c r="AA309" s="118">
        <v>0</v>
      </c>
      <c r="AB309" s="118">
        <v>0</v>
      </c>
      <c r="AC309" s="118">
        <v>0</v>
      </c>
      <c r="AD309" s="118">
        <v>0</v>
      </c>
      <c r="AE309" s="118">
        <v>0</v>
      </c>
      <c r="AF309" s="118">
        <v>0</v>
      </c>
      <c r="AG309" s="118">
        <v>0</v>
      </c>
      <c r="AH309">
        <v>5</v>
      </c>
    </row>
    <row r="310" spans="1:36" x14ac:dyDescent="0.35">
      <c r="A310" s="3" t="s">
        <v>226</v>
      </c>
      <c r="B310" s="3">
        <v>2019</v>
      </c>
      <c r="C310" s="99">
        <v>43492</v>
      </c>
      <c r="D310" s="3" t="s">
        <v>66</v>
      </c>
      <c r="E310" t="s">
        <v>64</v>
      </c>
      <c r="F310" t="s">
        <v>64</v>
      </c>
      <c r="G310" s="3" t="s">
        <v>966</v>
      </c>
      <c r="H310" t="s">
        <v>965</v>
      </c>
      <c r="I310" t="s">
        <v>178</v>
      </c>
      <c r="J310" s="3"/>
      <c r="K310" s="3">
        <v>10</v>
      </c>
      <c r="L310" s="118">
        <v>0</v>
      </c>
      <c r="M310" s="118">
        <v>0</v>
      </c>
      <c r="N310">
        <v>5</v>
      </c>
      <c r="O310" s="118">
        <v>0</v>
      </c>
      <c r="P310" s="118">
        <v>0</v>
      </c>
      <c r="Q310" s="118">
        <v>0</v>
      </c>
      <c r="R310" s="118">
        <v>0</v>
      </c>
      <c r="S310" s="118">
        <v>0</v>
      </c>
      <c r="T310" s="118">
        <v>0</v>
      </c>
      <c r="U310" s="118">
        <v>0</v>
      </c>
      <c r="V310" s="118">
        <v>0</v>
      </c>
      <c r="W310" s="118">
        <v>0</v>
      </c>
      <c r="X310" s="118">
        <v>0</v>
      </c>
      <c r="Y310" s="118">
        <v>0</v>
      </c>
      <c r="Z310" s="118">
        <v>0</v>
      </c>
      <c r="AA310" s="118">
        <v>0</v>
      </c>
      <c r="AB310" s="118">
        <v>0</v>
      </c>
      <c r="AC310" s="118">
        <v>0</v>
      </c>
      <c r="AD310" s="118">
        <v>0</v>
      </c>
      <c r="AE310" s="118">
        <v>0</v>
      </c>
      <c r="AF310" s="118">
        <v>0</v>
      </c>
      <c r="AG310" s="118">
        <v>0</v>
      </c>
      <c r="AH310">
        <v>5</v>
      </c>
    </row>
    <row r="311" spans="1:36" x14ac:dyDescent="0.35">
      <c r="A311" s="3" t="s">
        <v>226</v>
      </c>
      <c r="B311" s="3">
        <v>2019</v>
      </c>
      <c r="C311" s="99">
        <v>43492</v>
      </c>
      <c r="D311" s="3" t="s">
        <v>66</v>
      </c>
      <c r="E311" t="s">
        <v>64</v>
      </c>
      <c r="F311" t="s">
        <v>64</v>
      </c>
      <c r="G311" s="3" t="s">
        <v>873</v>
      </c>
      <c r="H311" t="s">
        <v>591</v>
      </c>
      <c r="I311" t="s">
        <v>23</v>
      </c>
      <c r="J311" s="3"/>
      <c r="K311" s="3">
        <v>11</v>
      </c>
      <c r="L311" s="118">
        <v>0</v>
      </c>
      <c r="M311" s="118">
        <v>0</v>
      </c>
      <c r="N311" s="118">
        <v>0</v>
      </c>
      <c r="O311" s="118">
        <v>0</v>
      </c>
      <c r="P311">
        <v>1</v>
      </c>
      <c r="Q311">
        <v>1</v>
      </c>
      <c r="R311" s="118">
        <v>0</v>
      </c>
      <c r="S311" s="118">
        <v>0</v>
      </c>
      <c r="T311" s="118">
        <v>0</v>
      </c>
      <c r="U311" s="118">
        <v>0</v>
      </c>
      <c r="V311" s="118">
        <v>0</v>
      </c>
      <c r="W311" s="118">
        <v>0</v>
      </c>
      <c r="X311" s="118">
        <v>0</v>
      </c>
      <c r="Y311" s="118">
        <v>0</v>
      </c>
      <c r="Z311" s="118">
        <v>0</v>
      </c>
      <c r="AA311" s="118">
        <v>0</v>
      </c>
      <c r="AB311" s="118">
        <v>0</v>
      </c>
      <c r="AC311" s="118">
        <v>0</v>
      </c>
      <c r="AD311" s="118">
        <v>0</v>
      </c>
      <c r="AE311" s="118">
        <v>0</v>
      </c>
      <c r="AF311" s="118">
        <v>0</v>
      </c>
      <c r="AG311" s="118">
        <v>0</v>
      </c>
      <c r="AH311">
        <v>2</v>
      </c>
    </row>
    <row r="312" spans="1:36" x14ac:dyDescent="0.35">
      <c r="A312" s="3" t="s">
        <v>226</v>
      </c>
      <c r="B312" s="3">
        <v>2019</v>
      </c>
      <c r="C312" s="99">
        <v>43492</v>
      </c>
      <c r="D312" s="3" t="s">
        <v>66</v>
      </c>
      <c r="E312" t="s">
        <v>64</v>
      </c>
      <c r="F312" t="s">
        <v>64</v>
      </c>
      <c r="G312" s="3" t="s">
        <v>856</v>
      </c>
      <c r="H312" t="s">
        <v>857</v>
      </c>
      <c r="I312" t="s">
        <v>207</v>
      </c>
      <c r="J312" s="3"/>
      <c r="K312" s="3">
        <v>12</v>
      </c>
      <c r="L312" s="118">
        <v>0</v>
      </c>
      <c r="M312" s="118">
        <v>0</v>
      </c>
      <c r="N312" s="118">
        <v>0</v>
      </c>
      <c r="O312" s="118">
        <v>0</v>
      </c>
      <c r="P312" s="118">
        <v>0</v>
      </c>
      <c r="Q312" s="118">
        <v>0</v>
      </c>
      <c r="R312" s="118">
        <v>0</v>
      </c>
      <c r="S312" s="118">
        <v>0</v>
      </c>
      <c r="T312">
        <v>1</v>
      </c>
      <c r="U312" s="118">
        <v>0</v>
      </c>
      <c r="V312" s="118">
        <v>0</v>
      </c>
      <c r="W312" s="118">
        <v>0</v>
      </c>
      <c r="X312" s="118">
        <v>0</v>
      </c>
      <c r="Y312" s="118">
        <v>0</v>
      </c>
      <c r="Z312" s="118">
        <v>0</v>
      </c>
      <c r="AA312" s="118">
        <v>0</v>
      </c>
      <c r="AB312" s="118">
        <v>0</v>
      </c>
      <c r="AC312" s="118">
        <v>0</v>
      </c>
      <c r="AD312" s="118">
        <v>0</v>
      </c>
      <c r="AE312" s="118">
        <v>0</v>
      </c>
      <c r="AF312" s="118">
        <v>0</v>
      </c>
      <c r="AG312" s="118">
        <v>0</v>
      </c>
      <c r="AH312">
        <v>1</v>
      </c>
    </row>
    <row r="313" spans="1:36" x14ac:dyDescent="0.35">
      <c r="A313" s="3" t="s">
        <v>226</v>
      </c>
      <c r="B313" s="3">
        <v>2019</v>
      </c>
      <c r="C313" s="99">
        <v>43492</v>
      </c>
      <c r="D313" s="3" t="s">
        <v>66</v>
      </c>
      <c r="E313" t="s">
        <v>64</v>
      </c>
      <c r="F313" t="s">
        <v>64</v>
      </c>
      <c r="G313" s="3" t="s">
        <v>648</v>
      </c>
      <c r="H313" t="s">
        <v>513</v>
      </c>
      <c r="I313" t="s">
        <v>29</v>
      </c>
      <c r="J313" s="3"/>
      <c r="K313" s="3">
        <v>13</v>
      </c>
      <c r="L313">
        <v>2</v>
      </c>
      <c r="M313" s="118">
        <v>0</v>
      </c>
      <c r="N313" s="118">
        <v>0</v>
      </c>
      <c r="O313" s="118">
        <v>0</v>
      </c>
      <c r="P313" s="118">
        <v>0</v>
      </c>
      <c r="Q313" s="118">
        <v>0</v>
      </c>
      <c r="R313" s="118">
        <v>0</v>
      </c>
      <c r="S313" s="118">
        <v>0</v>
      </c>
      <c r="T313" s="118">
        <v>0</v>
      </c>
      <c r="U313" s="118">
        <v>0</v>
      </c>
      <c r="V313" s="118">
        <v>0</v>
      </c>
      <c r="W313" s="118">
        <v>0</v>
      </c>
      <c r="X313" s="118">
        <v>0</v>
      </c>
      <c r="Y313" s="118">
        <v>0</v>
      </c>
      <c r="Z313" s="118">
        <v>0</v>
      </c>
      <c r="AA313" s="118">
        <v>0</v>
      </c>
      <c r="AB313" s="118">
        <v>0</v>
      </c>
      <c r="AC313" s="118">
        <v>0</v>
      </c>
      <c r="AD313" s="118">
        <v>0</v>
      </c>
      <c r="AE313" s="118">
        <v>0</v>
      </c>
      <c r="AF313" s="118">
        <v>0</v>
      </c>
      <c r="AG313">
        <v>20</v>
      </c>
      <c r="AH313">
        <v>-18</v>
      </c>
    </row>
    <row r="314" spans="1:36" x14ac:dyDescent="0.35">
      <c r="A314" s="3" t="s">
        <v>226</v>
      </c>
      <c r="B314" s="3">
        <v>2019</v>
      </c>
      <c r="C314" s="99">
        <v>43492</v>
      </c>
      <c r="D314" s="3" t="s">
        <v>66</v>
      </c>
      <c r="E314" t="s">
        <v>64</v>
      </c>
      <c r="F314" t="s">
        <v>64</v>
      </c>
      <c r="G314" s="3" t="s">
        <v>715</v>
      </c>
      <c r="H314" t="s">
        <v>971</v>
      </c>
      <c r="I314" t="s">
        <v>152</v>
      </c>
      <c r="J314" s="3"/>
      <c r="K314" s="3">
        <v>14</v>
      </c>
      <c r="L314" s="118">
        <v>0</v>
      </c>
      <c r="M314" s="118">
        <v>0</v>
      </c>
      <c r="N314" s="118">
        <v>0</v>
      </c>
      <c r="O314" s="118">
        <v>0</v>
      </c>
      <c r="P314" s="118">
        <v>0</v>
      </c>
      <c r="Q314" s="118">
        <v>0</v>
      </c>
      <c r="R314">
        <v>2</v>
      </c>
      <c r="S314" s="118">
        <v>0</v>
      </c>
      <c r="T314" s="118">
        <v>0</v>
      </c>
      <c r="U314" s="118">
        <v>0</v>
      </c>
      <c r="V314" s="118">
        <v>0</v>
      </c>
      <c r="W314" s="118">
        <v>0</v>
      </c>
      <c r="X314" s="118">
        <v>0</v>
      </c>
      <c r="Y314" s="118">
        <v>0</v>
      </c>
      <c r="Z314" s="118">
        <v>0</v>
      </c>
      <c r="AA314" s="118">
        <v>0</v>
      </c>
      <c r="AB314" s="118">
        <v>0</v>
      </c>
      <c r="AC314" s="118">
        <v>0</v>
      </c>
      <c r="AD314" s="118">
        <v>0</v>
      </c>
      <c r="AE314" s="118">
        <v>0</v>
      </c>
      <c r="AF314" s="118">
        <v>0</v>
      </c>
      <c r="AG314">
        <v>20</v>
      </c>
      <c r="AH314">
        <v>-18</v>
      </c>
    </row>
    <row r="315" spans="1:36" x14ac:dyDescent="0.35">
      <c r="A315" s="3" t="s">
        <v>226</v>
      </c>
      <c r="B315" s="3">
        <v>2019</v>
      </c>
      <c r="C315" s="99">
        <v>43492</v>
      </c>
      <c r="D315" s="3" t="s">
        <v>66</v>
      </c>
      <c r="E315" t="s">
        <v>64</v>
      </c>
      <c r="F315" t="s">
        <v>64</v>
      </c>
      <c r="G315" s="3" t="s">
        <v>981</v>
      </c>
      <c r="H315" t="s">
        <v>922</v>
      </c>
      <c r="I315" t="s">
        <v>646</v>
      </c>
      <c r="J315" s="3"/>
      <c r="K315">
        <v>15</v>
      </c>
      <c r="L315" s="118">
        <v>0</v>
      </c>
      <c r="M315" s="118">
        <v>0</v>
      </c>
      <c r="N315" s="118">
        <v>0</v>
      </c>
      <c r="O315" s="118">
        <v>0</v>
      </c>
      <c r="P315" s="118">
        <v>0</v>
      </c>
      <c r="Q315" s="118">
        <v>0</v>
      </c>
      <c r="R315" s="118">
        <v>0</v>
      </c>
      <c r="S315" s="118">
        <v>0</v>
      </c>
      <c r="T315" s="118">
        <v>0</v>
      </c>
      <c r="U315" s="118">
        <v>0</v>
      </c>
      <c r="V315">
        <v>1</v>
      </c>
      <c r="W315" s="118">
        <v>0</v>
      </c>
      <c r="X315" s="118">
        <v>0</v>
      </c>
      <c r="Y315" s="118">
        <v>0</v>
      </c>
      <c r="Z315" s="118">
        <v>0</v>
      </c>
      <c r="AA315" s="118">
        <v>0</v>
      </c>
      <c r="AB315" s="118">
        <v>0</v>
      </c>
      <c r="AC315" s="118">
        <v>0</v>
      </c>
      <c r="AD315" s="118">
        <v>0</v>
      </c>
      <c r="AE315" s="118">
        <v>0</v>
      </c>
      <c r="AF315" s="118">
        <v>0</v>
      </c>
      <c r="AG315">
        <v>20</v>
      </c>
      <c r="AH315">
        <v>-19</v>
      </c>
    </row>
    <row r="316" spans="1:36" x14ac:dyDescent="0.35">
      <c r="A316" s="3" t="s">
        <v>226</v>
      </c>
      <c r="B316" s="3">
        <v>2019</v>
      </c>
      <c r="C316" s="99">
        <v>43492</v>
      </c>
      <c r="D316" s="3" t="s">
        <v>66</v>
      </c>
      <c r="E316" t="s">
        <v>64</v>
      </c>
      <c r="F316" t="s">
        <v>64</v>
      </c>
      <c r="G316" s="3" t="s">
        <v>774</v>
      </c>
      <c r="H316" t="s">
        <v>606</v>
      </c>
      <c r="I316" t="s">
        <v>46</v>
      </c>
      <c r="J316" s="3"/>
      <c r="K316">
        <v>16</v>
      </c>
      <c r="L316" s="118">
        <v>0</v>
      </c>
      <c r="M316" s="118">
        <v>0</v>
      </c>
      <c r="N316" s="118">
        <v>0</v>
      </c>
      <c r="O316" s="118">
        <v>0</v>
      </c>
      <c r="P316" s="118">
        <v>0</v>
      </c>
      <c r="Q316" s="118">
        <v>0</v>
      </c>
      <c r="R316" s="118">
        <v>0</v>
      </c>
      <c r="S316">
        <v>1</v>
      </c>
      <c r="T316" s="118">
        <v>0</v>
      </c>
      <c r="U316" s="118">
        <v>0</v>
      </c>
      <c r="V316" s="118">
        <v>0</v>
      </c>
      <c r="W316" s="118">
        <v>0</v>
      </c>
      <c r="X316" s="118">
        <v>0</v>
      </c>
      <c r="Y316" s="118">
        <v>0</v>
      </c>
      <c r="Z316" s="118">
        <v>0</v>
      </c>
      <c r="AA316" s="118">
        <v>0</v>
      </c>
      <c r="AB316" s="118">
        <v>0</v>
      </c>
      <c r="AC316" s="118">
        <v>0</v>
      </c>
      <c r="AD316" s="118">
        <v>0</v>
      </c>
      <c r="AE316" s="118">
        <v>0</v>
      </c>
      <c r="AF316" s="118">
        <v>0</v>
      </c>
      <c r="AG316">
        <v>20</v>
      </c>
      <c r="AH316">
        <v>-19</v>
      </c>
    </row>
    <row r="317" spans="1:36" x14ac:dyDescent="0.35">
      <c r="A317" s="3" t="s">
        <v>226</v>
      </c>
      <c r="B317" s="3">
        <v>2019</v>
      </c>
      <c r="C317" s="99">
        <v>43492</v>
      </c>
      <c r="D317" s="3" t="s">
        <v>66</v>
      </c>
      <c r="E317" t="s">
        <v>64</v>
      </c>
      <c r="F317" t="s">
        <v>64</v>
      </c>
      <c r="G317" s="3" t="s">
        <v>522</v>
      </c>
      <c r="H317" t="s">
        <v>1089</v>
      </c>
      <c r="I317" t="s">
        <v>58</v>
      </c>
      <c r="J317" s="3"/>
      <c r="K317">
        <v>17</v>
      </c>
      <c r="L317" s="118">
        <v>0</v>
      </c>
      <c r="M317" s="118">
        <v>0</v>
      </c>
      <c r="N317" s="118">
        <v>0</v>
      </c>
      <c r="O317" s="118">
        <v>0</v>
      </c>
      <c r="P317" s="118">
        <v>0</v>
      </c>
      <c r="Q317" s="118">
        <v>0</v>
      </c>
      <c r="R317" s="118">
        <v>0</v>
      </c>
      <c r="S317" s="118">
        <v>0</v>
      </c>
      <c r="T317" s="118">
        <v>0</v>
      </c>
      <c r="U317" s="118">
        <v>0</v>
      </c>
      <c r="V317">
        <v>5</v>
      </c>
      <c r="W317" s="118">
        <v>0</v>
      </c>
      <c r="X317" s="118">
        <v>0</v>
      </c>
      <c r="Y317" s="118">
        <v>0</v>
      </c>
      <c r="Z317" s="118">
        <v>0</v>
      </c>
      <c r="AA317" s="118">
        <v>0</v>
      </c>
      <c r="AB317" s="118">
        <v>0</v>
      </c>
      <c r="AC317" s="118">
        <v>0</v>
      </c>
      <c r="AD317" s="118">
        <v>0</v>
      </c>
      <c r="AE317" s="118">
        <v>0</v>
      </c>
      <c r="AF317" s="118">
        <v>0</v>
      </c>
      <c r="AG317">
        <v>40</v>
      </c>
      <c r="AH317">
        <v>-35</v>
      </c>
    </row>
    <row r="318" spans="1:36" x14ac:dyDescent="0.35">
      <c r="A318" s="9" t="s">
        <v>226</v>
      </c>
      <c r="B318" s="9">
        <v>2019</v>
      </c>
      <c r="C318" s="108">
        <v>43492</v>
      </c>
      <c r="D318" s="9" t="s">
        <v>66</v>
      </c>
      <c r="E318" t="s">
        <v>64</v>
      </c>
      <c r="F318" t="s">
        <v>64</v>
      </c>
      <c r="G318" s="9" t="s">
        <v>822</v>
      </c>
      <c r="H318" t="s">
        <v>1001</v>
      </c>
      <c r="I318" t="s">
        <v>37</v>
      </c>
      <c r="J318" s="9"/>
      <c r="K318">
        <v>18</v>
      </c>
      <c r="L318" s="9">
        <v>1</v>
      </c>
      <c r="M318" s="136">
        <v>0</v>
      </c>
      <c r="N318" s="136">
        <v>0</v>
      </c>
      <c r="O318" s="136">
        <v>0</v>
      </c>
      <c r="P318" s="136">
        <v>0</v>
      </c>
      <c r="Q318" s="136">
        <v>0</v>
      </c>
      <c r="R318" s="136">
        <v>0</v>
      </c>
      <c r="S318" s="136">
        <v>0</v>
      </c>
      <c r="T318" s="136">
        <v>0</v>
      </c>
      <c r="U318" s="136">
        <v>0</v>
      </c>
      <c r="V318" s="136">
        <v>0</v>
      </c>
      <c r="W318" s="136">
        <v>0</v>
      </c>
      <c r="X318" s="136">
        <v>0</v>
      </c>
      <c r="Y318" s="136">
        <v>0</v>
      </c>
      <c r="Z318" s="136">
        <v>0</v>
      </c>
      <c r="AA318" s="136">
        <v>0</v>
      </c>
      <c r="AB318" s="136">
        <v>0</v>
      </c>
      <c r="AC318" s="136">
        <v>0</v>
      </c>
      <c r="AD318" s="136">
        <v>0</v>
      </c>
      <c r="AE318" s="136">
        <v>0</v>
      </c>
      <c r="AF318" s="136">
        <v>0</v>
      </c>
      <c r="AG318">
        <v>60</v>
      </c>
      <c r="AH318">
        <v>-59</v>
      </c>
    </row>
    <row r="319" spans="1:36" x14ac:dyDescent="0.35">
      <c r="A319" s="4" t="s">
        <v>1269</v>
      </c>
      <c r="B319" s="4">
        <v>2021</v>
      </c>
      <c r="C319" s="5">
        <v>44415</v>
      </c>
      <c r="D319" s="4" t="s">
        <v>191</v>
      </c>
      <c r="E319" s="4" t="s">
        <v>64</v>
      </c>
      <c r="F319" s="4" t="s">
        <v>64</v>
      </c>
      <c r="G319" s="4" t="s">
        <v>655</v>
      </c>
      <c r="H319" s="4" t="s">
        <v>821</v>
      </c>
      <c r="I319" s="4" t="s">
        <v>484</v>
      </c>
      <c r="J319" s="4"/>
      <c r="K319" s="4">
        <v>1</v>
      </c>
      <c r="L319" s="4"/>
      <c r="M319" s="4">
        <v>3</v>
      </c>
      <c r="N319" s="4"/>
      <c r="O319" s="4">
        <v>3</v>
      </c>
      <c r="P319" s="4"/>
      <c r="Q319" s="4">
        <v>5</v>
      </c>
      <c r="R319" s="4">
        <v>3</v>
      </c>
      <c r="S319" s="4"/>
      <c r="T319" s="4"/>
      <c r="U319" s="4">
        <v>5</v>
      </c>
      <c r="V319" s="4">
        <v>3</v>
      </c>
      <c r="W319" s="4">
        <v>3</v>
      </c>
      <c r="X319" s="4">
        <v>2</v>
      </c>
      <c r="Y319" s="4">
        <v>1</v>
      </c>
      <c r="Z319" s="4">
        <v>5</v>
      </c>
      <c r="AA319" s="4">
        <v>3</v>
      </c>
      <c r="AB319" s="4"/>
      <c r="AC319" s="4">
        <v>3</v>
      </c>
      <c r="AD319" s="4">
        <v>2</v>
      </c>
      <c r="AE319" s="4">
        <v>2</v>
      </c>
      <c r="AF319" s="4"/>
      <c r="AG319" s="4"/>
      <c r="AH319" s="4">
        <v>43</v>
      </c>
      <c r="AI319" s="7">
        <v>2.09375</v>
      </c>
      <c r="AJ319" s="38">
        <v>59.69</v>
      </c>
    </row>
    <row r="320" spans="1:36" x14ac:dyDescent="0.35">
      <c r="A320" s="4" t="s">
        <v>1269</v>
      </c>
      <c r="B320" s="4">
        <v>2021</v>
      </c>
      <c r="C320" s="5">
        <v>44415</v>
      </c>
      <c r="D320" s="4" t="s">
        <v>191</v>
      </c>
      <c r="E320" s="4" t="s">
        <v>64</v>
      </c>
      <c r="F320" s="4" t="s">
        <v>64</v>
      </c>
      <c r="G320" s="4" t="s">
        <v>585</v>
      </c>
      <c r="H320" s="4" t="s">
        <v>786</v>
      </c>
      <c r="I320" s="4" t="s">
        <v>113</v>
      </c>
      <c r="J320" s="4"/>
      <c r="K320" s="4">
        <v>2</v>
      </c>
      <c r="L320" s="4">
        <v>3</v>
      </c>
      <c r="M320" s="4">
        <v>2</v>
      </c>
      <c r="N320" s="4">
        <v>5</v>
      </c>
      <c r="O320" s="4"/>
      <c r="P320" s="4">
        <v>3</v>
      </c>
      <c r="Q320" s="4">
        <v>2</v>
      </c>
      <c r="R320" s="4"/>
      <c r="S320" s="4"/>
      <c r="T320" s="4">
        <v>3</v>
      </c>
      <c r="U320" s="4">
        <v>2</v>
      </c>
      <c r="V320" s="4">
        <v>2</v>
      </c>
      <c r="W320" s="4">
        <v>1</v>
      </c>
      <c r="X320" s="4">
        <v>1</v>
      </c>
      <c r="Y320" s="4"/>
      <c r="Z320" s="4">
        <v>2</v>
      </c>
      <c r="AA320" s="4"/>
      <c r="AB320" s="4"/>
      <c r="AC320" s="4">
        <v>1</v>
      </c>
      <c r="AD320" s="4">
        <v>3</v>
      </c>
      <c r="AE320" s="4">
        <v>10</v>
      </c>
      <c r="AF320" s="4"/>
      <c r="AG320" s="4"/>
      <c r="AH320" s="4">
        <v>40</v>
      </c>
      <c r="AJ320" s="38"/>
    </row>
    <row r="321" spans="1:38" x14ac:dyDescent="0.35">
      <c r="A321" s="4" t="s">
        <v>1269</v>
      </c>
      <c r="B321" s="4">
        <v>2021</v>
      </c>
      <c r="C321" s="5">
        <v>44415</v>
      </c>
      <c r="D321" s="4" t="s">
        <v>191</v>
      </c>
      <c r="E321" s="4" t="s">
        <v>64</v>
      </c>
      <c r="F321" s="4" t="s">
        <v>64</v>
      </c>
      <c r="G321" s="4" t="s">
        <v>584</v>
      </c>
      <c r="H321" s="4" t="s">
        <v>583</v>
      </c>
      <c r="I321" s="4" t="s">
        <v>27</v>
      </c>
      <c r="J321" s="4"/>
      <c r="K321" s="4">
        <v>3</v>
      </c>
      <c r="L321" s="4">
        <v>5</v>
      </c>
      <c r="M321" s="4">
        <v>5</v>
      </c>
      <c r="N321" s="4"/>
      <c r="O321" s="4"/>
      <c r="P321" s="4">
        <v>1</v>
      </c>
      <c r="Q321" s="4"/>
      <c r="R321" s="4"/>
      <c r="S321" s="4">
        <v>3</v>
      </c>
      <c r="T321" s="4"/>
      <c r="U321" s="4"/>
      <c r="V321" s="4">
        <v>5</v>
      </c>
      <c r="W321" s="4">
        <v>5</v>
      </c>
      <c r="X321" s="4">
        <v>5</v>
      </c>
      <c r="Y321" s="4">
        <v>3</v>
      </c>
      <c r="Z321" s="4"/>
      <c r="AA321" s="4">
        <v>1</v>
      </c>
      <c r="AB321" s="4">
        <v>2</v>
      </c>
      <c r="AC321" s="4"/>
      <c r="AD321" s="4">
        <v>1</v>
      </c>
      <c r="AE321" s="4">
        <v>4</v>
      </c>
      <c r="AF321" s="4"/>
      <c r="AG321" s="4"/>
      <c r="AH321" s="4">
        <v>40</v>
      </c>
      <c r="AJ321" s="38"/>
    </row>
    <row r="322" spans="1:38" x14ac:dyDescent="0.35">
      <c r="A322" s="4" t="s">
        <v>1269</v>
      </c>
      <c r="B322" s="4">
        <v>2021</v>
      </c>
      <c r="C322" s="5">
        <v>44415</v>
      </c>
      <c r="D322" s="4" t="s">
        <v>191</v>
      </c>
      <c r="E322" s="4" t="s">
        <v>64</v>
      </c>
      <c r="F322" s="4" t="s">
        <v>64</v>
      </c>
      <c r="G322" s="4" t="s">
        <v>888</v>
      </c>
      <c r="H322" s="4" t="s">
        <v>784</v>
      </c>
      <c r="I322" s="4" t="s">
        <v>78</v>
      </c>
      <c r="J322" s="4"/>
      <c r="K322" s="4">
        <v>4</v>
      </c>
      <c r="L322" s="4"/>
      <c r="M322" s="4"/>
      <c r="N322" s="4"/>
      <c r="O322" s="4">
        <v>1</v>
      </c>
      <c r="P322" s="4">
        <v>5</v>
      </c>
      <c r="Q322" s="4"/>
      <c r="R322" s="4"/>
      <c r="S322" s="4">
        <v>5</v>
      </c>
      <c r="T322" s="4"/>
      <c r="U322" s="4"/>
      <c r="V322" s="4"/>
      <c r="W322" s="4"/>
      <c r="X322" s="4">
        <v>3</v>
      </c>
      <c r="Y322" s="4">
        <v>2</v>
      </c>
      <c r="Z322" s="4"/>
      <c r="AA322" s="4"/>
      <c r="AB322" s="4"/>
      <c r="AC322" s="4">
        <v>5</v>
      </c>
      <c r="AD322" s="4">
        <v>5</v>
      </c>
      <c r="AE322" s="4">
        <v>6</v>
      </c>
      <c r="AF322" s="4"/>
      <c r="AG322" s="4"/>
      <c r="AH322" s="4">
        <v>32</v>
      </c>
      <c r="AJ322" s="38"/>
      <c r="AL322" s="31"/>
    </row>
    <row r="323" spans="1:38" x14ac:dyDescent="0.35">
      <c r="A323" s="4" t="s">
        <v>1269</v>
      </c>
      <c r="B323" s="4">
        <v>2021</v>
      </c>
      <c r="C323" s="5">
        <v>44415</v>
      </c>
      <c r="D323" s="4" t="s">
        <v>191</v>
      </c>
      <c r="E323" s="4" t="s">
        <v>64</v>
      </c>
      <c r="F323" s="4" t="s">
        <v>64</v>
      </c>
      <c r="G323" s="4" t="s">
        <v>591</v>
      </c>
      <c r="H323" s="4" t="s">
        <v>752</v>
      </c>
      <c r="I323" s="4" t="s">
        <v>23</v>
      </c>
      <c r="J323" s="4"/>
      <c r="K323" s="4">
        <v>5</v>
      </c>
      <c r="L323" s="4">
        <v>2</v>
      </c>
      <c r="M323" s="4"/>
      <c r="N323" s="4"/>
      <c r="O323" s="4">
        <v>5</v>
      </c>
      <c r="P323" s="4">
        <v>2</v>
      </c>
      <c r="Q323" s="4">
        <v>1</v>
      </c>
      <c r="R323" s="4"/>
      <c r="S323" s="4">
        <v>2</v>
      </c>
      <c r="T323" s="4">
        <v>1</v>
      </c>
      <c r="U323" s="4">
        <v>1</v>
      </c>
      <c r="V323" s="4"/>
      <c r="W323" s="4">
        <v>2</v>
      </c>
      <c r="X323" s="4"/>
      <c r="Y323" s="4"/>
      <c r="Z323" s="4">
        <v>1</v>
      </c>
      <c r="AA323" s="4"/>
      <c r="AB323" s="4"/>
      <c r="AC323" s="4"/>
      <c r="AD323" s="4"/>
      <c r="AE323" s="4"/>
      <c r="AF323" s="4"/>
      <c r="AG323" s="4"/>
      <c r="AH323" s="4">
        <v>17</v>
      </c>
      <c r="AJ323" s="38"/>
    </row>
    <row r="324" spans="1:38" x14ac:dyDescent="0.35">
      <c r="A324" s="4" t="s">
        <v>1269</v>
      </c>
      <c r="B324" s="4">
        <v>2021</v>
      </c>
      <c r="C324" s="5">
        <v>44415</v>
      </c>
      <c r="D324" s="4" t="s">
        <v>191</v>
      </c>
      <c r="E324" s="4" t="s">
        <v>64</v>
      </c>
      <c r="F324" s="4" t="s">
        <v>64</v>
      </c>
      <c r="G324" s="4" t="s">
        <v>617</v>
      </c>
      <c r="H324" s="4" t="s">
        <v>964</v>
      </c>
      <c r="I324" s="4" t="s">
        <v>37</v>
      </c>
      <c r="J324" s="4"/>
      <c r="K324" s="4">
        <v>6</v>
      </c>
      <c r="L324" s="4"/>
      <c r="M324" s="4"/>
      <c r="N324" s="4">
        <v>2</v>
      </c>
      <c r="O324" s="4"/>
      <c r="P324" s="4"/>
      <c r="Q324" s="4"/>
      <c r="R324" s="4">
        <v>1</v>
      </c>
      <c r="S324" s="4"/>
      <c r="T324" s="4">
        <v>2</v>
      </c>
      <c r="U324" s="4"/>
      <c r="V324" s="4"/>
      <c r="W324" s="4"/>
      <c r="X324" s="4"/>
      <c r="Y324" s="4"/>
      <c r="Z324" s="4"/>
      <c r="AA324" s="4">
        <v>2</v>
      </c>
      <c r="AB324" s="4">
        <v>5</v>
      </c>
      <c r="AC324" s="4">
        <v>2</v>
      </c>
      <c r="AD324" s="4"/>
      <c r="AE324" s="4"/>
      <c r="AF324" s="4"/>
      <c r="AG324" s="4"/>
      <c r="AH324" s="4">
        <v>14</v>
      </c>
      <c r="AJ324" s="38"/>
    </row>
    <row r="325" spans="1:38" x14ac:dyDescent="0.35">
      <c r="A325" s="4" t="s">
        <v>1269</v>
      </c>
      <c r="B325" s="4">
        <v>2021</v>
      </c>
      <c r="C325" s="5">
        <v>44415</v>
      </c>
      <c r="D325" s="4" t="s">
        <v>191</v>
      </c>
      <c r="E325" s="4" t="s">
        <v>64</v>
      </c>
      <c r="F325" s="4" t="s">
        <v>64</v>
      </c>
      <c r="G325" s="4" t="s">
        <v>850</v>
      </c>
      <c r="H325" s="4" t="s">
        <v>963</v>
      </c>
      <c r="I325" s="4" t="s">
        <v>85</v>
      </c>
      <c r="J325" s="4"/>
      <c r="K325" s="4">
        <v>7</v>
      </c>
      <c r="L325" s="4"/>
      <c r="M325" s="4"/>
      <c r="N325" s="4"/>
      <c r="O325" s="4"/>
      <c r="P325" s="4"/>
      <c r="Q325" s="4"/>
      <c r="R325" s="4">
        <v>2</v>
      </c>
      <c r="S325" s="4"/>
      <c r="T325" s="4"/>
      <c r="U325" s="4"/>
      <c r="V325" s="4">
        <v>1</v>
      </c>
      <c r="W325" s="4"/>
      <c r="X325" s="4"/>
      <c r="Y325" s="4"/>
      <c r="Z325" s="4"/>
      <c r="AA325" s="4">
        <v>5</v>
      </c>
      <c r="AB325" s="4"/>
      <c r="AC325" s="4"/>
      <c r="AD325" s="4"/>
      <c r="AE325" s="4"/>
      <c r="AF325" s="4"/>
      <c r="AG325" s="4"/>
      <c r="AH325" s="4">
        <v>8</v>
      </c>
      <c r="AJ325" s="38"/>
    </row>
    <row r="326" spans="1:38" x14ac:dyDescent="0.35">
      <c r="A326" s="4" t="s">
        <v>1269</v>
      </c>
      <c r="B326" s="4">
        <v>2021</v>
      </c>
      <c r="C326" s="5">
        <v>44415</v>
      </c>
      <c r="D326" s="4" t="s">
        <v>191</v>
      </c>
      <c r="E326" s="4" t="s">
        <v>64</v>
      </c>
      <c r="F326" s="4" t="s">
        <v>64</v>
      </c>
      <c r="G326" s="4" t="s">
        <v>608</v>
      </c>
      <c r="H326" s="4" t="s">
        <v>749</v>
      </c>
      <c r="I326" s="4" t="s">
        <v>46</v>
      </c>
      <c r="J326" s="4"/>
      <c r="K326" s="4">
        <v>8</v>
      </c>
      <c r="L326" s="4"/>
      <c r="M326" s="4"/>
      <c r="N326" s="4"/>
      <c r="O326" s="4"/>
      <c r="P326" s="4"/>
      <c r="Q326" s="4"/>
      <c r="R326" s="4"/>
      <c r="S326" s="4"/>
      <c r="T326" s="4"/>
      <c r="U326" s="4"/>
      <c r="V326" s="4"/>
      <c r="W326" s="4"/>
      <c r="X326" s="4"/>
      <c r="Y326" s="4"/>
      <c r="Z326" s="4"/>
      <c r="AA326" s="4"/>
      <c r="AB326" s="4"/>
      <c r="AC326" s="4"/>
      <c r="AD326" s="4"/>
      <c r="AE326" s="4"/>
      <c r="AF326" s="4"/>
      <c r="AG326" s="4"/>
      <c r="AH326" s="4">
        <v>0</v>
      </c>
      <c r="AJ326" s="38"/>
    </row>
    <row r="327" spans="1:38" x14ac:dyDescent="0.35">
      <c r="A327" s="4" t="s">
        <v>1269</v>
      </c>
      <c r="B327" s="4">
        <v>2021</v>
      </c>
      <c r="C327" s="5">
        <v>44415</v>
      </c>
      <c r="D327" s="4" t="s">
        <v>191</v>
      </c>
      <c r="E327" s="4" t="s">
        <v>64</v>
      </c>
      <c r="F327" s="4" t="s">
        <v>64</v>
      </c>
      <c r="G327" s="4" t="s">
        <v>596</v>
      </c>
      <c r="H327" s="4" t="s">
        <v>597</v>
      </c>
      <c r="I327" s="4" t="s">
        <v>29</v>
      </c>
      <c r="J327" s="4"/>
      <c r="K327" s="4">
        <v>9</v>
      </c>
      <c r="L327" s="4"/>
      <c r="M327" s="4"/>
      <c r="N327" s="4"/>
      <c r="O327" s="4">
        <v>2</v>
      </c>
      <c r="P327" s="4"/>
      <c r="Q327" s="4">
        <v>3</v>
      </c>
      <c r="R327" s="4"/>
      <c r="S327" s="4">
        <v>1</v>
      </c>
      <c r="T327" s="4"/>
      <c r="U327" s="4"/>
      <c r="V327" s="4"/>
      <c r="W327" s="4"/>
      <c r="X327" s="4"/>
      <c r="Y327" s="4">
        <v>5</v>
      </c>
      <c r="Z327" s="4">
        <v>3</v>
      </c>
      <c r="AA327" s="4"/>
      <c r="AB327" s="4"/>
      <c r="AC327" s="4"/>
      <c r="AD327" s="4"/>
      <c r="AE327" s="4"/>
      <c r="AF327" s="4">
        <v>20</v>
      </c>
      <c r="AG327" s="4">
        <v>-20</v>
      </c>
      <c r="AH327" s="4">
        <v>-6</v>
      </c>
      <c r="AJ327" s="38"/>
    </row>
    <row r="328" spans="1:38" x14ac:dyDescent="0.35">
      <c r="A328" s="4" t="s">
        <v>1269</v>
      </c>
      <c r="B328" s="4">
        <v>2021</v>
      </c>
      <c r="C328" s="5">
        <v>44415</v>
      </c>
      <c r="D328" s="4" t="s">
        <v>191</v>
      </c>
      <c r="E328" s="4" t="s">
        <v>64</v>
      </c>
      <c r="F328" s="4" t="s">
        <v>64</v>
      </c>
      <c r="G328" s="4" t="s">
        <v>589</v>
      </c>
      <c r="H328" s="4" t="s">
        <v>473</v>
      </c>
      <c r="I328" s="4" t="s">
        <v>25</v>
      </c>
      <c r="J328" s="4"/>
      <c r="K328" s="4">
        <v>10</v>
      </c>
      <c r="L328" s="4">
        <v>1</v>
      </c>
      <c r="M328" s="4">
        <v>1</v>
      </c>
      <c r="N328" s="4"/>
      <c r="O328" s="4"/>
      <c r="P328" s="4"/>
      <c r="Q328" s="4"/>
      <c r="R328" s="4">
        <v>5</v>
      </c>
      <c r="S328" s="4"/>
      <c r="T328" s="4"/>
      <c r="U328" s="4">
        <v>3</v>
      </c>
      <c r="V328" s="4"/>
      <c r="W328" s="4"/>
      <c r="X328" s="4"/>
      <c r="Y328" s="4"/>
      <c r="Z328" s="4"/>
      <c r="AA328" s="4"/>
      <c r="AB328" s="4">
        <v>1</v>
      </c>
      <c r="AC328" s="4"/>
      <c r="AD328" s="4"/>
      <c r="AE328" s="4"/>
      <c r="AF328" s="4">
        <v>20</v>
      </c>
      <c r="AG328" s="4">
        <v>-20</v>
      </c>
      <c r="AH328" s="4">
        <v>-9</v>
      </c>
      <c r="AJ328" s="38"/>
    </row>
    <row r="329" spans="1:38" x14ac:dyDescent="0.35">
      <c r="A329" s="4" t="s">
        <v>1269</v>
      </c>
      <c r="B329" s="4">
        <v>2021</v>
      </c>
      <c r="C329" s="5">
        <v>44415</v>
      </c>
      <c r="D329" s="4" t="s">
        <v>191</v>
      </c>
      <c r="E329" s="4" t="s">
        <v>64</v>
      </c>
      <c r="F329" s="4" t="s">
        <v>64</v>
      </c>
      <c r="G329" s="4" t="s">
        <v>598</v>
      </c>
      <c r="H329" s="4" t="s">
        <v>474</v>
      </c>
      <c r="I329" s="4" t="s">
        <v>35</v>
      </c>
      <c r="J329" s="4"/>
      <c r="K329" s="4">
        <v>11</v>
      </c>
      <c r="L329" s="4"/>
      <c r="M329" s="4"/>
      <c r="N329" s="4"/>
      <c r="O329" s="4"/>
      <c r="P329" s="4"/>
      <c r="Q329" s="4"/>
      <c r="R329" s="4"/>
      <c r="S329" s="4"/>
      <c r="T329" s="4"/>
      <c r="U329" s="4"/>
      <c r="V329" s="4"/>
      <c r="W329" s="4"/>
      <c r="X329" s="4"/>
      <c r="Y329" s="4"/>
      <c r="Z329" s="4"/>
      <c r="AA329" s="4"/>
      <c r="AB329" s="4">
        <v>3</v>
      </c>
      <c r="AC329" s="4"/>
      <c r="AD329" s="4"/>
      <c r="AE329" s="4"/>
      <c r="AF329" s="4">
        <v>20</v>
      </c>
      <c r="AG329" s="4">
        <v>-20</v>
      </c>
      <c r="AH329" s="4">
        <v>-17</v>
      </c>
      <c r="AJ329" s="38"/>
    </row>
    <row r="330" spans="1:38" x14ac:dyDescent="0.35">
      <c r="A330" s="4" t="s">
        <v>1269</v>
      </c>
      <c r="B330" s="4">
        <v>2021</v>
      </c>
      <c r="C330" s="5">
        <v>44415</v>
      </c>
      <c r="D330" s="4" t="s">
        <v>191</v>
      </c>
      <c r="E330" s="4" t="s">
        <v>64</v>
      </c>
      <c r="F330" s="4" t="s">
        <v>64</v>
      </c>
      <c r="G330" s="4" t="s">
        <v>806</v>
      </c>
      <c r="H330" s="4" t="s">
        <v>990</v>
      </c>
      <c r="I330" s="4" t="s">
        <v>102</v>
      </c>
      <c r="J330" s="4"/>
      <c r="K330" s="4" t="s">
        <v>607</v>
      </c>
      <c r="L330" s="4"/>
      <c r="M330" s="4"/>
      <c r="N330" s="4">
        <v>3</v>
      </c>
      <c r="O330" s="4"/>
      <c r="P330" s="4"/>
      <c r="Q330" s="4"/>
      <c r="R330" s="4"/>
      <c r="S330" s="4"/>
      <c r="T330" s="4"/>
      <c r="U330" s="4"/>
      <c r="V330" s="4"/>
      <c r="W330" s="4"/>
      <c r="X330" s="4"/>
      <c r="Y330" s="4"/>
      <c r="Z330" s="4"/>
      <c r="AA330" s="4"/>
      <c r="AB330" s="4"/>
      <c r="AC330" s="4"/>
      <c r="AD330" s="4"/>
      <c r="AE330" s="4"/>
      <c r="AF330" s="4">
        <v>20</v>
      </c>
      <c r="AG330" s="4">
        <v>-20</v>
      </c>
      <c r="AH330" s="4" t="s">
        <v>607</v>
      </c>
      <c r="AJ330" s="38"/>
    </row>
    <row r="331" spans="1:38" x14ac:dyDescent="0.35">
      <c r="A331" s="4" t="s">
        <v>1269</v>
      </c>
      <c r="B331" s="4">
        <v>2021</v>
      </c>
      <c r="C331" s="5">
        <v>44415</v>
      </c>
      <c r="D331" s="4" t="s">
        <v>191</v>
      </c>
      <c r="E331" s="4" t="s">
        <v>64</v>
      </c>
      <c r="F331" s="4" t="s">
        <v>64</v>
      </c>
      <c r="G331" s="4" t="s">
        <v>970</v>
      </c>
      <c r="H331" s="4" t="s">
        <v>487</v>
      </c>
      <c r="I331" s="4" t="s">
        <v>164</v>
      </c>
      <c r="J331" s="4"/>
      <c r="K331" s="4" t="s">
        <v>607</v>
      </c>
      <c r="L331" s="4"/>
      <c r="M331" s="4"/>
      <c r="N331" s="4">
        <v>1</v>
      </c>
      <c r="O331" s="4"/>
      <c r="P331" s="4"/>
      <c r="Q331" s="4"/>
      <c r="R331" s="4"/>
      <c r="S331" s="4"/>
      <c r="T331" s="4">
        <v>5</v>
      </c>
      <c r="U331" s="4"/>
      <c r="V331" s="4"/>
      <c r="W331" s="4"/>
      <c r="X331" s="4"/>
      <c r="Y331" s="4"/>
      <c r="Z331" s="4"/>
      <c r="AA331" s="4"/>
      <c r="AB331" s="4"/>
      <c r="AC331" s="4"/>
      <c r="AD331" s="4"/>
      <c r="AE331" s="4"/>
      <c r="AF331" s="4"/>
      <c r="AG331" s="4"/>
      <c r="AH331" s="4" t="s">
        <v>607</v>
      </c>
      <c r="AJ331" s="38"/>
    </row>
    <row r="332" spans="1:38" x14ac:dyDescent="0.35">
      <c r="A332" s="4" t="s">
        <v>1269</v>
      </c>
      <c r="B332" s="4">
        <v>2021</v>
      </c>
      <c r="C332" s="5">
        <v>44415</v>
      </c>
      <c r="D332" s="4" t="s">
        <v>191</v>
      </c>
      <c r="E332" s="4" t="s">
        <v>64</v>
      </c>
      <c r="F332" s="4" t="s">
        <v>64</v>
      </c>
      <c r="G332" s="4" t="s">
        <v>807</v>
      </c>
      <c r="H332" s="4" t="s">
        <v>1281</v>
      </c>
      <c r="I332" s="4" t="s">
        <v>646</v>
      </c>
      <c r="J332" s="4"/>
      <c r="K332" s="4" t="s">
        <v>607</v>
      </c>
      <c r="L332" s="4"/>
      <c r="M332" s="4"/>
      <c r="N332" s="4"/>
      <c r="O332" s="4"/>
      <c r="P332" s="4"/>
      <c r="Q332" s="4"/>
      <c r="R332" s="4"/>
      <c r="S332" s="4"/>
      <c r="T332" s="4"/>
      <c r="U332" s="4"/>
      <c r="V332" s="4"/>
      <c r="W332" s="4"/>
      <c r="X332" s="4"/>
      <c r="Y332" s="4"/>
      <c r="Z332" s="4"/>
      <c r="AA332" s="4"/>
      <c r="AB332" s="4"/>
      <c r="AC332" s="4"/>
      <c r="AD332" s="4"/>
      <c r="AE332" s="4"/>
      <c r="AF332" s="4">
        <v>20</v>
      </c>
      <c r="AG332" s="4">
        <v>-20</v>
      </c>
      <c r="AH332" s="4" t="s">
        <v>607</v>
      </c>
      <c r="AJ332" s="38"/>
    </row>
    <row r="333" spans="1:38" x14ac:dyDescent="0.35">
      <c r="A333" s="4" t="s">
        <v>1269</v>
      </c>
      <c r="B333" s="4">
        <v>2021</v>
      </c>
      <c r="C333" s="5">
        <v>44415</v>
      </c>
      <c r="D333" s="4" t="s">
        <v>191</v>
      </c>
      <c r="E333" s="4" t="s">
        <v>64</v>
      </c>
      <c r="F333" s="4" t="s">
        <v>64</v>
      </c>
      <c r="G333" s="4" t="s">
        <v>965</v>
      </c>
      <c r="H333" s="4" t="s">
        <v>966</v>
      </c>
      <c r="I333" s="4" t="s">
        <v>178</v>
      </c>
      <c r="J333" s="4"/>
      <c r="K333" s="4" t="s">
        <v>607</v>
      </c>
      <c r="L333" s="4"/>
      <c r="M333" s="4"/>
      <c r="N333" s="4"/>
      <c r="O333" s="4"/>
      <c r="P333" s="4"/>
      <c r="Q333" s="4"/>
      <c r="R333" s="4"/>
      <c r="S333" s="4"/>
      <c r="T333" s="4"/>
      <c r="U333" s="4"/>
      <c r="V333" s="4"/>
      <c r="W333" s="4"/>
      <c r="X333" s="4"/>
      <c r="Y333" s="4"/>
      <c r="Z333" s="4"/>
      <c r="AA333" s="4"/>
      <c r="AB333" s="4"/>
      <c r="AC333" s="4"/>
      <c r="AD333" s="4"/>
      <c r="AE333" s="4"/>
      <c r="AF333" s="4">
        <v>40</v>
      </c>
      <c r="AG333" s="4">
        <v>-40</v>
      </c>
      <c r="AH333" s="4" t="s">
        <v>607</v>
      </c>
      <c r="AJ333" s="38"/>
    </row>
    <row r="334" spans="1:38" x14ac:dyDescent="0.35">
      <c r="A334" s="4" t="s">
        <v>1269</v>
      </c>
      <c r="B334" s="4">
        <v>2021</v>
      </c>
      <c r="C334" s="5">
        <v>44415</v>
      </c>
      <c r="D334" s="4" t="s">
        <v>191</v>
      </c>
      <c r="E334" s="4" t="s">
        <v>64</v>
      </c>
      <c r="F334" s="4" t="s">
        <v>64</v>
      </c>
      <c r="G334" s="4" t="s">
        <v>695</v>
      </c>
      <c r="H334" s="4" t="s">
        <v>813</v>
      </c>
      <c r="I334" s="4" t="s">
        <v>33</v>
      </c>
      <c r="J334" s="4"/>
      <c r="K334" s="4" t="s">
        <v>607</v>
      </c>
      <c r="L334" s="4"/>
      <c r="M334" s="4"/>
      <c r="N334" s="4"/>
      <c r="O334" s="4"/>
      <c r="P334" s="4"/>
      <c r="Q334" s="4"/>
      <c r="R334" s="4"/>
      <c r="S334" s="4"/>
      <c r="T334" s="4"/>
      <c r="U334" s="4"/>
      <c r="V334" s="4"/>
      <c r="W334" s="4"/>
      <c r="X334" s="4"/>
      <c r="Y334" s="4"/>
      <c r="Z334" s="4"/>
      <c r="AA334" s="4"/>
      <c r="AB334" s="4"/>
      <c r="AC334" s="4"/>
      <c r="AD334" s="4"/>
      <c r="AE334" s="4"/>
      <c r="AF334" s="4">
        <v>20</v>
      </c>
      <c r="AG334" s="4">
        <v>-20</v>
      </c>
      <c r="AH334" s="4" t="s">
        <v>607</v>
      </c>
      <c r="AJ334" s="38"/>
    </row>
    <row r="335" spans="1:38" x14ac:dyDescent="0.35">
      <c r="A335" s="34"/>
      <c r="B335" s="34"/>
      <c r="C335" s="10"/>
      <c r="D335" s="34"/>
      <c r="G335" s="110"/>
      <c r="H335" s="110"/>
      <c r="I335" s="110"/>
      <c r="J335" s="110"/>
      <c r="K335" s="110"/>
      <c r="L335" s="110"/>
      <c r="M335" s="110"/>
      <c r="N335" s="110"/>
      <c r="O335" s="110"/>
      <c r="P335" s="110"/>
      <c r="Q335" s="110"/>
      <c r="R335" s="110"/>
      <c r="S335" s="110"/>
      <c r="T335" s="110"/>
      <c r="U335" s="110"/>
      <c r="V335" s="110"/>
      <c r="W335" s="110"/>
      <c r="X335" s="110"/>
      <c r="Y335" s="110"/>
      <c r="Z335" s="110"/>
      <c r="AA335" s="110"/>
      <c r="AB335" s="110"/>
      <c r="AC335" s="110"/>
      <c r="AD335" s="110"/>
      <c r="AE335" s="110"/>
      <c r="AF335" s="110"/>
      <c r="AG335" s="110"/>
      <c r="AH335" s="38"/>
      <c r="AI335" s="38"/>
      <c r="AJ335" s="38"/>
    </row>
    <row r="336" spans="1:38" x14ac:dyDescent="0.35">
      <c r="A336" s="34"/>
      <c r="B336" s="34"/>
      <c r="C336" s="10"/>
      <c r="D336" s="34"/>
      <c r="G336" s="109"/>
      <c r="H336" s="109"/>
      <c r="I336" s="109"/>
      <c r="J336" s="109"/>
      <c r="K336" s="109"/>
      <c r="L336" s="109"/>
      <c r="M336" s="109"/>
      <c r="N336" s="109"/>
      <c r="O336" s="109"/>
      <c r="P336" s="109"/>
      <c r="Q336" s="109"/>
      <c r="R336" s="109"/>
      <c r="S336" s="109"/>
      <c r="T336" s="109"/>
      <c r="U336" s="109"/>
      <c r="V336" s="109"/>
      <c r="W336" s="109"/>
      <c r="X336" s="109"/>
      <c r="Y336" s="109"/>
      <c r="Z336" s="109"/>
      <c r="AA336" s="109"/>
      <c r="AB336" s="109"/>
      <c r="AC336" s="109"/>
      <c r="AD336" s="109"/>
      <c r="AE336" s="109"/>
      <c r="AF336" s="109"/>
      <c r="AG336" s="109"/>
      <c r="AH336" s="38"/>
      <c r="AI336" s="38"/>
      <c r="AJ336" s="38"/>
    </row>
    <row r="337" spans="1:38" x14ac:dyDescent="0.35">
      <c r="A337" s="34"/>
      <c r="B337" s="34"/>
      <c r="C337" s="10"/>
      <c r="D337" s="34"/>
      <c r="G337" s="109"/>
      <c r="H337" s="109"/>
      <c r="I337" s="109"/>
      <c r="J337" s="109"/>
      <c r="K337" s="109"/>
      <c r="L337" s="109"/>
      <c r="M337" s="109"/>
      <c r="N337" s="109"/>
      <c r="O337" s="109"/>
      <c r="P337" s="109"/>
      <c r="Q337" s="109"/>
      <c r="R337" s="109"/>
      <c r="S337" s="109"/>
      <c r="T337" s="109"/>
      <c r="U337" s="109"/>
      <c r="V337" s="109"/>
      <c r="W337" s="109"/>
      <c r="X337" s="109"/>
      <c r="Y337" s="109"/>
      <c r="Z337" s="109"/>
      <c r="AA337" s="109"/>
      <c r="AB337" s="109"/>
      <c r="AC337" s="109"/>
      <c r="AD337" s="109"/>
      <c r="AE337" s="109"/>
      <c r="AF337" s="109"/>
      <c r="AG337" s="109"/>
      <c r="AH337" s="38"/>
      <c r="AI337" s="38"/>
      <c r="AJ337" s="38"/>
    </row>
    <row r="338" spans="1:38" x14ac:dyDescent="0.35">
      <c r="A338" s="34"/>
      <c r="B338" s="34"/>
      <c r="C338" s="10"/>
      <c r="D338" s="34"/>
      <c r="G338" s="109"/>
      <c r="H338" s="109"/>
      <c r="I338" s="109"/>
      <c r="J338" s="109"/>
      <c r="K338" s="109"/>
      <c r="L338" s="109"/>
      <c r="M338" s="109"/>
      <c r="N338" s="109"/>
      <c r="O338" s="109"/>
      <c r="P338" s="109"/>
      <c r="Q338" s="109"/>
      <c r="R338" s="109"/>
      <c r="S338" s="109"/>
      <c r="T338" s="109"/>
      <c r="U338" s="109"/>
      <c r="V338" s="109"/>
      <c r="W338" s="109"/>
      <c r="X338" s="109"/>
      <c r="Y338" s="109"/>
      <c r="Z338" s="109"/>
      <c r="AA338" s="109"/>
      <c r="AB338" s="109"/>
      <c r="AC338" s="109"/>
      <c r="AD338" s="109"/>
      <c r="AE338" s="109"/>
      <c r="AF338" s="109"/>
      <c r="AG338" s="109"/>
      <c r="AH338" s="38"/>
      <c r="AI338" s="38"/>
      <c r="AJ338" s="38"/>
    </row>
    <row r="339" spans="1:38" x14ac:dyDescent="0.35">
      <c r="A339" s="34"/>
      <c r="B339" s="34"/>
      <c r="C339" s="10"/>
      <c r="D339" s="34"/>
      <c r="G339" s="109"/>
      <c r="H339" s="109"/>
      <c r="I339" s="109"/>
      <c r="J339" s="109"/>
      <c r="K339" s="109"/>
      <c r="L339" s="109"/>
      <c r="M339" s="109"/>
      <c r="N339" s="109"/>
      <c r="O339" s="109"/>
      <c r="P339" s="109"/>
      <c r="Q339" s="109"/>
      <c r="R339" s="109"/>
      <c r="S339" s="109"/>
      <c r="T339" s="109"/>
      <c r="U339" s="109"/>
      <c r="V339" s="109"/>
      <c r="W339" s="109"/>
      <c r="X339" s="109"/>
      <c r="Y339" s="109"/>
      <c r="Z339" s="109"/>
      <c r="AA339" s="109"/>
      <c r="AB339" s="109"/>
      <c r="AC339" s="109"/>
      <c r="AD339" s="109"/>
      <c r="AE339" s="109"/>
      <c r="AF339" s="109"/>
      <c r="AG339" s="109"/>
      <c r="AH339" s="38"/>
      <c r="AI339" s="38"/>
      <c r="AJ339" s="38"/>
    </row>
    <row r="340" spans="1:38" x14ac:dyDescent="0.35">
      <c r="A340" s="34"/>
      <c r="B340" s="34"/>
      <c r="C340" s="10"/>
      <c r="D340" s="34"/>
      <c r="G340" s="109"/>
      <c r="H340" s="109"/>
      <c r="I340" s="109"/>
      <c r="J340" s="109"/>
      <c r="K340" s="109"/>
      <c r="L340" s="109"/>
      <c r="M340" s="109"/>
      <c r="N340" s="109"/>
      <c r="O340" s="109"/>
      <c r="P340" s="109"/>
      <c r="Q340" s="109"/>
      <c r="R340" s="109"/>
      <c r="S340" s="109"/>
      <c r="T340" s="109"/>
      <c r="U340" s="109"/>
      <c r="V340" s="109"/>
      <c r="W340" s="109"/>
      <c r="X340" s="109"/>
      <c r="Y340" s="109"/>
      <c r="Z340" s="109"/>
      <c r="AA340" s="109"/>
      <c r="AB340" s="109"/>
      <c r="AC340" s="109"/>
      <c r="AD340" s="109"/>
      <c r="AE340" s="109"/>
      <c r="AF340" s="109"/>
      <c r="AG340" s="109"/>
      <c r="AH340" s="38"/>
      <c r="AI340" s="38"/>
      <c r="AJ340" s="38"/>
    </row>
    <row r="341" spans="1:38" x14ac:dyDescent="0.35">
      <c r="A341" s="34"/>
      <c r="B341" s="34"/>
      <c r="C341" s="10"/>
      <c r="D341" s="34"/>
      <c r="G341" s="109"/>
      <c r="H341" s="109"/>
      <c r="I341" s="109"/>
      <c r="J341" s="109"/>
      <c r="K341" s="109"/>
      <c r="L341" s="109"/>
      <c r="M341" s="109"/>
      <c r="N341" s="109"/>
      <c r="O341" s="109"/>
      <c r="P341" s="109"/>
      <c r="Q341" s="109"/>
      <c r="R341" s="109"/>
      <c r="S341" s="109"/>
      <c r="T341" s="109"/>
      <c r="U341" s="109"/>
      <c r="V341" s="109"/>
      <c r="W341" s="109"/>
      <c r="X341" s="109"/>
      <c r="Y341" s="109"/>
      <c r="Z341" s="109"/>
      <c r="AA341" s="109"/>
      <c r="AB341" s="109"/>
      <c r="AC341" s="109"/>
      <c r="AD341" s="109"/>
      <c r="AE341" s="109"/>
      <c r="AF341" s="109"/>
      <c r="AG341" s="109"/>
      <c r="AH341" s="38"/>
      <c r="AI341" s="38"/>
      <c r="AJ341" s="38"/>
    </row>
    <row r="342" spans="1:38" x14ac:dyDescent="0.35">
      <c r="A342" s="34"/>
      <c r="B342" s="34"/>
      <c r="C342" s="10"/>
      <c r="D342" s="34"/>
      <c r="G342" s="109"/>
      <c r="H342" s="109"/>
      <c r="I342" s="109"/>
      <c r="J342" s="109"/>
      <c r="K342" s="109"/>
      <c r="L342" s="109"/>
      <c r="M342" s="109"/>
      <c r="N342" s="109"/>
      <c r="O342" s="109"/>
      <c r="P342" s="109"/>
      <c r="Q342" s="109"/>
      <c r="R342" s="109"/>
      <c r="S342" s="109"/>
      <c r="T342" s="109"/>
      <c r="U342" s="109"/>
      <c r="V342" s="109"/>
      <c r="W342" s="109"/>
      <c r="X342" s="109"/>
      <c r="Y342" s="109"/>
      <c r="Z342" s="109"/>
      <c r="AA342" s="109"/>
      <c r="AB342" s="109"/>
      <c r="AC342" s="109"/>
      <c r="AD342" s="109"/>
      <c r="AE342" s="109"/>
      <c r="AF342" s="109"/>
      <c r="AG342" s="109"/>
      <c r="AH342" s="38"/>
      <c r="AI342" s="38"/>
      <c r="AJ342" s="38"/>
    </row>
    <row r="343" spans="1:38" x14ac:dyDescent="0.35">
      <c r="A343" s="34"/>
      <c r="B343" s="34"/>
      <c r="C343" s="10"/>
      <c r="D343" s="34"/>
      <c r="G343" s="109"/>
      <c r="H343" s="109"/>
      <c r="I343" s="109"/>
      <c r="J343" s="109"/>
      <c r="K343" s="109"/>
      <c r="L343" s="109"/>
      <c r="M343" s="109"/>
      <c r="N343" s="109"/>
      <c r="O343" s="109"/>
      <c r="P343" s="109"/>
      <c r="Q343" s="109"/>
      <c r="R343" s="109"/>
      <c r="S343" s="109"/>
      <c r="T343" s="109"/>
      <c r="U343" s="109"/>
      <c r="V343" s="109"/>
      <c r="W343" s="109"/>
      <c r="X343" s="109"/>
      <c r="Y343" s="109"/>
      <c r="Z343" s="109"/>
      <c r="AA343" s="109"/>
      <c r="AB343" s="109"/>
      <c r="AC343" s="109"/>
      <c r="AD343" s="109"/>
      <c r="AE343" s="109"/>
      <c r="AF343" s="109"/>
      <c r="AG343" s="109"/>
      <c r="AH343" s="38"/>
      <c r="AI343" s="38"/>
      <c r="AJ343" s="38"/>
    </row>
    <row r="344" spans="1:38" x14ac:dyDescent="0.35">
      <c r="A344" s="34"/>
      <c r="B344" s="34"/>
      <c r="C344" s="10"/>
      <c r="D344" s="34"/>
      <c r="G344" s="109"/>
      <c r="H344" s="109"/>
      <c r="I344" s="109"/>
      <c r="J344" s="109"/>
      <c r="K344" s="109"/>
      <c r="L344" s="109"/>
      <c r="M344" s="109"/>
      <c r="N344" s="109"/>
      <c r="O344" s="109"/>
      <c r="P344" s="109"/>
      <c r="Q344" s="109"/>
      <c r="R344" s="109"/>
      <c r="S344" s="109"/>
      <c r="T344" s="109"/>
      <c r="U344" s="109"/>
      <c r="V344" s="109"/>
      <c r="W344" s="109"/>
      <c r="X344" s="109"/>
      <c r="Y344" s="109"/>
      <c r="Z344" s="109"/>
      <c r="AA344" s="109"/>
      <c r="AB344" s="109"/>
      <c r="AC344" s="109"/>
      <c r="AD344" s="109"/>
      <c r="AE344" s="109"/>
      <c r="AF344" s="109"/>
      <c r="AG344" s="109"/>
      <c r="AH344" s="38"/>
      <c r="AI344" s="38"/>
      <c r="AJ344" s="38"/>
    </row>
    <row r="345" spans="1:38" x14ac:dyDescent="0.35">
      <c r="A345" s="34"/>
      <c r="B345" s="34"/>
      <c r="C345" s="10"/>
      <c r="D345" s="34"/>
      <c r="G345" s="109"/>
      <c r="H345" s="109"/>
      <c r="I345" s="109"/>
      <c r="J345" s="109"/>
      <c r="K345" s="109"/>
      <c r="L345" s="109"/>
      <c r="M345" s="109"/>
      <c r="N345" s="109"/>
      <c r="O345" s="109"/>
      <c r="P345" s="109"/>
      <c r="Q345" s="109"/>
      <c r="R345" s="109"/>
      <c r="S345" s="109"/>
      <c r="T345" s="109"/>
      <c r="U345" s="109"/>
      <c r="V345" s="109"/>
      <c r="W345" s="109"/>
      <c r="X345" s="109"/>
      <c r="Y345" s="109"/>
      <c r="Z345" s="109"/>
      <c r="AA345" s="109"/>
      <c r="AB345" s="109"/>
      <c r="AC345" s="109"/>
      <c r="AD345" s="109"/>
      <c r="AE345" s="109"/>
      <c r="AF345" s="109"/>
      <c r="AG345" s="109"/>
      <c r="AH345" s="38"/>
      <c r="AI345" s="38"/>
      <c r="AJ345" s="38"/>
    </row>
    <row r="346" spans="1:38" x14ac:dyDescent="0.35">
      <c r="A346" s="34"/>
      <c r="B346" s="34"/>
      <c r="C346" s="10"/>
      <c r="D346" s="34"/>
      <c r="G346" s="109"/>
      <c r="H346" s="109"/>
      <c r="I346" s="109"/>
      <c r="J346" s="109"/>
      <c r="K346" s="109"/>
      <c r="L346" s="109"/>
      <c r="M346" s="109"/>
      <c r="N346" s="109"/>
      <c r="O346" s="109"/>
      <c r="P346" s="109"/>
      <c r="Q346" s="109"/>
      <c r="R346" s="109"/>
      <c r="S346" s="109"/>
      <c r="T346" s="109"/>
      <c r="U346" s="109"/>
      <c r="V346" s="109"/>
      <c r="W346" s="109"/>
      <c r="X346" s="109"/>
      <c r="Y346" s="109"/>
      <c r="Z346" s="109"/>
      <c r="AA346" s="109"/>
      <c r="AB346" s="109"/>
      <c r="AC346" s="109"/>
      <c r="AD346" s="109"/>
      <c r="AE346" s="109"/>
      <c r="AF346" s="109"/>
      <c r="AG346" s="109"/>
      <c r="AH346" s="38"/>
      <c r="AI346" s="38"/>
      <c r="AJ346" s="38"/>
    </row>
    <row r="347" spans="1:38" x14ac:dyDescent="0.35">
      <c r="A347" s="34"/>
      <c r="B347" s="34"/>
      <c r="C347" s="10"/>
      <c r="D347" s="34"/>
      <c r="G347" s="109"/>
      <c r="H347" s="109"/>
      <c r="I347" s="109"/>
      <c r="J347" s="109"/>
      <c r="K347" s="109"/>
      <c r="L347" s="109"/>
      <c r="M347" s="109"/>
      <c r="N347" s="109"/>
      <c r="O347" s="109"/>
      <c r="P347" s="109"/>
      <c r="Q347" s="109"/>
      <c r="R347" s="109"/>
      <c r="S347" s="109"/>
      <c r="T347" s="109"/>
      <c r="U347" s="109"/>
      <c r="V347" s="109"/>
      <c r="W347" s="109"/>
      <c r="X347" s="109"/>
      <c r="Y347" s="109"/>
      <c r="Z347" s="109"/>
      <c r="AA347" s="109"/>
      <c r="AB347" s="109"/>
      <c r="AC347" s="109"/>
      <c r="AD347" s="109"/>
      <c r="AE347" s="109"/>
      <c r="AF347" s="109"/>
      <c r="AG347" s="109"/>
      <c r="AH347" s="38"/>
      <c r="AI347" s="38"/>
      <c r="AJ347" s="38"/>
    </row>
    <row r="348" spans="1:38" x14ac:dyDescent="0.35">
      <c r="A348" s="34"/>
      <c r="B348" s="34"/>
      <c r="C348" s="10"/>
      <c r="D348" s="34"/>
      <c r="G348" s="109"/>
      <c r="H348" s="109"/>
      <c r="I348" s="109"/>
      <c r="J348" s="109"/>
      <c r="K348" s="109"/>
      <c r="L348" s="109"/>
      <c r="M348" s="109"/>
      <c r="N348" s="109"/>
      <c r="O348" s="109"/>
      <c r="P348" s="109"/>
      <c r="Q348" s="109"/>
      <c r="R348" s="109"/>
      <c r="S348" s="109"/>
      <c r="T348" s="109"/>
      <c r="U348" s="109"/>
      <c r="V348" s="109"/>
      <c r="W348" s="109"/>
      <c r="X348" s="109"/>
      <c r="Y348" s="109"/>
      <c r="Z348" s="109"/>
      <c r="AA348" s="109"/>
      <c r="AB348" s="109"/>
      <c r="AC348" s="109"/>
      <c r="AD348" s="109"/>
      <c r="AE348" s="109"/>
      <c r="AF348" s="109"/>
      <c r="AG348" s="109"/>
      <c r="AH348" s="38"/>
      <c r="AI348" s="38"/>
      <c r="AJ348" s="38"/>
    </row>
    <row r="349" spans="1:38" x14ac:dyDescent="0.35">
      <c r="A349" s="34"/>
      <c r="B349" s="34"/>
      <c r="C349" s="10"/>
      <c r="D349" s="34"/>
      <c r="G349" s="109"/>
      <c r="H349" s="109"/>
      <c r="I349" s="109"/>
      <c r="J349" s="109"/>
      <c r="K349" s="109"/>
      <c r="L349" s="109"/>
      <c r="M349" s="109"/>
      <c r="N349" s="109"/>
      <c r="O349" s="109"/>
      <c r="P349" s="109"/>
      <c r="Q349" s="109"/>
      <c r="R349" s="109"/>
      <c r="S349" s="109"/>
      <c r="T349" s="109"/>
      <c r="U349" s="109"/>
      <c r="V349" s="109"/>
      <c r="W349" s="109"/>
      <c r="X349" s="109"/>
      <c r="Y349" s="109"/>
      <c r="Z349" s="109"/>
      <c r="AA349" s="109"/>
      <c r="AB349" s="109"/>
      <c r="AC349" s="109"/>
      <c r="AD349" s="109"/>
      <c r="AE349" s="109"/>
      <c r="AF349" s="109"/>
      <c r="AG349" s="109"/>
      <c r="AH349" s="38"/>
      <c r="AI349" s="38"/>
      <c r="AJ349" s="38"/>
    </row>
    <row r="350" spans="1:38" x14ac:dyDescent="0.35">
      <c r="A350" s="34"/>
      <c r="B350" s="34"/>
      <c r="C350" s="10"/>
      <c r="D350" s="34"/>
      <c r="G350" s="109"/>
      <c r="H350" s="109"/>
      <c r="I350" s="109"/>
      <c r="J350" s="109"/>
      <c r="K350" s="109"/>
      <c r="L350" s="109"/>
      <c r="M350" s="109"/>
      <c r="N350" s="109"/>
      <c r="O350" s="109"/>
      <c r="P350" s="109"/>
      <c r="Q350" s="109"/>
      <c r="R350" s="109"/>
      <c r="S350" s="109"/>
      <c r="T350" s="109"/>
      <c r="U350" s="109"/>
      <c r="V350" s="109"/>
      <c r="W350" s="109"/>
      <c r="X350" s="109"/>
      <c r="Y350" s="109"/>
      <c r="Z350" s="109"/>
      <c r="AA350" s="109"/>
      <c r="AB350" s="109"/>
      <c r="AC350" s="109"/>
      <c r="AD350" s="109"/>
      <c r="AE350" s="109"/>
      <c r="AF350" s="109"/>
      <c r="AG350" s="109"/>
      <c r="AH350" s="38"/>
      <c r="AI350" s="38"/>
      <c r="AJ350" s="38"/>
    </row>
    <row r="351" spans="1:38" x14ac:dyDescent="0.35">
      <c r="A351" s="34"/>
      <c r="B351" s="34"/>
      <c r="C351" s="10"/>
      <c r="D351" s="34"/>
      <c r="G351" s="109"/>
      <c r="H351" s="109"/>
      <c r="I351" s="109"/>
      <c r="J351" s="109"/>
      <c r="K351" s="109"/>
      <c r="L351" s="109"/>
      <c r="M351" s="109"/>
      <c r="N351" s="109"/>
      <c r="O351" s="109"/>
      <c r="P351" s="109"/>
      <c r="Q351" s="109"/>
      <c r="R351" s="109"/>
      <c r="S351" s="109"/>
      <c r="T351" s="109"/>
      <c r="U351" s="109"/>
      <c r="V351" s="109"/>
      <c r="W351" s="109"/>
      <c r="X351" s="109"/>
      <c r="Y351" s="109"/>
      <c r="Z351" s="109"/>
      <c r="AA351" s="109"/>
      <c r="AB351" s="109"/>
      <c r="AC351" s="109"/>
      <c r="AD351" s="109"/>
      <c r="AE351" s="109"/>
      <c r="AF351" s="109"/>
      <c r="AG351" s="109"/>
      <c r="AH351" s="38"/>
      <c r="AI351" s="38"/>
      <c r="AJ351" s="38"/>
    </row>
    <row r="352" spans="1:38" x14ac:dyDescent="0.35">
      <c r="A352" s="34"/>
      <c r="B352" s="34"/>
      <c r="C352" s="10"/>
      <c r="D352" s="34"/>
      <c r="G352" s="109"/>
      <c r="H352" s="109"/>
      <c r="I352" s="109"/>
      <c r="J352" s="109"/>
      <c r="K352" s="109"/>
      <c r="L352" s="109"/>
      <c r="M352" s="109"/>
      <c r="N352" s="109"/>
      <c r="O352" s="109"/>
      <c r="P352" s="109"/>
      <c r="Q352" s="109"/>
      <c r="R352" s="109"/>
      <c r="S352" s="109"/>
      <c r="T352" s="109"/>
      <c r="U352" s="109"/>
      <c r="V352" s="109"/>
      <c r="W352" s="109"/>
      <c r="X352" s="109"/>
      <c r="Y352" s="109"/>
      <c r="Z352" s="109"/>
      <c r="AA352" s="109"/>
      <c r="AB352" s="109"/>
      <c r="AC352" s="109"/>
      <c r="AD352" s="109"/>
      <c r="AE352" s="109"/>
      <c r="AF352" s="109"/>
      <c r="AG352" s="109"/>
      <c r="AH352" s="38"/>
      <c r="AI352" s="38"/>
      <c r="AJ352" s="38"/>
      <c r="AL352" s="31"/>
    </row>
    <row r="353" spans="1:36" x14ac:dyDescent="0.35">
      <c r="A353" s="34"/>
      <c r="B353" s="34"/>
      <c r="C353" s="10"/>
      <c r="D353" s="34"/>
      <c r="G353" s="109"/>
      <c r="H353" s="109"/>
      <c r="I353" s="109"/>
      <c r="J353" s="109"/>
      <c r="K353" s="109"/>
      <c r="L353" s="109"/>
      <c r="M353" s="109"/>
      <c r="N353" s="109"/>
      <c r="O353" s="109"/>
      <c r="P353" s="109"/>
      <c r="Q353" s="109"/>
      <c r="R353" s="109"/>
      <c r="S353" s="109"/>
      <c r="T353" s="109"/>
      <c r="U353" s="109"/>
      <c r="V353" s="109"/>
      <c r="W353" s="109"/>
      <c r="X353" s="109"/>
      <c r="Y353" s="109"/>
      <c r="Z353" s="109"/>
      <c r="AA353" s="109"/>
      <c r="AB353" s="109"/>
      <c r="AC353" s="109"/>
      <c r="AD353" s="109"/>
      <c r="AE353" s="109"/>
      <c r="AF353" s="109"/>
      <c r="AG353" s="109"/>
      <c r="AH353" s="38"/>
      <c r="AI353" s="38"/>
      <c r="AJ353" s="38"/>
    </row>
    <row r="354" spans="1:36" x14ac:dyDescent="0.35">
      <c r="A354" s="34"/>
      <c r="B354" s="34"/>
      <c r="C354" s="10"/>
      <c r="D354" s="34"/>
      <c r="G354" s="109"/>
      <c r="H354" s="109"/>
      <c r="I354" s="109"/>
      <c r="J354" s="109"/>
      <c r="K354" s="109"/>
      <c r="L354" s="109"/>
      <c r="M354" s="109"/>
      <c r="N354" s="109"/>
      <c r="O354" s="109"/>
      <c r="P354" s="109"/>
      <c r="Q354" s="109"/>
      <c r="R354" s="109"/>
      <c r="S354" s="109"/>
      <c r="T354" s="109"/>
      <c r="U354" s="109"/>
      <c r="V354" s="109"/>
      <c r="W354" s="109"/>
      <c r="X354" s="109"/>
      <c r="Y354" s="109"/>
      <c r="Z354" s="109"/>
      <c r="AA354" s="109"/>
      <c r="AB354" s="109"/>
      <c r="AC354" s="109"/>
      <c r="AD354" s="109"/>
      <c r="AE354" s="109"/>
      <c r="AF354" s="109"/>
      <c r="AG354" s="109"/>
      <c r="AH354" s="38"/>
      <c r="AI354" s="38"/>
      <c r="AJ354" s="38"/>
    </row>
    <row r="355" spans="1:36" x14ac:dyDescent="0.35">
      <c r="A355" s="34"/>
      <c r="B355" s="34"/>
      <c r="C355" s="10"/>
      <c r="D355" s="34"/>
      <c r="G355" s="109"/>
      <c r="H355" s="109"/>
      <c r="I355" s="109"/>
      <c r="J355" s="109"/>
      <c r="K355" s="109"/>
      <c r="L355" s="109"/>
      <c r="M355" s="109"/>
      <c r="N355" s="109"/>
      <c r="O355" s="109"/>
      <c r="P355" s="109"/>
      <c r="Q355" s="109"/>
      <c r="R355" s="109"/>
      <c r="S355" s="109"/>
      <c r="T355" s="109"/>
      <c r="U355" s="109"/>
      <c r="V355" s="109"/>
      <c r="W355" s="109"/>
      <c r="X355" s="109"/>
      <c r="Y355" s="109"/>
      <c r="Z355" s="109"/>
      <c r="AA355" s="109"/>
      <c r="AB355" s="109"/>
      <c r="AC355" s="109"/>
      <c r="AD355" s="109"/>
      <c r="AE355" s="109"/>
      <c r="AF355" s="109"/>
      <c r="AG355" s="109"/>
      <c r="AH355" s="38"/>
      <c r="AI355" s="38"/>
      <c r="AJ355" s="38"/>
    </row>
    <row r="356" spans="1:36" x14ac:dyDescent="0.35">
      <c r="A356" s="34"/>
      <c r="B356" s="34"/>
      <c r="C356" s="10"/>
      <c r="D356" s="34"/>
      <c r="G356" s="109"/>
      <c r="H356" s="109"/>
      <c r="I356" s="109"/>
      <c r="J356" s="109"/>
      <c r="K356" s="109"/>
      <c r="L356" s="109"/>
      <c r="M356" s="109"/>
      <c r="N356" s="109"/>
      <c r="O356" s="109"/>
      <c r="P356" s="109"/>
      <c r="Q356" s="109"/>
      <c r="R356" s="109"/>
      <c r="S356" s="109"/>
      <c r="T356" s="109"/>
      <c r="U356" s="109"/>
      <c r="V356" s="109"/>
      <c r="W356" s="109"/>
      <c r="X356" s="109"/>
      <c r="Y356" s="109"/>
      <c r="Z356" s="109"/>
      <c r="AA356" s="109"/>
      <c r="AB356" s="109"/>
      <c r="AC356" s="109"/>
      <c r="AD356" s="109"/>
      <c r="AE356" s="109"/>
      <c r="AF356" s="109"/>
      <c r="AG356" s="109"/>
      <c r="AH356" s="38"/>
      <c r="AI356" s="38"/>
      <c r="AJ356" s="38"/>
    </row>
    <row r="357" spans="1:36" x14ac:dyDescent="0.35">
      <c r="A357" s="34"/>
      <c r="B357" s="34"/>
      <c r="C357" s="10"/>
      <c r="D357" s="34"/>
      <c r="G357" s="109"/>
      <c r="H357" s="109"/>
      <c r="I357" s="109"/>
      <c r="J357" s="109"/>
      <c r="K357" s="109"/>
      <c r="L357" s="109"/>
      <c r="M357" s="109"/>
      <c r="N357" s="109"/>
      <c r="O357" s="109"/>
      <c r="P357" s="109"/>
      <c r="Q357" s="109"/>
      <c r="R357" s="109"/>
      <c r="S357" s="109"/>
      <c r="T357" s="109"/>
      <c r="U357" s="109"/>
      <c r="V357" s="109"/>
      <c r="W357" s="109"/>
      <c r="X357" s="109"/>
      <c r="Y357" s="109"/>
      <c r="Z357" s="109"/>
      <c r="AA357" s="109"/>
      <c r="AB357" s="109"/>
      <c r="AC357" s="109"/>
      <c r="AD357" s="109"/>
      <c r="AE357" s="109"/>
      <c r="AF357" s="109"/>
      <c r="AG357" s="109"/>
      <c r="AH357" s="38"/>
      <c r="AI357" s="38"/>
      <c r="AJ357" s="38"/>
    </row>
    <row r="358" spans="1:36" x14ac:dyDescent="0.35">
      <c r="A358" s="34"/>
      <c r="B358" s="34"/>
      <c r="C358" s="10"/>
      <c r="D358" s="34"/>
      <c r="G358" s="109"/>
      <c r="H358" s="109"/>
      <c r="I358" s="109"/>
      <c r="J358" s="109"/>
      <c r="K358" s="109"/>
      <c r="L358" s="109"/>
      <c r="M358" s="109"/>
      <c r="N358" s="109"/>
      <c r="O358" s="109"/>
      <c r="P358" s="109"/>
      <c r="Q358" s="109"/>
      <c r="R358" s="109"/>
      <c r="S358" s="109"/>
      <c r="T358" s="109"/>
      <c r="U358" s="109"/>
      <c r="V358" s="109"/>
      <c r="W358" s="109"/>
      <c r="X358" s="109"/>
      <c r="Y358" s="109"/>
      <c r="Z358" s="109"/>
      <c r="AA358" s="109"/>
      <c r="AB358" s="109"/>
      <c r="AC358" s="109"/>
      <c r="AD358" s="109"/>
      <c r="AE358" s="109"/>
      <c r="AF358" s="109"/>
      <c r="AG358" s="109"/>
      <c r="AH358" s="38"/>
      <c r="AI358" s="38"/>
      <c r="AJ358" s="38"/>
    </row>
    <row r="359" spans="1:36" x14ac:dyDescent="0.35">
      <c r="A359" s="34"/>
      <c r="B359" s="34"/>
      <c r="C359" s="10"/>
      <c r="D359" s="34"/>
      <c r="G359" s="109"/>
      <c r="H359" s="109"/>
      <c r="I359" s="109"/>
      <c r="J359" s="109"/>
      <c r="K359" s="109"/>
      <c r="L359" s="109"/>
      <c r="M359" s="109"/>
      <c r="N359" s="109"/>
      <c r="O359" s="109"/>
      <c r="P359" s="109"/>
      <c r="Q359" s="109"/>
      <c r="R359" s="109"/>
      <c r="S359" s="109"/>
      <c r="T359" s="109"/>
      <c r="U359" s="109"/>
      <c r="V359" s="109"/>
      <c r="W359" s="109"/>
      <c r="X359" s="109"/>
      <c r="Y359" s="109"/>
      <c r="Z359" s="109"/>
      <c r="AA359" s="109"/>
      <c r="AB359" s="109"/>
      <c r="AC359" s="109"/>
      <c r="AD359" s="109"/>
      <c r="AE359" s="109"/>
      <c r="AF359" s="109"/>
      <c r="AG359" s="109"/>
      <c r="AH359" s="38"/>
      <c r="AI359" s="38"/>
      <c r="AJ359" s="38"/>
    </row>
    <row r="360" spans="1:36" x14ac:dyDescent="0.35">
      <c r="A360" s="34"/>
      <c r="B360" s="34"/>
      <c r="C360" s="10"/>
      <c r="D360" s="34"/>
      <c r="G360" s="109"/>
      <c r="H360" s="109"/>
      <c r="I360" s="109"/>
      <c r="J360" s="109"/>
      <c r="K360" s="109"/>
      <c r="L360" s="109"/>
      <c r="M360" s="109"/>
      <c r="N360" s="109"/>
      <c r="O360" s="109"/>
      <c r="P360" s="109"/>
      <c r="Q360" s="109"/>
      <c r="R360" s="109"/>
      <c r="S360" s="109"/>
      <c r="T360" s="109"/>
      <c r="U360" s="109"/>
      <c r="V360" s="109"/>
      <c r="W360" s="109"/>
      <c r="X360" s="109"/>
      <c r="Y360" s="109"/>
      <c r="Z360" s="109"/>
      <c r="AA360" s="109"/>
      <c r="AB360" s="109"/>
      <c r="AC360" s="109"/>
      <c r="AD360" s="109"/>
      <c r="AE360" s="109"/>
      <c r="AF360" s="109"/>
      <c r="AG360" s="109"/>
      <c r="AH360" s="38"/>
      <c r="AI360" s="38"/>
      <c r="AJ360" s="38"/>
    </row>
    <row r="361" spans="1:36" x14ac:dyDescent="0.35">
      <c r="A361" s="34"/>
      <c r="B361" s="34"/>
      <c r="C361" s="10"/>
      <c r="D361" s="34"/>
      <c r="G361" s="109"/>
      <c r="H361" s="109"/>
      <c r="I361" s="109"/>
      <c r="J361" s="109"/>
      <c r="K361" s="109"/>
      <c r="L361" s="109"/>
      <c r="M361" s="109"/>
      <c r="N361" s="109"/>
      <c r="O361" s="109"/>
      <c r="P361" s="109"/>
      <c r="Q361" s="109"/>
      <c r="R361" s="109"/>
      <c r="S361" s="109"/>
      <c r="T361" s="109"/>
      <c r="U361" s="109"/>
      <c r="V361" s="109"/>
      <c r="W361" s="109"/>
      <c r="X361" s="109"/>
      <c r="Y361" s="109"/>
      <c r="Z361" s="109"/>
      <c r="AA361" s="109"/>
      <c r="AB361" s="109"/>
      <c r="AC361" s="109"/>
      <c r="AD361" s="109"/>
      <c r="AE361" s="109"/>
      <c r="AF361" s="109"/>
      <c r="AG361" s="109"/>
      <c r="AH361" s="38"/>
      <c r="AI361" s="38"/>
      <c r="AJ361" s="38"/>
    </row>
    <row r="362" spans="1:36" x14ac:dyDescent="0.35">
      <c r="A362" s="34"/>
      <c r="B362" s="34"/>
      <c r="C362" s="10"/>
      <c r="D362" s="34"/>
      <c r="G362" s="109"/>
      <c r="H362" s="109"/>
      <c r="I362" s="109"/>
      <c r="J362" s="109"/>
      <c r="K362" s="109"/>
      <c r="L362" s="109"/>
      <c r="M362" s="109"/>
      <c r="N362" s="109"/>
      <c r="O362" s="109"/>
      <c r="P362" s="109"/>
      <c r="Q362" s="109"/>
      <c r="R362" s="109"/>
      <c r="S362" s="109"/>
      <c r="T362" s="109"/>
      <c r="U362" s="109"/>
      <c r="V362" s="109"/>
      <c r="W362" s="109"/>
      <c r="X362" s="109"/>
      <c r="Y362" s="109"/>
      <c r="Z362" s="109"/>
      <c r="AA362" s="109"/>
      <c r="AB362" s="109"/>
      <c r="AC362" s="109"/>
      <c r="AD362" s="109"/>
      <c r="AE362" s="109"/>
      <c r="AF362" s="109"/>
      <c r="AG362" s="109"/>
      <c r="AH362" s="38"/>
      <c r="AI362" s="38"/>
      <c r="AJ362" s="38"/>
    </row>
    <row r="363" spans="1:36" x14ac:dyDescent="0.35">
      <c r="A363" s="34"/>
      <c r="B363" s="34"/>
      <c r="C363" s="10"/>
      <c r="D363" s="34"/>
      <c r="G363" s="109"/>
      <c r="H363" s="109"/>
      <c r="I363" s="109"/>
      <c r="J363" s="109"/>
      <c r="K363" s="109"/>
      <c r="L363" s="109"/>
      <c r="M363" s="109"/>
      <c r="N363" s="109"/>
      <c r="O363" s="109"/>
      <c r="P363" s="109"/>
      <c r="Q363" s="109"/>
      <c r="R363" s="109"/>
      <c r="S363" s="109"/>
      <c r="T363" s="109"/>
      <c r="U363" s="109"/>
      <c r="V363" s="109"/>
      <c r="W363" s="109"/>
      <c r="X363" s="109"/>
      <c r="Y363" s="109"/>
      <c r="Z363" s="109"/>
      <c r="AA363" s="109"/>
      <c r="AB363" s="109"/>
      <c r="AC363" s="109"/>
      <c r="AD363" s="109"/>
      <c r="AE363" s="109"/>
      <c r="AF363" s="109"/>
      <c r="AG363" s="109"/>
      <c r="AH363" s="38"/>
      <c r="AI363" s="38"/>
      <c r="AJ363" s="38"/>
    </row>
    <row r="364" spans="1:36" x14ac:dyDescent="0.35">
      <c r="A364" s="34"/>
      <c r="B364" s="34"/>
      <c r="C364" s="10"/>
      <c r="D364" s="34"/>
      <c r="G364" s="109"/>
      <c r="H364" s="109"/>
      <c r="I364" s="109"/>
      <c r="J364" s="109"/>
      <c r="K364" s="109"/>
      <c r="L364" s="109"/>
      <c r="M364" s="109"/>
      <c r="N364" s="109"/>
      <c r="O364" s="109"/>
      <c r="P364" s="109"/>
      <c r="Q364" s="109"/>
      <c r="R364" s="109"/>
      <c r="S364" s="109"/>
      <c r="T364" s="109"/>
      <c r="U364" s="109"/>
      <c r="V364" s="109"/>
      <c r="W364" s="109"/>
      <c r="X364" s="109"/>
      <c r="Y364" s="109"/>
      <c r="Z364" s="109"/>
      <c r="AA364" s="109"/>
      <c r="AB364" s="109"/>
      <c r="AC364" s="109"/>
      <c r="AD364" s="109"/>
      <c r="AE364" s="109"/>
      <c r="AF364" s="109"/>
      <c r="AG364" s="109"/>
      <c r="AH364" s="38"/>
      <c r="AI364" s="38"/>
      <c r="AJ364" s="38"/>
    </row>
    <row r="365" spans="1:36" x14ac:dyDescent="0.35">
      <c r="A365" s="34"/>
      <c r="B365" s="34"/>
      <c r="C365" s="10"/>
      <c r="D365" s="34"/>
      <c r="G365" s="109"/>
      <c r="H365" s="109"/>
      <c r="I365" s="109"/>
      <c r="J365" s="109"/>
      <c r="K365" s="109"/>
      <c r="L365" s="109"/>
      <c r="M365" s="109"/>
      <c r="N365" s="109"/>
      <c r="O365" s="109"/>
      <c r="P365" s="109"/>
      <c r="Q365" s="109"/>
      <c r="R365" s="109"/>
      <c r="S365" s="109"/>
      <c r="T365" s="109"/>
      <c r="U365" s="109"/>
      <c r="V365" s="109"/>
      <c r="W365" s="109"/>
      <c r="X365" s="109"/>
      <c r="Y365" s="109"/>
      <c r="Z365" s="109"/>
      <c r="AA365" s="109"/>
      <c r="AB365" s="109"/>
      <c r="AC365" s="109"/>
      <c r="AD365" s="109"/>
      <c r="AE365" s="109"/>
      <c r="AF365" s="109"/>
      <c r="AG365" s="109"/>
      <c r="AH365" s="38"/>
      <c r="AI365" s="38"/>
      <c r="AJ365" s="38"/>
    </row>
    <row r="366" spans="1:36" x14ac:dyDescent="0.35">
      <c r="A366" s="34"/>
      <c r="B366" s="34"/>
      <c r="C366" s="10"/>
      <c r="D366" s="34"/>
      <c r="G366" s="109"/>
      <c r="H366" s="109"/>
      <c r="I366" s="109"/>
      <c r="J366" s="109"/>
      <c r="K366" s="109"/>
      <c r="L366" s="109"/>
      <c r="M366" s="109"/>
      <c r="N366" s="109"/>
      <c r="O366" s="109"/>
      <c r="P366" s="109"/>
      <c r="Q366" s="109"/>
      <c r="R366" s="109"/>
      <c r="S366" s="109"/>
      <c r="T366" s="109"/>
      <c r="U366" s="109"/>
      <c r="V366" s="109"/>
      <c r="W366" s="109"/>
      <c r="X366" s="109"/>
      <c r="Y366" s="109"/>
      <c r="Z366" s="109"/>
      <c r="AA366" s="109"/>
      <c r="AB366" s="109"/>
      <c r="AC366" s="109"/>
      <c r="AD366" s="109"/>
      <c r="AE366" s="109"/>
      <c r="AF366" s="109"/>
      <c r="AG366" s="109"/>
      <c r="AH366" s="38"/>
      <c r="AI366" s="38"/>
      <c r="AJ366" s="38"/>
    </row>
    <row r="367" spans="1:36" x14ac:dyDescent="0.35">
      <c r="A367" s="34"/>
      <c r="B367" s="34"/>
      <c r="C367" s="10"/>
      <c r="D367" s="34"/>
      <c r="G367" s="109"/>
      <c r="H367" s="109"/>
      <c r="I367" s="109"/>
      <c r="J367" s="109"/>
      <c r="K367" s="109"/>
      <c r="L367" s="109"/>
      <c r="M367" s="109"/>
      <c r="N367" s="109"/>
      <c r="O367" s="109"/>
      <c r="P367" s="109"/>
      <c r="Q367" s="109"/>
      <c r="R367" s="109"/>
      <c r="S367" s="109"/>
      <c r="T367" s="109"/>
      <c r="U367" s="109"/>
      <c r="V367" s="109"/>
      <c r="W367" s="109"/>
      <c r="X367" s="109"/>
      <c r="Y367" s="109"/>
      <c r="Z367" s="109"/>
      <c r="AA367" s="109"/>
      <c r="AB367" s="109"/>
      <c r="AC367" s="109"/>
      <c r="AD367" s="109"/>
      <c r="AE367" s="109"/>
      <c r="AF367" s="109"/>
      <c r="AG367" s="109"/>
      <c r="AH367" s="38"/>
      <c r="AI367" s="38"/>
      <c r="AJ367" s="38"/>
    </row>
    <row r="368" spans="1:36" x14ac:dyDescent="0.35">
      <c r="A368" s="34"/>
      <c r="B368" s="34"/>
      <c r="C368" s="10"/>
      <c r="D368" s="34"/>
      <c r="G368" s="109"/>
      <c r="H368" s="109"/>
      <c r="I368" s="109"/>
      <c r="J368" s="109"/>
      <c r="K368" s="109"/>
      <c r="L368" s="109"/>
      <c r="M368" s="109"/>
      <c r="N368" s="109"/>
      <c r="O368" s="109"/>
      <c r="P368" s="109"/>
      <c r="Q368" s="109"/>
      <c r="R368" s="109"/>
      <c r="S368" s="109"/>
      <c r="T368" s="109"/>
      <c r="U368" s="109"/>
      <c r="V368" s="109"/>
      <c r="W368" s="109"/>
      <c r="X368" s="109"/>
      <c r="Y368" s="109"/>
      <c r="Z368" s="109"/>
      <c r="AA368" s="109"/>
      <c r="AB368" s="109"/>
      <c r="AC368" s="109"/>
      <c r="AD368" s="109"/>
      <c r="AE368" s="109"/>
      <c r="AF368" s="109"/>
      <c r="AG368" s="109"/>
      <c r="AH368" s="38"/>
      <c r="AI368" s="38"/>
      <c r="AJ368" s="38"/>
    </row>
    <row r="369" spans="1:36" x14ac:dyDescent="0.35">
      <c r="A369" s="34"/>
      <c r="B369" s="34"/>
      <c r="C369" s="10"/>
      <c r="D369" s="34"/>
      <c r="G369" s="109"/>
      <c r="H369" s="109"/>
      <c r="I369" s="109"/>
      <c r="J369" s="109"/>
      <c r="K369" s="109"/>
      <c r="L369" s="109"/>
      <c r="M369" s="109"/>
      <c r="N369" s="109"/>
      <c r="O369" s="109"/>
      <c r="P369" s="109"/>
      <c r="Q369" s="109"/>
      <c r="R369" s="109"/>
      <c r="S369" s="109"/>
      <c r="T369" s="109"/>
      <c r="U369" s="109"/>
      <c r="V369" s="109"/>
      <c r="W369" s="109"/>
      <c r="X369" s="109"/>
      <c r="Y369" s="109"/>
      <c r="Z369" s="109"/>
      <c r="AA369" s="109"/>
      <c r="AB369" s="109"/>
      <c r="AC369" s="109"/>
      <c r="AD369" s="109"/>
      <c r="AE369" s="109"/>
      <c r="AF369" s="109"/>
      <c r="AG369" s="109"/>
      <c r="AH369" s="38"/>
      <c r="AI369" s="38"/>
      <c r="AJ369" s="38"/>
    </row>
    <row r="370" spans="1:36" x14ac:dyDescent="0.35">
      <c r="A370" s="34"/>
      <c r="B370" s="34"/>
      <c r="C370" s="10"/>
      <c r="D370" s="34"/>
      <c r="G370" s="109"/>
      <c r="H370" s="109"/>
      <c r="I370" s="109"/>
      <c r="J370" s="109"/>
      <c r="K370" s="109"/>
      <c r="L370" s="109"/>
      <c r="M370" s="109"/>
      <c r="N370" s="109"/>
      <c r="O370" s="109"/>
      <c r="P370" s="109"/>
      <c r="Q370" s="109"/>
      <c r="R370" s="109"/>
      <c r="S370" s="109"/>
      <c r="T370" s="109"/>
      <c r="U370" s="109"/>
      <c r="V370" s="109"/>
      <c r="W370" s="109"/>
      <c r="X370" s="109"/>
      <c r="Y370" s="109"/>
      <c r="Z370" s="109"/>
      <c r="AA370" s="109"/>
      <c r="AB370" s="109"/>
      <c r="AC370" s="109"/>
      <c r="AD370" s="109"/>
      <c r="AE370" s="109"/>
      <c r="AF370" s="109"/>
      <c r="AG370" s="109"/>
      <c r="AH370" s="38"/>
      <c r="AI370" s="38"/>
      <c r="AJ370" s="38"/>
    </row>
    <row r="371" spans="1:36" x14ac:dyDescent="0.35">
      <c r="A371" s="34"/>
      <c r="B371" s="34"/>
      <c r="C371" s="10"/>
      <c r="D371" s="34"/>
      <c r="G371" s="109"/>
      <c r="H371" s="109"/>
      <c r="I371" s="109"/>
      <c r="J371" s="109"/>
      <c r="K371" s="109"/>
      <c r="L371" s="109"/>
      <c r="M371" s="109"/>
      <c r="N371" s="109"/>
      <c r="O371" s="109"/>
      <c r="P371" s="109"/>
      <c r="Q371" s="109"/>
      <c r="R371" s="109"/>
      <c r="S371" s="109"/>
      <c r="T371" s="109"/>
      <c r="U371" s="109"/>
      <c r="V371" s="109"/>
      <c r="W371" s="109"/>
      <c r="X371" s="109"/>
      <c r="Y371" s="109"/>
      <c r="Z371" s="109"/>
      <c r="AA371" s="109"/>
      <c r="AB371" s="109"/>
      <c r="AC371" s="109"/>
      <c r="AD371" s="109"/>
      <c r="AE371" s="109"/>
      <c r="AF371" s="109"/>
      <c r="AG371" s="109"/>
      <c r="AH371" s="38"/>
      <c r="AI371" s="38"/>
      <c r="AJ371" s="38"/>
    </row>
    <row r="372" spans="1:36" x14ac:dyDescent="0.35">
      <c r="A372" s="34"/>
      <c r="B372" s="34"/>
      <c r="C372" s="10"/>
      <c r="D372" s="34"/>
      <c r="G372" s="109"/>
      <c r="H372" s="109"/>
      <c r="I372" s="109"/>
      <c r="J372" s="109"/>
      <c r="K372" s="109"/>
      <c r="L372" s="109"/>
      <c r="M372" s="109"/>
      <c r="N372" s="109"/>
      <c r="O372" s="109"/>
      <c r="P372" s="109"/>
      <c r="Q372" s="109"/>
      <c r="R372" s="109"/>
      <c r="S372" s="109"/>
      <c r="T372" s="109"/>
      <c r="U372" s="109"/>
      <c r="V372" s="109"/>
      <c r="W372" s="109"/>
      <c r="X372" s="109"/>
      <c r="Y372" s="109"/>
      <c r="Z372" s="109"/>
      <c r="AA372" s="109"/>
      <c r="AB372" s="109"/>
      <c r="AC372" s="109"/>
      <c r="AD372" s="109"/>
      <c r="AE372" s="109"/>
      <c r="AF372" s="109"/>
      <c r="AG372" s="109"/>
      <c r="AH372" s="38"/>
      <c r="AI372" s="38"/>
      <c r="AJ372" s="38"/>
    </row>
    <row r="373" spans="1:36" x14ac:dyDescent="0.35">
      <c r="A373" s="34"/>
      <c r="B373" s="34"/>
      <c r="C373" s="10"/>
      <c r="D373" s="34"/>
      <c r="G373" s="109"/>
      <c r="H373" s="109"/>
      <c r="I373" s="109"/>
      <c r="J373" s="109"/>
      <c r="K373" s="109"/>
      <c r="L373" s="109"/>
      <c r="M373" s="109"/>
      <c r="N373" s="109"/>
      <c r="O373" s="109"/>
      <c r="P373" s="109"/>
      <c r="Q373" s="109"/>
      <c r="R373" s="109"/>
      <c r="S373" s="109"/>
      <c r="T373" s="109"/>
      <c r="U373" s="109"/>
      <c r="V373" s="109"/>
      <c r="W373" s="109"/>
      <c r="X373" s="109"/>
      <c r="Y373" s="109"/>
      <c r="Z373" s="109"/>
      <c r="AA373" s="109"/>
      <c r="AB373" s="109"/>
      <c r="AC373" s="109"/>
      <c r="AD373" s="109"/>
      <c r="AE373" s="109"/>
      <c r="AF373" s="109"/>
      <c r="AG373" s="109"/>
      <c r="AH373" s="38"/>
      <c r="AI373" s="38"/>
      <c r="AJ373" s="38"/>
    </row>
    <row r="374" spans="1:36" x14ac:dyDescent="0.35">
      <c r="A374" s="34"/>
      <c r="B374" s="34"/>
      <c r="C374" s="10"/>
      <c r="D374" s="34"/>
      <c r="G374" s="109"/>
      <c r="H374" s="109"/>
      <c r="I374" s="109"/>
      <c r="J374" s="109"/>
      <c r="K374" s="109"/>
      <c r="L374" s="109"/>
      <c r="M374" s="109"/>
      <c r="N374" s="109"/>
      <c r="O374" s="109"/>
      <c r="P374" s="109"/>
      <c r="Q374" s="109"/>
      <c r="R374" s="109"/>
      <c r="S374" s="109"/>
      <c r="T374" s="109"/>
      <c r="U374" s="109"/>
      <c r="V374" s="109"/>
      <c r="W374" s="109"/>
      <c r="X374" s="109"/>
      <c r="Y374" s="109"/>
      <c r="Z374" s="109"/>
      <c r="AA374" s="109"/>
      <c r="AB374" s="109"/>
      <c r="AC374" s="109"/>
      <c r="AD374" s="109"/>
      <c r="AE374" s="109"/>
      <c r="AF374" s="109"/>
      <c r="AG374" s="109"/>
      <c r="AH374" s="38"/>
      <c r="AI374" s="38"/>
      <c r="AJ374" s="38"/>
    </row>
    <row r="375" spans="1:36" x14ac:dyDescent="0.35">
      <c r="A375" s="34"/>
      <c r="B375" s="34"/>
      <c r="C375" s="10"/>
      <c r="D375" s="34"/>
      <c r="G375" s="109"/>
      <c r="H375" s="109"/>
      <c r="I375" s="109"/>
      <c r="J375" s="109"/>
      <c r="K375" s="109"/>
      <c r="L375" s="109"/>
      <c r="M375" s="109"/>
      <c r="N375" s="109"/>
      <c r="O375" s="109"/>
      <c r="P375" s="109"/>
      <c r="Q375" s="109"/>
      <c r="R375" s="109"/>
      <c r="S375" s="109"/>
      <c r="T375" s="109"/>
      <c r="U375" s="109"/>
      <c r="V375" s="109"/>
      <c r="W375" s="109"/>
      <c r="X375" s="109"/>
      <c r="Y375" s="109"/>
      <c r="Z375" s="109"/>
      <c r="AA375" s="109"/>
      <c r="AB375" s="109"/>
      <c r="AC375" s="109"/>
      <c r="AD375" s="109"/>
      <c r="AE375" s="109"/>
      <c r="AF375" s="109"/>
      <c r="AG375" s="109"/>
      <c r="AH375" s="38"/>
      <c r="AI375" s="38"/>
      <c r="AJ375" s="38"/>
    </row>
    <row r="376" spans="1:36" x14ac:dyDescent="0.35">
      <c r="A376" s="34"/>
      <c r="B376" s="34"/>
      <c r="C376" s="10"/>
      <c r="D376" s="34"/>
      <c r="G376" s="109"/>
      <c r="H376" s="109"/>
      <c r="I376" s="109"/>
      <c r="J376" s="109"/>
      <c r="K376" s="109"/>
      <c r="L376" s="109"/>
      <c r="M376" s="109"/>
      <c r="N376" s="109"/>
      <c r="O376" s="109"/>
      <c r="P376" s="109"/>
      <c r="Q376" s="109"/>
      <c r="R376" s="109"/>
      <c r="S376" s="109"/>
      <c r="T376" s="109"/>
      <c r="U376" s="109"/>
      <c r="V376" s="109"/>
      <c r="W376" s="109"/>
      <c r="X376" s="109"/>
      <c r="Y376" s="109"/>
      <c r="Z376" s="109"/>
      <c r="AA376" s="109"/>
      <c r="AB376" s="109"/>
      <c r="AC376" s="109"/>
      <c r="AD376" s="109"/>
      <c r="AE376" s="109"/>
      <c r="AF376" s="109"/>
      <c r="AG376" s="109"/>
      <c r="AH376" s="38"/>
      <c r="AI376" s="38"/>
      <c r="AJ376" s="38"/>
    </row>
    <row r="377" spans="1:36" x14ac:dyDescent="0.35">
      <c r="A377" s="34"/>
      <c r="B377" s="34"/>
      <c r="C377" s="10"/>
      <c r="D377" s="34"/>
      <c r="G377" s="109"/>
      <c r="H377" s="109"/>
      <c r="I377" s="109"/>
      <c r="J377" s="109"/>
      <c r="K377" s="109"/>
      <c r="L377" s="109"/>
      <c r="M377" s="109"/>
      <c r="N377" s="109"/>
      <c r="O377" s="109"/>
      <c r="P377" s="109"/>
      <c r="Q377" s="109"/>
      <c r="R377" s="109"/>
      <c r="S377" s="109"/>
      <c r="T377" s="109"/>
      <c r="U377" s="109"/>
      <c r="V377" s="109"/>
      <c r="W377" s="109"/>
      <c r="X377" s="109"/>
      <c r="Y377" s="109"/>
      <c r="Z377" s="109"/>
      <c r="AA377" s="109"/>
      <c r="AB377" s="109"/>
      <c r="AC377" s="109"/>
      <c r="AD377" s="109"/>
      <c r="AE377" s="109"/>
      <c r="AF377" s="109"/>
      <c r="AG377" s="109"/>
      <c r="AH377" s="38"/>
      <c r="AI377" s="38"/>
      <c r="AJ377" s="38"/>
    </row>
    <row r="378" spans="1:36" x14ac:dyDescent="0.35">
      <c r="A378" s="34"/>
      <c r="B378" s="34"/>
      <c r="C378" s="10"/>
      <c r="D378" s="34"/>
      <c r="G378" s="109"/>
      <c r="H378" s="109"/>
      <c r="I378" s="109"/>
      <c r="J378" s="109"/>
      <c r="K378" s="109"/>
      <c r="L378" s="109"/>
      <c r="M378" s="109"/>
      <c r="N378" s="109"/>
      <c r="O378" s="109"/>
      <c r="P378" s="109"/>
      <c r="Q378" s="109"/>
      <c r="R378" s="109"/>
      <c r="S378" s="109"/>
      <c r="T378" s="109"/>
      <c r="U378" s="109"/>
      <c r="V378" s="109"/>
      <c r="W378" s="109"/>
      <c r="X378" s="109"/>
      <c r="Y378" s="109"/>
      <c r="Z378" s="109"/>
      <c r="AA378" s="109"/>
      <c r="AB378" s="109"/>
      <c r="AC378" s="109"/>
      <c r="AD378" s="109"/>
      <c r="AE378" s="109"/>
      <c r="AF378" s="109"/>
      <c r="AG378" s="109"/>
      <c r="AH378" s="38"/>
      <c r="AI378" s="38"/>
      <c r="AJ378" s="38"/>
    </row>
    <row r="379" spans="1:36" x14ac:dyDescent="0.35">
      <c r="A379" s="34"/>
      <c r="B379" s="34"/>
      <c r="C379" s="10"/>
      <c r="D379" s="34"/>
      <c r="G379" s="109"/>
      <c r="H379" s="109"/>
      <c r="I379" s="109"/>
      <c r="J379" s="109"/>
      <c r="K379" s="109"/>
      <c r="L379" s="109"/>
      <c r="M379" s="109"/>
      <c r="N379" s="109"/>
      <c r="O379" s="109"/>
      <c r="P379" s="109"/>
      <c r="Q379" s="109"/>
      <c r="R379" s="109"/>
      <c r="S379" s="109"/>
      <c r="T379" s="109"/>
      <c r="U379" s="109"/>
      <c r="V379" s="109"/>
      <c r="W379" s="109"/>
      <c r="X379" s="109"/>
      <c r="Y379" s="109"/>
      <c r="Z379" s="109"/>
      <c r="AA379" s="109"/>
      <c r="AB379" s="109"/>
      <c r="AC379" s="109"/>
      <c r="AD379" s="109"/>
      <c r="AE379" s="109"/>
      <c r="AF379" s="109"/>
      <c r="AG379" s="109"/>
      <c r="AH379" s="38"/>
      <c r="AI379" s="38"/>
      <c r="AJ379" s="38"/>
    </row>
    <row r="380" spans="1:36" x14ac:dyDescent="0.35">
      <c r="A380" s="34"/>
      <c r="B380" s="34"/>
      <c r="C380" s="10"/>
      <c r="D380" s="34"/>
      <c r="G380" s="109"/>
      <c r="H380" s="109"/>
      <c r="I380" s="109"/>
      <c r="J380" s="109"/>
      <c r="K380" s="109"/>
      <c r="L380" s="109"/>
      <c r="M380" s="109"/>
      <c r="N380" s="109"/>
      <c r="O380" s="109"/>
      <c r="P380" s="109"/>
      <c r="Q380" s="109"/>
      <c r="R380" s="109"/>
      <c r="S380" s="109"/>
      <c r="T380" s="109"/>
      <c r="U380" s="109"/>
      <c r="V380" s="109"/>
      <c r="W380" s="109"/>
      <c r="X380" s="109"/>
      <c r="Y380" s="109"/>
      <c r="Z380" s="109"/>
      <c r="AA380" s="109"/>
      <c r="AB380" s="109"/>
      <c r="AC380" s="109"/>
      <c r="AD380" s="109"/>
      <c r="AE380" s="109"/>
      <c r="AF380" s="109"/>
      <c r="AG380" s="109"/>
      <c r="AH380" s="38"/>
      <c r="AI380" s="38"/>
      <c r="AJ380" s="38"/>
    </row>
    <row r="381" spans="1:36" x14ac:dyDescent="0.35">
      <c r="A381" s="34"/>
      <c r="B381" s="34"/>
      <c r="C381" s="10"/>
      <c r="D381" s="34"/>
      <c r="G381" s="109"/>
      <c r="H381" s="109"/>
      <c r="I381" s="109"/>
      <c r="J381" s="109"/>
      <c r="K381" s="109"/>
      <c r="L381" s="109"/>
      <c r="M381" s="109"/>
      <c r="N381" s="109"/>
      <c r="O381" s="109"/>
      <c r="P381" s="109"/>
      <c r="Q381" s="109"/>
      <c r="R381" s="109"/>
      <c r="S381" s="109"/>
      <c r="T381" s="109"/>
      <c r="U381" s="109"/>
      <c r="V381" s="109"/>
      <c r="W381" s="109"/>
      <c r="X381" s="109"/>
      <c r="Y381" s="109"/>
      <c r="Z381" s="109"/>
      <c r="AA381" s="109"/>
      <c r="AB381" s="109"/>
      <c r="AC381" s="109"/>
      <c r="AD381" s="109"/>
      <c r="AE381" s="109"/>
      <c r="AF381" s="109"/>
      <c r="AG381" s="109"/>
      <c r="AH381" s="38"/>
      <c r="AI381" s="38"/>
      <c r="AJ381" s="38"/>
    </row>
    <row r="382" spans="1:36" x14ac:dyDescent="0.35">
      <c r="A382" s="34"/>
      <c r="B382" s="34"/>
      <c r="C382" s="10"/>
      <c r="D382" s="34"/>
      <c r="G382" s="109"/>
      <c r="H382" s="109"/>
      <c r="I382" s="109"/>
      <c r="J382" s="109"/>
      <c r="K382" s="109"/>
      <c r="L382" s="109"/>
      <c r="M382" s="109"/>
      <c r="N382" s="109"/>
      <c r="O382" s="109"/>
      <c r="P382" s="109"/>
      <c r="Q382" s="109"/>
      <c r="R382" s="109"/>
      <c r="S382" s="109"/>
      <c r="T382" s="109"/>
      <c r="U382" s="109"/>
      <c r="V382" s="109"/>
      <c r="W382" s="109"/>
      <c r="X382" s="109"/>
      <c r="Y382" s="109"/>
      <c r="Z382" s="109"/>
      <c r="AA382" s="109"/>
      <c r="AB382" s="109"/>
      <c r="AC382" s="109"/>
      <c r="AD382" s="109"/>
      <c r="AE382" s="109"/>
      <c r="AF382" s="109"/>
      <c r="AG382" s="109"/>
      <c r="AH382" s="38"/>
      <c r="AI382" s="38"/>
      <c r="AJ382" s="38"/>
    </row>
    <row r="383" spans="1:36" x14ac:dyDescent="0.35">
      <c r="A383" s="34"/>
      <c r="B383" s="34"/>
      <c r="C383" s="10"/>
      <c r="D383" s="34"/>
      <c r="G383" s="109"/>
      <c r="H383" s="109"/>
      <c r="I383" s="109"/>
      <c r="J383" s="109"/>
      <c r="K383" s="109"/>
      <c r="L383" s="109"/>
      <c r="M383" s="109"/>
      <c r="N383" s="109"/>
      <c r="O383" s="109"/>
      <c r="P383" s="109"/>
      <c r="Q383" s="109"/>
      <c r="R383" s="109"/>
      <c r="S383" s="109"/>
      <c r="T383" s="109"/>
      <c r="U383" s="109"/>
      <c r="V383" s="109"/>
      <c r="W383" s="109"/>
      <c r="X383" s="109"/>
      <c r="Y383" s="109"/>
      <c r="Z383" s="109"/>
      <c r="AA383" s="109"/>
      <c r="AB383" s="109"/>
      <c r="AC383" s="109"/>
      <c r="AD383" s="109"/>
      <c r="AE383" s="109"/>
      <c r="AF383" s="109"/>
      <c r="AG383" s="109"/>
      <c r="AH383" s="38"/>
      <c r="AI383" s="38"/>
      <c r="AJ383" s="38"/>
    </row>
    <row r="384" spans="1:36" x14ac:dyDescent="0.35">
      <c r="A384" s="34"/>
      <c r="B384" s="34"/>
      <c r="C384" s="10"/>
      <c r="D384" s="34"/>
      <c r="G384" s="109"/>
      <c r="H384" s="109"/>
      <c r="I384" s="109"/>
      <c r="J384" s="109"/>
      <c r="K384" s="109"/>
      <c r="L384" s="109"/>
      <c r="M384" s="109"/>
      <c r="N384" s="109"/>
      <c r="O384" s="109"/>
      <c r="P384" s="109"/>
      <c r="Q384" s="109"/>
      <c r="R384" s="109"/>
      <c r="S384" s="109"/>
      <c r="T384" s="109"/>
      <c r="U384" s="109"/>
      <c r="V384" s="109"/>
      <c r="W384" s="109"/>
      <c r="X384" s="109"/>
      <c r="Y384" s="109"/>
      <c r="Z384" s="109"/>
      <c r="AA384" s="109"/>
      <c r="AB384" s="109"/>
      <c r="AC384" s="109"/>
      <c r="AD384" s="109"/>
      <c r="AE384" s="109"/>
      <c r="AF384" s="109"/>
      <c r="AG384" s="109"/>
      <c r="AH384" s="38"/>
      <c r="AI384" s="38"/>
      <c r="AJ384" s="38"/>
    </row>
    <row r="385" spans="1:36" x14ac:dyDescent="0.35">
      <c r="A385" s="34"/>
      <c r="B385" s="34"/>
      <c r="C385" s="10"/>
      <c r="D385" s="34"/>
      <c r="G385" s="109"/>
      <c r="H385" s="109"/>
      <c r="I385" s="109"/>
      <c r="J385" s="109"/>
      <c r="K385" s="109"/>
      <c r="L385" s="109"/>
      <c r="M385" s="109"/>
      <c r="N385" s="109"/>
      <c r="O385" s="109"/>
      <c r="P385" s="109"/>
      <c r="Q385" s="109"/>
      <c r="R385" s="109"/>
      <c r="S385" s="109"/>
      <c r="T385" s="109"/>
      <c r="U385" s="109"/>
      <c r="V385" s="109"/>
      <c r="W385" s="109"/>
      <c r="X385" s="109"/>
      <c r="Y385" s="109"/>
      <c r="Z385" s="109"/>
      <c r="AA385" s="109"/>
      <c r="AB385" s="109"/>
      <c r="AC385" s="109"/>
      <c r="AD385" s="109"/>
      <c r="AE385" s="109"/>
      <c r="AF385" s="109"/>
      <c r="AG385" s="109"/>
      <c r="AH385" s="38"/>
      <c r="AI385" s="38"/>
      <c r="AJ385" s="38"/>
    </row>
    <row r="386" spans="1:36" x14ac:dyDescent="0.35">
      <c r="A386" s="34"/>
      <c r="B386" s="34"/>
      <c r="C386" s="10"/>
      <c r="D386" s="34"/>
      <c r="G386" s="109"/>
      <c r="H386" s="109"/>
      <c r="I386" s="109"/>
      <c r="J386" s="109"/>
      <c r="K386" s="109"/>
      <c r="L386" s="109"/>
      <c r="M386" s="109"/>
      <c r="N386" s="109"/>
      <c r="O386" s="109"/>
      <c r="P386" s="109"/>
      <c r="Q386" s="109"/>
      <c r="R386" s="109"/>
      <c r="S386" s="109"/>
      <c r="T386" s="109"/>
      <c r="U386" s="109"/>
      <c r="V386" s="109"/>
      <c r="W386" s="109"/>
      <c r="X386" s="109"/>
      <c r="Y386" s="109"/>
      <c r="Z386" s="109"/>
      <c r="AA386" s="109"/>
      <c r="AB386" s="109"/>
      <c r="AC386" s="109"/>
      <c r="AD386" s="109"/>
      <c r="AE386" s="109"/>
      <c r="AF386" s="109"/>
      <c r="AG386" s="109"/>
      <c r="AH386" s="38"/>
      <c r="AI386" s="38"/>
      <c r="AJ386" s="38"/>
    </row>
    <row r="387" spans="1:36" x14ac:dyDescent="0.35">
      <c r="A387" s="34"/>
      <c r="B387" s="34"/>
      <c r="C387" s="10"/>
      <c r="D387" s="34"/>
      <c r="G387" s="109"/>
      <c r="H387" s="109"/>
      <c r="I387" s="109"/>
      <c r="J387" s="109"/>
      <c r="K387" s="109"/>
      <c r="L387" s="109"/>
      <c r="M387" s="109"/>
      <c r="N387" s="109"/>
      <c r="O387" s="109"/>
      <c r="P387" s="109"/>
      <c r="Q387" s="109"/>
      <c r="R387" s="109"/>
      <c r="S387" s="109"/>
      <c r="T387" s="109"/>
      <c r="U387" s="109"/>
      <c r="V387" s="109"/>
      <c r="W387" s="109"/>
      <c r="X387" s="109"/>
      <c r="Y387" s="109"/>
      <c r="Z387" s="109"/>
      <c r="AA387" s="109"/>
      <c r="AB387" s="109"/>
      <c r="AC387" s="109"/>
      <c r="AD387" s="109"/>
      <c r="AE387" s="109"/>
      <c r="AF387" s="109"/>
      <c r="AG387" s="109"/>
      <c r="AH387" s="38"/>
      <c r="AI387" s="38"/>
      <c r="AJ387" s="38"/>
    </row>
    <row r="388" spans="1:36" x14ac:dyDescent="0.35">
      <c r="A388" s="34"/>
      <c r="B388" s="34"/>
      <c r="C388" s="10"/>
      <c r="D388" s="34"/>
      <c r="G388" s="109"/>
      <c r="H388" s="109"/>
      <c r="I388" s="109"/>
      <c r="J388" s="109"/>
      <c r="K388" s="109"/>
      <c r="L388" s="109"/>
      <c r="M388" s="109"/>
      <c r="N388" s="109"/>
      <c r="O388" s="109"/>
      <c r="P388" s="109"/>
      <c r="Q388" s="109"/>
      <c r="R388" s="109"/>
      <c r="S388" s="109"/>
      <c r="T388" s="109"/>
      <c r="U388" s="109"/>
      <c r="V388" s="109"/>
      <c r="W388" s="109"/>
      <c r="X388" s="109"/>
      <c r="Y388" s="109"/>
      <c r="Z388" s="109"/>
      <c r="AA388" s="109"/>
      <c r="AB388" s="109"/>
      <c r="AC388" s="109"/>
      <c r="AD388" s="109"/>
      <c r="AE388" s="109"/>
      <c r="AF388" s="109"/>
      <c r="AG388" s="109"/>
      <c r="AH388" s="38"/>
      <c r="AI388" s="38"/>
      <c r="AJ388" s="38"/>
    </row>
    <row r="389" spans="1:36" x14ac:dyDescent="0.35">
      <c r="A389" s="34"/>
      <c r="B389" s="34"/>
      <c r="C389" s="10"/>
      <c r="D389" s="34"/>
      <c r="G389" s="109"/>
      <c r="H389" s="109"/>
      <c r="I389" s="109"/>
      <c r="J389" s="109"/>
      <c r="K389" s="109"/>
      <c r="L389" s="109"/>
      <c r="M389" s="109"/>
      <c r="N389" s="109"/>
      <c r="O389" s="109"/>
      <c r="P389" s="109"/>
      <c r="Q389" s="109"/>
      <c r="R389" s="109"/>
      <c r="S389" s="109"/>
      <c r="T389" s="109"/>
      <c r="U389" s="109"/>
      <c r="V389" s="109"/>
      <c r="W389" s="109"/>
      <c r="X389" s="109"/>
      <c r="Y389" s="109"/>
      <c r="Z389" s="109"/>
      <c r="AA389" s="109"/>
      <c r="AB389" s="109"/>
      <c r="AC389" s="109"/>
      <c r="AD389" s="109"/>
      <c r="AE389" s="109"/>
      <c r="AF389" s="109"/>
      <c r="AG389" s="109"/>
      <c r="AH389" s="38"/>
      <c r="AI389" s="38"/>
      <c r="AJ389" s="38"/>
    </row>
    <row r="390" spans="1:36" x14ac:dyDescent="0.35">
      <c r="A390" s="34"/>
      <c r="B390" s="34"/>
      <c r="C390" s="10"/>
      <c r="D390" s="34"/>
      <c r="G390" s="109"/>
      <c r="H390" s="109"/>
      <c r="I390" s="109"/>
      <c r="J390" s="109"/>
      <c r="K390" s="109"/>
      <c r="L390" s="109"/>
      <c r="M390" s="109"/>
      <c r="N390" s="109"/>
      <c r="O390" s="109"/>
      <c r="P390" s="109"/>
      <c r="Q390" s="109"/>
      <c r="R390" s="109"/>
      <c r="S390" s="109"/>
      <c r="T390" s="109"/>
      <c r="U390" s="109"/>
      <c r="V390" s="109"/>
      <c r="W390" s="109"/>
      <c r="X390" s="109"/>
      <c r="Y390" s="109"/>
      <c r="Z390" s="109"/>
      <c r="AA390" s="109"/>
      <c r="AB390" s="109"/>
      <c r="AC390" s="109"/>
      <c r="AD390" s="109"/>
      <c r="AE390" s="109"/>
      <c r="AF390" s="109"/>
      <c r="AG390" s="109"/>
      <c r="AH390" s="38"/>
      <c r="AI390" s="38"/>
      <c r="AJ390" s="38"/>
    </row>
    <row r="391" spans="1:36" x14ac:dyDescent="0.35">
      <c r="A391" s="34"/>
      <c r="B391" s="34"/>
      <c r="C391" s="10"/>
      <c r="D391" s="34"/>
      <c r="G391" s="109"/>
      <c r="H391" s="109"/>
      <c r="I391" s="109"/>
      <c r="J391" s="109"/>
      <c r="K391" s="109"/>
      <c r="L391" s="109"/>
      <c r="M391" s="109"/>
      <c r="N391" s="109"/>
      <c r="O391" s="109"/>
      <c r="P391" s="109"/>
      <c r="Q391" s="109"/>
      <c r="R391" s="109"/>
      <c r="S391" s="109"/>
      <c r="T391" s="109"/>
      <c r="U391" s="109"/>
      <c r="V391" s="109"/>
      <c r="W391" s="109"/>
      <c r="X391" s="109"/>
      <c r="Y391" s="109"/>
      <c r="Z391" s="109"/>
      <c r="AA391" s="109"/>
      <c r="AB391" s="109"/>
      <c r="AC391" s="109"/>
      <c r="AD391" s="109"/>
      <c r="AE391" s="109"/>
      <c r="AF391" s="109"/>
      <c r="AG391" s="109"/>
      <c r="AH391" s="38"/>
      <c r="AI391" s="38"/>
      <c r="AJ391" s="38"/>
    </row>
    <row r="392" spans="1:36" x14ac:dyDescent="0.35">
      <c r="A392" s="34"/>
      <c r="B392" s="34"/>
      <c r="C392" s="10"/>
      <c r="D392" s="34"/>
      <c r="G392" s="109"/>
      <c r="H392" s="109"/>
      <c r="I392" s="109"/>
      <c r="J392" s="109"/>
      <c r="K392" s="109"/>
      <c r="L392" s="109"/>
      <c r="M392" s="109"/>
      <c r="N392" s="109"/>
      <c r="O392" s="109"/>
      <c r="P392" s="109"/>
      <c r="Q392" s="109"/>
      <c r="R392" s="109"/>
      <c r="S392" s="109"/>
      <c r="T392" s="109"/>
      <c r="U392" s="109"/>
      <c r="V392" s="109"/>
      <c r="W392" s="109"/>
      <c r="X392" s="109"/>
      <c r="Y392" s="109"/>
      <c r="Z392" s="109"/>
      <c r="AA392" s="109"/>
      <c r="AB392" s="109"/>
      <c r="AC392" s="109"/>
      <c r="AD392" s="109"/>
      <c r="AE392" s="109"/>
      <c r="AF392" s="109"/>
      <c r="AG392" s="109"/>
      <c r="AH392" s="38"/>
      <c r="AI392" s="38"/>
      <c r="AJ392" s="38"/>
    </row>
    <row r="393" spans="1:36" x14ac:dyDescent="0.35">
      <c r="A393" s="34"/>
      <c r="B393" s="34"/>
      <c r="C393" s="10"/>
      <c r="D393" s="34"/>
      <c r="G393" s="109"/>
      <c r="H393" s="109"/>
      <c r="I393" s="109"/>
      <c r="J393" s="109"/>
      <c r="K393" s="109"/>
      <c r="L393" s="109"/>
      <c r="M393" s="109"/>
      <c r="N393" s="109"/>
      <c r="O393" s="109"/>
      <c r="P393" s="109"/>
      <c r="Q393" s="109"/>
      <c r="R393" s="109"/>
      <c r="S393" s="109"/>
      <c r="T393" s="109"/>
      <c r="U393" s="109"/>
      <c r="V393" s="109"/>
      <c r="W393" s="109"/>
      <c r="X393" s="109"/>
      <c r="Y393" s="109"/>
      <c r="Z393" s="109"/>
      <c r="AA393" s="109"/>
      <c r="AB393" s="109"/>
      <c r="AC393" s="109"/>
      <c r="AD393" s="109"/>
      <c r="AE393" s="109"/>
      <c r="AF393" s="109"/>
      <c r="AG393" s="109"/>
      <c r="AH393" s="38"/>
      <c r="AI393" s="38"/>
      <c r="AJ393" s="38"/>
    </row>
    <row r="394" spans="1:36" x14ac:dyDescent="0.35">
      <c r="A394" s="34"/>
      <c r="B394" s="34"/>
      <c r="C394" s="10"/>
      <c r="D394" s="34"/>
      <c r="G394" s="109"/>
      <c r="H394" s="109"/>
      <c r="I394" s="109"/>
      <c r="J394" s="109"/>
      <c r="K394" s="109"/>
      <c r="L394" s="109"/>
      <c r="M394" s="109"/>
      <c r="N394" s="109"/>
      <c r="O394" s="109"/>
      <c r="P394" s="109"/>
      <c r="Q394" s="109"/>
      <c r="R394" s="109"/>
      <c r="S394" s="109"/>
      <c r="T394" s="109"/>
      <c r="U394" s="109"/>
      <c r="V394" s="109"/>
      <c r="W394" s="109"/>
      <c r="X394" s="109"/>
      <c r="Y394" s="109"/>
      <c r="Z394" s="109"/>
      <c r="AA394" s="109"/>
      <c r="AB394" s="109"/>
      <c r="AC394" s="109"/>
      <c r="AD394" s="109"/>
      <c r="AE394" s="109"/>
      <c r="AF394" s="109"/>
      <c r="AG394" s="109"/>
      <c r="AH394" s="38"/>
      <c r="AI394" s="38"/>
      <c r="AJ394" s="38"/>
    </row>
    <row r="395" spans="1:36" x14ac:dyDescent="0.35">
      <c r="A395" s="34"/>
      <c r="B395" s="34"/>
      <c r="C395" s="10"/>
      <c r="D395" s="34"/>
      <c r="G395" s="109"/>
      <c r="H395" s="109"/>
      <c r="I395" s="109"/>
      <c r="J395" s="109"/>
      <c r="K395" s="109"/>
      <c r="L395" s="109"/>
      <c r="M395" s="109"/>
      <c r="N395" s="109"/>
      <c r="O395" s="109"/>
      <c r="P395" s="109"/>
      <c r="Q395" s="109"/>
      <c r="R395" s="109"/>
      <c r="S395" s="109"/>
      <c r="T395" s="109"/>
      <c r="U395" s="109"/>
      <c r="V395" s="109"/>
      <c r="W395" s="109"/>
      <c r="X395" s="109"/>
      <c r="Y395" s="109"/>
      <c r="Z395" s="109"/>
      <c r="AA395" s="109"/>
      <c r="AB395" s="109"/>
      <c r="AC395" s="109"/>
      <c r="AD395" s="109"/>
      <c r="AE395" s="109"/>
      <c r="AF395" s="109"/>
      <c r="AG395" s="109"/>
      <c r="AH395" s="38"/>
      <c r="AI395" s="38"/>
      <c r="AJ395" s="38"/>
    </row>
    <row r="396" spans="1:36" x14ac:dyDescent="0.35">
      <c r="A396" s="34"/>
      <c r="B396" s="34"/>
      <c r="C396" s="10"/>
      <c r="D396" s="34"/>
      <c r="G396" s="109"/>
      <c r="H396" s="109"/>
      <c r="I396" s="109"/>
      <c r="J396" s="109"/>
      <c r="K396" s="109"/>
      <c r="L396" s="109"/>
      <c r="M396" s="109"/>
      <c r="N396" s="109"/>
      <c r="O396" s="109"/>
      <c r="P396" s="109"/>
      <c r="Q396" s="109"/>
      <c r="R396" s="109"/>
      <c r="S396" s="109"/>
      <c r="T396" s="109"/>
      <c r="U396" s="109"/>
      <c r="V396" s="109"/>
      <c r="W396" s="109"/>
      <c r="X396" s="109"/>
      <c r="Y396" s="109"/>
      <c r="Z396" s="109"/>
      <c r="AA396" s="109"/>
      <c r="AB396" s="109"/>
      <c r="AC396" s="109"/>
      <c r="AD396" s="109"/>
      <c r="AE396" s="109"/>
      <c r="AF396" s="109"/>
      <c r="AG396" s="109"/>
      <c r="AH396" s="38"/>
      <c r="AI396" s="38"/>
      <c r="AJ396" s="38"/>
    </row>
    <row r="397" spans="1:36" x14ac:dyDescent="0.35">
      <c r="A397" s="34"/>
      <c r="B397" s="34"/>
      <c r="C397" s="10"/>
      <c r="D397" s="34"/>
      <c r="G397" s="109"/>
      <c r="H397" s="109"/>
      <c r="I397" s="109"/>
      <c r="J397" s="109"/>
      <c r="K397" s="109"/>
      <c r="L397" s="109"/>
      <c r="M397" s="109"/>
      <c r="N397" s="109"/>
      <c r="O397" s="109"/>
      <c r="P397" s="109"/>
      <c r="Q397" s="109"/>
      <c r="R397" s="109"/>
      <c r="S397" s="109"/>
      <c r="T397" s="109"/>
      <c r="U397" s="109"/>
      <c r="V397" s="109"/>
      <c r="W397" s="109"/>
      <c r="X397" s="109"/>
      <c r="Y397" s="109"/>
      <c r="Z397" s="109"/>
      <c r="AA397" s="109"/>
      <c r="AB397" s="109"/>
      <c r="AC397" s="109"/>
      <c r="AD397" s="109"/>
      <c r="AE397" s="109"/>
      <c r="AF397" s="109"/>
      <c r="AG397" s="109"/>
      <c r="AH397" s="38"/>
      <c r="AI397" s="38"/>
      <c r="AJ397" s="38"/>
    </row>
    <row r="398" spans="1:36" x14ac:dyDescent="0.35">
      <c r="A398" s="34"/>
      <c r="B398" s="34"/>
      <c r="C398" s="10"/>
      <c r="D398" s="34"/>
      <c r="G398" s="109"/>
      <c r="H398" s="109"/>
      <c r="I398" s="109"/>
      <c r="J398" s="109"/>
      <c r="K398" s="109"/>
      <c r="L398" s="109"/>
      <c r="M398" s="109"/>
      <c r="N398" s="109"/>
      <c r="O398" s="109"/>
      <c r="P398" s="109"/>
      <c r="Q398" s="109"/>
      <c r="R398" s="109"/>
      <c r="S398" s="109"/>
      <c r="T398" s="109"/>
      <c r="U398" s="109"/>
      <c r="V398" s="109"/>
      <c r="W398" s="109"/>
      <c r="X398" s="109"/>
      <c r="Y398" s="109"/>
      <c r="Z398" s="109"/>
      <c r="AA398" s="109"/>
      <c r="AB398" s="109"/>
      <c r="AC398" s="109"/>
      <c r="AD398" s="109"/>
      <c r="AE398" s="109"/>
      <c r="AF398" s="109"/>
      <c r="AG398" s="109"/>
      <c r="AH398" s="38"/>
      <c r="AI398" s="38"/>
      <c r="AJ398" s="38"/>
    </row>
    <row r="399" spans="1:36" x14ac:dyDescent="0.35">
      <c r="A399" s="34"/>
      <c r="B399" s="34"/>
      <c r="C399" s="10"/>
      <c r="D399" s="34"/>
      <c r="G399" s="109"/>
      <c r="H399" s="109"/>
      <c r="I399" s="109"/>
      <c r="J399" s="109"/>
      <c r="K399" s="109"/>
      <c r="L399" s="109"/>
      <c r="M399" s="109"/>
      <c r="N399" s="109"/>
      <c r="O399" s="109"/>
      <c r="P399" s="109"/>
      <c r="Q399" s="109"/>
      <c r="R399" s="109"/>
      <c r="S399" s="109"/>
      <c r="T399" s="109"/>
      <c r="U399" s="109"/>
      <c r="V399" s="109"/>
      <c r="W399" s="109"/>
      <c r="X399" s="109"/>
      <c r="Y399" s="109"/>
      <c r="Z399" s="109"/>
      <c r="AA399" s="109"/>
      <c r="AB399" s="109"/>
      <c r="AC399" s="109"/>
      <c r="AD399" s="109"/>
      <c r="AE399" s="109"/>
      <c r="AF399" s="109"/>
      <c r="AG399" s="109"/>
      <c r="AH399" s="38"/>
      <c r="AI399" s="38"/>
      <c r="AJ399" s="38"/>
    </row>
    <row r="400" spans="1:36" x14ac:dyDescent="0.35">
      <c r="A400" s="34"/>
      <c r="B400" s="34"/>
      <c r="C400" s="10"/>
      <c r="D400" s="34"/>
      <c r="G400" s="109"/>
      <c r="H400" s="109"/>
      <c r="I400" s="109"/>
      <c r="J400" s="109"/>
      <c r="K400" s="109"/>
      <c r="L400" s="109"/>
      <c r="M400" s="109"/>
      <c r="N400" s="109"/>
      <c r="O400" s="109"/>
      <c r="P400" s="109"/>
      <c r="Q400" s="109"/>
      <c r="R400" s="109"/>
      <c r="S400" s="109"/>
      <c r="T400" s="109"/>
      <c r="U400" s="109"/>
      <c r="V400" s="109"/>
      <c r="W400" s="109"/>
      <c r="X400" s="109"/>
      <c r="Y400" s="109"/>
      <c r="Z400" s="109"/>
      <c r="AA400" s="109"/>
      <c r="AB400" s="109"/>
      <c r="AC400" s="109"/>
      <c r="AD400" s="109"/>
      <c r="AE400" s="109"/>
      <c r="AF400" s="109"/>
      <c r="AG400" s="109"/>
      <c r="AH400" s="38"/>
      <c r="AI400" s="38"/>
      <c r="AJ400" s="38"/>
    </row>
    <row r="401" spans="1:36" x14ac:dyDescent="0.35">
      <c r="A401" s="34"/>
      <c r="B401" s="34"/>
      <c r="C401" s="10"/>
      <c r="D401" s="34"/>
      <c r="G401" s="109"/>
      <c r="H401" s="109"/>
      <c r="I401" s="109"/>
      <c r="J401" s="109"/>
      <c r="K401" s="109"/>
      <c r="L401" s="109"/>
      <c r="M401" s="109"/>
      <c r="N401" s="109"/>
      <c r="O401" s="109"/>
      <c r="P401" s="109"/>
      <c r="Q401" s="109"/>
      <c r="R401" s="109"/>
      <c r="S401" s="109"/>
      <c r="T401" s="109"/>
      <c r="U401" s="109"/>
      <c r="V401" s="109"/>
      <c r="W401" s="109"/>
      <c r="X401" s="109"/>
      <c r="Y401" s="109"/>
      <c r="Z401" s="109"/>
      <c r="AA401" s="109"/>
      <c r="AB401" s="109"/>
      <c r="AC401" s="109"/>
      <c r="AD401" s="109"/>
      <c r="AE401" s="109"/>
      <c r="AF401" s="109"/>
      <c r="AG401" s="109"/>
      <c r="AH401" s="38"/>
      <c r="AI401" s="38"/>
      <c r="AJ401" s="38"/>
    </row>
    <row r="402" spans="1:36" x14ac:dyDescent="0.35">
      <c r="A402" s="34"/>
      <c r="B402" s="34"/>
      <c r="C402" s="10"/>
      <c r="D402" s="34"/>
      <c r="G402" s="109"/>
      <c r="H402" s="109"/>
      <c r="I402" s="109"/>
      <c r="J402" s="109"/>
      <c r="K402" s="109"/>
      <c r="L402" s="109"/>
      <c r="M402" s="109"/>
      <c r="N402" s="109"/>
      <c r="O402" s="109"/>
      <c r="P402" s="109"/>
      <c r="Q402" s="109"/>
      <c r="R402" s="109"/>
      <c r="S402" s="109"/>
      <c r="T402" s="109"/>
      <c r="U402" s="109"/>
      <c r="V402" s="109"/>
      <c r="W402" s="109"/>
      <c r="X402" s="109"/>
      <c r="Y402" s="109"/>
      <c r="Z402" s="109"/>
      <c r="AA402" s="109"/>
      <c r="AB402" s="109"/>
      <c r="AC402" s="109"/>
      <c r="AD402" s="109"/>
      <c r="AE402" s="109"/>
      <c r="AF402" s="109"/>
      <c r="AG402" s="109"/>
      <c r="AH402" s="38"/>
      <c r="AI402" s="38"/>
      <c r="AJ402" s="38"/>
    </row>
    <row r="403" spans="1:36" x14ac:dyDescent="0.35">
      <c r="A403" s="34"/>
      <c r="B403" s="34"/>
      <c r="C403" s="10"/>
      <c r="D403" s="34"/>
      <c r="G403" s="109"/>
      <c r="H403" s="109"/>
      <c r="I403" s="109"/>
      <c r="J403" s="109"/>
      <c r="K403" s="109"/>
      <c r="L403" s="109"/>
      <c r="M403" s="109"/>
      <c r="N403" s="109"/>
      <c r="O403" s="109"/>
      <c r="P403" s="109"/>
      <c r="Q403" s="109"/>
      <c r="R403" s="109"/>
      <c r="S403" s="109"/>
      <c r="T403" s="109"/>
      <c r="U403" s="109"/>
      <c r="V403" s="109"/>
      <c r="W403" s="109"/>
      <c r="X403" s="109"/>
      <c r="Y403" s="109"/>
      <c r="Z403" s="109"/>
      <c r="AA403" s="109"/>
      <c r="AB403" s="109"/>
      <c r="AC403" s="109"/>
      <c r="AD403" s="109"/>
      <c r="AE403" s="109"/>
      <c r="AF403" s="109"/>
      <c r="AG403" s="109"/>
      <c r="AH403" s="38"/>
      <c r="AI403" s="38"/>
      <c r="AJ403" s="38"/>
    </row>
    <row r="404" spans="1:36" x14ac:dyDescent="0.35">
      <c r="A404" s="34"/>
      <c r="B404" s="34"/>
      <c r="C404" s="10"/>
      <c r="D404" s="34"/>
      <c r="G404" s="109"/>
      <c r="H404" s="109"/>
      <c r="I404" s="109"/>
      <c r="J404" s="109"/>
      <c r="K404" s="109"/>
      <c r="L404" s="109"/>
      <c r="M404" s="109"/>
      <c r="N404" s="109"/>
      <c r="O404" s="109"/>
      <c r="P404" s="109"/>
      <c r="Q404" s="109"/>
      <c r="R404" s="109"/>
      <c r="S404" s="109"/>
      <c r="T404" s="109"/>
      <c r="U404" s="109"/>
      <c r="V404" s="109"/>
      <c r="W404" s="109"/>
      <c r="X404" s="109"/>
      <c r="Y404" s="109"/>
      <c r="Z404" s="109"/>
      <c r="AA404" s="109"/>
      <c r="AB404" s="109"/>
      <c r="AC404" s="109"/>
      <c r="AD404" s="109"/>
      <c r="AE404" s="109"/>
      <c r="AF404" s="109"/>
      <c r="AG404" s="109"/>
      <c r="AH404" s="38"/>
      <c r="AI404" s="38"/>
      <c r="AJ404" s="38"/>
    </row>
    <row r="405" spans="1:36" x14ac:dyDescent="0.35">
      <c r="A405" s="34"/>
      <c r="B405" s="34"/>
      <c r="C405" s="10"/>
      <c r="D405" s="34"/>
      <c r="G405" s="109"/>
      <c r="H405" s="109"/>
      <c r="I405" s="109"/>
      <c r="J405" s="109"/>
      <c r="K405" s="109"/>
      <c r="L405" s="109"/>
      <c r="M405" s="109"/>
      <c r="N405" s="109"/>
      <c r="O405" s="109"/>
      <c r="P405" s="109"/>
      <c r="Q405" s="109"/>
      <c r="R405" s="109"/>
      <c r="S405" s="109"/>
      <c r="T405" s="109"/>
      <c r="U405" s="109"/>
      <c r="V405" s="109"/>
      <c r="W405" s="109"/>
      <c r="X405" s="109"/>
      <c r="Y405" s="109"/>
      <c r="Z405" s="109"/>
      <c r="AA405" s="109"/>
      <c r="AB405" s="109"/>
      <c r="AC405" s="109"/>
      <c r="AD405" s="109"/>
      <c r="AE405" s="109"/>
      <c r="AF405" s="109"/>
      <c r="AG405" s="109"/>
      <c r="AH405" s="38"/>
      <c r="AI405" s="38"/>
      <c r="AJ405" s="38"/>
    </row>
    <row r="406" spans="1:36" x14ac:dyDescent="0.35">
      <c r="A406" s="34"/>
      <c r="B406" s="34"/>
      <c r="C406" s="10"/>
      <c r="D406" s="34"/>
      <c r="G406" s="109"/>
      <c r="H406" s="109"/>
      <c r="I406" s="109"/>
      <c r="J406" s="109"/>
      <c r="K406" s="109"/>
      <c r="L406" s="109"/>
      <c r="M406" s="109"/>
      <c r="N406" s="109"/>
      <c r="O406" s="109"/>
      <c r="P406" s="109"/>
      <c r="Q406" s="109"/>
      <c r="R406" s="109"/>
      <c r="S406" s="109"/>
      <c r="T406" s="109"/>
      <c r="U406" s="109"/>
      <c r="V406" s="109"/>
      <c r="W406" s="109"/>
      <c r="X406" s="109"/>
      <c r="Y406" s="109"/>
      <c r="Z406" s="109"/>
      <c r="AA406" s="109"/>
      <c r="AB406" s="109"/>
      <c r="AC406" s="109"/>
      <c r="AD406" s="109"/>
      <c r="AE406" s="109"/>
      <c r="AF406" s="109"/>
      <c r="AG406" s="109"/>
      <c r="AH406" s="38"/>
      <c r="AI406" s="38"/>
      <c r="AJ406" s="38"/>
    </row>
    <row r="407" spans="1:36" x14ac:dyDescent="0.35">
      <c r="A407" s="34"/>
      <c r="B407" s="34"/>
      <c r="C407" s="10"/>
      <c r="D407" s="34"/>
      <c r="G407" s="109"/>
      <c r="H407" s="109"/>
      <c r="I407" s="109"/>
      <c r="J407" s="109"/>
      <c r="K407" s="109"/>
      <c r="L407" s="109"/>
      <c r="M407" s="109"/>
      <c r="N407" s="109"/>
      <c r="O407" s="109"/>
      <c r="P407" s="109"/>
      <c r="Q407" s="109"/>
      <c r="R407" s="109"/>
      <c r="S407" s="109"/>
      <c r="T407" s="109"/>
      <c r="U407" s="109"/>
      <c r="V407" s="109"/>
      <c r="W407" s="109"/>
      <c r="X407" s="109"/>
      <c r="Y407" s="109"/>
      <c r="Z407" s="109"/>
      <c r="AA407" s="109"/>
      <c r="AB407" s="109"/>
      <c r="AC407" s="109"/>
      <c r="AD407" s="109"/>
      <c r="AE407" s="109"/>
      <c r="AF407" s="109"/>
      <c r="AG407" s="109"/>
      <c r="AH407" s="38"/>
      <c r="AI407" s="38"/>
      <c r="AJ407" s="38"/>
    </row>
    <row r="408" spans="1:36" x14ac:dyDescent="0.35">
      <c r="A408" s="34"/>
      <c r="B408" s="34"/>
      <c r="C408" s="10"/>
      <c r="D408" s="34"/>
      <c r="G408" s="109"/>
      <c r="H408" s="109"/>
      <c r="I408" s="109"/>
      <c r="J408" s="109"/>
      <c r="K408" s="109"/>
      <c r="L408" s="109"/>
      <c r="M408" s="109"/>
      <c r="N408" s="109"/>
      <c r="O408" s="109"/>
      <c r="P408" s="109"/>
      <c r="Q408" s="109"/>
      <c r="R408" s="109"/>
      <c r="S408" s="109"/>
      <c r="T408" s="109"/>
      <c r="U408" s="109"/>
      <c r="V408" s="109"/>
      <c r="W408" s="109"/>
      <c r="X408" s="109"/>
      <c r="Y408" s="109"/>
      <c r="Z408" s="109"/>
      <c r="AA408" s="109"/>
      <c r="AB408" s="109"/>
      <c r="AC408" s="109"/>
      <c r="AD408" s="109"/>
      <c r="AE408" s="109"/>
      <c r="AF408" s="109"/>
      <c r="AG408" s="109"/>
      <c r="AH408" s="38"/>
      <c r="AI408" s="38"/>
      <c r="AJ408" s="38"/>
    </row>
    <row r="409" spans="1:36" x14ac:dyDescent="0.35">
      <c r="A409" s="34"/>
      <c r="B409" s="34"/>
      <c r="C409" s="10"/>
      <c r="D409" s="34"/>
      <c r="G409" s="109"/>
      <c r="H409" s="109"/>
      <c r="I409" s="109"/>
      <c r="J409" s="109"/>
      <c r="K409" s="109"/>
      <c r="L409" s="109"/>
      <c r="M409" s="109"/>
      <c r="N409" s="109"/>
      <c r="O409" s="109"/>
      <c r="P409" s="109"/>
      <c r="Q409" s="109"/>
      <c r="R409" s="109"/>
      <c r="S409" s="109"/>
      <c r="T409" s="109"/>
      <c r="U409" s="109"/>
      <c r="V409" s="109"/>
      <c r="W409" s="109"/>
      <c r="X409" s="109"/>
      <c r="Y409" s="109"/>
      <c r="Z409" s="109"/>
      <c r="AA409" s="109"/>
      <c r="AB409" s="109"/>
      <c r="AC409" s="109"/>
      <c r="AD409" s="109"/>
      <c r="AE409" s="109"/>
      <c r="AF409" s="109"/>
      <c r="AG409" s="109"/>
      <c r="AH409" s="38"/>
      <c r="AI409" s="38"/>
      <c r="AJ409" s="38"/>
    </row>
    <row r="410" spans="1:36" x14ac:dyDescent="0.35">
      <c r="A410" s="34"/>
      <c r="B410" s="34"/>
      <c r="C410" s="10"/>
      <c r="D410" s="34"/>
      <c r="G410" s="109"/>
      <c r="H410" s="109"/>
      <c r="I410" s="109"/>
      <c r="J410" s="109"/>
      <c r="K410" s="109"/>
      <c r="L410" s="109"/>
      <c r="M410" s="109"/>
      <c r="N410" s="109"/>
      <c r="O410" s="109"/>
      <c r="P410" s="109"/>
      <c r="Q410" s="109"/>
      <c r="R410" s="109"/>
      <c r="S410" s="109"/>
      <c r="T410" s="109"/>
      <c r="U410" s="109"/>
      <c r="V410" s="109"/>
      <c r="W410" s="109"/>
      <c r="X410" s="109"/>
      <c r="Y410" s="109"/>
      <c r="Z410" s="109"/>
      <c r="AA410" s="109"/>
      <c r="AB410" s="109"/>
      <c r="AC410" s="109"/>
      <c r="AD410" s="109"/>
      <c r="AE410" s="109"/>
      <c r="AF410" s="109"/>
      <c r="AG410" s="109"/>
      <c r="AH410" s="38"/>
      <c r="AI410" s="38"/>
      <c r="AJ410" s="38"/>
    </row>
    <row r="411" spans="1:36" x14ac:dyDescent="0.35">
      <c r="A411" s="34"/>
      <c r="B411" s="34"/>
      <c r="C411" s="10"/>
      <c r="D411" s="34"/>
      <c r="G411" s="109"/>
      <c r="H411" s="109"/>
      <c r="I411" s="109"/>
      <c r="J411" s="109"/>
      <c r="K411" s="109"/>
      <c r="L411" s="109"/>
      <c r="M411" s="109"/>
      <c r="N411" s="109"/>
      <c r="O411" s="109"/>
      <c r="P411" s="109"/>
      <c r="Q411" s="109"/>
      <c r="R411" s="109"/>
      <c r="S411" s="109"/>
      <c r="T411" s="109"/>
      <c r="U411" s="109"/>
      <c r="V411" s="109"/>
      <c r="W411" s="109"/>
      <c r="X411" s="109"/>
      <c r="Y411" s="109"/>
      <c r="Z411" s="109"/>
      <c r="AA411" s="109"/>
      <c r="AB411" s="109"/>
      <c r="AC411" s="109"/>
      <c r="AD411" s="109"/>
      <c r="AE411" s="109"/>
      <c r="AF411" s="109"/>
      <c r="AG411" s="109"/>
      <c r="AH411" s="38"/>
      <c r="AI411" s="38"/>
      <c r="AJ411" s="38"/>
    </row>
    <row r="412" spans="1:36" x14ac:dyDescent="0.35">
      <c r="A412" s="34"/>
      <c r="B412" s="34"/>
      <c r="C412" s="10"/>
      <c r="D412" s="34"/>
      <c r="G412" s="109"/>
      <c r="H412" s="109"/>
      <c r="I412" s="109"/>
      <c r="J412" s="109"/>
      <c r="K412" s="109"/>
      <c r="L412" s="109"/>
      <c r="M412" s="109"/>
      <c r="N412" s="109"/>
      <c r="O412" s="109"/>
      <c r="P412" s="109"/>
      <c r="Q412" s="109"/>
      <c r="R412" s="109"/>
      <c r="S412" s="109"/>
      <c r="T412" s="109"/>
      <c r="U412" s="109"/>
      <c r="V412" s="109"/>
      <c r="W412" s="109"/>
      <c r="X412" s="109"/>
      <c r="Y412" s="109"/>
      <c r="Z412" s="109"/>
      <c r="AA412" s="109"/>
      <c r="AB412" s="109"/>
      <c r="AC412" s="109"/>
      <c r="AD412" s="109"/>
      <c r="AE412" s="109"/>
      <c r="AF412" s="109"/>
      <c r="AG412" s="109"/>
      <c r="AH412" s="38"/>
      <c r="AI412" s="38"/>
      <c r="AJ412" s="38"/>
    </row>
    <row r="413" spans="1:36" x14ac:dyDescent="0.35">
      <c r="A413" s="34"/>
      <c r="B413" s="34"/>
      <c r="C413" s="10"/>
      <c r="D413" s="34"/>
      <c r="G413" s="109"/>
      <c r="H413" s="109"/>
      <c r="I413" s="109"/>
      <c r="J413" s="109"/>
      <c r="K413" s="109"/>
      <c r="L413" s="109"/>
      <c r="M413" s="109"/>
      <c r="N413" s="109"/>
      <c r="O413" s="109"/>
      <c r="P413" s="109"/>
      <c r="Q413" s="109"/>
      <c r="R413" s="109"/>
      <c r="S413" s="109"/>
      <c r="T413" s="109"/>
      <c r="U413" s="109"/>
      <c r="V413" s="109"/>
      <c r="W413" s="109"/>
      <c r="X413" s="109"/>
      <c r="Y413" s="109"/>
      <c r="Z413" s="109"/>
      <c r="AA413" s="109"/>
      <c r="AB413" s="109"/>
      <c r="AC413" s="109"/>
      <c r="AD413" s="109"/>
      <c r="AE413" s="109"/>
      <c r="AF413" s="109"/>
      <c r="AG413" s="109"/>
      <c r="AH413" s="38"/>
      <c r="AI413" s="38"/>
      <c r="AJ413" s="38"/>
    </row>
    <row r="414" spans="1:36" x14ac:dyDescent="0.35">
      <c r="A414" s="34"/>
      <c r="B414" s="34"/>
      <c r="C414" s="10"/>
      <c r="D414" s="34"/>
      <c r="G414" s="109"/>
      <c r="H414" s="109"/>
      <c r="I414" s="109"/>
      <c r="J414" s="109"/>
      <c r="K414" s="109"/>
      <c r="L414" s="109"/>
      <c r="M414" s="109"/>
      <c r="N414" s="109"/>
      <c r="O414" s="109"/>
      <c r="P414" s="109"/>
      <c r="Q414" s="109"/>
      <c r="R414" s="109"/>
      <c r="S414" s="109"/>
      <c r="T414" s="109"/>
      <c r="U414" s="109"/>
      <c r="V414" s="109"/>
      <c r="W414" s="109"/>
      <c r="X414" s="109"/>
      <c r="Y414" s="109"/>
      <c r="Z414" s="109"/>
      <c r="AA414" s="109"/>
      <c r="AB414" s="109"/>
      <c r="AC414" s="109"/>
      <c r="AD414" s="109"/>
      <c r="AE414" s="109"/>
      <c r="AF414" s="109"/>
      <c r="AG414" s="109"/>
      <c r="AH414" s="38"/>
      <c r="AI414" s="38"/>
      <c r="AJ414" s="38"/>
    </row>
    <row r="415" spans="1:36" x14ac:dyDescent="0.35">
      <c r="A415" s="34"/>
      <c r="B415" s="34"/>
      <c r="C415" s="10"/>
      <c r="D415" s="34"/>
      <c r="G415" s="109"/>
      <c r="H415" s="109"/>
      <c r="I415" s="109"/>
      <c r="J415" s="109"/>
      <c r="K415" s="109"/>
      <c r="L415" s="109"/>
      <c r="M415" s="109"/>
      <c r="N415" s="109"/>
      <c r="O415" s="109"/>
      <c r="P415" s="109"/>
      <c r="Q415" s="109"/>
      <c r="R415" s="109"/>
      <c r="S415" s="109"/>
      <c r="T415" s="109"/>
      <c r="U415" s="109"/>
      <c r="V415" s="109"/>
      <c r="W415" s="109"/>
      <c r="X415" s="109"/>
      <c r="Y415" s="109"/>
      <c r="Z415" s="109"/>
      <c r="AA415" s="109"/>
      <c r="AB415" s="109"/>
      <c r="AC415" s="109"/>
      <c r="AD415" s="109"/>
      <c r="AE415" s="109"/>
      <c r="AF415" s="109"/>
      <c r="AG415" s="109"/>
      <c r="AH415" s="38"/>
      <c r="AI415" s="38"/>
      <c r="AJ415" s="38"/>
    </row>
    <row r="416" spans="1:36" x14ac:dyDescent="0.35">
      <c r="A416" s="34"/>
      <c r="B416" s="34"/>
      <c r="C416" s="10"/>
      <c r="D416" s="34"/>
      <c r="G416" s="109"/>
      <c r="H416" s="109"/>
      <c r="I416" s="109"/>
      <c r="J416" s="109"/>
      <c r="K416" s="109"/>
      <c r="L416" s="109"/>
      <c r="M416" s="109"/>
      <c r="N416" s="109"/>
      <c r="O416" s="109"/>
      <c r="P416" s="109"/>
      <c r="Q416" s="109"/>
      <c r="R416" s="109"/>
      <c r="S416" s="109"/>
      <c r="T416" s="109"/>
      <c r="U416" s="109"/>
      <c r="V416" s="109"/>
      <c r="W416" s="109"/>
      <c r="X416" s="109"/>
      <c r="Y416" s="109"/>
      <c r="Z416" s="109"/>
      <c r="AA416" s="109"/>
      <c r="AB416" s="109"/>
      <c r="AC416" s="109"/>
      <c r="AD416" s="109"/>
      <c r="AE416" s="109"/>
      <c r="AF416" s="109"/>
      <c r="AG416" s="109"/>
      <c r="AH416" s="38"/>
      <c r="AI416" s="38"/>
      <c r="AJ416" s="38"/>
    </row>
    <row r="417" spans="1:36" x14ac:dyDescent="0.35">
      <c r="A417" s="34"/>
      <c r="B417" s="34"/>
      <c r="C417" s="10"/>
      <c r="D417" s="34"/>
      <c r="G417" s="109"/>
      <c r="H417" s="109"/>
      <c r="I417" s="109"/>
      <c r="J417" s="109"/>
      <c r="K417" s="109"/>
      <c r="L417" s="109"/>
      <c r="M417" s="109"/>
      <c r="N417" s="109"/>
      <c r="O417" s="109"/>
      <c r="P417" s="109"/>
      <c r="Q417" s="109"/>
      <c r="R417" s="109"/>
      <c r="S417" s="109"/>
      <c r="T417" s="109"/>
      <c r="U417" s="109"/>
      <c r="V417" s="109"/>
      <c r="W417" s="109"/>
      <c r="X417" s="109"/>
      <c r="Y417" s="109"/>
      <c r="Z417" s="109"/>
      <c r="AA417" s="109"/>
      <c r="AB417" s="109"/>
      <c r="AC417" s="109"/>
      <c r="AD417" s="109"/>
      <c r="AE417" s="109"/>
      <c r="AF417" s="109"/>
      <c r="AG417" s="109"/>
      <c r="AH417" s="38"/>
      <c r="AI417" s="38"/>
      <c r="AJ417" s="38"/>
    </row>
    <row r="418" spans="1:36" x14ac:dyDescent="0.35">
      <c r="A418" s="34"/>
      <c r="B418" s="34"/>
      <c r="C418" s="10"/>
      <c r="D418" s="34"/>
      <c r="G418" s="109"/>
      <c r="H418" s="109"/>
      <c r="I418" s="109"/>
      <c r="J418" s="109"/>
      <c r="K418" s="109"/>
      <c r="L418" s="109"/>
      <c r="M418" s="109"/>
      <c r="N418" s="109"/>
      <c r="O418" s="109"/>
      <c r="P418" s="109"/>
      <c r="Q418" s="109"/>
      <c r="R418" s="109"/>
      <c r="S418" s="109"/>
      <c r="T418" s="109"/>
      <c r="U418" s="109"/>
      <c r="V418" s="109"/>
      <c r="W418" s="109"/>
      <c r="X418" s="109"/>
      <c r="Y418" s="109"/>
      <c r="Z418" s="109"/>
      <c r="AA418" s="109"/>
      <c r="AB418" s="109"/>
      <c r="AC418" s="109"/>
      <c r="AD418" s="109"/>
      <c r="AE418" s="109"/>
      <c r="AF418" s="109"/>
      <c r="AG418" s="109"/>
      <c r="AH418" s="38"/>
      <c r="AI418" s="38"/>
      <c r="AJ418" s="38"/>
    </row>
    <row r="419" spans="1:36" x14ac:dyDescent="0.35">
      <c r="A419" s="34"/>
      <c r="B419" s="34"/>
      <c r="C419" s="10"/>
      <c r="D419" s="34"/>
      <c r="G419" s="109"/>
      <c r="H419" s="109"/>
      <c r="I419" s="109"/>
      <c r="J419" s="109"/>
      <c r="K419" s="109"/>
      <c r="L419" s="109"/>
      <c r="M419" s="109"/>
      <c r="N419" s="109"/>
      <c r="O419" s="109"/>
      <c r="P419" s="109"/>
      <c r="Q419" s="109"/>
      <c r="R419" s="109"/>
      <c r="S419" s="109"/>
      <c r="T419" s="109"/>
      <c r="U419" s="109"/>
      <c r="V419" s="109"/>
      <c r="W419" s="109"/>
      <c r="X419" s="109"/>
      <c r="Y419" s="109"/>
      <c r="Z419" s="109"/>
      <c r="AA419" s="109"/>
      <c r="AB419" s="109"/>
      <c r="AC419" s="109"/>
      <c r="AD419" s="109"/>
      <c r="AE419" s="109"/>
      <c r="AF419" s="109"/>
      <c r="AG419" s="109"/>
      <c r="AH419" s="38"/>
      <c r="AI419" s="38"/>
      <c r="AJ419" s="38"/>
    </row>
    <row r="420" spans="1:36" x14ac:dyDescent="0.35">
      <c r="A420" s="34"/>
      <c r="B420" s="34"/>
      <c r="C420" s="10"/>
      <c r="D420" s="34"/>
      <c r="G420" s="109"/>
      <c r="H420" s="109"/>
      <c r="I420" s="109"/>
      <c r="J420" s="109"/>
      <c r="K420" s="109"/>
      <c r="L420" s="109"/>
      <c r="M420" s="109"/>
      <c r="N420" s="109"/>
      <c r="O420" s="109"/>
      <c r="P420" s="109"/>
      <c r="Q420" s="109"/>
      <c r="R420" s="109"/>
      <c r="S420" s="109"/>
      <c r="T420" s="109"/>
      <c r="U420" s="109"/>
      <c r="V420" s="109"/>
      <c r="W420" s="109"/>
      <c r="X420" s="109"/>
      <c r="Y420" s="109"/>
      <c r="Z420" s="109"/>
      <c r="AA420" s="109"/>
      <c r="AB420" s="109"/>
      <c r="AC420" s="109"/>
      <c r="AD420" s="109"/>
      <c r="AE420" s="109"/>
      <c r="AF420" s="109"/>
      <c r="AG420" s="109"/>
      <c r="AH420" s="38"/>
      <c r="AI420" s="38"/>
      <c r="AJ420" s="38"/>
    </row>
    <row r="421" spans="1:36" x14ac:dyDescent="0.35">
      <c r="A421" s="34"/>
      <c r="B421" s="34"/>
      <c r="C421" s="10"/>
      <c r="D421" s="34"/>
      <c r="G421" s="109"/>
      <c r="H421" s="109"/>
      <c r="I421" s="109"/>
      <c r="J421" s="109"/>
      <c r="K421" s="109"/>
      <c r="L421" s="109"/>
      <c r="M421" s="109"/>
      <c r="N421" s="109"/>
      <c r="O421" s="109"/>
      <c r="P421" s="109"/>
      <c r="Q421" s="109"/>
      <c r="R421" s="109"/>
      <c r="S421" s="109"/>
      <c r="T421" s="109"/>
      <c r="U421" s="109"/>
      <c r="V421" s="109"/>
      <c r="W421" s="109"/>
      <c r="X421" s="109"/>
      <c r="Y421" s="109"/>
      <c r="Z421" s="109"/>
      <c r="AA421" s="109"/>
      <c r="AB421" s="109"/>
      <c r="AC421" s="109"/>
      <c r="AD421" s="109"/>
      <c r="AE421" s="109"/>
      <c r="AF421" s="109"/>
      <c r="AG421" s="109"/>
      <c r="AH421" s="38"/>
      <c r="AI421" s="38"/>
      <c r="AJ421" s="38"/>
    </row>
    <row r="422" spans="1:36" x14ac:dyDescent="0.35">
      <c r="A422" s="34"/>
      <c r="B422" s="34"/>
      <c r="C422" s="10"/>
      <c r="D422" s="34"/>
      <c r="G422" s="109"/>
      <c r="H422" s="109"/>
      <c r="I422" s="109"/>
      <c r="J422" s="109"/>
      <c r="K422" s="109"/>
      <c r="L422" s="109"/>
      <c r="M422" s="109"/>
      <c r="N422" s="109"/>
      <c r="O422" s="109"/>
      <c r="P422" s="109"/>
      <c r="Q422" s="109"/>
      <c r="R422" s="109"/>
      <c r="S422" s="109"/>
      <c r="T422" s="109"/>
      <c r="U422" s="109"/>
      <c r="V422" s="109"/>
      <c r="W422" s="109"/>
      <c r="X422" s="109"/>
      <c r="Y422" s="109"/>
      <c r="Z422" s="109"/>
      <c r="AA422" s="109"/>
      <c r="AB422" s="109"/>
      <c r="AC422" s="109"/>
      <c r="AD422" s="109"/>
      <c r="AE422" s="109"/>
      <c r="AF422" s="109"/>
      <c r="AG422" s="109"/>
      <c r="AH422" s="38"/>
      <c r="AI422" s="38"/>
      <c r="AJ422" s="38"/>
    </row>
    <row r="423" spans="1:36" x14ac:dyDescent="0.35">
      <c r="A423" s="34"/>
      <c r="B423" s="34"/>
      <c r="C423" s="10"/>
      <c r="D423" s="34"/>
      <c r="G423" s="109"/>
      <c r="H423" s="109"/>
      <c r="I423" s="109"/>
      <c r="J423" s="109"/>
      <c r="K423" s="109"/>
      <c r="L423" s="109"/>
      <c r="M423" s="109"/>
      <c r="N423" s="109"/>
      <c r="O423" s="109"/>
      <c r="P423" s="109"/>
      <c r="Q423" s="109"/>
      <c r="R423" s="109"/>
      <c r="S423" s="109"/>
      <c r="T423" s="109"/>
      <c r="U423" s="109"/>
      <c r="V423" s="109"/>
      <c r="W423" s="109"/>
      <c r="X423" s="109"/>
      <c r="Y423" s="109"/>
      <c r="Z423" s="109"/>
      <c r="AA423" s="109"/>
      <c r="AB423" s="109"/>
      <c r="AC423" s="109"/>
      <c r="AD423" s="109"/>
      <c r="AE423" s="109"/>
      <c r="AF423" s="109"/>
      <c r="AG423" s="109"/>
      <c r="AH423" s="38"/>
      <c r="AI423" s="38"/>
      <c r="AJ423" s="38"/>
    </row>
    <row r="424" spans="1:36" x14ac:dyDescent="0.35">
      <c r="A424" s="34"/>
      <c r="B424" s="34"/>
      <c r="C424" s="10"/>
      <c r="D424" s="34"/>
      <c r="G424" s="109"/>
      <c r="H424" s="109"/>
      <c r="I424" s="109"/>
      <c r="J424" s="109"/>
      <c r="K424" s="109"/>
      <c r="L424" s="109"/>
      <c r="M424" s="109"/>
      <c r="N424" s="109"/>
      <c r="O424" s="109"/>
      <c r="P424" s="109"/>
      <c r="Q424" s="109"/>
      <c r="R424" s="109"/>
      <c r="S424" s="109"/>
      <c r="T424" s="109"/>
      <c r="U424" s="109"/>
      <c r="V424" s="109"/>
      <c r="W424" s="109"/>
      <c r="X424" s="109"/>
      <c r="Y424" s="109"/>
      <c r="Z424" s="109"/>
      <c r="AA424" s="109"/>
      <c r="AB424" s="109"/>
      <c r="AC424" s="109"/>
      <c r="AD424" s="109"/>
      <c r="AE424" s="109"/>
      <c r="AF424" s="109"/>
      <c r="AG424" s="109"/>
      <c r="AH424" s="38"/>
      <c r="AI424" s="38"/>
      <c r="AJ424" s="38"/>
    </row>
    <row r="425" spans="1:36" x14ac:dyDescent="0.35">
      <c r="A425" s="34"/>
      <c r="B425" s="34"/>
      <c r="C425" s="10"/>
      <c r="D425" s="34"/>
      <c r="G425" s="109"/>
      <c r="H425" s="109"/>
      <c r="I425" s="109"/>
      <c r="J425" s="109"/>
      <c r="K425" s="109"/>
      <c r="L425" s="109"/>
      <c r="M425" s="109"/>
      <c r="N425" s="109"/>
      <c r="O425" s="109"/>
      <c r="P425" s="109"/>
      <c r="Q425" s="109"/>
      <c r="R425" s="109"/>
      <c r="S425" s="109"/>
      <c r="T425" s="109"/>
      <c r="U425" s="109"/>
      <c r="V425" s="109"/>
      <c r="W425" s="109"/>
      <c r="X425" s="109"/>
      <c r="Y425" s="109"/>
      <c r="Z425" s="109"/>
      <c r="AA425" s="109"/>
      <c r="AB425" s="109"/>
      <c r="AC425" s="109"/>
      <c r="AD425" s="109"/>
      <c r="AE425" s="109"/>
      <c r="AF425" s="109"/>
      <c r="AG425" s="109"/>
      <c r="AH425" s="38"/>
      <c r="AI425" s="38"/>
      <c r="AJ425" s="38"/>
    </row>
    <row r="426" spans="1:36" x14ac:dyDescent="0.35">
      <c r="A426" s="34"/>
      <c r="B426" s="34"/>
      <c r="C426" s="10"/>
      <c r="D426" s="34"/>
      <c r="G426" s="109"/>
      <c r="H426" s="109"/>
      <c r="I426" s="109"/>
      <c r="J426" s="109"/>
      <c r="K426" s="109"/>
      <c r="L426" s="109"/>
      <c r="M426" s="109"/>
      <c r="N426" s="109"/>
      <c r="O426" s="109"/>
      <c r="P426" s="109"/>
      <c r="Q426" s="109"/>
      <c r="R426" s="109"/>
      <c r="S426" s="109"/>
      <c r="T426" s="109"/>
      <c r="U426" s="109"/>
      <c r="V426" s="109"/>
      <c r="W426" s="109"/>
      <c r="X426" s="109"/>
      <c r="Y426" s="109"/>
      <c r="Z426" s="109"/>
      <c r="AA426" s="109"/>
      <c r="AB426" s="109"/>
      <c r="AC426" s="109"/>
      <c r="AD426" s="109"/>
      <c r="AE426" s="109"/>
      <c r="AF426" s="109"/>
      <c r="AG426" s="109"/>
      <c r="AH426" s="38"/>
      <c r="AI426" s="38"/>
      <c r="AJ426" s="38"/>
    </row>
    <row r="427" spans="1:36" x14ac:dyDescent="0.35">
      <c r="A427" s="34"/>
      <c r="B427" s="34"/>
      <c r="C427" s="10"/>
      <c r="D427" s="34"/>
      <c r="G427" s="109"/>
      <c r="H427" s="109"/>
      <c r="I427" s="109"/>
      <c r="J427" s="109"/>
      <c r="K427" s="109"/>
      <c r="L427" s="109"/>
      <c r="M427" s="109"/>
      <c r="N427" s="109"/>
      <c r="O427" s="109"/>
      <c r="P427" s="109"/>
      <c r="Q427" s="109"/>
      <c r="R427" s="109"/>
      <c r="S427" s="109"/>
      <c r="T427" s="109"/>
      <c r="U427" s="109"/>
      <c r="V427" s="109"/>
      <c r="W427" s="109"/>
      <c r="X427" s="109"/>
      <c r="Y427" s="109"/>
      <c r="Z427" s="109"/>
      <c r="AA427" s="109"/>
      <c r="AB427" s="109"/>
      <c r="AC427" s="109"/>
      <c r="AD427" s="109"/>
      <c r="AE427" s="109"/>
      <c r="AF427" s="109"/>
      <c r="AG427" s="109"/>
      <c r="AH427" s="38"/>
      <c r="AI427" s="38"/>
      <c r="AJ427" s="38"/>
    </row>
    <row r="428" spans="1:36" x14ac:dyDescent="0.35">
      <c r="A428" s="34"/>
      <c r="B428" s="34"/>
      <c r="C428" s="10"/>
      <c r="D428" s="34"/>
      <c r="G428" s="109"/>
      <c r="H428" s="109"/>
      <c r="I428" s="109"/>
      <c r="J428" s="109"/>
      <c r="K428" s="109"/>
      <c r="L428" s="109"/>
      <c r="M428" s="109"/>
      <c r="N428" s="109"/>
      <c r="O428" s="109"/>
      <c r="P428" s="109"/>
      <c r="Q428" s="109"/>
      <c r="R428" s="109"/>
      <c r="S428" s="109"/>
      <c r="T428" s="109"/>
      <c r="U428" s="109"/>
      <c r="V428" s="109"/>
      <c r="W428" s="109"/>
      <c r="X428" s="109"/>
      <c r="Y428" s="109"/>
      <c r="Z428" s="109"/>
      <c r="AA428" s="109"/>
      <c r="AB428" s="109"/>
      <c r="AC428" s="109"/>
      <c r="AD428" s="109"/>
      <c r="AE428" s="109"/>
      <c r="AF428" s="109"/>
      <c r="AG428" s="109"/>
      <c r="AH428" s="38"/>
      <c r="AI428" s="38"/>
      <c r="AJ428" s="38"/>
    </row>
    <row r="429" spans="1:36" x14ac:dyDescent="0.35">
      <c r="A429" s="34"/>
      <c r="B429" s="34"/>
      <c r="C429" s="10"/>
      <c r="D429" s="34"/>
      <c r="G429" s="109"/>
      <c r="H429" s="109"/>
      <c r="I429" s="109"/>
      <c r="J429" s="109"/>
      <c r="K429" s="109"/>
      <c r="L429" s="109"/>
      <c r="M429" s="109"/>
      <c r="N429" s="109"/>
      <c r="O429" s="109"/>
      <c r="P429" s="109"/>
      <c r="Q429" s="109"/>
      <c r="R429" s="109"/>
      <c r="S429" s="109"/>
      <c r="T429" s="109"/>
      <c r="U429" s="109"/>
      <c r="V429" s="109"/>
      <c r="W429" s="109"/>
      <c r="X429" s="109"/>
      <c r="Y429" s="109"/>
      <c r="Z429" s="109"/>
      <c r="AA429" s="109"/>
      <c r="AB429" s="109"/>
      <c r="AC429" s="109"/>
      <c r="AD429" s="109"/>
      <c r="AE429" s="109"/>
      <c r="AF429" s="109"/>
      <c r="AG429" s="109"/>
      <c r="AH429" s="38"/>
      <c r="AI429" s="38"/>
      <c r="AJ429" s="38"/>
    </row>
    <row r="430" spans="1:36" x14ac:dyDescent="0.35">
      <c r="A430" s="34"/>
      <c r="B430" s="34"/>
      <c r="C430" s="10"/>
      <c r="D430" s="34"/>
      <c r="G430" s="109"/>
      <c r="H430" s="109"/>
      <c r="I430" s="109"/>
      <c r="J430" s="109"/>
      <c r="K430" s="109"/>
      <c r="L430" s="109"/>
      <c r="M430" s="109"/>
      <c r="N430" s="109"/>
      <c r="O430" s="109"/>
      <c r="P430" s="109"/>
      <c r="Q430" s="109"/>
      <c r="R430" s="109"/>
      <c r="S430" s="109"/>
      <c r="T430" s="109"/>
      <c r="U430" s="109"/>
      <c r="V430" s="109"/>
      <c r="W430" s="109"/>
      <c r="X430" s="109"/>
      <c r="Y430" s="109"/>
      <c r="Z430" s="109"/>
      <c r="AA430" s="109"/>
      <c r="AB430" s="109"/>
      <c r="AC430" s="109"/>
      <c r="AD430" s="109"/>
      <c r="AE430" s="109"/>
      <c r="AF430" s="109"/>
      <c r="AG430" s="109"/>
      <c r="AH430" s="38"/>
      <c r="AI430" s="38"/>
      <c r="AJ430" s="38"/>
    </row>
    <row r="431" spans="1:36" x14ac:dyDescent="0.35">
      <c r="A431" s="34"/>
      <c r="B431" s="34"/>
      <c r="C431" s="10"/>
      <c r="D431" s="34"/>
      <c r="G431" s="109"/>
      <c r="H431" s="109"/>
      <c r="I431" s="109"/>
      <c r="J431" s="109"/>
      <c r="K431" s="109"/>
      <c r="L431" s="109"/>
      <c r="M431" s="109"/>
      <c r="N431" s="109"/>
      <c r="O431" s="109"/>
      <c r="P431" s="109"/>
      <c r="Q431" s="109"/>
      <c r="R431" s="109"/>
      <c r="S431" s="109"/>
      <c r="T431" s="109"/>
      <c r="U431" s="109"/>
      <c r="V431" s="109"/>
      <c r="W431" s="109"/>
      <c r="X431" s="109"/>
      <c r="Y431" s="109"/>
      <c r="Z431" s="109"/>
      <c r="AA431" s="109"/>
      <c r="AB431" s="109"/>
      <c r="AC431" s="109"/>
      <c r="AD431" s="109"/>
      <c r="AE431" s="109"/>
      <c r="AF431" s="109"/>
      <c r="AG431" s="109"/>
      <c r="AH431" s="38"/>
      <c r="AI431" s="38"/>
      <c r="AJ431" s="38"/>
    </row>
    <row r="432" spans="1:36" x14ac:dyDescent="0.35">
      <c r="A432" s="34"/>
      <c r="B432" s="34"/>
      <c r="C432" s="10"/>
      <c r="D432" s="34"/>
      <c r="G432" s="109"/>
      <c r="H432" s="109"/>
      <c r="I432" s="109"/>
      <c r="J432" s="109"/>
      <c r="K432" s="109"/>
      <c r="L432" s="109"/>
      <c r="M432" s="109"/>
      <c r="N432" s="109"/>
      <c r="O432" s="109"/>
      <c r="P432" s="109"/>
      <c r="Q432" s="109"/>
      <c r="R432" s="109"/>
      <c r="S432" s="109"/>
      <c r="T432" s="109"/>
      <c r="U432" s="109"/>
      <c r="V432" s="109"/>
      <c r="W432" s="109"/>
      <c r="X432" s="109"/>
      <c r="Y432" s="109"/>
      <c r="Z432" s="109"/>
      <c r="AA432" s="109"/>
      <c r="AB432" s="109"/>
      <c r="AC432" s="109"/>
      <c r="AD432" s="109"/>
      <c r="AE432" s="109"/>
      <c r="AF432" s="109"/>
      <c r="AG432" s="109"/>
      <c r="AH432" s="38"/>
      <c r="AI432" s="38"/>
      <c r="AJ432" s="38"/>
    </row>
    <row r="433" spans="1:36" x14ac:dyDescent="0.35">
      <c r="A433" s="34"/>
      <c r="B433" s="34"/>
      <c r="C433" s="10"/>
      <c r="D433" s="34"/>
      <c r="G433" s="109"/>
      <c r="H433" s="109"/>
      <c r="I433" s="109"/>
      <c r="J433" s="109"/>
      <c r="K433" s="109"/>
      <c r="L433" s="109"/>
      <c r="M433" s="109"/>
      <c r="N433" s="109"/>
      <c r="O433" s="109"/>
      <c r="P433" s="109"/>
      <c r="Q433" s="109"/>
      <c r="R433" s="109"/>
      <c r="S433" s="109"/>
      <c r="T433" s="109"/>
      <c r="U433" s="109"/>
      <c r="V433" s="109"/>
      <c r="W433" s="109"/>
      <c r="X433" s="109"/>
      <c r="Y433" s="109"/>
      <c r="Z433" s="109"/>
      <c r="AA433" s="109"/>
      <c r="AB433" s="109"/>
      <c r="AC433" s="109"/>
      <c r="AD433" s="109"/>
      <c r="AE433" s="109"/>
      <c r="AF433" s="109"/>
      <c r="AG433" s="109"/>
      <c r="AH433" s="38"/>
      <c r="AI433" s="38"/>
      <c r="AJ433" s="38"/>
    </row>
    <row r="434" spans="1:36" x14ac:dyDescent="0.35">
      <c r="A434" s="34"/>
      <c r="B434" s="34"/>
      <c r="C434" s="10"/>
      <c r="D434" s="34"/>
      <c r="G434" s="109"/>
      <c r="H434" s="109"/>
      <c r="I434" s="109"/>
      <c r="J434" s="109"/>
      <c r="K434" s="109"/>
      <c r="L434" s="109"/>
      <c r="M434" s="109"/>
      <c r="N434" s="109"/>
      <c r="O434" s="109"/>
      <c r="P434" s="109"/>
      <c r="Q434" s="109"/>
      <c r="R434" s="109"/>
      <c r="S434" s="109"/>
      <c r="T434" s="109"/>
      <c r="U434" s="109"/>
      <c r="V434" s="109"/>
      <c r="W434" s="109"/>
      <c r="X434" s="109"/>
      <c r="Y434" s="109"/>
      <c r="Z434" s="109"/>
      <c r="AA434" s="109"/>
      <c r="AB434" s="109"/>
      <c r="AC434" s="109"/>
      <c r="AD434" s="109"/>
      <c r="AE434" s="109"/>
      <c r="AF434" s="109"/>
      <c r="AG434" s="109"/>
      <c r="AH434" s="38"/>
      <c r="AI434" s="38"/>
      <c r="AJ434" s="38"/>
    </row>
    <row r="435" spans="1:36" x14ac:dyDescent="0.35">
      <c r="A435" s="34"/>
      <c r="B435" s="34"/>
      <c r="C435" s="10"/>
      <c r="D435" s="34"/>
      <c r="G435" s="109"/>
      <c r="H435" s="109"/>
      <c r="I435" s="109"/>
      <c r="J435" s="109"/>
      <c r="K435" s="109"/>
      <c r="L435" s="109"/>
      <c r="M435" s="109"/>
      <c r="N435" s="109"/>
      <c r="O435" s="109"/>
      <c r="P435" s="109"/>
      <c r="Q435" s="109"/>
      <c r="R435" s="109"/>
      <c r="S435" s="109"/>
      <c r="T435" s="109"/>
      <c r="U435" s="109"/>
      <c r="V435" s="109"/>
      <c r="W435" s="109"/>
      <c r="X435" s="109"/>
      <c r="Y435" s="109"/>
      <c r="Z435" s="109"/>
      <c r="AA435" s="109"/>
      <c r="AB435" s="109"/>
      <c r="AC435" s="109"/>
      <c r="AD435" s="109"/>
      <c r="AE435" s="109"/>
      <c r="AF435" s="109"/>
      <c r="AG435" s="109"/>
      <c r="AH435" s="38"/>
      <c r="AI435" s="38"/>
      <c r="AJ435" s="38"/>
    </row>
    <row r="436" spans="1:36" x14ac:dyDescent="0.35">
      <c r="A436" s="34"/>
      <c r="B436" s="34"/>
      <c r="C436" s="10"/>
      <c r="D436" s="34"/>
      <c r="G436" s="109"/>
      <c r="H436" s="109"/>
      <c r="I436" s="109"/>
      <c r="J436" s="109"/>
      <c r="K436" s="109"/>
      <c r="L436" s="109"/>
      <c r="M436" s="109"/>
      <c r="N436" s="109"/>
      <c r="O436" s="109"/>
      <c r="P436" s="109"/>
      <c r="Q436" s="109"/>
      <c r="R436" s="109"/>
      <c r="S436" s="109"/>
      <c r="T436" s="109"/>
      <c r="U436" s="109"/>
      <c r="V436" s="109"/>
      <c r="W436" s="109"/>
      <c r="X436" s="109"/>
      <c r="Y436" s="109"/>
      <c r="Z436" s="109"/>
      <c r="AA436" s="109"/>
      <c r="AB436" s="109"/>
      <c r="AC436" s="109"/>
      <c r="AD436" s="109"/>
      <c r="AE436" s="109"/>
      <c r="AF436" s="109"/>
      <c r="AG436" s="109"/>
      <c r="AH436" s="38"/>
      <c r="AI436" s="38"/>
      <c r="AJ436" s="38"/>
    </row>
    <row r="437" spans="1:36" x14ac:dyDescent="0.35">
      <c r="A437" s="34"/>
      <c r="B437" s="34"/>
      <c r="C437" s="10"/>
      <c r="D437" s="34"/>
      <c r="G437" s="109"/>
      <c r="H437" s="109"/>
      <c r="I437" s="109"/>
      <c r="J437" s="109"/>
      <c r="K437" s="109"/>
      <c r="L437" s="109"/>
      <c r="M437" s="109"/>
      <c r="N437" s="109"/>
      <c r="O437" s="109"/>
      <c r="P437" s="109"/>
      <c r="Q437" s="109"/>
      <c r="R437" s="109"/>
      <c r="S437" s="109"/>
      <c r="T437" s="109"/>
      <c r="U437" s="109"/>
      <c r="V437" s="109"/>
      <c r="W437" s="109"/>
      <c r="X437" s="109"/>
      <c r="Y437" s="109"/>
      <c r="Z437" s="109"/>
      <c r="AA437" s="109"/>
      <c r="AB437" s="109"/>
      <c r="AC437" s="109"/>
      <c r="AD437" s="109"/>
      <c r="AE437" s="109"/>
      <c r="AF437" s="109"/>
      <c r="AG437" s="109"/>
      <c r="AH437" s="38"/>
      <c r="AI437" s="38"/>
      <c r="AJ437" s="38"/>
    </row>
    <row r="438" spans="1:36" x14ac:dyDescent="0.35">
      <c r="A438" s="34"/>
      <c r="B438" s="34"/>
      <c r="C438" s="10"/>
      <c r="D438" s="34"/>
      <c r="G438" s="109"/>
      <c r="H438" s="109"/>
      <c r="I438" s="109"/>
      <c r="J438" s="109"/>
      <c r="K438" s="109"/>
      <c r="L438" s="109"/>
      <c r="M438" s="109"/>
      <c r="N438" s="109"/>
      <c r="O438" s="109"/>
      <c r="P438" s="109"/>
      <c r="Q438" s="109"/>
      <c r="R438" s="109"/>
      <c r="S438" s="109"/>
      <c r="T438" s="109"/>
      <c r="U438" s="109"/>
      <c r="V438" s="109"/>
      <c r="W438" s="109"/>
      <c r="X438" s="109"/>
      <c r="Y438" s="109"/>
      <c r="Z438" s="109"/>
      <c r="AA438" s="109"/>
      <c r="AB438" s="109"/>
      <c r="AC438" s="109"/>
      <c r="AD438" s="109"/>
      <c r="AE438" s="109"/>
      <c r="AF438" s="109"/>
      <c r="AG438" s="109"/>
      <c r="AH438" s="38"/>
      <c r="AI438" s="38"/>
      <c r="AJ438" s="38"/>
    </row>
    <row r="439" spans="1:36" x14ac:dyDescent="0.35">
      <c r="A439" s="34"/>
      <c r="B439" s="34"/>
      <c r="C439" s="10"/>
      <c r="D439" s="34"/>
      <c r="G439" s="109"/>
      <c r="H439" s="109"/>
      <c r="I439" s="109"/>
      <c r="J439" s="109"/>
      <c r="K439" s="109"/>
      <c r="L439" s="109"/>
      <c r="M439" s="109"/>
      <c r="N439" s="109"/>
      <c r="O439" s="109"/>
      <c r="P439" s="109"/>
      <c r="Q439" s="109"/>
      <c r="R439" s="109"/>
      <c r="S439" s="109"/>
      <c r="T439" s="109"/>
      <c r="U439" s="109"/>
      <c r="V439" s="109"/>
      <c r="W439" s="109"/>
      <c r="X439" s="109"/>
      <c r="Y439" s="109"/>
      <c r="Z439" s="109"/>
      <c r="AA439" s="109"/>
      <c r="AB439" s="109"/>
      <c r="AC439" s="109"/>
      <c r="AD439" s="109"/>
      <c r="AE439" s="109"/>
      <c r="AF439" s="109"/>
      <c r="AG439" s="109"/>
      <c r="AH439" s="38"/>
      <c r="AI439" s="38"/>
      <c r="AJ439" s="38"/>
    </row>
    <row r="440" spans="1:36" x14ac:dyDescent="0.35">
      <c r="A440" s="34"/>
      <c r="B440" s="34"/>
      <c r="C440" s="10"/>
      <c r="D440" s="34"/>
      <c r="G440" s="109"/>
      <c r="H440" s="109"/>
      <c r="I440" s="109"/>
      <c r="J440" s="109"/>
      <c r="K440" s="109"/>
      <c r="L440" s="109"/>
      <c r="M440" s="109"/>
      <c r="N440" s="109"/>
      <c r="O440" s="109"/>
      <c r="P440" s="109"/>
      <c r="Q440" s="109"/>
      <c r="R440" s="109"/>
      <c r="S440" s="109"/>
      <c r="T440" s="109"/>
      <c r="U440" s="109"/>
      <c r="V440" s="109"/>
      <c r="W440" s="109"/>
      <c r="X440" s="109"/>
      <c r="Y440" s="109"/>
      <c r="Z440" s="109"/>
      <c r="AA440" s="109"/>
      <c r="AB440" s="109"/>
      <c r="AC440" s="109"/>
      <c r="AD440" s="109"/>
      <c r="AE440" s="109"/>
      <c r="AF440" s="109"/>
      <c r="AG440" s="109"/>
      <c r="AH440" s="38"/>
      <c r="AI440" s="38"/>
      <c r="AJ440" s="38"/>
    </row>
    <row r="441" spans="1:36" x14ac:dyDescent="0.35">
      <c r="A441" s="34"/>
      <c r="B441" s="34"/>
      <c r="C441" s="10"/>
      <c r="D441" s="34"/>
      <c r="G441" s="109"/>
      <c r="H441" s="109"/>
      <c r="I441" s="109"/>
      <c r="J441" s="109"/>
      <c r="K441" s="109"/>
      <c r="L441" s="109"/>
      <c r="M441" s="109"/>
      <c r="N441" s="109"/>
      <c r="O441" s="109"/>
      <c r="P441" s="109"/>
      <c r="Q441" s="109"/>
      <c r="R441" s="109"/>
      <c r="S441" s="109"/>
      <c r="T441" s="109"/>
      <c r="U441" s="109"/>
      <c r="V441" s="109"/>
      <c r="W441" s="109"/>
      <c r="X441" s="109"/>
      <c r="Y441" s="109"/>
      <c r="Z441" s="109"/>
      <c r="AA441" s="109"/>
      <c r="AB441" s="109"/>
      <c r="AC441" s="109"/>
      <c r="AD441" s="109"/>
      <c r="AE441" s="109"/>
      <c r="AF441" s="109"/>
      <c r="AG441" s="109"/>
      <c r="AH441" s="38"/>
      <c r="AI441" s="38"/>
      <c r="AJ441" s="38"/>
    </row>
    <row r="442" spans="1:36" x14ac:dyDescent="0.35">
      <c r="A442" s="34"/>
      <c r="B442" s="34"/>
      <c r="C442" s="10"/>
      <c r="D442" s="34"/>
      <c r="G442" s="109"/>
      <c r="H442" s="109"/>
      <c r="I442" s="109"/>
      <c r="J442" s="109"/>
      <c r="K442" s="109"/>
      <c r="L442" s="109"/>
      <c r="M442" s="109"/>
      <c r="N442" s="109"/>
      <c r="O442" s="109"/>
      <c r="P442" s="109"/>
      <c r="Q442" s="109"/>
      <c r="R442" s="109"/>
      <c r="S442" s="109"/>
      <c r="T442" s="109"/>
      <c r="U442" s="109"/>
      <c r="V442" s="109"/>
      <c r="W442" s="109"/>
      <c r="X442" s="109"/>
      <c r="Y442" s="109"/>
      <c r="Z442" s="109"/>
      <c r="AA442" s="109"/>
      <c r="AB442" s="109"/>
      <c r="AC442" s="109"/>
      <c r="AD442" s="109"/>
      <c r="AE442" s="109"/>
      <c r="AF442" s="109"/>
      <c r="AG442" s="109"/>
      <c r="AH442" s="38"/>
      <c r="AI442" s="38"/>
      <c r="AJ442" s="38"/>
    </row>
    <row r="443" spans="1:36" x14ac:dyDescent="0.35">
      <c r="A443" s="34"/>
      <c r="B443" s="34"/>
      <c r="C443" s="10"/>
      <c r="D443" s="34"/>
      <c r="G443" s="109"/>
      <c r="H443" s="109"/>
      <c r="I443" s="109"/>
      <c r="J443" s="109"/>
      <c r="K443" s="109"/>
      <c r="L443" s="109"/>
      <c r="M443" s="109"/>
      <c r="N443" s="109"/>
      <c r="O443" s="109"/>
      <c r="P443" s="109"/>
      <c r="Q443" s="109"/>
      <c r="R443" s="109"/>
      <c r="S443" s="109"/>
      <c r="T443" s="109"/>
      <c r="U443" s="109"/>
      <c r="V443" s="109"/>
      <c r="W443" s="109"/>
      <c r="X443" s="109"/>
      <c r="Y443" s="109"/>
      <c r="Z443" s="109"/>
      <c r="AA443" s="109"/>
      <c r="AB443" s="109"/>
      <c r="AC443" s="109"/>
      <c r="AD443" s="109"/>
      <c r="AE443" s="109"/>
      <c r="AF443" s="109"/>
      <c r="AG443" s="109"/>
      <c r="AH443" s="38"/>
      <c r="AI443" s="38"/>
      <c r="AJ443" s="38"/>
    </row>
    <row r="444" spans="1:36" x14ac:dyDescent="0.35">
      <c r="A444" s="34"/>
      <c r="B444" s="34"/>
      <c r="C444" s="10"/>
      <c r="D444" s="34"/>
      <c r="G444" s="109"/>
      <c r="H444" s="109"/>
      <c r="I444" s="109"/>
      <c r="J444" s="109"/>
      <c r="K444" s="109"/>
      <c r="L444" s="109"/>
      <c r="M444" s="109"/>
      <c r="N444" s="109"/>
      <c r="O444" s="109"/>
      <c r="P444" s="109"/>
      <c r="Q444" s="109"/>
      <c r="R444" s="109"/>
      <c r="S444" s="109"/>
      <c r="T444" s="109"/>
      <c r="U444" s="109"/>
      <c r="V444" s="109"/>
      <c r="W444" s="109"/>
      <c r="X444" s="109"/>
      <c r="Y444" s="109"/>
      <c r="Z444" s="109"/>
      <c r="AA444" s="109"/>
      <c r="AB444" s="109"/>
      <c r="AC444" s="109"/>
      <c r="AD444" s="109"/>
      <c r="AE444" s="109"/>
      <c r="AF444" s="109"/>
      <c r="AG444" s="109"/>
      <c r="AH444" s="38"/>
      <c r="AI444" s="38"/>
      <c r="AJ444" s="38"/>
    </row>
    <row r="445" spans="1:36" x14ac:dyDescent="0.35">
      <c r="A445" s="34"/>
      <c r="B445" s="34"/>
      <c r="C445" s="10"/>
      <c r="D445" s="34"/>
      <c r="G445" s="109"/>
      <c r="H445" s="109"/>
      <c r="I445" s="109"/>
      <c r="J445" s="109"/>
      <c r="K445" s="109"/>
      <c r="L445" s="109"/>
      <c r="M445" s="109"/>
      <c r="N445" s="109"/>
      <c r="O445" s="109"/>
      <c r="P445" s="109"/>
      <c r="Q445" s="109"/>
      <c r="R445" s="109"/>
      <c r="S445" s="109"/>
      <c r="T445" s="109"/>
      <c r="U445" s="109"/>
      <c r="V445" s="109"/>
      <c r="W445" s="109"/>
      <c r="X445" s="109"/>
      <c r="Y445" s="109"/>
      <c r="Z445" s="109"/>
      <c r="AA445" s="109"/>
      <c r="AB445" s="109"/>
      <c r="AC445" s="109"/>
      <c r="AD445" s="109"/>
      <c r="AE445" s="109"/>
      <c r="AF445" s="109"/>
      <c r="AG445" s="109"/>
      <c r="AH445" s="38"/>
      <c r="AI445" s="38"/>
      <c r="AJ445" s="38"/>
    </row>
    <row r="446" spans="1:36" x14ac:dyDescent="0.35">
      <c r="A446" s="34"/>
      <c r="B446" s="34"/>
      <c r="C446" s="10"/>
      <c r="D446" s="34"/>
      <c r="G446" s="109"/>
      <c r="H446" s="109"/>
      <c r="I446" s="109"/>
      <c r="J446" s="109"/>
      <c r="K446" s="109"/>
      <c r="L446" s="109"/>
      <c r="M446" s="109"/>
      <c r="N446" s="109"/>
      <c r="O446" s="109"/>
      <c r="P446" s="109"/>
      <c r="Q446" s="109"/>
      <c r="R446" s="109"/>
      <c r="S446" s="109"/>
      <c r="T446" s="109"/>
      <c r="U446" s="109"/>
      <c r="V446" s="109"/>
      <c r="W446" s="109"/>
      <c r="X446" s="109"/>
      <c r="Y446" s="109"/>
      <c r="Z446" s="109"/>
      <c r="AA446" s="109"/>
      <c r="AB446" s="109"/>
      <c r="AC446" s="109"/>
      <c r="AD446" s="109"/>
      <c r="AE446" s="109"/>
      <c r="AF446" s="109"/>
      <c r="AG446" s="109"/>
      <c r="AH446" s="38"/>
      <c r="AI446" s="38"/>
      <c r="AJ446" s="38"/>
    </row>
    <row r="447" spans="1:36" x14ac:dyDescent="0.35">
      <c r="A447" s="34"/>
      <c r="B447" s="34"/>
      <c r="C447" s="10"/>
      <c r="D447" s="34"/>
      <c r="G447" s="109"/>
      <c r="H447" s="109"/>
      <c r="I447" s="109"/>
      <c r="J447" s="109"/>
      <c r="K447" s="109"/>
      <c r="L447" s="109"/>
      <c r="M447" s="109"/>
      <c r="N447" s="109"/>
      <c r="O447" s="109"/>
      <c r="P447" s="109"/>
      <c r="Q447" s="109"/>
      <c r="R447" s="109"/>
      <c r="S447" s="109"/>
      <c r="T447" s="109"/>
      <c r="U447" s="109"/>
      <c r="V447" s="109"/>
      <c r="W447" s="109"/>
      <c r="X447" s="109"/>
      <c r="Y447" s="109"/>
      <c r="Z447" s="109"/>
      <c r="AA447" s="109"/>
      <c r="AB447" s="109"/>
      <c r="AC447" s="109"/>
      <c r="AD447" s="109"/>
      <c r="AE447" s="109"/>
      <c r="AF447" s="109"/>
      <c r="AG447" s="109"/>
      <c r="AH447" s="38"/>
      <c r="AI447" s="38"/>
      <c r="AJ447" s="38"/>
    </row>
    <row r="448" spans="1:36" x14ac:dyDescent="0.35">
      <c r="A448" s="34"/>
      <c r="B448" s="34"/>
      <c r="C448" s="10"/>
      <c r="D448" s="34"/>
      <c r="G448" s="109"/>
      <c r="H448" s="109"/>
      <c r="I448" s="109"/>
      <c r="J448" s="109"/>
      <c r="K448" s="109"/>
      <c r="L448" s="109"/>
      <c r="M448" s="109"/>
      <c r="N448" s="109"/>
      <c r="O448" s="109"/>
      <c r="P448" s="109"/>
      <c r="Q448" s="109"/>
      <c r="R448" s="109"/>
      <c r="S448" s="109"/>
      <c r="T448" s="109"/>
      <c r="U448" s="109"/>
      <c r="V448" s="109"/>
      <c r="W448" s="109"/>
      <c r="X448" s="109"/>
      <c r="Y448" s="109"/>
      <c r="Z448" s="109"/>
      <c r="AA448" s="109"/>
      <c r="AB448" s="109"/>
      <c r="AC448" s="109"/>
      <c r="AD448" s="109"/>
      <c r="AE448" s="109"/>
      <c r="AF448" s="109"/>
      <c r="AG448" s="109"/>
      <c r="AH448" s="38"/>
      <c r="AI448" s="38"/>
      <c r="AJ448" s="38"/>
    </row>
    <row r="449" spans="1:36" x14ac:dyDescent="0.35">
      <c r="A449" s="34"/>
      <c r="B449" s="34"/>
      <c r="C449" s="10"/>
      <c r="D449" s="34"/>
      <c r="G449" s="109"/>
      <c r="H449" s="109"/>
      <c r="I449" s="109"/>
      <c r="J449" s="109"/>
      <c r="K449" s="109"/>
      <c r="L449" s="109"/>
      <c r="M449" s="109"/>
      <c r="N449" s="109"/>
      <c r="O449" s="109"/>
      <c r="P449" s="109"/>
      <c r="Q449" s="109"/>
      <c r="R449" s="109"/>
      <c r="S449" s="109"/>
      <c r="T449" s="109"/>
      <c r="U449" s="109"/>
      <c r="V449" s="109"/>
      <c r="W449" s="109"/>
      <c r="X449" s="109"/>
      <c r="Y449" s="109"/>
      <c r="Z449" s="109"/>
      <c r="AA449" s="109"/>
      <c r="AB449" s="109"/>
      <c r="AC449" s="109"/>
      <c r="AD449" s="109"/>
      <c r="AE449" s="109"/>
      <c r="AF449" s="109"/>
      <c r="AG449" s="109"/>
      <c r="AH449" s="38"/>
      <c r="AI449" s="38"/>
      <c r="AJ449" s="38"/>
    </row>
    <row r="450" spans="1:36" x14ac:dyDescent="0.35">
      <c r="A450" s="34"/>
      <c r="B450" s="34"/>
      <c r="C450" s="10"/>
      <c r="D450" s="34"/>
      <c r="G450" s="109"/>
      <c r="H450" s="109"/>
      <c r="I450" s="109"/>
      <c r="J450" s="109"/>
      <c r="K450" s="109"/>
      <c r="L450" s="109"/>
      <c r="M450" s="109"/>
      <c r="N450" s="109"/>
      <c r="O450" s="109"/>
      <c r="P450" s="109"/>
      <c r="Q450" s="109"/>
      <c r="R450" s="109"/>
      <c r="S450" s="109"/>
      <c r="T450" s="109"/>
      <c r="U450" s="109"/>
      <c r="V450" s="109"/>
      <c r="W450" s="109"/>
      <c r="X450" s="109"/>
      <c r="Y450" s="109"/>
      <c r="Z450" s="109"/>
      <c r="AA450" s="109"/>
      <c r="AB450" s="109"/>
      <c r="AC450" s="109"/>
      <c r="AD450" s="109"/>
      <c r="AE450" s="109"/>
      <c r="AF450" s="109"/>
      <c r="AG450" s="109"/>
      <c r="AH450" s="38"/>
      <c r="AI450" s="38"/>
      <c r="AJ450" s="38"/>
    </row>
    <row r="451" spans="1:36" x14ac:dyDescent="0.35">
      <c r="A451" s="34"/>
      <c r="B451" s="34"/>
      <c r="C451" s="10"/>
      <c r="D451" s="34"/>
      <c r="G451" s="109"/>
      <c r="H451" s="109"/>
      <c r="I451" s="109"/>
      <c r="J451" s="109"/>
      <c r="K451" s="109"/>
      <c r="L451" s="109"/>
      <c r="M451" s="109"/>
      <c r="N451" s="109"/>
      <c r="O451" s="109"/>
      <c r="P451" s="109"/>
      <c r="Q451" s="109"/>
      <c r="R451" s="109"/>
      <c r="S451" s="109"/>
      <c r="T451" s="109"/>
      <c r="U451" s="109"/>
      <c r="V451" s="109"/>
      <c r="W451" s="109"/>
      <c r="X451" s="109"/>
      <c r="Y451" s="109"/>
      <c r="Z451" s="109"/>
      <c r="AA451" s="109"/>
      <c r="AB451" s="109"/>
      <c r="AC451" s="109"/>
      <c r="AD451" s="109"/>
      <c r="AE451" s="109"/>
      <c r="AF451" s="109"/>
      <c r="AG451" s="109"/>
      <c r="AH451" s="38"/>
      <c r="AI451" s="38"/>
      <c r="AJ451" s="38"/>
    </row>
    <row r="452" spans="1:36" x14ac:dyDescent="0.35">
      <c r="A452" s="34"/>
      <c r="B452" s="34"/>
      <c r="C452" s="10"/>
      <c r="D452" s="34"/>
      <c r="G452" s="109"/>
      <c r="H452" s="109"/>
      <c r="I452" s="109"/>
      <c r="J452" s="109"/>
      <c r="K452" s="109"/>
      <c r="L452" s="109"/>
      <c r="M452" s="109"/>
      <c r="N452" s="109"/>
      <c r="O452" s="109"/>
      <c r="P452" s="109"/>
      <c r="Q452" s="109"/>
      <c r="R452" s="109"/>
      <c r="S452" s="109"/>
      <c r="T452" s="109"/>
      <c r="U452" s="109"/>
      <c r="V452" s="109"/>
      <c r="W452" s="109"/>
      <c r="X452" s="109"/>
      <c r="Y452" s="109"/>
      <c r="Z452" s="109"/>
      <c r="AA452" s="109"/>
      <c r="AB452" s="109"/>
      <c r="AC452" s="109"/>
      <c r="AD452" s="109"/>
      <c r="AE452" s="109"/>
      <c r="AF452" s="109"/>
      <c r="AG452" s="109"/>
      <c r="AH452" s="38"/>
      <c r="AI452" s="38"/>
      <c r="AJ452" s="38"/>
    </row>
    <row r="453" spans="1:36" x14ac:dyDescent="0.35">
      <c r="A453" s="34"/>
      <c r="B453" s="34"/>
      <c r="C453" s="10"/>
      <c r="D453" s="34"/>
      <c r="G453" s="109"/>
      <c r="H453" s="109"/>
      <c r="I453" s="109"/>
      <c r="J453" s="109"/>
      <c r="K453" s="109"/>
      <c r="L453" s="109"/>
      <c r="M453" s="109"/>
      <c r="N453" s="109"/>
      <c r="O453" s="109"/>
      <c r="P453" s="109"/>
      <c r="Q453" s="109"/>
      <c r="R453" s="109"/>
      <c r="S453" s="109"/>
      <c r="T453" s="109"/>
      <c r="U453" s="109"/>
      <c r="V453" s="109"/>
      <c r="W453" s="109"/>
      <c r="X453" s="109"/>
      <c r="Y453" s="109"/>
      <c r="Z453" s="109"/>
      <c r="AA453" s="109"/>
      <c r="AB453" s="109"/>
      <c r="AC453" s="109"/>
      <c r="AD453" s="109"/>
      <c r="AE453" s="109"/>
      <c r="AF453" s="109"/>
      <c r="AG453" s="109"/>
      <c r="AH453" s="38"/>
      <c r="AI453" s="38"/>
      <c r="AJ453" s="38"/>
    </row>
    <row r="454" spans="1:36" x14ac:dyDescent="0.35">
      <c r="A454" s="34"/>
      <c r="B454" s="34"/>
      <c r="C454" s="10"/>
      <c r="D454" s="34"/>
      <c r="G454" s="109"/>
      <c r="H454" s="109"/>
      <c r="I454" s="109"/>
      <c r="J454" s="109"/>
      <c r="K454" s="109"/>
      <c r="L454" s="109"/>
      <c r="M454" s="109"/>
      <c r="N454" s="109"/>
      <c r="O454" s="109"/>
      <c r="P454" s="109"/>
      <c r="Q454" s="109"/>
      <c r="R454" s="109"/>
      <c r="S454" s="109"/>
      <c r="T454" s="109"/>
      <c r="U454" s="109"/>
      <c r="V454" s="109"/>
      <c r="W454" s="109"/>
      <c r="X454" s="109"/>
      <c r="Y454" s="109"/>
      <c r="Z454" s="109"/>
      <c r="AA454" s="109"/>
      <c r="AB454" s="109"/>
      <c r="AC454" s="109"/>
      <c r="AD454" s="109"/>
      <c r="AE454" s="109"/>
      <c r="AF454" s="109"/>
      <c r="AG454" s="109"/>
      <c r="AH454" s="38"/>
      <c r="AI454" s="38"/>
      <c r="AJ454" s="38"/>
    </row>
    <row r="455" spans="1:36" x14ac:dyDescent="0.35">
      <c r="A455" s="34"/>
      <c r="B455" s="34"/>
      <c r="C455" s="10"/>
      <c r="D455" s="34"/>
      <c r="G455" s="109"/>
      <c r="H455" s="109"/>
      <c r="I455" s="109"/>
      <c r="J455" s="109"/>
      <c r="K455" s="109"/>
      <c r="L455" s="109"/>
      <c r="M455" s="109"/>
      <c r="N455" s="109"/>
      <c r="O455" s="109"/>
      <c r="P455" s="109"/>
      <c r="Q455" s="109"/>
      <c r="R455" s="109"/>
      <c r="S455" s="109"/>
      <c r="T455" s="109"/>
      <c r="U455" s="109"/>
      <c r="V455" s="109"/>
      <c r="W455" s="109"/>
      <c r="X455" s="109"/>
      <c r="Y455" s="109"/>
      <c r="Z455" s="109"/>
      <c r="AA455" s="109"/>
      <c r="AB455" s="109"/>
      <c r="AC455" s="109"/>
      <c r="AD455" s="109"/>
      <c r="AE455" s="109"/>
      <c r="AF455" s="109"/>
      <c r="AG455" s="109"/>
      <c r="AH455" s="38"/>
      <c r="AI455" s="38"/>
      <c r="AJ455" s="38"/>
    </row>
    <row r="456" spans="1:36" x14ac:dyDescent="0.35">
      <c r="A456" s="34"/>
      <c r="B456" s="34"/>
      <c r="C456" s="10"/>
      <c r="D456" s="34"/>
      <c r="G456" s="109"/>
      <c r="H456" s="109"/>
      <c r="I456" s="109"/>
      <c r="J456" s="109"/>
      <c r="K456" s="109"/>
      <c r="L456" s="109"/>
      <c r="M456" s="109"/>
      <c r="N456" s="109"/>
      <c r="O456" s="109"/>
      <c r="P456" s="109"/>
      <c r="Q456" s="109"/>
      <c r="R456" s="109"/>
      <c r="S456" s="109"/>
      <c r="T456" s="109"/>
      <c r="U456" s="109"/>
      <c r="V456" s="109"/>
      <c r="W456" s="109"/>
      <c r="X456" s="109"/>
      <c r="Y456" s="109"/>
      <c r="Z456" s="109"/>
      <c r="AA456" s="109"/>
      <c r="AB456" s="109"/>
      <c r="AC456" s="109"/>
      <c r="AD456" s="109"/>
      <c r="AE456" s="109"/>
      <c r="AF456" s="109"/>
      <c r="AG456" s="109"/>
      <c r="AH456" s="38"/>
      <c r="AI456" s="38"/>
      <c r="AJ456" s="38"/>
    </row>
    <row r="457" spans="1:36" x14ac:dyDescent="0.35">
      <c r="A457" s="34"/>
      <c r="B457" s="34"/>
      <c r="C457" s="10"/>
      <c r="D457" s="34"/>
      <c r="G457" s="109"/>
      <c r="H457" s="109"/>
      <c r="I457" s="109"/>
      <c r="J457" s="109"/>
      <c r="K457" s="109"/>
      <c r="L457" s="109"/>
      <c r="M457" s="109"/>
      <c r="N457" s="109"/>
      <c r="O457" s="109"/>
      <c r="P457" s="109"/>
      <c r="Q457" s="109"/>
      <c r="R457" s="109"/>
      <c r="S457" s="109"/>
      <c r="T457" s="109"/>
      <c r="U457" s="109"/>
      <c r="V457" s="109"/>
      <c r="W457" s="109"/>
      <c r="X457" s="109"/>
      <c r="Y457" s="109"/>
      <c r="Z457" s="109"/>
      <c r="AA457" s="109"/>
      <c r="AB457" s="109"/>
      <c r="AC457" s="109"/>
      <c r="AD457" s="109"/>
      <c r="AE457" s="109"/>
      <c r="AF457" s="109"/>
      <c r="AG457" s="109"/>
      <c r="AH457" s="38"/>
      <c r="AI457" s="38"/>
      <c r="AJ457" s="38"/>
    </row>
    <row r="458" spans="1:36" x14ac:dyDescent="0.35">
      <c r="A458" s="34"/>
      <c r="B458" s="34"/>
      <c r="C458" s="10"/>
      <c r="D458" s="34"/>
      <c r="G458" s="109"/>
      <c r="H458" s="109"/>
      <c r="I458" s="109"/>
      <c r="J458" s="109"/>
      <c r="K458" s="109"/>
      <c r="L458" s="109"/>
      <c r="M458" s="109"/>
      <c r="N458" s="109"/>
      <c r="O458" s="109"/>
      <c r="P458" s="109"/>
      <c r="Q458" s="109"/>
      <c r="R458" s="109"/>
      <c r="S458" s="109"/>
      <c r="T458" s="109"/>
      <c r="U458" s="109"/>
      <c r="V458" s="109"/>
      <c r="W458" s="109"/>
      <c r="X458" s="109"/>
      <c r="Y458" s="109"/>
      <c r="Z458" s="109"/>
      <c r="AA458" s="109"/>
      <c r="AB458" s="109"/>
      <c r="AC458" s="109"/>
      <c r="AD458" s="109"/>
      <c r="AE458" s="109"/>
      <c r="AF458" s="109"/>
      <c r="AG458" s="109"/>
      <c r="AH458" s="38"/>
      <c r="AI458" s="38"/>
      <c r="AJ458" s="38"/>
    </row>
    <row r="459" spans="1:36" x14ac:dyDescent="0.35">
      <c r="A459" s="34"/>
      <c r="B459" s="34"/>
      <c r="C459" s="10"/>
      <c r="D459" s="34"/>
      <c r="G459" s="109"/>
      <c r="H459" s="109"/>
      <c r="I459" s="109"/>
      <c r="J459" s="109"/>
      <c r="K459" s="109"/>
      <c r="L459" s="109"/>
      <c r="M459" s="109"/>
      <c r="N459" s="109"/>
      <c r="O459" s="109"/>
      <c r="P459" s="109"/>
      <c r="Q459" s="109"/>
      <c r="R459" s="109"/>
      <c r="S459" s="109"/>
      <c r="T459" s="109"/>
      <c r="U459" s="109"/>
      <c r="V459" s="109"/>
      <c r="W459" s="109"/>
      <c r="X459" s="109"/>
      <c r="Y459" s="109"/>
      <c r="Z459" s="109"/>
      <c r="AA459" s="109"/>
      <c r="AB459" s="109"/>
      <c r="AC459" s="109"/>
      <c r="AD459" s="109"/>
      <c r="AE459" s="109"/>
      <c r="AF459" s="109"/>
      <c r="AG459" s="109"/>
      <c r="AH459" s="38"/>
      <c r="AI459" s="38"/>
      <c r="AJ459" s="38"/>
    </row>
    <row r="460" spans="1:36" x14ac:dyDescent="0.35">
      <c r="A460" s="34"/>
      <c r="B460" s="34"/>
      <c r="C460" s="10"/>
      <c r="D460" s="34"/>
      <c r="G460" s="109"/>
      <c r="H460" s="109"/>
      <c r="I460" s="109"/>
      <c r="J460" s="109"/>
      <c r="K460" s="109"/>
      <c r="L460" s="109"/>
      <c r="M460" s="109"/>
      <c r="N460" s="109"/>
      <c r="O460" s="109"/>
      <c r="P460" s="109"/>
      <c r="Q460" s="109"/>
      <c r="R460" s="109"/>
      <c r="S460" s="109"/>
      <c r="T460" s="109"/>
      <c r="U460" s="109"/>
      <c r="V460" s="109"/>
      <c r="W460" s="109"/>
      <c r="X460" s="109"/>
      <c r="Y460" s="109"/>
      <c r="Z460" s="109"/>
      <c r="AA460" s="109"/>
      <c r="AB460" s="109"/>
      <c r="AC460" s="109"/>
      <c r="AD460" s="109"/>
      <c r="AE460" s="109"/>
      <c r="AF460" s="109"/>
      <c r="AG460" s="109"/>
      <c r="AH460" s="38"/>
      <c r="AI460" s="38"/>
      <c r="AJ460" s="38"/>
    </row>
    <row r="461" spans="1:36" x14ac:dyDescent="0.35">
      <c r="A461" s="34"/>
      <c r="B461" s="34"/>
      <c r="C461" s="10"/>
      <c r="D461" s="34"/>
      <c r="G461" s="109"/>
      <c r="H461" s="109"/>
      <c r="I461" s="109"/>
      <c r="J461" s="109"/>
      <c r="K461" s="109"/>
      <c r="L461" s="109"/>
      <c r="M461" s="109"/>
      <c r="N461" s="109"/>
      <c r="O461" s="109"/>
      <c r="P461" s="109"/>
      <c r="Q461" s="109"/>
      <c r="R461" s="109"/>
      <c r="S461" s="109"/>
      <c r="T461" s="109"/>
      <c r="U461" s="109"/>
      <c r="V461" s="109"/>
      <c r="W461" s="109"/>
      <c r="X461" s="109"/>
      <c r="Y461" s="109"/>
      <c r="Z461" s="109"/>
      <c r="AA461" s="109"/>
      <c r="AB461" s="109"/>
      <c r="AC461" s="109"/>
      <c r="AD461" s="109"/>
      <c r="AE461" s="109"/>
      <c r="AF461" s="109"/>
      <c r="AG461" s="109"/>
      <c r="AH461" s="38"/>
      <c r="AI461" s="38"/>
      <c r="AJ461" s="38"/>
    </row>
    <row r="462" spans="1:36" x14ac:dyDescent="0.35">
      <c r="A462" s="34"/>
      <c r="B462" s="34"/>
      <c r="C462" s="10"/>
      <c r="D462" s="34"/>
      <c r="G462" s="109"/>
      <c r="H462" s="109"/>
      <c r="I462" s="109"/>
      <c r="J462" s="109"/>
      <c r="K462" s="109"/>
      <c r="L462" s="109"/>
      <c r="M462" s="109"/>
      <c r="N462" s="109"/>
      <c r="O462" s="109"/>
      <c r="P462" s="109"/>
      <c r="Q462" s="109"/>
      <c r="R462" s="109"/>
      <c r="S462" s="109"/>
      <c r="T462" s="109"/>
      <c r="U462" s="109"/>
      <c r="V462" s="109"/>
      <c r="W462" s="109"/>
      <c r="X462" s="109"/>
      <c r="Y462" s="109"/>
      <c r="Z462" s="109"/>
      <c r="AA462" s="109"/>
      <c r="AB462" s="109"/>
      <c r="AC462" s="109"/>
      <c r="AD462" s="109"/>
      <c r="AE462" s="109"/>
      <c r="AF462" s="109"/>
      <c r="AG462" s="109"/>
      <c r="AH462" s="38"/>
      <c r="AI462" s="38"/>
      <c r="AJ462" s="38"/>
    </row>
    <row r="463" spans="1:36" x14ac:dyDescent="0.35">
      <c r="A463" s="34"/>
      <c r="B463" s="34"/>
      <c r="C463" s="10"/>
      <c r="D463" s="34"/>
      <c r="G463" s="109"/>
      <c r="H463" s="109"/>
      <c r="I463" s="109"/>
      <c r="J463" s="109"/>
      <c r="K463" s="109"/>
      <c r="L463" s="109"/>
      <c r="M463" s="109"/>
      <c r="N463" s="109"/>
      <c r="O463" s="109"/>
      <c r="P463" s="109"/>
      <c r="Q463" s="109"/>
      <c r="R463" s="109"/>
      <c r="S463" s="109"/>
      <c r="T463" s="109"/>
      <c r="U463" s="109"/>
      <c r="V463" s="109"/>
      <c r="W463" s="109"/>
      <c r="X463" s="109"/>
      <c r="Y463" s="109"/>
      <c r="Z463" s="109"/>
      <c r="AA463" s="109"/>
      <c r="AB463" s="109"/>
      <c r="AC463" s="109"/>
      <c r="AD463" s="109"/>
      <c r="AE463" s="109"/>
      <c r="AF463" s="109"/>
      <c r="AG463" s="109"/>
      <c r="AH463" s="38"/>
      <c r="AI463" s="38"/>
      <c r="AJ463" s="38"/>
    </row>
    <row r="464" spans="1:36" x14ac:dyDescent="0.35">
      <c r="A464" s="34"/>
      <c r="B464" s="34"/>
      <c r="C464" s="10"/>
      <c r="D464" s="34"/>
      <c r="G464" s="109"/>
      <c r="H464" s="109"/>
      <c r="I464" s="109"/>
      <c r="J464" s="109"/>
      <c r="K464" s="109"/>
      <c r="L464" s="109"/>
      <c r="M464" s="109"/>
      <c r="N464" s="109"/>
      <c r="O464" s="109"/>
      <c r="P464" s="109"/>
      <c r="Q464" s="109"/>
      <c r="R464" s="109"/>
      <c r="S464" s="109"/>
      <c r="T464" s="109"/>
      <c r="U464" s="109"/>
      <c r="V464" s="109"/>
      <c r="W464" s="109"/>
      <c r="X464" s="109"/>
      <c r="Y464" s="109"/>
      <c r="Z464" s="109"/>
      <c r="AA464" s="109"/>
      <c r="AB464" s="109"/>
      <c r="AC464" s="109"/>
      <c r="AD464" s="109"/>
      <c r="AE464" s="109"/>
      <c r="AF464" s="109"/>
      <c r="AG464" s="109"/>
      <c r="AH464" s="38"/>
      <c r="AI464" s="38"/>
      <c r="AJ464" s="38"/>
    </row>
    <row r="465" spans="1:36" x14ac:dyDescent="0.35">
      <c r="A465" s="34"/>
      <c r="B465" s="34"/>
      <c r="C465" s="10"/>
      <c r="D465" s="34"/>
      <c r="G465" s="109"/>
      <c r="H465" s="109"/>
      <c r="I465" s="109"/>
      <c r="J465" s="109"/>
      <c r="K465" s="109"/>
      <c r="L465" s="109"/>
      <c r="M465" s="109"/>
      <c r="N465" s="109"/>
      <c r="O465" s="109"/>
      <c r="P465" s="109"/>
      <c r="Q465" s="109"/>
      <c r="R465" s="109"/>
      <c r="S465" s="109"/>
      <c r="T465" s="109"/>
      <c r="U465" s="109"/>
      <c r="V465" s="109"/>
      <c r="W465" s="109"/>
      <c r="X465" s="109"/>
      <c r="Y465" s="109"/>
      <c r="Z465" s="109"/>
      <c r="AA465" s="109"/>
      <c r="AB465" s="109"/>
      <c r="AC465" s="109"/>
      <c r="AD465" s="109"/>
      <c r="AE465" s="109"/>
      <c r="AF465" s="109"/>
      <c r="AG465" s="109"/>
      <c r="AH465" s="38"/>
      <c r="AI465" s="38"/>
      <c r="AJ465" s="38"/>
    </row>
    <row r="466" spans="1:36" x14ac:dyDescent="0.35">
      <c r="A466" s="34"/>
      <c r="B466" s="34"/>
      <c r="C466" s="10"/>
      <c r="D466" s="34"/>
      <c r="G466" s="109"/>
      <c r="H466" s="109"/>
      <c r="I466" s="109"/>
      <c r="J466" s="109"/>
      <c r="K466" s="109"/>
      <c r="L466" s="109"/>
      <c r="M466" s="109"/>
      <c r="N466" s="109"/>
      <c r="O466" s="109"/>
      <c r="P466" s="109"/>
      <c r="Q466" s="109"/>
      <c r="R466" s="109"/>
      <c r="S466" s="109"/>
      <c r="T466" s="109"/>
      <c r="U466" s="109"/>
      <c r="V466" s="109"/>
      <c r="W466" s="109"/>
      <c r="X466" s="109"/>
      <c r="Y466" s="109"/>
      <c r="Z466" s="109"/>
      <c r="AA466" s="109"/>
      <c r="AB466" s="109"/>
      <c r="AC466" s="109"/>
      <c r="AD466" s="109"/>
      <c r="AE466" s="109"/>
      <c r="AF466" s="109"/>
      <c r="AG466" s="109"/>
      <c r="AH466" s="38"/>
      <c r="AI466" s="38"/>
      <c r="AJ466" s="38"/>
    </row>
    <row r="467" spans="1:36" x14ac:dyDescent="0.35">
      <c r="A467" s="34"/>
      <c r="B467" s="34"/>
      <c r="C467" s="10"/>
      <c r="D467" s="34"/>
      <c r="G467" s="109"/>
      <c r="H467" s="109"/>
      <c r="I467" s="109"/>
      <c r="J467" s="109"/>
      <c r="K467" s="109"/>
      <c r="L467" s="109"/>
      <c r="M467" s="109"/>
      <c r="N467" s="109"/>
      <c r="O467" s="109"/>
      <c r="P467" s="109"/>
      <c r="Q467" s="109"/>
      <c r="R467" s="109"/>
      <c r="S467" s="109"/>
      <c r="T467" s="109"/>
      <c r="U467" s="109"/>
      <c r="V467" s="109"/>
      <c r="W467" s="109"/>
      <c r="X467" s="109"/>
      <c r="Y467" s="109"/>
      <c r="Z467" s="109"/>
      <c r="AA467" s="109"/>
      <c r="AB467" s="109"/>
      <c r="AC467" s="109"/>
      <c r="AD467" s="109"/>
      <c r="AE467" s="109"/>
      <c r="AF467" s="109"/>
      <c r="AG467" s="109"/>
      <c r="AH467" s="38"/>
      <c r="AI467" s="38"/>
      <c r="AJ467" s="38"/>
    </row>
    <row r="468" spans="1:36" x14ac:dyDescent="0.35">
      <c r="A468" s="34"/>
      <c r="B468" s="34"/>
      <c r="C468" s="10"/>
      <c r="D468" s="34"/>
      <c r="G468" s="109"/>
      <c r="H468" s="109"/>
      <c r="I468" s="109"/>
      <c r="J468" s="109"/>
      <c r="K468" s="109"/>
      <c r="L468" s="109"/>
      <c r="M468" s="109"/>
      <c r="N468" s="109"/>
      <c r="O468" s="109"/>
      <c r="P468" s="109"/>
      <c r="Q468" s="109"/>
      <c r="R468" s="109"/>
      <c r="S468" s="109"/>
      <c r="T468" s="109"/>
      <c r="U468" s="109"/>
      <c r="V468" s="109"/>
      <c r="W468" s="109"/>
      <c r="X468" s="109"/>
      <c r="Y468" s="109"/>
      <c r="Z468" s="109"/>
      <c r="AA468" s="109"/>
      <c r="AB468" s="109"/>
      <c r="AC468" s="109"/>
      <c r="AD468" s="109"/>
      <c r="AE468" s="109"/>
      <c r="AF468" s="109"/>
      <c r="AG468" s="109"/>
      <c r="AH468" s="38"/>
      <c r="AI468" s="38"/>
      <c r="AJ468" s="38"/>
    </row>
    <row r="469" spans="1:36" x14ac:dyDescent="0.35">
      <c r="A469" s="34"/>
      <c r="B469" s="34"/>
      <c r="C469" s="10"/>
      <c r="D469" s="34"/>
      <c r="G469" s="109"/>
      <c r="H469" s="109"/>
      <c r="I469" s="109"/>
      <c r="J469" s="109"/>
      <c r="K469" s="109"/>
      <c r="L469" s="109"/>
      <c r="M469" s="109"/>
      <c r="N469" s="109"/>
      <c r="O469" s="109"/>
      <c r="P469" s="109"/>
      <c r="Q469" s="109"/>
      <c r="R469" s="109"/>
      <c r="S469" s="109"/>
      <c r="T469" s="109"/>
      <c r="U469" s="109"/>
      <c r="V469" s="109"/>
      <c r="W469" s="109"/>
      <c r="X469" s="109"/>
      <c r="Y469" s="109"/>
      <c r="Z469" s="109"/>
      <c r="AA469" s="109"/>
      <c r="AB469" s="109"/>
      <c r="AC469" s="109"/>
      <c r="AD469" s="109"/>
      <c r="AE469" s="109"/>
      <c r="AF469" s="109"/>
      <c r="AG469" s="109"/>
      <c r="AH469" s="38"/>
      <c r="AI469" s="38"/>
      <c r="AJ469" s="38"/>
    </row>
    <row r="470" spans="1:36" x14ac:dyDescent="0.35">
      <c r="A470" s="34"/>
      <c r="B470" s="34"/>
      <c r="C470" s="10"/>
      <c r="D470" s="34"/>
      <c r="G470" s="109"/>
      <c r="H470" s="109"/>
      <c r="I470" s="109"/>
      <c r="J470" s="109"/>
      <c r="K470" s="109"/>
      <c r="L470" s="109"/>
      <c r="M470" s="109"/>
      <c r="N470" s="109"/>
      <c r="O470" s="109"/>
      <c r="P470" s="109"/>
      <c r="Q470" s="109"/>
      <c r="R470" s="109"/>
      <c r="S470" s="109"/>
      <c r="T470" s="109"/>
      <c r="U470" s="109"/>
      <c r="V470" s="109"/>
      <c r="W470" s="109"/>
      <c r="X470" s="109"/>
      <c r="Y470" s="109"/>
      <c r="Z470" s="109"/>
      <c r="AA470" s="109"/>
      <c r="AB470" s="109"/>
      <c r="AC470" s="109"/>
      <c r="AD470" s="109"/>
      <c r="AE470" s="109"/>
      <c r="AF470" s="109"/>
      <c r="AG470" s="109"/>
      <c r="AH470" s="38"/>
      <c r="AI470" s="38"/>
      <c r="AJ470" s="38"/>
    </row>
    <row r="471" spans="1:36" x14ac:dyDescent="0.35">
      <c r="A471" s="34"/>
      <c r="B471" s="34"/>
      <c r="C471" s="10"/>
      <c r="D471" s="34"/>
      <c r="G471" s="109"/>
      <c r="H471" s="109"/>
      <c r="I471" s="109"/>
      <c r="J471" s="109"/>
      <c r="K471" s="109"/>
      <c r="L471" s="109"/>
      <c r="M471" s="109"/>
      <c r="N471" s="109"/>
      <c r="O471" s="109"/>
      <c r="P471" s="109"/>
      <c r="Q471" s="109"/>
      <c r="R471" s="109"/>
      <c r="S471" s="109"/>
      <c r="T471" s="109"/>
      <c r="U471" s="109"/>
      <c r="V471" s="109"/>
      <c r="W471" s="109"/>
      <c r="X471" s="109"/>
      <c r="Y471" s="109"/>
      <c r="Z471" s="109"/>
      <c r="AA471" s="109"/>
      <c r="AB471" s="109"/>
      <c r="AC471" s="109"/>
      <c r="AD471" s="109"/>
      <c r="AE471" s="109"/>
      <c r="AF471" s="109"/>
      <c r="AG471" s="109"/>
      <c r="AH471" s="38"/>
      <c r="AI471" s="38"/>
      <c r="AJ471" s="38"/>
    </row>
    <row r="472" spans="1:36" x14ac:dyDescent="0.35">
      <c r="A472" s="34"/>
      <c r="B472" s="34"/>
      <c r="C472" s="10"/>
      <c r="D472" s="34"/>
      <c r="G472" s="109"/>
      <c r="H472" s="109"/>
      <c r="I472" s="109"/>
      <c r="J472" s="109"/>
      <c r="K472" s="109"/>
      <c r="L472" s="109"/>
      <c r="M472" s="109"/>
      <c r="N472" s="109"/>
      <c r="O472" s="109"/>
      <c r="P472" s="109"/>
      <c r="Q472" s="109"/>
      <c r="R472" s="109"/>
      <c r="S472" s="109"/>
      <c r="T472" s="109"/>
      <c r="U472" s="109"/>
      <c r="V472" s="109"/>
      <c r="W472" s="109"/>
      <c r="X472" s="109"/>
      <c r="Y472" s="109"/>
      <c r="Z472" s="109"/>
      <c r="AA472" s="109"/>
      <c r="AB472" s="109"/>
      <c r="AC472" s="109"/>
      <c r="AD472" s="109"/>
      <c r="AE472" s="109"/>
      <c r="AF472" s="109"/>
      <c r="AG472" s="109"/>
      <c r="AH472" s="38"/>
      <c r="AI472" s="38"/>
      <c r="AJ472" s="38"/>
    </row>
    <row r="473" spans="1:36" x14ac:dyDescent="0.35">
      <c r="A473" s="34"/>
      <c r="B473" s="34"/>
      <c r="C473" s="10"/>
      <c r="D473" s="34"/>
      <c r="G473" s="109"/>
      <c r="H473" s="109"/>
      <c r="I473" s="109"/>
      <c r="J473" s="109"/>
      <c r="K473" s="109"/>
      <c r="L473" s="109"/>
      <c r="M473" s="109"/>
      <c r="N473" s="109"/>
      <c r="O473" s="109"/>
      <c r="P473" s="109"/>
      <c r="Q473" s="109"/>
      <c r="R473" s="109"/>
      <c r="S473" s="109"/>
      <c r="T473" s="109"/>
      <c r="U473" s="109"/>
      <c r="V473" s="109"/>
      <c r="W473" s="109"/>
      <c r="X473" s="109"/>
      <c r="Y473" s="109"/>
      <c r="Z473" s="109"/>
      <c r="AA473" s="109"/>
      <c r="AB473" s="109"/>
      <c r="AC473" s="109"/>
      <c r="AD473" s="109"/>
      <c r="AE473" s="109"/>
      <c r="AF473" s="109"/>
      <c r="AG473" s="109"/>
      <c r="AH473" s="38"/>
      <c r="AI473" s="38"/>
      <c r="AJ473" s="38"/>
    </row>
    <row r="474" spans="1:36" x14ac:dyDescent="0.35">
      <c r="A474" s="34"/>
      <c r="B474" s="34"/>
      <c r="C474" s="10"/>
      <c r="D474" s="34"/>
      <c r="G474" s="109"/>
      <c r="H474" s="109"/>
      <c r="I474" s="109"/>
      <c r="J474" s="109"/>
      <c r="K474" s="109"/>
      <c r="L474" s="109"/>
      <c r="M474" s="109"/>
      <c r="N474" s="109"/>
      <c r="O474" s="109"/>
      <c r="P474" s="109"/>
      <c r="Q474" s="109"/>
      <c r="R474" s="109"/>
      <c r="S474" s="109"/>
      <c r="T474" s="109"/>
      <c r="U474" s="109"/>
      <c r="V474" s="109"/>
      <c r="W474" s="109"/>
      <c r="X474" s="109"/>
      <c r="Y474" s="109"/>
      <c r="Z474" s="109"/>
      <c r="AA474" s="109"/>
      <c r="AB474" s="109"/>
      <c r="AC474" s="109"/>
      <c r="AD474" s="109"/>
      <c r="AE474" s="109"/>
      <c r="AF474" s="109"/>
      <c r="AG474" s="109"/>
      <c r="AH474" s="38"/>
      <c r="AI474" s="38"/>
      <c r="AJ474" s="38"/>
    </row>
    <row r="475" spans="1:36" x14ac:dyDescent="0.35">
      <c r="A475" s="34"/>
      <c r="B475" s="34"/>
      <c r="C475" s="10"/>
      <c r="D475" s="34"/>
      <c r="G475" s="109"/>
      <c r="H475" s="109"/>
      <c r="I475" s="109"/>
      <c r="J475" s="109"/>
      <c r="K475" s="109"/>
      <c r="L475" s="109"/>
      <c r="M475" s="109"/>
      <c r="N475" s="109"/>
      <c r="O475" s="109"/>
      <c r="P475" s="109"/>
      <c r="Q475" s="109"/>
      <c r="R475" s="109"/>
      <c r="S475" s="109"/>
      <c r="T475" s="109"/>
      <c r="U475" s="109"/>
      <c r="V475" s="109"/>
      <c r="W475" s="109"/>
      <c r="X475" s="109"/>
      <c r="Y475" s="109"/>
      <c r="Z475" s="109"/>
      <c r="AA475" s="109"/>
      <c r="AB475" s="109"/>
      <c r="AC475" s="109"/>
      <c r="AD475" s="109"/>
      <c r="AE475" s="109"/>
      <c r="AF475" s="109"/>
      <c r="AG475" s="109"/>
      <c r="AH475" s="38"/>
      <c r="AI475" s="38"/>
      <c r="AJ475" s="38"/>
    </row>
    <row r="476" spans="1:36" x14ac:dyDescent="0.35">
      <c r="A476" s="34"/>
      <c r="B476" s="34"/>
      <c r="C476" s="10"/>
      <c r="D476" s="34"/>
      <c r="G476" s="109"/>
      <c r="H476" s="109"/>
      <c r="I476" s="109"/>
      <c r="J476" s="109"/>
      <c r="K476" s="109"/>
      <c r="L476" s="109"/>
      <c r="M476" s="109"/>
      <c r="N476" s="109"/>
      <c r="O476" s="109"/>
      <c r="P476" s="109"/>
      <c r="Q476" s="109"/>
      <c r="R476" s="109"/>
      <c r="S476" s="109"/>
      <c r="T476" s="109"/>
      <c r="U476" s="109"/>
      <c r="V476" s="109"/>
      <c r="W476" s="109"/>
      <c r="X476" s="109"/>
      <c r="Y476" s="109"/>
      <c r="Z476" s="109"/>
      <c r="AA476" s="109"/>
      <c r="AB476" s="109"/>
      <c r="AC476" s="109"/>
      <c r="AD476" s="109"/>
      <c r="AE476" s="109"/>
      <c r="AF476" s="109"/>
      <c r="AG476" s="109"/>
      <c r="AH476" s="38"/>
      <c r="AI476" s="38"/>
      <c r="AJ476" s="38"/>
    </row>
    <row r="477" spans="1:36" x14ac:dyDescent="0.35">
      <c r="A477" s="34"/>
      <c r="B477" s="34"/>
      <c r="C477" s="10"/>
      <c r="D477" s="34"/>
      <c r="G477" s="109"/>
      <c r="H477" s="109"/>
      <c r="I477" s="109"/>
      <c r="J477" s="109"/>
      <c r="K477" s="109"/>
      <c r="L477" s="109"/>
      <c r="M477" s="109"/>
      <c r="N477" s="109"/>
      <c r="O477" s="109"/>
      <c r="P477" s="109"/>
      <c r="Q477" s="109"/>
      <c r="R477" s="109"/>
      <c r="S477" s="109"/>
      <c r="T477" s="109"/>
      <c r="U477" s="109"/>
      <c r="V477" s="109"/>
      <c r="W477" s="109"/>
      <c r="X477" s="109"/>
      <c r="Y477" s="109"/>
      <c r="Z477" s="109"/>
      <c r="AA477" s="109"/>
      <c r="AB477" s="109"/>
      <c r="AC477" s="109"/>
      <c r="AD477" s="109"/>
      <c r="AE477" s="109"/>
      <c r="AF477" s="109"/>
      <c r="AG477" s="109"/>
      <c r="AH477" s="38"/>
      <c r="AI477" s="38"/>
      <c r="AJ477" s="38"/>
    </row>
    <row r="478" spans="1:36" x14ac:dyDescent="0.35">
      <c r="A478" s="34"/>
      <c r="B478" s="34"/>
      <c r="C478" s="10"/>
      <c r="D478" s="34"/>
      <c r="G478" s="109"/>
      <c r="H478" s="109"/>
      <c r="I478" s="109"/>
      <c r="J478" s="109"/>
      <c r="K478" s="109"/>
      <c r="L478" s="109"/>
      <c r="M478" s="109"/>
      <c r="N478" s="109"/>
      <c r="O478" s="109"/>
      <c r="P478" s="109"/>
      <c r="Q478" s="109"/>
      <c r="R478" s="109"/>
      <c r="S478" s="109"/>
      <c r="T478" s="109"/>
      <c r="U478" s="109"/>
      <c r="V478" s="109"/>
      <c r="W478" s="109"/>
      <c r="X478" s="109"/>
      <c r="Y478" s="109"/>
      <c r="Z478" s="109"/>
      <c r="AA478" s="109"/>
      <c r="AB478" s="109"/>
      <c r="AC478" s="109"/>
      <c r="AD478" s="109"/>
      <c r="AE478" s="109"/>
      <c r="AF478" s="109"/>
      <c r="AG478" s="109"/>
      <c r="AH478" s="38"/>
      <c r="AI478" s="38"/>
      <c r="AJ478" s="38"/>
    </row>
    <row r="479" spans="1:36" x14ac:dyDescent="0.35">
      <c r="A479" s="34"/>
      <c r="B479" s="34"/>
      <c r="C479" s="10"/>
      <c r="D479" s="34"/>
      <c r="G479" s="109"/>
      <c r="H479" s="109"/>
      <c r="I479" s="109"/>
      <c r="J479" s="109"/>
      <c r="K479" s="109"/>
      <c r="L479" s="109"/>
      <c r="M479" s="109"/>
      <c r="N479" s="109"/>
      <c r="O479" s="109"/>
      <c r="P479" s="109"/>
      <c r="Q479" s="109"/>
      <c r="R479" s="109"/>
      <c r="S479" s="109"/>
      <c r="T479" s="109"/>
      <c r="U479" s="109"/>
      <c r="V479" s="109"/>
      <c r="W479" s="109"/>
      <c r="X479" s="109"/>
      <c r="Y479" s="109"/>
      <c r="Z479" s="109"/>
      <c r="AA479" s="109"/>
      <c r="AB479" s="109"/>
      <c r="AC479" s="109"/>
      <c r="AD479" s="109"/>
      <c r="AE479" s="109"/>
      <c r="AF479" s="109"/>
      <c r="AG479" s="109"/>
      <c r="AH479" s="38"/>
      <c r="AI479" s="38"/>
      <c r="AJ479" s="38"/>
    </row>
    <row r="480" spans="1:36" x14ac:dyDescent="0.35">
      <c r="A480" s="34"/>
      <c r="B480" s="34"/>
      <c r="C480" s="10"/>
      <c r="D480" s="34"/>
      <c r="G480" s="109"/>
      <c r="H480" s="109"/>
      <c r="I480" s="109"/>
      <c r="J480" s="109"/>
      <c r="K480" s="109"/>
      <c r="L480" s="109"/>
      <c r="M480" s="109"/>
      <c r="N480" s="109"/>
      <c r="O480" s="109"/>
      <c r="P480" s="109"/>
      <c r="Q480" s="109"/>
      <c r="R480" s="109"/>
      <c r="S480" s="109"/>
      <c r="T480" s="109"/>
      <c r="U480" s="109"/>
      <c r="V480" s="109"/>
      <c r="W480" s="109"/>
      <c r="X480" s="109"/>
      <c r="Y480" s="109"/>
      <c r="Z480" s="109"/>
      <c r="AA480" s="109"/>
      <c r="AB480" s="109"/>
      <c r="AC480" s="109"/>
      <c r="AD480" s="109"/>
      <c r="AE480" s="109"/>
      <c r="AF480" s="109"/>
      <c r="AG480" s="109"/>
      <c r="AH480" s="38"/>
      <c r="AI480" s="38"/>
      <c r="AJ480" s="38"/>
    </row>
    <row r="481" spans="1:36" x14ac:dyDescent="0.35">
      <c r="A481" s="34"/>
      <c r="B481" s="34"/>
      <c r="C481" s="10"/>
      <c r="D481" s="34"/>
      <c r="G481" s="109"/>
      <c r="H481" s="109"/>
      <c r="I481" s="109"/>
      <c r="J481" s="109"/>
      <c r="K481" s="109"/>
      <c r="L481" s="109"/>
      <c r="M481" s="109"/>
      <c r="N481" s="109"/>
      <c r="O481" s="109"/>
      <c r="P481" s="109"/>
      <c r="Q481" s="109"/>
      <c r="R481" s="109"/>
      <c r="S481" s="109"/>
      <c r="T481" s="109"/>
      <c r="U481" s="109"/>
      <c r="V481" s="109"/>
      <c r="W481" s="109"/>
      <c r="X481" s="109"/>
      <c r="Y481" s="109"/>
      <c r="Z481" s="109"/>
      <c r="AA481" s="109"/>
      <c r="AB481" s="109"/>
      <c r="AC481" s="109"/>
      <c r="AD481" s="109"/>
      <c r="AE481" s="109"/>
      <c r="AF481" s="109"/>
      <c r="AG481" s="109"/>
      <c r="AH481" s="38"/>
      <c r="AI481" s="38"/>
      <c r="AJ481" s="38"/>
    </row>
    <row r="482" spans="1:36" x14ac:dyDescent="0.35">
      <c r="A482" s="34"/>
      <c r="B482" s="34"/>
      <c r="C482" s="10"/>
      <c r="D482" s="34"/>
      <c r="G482" s="109"/>
      <c r="H482" s="109"/>
      <c r="I482" s="109"/>
      <c r="J482" s="109"/>
      <c r="K482" s="109"/>
      <c r="L482" s="109"/>
      <c r="M482" s="109"/>
      <c r="N482" s="109"/>
      <c r="O482" s="109"/>
      <c r="P482" s="109"/>
      <c r="Q482" s="109"/>
      <c r="R482" s="109"/>
      <c r="S482" s="109"/>
      <c r="T482" s="109"/>
      <c r="U482" s="109"/>
      <c r="V482" s="109"/>
      <c r="W482" s="109"/>
      <c r="X482" s="109"/>
      <c r="Y482" s="109"/>
      <c r="Z482" s="109"/>
      <c r="AA482" s="109"/>
      <c r="AB482" s="109"/>
      <c r="AC482" s="109"/>
      <c r="AD482" s="109"/>
      <c r="AE482" s="109"/>
      <c r="AF482" s="109"/>
      <c r="AG482" s="109"/>
      <c r="AH482" s="38"/>
      <c r="AI482" s="38"/>
      <c r="AJ482" s="38"/>
    </row>
    <row r="483" spans="1:36" x14ac:dyDescent="0.35">
      <c r="A483" s="34"/>
      <c r="B483" s="34"/>
      <c r="C483" s="10"/>
      <c r="D483" s="34"/>
      <c r="G483" s="109"/>
      <c r="H483" s="109"/>
      <c r="I483" s="109"/>
      <c r="J483" s="109"/>
      <c r="K483" s="109"/>
      <c r="L483" s="109"/>
      <c r="M483" s="109"/>
      <c r="N483" s="109"/>
      <c r="O483" s="109"/>
      <c r="P483" s="109"/>
      <c r="Q483" s="109"/>
      <c r="R483" s="109"/>
      <c r="S483" s="109"/>
      <c r="T483" s="109"/>
      <c r="U483" s="109"/>
      <c r="V483" s="109"/>
      <c r="W483" s="109"/>
      <c r="X483" s="109"/>
      <c r="Y483" s="109"/>
      <c r="Z483" s="109"/>
      <c r="AA483" s="109"/>
      <c r="AB483" s="109"/>
      <c r="AC483" s="109"/>
      <c r="AD483" s="109"/>
      <c r="AE483" s="109"/>
      <c r="AF483" s="109"/>
      <c r="AG483" s="109"/>
      <c r="AH483" s="38"/>
      <c r="AI483" s="38"/>
      <c r="AJ483" s="38"/>
    </row>
    <row r="484" spans="1:36" x14ac:dyDescent="0.35">
      <c r="A484" s="34"/>
      <c r="B484" s="34"/>
      <c r="C484" s="10"/>
      <c r="D484" s="34"/>
      <c r="G484" s="109"/>
      <c r="H484" s="109"/>
      <c r="I484" s="109"/>
      <c r="J484" s="109"/>
      <c r="K484" s="109"/>
      <c r="L484" s="109"/>
      <c r="M484" s="109"/>
      <c r="N484" s="109"/>
      <c r="O484" s="109"/>
      <c r="P484" s="109"/>
      <c r="Q484" s="109"/>
      <c r="R484" s="109"/>
      <c r="S484" s="109"/>
      <c r="T484" s="109"/>
      <c r="U484" s="109"/>
      <c r="V484" s="109"/>
      <c r="W484" s="109"/>
      <c r="X484" s="109"/>
      <c r="Y484" s="109"/>
      <c r="Z484" s="109"/>
      <c r="AA484" s="109"/>
      <c r="AB484" s="109"/>
      <c r="AC484" s="109"/>
      <c r="AD484" s="109"/>
      <c r="AE484" s="109"/>
      <c r="AF484" s="109"/>
      <c r="AG484" s="109"/>
      <c r="AH484" s="38"/>
      <c r="AI484" s="38"/>
      <c r="AJ484" s="38"/>
    </row>
    <row r="485" spans="1:36" x14ac:dyDescent="0.35">
      <c r="A485" s="34"/>
      <c r="B485" s="34"/>
      <c r="C485" s="10"/>
      <c r="D485" s="34"/>
      <c r="G485" s="109"/>
      <c r="H485" s="109"/>
      <c r="I485" s="109"/>
      <c r="J485" s="109"/>
      <c r="K485" s="109"/>
      <c r="L485" s="109"/>
      <c r="M485" s="109"/>
      <c r="N485" s="109"/>
      <c r="O485" s="109"/>
      <c r="P485" s="109"/>
      <c r="Q485" s="109"/>
      <c r="R485" s="109"/>
      <c r="S485" s="109"/>
      <c r="T485" s="109"/>
      <c r="U485" s="109"/>
      <c r="V485" s="109"/>
      <c r="W485" s="109"/>
      <c r="X485" s="109"/>
      <c r="Y485" s="109"/>
      <c r="Z485" s="109"/>
      <c r="AA485" s="109"/>
      <c r="AB485" s="109"/>
      <c r="AC485" s="109"/>
      <c r="AD485" s="109"/>
      <c r="AE485" s="109"/>
      <c r="AF485" s="109"/>
      <c r="AG485" s="109"/>
      <c r="AH485" s="38"/>
      <c r="AI485" s="38"/>
      <c r="AJ485" s="38"/>
    </row>
    <row r="486" spans="1:36" x14ac:dyDescent="0.35">
      <c r="A486" s="34"/>
      <c r="B486" s="34"/>
      <c r="C486" s="10"/>
      <c r="D486" s="34"/>
      <c r="G486" s="109"/>
      <c r="H486" s="109"/>
      <c r="I486" s="109"/>
      <c r="J486" s="109"/>
      <c r="K486" s="109"/>
      <c r="L486" s="109"/>
      <c r="M486" s="109"/>
      <c r="N486" s="109"/>
      <c r="O486" s="109"/>
      <c r="P486" s="109"/>
      <c r="Q486" s="109"/>
      <c r="R486" s="109"/>
      <c r="S486" s="109"/>
      <c r="T486" s="109"/>
      <c r="U486" s="109"/>
      <c r="V486" s="109"/>
      <c r="W486" s="109"/>
      <c r="X486" s="109"/>
      <c r="Y486" s="109"/>
      <c r="Z486" s="109"/>
      <c r="AA486" s="109"/>
      <c r="AB486" s="109"/>
      <c r="AC486" s="109"/>
      <c r="AD486" s="109"/>
      <c r="AE486" s="109"/>
      <c r="AF486" s="109"/>
      <c r="AG486" s="109"/>
      <c r="AH486" s="38"/>
      <c r="AI486" s="38"/>
      <c r="AJ486" s="38"/>
    </row>
    <row r="487" spans="1:36" x14ac:dyDescent="0.35">
      <c r="A487" s="34"/>
      <c r="B487" s="34"/>
      <c r="C487" s="10"/>
      <c r="D487" s="34"/>
      <c r="G487" s="109"/>
      <c r="H487" s="109"/>
      <c r="I487" s="109"/>
      <c r="J487" s="109"/>
      <c r="K487" s="109"/>
      <c r="L487" s="109"/>
      <c r="M487" s="109"/>
      <c r="N487" s="109"/>
      <c r="O487" s="109"/>
      <c r="P487" s="109"/>
      <c r="Q487" s="109"/>
      <c r="R487" s="109"/>
      <c r="S487" s="109"/>
      <c r="T487" s="109"/>
      <c r="U487" s="109"/>
      <c r="V487" s="109"/>
      <c r="W487" s="109"/>
      <c r="X487" s="109"/>
      <c r="Y487" s="109"/>
      <c r="Z487" s="109"/>
      <c r="AA487" s="109"/>
      <c r="AB487" s="109"/>
      <c r="AC487" s="109"/>
      <c r="AD487" s="109"/>
      <c r="AE487" s="109"/>
      <c r="AF487" s="109"/>
      <c r="AG487" s="109"/>
      <c r="AH487" s="38"/>
      <c r="AI487" s="38"/>
      <c r="AJ487" s="38"/>
    </row>
    <row r="488" spans="1:36" x14ac:dyDescent="0.35">
      <c r="A488" s="34"/>
      <c r="B488" s="34"/>
      <c r="C488" s="10"/>
      <c r="D488" s="34"/>
      <c r="G488" s="109"/>
      <c r="H488" s="109"/>
      <c r="I488" s="109"/>
      <c r="J488" s="109"/>
      <c r="K488" s="109"/>
      <c r="L488" s="109"/>
      <c r="M488" s="109"/>
      <c r="N488" s="109"/>
      <c r="O488" s="109"/>
      <c r="P488" s="109"/>
      <c r="Q488" s="109"/>
      <c r="R488" s="109"/>
      <c r="S488" s="109"/>
      <c r="T488" s="109"/>
      <c r="U488" s="109"/>
      <c r="V488" s="109"/>
      <c r="W488" s="109"/>
      <c r="X488" s="109"/>
      <c r="Y488" s="109"/>
      <c r="Z488" s="109"/>
      <c r="AA488" s="109"/>
      <c r="AB488" s="109"/>
      <c r="AC488" s="109"/>
      <c r="AD488" s="109"/>
      <c r="AE488" s="109"/>
      <c r="AF488" s="109"/>
      <c r="AG488" s="109"/>
      <c r="AH488" s="38"/>
      <c r="AI488" s="38"/>
      <c r="AJ488" s="38"/>
    </row>
    <row r="489" spans="1:36" x14ac:dyDescent="0.35">
      <c r="A489" s="34"/>
      <c r="B489" s="34"/>
      <c r="C489" s="10"/>
      <c r="D489" s="34"/>
      <c r="G489" s="109"/>
      <c r="H489" s="109"/>
      <c r="I489" s="109"/>
      <c r="J489" s="109"/>
      <c r="K489" s="109"/>
      <c r="L489" s="109"/>
      <c r="M489" s="109"/>
      <c r="N489" s="109"/>
      <c r="O489" s="109"/>
      <c r="P489" s="109"/>
      <c r="Q489" s="109"/>
      <c r="R489" s="109"/>
      <c r="S489" s="109"/>
      <c r="T489" s="109"/>
      <c r="U489" s="109"/>
      <c r="V489" s="109"/>
      <c r="W489" s="109"/>
      <c r="X489" s="109"/>
      <c r="Y489" s="109"/>
      <c r="Z489" s="109"/>
      <c r="AA489" s="109"/>
      <c r="AB489" s="109"/>
      <c r="AC489" s="109"/>
      <c r="AD489" s="109"/>
      <c r="AE489" s="109"/>
      <c r="AF489" s="109"/>
      <c r="AG489" s="109"/>
      <c r="AH489" s="38"/>
      <c r="AI489" s="38"/>
      <c r="AJ489" s="38"/>
    </row>
    <row r="490" spans="1:36" x14ac:dyDescent="0.35">
      <c r="A490" s="34"/>
      <c r="B490" s="34"/>
      <c r="C490" s="10"/>
      <c r="D490" s="34"/>
      <c r="G490" s="109"/>
      <c r="H490" s="109"/>
      <c r="I490" s="109"/>
      <c r="J490" s="109"/>
      <c r="K490" s="109"/>
      <c r="L490" s="109"/>
      <c r="M490" s="109"/>
      <c r="N490" s="109"/>
      <c r="O490" s="109"/>
      <c r="P490" s="109"/>
      <c r="Q490" s="109"/>
      <c r="R490" s="109"/>
      <c r="S490" s="109"/>
      <c r="T490" s="109"/>
      <c r="U490" s="109"/>
      <c r="V490" s="109"/>
      <c r="W490" s="109"/>
      <c r="X490" s="109"/>
      <c r="Y490" s="109"/>
      <c r="Z490" s="109"/>
      <c r="AA490" s="109"/>
      <c r="AB490" s="109"/>
      <c r="AC490" s="109"/>
      <c r="AD490" s="109"/>
      <c r="AE490" s="109"/>
      <c r="AF490" s="109"/>
      <c r="AG490" s="109"/>
      <c r="AH490" s="38"/>
      <c r="AI490" s="38"/>
      <c r="AJ490" s="38"/>
    </row>
    <row r="491" spans="1:36" x14ac:dyDescent="0.35">
      <c r="A491" s="34"/>
      <c r="B491" s="34"/>
      <c r="C491" s="10"/>
      <c r="D491" s="34"/>
      <c r="G491" s="109"/>
      <c r="H491" s="109"/>
      <c r="I491" s="109"/>
      <c r="J491" s="109"/>
      <c r="K491" s="109"/>
      <c r="L491" s="109"/>
      <c r="M491" s="109"/>
      <c r="N491" s="109"/>
      <c r="O491" s="109"/>
      <c r="P491" s="109"/>
      <c r="Q491" s="109"/>
      <c r="R491" s="109"/>
      <c r="S491" s="109"/>
      <c r="T491" s="109"/>
      <c r="U491" s="109"/>
      <c r="V491" s="109"/>
      <c r="W491" s="109"/>
      <c r="X491" s="109"/>
      <c r="Y491" s="109"/>
      <c r="Z491" s="109"/>
      <c r="AA491" s="109"/>
      <c r="AB491" s="109"/>
      <c r="AC491" s="109"/>
      <c r="AD491" s="109"/>
      <c r="AE491" s="109"/>
      <c r="AF491" s="109"/>
      <c r="AG491" s="109"/>
      <c r="AH491" s="38"/>
      <c r="AI491" s="38"/>
      <c r="AJ491" s="38"/>
    </row>
    <row r="492" spans="1:36" x14ac:dyDescent="0.35">
      <c r="A492" s="34"/>
      <c r="B492" s="34"/>
      <c r="C492" s="10"/>
      <c r="D492" s="34"/>
      <c r="G492" s="109"/>
      <c r="H492" s="109"/>
      <c r="I492" s="109"/>
      <c r="J492" s="109"/>
      <c r="K492" s="109"/>
      <c r="L492" s="109"/>
      <c r="M492" s="109"/>
      <c r="N492" s="109"/>
      <c r="O492" s="109"/>
      <c r="P492" s="109"/>
      <c r="Q492" s="109"/>
      <c r="R492" s="109"/>
      <c r="S492" s="109"/>
      <c r="T492" s="109"/>
      <c r="U492" s="109"/>
      <c r="V492" s="109"/>
      <c r="W492" s="109"/>
      <c r="X492" s="109"/>
      <c r="Y492" s="109"/>
      <c r="Z492" s="109"/>
      <c r="AA492" s="109"/>
      <c r="AB492" s="109"/>
      <c r="AC492" s="109"/>
      <c r="AD492" s="109"/>
      <c r="AE492" s="109"/>
      <c r="AF492" s="109"/>
      <c r="AG492" s="109"/>
      <c r="AH492" s="38"/>
      <c r="AI492" s="38"/>
      <c r="AJ492" s="38"/>
    </row>
    <row r="493" spans="1:36" x14ac:dyDescent="0.35">
      <c r="A493" s="34"/>
      <c r="B493" s="34"/>
      <c r="C493" s="10"/>
      <c r="D493" s="34"/>
      <c r="G493" s="109"/>
      <c r="H493" s="109"/>
      <c r="I493" s="109"/>
      <c r="J493" s="109"/>
      <c r="K493" s="109"/>
      <c r="L493" s="109"/>
      <c r="M493" s="109"/>
      <c r="N493" s="109"/>
      <c r="O493" s="109"/>
      <c r="P493" s="109"/>
      <c r="Q493" s="109"/>
      <c r="R493" s="109"/>
      <c r="S493" s="109"/>
      <c r="T493" s="109"/>
      <c r="U493" s="109"/>
      <c r="V493" s="109"/>
      <c r="W493" s="109"/>
      <c r="X493" s="109"/>
      <c r="Y493" s="109"/>
      <c r="Z493" s="109"/>
      <c r="AA493" s="109"/>
      <c r="AB493" s="109"/>
      <c r="AC493" s="109"/>
      <c r="AD493" s="109"/>
      <c r="AE493" s="109"/>
      <c r="AF493" s="109"/>
      <c r="AG493" s="109"/>
      <c r="AH493" s="38"/>
      <c r="AI493" s="38"/>
      <c r="AJ493" s="38"/>
    </row>
    <row r="494" spans="1:36" x14ac:dyDescent="0.35">
      <c r="A494" s="34"/>
      <c r="B494" s="34"/>
      <c r="C494" s="10"/>
      <c r="D494" s="34"/>
      <c r="G494" s="109"/>
      <c r="H494" s="109"/>
      <c r="I494" s="109"/>
      <c r="J494" s="109"/>
      <c r="K494" s="109"/>
      <c r="L494" s="109"/>
      <c r="M494" s="109"/>
      <c r="N494" s="109"/>
      <c r="O494" s="109"/>
      <c r="P494" s="109"/>
      <c r="Q494" s="109"/>
      <c r="R494" s="109"/>
      <c r="S494" s="109"/>
      <c r="T494" s="109"/>
      <c r="U494" s="109"/>
      <c r="V494" s="109"/>
      <c r="W494" s="109"/>
      <c r="X494" s="109"/>
      <c r="Y494" s="109"/>
      <c r="Z494" s="109"/>
      <c r="AA494" s="109"/>
      <c r="AB494" s="109"/>
      <c r="AC494" s="109"/>
      <c r="AD494" s="109"/>
      <c r="AE494" s="109"/>
      <c r="AF494" s="109"/>
      <c r="AG494" s="109"/>
      <c r="AH494" s="38"/>
      <c r="AI494" s="38"/>
      <c r="AJ494" s="38"/>
    </row>
    <row r="495" spans="1:36" x14ac:dyDescent="0.35">
      <c r="A495" s="34"/>
      <c r="B495" s="34"/>
      <c r="C495" s="10"/>
      <c r="D495" s="34"/>
      <c r="G495" s="109"/>
      <c r="H495" s="109"/>
      <c r="I495" s="109"/>
      <c r="J495" s="109"/>
      <c r="K495" s="109"/>
      <c r="L495" s="109"/>
      <c r="M495" s="109"/>
      <c r="N495" s="109"/>
      <c r="O495" s="109"/>
      <c r="P495" s="109"/>
      <c r="Q495" s="109"/>
      <c r="R495" s="109"/>
      <c r="S495" s="109"/>
      <c r="T495" s="109"/>
      <c r="U495" s="109"/>
      <c r="V495" s="109"/>
      <c r="W495" s="109"/>
      <c r="X495" s="109"/>
      <c r="Y495" s="109"/>
      <c r="Z495" s="109"/>
      <c r="AA495" s="109"/>
      <c r="AB495" s="109"/>
      <c r="AC495" s="109"/>
      <c r="AD495" s="109"/>
      <c r="AE495" s="109"/>
      <c r="AF495" s="109"/>
      <c r="AG495" s="109"/>
      <c r="AH495" s="38"/>
      <c r="AI495" s="38"/>
      <c r="AJ495" s="38"/>
    </row>
    <row r="496" spans="1:36" x14ac:dyDescent="0.35">
      <c r="A496" s="34"/>
      <c r="B496" s="34"/>
      <c r="C496" s="10"/>
      <c r="D496" s="34"/>
      <c r="G496" s="109"/>
      <c r="H496" s="109"/>
      <c r="I496" s="109"/>
      <c r="J496" s="109"/>
      <c r="K496" s="109"/>
      <c r="L496" s="109"/>
      <c r="M496" s="109"/>
      <c r="N496" s="109"/>
      <c r="O496" s="109"/>
      <c r="P496" s="109"/>
      <c r="Q496" s="109"/>
      <c r="R496" s="109"/>
      <c r="S496" s="109"/>
      <c r="T496" s="109"/>
      <c r="U496" s="109"/>
      <c r="V496" s="109"/>
      <c r="W496" s="109"/>
      <c r="X496" s="109"/>
      <c r="Y496" s="109"/>
      <c r="Z496" s="109"/>
      <c r="AA496" s="109"/>
      <c r="AB496" s="109"/>
      <c r="AC496" s="109"/>
      <c r="AD496" s="109"/>
      <c r="AE496" s="109"/>
      <c r="AF496" s="109"/>
      <c r="AG496" s="109"/>
      <c r="AH496" s="38"/>
      <c r="AI496" s="38"/>
      <c r="AJ496" s="38"/>
    </row>
    <row r="497" spans="1:36" x14ac:dyDescent="0.35">
      <c r="A497" s="34"/>
      <c r="B497" s="34"/>
      <c r="C497" s="10"/>
      <c r="D497" s="34"/>
      <c r="G497" s="109"/>
      <c r="H497" s="109"/>
      <c r="I497" s="109"/>
      <c r="J497" s="109"/>
      <c r="K497" s="109"/>
      <c r="L497" s="109"/>
      <c r="M497" s="109"/>
      <c r="N497" s="109"/>
      <c r="O497" s="109"/>
      <c r="P497" s="109"/>
      <c r="Q497" s="109"/>
      <c r="R497" s="109"/>
      <c r="S497" s="109"/>
      <c r="T497" s="109"/>
      <c r="U497" s="109"/>
      <c r="V497" s="109"/>
      <c r="W497" s="109"/>
      <c r="X497" s="109"/>
      <c r="Y497" s="109"/>
      <c r="Z497" s="109"/>
      <c r="AA497" s="109"/>
      <c r="AB497" s="109"/>
      <c r="AC497" s="109"/>
      <c r="AD497" s="109"/>
      <c r="AE497" s="109"/>
      <c r="AF497" s="109"/>
      <c r="AG497" s="109"/>
      <c r="AH497" s="38"/>
      <c r="AI497" s="38"/>
      <c r="AJ497" s="38"/>
    </row>
    <row r="498" spans="1:36" x14ac:dyDescent="0.35">
      <c r="A498" s="34"/>
      <c r="B498" s="34"/>
      <c r="C498" s="10"/>
      <c r="D498" s="34"/>
      <c r="G498" s="109"/>
      <c r="H498" s="109"/>
      <c r="I498" s="109"/>
      <c r="J498" s="109"/>
      <c r="K498" s="109"/>
      <c r="L498" s="109"/>
      <c r="M498" s="109"/>
      <c r="N498" s="109"/>
      <c r="O498" s="109"/>
      <c r="P498" s="109"/>
      <c r="Q498" s="109"/>
      <c r="R498" s="109"/>
      <c r="S498" s="109"/>
      <c r="T498" s="109"/>
      <c r="U498" s="109"/>
      <c r="V498" s="109"/>
      <c r="W498" s="109"/>
      <c r="X498" s="109"/>
      <c r="Y498" s="109"/>
      <c r="Z498" s="109"/>
      <c r="AA498" s="109"/>
      <c r="AB498" s="109"/>
      <c r="AC498" s="109"/>
      <c r="AD498" s="109"/>
      <c r="AE498" s="109"/>
      <c r="AF498" s="109"/>
      <c r="AG498" s="109"/>
      <c r="AH498" s="38"/>
      <c r="AI498" s="38"/>
      <c r="AJ498" s="38"/>
    </row>
    <row r="499" spans="1:36" x14ac:dyDescent="0.35">
      <c r="A499" s="34"/>
      <c r="B499" s="34"/>
      <c r="C499" s="10"/>
      <c r="D499" s="34"/>
      <c r="G499" s="109"/>
      <c r="H499" s="109"/>
      <c r="I499" s="109"/>
      <c r="J499" s="109"/>
      <c r="K499" s="109"/>
      <c r="L499" s="109"/>
      <c r="M499" s="109"/>
      <c r="N499" s="109"/>
      <c r="O499" s="109"/>
      <c r="P499" s="109"/>
      <c r="Q499" s="109"/>
      <c r="R499" s="109"/>
      <c r="S499" s="109"/>
      <c r="T499" s="109"/>
      <c r="U499" s="109"/>
      <c r="V499" s="109"/>
      <c r="W499" s="109"/>
      <c r="X499" s="109"/>
      <c r="Y499" s="109"/>
      <c r="Z499" s="109"/>
      <c r="AA499" s="109"/>
      <c r="AB499" s="109"/>
      <c r="AC499" s="109"/>
      <c r="AD499" s="109"/>
      <c r="AE499" s="109"/>
      <c r="AF499" s="109"/>
      <c r="AG499" s="109"/>
      <c r="AH499" s="38"/>
      <c r="AI499" s="38"/>
      <c r="AJ499" s="38"/>
    </row>
    <row r="500" spans="1:36" x14ac:dyDescent="0.35">
      <c r="A500" s="34"/>
      <c r="B500" s="34"/>
      <c r="C500" s="10"/>
      <c r="D500" s="34"/>
      <c r="G500" s="109"/>
      <c r="H500" s="109"/>
      <c r="I500" s="109"/>
      <c r="J500" s="109"/>
      <c r="K500" s="109"/>
      <c r="L500" s="109"/>
      <c r="M500" s="109"/>
      <c r="N500" s="109"/>
      <c r="O500" s="109"/>
      <c r="P500" s="109"/>
      <c r="Q500" s="109"/>
      <c r="R500" s="109"/>
      <c r="S500" s="109"/>
      <c r="T500" s="109"/>
      <c r="U500" s="109"/>
      <c r="V500" s="109"/>
      <c r="W500" s="109"/>
      <c r="X500" s="109"/>
      <c r="Y500" s="109"/>
      <c r="Z500" s="109"/>
      <c r="AA500" s="109"/>
      <c r="AB500" s="109"/>
      <c r="AC500" s="109"/>
      <c r="AD500" s="109"/>
      <c r="AE500" s="109"/>
      <c r="AF500" s="109"/>
      <c r="AG500" s="109"/>
      <c r="AH500" s="38"/>
      <c r="AI500" s="38"/>
      <c r="AJ500" s="38"/>
    </row>
    <row r="501" spans="1:36" x14ac:dyDescent="0.35">
      <c r="A501" s="34"/>
      <c r="B501" s="34"/>
      <c r="C501" s="10"/>
      <c r="D501" s="34"/>
      <c r="G501" s="109"/>
      <c r="H501" s="109"/>
      <c r="I501" s="109"/>
      <c r="J501" s="109"/>
      <c r="K501" s="109"/>
      <c r="L501" s="109"/>
      <c r="M501" s="109"/>
      <c r="N501" s="109"/>
      <c r="O501" s="109"/>
      <c r="P501" s="109"/>
      <c r="Q501" s="109"/>
      <c r="R501" s="109"/>
      <c r="S501" s="109"/>
      <c r="T501" s="109"/>
      <c r="U501" s="109"/>
      <c r="V501" s="109"/>
      <c r="W501" s="109"/>
      <c r="X501" s="109"/>
      <c r="Y501" s="109"/>
      <c r="Z501" s="109"/>
      <c r="AA501" s="109"/>
      <c r="AB501" s="109"/>
      <c r="AC501" s="109"/>
      <c r="AD501" s="109"/>
      <c r="AE501" s="109"/>
      <c r="AF501" s="109"/>
      <c r="AG501" s="109"/>
      <c r="AH501" s="38"/>
      <c r="AI501" s="38"/>
      <c r="AJ501" s="38"/>
    </row>
    <row r="502" spans="1:36" x14ac:dyDescent="0.35">
      <c r="A502" s="34"/>
      <c r="B502" s="34"/>
      <c r="C502" s="10"/>
      <c r="D502" s="34"/>
      <c r="G502" s="109"/>
      <c r="H502" s="109"/>
      <c r="I502" s="109"/>
      <c r="J502" s="109"/>
      <c r="K502" s="109"/>
      <c r="L502" s="109"/>
      <c r="M502" s="109"/>
      <c r="N502" s="109"/>
      <c r="O502" s="109"/>
      <c r="P502" s="109"/>
      <c r="Q502" s="109"/>
      <c r="R502" s="109"/>
      <c r="S502" s="109"/>
      <c r="T502" s="109"/>
      <c r="U502" s="109"/>
      <c r="V502" s="109"/>
      <c r="W502" s="109"/>
      <c r="X502" s="109"/>
      <c r="Y502" s="109"/>
      <c r="Z502" s="109"/>
      <c r="AA502" s="109"/>
      <c r="AB502" s="109"/>
      <c r="AC502" s="109"/>
      <c r="AD502" s="109"/>
      <c r="AE502" s="109"/>
      <c r="AF502" s="109"/>
      <c r="AG502" s="109"/>
      <c r="AH502" s="38"/>
      <c r="AI502" s="38"/>
      <c r="AJ502" s="38"/>
    </row>
    <row r="503" spans="1:36" x14ac:dyDescent="0.35">
      <c r="A503" s="34"/>
      <c r="B503" s="34"/>
      <c r="C503" s="10"/>
      <c r="D503" s="34"/>
      <c r="G503" s="109"/>
      <c r="H503" s="109"/>
      <c r="I503" s="109"/>
      <c r="J503" s="109"/>
      <c r="K503" s="109"/>
      <c r="L503" s="109"/>
      <c r="M503" s="109"/>
      <c r="N503" s="109"/>
      <c r="O503" s="109"/>
      <c r="P503" s="109"/>
      <c r="Q503" s="109"/>
      <c r="R503" s="109"/>
      <c r="S503" s="109"/>
      <c r="T503" s="109"/>
      <c r="U503" s="109"/>
      <c r="V503" s="109"/>
      <c r="W503" s="109"/>
      <c r="X503" s="109"/>
      <c r="Y503" s="109"/>
      <c r="Z503" s="109"/>
      <c r="AA503" s="109"/>
      <c r="AB503" s="109"/>
      <c r="AC503" s="109"/>
      <c r="AD503" s="109"/>
      <c r="AE503" s="109"/>
      <c r="AF503" s="109"/>
      <c r="AG503" s="109"/>
      <c r="AH503" s="38"/>
      <c r="AI503" s="38"/>
      <c r="AJ503" s="38"/>
    </row>
    <row r="504" spans="1:36" x14ac:dyDescent="0.35">
      <c r="A504" s="34"/>
      <c r="B504" s="34"/>
      <c r="C504" s="10"/>
      <c r="D504" s="34"/>
      <c r="G504" s="109"/>
      <c r="H504" s="109"/>
      <c r="I504" s="109"/>
      <c r="J504" s="109"/>
      <c r="K504" s="109"/>
      <c r="L504" s="109"/>
      <c r="M504" s="109"/>
      <c r="N504" s="109"/>
      <c r="O504" s="109"/>
      <c r="P504" s="109"/>
      <c r="Q504" s="109"/>
      <c r="R504" s="109"/>
      <c r="S504" s="109"/>
      <c r="T504" s="109"/>
      <c r="U504" s="109"/>
      <c r="V504" s="109"/>
      <c r="W504" s="109"/>
      <c r="X504" s="109"/>
      <c r="Y504" s="109"/>
      <c r="Z504" s="109"/>
      <c r="AA504" s="109"/>
      <c r="AB504" s="109"/>
      <c r="AC504" s="109"/>
      <c r="AD504" s="109"/>
      <c r="AE504" s="109"/>
      <c r="AF504" s="109"/>
      <c r="AG504" s="109"/>
      <c r="AH504" s="38"/>
      <c r="AI504" s="38"/>
      <c r="AJ504" s="38"/>
    </row>
    <row r="505" spans="1:36" x14ac:dyDescent="0.35">
      <c r="A505" s="34"/>
      <c r="B505" s="34"/>
      <c r="C505" s="10"/>
      <c r="D505" s="34"/>
      <c r="G505" s="109"/>
      <c r="H505" s="109"/>
      <c r="I505" s="109"/>
      <c r="J505" s="109"/>
      <c r="K505" s="109"/>
      <c r="L505" s="109"/>
      <c r="M505" s="109"/>
      <c r="N505" s="109"/>
      <c r="O505" s="109"/>
      <c r="P505" s="109"/>
      <c r="Q505" s="109"/>
      <c r="R505" s="109"/>
      <c r="S505" s="109"/>
      <c r="T505" s="109"/>
      <c r="U505" s="109"/>
      <c r="V505" s="109"/>
      <c r="W505" s="109"/>
      <c r="X505" s="109"/>
      <c r="Y505" s="109"/>
      <c r="Z505" s="109"/>
      <c r="AA505" s="109"/>
      <c r="AB505" s="109"/>
      <c r="AC505" s="109"/>
      <c r="AD505" s="109"/>
      <c r="AE505" s="109"/>
      <c r="AF505" s="109"/>
      <c r="AG505" s="109"/>
      <c r="AH505" s="38"/>
      <c r="AI505" s="38"/>
      <c r="AJ505" s="38"/>
    </row>
    <row r="506" spans="1:36" x14ac:dyDescent="0.35">
      <c r="A506" s="34"/>
      <c r="B506" s="34"/>
      <c r="C506" s="10"/>
      <c r="D506" s="34"/>
      <c r="G506" s="109"/>
      <c r="H506" s="109"/>
      <c r="I506" s="109"/>
      <c r="J506" s="109"/>
      <c r="K506" s="109"/>
      <c r="L506" s="109"/>
      <c r="M506" s="109"/>
      <c r="N506" s="109"/>
      <c r="O506" s="109"/>
      <c r="P506" s="109"/>
      <c r="Q506" s="109"/>
      <c r="R506" s="109"/>
      <c r="S506" s="109"/>
      <c r="T506" s="109"/>
      <c r="U506" s="109"/>
      <c r="V506" s="109"/>
      <c r="W506" s="109"/>
      <c r="X506" s="109"/>
      <c r="Y506" s="109"/>
      <c r="Z506" s="109"/>
      <c r="AA506" s="109"/>
      <c r="AB506" s="109"/>
      <c r="AC506" s="109"/>
      <c r="AD506" s="109"/>
      <c r="AE506" s="109"/>
      <c r="AF506" s="109"/>
      <c r="AG506" s="109"/>
      <c r="AH506" s="38"/>
      <c r="AI506" s="38"/>
      <c r="AJ506" s="38"/>
    </row>
    <row r="507" spans="1:36" x14ac:dyDescent="0.35">
      <c r="A507" s="34"/>
      <c r="B507" s="34"/>
      <c r="C507" s="10"/>
      <c r="D507" s="34"/>
      <c r="G507" s="109"/>
      <c r="H507" s="109"/>
      <c r="I507" s="109"/>
      <c r="J507" s="109"/>
      <c r="K507" s="109"/>
      <c r="L507" s="109"/>
      <c r="M507" s="109"/>
      <c r="N507" s="109"/>
      <c r="O507" s="109"/>
      <c r="P507" s="109"/>
      <c r="Q507" s="109"/>
      <c r="R507" s="109"/>
      <c r="S507" s="109"/>
      <c r="T507" s="109"/>
      <c r="U507" s="109"/>
      <c r="V507" s="109"/>
      <c r="W507" s="109"/>
      <c r="X507" s="109"/>
      <c r="Y507" s="109"/>
      <c r="Z507" s="109"/>
      <c r="AA507" s="109"/>
      <c r="AB507" s="109"/>
      <c r="AC507" s="109"/>
      <c r="AD507" s="109"/>
      <c r="AE507" s="109"/>
      <c r="AF507" s="109"/>
      <c r="AG507" s="109"/>
      <c r="AH507" s="38"/>
      <c r="AI507" s="38"/>
      <c r="AJ507" s="38"/>
    </row>
    <row r="508" spans="1:36" x14ac:dyDescent="0.35">
      <c r="A508" s="34"/>
      <c r="B508" s="34"/>
      <c r="C508" s="10"/>
      <c r="D508" s="34"/>
      <c r="G508" s="109"/>
      <c r="H508" s="109"/>
      <c r="I508" s="109"/>
      <c r="J508" s="109"/>
      <c r="K508" s="109"/>
      <c r="L508" s="109"/>
      <c r="M508" s="109"/>
      <c r="N508" s="109"/>
      <c r="O508" s="109"/>
      <c r="P508" s="109"/>
      <c r="Q508" s="109"/>
      <c r="R508" s="109"/>
      <c r="S508" s="109"/>
      <c r="T508" s="109"/>
      <c r="U508" s="109"/>
      <c r="V508" s="109"/>
      <c r="W508" s="109"/>
      <c r="X508" s="109"/>
      <c r="Y508" s="109"/>
      <c r="Z508" s="109"/>
      <c r="AA508" s="109"/>
      <c r="AB508" s="109"/>
      <c r="AC508" s="109"/>
      <c r="AD508" s="109"/>
      <c r="AE508" s="109"/>
      <c r="AF508" s="109"/>
      <c r="AG508" s="109"/>
      <c r="AH508" s="38"/>
      <c r="AI508" s="38"/>
      <c r="AJ508" s="38"/>
    </row>
    <row r="509" spans="1:36" x14ac:dyDescent="0.35">
      <c r="A509" s="34"/>
      <c r="B509" s="34"/>
      <c r="C509" s="10"/>
      <c r="D509" s="34"/>
      <c r="G509" s="109"/>
      <c r="H509" s="109"/>
      <c r="I509" s="109"/>
      <c r="J509" s="109"/>
      <c r="K509" s="109"/>
      <c r="L509" s="109"/>
      <c r="M509" s="109"/>
      <c r="N509" s="109"/>
      <c r="O509" s="109"/>
      <c r="P509" s="109"/>
      <c r="Q509" s="109"/>
      <c r="R509" s="109"/>
      <c r="S509" s="109"/>
      <c r="T509" s="109"/>
      <c r="U509" s="109"/>
      <c r="V509" s="109"/>
      <c r="W509" s="109"/>
      <c r="X509" s="109"/>
      <c r="Y509" s="109"/>
      <c r="Z509" s="109"/>
      <c r="AA509" s="109"/>
      <c r="AB509" s="109"/>
      <c r="AC509" s="109"/>
      <c r="AD509" s="109"/>
      <c r="AE509" s="109"/>
      <c r="AF509" s="109"/>
      <c r="AG509" s="109"/>
      <c r="AH509" s="38"/>
      <c r="AI509" s="38"/>
      <c r="AJ509" s="38"/>
    </row>
    <row r="510" spans="1:36" x14ac:dyDescent="0.35">
      <c r="A510" s="34"/>
      <c r="B510" s="34"/>
      <c r="C510" s="10"/>
      <c r="D510" s="34"/>
      <c r="G510" s="109"/>
      <c r="H510" s="109"/>
      <c r="I510" s="109"/>
      <c r="J510" s="109"/>
      <c r="K510" s="109"/>
      <c r="L510" s="109"/>
      <c r="M510" s="109"/>
      <c r="N510" s="109"/>
      <c r="O510" s="109"/>
      <c r="P510" s="109"/>
      <c r="Q510" s="109"/>
      <c r="R510" s="109"/>
      <c r="S510" s="109"/>
      <c r="T510" s="109"/>
      <c r="U510" s="109"/>
      <c r="V510" s="109"/>
      <c r="W510" s="109"/>
      <c r="X510" s="109"/>
      <c r="Y510" s="109"/>
      <c r="Z510" s="109"/>
      <c r="AA510" s="109"/>
      <c r="AB510" s="109"/>
      <c r="AC510" s="109"/>
      <c r="AD510" s="109"/>
      <c r="AE510" s="109"/>
      <c r="AF510" s="109"/>
      <c r="AG510" s="109"/>
      <c r="AH510" s="38"/>
      <c r="AI510" s="38"/>
      <c r="AJ510" s="38"/>
    </row>
    <row r="511" spans="1:36" x14ac:dyDescent="0.35">
      <c r="A511" s="34"/>
      <c r="B511" s="34"/>
      <c r="C511" s="10"/>
      <c r="D511" s="34"/>
      <c r="G511" s="109"/>
      <c r="H511" s="109"/>
      <c r="I511" s="109"/>
      <c r="J511" s="109"/>
      <c r="K511" s="109"/>
      <c r="L511" s="109"/>
      <c r="M511" s="109"/>
      <c r="N511" s="109"/>
      <c r="O511" s="109"/>
      <c r="P511" s="109"/>
      <c r="Q511" s="109"/>
      <c r="R511" s="109"/>
      <c r="S511" s="109"/>
      <c r="T511" s="109"/>
      <c r="U511" s="109"/>
      <c r="V511" s="109"/>
      <c r="W511" s="109"/>
      <c r="X511" s="109"/>
      <c r="Y511" s="109"/>
      <c r="Z511" s="109"/>
      <c r="AA511" s="109"/>
      <c r="AB511" s="109"/>
      <c r="AC511" s="109"/>
      <c r="AD511" s="109"/>
      <c r="AE511" s="109"/>
      <c r="AF511" s="109"/>
      <c r="AG511" s="109"/>
      <c r="AH511" s="38"/>
      <c r="AI511" s="38"/>
      <c r="AJ511" s="38"/>
    </row>
    <row r="512" spans="1:36" x14ac:dyDescent="0.35">
      <c r="A512" s="34"/>
      <c r="B512" s="34"/>
      <c r="C512" s="10"/>
      <c r="D512" s="34"/>
      <c r="G512" s="109"/>
      <c r="H512" s="109"/>
      <c r="I512" s="109"/>
      <c r="J512" s="109"/>
      <c r="K512" s="109"/>
      <c r="L512" s="109"/>
      <c r="M512" s="109"/>
      <c r="N512" s="109"/>
      <c r="O512" s="109"/>
      <c r="P512" s="109"/>
      <c r="Q512" s="109"/>
      <c r="R512" s="109"/>
      <c r="S512" s="109"/>
      <c r="T512" s="109"/>
      <c r="U512" s="109"/>
      <c r="V512" s="109"/>
      <c r="W512" s="109"/>
      <c r="X512" s="109"/>
      <c r="Y512" s="109"/>
      <c r="Z512" s="109"/>
      <c r="AA512" s="109"/>
      <c r="AB512" s="109"/>
      <c r="AC512" s="109"/>
      <c r="AD512" s="109"/>
      <c r="AE512" s="109"/>
      <c r="AF512" s="109"/>
      <c r="AG512" s="109"/>
      <c r="AH512" s="38"/>
      <c r="AI512" s="38"/>
      <c r="AJ512" s="38"/>
    </row>
    <row r="513" spans="1:36" x14ac:dyDescent="0.35">
      <c r="A513" s="34"/>
      <c r="B513" s="34"/>
      <c r="C513" s="10"/>
      <c r="D513" s="34"/>
      <c r="G513" s="109"/>
      <c r="H513" s="109"/>
      <c r="I513" s="109"/>
      <c r="J513" s="109"/>
      <c r="K513" s="109"/>
      <c r="L513" s="109"/>
      <c r="M513" s="109"/>
      <c r="N513" s="109"/>
      <c r="O513" s="109"/>
      <c r="P513" s="109"/>
      <c r="Q513" s="109"/>
      <c r="R513" s="109"/>
      <c r="S513" s="109"/>
      <c r="T513" s="109"/>
      <c r="U513" s="109"/>
      <c r="V513" s="109"/>
      <c r="W513" s="109"/>
      <c r="X513" s="109"/>
      <c r="Y513" s="109"/>
      <c r="Z513" s="109"/>
      <c r="AA513" s="109"/>
      <c r="AB513" s="109"/>
      <c r="AC513" s="109"/>
      <c r="AD513" s="109"/>
      <c r="AE513" s="109"/>
      <c r="AF513" s="109"/>
      <c r="AG513" s="109"/>
      <c r="AH513" s="38"/>
      <c r="AI513" s="38"/>
      <c r="AJ513" s="38"/>
    </row>
    <row r="514" spans="1:36" x14ac:dyDescent="0.35">
      <c r="A514" s="34"/>
      <c r="B514" s="34"/>
      <c r="C514" s="10"/>
      <c r="D514" s="34"/>
      <c r="G514" s="109"/>
      <c r="H514" s="109"/>
      <c r="I514" s="109"/>
      <c r="J514" s="109"/>
      <c r="K514" s="109"/>
      <c r="L514" s="109"/>
      <c r="M514" s="109"/>
      <c r="N514" s="109"/>
      <c r="O514" s="109"/>
      <c r="P514" s="109"/>
      <c r="Q514" s="109"/>
      <c r="R514" s="109"/>
      <c r="S514" s="109"/>
      <c r="T514" s="109"/>
      <c r="U514" s="109"/>
      <c r="V514" s="109"/>
      <c r="W514" s="109"/>
      <c r="X514" s="109"/>
      <c r="Y514" s="109"/>
      <c r="Z514" s="109"/>
      <c r="AA514" s="109"/>
      <c r="AB514" s="109"/>
      <c r="AC514" s="109"/>
      <c r="AD514" s="109"/>
      <c r="AE514" s="109"/>
      <c r="AF514" s="109"/>
      <c r="AG514" s="109"/>
      <c r="AH514" s="38"/>
      <c r="AI514" s="38"/>
      <c r="AJ514" s="38"/>
    </row>
    <row r="515" spans="1:36" x14ac:dyDescent="0.35">
      <c r="A515" s="34"/>
      <c r="B515" s="34"/>
      <c r="C515" s="10"/>
      <c r="D515" s="34"/>
      <c r="G515" s="109"/>
      <c r="H515" s="109"/>
      <c r="I515" s="109"/>
      <c r="J515" s="109"/>
      <c r="K515" s="109"/>
      <c r="L515" s="109"/>
      <c r="M515" s="109"/>
      <c r="N515" s="109"/>
      <c r="O515" s="109"/>
      <c r="P515" s="109"/>
      <c r="Q515" s="109"/>
      <c r="R515" s="109"/>
      <c r="S515" s="109"/>
      <c r="T515" s="109"/>
      <c r="U515" s="109"/>
      <c r="V515" s="109"/>
      <c r="W515" s="109"/>
      <c r="X515" s="109"/>
      <c r="Y515" s="109"/>
      <c r="Z515" s="109"/>
      <c r="AA515" s="109"/>
      <c r="AB515" s="109"/>
      <c r="AC515" s="109"/>
      <c r="AD515" s="109"/>
      <c r="AE515" s="109"/>
      <c r="AF515" s="109"/>
      <c r="AG515" s="109"/>
      <c r="AH515" s="38"/>
      <c r="AI515" s="38"/>
      <c r="AJ515" s="38"/>
    </row>
    <row r="516" spans="1:36" x14ac:dyDescent="0.35">
      <c r="A516" s="34"/>
      <c r="B516" s="34"/>
      <c r="C516" s="10"/>
      <c r="D516" s="34"/>
      <c r="G516" s="109"/>
      <c r="H516" s="109"/>
      <c r="I516" s="109"/>
      <c r="J516" s="109"/>
      <c r="K516" s="109"/>
      <c r="L516" s="109"/>
      <c r="M516" s="109"/>
      <c r="N516" s="109"/>
      <c r="O516" s="109"/>
      <c r="P516" s="109"/>
      <c r="Q516" s="109"/>
      <c r="R516" s="109"/>
      <c r="S516" s="109"/>
      <c r="T516" s="109"/>
      <c r="U516" s="109"/>
      <c r="V516" s="109"/>
      <c r="W516" s="109"/>
      <c r="X516" s="109"/>
      <c r="Y516" s="109"/>
      <c r="Z516" s="109"/>
      <c r="AA516" s="109"/>
      <c r="AB516" s="109"/>
      <c r="AC516" s="109"/>
      <c r="AD516" s="109"/>
      <c r="AE516" s="109"/>
      <c r="AF516" s="109"/>
      <c r="AG516" s="109"/>
      <c r="AH516" s="38"/>
      <c r="AI516" s="38"/>
      <c r="AJ516" s="38"/>
    </row>
    <row r="517" spans="1:36" x14ac:dyDescent="0.35">
      <c r="A517" s="34"/>
      <c r="B517" s="34"/>
      <c r="C517" s="10"/>
      <c r="D517" s="34"/>
      <c r="G517" s="109"/>
      <c r="H517" s="109"/>
      <c r="I517" s="109"/>
      <c r="J517" s="109"/>
      <c r="K517" s="109"/>
      <c r="L517" s="109"/>
      <c r="M517" s="109"/>
      <c r="N517" s="109"/>
      <c r="O517" s="109"/>
      <c r="P517" s="109"/>
      <c r="Q517" s="109"/>
      <c r="R517" s="109"/>
      <c r="S517" s="109"/>
      <c r="T517" s="109"/>
      <c r="U517" s="109"/>
      <c r="V517" s="109"/>
      <c r="W517" s="109"/>
      <c r="X517" s="109"/>
      <c r="Y517" s="109"/>
      <c r="Z517" s="109"/>
      <c r="AA517" s="109"/>
      <c r="AB517" s="109"/>
      <c r="AC517" s="109"/>
      <c r="AD517" s="109"/>
      <c r="AE517" s="109"/>
      <c r="AF517" s="109"/>
      <c r="AG517" s="109"/>
      <c r="AH517" s="38"/>
      <c r="AI517" s="38"/>
      <c r="AJ517" s="38"/>
    </row>
    <row r="518" spans="1:36" x14ac:dyDescent="0.35">
      <c r="A518" s="34"/>
      <c r="B518" s="34"/>
      <c r="C518" s="10"/>
      <c r="D518" s="34"/>
      <c r="G518" s="109"/>
      <c r="H518" s="109"/>
      <c r="I518" s="109"/>
      <c r="J518" s="109"/>
      <c r="K518" s="109"/>
      <c r="L518" s="109"/>
      <c r="M518" s="109"/>
      <c r="N518" s="109"/>
      <c r="O518" s="109"/>
      <c r="P518" s="109"/>
      <c r="Q518" s="109"/>
      <c r="R518" s="109"/>
      <c r="S518" s="109"/>
      <c r="T518" s="109"/>
      <c r="U518" s="109"/>
      <c r="V518" s="109"/>
      <c r="W518" s="109"/>
      <c r="X518" s="109"/>
      <c r="Y518" s="109"/>
      <c r="Z518" s="109"/>
      <c r="AA518" s="109"/>
      <c r="AB518" s="109"/>
      <c r="AC518" s="109"/>
      <c r="AD518" s="109"/>
      <c r="AE518" s="109"/>
      <c r="AF518" s="109"/>
      <c r="AG518" s="109"/>
      <c r="AH518" s="38"/>
      <c r="AI518" s="38"/>
      <c r="AJ518" s="38"/>
    </row>
    <row r="519" spans="1:36" x14ac:dyDescent="0.35">
      <c r="A519" s="34"/>
      <c r="B519" s="34"/>
      <c r="C519" s="10"/>
      <c r="D519" s="34"/>
      <c r="G519" s="109"/>
      <c r="H519" s="109"/>
      <c r="I519" s="109"/>
      <c r="J519" s="109"/>
      <c r="K519" s="109"/>
      <c r="L519" s="109"/>
      <c r="M519" s="109"/>
      <c r="N519" s="109"/>
      <c r="O519" s="109"/>
      <c r="P519" s="109"/>
      <c r="Q519" s="109"/>
      <c r="R519" s="109"/>
      <c r="S519" s="109"/>
      <c r="T519" s="109"/>
      <c r="U519" s="109"/>
      <c r="V519" s="109"/>
      <c r="W519" s="109"/>
      <c r="X519" s="109"/>
      <c r="Y519" s="109"/>
      <c r="Z519" s="109"/>
      <c r="AA519" s="109"/>
      <c r="AB519" s="109"/>
      <c r="AC519" s="109"/>
      <c r="AD519" s="109"/>
      <c r="AE519" s="109"/>
      <c r="AF519" s="109"/>
      <c r="AG519" s="109"/>
      <c r="AH519" s="38"/>
      <c r="AI519" s="38"/>
      <c r="AJ519" s="38"/>
    </row>
    <row r="520" spans="1:36" x14ac:dyDescent="0.35">
      <c r="A520" s="34"/>
      <c r="B520" s="34"/>
      <c r="C520" s="10"/>
      <c r="D520" s="34"/>
      <c r="G520" s="109"/>
      <c r="H520" s="109"/>
      <c r="I520" s="109"/>
      <c r="J520" s="109"/>
      <c r="K520" s="109"/>
      <c r="L520" s="109"/>
      <c r="M520" s="109"/>
      <c r="N520" s="109"/>
      <c r="O520" s="109"/>
      <c r="P520" s="109"/>
      <c r="Q520" s="109"/>
      <c r="R520" s="109"/>
      <c r="S520" s="109"/>
      <c r="T520" s="109"/>
      <c r="U520" s="109"/>
      <c r="V520" s="109"/>
      <c r="W520" s="109"/>
      <c r="X520" s="109"/>
      <c r="Y520" s="109"/>
      <c r="Z520" s="109"/>
      <c r="AA520" s="109"/>
      <c r="AB520" s="109"/>
      <c r="AC520" s="109"/>
      <c r="AD520" s="109"/>
      <c r="AE520" s="109"/>
      <c r="AF520" s="109"/>
      <c r="AG520" s="109"/>
      <c r="AH520" s="38"/>
      <c r="AI520" s="38"/>
      <c r="AJ520" s="38"/>
    </row>
    <row r="521" spans="1:36" x14ac:dyDescent="0.35">
      <c r="A521" s="34"/>
      <c r="B521" s="34"/>
      <c r="C521" s="10"/>
      <c r="D521" s="34"/>
      <c r="G521" s="109"/>
      <c r="H521" s="109"/>
      <c r="I521" s="109"/>
      <c r="J521" s="109"/>
      <c r="K521" s="109"/>
      <c r="L521" s="109"/>
      <c r="M521" s="109"/>
      <c r="N521" s="109"/>
      <c r="O521" s="109"/>
      <c r="P521" s="109"/>
      <c r="Q521" s="109"/>
      <c r="R521" s="109"/>
      <c r="S521" s="109"/>
      <c r="T521" s="109"/>
      <c r="U521" s="109"/>
      <c r="V521" s="109"/>
      <c r="W521" s="109"/>
      <c r="X521" s="109"/>
      <c r="Y521" s="109"/>
      <c r="Z521" s="109"/>
      <c r="AA521" s="109"/>
      <c r="AB521" s="109"/>
      <c r="AC521" s="109"/>
      <c r="AD521" s="109"/>
      <c r="AE521" s="109"/>
      <c r="AF521" s="109"/>
      <c r="AG521" s="109"/>
      <c r="AH521" s="38"/>
      <c r="AI521" s="38"/>
      <c r="AJ521" s="38"/>
    </row>
    <row r="522" spans="1:36" x14ac:dyDescent="0.35">
      <c r="A522" s="34"/>
      <c r="B522" s="34"/>
      <c r="C522" s="10"/>
      <c r="D522" s="34"/>
      <c r="G522" s="109"/>
      <c r="H522" s="109"/>
      <c r="I522" s="109"/>
      <c r="J522" s="109"/>
      <c r="K522" s="109"/>
      <c r="L522" s="109"/>
      <c r="M522" s="109"/>
      <c r="N522" s="109"/>
      <c r="O522" s="109"/>
      <c r="P522" s="109"/>
      <c r="Q522" s="109"/>
      <c r="R522" s="109"/>
      <c r="S522" s="109"/>
      <c r="T522" s="109"/>
      <c r="U522" s="109"/>
      <c r="V522" s="109"/>
      <c r="W522" s="109"/>
      <c r="X522" s="109"/>
      <c r="Y522" s="109"/>
      <c r="Z522" s="109"/>
      <c r="AA522" s="109"/>
      <c r="AB522" s="109"/>
      <c r="AC522" s="109"/>
      <c r="AD522" s="109"/>
      <c r="AE522" s="109"/>
      <c r="AF522" s="109"/>
      <c r="AG522" s="109"/>
      <c r="AH522" s="38"/>
      <c r="AI522" s="38"/>
      <c r="AJ522" s="38"/>
    </row>
    <row r="523" spans="1:36" x14ac:dyDescent="0.35">
      <c r="A523" s="34"/>
      <c r="B523" s="34"/>
      <c r="C523" s="10"/>
      <c r="D523" s="34"/>
      <c r="G523" s="109"/>
      <c r="H523" s="109"/>
      <c r="I523" s="109"/>
      <c r="J523" s="109"/>
      <c r="K523" s="109"/>
      <c r="L523" s="109"/>
      <c r="M523" s="109"/>
      <c r="N523" s="109"/>
      <c r="O523" s="109"/>
      <c r="P523" s="109"/>
      <c r="Q523" s="109"/>
      <c r="R523" s="109"/>
      <c r="S523" s="109"/>
      <c r="T523" s="109"/>
      <c r="U523" s="109"/>
      <c r="V523" s="109"/>
      <c r="W523" s="109"/>
      <c r="X523" s="109"/>
      <c r="Y523" s="109"/>
      <c r="Z523" s="109"/>
      <c r="AA523" s="109"/>
      <c r="AB523" s="109"/>
      <c r="AC523" s="109"/>
      <c r="AD523" s="109"/>
      <c r="AE523" s="109"/>
      <c r="AF523" s="109"/>
      <c r="AG523" s="109"/>
      <c r="AH523" s="38"/>
      <c r="AI523" s="38"/>
      <c r="AJ523" s="38"/>
    </row>
    <row r="524" spans="1:36" x14ac:dyDescent="0.35">
      <c r="A524" s="34"/>
      <c r="B524" s="34"/>
      <c r="C524" s="10"/>
      <c r="D524" s="34"/>
      <c r="G524" s="109"/>
      <c r="H524" s="109"/>
      <c r="I524" s="109"/>
      <c r="J524" s="109"/>
      <c r="K524" s="109"/>
      <c r="L524" s="109"/>
      <c r="M524" s="109"/>
      <c r="N524" s="109"/>
      <c r="O524" s="109"/>
      <c r="P524" s="109"/>
      <c r="Q524" s="109"/>
      <c r="R524" s="109"/>
      <c r="S524" s="109"/>
      <c r="T524" s="109"/>
      <c r="U524" s="109"/>
      <c r="V524" s="109"/>
      <c r="W524" s="109"/>
      <c r="X524" s="109"/>
      <c r="Y524" s="109"/>
      <c r="Z524" s="109"/>
      <c r="AA524" s="109"/>
      <c r="AB524" s="109"/>
      <c r="AC524" s="109"/>
      <c r="AD524" s="109"/>
      <c r="AE524" s="109"/>
      <c r="AF524" s="109"/>
      <c r="AG524" s="109"/>
      <c r="AH524" s="38"/>
      <c r="AI524" s="38"/>
      <c r="AJ524" s="38"/>
    </row>
    <row r="525" spans="1:36" x14ac:dyDescent="0.35">
      <c r="A525" s="34"/>
      <c r="B525" s="34"/>
      <c r="C525" s="10"/>
      <c r="D525" s="34"/>
      <c r="G525" s="109"/>
      <c r="H525" s="109"/>
      <c r="I525" s="109"/>
      <c r="J525" s="109"/>
      <c r="K525" s="109"/>
      <c r="L525" s="109"/>
      <c r="M525" s="109"/>
      <c r="N525" s="109"/>
      <c r="O525" s="109"/>
      <c r="P525" s="109"/>
      <c r="Q525" s="109"/>
      <c r="R525" s="109"/>
      <c r="S525" s="109"/>
      <c r="T525" s="109"/>
      <c r="U525" s="109"/>
      <c r="V525" s="109"/>
      <c r="W525" s="109"/>
      <c r="X525" s="109"/>
      <c r="Y525" s="109"/>
      <c r="Z525" s="109"/>
      <c r="AA525" s="109"/>
      <c r="AB525" s="109"/>
      <c r="AC525" s="109"/>
      <c r="AD525" s="109"/>
      <c r="AE525" s="109"/>
      <c r="AF525" s="109"/>
      <c r="AG525" s="109"/>
      <c r="AH525" s="38"/>
      <c r="AI525" s="38"/>
      <c r="AJ525" s="38"/>
    </row>
    <row r="526" spans="1:36" x14ac:dyDescent="0.35">
      <c r="A526" s="34"/>
      <c r="B526" s="34"/>
      <c r="C526" s="10"/>
      <c r="D526" s="34"/>
      <c r="G526" s="109"/>
      <c r="H526" s="109"/>
      <c r="I526" s="109"/>
      <c r="J526" s="109"/>
      <c r="K526" s="109"/>
      <c r="L526" s="109"/>
      <c r="M526" s="109"/>
      <c r="N526" s="109"/>
      <c r="O526" s="109"/>
      <c r="P526" s="109"/>
      <c r="Q526" s="109"/>
      <c r="R526" s="109"/>
      <c r="S526" s="109"/>
      <c r="T526" s="109"/>
      <c r="U526" s="109"/>
      <c r="V526" s="109"/>
      <c r="W526" s="109"/>
      <c r="X526" s="109"/>
      <c r="Y526" s="109"/>
      <c r="Z526" s="109"/>
      <c r="AA526" s="109"/>
      <c r="AB526" s="109"/>
      <c r="AC526" s="109"/>
      <c r="AD526" s="109"/>
      <c r="AE526" s="109"/>
      <c r="AF526" s="109"/>
      <c r="AG526" s="109"/>
      <c r="AH526" s="38"/>
      <c r="AI526" s="38"/>
      <c r="AJ526" s="38"/>
    </row>
    <row r="527" spans="1:36" x14ac:dyDescent="0.35">
      <c r="A527" s="34"/>
      <c r="B527" s="34"/>
      <c r="C527" s="10"/>
      <c r="D527" s="34"/>
      <c r="G527" s="109"/>
      <c r="H527" s="109"/>
      <c r="I527" s="109"/>
      <c r="J527" s="109"/>
      <c r="K527" s="109"/>
      <c r="L527" s="109"/>
      <c r="M527" s="109"/>
      <c r="N527" s="109"/>
      <c r="O527" s="109"/>
      <c r="P527" s="109"/>
      <c r="Q527" s="109"/>
      <c r="R527" s="109"/>
      <c r="S527" s="109"/>
      <c r="T527" s="109"/>
      <c r="U527" s="109"/>
      <c r="V527" s="109"/>
      <c r="W527" s="111"/>
      <c r="X527" s="111"/>
      <c r="Y527" s="111"/>
      <c r="Z527" s="111"/>
      <c r="AA527" s="111"/>
      <c r="AB527" s="111"/>
      <c r="AC527" s="111"/>
      <c r="AD527" s="111"/>
      <c r="AE527" s="109"/>
      <c r="AF527" s="109"/>
      <c r="AG527" s="109"/>
      <c r="AH527" s="38"/>
      <c r="AI527" s="38"/>
      <c r="AJ527" s="38"/>
    </row>
    <row r="528" spans="1:36" x14ac:dyDescent="0.35">
      <c r="A528" s="34"/>
      <c r="B528" s="34"/>
      <c r="C528" s="10"/>
      <c r="D528" s="34"/>
      <c r="G528" s="109"/>
      <c r="H528" s="109"/>
      <c r="I528" s="109"/>
      <c r="J528" s="109"/>
      <c r="K528" s="109"/>
      <c r="L528" s="109"/>
      <c r="M528" s="109"/>
      <c r="N528" s="109"/>
      <c r="O528" s="109"/>
      <c r="P528" s="109"/>
      <c r="Q528" s="109"/>
      <c r="R528" s="109"/>
      <c r="S528" s="109"/>
      <c r="T528" s="109"/>
      <c r="U528" s="109"/>
      <c r="V528" s="112"/>
      <c r="W528" s="38"/>
      <c r="X528" s="38"/>
      <c r="Y528" s="38"/>
      <c r="Z528" s="38"/>
      <c r="AA528" s="38"/>
      <c r="AB528" s="38"/>
      <c r="AC528" s="38"/>
      <c r="AD528" s="38"/>
      <c r="AE528" s="113"/>
      <c r="AF528" s="109"/>
      <c r="AG528" s="109"/>
      <c r="AH528" s="38"/>
      <c r="AI528" s="38"/>
      <c r="AJ528" s="38"/>
    </row>
    <row r="529" spans="1:36" x14ac:dyDescent="0.35">
      <c r="A529" s="34"/>
      <c r="B529" s="34"/>
      <c r="C529" s="10"/>
      <c r="D529" s="34"/>
      <c r="G529" s="109"/>
      <c r="H529" s="109"/>
      <c r="I529" s="109"/>
      <c r="J529" s="109"/>
      <c r="K529" s="109"/>
      <c r="L529" s="109"/>
      <c r="M529" s="109"/>
      <c r="N529" s="109"/>
      <c r="O529" s="109"/>
      <c r="P529" s="109"/>
      <c r="Q529" s="109"/>
      <c r="R529" s="109"/>
      <c r="S529" s="109"/>
      <c r="T529" s="109"/>
      <c r="U529" s="109"/>
      <c r="V529" s="112"/>
      <c r="W529" s="38"/>
      <c r="X529" s="38"/>
      <c r="Y529" s="38"/>
      <c r="Z529" s="38"/>
      <c r="AA529" s="38"/>
      <c r="AB529" s="38"/>
      <c r="AC529" s="38"/>
      <c r="AD529" s="38"/>
      <c r="AE529" s="113"/>
      <c r="AF529" s="109"/>
      <c r="AG529" s="109"/>
      <c r="AH529" s="38"/>
      <c r="AI529" s="38"/>
      <c r="AJ529" s="38"/>
    </row>
    <row r="530" spans="1:36" x14ac:dyDescent="0.35">
      <c r="A530" s="34"/>
      <c r="B530" s="34"/>
      <c r="C530" s="10"/>
      <c r="D530" s="34"/>
      <c r="G530" s="109"/>
      <c r="H530" s="109"/>
      <c r="I530" s="109"/>
      <c r="J530" s="109"/>
      <c r="K530" s="109"/>
      <c r="L530" s="109"/>
      <c r="M530" s="109"/>
      <c r="N530" s="109"/>
      <c r="O530" s="109"/>
      <c r="P530" s="109"/>
      <c r="Q530" s="109"/>
      <c r="R530" s="109"/>
      <c r="S530" s="109"/>
      <c r="T530" s="109"/>
      <c r="U530" s="109"/>
      <c r="V530" s="112"/>
      <c r="W530" s="38"/>
      <c r="X530" s="38"/>
      <c r="Y530" s="38"/>
      <c r="Z530" s="38"/>
      <c r="AA530" s="38"/>
      <c r="AB530" s="38"/>
      <c r="AC530" s="38"/>
      <c r="AD530" s="38"/>
      <c r="AE530" s="113"/>
      <c r="AF530" s="109"/>
      <c r="AG530" s="109"/>
      <c r="AH530" s="38"/>
      <c r="AI530" s="38"/>
      <c r="AJ530" s="38"/>
    </row>
    <row r="531" spans="1:36" x14ac:dyDescent="0.35">
      <c r="A531" s="34"/>
      <c r="B531" s="34"/>
      <c r="C531" s="10"/>
      <c r="D531" s="34"/>
      <c r="G531" s="109"/>
      <c r="H531" s="109"/>
      <c r="I531" s="109"/>
      <c r="J531" s="109"/>
      <c r="K531" s="109"/>
      <c r="L531" s="109"/>
      <c r="M531" s="109"/>
      <c r="N531" s="109"/>
      <c r="O531" s="109"/>
      <c r="P531" s="109"/>
      <c r="Q531" s="109"/>
      <c r="R531" s="109"/>
      <c r="S531" s="109"/>
      <c r="T531" s="109"/>
      <c r="U531" s="109"/>
      <c r="V531" s="112"/>
      <c r="W531" s="38"/>
      <c r="X531" s="38"/>
      <c r="Y531" s="38"/>
      <c r="Z531" s="38"/>
      <c r="AA531" s="38"/>
      <c r="AB531" s="38"/>
      <c r="AC531" s="38"/>
      <c r="AD531" s="38"/>
      <c r="AE531" s="113"/>
      <c r="AF531" s="109"/>
      <c r="AG531" s="109"/>
      <c r="AH531" s="38"/>
      <c r="AI531" s="38"/>
      <c r="AJ531" s="38"/>
    </row>
    <row r="532" spans="1:36" x14ac:dyDescent="0.35">
      <c r="A532" s="34"/>
      <c r="B532" s="34"/>
      <c r="C532" s="10"/>
      <c r="D532" s="34"/>
      <c r="G532" s="109"/>
      <c r="H532" s="109"/>
      <c r="I532" s="109"/>
      <c r="J532" s="109"/>
      <c r="K532" s="109"/>
      <c r="L532" s="109"/>
      <c r="M532" s="109"/>
      <c r="N532" s="109"/>
      <c r="O532" s="109"/>
      <c r="P532" s="109"/>
      <c r="Q532" s="109"/>
      <c r="R532" s="109"/>
      <c r="S532" s="109"/>
      <c r="T532" s="109"/>
      <c r="U532" s="109"/>
      <c r="V532" s="112"/>
      <c r="W532" s="38"/>
      <c r="X532" s="38"/>
      <c r="Y532" s="38"/>
      <c r="Z532" s="38"/>
      <c r="AA532" s="38"/>
      <c r="AB532" s="38"/>
      <c r="AC532" s="38"/>
      <c r="AD532" s="38"/>
      <c r="AE532" s="113"/>
      <c r="AF532" s="109"/>
      <c r="AG532" s="109"/>
      <c r="AH532" s="38"/>
      <c r="AI532" s="38"/>
      <c r="AJ532" s="38"/>
    </row>
    <row r="533" spans="1:36" x14ac:dyDescent="0.35">
      <c r="A533" s="34"/>
      <c r="B533" s="34"/>
      <c r="C533" s="10"/>
      <c r="D533" s="34"/>
      <c r="G533" s="109"/>
      <c r="H533" s="109"/>
      <c r="I533" s="109"/>
      <c r="J533" s="109"/>
      <c r="K533" s="109"/>
      <c r="L533" s="109"/>
      <c r="M533" s="109"/>
      <c r="N533" s="109"/>
      <c r="O533" s="109"/>
      <c r="P533" s="109"/>
      <c r="Q533" s="109"/>
      <c r="R533" s="109"/>
      <c r="S533" s="109"/>
      <c r="T533" s="109"/>
      <c r="U533" s="109"/>
      <c r="V533" s="112"/>
      <c r="W533" s="38"/>
      <c r="X533" s="38"/>
      <c r="Y533" s="38"/>
      <c r="Z533" s="38"/>
      <c r="AA533" s="38"/>
      <c r="AB533" s="38"/>
      <c r="AC533" s="38"/>
      <c r="AD533" s="38"/>
      <c r="AE533" s="113"/>
      <c r="AF533" s="109"/>
      <c r="AG533" s="109"/>
      <c r="AH533" s="38"/>
      <c r="AI533" s="38"/>
      <c r="AJ533" s="38"/>
    </row>
    <row r="534" spans="1:36" x14ac:dyDescent="0.35">
      <c r="A534" s="34"/>
      <c r="B534" s="34"/>
      <c r="C534" s="10"/>
      <c r="D534" s="34"/>
      <c r="G534" s="109"/>
      <c r="H534" s="109"/>
      <c r="I534" s="109"/>
      <c r="J534" s="109"/>
      <c r="K534" s="109"/>
      <c r="L534" s="109"/>
      <c r="M534" s="109"/>
      <c r="N534" s="109"/>
      <c r="O534" s="109"/>
      <c r="P534" s="109"/>
      <c r="Q534" s="109"/>
      <c r="R534" s="109"/>
      <c r="S534" s="109"/>
      <c r="T534" s="109"/>
      <c r="U534" s="109"/>
      <c r="V534" s="112"/>
      <c r="W534" s="38"/>
      <c r="X534" s="38"/>
      <c r="Y534" s="38"/>
      <c r="Z534" s="38"/>
      <c r="AA534" s="38"/>
      <c r="AB534" s="38"/>
      <c r="AC534" s="38"/>
      <c r="AD534" s="38"/>
      <c r="AE534" s="113"/>
      <c r="AF534" s="109"/>
      <c r="AG534" s="109"/>
      <c r="AH534" s="38"/>
      <c r="AI534" s="38"/>
      <c r="AJ534" s="38"/>
    </row>
    <row r="535" spans="1:36" x14ac:dyDescent="0.35">
      <c r="A535" s="34"/>
      <c r="B535" s="34"/>
      <c r="C535" s="10"/>
      <c r="D535" s="34"/>
      <c r="G535" s="109"/>
      <c r="H535" s="109"/>
      <c r="I535" s="109"/>
      <c r="J535" s="109"/>
      <c r="K535" s="109"/>
      <c r="L535" s="109"/>
      <c r="M535" s="109"/>
      <c r="N535" s="109"/>
      <c r="O535" s="109"/>
      <c r="P535" s="109"/>
      <c r="Q535" s="109"/>
      <c r="R535" s="109"/>
      <c r="S535" s="109"/>
      <c r="T535" s="109"/>
      <c r="U535" s="109"/>
      <c r="V535" s="112"/>
      <c r="W535" s="38"/>
      <c r="X535" s="38"/>
      <c r="Y535" s="38"/>
      <c r="Z535" s="38"/>
      <c r="AA535" s="38"/>
      <c r="AB535" s="38"/>
      <c r="AC535" s="38"/>
      <c r="AD535" s="38"/>
      <c r="AE535" s="113"/>
      <c r="AF535" s="109"/>
      <c r="AG535" s="109"/>
      <c r="AH535" s="38"/>
      <c r="AI535" s="38"/>
      <c r="AJ535" s="38"/>
    </row>
    <row r="536" spans="1:36" x14ac:dyDescent="0.35">
      <c r="A536" s="34"/>
      <c r="B536" s="34"/>
      <c r="C536" s="10"/>
      <c r="D536" s="34"/>
      <c r="G536" s="109"/>
      <c r="H536" s="109"/>
      <c r="I536" s="109"/>
      <c r="J536" s="109"/>
      <c r="K536" s="109"/>
      <c r="L536" s="109"/>
      <c r="M536" s="109"/>
      <c r="N536" s="109"/>
      <c r="O536" s="109"/>
      <c r="P536" s="109"/>
      <c r="Q536" s="109"/>
      <c r="R536" s="109"/>
      <c r="S536" s="109"/>
      <c r="T536" s="109"/>
      <c r="U536" s="109"/>
      <c r="V536" s="112"/>
      <c r="W536" s="38"/>
      <c r="X536" s="38"/>
      <c r="Y536" s="38"/>
      <c r="Z536" s="38"/>
      <c r="AA536" s="38"/>
      <c r="AB536" s="38"/>
      <c r="AC536" s="38"/>
      <c r="AD536" s="38"/>
      <c r="AE536" s="113"/>
      <c r="AF536" s="109"/>
      <c r="AG536" s="109"/>
      <c r="AH536" s="38"/>
      <c r="AI536" s="38"/>
      <c r="AJ536" s="38"/>
    </row>
    <row r="537" spans="1:36" x14ac:dyDescent="0.35">
      <c r="A537" s="34"/>
      <c r="B537" s="34"/>
      <c r="C537" s="10"/>
      <c r="D537" s="34"/>
      <c r="G537" s="109"/>
      <c r="H537" s="109"/>
      <c r="I537" s="109"/>
      <c r="J537" s="109"/>
      <c r="K537" s="109"/>
      <c r="L537" s="109"/>
      <c r="M537" s="109"/>
      <c r="N537" s="109"/>
      <c r="O537" s="109"/>
      <c r="P537" s="109"/>
      <c r="Q537" s="109"/>
      <c r="R537" s="109"/>
      <c r="S537" s="109"/>
      <c r="T537" s="109"/>
      <c r="U537" s="109"/>
      <c r="V537" s="112"/>
      <c r="W537" s="38"/>
      <c r="X537" s="38"/>
      <c r="Y537" s="38"/>
      <c r="Z537" s="38"/>
      <c r="AA537" s="38"/>
      <c r="AB537" s="38"/>
      <c r="AC537" s="38"/>
      <c r="AD537" s="38"/>
      <c r="AE537" s="113"/>
      <c r="AF537" s="109"/>
      <c r="AG537" s="109"/>
      <c r="AH537" s="38"/>
      <c r="AI537" s="38"/>
      <c r="AJ537" s="38"/>
    </row>
    <row r="538" spans="1:36" x14ac:dyDescent="0.35">
      <c r="A538" s="34"/>
      <c r="B538" s="34"/>
      <c r="C538" s="10"/>
      <c r="D538" s="34"/>
      <c r="G538" s="109"/>
      <c r="H538" s="109"/>
      <c r="I538" s="109"/>
      <c r="J538" s="109"/>
      <c r="K538" s="109"/>
      <c r="L538" s="109"/>
      <c r="M538" s="109"/>
      <c r="N538" s="109"/>
      <c r="O538" s="109"/>
      <c r="P538" s="109"/>
      <c r="Q538" s="109"/>
      <c r="R538" s="109"/>
      <c r="S538" s="109"/>
      <c r="T538" s="109"/>
      <c r="U538" s="109"/>
      <c r="V538" s="112"/>
      <c r="W538" s="38"/>
      <c r="X538" s="38"/>
      <c r="Y538" s="38"/>
      <c r="Z538" s="38"/>
      <c r="AA538" s="38"/>
      <c r="AB538" s="38"/>
      <c r="AC538" s="38"/>
      <c r="AD538" s="38"/>
      <c r="AE538" s="113"/>
      <c r="AF538" s="109"/>
      <c r="AG538" s="109"/>
      <c r="AH538" s="38"/>
      <c r="AI538" s="38"/>
      <c r="AJ538" s="38"/>
    </row>
    <row r="539" spans="1:36" x14ac:dyDescent="0.35">
      <c r="A539" s="34"/>
      <c r="B539" s="34"/>
      <c r="C539" s="10"/>
      <c r="D539" s="34"/>
      <c r="G539" s="109"/>
      <c r="H539" s="109"/>
      <c r="I539" s="109"/>
      <c r="J539" s="109"/>
      <c r="K539" s="109"/>
      <c r="L539" s="109"/>
      <c r="M539" s="109"/>
      <c r="N539" s="109"/>
      <c r="O539" s="109"/>
      <c r="P539" s="109"/>
      <c r="Q539" s="109"/>
      <c r="R539" s="109"/>
      <c r="S539" s="109"/>
      <c r="T539" s="109"/>
      <c r="U539" s="109"/>
      <c r="V539" s="112"/>
      <c r="W539" s="38"/>
      <c r="X539" s="38"/>
      <c r="Y539" s="38"/>
      <c r="Z539" s="38"/>
      <c r="AA539" s="38"/>
      <c r="AB539" s="38"/>
      <c r="AC539" s="38"/>
      <c r="AD539" s="38"/>
      <c r="AE539" s="113"/>
      <c r="AF539" s="109"/>
      <c r="AG539" s="109"/>
      <c r="AH539" s="38"/>
      <c r="AI539" s="38"/>
      <c r="AJ539" s="38"/>
    </row>
    <row r="540" spans="1:36" x14ac:dyDescent="0.35">
      <c r="A540" s="34"/>
      <c r="B540" s="34"/>
      <c r="C540" s="10"/>
      <c r="D540" s="34"/>
      <c r="G540" s="109"/>
      <c r="H540" s="109"/>
      <c r="I540" s="109"/>
      <c r="J540" s="109"/>
      <c r="K540" s="109"/>
      <c r="L540" s="109"/>
      <c r="M540" s="109"/>
      <c r="N540" s="109"/>
      <c r="O540" s="109"/>
      <c r="P540" s="109"/>
      <c r="Q540" s="109"/>
      <c r="R540" s="109"/>
      <c r="S540" s="109"/>
      <c r="T540" s="109"/>
      <c r="U540" s="109"/>
      <c r="V540" s="112"/>
      <c r="W540" s="38"/>
      <c r="X540" s="38"/>
      <c r="Y540" s="38"/>
      <c r="Z540" s="38"/>
      <c r="AA540" s="38"/>
      <c r="AB540" s="38"/>
      <c r="AC540" s="38"/>
      <c r="AD540" s="38"/>
      <c r="AE540" s="113"/>
      <c r="AF540" s="109"/>
      <c r="AG540" s="109"/>
      <c r="AH540" s="38"/>
      <c r="AI540" s="38"/>
      <c r="AJ540" s="38"/>
    </row>
    <row r="541" spans="1:36" x14ac:dyDescent="0.35">
      <c r="A541" s="34"/>
      <c r="B541" s="34"/>
      <c r="C541" s="10"/>
      <c r="D541" s="34"/>
      <c r="G541" s="109"/>
      <c r="H541" s="109"/>
      <c r="I541" s="109"/>
      <c r="J541" s="109"/>
      <c r="K541" s="109"/>
      <c r="L541" s="109"/>
      <c r="M541" s="109"/>
      <c r="N541" s="109"/>
      <c r="O541" s="109"/>
      <c r="P541" s="109"/>
      <c r="Q541" s="109"/>
      <c r="R541" s="109"/>
      <c r="S541" s="109"/>
      <c r="T541" s="109"/>
      <c r="U541" s="109"/>
      <c r="V541" s="112"/>
      <c r="W541" s="38"/>
      <c r="X541" s="38"/>
      <c r="Y541" s="38"/>
      <c r="Z541" s="38"/>
      <c r="AA541" s="38"/>
      <c r="AB541" s="38"/>
      <c r="AC541" s="38"/>
      <c r="AD541" s="38"/>
      <c r="AE541" s="113"/>
      <c r="AF541" s="109"/>
      <c r="AG541" s="109"/>
      <c r="AH541" s="38"/>
      <c r="AI541" s="38"/>
      <c r="AJ541" s="38"/>
    </row>
    <row r="542" spans="1:36" x14ac:dyDescent="0.35">
      <c r="A542" s="34"/>
      <c r="B542" s="34"/>
      <c r="C542" s="10"/>
      <c r="D542" s="34"/>
      <c r="G542" s="109"/>
      <c r="H542" s="109"/>
      <c r="I542" s="109"/>
      <c r="J542" s="109"/>
      <c r="K542" s="109"/>
      <c r="L542" s="109"/>
      <c r="M542" s="109"/>
      <c r="N542" s="109"/>
      <c r="O542" s="109"/>
      <c r="P542" s="109"/>
      <c r="Q542" s="109"/>
      <c r="R542" s="109"/>
      <c r="S542" s="109"/>
      <c r="T542" s="109"/>
      <c r="U542" s="109"/>
      <c r="V542" s="112"/>
      <c r="W542" s="38"/>
      <c r="X542" s="38"/>
      <c r="Y542" s="38"/>
      <c r="Z542" s="38"/>
      <c r="AA542" s="38"/>
      <c r="AB542" s="38"/>
      <c r="AC542" s="38"/>
      <c r="AD542" s="38"/>
      <c r="AE542" s="113"/>
      <c r="AF542" s="109"/>
      <c r="AG542" s="109"/>
      <c r="AH542" s="38"/>
      <c r="AI542" s="38"/>
      <c r="AJ542" s="38"/>
    </row>
    <row r="543" spans="1:36" x14ac:dyDescent="0.35">
      <c r="A543" s="34"/>
      <c r="B543" s="34"/>
      <c r="C543" s="10"/>
      <c r="D543" s="34"/>
      <c r="G543" s="109"/>
      <c r="H543" s="109"/>
      <c r="I543" s="109"/>
      <c r="J543" s="109"/>
      <c r="K543" s="109"/>
      <c r="L543" s="109"/>
      <c r="M543" s="109"/>
      <c r="N543" s="109"/>
      <c r="O543" s="109"/>
      <c r="P543" s="109"/>
      <c r="Q543" s="109"/>
      <c r="R543" s="109"/>
      <c r="S543" s="109"/>
      <c r="T543" s="109"/>
      <c r="U543" s="109"/>
      <c r="V543" s="112"/>
      <c r="W543" s="38"/>
      <c r="X543" s="38"/>
      <c r="Y543" s="38"/>
      <c r="Z543" s="38"/>
      <c r="AA543" s="38"/>
      <c r="AB543" s="38"/>
      <c r="AC543" s="38"/>
      <c r="AD543" s="38"/>
      <c r="AE543" s="113"/>
      <c r="AF543" s="109"/>
      <c r="AG543" s="109"/>
      <c r="AH543" s="38"/>
      <c r="AI543" s="38"/>
      <c r="AJ543" s="38"/>
    </row>
    <row r="544" spans="1:36" x14ac:dyDescent="0.35">
      <c r="A544" s="34"/>
      <c r="B544" s="34"/>
      <c r="C544" s="10"/>
      <c r="D544" s="34"/>
      <c r="G544" s="109"/>
      <c r="H544" s="109"/>
      <c r="I544" s="109"/>
      <c r="J544" s="109"/>
      <c r="K544" s="109"/>
      <c r="L544" s="109"/>
      <c r="M544" s="109"/>
      <c r="N544" s="109"/>
      <c r="O544" s="109"/>
      <c r="P544" s="109"/>
      <c r="Q544" s="109"/>
      <c r="R544" s="109"/>
      <c r="S544" s="109"/>
      <c r="T544" s="109"/>
      <c r="U544" s="109"/>
      <c r="V544" s="112"/>
      <c r="W544" s="38"/>
      <c r="X544" s="38"/>
      <c r="Y544" s="38"/>
      <c r="Z544" s="38"/>
      <c r="AA544" s="38"/>
      <c r="AB544" s="38"/>
      <c r="AC544" s="38"/>
      <c r="AD544" s="38"/>
      <c r="AE544" s="113"/>
      <c r="AF544" s="109"/>
      <c r="AG544" s="109"/>
      <c r="AH544" s="38"/>
      <c r="AI544" s="38"/>
      <c r="AJ544" s="38"/>
    </row>
    <row r="545" spans="1:36" x14ac:dyDescent="0.35">
      <c r="A545" s="34"/>
      <c r="B545" s="34"/>
      <c r="C545" s="10"/>
      <c r="D545" s="34"/>
      <c r="G545" s="109"/>
      <c r="H545" s="109"/>
      <c r="I545" s="109"/>
      <c r="J545" s="109"/>
      <c r="K545" s="109"/>
      <c r="L545" s="109"/>
      <c r="M545" s="109"/>
      <c r="N545" s="109"/>
      <c r="O545" s="109"/>
      <c r="P545" s="109"/>
      <c r="Q545" s="109"/>
      <c r="R545" s="109"/>
      <c r="S545" s="109"/>
      <c r="T545" s="109"/>
      <c r="U545" s="109"/>
      <c r="V545" s="112"/>
      <c r="W545" s="38"/>
      <c r="X545" s="38"/>
      <c r="Y545" s="38"/>
      <c r="Z545" s="38"/>
      <c r="AA545" s="38"/>
      <c r="AB545" s="38"/>
      <c r="AC545" s="38"/>
      <c r="AD545" s="38"/>
      <c r="AE545" s="113"/>
      <c r="AF545" s="109"/>
      <c r="AG545" s="109"/>
      <c r="AH545" s="38"/>
      <c r="AI545" s="38"/>
      <c r="AJ545" s="38"/>
    </row>
    <row r="546" spans="1:36" x14ac:dyDescent="0.35">
      <c r="A546" s="34"/>
      <c r="B546" s="34"/>
      <c r="C546" s="10"/>
      <c r="D546" s="34"/>
      <c r="G546" s="109"/>
      <c r="H546" s="109"/>
      <c r="I546" s="109"/>
      <c r="J546" s="109"/>
      <c r="K546" s="109"/>
      <c r="L546" s="109"/>
      <c r="M546" s="109"/>
      <c r="N546" s="109"/>
      <c r="O546" s="109"/>
      <c r="P546" s="109"/>
      <c r="Q546" s="109"/>
      <c r="R546" s="109"/>
      <c r="S546" s="109"/>
      <c r="T546" s="109"/>
      <c r="U546" s="109"/>
      <c r="V546" s="112"/>
      <c r="W546" s="38"/>
      <c r="X546" s="38"/>
      <c r="Y546" s="38"/>
      <c r="Z546" s="38"/>
      <c r="AA546" s="38"/>
      <c r="AB546" s="38"/>
      <c r="AC546" s="38"/>
      <c r="AD546" s="38"/>
      <c r="AE546" s="113"/>
      <c r="AF546" s="109"/>
      <c r="AG546" s="109"/>
      <c r="AH546" s="38"/>
      <c r="AI546" s="38"/>
      <c r="AJ546" s="38"/>
    </row>
    <row r="547" spans="1:36" x14ac:dyDescent="0.35">
      <c r="A547" s="34"/>
      <c r="B547" s="34"/>
      <c r="C547" s="10"/>
      <c r="D547" s="34"/>
      <c r="G547" s="109"/>
      <c r="H547" s="109"/>
      <c r="I547" s="109"/>
      <c r="J547" s="109"/>
      <c r="K547" s="109"/>
      <c r="L547" s="109"/>
      <c r="M547" s="109"/>
      <c r="N547" s="109"/>
      <c r="O547" s="109"/>
      <c r="P547" s="109"/>
      <c r="Q547" s="109"/>
      <c r="R547" s="109"/>
      <c r="S547" s="109"/>
      <c r="T547" s="109"/>
      <c r="U547" s="109"/>
      <c r="V547" s="112"/>
      <c r="W547" s="38"/>
      <c r="X547" s="38"/>
      <c r="Y547" s="38"/>
      <c r="Z547" s="38"/>
      <c r="AA547" s="38"/>
      <c r="AB547" s="38"/>
      <c r="AC547" s="38"/>
      <c r="AD547" s="38"/>
      <c r="AE547" s="113"/>
      <c r="AF547" s="109"/>
      <c r="AG547" s="109"/>
      <c r="AH547" s="38"/>
      <c r="AI547" s="38"/>
      <c r="AJ547" s="38"/>
    </row>
    <row r="548" spans="1:36" x14ac:dyDescent="0.35">
      <c r="A548" s="34"/>
      <c r="B548" s="34"/>
      <c r="C548" s="10"/>
      <c r="D548" s="34"/>
      <c r="G548" s="109"/>
      <c r="H548" s="109"/>
      <c r="I548" s="109"/>
      <c r="J548" s="109"/>
      <c r="K548" s="109"/>
      <c r="L548" s="109"/>
      <c r="M548" s="109"/>
      <c r="N548" s="109"/>
      <c r="O548" s="109"/>
      <c r="P548" s="109"/>
      <c r="Q548" s="109"/>
      <c r="R548" s="109"/>
      <c r="S548" s="109"/>
      <c r="T548" s="109"/>
      <c r="U548" s="109"/>
      <c r="V548" s="112"/>
      <c r="W548" s="38"/>
      <c r="X548" s="38"/>
      <c r="Y548" s="38"/>
      <c r="Z548" s="38"/>
      <c r="AA548" s="38"/>
      <c r="AB548" s="38"/>
      <c r="AC548" s="38"/>
      <c r="AD548" s="38"/>
      <c r="AE548" s="113"/>
      <c r="AF548" s="109"/>
      <c r="AG548" s="109"/>
      <c r="AH548" s="38"/>
      <c r="AI548" s="38"/>
      <c r="AJ548" s="38"/>
    </row>
    <row r="549" spans="1:36" x14ac:dyDescent="0.35">
      <c r="A549" s="34"/>
      <c r="B549" s="34"/>
      <c r="C549" s="10"/>
      <c r="D549" s="34"/>
      <c r="G549" s="109"/>
      <c r="H549" s="109"/>
      <c r="I549" s="109"/>
      <c r="J549" s="109"/>
      <c r="K549" s="109"/>
      <c r="L549" s="109"/>
      <c r="M549" s="109"/>
      <c r="N549" s="109"/>
      <c r="O549" s="109"/>
      <c r="P549" s="109"/>
      <c r="Q549" s="109"/>
      <c r="R549" s="109"/>
      <c r="S549" s="109"/>
      <c r="T549" s="109"/>
      <c r="U549" s="109"/>
      <c r="V549" s="112"/>
      <c r="W549" s="38"/>
      <c r="X549" s="38"/>
      <c r="Y549" s="38"/>
      <c r="Z549" s="38"/>
      <c r="AA549" s="38"/>
      <c r="AB549" s="38"/>
      <c r="AC549" s="38"/>
      <c r="AD549" s="38"/>
      <c r="AE549" s="113"/>
      <c r="AF549" s="109"/>
      <c r="AG549" s="109"/>
      <c r="AH549" s="38"/>
      <c r="AI549" s="38"/>
      <c r="AJ549" s="38"/>
    </row>
    <row r="550" spans="1:36" x14ac:dyDescent="0.35">
      <c r="A550" s="34"/>
      <c r="B550" s="34"/>
      <c r="C550" s="10"/>
      <c r="D550" s="34"/>
      <c r="G550" s="109"/>
      <c r="H550" s="109"/>
      <c r="I550" s="109"/>
      <c r="J550" s="109"/>
      <c r="K550" s="109"/>
      <c r="L550" s="109"/>
      <c r="M550" s="109"/>
      <c r="N550" s="109"/>
      <c r="O550" s="109"/>
      <c r="P550" s="109"/>
      <c r="Q550" s="109"/>
      <c r="R550" s="109"/>
      <c r="S550" s="109"/>
      <c r="T550" s="109"/>
      <c r="U550" s="109"/>
      <c r="V550" s="112"/>
      <c r="W550" s="38"/>
      <c r="X550" s="38"/>
      <c r="Y550" s="38"/>
      <c r="Z550" s="38"/>
      <c r="AA550" s="38"/>
      <c r="AB550" s="38"/>
      <c r="AC550" s="38"/>
      <c r="AD550" s="38"/>
      <c r="AE550" s="113"/>
      <c r="AF550" s="109"/>
      <c r="AG550" s="109"/>
      <c r="AH550" s="38"/>
      <c r="AI550" s="38"/>
      <c r="AJ550" s="38"/>
    </row>
    <row r="551" spans="1:36" x14ac:dyDescent="0.35">
      <c r="A551" s="34"/>
      <c r="B551" s="34"/>
      <c r="C551" s="10"/>
      <c r="D551" s="34"/>
      <c r="G551" s="109"/>
      <c r="H551" s="109"/>
      <c r="I551" s="109"/>
      <c r="J551" s="109"/>
      <c r="K551" s="109"/>
      <c r="L551" s="109"/>
      <c r="M551" s="109"/>
      <c r="N551" s="109"/>
      <c r="O551" s="109"/>
      <c r="P551" s="109"/>
      <c r="Q551" s="109"/>
      <c r="R551" s="109"/>
      <c r="S551" s="109"/>
      <c r="T551" s="109"/>
      <c r="U551" s="109"/>
      <c r="V551" s="112"/>
      <c r="W551" s="38"/>
      <c r="X551" s="38"/>
      <c r="Y551" s="38"/>
      <c r="Z551" s="38"/>
      <c r="AA551" s="38"/>
      <c r="AB551" s="38"/>
      <c r="AC551" s="38"/>
      <c r="AD551" s="38"/>
      <c r="AE551" s="113"/>
      <c r="AF551" s="109"/>
      <c r="AG551" s="109"/>
      <c r="AH551" s="38"/>
      <c r="AI551" s="38"/>
      <c r="AJ551" s="38"/>
    </row>
    <row r="552" spans="1:36" x14ac:dyDescent="0.35">
      <c r="A552" s="34"/>
      <c r="B552" s="34"/>
      <c r="C552" s="10"/>
      <c r="D552" s="34"/>
      <c r="G552" s="109"/>
      <c r="H552" s="109"/>
      <c r="I552" s="109"/>
      <c r="J552" s="109"/>
      <c r="K552" s="109"/>
      <c r="L552" s="109"/>
      <c r="M552" s="109"/>
      <c r="N552" s="109"/>
      <c r="O552" s="109"/>
      <c r="P552" s="109"/>
      <c r="Q552" s="109"/>
      <c r="R552" s="109"/>
      <c r="S552" s="109"/>
      <c r="T552" s="109"/>
      <c r="U552" s="109"/>
      <c r="V552" s="112"/>
      <c r="W552" s="38"/>
      <c r="X552" s="38"/>
      <c r="Y552" s="38"/>
      <c r="Z552" s="38"/>
      <c r="AA552" s="38"/>
      <c r="AB552" s="38"/>
      <c r="AC552" s="38"/>
      <c r="AD552" s="38"/>
      <c r="AE552" s="113"/>
      <c r="AF552" s="109"/>
      <c r="AG552" s="109"/>
      <c r="AH552" s="38"/>
      <c r="AI552" s="38"/>
      <c r="AJ552" s="38"/>
    </row>
    <row r="553" spans="1:36" x14ac:dyDescent="0.35">
      <c r="A553" s="34"/>
      <c r="B553" s="34"/>
      <c r="C553" s="10"/>
      <c r="D553" s="34"/>
      <c r="G553" s="109"/>
      <c r="H553" s="109"/>
      <c r="I553" s="109"/>
      <c r="J553" s="109"/>
      <c r="K553" s="109"/>
      <c r="L553" s="109"/>
      <c r="M553" s="109"/>
      <c r="N553" s="109"/>
      <c r="O553" s="109"/>
      <c r="P553" s="109"/>
      <c r="Q553" s="109"/>
      <c r="R553" s="109"/>
      <c r="S553" s="109"/>
      <c r="T553" s="109"/>
      <c r="U553" s="109"/>
      <c r="V553" s="112"/>
      <c r="W553" s="38"/>
      <c r="X553" s="38"/>
      <c r="Y553" s="38"/>
      <c r="Z553" s="38"/>
      <c r="AA553" s="38"/>
      <c r="AB553" s="38"/>
      <c r="AC553" s="38"/>
      <c r="AD553" s="38"/>
      <c r="AE553" s="113"/>
      <c r="AF553" s="109"/>
      <c r="AG553" s="109"/>
      <c r="AH553" s="38"/>
      <c r="AI553" s="38"/>
      <c r="AJ553" s="38"/>
    </row>
    <row r="554" spans="1:36" x14ac:dyDescent="0.35">
      <c r="A554" s="34"/>
      <c r="B554" s="34"/>
      <c r="C554" s="10"/>
      <c r="D554" s="34"/>
      <c r="G554" s="109"/>
      <c r="H554" s="109"/>
      <c r="I554" s="109"/>
      <c r="J554" s="109"/>
      <c r="K554" s="109"/>
      <c r="L554" s="109"/>
      <c r="M554" s="109"/>
      <c r="N554" s="109"/>
      <c r="O554" s="109"/>
      <c r="P554" s="109"/>
      <c r="Q554" s="109"/>
      <c r="R554" s="109"/>
      <c r="S554" s="109"/>
      <c r="T554" s="109"/>
      <c r="U554" s="109"/>
      <c r="V554" s="112"/>
      <c r="W554" s="38"/>
      <c r="X554" s="38"/>
      <c r="Y554" s="38"/>
      <c r="Z554" s="38"/>
      <c r="AA554" s="38"/>
      <c r="AB554" s="38"/>
      <c r="AC554" s="38"/>
      <c r="AD554" s="38"/>
      <c r="AE554" s="113"/>
      <c r="AF554" s="109"/>
      <c r="AG554" s="109"/>
      <c r="AH554" s="38"/>
      <c r="AI554" s="38"/>
      <c r="AJ554" s="38"/>
    </row>
    <row r="555" spans="1:36" x14ac:dyDescent="0.35">
      <c r="A555" s="34"/>
      <c r="B555" s="34"/>
      <c r="C555" s="10"/>
      <c r="D555" s="34"/>
      <c r="G555" s="109"/>
      <c r="H555" s="109"/>
      <c r="I555" s="109"/>
      <c r="J555" s="109"/>
      <c r="K555" s="109"/>
      <c r="L555" s="109"/>
      <c r="M555" s="109"/>
      <c r="N555" s="109"/>
      <c r="O555" s="109"/>
      <c r="P555" s="109"/>
      <c r="Q555" s="109"/>
      <c r="R555" s="109"/>
      <c r="S555" s="109"/>
      <c r="T555" s="109"/>
      <c r="U555" s="109"/>
      <c r="V555" s="112"/>
      <c r="W555" s="38"/>
      <c r="X555" s="38"/>
      <c r="Y555" s="38"/>
      <c r="Z555" s="38"/>
      <c r="AA555" s="38"/>
      <c r="AB555" s="38"/>
      <c r="AC555" s="38"/>
      <c r="AD555" s="38"/>
      <c r="AE555" s="113"/>
      <c r="AF555" s="109"/>
      <c r="AG555" s="109"/>
      <c r="AH555" s="38"/>
      <c r="AI555" s="38"/>
      <c r="AJ555" s="38"/>
    </row>
    <row r="556" spans="1:36" x14ac:dyDescent="0.35">
      <c r="A556" s="34"/>
      <c r="B556" s="34"/>
      <c r="C556" s="10"/>
      <c r="D556" s="34"/>
      <c r="G556" s="109"/>
      <c r="H556" s="109"/>
      <c r="I556" s="109"/>
      <c r="J556" s="109"/>
      <c r="K556" s="109"/>
      <c r="L556" s="109"/>
      <c r="M556" s="109"/>
      <c r="N556" s="109"/>
      <c r="O556" s="109"/>
      <c r="P556" s="109"/>
      <c r="Q556" s="109"/>
      <c r="R556" s="109"/>
      <c r="S556" s="109"/>
      <c r="T556" s="109"/>
      <c r="U556" s="109"/>
      <c r="V556" s="112"/>
      <c r="W556" s="38"/>
      <c r="X556" s="38"/>
      <c r="Y556" s="38"/>
      <c r="Z556" s="38"/>
      <c r="AA556" s="38"/>
      <c r="AB556" s="38"/>
      <c r="AC556" s="38"/>
      <c r="AD556" s="38"/>
      <c r="AE556" s="113"/>
      <c r="AF556" s="109"/>
      <c r="AG556" s="109"/>
      <c r="AH556" s="38"/>
      <c r="AI556" s="38"/>
      <c r="AJ556" s="38"/>
    </row>
    <row r="557" spans="1:36" x14ac:dyDescent="0.35">
      <c r="A557" s="34"/>
      <c r="B557" s="34"/>
      <c r="C557" s="10"/>
      <c r="D557" s="34"/>
      <c r="G557" s="109"/>
      <c r="H557" s="109"/>
      <c r="I557" s="109"/>
      <c r="J557" s="109"/>
      <c r="K557" s="109"/>
      <c r="L557" s="109"/>
      <c r="M557" s="109"/>
      <c r="N557" s="109"/>
      <c r="O557" s="109"/>
      <c r="P557" s="109"/>
      <c r="Q557" s="109"/>
      <c r="R557" s="109"/>
      <c r="S557" s="109"/>
      <c r="T557" s="109"/>
      <c r="U557" s="109"/>
      <c r="V557" s="112"/>
      <c r="W557" s="38"/>
      <c r="X557" s="38"/>
      <c r="Y557" s="38"/>
      <c r="Z557" s="38"/>
      <c r="AA557" s="38"/>
      <c r="AB557" s="38"/>
      <c r="AC557" s="38"/>
      <c r="AD557" s="38"/>
      <c r="AE557" s="113"/>
      <c r="AF557" s="109"/>
      <c r="AG557" s="109"/>
      <c r="AH557" s="38"/>
      <c r="AI557" s="38"/>
      <c r="AJ557" s="38"/>
    </row>
    <row r="558" spans="1:36" x14ac:dyDescent="0.35">
      <c r="A558" s="34"/>
      <c r="B558" s="34"/>
      <c r="C558" s="10"/>
      <c r="D558" s="34"/>
      <c r="G558" s="109"/>
      <c r="H558" s="109"/>
      <c r="I558" s="109"/>
      <c r="J558" s="109"/>
      <c r="K558" s="109"/>
      <c r="L558" s="109"/>
      <c r="M558" s="109"/>
      <c r="N558" s="109"/>
      <c r="O558" s="109"/>
      <c r="P558" s="109"/>
      <c r="Q558" s="109"/>
      <c r="R558" s="109"/>
      <c r="S558" s="109"/>
      <c r="T558" s="109"/>
      <c r="U558" s="109"/>
      <c r="V558" s="112"/>
      <c r="W558" s="38"/>
      <c r="X558" s="38"/>
      <c r="Y558" s="38"/>
      <c r="Z558" s="38"/>
      <c r="AA558" s="38"/>
      <c r="AB558" s="38"/>
      <c r="AC558" s="38"/>
      <c r="AD558" s="38"/>
      <c r="AE558" s="113"/>
      <c r="AF558" s="109"/>
      <c r="AG558" s="109"/>
      <c r="AH558" s="38"/>
      <c r="AI558" s="38"/>
      <c r="AJ558" s="38"/>
    </row>
    <row r="559" spans="1:36" x14ac:dyDescent="0.35">
      <c r="A559" s="34"/>
      <c r="B559" s="34"/>
      <c r="C559" s="10"/>
      <c r="D559" s="34"/>
      <c r="G559" s="109"/>
      <c r="H559" s="109"/>
      <c r="I559" s="109"/>
      <c r="J559" s="109"/>
      <c r="K559" s="109"/>
      <c r="L559" s="109"/>
      <c r="M559" s="109"/>
      <c r="N559" s="109"/>
      <c r="O559" s="109"/>
      <c r="P559" s="109"/>
      <c r="Q559" s="109"/>
      <c r="R559" s="109"/>
      <c r="S559" s="109"/>
      <c r="T559" s="109"/>
      <c r="U559" s="109"/>
      <c r="V559" s="112"/>
      <c r="W559" s="38"/>
      <c r="X559" s="38"/>
      <c r="Y559" s="38"/>
      <c r="Z559" s="38"/>
      <c r="AA559" s="38"/>
      <c r="AB559" s="38"/>
      <c r="AC559" s="38"/>
      <c r="AD559" s="38"/>
      <c r="AE559" s="113"/>
      <c r="AF559" s="109"/>
      <c r="AG559" s="109"/>
      <c r="AH559" s="38"/>
      <c r="AI559" s="38"/>
      <c r="AJ559" s="38"/>
    </row>
    <row r="560" spans="1:36" x14ac:dyDescent="0.35">
      <c r="A560" s="34"/>
      <c r="B560" s="34"/>
      <c r="C560" s="10"/>
      <c r="D560" s="34"/>
      <c r="G560" s="109"/>
      <c r="H560" s="109"/>
      <c r="I560" s="109"/>
      <c r="J560" s="109"/>
      <c r="K560" s="109"/>
      <c r="L560" s="109"/>
      <c r="M560" s="109"/>
      <c r="N560" s="109"/>
      <c r="O560" s="109"/>
      <c r="P560" s="109"/>
      <c r="Q560" s="109"/>
      <c r="R560" s="109"/>
      <c r="S560" s="109"/>
      <c r="T560" s="109"/>
      <c r="U560" s="109"/>
      <c r="V560" s="112"/>
      <c r="W560" s="38"/>
      <c r="X560" s="38"/>
      <c r="Y560" s="38"/>
      <c r="Z560" s="38"/>
      <c r="AA560" s="38"/>
      <c r="AB560" s="38"/>
      <c r="AC560" s="38"/>
      <c r="AD560" s="38"/>
      <c r="AE560" s="113"/>
      <c r="AF560" s="109"/>
      <c r="AG560" s="109"/>
      <c r="AH560" s="38"/>
      <c r="AI560" s="38"/>
      <c r="AJ560" s="38"/>
    </row>
    <row r="561" spans="1:36" x14ac:dyDescent="0.35">
      <c r="A561" s="34"/>
      <c r="B561" s="34"/>
      <c r="C561" s="10"/>
      <c r="D561" s="34"/>
      <c r="G561" s="109"/>
      <c r="H561" s="109"/>
      <c r="I561" s="109"/>
      <c r="J561" s="109"/>
      <c r="K561" s="109"/>
      <c r="L561" s="109"/>
      <c r="M561" s="109"/>
      <c r="N561" s="109"/>
      <c r="O561" s="109"/>
      <c r="P561" s="109"/>
      <c r="Q561" s="109"/>
      <c r="R561" s="109"/>
      <c r="S561" s="109"/>
      <c r="T561" s="109"/>
      <c r="U561" s="109"/>
      <c r="V561" s="112"/>
      <c r="W561" s="38"/>
      <c r="X561" s="38"/>
      <c r="Y561" s="38"/>
      <c r="Z561" s="38"/>
      <c r="AA561" s="38"/>
      <c r="AB561" s="38"/>
      <c r="AC561" s="38"/>
      <c r="AD561" s="38"/>
      <c r="AE561" s="113"/>
      <c r="AF561" s="109"/>
      <c r="AG561" s="109"/>
      <c r="AH561" s="38"/>
      <c r="AI561" s="38"/>
      <c r="AJ561" s="38"/>
    </row>
    <row r="562" spans="1:36" x14ac:dyDescent="0.35">
      <c r="A562" s="34"/>
      <c r="B562" s="34"/>
      <c r="C562" s="10"/>
      <c r="D562" s="34"/>
      <c r="G562" s="111"/>
      <c r="H562" s="111"/>
      <c r="I562" s="111"/>
      <c r="J562" s="111"/>
      <c r="K562" s="111"/>
      <c r="L562" s="111"/>
      <c r="M562" s="111"/>
      <c r="N562" s="111"/>
      <c r="O562" s="111"/>
      <c r="P562" s="111"/>
      <c r="Q562" s="111"/>
      <c r="R562" s="111"/>
      <c r="S562" s="111"/>
      <c r="T562" s="111"/>
      <c r="U562" s="111"/>
      <c r="V562" s="114"/>
      <c r="W562" s="38"/>
      <c r="X562" s="38"/>
      <c r="Y562" s="38"/>
      <c r="Z562" s="38"/>
      <c r="AA562" s="38"/>
      <c r="AB562" s="38"/>
      <c r="AC562" s="38"/>
      <c r="AD562" s="38"/>
      <c r="AE562" s="115"/>
      <c r="AF562" s="111"/>
      <c r="AG562" s="111"/>
      <c r="AH562" s="38"/>
      <c r="AI562" s="38"/>
      <c r="AJ562" s="38"/>
    </row>
    <row r="563" spans="1:36" x14ac:dyDescent="0.35">
      <c r="A563" s="34"/>
      <c r="B563" s="34"/>
      <c r="C563" s="10"/>
      <c r="D563" s="34"/>
      <c r="G563" s="111"/>
      <c r="H563" s="111"/>
      <c r="I563" s="111"/>
      <c r="J563" s="111"/>
      <c r="K563" s="111"/>
      <c r="L563" s="111"/>
      <c r="M563" s="111"/>
      <c r="N563" s="111"/>
      <c r="O563" s="111"/>
      <c r="P563" s="111"/>
      <c r="Q563" s="111"/>
      <c r="R563" s="111"/>
      <c r="S563" s="111"/>
      <c r="T563" s="111"/>
      <c r="U563" s="111"/>
      <c r="V563" s="111"/>
      <c r="W563" s="38"/>
      <c r="X563" s="38"/>
      <c r="Y563" s="38"/>
      <c r="Z563" s="38"/>
      <c r="AA563" s="38"/>
      <c r="AB563" s="38"/>
      <c r="AC563" s="38"/>
      <c r="AD563" s="38"/>
      <c r="AE563" s="111"/>
      <c r="AF563" s="111"/>
      <c r="AG563" s="111"/>
      <c r="AH563" s="38"/>
      <c r="AI563" s="38"/>
      <c r="AJ563" s="38"/>
    </row>
    <row r="564" spans="1:36" x14ac:dyDescent="0.35">
      <c r="A564" s="34"/>
      <c r="B564" s="34"/>
      <c r="C564" s="10"/>
      <c r="D564" s="34"/>
      <c r="G564" s="109"/>
      <c r="H564" s="109"/>
      <c r="I564" s="109"/>
      <c r="J564" s="109"/>
      <c r="K564" s="109"/>
      <c r="L564" s="109"/>
      <c r="M564" s="109"/>
      <c r="N564" s="109"/>
      <c r="O564" s="109"/>
      <c r="P564" s="109"/>
      <c r="Q564" s="109"/>
      <c r="R564" s="109"/>
      <c r="S564" s="109"/>
      <c r="T564" s="109"/>
      <c r="U564" s="109"/>
      <c r="V564" s="109"/>
      <c r="W564" s="109"/>
      <c r="X564" s="109"/>
      <c r="Y564" s="109"/>
      <c r="Z564" s="109"/>
      <c r="AA564" s="109"/>
      <c r="AB564" s="109"/>
      <c r="AC564" s="109"/>
      <c r="AD564" s="109"/>
      <c r="AE564" s="109"/>
      <c r="AF564" s="109"/>
      <c r="AG564" s="109"/>
      <c r="AH564" s="38"/>
      <c r="AI564" s="38"/>
      <c r="AJ564" s="38"/>
    </row>
    <row r="565" spans="1:36" x14ac:dyDescent="0.35">
      <c r="A565" s="34"/>
      <c r="B565" s="34"/>
      <c r="C565" s="10"/>
      <c r="D565" s="34"/>
      <c r="G565" s="109"/>
      <c r="H565" s="109"/>
      <c r="I565" s="109"/>
      <c r="J565" s="109"/>
      <c r="K565" s="109"/>
      <c r="L565" s="109"/>
      <c r="M565" s="109"/>
      <c r="N565" s="109"/>
      <c r="O565" s="109"/>
      <c r="P565" s="109"/>
      <c r="Q565" s="109"/>
      <c r="R565" s="109"/>
      <c r="S565" s="109"/>
      <c r="T565" s="109"/>
      <c r="U565" s="109"/>
      <c r="V565" s="109"/>
      <c r="W565" s="109"/>
      <c r="X565" s="109"/>
      <c r="Y565" s="109"/>
      <c r="Z565" s="109"/>
      <c r="AA565" s="109"/>
      <c r="AB565" s="109"/>
      <c r="AC565" s="109"/>
      <c r="AD565" s="109"/>
      <c r="AE565" s="109"/>
      <c r="AF565" s="109"/>
      <c r="AG565" s="109"/>
      <c r="AH565" s="38"/>
      <c r="AI565" s="38"/>
      <c r="AJ565" s="38"/>
    </row>
    <row r="566" spans="1:36" x14ac:dyDescent="0.35">
      <c r="A566" s="34"/>
      <c r="B566" s="34"/>
      <c r="C566" s="10"/>
      <c r="D566" s="34"/>
      <c r="G566" s="109"/>
      <c r="H566" s="109"/>
      <c r="I566" s="109"/>
      <c r="J566" s="109"/>
      <c r="K566" s="109"/>
      <c r="L566" s="109"/>
      <c r="M566" s="109"/>
      <c r="N566" s="109"/>
      <c r="O566" s="109"/>
      <c r="P566" s="109"/>
      <c r="Q566" s="109"/>
      <c r="R566" s="109"/>
      <c r="S566" s="109"/>
      <c r="T566" s="109"/>
      <c r="U566" s="109"/>
      <c r="V566" s="109"/>
      <c r="W566" s="109"/>
      <c r="X566" s="109"/>
      <c r="Y566" s="109"/>
      <c r="Z566" s="109"/>
      <c r="AA566" s="109"/>
      <c r="AB566" s="109"/>
      <c r="AC566" s="109"/>
      <c r="AD566" s="109"/>
      <c r="AE566" s="109"/>
      <c r="AF566" s="109"/>
      <c r="AG566" s="109"/>
      <c r="AH566" s="38"/>
      <c r="AI566" s="38"/>
      <c r="AJ566" s="38"/>
    </row>
    <row r="567" spans="1:36" x14ac:dyDescent="0.35">
      <c r="A567" s="34"/>
      <c r="B567" s="34"/>
      <c r="C567" s="10"/>
      <c r="D567" s="34"/>
      <c r="G567" s="109"/>
      <c r="H567" s="109"/>
      <c r="I567" s="109"/>
      <c r="J567" s="109"/>
      <c r="K567" s="109"/>
      <c r="L567" s="109"/>
      <c r="M567" s="109"/>
      <c r="N567" s="109"/>
      <c r="O567" s="109"/>
      <c r="P567" s="109"/>
      <c r="Q567" s="109"/>
      <c r="R567" s="109"/>
      <c r="S567" s="109"/>
      <c r="T567" s="109"/>
      <c r="U567" s="109"/>
      <c r="V567" s="109"/>
      <c r="W567" s="109"/>
      <c r="X567" s="109"/>
      <c r="Y567" s="109"/>
      <c r="Z567" s="109"/>
      <c r="AA567" s="109"/>
      <c r="AB567" s="109"/>
      <c r="AC567" s="109"/>
      <c r="AD567" s="109"/>
      <c r="AE567" s="109"/>
      <c r="AF567" s="109"/>
      <c r="AG567" s="109"/>
      <c r="AH567" s="38"/>
      <c r="AI567" s="38"/>
      <c r="AJ567" s="38"/>
    </row>
    <row r="568" spans="1:36" x14ac:dyDescent="0.35">
      <c r="A568" s="34"/>
      <c r="B568" s="34"/>
      <c r="C568" s="10"/>
      <c r="D568" s="34"/>
      <c r="G568" s="109"/>
      <c r="H568" s="109"/>
      <c r="I568" s="109"/>
      <c r="J568" s="109"/>
      <c r="K568" s="109"/>
      <c r="L568" s="109"/>
      <c r="M568" s="109"/>
      <c r="N568" s="109"/>
      <c r="O568" s="109"/>
      <c r="P568" s="109"/>
      <c r="Q568" s="109"/>
      <c r="R568" s="109"/>
      <c r="S568" s="109"/>
      <c r="T568" s="109"/>
      <c r="U568" s="109"/>
      <c r="V568" s="109"/>
      <c r="W568" s="109"/>
      <c r="X568" s="109"/>
      <c r="Y568" s="109"/>
      <c r="Z568" s="109"/>
      <c r="AA568" s="109"/>
      <c r="AB568" s="109"/>
      <c r="AC568" s="109"/>
      <c r="AD568" s="109"/>
      <c r="AE568" s="109"/>
      <c r="AF568" s="109"/>
      <c r="AG568" s="109"/>
      <c r="AH568" s="38"/>
      <c r="AI568" s="38"/>
      <c r="AJ568" s="38"/>
    </row>
    <row r="569" spans="1:36" x14ac:dyDescent="0.35">
      <c r="A569" s="34"/>
      <c r="B569" s="34"/>
      <c r="C569" s="10"/>
      <c r="D569" s="34"/>
      <c r="G569" s="109"/>
      <c r="H569" s="109"/>
      <c r="I569" s="109"/>
      <c r="J569" s="109"/>
      <c r="K569" s="109"/>
      <c r="L569" s="109"/>
      <c r="M569" s="109"/>
      <c r="N569" s="109"/>
      <c r="O569" s="109"/>
      <c r="P569" s="109"/>
      <c r="Q569" s="109"/>
      <c r="R569" s="109"/>
      <c r="S569" s="109"/>
      <c r="T569" s="109"/>
      <c r="U569" s="109"/>
      <c r="V569" s="109"/>
      <c r="W569" s="109"/>
      <c r="X569" s="109"/>
      <c r="Y569" s="109"/>
      <c r="Z569" s="109"/>
      <c r="AA569" s="109"/>
      <c r="AB569" s="109"/>
      <c r="AC569" s="109"/>
      <c r="AD569" s="109"/>
      <c r="AE569" s="109"/>
      <c r="AF569" s="109"/>
      <c r="AG569" s="109"/>
      <c r="AH569" s="38"/>
      <c r="AI569" s="38"/>
      <c r="AJ569" s="38"/>
    </row>
    <row r="570" spans="1:36" x14ac:dyDescent="0.35">
      <c r="A570" s="34"/>
      <c r="B570" s="34"/>
      <c r="C570" s="10"/>
      <c r="D570" s="34"/>
      <c r="G570" s="109"/>
      <c r="H570" s="109"/>
      <c r="I570" s="109"/>
      <c r="J570" s="109"/>
      <c r="K570" s="109"/>
      <c r="L570" s="109"/>
      <c r="M570" s="109"/>
      <c r="N570" s="109"/>
      <c r="O570" s="109"/>
      <c r="P570" s="109"/>
      <c r="Q570" s="109"/>
      <c r="R570" s="109"/>
      <c r="S570" s="109"/>
      <c r="T570" s="109"/>
      <c r="U570" s="109"/>
      <c r="V570" s="109"/>
      <c r="W570" s="109"/>
      <c r="X570" s="109"/>
      <c r="Y570" s="109"/>
      <c r="Z570" s="109"/>
      <c r="AA570" s="109"/>
      <c r="AB570" s="109"/>
      <c r="AC570" s="109"/>
      <c r="AD570" s="109"/>
      <c r="AE570" s="109"/>
      <c r="AF570" s="109"/>
      <c r="AG570" s="109"/>
      <c r="AH570" s="38"/>
      <c r="AI570" s="38"/>
      <c r="AJ570" s="38"/>
    </row>
    <row r="571" spans="1:36" x14ac:dyDescent="0.35">
      <c r="A571" s="34"/>
      <c r="B571" s="34"/>
      <c r="C571" s="10"/>
      <c r="D571" s="34"/>
      <c r="G571" s="109"/>
      <c r="H571" s="109"/>
      <c r="I571" s="109"/>
      <c r="J571" s="109"/>
      <c r="K571" s="109"/>
      <c r="L571" s="109"/>
      <c r="M571" s="109"/>
      <c r="N571" s="109"/>
      <c r="O571" s="109"/>
      <c r="P571" s="109"/>
      <c r="Q571" s="109"/>
      <c r="R571" s="109"/>
      <c r="S571" s="109"/>
      <c r="T571" s="109"/>
      <c r="U571" s="109"/>
      <c r="V571" s="109"/>
      <c r="W571" s="109"/>
      <c r="X571" s="109"/>
      <c r="Y571" s="109"/>
      <c r="Z571" s="109"/>
      <c r="AA571" s="109"/>
      <c r="AB571" s="109"/>
      <c r="AC571" s="109"/>
      <c r="AD571" s="109"/>
      <c r="AE571" s="109"/>
      <c r="AF571" s="109"/>
      <c r="AG571" s="109"/>
      <c r="AH571" s="38"/>
      <c r="AI571" s="38"/>
      <c r="AJ571" s="38"/>
    </row>
    <row r="572" spans="1:36" x14ac:dyDescent="0.35">
      <c r="A572" s="34"/>
      <c r="B572" s="34"/>
      <c r="C572" s="10"/>
      <c r="D572" s="34"/>
      <c r="G572" s="109"/>
      <c r="H572" s="109"/>
      <c r="I572" s="109"/>
      <c r="J572" s="109"/>
      <c r="K572" s="109"/>
      <c r="L572" s="109"/>
      <c r="M572" s="109"/>
      <c r="N572" s="109"/>
      <c r="O572" s="109"/>
      <c r="P572" s="109"/>
      <c r="Q572" s="109"/>
      <c r="R572" s="109"/>
      <c r="S572" s="109"/>
      <c r="T572" s="109"/>
      <c r="U572" s="109"/>
      <c r="V572" s="109"/>
      <c r="W572" s="109"/>
      <c r="X572" s="109"/>
      <c r="Y572" s="109"/>
      <c r="Z572" s="109"/>
      <c r="AA572" s="109"/>
      <c r="AB572" s="109"/>
      <c r="AC572" s="109"/>
      <c r="AD572" s="109"/>
      <c r="AE572" s="109"/>
      <c r="AF572" s="109"/>
      <c r="AG572" s="109"/>
      <c r="AH572" s="38"/>
      <c r="AI572" s="38"/>
      <c r="AJ572" s="38"/>
    </row>
    <row r="573" spans="1:36" x14ac:dyDescent="0.35">
      <c r="A573" s="34"/>
      <c r="B573" s="34"/>
      <c r="C573" s="10"/>
      <c r="D573" s="34"/>
      <c r="G573" s="109"/>
      <c r="H573" s="109"/>
      <c r="I573" s="109"/>
      <c r="J573" s="109"/>
      <c r="K573" s="109"/>
      <c r="L573" s="109"/>
      <c r="M573" s="109"/>
      <c r="N573" s="109"/>
      <c r="O573" s="109"/>
      <c r="P573" s="109"/>
      <c r="Q573" s="109"/>
      <c r="R573" s="109"/>
      <c r="S573" s="109"/>
      <c r="T573" s="109"/>
      <c r="U573" s="109"/>
      <c r="V573" s="109"/>
      <c r="W573" s="109"/>
      <c r="X573" s="109"/>
      <c r="Y573" s="109"/>
      <c r="Z573" s="109"/>
      <c r="AA573" s="109"/>
      <c r="AB573" s="109"/>
      <c r="AC573" s="109"/>
      <c r="AD573" s="109"/>
      <c r="AE573" s="109"/>
      <c r="AF573" s="109"/>
      <c r="AG573" s="109"/>
      <c r="AH573" s="38"/>
      <c r="AI573" s="38"/>
      <c r="AJ573" s="38"/>
    </row>
    <row r="574" spans="1:36" x14ac:dyDescent="0.35">
      <c r="A574" s="34"/>
      <c r="B574" s="34"/>
      <c r="C574" s="10"/>
      <c r="D574" s="34"/>
      <c r="G574" s="109"/>
      <c r="H574" s="109"/>
      <c r="I574" s="109"/>
      <c r="J574" s="109"/>
      <c r="K574" s="109"/>
      <c r="L574" s="109"/>
      <c r="M574" s="109"/>
      <c r="N574" s="109"/>
      <c r="O574" s="109"/>
      <c r="P574" s="109"/>
      <c r="Q574" s="109"/>
      <c r="R574" s="109"/>
      <c r="S574" s="109"/>
      <c r="T574" s="109"/>
      <c r="U574" s="109"/>
      <c r="V574" s="109"/>
      <c r="W574" s="109"/>
      <c r="X574" s="109"/>
      <c r="Y574" s="109"/>
      <c r="Z574" s="109"/>
      <c r="AA574" s="109"/>
      <c r="AB574" s="109"/>
      <c r="AC574" s="109"/>
      <c r="AD574" s="109"/>
      <c r="AE574" s="109"/>
      <c r="AF574" s="109"/>
      <c r="AG574" s="109"/>
      <c r="AH574" s="38"/>
      <c r="AI574" s="38"/>
      <c r="AJ574" s="38"/>
    </row>
    <row r="575" spans="1:36" x14ac:dyDescent="0.35">
      <c r="A575" s="34"/>
      <c r="B575" s="34"/>
      <c r="C575" s="10"/>
      <c r="D575" s="34"/>
      <c r="G575" s="109"/>
      <c r="H575" s="109"/>
      <c r="I575" s="109"/>
      <c r="J575" s="109"/>
      <c r="K575" s="109"/>
      <c r="L575" s="109"/>
      <c r="M575" s="109"/>
      <c r="N575" s="109"/>
      <c r="O575" s="109"/>
      <c r="P575" s="109"/>
      <c r="Q575" s="109"/>
      <c r="R575" s="109"/>
      <c r="S575" s="109"/>
      <c r="T575" s="109"/>
      <c r="U575" s="109"/>
      <c r="V575" s="109"/>
      <c r="W575" s="109"/>
      <c r="X575" s="109"/>
      <c r="Y575" s="109"/>
      <c r="Z575" s="109"/>
      <c r="AA575" s="109"/>
      <c r="AB575" s="109"/>
      <c r="AC575" s="109"/>
      <c r="AD575" s="109"/>
      <c r="AE575" s="109"/>
      <c r="AF575" s="109"/>
      <c r="AG575" s="109"/>
      <c r="AH575" s="38"/>
      <c r="AI575" s="38"/>
      <c r="AJ575" s="38"/>
    </row>
    <row r="576" spans="1:36" x14ac:dyDescent="0.35">
      <c r="A576" s="34"/>
      <c r="B576" s="34"/>
      <c r="C576" s="10"/>
      <c r="D576" s="34"/>
      <c r="G576" s="109"/>
      <c r="H576" s="109"/>
      <c r="I576" s="109"/>
      <c r="J576" s="109"/>
      <c r="K576" s="109"/>
      <c r="L576" s="109"/>
      <c r="M576" s="109"/>
      <c r="N576" s="109"/>
      <c r="O576" s="109"/>
      <c r="P576" s="109"/>
      <c r="Q576" s="109"/>
      <c r="R576" s="109"/>
      <c r="S576" s="109"/>
      <c r="T576" s="109"/>
      <c r="U576" s="109"/>
      <c r="V576" s="109"/>
      <c r="W576" s="109"/>
      <c r="X576" s="109"/>
      <c r="Y576" s="109"/>
      <c r="Z576" s="109"/>
      <c r="AA576" s="109"/>
      <c r="AB576" s="109"/>
      <c r="AC576" s="109"/>
      <c r="AD576" s="109"/>
      <c r="AE576" s="109"/>
      <c r="AF576" s="109"/>
      <c r="AG576" s="109"/>
      <c r="AH576" s="38"/>
      <c r="AI576" s="38"/>
      <c r="AJ576" s="38"/>
    </row>
    <row r="577" spans="1:36" x14ac:dyDescent="0.35">
      <c r="A577" s="34"/>
      <c r="B577" s="34"/>
      <c r="C577" s="10"/>
      <c r="D577" s="34"/>
      <c r="G577" s="109"/>
      <c r="H577" s="109"/>
      <c r="I577" s="109"/>
      <c r="J577" s="109"/>
      <c r="K577" s="109"/>
      <c r="L577" s="109"/>
      <c r="M577" s="109"/>
      <c r="N577" s="109"/>
      <c r="O577" s="109"/>
      <c r="P577" s="109"/>
      <c r="Q577" s="109"/>
      <c r="R577" s="109"/>
      <c r="S577" s="109"/>
      <c r="T577" s="109"/>
      <c r="U577" s="109"/>
      <c r="V577" s="109"/>
      <c r="W577" s="109"/>
      <c r="X577" s="109"/>
      <c r="Y577" s="109"/>
      <c r="Z577" s="109"/>
      <c r="AA577" s="109"/>
      <c r="AB577" s="109"/>
      <c r="AC577" s="109"/>
      <c r="AD577" s="109"/>
      <c r="AE577" s="109"/>
      <c r="AF577" s="109"/>
      <c r="AG577" s="109"/>
      <c r="AH577" s="38"/>
      <c r="AI577" s="38"/>
      <c r="AJ577" s="38"/>
    </row>
    <row r="578" spans="1:36" x14ac:dyDescent="0.35">
      <c r="A578" s="34"/>
      <c r="B578" s="34"/>
      <c r="C578" s="10"/>
      <c r="D578" s="34"/>
      <c r="G578" s="109"/>
      <c r="H578" s="109"/>
      <c r="I578" s="109"/>
      <c r="J578" s="109"/>
      <c r="K578" s="109"/>
      <c r="L578" s="109"/>
      <c r="M578" s="109"/>
      <c r="N578" s="109"/>
      <c r="O578" s="109"/>
      <c r="P578" s="109"/>
      <c r="Q578" s="109"/>
      <c r="R578" s="109"/>
      <c r="S578" s="109"/>
      <c r="T578" s="109"/>
      <c r="U578" s="109"/>
      <c r="V578" s="109"/>
      <c r="W578" s="109"/>
      <c r="X578" s="109"/>
      <c r="Y578" s="109"/>
      <c r="Z578" s="109"/>
      <c r="AA578" s="109"/>
      <c r="AB578" s="109"/>
      <c r="AC578" s="109"/>
      <c r="AD578" s="109"/>
      <c r="AE578" s="109"/>
      <c r="AF578" s="109"/>
      <c r="AG578" s="109"/>
      <c r="AH578" s="38"/>
      <c r="AI578" s="38"/>
      <c r="AJ578" s="38"/>
    </row>
    <row r="579" spans="1:36" x14ac:dyDescent="0.35">
      <c r="A579" s="34"/>
      <c r="B579" s="34"/>
      <c r="C579" s="10"/>
      <c r="D579" s="34"/>
      <c r="G579" s="109"/>
      <c r="H579" s="109"/>
      <c r="I579" s="109"/>
      <c r="J579" s="109"/>
      <c r="K579" s="109"/>
      <c r="L579" s="109"/>
      <c r="M579" s="109"/>
      <c r="N579" s="109"/>
      <c r="O579" s="109"/>
      <c r="P579" s="109"/>
      <c r="Q579" s="109"/>
      <c r="R579" s="109"/>
      <c r="S579" s="109"/>
      <c r="T579" s="109"/>
      <c r="U579" s="109"/>
      <c r="V579" s="109"/>
      <c r="W579" s="109"/>
      <c r="X579" s="109"/>
      <c r="Y579" s="109"/>
      <c r="Z579" s="109"/>
      <c r="AA579" s="109"/>
      <c r="AB579" s="109"/>
      <c r="AC579" s="109"/>
      <c r="AD579" s="109"/>
      <c r="AE579" s="109"/>
      <c r="AF579" s="109"/>
      <c r="AG579" s="109"/>
      <c r="AH579" s="38"/>
      <c r="AI579" s="38"/>
      <c r="AJ579" s="38"/>
    </row>
    <row r="580" spans="1:36" x14ac:dyDescent="0.35">
      <c r="A580" s="34"/>
      <c r="B580" s="34"/>
      <c r="C580" s="10"/>
      <c r="D580" s="34"/>
      <c r="G580" s="109"/>
      <c r="H580" s="109"/>
      <c r="I580" s="109"/>
      <c r="J580" s="109"/>
      <c r="K580" s="109"/>
      <c r="L580" s="109"/>
      <c r="M580" s="109"/>
      <c r="N580" s="109"/>
      <c r="O580" s="109"/>
      <c r="P580" s="109"/>
      <c r="Q580" s="109"/>
      <c r="R580" s="109"/>
      <c r="S580" s="109"/>
      <c r="T580" s="109"/>
      <c r="U580" s="109"/>
      <c r="V580" s="109"/>
      <c r="W580" s="109"/>
      <c r="X580" s="109"/>
      <c r="Y580" s="109"/>
      <c r="Z580" s="109"/>
      <c r="AA580" s="109"/>
      <c r="AB580" s="109"/>
      <c r="AC580" s="109"/>
      <c r="AD580" s="109"/>
      <c r="AE580" s="109"/>
      <c r="AF580" s="109"/>
      <c r="AG580" s="109"/>
      <c r="AH580" s="38"/>
      <c r="AI580" s="38"/>
      <c r="AJ580" s="38"/>
    </row>
    <row r="581" spans="1:36" x14ac:dyDescent="0.35">
      <c r="A581" s="34"/>
      <c r="B581" s="34"/>
      <c r="C581" s="10"/>
      <c r="D581" s="34"/>
      <c r="G581" s="109"/>
      <c r="H581" s="109"/>
      <c r="I581" s="109"/>
      <c r="J581" s="109"/>
      <c r="K581" s="109"/>
      <c r="L581" s="109"/>
      <c r="M581" s="109"/>
      <c r="N581" s="109"/>
      <c r="O581" s="109"/>
      <c r="P581" s="109"/>
      <c r="Q581" s="109"/>
      <c r="R581" s="109"/>
      <c r="S581" s="109"/>
      <c r="T581" s="109"/>
      <c r="U581" s="109"/>
      <c r="V581" s="109"/>
      <c r="W581" s="109"/>
      <c r="X581" s="109"/>
      <c r="Y581" s="109"/>
      <c r="Z581" s="109"/>
      <c r="AA581" s="109"/>
      <c r="AB581" s="109"/>
      <c r="AC581" s="109"/>
      <c r="AD581" s="109"/>
      <c r="AE581" s="109"/>
      <c r="AF581" s="109"/>
      <c r="AG581" s="109"/>
      <c r="AH581" s="38"/>
      <c r="AI581" s="38"/>
      <c r="AJ581" s="38"/>
    </row>
    <row r="582" spans="1:36" x14ac:dyDescent="0.35">
      <c r="A582" s="34"/>
      <c r="B582" s="34"/>
      <c r="C582" s="10"/>
      <c r="D582" s="34"/>
      <c r="G582" s="109"/>
      <c r="H582" s="109"/>
      <c r="I582" s="109"/>
      <c r="J582" s="109"/>
      <c r="K582" s="109"/>
      <c r="L582" s="109"/>
      <c r="M582" s="109"/>
      <c r="N582" s="109"/>
      <c r="O582" s="109"/>
      <c r="P582" s="109"/>
      <c r="Q582" s="109"/>
      <c r="R582" s="109"/>
      <c r="S582" s="109"/>
      <c r="T582" s="109"/>
      <c r="U582" s="109"/>
      <c r="V582" s="109"/>
      <c r="W582" s="109"/>
      <c r="X582" s="109"/>
      <c r="Y582" s="109"/>
      <c r="Z582" s="109"/>
      <c r="AA582" s="109"/>
      <c r="AB582" s="109"/>
      <c r="AC582" s="109"/>
      <c r="AD582" s="109"/>
      <c r="AE582" s="109"/>
      <c r="AF582" s="109"/>
      <c r="AG582" s="109"/>
      <c r="AH582" s="38"/>
      <c r="AI582" s="38"/>
      <c r="AJ582" s="38"/>
    </row>
    <row r="583" spans="1:36" x14ac:dyDescent="0.35">
      <c r="A583" s="34"/>
      <c r="B583" s="34"/>
      <c r="C583" s="10"/>
      <c r="D583" s="34"/>
      <c r="G583" s="109"/>
      <c r="H583" s="109"/>
      <c r="I583" s="109"/>
      <c r="J583" s="109"/>
      <c r="K583" s="109"/>
      <c r="L583" s="109"/>
      <c r="M583" s="109"/>
      <c r="N583" s="109"/>
      <c r="O583" s="109"/>
      <c r="P583" s="109"/>
      <c r="Q583" s="109"/>
      <c r="R583" s="109"/>
      <c r="S583" s="109"/>
      <c r="T583" s="109"/>
      <c r="U583" s="109"/>
      <c r="V583" s="109"/>
      <c r="W583" s="109"/>
      <c r="X583" s="109"/>
      <c r="Y583" s="109"/>
      <c r="Z583" s="109"/>
      <c r="AA583" s="109"/>
      <c r="AB583" s="109"/>
      <c r="AC583" s="109"/>
      <c r="AD583" s="109"/>
      <c r="AE583" s="109"/>
      <c r="AF583" s="109"/>
      <c r="AG583" s="109"/>
      <c r="AH583" s="38"/>
      <c r="AI583" s="38"/>
      <c r="AJ583" s="38"/>
    </row>
    <row r="584" spans="1:36" x14ac:dyDescent="0.35">
      <c r="A584" s="34"/>
      <c r="B584" s="34"/>
      <c r="C584" s="10"/>
      <c r="D584" s="34"/>
      <c r="G584" s="109"/>
      <c r="H584" s="109"/>
      <c r="I584" s="109"/>
      <c r="J584" s="109"/>
      <c r="K584" s="109"/>
      <c r="L584" s="109"/>
      <c r="M584" s="109"/>
      <c r="N584" s="109"/>
      <c r="O584" s="109"/>
      <c r="P584" s="109"/>
      <c r="Q584" s="109"/>
      <c r="R584" s="109"/>
      <c r="S584" s="109"/>
      <c r="T584" s="109"/>
      <c r="U584" s="109"/>
      <c r="V584" s="109"/>
      <c r="W584" s="109"/>
      <c r="X584" s="109"/>
      <c r="Y584" s="109"/>
      <c r="Z584" s="109"/>
      <c r="AA584" s="109"/>
      <c r="AB584" s="109"/>
      <c r="AC584" s="109"/>
      <c r="AD584" s="109"/>
      <c r="AE584" s="109"/>
      <c r="AF584" s="109"/>
      <c r="AG584" s="109"/>
      <c r="AH584" s="38"/>
      <c r="AI584" s="38"/>
      <c r="AJ584" s="38"/>
    </row>
    <row r="585" spans="1:36" x14ac:dyDescent="0.35">
      <c r="A585" s="34"/>
      <c r="B585" s="34"/>
      <c r="C585" s="10"/>
      <c r="D585" s="34"/>
      <c r="G585" s="109"/>
      <c r="H585" s="109"/>
      <c r="I585" s="109"/>
      <c r="J585" s="109"/>
      <c r="K585" s="109"/>
      <c r="L585" s="109"/>
      <c r="M585" s="109"/>
      <c r="N585" s="109"/>
      <c r="O585" s="109"/>
      <c r="P585" s="109"/>
      <c r="Q585" s="109"/>
      <c r="R585" s="109"/>
      <c r="S585" s="109"/>
      <c r="T585" s="109"/>
      <c r="U585" s="109"/>
      <c r="V585" s="109"/>
      <c r="W585" s="109"/>
      <c r="X585" s="109"/>
      <c r="Y585" s="109"/>
      <c r="Z585" s="109"/>
      <c r="AA585" s="109"/>
      <c r="AB585" s="109"/>
      <c r="AC585" s="109"/>
      <c r="AD585" s="109"/>
      <c r="AE585" s="109"/>
      <c r="AF585" s="109"/>
      <c r="AG585" s="109"/>
      <c r="AH585" s="38"/>
      <c r="AI585" s="38"/>
      <c r="AJ585" s="38"/>
    </row>
    <row r="586" spans="1:36" x14ac:dyDescent="0.35">
      <c r="A586" s="34"/>
      <c r="B586" s="34"/>
      <c r="C586" s="10"/>
      <c r="D586" s="34"/>
      <c r="G586" s="109"/>
      <c r="H586" s="109"/>
      <c r="I586" s="109"/>
      <c r="J586" s="109"/>
      <c r="K586" s="109"/>
      <c r="L586" s="109"/>
      <c r="M586" s="109"/>
      <c r="N586" s="109"/>
      <c r="O586" s="109"/>
      <c r="P586" s="109"/>
      <c r="Q586" s="109"/>
      <c r="R586" s="109"/>
      <c r="S586" s="109"/>
      <c r="T586" s="109"/>
      <c r="U586" s="109"/>
      <c r="V586" s="109"/>
      <c r="W586" s="109"/>
      <c r="X586" s="109"/>
      <c r="Y586" s="109"/>
      <c r="Z586" s="109"/>
      <c r="AA586" s="109"/>
      <c r="AB586" s="109"/>
      <c r="AC586" s="109"/>
      <c r="AD586" s="109"/>
      <c r="AE586" s="109"/>
      <c r="AF586" s="109"/>
      <c r="AG586" s="109"/>
      <c r="AH586" s="38"/>
      <c r="AI586" s="38"/>
      <c r="AJ586" s="38"/>
    </row>
    <row r="587" spans="1:36" x14ac:dyDescent="0.35">
      <c r="A587" s="34"/>
      <c r="B587" s="34"/>
      <c r="C587" s="10"/>
      <c r="D587" s="34"/>
      <c r="G587" s="109"/>
      <c r="H587" s="109"/>
      <c r="I587" s="109"/>
      <c r="J587" s="109"/>
      <c r="K587" s="109"/>
      <c r="L587" s="109"/>
      <c r="M587" s="109"/>
      <c r="N587" s="109"/>
      <c r="O587" s="109"/>
      <c r="P587" s="109"/>
      <c r="Q587" s="109"/>
      <c r="R587" s="109"/>
      <c r="S587" s="109"/>
      <c r="T587" s="109"/>
      <c r="U587" s="109"/>
      <c r="V587" s="109"/>
      <c r="W587" s="109"/>
      <c r="X587" s="109"/>
      <c r="Y587" s="109"/>
      <c r="Z587" s="109"/>
      <c r="AA587" s="109"/>
      <c r="AB587" s="109"/>
      <c r="AC587" s="109"/>
      <c r="AD587" s="109"/>
      <c r="AE587" s="109"/>
      <c r="AF587" s="109"/>
      <c r="AG587" s="109"/>
      <c r="AH587" s="38"/>
      <c r="AI587" s="38"/>
      <c r="AJ587" s="38"/>
    </row>
    <row r="588" spans="1:36" x14ac:dyDescent="0.35">
      <c r="A588" s="34"/>
      <c r="B588" s="34"/>
      <c r="C588" s="10"/>
      <c r="D588" s="34"/>
      <c r="G588" s="109"/>
      <c r="H588" s="109"/>
      <c r="I588" s="109"/>
      <c r="J588" s="109"/>
      <c r="K588" s="109"/>
      <c r="L588" s="109"/>
      <c r="M588" s="109"/>
      <c r="N588" s="109"/>
      <c r="O588" s="109"/>
      <c r="P588" s="109"/>
      <c r="Q588" s="109"/>
      <c r="R588" s="109"/>
      <c r="S588" s="109"/>
      <c r="T588" s="109"/>
      <c r="U588" s="109"/>
      <c r="V588" s="109"/>
      <c r="W588" s="109"/>
      <c r="X588" s="109"/>
      <c r="Y588" s="109"/>
      <c r="Z588" s="109"/>
      <c r="AA588" s="109"/>
      <c r="AB588" s="109"/>
      <c r="AC588" s="109"/>
      <c r="AD588" s="109"/>
      <c r="AE588" s="109"/>
      <c r="AF588" s="109"/>
      <c r="AG588" s="109"/>
      <c r="AH588" s="38"/>
      <c r="AI588" s="38"/>
      <c r="AJ588" s="38"/>
    </row>
    <row r="589" spans="1:36" x14ac:dyDescent="0.35">
      <c r="A589" s="34"/>
      <c r="B589" s="34"/>
      <c r="C589" s="10"/>
      <c r="D589" s="34"/>
      <c r="G589" s="109"/>
      <c r="H589" s="109"/>
      <c r="I589" s="109"/>
      <c r="J589" s="109"/>
      <c r="K589" s="109"/>
      <c r="L589" s="109"/>
      <c r="M589" s="109"/>
      <c r="N589" s="109"/>
      <c r="O589" s="109"/>
      <c r="P589" s="109"/>
      <c r="Q589" s="109"/>
      <c r="R589" s="109"/>
      <c r="S589" s="109"/>
      <c r="T589" s="109"/>
      <c r="U589" s="109"/>
      <c r="V589" s="109"/>
      <c r="W589" s="109"/>
      <c r="X589" s="109"/>
      <c r="Y589" s="109"/>
      <c r="Z589" s="109"/>
      <c r="AA589" s="109"/>
      <c r="AB589" s="109"/>
      <c r="AC589" s="109"/>
      <c r="AD589" s="109"/>
      <c r="AE589" s="109"/>
      <c r="AF589" s="109"/>
      <c r="AG589" s="109"/>
      <c r="AH589" s="38"/>
      <c r="AI589" s="38"/>
      <c r="AJ589" s="38"/>
    </row>
    <row r="590" spans="1:36" x14ac:dyDescent="0.35">
      <c r="A590" s="34"/>
      <c r="B590" s="34"/>
      <c r="C590" s="10"/>
      <c r="D590" s="34"/>
      <c r="G590" s="109"/>
      <c r="H590" s="109"/>
      <c r="I590" s="109"/>
      <c r="J590" s="109"/>
      <c r="K590" s="109"/>
      <c r="L590" s="109"/>
      <c r="M590" s="109"/>
      <c r="N590" s="109"/>
      <c r="O590" s="109"/>
      <c r="P590" s="109"/>
      <c r="Q590" s="109"/>
      <c r="R590" s="109"/>
      <c r="S590" s="109"/>
      <c r="T590" s="109"/>
      <c r="U590" s="109"/>
      <c r="V590" s="109"/>
      <c r="W590" s="109"/>
      <c r="X590" s="109"/>
      <c r="Y590" s="109"/>
      <c r="Z590" s="109"/>
      <c r="AA590" s="109"/>
      <c r="AB590" s="109"/>
      <c r="AC590" s="109"/>
      <c r="AD590" s="109"/>
      <c r="AE590" s="109"/>
      <c r="AF590" s="109"/>
      <c r="AG590" s="109"/>
      <c r="AH590" s="38"/>
      <c r="AI590" s="38"/>
      <c r="AJ590" s="38"/>
    </row>
    <row r="591" spans="1:36" x14ac:dyDescent="0.35">
      <c r="A591" s="34"/>
      <c r="B591" s="34"/>
      <c r="C591" s="10"/>
      <c r="D591" s="34"/>
      <c r="G591" s="109"/>
      <c r="H591" s="109"/>
      <c r="I591" s="109"/>
      <c r="J591" s="109"/>
      <c r="K591" s="109"/>
      <c r="L591" s="109"/>
      <c r="M591" s="109"/>
      <c r="N591" s="109"/>
      <c r="O591" s="109"/>
      <c r="P591" s="109"/>
      <c r="Q591" s="109"/>
      <c r="R591" s="109"/>
      <c r="S591" s="109"/>
      <c r="T591" s="109"/>
      <c r="U591" s="109"/>
      <c r="V591" s="109"/>
      <c r="W591" s="109"/>
      <c r="X591" s="109"/>
      <c r="Y591" s="109"/>
      <c r="Z591" s="109"/>
      <c r="AA591" s="109"/>
      <c r="AB591" s="109"/>
      <c r="AC591" s="109"/>
      <c r="AD591" s="109"/>
      <c r="AE591" s="109"/>
      <c r="AF591" s="109"/>
      <c r="AG591" s="109"/>
      <c r="AH591" s="38"/>
      <c r="AI591" s="38"/>
      <c r="AJ591" s="38"/>
    </row>
    <row r="592" spans="1:36" x14ac:dyDescent="0.35">
      <c r="A592" s="34"/>
      <c r="B592" s="34"/>
      <c r="C592" s="10"/>
      <c r="D592" s="34"/>
      <c r="G592" s="109"/>
      <c r="H592" s="109"/>
      <c r="I592" s="109"/>
      <c r="J592" s="109"/>
      <c r="K592" s="109"/>
      <c r="L592" s="109"/>
      <c r="M592" s="109"/>
      <c r="N592" s="109"/>
      <c r="O592" s="109"/>
      <c r="P592" s="109"/>
      <c r="Q592" s="109"/>
      <c r="R592" s="109"/>
      <c r="S592" s="109"/>
      <c r="T592" s="109"/>
      <c r="U592" s="109"/>
      <c r="V592" s="109"/>
      <c r="W592" s="109"/>
      <c r="X592" s="109"/>
      <c r="Y592" s="109"/>
      <c r="Z592" s="109"/>
      <c r="AA592" s="109"/>
      <c r="AB592" s="109"/>
      <c r="AC592" s="109"/>
      <c r="AD592" s="109"/>
      <c r="AE592" s="109"/>
      <c r="AF592" s="109"/>
      <c r="AG592" s="109"/>
      <c r="AH592" s="38"/>
      <c r="AI592" s="38"/>
      <c r="AJ592" s="38"/>
    </row>
    <row r="593" spans="1:36" x14ac:dyDescent="0.35">
      <c r="A593" s="34"/>
      <c r="B593" s="34"/>
      <c r="C593" s="10"/>
      <c r="D593" s="34"/>
      <c r="G593" s="109"/>
      <c r="H593" s="109"/>
      <c r="I593" s="109"/>
      <c r="J593" s="109"/>
      <c r="K593" s="109"/>
      <c r="L593" s="109"/>
      <c r="M593" s="109"/>
      <c r="N593" s="109"/>
      <c r="O593" s="109"/>
      <c r="P593" s="109"/>
      <c r="Q593" s="109"/>
      <c r="R593" s="109"/>
      <c r="S593" s="109"/>
      <c r="T593" s="109"/>
      <c r="U593" s="109"/>
      <c r="V593" s="109"/>
      <c r="W593" s="109"/>
      <c r="X593" s="109"/>
      <c r="Y593" s="109"/>
      <c r="Z593" s="109"/>
      <c r="AA593" s="109"/>
      <c r="AB593" s="109"/>
      <c r="AC593" s="109"/>
      <c r="AD593" s="109"/>
      <c r="AE593" s="109"/>
      <c r="AF593" s="109"/>
      <c r="AG593" s="109"/>
      <c r="AH593" s="38"/>
      <c r="AI593" s="38"/>
      <c r="AJ593" s="38"/>
    </row>
    <row r="594" spans="1:36" x14ac:dyDescent="0.35">
      <c r="A594" s="34"/>
      <c r="B594" s="34"/>
      <c r="C594" s="10"/>
      <c r="D594" s="34"/>
      <c r="G594" s="109"/>
      <c r="H594" s="109"/>
      <c r="I594" s="109"/>
      <c r="J594" s="109"/>
      <c r="K594" s="109"/>
      <c r="L594" s="109"/>
      <c r="M594" s="109"/>
      <c r="N594" s="109"/>
      <c r="O594" s="109"/>
      <c r="P594" s="109"/>
      <c r="Q594" s="109"/>
      <c r="R594" s="109"/>
      <c r="S594" s="109"/>
      <c r="T594" s="109"/>
      <c r="U594" s="109"/>
      <c r="V594" s="109"/>
      <c r="W594" s="109"/>
      <c r="X594" s="109"/>
      <c r="Y594" s="109"/>
      <c r="Z594" s="109"/>
      <c r="AA594" s="109"/>
      <c r="AB594" s="109"/>
      <c r="AC594" s="109"/>
      <c r="AD594" s="109"/>
      <c r="AE594" s="109"/>
      <c r="AF594" s="109"/>
      <c r="AG594" s="109"/>
      <c r="AH594" s="38"/>
      <c r="AI594" s="38"/>
      <c r="AJ594" s="38"/>
    </row>
    <row r="595" spans="1:36" x14ac:dyDescent="0.35">
      <c r="A595" s="34"/>
      <c r="B595" s="34"/>
      <c r="C595" s="10"/>
      <c r="D595" s="34"/>
      <c r="G595" s="109"/>
      <c r="H595" s="109"/>
      <c r="I595" s="109"/>
      <c r="J595" s="109"/>
      <c r="K595" s="109"/>
      <c r="L595" s="109"/>
      <c r="M595" s="109"/>
      <c r="N595" s="109"/>
      <c r="O595" s="109"/>
      <c r="P595" s="109"/>
      <c r="Q595" s="109"/>
      <c r="R595" s="109"/>
      <c r="S595" s="109"/>
      <c r="T595" s="109"/>
      <c r="U595" s="109"/>
      <c r="V595" s="109"/>
      <c r="W595" s="109"/>
      <c r="X595" s="109"/>
      <c r="Y595" s="109"/>
      <c r="Z595" s="109"/>
      <c r="AA595" s="109"/>
      <c r="AB595" s="109"/>
      <c r="AC595" s="109"/>
      <c r="AD595" s="109"/>
      <c r="AE595" s="109"/>
      <c r="AF595" s="109"/>
      <c r="AG595" s="109"/>
      <c r="AH595" s="38"/>
      <c r="AI595" s="38"/>
      <c r="AJ595" s="38"/>
    </row>
    <row r="596" spans="1:36" x14ac:dyDescent="0.35">
      <c r="A596" s="34"/>
      <c r="B596" s="34"/>
      <c r="C596" s="10"/>
      <c r="D596" s="34"/>
      <c r="G596" s="109"/>
      <c r="H596" s="109"/>
      <c r="I596" s="109"/>
      <c r="J596" s="109"/>
      <c r="K596" s="109"/>
      <c r="L596" s="109"/>
      <c r="M596" s="109"/>
      <c r="N596" s="109"/>
      <c r="O596" s="109"/>
      <c r="P596" s="109"/>
      <c r="Q596" s="109"/>
      <c r="R596" s="109"/>
      <c r="S596" s="109"/>
      <c r="T596" s="109"/>
      <c r="U596" s="109"/>
      <c r="V596" s="109"/>
      <c r="W596" s="109"/>
      <c r="X596" s="109"/>
      <c r="Y596" s="109"/>
      <c r="Z596" s="109"/>
      <c r="AA596" s="109"/>
      <c r="AB596" s="109"/>
      <c r="AC596" s="109"/>
      <c r="AD596" s="109"/>
      <c r="AE596" s="109"/>
      <c r="AF596" s="109"/>
      <c r="AG596" s="109"/>
      <c r="AH596" s="38"/>
      <c r="AI596" s="38"/>
      <c r="AJ596" s="38"/>
    </row>
    <row r="597" spans="1:36" x14ac:dyDescent="0.35">
      <c r="A597" s="34"/>
      <c r="B597" s="34"/>
      <c r="C597" s="10"/>
      <c r="D597" s="34"/>
      <c r="G597" s="109"/>
      <c r="H597" s="109"/>
      <c r="I597" s="109"/>
      <c r="J597" s="109"/>
      <c r="K597" s="109"/>
      <c r="L597" s="109"/>
      <c r="M597" s="109"/>
      <c r="N597" s="109"/>
      <c r="O597" s="109"/>
      <c r="P597" s="109"/>
      <c r="Q597" s="109"/>
      <c r="R597" s="109"/>
      <c r="S597" s="109"/>
      <c r="T597" s="109"/>
      <c r="U597" s="109"/>
      <c r="V597" s="109"/>
      <c r="W597" s="109"/>
      <c r="X597" s="109"/>
      <c r="Y597" s="109"/>
      <c r="Z597" s="109"/>
      <c r="AA597" s="109"/>
      <c r="AB597" s="109"/>
      <c r="AC597" s="109"/>
      <c r="AD597" s="109"/>
      <c r="AE597" s="109"/>
      <c r="AF597" s="109"/>
      <c r="AG597" s="109"/>
      <c r="AH597" s="38"/>
      <c r="AI597" s="38"/>
      <c r="AJ597" s="38"/>
    </row>
    <row r="598" spans="1:36" x14ac:dyDescent="0.35">
      <c r="A598" s="34"/>
      <c r="B598" s="34"/>
      <c r="C598" s="10"/>
      <c r="D598" s="34"/>
      <c r="G598" s="109"/>
      <c r="H598" s="109"/>
      <c r="I598" s="109"/>
      <c r="J598" s="109"/>
      <c r="K598" s="109"/>
      <c r="L598" s="109"/>
      <c r="M598" s="109"/>
      <c r="N598" s="109"/>
      <c r="O598" s="109"/>
      <c r="P598" s="109"/>
      <c r="Q598" s="109"/>
      <c r="R598" s="109"/>
      <c r="S598" s="109"/>
      <c r="T598" s="109"/>
      <c r="U598" s="109"/>
      <c r="V598" s="109"/>
      <c r="W598" s="109"/>
      <c r="X598" s="109"/>
      <c r="Y598" s="109"/>
      <c r="Z598" s="109"/>
      <c r="AA598" s="109"/>
      <c r="AB598" s="109"/>
      <c r="AC598" s="109"/>
      <c r="AD598" s="109"/>
      <c r="AE598" s="109"/>
      <c r="AF598" s="109"/>
      <c r="AG598" s="109"/>
      <c r="AH598" s="38"/>
      <c r="AI598" s="38"/>
      <c r="AJ598" s="38"/>
    </row>
    <row r="599" spans="1:36" x14ac:dyDescent="0.35">
      <c r="A599" s="34"/>
      <c r="B599" s="34"/>
      <c r="C599" s="10"/>
      <c r="D599" s="34"/>
      <c r="G599" s="109"/>
      <c r="H599" s="109"/>
      <c r="I599" s="109"/>
      <c r="J599" s="109"/>
      <c r="K599" s="109"/>
      <c r="L599" s="109"/>
      <c r="M599" s="109"/>
      <c r="N599" s="109"/>
      <c r="O599" s="109"/>
      <c r="P599" s="109"/>
      <c r="Q599" s="109"/>
      <c r="R599" s="109"/>
      <c r="S599" s="109"/>
      <c r="T599" s="109"/>
      <c r="U599" s="109"/>
      <c r="V599" s="109"/>
      <c r="W599" s="109"/>
      <c r="X599" s="109"/>
      <c r="Y599" s="109"/>
      <c r="Z599" s="109"/>
      <c r="AA599" s="109"/>
      <c r="AB599" s="109"/>
      <c r="AC599" s="109"/>
      <c r="AD599" s="109"/>
      <c r="AE599" s="109"/>
      <c r="AF599" s="109"/>
      <c r="AG599" s="109"/>
      <c r="AH599" s="38"/>
      <c r="AI599" s="38"/>
      <c r="AJ599" s="38"/>
    </row>
    <row r="600" spans="1:36" x14ac:dyDescent="0.35">
      <c r="A600" s="34"/>
      <c r="B600" s="34"/>
      <c r="C600" s="10"/>
      <c r="D600" s="34"/>
      <c r="G600" s="38"/>
      <c r="H600" s="38"/>
      <c r="I600" s="38"/>
      <c r="J600" s="38"/>
      <c r="K600" s="38"/>
      <c r="L600" s="38"/>
      <c r="M600" s="38"/>
      <c r="N600" s="38"/>
      <c r="O600" s="38"/>
      <c r="P600" s="38"/>
      <c r="Q600" s="38"/>
      <c r="R600" s="38"/>
      <c r="S600" s="38"/>
      <c r="T600" s="38"/>
      <c r="U600" s="38"/>
      <c r="V600" s="38"/>
      <c r="W600" s="38"/>
      <c r="X600" s="38"/>
      <c r="Y600" s="38"/>
      <c r="Z600" s="38"/>
      <c r="AA600" s="38"/>
      <c r="AB600" s="38"/>
      <c r="AC600" s="38"/>
      <c r="AD600" s="38"/>
      <c r="AE600" s="38"/>
      <c r="AF600" s="38"/>
      <c r="AG600" s="38"/>
      <c r="AH600" s="38"/>
      <c r="AI600" s="38"/>
      <c r="AJ600" s="38"/>
    </row>
  </sheetData>
  <autoFilter ref="A1:AL600" xr:uid="{5D26D5B0-5CBD-414B-8DF6-DA5B15AB173A}">
    <sortState xmlns:xlrd2="http://schemas.microsoft.com/office/spreadsheetml/2017/richdata2" ref="A2:AL600">
      <sortCondition descending="1" ref="C1:C600"/>
    </sortState>
  </autoFilter>
  <conditionalFormatting sqref="N58:N93">
    <cfRule type="cellIs" dxfId="146" priority="12" operator="between">
      <formula>1</formula>
      <formula>1</formula>
    </cfRule>
    <cfRule type="cellIs" dxfId="145" priority="13" operator="between">
      <formula>2</formula>
      <formula>2</formula>
    </cfRule>
    <cfRule type="cellIs" dxfId="144" priority="14" operator="between">
      <formula>3</formula>
      <formula>3</formula>
    </cfRule>
    <cfRule type="cellIs" dxfId="143" priority="15" operator="between">
      <formula>5</formula>
      <formula>5</formula>
    </cfRule>
  </conditionalFormatting>
  <conditionalFormatting sqref="AE2:AE331 AE333:AE2000">
    <cfRule type="cellIs" dxfId="142" priority="21" operator="between">
      <formula>2</formula>
      <formula>2</formula>
    </cfRule>
    <cfRule type="cellIs" dxfId="141" priority="22" operator="between">
      <formula>4</formula>
      <formula>4</formula>
    </cfRule>
    <cfRule type="cellIs" dxfId="140" priority="23" operator="between">
      <formula>6</formula>
      <formula>6</formula>
    </cfRule>
    <cfRule type="cellIs" dxfId="139" priority="24" operator="between">
      <formula>10</formula>
      <formula>10</formula>
    </cfRule>
  </conditionalFormatting>
  <conditionalFormatting sqref="L2:AD2000">
    <cfRule type="cellIs" dxfId="138" priority="17" operator="between">
      <formula>1</formula>
      <formula>1</formula>
    </cfRule>
    <cfRule type="cellIs" dxfId="137" priority="18" operator="between">
      <formula>2</formula>
      <formula>2</formula>
    </cfRule>
    <cfRule type="cellIs" dxfId="136" priority="19" operator="between">
      <formula>3</formula>
      <formula>3</formula>
    </cfRule>
    <cfRule type="cellIs" dxfId="135" priority="20" operator="between">
      <formula>5</formula>
      <formula>5</formula>
    </cfRule>
  </conditionalFormatting>
  <conditionalFormatting sqref="A319:D600">
    <cfRule type="expression" dxfId="134" priority="1">
      <formula>$E319="R1"</formula>
    </cfRule>
    <cfRule type="expression" dxfId="133" priority="2">
      <formula>$E319="F"</formula>
    </cfRule>
    <cfRule type="expression" dxfId="132" priority="3">
      <formula>$E319="Q"</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B4FDB-EFB3-4632-8984-1A2D78DF0C8B}">
  <dimension ref="A1:J491"/>
  <sheetViews>
    <sheetView zoomScale="70" zoomScaleNormal="70" workbookViewId="0">
      <pane ySplit="1" topLeftCell="A461" activePane="bottomLeft" state="frozen"/>
      <selection activeCell="K321" sqref="K321"/>
      <selection pane="bottomLeft" activeCell="A490" sqref="A490:D491"/>
    </sheetView>
  </sheetViews>
  <sheetFormatPr defaultRowHeight="14.5" x14ac:dyDescent="0.35"/>
  <cols>
    <col min="1" max="1" width="7.81640625" bestFit="1" customWidth="1"/>
    <col min="2" max="2" width="4.81640625" bestFit="1" customWidth="1"/>
    <col min="3" max="3" width="10.7265625" bestFit="1" customWidth="1"/>
    <col min="4" max="4" width="5.453125" bestFit="1" customWidth="1"/>
    <col min="5" max="5" width="28.54296875" bestFit="1" customWidth="1"/>
    <col min="6" max="6" width="4.54296875" bestFit="1" customWidth="1"/>
    <col min="8" max="8" width="4.81640625" bestFit="1" customWidth="1"/>
  </cols>
  <sheetData>
    <row r="1" spans="1:10" x14ac:dyDescent="0.35">
      <c r="A1" t="s">
        <v>0</v>
      </c>
      <c r="B1" t="s">
        <v>1</v>
      </c>
      <c r="C1" t="s">
        <v>2</v>
      </c>
      <c r="D1" t="s">
        <v>3</v>
      </c>
      <c r="E1" t="s">
        <v>559</v>
      </c>
      <c r="F1" t="s">
        <v>8</v>
      </c>
      <c r="G1" t="s">
        <v>7</v>
      </c>
      <c r="H1" t="s">
        <v>9</v>
      </c>
      <c r="I1" t="s">
        <v>472</v>
      </c>
      <c r="J1" t="s">
        <v>18</v>
      </c>
    </row>
    <row r="2" spans="1:10" x14ac:dyDescent="0.35">
      <c r="A2" s="1" t="s">
        <v>1236</v>
      </c>
      <c r="B2" s="1">
        <v>2023</v>
      </c>
      <c r="C2" s="2">
        <v>45001</v>
      </c>
      <c r="D2" s="1" t="s">
        <v>66</v>
      </c>
      <c r="E2" s="3" t="s">
        <v>486</v>
      </c>
      <c r="F2" s="3" t="s">
        <v>27</v>
      </c>
      <c r="G2" s="3"/>
      <c r="H2" s="4">
        <v>1</v>
      </c>
      <c r="I2" s="6">
        <v>0.47083333333333338</v>
      </c>
      <c r="J2">
        <v>53.097000000000001</v>
      </c>
    </row>
    <row r="3" spans="1:10" x14ac:dyDescent="0.35">
      <c r="A3" s="1" t="s">
        <v>1236</v>
      </c>
      <c r="B3" s="1">
        <v>2023</v>
      </c>
      <c r="C3" s="2">
        <v>45001</v>
      </c>
      <c r="D3" s="1" t="s">
        <v>66</v>
      </c>
      <c r="E3" s="3" t="s">
        <v>644</v>
      </c>
      <c r="F3" s="3" t="s">
        <v>484</v>
      </c>
      <c r="G3" s="3"/>
      <c r="H3" s="4">
        <v>2</v>
      </c>
      <c r="I3" s="6">
        <v>0.47083333333333338</v>
      </c>
      <c r="J3">
        <v>53.097000000000001</v>
      </c>
    </row>
    <row r="4" spans="1:10" x14ac:dyDescent="0.35">
      <c r="A4" s="1" t="s">
        <v>1236</v>
      </c>
      <c r="B4" s="1">
        <v>2023</v>
      </c>
      <c r="C4" s="2">
        <v>45001</v>
      </c>
      <c r="D4" s="1" t="s">
        <v>66</v>
      </c>
      <c r="E4" s="3" t="s">
        <v>1235</v>
      </c>
      <c r="F4" s="3" t="s">
        <v>23</v>
      </c>
      <c r="G4" s="3"/>
      <c r="H4" s="4">
        <v>3</v>
      </c>
      <c r="I4" s="6">
        <v>0.47083333333333299</v>
      </c>
      <c r="J4">
        <v>53.097000000000001</v>
      </c>
    </row>
    <row r="5" spans="1:10" x14ac:dyDescent="0.35">
      <c r="A5" s="1" t="s">
        <v>1236</v>
      </c>
      <c r="B5" s="1">
        <v>2023</v>
      </c>
      <c r="C5" s="2">
        <v>45001</v>
      </c>
      <c r="D5" s="1" t="s">
        <v>66</v>
      </c>
      <c r="E5" s="3" t="s">
        <v>596</v>
      </c>
      <c r="F5" s="3" t="s">
        <v>29</v>
      </c>
      <c r="G5" s="3"/>
      <c r="H5" s="4">
        <v>4</v>
      </c>
      <c r="I5" s="6">
        <v>0.47083333333333299</v>
      </c>
      <c r="J5">
        <v>53.097000000000001</v>
      </c>
    </row>
    <row r="6" spans="1:10" x14ac:dyDescent="0.35">
      <c r="A6" s="1" t="s">
        <v>1236</v>
      </c>
      <c r="B6" s="1">
        <v>2023</v>
      </c>
      <c r="C6" s="2">
        <v>45001</v>
      </c>
      <c r="D6" s="1" t="s">
        <v>66</v>
      </c>
      <c r="E6" s="3" t="s">
        <v>473</v>
      </c>
      <c r="F6" s="3" t="s">
        <v>25</v>
      </c>
      <c r="G6" s="3"/>
      <c r="H6" s="4">
        <v>5</v>
      </c>
      <c r="I6" s="6">
        <v>0.47083333333333299</v>
      </c>
      <c r="J6">
        <v>53.097000000000001</v>
      </c>
    </row>
    <row r="7" spans="1:10" x14ac:dyDescent="0.35">
      <c r="A7" s="1" t="s">
        <v>1236</v>
      </c>
      <c r="B7" s="1">
        <v>2023</v>
      </c>
      <c r="C7" s="2">
        <v>45001</v>
      </c>
      <c r="D7" s="1" t="s">
        <v>66</v>
      </c>
      <c r="E7" s="3" t="s">
        <v>761</v>
      </c>
      <c r="F7" s="3" t="s">
        <v>113</v>
      </c>
      <c r="G7" s="3"/>
      <c r="H7" s="4">
        <v>6</v>
      </c>
      <c r="I7" s="6">
        <v>0.47083333333333299</v>
      </c>
      <c r="J7">
        <v>53.097000000000001</v>
      </c>
    </row>
    <row r="8" spans="1:10" x14ac:dyDescent="0.35">
      <c r="A8" s="1" t="s">
        <v>1236</v>
      </c>
      <c r="B8" s="1">
        <v>2023</v>
      </c>
      <c r="C8" s="2">
        <v>45001</v>
      </c>
      <c r="D8" s="1" t="s">
        <v>66</v>
      </c>
      <c r="E8" s="3" t="s">
        <v>500</v>
      </c>
      <c r="F8" s="3" t="s">
        <v>33</v>
      </c>
      <c r="G8" s="3"/>
      <c r="H8" s="4">
        <v>7</v>
      </c>
      <c r="I8" s="6">
        <v>0.47083333333333299</v>
      </c>
      <c r="J8">
        <v>53.097000000000001</v>
      </c>
    </row>
    <row r="9" spans="1:10" x14ac:dyDescent="0.35">
      <c r="A9" s="1" t="s">
        <v>1236</v>
      </c>
      <c r="B9" s="1">
        <v>2023</v>
      </c>
      <c r="C9" s="2">
        <v>45001</v>
      </c>
      <c r="D9" s="1" t="s">
        <v>66</v>
      </c>
      <c r="E9" s="3" t="s">
        <v>591</v>
      </c>
      <c r="F9" s="3" t="s">
        <v>228</v>
      </c>
      <c r="G9" s="3"/>
      <c r="H9" s="4">
        <v>8</v>
      </c>
      <c r="I9" s="6">
        <v>0.47083333333333299</v>
      </c>
      <c r="J9">
        <v>53.097000000000001</v>
      </c>
    </row>
    <row r="10" spans="1:10" x14ac:dyDescent="0.35">
      <c r="A10" s="1" t="s">
        <v>1236</v>
      </c>
      <c r="B10" s="1">
        <v>2023</v>
      </c>
      <c r="C10" s="2">
        <v>45001</v>
      </c>
      <c r="D10" s="1" t="s">
        <v>66</v>
      </c>
      <c r="E10" s="3" t="s">
        <v>1247</v>
      </c>
      <c r="F10" s="3" t="s">
        <v>154</v>
      </c>
      <c r="G10" s="3"/>
      <c r="H10" s="4">
        <v>9</v>
      </c>
      <c r="I10" s="6">
        <v>0.47083333333333299</v>
      </c>
      <c r="J10">
        <v>53.097000000000001</v>
      </c>
    </row>
    <row r="11" spans="1:10" x14ac:dyDescent="0.35">
      <c r="A11" s="1" t="s">
        <v>1236</v>
      </c>
      <c r="B11" s="1">
        <v>2023</v>
      </c>
      <c r="C11" s="2">
        <v>45001</v>
      </c>
      <c r="D11" s="1" t="s">
        <v>66</v>
      </c>
      <c r="E11" s="3" t="s">
        <v>1244</v>
      </c>
      <c r="F11" s="3" t="s">
        <v>646</v>
      </c>
      <c r="G11" s="3"/>
      <c r="H11" s="4">
        <v>10</v>
      </c>
      <c r="I11" s="6">
        <v>0.47083333333333299</v>
      </c>
      <c r="J11">
        <v>53.097000000000001</v>
      </c>
    </row>
    <row r="12" spans="1:10" x14ac:dyDescent="0.35">
      <c r="A12" s="1" t="s">
        <v>1236</v>
      </c>
      <c r="B12" s="1">
        <v>2023</v>
      </c>
      <c r="C12" s="2">
        <v>45001</v>
      </c>
      <c r="D12" s="1" t="s">
        <v>66</v>
      </c>
      <c r="E12" s="3" t="s">
        <v>617</v>
      </c>
      <c r="F12" s="3" t="s">
        <v>37</v>
      </c>
      <c r="G12" s="3"/>
      <c r="H12" s="4">
        <v>11</v>
      </c>
      <c r="I12" s="6">
        <v>0.47083333333333299</v>
      </c>
      <c r="J12">
        <v>53.097000000000001</v>
      </c>
    </row>
    <row r="13" spans="1:10" x14ac:dyDescent="0.35">
      <c r="A13" s="1" t="s">
        <v>1236</v>
      </c>
      <c r="B13" s="1">
        <v>2023</v>
      </c>
      <c r="C13" s="2">
        <v>45001</v>
      </c>
      <c r="D13" s="1" t="s">
        <v>66</v>
      </c>
      <c r="E13" s="3" t="s">
        <v>587</v>
      </c>
      <c r="F13" s="3" t="s">
        <v>78</v>
      </c>
      <c r="G13" s="3"/>
      <c r="H13" s="4">
        <v>12</v>
      </c>
      <c r="I13" s="6">
        <v>0.47083333333333299</v>
      </c>
      <c r="J13">
        <v>53.097000000000001</v>
      </c>
    </row>
    <row r="14" spans="1:10" x14ac:dyDescent="0.35">
      <c r="A14" s="1" t="s">
        <v>1236</v>
      </c>
      <c r="B14" s="1">
        <v>2023</v>
      </c>
      <c r="C14" s="2">
        <v>45001</v>
      </c>
      <c r="D14" s="1" t="s">
        <v>66</v>
      </c>
      <c r="E14" s="3" t="s">
        <v>633</v>
      </c>
      <c r="F14" s="3" t="s">
        <v>85</v>
      </c>
      <c r="G14" s="3"/>
      <c r="H14" s="4">
        <v>13</v>
      </c>
      <c r="I14" s="6">
        <v>0.47083333333333299</v>
      </c>
      <c r="J14">
        <v>53.097000000000001</v>
      </c>
    </row>
    <row r="15" spans="1:10" x14ac:dyDescent="0.35">
      <c r="A15" s="1" t="s">
        <v>1236</v>
      </c>
      <c r="B15" s="1">
        <v>2023</v>
      </c>
      <c r="C15" s="2">
        <v>45001</v>
      </c>
      <c r="D15" s="1" t="s">
        <v>66</v>
      </c>
      <c r="E15" s="3" t="s">
        <v>630</v>
      </c>
      <c r="F15" s="3" t="s">
        <v>631</v>
      </c>
      <c r="G15" s="3"/>
      <c r="H15" s="4">
        <v>14</v>
      </c>
      <c r="I15" s="6">
        <v>0.47083333333333299</v>
      </c>
      <c r="J15">
        <v>53.097000000000001</v>
      </c>
    </row>
    <row r="16" spans="1:10" x14ac:dyDescent="0.35">
      <c r="A16" s="1" t="s">
        <v>1236</v>
      </c>
      <c r="B16" s="1">
        <v>2023</v>
      </c>
      <c r="C16" s="2">
        <v>45001</v>
      </c>
      <c r="D16" s="1" t="s">
        <v>66</v>
      </c>
      <c r="E16" s="3" t="s">
        <v>1184</v>
      </c>
      <c r="F16" s="3" t="s">
        <v>42</v>
      </c>
      <c r="G16" s="3"/>
      <c r="H16" s="4">
        <v>15</v>
      </c>
      <c r="I16" s="6">
        <v>0.47083333333333299</v>
      </c>
      <c r="J16">
        <v>53.097000000000001</v>
      </c>
    </row>
    <row r="17" spans="1:10" x14ac:dyDescent="0.35">
      <c r="A17" s="1" t="s">
        <v>1236</v>
      </c>
      <c r="B17" s="1">
        <v>2023</v>
      </c>
      <c r="C17" s="2">
        <v>45001</v>
      </c>
      <c r="D17" s="1" t="s">
        <v>66</v>
      </c>
      <c r="E17" s="3" t="s">
        <v>594</v>
      </c>
      <c r="F17" s="3" t="s">
        <v>31</v>
      </c>
      <c r="G17" s="3"/>
      <c r="H17" s="4">
        <v>16</v>
      </c>
      <c r="I17" s="6">
        <v>0.47083333333333299</v>
      </c>
      <c r="J17">
        <v>53.097000000000001</v>
      </c>
    </row>
    <row r="18" spans="1:10" x14ac:dyDescent="0.35">
      <c r="A18" s="1" t="s">
        <v>1236</v>
      </c>
      <c r="B18" s="1">
        <v>2023</v>
      </c>
      <c r="C18" s="2">
        <v>45001</v>
      </c>
      <c r="D18" s="1" t="s">
        <v>66</v>
      </c>
      <c r="E18" s="3" t="s">
        <v>1248</v>
      </c>
      <c r="F18" s="3" t="s">
        <v>82</v>
      </c>
      <c r="G18" s="3"/>
      <c r="H18" s="4">
        <v>17</v>
      </c>
      <c r="I18" s="6">
        <v>0.47083333333333299</v>
      </c>
      <c r="J18">
        <v>53.097000000000001</v>
      </c>
    </row>
    <row r="19" spans="1:10" x14ac:dyDescent="0.35">
      <c r="A19" s="1" t="s">
        <v>1236</v>
      </c>
      <c r="B19" s="1">
        <v>2023</v>
      </c>
      <c r="C19" s="2">
        <v>45001</v>
      </c>
      <c r="D19" s="1" t="s">
        <v>66</v>
      </c>
      <c r="E19" s="3" t="s">
        <v>505</v>
      </c>
      <c r="F19" s="3" t="s">
        <v>35</v>
      </c>
      <c r="G19" s="3"/>
      <c r="H19" s="4">
        <v>18</v>
      </c>
      <c r="I19" s="6">
        <v>0.47083333333333299</v>
      </c>
      <c r="J19">
        <v>53.097000000000001</v>
      </c>
    </row>
    <row r="20" spans="1:10" x14ac:dyDescent="0.35">
      <c r="A20" s="1" t="s">
        <v>1236</v>
      </c>
      <c r="B20" s="1">
        <v>2023</v>
      </c>
      <c r="C20" s="2">
        <v>45001</v>
      </c>
      <c r="D20" s="1" t="s">
        <v>66</v>
      </c>
      <c r="E20" s="3" t="s">
        <v>1249</v>
      </c>
      <c r="F20" s="3" t="s">
        <v>95</v>
      </c>
      <c r="G20" s="3"/>
      <c r="H20" s="4">
        <v>19</v>
      </c>
      <c r="I20" s="6">
        <v>0.47083333333333299</v>
      </c>
      <c r="J20">
        <v>53.097000000000001</v>
      </c>
    </row>
    <row r="21" spans="1:10" x14ac:dyDescent="0.35">
      <c r="A21" s="1" t="s">
        <v>1236</v>
      </c>
      <c r="B21" s="1">
        <v>2023</v>
      </c>
      <c r="C21" s="2">
        <v>45001</v>
      </c>
      <c r="D21" s="1" t="s">
        <v>66</v>
      </c>
      <c r="E21" s="3" t="s">
        <v>629</v>
      </c>
      <c r="F21" s="3" t="s">
        <v>164</v>
      </c>
      <c r="G21" s="3"/>
      <c r="H21" s="4">
        <v>20</v>
      </c>
      <c r="I21" s="6">
        <v>0.47083333333333299</v>
      </c>
      <c r="J21">
        <v>53.097000000000001</v>
      </c>
    </row>
    <row r="22" spans="1:10" x14ac:dyDescent="0.35">
      <c r="A22" s="1" t="s">
        <v>1236</v>
      </c>
      <c r="B22" s="1">
        <v>2023</v>
      </c>
      <c r="C22" s="2">
        <v>45001</v>
      </c>
      <c r="D22" s="1" t="s">
        <v>66</v>
      </c>
      <c r="E22" s="3" t="s">
        <v>690</v>
      </c>
      <c r="F22" s="3" t="s">
        <v>145</v>
      </c>
      <c r="G22" s="3"/>
      <c r="H22" s="4">
        <v>21</v>
      </c>
      <c r="I22" s="6">
        <v>0.47083333333333299</v>
      </c>
      <c r="J22">
        <v>53.097000000000001</v>
      </c>
    </row>
    <row r="23" spans="1:10" x14ac:dyDescent="0.35">
      <c r="A23" s="1" t="s">
        <v>1236</v>
      </c>
      <c r="B23" s="1">
        <v>2023</v>
      </c>
      <c r="C23" s="2">
        <v>45001</v>
      </c>
      <c r="D23" s="1" t="s">
        <v>66</v>
      </c>
      <c r="E23" s="3" t="s">
        <v>477</v>
      </c>
      <c r="F23" s="3" t="s">
        <v>478</v>
      </c>
      <c r="G23" s="3"/>
      <c r="H23" s="4">
        <v>22</v>
      </c>
      <c r="I23" s="6">
        <v>0.47083333333333299</v>
      </c>
      <c r="J23">
        <v>53.097000000000001</v>
      </c>
    </row>
    <row r="24" spans="1:10" x14ac:dyDescent="0.35">
      <c r="A24" s="1" t="s">
        <v>1236</v>
      </c>
      <c r="B24" s="1">
        <v>2023</v>
      </c>
      <c r="C24" s="2">
        <v>45001</v>
      </c>
      <c r="D24" s="1" t="s">
        <v>66</v>
      </c>
      <c r="E24" s="3" t="s">
        <v>1250</v>
      </c>
      <c r="F24" s="3" t="s">
        <v>762</v>
      </c>
      <c r="G24" s="3"/>
      <c r="H24" s="4">
        <v>23</v>
      </c>
      <c r="I24" s="6">
        <v>0.47083333333333299</v>
      </c>
      <c r="J24">
        <v>53.097000000000001</v>
      </c>
    </row>
    <row r="25" spans="1:10" x14ac:dyDescent="0.35">
      <c r="A25" s="1" t="s">
        <v>1236</v>
      </c>
      <c r="B25" s="1">
        <v>2023</v>
      </c>
      <c r="C25" s="2">
        <v>45001</v>
      </c>
      <c r="D25" s="1" t="s">
        <v>66</v>
      </c>
      <c r="E25" s="3" t="s">
        <v>1251</v>
      </c>
      <c r="F25" s="3" t="s">
        <v>1252</v>
      </c>
      <c r="G25" s="3"/>
      <c r="H25" s="4">
        <v>24</v>
      </c>
      <c r="I25" s="6">
        <v>0.47083333333333299</v>
      </c>
      <c r="J25">
        <v>53.097000000000001</v>
      </c>
    </row>
    <row r="26" spans="1:10" x14ac:dyDescent="0.35">
      <c r="A26" s="1" t="s">
        <v>1171</v>
      </c>
      <c r="B26" s="1">
        <v>2023</v>
      </c>
      <c r="C26" s="2">
        <v>44982</v>
      </c>
      <c r="D26" s="1" t="s">
        <v>66</v>
      </c>
      <c r="E26" s="1" t="s">
        <v>588</v>
      </c>
      <c r="F26" s="1" t="s">
        <v>78</v>
      </c>
      <c r="G26" s="1"/>
      <c r="H26" s="1">
        <v>1</v>
      </c>
      <c r="I26" s="6">
        <v>0.47916666666666669</v>
      </c>
      <c r="J26">
        <v>52.173999999999999</v>
      </c>
    </row>
    <row r="27" spans="1:10" x14ac:dyDescent="0.35">
      <c r="A27" s="1" t="s">
        <v>1171</v>
      </c>
      <c r="B27" s="1">
        <v>2023</v>
      </c>
      <c r="C27" s="2">
        <v>44982</v>
      </c>
      <c r="D27" s="1" t="s">
        <v>66</v>
      </c>
      <c r="E27" s="1" t="s">
        <v>761</v>
      </c>
      <c r="F27" s="1" t="s">
        <v>75</v>
      </c>
      <c r="G27" s="1"/>
      <c r="H27" s="1">
        <v>2</v>
      </c>
      <c r="I27" s="6">
        <v>0.47916666666666669</v>
      </c>
      <c r="J27">
        <v>52.173999999999999</v>
      </c>
    </row>
    <row r="28" spans="1:10" x14ac:dyDescent="0.35">
      <c r="A28" s="1" t="s">
        <v>1171</v>
      </c>
      <c r="B28" s="1">
        <v>2023</v>
      </c>
      <c r="C28" s="2">
        <v>44982</v>
      </c>
      <c r="D28" s="1" t="s">
        <v>66</v>
      </c>
      <c r="E28" s="1" t="s">
        <v>617</v>
      </c>
      <c r="F28" s="1" t="s">
        <v>37</v>
      </c>
      <c r="G28" s="1"/>
      <c r="H28" s="1">
        <v>3</v>
      </c>
      <c r="I28" s="6">
        <v>0.47916666666666669</v>
      </c>
      <c r="J28">
        <v>52.173999999999999</v>
      </c>
    </row>
    <row r="29" spans="1:10" x14ac:dyDescent="0.35">
      <c r="A29" s="1" t="s">
        <v>1171</v>
      </c>
      <c r="B29" s="1">
        <v>2023</v>
      </c>
      <c r="C29" s="2">
        <v>44982</v>
      </c>
      <c r="D29" s="1" t="s">
        <v>66</v>
      </c>
      <c r="E29" s="1" t="s">
        <v>486</v>
      </c>
      <c r="F29" s="1" t="s">
        <v>27</v>
      </c>
      <c r="G29" s="1"/>
      <c r="H29" s="1">
        <v>4</v>
      </c>
      <c r="I29" s="6">
        <v>0.47916666666666702</v>
      </c>
      <c r="J29">
        <v>52.173999999999999</v>
      </c>
    </row>
    <row r="30" spans="1:10" x14ac:dyDescent="0.35">
      <c r="A30" s="1" t="s">
        <v>1171</v>
      </c>
      <c r="B30" s="1">
        <v>2023</v>
      </c>
      <c r="C30" s="2">
        <v>44982</v>
      </c>
      <c r="D30" s="1" t="s">
        <v>66</v>
      </c>
      <c r="E30" s="1" t="s">
        <v>586</v>
      </c>
      <c r="F30" s="1" t="s">
        <v>113</v>
      </c>
      <c r="G30" s="1"/>
      <c r="H30" s="1">
        <v>5</v>
      </c>
      <c r="I30" s="6">
        <v>0.47916666666666702</v>
      </c>
      <c r="J30">
        <v>52.173999999999999</v>
      </c>
    </row>
    <row r="31" spans="1:10" x14ac:dyDescent="0.35">
      <c r="A31" s="1" t="s">
        <v>1171</v>
      </c>
      <c r="B31" s="1">
        <v>2023</v>
      </c>
      <c r="C31" s="2">
        <v>44982</v>
      </c>
      <c r="D31" s="1" t="s">
        <v>66</v>
      </c>
      <c r="E31" s="1" t="s">
        <v>598</v>
      </c>
      <c r="F31" s="1" t="s">
        <v>35</v>
      </c>
      <c r="G31" s="1"/>
      <c r="H31" s="1">
        <v>6</v>
      </c>
      <c r="I31" s="6">
        <v>0.47916666666666702</v>
      </c>
      <c r="J31">
        <v>52.173999999999999</v>
      </c>
    </row>
    <row r="32" spans="1:10" x14ac:dyDescent="0.35">
      <c r="A32" s="1" t="s">
        <v>1171</v>
      </c>
      <c r="B32" s="1">
        <v>2023</v>
      </c>
      <c r="C32" s="2">
        <v>44982</v>
      </c>
      <c r="D32" s="1" t="s">
        <v>66</v>
      </c>
      <c r="E32" s="1" t="s">
        <v>764</v>
      </c>
      <c r="F32" s="1" t="s">
        <v>726</v>
      </c>
      <c r="G32" s="1"/>
      <c r="H32" s="1">
        <v>7</v>
      </c>
      <c r="I32" s="6">
        <v>0.47916666666666702</v>
      </c>
      <c r="J32">
        <v>52.173999999999999</v>
      </c>
    </row>
    <row r="33" spans="1:10" x14ac:dyDescent="0.35">
      <c r="A33" s="1" t="s">
        <v>1171</v>
      </c>
      <c r="B33" s="1">
        <v>2023</v>
      </c>
      <c r="C33" s="2">
        <v>44982</v>
      </c>
      <c r="D33" s="1" t="s">
        <v>66</v>
      </c>
      <c r="E33" s="1" t="s">
        <v>483</v>
      </c>
      <c r="F33" s="1" t="s">
        <v>484</v>
      </c>
      <c r="G33" s="1"/>
      <c r="H33" s="1">
        <v>8</v>
      </c>
      <c r="I33" s="6">
        <v>0.47916666666666702</v>
      </c>
      <c r="J33">
        <v>52.173999999999999</v>
      </c>
    </row>
    <row r="34" spans="1:10" x14ac:dyDescent="0.35">
      <c r="A34" s="1" t="s">
        <v>1171</v>
      </c>
      <c r="B34" s="1">
        <v>2023</v>
      </c>
      <c r="C34" s="2">
        <v>44982</v>
      </c>
      <c r="D34" s="1" t="s">
        <v>66</v>
      </c>
      <c r="E34" s="1" t="s">
        <v>615</v>
      </c>
      <c r="F34" s="1" t="s">
        <v>228</v>
      </c>
      <c r="G34" s="1"/>
      <c r="H34" s="1">
        <v>9</v>
      </c>
      <c r="I34" s="6">
        <v>0.47916666666666702</v>
      </c>
      <c r="J34">
        <v>52.173999999999999</v>
      </c>
    </row>
    <row r="35" spans="1:10" x14ac:dyDescent="0.35">
      <c r="A35" s="1" t="s">
        <v>1171</v>
      </c>
      <c r="B35" s="1">
        <v>2023</v>
      </c>
      <c r="C35" s="2">
        <v>44982</v>
      </c>
      <c r="D35" s="1" t="s">
        <v>66</v>
      </c>
      <c r="E35" s="1" t="s">
        <v>613</v>
      </c>
      <c r="F35" s="1" t="s">
        <v>56</v>
      </c>
      <c r="G35" s="1"/>
      <c r="H35" s="1">
        <v>10</v>
      </c>
      <c r="I35" s="6">
        <v>0.47916666666666702</v>
      </c>
      <c r="J35">
        <v>52.173999999999999</v>
      </c>
    </row>
    <row r="36" spans="1:10" x14ac:dyDescent="0.35">
      <c r="A36" s="1" t="s">
        <v>1171</v>
      </c>
      <c r="B36" s="1">
        <v>2023</v>
      </c>
      <c r="C36" s="2">
        <v>44982</v>
      </c>
      <c r="D36" s="1" t="s">
        <v>66</v>
      </c>
      <c r="E36" s="1" t="s">
        <v>605</v>
      </c>
      <c r="F36" s="1" t="s">
        <v>33</v>
      </c>
      <c r="G36" s="1"/>
      <c r="H36" s="1">
        <v>11</v>
      </c>
      <c r="I36" s="6">
        <v>0.47916666666666702</v>
      </c>
      <c r="J36">
        <v>52.173999999999999</v>
      </c>
    </row>
    <row r="37" spans="1:10" x14ac:dyDescent="0.35">
      <c r="A37" s="1" t="s">
        <v>1171</v>
      </c>
      <c r="B37" s="1">
        <v>2023</v>
      </c>
      <c r="C37" s="2">
        <v>44982</v>
      </c>
      <c r="D37" s="1" t="s">
        <v>66</v>
      </c>
      <c r="E37" s="1" t="s">
        <v>479</v>
      </c>
      <c r="F37" s="1" t="s">
        <v>480</v>
      </c>
      <c r="G37" s="1"/>
      <c r="H37" s="1">
        <v>12</v>
      </c>
      <c r="I37" s="6">
        <v>0.47916666666666702</v>
      </c>
      <c r="J37">
        <v>52.173999999999999</v>
      </c>
    </row>
    <row r="38" spans="1:10" x14ac:dyDescent="0.35">
      <c r="A38" s="1" t="s">
        <v>1171</v>
      </c>
      <c r="B38" s="1">
        <v>2023</v>
      </c>
      <c r="C38" s="2">
        <v>44982</v>
      </c>
      <c r="D38" s="1" t="s">
        <v>66</v>
      </c>
      <c r="E38" s="1" t="s">
        <v>733</v>
      </c>
      <c r="F38" s="1" t="s">
        <v>102</v>
      </c>
      <c r="G38" s="1"/>
      <c r="H38" s="1">
        <v>13</v>
      </c>
      <c r="I38" s="6">
        <v>0.47916666666666702</v>
      </c>
      <c r="J38">
        <v>52.173999999999999</v>
      </c>
    </row>
    <row r="39" spans="1:10" x14ac:dyDescent="0.35">
      <c r="A39" s="1" t="s">
        <v>1171</v>
      </c>
      <c r="B39" s="1">
        <v>2023</v>
      </c>
      <c r="C39" s="2">
        <v>44982</v>
      </c>
      <c r="D39" s="1" t="s">
        <v>66</v>
      </c>
      <c r="E39" s="1" t="s">
        <v>482</v>
      </c>
      <c r="F39" s="1" t="s">
        <v>23</v>
      </c>
      <c r="G39" s="1"/>
      <c r="H39" s="1">
        <v>14</v>
      </c>
      <c r="I39" s="6">
        <v>0.47916666666666702</v>
      </c>
      <c r="J39">
        <v>52.173999999999999</v>
      </c>
    </row>
    <row r="40" spans="1:10" x14ac:dyDescent="0.35">
      <c r="A40" s="1" t="s">
        <v>1171</v>
      </c>
      <c r="B40" s="1">
        <v>2023</v>
      </c>
      <c r="C40" s="2">
        <v>44982</v>
      </c>
      <c r="D40" s="1" t="s">
        <v>66</v>
      </c>
      <c r="E40" s="1" t="s">
        <v>645</v>
      </c>
      <c r="F40" s="1" t="s">
        <v>646</v>
      </c>
      <c r="G40" s="1"/>
      <c r="H40" s="1">
        <v>15</v>
      </c>
      <c r="I40" s="6">
        <v>0.47916666666666702</v>
      </c>
      <c r="J40">
        <v>52.173999999999999</v>
      </c>
    </row>
    <row r="41" spans="1:10" x14ac:dyDescent="0.35">
      <c r="A41" s="1" t="s">
        <v>1171</v>
      </c>
      <c r="B41" s="1">
        <v>2023</v>
      </c>
      <c r="C41" s="2">
        <v>44982</v>
      </c>
      <c r="D41" s="1" t="s">
        <v>66</v>
      </c>
      <c r="E41" s="1" t="s">
        <v>902</v>
      </c>
      <c r="F41" s="1" t="s">
        <v>52</v>
      </c>
      <c r="G41" s="1"/>
      <c r="H41" s="1">
        <v>16</v>
      </c>
      <c r="I41" s="6">
        <v>0.47916666666666702</v>
      </c>
      <c r="J41">
        <v>52.173999999999999</v>
      </c>
    </row>
    <row r="42" spans="1:10" x14ac:dyDescent="0.35">
      <c r="A42" s="1" t="s">
        <v>1171</v>
      </c>
      <c r="B42" s="1">
        <v>2023</v>
      </c>
      <c r="C42" s="2">
        <v>44982</v>
      </c>
      <c r="D42" s="1" t="s">
        <v>66</v>
      </c>
      <c r="E42" s="1" t="s">
        <v>493</v>
      </c>
      <c r="F42" s="1" t="s">
        <v>759</v>
      </c>
      <c r="G42" s="1"/>
      <c r="H42" s="1">
        <v>17</v>
      </c>
      <c r="I42" s="6">
        <v>0.47916666666666702</v>
      </c>
      <c r="J42">
        <v>52.173999999999999</v>
      </c>
    </row>
    <row r="43" spans="1:10" x14ac:dyDescent="0.35">
      <c r="A43" s="1" t="s">
        <v>1171</v>
      </c>
      <c r="B43" s="1">
        <v>2023</v>
      </c>
      <c r="C43" s="2">
        <v>44982</v>
      </c>
      <c r="D43" s="1" t="s">
        <v>66</v>
      </c>
      <c r="E43" s="1" t="s">
        <v>633</v>
      </c>
      <c r="F43" s="1" t="s">
        <v>85</v>
      </c>
      <c r="G43" s="1"/>
      <c r="H43" s="1">
        <v>18</v>
      </c>
      <c r="I43" s="6">
        <v>0.47916666666666702</v>
      </c>
      <c r="J43">
        <v>52.173999999999999</v>
      </c>
    </row>
    <row r="44" spans="1:10" x14ac:dyDescent="0.35">
      <c r="A44" s="1" t="s">
        <v>1171</v>
      </c>
      <c r="B44" s="1">
        <v>2023</v>
      </c>
      <c r="C44" s="2">
        <v>44982</v>
      </c>
      <c r="D44" s="1" t="s">
        <v>66</v>
      </c>
      <c r="E44" s="1" t="s">
        <v>53</v>
      </c>
      <c r="F44" s="1" t="s">
        <v>25</v>
      </c>
      <c r="G44" s="1"/>
      <c r="H44" s="1">
        <v>19</v>
      </c>
      <c r="I44" s="6">
        <v>0.47916666666666702</v>
      </c>
      <c r="J44">
        <v>52.173999999999999</v>
      </c>
    </row>
    <row r="45" spans="1:10" x14ac:dyDescent="0.35">
      <c r="A45" s="1" t="s">
        <v>1171</v>
      </c>
      <c r="B45" s="1">
        <v>2023</v>
      </c>
      <c r="C45" s="2">
        <v>44982</v>
      </c>
      <c r="D45" s="1" t="s">
        <v>66</v>
      </c>
      <c r="E45" s="1" t="s">
        <v>477</v>
      </c>
      <c r="F45" s="1" t="s">
        <v>478</v>
      </c>
      <c r="G45" s="1"/>
      <c r="H45" s="1">
        <v>20</v>
      </c>
      <c r="I45" s="6">
        <v>0.47916666666666702</v>
      </c>
      <c r="J45">
        <v>52.173999999999999</v>
      </c>
    </row>
    <row r="46" spans="1:10" x14ac:dyDescent="0.35">
      <c r="A46" s="1" t="s">
        <v>1171</v>
      </c>
      <c r="B46" s="1">
        <v>2023</v>
      </c>
      <c r="C46" s="2">
        <v>44982</v>
      </c>
      <c r="D46" s="1" t="s">
        <v>66</v>
      </c>
      <c r="E46" s="1" t="s">
        <v>519</v>
      </c>
      <c r="F46" s="1" t="s">
        <v>250</v>
      </c>
      <c r="G46" s="1"/>
      <c r="H46" s="1">
        <v>21</v>
      </c>
      <c r="I46" s="6">
        <v>0.47916666666666702</v>
      </c>
      <c r="J46">
        <v>52.173999999999999</v>
      </c>
    </row>
    <row r="47" spans="1:10" x14ac:dyDescent="0.35">
      <c r="A47" s="1" t="s">
        <v>1171</v>
      </c>
      <c r="B47" s="1">
        <v>2023</v>
      </c>
      <c r="C47" s="2">
        <v>44982</v>
      </c>
      <c r="D47" s="1" t="s">
        <v>66</v>
      </c>
      <c r="E47" s="1" t="s">
        <v>596</v>
      </c>
      <c r="F47" s="1" t="s">
        <v>29</v>
      </c>
      <c r="G47" s="1"/>
      <c r="H47" s="1">
        <v>22</v>
      </c>
      <c r="I47" s="6">
        <v>0.47916666666666702</v>
      </c>
      <c r="J47">
        <v>52.173999999999999</v>
      </c>
    </row>
    <row r="48" spans="1:10" x14ac:dyDescent="0.35">
      <c r="A48" s="1" t="s">
        <v>1171</v>
      </c>
      <c r="B48" s="1">
        <v>2023</v>
      </c>
      <c r="C48" s="2">
        <v>44982</v>
      </c>
      <c r="D48" s="1" t="s">
        <v>66</v>
      </c>
      <c r="E48" s="1" t="s">
        <v>522</v>
      </c>
      <c r="F48" s="1" t="s">
        <v>58</v>
      </c>
      <c r="G48" s="1"/>
      <c r="H48" s="1" t="s">
        <v>536</v>
      </c>
      <c r="I48" s="6">
        <v>0.47916666666666702</v>
      </c>
      <c r="J48">
        <v>52.173999999999999</v>
      </c>
    </row>
    <row r="49" spans="1:10" x14ac:dyDescent="0.35">
      <c r="A49" s="1" t="s">
        <v>1171</v>
      </c>
      <c r="B49" s="1">
        <v>2023</v>
      </c>
      <c r="C49" s="2">
        <v>44982</v>
      </c>
      <c r="D49" s="1" t="s">
        <v>66</v>
      </c>
      <c r="E49" s="1" t="s">
        <v>594</v>
      </c>
      <c r="F49" s="1" t="s">
        <v>31</v>
      </c>
      <c r="G49" s="1"/>
      <c r="H49" s="1" t="s">
        <v>607</v>
      </c>
      <c r="I49" s="6">
        <v>0.47916666666666702</v>
      </c>
      <c r="J49">
        <v>52.173999999999999</v>
      </c>
    </row>
    <row r="50" spans="1:10" x14ac:dyDescent="0.35">
      <c r="A50" s="4" t="s">
        <v>19</v>
      </c>
      <c r="B50" s="4">
        <v>2022</v>
      </c>
      <c r="C50" s="5">
        <v>44849</v>
      </c>
      <c r="D50" s="4" t="s">
        <v>20</v>
      </c>
      <c r="E50" s="4" t="s">
        <v>599</v>
      </c>
      <c r="F50" s="4" t="s">
        <v>35</v>
      </c>
      <c r="G50" s="12">
        <f>(C50-VLOOKUP(E50,Riders!$A$2:$C$267,2,FALSE))/365</f>
        <v>31.906849315068492</v>
      </c>
      <c r="H50" s="4">
        <v>1</v>
      </c>
    </row>
    <row r="51" spans="1:10" x14ac:dyDescent="0.35">
      <c r="A51" s="4" t="s">
        <v>19</v>
      </c>
      <c r="B51" s="4">
        <v>2022</v>
      </c>
      <c r="C51" s="5">
        <v>44849</v>
      </c>
      <c r="D51" s="4" t="s">
        <v>20</v>
      </c>
      <c r="E51" s="4" t="s">
        <v>594</v>
      </c>
      <c r="F51" s="4" t="s">
        <v>31</v>
      </c>
      <c r="G51" s="12">
        <f>(C51-VLOOKUP(E51,Riders!$A$2:$C$267,2,FALSE))/365</f>
        <v>24.682191780821917</v>
      </c>
      <c r="H51" s="4">
        <v>2</v>
      </c>
    </row>
    <row r="52" spans="1:10" x14ac:dyDescent="0.35">
      <c r="A52" s="4" t="s">
        <v>19</v>
      </c>
      <c r="B52" s="4">
        <v>2022</v>
      </c>
      <c r="C52" s="5">
        <v>44849</v>
      </c>
      <c r="D52" s="4" t="s">
        <v>20</v>
      </c>
      <c r="E52" s="4" t="s">
        <v>600</v>
      </c>
      <c r="F52" s="4" t="s">
        <v>102</v>
      </c>
      <c r="G52" s="12">
        <f>(C52-VLOOKUP(E52,Riders!$A$2:$C$267,2,FALSE))/365</f>
        <v>24.416438356164385</v>
      </c>
      <c r="H52" s="4">
        <v>3</v>
      </c>
    </row>
    <row r="53" spans="1:10" x14ac:dyDescent="0.35">
      <c r="A53" s="4" t="s">
        <v>19</v>
      </c>
      <c r="B53" s="4">
        <v>2022</v>
      </c>
      <c r="C53" s="5">
        <v>44849</v>
      </c>
      <c r="D53" s="4" t="s">
        <v>20</v>
      </c>
      <c r="E53" s="4" t="s">
        <v>585</v>
      </c>
      <c r="F53" s="4" t="s">
        <v>113</v>
      </c>
      <c r="G53" s="12">
        <f>(C53-VLOOKUP(E53,Riders!$A$2:$C$267,2,FALSE))/365</f>
        <v>24.090410958904108</v>
      </c>
      <c r="H53" s="4">
        <v>4</v>
      </c>
    </row>
    <row r="54" spans="1:10" x14ac:dyDescent="0.35">
      <c r="A54" s="4" t="s">
        <v>19</v>
      </c>
      <c r="B54" s="4">
        <v>2022</v>
      </c>
      <c r="C54" s="5">
        <v>44849</v>
      </c>
      <c r="D54" s="4" t="s">
        <v>20</v>
      </c>
      <c r="E54" s="4" t="s">
        <v>473</v>
      </c>
      <c r="F54" s="4" t="s">
        <v>25</v>
      </c>
      <c r="G54" s="12">
        <f>(C54-VLOOKUP(E54,Riders!$A$2:$C$267,2,FALSE))/365</f>
        <v>33.706849315068496</v>
      </c>
      <c r="H54" s="4">
        <v>5</v>
      </c>
    </row>
    <row r="55" spans="1:10" x14ac:dyDescent="0.35">
      <c r="A55" s="4" t="s">
        <v>19</v>
      </c>
      <c r="B55" s="4">
        <v>2022</v>
      </c>
      <c r="C55" s="5">
        <v>44849</v>
      </c>
      <c r="D55" s="4" t="s">
        <v>20</v>
      </c>
      <c r="E55" s="4" t="s">
        <v>584</v>
      </c>
      <c r="F55" s="4" t="s">
        <v>27</v>
      </c>
      <c r="G55" s="12">
        <f>(C55-VLOOKUP(E55,Riders!$A$2:$C$267,2,FALSE))/365</f>
        <v>27.109589041095891</v>
      </c>
      <c r="H55" s="4">
        <v>6</v>
      </c>
    </row>
    <row r="56" spans="1:10" x14ac:dyDescent="0.35">
      <c r="A56" s="4" t="s">
        <v>19</v>
      </c>
      <c r="B56" s="4">
        <v>2022</v>
      </c>
      <c r="C56" s="5">
        <v>44849</v>
      </c>
      <c r="D56" s="4" t="s">
        <v>20</v>
      </c>
      <c r="E56" s="4" t="s">
        <v>500</v>
      </c>
      <c r="F56" s="4" t="s">
        <v>33</v>
      </c>
      <c r="G56" s="12">
        <f>(C56-VLOOKUP(E56,Riders!$A$2:$C$267,2,FALSE))/365</f>
        <v>19.213698630136985</v>
      </c>
      <c r="H56" s="4">
        <v>7</v>
      </c>
    </row>
    <row r="57" spans="1:10" x14ac:dyDescent="0.35">
      <c r="A57" s="4" t="s">
        <v>19</v>
      </c>
      <c r="B57" s="4">
        <v>2022</v>
      </c>
      <c r="C57" s="5">
        <v>44849</v>
      </c>
      <c r="D57" s="4" t="s">
        <v>20</v>
      </c>
      <c r="E57" s="4" t="s">
        <v>615</v>
      </c>
      <c r="F57" s="4" t="s">
        <v>23</v>
      </c>
      <c r="G57" s="12">
        <f>(C57-VLOOKUP(E57,Riders!$A$2:$C$267,2,FALSE))/365</f>
        <v>23.715068493150685</v>
      </c>
      <c r="H57" s="4">
        <v>8</v>
      </c>
    </row>
    <row r="58" spans="1:10" x14ac:dyDescent="0.35">
      <c r="A58" s="4" t="s">
        <v>19</v>
      </c>
      <c r="B58" s="4">
        <v>2022</v>
      </c>
      <c r="C58" s="5">
        <v>44849</v>
      </c>
      <c r="D58" s="4" t="s">
        <v>20</v>
      </c>
      <c r="E58" s="4" t="s">
        <v>496</v>
      </c>
      <c r="F58" s="4" t="s">
        <v>85</v>
      </c>
      <c r="G58" s="12">
        <f>(C58-VLOOKUP(E58,Riders!$A$2:$C$267,2,FALSE))/365</f>
        <v>27.756164383561643</v>
      </c>
      <c r="H58" s="4">
        <v>9</v>
      </c>
    </row>
    <row r="59" spans="1:10" x14ac:dyDescent="0.35">
      <c r="A59" s="4" t="s">
        <v>19</v>
      </c>
      <c r="B59" s="4">
        <v>2022</v>
      </c>
      <c r="C59" s="5">
        <v>44849</v>
      </c>
      <c r="D59" s="4" t="s">
        <v>20</v>
      </c>
      <c r="E59" s="4" t="s">
        <v>603</v>
      </c>
      <c r="F59" s="4" t="s">
        <v>484</v>
      </c>
      <c r="G59" s="12">
        <f>(C59-VLOOKUP(E59,Riders!$A$2:$C$267,2,FALSE))/365</f>
        <v>25.583561643835615</v>
      </c>
      <c r="H59" s="4">
        <v>10</v>
      </c>
    </row>
    <row r="60" spans="1:10" x14ac:dyDescent="0.35">
      <c r="A60" s="4" t="s">
        <v>19</v>
      </c>
      <c r="B60" s="4">
        <v>2022</v>
      </c>
      <c r="C60" s="5">
        <v>44849</v>
      </c>
      <c r="D60" s="4" t="s">
        <v>20</v>
      </c>
      <c r="E60" s="4" t="s">
        <v>481</v>
      </c>
      <c r="F60" s="4" t="s">
        <v>29</v>
      </c>
      <c r="G60" s="12">
        <f>(C60-VLOOKUP(E60,Riders!$A$2:$C$267,2,FALSE))/365</f>
        <v>20.336986301369862</v>
      </c>
      <c r="H60" s="4">
        <v>11</v>
      </c>
    </row>
    <row r="61" spans="1:10" x14ac:dyDescent="0.35">
      <c r="A61" s="4" t="s">
        <v>19</v>
      </c>
      <c r="B61" s="4">
        <v>2022</v>
      </c>
      <c r="C61" s="5">
        <v>44849</v>
      </c>
      <c r="D61" s="4" t="s">
        <v>20</v>
      </c>
      <c r="E61" s="4" t="s">
        <v>616</v>
      </c>
      <c r="F61" s="4" t="s">
        <v>46</v>
      </c>
      <c r="G61" s="12">
        <f>(C61-VLOOKUP(E61,Riders!$A$2:$C$267,2,FALSE))/365</f>
        <v>24.975342465753425</v>
      </c>
      <c r="H61" s="4">
        <v>12</v>
      </c>
    </row>
    <row r="62" spans="1:10" x14ac:dyDescent="0.35">
      <c r="A62" s="4" t="s">
        <v>19</v>
      </c>
      <c r="B62" s="4">
        <v>2022</v>
      </c>
      <c r="C62" s="5">
        <v>44849</v>
      </c>
      <c r="D62" s="4" t="s">
        <v>20</v>
      </c>
      <c r="E62" s="4" t="s">
        <v>487</v>
      </c>
      <c r="F62" s="4" t="s">
        <v>164</v>
      </c>
      <c r="G62" s="12">
        <f>(C62-VLOOKUP(E62,Riders!$A$2:$C$267,2,FALSE))/365</f>
        <v>25.276712328767122</v>
      </c>
      <c r="H62" s="4">
        <v>13</v>
      </c>
    </row>
    <row r="63" spans="1:10" x14ac:dyDescent="0.35">
      <c r="A63" s="4" t="s">
        <v>19</v>
      </c>
      <c r="B63" s="4">
        <v>2022</v>
      </c>
      <c r="C63" s="5">
        <v>44849</v>
      </c>
      <c r="D63" s="4" t="s">
        <v>20</v>
      </c>
      <c r="E63" s="4" t="s">
        <v>476</v>
      </c>
      <c r="F63" s="4" t="s">
        <v>78</v>
      </c>
      <c r="G63" s="12">
        <f>(C63-VLOOKUP(E63,Riders!$A$2:$C$267,2,FALSE))/365</f>
        <v>23.942465753424656</v>
      </c>
      <c r="H63" s="4">
        <v>14</v>
      </c>
    </row>
    <row r="64" spans="1:10" x14ac:dyDescent="0.35">
      <c r="A64" s="4" t="s">
        <v>19</v>
      </c>
      <c r="B64" s="4">
        <v>2022</v>
      </c>
      <c r="C64" s="5">
        <v>44849</v>
      </c>
      <c r="D64" s="4" t="s">
        <v>20</v>
      </c>
      <c r="E64" s="4" t="s">
        <v>617</v>
      </c>
      <c r="F64" s="4" t="s">
        <v>37</v>
      </c>
      <c r="G64" s="12">
        <f>(C64-VLOOKUP(E64,Riders!$A$2:$C$267,2,FALSE))/365</f>
        <v>34.676712328767124</v>
      </c>
      <c r="H64" s="4">
        <v>15</v>
      </c>
    </row>
    <row r="65" spans="1:10" x14ac:dyDescent="0.35">
      <c r="A65" s="4" t="s">
        <v>19</v>
      </c>
      <c r="B65" s="4">
        <v>2022</v>
      </c>
      <c r="C65" s="5">
        <v>44849</v>
      </c>
      <c r="D65" s="4" t="s">
        <v>20</v>
      </c>
      <c r="E65" s="4" t="s">
        <v>618</v>
      </c>
      <c r="F65" s="4" t="s">
        <v>619</v>
      </c>
      <c r="G65" s="12" t="e">
        <f>(C65-VLOOKUP(E65,Riders!$A$2:$C$267,2,FALSE))/365</f>
        <v>#N/A</v>
      </c>
      <c r="H65" s="4">
        <v>16</v>
      </c>
    </row>
    <row r="66" spans="1:10" x14ac:dyDescent="0.35">
      <c r="A66" s="4" t="s">
        <v>19</v>
      </c>
      <c r="B66" s="4">
        <v>2022</v>
      </c>
      <c r="C66" s="5">
        <v>44849</v>
      </c>
      <c r="D66" s="4" t="s">
        <v>20</v>
      </c>
      <c r="E66" s="4" t="s">
        <v>620</v>
      </c>
      <c r="F66" s="4" t="s">
        <v>154</v>
      </c>
      <c r="G66" s="12" t="e">
        <f>(C66-VLOOKUP(E66,Riders!$A$2:$C$267,2,FALSE))/365</f>
        <v>#N/A</v>
      </c>
      <c r="H66" s="4">
        <v>17</v>
      </c>
    </row>
    <row r="67" spans="1:10" x14ac:dyDescent="0.35">
      <c r="A67" s="4" t="s">
        <v>19</v>
      </c>
      <c r="B67" s="4">
        <v>2022</v>
      </c>
      <c r="C67" s="5">
        <v>44849</v>
      </c>
      <c r="D67" s="4" t="s">
        <v>20</v>
      </c>
      <c r="E67" s="4" t="s">
        <v>522</v>
      </c>
      <c r="F67" s="4" t="s">
        <v>58</v>
      </c>
      <c r="G67" s="12">
        <f>(C67-VLOOKUP(E67,Riders!$A$2:$C$267,2,FALSE))/365</f>
        <v>30.989041095890411</v>
      </c>
      <c r="H67" s="4">
        <v>18</v>
      </c>
    </row>
    <row r="68" spans="1:10" x14ac:dyDescent="0.35">
      <c r="A68" s="4" t="s">
        <v>19</v>
      </c>
      <c r="B68" s="4">
        <v>2022</v>
      </c>
      <c r="C68" s="5">
        <v>44849</v>
      </c>
      <c r="D68" s="4" t="s">
        <v>20</v>
      </c>
      <c r="E68" s="4" t="s">
        <v>479</v>
      </c>
      <c r="F68" s="4" t="s">
        <v>480</v>
      </c>
      <c r="G68" s="12">
        <f>(C68-VLOOKUP(E68,Riders!$A$2:$C$267,2,FALSE))/365</f>
        <v>31.410958904109588</v>
      </c>
      <c r="H68" s="4">
        <v>19</v>
      </c>
    </row>
    <row r="69" spans="1:10" x14ac:dyDescent="0.35">
      <c r="A69" s="4" t="s">
        <v>19</v>
      </c>
      <c r="B69" s="4">
        <v>2022</v>
      </c>
      <c r="C69" s="5">
        <v>44849</v>
      </c>
      <c r="D69" s="4" t="s">
        <v>20</v>
      </c>
      <c r="E69" s="4" t="s">
        <v>613</v>
      </c>
      <c r="F69" s="4" t="s">
        <v>56</v>
      </c>
      <c r="G69" s="12" t="e">
        <f>(C69-VLOOKUP(E69,Riders!$A$2:$C$267,2,FALSE))/365</f>
        <v>#N/A</v>
      </c>
      <c r="H69" s="4">
        <v>20</v>
      </c>
    </row>
    <row r="70" spans="1:10" x14ac:dyDescent="0.35">
      <c r="A70" s="4" t="s">
        <v>19</v>
      </c>
      <c r="B70" s="4">
        <v>2022</v>
      </c>
      <c r="C70" s="5">
        <v>44849</v>
      </c>
      <c r="D70" s="4" t="s">
        <v>20</v>
      </c>
      <c r="E70" s="4" t="s">
        <v>621</v>
      </c>
      <c r="F70" s="4" t="s">
        <v>44</v>
      </c>
      <c r="G70" s="12">
        <f>(C70-VLOOKUP(E70,Riders!$A$2:$C$267,2,FALSE))/365</f>
        <v>36.041095890410958</v>
      </c>
      <c r="H70" s="4">
        <v>21</v>
      </c>
    </row>
    <row r="71" spans="1:10" x14ac:dyDescent="0.35">
      <c r="A71" s="4" t="s">
        <v>19</v>
      </c>
      <c r="B71" s="4">
        <v>2022</v>
      </c>
      <c r="C71" s="5">
        <v>44849</v>
      </c>
      <c r="D71" s="4" t="s">
        <v>20</v>
      </c>
      <c r="E71" s="4" t="s">
        <v>495</v>
      </c>
      <c r="F71" s="4" t="s">
        <v>104</v>
      </c>
      <c r="G71" s="12">
        <f>(C71-VLOOKUP(E71,Riders!$A$2:$C$267,2,FALSE))/365</f>
        <v>26.720547945205478</v>
      </c>
      <c r="H71" s="4">
        <v>22</v>
      </c>
    </row>
    <row r="72" spans="1:10" x14ac:dyDescent="0.35">
      <c r="A72" s="4" t="s">
        <v>19</v>
      </c>
      <c r="B72" s="4">
        <v>2022</v>
      </c>
      <c r="C72" s="5">
        <v>44849</v>
      </c>
      <c r="D72" s="4" t="s">
        <v>20</v>
      </c>
      <c r="E72" s="4" t="s">
        <v>519</v>
      </c>
      <c r="F72" s="4" t="s">
        <v>250</v>
      </c>
      <c r="G72" s="12">
        <f>(C72-VLOOKUP(E72,Riders!$A$2:$C$267,2,FALSE))/365</f>
        <v>31.758904109589039</v>
      </c>
      <c r="H72" s="4">
        <v>23</v>
      </c>
    </row>
    <row r="73" spans="1:10" x14ac:dyDescent="0.35">
      <c r="A73" s="4" t="s">
        <v>19</v>
      </c>
      <c r="B73" s="4">
        <v>2022</v>
      </c>
      <c r="C73" s="5">
        <v>44849</v>
      </c>
      <c r="D73" s="4" t="s">
        <v>20</v>
      </c>
      <c r="E73" s="4" t="s">
        <v>491</v>
      </c>
      <c r="F73" s="4" t="s">
        <v>492</v>
      </c>
      <c r="G73" s="12">
        <f>(C73-VLOOKUP(E73,Riders!$A$2:$C$267,2,FALSE))/365</f>
        <v>26.92876712328767</v>
      </c>
      <c r="H73" s="4">
        <v>24</v>
      </c>
    </row>
    <row r="74" spans="1:10" x14ac:dyDescent="0.35">
      <c r="A74" s="1" t="s">
        <v>139</v>
      </c>
      <c r="B74" s="1">
        <v>2022</v>
      </c>
      <c r="C74" s="2">
        <v>44752</v>
      </c>
      <c r="D74" s="1" t="s">
        <v>66</v>
      </c>
      <c r="E74" s="1" t="s">
        <v>629</v>
      </c>
      <c r="F74" s="1" t="s">
        <v>724</v>
      </c>
      <c r="G74" s="11" t="e">
        <f>(C74-VLOOKUP(E74,Riders!$A$2:$C$267,2,FALSE))/365</f>
        <v>#N/A</v>
      </c>
      <c r="H74" s="1">
        <v>1</v>
      </c>
      <c r="I74" s="6">
        <v>0.47500000000000003</v>
      </c>
      <c r="J74">
        <v>52.631999999999998</v>
      </c>
    </row>
    <row r="75" spans="1:10" x14ac:dyDescent="0.35">
      <c r="A75" s="1" t="s">
        <v>139</v>
      </c>
      <c r="B75" s="1">
        <v>2022</v>
      </c>
      <c r="C75" s="2">
        <v>44752</v>
      </c>
      <c r="D75" s="1" t="s">
        <v>66</v>
      </c>
      <c r="E75" s="1" t="s">
        <v>519</v>
      </c>
      <c r="F75" s="1" t="s">
        <v>250</v>
      </c>
      <c r="G75" s="11">
        <f>(C75-VLOOKUP(E75,Riders!$A$2:$C$267,2,FALSE))/365</f>
        <v>31.493150684931507</v>
      </c>
      <c r="H75" s="1">
        <v>2</v>
      </c>
      <c r="I75" s="6">
        <v>0.47500000000000003</v>
      </c>
      <c r="J75">
        <v>52.631999999999998</v>
      </c>
    </row>
    <row r="76" spans="1:10" x14ac:dyDescent="0.35">
      <c r="A76" s="1" t="s">
        <v>139</v>
      </c>
      <c r="B76" s="1">
        <v>2022</v>
      </c>
      <c r="C76" s="2">
        <v>44752</v>
      </c>
      <c r="D76" s="1" t="s">
        <v>66</v>
      </c>
      <c r="E76" s="1" t="s">
        <v>712</v>
      </c>
      <c r="F76" s="1" t="s">
        <v>726</v>
      </c>
      <c r="G76" s="11" t="e">
        <f>(C76-VLOOKUP(E76,Riders!$A$2:$C$267,2,FALSE))/365</f>
        <v>#N/A</v>
      </c>
      <c r="H76" s="1">
        <v>3</v>
      </c>
      <c r="I76" s="6">
        <v>0.47499999999999998</v>
      </c>
      <c r="J76">
        <v>52.631999999999998</v>
      </c>
    </row>
    <row r="77" spans="1:10" x14ac:dyDescent="0.35">
      <c r="A77" s="1" t="s">
        <v>139</v>
      </c>
      <c r="B77" s="1">
        <v>2022</v>
      </c>
      <c r="C77" s="2">
        <v>44752</v>
      </c>
      <c r="D77" s="1" t="s">
        <v>66</v>
      </c>
      <c r="E77" s="1" t="s">
        <v>609</v>
      </c>
      <c r="F77" s="1" t="s">
        <v>164</v>
      </c>
      <c r="G77" s="11" t="e">
        <f>(C77-VLOOKUP(E77,Riders!$A$2:$C$267,2,FALSE))/365</f>
        <v>#N/A</v>
      </c>
      <c r="H77" s="1">
        <v>4</v>
      </c>
      <c r="I77" s="6">
        <v>0.47499999999999998</v>
      </c>
      <c r="J77">
        <v>52.631999999999998</v>
      </c>
    </row>
    <row r="78" spans="1:10" x14ac:dyDescent="0.35">
      <c r="A78" s="1" t="s">
        <v>139</v>
      </c>
      <c r="B78" s="1">
        <v>2022</v>
      </c>
      <c r="C78" s="2">
        <v>44752</v>
      </c>
      <c r="D78" s="1" t="s">
        <v>66</v>
      </c>
      <c r="E78" s="1" t="s">
        <v>698</v>
      </c>
      <c r="F78" s="1" t="s">
        <v>39</v>
      </c>
      <c r="G78" s="11" t="e">
        <f>(C78-VLOOKUP(E78,Riders!$A$2:$C$267,2,FALSE))/365</f>
        <v>#N/A</v>
      </c>
      <c r="H78" s="1">
        <v>5</v>
      </c>
      <c r="I78" s="6">
        <v>0.47499999999999998</v>
      </c>
      <c r="J78">
        <v>52.631999999999998</v>
      </c>
    </row>
    <row r="79" spans="1:10" x14ac:dyDescent="0.35">
      <c r="A79" s="1" t="s">
        <v>139</v>
      </c>
      <c r="B79" s="1">
        <v>2022</v>
      </c>
      <c r="C79" s="2">
        <v>44752</v>
      </c>
      <c r="D79" s="1" t="s">
        <v>66</v>
      </c>
      <c r="E79" s="1" t="s">
        <v>621</v>
      </c>
      <c r="F79" s="1" t="s">
        <v>44</v>
      </c>
      <c r="G79" s="11">
        <f>(C79-VLOOKUP(E79,Riders!$A$2:$C$267,2,FALSE))/365</f>
        <v>35.775342465753425</v>
      </c>
      <c r="H79" s="1">
        <v>6</v>
      </c>
      <c r="I79" s="6">
        <v>0.47499999999999998</v>
      </c>
      <c r="J79">
        <v>52.631999999999998</v>
      </c>
    </row>
    <row r="80" spans="1:10" x14ac:dyDescent="0.35">
      <c r="A80" s="1" t="s">
        <v>139</v>
      </c>
      <c r="B80" s="1">
        <v>2022</v>
      </c>
      <c r="C80" s="2">
        <v>44752</v>
      </c>
      <c r="D80" s="1" t="s">
        <v>66</v>
      </c>
      <c r="E80" s="1" t="s">
        <v>618</v>
      </c>
      <c r="F80" s="1" t="s">
        <v>619</v>
      </c>
      <c r="G80" s="11" t="e">
        <f>(C80-VLOOKUP(E80,Riders!$A$2:$C$267,2,FALSE))/365</f>
        <v>#N/A</v>
      </c>
      <c r="H80" s="1">
        <v>7</v>
      </c>
      <c r="I80" s="6">
        <v>0.47499999999999998</v>
      </c>
      <c r="J80">
        <v>52.631999999999998</v>
      </c>
    </row>
    <row r="81" spans="1:10" x14ac:dyDescent="0.35">
      <c r="A81" s="1" t="s">
        <v>139</v>
      </c>
      <c r="B81" s="1">
        <v>2022</v>
      </c>
      <c r="C81" s="2">
        <v>44752</v>
      </c>
      <c r="D81" s="1" t="s">
        <v>66</v>
      </c>
      <c r="E81" s="1" t="s">
        <v>494</v>
      </c>
      <c r="F81" s="1" t="s">
        <v>37</v>
      </c>
      <c r="G81" s="11">
        <f>(C81-VLOOKUP(E81,Riders!$A$2:$C$267,2,FALSE))/365</f>
        <v>24.054794520547944</v>
      </c>
      <c r="H81" s="1">
        <v>8</v>
      </c>
      <c r="I81" s="6">
        <v>0.47499999999999998</v>
      </c>
      <c r="J81">
        <v>52.631999999999998</v>
      </c>
    </row>
    <row r="82" spans="1:10" x14ac:dyDescent="0.35">
      <c r="A82" s="1" t="s">
        <v>139</v>
      </c>
      <c r="B82" s="1">
        <v>2022</v>
      </c>
      <c r="C82" s="2">
        <v>44752</v>
      </c>
      <c r="D82" s="1" t="s">
        <v>66</v>
      </c>
      <c r="E82" s="1" t="s">
        <v>690</v>
      </c>
      <c r="F82" s="1" t="s">
        <v>145</v>
      </c>
      <c r="G82" s="11" t="e">
        <f>(C82-VLOOKUP(E82,Riders!$A$2:$C$267,2,FALSE))/365</f>
        <v>#N/A</v>
      </c>
      <c r="H82" s="1">
        <v>9</v>
      </c>
      <c r="I82" s="6">
        <v>0.47499999999999998</v>
      </c>
      <c r="J82">
        <v>52.631999999999998</v>
      </c>
    </row>
    <row r="83" spans="1:10" x14ac:dyDescent="0.35">
      <c r="A83" s="1" t="s">
        <v>139</v>
      </c>
      <c r="B83" s="1">
        <v>2022</v>
      </c>
      <c r="C83" s="2">
        <v>44752</v>
      </c>
      <c r="D83" s="1" t="s">
        <v>66</v>
      </c>
      <c r="E83" s="1" t="s">
        <v>605</v>
      </c>
      <c r="F83" s="1" t="s">
        <v>33</v>
      </c>
      <c r="G83" s="11">
        <f>(C83-VLOOKUP(E83,Riders!$A$2:$C$267,2,FALSE))/365</f>
        <v>20.4986301369863</v>
      </c>
      <c r="H83" s="1">
        <v>10</v>
      </c>
      <c r="I83" s="6">
        <v>0.47499999999999998</v>
      </c>
      <c r="J83">
        <v>52.631999999999998</v>
      </c>
    </row>
    <row r="84" spans="1:10" x14ac:dyDescent="0.35">
      <c r="A84" s="1" t="s">
        <v>139</v>
      </c>
      <c r="B84" s="1">
        <v>2022</v>
      </c>
      <c r="C84" s="2">
        <v>44752</v>
      </c>
      <c r="D84" s="1" t="s">
        <v>66</v>
      </c>
      <c r="E84" s="1" t="s">
        <v>613</v>
      </c>
      <c r="F84" s="1" t="s">
        <v>56</v>
      </c>
      <c r="G84" s="11" t="e">
        <f>(C84-VLOOKUP(E84,Riders!$A$2:$C$267,2,FALSE))/365</f>
        <v>#N/A</v>
      </c>
      <c r="H84" s="1">
        <v>11</v>
      </c>
      <c r="I84" s="6">
        <v>0.47499999999999998</v>
      </c>
      <c r="J84">
        <v>52.631999999999998</v>
      </c>
    </row>
    <row r="85" spans="1:10" x14ac:dyDescent="0.35">
      <c r="A85" s="1" t="s">
        <v>139</v>
      </c>
      <c r="B85" s="1">
        <v>2022</v>
      </c>
      <c r="C85" s="2">
        <v>44752</v>
      </c>
      <c r="D85" s="1" t="s">
        <v>66</v>
      </c>
      <c r="E85" s="1" t="s">
        <v>720</v>
      </c>
      <c r="F85" s="1" t="s">
        <v>728</v>
      </c>
      <c r="G85" s="11" t="e">
        <f>(C85-VLOOKUP(E85,Riders!$A$2:$C$267,2,FALSE))/365</f>
        <v>#N/A</v>
      </c>
      <c r="H85" s="1">
        <v>12</v>
      </c>
      <c r="I85" s="6">
        <v>0.47499999999999998</v>
      </c>
      <c r="J85">
        <v>52.631999999999998</v>
      </c>
    </row>
    <row r="86" spans="1:10" x14ac:dyDescent="0.35">
      <c r="A86" s="1" t="s">
        <v>139</v>
      </c>
      <c r="B86" s="1">
        <v>2022</v>
      </c>
      <c r="C86" s="2">
        <v>44752</v>
      </c>
      <c r="D86" s="1" t="s">
        <v>66</v>
      </c>
      <c r="E86" s="1" t="s">
        <v>716</v>
      </c>
      <c r="F86" s="1" t="s">
        <v>152</v>
      </c>
      <c r="G86" s="11" t="e">
        <f>(C86-VLOOKUP(E86,Riders!$A$2:$C$267,2,FALSE))/365</f>
        <v>#N/A</v>
      </c>
      <c r="H86" s="1">
        <v>13</v>
      </c>
      <c r="I86" s="6">
        <v>0.47499999999999998</v>
      </c>
      <c r="J86">
        <v>52.631999999999998</v>
      </c>
    </row>
    <row r="87" spans="1:10" x14ac:dyDescent="0.35">
      <c r="A87" s="1" t="s">
        <v>139</v>
      </c>
      <c r="B87" s="1">
        <v>2022</v>
      </c>
      <c r="C87" s="2">
        <v>44752</v>
      </c>
      <c r="D87" s="1" t="s">
        <v>66</v>
      </c>
      <c r="E87" s="1" t="s">
        <v>692</v>
      </c>
      <c r="F87" s="1" t="s">
        <v>725</v>
      </c>
      <c r="G87" s="11" t="e">
        <f>(C87-VLOOKUP(E87,Riders!$A$2:$C$267,2,FALSE))/365</f>
        <v>#N/A</v>
      </c>
      <c r="H87" s="1">
        <v>14</v>
      </c>
      <c r="I87" s="6">
        <v>0.47499999999999998</v>
      </c>
      <c r="J87">
        <v>52.631999999999998</v>
      </c>
    </row>
    <row r="88" spans="1:10" x14ac:dyDescent="0.35">
      <c r="A88" s="1" t="s">
        <v>139</v>
      </c>
      <c r="B88" s="1">
        <v>2022</v>
      </c>
      <c r="C88" s="2">
        <v>44752</v>
      </c>
      <c r="D88" s="1" t="s">
        <v>66</v>
      </c>
      <c r="E88" s="1" t="s">
        <v>495</v>
      </c>
      <c r="F88" s="1" t="s">
        <v>104</v>
      </c>
      <c r="G88" s="11">
        <f>(C88-VLOOKUP(E88,Riders!$A$2:$C$267,2,FALSE))/365</f>
        <v>26.454794520547946</v>
      </c>
      <c r="H88" s="1">
        <v>15</v>
      </c>
      <c r="I88" s="6">
        <v>0.47499999999999998</v>
      </c>
      <c r="J88">
        <v>52.631999999999998</v>
      </c>
    </row>
    <row r="89" spans="1:10" x14ac:dyDescent="0.35">
      <c r="A89" s="1" t="s">
        <v>139</v>
      </c>
      <c r="B89" s="1">
        <v>2022</v>
      </c>
      <c r="C89" s="2">
        <v>44752</v>
      </c>
      <c r="D89" s="1" t="s">
        <v>66</v>
      </c>
      <c r="E89" s="1" t="s">
        <v>522</v>
      </c>
      <c r="F89" s="1" t="s">
        <v>58</v>
      </c>
      <c r="G89" s="11">
        <f>(C89-VLOOKUP(E89,Riders!$A$2:$C$267,2,FALSE))/365</f>
        <v>30.723287671232878</v>
      </c>
      <c r="H89" s="1">
        <v>16</v>
      </c>
      <c r="I89" s="6">
        <v>0.47499999999999998</v>
      </c>
      <c r="J89">
        <v>52.631999999999998</v>
      </c>
    </row>
    <row r="90" spans="1:10" x14ac:dyDescent="0.35">
      <c r="A90" s="1" t="s">
        <v>139</v>
      </c>
      <c r="B90" s="1">
        <v>2022</v>
      </c>
      <c r="C90" s="2">
        <v>44752</v>
      </c>
      <c r="D90" s="1" t="s">
        <v>66</v>
      </c>
      <c r="E90" s="1" t="s">
        <v>662</v>
      </c>
      <c r="F90" s="1" t="s">
        <v>722</v>
      </c>
      <c r="G90" s="11">
        <f>(C90-VLOOKUP(E90,Riders!$A$2:$C$267,2,FALSE))/365</f>
        <v>21.586301369863012</v>
      </c>
      <c r="H90" s="1">
        <v>17</v>
      </c>
      <c r="I90" s="6">
        <v>0.47499999999999998</v>
      </c>
      <c r="J90">
        <v>52.631999999999998</v>
      </c>
    </row>
    <row r="91" spans="1:10" x14ac:dyDescent="0.35">
      <c r="A91" s="1" t="s">
        <v>139</v>
      </c>
      <c r="B91" s="1">
        <v>2022</v>
      </c>
      <c r="C91" s="2">
        <v>44752</v>
      </c>
      <c r="D91" s="1" t="s">
        <v>66</v>
      </c>
      <c r="E91" s="1" t="s">
        <v>696</v>
      </c>
      <c r="F91" s="1" t="s">
        <v>150</v>
      </c>
      <c r="G91" s="11" t="e">
        <f>(C91-VLOOKUP(E91,Riders!$A$2:$C$267,2,FALSE))/365</f>
        <v>#N/A</v>
      </c>
      <c r="H91" s="1">
        <v>18</v>
      </c>
      <c r="I91" s="6">
        <v>0.47499999999999998</v>
      </c>
      <c r="J91">
        <v>52.631999999999998</v>
      </c>
    </row>
    <row r="92" spans="1:10" x14ac:dyDescent="0.35">
      <c r="A92" s="1" t="s">
        <v>139</v>
      </c>
      <c r="B92" s="1">
        <v>2022</v>
      </c>
      <c r="C92" s="2">
        <v>44752</v>
      </c>
      <c r="D92" s="1" t="s">
        <v>66</v>
      </c>
      <c r="E92" s="1" t="s">
        <v>620</v>
      </c>
      <c r="F92" s="1" t="s">
        <v>154</v>
      </c>
      <c r="G92" s="11" t="e">
        <f>(C92-VLOOKUP(E92,Riders!$A$2:$C$267,2,FALSE))/365</f>
        <v>#N/A</v>
      </c>
      <c r="H92" s="1">
        <v>19</v>
      </c>
      <c r="I92" s="6">
        <v>0.47499999999999998</v>
      </c>
      <c r="J92">
        <v>52.631999999999998</v>
      </c>
    </row>
    <row r="93" spans="1:10" x14ac:dyDescent="0.35">
      <c r="A93" s="1" t="s">
        <v>139</v>
      </c>
      <c r="B93" s="1">
        <v>2022</v>
      </c>
      <c r="C93" s="2">
        <v>44752</v>
      </c>
      <c r="D93" s="1" t="s">
        <v>66</v>
      </c>
      <c r="E93" s="1" t="s">
        <v>679</v>
      </c>
      <c r="F93" s="1" t="s">
        <v>25</v>
      </c>
      <c r="G93" s="11">
        <f>(C93-VLOOKUP(E93,Riders!$A$2:$C$267,2,FALSE))/365</f>
        <v>24.290410958904111</v>
      </c>
      <c r="H93" s="1">
        <v>20</v>
      </c>
      <c r="I93" s="6">
        <v>0.47499999999999998</v>
      </c>
      <c r="J93">
        <v>52.631999999999998</v>
      </c>
    </row>
    <row r="94" spans="1:10" x14ac:dyDescent="0.35">
      <c r="A94" s="1" t="s">
        <v>139</v>
      </c>
      <c r="B94" s="1">
        <v>2022</v>
      </c>
      <c r="C94" s="2">
        <v>44752</v>
      </c>
      <c r="D94" s="1" t="s">
        <v>66</v>
      </c>
      <c r="E94" s="1" t="s">
        <v>693</v>
      </c>
      <c r="F94" s="1" t="s">
        <v>723</v>
      </c>
      <c r="G94" s="11" t="e">
        <f>(C94-VLOOKUP(E94,Riders!$A$2:$C$267,2,FALSE))/365</f>
        <v>#N/A</v>
      </c>
      <c r="H94" s="1">
        <v>21</v>
      </c>
      <c r="I94" s="6">
        <v>0.47499999999999998</v>
      </c>
      <c r="J94">
        <v>52.631999999999998</v>
      </c>
    </row>
    <row r="95" spans="1:10" x14ac:dyDescent="0.35">
      <c r="A95" s="1" t="s">
        <v>139</v>
      </c>
      <c r="B95" s="1">
        <v>2022</v>
      </c>
      <c r="C95" s="2">
        <v>44752</v>
      </c>
      <c r="D95" s="1" t="s">
        <v>66</v>
      </c>
      <c r="E95" s="1" t="s">
        <v>718</v>
      </c>
      <c r="F95" s="1" t="s">
        <v>727</v>
      </c>
      <c r="G95" s="11">
        <f>(C95-VLOOKUP(E95,Riders!$A$2:$C$267,2,FALSE))/365</f>
        <v>43.010958904109586</v>
      </c>
      <c r="H95" s="1">
        <v>22</v>
      </c>
      <c r="I95" s="6">
        <v>0.47499999999999998</v>
      </c>
      <c r="J95">
        <v>52.631999999999998</v>
      </c>
    </row>
    <row r="96" spans="1:10" x14ac:dyDescent="0.35">
      <c r="A96" s="1" t="s">
        <v>139</v>
      </c>
      <c r="B96" s="1">
        <v>2022</v>
      </c>
      <c r="C96" s="2">
        <v>44752</v>
      </c>
      <c r="D96" s="1" t="s">
        <v>66</v>
      </c>
      <c r="E96" s="1" t="s">
        <v>714</v>
      </c>
      <c r="F96" s="1" t="s">
        <v>161</v>
      </c>
      <c r="G96" s="11" t="e">
        <f>(C96-VLOOKUP(E96,Riders!$A$2:$C$267,2,FALSE))/365</f>
        <v>#N/A</v>
      </c>
      <c r="H96" s="1">
        <v>23</v>
      </c>
      <c r="I96" s="6">
        <v>0.47499999999999998</v>
      </c>
      <c r="J96">
        <v>52.631999999999998</v>
      </c>
    </row>
    <row r="97" spans="1:10" x14ac:dyDescent="0.35">
      <c r="A97" s="4" t="s">
        <v>162</v>
      </c>
      <c r="B97" s="4">
        <v>2022</v>
      </c>
      <c r="C97" s="5">
        <v>44696</v>
      </c>
      <c r="D97" s="4" t="s">
        <v>66</v>
      </c>
      <c r="E97" s="4" t="s">
        <v>585</v>
      </c>
      <c r="F97" s="4" t="s">
        <v>113</v>
      </c>
      <c r="G97" s="12">
        <f>(C97-VLOOKUP(E97,Riders!$A$2:$C$1999,2,FALSE))/365</f>
        <v>23.671232876712327</v>
      </c>
      <c r="H97" s="4">
        <v>1</v>
      </c>
      <c r="I97" s="6">
        <v>0.47083333333333338</v>
      </c>
      <c r="J97">
        <v>53.097000000000001</v>
      </c>
    </row>
    <row r="98" spans="1:10" x14ac:dyDescent="0.35">
      <c r="A98" s="4" t="s">
        <v>162</v>
      </c>
      <c r="B98" s="4">
        <v>2022</v>
      </c>
      <c r="C98" s="5">
        <v>44696</v>
      </c>
      <c r="D98" s="4" t="s">
        <v>66</v>
      </c>
      <c r="E98" s="4" t="s">
        <v>592</v>
      </c>
      <c r="F98" s="4" t="s">
        <v>23</v>
      </c>
      <c r="G98" s="12">
        <f>(C98-VLOOKUP(E98,Riders!$A$2:$C$1999,2,FALSE))/365</f>
        <v>27.753424657534246</v>
      </c>
      <c r="H98" s="4">
        <v>2</v>
      </c>
      <c r="I98" s="6">
        <v>0.47083333333333338</v>
      </c>
      <c r="J98">
        <v>53.097000000000001</v>
      </c>
    </row>
    <row r="99" spans="1:10" x14ac:dyDescent="0.35">
      <c r="A99" s="4" t="s">
        <v>162</v>
      </c>
      <c r="B99" s="4">
        <v>2022</v>
      </c>
      <c r="C99" s="5">
        <v>44696</v>
      </c>
      <c r="D99" s="4" t="s">
        <v>66</v>
      </c>
      <c r="E99" s="4" t="s">
        <v>733</v>
      </c>
      <c r="F99" s="4" t="s">
        <v>102</v>
      </c>
      <c r="G99" s="12">
        <f>(C99-VLOOKUP(E99,Riders!$A$2:$C$1999,2,FALSE))/365</f>
        <v>21.293150684931508</v>
      </c>
      <c r="H99" s="4">
        <v>3</v>
      </c>
      <c r="I99" s="6">
        <v>0.47083333333333299</v>
      </c>
      <c r="J99">
        <v>53.097000000000001</v>
      </c>
    </row>
    <row r="100" spans="1:10" x14ac:dyDescent="0.35">
      <c r="A100" s="4" t="s">
        <v>162</v>
      </c>
      <c r="B100" s="4">
        <v>2022</v>
      </c>
      <c r="C100" s="5">
        <v>44696</v>
      </c>
      <c r="D100" s="4" t="s">
        <v>66</v>
      </c>
      <c r="E100" s="4" t="s">
        <v>749</v>
      </c>
      <c r="F100" s="4" t="s">
        <v>46</v>
      </c>
      <c r="G100" s="12">
        <f>(C100-VLOOKUP(E100,Riders!$A$2:$C$1999,2,FALSE))/365</f>
        <v>25.043835616438358</v>
      </c>
      <c r="H100" s="4">
        <v>4</v>
      </c>
      <c r="I100" s="6">
        <v>0.47083333333333299</v>
      </c>
      <c r="J100">
        <v>53.097000000000001</v>
      </c>
    </row>
    <row r="101" spans="1:10" x14ac:dyDescent="0.35">
      <c r="A101" s="4" t="s">
        <v>162</v>
      </c>
      <c r="B101" s="4">
        <v>2022</v>
      </c>
      <c r="C101" s="5">
        <v>44696</v>
      </c>
      <c r="D101" s="4" t="s">
        <v>66</v>
      </c>
      <c r="E101" s="4" t="s">
        <v>476</v>
      </c>
      <c r="F101" s="4" t="s">
        <v>78</v>
      </c>
      <c r="G101" s="12">
        <f>(C101-VLOOKUP(E101,Riders!$A$2:$C$1999,2,FALSE))/365</f>
        <v>23.523287671232875</v>
      </c>
      <c r="H101" s="4">
        <v>5</v>
      </c>
      <c r="I101" s="6">
        <v>0.47083333333333299</v>
      </c>
      <c r="J101">
        <v>53.097000000000001</v>
      </c>
    </row>
    <row r="102" spans="1:10" x14ac:dyDescent="0.35">
      <c r="A102" s="4" t="s">
        <v>162</v>
      </c>
      <c r="B102" s="4">
        <v>2022</v>
      </c>
      <c r="C102" s="5">
        <v>44696</v>
      </c>
      <c r="D102" s="4" t="s">
        <v>66</v>
      </c>
      <c r="E102" s="4" t="s">
        <v>487</v>
      </c>
      <c r="F102" s="4" t="s">
        <v>164</v>
      </c>
      <c r="G102" s="12">
        <f>(C102-VLOOKUP(E102,Riders!$A$2:$C$1999,2,FALSE))/365</f>
        <v>24.857534246575341</v>
      </c>
      <c r="H102" s="4">
        <v>6</v>
      </c>
      <c r="I102" s="6">
        <v>0.47083333333333299</v>
      </c>
      <c r="J102">
        <v>53.097000000000001</v>
      </c>
    </row>
    <row r="103" spans="1:10" x14ac:dyDescent="0.35">
      <c r="A103" s="4" t="s">
        <v>162</v>
      </c>
      <c r="B103" s="4">
        <v>2022</v>
      </c>
      <c r="C103" s="5">
        <v>44696</v>
      </c>
      <c r="D103" s="4" t="s">
        <v>66</v>
      </c>
      <c r="E103" s="4" t="s">
        <v>481</v>
      </c>
      <c r="F103" s="4" t="s">
        <v>29</v>
      </c>
      <c r="G103" s="12">
        <f>(C103-VLOOKUP(E103,Riders!$A$2:$C$1999,2,FALSE))/365</f>
        <v>19.917808219178081</v>
      </c>
      <c r="H103" s="4">
        <v>7</v>
      </c>
      <c r="I103" s="6">
        <v>0.47083333333333299</v>
      </c>
      <c r="J103">
        <v>53.097000000000001</v>
      </c>
    </row>
    <row r="104" spans="1:10" x14ac:dyDescent="0.35">
      <c r="A104" s="4" t="s">
        <v>162</v>
      </c>
      <c r="B104" s="4">
        <v>2022</v>
      </c>
      <c r="C104" s="5">
        <v>44696</v>
      </c>
      <c r="D104" s="4" t="s">
        <v>66</v>
      </c>
      <c r="E104" s="4" t="s">
        <v>747</v>
      </c>
      <c r="F104" s="4" t="s">
        <v>35</v>
      </c>
      <c r="G104" s="12">
        <f>(C104-VLOOKUP(E104,Riders!$A$2:$C$1999,2,FALSE))/365</f>
        <v>22.246575342465754</v>
      </c>
      <c r="H104" s="4">
        <v>8</v>
      </c>
      <c r="I104" s="6">
        <v>0.47083333333333299</v>
      </c>
      <c r="J104">
        <v>53.097000000000001</v>
      </c>
    </row>
    <row r="105" spans="1:10" x14ac:dyDescent="0.35">
      <c r="A105" s="4" t="s">
        <v>162</v>
      </c>
      <c r="B105" s="4">
        <v>2022</v>
      </c>
      <c r="C105" s="5">
        <v>44696</v>
      </c>
      <c r="D105" s="4" t="s">
        <v>66</v>
      </c>
      <c r="E105" s="4" t="s">
        <v>496</v>
      </c>
      <c r="F105" s="4" t="s">
        <v>85</v>
      </c>
      <c r="G105" s="12">
        <f>(C105-VLOOKUP(E105,Riders!$A$2:$C$1999,2,FALSE))/365</f>
        <v>27.336986301369862</v>
      </c>
      <c r="H105" s="4">
        <v>9</v>
      </c>
      <c r="I105" s="6">
        <v>0.47083333333333299</v>
      </c>
      <c r="J105">
        <v>53.097000000000001</v>
      </c>
    </row>
    <row r="106" spans="1:10" x14ac:dyDescent="0.35">
      <c r="A106" s="4" t="s">
        <v>162</v>
      </c>
      <c r="B106" s="4">
        <v>2022</v>
      </c>
      <c r="C106" s="5">
        <v>44696</v>
      </c>
      <c r="D106" s="4" t="s">
        <v>66</v>
      </c>
      <c r="E106" s="4" t="s">
        <v>698</v>
      </c>
      <c r="F106" s="4" t="s">
        <v>39</v>
      </c>
      <c r="G106" s="12">
        <f>(C106-VLOOKUP(E106,Riders!$A$2:$C$1999,2,FALSE))/365</f>
        <v>28.219178082191782</v>
      </c>
      <c r="H106" s="4">
        <v>10</v>
      </c>
      <c r="I106" s="6">
        <v>0.47083333333333299</v>
      </c>
      <c r="J106">
        <v>53.097000000000001</v>
      </c>
    </row>
    <row r="107" spans="1:10" x14ac:dyDescent="0.35">
      <c r="A107" s="4" t="s">
        <v>162</v>
      </c>
      <c r="B107" s="4">
        <v>2022</v>
      </c>
      <c r="C107" s="5">
        <v>44696</v>
      </c>
      <c r="D107" s="4" t="s">
        <v>66</v>
      </c>
      <c r="E107" s="4" t="s">
        <v>738</v>
      </c>
      <c r="F107" s="4" t="s">
        <v>33</v>
      </c>
      <c r="G107" s="12">
        <f>(C107-VLOOKUP(E107,Riders!$A$2:$C$1999,2,FALSE))/365</f>
        <v>21.232876712328768</v>
      </c>
      <c r="H107" s="4">
        <v>11</v>
      </c>
      <c r="I107" s="6">
        <v>0.47083333333333299</v>
      </c>
      <c r="J107">
        <v>53.097000000000001</v>
      </c>
    </row>
    <row r="108" spans="1:10" x14ac:dyDescent="0.35">
      <c r="A108" s="4" t="s">
        <v>162</v>
      </c>
      <c r="B108" s="4">
        <v>2022</v>
      </c>
      <c r="C108" s="5">
        <v>44696</v>
      </c>
      <c r="D108" s="4" t="s">
        <v>66</v>
      </c>
      <c r="E108" s="4" t="s">
        <v>621</v>
      </c>
      <c r="F108" s="4" t="s">
        <v>44</v>
      </c>
      <c r="G108" s="12">
        <f>(C108-VLOOKUP(E108,Riders!$A$2:$C$1999,2,FALSE))/365</f>
        <v>35.62191780821918</v>
      </c>
      <c r="H108" s="4">
        <v>12</v>
      </c>
      <c r="I108" s="6">
        <v>0.47083333333333299</v>
      </c>
      <c r="J108">
        <v>53.097000000000001</v>
      </c>
    </row>
    <row r="109" spans="1:10" x14ac:dyDescent="0.35">
      <c r="A109" s="4" t="s">
        <v>162</v>
      </c>
      <c r="B109" s="4">
        <v>2022</v>
      </c>
      <c r="C109" s="5">
        <v>44696</v>
      </c>
      <c r="D109" s="4" t="s">
        <v>66</v>
      </c>
      <c r="E109" s="4" t="s">
        <v>479</v>
      </c>
      <c r="F109" s="4" t="s">
        <v>480</v>
      </c>
      <c r="G109" s="12">
        <f>(C109-VLOOKUP(E109,Riders!$A$2:$C$1999,2,FALSE))/365</f>
        <v>30.991780821917807</v>
      </c>
      <c r="H109" s="4">
        <v>13</v>
      </c>
      <c r="I109" s="6">
        <v>0.47083333333333299</v>
      </c>
      <c r="J109">
        <v>53.097000000000001</v>
      </c>
    </row>
    <row r="110" spans="1:10" x14ac:dyDescent="0.35">
      <c r="A110" s="4" t="s">
        <v>162</v>
      </c>
      <c r="B110" s="4">
        <v>2022</v>
      </c>
      <c r="C110" s="5">
        <v>44696</v>
      </c>
      <c r="D110" s="4" t="s">
        <v>66</v>
      </c>
      <c r="E110" s="4" t="s">
        <v>494</v>
      </c>
      <c r="F110" s="4" t="s">
        <v>37</v>
      </c>
      <c r="G110" s="12">
        <f>(C110-VLOOKUP(E110,Riders!$A$2:$C$1999,2,FALSE))/365</f>
        <v>23.901369863013699</v>
      </c>
      <c r="H110" s="4">
        <v>14</v>
      </c>
      <c r="I110" s="6">
        <v>0.47083333333333299</v>
      </c>
      <c r="J110">
        <v>53.097000000000001</v>
      </c>
    </row>
    <row r="111" spans="1:10" x14ac:dyDescent="0.35">
      <c r="A111" s="4" t="s">
        <v>162</v>
      </c>
      <c r="B111" s="4">
        <v>2022</v>
      </c>
      <c r="C111" s="5">
        <v>44696</v>
      </c>
      <c r="D111" s="4" t="s">
        <v>66</v>
      </c>
      <c r="E111" s="4" t="s">
        <v>615</v>
      </c>
      <c r="F111" s="4" t="s">
        <v>228</v>
      </c>
      <c r="G111" s="12">
        <f>(C111-VLOOKUP(E111,Riders!$A$2:$C$1999,2,FALSE))/365</f>
        <v>23.295890410958904</v>
      </c>
      <c r="H111" s="4">
        <v>15</v>
      </c>
      <c r="I111" s="6">
        <v>0.47083333333333299</v>
      </c>
      <c r="J111">
        <v>53.097000000000001</v>
      </c>
    </row>
    <row r="112" spans="1:10" x14ac:dyDescent="0.35">
      <c r="A112" s="4" t="s">
        <v>162</v>
      </c>
      <c r="B112" s="4">
        <v>2022</v>
      </c>
      <c r="C112" s="5">
        <v>44696</v>
      </c>
      <c r="D112" s="4" t="s">
        <v>66</v>
      </c>
      <c r="E112" s="4" t="s">
        <v>712</v>
      </c>
      <c r="F112" s="4" t="s">
        <v>726</v>
      </c>
      <c r="G112" s="12">
        <f>(C112-VLOOKUP(E112,Riders!$A$2:$C$1999,2,FALSE))/365</f>
        <v>27.17808219178082</v>
      </c>
      <c r="H112" s="4">
        <v>16</v>
      </c>
      <c r="I112" s="6">
        <v>0.47083333333333299</v>
      </c>
      <c r="J112">
        <v>53.097000000000001</v>
      </c>
    </row>
    <row r="113" spans="1:10" x14ac:dyDescent="0.35">
      <c r="A113" s="4" t="s">
        <v>162</v>
      </c>
      <c r="B113" s="4">
        <v>2022</v>
      </c>
      <c r="C113" s="5">
        <v>44696</v>
      </c>
      <c r="D113" s="4" t="s">
        <v>66</v>
      </c>
      <c r="E113" s="4" t="s">
        <v>595</v>
      </c>
      <c r="F113" s="4" t="s">
        <v>31</v>
      </c>
      <c r="G113" s="12">
        <f>(C113-VLOOKUP(E113,Riders!$A$2:$C$1999,2,FALSE))/365</f>
        <v>32.961643835616435</v>
      </c>
      <c r="H113" s="4">
        <v>17</v>
      </c>
      <c r="I113" s="6">
        <v>0.47083333333333299</v>
      </c>
      <c r="J113">
        <v>53.097000000000001</v>
      </c>
    </row>
    <row r="114" spans="1:10" x14ac:dyDescent="0.35">
      <c r="A114" s="4" t="s">
        <v>162</v>
      </c>
      <c r="B114" s="4">
        <v>2022</v>
      </c>
      <c r="C114" s="5">
        <v>44696</v>
      </c>
      <c r="D114" s="4" t="s">
        <v>66</v>
      </c>
      <c r="E114" s="4" t="s">
        <v>53</v>
      </c>
      <c r="F114" s="4" t="s">
        <v>25</v>
      </c>
      <c r="G114" s="12">
        <f>(C114-VLOOKUP(E114,Riders!$A$2:$C$1999,2,FALSE))/365</f>
        <v>21.852054794520548</v>
      </c>
      <c r="H114" s="4">
        <v>18</v>
      </c>
      <c r="I114" s="6">
        <v>0.47083333333333299</v>
      </c>
      <c r="J114">
        <v>53.097000000000001</v>
      </c>
    </row>
    <row r="115" spans="1:10" x14ac:dyDescent="0.35">
      <c r="A115" s="4" t="s">
        <v>162</v>
      </c>
      <c r="B115" s="4">
        <v>2022</v>
      </c>
      <c r="C115" s="5">
        <v>44696</v>
      </c>
      <c r="D115" s="4" t="s">
        <v>66</v>
      </c>
      <c r="E115" s="4" t="s">
        <v>519</v>
      </c>
      <c r="F115" s="4" t="s">
        <v>250</v>
      </c>
      <c r="G115" s="12">
        <f>(C115-VLOOKUP(E115,Riders!$A$2:$C$1999,2,FALSE))/365</f>
        <v>31.339726027397262</v>
      </c>
      <c r="H115" s="4">
        <v>19</v>
      </c>
      <c r="I115" s="6">
        <v>0.47083333333333299</v>
      </c>
      <c r="J115">
        <v>53.097000000000001</v>
      </c>
    </row>
    <row r="116" spans="1:10" x14ac:dyDescent="0.35">
      <c r="A116" s="4" t="s">
        <v>162</v>
      </c>
      <c r="B116" s="4">
        <v>2022</v>
      </c>
      <c r="C116" s="5">
        <v>44696</v>
      </c>
      <c r="D116" s="4" t="s">
        <v>66</v>
      </c>
      <c r="E116" s="4" t="s">
        <v>613</v>
      </c>
      <c r="F116" s="4" t="s">
        <v>56</v>
      </c>
      <c r="G116" s="12">
        <f>(C116-VLOOKUP(E116,Riders!$A$2:$C$1999,2,FALSE))/365</f>
        <v>20.887671232876713</v>
      </c>
      <c r="H116" s="4">
        <v>20</v>
      </c>
      <c r="I116" s="6">
        <v>0.47083333333333299</v>
      </c>
      <c r="J116">
        <v>53.097000000000001</v>
      </c>
    </row>
    <row r="117" spans="1:10" x14ac:dyDescent="0.35">
      <c r="A117" s="4" t="s">
        <v>162</v>
      </c>
      <c r="B117" s="4">
        <v>2022</v>
      </c>
      <c r="C117" s="5">
        <v>44696</v>
      </c>
      <c r="D117" s="4" t="s">
        <v>66</v>
      </c>
      <c r="E117" s="4" t="s">
        <v>739</v>
      </c>
      <c r="F117" s="4" t="s">
        <v>150</v>
      </c>
      <c r="G117" s="12">
        <f>(C117-VLOOKUP(E117,Riders!$A$2:$C$1999,2,FALSE))/365</f>
        <v>19.545205479452054</v>
      </c>
      <c r="H117" s="4">
        <v>21</v>
      </c>
      <c r="I117" s="6">
        <v>0.47083333333333299</v>
      </c>
      <c r="J117">
        <v>53.097000000000001</v>
      </c>
    </row>
    <row r="118" spans="1:10" x14ac:dyDescent="0.35">
      <c r="A118" s="4" t="s">
        <v>162</v>
      </c>
      <c r="B118" s="4">
        <v>2022</v>
      </c>
      <c r="C118" s="5">
        <v>44696</v>
      </c>
      <c r="D118" s="4" t="s">
        <v>66</v>
      </c>
      <c r="E118" s="4" t="s">
        <v>523</v>
      </c>
      <c r="F118" s="4" t="s">
        <v>524</v>
      </c>
      <c r="G118" s="12">
        <f>(C118-VLOOKUP(E118,Riders!$A$2:$C$1999,2,FALSE))/365</f>
        <v>21.556164383561644</v>
      </c>
      <c r="H118" s="4">
        <v>22</v>
      </c>
      <c r="I118" s="6">
        <v>0.47083333333333299</v>
      </c>
      <c r="J118">
        <v>53.097000000000001</v>
      </c>
    </row>
    <row r="119" spans="1:10" x14ac:dyDescent="0.35">
      <c r="A119" s="1" t="s">
        <v>65</v>
      </c>
      <c r="B119" s="1">
        <v>2022</v>
      </c>
      <c r="C119" s="2">
        <v>44675</v>
      </c>
      <c r="D119" s="1" t="s">
        <v>66</v>
      </c>
      <c r="E119" s="1" t="s">
        <v>586</v>
      </c>
      <c r="F119" s="1" t="s">
        <v>75</v>
      </c>
      <c r="G119" s="1"/>
      <c r="H119" s="1">
        <v>1</v>
      </c>
      <c r="I119" s="6">
        <v>0.45833333333333331</v>
      </c>
      <c r="J119">
        <v>54.545000000000002</v>
      </c>
    </row>
    <row r="120" spans="1:10" x14ac:dyDescent="0.35">
      <c r="A120" s="1" t="s">
        <v>65</v>
      </c>
      <c r="B120" s="1">
        <v>2022</v>
      </c>
      <c r="C120" s="2">
        <v>44675</v>
      </c>
      <c r="D120" s="1" t="s">
        <v>66</v>
      </c>
      <c r="E120" s="1" t="s">
        <v>617</v>
      </c>
      <c r="F120" s="1" t="s">
        <v>37</v>
      </c>
      <c r="G120" s="1"/>
      <c r="H120" s="1">
        <v>2</v>
      </c>
      <c r="I120" s="6">
        <v>0.45833333333333331</v>
      </c>
      <c r="J120">
        <v>54.545000000000002</v>
      </c>
    </row>
    <row r="121" spans="1:10" x14ac:dyDescent="0.35">
      <c r="A121" s="1" t="s">
        <v>65</v>
      </c>
      <c r="B121" s="1">
        <v>2022</v>
      </c>
      <c r="C121" s="2">
        <v>44675</v>
      </c>
      <c r="D121" s="1" t="s">
        <v>66</v>
      </c>
      <c r="E121" s="1" t="s">
        <v>786</v>
      </c>
      <c r="F121" s="1" t="s">
        <v>113</v>
      </c>
      <c r="G121" s="1"/>
      <c r="H121" s="1">
        <v>3</v>
      </c>
      <c r="I121" s="6">
        <v>0.45833333333333298</v>
      </c>
      <c r="J121">
        <v>54.545000000000002</v>
      </c>
    </row>
    <row r="122" spans="1:10" x14ac:dyDescent="0.35">
      <c r="A122" s="1" t="s">
        <v>65</v>
      </c>
      <c r="B122" s="1">
        <v>2022</v>
      </c>
      <c r="C122" s="2">
        <v>44675</v>
      </c>
      <c r="D122" s="1" t="s">
        <v>66</v>
      </c>
      <c r="E122" s="1" t="s">
        <v>616</v>
      </c>
      <c r="F122" s="1" t="s">
        <v>46</v>
      </c>
      <c r="G122" s="1"/>
      <c r="H122" s="1">
        <v>4</v>
      </c>
      <c r="I122" s="6">
        <v>0.45833333333333298</v>
      </c>
      <c r="J122">
        <v>54.545000000000002</v>
      </c>
    </row>
    <row r="123" spans="1:10" x14ac:dyDescent="0.35">
      <c r="A123" s="1" t="s">
        <v>65</v>
      </c>
      <c r="B123" s="1">
        <v>2022</v>
      </c>
      <c r="C123" s="2">
        <v>44675</v>
      </c>
      <c r="D123" s="1" t="s">
        <v>66</v>
      </c>
      <c r="E123" s="1" t="s">
        <v>587</v>
      </c>
      <c r="F123" s="1" t="s">
        <v>78</v>
      </c>
      <c r="G123" s="1"/>
      <c r="H123" s="1">
        <v>5</v>
      </c>
      <c r="I123" s="6">
        <v>0.45833333333333298</v>
      </c>
      <c r="J123">
        <v>54.545000000000002</v>
      </c>
    </row>
    <row r="124" spans="1:10" x14ac:dyDescent="0.35">
      <c r="A124" s="1" t="s">
        <v>65</v>
      </c>
      <c r="B124" s="1">
        <v>2022</v>
      </c>
      <c r="C124" s="2">
        <v>44675</v>
      </c>
      <c r="D124" s="1" t="s">
        <v>66</v>
      </c>
      <c r="E124" s="1" t="s">
        <v>487</v>
      </c>
      <c r="F124" s="1" t="s">
        <v>164</v>
      </c>
      <c r="G124" s="1"/>
      <c r="H124" s="1">
        <v>6</v>
      </c>
      <c r="I124" s="6">
        <v>0.45833333333333298</v>
      </c>
      <c r="J124">
        <v>54.545000000000002</v>
      </c>
    </row>
    <row r="125" spans="1:10" x14ac:dyDescent="0.35">
      <c r="A125" s="1" t="s">
        <v>65</v>
      </c>
      <c r="B125" s="1">
        <v>2022</v>
      </c>
      <c r="C125" s="2">
        <v>44675</v>
      </c>
      <c r="D125" s="1" t="s">
        <v>66</v>
      </c>
      <c r="E125" s="1" t="s">
        <v>479</v>
      </c>
      <c r="F125" s="1" t="s">
        <v>480</v>
      </c>
      <c r="G125" s="1"/>
      <c r="H125" s="1">
        <v>7</v>
      </c>
      <c r="I125" s="6">
        <v>0.45833333333333298</v>
      </c>
      <c r="J125">
        <v>54.545000000000002</v>
      </c>
    </row>
    <row r="126" spans="1:10" x14ac:dyDescent="0.35">
      <c r="A126" s="1" t="s">
        <v>65</v>
      </c>
      <c r="B126" s="1">
        <v>2022</v>
      </c>
      <c r="C126" s="2">
        <v>44675</v>
      </c>
      <c r="D126" s="1" t="s">
        <v>66</v>
      </c>
      <c r="E126" s="1" t="s">
        <v>483</v>
      </c>
      <c r="F126" s="1" t="s">
        <v>484</v>
      </c>
      <c r="G126" s="1"/>
      <c r="H126" s="1">
        <v>8</v>
      </c>
      <c r="I126" s="6">
        <v>0.45833333333333298</v>
      </c>
      <c r="J126">
        <v>54.545000000000002</v>
      </c>
    </row>
    <row r="127" spans="1:10" x14ac:dyDescent="0.35">
      <c r="A127" s="1" t="s">
        <v>65</v>
      </c>
      <c r="B127" s="1">
        <v>2022</v>
      </c>
      <c r="C127" s="2">
        <v>44675</v>
      </c>
      <c r="D127" s="1" t="s">
        <v>66</v>
      </c>
      <c r="E127" s="1" t="s">
        <v>628</v>
      </c>
      <c r="F127" s="1" t="s">
        <v>762</v>
      </c>
      <c r="G127" s="1"/>
      <c r="H127" s="1">
        <v>9</v>
      </c>
      <c r="I127" s="6">
        <v>0.45833333333333298</v>
      </c>
      <c r="J127">
        <v>54.545000000000002</v>
      </c>
    </row>
    <row r="128" spans="1:10" x14ac:dyDescent="0.35">
      <c r="A128" s="1" t="s">
        <v>65</v>
      </c>
      <c r="B128" s="1">
        <v>2022</v>
      </c>
      <c r="C128" s="2">
        <v>44675</v>
      </c>
      <c r="D128" s="1" t="s">
        <v>66</v>
      </c>
      <c r="E128" s="1" t="s">
        <v>591</v>
      </c>
      <c r="F128" s="1" t="s">
        <v>228</v>
      </c>
      <c r="G128" s="1"/>
      <c r="H128" s="1">
        <v>10</v>
      </c>
      <c r="I128" s="6">
        <v>0.45833333333333298</v>
      </c>
      <c r="J128">
        <v>54.545000000000002</v>
      </c>
    </row>
    <row r="129" spans="1:10" x14ac:dyDescent="0.35">
      <c r="A129" s="1" t="s">
        <v>65</v>
      </c>
      <c r="B129" s="1">
        <v>2022</v>
      </c>
      <c r="C129" s="2">
        <v>44675</v>
      </c>
      <c r="D129" s="1" t="s">
        <v>66</v>
      </c>
      <c r="E129" s="1" t="s">
        <v>481</v>
      </c>
      <c r="F129" s="1" t="s">
        <v>29</v>
      </c>
      <c r="G129" s="1"/>
      <c r="H129" s="1">
        <v>11</v>
      </c>
      <c r="I129" s="6">
        <v>0.45833333333333298</v>
      </c>
      <c r="J129">
        <v>54.545000000000002</v>
      </c>
    </row>
    <row r="130" spans="1:10" x14ac:dyDescent="0.35">
      <c r="A130" s="1" t="s">
        <v>65</v>
      </c>
      <c r="B130" s="1">
        <v>2022</v>
      </c>
      <c r="C130" s="2">
        <v>44675</v>
      </c>
      <c r="D130" s="1" t="s">
        <v>66</v>
      </c>
      <c r="E130" s="1" t="s">
        <v>765</v>
      </c>
      <c r="F130" s="1" t="s">
        <v>178</v>
      </c>
      <c r="G130" s="1"/>
      <c r="H130" s="1">
        <v>12</v>
      </c>
      <c r="I130" s="6">
        <v>0.45833333333333298</v>
      </c>
      <c r="J130">
        <v>54.545000000000002</v>
      </c>
    </row>
    <row r="131" spans="1:10" x14ac:dyDescent="0.35">
      <c r="A131" s="1" t="s">
        <v>65</v>
      </c>
      <c r="B131" s="1">
        <v>2022</v>
      </c>
      <c r="C131" s="2">
        <v>44675</v>
      </c>
      <c r="D131" s="1" t="s">
        <v>66</v>
      </c>
      <c r="E131" s="1" t="s">
        <v>594</v>
      </c>
      <c r="F131" s="1" t="s">
        <v>31</v>
      </c>
      <c r="G131" s="1"/>
      <c r="H131" s="1">
        <v>13</v>
      </c>
      <c r="I131" s="6">
        <v>0.45833333333333298</v>
      </c>
      <c r="J131">
        <v>54.545000000000002</v>
      </c>
    </row>
    <row r="132" spans="1:10" x14ac:dyDescent="0.35">
      <c r="A132" s="1" t="s">
        <v>65</v>
      </c>
      <c r="B132" s="1">
        <v>2022</v>
      </c>
      <c r="C132" s="2">
        <v>44675</v>
      </c>
      <c r="D132" s="1" t="s">
        <v>66</v>
      </c>
      <c r="E132" s="1" t="s">
        <v>584</v>
      </c>
      <c r="F132" s="1" t="s">
        <v>27</v>
      </c>
      <c r="G132" s="1"/>
      <c r="H132" s="1">
        <v>14</v>
      </c>
      <c r="I132" s="6">
        <v>0.45833333333333298</v>
      </c>
      <c r="J132">
        <v>54.545000000000002</v>
      </c>
    </row>
    <row r="133" spans="1:10" x14ac:dyDescent="0.35">
      <c r="A133" s="1" t="s">
        <v>65</v>
      </c>
      <c r="B133" s="1">
        <v>2022</v>
      </c>
      <c r="C133" s="2">
        <v>44675</v>
      </c>
      <c r="D133" s="1" t="s">
        <v>66</v>
      </c>
      <c r="E133" s="1" t="s">
        <v>659</v>
      </c>
      <c r="F133" s="1" t="s">
        <v>759</v>
      </c>
      <c r="G133" s="1"/>
      <c r="H133" s="1">
        <v>15</v>
      </c>
      <c r="I133" s="6">
        <v>0.45833333333333298</v>
      </c>
      <c r="J133">
        <v>54.545000000000002</v>
      </c>
    </row>
    <row r="134" spans="1:10" x14ac:dyDescent="0.35">
      <c r="A134" s="1" t="s">
        <v>65</v>
      </c>
      <c r="B134" s="1">
        <v>2022</v>
      </c>
      <c r="C134" s="2">
        <v>44675</v>
      </c>
      <c r="D134" s="1" t="s">
        <v>66</v>
      </c>
      <c r="E134" s="1" t="s">
        <v>496</v>
      </c>
      <c r="F134" s="1" t="s">
        <v>85</v>
      </c>
      <c r="G134" s="1"/>
      <c r="H134" s="1">
        <v>16</v>
      </c>
      <c r="I134" s="6">
        <v>0.45833333333333298</v>
      </c>
      <c r="J134">
        <v>54.545000000000002</v>
      </c>
    </row>
    <row r="135" spans="1:10" x14ac:dyDescent="0.35">
      <c r="A135" s="1" t="s">
        <v>65</v>
      </c>
      <c r="B135" s="1">
        <v>2022</v>
      </c>
      <c r="C135" s="2">
        <v>44675</v>
      </c>
      <c r="D135" s="1" t="s">
        <v>66</v>
      </c>
      <c r="E135" s="1" t="s">
        <v>592</v>
      </c>
      <c r="F135" s="1" t="s">
        <v>23</v>
      </c>
      <c r="G135" s="1"/>
      <c r="H135" s="1">
        <v>17</v>
      </c>
      <c r="I135" s="6">
        <v>0.45833333333333298</v>
      </c>
      <c r="J135">
        <v>54.545000000000002</v>
      </c>
    </row>
    <row r="136" spans="1:10" x14ac:dyDescent="0.35">
      <c r="A136" s="1" t="s">
        <v>65</v>
      </c>
      <c r="B136" s="1">
        <v>2022</v>
      </c>
      <c r="C136" s="2">
        <v>44675</v>
      </c>
      <c r="D136" s="1" t="s">
        <v>66</v>
      </c>
      <c r="E136" s="1" t="s">
        <v>647</v>
      </c>
      <c r="F136" s="1" t="s">
        <v>73</v>
      </c>
      <c r="G136" s="1"/>
      <c r="H136" s="1">
        <v>18</v>
      </c>
      <c r="I136" s="6">
        <v>0.45833333333333298</v>
      </c>
      <c r="J136">
        <v>54.545000000000002</v>
      </c>
    </row>
    <row r="137" spans="1:10" x14ac:dyDescent="0.35">
      <c r="A137" s="1" t="s">
        <v>65</v>
      </c>
      <c r="B137" s="1">
        <v>2022</v>
      </c>
      <c r="C137" s="2">
        <v>44675</v>
      </c>
      <c r="D137" s="1" t="s">
        <v>66</v>
      </c>
      <c r="E137" s="1" t="s">
        <v>522</v>
      </c>
      <c r="F137" s="1" t="s">
        <v>58</v>
      </c>
      <c r="G137" s="1"/>
      <c r="H137" s="1">
        <v>19</v>
      </c>
      <c r="I137" s="6">
        <v>0.45833333333333298</v>
      </c>
      <c r="J137">
        <v>54.545000000000002</v>
      </c>
    </row>
    <row r="138" spans="1:10" x14ac:dyDescent="0.35">
      <c r="A138" s="1" t="s">
        <v>65</v>
      </c>
      <c r="B138" s="1">
        <v>2022</v>
      </c>
      <c r="C138" s="2">
        <v>44675</v>
      </c>
      <c r="D138" s="1" t="s">
        <v>66</v>
      </c>
      <c r="E138" s="1" t="s">
        <v>598</v>
      </c>
      <c r="F138" s="1" t="s">
        <v>35</v>
      </c>
      <c r="G138" s="1"/>
      <c r="H138" s="1">
        <v>20</v>
      </c>
      <c r="I138" s="6">
        <v>0.45833333333333298</v>
      </c>
      <c r="J138">
        <v>54.545000000000002</v>
      </c>
    </row>
    <row r="139" spans="1:10" x14ac:dyDescent="0.35">
      <c r="A139" s="1" t="s">
        <v>65</v>
      </c>
      <c r="B139" s="1">
        <v>2022</v>
      </c>
      <c r="C139" s="2">
        <v>44675</v>
      </c>
      <c r="D139" s="1" t="s">
        <v>66</v>
      </c>
      <c r="E139" s="1" t="s">
        <v>605</v>
      </c>
      <c r="F139" s="1" t="s">
        <v>33</v>
      </c>
      <c r="G139" s="1"/>
      <c r="H139" s="1">
        <v>21</v>
      </c>
      <c r="I139" s="6">
        <v>0.45833333333333298</v>
      </c>
      <c r="J139">
        <v>54.545000000000002</v>
      </c>
    </row>
    <row r="140" spans="1:10" x14ac:dyDescent="0.35">
      <c r="A140" s="1" t="s">
        <v>65</v>
      </c>
      <c r="B140" s="1">
        <v>2022</v>
      </c>
      <c r="C140" s="2">
        <v>44675</v>
      </c>
      <c r="D140" s="1" t="s">
        <v>66</v>
      </c>
      <c r="E140" s="1" t="s">
        <v>473</v>
      </c>
      <c r="F140" s="1" t="s">
        <v>25</v>
      </c>
      <c r="G140" s="1"/>
      <c r="H140" s="1">
        <v>22</v>
      </c>
      <c r="I140" s="6">
        <v>0.45833333333333298</v>
      </c>
      <c r="J140">
        <v>54.545000000000002</v>
      </c>
    </row>
    <row r="141" spans="1:10" x14ac:dyDescent="0.35">
      <c r="A141" s="1" t="s">
        <v>65</v>
      </c>
      <c r="B141" s="1">
        <v>2022</v>
      </c>
      <c r="C141" s="2">
        <v>44675</v>
      </c>
      <c r="D141" s="1" t="s">
        <v>66</v>
      </c>
      <c r="E141" s="1" t="s">
        <v>621</v>
      </c>
      <c r="F141" s="1" t="s">
        <v>44</v>
      </c>
      <c r="G141" s="1"/>
      <c r="H141" s="1">
        <v>23</v>
      </c>
      <c r="I141" s="6">
        <v>0.45833333333333298</v>
      </c>
      <c r="J141">
        <v>54.545000000000002</v>
      </c>
    </row>
    <row r="142" spans="1:10" x14ac:dyDescent="0.35">
      <c r="A142" s="1" t="s">
        <v>65</v>
      </c>
      <c r="B142" s="1">
        <v>2022</v>
      </c>
      <c r="C142" s="2">
        <v>44675</v>
      </c>
      <c r="D142" s="1" t="s">
        <v>66</v>
      </c>
      <c r="E142" s="1" t="s">
        <v>499</v>
      </c>
      <c r="F142" s="1" t="s">
        <v>145</v>
      </c>
      <c r="G142" s="1"/>
      <c r="H142" s="1">
        <v>24</v>
      </c>
      <c r="I142" s="6">
        <v>0.45833333333333298</v>
      </c>
      <c r="J142">
        <v>54.545000000000002</v>
      </c>
    </row>
    <row r="143" spans="1:10" x14ac:dyDescent="0.35">
      <c r="A143" s="4" t="s">
        <v>182</v>
      </c>
      <c r="B143" s="4">
        <v>2021</v>
      </c>
      <c r="C143" s="5">
        <v>44492</v>
      </c>
      <c r="D143" s="4" t="s">
        <v>20</v>
      </c>
      <c r="E143" s="4" t="s">
        <v>585</v>
      </c>
      <c r="F143" s="4" t="s">
        <v>113</v>
      </c>
      <c r="G143" s="4"/>
      <c r="H143" s="4">
        <v>1</v>
      </c>
      <c r="I143" s="6">
        <v>0.45069444444444445</v>
      </c>
      <c r="J143">
        <v>55.47</v>
      </c>
    </row>
    <row r="144" spans="1:10" x14ac:dyDescent="0.35">
      <c r="A144" s="4" t="s">
        <v>182</v>
      </c>
      <c r="B144" s="4">
        <v>2021</v>
      </c>
      <c r="C144" s="5">
        <v>44492</v>
      </c>
      <c r="D144" s="4" t="s">
        <v>20</v>
      </c>
      <c r="E144" s="4" t="s">
        <v>583</v>
      </c>
      <c r="F144" s="4" t="s">
        <v>27</v>
      </c>
      <c r="G144" s="4"/>
      <c r="H144" s="4">
        <v>2</v>
      </c>
      <c r="I144" s="6">
        <v>0.45069444444444445</v>
      </c>
      <c r="J144">
        <v>55.47</v>
      </c>
    </row>
    <row r="145" spans="1:10" x14ac:dyDescent="0.35">
      <c r="A145" s="4" t="s">
        <v>182</v>
      </c>
      <c r="B145" s="4">
        <v>2021</v>
      </c>
      <c r="C145" s="5">
        <v>44492</v>
      </c>
      <c r="D145" s="4" t="s">
        <v>20</v>
      </c>
      <c r="E145" s="4" t="s">
        <v>473</v>
      </c>
      <c r="F145" s="4" t="s">
        <v>25</v>
      </c>
      <c r="G145" s="4"/>
      <c r="H145" s="4">
        <v>3</v>
      </c>
      <c r="I145" s="6">
        <v>0.45069444444444401</v>
      </c>
      <c r="J145">
        <v>55.47</v>
      </c>
    </row>
    <row r="146" spans="1:10" x14ac:dyDescent="0.35">
      <c r="A146" s="4" t="s">
        <v>182</v>
      </c>
      <c r="B146" s="4">
        <v>2021</v>
      </c>
      <c r="C146" s="5">
        <v>44492</v>
      </c>
      <c r="D146" s="4" t="s">
        <v>20</v>
      </c>
      <c r="E146" s="4" t="s">
        <v>839</v>
      </c>
      <c r="F146" s="4" t="s">
        <v>480</v>
      </c>
      <c r="G146" s="4"/>
      <c r="H146" s="4">
        <v>4</v>
      </c>
      <c r="I146" s="6">
        <v>0.45069444444444401</v>
      </c>
      <c r="J146">
        <v>55.47</v>
      </c>
    </row>
    <row r="147" spans="1:10" x14ac:dyDescent="0.35">
      <c r="A147" s="4" t="s">
        <v>182</v>
      </c>
      <c r="B147" s="4">
        <v>2021</v>
      </c>
      <c r="C147" s="5">
        <v>44492</v>
      </c>
      <c r="D147" s="4" t="s">
        <v>20</v>
      </c>
      <c r="E147" s="4" t="s">
        <v>599</v>
      </c>
      <c r="F147" s="4" t="s">
        <v>35</v>
      </c>
      <c r="G147" s="4"/>
      <c r="H147" s="4">
        <v>5</v>
      </c>
      <c r="I147" s="6">
        <v>0.45069444444444401</v>
      </c>
      <c r="J147">
        <v>55.47</v>
      </c>
    </row>
    <row r="148" spans="1:10" x14ac:dyDescent="0.35">
      <c r="A148" s="4" t="s">
        <v>182</v>
      </c>
      <c r="B148" s="4">
        <v>2021</v>
      </c>
      <c r="C148" s="5">
        <v>44492</v>
      </c>
      <c r="D148" s="4" t="s">
        <v>20</v>
      </c>
      <c r="E148" s="4" t="s">
        <v>820</v>
      </c>
      <c r="F148" s="4" t="s">
        <v>484</v>
      </c>
      <c r="G148" s="43"/>
      <c r="H148" s="4">
        <v>6</v>
      </c>
      <c r="I148" s="6">
        <v>0.45069444444444401</v>
      </c>
      <c r="J148">
        <v>55.47</v>
      </c>
    </row>
    <row r="149" spans="1:10" x14ac:dyDescent="0.35">
      <c r="A149" s="4" t="s">
        <v>182</v>
      </c>
      <c r="B149" s="4">
        <v>2021</v>
      </c>
      <c r="C149" s="5">
        <v>44492</v>
      </c>
      <c r="D149" s="4" t="s">
        <v>20</v>
      </c>
      <c r="E149" s="4" t="s">
        <v>493</v>
      </c>
      <c r="F149" s="4" t="s">
        <v>31</v>
      </c>
      <c r="G149" s="4"/>
      <c r="H149" s="4">
        <v>7</v>
      </c>
      <c r="I149" s="6">
        <v>0.45069444444444401</v>
      </c>
      <c r="J149">
        <v>55.47</v>
      </c>
    </row>
    <row r="150" spans="1:10" x14ac:dyDescent="0.35">
      <c r="A150" s="4" t="s">
        <v>182</v>
      </c>
      <c r="B150" s="4">
        <v>2021</v>
      </c>
      <c r="C150" s="5">
        <v>44492</v>
      </c>
      <c r="D150" s="4" t="s">
        <v>20</v>
      </c>
      <c r="E150" s="4" t="s">
        <v>813</v>
      </c>
      <c r="F150" s="4" t="s">
        <v>33</v>
      </c>
      <c r="G150" s="4"/>
      <c r="H150" s="4">
        <v>8</v>
      </c>
      <c r="I150" s="6">
        <v>0.45069444444444401</v>
      </c>
      <c r="J150">
        <v>55.47</v>
      </c>
    </row>
    <row r="151" spans="1:10" x14ac:dyDescent="0.35">
      <c r="A151" s="4" t="s">
        <v>182</v>
      </c>
      <c r="B151" s="4">
        <v>2021</v>
      </c>
      <c r="C151" s="5">
        <v>44492</v>
      </c>
      <c r="D151" s="4" t="s">
        <v>20</v>
      </c>
      <c r="E151" s="4" t="s">
        <v>649</v>
      </c>
      <c r="F151" s="4" t="s">
        <v>85</v>
      </c>
      <c r="G151" s="4"/>
      <c r="H151" s="4">
        <v>9</v>
      </c>
      <c r="I151" s="6">
        <v>0.45069444444444401</v>
      </c>
      <c r="J151">
        <v>55.47</v>
      </c>
    </row>
    <row r="152" spans="1:10" x14ac:dyDescent="0.35">
      <c r="A152" s="4" t="s">
        <v>182</v>
      </c>
      <c r="B152" s="4">
        <v>2021</v>
      </c>
      <c r="C152" s="5">
        <v>44492</v>
      </c>
      <c r="D152" s="4" t="s">
        <v>20</v>
      </c>
      <c r="E152" s="4" t="s">
        <v>494</v>
      </c>
      <c r="F152" s="4" t="s">
        <v>37</v>
      </c>
      <c r="G152" s="4"/>
      <c r="H152" s="4">
        <v>10</v>
      </c>
      <c r="I152" s="6">
        <v>0.45069444444444401</v>
      </c>
      <c r="J152">
        <v>55.47</v>
      </c>
    </row>
    <row r="153" spans="1:10" x14ac:dyDescent="0.35">
      <c r="A153" s="4" t="s">
        <v>182</v>
      </c>
      <c r="B153" s="4">
        <v>2021</v>
      </c>
      <c r="C153" s="5">
        <v>44492</v>
      </c>
      <c r="D153" s="4" t="s">
        <v>20</v>
      </c>
      <c r="E153" s="4" t="s">
        <v>587</v>
      </c>
      <c r="F153" s="4" t="s">
        <v>78</v>
      </c>
      <c r="G153" s="4"/>
      <c r="H153" s="4">
        <v>11</v>
      </c>
      <c r="I153" s="6">
        <v>0.45069444444444401</v>
      </c>
      <c r="J153">
        <v>55.47</v>
      </c>
    </row>
    <row r="154" spans="1:10" x14ac:dyDescent="0.35">
      <c r="A154" s="4" t="s">
        <v>182</v>
      </c>
      <c r="B154" s="4">
        <v>2021</v>
      </c>
      <c r="C154" s="5">
        <v>44492</v>
      </c>
      <c r="D154" s="4" t="s">
        <v>20</v>
      </c>
      <c r="E154" s="4" t="s">
        <v>641</v>
      </c>
      <c r="F154" s="4" t="s">
        <v>23</v>
      </c>
      <c r="G154" s="4"/>
      <c r="H154" s="4">
        <v>12</v>
      </c>
      <c r="I154" s="6">
        <v>0.45069444444444401</v>
      </c>
      <c r="J154">
        <v>55.47</v>
      </c>
    </row>
    <row r="155" spans="1:10" x14ac:dyDescent="0.35">
      <c r="A155" s="4" t="s">
        <v>182</v>
      </c>
      <c r="B155" s="4">
        <v>2021</v>
      </c>
      <c r="C155" s="5">
        <v>44492</v>
      </c>
      <c r="D155" s="4" t="s">
        <v>20</v>
      </c>
      <c r="E155" s="4" t="s">
        <v>810</v>
      </c>
      <c r="F155" s="4" t="s">
        <v>188</v>
      </c>
      <c r="G155" s="4"/>
      <c r="H155" s="4">
        <v>13</v>
      </c>
      <c r="I155" s="6">
        <v>0.45069444444444401</v>
      </c>
      <c r="J155">
        <v>55.47</v>
      </c>
    </row>
    <row r="156" spans="1:10" x14ac:dyDescent="0.35">
      <c r="A156" s="4" t="s">
        <v>182</v>
      </c>
      <c r="B156" s="4">
        <v>2021</v>
      </c>
      <c r="C156" s="5">
        <v>44492</v>
      </c>
      <c r="D156" s="4" t="s">
        <v>20</v>
      </c>
      <c r="E156" s="4" t="s">
        <v>621</v>
      </c>
      <c r="F156" s="4" t="s">
        <v>44</v>
      </c>
      <c r="G156" s="4"/>
      <c r="H156" s="4">
        <v>14</v>
      </c>
      <c r="I156" s="6">
        <v>0.45069444444444401</v>
      </c>
      <c r="J156">
        <v>55.47</v>
      </c>
    </row>
    <row r="157" spans="1:10" x14ac:dyDescent="0.35">
      <c r="A157" s="4" t="s">
        <v>182</v>
      </c>
      <c r="B157" s="4">
        <v>2021</v>
      </c>
      <c r="C157" s="5">
        <v>44492</v>
      </c>
      <c r="D157" s="4" t="s">
        <v>20</v>
      </c>
      <c r="E157" s="4" t="s">
        <v>490</v>
      </c>
      <c r="F157" s="4" t="s">
        <v>42</v>
      </c>
      <c r="G157" s="4"/>
      <c r="H157" s="4">
        <v>15</v>
      </c>
      <c r="I157" s="6">
        <v>0.45069444444444401</v>
      </c>
      <c r="J157">
        <v>55.47</v>
      </c>
    </row>
    <row r="158" spans="1:10" x14ac:dyDescent="0.35">
      <c r="A158" s="4" t="s">
        <v>182</v>
      </c>
      <c r="B158" s="4">
        <v>2021</v>
      </c>
      <c r="C158" s="5">
        <v>44492</v>
      </c>
      <c r="D158" s="4" t="s">
        <v>20</v>
      </c>
      <c r="E158" s="4" t="s">
        <v>616</v>
      </c>
      <c r="F158" s="4" t="s">
        <v>46</v>
      </c>
      <c r="G158" s="4"/>
      <c r="H158" s="4">
        <v>16</v>
      </c>
      <c r="I158" s="6">
        <v>0.45069444444444401</v>
      </c>
      <c r="J158">
        <v>55.47</v>
      </c>
    </row>
    <row r="159" spans="1:10" x14ac:dyDescent="0.35">
      <c r="A159" s="4" t="s">
        <v>182</v>
      </c>
      <c r="B159" s="4">
        <v>2021</v>
      </c>
      <c r="C159" s="5">
        <v>44492</v>
      </c>
      <c r="D159" s="4" t="s">
        <v>20</v>
      </c>
      <c r="E159" s="4" t="s">
        <v>487</v>
      </c>
      <c r="F159" s="4" t="s">
        <v>164</v>
      </c>
      <c r="G159" s="4"/>
      <c r="H159" s="4">
        <v>17</v>
      </c>
      <c r="I159" s="6">
        <v>0.45069444444444401</v>
      </c>
      <c r="J159">
        <v>55.47</v>
      </c>
    </row>
    <row r="160" spans="1:10" x14ac:dyDescent="0.35">
      <c r="A160" s="4" t="s">
        <v>182</v>
      </c>
      <c r="B160" s="4">
        <v>2021</v>
      </c>
      <c r="C160" s="5">
        <v>44492</v>
      </c>
      <c r="D160" s="4" t="s">
        <v>20</v>
      </c>
      <c r="E160" s="4" t="s">
        <v>806</v>
      </c>
      <c r="F160" s="4" t="s">
        <v>102</v>
      </c>
      <c r="G160" s="4"/>
      <c r="H160" s="4">
        <v>18</v>
      </c>
      <c r="I160" s="6">
        <v>0.45069444444444401</v>
      </c>
      <c r="J160">
        <v>55.47</v>
      </c>
    </row>
    <row r="161" spans="1:10" x14ac:dyDescent="0.35">
      <c r="A161" s="4" t="s">
        <v>182</v>
      </c>
      <c r="B161" s="4">
        <v>2021</v>
      </c>
      <c r="C161" s="5">
        <v>44492</v>
      </c>
      <c r="D161" s="4" t="s">
        <v>20</v>
      </c>
      <c r="E161" s="4" t="s">
        <v>848</v>
      </c>
      <c r="F161" s="4" t="s">
        <v>185</v>
      </c>
      <c r="G161" s="4"/>
      <c r="H161" s="4">
        <v>19</v>
      </c>
      <c r="I161" s="6">
        <v>0.45069444444444401</v>
      </c>
      <c r="J161">
        <v>55.47</v>
      </c>
    </row>
    <row r="162" spans="1:10" x14ac:dyDescent="0.35">
      <c r="A162" s="4" t="s">
        <v>182</v>
      </c>
      <c r="B162" s="4">
        <v>2021</v>
      </c>
      <c r="C162" s="5">
        <v>44492</v>
      </c>
      <c r="D162" s="4" t="s">
        <v>20</v>
      </c>
      <c r="E162" s="4" t="s">
        <v>481</v>
      </c>
      <c r="F162" s="4" t="s">
        <v>29</v>
      </c>
      <c r="G162" s="4"/>
      <c r="H162" s="4">
        <v>20</v>
      </c>
      <c r="I162" s="6">
        <v>0.45069444444444401</v>
      </c>
      <c r="J162">
        <v>55.47</v>
      </c>
    </row>
    <row r="163" spans="1:10" x14ac:dyDescent="0.35">
      <c r="A163" s="4" t="s">
        <v>182</v>
      </c>
      <c r="B163" s="4">
        <v>2021</v>
      </c>
      <c r="C163" s="5">
        <v>44492</v>
      </c>
      <c r="D163" s="4" t="s">
        <v>20</v>
      </c>
      <c r="E163" s="4" t="s">
        <v>827</v>
      </c>
      <c r="F163" s="4" t="s">
        <v>82</v>
      </c>
      <c r="G163" s="4"/>
      <c r="H163" s="4">
        <v>21</v>
      </c>
      <c r="I163" s="6">
        <v>0.45069444444444401</v>
      </c>
      <c r="J163">
        <v>55.47</v>
      </c>
    </row>
    <row r="164" spans="1:10" x14ac:dyDescent="0.35">
      <c r="A164" s="4" t="s">
        <v>182</v>
      </c>
      <c r="B164" s="4">
        <v>2021</v>
      </c>
      <c r="C164" s="5">
        <v>44492</v>
      </c>
      <c r="D164" s="4" t="s">
        <v>20</v>
      </c>
      <c r="E164" s="4" t="s">
        <v>519</v>
      </c>
      <c r="F164" s="4" t="s">
        <v>250</v>
      </c>
      <c r="G164" s="4"/>
      <c r="H164" s="4">
        <v>22</v>
      </c>
      <c r="I164" s="6">
        <v>0.45069444444444401</v>
      </c>
      <c r="J164">
        <v>55.47</v>
      </c>
    </row>
    <row r="165" spans="1:10" x14ac:dyDescent="0.35">
      <c r="A165" s="4" t="s">
        <v>182</v>
      </c>
      <c r="B165" s="4">
        <v>2021</v>
      </c>
      <c r="C165" s="5">
        <v>44492</v>
      </c>
      <c r="D165" s="4" t="s">
        <v>20</v>
      </c>
      <c r="E165" s="4" t="s">
        <v>836</v>
      </c>
      <c r="F165" s="4" t="s">
        <v>56</v>
      </c>
      <c r="G165" s="4"/>
      <c r="H165" s="4">
        <v>23</v>
      </c>
      <c r="I165" s="6">
        <v>0.45069444444444401</v>
      </c>
      <c r="J165">
        <v>55.47</v>
      </c>
    </row>
    <row r="166" spans="1:10" x14ac:dyDescent="0.35">
      <c r="A166" s="4" t="s">
        <v>182</v>
      </c>
      <c r="B166" s="4">
        <v>2021</v>
      </c>
      <c r="C166" s="5">
        <v>44492</v>
      </c>
      <c r="D166" s="4" t="s">
        <v>20</v>
      </c>
      <c r="E166" s="4" t="s">
        <v>495</v>
      </c>
      <c r="F166" s="4" t="s">
        <v>104</v>
      </c>
      <c r="G166" s="4"/>
      <c r="H166" s="4">
        <v>24</v>
      </c>
      <c r="I166" s="6">
        <v>0.45069444444444401</v>
      </c>
      <c r="J166">
        <v>55.47</v>
      </c>
    </row>
    <row r="167" spans="1:10" x14ac:dyDescent="0.35">
      <c r="A167" s="1" t="s">
        <v>139</v>
      </c>
      <c r="B167" s="1">
        <v>2021</v>
      </c>
      <c r="C167" s="2">
        <v>44451</v>
      </c>
      <c r="D167" s="1" t="s">
        <v>66</v>
      </c>
      <c r="E167" s="1" t="s">
        <v>519</v>
      </c>
      <c r="F167" s="1" t="s">
        <v>250</v>
      </c>
      <c r="G167" s="1"/>
      <c r="H167" s="1">
        <v>1</v>
      </c>
      <c r="I167" s="6">
        <v>0.48472222222222222</v>
      </c>
      <c r="J167">
        <v>51.551000000000002</v>
      </c>
    </row>
    <row r="168" spans="1:10" x14ac:dyDescent="0.35">
      <c r="A168" s="1" t="s">
        <v>139</v>
      </c>
      <c r="B168" s="1">
        <v>2021</v>
      </c>
      <c r="C168" s="2">
        <v>44451</v>
      </c>
      <c r="D168" s="1" t="s">
        <v>66</v>
      </c>
      <c r="E168" s="1" t="s">
        <v>695</v>
      </c>
      <c r="F168" s="1" t="s">
        <v>33</v>
      </c>
      <c r="G168" s="1"/>
      <c r="H168" s="1">
        <v>2</v>
      </c>
      <c r="I168" s="6">
        <v>0.48472222222222222</v>
      </c>
      <c r="J168">
        <v>51.551000000000002</v>
      </c>
    </row>
    <row r="169" spans="1:10" x14ac:dyDescent="0.35">
      <c r="A169" s="1" t="s">
        <v>139</v>
      </c>
      <c r="B169" s="1">
        <v>2021</v>
      </c>
      <c r="C169" s="2">
        <v>44451</v>
      </c>
      <c r="D169" s="1" t="s">
        <v>66</v>
      </c>
      <c r="E169" s="1" t="s">
        <v>836</v>
      </c>
      <c r="F169" s="1" t="s">
        <v>56</v>
      </c>
      <c r="G169" s="1"/>
      <c r="H169" s="1">
        <v>3</v>
      </c>
      <c r="I169" s="6">
        <v>0.484722222222222</v>
      </c>
      <c r="J169">
        <v>51.551000000000002</v>
      </c>
    </row>
    <row r="170" spans="1:10" x14ac:dyDescent="0.35">
      <c r="A170" s="1" t="s">
        <v>139</v>
      </c>
      <c r="B170" s="1">
        <v>2021</v>
      </c>
      <c r="C170" s="2">
        <v>44451</v>
      </c>
      <c r="D170" s="1" t="s">
        <v>66</v>
      </c>
      <c r="E170" s="1" t="s">
        <v>711</v>
      </c>
      <c r="F170" s="1" t="s">
        <v>164</v>
      </c>
      <c r="G170" s="1"/>
      <c r="H170" s="1">
        <v>4</v>
      </c>
      <c r="I170" s="6">
        <v>0.484722222222222</v>
      </c>
      <c r="J170">
        <v>51.551000000000002</v>
      </c>
    </row>
    <row r="171" spans="1:10" x14ac:dyDescent="0.35">
      <c r="A171" s="1" t="s">
        <v>139</v>
      </c>
      <c r="B171" s="1">
        <v>2021</v>
      </c>
      <c r="C171" s="2">
        <v>44451</v>
      </c>
      <c r="D171" s="1" t="s">
        <v>66</v>
      </c>
      <c r="E171" s="1" t="s">
        <v>896</v>
      </c>
      <c r="F171" s="1" t="s">
        <v>44</v>
      </c>
      <c r="G171" s="1"/>
      <c r="H171" s="1">
        <v>5</v>
      </c>
      <c r="I171" s="6">
        <v>0.484722222222222</v>
      </c>
      <c r="J171">
        <v>51.551000000000002</v>
      </c>
    </row>
    <row r="172" spans="1:10" x14ac:dyDescent="0.35">
      <c r="A172" s="1" t="s">
        <v>139</v>
      </c>
      <c r="B172" s="1">
        <v>2021</v>
      </c>
      <c r="C172" s="2">
        <v>44451</v>
      </c>
      <c r="D172" s="1" t="s">
        <v>66</v>
      </c>
      <c r="E172" s="1" t="s">
        <v>739</v>
      </c>
      <c r="F172" s="1" t="s">
        <v>150</v>
      </c>
      <c r="G172" s="1"/>
      <c r="H172" s="1">
        <v>6</v>
      </c>
      <c r="I172" s="6">
        <v>0.484722222222222</v>
      </c>
      <c r="J172">
        <v>51.551000000000002</v>
      </c>
    </row>
    <row r="173" spans="1:10" x14ac:dyDescent="0.35">
      <c r="A173" s="1" t="s">
        <v>139</v>
      </c>
      <c r="B173" s="1">
        <v>2021</v>
      </c>
      <c r="C173" s="2">
        <v>44451</v>
      </c>
      <c r="D173" s="1" t="s">
        <v>66</v>
      </c>
      <c r="E173" s="1" t="s">
        <v>634</v>
      </c>
      <c r="F173" s="1" t="s">
        <v>207</v>
      </c>
      <c r="G173" s="1"/>
      <c r="H173" s="1">
        <v>7</v>
      </c>
      <c r="I173" s="6">
        <v>0.484722222222222</v>
      </c>
      <c r="J173">
        <v>51.551000000000002</v>
      </c>
    </row>
    <row r="174" spans="1:10" x14ac:dyDescent="0.35">
      <c r="A174" s="1" t="s">
        <v>139</v>
      </c>
      <c r="B174" s="1">
        <v>2021</v>
      </c>
      <c r="C174" s="2">
        <v>44451</v>
      </c>
      <c r="D174" s="1" t="s">
        <v>66</v>
      </c>
      <c r="E174" s="1" t="s">
        <v>495</v>
      </c>
      <c r="F174" s="1" t="s">
        <v>104</v>
      </c>
      <c r="G174" s="1"/>
      <c r="H174" s="1">
        <v>8</v>
      </c>
      <c r="I174" s="6">
        <v>0.484722222222222</v>
      </c>
      <c r="J174">
        <v>51.551000000000002</v>
      </c>
    </row>
    <row r="175" spans="1:10" x14ac:dyDescent="0.35">
      <c r="A175" s="1" t="s">
        <v>139</v>
      </c>
      <c r="B175" s="1">
        <v>2021</v>
      </c>
      <c r="C175" s="2">
        <v>44451</v>
      </c>
      <c r="D175" s="1" t="s">
        <v>66</v>
      </c>
      <c r="E175" s="1" t="s">
        <v>344</v>
      </c>
      <c r="F175" s="1" t="s">
        <v>154</v>
      </c>
      <c r="G175" s="1"/>
      <c r="H175" s="1">
        <v>9</v>
      </c>
      <c r="I175" s="6">
        <v>0.484722222222222</v>
      </c>
      <c r="J175">
        <v>51.551000000000002</v>
      </c>
    </row>
    <row r="176" spans="1:10" x14ac:dyDescent="0.35">
      <c r="A176" s="1" t="s">
        <v>139</v>
      </c>
      <c r="B176" s="1">
        <v>2021</v>
      </c>
      <c r="C176" s="2">
        <v>44451</v>
      </c>
      <c r="D176" s="1" t="s">
        <v>66</v>
      </c>
      <c r="E176" s="1" t="s">
        <v>822</v>
      </c>
      <c r="F176" s="1" t="s">
        <v>166</v>
      </c>
      <c r="G176" s="1"/>
      <c r="H176" s="1">
        <v>10</v>
      </c>
      <c r="I176" s="6">
        <v>0.484722222222222</v>
      </c>
      <c r="J176">
        <v>51.551000000000002</v>
      </c>
    </row>
    <row r="177" spans="1:10" x14ac:dyDescent="0.35">
      <c r="A177" s="1" t="s">
        <v>139</v>
      </c>
      <c r="B177" s="1">
        <v>2021</v>
      </c>
      <c r="C177" s="2">
        <v>44451</v>
      </c>
      <c r="D177" s="1" t="s">
        <v>66</v>
      </c>
      <c r="E177" s="1" t="s">
        <v>891</v>
      </c>
      <c r="F177" s="1" t="s">
        <v>224</v>
      </c>
      <c r="G177" s="1"/>
      <c r="H177" s="1">
        <v>11</v>
      </c>
      <c r="I177" s="6">
        <v>0.484722222222222</v>
      </c>
      <c r="J177">
        <v>51.551000000000002</v>
      </c>
    </row>
    <row r="178" spans="1:10" x14ac:dyDescent="0.35">
      <c r="A178" s="1" t="s">
        <v>139</v>
      </c>
      <c r="B178" s="1">
        <v>2021</v>
      </c>
      <c r="C178" s="2">
        <v>44451</v>
      </c>
      <c r="D178" s="1" t="s">
        <v>66</v>
      </c>
      <c r="E178" s="1" t="s">
        <v>901</v>
      </c>
      <c r="F178" s="1" t="s">
        <v>52</v>
      </c>
      <c r="G178" s="1"/>
      <c r="H178" s="1">
        <v>12</v>
      </c>
      <c r="I178" s="6">
        <v>0.484722222222222</v>
      </c>
      <c r="J178">
        <v>51.551000000000002</v>
      </c>
    </row>
    <row r="179" spans="1:10" x14ac:dyDescent="0.35">
      <c r="A179" s="1" t="s">
        <v>139</v>
      </c>
      <c r="B179" s="1">
        <v>2021</v>
      </c>
      <c r="C179" s="2">
        <v>44451</v>
      </c>
      <c r="D179" s="1" t="s">
        <v>66</v>
      </c>
      <c r="E179" s="1" t="s">
        <v>693</v>
      </c>
      <c r="F179" s="1" t="s">
        <v>723</v>
      </c>
      <c r="G179" s="1"/>
      <c r="H179" s="1">
        <v>13</v>
      </c>
      <c r="I179" s="6">
        <v>0.484722222222222</v>
      </c>
      <c r="J179">
        <v>51.551000000000002</v>
      </c>
    </row>
    <row r="180" spans="1:10" x14ac:dyDescent="0.35">
      <c r="A180" s="1" t="s">
        <v>139</v>
      </c>
      <c r="B180" s="1">
        <v>2021</v>
      </c>
      <c r="C180" s="2">
        <v>44451</v>
      </c>
      <c r="D180" s="1" t="s">
        <v>66</v>
      </c>
      <c r="E180" s="1" t="s">
        <v>642</v>
      </c>
      <c r="F180" s="1" t="s">
        <v>78</v>
      </c>
      <c r="G180" s="1"/>
      <c r="H180" s="1">
        <v>14</v>
      </c>
      <c r="I180" s="6">
        <v>0.484722222222222</v>
      </c>
      <c r="J180">
        <v>51.551000000000002</v>
      </c>
    </row>
    <row r="181" spans="1:10" x14ac:dyDescent="0.35">
      <c r="A181" s="1" t="s">
        <v>139</v>
      </c>
      <c r="B181" s="1">
        <v>2021</v>
      </c>
      <c r="C181" s="2">
        <v>44451</v>
      </c>
      <c r="D181" s="1" t="s">
        <v>66</v>
      </c>
      <c r="E181" s="1" t="s">
        <v>523</v>
      </c>
      <c r="F181" s="1" t="s">
        <v>524</v>
      </c>
      <c r="G181" s="1"/>
      <c r="H181" s="1">
        <v>15</v>
      </c>
      <c r="I181" s="6">
        <v>0.484722222222222</v>
      </c>
      <c r="J181">
        <v>51.551000000000002</v>
      </c>
    </row>
    <row r="182" spans="1:10" x14ac:dyDescent="0.35">
      <c r="A182" s="1" t="s">
        <v>139</v>
      </c>
      <c r="B182" s="1">
        <v>2021</v>
      </c>
      <c r="C182" s="2">
        <v>44451</v>
      </c>
      <c r="D182" s="1" t="s">
        <v>66</v>
      </c>
      <c r="E182" s="1" t="s">
        <v>892</v>
      </c>
      <c r="F182" s="1" t="s">
        <v>63</v>
      </c>
      <c r="G182" s="1"/>
      <c r="H182" s="1">
        <v>16</v>
      </c>
      <c r="I182" s="6">
        <v>0.484722222222222</v>
      </c>
      <c r="J182">
        <v>51.551000000000002</v>
      </c>
    </row>
    <row r="183" spans="1:10" x14ac:dyDescent="0.35">
      <c r="A183" s="4" t="s">
        <v>905</v>
      </c>
      <c r="B183" s="4">
        <v>2021</v>
      </c>
      <c r="C183" s="5">
        <v>44388</v>
      </c>
      <c r="D183" s="4" t="s">
        <v>66</v>
      </c>
      <c r="E183" s="4" t="s">
        <v>839</v>
      </c>
      <c r="F183" s="4" t="s">
        <v>480</v>
      </c>
      <c r="G183" s="4"/>
      <c r="H183" s="4">
        <v>1</v>
      </c>
      <c r="I183" s="6">
        <v>0.46388888888888885</v>
      </c>
      <c r="J183">
        <v>53.85</v>
      </c>
    </row>
    <row r="184" spans="1:10" x14ac:dyDescent="0.35">
      <c r="A184" s="4" t="s">
        <v>905</v>
      </c>
      <c r="B184" s="4">
        <v>2021</v>
      </c>
      <c r="C184" s="5">
        <v>44388</v>
      </c>
      <c r="D184" s="4" t="s">
        <v>66</v>
      </c>
      <c r="E184" s="4" t="s">
        <v>508</v>
      </c>
      <c r="F184" s="4" t="s">
        <v>85</v>
      </c>
      <c r="G184" s="4"/>
      <c r="H184" s="4">
        <v>2</v>
      </c>
      <c r="I184" s="6">
        <v>0.46388888888888885</v>
      </c>
      <c r="J184">
        <v>53.85</v>
      </c>
    </row>
    <row r="185" spans="1:10" x14ac:dyDescent="0.35">
      <c r="A185" s="4" t="s">
        <v>905</v>
      </c>
      <c r="B185" s="4">
        <v>2021</v>
      </c>
      <c r="C185" s="5">
        <v>44388</v>
      </c>
      <c r="D185" s="4" t="s">
        <v>66</v>
      </c>
      <c r="E185" s="4" t="s">
        <v>340</v>
      </c>
      <c r="F185" s="4" t="s">
        <v>142</v>
      </c>
      <c r="G185" s="4"/>
      <c r="H185" s="4">
        <v>3</v>
      </c>
      <c r="I185" s="6">
        <v>0.46388888888888902</v>
      </c>
      <c r="J185">
        <v>53.85</v>
      </c>
    </row>
    <row r="186" spans="1:10" x14ac:dyDescent="0.35">
      <c r="A186" s="4" t="s">
        <v>905</v>
      </c>
      <c r="B186" s="4">
        <v>2021</v>
      </c>
      <c r="C186" s="5">
        <v>44388</v>
      </c>
      <c r="D186" s="4" t="s">
        <v>66</v>
      </c>
      <c r="E186" s="4" t="s">
        <v>810</v>
      </c>
      <c r="F186" s="4" t="s">
        <v>188</v>
      </c>
      <c r="G186" s="4"/>
      <c r="H186" s="4">
        <v>4</v>
      </c>
      <c r="I186" s="6">
        <v>0.46388888888888902</v>
      </c>
      <c r="J186">
        <v>53.85</v>
      </c>
    </row>
    <row r="187" spans="1:10" x14ac:dyDescent="0.35">
      <c r="A187" s="4" t="s">
        <v>905</v>
      </c>
      <c r="B187" s="4">
        <v>2021</v>
      </c>
      <c r="C187" s="5">
        <v>44388</v>
      </c>
      <c r="D187" s="4" t="s">
        <v>66</v>
      </c>
      <c r="E187" s="4" t="s">
        <v>848</v>
      </c>
      <c r="F187" s="4" t="s">
        <v>198</v>
      </c>
      <c r="G187" s="4"/>
      <c r="H187" s="4">
        <v>5</v>
      </c>
      <c r="I187" s="6">
        <v>0.46388888888888902</v>
      </c>
      <c r="J187">
        <v>53.85</v>
      </c>
    </row>
    <row r="188" spans="1:10" x14ac:dyDescent="0.35">
      <c r="A188" s="4" t="s">
        <v>905</v>
      </c>
      <c r="B188" s="4">
        <v>2021</v>
      </c>
      <c r="C188" s="5">
        <v>44388</v>
      </c>
      <c r="D188" s="4" t="s">
        <v>66</v>
      </c>
      <c r="E188" s="4" t="s">
        <v>828</v>
      </c>
      <c r="F188" s="4" t="s">
        <v>82</v>
      </c>
      <c r="G188" s="4"/>
      <c r="H188" s="4">
        <v>6</v>
      </c>
      <c r="I188" s="6">
        <v>0.46388888888888902</v>
      </c>
      <c r="J188">
        <v>53.85</v>
      </c>
    </row>
    <row r="189" spans="1:10" x14ac:dyDescent="0.35">
      <c r="A189" s="4" t="s">
        <v>905</v>
      </c>
      <c r="B189" s="4">
        <v>2021</v>
      </c>
      <c r="C189" s="5">
        <v>44388</v>
      </c>
      <c r="D189" s="4" t="s">
        <v>66</v>
      </c>
      <c r="E189" s="4" t="s">
        <v>870</v>
      </c>
      <c r="F189" s="4" t="s">
        <v>178</v>
      </c>
      <c r="G189" s="4"/>
      <c r="H189" s="4">
        <v>7</v>
      </c>
      <c r="I189" s="6">
        <v>0.46388888888888902</v>
      </c>
      <c r="J189">
        <v>53.85</v>
      </c>
    </row>
    <row r="190" spans="1:10" x14ac:dyDescent="0.35">
      <c r="A190" s="4" t="s">
        <v>905</v>
      </c>
      <c r="B190" s="4">
        <v>2021</v>
      </c>
      <c r="C190" s="5">
        <v>44388</v>
      </c>
      <c r="D190" s="4" t="s">
        <v>66</v>
      </c>
      <c r="E190" s="4" t="s">
        <v>935</v>
      </c>
      <c r="F190" s="4" t="s">
        <v>907</v>
      </c>
      <c r="G190" s="4"/>
      <c r="H190" s="4">
        <v>8</v>
      </c>
      <c r="I190" s="6">
        <v>0.46388888888888902</v>
      </c>
      <c r="J190">
        <v>53.85</v>
      </c>
    </row>
    <row r="191" spans="1:10" x14ac:dyDescent="0.35">
      <c r="A191" s="4" t="s">
        <v>905</v>
      </c>
      <c r="B191" s="4">
        <v>2021</v>
      </c>
      <c r="C191" s="5">
        <v>44388</v>
      </c>
      <c r="D191" s="4" t="s">
        <v>66</v>
      </c>
      <c r="E191" s="4" t="s">
        <v>519</v>
      </c>
      <c r="F191" s="4" t="s">
        <v>250</v>
      </c>
      <c r="G191" s="4"/>
      <c r="H191" s="4">
        <v>9</v>
      </c>
      <c r="I191" s="6">
        <v>0.46388888888888902</v>
      </c>
      <c r="J191">
        <v>53.85</v>
      </c>
    </row>
    <row r="192" spans="1:10" x14ac:dyDescent="0.35">
      <c r="A192" s="4" t="s">
        <v>905</v>
      </c>
      <c r="B192" s="4">
        <v>2021</v>
      </c>
      <c r="C192" s="5">
        <v>44388</v>
      </c>
      <c r="D192" s="4" t="s">
        <v>66</v>
      </c>
      <c r="E192" s="4" t="s">
        <v>778</v>
      </c>
      <c r="F192" s="4" t="s">
        <v>924</v>
      </c>
      <c r="G192" s="4"/>
      <c r="H192" s="4">
        <v>10</v>
      </c>
      <c r="I192" s="6">
        <v>0.46388888888888902</v>
      </c>
      <c r="J192">
        <v>53.85</v>
      </c>
    </row>
    <row r="193" spans="1:10" x14ac:dyDescent="0.35">
      <c r="A193" s="4" t="s">
        <v>905</v>
      </c>
      <c r="B193" s="4">
        <v>2021</v>
      </c>
      <c r="C193" s="5">
        <v>44388</v>
      </c>
      <c r="D193" s="4" t="s">
        <v>66</v>
      </c>
      <c r="E193" s="4" t="s">
        <v>939</v>
      </c>
      <c r="F193" s="4" t="s">
        <v>25</v>
      </c>
      <c r="G193" s="4"/>
      <c r="H193" s="4">
        <v>11</v>
      </c>
      <c r="I193" s="6">
        <v>0.46388888888888902</v>
      </c>
      <c r="J193">
        <v>53.85</v>
      </c>
    </row>
    <row r="194" spans="1:10" x14ac:dyDescent="0.35">
      <c r="A194" s="4" t="s">
        <v>905</v>
      </c>
      <c r="B194" s="4">
        <v>2021</v>
      </c>
      <c r="C194" s="5">
        <v>44388</v>
      </c>
      <c r="D194" s="4" t="s">
        <v>66</v>
      </c>
      <c r="E194" s="4" t="s">
        <v>859</v>
      </c>
      <c r="F194" s="4" t="s">
        <v>207</v>
      </c>
      <c r="G194" s="4"/>
      <c r="H194" s="4">
        <v>12</v>
      </c>
      <c r="I194" s="6">
        <v>0.46388888888888902</v>
      </c>
      <c r="J194">
        <v>53.85</v>
      </c>
    </row>
    <row r="195" spans="1:10" x14ac:dyDescent="0.35">
      <c r="A195" s="4" t="s">
        <v>905</v>
      </c>
      <c r="B195" s="4">
        <v>2021</v>
      </c>
      <c r="C195" s="5">
        <v>44388</v>
      </c>
      <c r="D195" s="4" t="s">
        <v>66</v>
      </c>
      <c r="E195" s="4" t="s">
        <v>922</v>
      </c>
      <c r="F195" s="4" t="s">
        <v>646</v>
      </c>
      <c r="G195" s="4"/>
      <c r="H195" s="4">
        <v>13</v>
      </c>
      <c r="I195" s="6">
        <v>0.46388888888888902</v>
      </c>
      <c r="J195">
        <v>53.85</v>
      </c>
    </row>
    <row r="196" spans="1:10" x14ac:dyDescent="0.35">
      <c r="A196" s="4" t="s">
        <v>905</v>
      </c>
      <c r="B196" s="4">
        <v>2021</v>
      </c>
      <c r="C196" s="5">
        <v>44388</v>
      </c>
      <c r="D196" s="4" t="s">
        <v>66</v>
      </c>
      <c r="E196" s="4" t="s">
        <v>490</v>
      </c>
      <c r="F196" s="4" t="s">
        <v>42</v>
      </c>
      <c r="G196" s="4"/>
      <c r="H196" s="4">
        <v>14</v>
      </c>
      <c r="I196" s="6">
        <v>0.46388888888888902</v>
      </c>
      <c r="J196">
        <v>53.85</v>
      </c>
    </row>
    <row r="197" spans="1:10" x14ac:dyDescent="0.35">
      <c r="A197" s="4" t="s">
        <v>905</v>
      </c>
      <c r="B197" s="4">
        <v>2021</v>
      </c>
      <c r="C197" s="5">
        <v>44388</v>
      </c>
      <c r="D197" s="4" t="s">
        <v>66</v>
      </c>
      <c r="E197" s="4" t="s">
        <v>491</v>
      </c>
      <c r="F197" s="4" t="s">
        <v>492</v>
      </c>
      <c r="G197" s="4"/>
      <c r="H197" s="4">
        <v>15</v>
      </c>
      <c r="I197" s="6">
        <v>0.46388888888888902</v>
      </c>
      <c r="J197">
        <v>53.85</v>
      </c>
    </row>
    <row r="198" spans="1:10" x14ac:dyDescent="0.35">
      <c r="A198" s="4" t="s">
        <v>905</v>
      </c>
      <c r="B198" s="4">
        <v>2021</v>
      </c>
      <c r="C198" s="5">
        <v>44388</v>
      </c>
      <c r="D198" s="4" t="s">
        <v>66</v>
      </c>
      <c r="E198" s="4" t="s">
        <v>921</v>
      </c>
      <c r="F198" s="4" t="s">
        <v>58</v>
      </c>
      <c r="G198" s="4"/>
      <c r="H198" s="4">
        <v>16</v>
      </c>
      <c r="I198" s="6">
        <v>0.46388888888888902</v>
      </c>
      <c r="J198">
        <v>53.85</v>
      </c>
    </row>
    <row r="199" spans="1:10" x14ac:dyDescent="0.35">
      <c r="A199" s="4" t="s">
        <v>905</v>
      </c>
      <c r="B199" s="4">
        <v>2021</v>
      </c>
      <c r="C199" s="5">
        <v>44388</v>
      </c>
      <c r="D199" s="4" t="s">
        <v>66</v>
      </c>
      <c r="E199" s="4" t="s">
        <v>48</v>
      </c>
      <c r="F199" s="4" t="s">
        <v>27</v>
      </c>
      <c r="G199" s="4"/>
      <c r="H199" s="4">
        <v>17</v>
      </c>
      <c r="I199" s="6">
        <v>0.46388888888888902</v>
      </c>
      <c r="J199">
        <v>53.85</v>
      </c>
    </row>
    <row r="200" spans="1:10" x14ac:dyDescent="0.35">
      <c r="A200" s="4" t="s">
        <v>905</v>
      </c>
      <c r="B200" s="4">
        <v>2021</v>
      </c>
      <c r="C200" s="5">
        <v>44388</v>
      </c>
      <c r="D200" s="4" t="s">
        <v>66</v>
      </c>
      <c r="E200" s="4" t="s">
        <v>919</v>
      </c>
      <c r="F200" s="4" t="s">
        <v>917</v>
      </c>
      <c r="G200" s="4"/>
      <c r="H200" s="4">
        <v>18</v>
      </c>
      <c r="I200" s="6">
        <v>0.46388888888888902</v>
      </c>
      <c r="J200">
        <v>53.85</v>
      </c>
    </row>
    <row r="201" spans="1:10" x14ac:dyDescent="0.35">
      <c r="A201" s="4" t="s">
        <v>905</v>
      </c>
      <c r="B201" s="4">
        <v>2021</v>
      </c>
      <c r="C201" s="5">
        <v>44388</v>
      </c>
      <c r="D201" s="4" t="s">
        <v>66</v>
      </c>
      <c r="E201" s="4" t="s">
        <v>920</v>
      </c>
      <c r="F201" s="4" t="s">
        <v>369</v>
      </c>
      <c r="G201" s="4"/>
      <c r="H201" s="4">
        <v>19</v>
      </c>
      <c r="I201" s="6">
        <v>0.46388888888888902</v>
      </c>
      <c r="J201">
        <v>53.85</v>
      </c>
    </row>
    <row r="202" spans="1:10" x14ac:dyDescent="0.35">
      <c r="A202" s="1" t="s">
        <v>217</v>
      </c>
      <c r="B202" s="1">
        <v>2020</v>
      </c>
      <c r="C202" s="2">
        <v>43890</v>
      </c>
      <c r="D202" s="1" t="s">
        <v>20</v>
      </c>
      <c r="E202" s="1" t="s">
        <v>584</v>
      </c>
      <c r="F202" s="1" t="s">
        <v>27</v>
      </c>
      <c r="G202" s="1"/>
      <c r="H202" s="1">
        <v>1</v>
      </c>
    </row>
    <row r="203" spans="1:10" x14ac:dyDescent="0.35">
      <c r="A203" s="1" t="s">
        <v>217</v>
      </c>
      <c r="B203" s="1">
        <v>2020</v>
      </c>
      <c r="C203" s="2">
        <v>43890</v>
      </c>
      <c r="D203" s="1" t="s">
        <v>20</v>
      </c>
      <c r="E203" s="1" t="s">
        <v>786</v>
      </c>
      <c r="F203" s="1" t="s">
        <v>113</v>
      </c>
      <c r="G203" s="1"/>
      <c r="H203" s="1">
        <v>2</v>
      </c>
    </row>
    <row r="204" spans="1:10" x14ac:dyDescent="0.35">
      <c r="A204" s="1" t="s">
        <v>217</v>
      </c>
      <c r="B204" s="1">
        <v>2020</v>
      </c>
      <c r="C204" s="2">
        <v>43890</v>
      </c>
      <c r="D204" s="1" t="s">
        <v>20</v>
      </c>
      <c r="E204" s="1" t="s">
        <v>655</v>
      </c>
      <c r="F204" s="1" t="s">
        <v>484</v>
      </c>
      <c r="G204" s="1"/>
      <c r="H204" s="1">
        <v>3</v>
      </c>
    </row>
    <row r="205" spans="1:10" x14ac:dyDescent="0.35">
      <c r="A205" s="1" t="s">
        <v>217</v>
      </c>
      <c r="B205" s="1">
        <v>2020</v>
      </c>
      <c r="C205" s="2">
        <v>43890</v>
      </c>
      <c r="D205" s="1" t="s">
        <v>20</v>
      </c>
      <c r="E205" s="1" t="s">
        <v>522</v>
      </c>
      <c r="F205" s="1" t="s">
        <v>58</v>
      </c>
      <c r="G205" s="1"/>
      <c r="H205" s="1">
        <v>4</v>
      </c>
    </row>
    <row r="206" spans="1:10" x14ac:dyDescent="0.35">
      <c r="A206" s="1" t="s">
        <v>217</v>
      </c>
      <c r="B206" s="1">
        <v>2020</v>
      </c>
      <c r="C206" s="2">
        <v>43890</v>
      </c>
      <c r="D206" s="1" t="s">
        <v>20</v>
      </c>
      <c r="E206" s="1" t="s">
        <v>340</v>
      </c>
      <c r="F206" s="1" t="s">
        <v>142</v>
      </c>
      <c r="G206" s="1"/>
      <c r="H206" s="1">
        <v>5</v>
      </c>
    </row>
    <row r="207" spans="1:10" x14ac:dyDescent="0.35">
      <c r="A207" s="1" t="s">
        <v>217</v>
      </c>
      <c r="B207" s="1">
        <v>2020</v>
      </c>
      <c r="C207" s="2">
        <v>43890</v>
      </c>
      <c r="D207" s="1" t="s">
        <v>20</v>
      </c>
      <c r="E207" s="1" t="s">
        <v>598</v>
      </c>
      <c r="F207" s="1" t="s">
        <v>35</v>
      </c>
      <c r="G207" s="1"/>
      <c r="H207" s="1">
        <v>6</v>
      </c>
    </row>
    <row r="208" spans="1:10" x14ac:dyDescent="0.35">
      <c r="A208" s="1" t="s">
        <v>217</v>
      </c>
      <c r="B208" s="1">
        <v>2020</v>
      </c>
      <c r="C208" s="2">
        <v>43890</v>
      </c>
      <c r="D208" s="1" t="s">
        <v>20</v>
      </c>
      <c r="E208" s="1" t="s">
        <v>592</v>
      </c>
      <c r="F208" s="1" t="s">
        <v>23</v>
      </c>
      <c r="G208" s="1"/>
      <c r="H208" s="1">
        <v>7</v>
      </c>
    </row>
    <row r="209" spans="1:8" x14ac:dyDescent="0.35">
      <c r="A209" s="1" t="s">
        <v>217</v>
      </c>
      <c r="B209" s="1">
        <v>2020</v>
      </c>
      <c r="C209" s="2">
        <v>43890</v>
      </c>
      <c r="D209" s="1" t="s">
        <v>20</v>
      </c>
      <c r="E209" s="1" t="s">
        <v>487</v>
      </c>
      <c r="F209" s="1" t="s">
        <v>164</v>
      </c>
      <c r="G209" s="1"/>
      <c r="H209" s="1">
        <v>8</v>
      </c>
    </row>
    <row r="210" spans="1:8" x14ac:dyDescent="0.35">
      <c r="A210" s="1" t="s">
        <v>217</v>
      </c>
      <c r="B210" s="1">
        <v>2020</v>
      </c>
      <c r="C210" s="2">
        <v>43890</v>
      </c>
      <c r="D210" s="1" t="s">
        <v>20</v>
      </c>
      <c r="E210" s="1" t="s">
        <v>473</v>
      </c>
      <c r="F210" s="1" t="s">
        <v>25</v>
      </c>
      <c r="G210" s="1"/>
      <c r="H210" s="1">
        <v>9</v>
      </c>
    </row>
    <row r="211" spans="1:8" x14ac:dyDescent="0.35">
      <c r="A211" s="1" t="s">
        <v>217</v>
      </c>
      <c r="B211" s="1">
        <v>2020</v>
      </c>
      <c r="C211" s="2">
        <v>43890</v>
      </c>
      <c r="D211" s="1" t="s">
        <v>20</v>
      </c>
      <c r="E211" s="1" t="s">
        <v>493</v>
      </c>
      <c r="F211" s="1" t="s">
        <v>31</v>
      </c>
      <c r="G211" s="1"/>
      <c r="H211" s="1">
        <v>10</v>
      </c>
    </row>
    <row r="212" spans="1:8" x14ac:dyDescent="0.35">
      <c r="A212" s="1" t="s">
        <v>217</v>
      </c>
      <c r="B212" s="1">
        <v>2020</v>
      </c>
      <c r="C212" s="2">
        <v>43890</v>
      </c>
      <c r="D212" s="1" t="s">
        <v>20</v>
      </c>
      <c r="E212" s="1" t="s">
        <v>596</v>
      </c>
      <c r="F212" s="1" t="s">
        <v>29</v>
      </c>
      <c r="G212" s="1"/>
      <c r="H212" s="1">
        <v>11</v>
      </c>
    </row>
    <row r="213" spans="1:8" x14ac:dyDescent="0.35">
      <c r="A213" s="1" t="s">
        <v>217</v>
      </c>
      <c r="B213" s="1">
        <v>2020</v>
      </c>
      <c r="C213" s="2">
        <v>43890</v>
      </c>
      <c r="D213" s="1" t="s">
        <v>20</v>
      </c>
      <c r="E213" s="1" t="s">
        <v>749</v>
      </c>
      <c r="F213" s="1" t="s">
        <v>46</v>
      </c>
      <c r="G213" s="1"/>
      <c r="H213" s="1">
        <v>12</v>
      </c>
    </row>
    <row r="214" spans="1:8" x14ac:dyDescent="0.35">
      <c r="A214" s="1" t="s">
        <v>217</v>
      </c>
      <c r="B214" s="1">
        <v>2020</v>
      </c>
      <c r="C214" s="2">
        <v>43890</v>
      </c>
      <c r="D214" s="1" t="s">
        <v>20</v>
      </c>
      <c r="E214" s="1" t="s">
        <v>813</v>
      </c>
      <c r="F214" s="1" t="s">
        <v>33</v>
      </c>
      <c r="G214" s="1"/>
      <c r="H214" s="1">
        <v>13</v>
      </c>
    </row>
    <row r="215" spans="1:8" x14ac:dyDescent="0.35">
      <c r="A215" s="1" t="s">
        <v>217</v>
      </c>
      <c r="B215" s="1">
        <v>2020</v>
      </c>
      <c r="C215" s="2">
        <v>43890</v>
      </c>
      <c r="D215" s="1" t="s">
        <v>20</v>
      </c>
      <c r="E215" s="1" t="s">
        <v>967</v>
      </c>
      <c r="F215" s="1" t="s">
        <v>102</v>
      </c>
      <c r="G215" s="1"/>
      <c r="H215" s="1">
        <v>14</v>
      </c>
    </row>
    <row r="216" spans="1:8" x14ac:dyDescent="0.35">
      <c r="A216" s="1" t="s">
        <v>217</v>
      </c>
      <c r="B216" s="1">
        <v>2020</v>
      </c>
      <c r="C216" s="2">
        <v>43890</v>
      </c>
      <c r="D216" s="1" t="s">
        <v>20</v>
      </c>
      <c r="E216" s="1" t="s">
        <v>716</v>
      </c>
      <c r="F216" s="1" t="s">
        <v>152</v>
      </c>
      <c r="G216" s="1"/>
      <c r="H216" s="1">
        <v>15</v>
      </c>
    </row>
    <row r="217" spans="1:8" x14ac:dyDescent="0.35">
      <c r="A217" s="1" t="s">
        <v>217</v>
      </c>
      <c r="B217" s="1">
        <v>2020</v>
      </c>
      <c r="C217" s="2">
        <v>43890</v>
      </c>
      <c r="D217" s="1" t="s">
        <v>20</v>
      </c>
      <c r="E217" s="1" t="s">
        <v>790</v>
      </c>
      <c r="F217" s="1" t="s">
        <v>480</v>
      </c>
      <c r="G217" s="1"/>
      <c r="H217" s="1">
        <v>16</v>
      </c>
    </row>
    <row r="218" spans="1:8" x14ac:dyDescent="0.35">
      <c r="A218" s="1" t="s">
        <v>217</v>
      </c>
      <c r="B218" s="1">
        <v>2020</v>
      </c>
      <c r="C218" s="2">
        <v>43890</v>
      </c>
      <c r="D218" s="1" t="s">
        <v>20</v>
      </c>
      <c r="E218" s="1" t="s">
        <v>587</v>
      </c>
      <c r="F218" s="1" t="s">
        <v>78</v>
      </c>
      <c r="G218" s="1"/>
      <c r="H218" s="1">
        <v>17</v>
      </c>
    </row>
    <row r="219" spans="1:8" x14ac:dyDescent="0.35">
      <c r="A219" s="1" t="s">
        <v>217</v>
      </c>
      <c r="B219" s="1">
        <v>2020</v>
      </c>
      <c r="C219" s="2">
        <v>43890</v>
      </c>
      <c r="D219" s="1" t="s">
        <v>20</v>
      </c>
      <c r="E219" s="1" t="s">
        <v>972</v>
      </c>
      <c r="F219" s="1" t="s">
        <v>56</v>
      </c>
      <c r="G219" s="1"/>
      <c r="H219" s="1">
        <v>18</v>
      </c>
    </row>
    <row r="220" spans="1:8" x14ac:dyDescent="0.35">
      <c r="A220" s="1" t="s">
        <v>217</v>
      </c>
      <c r="B220" s="1">
        <v>2020</v>
      </c>
      <c r="C220" s="2">
        <v>43890</v>
      </c>
      <c r="D220" s="1" t="s">
        <v>20</v>
      </c>
      <c r="E220" s="1" t="s">
        <v>963</v>
      </c>
      <c r="F220" s="1" t="s">
        <v>85</v>
      </c>
      <c r="G220" s="1"/>
      <c r="H220" s="1">
        <v>19</v>
      </c>
    </row>
    <row r="221" spans="1:8" x14ac:dyDescent="0.35">
      <c r="A221" s="1" t="s">
        <v>217</v>
      </c>
      <c r="B221" s="1">
        <v>2020</v>
      </c>
      <c r="C221" s="2">
        <v>43890</v>
      </c>
      <c r="D221" s="1" t="s">
        <v>20</v>
      </c>
      <c r="E221" s="1" t="s">
        <v>822</v>
      </c>
      <c r="F221" s="1" t="s">
        <v>37</v>
      </c>
      <c r="G221" s="1"/>
      <c r="H221" s="1">
        <v>20</v>
      </c>
    </row>
    <row r="222" spans="1:8" x14ac:dyDescent="0.35">
      <c r="A222" s="1" t="s">
        <v>217</v>
      </c>
      <c r="B222" s="1">
        <v>2020</v>
      </c>
      <c r="C222" s="2">
        <v>43890</v>
      </c>
      <c r="D222" s="1" t="s">
        <v>20</v>
      </c>
      <c r="E222" s="1" t="s">
        <v>973</v>
      </c>
      <c r="F222" s="1" t="s">
        <v>188</v>
      </c>
      <c r="G222" s="1"/>
      <c r="H222" s="1">
        <v>21</v>
      </c>
    </row>
    <row r="223" spans="1:8" x14ac:dyDescent="0.35">
      <c r="A223" s="1" t="s">
        <v>217</v>
      </c>
      <c r="B223" s="1">
        <v>2020</v>
      </c>
      <c r="C223" s="2">
        <v>43890</v>
      </c>
      <c r="D223" s="1" t="s">
        <v>20</v>
      </c>
      <c r="E223" s="1" t="s">
        <v>855</v>
      </c>
      <c r="F223" s="1" t="s">
        <v>207</v>
      </c>
      <c r="G223" s="1"/>
      <c r="H223" s="1">
        <v>22</v>
      </c>
    </row>
    <row r="224" spans="1:8" x14ac:dyDescent="0.35">
      <c r="A224" s="1" t="s">
        <v>217</v>
      </c>
      <c r="B224" s="1">
        <v>2020</v>
      </c>
      <c r="C224" s="2">
        <v>43890</v>
      </c>
      <c r="D224" s="1" t="s">
        <v>20</v>
      </c>
      <c r="E224" s="1" t="s">
        <v>974</v>
      </c>
      <c r="F224" s="1" t="s">
        <v>39</v>
      </c>
      <c r="G224" s="1"/>
      <c r="H224" s="1">
        <v>23</v>
      </c>
    </row>
    <row r="225" spans="1:10" x14ac:dyDescent="0.35">
      <c r="A225" s="1" t="s">
        <v>217</v>
      </c>
      <c r="B225" s="1">
        <v>2020</v>
      </c>
      <c r="C225" s="2">
        <v>43890</v>
      </c>
      <c r="D225" s="1" t="s">
        <v>20</v>
      </c>
      <c r="E225" s="1" t="s">
        <v>828</v>
      </c>
      <c r="F225" s="1" t="s">
        <v>82</v>
      </c>
      <c r="G225" s="1"/>
      <c r="H225" s="1">
        <v>24</v>
      </c>
    </row>
    <row r="226" spans="1:10" x14ac:dyDescent="0.35">
      <c r="A226" s="4" t="s">
        <v>162</v>
      </c>
      <c r="B226" s="4">
        <v>2020</v>
      </c>
      <c r="C226" s="5">
        <v>43855</v>
      </c>
      <c r="D226" s="4" t="s">
        <v>66</v>
      </c>
      <c r="E226" s="4" t="s">
        <v>973</v>
      </c>
      <c r="F226" s="4" t="s">
        <v>188</v>
      </c>
      <c r="G226" s="4"/>
      <c r="H226" s="4">
        <v>1</v>
      </c>
      <c r="I226" s="6">
        <v>0.46458333333333335</v>
      </c>
      <c r="J226">
        <v>53.784999999999997</v>
      </c>
    </row>
    <row r="227" spans="1:10" x14ac:dyDescent="0.35">
      <c r="A227" s="4" t="s">
        <v>162</v>
      </c>
      <c r="B227" s="4">
        <v>2020</v>
      </c>
      <c r="C227" s="5">
        <v>43855</v>
      </c>
      <c r="D227" s="4" t="s">
        <v>66</v>
      </c>
      <c r="E227" s="4" t="s">
        <v>592</v>
      </c>
      <c r="F227" s="4" t="s">
        <v>23</v>
      </c>
      <c r="G227" s="4"/>
      <c r="H227" s="4">
        <v>2</v>
      </c>
      <c r="I227" s="6">
        <v>0.46458333333333335</v>
      </c>
      <c r="J227">
        <v>53.784999999999997</v>
      </c>
    </row>
    <row r="228" spans="1:10" x14ac:dyDescent="0.35">
      <c r="A228" s="4" t="s">
        <v>162</v>
      </c>
      <c r="B228" s="4">
        <v>2020</v>
      </c>
      <c r="C228" s="5">
        <v>43855</v>
      </c>
      <c r="D228" s="4" t="s">
        <v>66</v>
      </c>
      <c r="E228" s="4" t="s">
        <v>487</v>
      </c>
      <c r="F228" s="4" t="s">
        <v>164</v>
      </c>
      <c r="G228" s="4"/>
      <c r="H228" s="4">
        <v>3</v>
      </c>
      <c r="I228" s="6">
        <v>0.46458333333333302</v>
      </c>
      <c r="J228">
        <v>53.784999999999997</v>
      </c>
    </row>
    <row r="229" spans="1:10" x14ac:dyDescent="0.35">
      <c r="A229" s="4" t="s">
        <v>162</v>
      </c>
      <c r="B229" s="4">
        <v>2020</v>
      </c>
      <c r="C229" s="5">
        <v>43855</v>
      </c>
      <c r="D229" s="4" t="s">
        <v>66</v>
      </c>
      <c r="E229" s="4" t="s">
        <v>749</v>
      </c>
      <c r="F229" s="4" t="s">
        <v>46</v>
      </c>
      <c r="G229" s="4"/>
      <c r="H229" s="4">
        <v>4</v>
      </c>
      <c r="I229" s="6">
        <v>0.46458333333333302</v>
      </c>
      <c r="J229">
        <v>53.784999999999997</v>
      </c>
    </row>
    <row r="230" spans="1:10" x14ac:dyDescent="0.35">
      <c r="A230" s="4" t="s">
        <v>162</v>
      </c>
      <c r="B230" s="4">
        <v>2020</v>
      </c>
      <c r="C230" s="5">
        <v>43855</v>
      </c>
      <c r="D230" s="4" t="s">
        <v>66</v>
      </c>
      <c r="E230" s="4" t="s">
        <v>972</v>
      </c>
      <c r="F230" s="4" t="s">
        <v>56</v>
      </c>
      <c r="G230" s="4"/>
      <c r="H230" s="4">
        <v>5</v>
      </c>
      <c r="I230" s="6">
        <v>0.46458333333333302</v>
      </c>
      <c r="J230">
        <v>53.784999999999997</v>
      </c>
    </row>
    <row r="231" spans="1:10" x14ac:dyDescent="0.35">
      <c r="A231" s="4" t="s">
        <v>162</v>
      </c>
      <c r="B231" s="4">
        <v>2020</v>
      </c>
      <c r="C231" s="5">
        <v>43855</v>
      </c>
      <c r="D231" s="4" t="s">
        <v>66</v>
      </c>
      <c r="E231" s="4" t="s">
        <v>585</v>
      </c>
      <c r="F231" s="4" t="s">
        <v>113</v>
      </c>
      <c r="G231" s="4"/>
      <c r="H231" s="4">
        <v>6</v>
      </c>
      <c r="I231" s="6">
        <v>0.46458333333333302</v>
      </c>
      <c r="J231">
        <v>53.784999999999997</v>
      </c>
    </row>
    <row r="232" spans="1:10" x14ac:dyDescent="0.35">
      <c r="A232" s="4" t="s">
        <v>162</v>
      </c>
      <c r="B232" s="4">
        <v>2020</v>
      </c>
      <c r="C232" s="5">
        <v>43855</v>
      </c>
      <c r="D232" s="4" t="s">
        <v>66</v>
      </c>
      <c r="E232" s="4" t="s">
        <v>340</v>
      </c>
      <c r="F232" s="4" t="s">
        <v>142</v>
      </c>
      <c r="G232" s="4"/>
      <c r="H232" s="4">
        <v>7</v>
      </c>
      <c r="I232" s="6">
        <v>0.46458333333333302</v>
      </c>
      <c r="J232">
        <v>53.784999999999997</v>
      </c>
    </row>
    <row r="233" spans="1:10" x14ac:dyDescent="0.35">
      <c r="A233" s="4" t="s">
        <v>162</v>
      </c>
      <c r="B233" s="4">
        <v>2020</v>
      </c>
      <c r="C233" s="5">
        <v>43855</v>
      </c>
      <c r="D233" s="4" t="s">
        <v>66</v>
      </c>
      <c r="E233" s="4" t="s">
        <v>584</v>
      </c>
      <c r="F233" s="4" t="s">
        <v>27</v>
      </c>
      <c r="G233" s="4"/>
      <c r="H233" s="4">
        <v>8</v>
      </c>
      <c r="I233" s="6">
        <v>0.46458333333333302</v>
      </c>
      <c r="J233">
        <v>53.784999999999997</v>
      </c>
    </row>
    <row r="234" spans="1:10" x14ac:dyDescent="0.35">
      <c r="A234" s="4" t="s">
        <v>162</v>
      </c>
      <c r="B234" s="4">
        <v>2020</v>
      </c>
      <c r="C234" s="5">
        <v>43855</v>
      </c>
      <c r="D234" s="4" t="s">
        <v>66</v>
      </c>
      <c r="E234" s="4" t="s">
        <v>983</v>
      </c>
      <c r="F234" s="4" t="s">
        <v>29</v>
      </c>
      <c r="G234" s="4"/>
      <c r="H234" s="4">
        <v>9</v>
      </c>
      <c r="I234" s="6">
        <v>0.46458333333333302</v>
      </c>
      <c r="J234">
        <v>53.784999999999997</v>
      </c>
    </row>
    <row r="235" spans="1:10" x14ac:dyDescent="0.35">
      <c r="A235" s="4" t="s">
        <v>162</v>
      </c>
      <c r="B235" s="4">
        <v>2020</v>
      </c>
      <c r="C235" s="5">
        <v>43855</v>
      </c>
      <c r="D235" s="4" t="s">
        <v>66</v>
      </c>
      <c r="E235" s="4" t="s">
        <v>877</v>
      </c>
      <c r="F235" s="4" t="s">
        <v>85</v>
      </c>
      <c r="G235" s="4"/>
      <c r="H235" s="4">
        <v>10</v>
      </c>
      <c r="I235" s="6">
        <v>0.46458333333333302</v>
      </c>
      <c r="J235">
        <v>53.784999999999997</v>
      </c>
    </row>
    <row r="236" spans="1:10" x14ac:dyDescent="0.35">
      <c r="A236" s="4" t="s">
        <v>162</v>
      </c>
      <c r="B236" s="4">
        <v>2020</v>
      </c>
      <c r="C236" s="5">
        <v>43855</v>
      </c>
      <c r="D236" s="4" t="s">
        <v>66</v>
      </c>
      <c r="E236" s="4" t="s">
        <v>738</v>
      </c>
      <c r="F236" s="4" t="s">
        <v>33</v>
      </c>
      <c r="G236" s="4"/>
      <c r="H236" s="4">
        <v>11</v>
      </c>
      <c r="I236" s="6">
        <v>0.46458333333333302</v>
      </c>
      <c r="J236">
        <v>53.784999999999997</v>
      </c>
    </row>
    <row r="237" spans="1:10" x14ac:dyDescent="0.35">
      <c r="A237" s="4" t="s">
        <v>162</v>
      </c>
      <c r="B237" s="4">
        <v>2020</v>
      </c>
      <c r="C237" s="5">
        <v>43855</v>
      </c>
      <c r="D237" s="4" t="s">
        <v>66</v>
      </c>
      <c r="E237" s="4" t="s">
        <v>957</v>
      </c>
      <c r="F237" s="4" t="s">
        <v>480</v>
      </c>
      <c r="G237" s="4"/>
      <c r="H237" s="4">
        <v>12</v>
      </c>
      <c r="I237" s="6">
        <v>0.46458333333333302</v>
      </c>
      <c r="J237">
        <v>53.784999999999997</v>
      </c>
    </row>
    <row r="238" spans="1:10" x14ac:dyDescent="0.35">
      <c r="A238" s="4" t="s">
        <v>162</v>
      </c>
      <c r="B238" s="4">
        <v>2020</v>
      </c>
      <c r="C238" s="5">
        <v>43855</v>
      </c>
      <c r="D238" s="4" t="s">
        <v>66</v>
      </c>
      <c r="E238" s="4" t="s">
        <v>828</v>
      </c>
      <c r="F238" s="4" t="s">
        <v>82</v>
      </c>
      <c r="G238" s="4"/>
      <c r="H238" s="4">
        <v>13</v>
      </c>
      <c r="I238" s="6">
        <v>0.46458333333333302</v>
      </c>
      <c r="J238">
        <v>53.784999999999997</v>
      </c>
    </row>
    <row r="239" spans="1:10" x14ac:dyDescent="0.35">
      <c r="A239" s="4" t="s">
        <v>162</v>
      </c>
      <c r="B239" s="4">
        <v>2020</v>
      </c>
      <c r="C239" s="5">
        <v>43855</v>
      </c>
      <c r="D239" s="4" t="s">
        <v>66</v>
      </c>
      <c r="E239" s="4" t="s">
        <v>856</v>
      </c>
      <c r="F239" s="4" t="s">
        <v>207</v>
      </c>
      <c r="G239" s="4"/>
      <c r="H239" s="4">
        <v>14</v>
      </c>
      <c r="I239" s="6">
        <v>0.46458333333333302</v>
      </c>
      <c r="J239">
        <v>53.784999999999997</v>
      </c>
    </row>
    <row r="240" spans="1:10" x14ac:dyDescent="0.35">
      <c r="A240" s="4" t="s">
        <v>162</v>
      </c>
      <c r="B240" s="4">
        <v>2020</v>
      </c>
      <c r="C240" s="5">
        <v>43855</v>
      </c>
      <c r="D240" s="4" t="s">
        <v>66</v>
      </c>
      <c r="E240" s="4" t="s">
        <v>491</v>
      </c>
      <c r="F240" s="4" t="s">
        <v>492</v>
      </c>
      <c r="G240" s="4"/>
      <c r="H240" s="4">
        <v>15</v>
      </c>
      <c r="I240" s="6">
        <v>0.46458333333333302</v>
      </c>
      <c r="J240">
        <v>53.784999999999997</v>
      </c>
    </row>
    <row r="241" spans="1:10" x14ac:dyDescent="0.35">
      <c r="A241" s="4" t="s">
        <v>162</v>
      </c>
      <c r="B241" s="4">
        <v>2020</v>
      </c>
      <c r="C241" s="5">
        <v>43855</v>
      </c>
      <c r="D241" s="4" t="s">
        <v>66</v>
      </c>
      <c r="E241" s="4" t="s">
        <v>822</v>
      </c>
      <c r="F241" s="4" t="s">
        <v>37</v>
      </c>
      <c r="G241" s="4"/>
      <c r="H241" s="4">
        <v>16</v>
      </c>
      <c r="I241" s="6">
        <v>0.46458333333333302</v>
      </c>
      <c r="J241">
        <v>53.784999999999997</v>
      </c>
    </row>
    <row r="242" spans="1:10" x14ac:dyDescent="0.35">
      <c r="A242" s="4" t="s">
        <v>162</v>
      </c>
      <c r="B242" s="4">
        <v>2020</v>
      </c>
      <c r="C242" s="5">
        <v>43855</v>
      </c>
      <c r="D242" s="4" t="s">
        <v>66</v>
      </c>
      <c r="E242" s="4" t="s">
        <v>974</v>
      </c>
      <c r="F242" s="4" t="s">
        <v>39</v>
      </c>
      <c r="G242" s="4"/>
      <c r="H242" s="4">
        <v>17</v>
      </c>
      <c r="I242" s="6">
        <v>0.46458333333333302</v>
      </c>
      <c r="J242">
        <v>53.784999999999997</v>
      </c>
    </row>
    <row r="243" spans="1:10" x14ac:dyDescent="0.35">
      <c r="A243" s="4" t="s">
        <v>162</v>
      </c>
      <c r="B243" s="4">
        <v>2020</v>
      </c>
      <c r="C243" s="5">
        <v>43855</v>
      </c>
      <c r="D243" s="4" t="s">
        <v>66</v>
      </c>
      <c r="E243" s="4" t="s">
        <v>716</v>
      </c>
      <c r="F243" s="4" t="s">
        <v>152</v>
      </c>
      <c r="G243" s="4"/>
      <c r="H243" s="4">
        <v>18</v>
      </c>
      <c r="I243" s="6">
        <v>0.46458333333333302</v>
      </c>
      <c r="J243">
        <v>53.784999999999997</v>
      </c>
    </row>
    <row r="244" spans="1:10" x14ac:dyDescent="0.35">
      <c r="A244" s="4" t="s">
        <v>162</v>
      </c>
      <c r="B244" s="4">
        <v>2020</v>
      </c>
      <c r="C244" s="5">
        <v>43855</v>
      </c>
      <c r="D244" s="4" t="s">
        <v>66</v>
      </c>
      <c r="E244" s="4" t="s">
        <v>499</v>
      </c>
      <c r="F244" s="4" t="s">
        <v>1003</v>
      </c>
      <c r="G244" s="4"/>
      <c r="H244" s="4">
        <v>19</v>
      </c>
      <c r="I244" s="6">
        <v>0.46458333333333302</v>
      </c>
      <c r="J244">
        <v>53.784999999999997</v>
      </c>
    </row>
    <row r="245" spans="1:10" x14ac:dyDescent="0.35">
      <c r="A245" s="4" t="s">
        <v>162</v>
      </c>
      <c r="B245" s="4">
        <v>2020</v>
      </c>
      <c r="C245" s="5">
        <v>43855</v>
      </c>
      <c r="D245" s="4" t="s">
        <v>66</v>
      </c>
      <c r="E245" s="4" t="s">
        <v>680</v>
      </c>
      <c r="F245" s="4" t="s">
        <v>25</v>
      </c>
      <c r="G245" s="4"/>
      <c r="H245" s="4">
        <v>20</v>
      </c>
      <c r="I245" s="6">
        <v>0.46458333333333302</v>
      </c>
      <c r="J245">
        <v>53.784999999999997</v>
      </c>
    </row>
    <row r="246" spans="1:10" x14ac:dyDescent="0.35">
      <c r="A246" s="4" t="s">
        <v>162</v>
      </c>
      <c r="B246" s="4">
        <v>2020</v>
      </c>
      <c r="C246" s="5">
        <v>43855</v>
      </c>
      <c r="D246" s="4" t="s">
        <v>66</v>
      </c>
      <c r="E246" s="4" t="s">
        <v>1004</v>
      </c>
      <c r="F246" s="4" t="s">
        <v>212</v>
      </c>
      <c r="G246" s="4"/>
      <c r="H246" s="4">
        <v>21</v>
      </c>
      <c r="I246" s="6">
        <v>0.46458333333333302</v>
      </c>
      <c r="J246">
        <v>53.784999999999997</v>
      </c>
    </row>
    <row r="247" spans="1:10" x14ac:dyDescent="0.35">
      <c r="A247" s="4" t="s">
        <v>162</v>
      </c>
      <c r="B247" s="4">
        <v>2020</v>
      </c>
      <c r="C247" s="5">
        <v>43855</v>
      </c>
      <c r="D247" s="4" t="s">
        <v>66</v>
      </c>
      <c r="E247" s="4" t="s">
        <v>1005</v>
      </c>
      <c r="F247" s="4" t="s">
        <v>58</v>
      </c>
      <c r="G247" s="4"/>
      <c r="H247" s="4">
        <v>22</v>
      </c>
      <c r="I247" s="6">
        <v>0.46458333333333302</v>
      </c>
      <c r="J247">
        <v>53.784999999999997</v>
      </c>
    </row>
    <row r="248" spans="1:10" x14ac:dyDescent="0.35">
      <c r="A248" s="1" t="s">
        <v>222</v>
      </c>
      <c r="B248" s="1">
        <v>2019</v>
      </c>
      <c r="C248" s="2">
        <v>43813</v>
      </c>
      <c r="D248" s="1" t="s">
        <v>66</v>
      </c>
      <c r="E248" s="1" t="s">
        <v>493</v>
      </c>
      <c r="F248" s="1" t="s">
        <v>759</v>
      </c>
      <c r="G248" s="1"/>
      <c r="H248" s="1">
        <v>1</v>
      </c>
      <c r="I248" s="6">
        <v>0.46388888888888885</v>
      </c>
      <c r="J248">
        <v>53.875</v>
      </c>
    </row>
    <row r="249" spans="1:10" x14ac:dyDescent="0.35">
      <c r="A249" s="1" t="s">
        <v>222</v>
      </c>
      <c r="B249" s="1">
        <v>2019</v>
      </c>
      <c r="C249" s="2">
        <v>43813</v>
      </c>
      <c r="D249" s="1" t="s">
        <v>66</v>
      </c>
      <c r="E249" s="1" t="s">
        <v>599</v>
      </c>
      <c r="F249" s="1" t="s">
        <v>35</v>
      </c>
      <c r="G249" s="1"/>
      <c r="H249" s="1">
        <v>2</v>
      </c>
      <c r="I249" s="6">
        <v>0.46388888888888885</v>
      </c>
      <c r="J249">
        <v>53.875</v>
      </c>
    </row>
    <row r="250" spans="1:10" x14ac:dyDescent="0.35">
      <c r="A250" s="1" t="s">
        <v>222</v>
      </c>
      <c r="B250" s="1">
        <v>2019</v>
      </c>
      <c r="C250" s="2">
        <v>43813</v>
      </c>
      <c r="D250" s="1" t="s">
        <v>66</v>
      </c>
      <c r="E250" s="1" t="s">
        <v>596</v>
      </c>
      <c r="F250" s="1" t="s">
        <v>29</v>
      </c>
      <c r="G250" s="1"/>
      <c r="H250" s="1">
        <v>3</v>
      </c>
      <c r="I250" s="6">
        <v>0.46388888888888902</v>
      </c>
      <c r="J250">
        <v>53.875</v>
      </c>
    </row>
    <row r="251" spans="1:10" x14ac:dyDescent="0.35">
      <c r="A251" s="1" t="s">
        <v>222</v>
      </c>
      <c r="B251" s="1">
        <v>2019</v>
      </c>
      <c r="C251" s="2">
        <v>43813</v>
      </c>
      <c r="D251" s="1" t="s">
        <v>66</v>
      </c>
      <c r="E251" s="1" t="s">
        <v>823</v>
      </c>
      <c r="F251" s="1" t="s">
        <v>27</v>
      </c>
      <c r="G251" s="1"/>
      <c r="H251" s="1">
        <v>4</v>
      </c>
      <c r="I251" s="6">
        <v>0.46388888888888902</v>
      </c>
      <c r="J251">
        <v>53.875</v>
      </c>
    </row>
    <row r="252" spans="1:10" x14ac:dyDescent="0.35">
      <c r="A252" s="1" t="s">
        <v>222</v>
      </c>
      <c r="B252" s="1">
        <v>2019</v>
      </c>
      <c r="C252" s="2">
        <v>43813</v>
      </c>
      <c r="D252" s="1" t="s">
        <v>66</v>
      </c>
      <c r="E252" s="1" t="s">
        <v>522</v>
      </c>
      <c r="F252" s="1" t="s">
        <v>58</v>
      </c>
      <c r="G252" s="1"/>
      <c r="H252" s="1">
        <v>5</v>
      </c>
      <c r="I252" s="6">
        <v>0.46388888888888902</v>
      </c>
      <c r="J252">
        <v>53.875</v>
      </c>
    </row>
    <row r="253" spans="1:10" x14ac:dyDescent="0.35">
      <c r="A253" s="1" t="s">
        <v>222</v>
      </c>
      <c r="B253" s="1">
        <v>2019</v>
      </c>
      <c r="C253" s="2">
        <v>43813</v>
      </c>
      <c r="D253" s="1" t="s">
        <v>66</v>
      </c>
      <c r="E253" s="1" t="s">
        <v>856</v>
      </c>
      <c r="F253" s="1" t="s">
        <v>207</v>
      </c>
      <c r="G253" s="1"/>
      <c r="H253" s="1">
        <v>6</v>
      </c>
      <c r="I253" s="6">
        <v>0.46388888888888902</v>
      </c>
      <c r="J253">
        <v>53.875</v>
      </c>
    </row>
    <row r="254" spans="1:10" x14ac:dyDescent="0.35">
      <c r="A254" s="1" t="s">
        <v>222</v>
      </c>
      <c r="B254" s="1">
        <v>2019</v>
      </c>
      <c r="C254" s="2">
        <v>43813</v>
      </c>
      <c r="D254" s="1" t="s">
        <v>66</v>
      </c>
      <c r="E254" s="1" t="s">
        <v>681</v>
      </c>
      <c r="F254" s="1" t="s">
        <v>25</v>
      </c>
      <c r="G254" s="1"/>
      <c r="H254" s="1">
        <v>7</v>
      </c>
      <c r="I254" s="6">
        <v>0.46388888888888902</v>
      </c>
      <c r="J254">
        <v>53.875</v>
      </c>
    </row>
    <row r="255" spans="1:10" x14ac:dyDescent="0.35">
      <c r="A255" s="1" t="s">
        <v>222</v>
      </c>
      <c r="B255" s="1">
        <v>2019</v>
      </c>
      <c r="C255" s="2">
        <v>43813</v>
      </c>
      <c r="D255" s="1" t="s">
        <v>66</v>
      </c>
      <c r="E255" s="1" t="s">
        <v>1016</v>
      </c>
      <c r="F255" s="1" t="s">
        <v>145</v>
      </c>
      <c r="G255" s="1"/>
      <c r="H255" s="1">
        <v>8</v>
      </c>
      <c r="I255" s="6">
        <v>0.46388888888888902</v>
      </c>
      <c r="J255">
        <v>53.875</v>
      </c>
    </row>
    <row r="256" spans="1:10" x14ac:dyDescent="0.35">
      <c r="A256" s="1" t="s">
        <v>222</v>
      </c>
      <c r="B256" s="1">
        <v>2019</v>
      </c>
      <c r="C256" s="2">
        <v>43813</v>
      </c>
      <c r="D256" s="1" t="s">
        <v>66</v>
      </c>
      <c r="E256" s="1" t="s">
        <v>716</v>
      </c>
      <c r="F256" s="1" t="s">
        <v>152</v>
      </c>
      <c r="G256" s="1"/>
      <c r="H256" s="1">
        <v>9</v>
      </c>
      <c r="I256" s="6">
        <v>0.46388888888888902</v>
      </c>
      <c r="J256">
        <v>53.875</v>
      </c>
    </row>
    <row r="257" spans="1:10" x14ac:dyDescent="0.35">
      <c r="A257" s="1" t="s">
        <v>222</v>
      </c>
      <c r="B257" s="1">
        <v>2019</v>
      </c>
      <c r="C257" s="2">
        <v>43813</v>
      </c>
      <c r="D257" s="1" t="s">
        <v>66</v>
      </c>
      <c r="E257" s="1" t="s">
        <v>790</v>
      </c>
      <c r="F257" s="1" t="s">
        <v>480</v>
      </c>
      <c r="G257" s="1"/>
      <c r="H257" s="1">
        <v>10</v>
      </c>
      <c r="I257" s="6">
        <v>0.46388888888888902</v>
      </c>
      <c r="J257">
        <v>53.875</v>
      </c>
    </row>
    <row r="258" spans="1:10" x14ac:dyDescent="0.35">
      <c r="A258" s="1" t="s">
        <v>222</v>
      </c>
      <c r="B258" s="1">
        <v>2019</v>
      </c>
      <c r="C258" s="2">
        <v>43813</v>
      </c>
      <c r="D258" s="1" t="s">
        <v>66</v>
      </c>
      <c r="E258" s="1" t="s">
        <v>508</v>
      </c>
      <c r="F258" s="1" t="s">
        <v>85</v>
      </c>
      <c r="G258" s="1"/>
      <c r="H258" s="1">
        <v>11</v>
      </c>
      <c r="I258" s="6">
        <v>0.46388888888888902</v>
      </c>
      <c r="J258">
        <v>53.875</v>
      </c>
    </row>
    <row r="259" spans="1:10" x14ac:dyDescent="0.35">
      <c r="A259" s="1" t="s">
        <v>222</v>
      </c>
      <c r="B259" s="1">
        <v>2019</v>
      </c>
      <c r="C259" s="2">
        <v>43813</v>
      </c>
      <c r="D259" s="1" t="s">
        <v>66</v>
      </c>
      <c r="E259" s="1" t="s">
        <v>967</v>
      </c>
      <c r="F259" s="1" t="s">
        <v>102</v>
      </c>
      <c r="G259" s="1"/>
      <c r="H259" s="1">
        <v>12</v>
      </c>
      <c r="I259" s="6">
        <v>0.46388888888888902</v>
      </c>
      <c r="J259">
        <v>53.875</v>
      </c>
    </row>
    <row r="260" spans="1:10" x14ac:dyDescent="0.35">
      <c r="A260" s="1" t="s">
        <v>222</v>
      </c>
      <c r="B260" s="1">
        <v>2019</v>
      </c>
      <c r="C260" s="2">
        <v>43813</v>
      </c>
      <c r="D260" s="1" t="s">
        <v>66</v>
      </c>
      <c r="E260" s="1" t="s">
        <v>749</v>
      </c>
      <c r="F260" s="1" t="s">
        <v>46</v>
      </c>
      <c r="G260" s="1"/>
      <c r="H260" s="1">
        <v>13</v>
      </c>
      <c r="I260" s="6">
        <v>0.46388888888888902</v>
      </c>
      <c r="J260">
        <v>53.875</v>
      </c>
    </row>
    <row r="261" spans="1:10" x14ac:dyDescent="0.35">
      <c r="A261" s="1" t="s">
        <v>222</v>
      </c>
      <c r="B261" s="1">
        <v>2019</v>
      </c>
      <c r="C261" s="2">
        <v>43813</v>
      </c>
      <c r="D261" s="1" t="s">
        <v>66</v>
      </c>
      <c r="E261" s="1" t="s">
        <v>810</v>
      </c>
      <c r="F261" s="1" t="s">
        <v>188</v>
      </c>
      <c r="G261" s="1"/>
      <c r="H261" s="1">
        <v>14</v>
      </c>
      <c r="I261" s="6">
        <v>0.46388888888888902</v>
      </c>
      <c r="J261">
        <v>53.875</v>
      </c>
    </row>
    <row r="262" spans="1:10" x14ac:dyDescent="0.35">
      <c r="A262" s="1" t="s">
        <v>222</v>
      </c>
      <c r="B262" s="1">
        <v>2019</v>
      </c>
      <c r="C262" s="2">
        <v>43813</v>
      </c>
      <c r="D262" s="1" t="s">
        <v>66</v>
      </c>
      <c r="E262" s="1" t="s">
        <v>340</v>
      </c>
      <c r="F262" s="1" t="s">
        <v>142</v>
      </c>
      <c r="G262" s="1"/>
      <c r="H262" s="1">
        <v>15</v>
      </c>
      <c r="I262" s="6">
        <v>0.46388888888888902</v>
      </c>
      <c r="J262">
        <v>53.875</v>
      </c>
    </row>
    <row r="263" spans="1:10" x14ac:dyDescent="0.35">
      <c r="A263" s="1" t="s">
        <v>222</v>
      </c>
      <c r="B263" s="1">
        <v>2019</v>
      </c>
      <c r="C263" s="2">
        <v>43813</v>
      </c>
      <c r="D263" s="1" t="s">
        <v>66</v>
      </c>
      <c r="E263" s="1" t="s">
        <v>974</v>
      </c>
      <c r="F263" s="1" t="s">
        <v>39</v>
      </c>
      <c r="G263" s="1"/>
      <c r="H263" s="1">
        <v>16</v>
      </c>
      <c r="I263" s="6">
        <v>0.46388888888888902</v>
      </c>
      <c r="J263">
        <v>53.875</v>
      </c>
    </row>
    <row r="264" spans="1:10" x14ac:dyDescent="0.35">
      <c r="A264" s="1" t="s">
        <v>222</v>
      </c>
      <c r="B264" s="1">
        <v>2019</v>
      </c>
      <c r="C264" s="2">
        <v>43813</v>
      </c>
      <c r="D264" s="1" t="s">
        <v>66</v>
      </c>
      <c r="E264" s="1" t="s">
        <v>969</v>
      </c>
      <c r="F264" s="1" t="s">
        <v>164</v>
      </c>
      <c r="G264" s="1"/>
      <c r="H264" s="1">
        <v>17</v>
      </c>
      <c r="I264" s="6">
        <v>0.46388888888888902</v>
      </c>
      <c r="J264">
        <v>53.875</v>
      </c>
    </row>
    <row r="265" spans="1:10" x14ac:dyDescent="0.35">
      <c r="A265" s="1" t="s">
        <v>222</v>
      </c>
      <c r="B265" s="1">
        <v>2019</v>
      </c>
      <c r="C265" s="2">
        <v>43813</v>
      </c>
      <c r="D265" s="1" t="s">
        <v>66</v>
      </c>
      <c r="E265" s="1" t="s">
        <v>827</v>
      </c>
      <c r="F265" s="1" t="s">
        <v>82</v>
      </c>
      <c r="G265" s="1"/>
      <c r="H265" s="1">
        <v>18</v>
      </c>
      <c r="I265" s="6">
        <v>0.46388888888888902</v>
      </c>
      <c r="J265">
        <v>53.875</v>
      </c>
    </row>
    <row r="266" spans="1:10" x14ac:dyDescent="0.35">
      <c r="A266" s="1" t="s">
        <v>222</v>
      </c>
      <c r="B266" s="1">
        <v>2019</v>
      </c>
      <c r="C266" s="2">
        <v>43813</v>
      </c>
      <c r="D266" s="1" t="s">
        <v>66</v>
      </c>
      <c r="E266" s="1" t="s">
        <v>813</v>
      </c>
      <c r="F266" s="1" t="s">
        <v>33</v>
      </c>
      <c r="G266" s="1"/>
      <c r="H266" s="1">
        <v>19</v>
      </c>
      <c r="I266" s="6">
        <v>0.46388888888888902</v>
      </c>
      <c r="J266">
        <v>53.875</v>
      </c>
    </row>
    <row r="267" spans="1:10" x14ac:dyDescent="0.35">
      <c r="A267" s="1" t="s">
        <v>222</v>
      </c>
      <c r="B267" s="1">
        <v>2019</v>
      </c>
      <c r="C267" s="2">
        <v>43813</v>
      </c>
      <c r="D267" s="1" t="s">
        <v>66</v>
      </c>
      <c r="E267" s="1" t="s">
        <v>1017</v>
      </c>
      <c r="F267" s="1" t="s">
        <v>212</v>
      </c>
      <c r="G267" s="1"/>
      <c r="H267" s="1">
        <v>20</v>
      </c>
      <c r="I267" s="6">
        <v>0.46388888888888902</v>
      </c>
      <c r="J267">
        <v>53.875</v>
      </c>
    </row>
    <row r="268" spans="1:10" x14ac:dyDescent="0.35">
      <c r="A268" s="1" t="s">
        <v>222</v>
      </c>
      <c r="B268" s="1">
        <v>2019</v>
      </c>
      <c r="C268" s="2">
        <v>43813</v>
      </c>
      <c r="D268" s="1" t="s">
        <v>66</v>
      </c>
      <c r="E268" s="1" t="s">
        <v>972</v>
      </c>
      <c r="F268" s="1" t="s">
        <v>56</v>
      </c>
      <c r="G268" s="1"/>
      <c r="H268" s="1">
        <v>21</v>
      </c>
      <c r="I268" s="6">
        <v>0.46388888888888902</v>
      </c>
      <c r="J268">
        <v>53.875</v>
      </c>
    </row>
    <row r="269" spans="1:10" x14ac:dyDescent="0.35">
      <c r="A269" s="1" t="s">
        <v>222</v>
      </c>
      <c r="B269" s="1">
        <v>2019</v>
      </c>
      <c r="C269" s="2">
        <v>43813</v>
      </c>
      <c r="D269" s="1" t="s">
        <v>66</v>
      </c>
      <c r="E269" s="1" t="s">
        <v>1018</v>
      </c>
      <c r="F269" s="1" t="s">
        <v>524</v>
      </c>
      <c r="G269" s="1"/>
      <c r="H269" s="1">
        <v>22</v>
      </c>
      <c r="I269" s="6">
        <v>0.46388888888888902</v>
      </c>
      <c r="J269">
        <v>53.875</v>
      </c>
    </row>
    <row r="270" spans="1:10" x14ac:dyDescent="0.35">
      <c r="A270" s="4" t="s">
        <v>225</v>
      </c>
      <c r="B270" s="4">
        <v>2019</v>
      </c>
      <c r="C270" s="5">
        <v>43806</v>
      </c>
      <c r="D270" s="4" t="s">
        <v>66</v>
      </c>
      <c r="E270" s="4" t="s">
        <v>973</v>
      </c>
      <c r="F270" s="4" t="s">
        <v>188</v>
      </c>
      <c r="G270" s="4"/>
      <c r="H270" s="4">
        <v>1</v>
      </c>
      <c r="I270" s="6">
        <v>0.46111111111111108</v>
      </c>
      <c r="J270">
        <v>54.192999999999998</v>
      </c>
    </row>
    <row r="271" spans="1:10" x14ac:dyDescent="0.35">
      <c r="A271" s="4" t="s">
        <v>225</v>
      </c>
      <c r="B271" s="4">
        <v>2019</v>
      </c>
      <c r="C271" s="5">
        <v>43806</v>
      </c>
      <c r="D271" s="4" t="s">
        <v>66</v>
      </c>
      <c r="E271" s="4" t="s">
        <v>340</v>
      </c>
      <c r="F271" s="4" t="s">
        <v>142</v>
      </c>
      <c r="G271" s="4"/>
      <c r="H271" s="4">
        <v>2</v>
      </c>
      <c r="I271" s="6">
        <v>0.46111111111111108</v>
      </c>
      <c r="J271">
        <v>54.192999999999998</v>
      </c>
    </row>
    <row r="272" spans="1:10" x14ac:dyDescent="0.35">
      <c r="A272" s="4" t="s">
        <v>225</v>
      </c>
      <c r="B272" s="4">
        <v>2019</v>
      </c>
      <c r="C272" s="5">
        <v>43806</v>
      </c>
      <c r="D272" s="4" t="s">
        <v>66</v>
      </c>
      <c r="E272" s="4" t="s">
        <v>596</v>
      </c>
      <c r="F272" s="4" t="s">
        <v>29</v>
      </c>
      <c r="G272" s="4"/>
      <c r="H272" s="4">
        <v>3</v>
      </c>
      <c r="I272" s="6">
        <v>0.46111111111111103</v>
      </c>
      <c r="J272">
        <v>54.192999999999998</v>
      </c>
    </row>
    <row r="273" spans="1:10" x14ac:dyDescent="0.35">
      <c r="A273" s="4" t="s">
        <v>225</v>
      </c>
      <c r="B273" s="4">
        <v>2019</v>
      </c>
      <c r="C273" s="5">
        <v>43806</v>
      </c>
      <c r="D273" s="4" t="s">
        <v>66</v>
      </c>
      <c r="E273" s="4" t="s">
        <v>641</v>
      </c>
      <c r="F273" s="4" t="s">
        <v>23</v>
      </c>
      <c r="G273" s="4"/>
      <c r="H273" s="4">
        <v>4</v>
      </c>
      <c r="I273" s="6">
        <v>0.46111111111111103</v>
      </c>
      <c r="J273">
        <v>54.192999999999998</v>
      </c>
    </row>
    <row r="274" spans="1:10" x14ac:dyDescent="0.35">
      <c r="A274" s="4" t="s">
        <v>225</v>
      </c>
      <c r="B274" s="4">
        <v>2019</v>
      </c>
      <c r="C274" s="5">
        <v>43806</v>
      </c>
      <c r="D274" s="4" t="s">
        <v>66</v>
      </c>
      <c r="E274" s="4" t="s">
        <v>598</v>
      </c>
      <c r="F274" s="4" t="s">
        <v>35</v>
      </c>
      <c r="G274" s="4"/>
      <c r="H274" s="4">
        <v>5</v>
      </c>
      <c r="I274" s="6">
        <v>0.46111111111111103</v>
      </c>
      <c r="J274">
        <v>54.192999999999998</v>
      </c>
    </row>
    <row r="275" spans="1:10" x14ac:dyDescent="0.35">
      <c r="A275" s="4" t="s">
        <v>225</v>
      </c>
      <c r="B275" s="4">
        <v>2019</v>
      </c>
      <c r="C275" s="5">
        <v>43806</v>
      </c>
      <c r="D275" s="4" t="s">
        <v>66</v>
      </c>
      <c r="E275" s="4" t="s">
        <v>967</v>
      </c>
      <c r="F275" s="4" t="s">
        <v>102</v>
      </c>
      <c r="G275" s="4"/>
      <c r="H275" s="4">
        <v>6</v>
      </c>
      <c r="I275" s="6">
        <v>0.46111111111111103</v>
      </c>
      <c r="J275">
        <v>54.192999999999998</v>
      </c>
    </row>
    <row r="276" spans="1:10" x14ac:dyDescent="0.35">
      <c r="A276" s="4" t="s">
        <v>225</v>
      </c>
      <c r="B276" s="4">
        <v>2019</v>
      </c>
      <c r="C276" s="5">
        <v>43806</v>
      </c>
      <c r="D276" s="4" t="s">
        <v>66</v>
      </c>
      <c r="E276" s="4" t="s">
        <v>493</v>
      </c>
      <c r="F276" s="4" t="s">
        <v>31</v>
      </c>
      <c r="G276" s="4"/>
      <c r="H276" s="4">
        <v>7</v>
      </c>
      <c r="I276" s="6">
        <v>0.46111111111111103</v>
      </c>
      <c r="J276">
        <v>54.192999999999998</v>
      </c>
    </row>
    <row r="277" spans="1:10" x14ac:dyDescent="0.35">
      <c r="A277" s="4" t="s">
        <v>225</v>
      </c>
      <c r="B277" s="4">
        <v>2019</v>
      </c>
      <c r="C277" s="5">
        <v>43806</v>
      </c>
      <c r="D277" s="4" t="s">
        <v>66</v>
      </c>
      <c r="E277" s="4" t="s">
        <v>749</v>
      </c>
      <c r="F277" s="4" t="s">
        <v>46</v>
      </c>
      <c r="G277" s="4"/>
      <c r="H277" s="4">
        <v>8</v>
      </c>
      <c r="I277" s="6">
        <v>0.46111111111111103</v>
      </c>
      <c r="J277">
        <v>54.192999999999998</v>
      </c>
    </row>
    <row r="278" spans="1:10" x14ac:dyDescent="0.35">
      <c r="A278" s="4" t="s">
        <v>225</v>
      </c>
      <c r="B278" s="4">
        <v>2019</v>
      </c>
      <c r="C278" s="5">
        <v>43806</v>
      </c>
      <c r="D278" s="4" t="s">
        <v>66</v>
      </c>
      <c r="E278" s="4" t="s">
        <v>790</v>
      </c>
      <c r="F278" s="4" t="s">
        <v>480</v>
      </c>
      <c r="G278" s="4"/>
      <c r="H278" s="4">
        <v>9</v>
      </c>
      <c r="I278" s="6">
        <v>0.46111111111111103</v>
      </c>
      <c r="J278">
        <v>54.192999999999998</v>
      </c>
    </row>
    <row r="279" spans="1:10" x14ac:dyDescent="0.35">
      <c r="A279" s="4" t="s">
        <v>225</v>
      </c>
      <c r="B279" s="4">
        <v>2019</v>
      </c>
      <c r="C279" s="5">
        <v>43806</v>
      </c>
      <c r="D279" s="4" t="s">
        <v>66</v>
      </c>
      <c r="E279" s="4" t="s">
        <v>508</v>
      </c>
      <c r="F279" s="4" t="s">
        <v>85</v>
      </c>
      <c r="G279" s="4"/>
      <c r="H279" s="4">
        <v>10</v>
      </c>
      <c r="I279" s="6">
        <v>0.46111111111111103</v>
      </c>
      <c r="J279">
        <v>54.192999999999998</v>
      </c>
    </row>
    <row r="280" spans="1:10" x14ac:dyDescent="0.35">
      <c r="A280" s="4" t="s">
        <v>225</v>
      </c>
      <c r="B280" s="4">
        <v>2019</v>
      </c>
      <c r="C280" s="5">
        <v>43806</v>
      </c>
      <c r="D280" s="4" t="s">
        <v>66</v>
      </c>
      <c r="E280" s="4" t="s">
        <v>969</v>
      </c>
      <c r="F280" s="4" t="s">
        <v>164</v>
      </c>
      <c r="G280" s="4"/>
      <c r="H280" s="4">
        <v>11</v>
      </c>
      <c r="I280" s="6">
        <v>0.46111111111111103</v>
      </c>
      <c r="J280">
        <v>54.192999999999998</v>
      </c>
    </row>
    <row r="281" spans="1:10" x14ac:dyDescent="0.35">
      <c r="A281" s="4" t="s">
        <v>225</v>
      </c>
      <c r="B281" s="4">
        <v>2019</v>
      </c>
      <c r="C281" s="5">
        <v>43806</v>
      </c>
      <c r="D281" s="4" t="s">
        <v>66</v>
      </c>
      <c r="E281" s="4" t="s">
        <v>688</v>
      </c>
      <c r="F281" s="4" t="s">
        <v>25</v>
      </c>
      <c r="G281" s="4"/>
      <c r="H281" s="4">
        <v>12</v>
      </c>
      <c r="I281" s="6">
        <v>0.46111111111111103</v>
      </c>
      <c r="J281">
        <v>54.192999999999998</v>
      </c>
    </row>
    <row r="282" spans="1:10" x14ac:dyDescent="0.35">
      <c r="A282" s="4" t="s">
        <v>225</v>
      </c>
      <c r="B282" s="4">
        <v>2019</v>
      </c>
      <c r="C282" s="5">
        <v>43806</v>
      </c>
      <c r="D282" s="4" t="s">
        <v>66</v>
      </c>
      <c r="E282" s="4" t="s">
        <v>522</v>
      </c>
      <c r="F282" s="4" t="s">
        <v>58</v>
      </c>
      <c r="G282" s="4"/>
      <c r="H282" s="4">
        <v>13</v>
      </c>
      <c r="I282" s="6">
        <v>0.46111111111111103</v>
      </c>
      <c r="J282">
        <v>54.192999999999998</v>
      </c>
    </row>
    <row r="283" spans="1:10" x14ac:dyDescent="0.35">
      <c r="A283" s="4" t="s">
        <v>225</v>
      </c>
      <c r="B283" s="4">
        <v>2019</v>
      </c>
      <c r="C283" s="5">
        <v>43806</v>
      </c>
      <c r="D283" s="4" t="s">
        <v>66</v>
      </c>
      <c r="E283" s="4" t="s">
        <v>972</v>
      </c>
      <c r="F283" s="4" t="s">
        <v>56</v>
      </c>
      <c r="G283" s="4"/>
      <c r="H283" s="4">
        <v>14</v>
      </c>
      <c r="I283" s="6">
        <v>0.46111111111111103</v>
      </c>
      <c r="J283">
        <v>54.192999999999998</v>
      </c>
    </row>
    <row r="284" spans="1:10" x14ac:dyDescent="0.35">
      <c r="A284" s="4" t="s">
        <v>225</v>
      </c>
      <c r="B284" s="4">
        <v>2019</v>
      </c>
      <c r="C284" s="5">
        <v>43806</v>
      </c>
      <c r="D284" s="4" t="s">
        <v>66</v>
      </c>
      <c r="E284" s="4" t="s">
        <v>716</v>
      </c>
      <c r="F284" s="4" t="s">
        <v>152</v>
      </c>
      <c r="G284" s="4"/>
      <c r="H284" s="4">
        <v>15</v>
      </c>
      <c r="I284" s="6">
        <v>0.46111111111111103</v>
      </c>
      <c r="J284">
        <v>54.192999999999998</v>
      </c>
    </row>
    <row r="285" spans="1:10" x14ac:dyDescent="0.35">
      <c r="A285" s="4" t="s">
        <v>225</v>
      </c>
      <c r="B285" s="4">
        <v>2019</v>
      </c>
      <c r="C285" s="5">
        <v>43806</v>
      </c>
      <c r="D285" s="4" t="s">
        <v>66</v>
      </c>
      <c r="E285" s="4" t="s">
        <v>827</v>
      </c>
      <c r="F285" s="4" t="s">
        <v>82</v>
      </c>
      <c r="G285" s="4"/>
      <c r="H285" s="4">
        <v>16</v>
      </c>
      <c r="I285" s="6">
        <v>0.46111111111111103</v>
      </c>
      <c r="J285">
        <v>54.192999999999998</v>
      </c>
    </row>
    <row r="286" spans="1:10" x14ac:dyDescent="0.35">
      <c r="A286" s="4" t="s">
        <v>225</v>
      </c>
      <c r="B286" s="4">
        <v>2019</v>
      </c>
      <c r="C286" s="5">
        <v>43806</v>
      </c>
      <c r="D286" s="4" t="s">
        <v>66</v>
      </c>
      <c r="E286" s="4" t="s">
        <v>1016</v>
      </c>
      <c r="F286" s="4" t="s">
        <v>145</v>
      </c>
      <c r="G286" s="4"/>
      <c r="H286" s="4">
        <v>17</v>
      </c>
      <c r="I286" s="6">
        <v>0.46111111111111103</v>
      </c>
      <c r="J286">
        <v>54.192999999999998</v>
      </c>
    </row>
    <row r="287" spans="1:10" x14ac:dyDescent="0.35">
      <c r="A287" s="4" t="s">
        <v>225</v>
      </c>
      <c r="B287" s="4">
        <v>2019</v>
      </c>
      <c r="C287" s="5">
        <v>43806</v>
      </c>
      <c r="D287" s="4" t="s">
        <v>66</v>
      </c>
      <c r="E287" s="4" t="s">
        <v>974</v>
      </c>
      <c r="F287" s="4" t="s">
        <v>39</v>
      </c>
      <c r="G287" s="4"/>
      <c r="H287" s="4">
        <v>18</v>
      </c>
      <c r="I287" s="6">
        <v>0.46111111111111103</v>
      </c>
      <c r="J287">
        <v>54.192999999999998</v>
      </c>
    </row>
    <row r="288" spans="1:10" x14ac:dyDescent="0.35">
      <c r="A288" s="4" t="s">
        <v>225</v>
      </c>
      <c r="B288" s="4">
        <v>2019</v>
      </c>
      <c r="C288" s="5">
        <v>43806</v>
      </c>
      <c r="D288" s="4" t="s">
        <v>66</v>
      </c>
      <c r="E288" s="4" t="s">
        <v>856</v>
      </c>
      <c r="F288" s="4" t="s">
        <v>207</v>
      </c>
      <c r="G288" s="4"/>
      <c r="H288" s="4">
        <v>19</v>
      </c>
      <c r="I288" s="6">
        <v>0.46111111111111103</v>
      </c>
      <c r="J288">
        <v>54.192999999999998</v>
      </c>
    </row>
    <row r="289" spans="1:10" x14ac:dyDescent="0.35">
      <c r="A289" s="4" t="s">
        <v>225</v>
      </c>
      <c r="B289" s="4">
        <v>2019</v>
      </c>
      <c r="C289" s="5">
        <v>43806</v>
      </c>
      <c r="D289" s="4" t="s">
        <v>66</v>
      </c>
      <c r="E289" s="4" t="s">
        <v>1017</v>
      </c>
      <c r="F289" s="4" t="s">
        <v>212</v>
      </c>
      <c r="G289" s="4"/>
      <c r="H289" s="4">
        <v>20</v>
      </c>
      <c r="I289" s="6">
        <v>0.46111111111111103</v>
      </c>
      <c r="J289">
        <v>54.192999999999998</v>
      </c>
    </row>
    <row r="290" spans="1:10" x14ac:dyDescent="0.35">
      <c r="A290" s="4" t="s">
        <v>225</v>
      </c>
      <c r="B290" s="4">
        <v>2019</v>
      </c>
      <c r="C290" s="5">
        <v>43806</v>
      </c>
      <c r="D290" s="4" t="s">
        <v>66</v>
      </c>
      <c r="E290" s="4" t="s">
        <v>1018</v>
      </c>
      <c r="F290" s="4" t="s">
        <v>524</v>
      </c>
      <c r="G290" s="4"/>
      <c r="H290" s="4">
        <v>21</v>
      </c>
      <c r="I290" s="6">
        <v>0.46111111111111103</v>
      </c>
      <c r="J290">
        <v>54.192999999999998</v>
      </c>
    </row>
    <row r="291" spans="1:10" x14ac:dyDescent="0.35">
      <c r="A291" s="4" t="s">
        <v>225</v>
      </c>
      <c r="B291" s="4">
        <v>2019</v>
      </c>
      <c r="C291" s="5">
        <v>43806</v>
      </c>
      <c r="D291" s="4" t="s">
        <v>66</v>
      </c>
      <c r="E291" s="4" t="s">
        <v>695</v>
      </c>
      <c r="F291" s="4" t="s">
        <v>33</v>
      </c>
      <c r="G291" s="4"/>
      <c r="H291" s="4">
        <v>22</v>
      </c>
      <c r="I291" s="6">
        <v>0.46111111111111103</v>
      </c>
      <c r="J291">
        <v>54.192999999999998</v>
      </c>
    </row>
    <row r="292" spans="1:10" x14ac:dyDescent="0.35">
      <c r="A292" s="1" t="s">
        <v>226</v>
      </c>
      <c r="B292" s="1">
        <v>2019</v>
      </c>
      <c r="C292" s="2">
        <v>43799</v>
      </c>
      <c r="D292" s="1" t="s">
        <v>66</v>
      </c>
      <c r="E292" s="1" t="s">
        <v>617</v>
      </c>
      <c r="F292" s="1" t="s">
        <v>37</v>
      </c>
      <c r="G292" s="1"/>
      <c r="H292" s="1">
        <v>1</v>
      </c>
      <c r="I292" s="6">
        <v>0.46458333333333335</v>
      </c>
      <c r="J292">
        <v>53.749000000000002</v>
      </c>
    </row>
    <row r="293" spans="1:10" x14ac:dyDescent="0.35">
      <c r="A293" s="1" t="s">
        <v>226</v>
      </c>
      <c r="B293" s="1">
        <v>2019</v>
      </c>
      <c r="C293" s="2">
        <v>43799</v>
      </c>
      <c r="D293" s="1" t="s">
        <v>66</v>
      </c>
      <c r="E293" s="1" t="s">
        <v>972</v>
      </c>
      <c r="F293" s="1" t="s">
        <v>56</v>
      </c>
      <c r="G293" s="1"/>
      <c r="H293" s="1">
        <v>2</v>
      </c>
      <c r="I293" s="6">
        <v>0.46458333333333335</v>
      </c>
      <c r="J293">
        <v>53.749000000000002</v>
      </c>
    </row>
    <row r="294" spans="1:10" x14ac:dyDescent="0.35">
      <c r="A294" s="1" t="s">
        <v>226</v>
      </c>
      <c r="B294" s="1">
        <v>2019</v>
      </c>
      <c r="C294" s="2">
        <v>43799</v>
      </c>
      <c r="D294" s="1" t="s">
        <v>66</v>
      </c>
      <c r="E294" s="1" t="s">
        <v>963</v>
      </c>
      <c r="F294" s="1" t="s">
        <v>85</v>
      </c>
      <c r="G294" s="1"/>
      <c r="H294" s="1">
        <v>3</v>
      </c>
      <c r="I294" s="6">
        <v>0.46458333333333302</v>
      </c>
      <c r="J294">
        <v>53.749000000000002</v>
      </c>
    </row>
    <row r="295" spans="1:10" x14ac:dyDescent="0.35">
      <c r="A295" s="1" t="s">
        <v>226</v>
      </c>
      <c r="B295" s="1">
        <v>2019</v>
      </c>
      <c r="C295" s="2">
        <v>43799</v>
      </c>
      <c r="D295" s="1" t="s">
        <v>66</v>
      </c>
      <c r="E295" s="1" t="s">
        <v>980</v>
      </c>
      <c r="F295" s="1" t="s">
        <v>113</v>
      </c>
      <c r="G295" s="1"/>
      <c r="H295" s="1">
        <v>4</v>
      </c>
      <c r="I295" s="6">
        <v>0.46458333333333302</v>
      </c>
      <c r="J295">
        <v>53.749000000000002</v>
      </c>
    </row>
    <row r="296" spans="1:10" x14ac:dyDescent="0.35">
      <c r="A296" s="1" t="s">
        <v>226</v>
      </c>
      <c r="B296" s="1">
        <v>2019</v>
      </c>
      <c r="C296" s="2">
        <v>43799</v>
      </c>
      <c r="D296" s="1" t="s">
        <v>66</v>
      </c>
      <c r="E296" s="1" t="s">
        <v>340</v>
      </c>
      <c r="F296" s="1" t="s">
        <v>142</v>
      </c>
      <c r="G296" s="1"/>
      <c r="H296" s="1">
        <v>5</v>
      </c>
      <c r="I296" s="6">
        <v>0.46458333333333302</v>
      </c>
      <c r="J296">
        <v>53.749000000000002</v>
      </c>
    </row>
    <row r="297" spans="1:10" x14ac:dyDescent="0.35">
      <c r="A297" s="1" t="s">
        <v>226</v>
      </c>
      <c r="B297" s="1">
        <v>2019</v>
      </c>
      <c r="C297" s="2">
        <v>43799</v>
      </c>
      <c r="D297" s="1" t="s">
        <v>66</v>
      </c>
      <c r="E297" s="1" t="s">
        <v>598</v>
      </c>
      <c r="F297" s="1" t="s">
        <v>35</v>
      </c>
      <c r="G297" s="1"/>
      <c r="H297" s="1">
        <v>6</v>
      </c>
      <c r="I297" s="6">
        <v>0.46458333333333302</v>
      </c>
      <c r="J297">
        <v>53.749000000000002</v>
      </c>
    </row>
    <row r="298" spans="1:10" x14ac:dyDescent="0.35">
      <c r="A298" s="1" t="s">
        <v>226</v>
      </c>
      <c r="B298" s="1">
        <v>2019</v>
      </c>
      <c r="C298" s="2">
        <v>43799</v>
      </c>
      <c r="D298" s="1" t="s">
        <v>66</v>
      </c>
      <c r="E298" s="1" t="s">
        <v>596</v>
      </c>
      <c r="F298" s="1" t="s">
        <v>29</v>
      </c>
      <c r="G298" s="1"/>
      <c r="H298" s="1">
        <v>7</v>
      </c>
      <c r="I298" s="6">
        <v>0.46458333333333302</v>
      </c>
      <c r="J298">
        <v>53.749000000000002</v>
      </c>
    </row>
    <row r="299" spans="1:10" x14ac:dyDescent="0.35">
      <c r="A299" s="1" t="s">
        <v>226</v>
      </c>
      <c r="B299" s="1">
        <v>2019</v>
      </c>
      <c r="C299" s="2">
        <v>43799</v>
      </c>
      <c r="D299" s="1" t="s">
        <v>66</v>
      </c>
      <c r="E299" s="1" t="s">
        <v>591</v>
      </c>
      <c r="F299" s="1" t="s">
        <v>23</v>
      </c>
      <c r="G299" s="1"/>
      <c r="H299" s="1">
        <v>8</v>
      </c>
      <c r="I299" s="6">
        <v>0.46458333333333302</v>
      </c>
      <c r="J299">
        <v>53.749000000000002</v>
      </c>
    </row>
    <row r="300" spans="1:10" x14ac:dyDescent="0.35">
      <c r="A300" s="1" t="s">
        <v>226</v>
      </c>
      <c r="B300" s="1">
        <v>2019</v>
      </c>
      <c r="C300" s="2">
        <v>43799</v>
      </c>
      <c r="D300" s="1" t="s">
        <v>66</v>
      </c>
      <c r="E300" s="1" t="s">
        <v>1040</v>
      </c>
      <c r="F300" s="1" t="s">
        <v>484</v>
      </c>
      <c r="G300" s="1"/>
      <c r="H300" s="1">
        <v>9</v>
      </c>
      <c r="I300" s="6">
        <v>0.46458333333333302</v>
      </c>
      <c r="J300">
        <v>53.749000000000002</v>
      </c>
    </row>
    <row r="301" spans="1:10" x14ac:dyDescent="0.35">
      <c r="A301" s="1" t="s">
        <v>226</v>
      </c>
      <c r="B301" s="1">
        <v>2019</v>
      </c>
      <c r="C301" s="2">
        <v>43799</v>
      </c>
      <c r="D301" s="1" t="s">
        <v>66</v>
      </c>
      <c r="E301" s="1" t="s">
        <v>839</v>
      </c>
      <c r="F301" s="1" t="s">
        <v>480</v>
      </c>
      <c r="G301" s="1"/>
      <c r="H301" s="1">
        <v>10</v>
      </c>
      <c r="I301" s="6">
        <v>0.46458333333333302</v>
      </c>
      <c r="J301">
        <v>53.749000000000002</v>
      </c>
    </row>
    <row r="302" spans="1:10" x14ac:dyDescent="0.35">
      <c r="A302" s="1" t="s">
        <v>226</v>
      </c>
      <c r="B302" s="1">
        <v>2019</v>
      </c>
      <c r="C302" s="2">
        <v>43799</v>
      </c>
      <c r="D302" s="1" t="s">
        <v>66</v>
      </c>
      <c r="E302" s="1" t="s">
        <v>487</v>
      </c>
      <c r="F302" s="1" t="s">
        <v>164</v>
      </c>
      <c r="G302" s="1"/>
      <c r="H302" s="1">
        <v>11</v>
      </c>
      <c r="I302" s="6">
        <v>0.46458333333333302</v>
      </c>
      <c r="J302">
        <v>53.749000000000002</v>
      </c>
    </row>
    <row r="303" spans="1:10" x14ac:dyDescent="0.35">
      <c r="A303" s="1" t="s">
        <v>226</v>
      </c>
      <c r="B303" s="1">
        <v>2019</v>
      </c>
      <c r="C303" s="2">
        <v>43799</v>
      </c>
      <c r="D303" s="1" t="s">
        <v>66</v>
      </c>
      <c r="E303" s="1" t="s">
        <v>588</v>
      </c>
      <c r="F303" s="1" t="s">
        <v>78</v>
      </c>
      <c r="G303" s="1"/>
      <c r="H303" s="1">
        <v>12</v>
      </c>
      <c r="I303" s="6">
        <v>0.46458333333333302</v>
      </c>
      <c r="J303">
        <v>53.749000000000002</v>
      </c>
    </row>
    <row r="304" spans="1:10" x14ac:dyDescent="0.35">
      <c r="A304" s="1" t="s">
        <v>226</v>
      </c>
      <c r="B304" s="1">
        <v>2019</v>
      </c>
      <c r="C304" s="2">
        <v>43799</v>
      </c>
      <c r="D304" s="1" t="s">
        <v>66</v>
      </c>
      <c r="E304" s="1" t="s">
        <v>69</v>
      </c>
      <c r="F304" s="1" t="s">
        <v>25</v>
      </c>
      <c r="G304" s="1"/>
      <c r="H304" s="1">
        <v>13</v>
      </c>
      <c r="I304" s="6">
        <v>0.46458333333333302</v>
      </c>
      <c r="J304">
        <v>53.749000000000002</v>
      </c>
    </row>
    <row r="305" spans="1:10" x14ac:dyDescent="0.35">
      <c r="A305" s="1" t="s">
        <v>226</v>
      </c>
      <c r="B305" s="1">
        <v>2019</v>
      </c>
      <c r="C305" s="2">
        <v>43799</v>
      </c>
      <c r="D305" s="1" t="s">
        <v>66</v>
      </c>
      <c r="E305" s="1" t="s">
        <v>606</v>
      </c>
      <c r="F305" s="1" t="s">
        <v>46</v>
      </c>
      <c r="G305" s="1"/>
      <c r="H305" s="1">
        <v>14</v>
      </c>
      <c r="I305" s="6">
        <v>0.46458333333333302</v>
      </c>
      <c r="J305">
        <v>53.749000000000002</v>
      </c>
    </row>
    <row r="306" spans="1:10" x14ac:dyDescent="0.35">
      <c r="A306" s="1" t="s">
        <v>226</v>
      </c>
      <c r="B306" s="1">
        <v>2019</v>
      </c>
      <c r="C306" s="2">
        <v>43799</v>
      </c>
      <c r="D306" s="1" t="s">
        <v>66</v>
      </c>
      <c r="E306" s="1" t="s">
        <v>813</v>
      </c>
      <c r="F306" s="1" t="s">
        <v>33</v>
      </c>
      <c r="G306" s="1"/>
      <c r="H306" s="1">
        <v>15</v>
      </c>
      <c r="I306" s="6">
        <v>0.46458333333333302</v>
      </c>
      <c r="J306">
        <v>53.749000000000002</v>
      </c>
    </row>
    <row r="307" spans="1:10" x14ac:dyDescent="0.35">
      <c r="A307" s="1" t="s">
        <v>226</v>
      </c>
      <c r="B307" s="1">
        <v>2019</v>
      </c>
      <c r="C307" s="2">
        <v>43799</v>
      </c>
      <c r="D307" s="1" t="s">
        <v>66</v>
      </c>
      <c r="E307" s="1" t="s">
        <v>1016</v>
      </c>
      <c r="F307" s="1" t="s">
        <v>145</v>
      </c>
      <c r="G307" s="1"/>
      <c r="H307" s="1">
        <v>16</v>
      </c>
      <c r="I307" s="6">
        <v>0.46458333333333302</v>
      </c>
      <c r="J307">
        <v>53.749000000000002</v>
      </c>
    </row>
    <row r="308" spans="1:10" x14ac:dyDescent="0.35">
      <c r="A308" s="1" t="s">
        <v>226</v>
      </c>
      <c r="B308" s="1">
        <v>2019</v>
      </c>
      <c r="C308" s="2">
        <v>43799</v>
      </c>
      <c r="D308" s="1" t="s">
        <v>66</v>
      </c>
      <c r="E308" s="1" t="s">
        <v>522</v>
      </c>
      <c r="F308" s="1" t="s">
        <v>58</v>
      </c>
      <c r="G308" s="1"/>
      <c r="H308" s="1">
        <v>17</v>
      </c>
      <c r="I308" s="6">
        <v>0.46458333333333302</v>
      </c>
      <c r="J308">
        <v>53.749000000000002</v>
      </c>
    </row>
    <row r="309" spans="1:10" x14ac:dyDescent="0.35">
      <c r="A309" s="1" t="s">
        <v>226</v>
      </c>
      <c r="B309" s="1">
        <v>2019</v>
      </c>
      <c r="C309" s="2">
        <v>43799</v>
      </c>
      <c r="D309" s="1" t="s">
        <v>66</v>
      </c>
      <c r="E309" s="1" t="s">
        <v>973</v>
      </c>
      <c r="F309" s="1" t="s">
        <v>188</v>
      </c>
      <c r="G309" s="1"/>
      <c r="H309" s="1">
        <v>18</v>
      </c>
      <c r="I309" s="6">
        <v>0.46458333333333302</v>
      </c>
      <c r="J309">
        <v>53.749000000000002</v>
      </c>
    </row>
    <row r="310" spans="1:10" x14ac:dyDescent="0.35">
      <c r="A310" s="1" t="s">
        <v>226</v>
      </c>
      <c r="B310" s="1">
        <v>2019</v>
      </c>
      <c r="C310" s="2">
        <v>43799</v>
      </c>
      <c r="D310" s="1" t="s">
        <v>66</v>
      </c>
      <c r="E310" s="1" t="s">
        <v>595</v>
      </c>
      <c r="F310" s="1" t="s">
        <v>759</v>
      </c>
      <c r="G310" s="1"/>
      <c r="H310" s="1">
        <v>19</v>
      </c>
      <c r="I310" s="6">
        <v>0.46458333333333302</v>
      </c>
      <c r="J310">
        <v>53.749000000000002</v>
      </c>
    </row>
    <row r="311" spans="1:10" x14ac:dyDescent="0.35">
      <c r="A311" s="1" t="s">
        <v>226</v>
      </c>
      <c r="B311" s="1">
        <v>2019</v>
      </c>
      <c r="C311" s="2">
        <v>43799</v>
      </c>
      <c r="D311" s="1" t="s">
        <v>66</v>
      </c>
      <c r="E311" s="1" t="s">
        <v>716</v>
      </c>
      <c r="F311" s="1" t="s">
        <v>152</v>
      </c>
      <c r="G311" s="1"/>
      <c r="H311" s="1">
        <v>20</v>
      </c>
      <c r="I311" s="6">
        <v>0.46458333333333302</v>
      </c>
      <c r="J311">
        <v>53.749000000000002</v>
      </c>
    </row>
    <row r="312" spans="1:10" x14ac:dyDescent="0.35">
      <c r="A312" s="21" t="s">
        <v>226</v>
      </c>
      <c r="B312" s="21">
        <v>2019</v>
      </c>
      <c r="C312" s="22">
        <v>43799</v>
      </c>
      <c r="D312" s="21" t="s">
        <v>66</v>
      </c>
      <c r="E312" s="21" t="s">
        <v>827</v>
      </c>
      <c r="F312" s="21" t="s">
        <v>82</v>
      </c>
      <c r="G312" s="21"/>
      <c r="H312" s="21">
        <v>21</v>
      </c>
      <c r="I312" s="6">
        <v>0.46458333333333302</v>
      </c>
      <c r="J312">
        <v>53.749000000000002</v>
      </c>
    </row>
    <row r="313" spans="1:10" x14ac:dyDescent="0.35">
      <c r="A313" s="1" t="s">
        <v>226</v>
      </c>
      <c r="B313" s="1">
        <v>2019</v>
      </c>
      <c r="C313" s="2">
        <v>43799</v>
      </c>
      <c r="D313" s="1" t="s">
        <v>66</v>
      </c>
      <c r="E313" s="1" t="s">
        <v>1018</v>
      </c>
      <c r="F313" s="1" t="s">
        <v>524</v>
      </c>
      <c r="G313" s="1"/>
      <c r="H313" s="1">
        <v>22</v>
      </c>
      <c r="I313" s="6">
        <v>0.46458333333333302</v>
      </c>
      <c r="J313">
        <v>53.749000000000002</v>
      </c>
    </row>
    <row r="314" spans="1:10" x14ac:dyDescent="0.35">
      <c r="A314" s="1" t="s">
        <v>226</v>
      </c>
      <c r="B314" s="1">
        <v>2019</v>
      </c>
      <c r="C314" s="2">
        <v>43799</v>
      </c>
      <c r="D314" s="1" t="s">
        <v>66</v>
      </c>
      <c r="E314" s="1" t="s">
        <v>1015</v>
      </c>
      <c r="F314" s="1" t="s">
        <v>39</v>
      </c>
      <c r="G314" s="1"/>
      <c r="H314" s="1">
        <v>23</v>
      </c>
      <c r="I314" s="6">
        <v>0.46458333333333302</v>
      </c>
      <c r="J314">
        <v>53.749000000000002</v>
      </c>
    </row>
    <row r="315" spans="1:10" x14ac:dyDescent="0.35">
      <c r="A315" s="1" t="s">
        <v>226</v>
      </c>
      <c r="B315" s="1">
        <v>2019</v>
      </c>
      <c r="C315" s="2">
        <v>43799</v>
      </c>
      <c r="D315" s="1" t="s">
        <v>66</v>
      </c>
      <c r="E315" s="1" t="s">
        <v>1004</v>
      </c>
      <c r="F315" s="1" t="s">
        <v>212</v>
      </c>
      <c r="G315" s="1"/>
      <c r="H315" s="1">
        <v>24</v>
      </c>
      <c r="I315" s="6">
        <v>0.46458333333333302</v>
      </c>
      <c r="J315">
        <v>53.749000000000002</v>
      </c>
    </row>
    <row r="316" spans="1:10" x14ac:dyDescent="0.35">
      <c r="A316" s="4" t="s">
        <v>65</v>
      </c>
      <c r="B316" s="4">
        <v>2019</v>
      </c>
      <c r="C316" s="5">
        <v>43779</v>
      </c>
      <c r="D316" s="4" t="s">
        <v>66</v>
      </c>
      <c r="E316" s="4" t="s">
        <v>968</v>
      </c>
      <c r="F316" s="4" t="s">
        <v>102</v>
      </c>
      <c r="G316" s="4"/>
      <c r="H316" s="4">
        <v>1</v>
      </c>
    </row>
    <row r="317" spans="1:10" x14ac:dyDescent="0.35">
      <c r="A317" s="4" t="s">
        <v>65</v>
      </c>
      <c r="B317" s="4">
        <v>2019</v>
      </c>
      <c r="C317" s="5">
        <v>43779</v>
      </c>
      <c r="D317" s="4" t="s">
        <v>66</v>
      </c>
      <c r="E317" s="4" t="s">
        <v>69</v>
      </c>
      <c r="F317" s="4" t="s">
        <v>25</v>
      </c>
      <c r="G317" s="4"/>
      <c r="H317" s="4">
        <v>2</v>
      </c>
    </row>
    <row r="318" spans="1:10" x14ac:dyDescent="0.35">
      <c r="A318" s="4" t="s">
        <v>65</v>
      </c>
      <c r="B318" s="4">
        <v>2019</v>
      </c>
      <c r="C318" s="5">
        <v>43779</v>
      </c>
      <c r="D318" s="4" t="s">
        <v>66</v>
      </c>
      <c r="E318" s="4" t="s">
        <v>340</v>
      </c>
      <c r="F318" s="4" t="s">
        <v>142</v>
      </c>
      <c r="G318" s="4"/>
      <c r="H318" s="4">
        <v>3</v>
      </c>
    </row>
    <row r="319" spans="1:10" x14ac:dyDescent="0.35">
      <c r="A319" s="4" t="s">
        <v>65</v>
      </c>
      <c r="B319" s="4">
        <v>2019</v>
      </c>
      <c r="C319" s="5">
        <v>43779</v>
      </c>
      <c r="D319" s="4" t="s">
        <v>66</v>
      </c>
      <c r="E319" s="4" t="s">
        <v>584</v>
      </c>
      <c r="F319" s="4" t="s">
        <v>27</v>
      </c>
      <c r="G319" s="4"/>
      <c r="H319" s="4">
        <v>4</v>
      </c>
    </row>
    <row r="320" spans="1:10" x14ac:dyDescent="0.35">
      <c r="A320" s="4" t="s">
        <v>65</v>
      </c>
      <c r="B320" s="4">
        <v>2019</v>
      </c>
      <c r="C320" s="5">
        <v>43779</v>
      </c>
      <c r="D320" s="4" t="s">
        <v>66</v>
      </c>
      <c r="E320" s="4" t="s">
        <v>594</v>
      </c>
      <c r="F320" s="4" t="s">
        <v>31</v>
      </c>
      <c r="G320" s="4"/>
      <c r="H320" s="4">
        <v>5</v>
      </c>
    </row>
    <row r="321" spans="1:8" x14ac:dyDescent="0.35">
      <c r="A321" s="4" t="s">
        <v>65</v>
      </c>
      <c r="B321" s="4">
        <v>2019</v>
      </c>
      <c r="C321" s="5">
        <v>43779</v>
      </c>
      <c r="D321" s="4" t="s">
        <v>66</v>
      </c>
      <c r="E321" s="4" t="s">
        <v>980</v>
      </c>
      <c r="F321" s="4" t="s">
        <v>113</v>
      </c>
      <c r="G321" s="4"/>
      <c r="H321" s="4">
        <v>6</v>
      </c>
    </row>
    <row r="322" spans="1:8" x14ac:dyDescent="0.35">
      <c r="A322" s="4" t="s">
        <v>65</v>
      </c>
      <c r="B322" s="4">
        <v>2019</v>
      </c>
      <c r="C322" s="5">
        <v>43779</v>
      </c>
      <c r="D322" s="4" t="s">
        <v>66</v>
      </c>
      <c r="E322" s="4" t="s">
        <v>840</v>
      </c>
      <c r="F322" s="4" t="s">
        <v>480</v>
      </c>
      <c r="G322" s="4"/>
      <c r="H322" s="4">
        <v>7</v>
      </c>
    </row>
    <row r="323" spans="1:8" x14ac:dyDescent="0.35">
      <c r="A323" s="4" t="s">
        <v>65</v>
      </c>
      <c r="B323" s="4">
        <v>2019</v>
      </c>
      <c r="C323" s="5">
        <v>43779</v>
      </c>
      <c r="D323" s="4" t="s">
        <v>66</v>
      </c>
      <c r="E323" s="4" t="s">
        <v>972</v>
      </c>
      <c r="F323" s="4" t="s">
        <v>56</v>
      </c>
      <c r="G323" s="4"/>
      <c r="H323" s="4">
        <v>8</v>
      </c>
    </row>
    <row r="324" spans="1:8" x14ac:dyDescent="0.35">
      <c r="A324" s="4" t="s">
        <v>65</v>
      </c>
      <c r="B324" s="4">
        <v>2019</v>
      </c>
      <c r="C324" s="5">
        <v>43779</v>
      </c>
      <c r="D324" s="4" t="s">
        <v>66</v>
      </c>
      <c r="E324" s="4" t="s">
        <v>487</v>
      </c>
      <c r="F324" s="4" t="s">
        <v>164</v>
      </c>
      <c r="G324" s="4"/>
      <c r="H324" s="4">
        <v>9</v>
      </c>
    </row>
    <row r="325" spans="1:8" x14ac:dyDescent="0.35">
      <c r="A325" s="4" t="s">
        <v>65</v>
      </c>
      <c r="B325" s="4">
        <v>2019</v>
      </c>
      <c r="C325" s="5">
        <v>43779</v>
      </c>
      <c r="D325" s="4" t="s">
        <v>66</v>
      </c>
      <c r="E325" s="4" t="s">
        <v>963</v>
      </c>
      <c r="F325" s="4" t="s">
        <v>85</v>
      </c>
      <c r="G325" s="4"/>
      <c r="H325" s="4">
        <v>10</v>
      </c>
    </row>
    <row r="326" spans="1:8" x14ac:dyDescent="0.35">
      <c r="A326" s="4" t="s">
        <v>65</v>
      </c>
      <c r="B326" s="4">
        <v>2019</v>
      </c>
      <c r="C326" s="5">
        <v>43779</v>
      </c>
      <c r="D326" s="4" t="s">
        <v>66</v>
      </c>
      <c r="E326" s="4" t="s">
        <v>655</v>
      </c>
      <c r="F326" s="4" t="s">
        <v>484</v>
      </c>
      <c r="G326" s="4"/>
      <c r="H326" s="4">
        <v>11</v>
      </c>
    </row>
    <row r="327" spans="1:8" x14ac:dyDescent="0.35">
      <c r="A327" s="4" t="s">
        <v>65</v>
      </c>
      <c r="B327" s="4">
        <v>2019</v>
      </c>
      <c r="C327" s="5">
        <v>43779</v>
      </c>
      <c r="D327" s="4" t="s">
        <v>66</v>
      </c>
      <c r="E327" s="4" t="s">
        <v>964</v>
      </c>
      <c r="F327" s="4" t="s">
        <v>37</v>
      </c>
      <c r="G327" s="4"/>
      <c r="H327" s="4">
        <v>12</v>
      </c>
    </row>
    <row r="328" spans="1:8" x14ac:dyDescent="0.35">
      <c r="A328" s="4" t="s">
        <v>65</v>
      </c>
      <c r="B328" s="4">
        <v>2019</v>
      </c>
      <c r="C328" s="5">
        <v>43779</v>
      </c>
      <c r="D328" s="4" t="s">
        <v>66</v>
      </c>
      <c r="E328" s="4" t="s">
        <v>599</v>
      </c>
      <c r="F328" s="4" t="s">
        <v>35</v>
      </c>
      <c r="G328" s="4"/>
      <c r="H328" s="4">
        <v>13</v>
      </c>
    </row>
    <row r="329" spans="1:8" x14ac:dyDescent="0.35">
      <c r="A329" s="4" t="s">
        <v>65</v>
      </c>
      <c r="B329" s="4">
        <v>2019</v>
      </c>
      <c r="C329" s="5">
        <v>43779</v>
      </c>
      <c r="D329" s="4" t="s">
        <v>66</v>
      </c>
      <c r="E329" s="4" t="s">
        <v>813</v>
      </c>
      <c r="F329" s="4" t="s">
        <v>33</v>
      </c>
      <c r="G329" s="4"/>
      <c r="H329" s="4">
        <v>14</v>
      </c>
    </row>
    <row r="330" spans="1:8" x14ac:dyDescent="0.35">
      <c r="A330" s="4" t="s">
        <v>65</v>
      </c>
      <c r="B330" s="4">
        <v>2019</v>
      </c>
      <c r="C330" s="5">
        <v>43779</v>
      </c>
      <c r="D330" s="4" t="s">
        <v>66</v>
      </c>
      <c r="E330" s="4" t="s">
        <v>592</v>
      </c>
      <c r="F330" s="4" t="s">
        <v>23</v>
      </c>
      <c r="G330" s="4"/>
      <c r="H330" s="4">
        <v>15</v>
      </c>
    </row>
    <row r="331" spans="1:8" x14ac:dyDescent="0.35">
      <c r="A331" s="4" t="s">
        <v>65</v>
      </c>
      <c r="B331" s="4">
        <v>2019</v>
      </c>
      <c r="C331" s="5">
        <v>43779</v>
      </c>
      <c r="D331" s="4" t="s">
        <v>66</v>
      </c>
      <c r="E331" s="4" t="s">
        <v>596</v>
      </c>
      <c r="F331" s="4" t="s">
        <v>29</v>
      </c>
      <c r="G331" s="4"/>
      <c r="H331" s="4">
        <v>16</v>
      </c>
    </row>
    <row r="332" spans="1:8" x14ac:dyDescent="0.35">
      <c r="A332" s="4" t="s">
        <v>65</v>
      </c>
      <c r="B332" s="4">
        <v>2019</v>
      </c>
      <c r="C332" s="5">
        <v>43779</v>
      </c>
      <c r="D332" s="4" t="s">
        <v>66</v>
      </c>
      <c r="E332" s="4" t="s">
        <v>974</v>
      </c>
      <c r="F332" s="4" t="s">
        <v>39</v>
      </c>
      <c r="G332" s="4"/>
      <c r="H332" s="4">
        <v>17</v>
      </c>
    </row>
    <row r="333" spans="1:8" x14ac:dyDescent="0.35">
      <c r="A333" s="4" t="s">
        <v>65</v>
      </c>
      <c r="B333" s="4">
        <v>2019</v>
      </c>
      <c r="C333" s="5">
        <v>43779</v>
      </c>
      <c r="D333" s="4" t="s">
        <v>66</v>
      </c>
      <c r="E333" s="4" t="s">
        <v>1018</v>
      </c>
      <c r="F333" s="4" t="s">
        <v>524</v>
      </c>
      <c r="G333" s="4"/>
      <c r="H333" s="4">
        <v>18</v>
      </c>
    </row>
    <row r="334" spans="1:8" x14ac:dyDescent="0.35">
      <c r="A334" s="4" t="s">
        <v>65</v>
      </c>
      <c r="B334" s="4">
        <v>2019</v>
      </c>
      <c r="C334" s="5">
        <v>43779</v>
      </c>
      <c r="D334" s="4" t="s">
        <v>66</v>
      </c>
      <c r="E334" s="4" t="s">
        <v>716</v>
      </c>
      <c r="F334" s="4" t="s">
        <v>152</v>
      </c>
      <c r="G334" s="4"/>
      <c r="H334" s="4">
        <v>19</v>
      </c>
    </row>
    <row r="335" spans="1:8" x14ac:dyDescent="0.35">
      <c r="A335" s="4" t="s">
        <v>65</v>
      </c>
      <c r="B335" s="4">
        <v>2019</v>
      </c>
      <c r="C335" s="5">
        <v>43779</v>
      </c>
      <c r="D335" s="4" t="s">
        <v>66</v>
      </c>
      <c r="E335" s="4" t="s">
        <v>927</v>
      </c>
      <c r="F335" s="4" t="s">
        <v>188</v>
      </c>
      <c r="G335" s="4"/>
      <c r="H335" s="4">
        <v>20</v>
      </c>
    </row>
    <row r="336" spans="1:8" x14ac:dyDescent="0.35">
      <c r="A336" s="4" t="s">
        <v>65</v>
      </c>
      <c r="B336" s="4">
        <v>2019</v>
      </c>
      <c r="C336" s="5">
        <v>43779</v>
      </c>
      <c r="D336" s="4" t="s">
        <v>66</v>
      </c>
      <c r="E336" s="4" t="s">
        <v>588</v>
      </c>
      <c r="F336" s="4" t="s">
        <v>78</v>
      </c>
      <c r="G336" s="4"/>
      <c r="H336" s="4">
        <v>21</v>
      </c>
    </row>
    <row r="337" spans="1:10" x14ac:dyDescent="0.35">
      <c r="A337" s="4" t="s">
        <v>65</v>
      </c>
      <c r="B337" s="4">
        <v>2019</v>
      </c>
      <c r="C337" s="5">
        <v>43779</v>
      </c>
      <c r="D337" s="4" t="s">
        <v>66</v>
      </c>
      <c r="E337" s="4" t="s">
        <v>857</v>
      </c>
      <c r="F337" s="4" t="s">
        <v>207</v>
      </c>
      <c r="G337" s="4"/>
      <c r="H337" s="4">
        <v>22</v>
      </c>
    </row>
    <row r="338" spans="1:10" x14ac:dyDescent="0.35">
      <c r="A338" s="4" t="s">
        <v>65</v>
      </c>
      <c r="B338" s="4">
        <v>2019</v>
      </c>
      <c r="C338" s="5">
        <v>43779</v>
      </c>
      <c r="D338" s="4" t="s">
        <v>66</v>
      </c>
      <c r="E338" s="4" t="s">
        <v>827</v>
      </c>
      <c r="F338" s="4" t="s">
        <v>82</v>
      </c>
      <c r="G338" s="4"/>
      <c r="H338" s="4">
        <v>23</v>
      </c>
    </row>
    <row r="339" spans="1:10" x14ac:dyDescent="0.35">
      <c r="A339" s="4" t="s">
        <v>65</v>
      </c>
      <c r="B339" s="4">
        <v>2019</v>
      </c>
      <c r="C339" s="5">
        <v>43779</v>
      </c>
      <c r="D339" s="4" t="s">
        <v>66</v>
      </c>
      <c r="E339" s="4" t="s">
        <v>982</v>
      </c>
      <c r="F339" s="4" t="s">
        <v>58</v>
      </c>
      <c r="G339" s="4"/>
      <c r="H339" s="4">
        <v>24</v>
      </c>
    </row>
    <row r="340" spans="1:10" x14ac:dyDescent="0.35">
      <c r="A340" s="1" t="s">
        <v>233</v>
      </c>
      <c r="B340" s="1">
        <v>2019</v>
      </c>
      <c r="C340" s="2">
        <v>43771</v>
      </c>
      <c r="D340" s="1" t="s">
        <v>66</v>
      </c>
      <c r="E340" s="1" t="s">
        <v>786</v>
      </c>
      <c r="F340" s="1" t="s">
        <v>113</v>
      </c>
      <c r="G340" s="1"/>
      <c r="H340" s="1">
        <v>1</v>
      </c>
      <c r="I340" s="6">
        <v>0.45277777777777778</v>
      </c>
      <c r="J340">
        <v>55.021000000000001</v>
      </c>
    </row>
    <row r="341" spans="1:10" x14ac:dyDescent="0.35">
      <c r="A341" s="1" t="s">
        <v>233</v>
      </c>
      <c r="B341" s="1">
        <v>2019</v>
      </c>
      <c r="C341" s="2">
        <v>43771</v>
      </c>
      <c r="D341" s="1" t="s">
        <v>66</v>
      </c>
      <c r="E341" s="1" t="s">
        <v>840</v>
      </c>
      <c r="F341" s="1" t="s">
        <v>480</v>
      </c>
      <c r="G341" s="1"/>
      <c r="H341" s="1">
        <v>2</v>
      </c>
      <c r="I341" s="6">
        <v>0.45277777777777778</v>
      </c>
      <c r="J341">
        <v>55.021000000000001</v>
      </c>
    </row>
    <row r="342" spans="1:10" x14ac:dyDescent="0.35">
      <c r="A342" s="1" t="s">
        <v>233</v>
      </c>
      <c r="B342" s="1">
        <v>2019</v>
      </c>
      <c r="C342" s="2">
        <v>43771</v>
      </c>
      <c r="D342" s="1" t="s">
        <v>66</v>
      </c>
      <c r="E342" s="1" t="s">
        <v>973</v>
      </c>
      <c r="F342" s="1" t="s">
        <v>188</v>
      </c>
      <c r="G342" s="1"/>
      <c r="H342" s="1">
        <v>3</v>
      </c>
      <c r="I342" s="6">
        <v>0.452777777777778</v>
      </c>
      <c r="J342">
        <v>55.021000000000001</v>
      </c>
    </row>
    <row r="343" spans="1:10" x14ac:dyDescent="0.35">
      <c r="A343" s="1" t="s">
        <v>233</v>
      </c>
      <c r="B343" s="1">
        <v>2019</v>
      </c>
      <c r="C343" s="2">
        <v>43771</v>
      </c>
      <c r="D343" s="1" t="s">
        <v>66</v>
      </c>
      <c r="E343" s="1" t="s">
        <v>522</v>
      </c>
      <c r="F343" s="1" t="s">
        <v>58</v>
      </c>
      <c r="G343" s="1"/>
      <c r="H343" s="1">
        <v>4</v>
      </c>
      <c r="I343" s="6">
        <v>0.452777777777778</v>
      </c>
      <c r="J343">
        <v>55.021000000000001</v>
      </c>
    </row>
    <row r="344" spans="1:10" x14ac:dyDescent="0.35">
      <c r="A344" s="1" t="s">
        <v>233</v>
      </c>
      <c r="B344" s="1">
        <v>2019</v>
      </c>
      <c r="C344" s="2">
        <v>43771</v>
      </c>
      <c r="D344" s="1" t="s">
        <v>66</v>
      </c>
      <c r="E344" s="1" t="s">
        <v>655</v>
      </c>
      <c r="F344" s="1" t="s">
        <v>484</v>
      </c>
      <c r="G344" s="1"/>
      <c r="H344" s="1">
        <v>5</v>
      </c>
      <c r="I344" s="6">
        <v>0.452777777777778</v>
      </c>
      <c r="J344">
        <v>55.021000000000001</v>
      </c>
    </row>
    <row r="345" spans="1:10" x14ac:dyDescent="0.35">
      <c r="A345" s="1" t="s">
        <v>233</v>
      </c>
      <c r="B345" s="1">
        <v>2019</v>
      </c>
      <c r="C345" s="2">
        <v>43771</v>
      </c>
      <c r="D345" s="1" t="s">
        <v>66</v>
      </c>
      <c r="E345" s="1" t="s">
        <v>340</v>
      </c>
      <c r="F345" s="1" t="s">
        <v>142</v>
      </c>
      <c r="G345" s="1"/>
      <c r="H345" s="1">
        <v>6</v>
      </c>
      <c r="I345" s="6">
        <v>0.452777777777778</v>
      </c>
      <c r="J345">
        <v>55.021000000000001</v>
      </c>
    </row>
    <row r="346" spans="1:10" x14ac:dyDescent="0.35">
      <c r="A346" s="1" t="s">
        <v>233</v>
      </c>
      <c r="B346" s="1">
        <v>2019</v>
      </c>
      <c r="C346" s="2">
        <v>43771</v>
      </c>
      <c r="D346" s="1" t="s">
        <v>66</v>
      </c>
      <c r="E346" s="1" t="s">
        <v>473</v>
      </c>
      <c r="F346" s="1" t="s">
        <v>25</v>
      </c>
      <c r="G346" s="1"/>
      <c r="H346" s="1">
        <v>7</v>
      </c>
      <c r="I346" s="6">
        <v>0.452777777777778</v>
      </c>
      <c r="J346">
        <v>55.021000000000001</v>
      </c>
    </row>
    <row r="347" spans="1:10" x14ac:dyDescent="0.35">
      <c r="A347" s="1" t="s">
        <v>233</v>
      </c>
      <c r="B347" s="1">
        <v>2019</v>
      </c>
      <c r="C347" s="2">
        <v>43771</v>
      </c>
      <c r="D347" s="1" t="s">
        <v>66</v>
      </c>
      <c r="E347" s="1" t="s">
        <v>606</v>
      </c>
      <c r="F347" s="1" t="s">
        <v>46</v>
      </c>
      <c r="G347" s="1"/>
      <c r="H347" s="1">
        <v>8</v>
      </c>
      <c r="I347" s="6">
        <v>0.452777777777778</v>
      </c>
      <c r="J347">
        <v>55.021000000000001</v>
      </c>
    </row>
    <row r="348" spans="1:10" x14ac:dyDescent="0.35">
      <c r="A348" s="1" t="s">
        <v>233</v>
      </c>
      <c r="B348" s="1">
        <v>2019</v>
      </c>
      <c r="C348" s="2">
        <v>43771</v>
      </c>
      <c r="D348" s="1" t="s">
        <v>66</v>
      </c>
      <c r="E348" s="1" t="s">
        <v>983</v>
      </c>
      <c r="F348" s="1" t="s">
        <v>29</v>
      </c>
      <c r="G348" s="1"/>
      <c r="H348" s="1">
        <v>9</v>
      </c>
      <c r="I348" s="6">
        <v>0.452777777777778</v>
      </c>
      <c r="J348">
        <v>55.021000000000001</v>
      </c>
    </row>
    <row r="349" spans="1:10" x14ac:dyDescent="0.35">
      <c r="A349" s="1" t="s">
        <v>233</v>
      </c>
      <c r="B349" s="1">
        <v>2019</v>
      </c>
      <c r="C349" s="2">
        <v>43771</v>
      </c>
      <c r="D349" s="1" t="s">
        <v>66</v>
      </c>
      <c r="E349" s="1" t="s">
        <v>752</v>
      </c>
      <c r="F349" s="1" t="s">
        <v>23</v>
      </c>
      <c r="G349" s="1"/>
      <c r="H349" s="1">
        <v>10</v>
      </c>
      <c r="I349" s="6">
        <v>0.452777777777778</v>
      </c>
      <c r="J349">
        <v>55.021000000000001</v>
      </c>
    </row>
    <row r="350" spans="1:10" x14ac:dyDescent="0.35">
      <c r="A350" s="1" t="s">
        <v>233</v>
      </c>
      <c r="B350" s="1">
        <v>2019</v>
      </c>
      <c r="C350" s="2">
        <v>43771</v>
      </c>
      <c r="D350" s="1" t="s">
        <v>66</v>
      </c>
      <c r="E350" s="1" t="s">
        <v>1065</v>
      </c>
      <c r="F350" s="1" t="s">
        <v>164</v>
      </c>
      <c r="G350" s="1"/>
      <c r="H350" s="1">
        <v>11</v>
      </c>
      <c r="I350" s="6">
        <v>0.452777777777778</v>
      </c>
      <c r="J350">
        <v>55.021000000000001</v>
      </c>
    </row>
    <row r="351" spans="1:10" x14ac:dyDescent="0.35">
      <c r="A351" s="1" t="s">
        <v>233</v>
      </c>
      <c r="B351" s="1">
        <v>2019</v>
      </c>
      <c r="C351" s="2">
        <v>43771</v>
      </c>
      <c r="D351" s="1" t="s">
        <v>66</v>
      </c>
      <c r="E351" s="1" t="s">
        <v>962</v>
      </c>
      <c r="F351" s="1" t="s">
        <v>27</v>
      </c>
      <c r="G351" s="1"/>
      <c r="H351" s="1">
        <v>12</v>
      </c>
      <c r="I351" s="6">
        <v>0.452777777777778</v>
      </c>
      <c r="J351">
        <v>55.021000000000001</v>
      </c>
    </row>
    <row r="352" spans="1:10" x14ac:dyDescent="0.35">
      <c r="A352" s="1" t="s">
        <v>233</v>
      </c>
      <c r="B352" s="1">
        <v>2019</v>
      </c>
      <c r="C352" s="2">
        <v>43771</v>
      </c>
      <c r="D352" s="1" t="s">
        <v>66</v>
      </c>
      <c r="E352" s="1" t="s">
        <v>508</v>
      </c>
      <c r="F352" s="1" t="s">
        <v>85</v>
      </c>
      <c r="G352" s="1"/>
      <c r="H352" s="1">
        <v>13</v>
      </c>
      <c r="I352" s="6">
        <v>0.452777777777778</v>
      </c>
      <c r="J352">
        <v>55.021000000000001</v>
      </c>
    </row>
    <row r="353" spans="1:10" x14ac:dyDescent="0.35">
      <c r="A353" s="1" t="s">
        <v>233</v>
      </c>
      <c r="B353" s="1">
        <v>2019</v>
      </c>
      <c r="C353" s="2">
        <v>43771</v>
      </c>
      <c r="D353" s="1" t="s">
        <v>66</v>
      </c>
      <c r="E353" s="1" t="s">
        <v>695</v>
      </c>
      <c r="F353" s="1" t="s">
        <v>33</v>
      </c>
      <c r="G353" s="1"/>
      <c r="H353" s="1">
        <v>14</v>
      </c>
      <c r="I353" s="6">
        <v>0.452777777777778</v>
      </c>
      <c r="J353">
        <v>55.021000000000001</v>
      </c>
    </row>
    <row r="354" spans="1:10" x14ac:dyDescent="0.35">
      <c r="A354" s="1" t="s">
        <v>233</v>
      </c>
      <c r="B354" s="1">
        <v>2019</v>
      </c>
      <c r="C354" s="2">
        <v>43771</v>
      </c>
      <c r="D354" s="1" t="s">
        <v>66</v>
      </c>
      <c r="E354" s="1" t="s">
        <v>716</v>
      </c>
      <c r="F354" s="1" t="s">
        <v>152</v>
      </c>
      <c r="G354" s="1"/>
      <c r="H354" s="1">
        <v>15</v>
      </c>
      <c r="I354" s="6">
        <v>0.452777777777778</v>
      </c>
      <c r="J354">
        <v>55.021000000000001</v>
      </c>
    </row>
    <row r="355" spans="1:10" x14ac:dyDescent="0.35">
      <c r="A355" s="1" t="s">
        <v>233</v>
      </c>
      <c r="B355" s="1">
        <v>2019</v>
      </c>
      <c r="C355" s="2">
        <v>43771</v>
      </c>
      <c r="D355" s="1" t="s">
        <v>66</v>
      </c>
      <c r="E355" s="1" t="s">
        <v>1044</v>
      </c>
      <c r="F355" s="1" t="s">
        <v>78</v>
      </c>
      <c r="G355" s="1"/>
      <c r="H355" s="1">
        <v>16</v>
      </c>
      <c r="I355" s="6">
        <v>0.452777777777778</v>
      </c>
      <c r="J355">
        <v>55.021000000000001</v>
      </c>
    </row>
    <row r="356" spans="1:10" x14ac:dyDescent="0.35">
      <c r="A356" s="1" t="s">
        <v>233</v>
      </c>
      <c r="B356" s="1">
        <v>2019</v>
      </c>
      <c r="C356" s="2">
        <v>43771</v>
      </c>
      <c r="D356" s="1" t="s">
        <v>66</v>
      </c>
      <c r="E356" s="1" t="s">
        <v>974</v>
      </c>
      <c r="F356" s="1" t="s">
        <v>39</v>
      </c>
      <c r="G356" s="1"/>
      <c r="H356" s="1">
        <v>17</v>
      </c>
      <c r="I356" s="6">
        <v>0.452777777777778</v>
      </c>
      <c r="J356">
        <v>55.021000000000001</v>
      </c>
    </row>
    <row r="357" spans="1:10" x14ac:dyDescent="0.35">
      <c r="A357" s="1" t="s">
        <v>233</v>
      </c>
      <c r="B357" s="1">
        <v>2019</v>
      </c>
      <c r="C357" s="2">
        <v>43771</v>
      </c>
      <c r="D357" s="1" t="s">
        <v>66</v>
      </c>
      <c r="E357" s="1" t="s">
        <v>828</v>
      </c>
      <c r="F357" s="1" t="s">
        <v>82</v>
      </c>
      <c r="G357" s="1"/>
      <c r="H357" s="1">
        <v>18</v>
      </c>
      <c r="I357" s="6">
        <v>0.452777777777778</v>
      </c>
      <c r="J357">
        <v>55.021000000000001</v>
      </c>
    </row>
    <row r="358" spans="1:10" x14ac:dyDescent="0.35">
      <c r="A358" s="1" t="s">
        <v>233</v>
      </c>
      <c r="B358" s="1">
        <v>2019</v>
      </c>
      <c r="C358" s="2">
        <v>43771</v>
      </c>
      <c r="D358" s="1" t="s">
        <v>66</v>
      </c>
      <c r="E358" s="1" t="s">
        <v>1018</v>
      </c>
      <c r="F358" s="1" t="s">
        <v>524</v>
      </c>
      <c r="G358" s="1"/>
      <c r="H358" s="1">
        <v>19</v>
      </c>
      <c r="I358" s="6">
        <v>0.452777777777778</v>
      </c>
      <c r="J358">
        <v>55.021000000000001</v>
      </c>
    </row>
    <row r="359" spans="1:10" x14ac:dyDescent="0.35">
      <c r="A359" s="1" t="s">
        <v>233</v>
      </c>
      <c r="B359" s="1">
        <v>2019</v>
      </c>
      <c r="C359" s="2">
        <v>43771</v>
      </c>
      <c r="D359" s="1" t="s">
        <v>66</v>
      </c>
      <c r="E359" s="1" t="s">
        <v>855</v>
      </c>
      <c r="F359" s="1" t="s">
        <v>207</v>
      </c>
      <c r="G359" s="1"/>
      <c r="H359" s="1">
        <v>20</v>
      </c>
      <c r="I359" s="6">
        <v>0.452777777777778</v>
      </c>
      <c r="J359">
        <v>55.021000000000001</v>
      </c>
    </row>
    <row r="360" spans="1:10" x14ac:dyDescent="0.35">
      <c r="A360" s="1" t="s">
        <v>233</v>
      </c>
      <c r="B360" s="1">
        <v>2019</v>
      </c>
      <c r="C360" s="2">
        <v>43771</v>
      </c>
      <c r="D360" s="1" t="s">
        <v>66</v>
      </c>
      <c r="E360" s="1" t="s">
        <v>964</v>
      </c>
      <c r="F360" s="1" t="s">
        <v>37</v>
      </c>
      <c r="G360" s="1"/>
      <c r="H360" s="1">
        <v>21</v>
      </c>
      <c r="I360" s="6">
        <v>0.452777777777778</v>
      </c>
      <c r="J360">
        <v>55.021000000000001</v>
      </c>
    </row>
    <row r="361" spans="1:10" x14ac:dyDescent="0.35">
      <c r="A361" s="4" t="s">
        <v>281</v>
      </c>
      <c r="B361" s="4">
        <v>2019</v>
      </c>
      <c r="C361" s="5">
        <v>43526</v>
      </c>
      <c r="D361" s="4" t="s">
        <v>20</v>
      </c>
      <c r="E361" s="4" t="s">
        <v>964</v>
      </c>
      <c r="F361" s="4" t="s">
        <v>37</v>
      </c>
      <c r="G361" s="4"/>
      <c r="H361" s="4">
        <v>1</v>
      </c>
      <c r="I361" s="6">
        <v>0.46249999999999997</v>
      </c>
      <c r="J361">
        <v>53.996000000000002</v>
      </c>
    </row>
    <row r="362" spans="1:10" x14ac:dyDescent="0.35">
      <c r="A362" s="4" t="s">
        <v>281</v>
      </c>
      <c r="B362" s="4">
        <v>2019</v>
      </c>
      <c r="C362" s="5">
        <v>43526</v>
      </c>
      <c r="D362" s="4" t="s">
        <v>20</v>
      </c>
      <c r="E362" s="4" t="s">
        <v>601</v>
      </c>
      <c r="F362" s="4" t="s">
        <v>102</v>
      </c>
      <c r="G362" s="4"/>
      <c r="H362" s="4">
        <v>2</v>
      </c>
      <c r="I362" s="6">
        <v>0.46249999999999997</v>
      </c>
      <c r="J362">
        <v>53.996000000000002</v>
      </c>
    </row>
    <row r="363" spans="1:10" x14ac:dyDescent="0.35">
      <c r="A363" s="4" t="s">
        <v>281</v>
      </c>
      <c r="B363" s="4">
        <v>2019</v>
      </c>
      <c r="C363" s="5">
        <v>43526</v>
      </c>
      <c r="D363" s="4" t="s">
        <v>20</v>
      </c>
      <c r="E363" s="4" t="s">
        <v>598</v>
      </c>
      <c r="F363" s="4" t="s">
        <v>35</v>
      </c>
      <c r="G363" s="4"/>
      <c r="H363" s="4">
        <v>3</v>
      </c>
      <c r="I363" s="6">
        <v>0.46250000000000002</v>
      </c>
      <c r="J363">
        <v>53.996000000000002</v>
      </c>
    </row>
    <row r="364" spans="1:10" x14ac:dyDescent="0.35">
      <c r="A364" s="4" t="s">
        <v>281</v>
      </c>
      <c r="B364" s="4">
        <v>2019</v>
      </c>
      <c r="C364" s="5">
        <v>43526</v>
      </c>
      <c r="D364" s="4" t="s">
        <v>20</v>
      </c>
      <c r="E364" s="4" t="s">
        <v>585</v>
      </c>
      <c r="F364" s="4" t="s">
        <v>113</v>
      </c>
      <c r="G364" s="4"/>
      <c r="H364" s="4">
        <v>4</v>
      </c>
      <c r="I364" s="6">
        <v>0.46250000000000002</v>
      </c>
      <c r="J364">
        <v>53.996000000000002</v>
      </c>
    </row>
    <row r="365" spans="1:10" x14ac:dyDescent="0.35">
      <c r="A365" s="4" t="s">
        <v>281</v>
      </c>
      <c r="B365" s="4">
        <v>2019</v>
      </c>
      <c r="C365" s="5">
        <v>43526</v>
      </c>
      <c r="D365" s="4" t="s">
        <v>20</v>
      </c>
      <c r="E365" s="4" t="s">
        <v>589</v>
      </c>
      <c r="F365" s="4" t="s">
        <v>25</v>
      </c>
      <c r="G365" s="4"/>
      <c r="H365" s="4">
        <v>5</v>
      </c>
      <c r="I365" s="6">
        <v>0.46250000000000002</v>
      </c>
      <c r="J365">
        <v>53.996000000000002</v>
      </c>
    </row>
    <row r="366" spans="1:10" x14ac:dyDescent="0.35">
      <c r="A366" s="4" t="s">
        <v>281</v>
      </c>
      <c r="B366" s="4">
        <v>2019</v>
      </c>
      <c r="C366" s="5">
        <v>43526</v>
      </c>
      <c r="D366" s="4" t="s">
        <v>20</v>
      </c>
      <c r="E366" s="4" t="s">
        <v>752</v>
      </c>
      <c r="F366" s="4" t="s">
        <v>23</v>
      </c>
      <c r="G366" s="4"/>
      <c r="H366" s="4">
        <v>6</v>
      </c>
      <c r="I366" s="6">
        <v>0.46250000000000002</v>
      </c>
      <c r="J366">
        <v>53.996000000000002</v>
      </c>
    </row>
    <row r="367" spans="1:10" x14ac:dyDescent="0.35">
      <c r="A367" s="4" t="s">
        <v>281</v>
      </c>
      <c r="B367" s="4">
        <v>2019</v>
      </c>
      <c r="C367" s="5">
        <v>43526</v>
      </c>
      <c r="D367" s="4" t="s">
        <v>20</v>
      </c>
      <c r="E367" s="4" t="s">
        <v>493</v>
      </c>
      <c r="F367" s="4" t="s">
        <v>31</v>
      </c>
      <c r="G367" s="4"/>
      <c r="H367" s="4">
        <v>7</v>
      </c>
      <c r="I367" s="6">
        <v>0.46250000000000002</v>
      </c>
      <c r="J367">
        <v>53.996000000000002</v>
      </c>
    </row>
    <row r="368" spans="1:10" x14ac:dyDescent="0.35">
      <c r="A368" s="4" t="s">
        <v>281</v>
      </c>
      <c r="B368" s="4">
        <v>2019</v>
      </c>
      <c r="C368" s="5">
        <v>43526</v>
      </c>
      <c r="D368" s="4" t="s">
        <v>20</v>
      </c>
      <c r="E368" s="4" t="s">
        <v>1044</v>
      </c>
      <c r="F368" s="4" t="s">
        <v>78</v>
      </c>
      <c r="G368" s="4"/>
      <c r="H368" s="4">
        <v>8</v>
      </c>
      <c r="I368" s="6">
        <v>0.46250000000000002</v>
      </c>
      <c r="J368">
        <v>53.996000000000002</v>
      </c>
    </row>
    <row r="369" spans="1:10" x14ac:dyDescent="0.35">
      <c r="A369" s="4" t="s">
        <v>281</v>
      </c>
      <c r="B369" s="4">
        <v>2019</v>
      </c>
      <c r="C369" s="5">
        <v>43526</v>
      </c>
      <c r="D369" s="4" t="s">
        <v>20</v>
      </c>
      <c r="E369" s="4" t="s">
        <v>973</v>
      </c>
      <c r="F369" s="4" t="s">
        <v>188</v>
      </c>
      <c r="G369" s="4"/>
      <c r="H369" s="4">
        <v>9</v>
      </c>
      <c r="I369" s="6">
        <v>0.46250000000000002</v>
      </c>
      <c r="J369">
        <v>53.996000000000002</v>
      </c>
    </row>
    <row r="370" spans="1:10" x14ac:dyDescent="0.35">
      <c r="A370" s="4" t="s">
        <v>281</v>
      </c>
      <c r="B370" s="4">
        <v>2019</v>
      </c>
      <c r="C370" s="5">
        <v>43526</v>
      </c>
      <c r="D370" s="4" t="s">
        <v>20</v>
      </c>
      <c r="E370" s="4" t="s">
        <v>969</v>
      </c>
      <c r="F370" s="4" t="s">
        <v>164</v>
      </c>
      <c r="G370" s="4"/>
      <c r="H370" s="4">
        <v>10</v>
      </c>
      <c r="I370" s="6">
        <v>0.46250000000000002</v>
      </c>
      <c r="J370">
        <v>53.996000000000002</v>
      </c>
    </row>
    <row r="371" spans="1:10" x14ac:dyDescent="0.35">
      <c r="A371" s="4" t="s">
        <v>281</v>
      </c>
      <c r="B371" s="4">
        <v>2019</v>
      </c>
      <c r="C371" s="5">
        <v>43526</v>
      </c>
      <c r="D371" s="4" t="s">
        <v>20</v>
      </c>
      <c r="E371" s="4" t="s">
        <v>340</v>
      </c>
      <c r="F371" s="4" t="s">
        <v>142</v>
      </c>
      <c r="G371" s="4"/>
      <c r="H371" s="4">
        <v>11</v>
      </c>
      <c r="I371" s="6">
        <v>0.46250000000000002</v>
      </c>
      <c r="J371">
        <v>53.996000000000002</v>
      </c>
    </row>
    <row r="372" spans="1:10" x14ac:dyDescent="0.35">
      <c r="A372" s="4" t="s">
        <v>281</v>
      </c>
      <c r="B372" s="4">
        <v>2019</v>
      </c>
      <c r="C372" s="5">
        <v>43526</v>
      </c>
      <c r="D372" s="4" t="s">
        <v>20</v>
      </c>
      <c r="E372" s="4" t="s">
        <v>603</v>
      </c>
      <c r="F372" s="4" t="s">
        <v>484</v>
      </c>
      <c r="G372" s="4"/>
      <c r="H372" s="4">
        <v>12</v>
      </c>
      <c r="I372" s="6">
        <v>0.46250000000000002</v>
      </c>
      <c r="J372">
        <v>53.996000000000002</v>
      </c>
    </row>
    <row r="373" spans="1:10" x14ac:dyDescent="0.35">
      <c r="A373" s="4" t="s">
        <v>281</v>
      </c>
      <c r="B373" s="4">
        <v>2019</v>
      </c>
      <c r="C373" s="5">
        <v>43526</v>
      </c>
      <c r="D373" s="4" t="s">
        <v>20</v>
      </c>
      <c r="E373" s="4" t="s">
        <v>608</v>
      </c>
      <c r="F373" s="4" t="s">
        <v>46</v>
      </c>
      <c r="G373" s="4"/>
      <c r="H373" s="4">
        <v>13</v>
      </c>
      <c r="I373" s="6">
        <v>0.46250000000000002</v>
      </c>
      <c r="J373">
        <v>53.996000000000002</v>
      </c>
    </row>
    <row r="374" spans="1:10" x14ac:dyDescent="0.35">
      <c r="A374" s="4" t="s">
        <v>281</v>
      </c>
      <c r="B374" s="4">
        <v>2019</v>
      </c>
      <c r="C374" s="5">
        <v>43526</v>
      </c>
      <c r="D374" s="4" t="s">
        <v>20</v>
      </c>
      <c r="E374" s="4" t="s">
        <v>972</v>
      </c>
      <c r="F374" s="4" t="s">
        <v>56</v>
      </c>
      <c r="G374" s="4"/>
      <c r="H374" s="4">
        <v>14</v>
      </c>
      <c r="I374" s="6">
        <v>0.46250000000000002</v>
      </c>
      <c r="J374">
        <v>53.996000000000002</v>
      </c>
    </row>
    <row r="375" spans="1:10" x14ac:dyDescent="0.35">
      <c r="A375" s="4" t="s">
        <v>281</v>
      </c>
      <c r="B375" s="4">
        <v>2019</v>
      </c>
      <c r="C375" s="5">
        <v>43526</v>
      </c>
      <c r="D375" s="4" t="s">
        <v>20</v>
      </c>
      <c r="E375" s="4" t="s">
        <v>508</v>
      </c>
      <c r="F375" s="4" t="s">
        <v>85</v>
      </c>
      <c r="G375" s="4"/>
      <c r="H375" s="4">
        <v>15</v>
      </c>
      <c r="I375" s="6">
        <v>0.46250000000000002</v>
      </c>
      <c r="J375">
        <v>53.996000000000002</v>
      </c>
    </row>
    <row r="376" spans="1:10" x14ac:dyDescent="0.35">
      <c r="A376" s="4" t="s">
        <v>281</v>
      </c>
      <c r="B376" s="4">
        <v>2019</v>
      </c>
      <c r="C376" s="5">
        <v>43526</v>
      </c>
      <c r="D376" s="4" t="s">
        <v>20</v>
      </c>
      <c r="E376" s="4" t="s">
        <v>344</v>
      </c>
      <c r="F376" s="4" t="s">
        <v>154</v>
      </c>
      <c r="G376" s="4"/>
      <c r="H376" s="4">
        <v>16</v>
      </c>
      <c r="I376" s="6">
        <v>0.46250000000000002</v>
      </c>
      <c r="J376">
        <v>53.996000000000002</v>
      </c>
    </row>
    <row r="377" spans="1:10" x14ac:dyDescent="0.35">
      <c r="A377" s="4" t="s">
        <v>281</v>
      </c>
      <c r="B377" s="4">
        <v>2019</v>
      </c>
      <c r="C377" s="5">
        <v>43526</v>
      </c>
      <c r="D377" s="4" t="s">
        <v>20</v>
      </c>
      <c r="E377" s="4" t="s">
        <v>813</v>
      </c>
      <c r="F377" s="4" t="s">
        <v>33</v>
      </c>
      <c r="G377" s="4"/>
      <c r="H377" s="4">
        <v>17</v>
      </c>
      <c r="I377" s="6">
        <v>0.46250000000000002</v>
      </c>
      <c r="J377">
        <v>53.996000000000002</v>
      </c>
    </row>
    <row r="378" spans="1:10" x14ac:dyDescent="0.35">
      <c r="A378" s="4" t="s">
        <v>281</v>
      </c>
      <c r="B378" s="4">
        <v>2019</v>
      </c>
      <c r="C378" s="5">
        <v>43526</v>
      </c>
      <c r="D378" s="4" t="s">
        <v>20</v>
      </c>
      <c r="E378" s="4" t="s">
        <v>790</v>
      </c>
      <c r="F378" s="4" t="s">
        <v>480</v>
      </c>
      <c r="G378" s="4"/>
      <c r="H378" s="4">
        <v>18</v>
      </c>
      <c r="I378" s="6">
        <v>0.46250000000000002</v>
      </c>
      <c r="J378">
        <v>53.996000000000002</v>
      </c>
    </row>
    <row r="379" spans="1:10" x14ac:dyDescent="0.35">
      <c r="A379" s="4" t="s">
        <v>281</v>
      </c>
      <c r="B379" s="4">
        <v>2019</v>
      </c>
      <c r="C379" s="5">
        <v>43526</v>
      </c>
      <c r="D379" s="4" t="s">
        <v>20</v>
      </c>
      <c r="E379" s="4" t="s">
        <v>1093</v>
      </c>
      <c r="F379" s="4" t="s">
        <v>145</v>
      </c>
      <c r="G379" s="4"/>
      <c r="H379" s="4">
        <v>19</v>
      </c>
      <c r="I379" s="6">
        <v>0.46250000000000002</v>
      </c>
      <c r="J379">
        <v>53.996000000000002</v>
      </c>
    </row>
    <row r="380" spans="1:10" x14ac:dyDescent="0.35">
      <c r="A380" s="4" t="s">
        <v>281</v>
      </c>
      <c r="B380" s="4">
        <v>2019</v>
      </c>
      <c r="C380" s="5">
        <v>43526</v>
      </c>
      <c r="D380" s="4" t="s">
        <v>20</v>
      </c>
      <c r="E380" s="4" t="s">
        <v>522</v>
      </c>
      <c r="F380" s="4" t="s">
        <v>58</v>
      </c>
      <c r="G380" s="4"/>
      <c r="H380" s="4">
        <v>20</v>
      </c>
      <c r="I380" s="6">
        <v>0.46250000000000002</v>
      </c>
      <c r="J380">
        <v>53.996000000000002</v>
      </c>
    </row>
    <row r="381" spans="1:10" x14ac:dyDescent="0.35">
      <c r="A381" s="4" t="s">
        <v>281</v>
      </c>
      <c r="B381" s="4">
        <v>2019</v>
      </c>
      <c r="C381" s="5">
        <v>43526</v>
      </c>
      <c r="D381" s="4" t="s">
        <v>20</v>
      </c>
      <c r="E381" s="4" t="s">
        <v>648</v>
      </c>
      <c r="F381" s="4" t="s">
        <v>29</v>
      </c>
      <c r="G381" s="4"/>
      <c r="H381" s="4">
        <v>21</v>
      </c>
      <c r="I381" s="6">
        <v>0.46250000000000002</v>
      </c>
      <c r="J381">
        <v>53.996000000000002</v>
      </c>
    </row>
    <row r="382" spans="1:10" x14ac:dyDescent="0.35">
      <c r="A382" s="4" t="s">
        <v>281</v>
      </c>
      <c r="B382" s="4">
        <v>2019</v>
      </c>
      <c r="C382" s="5">
        <v>43526</v>
      </c>
      <c r="D382" s="4" t="s">
        <v>20</v>
      </c>
      <c r="E382" s="4" t="s">
        <v>828</v>
      </c>
      <c r="F382" s="4" t="s">
        <v>82</v>
      </c>
      <c r="G382" s="4"/>
      <c r="H382" s="4">
        <v>22</v>
      </c>
      <c r="I382" s="6">
        <v>0.46250000000000002</v>
      </c>
      <c r="J382">
        <v>53.996000000000002</v>
      </c>
    </row>
    <row r="383" spans="1:10" x14ac:dyDescent="0.35">
      <c r="A383" s="4" t="s">
        <v>281</v>
      </c>
      <c r="B383" s="4">
        <v>2019</v>
      </c>
      <c r="C383" s="5">
        <v>43526</v>
      </c>
      <c r="D383" s="4" t="s">
        <v>20</v>
      </c>
      <c r="E383" s="4" t="s">
        <v>584</v>
      </c>
      <c r="F383" s="4" t="s">
        <v>27</v>
      </c>
      <c r="G383" s="4"/>
      <c r="H383" s="4">
        <v>23</v>
      </c>
      <c r="I383" s="6">
        <v>0.46250000000000002</v>
      </c>
      <c r="J383">
        <v>53.996000000000002</v>
      </c>
    </row>
    <row r="384" spans="1:10" x14ac:dyDescent="0.35">
      <c r="A384" s="4" t="s">
        <v>281</v>
      </c>
      <c r="B384" s="4">
        <v>2019</v>
      </c>
      <c r="C384" s="5">
        <v>43526</v>
      </c>
      <c r="D384" s="4" t="s">
        <v>20</v>
      </c>
      <c r="E384" s="4" t="s">
        <v>716</v>
      </c>
      <c r="F384" s="4" t="s">
        <v>152</v>
      </c>
      <c r="G384" s="4"/>
      <c r="H384" s="4">
        <v>24</v>
      </c>
      <c r="I384" s="6">
        <v>0.46250000000000002</v>
      </c>
      <c r="J384">
        <v>53.996000000000002</v>
      </c>
    </row>
    <row r="385" spans="1:10" x14ac:dyDescent="0.35">
      <c r="A385" s="1" t="s">
        <v>226</v>
      </c>
      <c r="B385" s="1">
        <v>2019</v>
      </c>
      <c r="C385" s="2">
        <v>43491</v>
      </c>
      <c r="D385" s="1" t="s">
        <v>66</v>
      </c>
      <c r="E385" s="1" t="s">
        <v>603</v>
      </c>
      <c r="F385" s="1" t="s">
        <v>484</v>
      </c>
      <c r="G385" s="1"/>
      <c r="H385" s="1">
        <v>1</v>
      </c>
      <c r="I385" s="6">
        <v>0.44513888888888892</v>
      </c>
      <c r="J385">
        <v>56.115000000000002</v>
      </c>
    </row>
    <row r="386" spans="1:10" x14ac:dyDescent="0.35">
      <c r="A386" s="1" t="s">
        <v>226</v>
      </c>
      <c r="B386" s="1">
        <v>2019</v>
      </c>
      <c r="C386" s="2">
        <v>43491</v>
      </c>
      <c r="D386" s="1" t="s">
        <v>66</v>
      </c>
      <c r="E386" s="1" t="s">
        <v>584</v>
      </c>
      <c r="F386" s="1" t="s">
        <v>27</v>
      </c>
      <c r="G386" s="1"/>
      <c r="H386" s="1">
        <v>2</v>
      </c>
      <c r="I386" s="6">
        <v>0.44513888888888892</v>
      </c>
      <c r="J386">
        <v>56.115000000000002</v>
      </c>
    </row>
    <row r="387" spans="1:10" x14ac:dyDescent="0.35">
      <c r="A387" s="1" t="s">
        <v>226</v>
      </c>
      <c r="B387" s="1">
        <v>2019</v>
      </c>
      <c r="C387" s="2">
        <v>43491</v>
      </c>
      <c r="D387" s="1" t="s">
        <v>66</v>
      </c>
      <c r="E387" s="1" t="s">
        <v>973</v>
      </c>
      <c r="F387" s="1" t="s">
        <v>188</v>
      </c>
      <c r="G387" s="1"/>
      <c r="H387" s="1">
        <v>3</v>
      </c>
      <c r="I387" s="6">
        <v>0.44513888888888897</v>
      </c>
      <c r="J387">
        <v>56.115000000000002</v>
      </c>
    </row>
    <row r="388" spans="1:10" x14ac:dyDescent="0.35">
      <c r="A388" s="1" t="s">
        <v>226</v>
      </c>
      <c r="B388" s="1">
        <v>2019</v>
      </c>
      <c r="C388" s="2">
        <v>43491</v>
      </c>
      <c r="D388" s="1" t="s">
        <v>66</v>
      </c>
      <c r="E388" s="1" t="s">
        <v>969</v>
      </c>
      <c r="F388" s="1" t="s">
        <v>164</v>
      </c>
      <c r="G388" s="1"/>
      <c r="H388" s="1">
        <v>4</v>
      </c>
      <c r="I388" s="6">
        <v>0.44513888888888897</v>
      </c>
      <c r="J388">
        <v>56.115000000000002</v>
      </c>
    </row>
    <row r="389" spans="1:10" x14ac:dyDescent="0.35">
      <c r="A389" s="1" t="s">
        <v>226</v>
      </c>
      <c r="B389" s="1">
        <v>2019</v>
      </c>
      <c r="C389" s="2">
        <v>43491</v>
      </c>
      <c r="D389" s="1" t="s">
        <v>66</v>
      </c>
      <c r="E389" s="1" t="s">
        <v>340</v>
      </c>
      <c r="F389" s="1" t="s">
        <v>142</v>
      </c>
      <c r="G389" s="1"/>
      <c r="H389" s="1">
        <v>5</v>
      </c>
      <c r="I389" s="6">
        <v>0.44513888888888897</v>
      </c>
      <c r="J389">
        <v>56.115000000000002</v>
      </c>
    </row>
    <row r="390" spans="1:10" x14ac:dyDescent="0.35">
      <c r="A390" s="1" t="s">
        <v>226</v>
      </c>
      <c r="B390" s="1">
        <v>2019</v>
      </c>
      <c r="C390" s="2">
        <v>43491</v>
      </c>
      <c r="D390" s="1" t="s">
        <v>66</v>
      </c>
      <c r="E390" s="1" t="s">
        <v>69</v>
      </c>
      <c r="F390" s="1" t="s">
        <v>25</v>
      </c>
      <c r="G390" s="1"/>
      <c r="H390" s="1">
        <v>6</v>
      </c>
      <c r="I390" s="6">
        <v>0.44513888888888897</v>
      </c>
      <c r="J390">
        <v>56.115000000000002</v>
      </c>
    </row>
    <row r="391" spans="1:10" x14ac:dyDescent="0.35">
      <c r="A391" s="1" t="s">
        <v>226</v>
      </c>
      <c r="B391" s="1">
        <v>2019</v>
      </c>
      <c r="C391" s="2">
        <v>43491</v>
      </c>
      <c r="D391" s="1" t="s">
        <v>66</v>
      </c>
      <c r="E391" s="1" t="s">
        <v>967</v>
      </c>
      <c r="F391" s="1" t="s">
        <v>102</v>
      </c>
      <c r="G391" s="1"/>
      <c r="H391" s="1">
        <v>7</v>
      </c>
      <c r="I391" s="6">
        <v>0.44513888888888897</v>
      </c>
      <c r="J391">
        <v>56.115000000000002</v>
      </c>
    </row>
    <row r="392" spans="1:10" x14ac:dyDescent="0.35">
      <c r="A392" s="1" t="s">
        <v>226</v>
      </c>
      <c r="B392" s="1">
        <v>2019</v>
      </c>
      <c r="C392" s="2">
        <v>43491</v>
      </c>
      <c r="D392" s="1" t="s">
        <v>66</v>
      </c>
      <c r="E392" s="1" t="s">
        <v>598</v>
      </c>
      <c r="F392" s="1" t="s">
        <v>35</v>
      </c>
      <c r="G392" s="1"/>
      <c r="H392" s="1">
        <v>8</v>
      </c>
      <c r="I392" s="6">
        <v>0.44513888888888897</v>
      </c>
      <c r="J392">
        <v>56.115000000000002</v>
      </c>
    </row>
    <row r="393" spans="1:10" x14ac:dyDescent="0.35">
      <c r="A393" s="1" t="s">
        <v>226</v>
      </c>
      <c r="B393" s="1">
        <v>2019</v>
      </c>
      <c r="C393" s="2">
        <v>43491</v>
      </c>
      <c r="D393" s="1" t="s">
        <v>66</v>
      </c>
      <c r="E393" s="1" t="s">
        <v>1043</v>
      </c>
      <c r="F393" s="1" t="s">
        <v>33</v>
      </c>
      <c r="G393" s="1"/>
      <c r="H393" s="1">
        <v>9</v>
      </c>
      <c r="I393" s="6">
        <v>0.44513888888888897</v>
      </c>
      <c r="J393">
        <v>56.115000000000002</v>
      </c>
    </row>
    <row r="394" spans="1:10" x14ac:dyDescent="0.35">
      <c r="A394" s="1" t="s">
        <v>226</v>
      </c>
      <c r="B394" s="1">
        <v>2019</v>
      </c>
      <c r="C394" s="2">
        <v>43491</v>
      </c>
      <c r="D394" s="1" t="s">
        <v>66</v>
      </c>
      <c r="E394" s="1" t="s">
        <v>1044</v>
      </c>
      <c r="F394" s="1" t="s">
        <v>78</v>
      </c>
      <c r="G394" s="1"/>
      <c r="H394" s="1">
        <v>10</v>
      </c>
      <c r="I394" s="6">
        <v>0.44513888888888897</v>
      </c>
      <c r="J394">
        <v>56.115000000000002</v>
      </c>
    </row>
    <row r="395" spans="1:10" x14ac:dyDescent="0.35">
      <c r="A395" s="1" t="s">
        <v>226</v>
      </c>
      <c r="B395" s="1">
        <v>2019</v>
      </c>
      <c r="C395" s="2">
        <v>43491</v>
      </c>
      <c r="D395" s="1" t="s">
        <v>66</v>
      </c>
      <c r="E395" s="1" t="s">
        <v>493</v>
      </c>
      <c r="F395" s="1" t="s">
        <v>31</v>
      </c>
      <c r="G395" s="1"/>
      <c r="H395" s="1">
        <v>11</v>
      </c>
      <c r="I395" s="6">
        <v>0.44513888888888897</v>
      </c>
      <c r="J395">
        <v>56.115000000000002</v>
      </c>
    </row>
    <row r="396" spans="1:10" x14ac:dyDescent="0.35">
      <c r="A396" s="1" t="s">
        <v>226</v>
      </c>
      <c r="B396" s="1">
        <v>2019</v>
      </c>
      <c r="C396" s="2">
        <v>43491</v>
      </c>
      <c r="D396" s="1" t="s">
        <v>66</v>
      </c>
      <c r="E396" s="1" t="s">
        <v>873</v>
      </c>
      <c r="F396" s="1" t="s">
        <v>23</v>
      </c>
      <c r="G396" s="1"/>
      <c r="H396" s="1">
        <v>12</v>
      </c>
      <c r="I396" s="6">
        <v>0.44513888888888897</v>
      </c>
      <c r="J396">
        <v>56.115000000000002</v>
      </c>
    </row>
    <row r="397" spans="1:10" x14ac:dyDescent="0.35">
      <c r="A397" s="1" t="s">
        <v>226</v>
      </c>
      <c r="B397" s="1">
        <v>2019</v>
      </c>
      <c r="C397" s="2">
        <v>43491</v>
      </c>
      <c r="D397" s="1" t="s">
        <v>66</v>
      </c>
      <c r="E397" s="1" t="s">
        <v>774</v>
      </c>
      <c r="F397" s="1" t="s">
        <v>46</v>
      </c>
      <c r="G397" s="1"/>
      <c r="H397" s="1">
        <v>13</v>
      </c>
      <c r="I397" s="6">
        <v>0.44513888888888897</v>
      </c>
      <c r="J397">
        <v>56.115000000000002</v>
      </c>
    </row>
    <row r="398" spans="1:10" x14ac:dyDescent="0.35">
      <c r="A398" s="1" t="s">
        <v>226</v>
      </c>
      <c r="B398" s="1">
        <v>2019</v>
      </c>
      <c r="C398" s="2">
        <v>43491</v>
      </c>
      <c r="D398" s="1" t="s">
        <v>66</v>
      </c>
      <c r="E398" s="1" t="s">
        <v>648</v>
      </c>
      <c r="F398" s="1" t="s">
        <v>29</v>
      </c>
      <c r="G398" s="1"/>
      <c r="H398" s="1">
        <v>14</v>
      </c>
      <c r="I398" s="6">
        <v>0.44513888888888897</v>
      </c>
      <c r="J398">
        <v>56.115000000000002</v>
      </c>
    </row>
    <row r="399" spans="1:10" x14ac:dyDescent="0.35">
      <c r="A399" s="1" t="s">
        <v>226</v>
      </c>
      <c r="B399" s="1">
        <v>2019</v>
      </c>
      <c r="C399" s="2">
        <v>43491</v>
      </c>
      <c r="D399" s="1" t="s">
        <v>66</v>
      </c>
      <c r="E399" s="1" t="s">
        <v>1093</v>
      </c>
      <c r="F399" s="1" t="s">
        <v>145</v>
      </c>
      <c r="G399" s="1"/>
      <c r="H399" s="1">
        <v>15</v>
      </c>
      <c r="I399" s="6">
        <v>0.44513888888888897</v>
      </c>
      <c r="J399">
        <v>56.115000000000002</v>
      </c>
    </row>
    <row r="400" spans="1:10" x14ac:dyDescent="0.35">
      <c r="A400" s="1" t="s">
        <v>226</v>
      </c>
      <c r="B400" s="1">
        <v>2019</v>
      </c>
      <c r="C400" s="2">
        <v>43491</v>
      </c>
      <c r="D400" s="1" t="s">
        <v>66</v>
      </c>
      <c r="E400" s="1" t="s">
        <v>850</v>
      </c>
      <c r="F400" s="1" t="s">
        <v>85</v>
      </c>
      <c r="G400" s="1"/>
      <c r="H400" s="1">
        <v>16</v>
      </c>
      <c r="I400" s="6">
        <v>0.44513888888888897</v>
      </c>
      <c r="J400">
        <v>56.115000000000002</v>
      </c>
    </row>
    <row r="401" spans="1:10" x14ac:dyDescent="0.35">
      <c r="A401" s="1" t="s">
        <v>226</v>
      </c>
      <c r="B401" s="1">
        <v>2019</v>
      </c>
      <c r="C401" s="2">
        <v>43491</v>
      </c>
      <c r="D401" s="1" t="s">
        <v>66</v>
      </c>
      <c r="E401" s="1" t="s">
        <v>1110</v>
      </c>
      <c r="F401" s="1" t="s">
        <v>480</v>
      </c>
      <c r="G401" s="1"/>
      <c r="H401" s="1">
        <v>17</v>
      </c>
      <c r="I401" s="6">
        <v>0.44513888888888897</v>
      </c>
      <c r="J401">
        <v>56.115000000000002</v>
      </c>
    </row>
    <row r="402" spans="1:10" x14ac:dyDescent="0.35">
      <c r="A402" s="1" t="s">
        <v>226</v>
      </c>
      <c r="B402" s="1">
        <v>2019</v>
      </c>
      <c r="C402" s="2">
        <v>43491</v>
      </c>
      <c r="D402" s="1" t="s">
        <v>66</v>
      </c>
      <c r="E402" s="1" t="s">
        <v>522</v>
      </c>
      <c r="F402" s="1" t="s">
        <v>58</v>
      </c>
      <c r="G402" s="1"/>
      <c r="H402" s="1">
        <v>18</v>
      </c>
      <c r="I402" s="6">
        <v>0.44513888888888897</v>
      </c>
      <c r="J402">
        <v>56.115000000000002</v>
      </c>
    </row>
    <row r="403" spans="1:10" x14ac:dyDescent="0.35">
      <c r="A403" s="1" t="s">
        <v>226</v>
      </c>
      <c r="B403" s="1">
        <v>2019</v>
      </c>
      <c r="C403" s="2">
        <v>43491</v>
      </c>
      <c r="D403" s="1" t="s">
        <v>66</v>
      </c>
      <c r="E403" s="1" t="s">
        <v>822</v>
      </c>
      <c r="F403" s="1" t="s">
        <v>37</v>
      </c>
      <c r="G403" s="1"/>
      <c r="H403" s="1">
        <v>19</v>
      </c>
      <c r="I403" s="6">
        <v>0.44513888888888897</v>
      </c>
      <c r="J403">
        <v>56.115000000000002</v>
      </c>
    </row>
    <row r="404" spans="1:10" x14ac:dyDescent="0.35">
      <c r="A404" s="1" t="s">
        <v>226</v>
      </c>
      <c r="B404" s="1">
        <v>2019</v>
      </c>
      <c r="C404" s="2">
        <v>43491</v>
      </c>
      <c r="D404" s="1" t="s">
        <v>66</v>
      </c>
      <c r="E404" s="1" t="s">
        <v>716</v>
      </c>
      <c r="F404" s="1" t="s">
        <v>152</v>
      </c>
      <c r="G404" s="1"/>
      <c r="H404" s="1">
        <v>20</v>
      </c>
      <c r="I404" s="6">
        <v>0.44513888888888897</v>
      </c>
      <c r="J404">
        <v>56.115000000000002</v>
      </c>
    </row>
    <row r="405" spans="1:10" x14ac:dyDescent="0.35">
      <c r="A405" s="1" t="s">
        <v>226</v>
      </c>
      <c r="B405" s="1">
        <v>2019</v>
      </c>
      <c r="C405" s="2">
        <v>43491</v>
      </c>
      <c r="D405" s="1" t="s">
        <v>66</v>
      </c>
      <c r="E405" s="1" t="s">
        <v>856</v>
      </c>
      <c r="F405" s="1" t="s">
        <v>207</v>
      </c>
      <c r="G405" s="1"/>
      <c r="H405" s="1">
        <v>21</v>
      </c>
      <c r="I405" s="6">
        <v>0.44513888888888897</v>
      </c>
      <c r="J405">
        <v>56.115000000000002</v>
      </c>
    </row>
    <row r="406" spans="1:10" x14ac:dyDescent="0.35">
      <c r="A406" s="1" t="s">
        <v>226</v>
      </c>
      <c r="B406" s="1">
        <v>2019</v>
      </c>
      <c r="C406" s="2">
        <v>43491</v>
      </c>
      <c r="D406" s="1" t="s">
        <v>66</v>
      </c>
      <c r="E406" s="1" t="s">
        <v>966</v>
      </c>
      <c r="F406" s="1" t="s">
        <v>178</v>
      </c>
      <c r="G406" s="1"/>
      <c r="H406" s="1">
        <v>22</v>
      </c>
      <c r="I406" s="6">
        <v>0.44513888888888897</v>
      </c>
      <c r="J406">
        <v>56.115000000000002</v>
      </c>
    </row>
    <row r="407" spans="1:10" x14ac:dyDescent="0.35">
      <c r="A407" s="1" t="s">
        <v>226</v>
      </c>
      <c r="B407" s="1">
        <v>2019</v>
      </c>
      <c r="C407" s="2">
        <v>43491</v>
      </c>
      <c r="D407" s="1" t="s">
        <v>66</v>
      </c>
      <c r="E407" s="1" t="s">
        <v>828</v>
      </c>
      <c r="F407" s="1" t="s">
        <v>82</v>
      </c>
      <c r="G407" s="1"/>
      <c r="H407" s="1">
        <v>23</v>
      </c>
      <c r="I407" s="6">
        <v>0.44513888888888897</v>
      </c>
      <c r="J407">
        <v>56.115000000000002</v>
      </c>
    </row>
    <row r="408" spans="1:10" x14ac:dyDescent="0.35">
      <c r="A408" s="1" t="s">
        <v>226</v>
      </c>
      <c r="B408" s="1">
        <v>2019</v>
      </c>
      <c r="C408" s="2">
        <v>43491</v>
      </c>
      <c r="D408" s="1" t="s">
        <v>66</v>
      </c>
      <c r="E408" s="1" t="s">
        <v>1068</v>
      </c>
      <c r="F408" s="1" t="s">
        <v>198</v>
      </c>
      <c r="G408" s="1"/>
      <c r="H408" s="1">
        <v>24</v>
      </c>
      <c r="I408" s="6">
        <v>0.44513888888888897</v>
      </c>
      <c r="J408">
        <v>56.115000000000002</v>
      </c>
    </row>
    <row r="409" spans="1:10" x14ac:dyDescent="0.35">
      <c r="A409" s="4" t="s">
        <v>225</v>
      </c>
      <c r="B409" s="4">
        <v>2019</v>
      </c>
      <c r="C409" s="5">
        <v>43485</v>
      </c>
      <c r="D409" s="4" t="s">
        <v>66</v>
      </c>
      <c r="E409" s="4" t="s">
        <v>340</v>
      </c>
      <c r="F409" s="4" t="s">
        <v>142</v>
      </c>
      <c r="G409" s="4"/>
      <c r="H409" s="4">
        <v>1</v>
      </c>
      <c r="I409" s="6">
        <v>0.48541666666666666</v>
      </c>
      <c r="J409">
        <v>51.448</v>
      </c>
    </row>
    <row r="410" spans="1:10" x14ac:dyDescent="0.35">
      <c r="A410" s="4" t="s">
        <v>225</v>
      </c>
      <c r="B410" s="4">
        <v>2019</v>
      </c>
      <c r="C410" s="5">
        <v>43485</v>
      </c>
      <c r="D410" s="4" t="s">
        <v>66</v>
      </c>
      <c r="E410" s="4" t="s">
        <v>989</v>
      </c>
      <c r="F410" s="4" t="s">
        <v>35</v>
      </c>
      <c r="G410" s="4"/>
      <c r="H410" s="4">
        <v>2</v>
      </c>
      <c r="I410" s="6">
        <v>0.48541666666666666</v>
      </c>
      <c r="J410">
        <v>51.448</v>
      </c>
    </row>
    <row r="411" spans="1:10" x14ac:dyDescent="0.35">
      <c r="A411" s="4" t="s">
        <v>225</v>
      </c>
      <c r="B411" s="4">
        <v>2019</v>
      </c>
      <c r="C411" s="5">
        <v>43485</v>
      </c>
      <c r="D411" s="4" t="s">
        <v>66</v>
      </c>
      <c r="E411" s="4" t="s">
        <v>493</v>
      </c>
      <c r="F411" s="4" t="s">
        <v>31</v>
      </c>
      <c r="G411" s="4"/>
      <c r="H411" s="4">
        <v>3</v>
      </c>
      <c r="I411" s="6">
        <v>0.485416666666667</v>
      </c>
      <c r="J411">
        <v>51.448</v>
      </c>
    </row>
    <row r="412" spans="1:10" x14ac:dyDescent="0.35">
      <c r="A412" s="4" t="s">
        <v>225</v>
      </c>
      <c r="B412" s="4">
        <v>2019</v>
      </c>
      <c r="C412" s="5">
        <v>43485</v>
      </c>
      <c r="D412" s="4" t="s">
        <v>66</v>
      </c>
      <c r="E412" s="4" t="s">
        <v>508</v>
      </c>
      <c r="F412" s="4" t="s">
        <v>85</v>
      </c>
      <c r="G412" s="4"/>
      <c r="H412" s="4">
        <v>4</v>
      </c>
      <c r="I412" s="6">
        <v>0.485416666666667</v>
      </c>
      <c r="J412">
        <v>51.448</v>
      </c>
    </row>
    <row r="413" spans="1:10" x14ac:dyDescent="0.35">
      <c r="A413" s="4" t="s">
        <v>225</v>
      </c>
      <c r="B413" s="4">
        <v>2019</v>
      </c>
      <c r="C413" s="5">
        <v>43485</v>
      </c>
      <c r="D413" s="4" t="s">
        <v>66</v>
      </c>
      <c r="E413" s="4" t="s">
        <v>973</v>
      </c>
      <c r="F413" s="4" t="s">
        <v>188</v>
      </c>
      <c r="G413" s="4"/>
      <c r="H413" s="4">
        <v>5</v>
      </c>
      <c r="I413" s="6">
        <v>0.485416666666667</v>
      </c>
      <c r="J413">
        <v>51.448</v>
      </c>
    </row>
    <row r="414" spans="1:10" x14ac:dyDescent="0.35">
      <c r="A414" s="4" t="s">
        <v>225</v>
      </c>
      <c r="B414" s="4">
        <v>2019</v>
      </c>
      <c r="C414" s="5">
        <v>43485</v>
      </c>
      <c r="D414" s="4" t="s">
        <v>66</v>
      </c>
      <c r="E414" s="4" t="s">
        <v>641</v>
      </c>
      <c r="F414" s="4" t="s">
        <v>23</v>
      </c>
      <c r="G414" s="4"/>
      <c r="H414" s="4">
        <v>6</v>
      </c>
      <c r="I414" s="6">
        <v>0.485416666666667</v>
      </c>
      <c r="J414">
        <v>51.448</v>
      </c>
    </row>
    <row r="415" spans="1:10" x14ac:dyDescent="0.35">
      <c r="A415" s="4" t="s">
        <v>225</v>
      </c>
      <c r="B415" s="4">
        <v>2019</v>
      </c>
      <c r="C415" s="5">
        <v>43485</v>
      </c>
      <c r="D415" s="4" t="s">
        <v>66</v>
      </c>
      <c r="E415" s="4" t="s">
        <v>969</v>
      </c>
      <c r="F415" s="4" t="s">
        <v>164</v>
      </c>
      <c r="G415" s="4"/>
      <c r="H415" s="4">
        <v>7</v>
      </c>
      <c r="I415" s="6">
        <v>0.485416666666667</v>
      </c>
      <c r="J415">
        <v>51.448</v>
      </c>
    </row>
    <row r="416" spans="1:10" x14ac:dyDescent="0.35">
      <c r="A416" s="4" t="s">
        <v>225</v>
      </c>
      <c r="B416" s="4">
        <v>2019</v>
      </c>
      <c r="C416" s="5">
        <v>43485</v>
      </c>
      <c r="D416" s="4" t="s">
        <v>66</v>
      </c>
      <c r="E416" s="4" t="s">
        <v>688</v>
      </c>
      <c r="F416" s="4" t="s">
        <v>25</v>
      </c>
      <c r="G416" s="4"/>
      <c r="H416" s="4">
        <v>8</v>
      </c>
      <c r="I416" s="6">
        <v>0.485416666666667</v>
      </c>
      <c r="J416">
        <v>51.448</v>
      </c>
    </row>
    <row r="417" spans="1:10" x14ac:dyDescent="0.35">
      <c r="A417" s="4" t="s">
        <v>225</v>
      </c>
      <c r="B417" s="4">
        <v>2019</v>
      </c>
      <c r="C417" s="5">
        <v>43485</v>
      </c>
      <c r="D417" s="4" t="s">
        <v>66</v>
      </c>
      <c r="E417" s="4" t="s">
        <v>840</v>
      </c>
      <c r="F417" s="4" t="s">
        <v>480</v>
      </c>
      <c r="G417" s="4"/>
      <c r="H417" s="4">
        <v>9</v>
      </c>
      <c r="I417" s="6">
        <v>0.485416666666667</v>
      </c>
      <c r="J417">
        <v>51.448</v>
      </c>
    </row>
    <row r="418" spans="1:10" x14ac:dyDescent="0.35">
      <c r="A418" s="4" t="s">
        <v>225</v>
      </c>
      <c r="B418" s="4">
        <v>2019</v>
      </c>
      <c r="C418" s="5">
        <v>43485</v>
      </c>
      <c r="D418" s="4" t="s">
        <v>66</v>
      </c>
      <c r="E418" s="4" t="s">
        <v>1093</v>
      </c>
      <c r="F418" s="4" t="s">
        <v>145</v>
      </c>
      <c r="G418" s="4"/>
      <c r="H418" s="4">
        <v>10</v>
      </c>
      <c r="I418" s="6">
        <v>0.485416666666667</v>
      </c>
      <c r="J418">
        <v>51.448</v>
      </c>
    </row>
    <row r="419" spans="1:10" x14ac:dyDescent="0.35">
      <c r="A419" s="4" t="s">
        <v>225</v>
      </c>
      <c r="B419" s="4">
        <v>2019</v>
      </c>
      <c r="C419" s="5">
        <v>43485</v>
      </c>
      <c r="D419" s="4" t="s">
        <v>66</v>
      </c>
      <c r="E419" s="4" t="s">
        <v>603</v>
      </c>
      <c r="F419" s="4" t="s">
        <v>484</v>
      </c>
      <c r="G419" s="4"/>
      <c r="H419" s="4">
        <v>11</v>
      </c>
      <c r="I419" s="6">
        <v>0.485416666666667</v>
      </c>
      <c r="J419">
        <v>51.448</v>
      </c>
    </row>
    <row r="420" spans="1:10" x14ac:dyDescent="0.35">
      <c r="A420" s="4" t="s">
        <v>225</v>
      </c>
      <c r="B420" s="4">
        <v>2019</v>
      </c>
      <c r="C420" s="5">
        <v>43485</v>
      </c>
      <c r="D420" s="4" t="s">
        <v>66</v>
      </c>
      <c r="E420" s="4" t="s">
        <v>695</v>
      </c>
      <c r="F420" s="4" t="s">
        <v>33</v>
      </c>
      <c r="G420" s="4"/>
      <c r="H420" s="4">
        <v>12</v>
      </c>
      <c r="I420" s="6">
        <v>0.485416666666667</v>
      </c>
      <c r="J420">
        <v>51.448</v>
      </c>
    </row>
    <row r="421" spans="1:10" x14ac:dyDescent="0.35">
      <c r="A421" s="4" t="s">
        <v>225</v>
      </c>
      <c r="B421" s="4">
        <v>2019</v>
      </c>
      <c r="C421" s="5">
        <v>43485</v>
      </c>
      <c r="D421" s="4" t="s">
        <v>66</v>
      </c>
      <c r="E421" s="4" t="s">
        <v>935</v>
      </c>
      <c r="F421" s="4" t="s">
        <v>198</v>
      </c>
      <c r="G421" s="4"/>
      <c r="H421" s="4">
        <v>13</v>
      </c>
      <c r="I421" s="6">
        <v>0.485416666666667</v>
      </c>
      <c r="J421">
        <v>51.448</v>
      </c>
    </row>
    <row r="422" spans="1:10" x14ac:dyDescent="0.35">
      <c r="A422" s="4" t="s">
        <v>225</v>
      </c>
      <c r="B422" s="4">
        <v>2019</v>
      </c>
      <c r="C422" s="5">
        <v>43485</v>
      </c>
      <c r="D422" s="4" t="s">
        <v>66</v>
      </c>
      <c r="E422" s="4" t="s">
        <v>1058</v>
      </c>
      <c r="F422" s="4" t="s">
        <v>102</v>
      </c>
      <c r="G422" s="4"/>
      <c r="H422" s="4">
        <v>14</v>
      </c>
      <c r="I422" s="6">
        <v>0.485416666666667</v>
      </c>
      <c r="J422">
        <v>51.448</v>
      </c>
    </row>
    <row r="423" spans="1:10" x14ac:dyDescent="0.35">
      <c r="A423" s="4" t="s">
        <v>225</v>
      </c>
      <c r="B423" s="4">
        <v>2019</v>
      </c>
      <c r="C423" s="5">
        <v>43485</v>
      </c>
      <c r="D423" s="4" t="s">
        <v>66</v>
      </c>
      <c r="E423" s="4" t="s">
        <v>716</v>
      </c>
      <c r="F423" s="4" t="s">
        <v>152</v>
      </c>
      <c r="G423" s="4"/>
      <c r="H423" s="4">
        <v>15</v>
      </c>
      <c r="I423" s="6">
        <v>0.485416666666667</v>
      </c>
      <c r="J423">
        <v>51.448</v>
      </c>
    </row>
    <row r="424" spans="1:10" x14ac:dyDescent="0.35">
      <c r="A424" s="4" t="s">
        <v>225</v>
      </c>
      <c r="B424" s="4">
        <v>2019</v>
      </c>
      <c r="C424" s="5">
        <v>43485</v>
      </c>
      <c r="D424" s="4" t="s">
        <v>66</v>
      </c>
      <c r="E424" s="51" t="s">
        <v>828</v>
      </c>
      <c r="F424" s="51" t="s">
        <v>82</v>
      </c>
      <c r="G424" s="51"/>
      <c r="H424" s="25">
        <v>16</v>
      </c>
      <c r="I424" s="6">
        <v>0.485416666666667</v>
      </c>
      <c r="J424">
        <v>51.448</v>
      </c>
    </row>
    <row r="425" spans="1:10" x14ac:dyDescent="0.35">
      <c r="A425" s="4" t="s">
        <v>225</v>
      </c>
      <c r="B425" s="4">
        <v>2019</v>
      </c>
      <c r="C425" s="5">
        <v>43485</v>
      </c>
      <c r="D425" s="4" t="s">
        <v>66</v>
      </c>
      <c r="E425" s="51" t="s">
        <v>1126</v>
      </c>
      <c r="F425" s="51" t="s">
        <v>37</v>
      </c>
      <c r="G425" s="51"/>
      <c r="H425" s="25">
        <v>17</v>
      </c>
      <c r="I425" s="6">
        <v>0.485416666666667</v>
      </c>
      <c r="J425">
        <v>51.448</v>
      </c>
    </row>
    <row r="426" spans="1:10" x14ac:dyDescent="0.35">
      <c r="A426" s="4" t="s">
        <v>225</v>
      </c>
      <c r="B426" s="4">
        <v>2019</v>
      </c>
      <c r="C426" s="5">
        <v>43485</v>
      </c>
      <c r="D426" s="4" t="s">
        <v>66</v>
      </c>
      <c r="E426" s="51" t="s">
        <v>974</v>
      </c>
      <c r="F426" s="51" t="s">
        <v>39</v>
      </c>
      <c r="G426" s="51"/>
      <c r="H426" s="25">
        <v>18</v>
      </c>
      <c r="I426" s="6">
        <v>0.485416666666667</v>
      </c>
      <c r="J426">
        <v>51.448</v>
      </c>
    </row>
    <row r="427" spans="1:10" x14ac:dyDescent="0.35">
      <c r="A427" s="4" t="s">
        <v>225</v>
      </c>
      <c r="B427" s="4">
        <v>2019</v>
      </c>
      <c r="C427" s="5">
        <v>43485</v>
      </c>
      <c r="D427" s="4" t="s">
        <v>66</v>
      </c>
      <c r="E427" s="51" t="s">
        <v>856</v>
      </c>
      <c r="F427" s="51" t="s">
        <v>207</v>
      </c>
      <c r="G427" s="51"/>
      <c r="H427" s="25">
        <v>19</v>
      </c>
      <c r="I427" s="6">
        <v>0.485416666666667</v>
      </c>
      <c r="J427">
        <v>51.448</v>
      </c>
    </row>
    <row r="428" spans="1:10" x14ac:dyDescent="0.35">
      <c r="A428" s="1" t="s">
        <v>288</v>
      </c>
      <c r="B428" s="1">
        <v>2018</v>
      </c>
      <c r="C428" s="2">
        <v>43450</v>
      </c>
      <c r="D428" s="1" t="s">
        <v>66</v>
      </c>
      <c r="E428" s="49" t="s">
        <v>340</v>
      </c>
      <c r="F428" s="49" t="s">
        <v>142</v>
      </c>
      <c r="G428" s="49"/>
      <c r="H428" s="34">
        <v>1</v>
      </c>
      <c r="I428" s="6">
        <v>0.48125000000000001</v>
      </c>
      <c r="J428">
        <v>51.945</v>
      </c>
    </row>
    <row r="429" spans="1:10" x14ac:dyDescent="0.35">
      <c r="A429" s="1" t="s">
        <v>288</v>
      </c>
      <c r="B429" s="1">
        <v>2018</v>
      </c>
      <c r="C429" s="2">
        <v>43450</v>
      </c>
      <c r="D429" s="1" t="s">
        <v>66</v>
      </c>
      <c r="E429" s="49" t="s">
        <v>786</v>
      </c>
      <c r="F429" s="49" t="s">
        <v>113</v>
      </c>
      <c r="G429" s="49"/>
      <c r="H429" s="34">
        <v>2</v>
      </c>
      <c r="I429" s="6">
        <v>0.48125000000000001</v>
      </c>
      <c r="J429">
        <v>51.945</v>
      </c>
    </row>
    <row r="430" spans="1:10" x14ac:dyDescent="0.35">
      <c r="A430" s="1" t="s">
        <v>288</v>
      </c>
      <c r="B430" s="1">
        <v>2018</v>
      </c>
      <c r="C430" s="2">
        <v>43450</v>
      </c>
      <c r="D430" s="1" t="s">
        <v>66</v>
      </c>
      <c r="E430" s="49" t="s">
        <v>617</v>
      </c>
      <c r="F430" s="49" t="s">
        <v>37</v>
      </c>
      <c r="G430" s="49"/>
      <c r="H430" s="34">
        <v>3</v>
      </c>
      <c r="I430" s="6">
        <v>0.48125000000000001</v>
      </c>
      <c r="J430">
        <v>51.945</v>
      </c>
    </row>
    <row r="431" spans="1:10" x14ac:dyDescent="0.35">
      <c r="A431" s="1" t="s">
        <v>288</v>
      </c>
      <c r="B431" s="1">
        <v>2018</v>
      </c>
      <c r="C431" s="2">
        <v>43450</v>
      </c>
      <c r="D431" s="1" t="s">
        <v>66</v>
      </c>
      <c r="E431" s="49" t="s">
        <v>1044</v>
      </c>
      <c r="F431" s="49" t="s">
        <v>78</v>
      </c>
      <c r="G431" s="49"/>
      <c r="H431" s="34">
        <v>4</v>
      </c>
      <c r="I431" s="6">
        <v>0.48125000000000001</v>
      </c>
      <c r="J431">
        <v>51.945</v>
      </c>
    </row>
    <row r="432" spans="1:10" x14ac:dyDescent="0.35">
      <c r="A432" s="1" t="s">
        <v>288</v>
      </c>
      <c r="B432" s="1">
        <v>2018</v>
      </c>
      <c r="C432" s="2">
        <v>43450</v>
      </c>
      <c r="D432" s="1" t="s">
        <v>66</v>
      </c>
      <c r="E432" s="49" t="s">
        <v>972</v>
      </c>
      <c r="F432" s="49" t="s">
        <v>56</v>
      </c>
      <c r="G432" s="49"/>
      <c r="H432" s="34">
        <v>5</v>
      </c>
      <c r="I432" s="6">
        <v>0.48125000000000001</v>
      </c>
      <c r="J432">
        <v>51.945</v>
      </c>
    </row>
    <row r="433" spans="1:10" x14ac:dyDescent="0.35">
      <c r="A433" s="1" t="s">
        <v>288</v>
      </c>
      <c r="B433" s="1">
        <v>2018</v>
      </c>
      <c r="C433" s="2">
        <v>43450</v>
      </c>
      <c r="D433" s="1" t="s">
        <v>66</v>
      </c>
      <c r="E433" s="49" t="s">
        <v>790</v>
      </c>
      <c r="F433" s="49" t="s">
        <v>480</v>
      </c>
      <c r="G433" s="49"/>
      <c r="H433" s="34">
        <v>6</v>
      </c>
      <c r="I433" s="6">
        <v>0.48125000000000001</v>
      </c>
      <c r="J433">
        <v>51.945</v>
      </c>
    </row>
    <row r="434" spans="1:10" x14ac:dyDescent="0.35">
      <c r="A434" s="1" t="s">
        <v>288</v>
      </c>
      <c r="B434" s="1">
        <v>2018</v>
      </c>
      <c r="C434" s="2">
        <v>43450</v>
      </c>
      <c r="D434" s="1" t="s">
        <v>66</v>
      </c>
      <c r="E434" s="49" t="s">
        <v>1043</v>
      </c>
      <c r="F434" s="49" t="s">
        <v>33</v>
      </c>
      <c r="G434" s="49"/>
      <c r="H434" s="34">
        <v>7</v>
      </c>
      <c r="I434" s="6">
        <v>0.48125000000000001</v>
      </c>
      <c r="J434">
        <v>51.945</v>
      </c>
    </row>
    <row r="435" spans="1:10" x14ac:dyDescent="0.35">
      <c r="A435" s="1" t="s">
        <v>288</v>
      </c>
      <c r="B435" s="1">
        <v>2018</v>
      </c>
      <c r="C435" s="2">
        <v>43450</v>
      </c>
      <c r="D435" s="1" t="s">
        <v>66</v>
      </c>
      <c r="E435" s="49" t="s">
        <v>752</v>
      </c>
      <c r="F435" s="49" t="s">
        <v>23</v>
      </c>
      <c r="G435" s="49"/>
      <c r="H435" s="34">
        <v>8</v>
      </c>
      <c r="I435" s="6">
        <v>0.48125000000000001</v>
      </c>
      <c r="J435">
        <v>51.945</v>
      </c>
    </row>
    <row r="436" spans="1:10" x14ac:dyDescent="0.35">
      <c r="A436" s="1" t="s">
        <v>288</v>
      </c>
      <c r="B436" s="1">
        <v>2018</v>
      </c>
      <c r="C436" s="2">
        <v>43450</v>
      </c>
      <c r="D436" s="1" t="s">
        <v>66</v>
      </c>
      <c r="E436" s="49" t="s">
        <v>962</v>
      </c>
      <c r="F436" s="49" t="s">
        <v>27</v>
      </c>
      <c r="G436" s="49"/>
      <c r="H436" s="34">
        <v>9</v>
      </c>
      <c r="I436" s="6">
        <v>0.48125000000000001</v>
      </c>
      <c r="J436">
        <v>51.945</v>
      </c>
    </row>
    <row r="437" spans="1:10" x14ac:dyDescent="0.35">
      <c r="A437" s="1" t="s">
        <v>288</v>
      </c>
      <c r="B437" s="1">
        <v>2018</v>
      </c>
      <c r="C437" s="2">
        <v>43450</v>
      </c>
      <c r="D437" s="1" t="s">
        <v>66</v>
      </c>
      <c r="E437" s="49" t="s">
        <v>857</v>
      </c>
      <c r="F437" s="49" t="s">
        <v>207</v>
      </c>
      <c r="G437" s="49"/>
      <c r="H437" s="34">
        <v>10</v>
      </c>
      <c r="I437" s="6">
        <v>0.48125000000000001</v>
      </c>
      <c r="J437">
        <v>51.945</v>
      </c>
    </row>
    <row r="438" spans="1:10" x14ac:dyDescent="0.35">
      <c r="A438" s="1" t="s">
        <v>288</v>
      </c>
      <c r="B438" s="1">
        <v>2018</v>
      </c>
      <c r="C438" s="2">
        <v>43450</v>
      </c>
      <c r="D438" s="1" t="s">
        <v>66</v>
      </c>
      <c r="E438" s="49" t="s">
        <v>995</v>
      </c>
      <c r="F438" s="49" t="s">
        <v>198</v>
      </c>
      <c r="G438" s="49"/>
      <c r="H438" s="34">
        <v>11</v>
      </c>
      <c r="I438" s="6">
        <v>0.48125000000000001</v>
      </c>
      <c r="J438">
        <v>51.945</v>
      </c>
    </row>
    <row r="439" spans="1:10" x14ac:dyDescent="0.35">
      <c r="A439" s="1" t="s">
        <v>288</v>
      </c>
      <c r="B439" s="1">
        <v>2018</v>
      </c>
      <c r="C439" s="2">
        <v>43450</v>
      </c>
      <c r="D439" s="1" t="s">
        <v>66</v>
      </c>
      <c r="E439" s="49" t="s">
        <v>1082</v>
      </c>
      <c r="F439" s="49" t="s">
        <v>178</v>
      </c>
      <c r="G439" s="49"/>
      <c r="H439" s="34">
        <v>12</v>
      </c>
      <c r="I439" s="6">
        <v>0.48125000000000001</v>
      </c>
      <c r="J439">
        <v>51.945</v>
      </c>
    </row>
    <row r="440" spans="1:10" x14ac:dyDescent="0.35">
      <c r="A440" s="1" t="s">
        <v>288</v>
      </c>
      <c r="B440" s="1">
        <v>2018</v>
      </c>
      <c r="C440" s="2">
        <v>43450</v>
      </c>
      <c r="D440" s="1" t="s">
        <v>66</v>
      </c>
      <c r="E440" s="49" t="s">
        <v>1092</v>
      </c>
      <c r="F440" s="49" t="s">
        <v>484</v>
      </c>
      <c r="G440" s="49"/>
      <c r="H440" s="34">
        <v>13</v>
      </c>
      <c r="I440" s="6">
        <v>0.48125000000000001</v>
      </c>
      <c r="J440">
        <v>51.945</v>
      </c>
    </row>
    <row r="441" spans="1:10" x14ac:dyDescent="0.35">
      <c r="A441" s="1" t="s">
        <v>288</v>
      </c>
      <c r="B441" s="1">
        <v>2018</v>
      </c>
      <c r="C441" s="2">
        <v>43450</v>
      </c>
      <c r="D441" s="1" t="s">
        <v>66</v>
      </c>
      <c r="E441" s="49" t="s">
        <v>828</v>
      </c>
      <c r="F441" s="49" t="s">
        <v>82</v>
      </c>
      <c r="G441" s="49"/>
      <c r="H441" s="34">
        <v>14</v>
      </c>
      <c r="I441" s="6">
        <v>0.48125000000000001</v>
      </c>
      <c r="J441">
        <v>51.945</v>
      </c>
    </row>
    <row r="442" spans="1:10" x14ac:dyDescent="0.35">
      <c r="A442" s="1" t="s">
        <v>288</v>
      </c>
      <c r="B442" s="1">
        <v>2018</v>
      </c>
      <c r="C442" s="2">
        <v>43450</v>
      </c>
      <c r="D442" s="1" t="s">
        <v>66</v>
      </c>
      <c r="E442" s="49" t="s">
        <v>817</v>
      </c>
      <c r="F442" s="49" t="s">
        <v>42</v>
      </c>
      <c r="G442" s="49"/>
      <c r="H442" s="34">
        <v>15</v>
      </c>
      <c r="I442" s="6">
        <v>0.48125000000000001</v>
      </c>
      <c r="J442">
        <v>51.945</v>
      </c>
    </row>
    <row r="443" spans="1:10" x14ac:dyDescent="0.35">
      <c r="A443" s="1" t="s">
        <v>288</v>
      </c>
      <c r="B443" s="1">
        <v>2018</v>
      </c>
      <c r="C443" s="2">
        <v>43450</v>
      </c>
      <c r="D443" s="1" t="s">
        <v>66</v>
      </c>
      <c r="E443" s="49" t="s">
        <v>971</v>
      </c>
      <c r="F443" s="49" t="s">
        <v>152</v>
      </c>
      <c r="G443" s="49"/>
      <c r="H443" s="34">
        <v>16</v>
      </c>
      <c r="I443" s="6">
        <v>0.48125000000000001</v>
      </c>
      <c r="J443">
        <v>51.945</v>
      </c>
    </row>
    <row r="444" spans="1:10" x14ac:dyDescent="0.35">
      <c r="A444" s="1" t="s">
        <v>288</v>
      </c>
      <c r="B444" s="1">
        <v>2018</v>
      </c>
      <c r="C444" s="2">
        <v>43450</v>
      </c>
      <c r="D444" s="1" t="s">
        <v>66</v>
      </c>
      <c r="E444" s="49" t="s">
        <v>648</v>
      </c>
      <c r="F444" s="49" t="s">
        <v>29</v>
      </c>
      <c r="G444" s="49"/>
      <c r="H444" s="34">
        <v>17</v>
      </c>
      <c r="I444" s="6">
        <v>0.48125000000000001</v>
      </c>
      <c r="J444">
        <v>51.945</v>
      </c>
    </row>
    <row r="445" spans="1:10" x14ac:dyDescent="0.35">
      <c r="A445" s="1" t="s">
        <v>288</v>
      </c>
      <c r="B445" s="1">
        <v>2018</v>
      </c>
      <c r="C445" s="2">
        <v>43450</v>
      </c>
      <c r="D445" s="1" t="s">
        <v>66</v>
      </c>
      <c r="E445" s="49" t="s">
        <v>963</v>
      </c>
      <c r="F445" s="49" t="s">
        <v>85</v>
      </c>
      <c r="G445" s="49"/>
      <c r="H445" s="34">
        <v>18</v>
      </c>
      <c r="I445" s="6">
        <v>0.48125000000000001</v>
      </c>
      <c r="J445">
        <v>51.945</v>
      </c>
    </row>
    <row r="446" spans="1:10" x14ac:dyDescent="0.35">
      <c r="A446" s="1" t="s">
        <v>288</v>
      </c>
      <c r="B446" s="1">
        <v>2018</v>
      </c>
      <c r="C446" s="2">
        <v>43450</v>
      </c>
      <c r="D446" s="1" t="s">
        <v>66</v>
      </c>
      <c r="E446" s="49" t="s">
        <v>493</v>
      </c>
      <c r="F446" s="49" t="s">
        <v>31</v>
      </c>
      <c r="G446" s="49"/>
      <c r="H446" s="34">
        <v>19</v>
      </c>
      <c r="I446" s="6">
        <v>0.48125000000000001</v>
      </c>
      <c r="J446">
        <v>51.945</v>
      </c>
    </row>
    <row r="447" spans="1:10" x14ac:dyDescent="0.35">
      <c r="A447" s="1" t="s">
        <v>288</v>
      </c>
      <c r="B447" s="1">
        <v>2018</v>
      </c>
      <c r="C447" s="2">
        <v>43450</v>
      </c>
      <c r="D447" s="1" t="s">
        <v>66</v>
      </c>
      <c r="E447" s="49" t="s">
        <v>774</v>
      </c>
      <c r="F447" s="49" t="s">
        <v>46</v>
      </c>
      <c r="G447" s="49"/>
      <c r="H447" s="34">
        <v>20</v>
      </c>
      <c r="I447" s="6">
        <v>0.48125000000000001</v>
      </c>
      <c r="J447">
        <v>51.945</v>
      </c>
    </row>
    <row r="448" spans="1:10" x14ac:dyDescent="0.35">
      <c r="A448" s="51" t="s">
        <v>217</v>
      </c>
      <c r="B448" s="51">
        <v>2018</v>
      </c>
      <c r="C448" s="98">
        <v>43436</v>
      </c>
      <c r="D448" s="51" t="s">
        <v>66</v>
      </c>
      <c r="E448" s="51" t="s">
        <v>752</v>
      </c>
      <c r="F448" s="51" t="s">
        <v>23</v>
      </c>
      <c r="G448" s="51"/>
      <c r="H448" s="25">
        <v>1</v>
      </c>
      <c r="I448" s="6">
        <v>0.47430555555555554</v>
      </c>
      <c r="J448">
        <v>52.691000000000003</v>
      </c>
    </row>
    <row r="449" spans="1:10" x14ac:dyDescent="0.35">
      <c r="A449" s="51" t="s">
        <v>217</v>
      </c>
      <c r="B449" s="51">
        <v>2018</v>
      </c>
      <c r="C449" s="98">
        <v>43436</v>
      </c>
      <c r="D449" s="51" t="s">
        <v>66</v>
      </c>
      <c r="E449" s="51" t="s">
        <v>964</v>
      </c>
      <c r="F449" s="51" t="s">
        <v>37</v>
      </c>
      <c r="G449" s="51"/>
      <c r="H449" s="25">
        <v>2</v>
      </c>
      <c r="I449" s="6">
        <v>0.47430555555555554</v>
      </c>
      <c r="J449">
        <v>52.691000000000003</v>
      </c>
    </row>
    <row r="450" spans="1:10" x14ac:dyDescent="0.35">
      <c r="A450" s="51" t="s">
        <v>217</v>
      </c>
      <c r="B450" s="51">
        <v>2018</v>
      </c>
      <c r="C450" s="98">
        <v>43436</v>
      </c>
      <c r="D450" s="51" t="s">
        <v>66</v>
      </c>
      <c r="E450" s="51" t="s">
        <v>522</v>
      </c>
      <c r="F450" s="51" t="s">
        <v>58</v>
      </c>
      <c r="G450" s="51"/>
      <c r="H450" s="25">
        <v>3</v>
      </c>
      <c r="I450" s="6">
        <v>0.47430555555555598</v>
      </c>
      <c r="J450">
        <v>52.691000000000003</v>
      </c>
    </row>
    <row r="451" spans="1:10" x14ac:dyDescent="0.35">
      <c r="A451" s="51" t="s">
        <v>217</v>
      </c>
      <c r="B451" s="51">
        <v>2018</v>
      </c>
      <c r="C451" s="98">
        <v>43436</v>
      </c>
      <c r="D451" s="51" t="s">
        <v>66</v>
      </c>
      <c r="E451" s="51" t="s">
        <v>987</v>
      </c>
      <c r="F451" s="51" t="s">
        <v>484</v>
      </c>
      <c r="G451" s="51"/>
      <c r="H451" s="25">
        <v>4</v>
      </c>
      <c r="I451" s="6">
        <v>0.47430555555555598</v>
      </c>
      <c r="J451">
        <v>52.691000000000003</v>
      </c>
    </row>
    <row r="452" spans="1:10" x14ac:dyDescent="0.35">
      <c r="A452" s="51" t="s">
        <v>217</v>
      </c>
      <c r="B452" s="51">
        <v>2018</v>
      </c>
      <c r="C452" s="98">
        <v>43436</v>
      </c>
      <c r="D452" s="51" t="s">
        <v>66</v>
      </c>
      <c r="E452" s="51" t="s">
        <v>968</v>
      </c>
      <c r="F452" s="51" t="s">
        <v>102</v>
      </c>
      <c r="G452" s="51"/>
      <c r="H452" s="25">
        <v>5</v>
      </c>
      <c r="I452" s="6">
        <v>0.47430555555555598</v>
      </c>
      <c r="J452">
        <v>52.691000000000003</v>
      </c>
    </row>
    <row r="453" spans="1:10" x14ac:dyDescent="0.35">
      <c r="A453" s="51" t="s">
        <v>217</v>
      </c>
      <c r="B453" s="51">
        <v>2018</v>
      </c>
      <c r="C453" s="98">
        <v>43436</v>
      </c>
      <c r="D453" s="51" t="s">
        <v>66</v>
      </c>
      <c r="E453" s="51" t="s">
        <v>340</v>
      </c>
      <c r="F453" s="51" t="s">
        <v>142</v>
      </c>
      <c r="G453" s="51"/>
      <c r="H453" s="25">
        <v>6</v>
      </c>
      <c r="I453" s="6">
        <v>0.47430555555555598</v>
      </c>
      <c r="J453">
        <v>52.691000000000003</v>
      </c>
    </row>
    <row r="454" spans="1:10" x14ac:dyDescent="0.35">
      <c r="A454" s="51" t="s">
        <v>217</v>
      </c>
      <c r="B454" s="51">
        <v>2018</v>
      </c>
      <c r="C454" s="98">
        <v>43436</v>
      </c>
      <c r="D454" s="51" t="s">
        <v>66</v>
      </c>
      <c r="E454" s="51" t="s">
        <v>508</v>
      </c>
      <c r="F454" s="51" t="s">
        <v>85</v>
      </c>
      <c r="G454" s="51"/>
      <c r="H454" s="25">
        <v>7</v>
      </c>
      <c r="I454" s="6">
        <v>0.47430555555555598</v>
      </c>
      <c r="J454">
        <v>52.691000000000003</v>
      </c>
    </row>
    <row r="455" spans="1:10" x14ac:dyDescent="0.35">
      <c r="A455" s="51" t="s">
        <v>217</v>
      </c>
      <c r="B455" s="51">
        <v>2018</v>
      </c>
      <c r="C455" s="98">
        <v>43436</v>
      </c>
      <c r="D455" s="51" t="s">
        <v>66</v>
      </c>
      <c r="E455" s="51" t="s">
        <v>473</v>
      </c>
      <c r="F455" s="51" t="s">
        <v>25</v>
      </c>
      <c r="G455" s="51"/>
      <c r="H455" s="25">
        <v>8</v>
      </c>
      <c r="I455" s="6">
        <v>0.47430555555555598</v>
      </c>
      <c r="J455">
        <v>52.691000000000003</v>
      </c>
    </row>
    <row r="456" spans="1:10" x14ac:dyDescent="0.35">
      <c r="A456" s="51" t="s">
        <v>217</v>
      </c>
      <c r="B456" s="51">
        <v>2018</v>
      </c>
      <c r="C456" s="98">
        <v>43436</v>
      </c>
      <c r="D456" s="51" t="s">
        <v>66</v>
      </c>
      <c r="E456" s="51" t="s">
        <v>586</v>
      </c>
      <c r="F456" s="51" t="s">
        <v>113</v>
      </c>
      <c r="G456" s="51"/>
      <c r="H456" s="25">
        <v>9</v>
      </c>
      <c r="I456" s="6">
        <v>0.47430555555555598</v>
      </c>
      <c r="J456">
        <v>52.691000000000003</v>
      </c>
    </row>
    <row r="457" spans="1:10" x14ac:dyDescent="0.35">
      <c r="A457" s="51" t="s">
        <v>217</v>
      </c>
      <c r="B457" s="51">
        <v>2018</v>
      </c>
      <c r="C457" s="98">
        <v>43436</v>
      </c>
      <c r="D457" s="51" t="s">
        <v>66</v>
      </c>
      <c r="E457" s="51" t="s">
        <v>973</v>
      </c>
      <c r="F457" s="51" t="s">
        <v>188</v>
      </c>
      <c r="G457" s="51"/>
      <c r="H457" s="25">
        <v>10</v>
      </c>
      <c r="I457" s="6">
        <v>0.47430555555555598</v>
      </c>
      <c r="J457">
        <v>52.691000000000003</v>
      </c>
    </row>
    <row r="458" spans="1:10" x14ac:dyDescent="0.35">
      <c r="A458" s="51" t="s">
        <v>217</v>
      </c>
      <c r="B458" s="51">
        <v>2018</v>
      </c>
      <c r="C458" s="98">
        <v>43436</v>
      </c>
      <c r="D458" s="51" t="s">
        <v>66</v>
      </c>
      <c r="E458" s="51" t="s">
        <v>595</v>
      </c>
      <c r="F458" s="51" t="s">
        <v>31</v>
      </c>
      <c r="G458" s="51"/>
      <c r="H458" s="25">
        <v>11</v>
      </c>
      <c r="I458" s="6">
        <v>0.47430555555555598</v>
      </c>
      <c r="J458">
        <v>52.691000000000003</v>
      </c>
    </row>
    <row r="459" spans="1:10" x14ac:dyDescent="0.35">
      <c r="A459" s="51" t="s">
        <v>217</v>
      </c>
      <c r="B459" s="51">
        <v>2018</v>
      </c>
      <c r="C459" s="98">
        <v>43436</v>
      </c>
      <c r="D459" s="51" t="s">
        <v>66</v>
      </c>
      <c r="E459" s="51" t="s">
        <v>813</v>
      </c>
      <c r="F459" s="51" t="s">
        <v>33</v>
      </c>
      <c r="G459" s="51"/>
      <c r="H459" s="25">
        <v>12</v>
      </c>
      <c r="I459" s="6">
        <v>0.47430555555555598</v>
      </c>
      <c r="J459">
        <v>52.691000000000003</v>
      </c>
    </row>
    <row r="460" spans="1:10" x14ac:dyDescent="0.35">
      <c r="A460" s="51" t="s">
        <v>217</v>
      </c>
      <c r="B460" s="51">
        <v>2018</v>
      </c>
      <c r="C460" s="98">
        <v>43436</v>
      </c>
      <c r="D460" s="51" t="s">
        <v>66</v>
      </c>
      <c r="E460" s="51" t="s">
        <v>648</v>
      </c>
      <c r="F460" s="51" t="s">
        <v>1057</v>
      </c>
      <c r="G460" s="51"/>
      <c r="H460" s="25">
        <v>13</v>
      </c>
      <c r="I460" s="6">
        <v>0.47430555555555598</v>
      </c>
      <c r="J460">
        <v>52.691000000000003</v>
      </c>
    </row>
    <row r="461" spans="1:10" x14ac:dyDescent="0.35">
      <c r="A461" s="51" t="s">
        <v>217</v>
      </c>
      <c r="B461" s="51">
        <v>2018</v>
      </c>
      <c r="C461" s="98">
        <v>43436</v>
      </c>
      <c r="D461" s="51" t="s">
        <v>66</v>
      </c>
      <c r="E461" s="51" t="s">
        <v>840</v>
      </c>
      <c r="F461" s="51" t="s">
        <v>480</v>
      </c>
      <c r="G461" s="51"/>
      <c r="H461" s="25">
        <v>14</v>
      </c>
      <c r="I461" s="6">
        <v>0.47430555555555598</v>
      </c>
      <c r="J461">
        <v>52.691000000000003</v>
      </c>
    </row>
    <row r="462" spans="1:10" x14ac:dyDescent="0.35">
      <c r="A462" s="51" t="s">
        <v>217</v>
      </c>
      <c r="B462" s="51">
        <v>2018</v>
      </c>
      <c r="C462" s="98">
        <v>43436</v>
      </c>
      <c r="D462" s="51" t="s">
        <v>66</v>
      </c>
      <c r="E462" s="51" t="s">
        <v>784</v>
      </c>
      <c r="F462" s="51" t="s">
        <v>78</v>
      </c>
      <c r="G462" s="51"/>
      <c r="H462" s="25">
        <v>15</v>
      </c>
      <c r="I462" s="6">
        <v>0.47430555555555598</v>
      </c>
      <c r="J462">
        <v>52.691000000000003</v>
      </c>
    </row>
    <row r="463" spans="1:10" x14ac:dyDescent="0.35">
      <c r="A463" s="51" t="s">
        <v>217</v>
      </c>
      <c r="B463" s="51">
        <v>2018</v>
      </c>
      <c r="C463" s="98">
        <v>43436</v>
      </c>
      <c r="D463" s="51" t="s">
        <v>66</v>
      </c>
      <c r="E463" s="51" t="s">
        <v>344</v>
      </c>
      <c r="F463" s="51" t="s">
        <v>154</v>
      </c>
      <c r="G463" s="51"/>
      <c r="H463" s="25">
        <v>16</v>
      </c>
      <c r="I463" s="6">
        <v>0.47430555555555598</v>
      </c>
      <c r="J463">
        <v>52.691000000000003</v>
      </c>
    </row>
    <row r="464" spans="1:10" x14ac:dyDescent="0.35">
      <c r="A464" s="51" t="s">
        <v>217</v>
      </c>
      <c r="B464" s="51">
        <v>2018</v>
      </c>
      <c r="C464" s="98">
        <v>43436</v>
      </c>
      <c r="D464" s="51" t="s">
        <v>66</v>
      </c>
      <c r="E464" s="51" t="s">
        <v>608</v>
      </c>
      <c r="F464" s="51" t="s">
        <v>46</v>
      </c>
      <c r="G464" s="51"/>
      <c r="H464" s="25">
        <v>17</v>
      </c>
      <c r="I464" s="6">
        <v>0.47430555555555598</v>
      </c>
      <c r="J464">
        <v>52.691000000000003</v>
      </c>
    </row>
    <row r="465" spans="1:10" x14ac:dyDescent="0.35">
      <c r="A465" s="51" t="s">
        <v>217</v>
      </c>
      <c r="B465" s="51">
        <v>2018</v>
      </c>
      <c r="C465" s="98">
        <v>43436</v>
      </c>
      <c r="D465" s="51" t="s">
        <v>66</v>
      </c>
      <c r="E465" s="51" t="s">
        <v>975</v>
      </c>
      <c r="F465" s="51" t="s">
        <v>198</v>
      </c>
      <c r="G465" s="51"/>
      <c r="H465" s="25">
        <v>18</v>
      </c>
      <c r="I465" s="6">
        <v>0.47430555555555598</v>
      </c>
      <c r="J465">
        <v>52.691000000000003</v>
      </c>
    </row>
    <row r="466" spans="1:10" x14ac:dyDescent="0.35">
      <c r="A466" s="51" t="s">
        <v>217</v>
      </c>
      <c r="B466" s="51">
        <v>2018</v>
      </c>
      <c r="C466" s="98">
        <v>43436</v>
      </c>
      <c r="D466" s="51" t="s">
        <v>66</v>
      </c>
      <c r="E466" s="51" t="s">
        <v>828</v>
      </c>
      <c r="F466" s="51" t="s">
        <v>82</v>
      </c>
      <c r="G466" s="51"/>
      <c r="H466" s="25">
        <v>19</v>
      </c>
      <c r="I466" s="6">
        <v>0.47430555555555598</v>
      </c>
      <c r="J466">
        <v>52.691000000000003</v>
      </c>
    </row>
    <row r="467" spans="1:10" x14ac:dyDescent="0.35">
      <c r="A467" s="51" t="s">
        <v>217</v>
      </c>
      <c r="B467" s="51">
        <v>2018</v>
      </c>
      <c r="C467" s="98">
        <v>43436</v>
      </c>
      <c r="D467" s="51" t="s">
        <v>66</v>
      </c>
      <c r="E467" s="51" t="s">
        <v>870</v>
      </c>
      <c r="F467" s="51" t="s">
        <v>178</v>
      </c>
      <c r="G467" s="51"/>
      <c r="H467" s="25">
        <v>20</v>
      </c>
      <c r="I467" s="6">
        <v>0.47430555555555598</v>
      </c>
      <c r="J467">
        <v>52.691000000000003</v>
      </c>
    </row>
    <row r="468" spans="1:10" x14ac:dyDescent="0.35">
      <c r="A468" s="51" t="s">
        <v>217</v>
      </c>
      <c r="B468" s="51">
        <v>2018</v>
      </c>
      <c r="C468" s="98">
        <v>43436</v>
      </c>
      <c r="D468" s="51" t="s">
        <v>66</v>
      </c>
      <c r="E468" s="51" t="s">
        <v>972</v>
      </c>
      <c r="F468" s="51" t="s">
        <v>56</v>
      </c>
      <c r="G468" s="51"/>
      <c r="H468" s="25">
        <v>21</v>
      </c>
      <c r="I468" s="6">
        <v>0.47430555555555598</v>
      </c>
      <c r="J468">
        <v>52.691000000000003</v>
      </c>
    </row>
    <row r="469" spans="1:10" x14ac:dyDescent="0.35">
      <c r="A469" s="51" t="s">
        <v>217</v>
      </c>
      <c r="B469" s="51">
        <v>2018</v>
      </c>
      <c r="C469" s="98">
        <v>43436</v>
      </c>
      <c r="D469" s="51" t="s">
        <v>66</v>
      </c>
      <c r="E469" s="51" t="s">
        <v>490</v>
      </c>
      <c r="F469" s="51" t="s">
        <v>42</v>
      </c>
      <c r="G469" s="51"/>
      <c r="H469" s="25">
        <v>22</v>
      </c>
      <c r="I469" s="6">
        <v>0.47430555555555598</v>
      </c>
      <c r="J469">
        <v>52.691000000000003</v>
      </c>
    </row>
    <row r="470" spans="1:10" x14ac:dyDescent="0.35">
      <c r="A470" s="51" t="s">
        <v>217</v>
      </c>
      <c r="B470" s="51">
        <v>2018</v>
      </c>
      <c r="C470" s="98">
        <v>43436</v>
      </c>
      <c r="D470" s="51" t="s">
        <v>66</v>
      </c>
      <c r="E470" s="51" t="s">
        <v>715</v>
      </c>
      <c r="F470" s="51" t="s">
        <v>152</v>
      </c>
      <c r="G470" s="51"/>
      <c r="H470" s="25">
        <v>23</v>
      </c>
      <c r="I470" s="6">
        <v>0.47430555555555598</v>
      </c>
      <c r="J470">
        <v>52.691000000000003</v>
      </c>
    </row>
    <row r="471" spans="1:10" x14ac:dyDescent="0.35">
      <c r="A471" s="51" t="s">
        <v>217</v>
      </c>
      <c r="B471" s="51">
        <v>2018</v>
      </c>
      <c r="C471" s="98">
        <v>43436</v>
      </c>
      <c r="D471" s="51" t="s">
        <v>66</v>
      </c>
      <c r="E471" s="51" t="s">
        <v>1064</v>
      </c>
      <c r="F471" s="51" t="s">
        <v>207</v>
      </c>
      <c r="G471" s="51"/>
      <c r="H471" s="25">
        <v>24</v>
      </c>
      <c r="I471" s="6">
        <v>0.47430555555555598</v>
      </c>
      <c r="J471">
        <v>52.691000000000003</v>
      </c>
    </row>
    <row r="472" spans="1:10" x14ac:dyDescent="0.35">
      <c r="A472" s="34" t="s">
        <v>1269</v>
      </c>
      <c r="B472" s="34">
        <v>2021</v>
      </c>
      <c r="C472" s="10">
        <v>44413</v>
      </c>
      <c r="D472" s="34" t="s">
        <v>191</v>
      </c>
      <c r="E472" t="s">
        <v>786</v>
      </c>
      <c r="F472" t="s">
        <v>113</v>
      </c>
      <c r="H472" s="25">
        <v>1</v>
      </c>
      <c r="I472" s="6">
        <v>0.44166666666666665</v>
      </c>
      <c r="J472">
        <v>56.539000000000001</v>
      </c>
    </row>
    <row r="473" spans="1:10" x14ac:dyDescent="0.35">
      <c r="A473" s="34" t="s">
        <v>1269</v>
      </c>
      <c r="B473" s="34">
        <v>2021</v>
      </c>
      <c r="C473" s="10">
        <v>44413</v>
      </c>
      <c r="D473" s="34" t="s">
        <v>191</v>
      </c>
      <c r="E473" t="s">
        <v>584</v>
      </c>
      <c r="F473" t="s">
        <v>27</v>
      </c>
      <c r="H473" s="25">
        <v>2</v>
      </c>
      <c r="I473" s="6">
        <v>0.44166666666666665</v>
      </c>
      <c r="J473">
        <v>56.539000000000001</v>
      </c>
    </row>
    <row r="474" spans="1:10" x14ac:dyDescent="0.35">
      <c r="A474" s="34" t="s">
        <v>1269</v>
      </c>
      <c r="B474" s="34">
        <v>2021</v>
      </c>
      <c r="C474" s="10">
        <v>44413</v>
      </c>
      <c r="D474" s="34" t="s">
        <v>191</v>
      </c>
      <c r="E474" t="s">
        <v>752</v>
      </c>
      <c r="F474" t="s">
        <v>23</v>
      </c>
      <c r="H474" s="25">
        <v>3</v>
      </c>
      <c r="I474" s="6">
        <v>0.44166666666666698</v>
      </c>
      <c r="J474">
        <v>56.539000000000001</v>
      </c>
    </row>
    <row r="475" spans="1:10" x14ac:dyDescent="0.35">
      <c r="A475" s="34" t="s">
        <v>1269</v>
      </c>
      <c r="B475" s="34">
        <v>2021</v>
      </c>
      <c r="C475" s="10">
        <v>44413</v>
      </c>
      <c r="D475" s="34" t="s">
        <v>191</v>
      </c>
      <c r="E475" t="s">
        <v>522</v>
      </c>
      <c r="F475" t="s">
        <v>58</v>
      </c>
      <c r="H475" s="25">
        <v>4</v>
      </c>
      <c r="I475" s="6">
        <v>0.44166666666666698</v>
      </c>
      <c r="J475">
        <v>56.539000000000001</v>
      </c>
    </row>
    <row r="476" spans="1:10" x14ac:dyDescent="0.35">
      <c r="A476" s="34" t="s">
        <v>1269</v>
      </c>
      <c r="B476" s="34">
        <v>2021</v>
      </c>
      <c r="C476" s="10">
        <v>44413</v>
      </c>
      <c r="D476" s="34" t="s">
        <v>191</v>
      </c>
      <c r="E476" t="s">
        <v>603</v>
      </c>
      <c r="F476" t="s">
        <v>484</v>
      </c>
      <c r="H476" s="25">
        <v>5</v>
      </c>
      <c r="I476" s="6">
        <v>0.44166666666666698</v>
      </c>
      <c r="J476">
        <v>56.539000000000001</v>
      </c>
    </row>
    <row r="477" spans="1:10" x14ac:dyDescent="0.35">
      <c r="A477" s="34" t="s">
        <v>1269</v>
      </c>
      <c r="B477" s="34">
        <v>2021</v>
      </c>
      <c r="C477" s="10">
        <v>44413</v>
      </c>
      <c r="D477" s="34" t="s">
        <v>191</v>
      </c>
      <c r="E477" t="s">
        <v>968</v>
      </c>
      <c r="F477" t="s">
        <v>102</v>
      </c>
      <c r="H477" s="25">
        <v>6</v>
      </c>
      <c r="I477" s="6">
        <v>0.44166666666666698</v>
      </c>
      <c r="J477">
        <v>56.539000000000001</v>
      </c>
    </row>
    <row r="478" spans="1:10" x14ac:dyDescent="0.35">
      <c r="A478" s="34" t="s">
        <v>1269</v>
      </c>
      <c r="B478" s="34">
        <v>2021</v>
      </c>
      <c r="C478" s="10">
        <v>44413</v>
      </c>
      <c r="D478" s="34" t="s">
        <v>191</v>
      </c>
      <c r="E478" t="s">
        <v>598</v>
      </c>
      <c r="F478" t="s">
        <v>35</v>
      </c>
      <c r="H478" s="25">
        <v>7</v>
      </c>
      <c r="I478" s="6">
        <v>0.44166666666666698</v>
      </c>
      <c r="J478">
        <v>56.539000000000001</v>
      </c>
    </row>
    <row r="479" spans="1:10" x14ac:dyDescent="0.35">
      <c r="A479" s="34" t="s">
        <v>1269</v>
      </c>
      <c r="B479" s="34">
        <v>2021</v>
      </c>
      <c r="C479" s="10">
        <v>44413</v>
      </c>
      <c r="D479" s="34" t="s">
        <v>191</v>
      </c>
      <c r="E479" t="s">
        <v>493</v>
      </c>
      <c r="F479" t="s">
        <v>31</v>
      </c>
      <c r="H479" s="25">
        <v>8</v>
      </c>
      <c r="I479" s="6">
        <v>0.44166666666666698</v>
      </c>
      <c r="J479">
        <v>56.539000000000001</v>
      </c>
    </row>
    <row r="480" spans="1:10" x14ac:dyDescent="0.35">
      <c r="A480" s="34" t="s">
        <v>1269</v>
      </c>
      <c r="B480" s="34">
        <v>2021</v>
      </c>
      <c r="C480" s="10">
        <v>44413</v>
      </c>
      <c r="D480" s="34" t="s">
        <v>191</v>
      </c>
      <c r="E480" t="s">
        <v>963</v>
      </c>
      <c r="F480" t="s">
        <v>85</v>
      </c>
      <c r="H480" s="25">
        <v>9</v>
      </c>
      <c r="I480" s="6">
        <v>0.44166666666666698</v>
      </c>
      <c r="J480">
        <v>56.539000000000001</v>
      </c>
    </row>
    <row r="481" spans="1:10" x14ac:dyDescent="0.35">
      <c r="A481" s="34" t="s">
        <v>1269</v>
      </c>
      <c r="B481" s="34">
        <v>2021</v>
      </c>
      <c r="C481" s="10">
        <v>44413</v>
      </c>
      <c r="D481" s="34" t="s">
        <v>191</v>
      </c>
      <c r="E481" t="s">
        <v>487</v>
      </c>
      <c r="F481" t="s">
        <v>164</v>
      </c>
      <c r="H481" s="25">
        <v>10</v>
      </c>
      <c r="I481" s="6">
        <v>0.44166666666666698</v>
      </c>
      <c r="J481">
        <v>56.539000000000001</v>
      </c>
    </row>
    <row r="482" spans="1:10" x14ac:dyDescent="0.35">
      <c r="A482" s="34" t="s">
        <v>1269</v>
      </c>
      <c r="B482" s="34">
        <v>2021</v>
      </c>
      <c r="C482" s="10">
        <v>44413</v>
      </c>
      <c r="D482" s="34" t="s">
        <v>191</v>
      </c>
      <c r="E482" t="s">
        <v>888</v>
      </c>
      <c r="F482" t="s">
        <v>78</v>
      </c>
      <c r="H482" s="25">
        <v>11</v>
      </c>
      <c r="I482" s="6">
        <v>0.44166666666666698</v>
      </c>
      <c r="J482">
        <v>56.539000000000001</v>
      </c>
    </row>
    <row r="483" spans="1:10" x14ac:dyDescent="0.35">
      <c r="A483" s="34" t="s">
        <v>1269</v>
      </c>
      <c r="B483" s="34">
        <v>2021</v>
      </c>
      <c r="C483" s="10">
        <v>44413</v>
      </c>
      <c r="D483" s="34" t="s">
        <v>191</v>
      </c>
      <c r="E483" t="s">
        <v>596</v>
      </c>
      <c r="F483" t="s">
        <v>29</v>
      </c>
      <c r="H483" s="25">
        <v>12</v>
      </c>
      <c r="I483" s="6">
        <v>0.44166666666666698</v>
      </c>
      <c r="J483">
        <v>56.539000000000001</v>
      </c>
    </row>
    <row r="484" spans="1:10" x14ac:dyDescent="0.35">
      <c r="A484" s="34" t="s">
        <v>1269</v>
      </c>
      <c r="B484" s="34">
        <v>2021</v>
      </c>
      <c r="C484" s="10">
        <v>44413</v>
      </c>
      <c r="D484" s="34" t="s">
        <v>191</v>
      </c>
      <c r="E484" t="s">
        <v>473</v>
      </c>
      <c r="F484" t="s">
        <v>25</v>
      </c>
      <c r="H484" s="25">
        <v>13</v>
      </c>
      <c r="I484" s="6">
        <v>0.44166666666666698</v>
      </c>
      <c r="J484">
        <v>56.539000000000001</v>
      </c>
    </row>
    <row r="485" spans="1:10" x14ac:dyDescent="0.35">
      <c r="A485" s="34" t="s">
        <v>1269</v>
      </c>
      <c r="B485" s="34">
        <v>2021</v>
      </c>
      <c r="C485" s="10">
        <v>44413</v>
      </c>
      <c r="D485" s="34" t="s">
        <v>191</v>
      </c>
      <c r="E485" t="s">
        <v>608</v>
      </c>
      <c r="F485" t="s">
        <v>46</v>
      </c>
      <c r="H485" s="25">
        <v>14</v>
      </c>
      <c r="I485" s="6">
        <v>0.44166666666666698</v>
      </c>
      <c r="J485">
        <v>56.539000000000001</v>
      </c>
    </row>
    <row r="486" spans="1:10" x14ac:dyDescent="0.35">
      <c r="A486" s="34" t="s">
        <v>1269</v>
      </c>
      <c r="B486" s="34">
        <v>2021</v>
      </c>
      <c r="C486" s="10">
        <v>44413</v>
      </c>
      <c r="D486" s="34" t="s">
        <v>191</v>
      </c>
      <c r="E486" t="s">
        <v>964</v>
      </c>
      <c r="F486" t="s">
        <v>37</v>
      </c>
      <c r="H486" s="25">
        <v>15</v>
      </c>
      <c r="I486" s="6">
        <v>0.44166666666666698</v>
      </c>
      <c r="J486">
        <v>56.539000000000001</v>
      </c>
    </row>
    <row r="487" spans="1:10" x14ac:dyDescent="0.35">
      <c r="A487" s="34" t="s">
        <v>1269</v>
      </c>
      <c r="B487" s="34">
        <v>2021</v>
      </c>
      <c r="C487" s="10">
        <v>44413</v>
      </c>
      <c r="D487" s="34" t="s">
        <v>191</v>
      </c>
      <c r="E487" t="s">
        <v>965</v>
      </c>
      <c r="F487" t="s">
        <v>178</v>
      </c>
      <c r="H487" s="25">
        <v>16</v>
      </c>
      <c r="I487" s="6">
        <v>0.44166666666666698</v>
      </c>
      <c r="J487">
        <v>56.539000000000001</v>
      </c>
    </row>
    <row r="488" spans="1:10" x14ac:dyDescent="0.35">
      <c r="A488" s="34" t="s">
        <v>1269</v>
      </c>
      <c r="B488" s="34">
        <v>2021</v>
      </c>
      <c r="C488" s="10">
        <v>44413</v>
      </c>
      <c r="D488" s="34" t="s">
        <v>191</v>
      </c>
      <c r="E488" t="s">
        <v>340</v>
      </c>
      <c r="F488" t="s">
        <v>142</v>
      </c>
      <c r="H488" s="25">
        <v>17</v>
      </c>
      <c r="I488" s="6">
        <v>0.44166666666666698</v>
      </c>
      <c r="J488">
        <v>56.539000000000001</v>
      </c>
    </row>
    <row r="489" spans="1:10" x14ac:dyDescent="0.35">
      <c r="A489" s="34" t="s">
        <v>1269</v>
      </c>
      <c r="B489" s="34">
        <v>2021</v>
      </c>
      <c r="C489" s="10">
        <v>44413</v>
      </c>
      <c r="D489" s="34" t="s">
        <v>191</v>
      </c>
      <c r="E489" t="s">
        <v>810</v>
      </c>
      <c r="F489" t="s">
        <v>188</v>
      </c>
      <c r="H489" s="25">
        <v>18</v>
      </c>
      <c r="I489" s="6">
        <v>0.44166666666666698</v>
      </c>
      <c r="J489">
        <v>56.539000000000001</v>
      </c>
    </row>
    <row r="490" spans="1:10" x14ac:dyDescent="0.35">
      <c r="A490" s="34" t="s">
        <v>1269</v>
      </c>
      <c r="B490" s="34">
        <v>2021</v>
      </c>
      <c r="C490" s="10">
        <v>44413</v>
      </c>
      <c r="D490" s="34" t="s">
        <v>191</v>
      </c>
      <c r="E490" t="s">
        <v>1281</v>
      </c>
      <c r="F490" t="s">
        <v>646</v>
      </c>
      <c r="H490" s="25">
        <v>19</v>
      </c>
      <c r="I490" s="6">
        <v>0.44166666666666698</v>
      </c>
      <c r="J490">
        <v>56.539000000000001</v>
      </c>
    </row>
    <row r="491" spans="1:10" x14ac:dyDescent="0.35">
      <c r="A491" s="34" t="s">
        <v>1269</v>
      </c>
      <c r="B491" s="34">
        <v>2021</v>
      </c>
      <c r="C491" s="10">
        <v>44413</v>
      </c>
      <c r="D491" s="34" t="s">
        <v>191</v>
      </c>
      <c r="E491" t="s">
        <v>1282</v>
      </c>
      <c r="F491" t="s">
        <v>63</v>
      </c>
      <c r="H491" s="25">
        <v>20</v>
      </c>
      <c r="I491" s="6">
        <v>0.44166666666666698</v>
      </c>
      <c r="J491">
        <v>56.539000000000001</v>
      </c>
    </row>
  </sheetData>
  <autoFilter ref="A1:J447" xr:uid="{F2EB4FDB-EFB3-4632-8984-1A2D78DF0C8B}">
    <sortState xmlns:xlrd2="http://schemas.microsoft.com/office/spreadsheetml/2017/richdata2" ref="A2:J471">
      <sortCondition descending="1" ref="C1:C447"/>
    </sortState>
  </autoFilter>
  <conditionalFormatting sqref="A313:D336">
    <cfRule type="expression" dxfId="131" priority="18">
      <formula>$E313="F"</formula>
    </cfRule>
    <cfRule type="expression" dxfId="130" priority="19">
      <formula>$E313="Q"</formula>
    </cfRule>
  </conditionalFormatting>
  <conditionalFormatting sqref="A337:B360 D337:D360">
    <cfRule type="expression" dxfId="129" priority="16">
      <formula>$E337="F"</formula>
    </cfRule>
    <cfRule type="expression" dxfId="128" priority="17">
      <formula>$E337="Q"</formula>
    </cfRule>
  </conditionalFormatting>
  <conditionalFormatting sqref="A361:B361 D361:D379 A363:B363 A365:B365 A367:B367 A369:B369 A371:B371 A373:B373 A375:B375 A377:B377 A379:B379">
    <cfRule type="expression" dxfId="127" priority="14">
      <formula>$E361="F"</formula>
    </cfRule>
    <cfRule type="expression" dxfId="126" priority="15">
      <formula>$E361="Q"</formula>
    </cfRule>
  </conditionalFormatting>
  <conditionalFormatting sqref="A362:B362 A364:B364 A366:B366 A368:B368 A370:B370 A372:B372 A374:B374 A376:B376 A378:B378">
    <cfRule type="expression" dxfId="125" priority="12">
      <formula>$E362="F"</formula>
    </cfRule>
    <cfRule type="expression" dxfId="124" priority="13">
      <formula>$E362="Q"</formula>
    </cfRule>
  </conditionalFormatting>
  <conditionalFormatting sqref="A380:B399 D380:D399">
    <cfRule type="expression" dxfId="123" priority="10">
      <formula>$E380="F"</formula>
    </cfRule>
    <cfRule type="expression" dxfId="122" priority="11">
      <formula>$E380="Q"</formula>
    </cfRule>
  </conditionalFormatting>
  <conditionalFormatting sqref="D400:D423">
    <cfRule type="expression" dxfId="121" priority="8">
      <formula>#REF!="F"</formula>
    </cfRule>
    <cfRule type="expression" dxfId="120" priority="9">
      <formula>#REF!="Q"</formula>
    </cfRule>
  </conditionalFormatting>
  <conditionalFormatting sqref="A400:B400 A402:B402 A404:B404 A406:B406 A408:B408 A410:B410 A412:B412 A414:B414 A416:B416 A418:B418 A420:B420 A422:B422">
    <cfRule type="expression" dxfId="119" priority="6">
      <formula>#REF!="F"</formula>
    </cfRule>
    <cfRule type="expression" dxfId="118" priority="7">
      <formula>#REF!="Q"</formula>
    </cfRule>
  </conditionalFormatting>
  <conditionalFormatting sqref="A401:B401 A403:B403 A405:B405 A407:B407 A409:B409 A411:B411 A413:B413 A415:B415 A417:B417 A419:B419 A421:B421 A423:B423">
    <cfRule type="expression" dxfId="117" priority="4">
      <formula>#REF!="F"</formula>
    </cfRule>
    <cfRule type="expression" dxfId="116" priority="5">
      <formula>#REF!="Q"</formula>
    </cfRule>
  </conditionalFormatting>
  <conditionalFormatting sqref="A472:D491">
    <cfRule type="expression" dxfId="115" priority="1">
      <formula>$E472="R1"</formula>
    </cfRule>
    <cfRule type="expression" dxfId="114" priority="2">
      <formula>$E472="F"</formula>
    </cfRule>
    <cfRule type="expression" dxfId="113" priority="3">
      <formula>$E472="Q"</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3CFBC-57A1-4321-B672-F6E88CDB8B0A}">
  <dimension ref="A1:AW485"/>
  <sheetViews>
    <sheetView zoomScale="70" zoomScaleNormal="70" workbookViewId="0">
      <pane ySplit="1" topLeftCell="A463" activePane="bottomLeft" state="frozen"/>
      <selection activeCell="K321" sqref="K321"/>
      <selection pane="bottomLeft" activeCell="AU466" sqref="AU466"/>
    </sheetView>
  </sheetViews>
  <sheetFormatPr defaultColWidth="12.1796875" defaultRowHeight="14.5" x14ac:dyDescent="0.35"/>
  <cols>
    <col min="1" max="1" width="11.81640625" bestFit="1" customWidth="1"/>
    <col min="2" max="2" width="6.81640625" bestFit="1" customWidth="1"/>
    <col min="3" max="3" width="10.453125" bestFit="1" customWidth="1"/>
    <col min="4" max="4" width="7.7265625" bestFit="1" customWidth="1"/>
    <col min="5" max="5" width="30.81640625" bestFit="1" customWidth="1"/>
    <col min="6" max="6" width="9.7265625" bestFit="1" customWidth="1"/>
    <col min="7" max="7" width="6.1796875" bestFit="1" customWidth="1"/>
    <col min="8" max="8" width="7.1796875" bestFit="1" customWidth="1"/>
    <col min="9" max="17" width="1.81640625" bestFit="1" customWidth="1"/>
    <col min="18" max="44" width="2.81640625" bestFit="1" customWidth="1"/>
    <col min="45" max="45" width="8.36328125" bestFit="1" customWidth="1"/>
    <col min="46" max="46" width="9.08984375" bestFit="1" customWidth="1"/>
    <col min="47" max="47" width="7.26953125" bestFit="1" customWidth="1"/>
    <col min="48" max="48" width="7.1796875" bestFit="1" customWidth="1"/>
    <col min="49" max="49" width="11.6328125" bestFit="1" customWidth="1"/>
  </cols>
  <sheetData>
    <row r="1" spans="1:49" x14ac:dyDescent="0.35">
      <c r="A1" s="3" t="s">
        <v>0</v>
      </c>
      <c r="B1" s="3" t="s">
        <v>1</v>
      </c>
      <c r="C1" s="3" t="s">
        <v>2</v>
      </c>
      <c r="D1" s="3" t="s">
        <v>3</v>
      </c>
      <c r="E1" s="3" t="s">
        <v>559</v>
      </c>
      <c r="F1" t="s">
        <v>8</v>
      </c>
      <c r="G1" s="3" t="s">
        <v>7</v>
      </c>
      <c r="H1" s="3" t="s">
        <v>9</v>
      </c>
      <c r="I1" s="3">
        <v>1</v>
      </c>
      <c r="J1" s="3">
        <v>2</v>
      </c>
      <c r="K1" s="3">
        <v>3</v>
      </c>
      <c r="L1" s="3">
        <v>4</v>
      </c>
      <c r="M1" s="3">
        <v>5</v>
      </c>
      <c r="N1" s="3">
        <v>6</v>
      </c>
      <c r="O1" s="3">
        <v>7</v>
      </c>
      <c r="P1" s="3">
        <v>8</v>
      </c>
      <c r="Q1" s="3">
        <v>9</v>
      </c>
      <c r="R1" s="3">
        <v>10</v>
      </c>
      <c r="S1" s="3">
        <v>11</v>
      </c>
      <c r="T1" s="3">
        <v>12</v>
      </c>
      <c r="U1" s="3">
        <v>13</v>
      </c>
      <c r="V1" s="3">
        <v>14</v>
      </c>
      <c r="W1" s="3">
        <v>15</v>
      </c>
      <c r="X1" s="3">
        <v>16</v>
      </c>
      <c r="Y1" s="3">
        <v>17</v>
      </c>
      <c r="Z1" s="3">
        <v>18</v>
      </c>
      <c r="AA1" s="3">
        <v>19</v>
      </c>
      <c r="AB1" s="3">
        <v>20</v>
      </c>
      <c r="AC1" s="3">
        <v>21</v>
      </c>
      <c r="AD1" s="3">
        <v>22</v>
      </c>
      <c r="AE1" s="3">
        <v>23</v>
      </c>
      <c r="AF1" s="3">
        <v>24</v>
      </c>
      <c r="AG1" s="3">
        <v>25</v>
      </c>
      <c r="AH1" s="3">
        <v>26</v>
      </c>
      <c r="AI1" s="3">
        <v>27</v>
      </c>
      <c r="AJ1" s="3">
        <v>28</v>
      </c>
      <c r="AK1" s="3">
        <v>29</v>
      </c>
      <c r="AL1" s="3">
        <v>30</v>
      </c>
      <c r="AM1" s="3">
        <v>31</v>
      </c>
      <c r="AN1" s="3">
        <v>32</v>
      </c>
      <c r="AO1" s="3">
        <v>33</v>
      </c>
      <c r="AP1" s="3">
        <v>34</v>
      </c>
      <c r="AQ1" s="3">
        <v>35</v>
      </c>
      <c r="AR1" s="3">
        <v>36</v>
      </c>
      <c r="AS1" s="3" t="s">
        <v>580</v>
      </c>
      <c r="AT1" s="3" t="s">
        <v>581</v>
      </c>
      <c r="AU1" s="3" t="s">
        <v>582</v>
      </c>
      <c r="AV1" s="30" t="s">
        <v>472</v>
      </c>
      <c r="AW1" s="30" t="s">
        <v>18</v>
      </c>
    </row>
    <row r="2" spans="1:49" x14ac:dyDescent="0.35">
      <c r="A2" s="4" t="s">
        <v>1236</v>
      </c>
      <c r="B2" s="4">
        <v>2023</v>
      </c>
      <c r="C2" s="5">
        <v>45001</v>
      </c>
      <c r="D2" s="4" t="s">
        <v>66</v>
      </c>
      <c r="E2" s="4" t="s">
        <v>505</v>
      </c>
      <c r="F2" s="4" t="s">
        <v>35</v>
      </c>
      <c r="G2" s="4"/>
      <c r="H2" s="4">
        <v>1</v>
      </c>
      <c r="I2" s="4"/>
      <c r="J2" s="4"/>
      <c r="K2" s="4"/>
      <c r="L2" s="4"/>
      <c r="M2" s="4"/>
      <c r="N2" s="4"/>
      <c r="O2" s="4"/>
      <c r="P2" s="4"/>
      <c r="Q2" s="4"/>
      <c r="R2" s="4"/>
      <c r="S2" s="4"/>
      <c r="T2" s="4"/>
      <c r="U2" s="4"/>
      <c r="V2" s="4"/>
      <c r="W2" s="4"/>
      <c r="X2" s="4"/>
      <c r="Y2" s="4"/>
      <c r="Z2" s="4"/>
      <c r="AA2" s="4"/>
      <c r="AB2" s="4"/>
      <c r="AC2" s="4"/>
      <c r="AD2" s="4"/>
      <c r="AE2" s="4"/>
      <c r="AF2" s="4"/>
      <c r="AG2" s="4"/>
      <c r="AH2" s="4">
        <v>1</v>
      </c>
      <c r="AI2" s="4">
        <v>1</v>
      </c>
      <c r="AJ2" s="4">
        <v>1</v>
      </c>
      <c r="AK2" s="4"/>
      <c r="AL2" s="4"/>
      <c r="AM2" s="4">
        <v>1</v>
      </c>
      <c r="AN2" s="4"/>
      <c r="AO2" s="4">
        <v>1</v>
      </c>
      <c r="AP2" s="4"/>
      <c r="AQ2" s="4"/>
      <c r="AR2" s="4"/>
      <c r="AS2" s="4">
        <v>20</v>
      </c>
      <c r="AT2" s="4"/>
      <c r="AU2" s="4"/>
      <c r="AV2" s="6">
        <v>0.46597222222222223</v>
      </c>
      <c r="AW2">
        <v>53.651000000000003</v>
      </c>
    </row>
    <row r="3" spans="1:49" x14ac:dyDescent="0.35">
      <c r="A3" s="4" t="s">
        <v>1236</v>
      </c>
      <c r="B3" s="4">
        <v>2023</v>
      </c>
      <c r="C3" s="5">
        <v>45001</v>
      </c>
      <c r="D3" s="4" t="s">
        <v>66</v>
      </c>
      <c r="E3" s="4" t="s">
        <v>596</v>
      </c>
      <c r="F3" s="4" t="s">
        <v>29</v>
      </c>
      <c r="G3" s="4"/>
      <c r="H3" s="4">
        <v>2</v>
      </c>
      <c r="I3" s="4"/>
      <c r="J3" s="4"/>
      <c r="K3" s="4"/>
      <c r="L3" s="4"/>
      <c r="M3" s="4"/>
      <c r="N3" s="4"/>
      <c r="O3" s="4"/>
      <c r="P3" s="4"/>
      <c r="Q3" s="4"/>
      <c r="R3" s="4"/>
      <c r="S3" s="4"/>
      <c r="T3" s="4"/>
      <c r="U3" s="4"/>
      <c r="V3" s="4"/>
      <c r="W3" s="4"/>
      <c r="X3" s="4"/>
      <c r="Y3" s="4"/>
      <c r="Z3" s="4"/>
      <c r="AA3" s="4"/>
      <c r="AB3" s="4"/>
      <c r="AC3" s="4">
        <v>1</v>
      </c>
      <c r="AD3" s="4"/>
      <c r="AE3" s="4"/>
      <c r="AF3" s="4"/>
      <c r="AG3" s="4"/>
      <c r="AH3" s="4"/>
      <c r="AI3" s="4"/>
      <c r="AJ3" s="4"/>
      <c r="AK3" s="4">
        <v>1</v>
      </c>
      <c r="AL3" s="4">
        <v>1</v>
      </c>
      <c r="AM3" s="4"/>
      <c r="AN3" s="4"/>
      <c r="AO3" s="4"/>
      <c r="AP3" s="4"/>
      <c r="AQ3" s="4"/>
      <c r="AR3" s="4"/>
      <c r="AS3" s="4">
        <v>20</v>
      </c>
      <c r="AT3" s="4"/>
      <c r="AU3" s="4"/>
    </row>
    <row r="4" spans="1:49" x14ac:dyDescent="0.35">
      <c r="A4" s="4" t="s">
        <v>1236</v>
      </c>
      <c r="B4" s="4">
        <v>2023</v>
      </c>
      <c r="C4" s="5">
        <v>45001</v>
      </c>
      <c r="D4" s="4" t="s">
        <v>66</v>
      </c>
      <c r="E4" s="4" t="s">
        <v>486</v>
      </c>
      <c r="F4" s="4" t="s">
        <v>27</v>
      </c>
      <c r="G4" s="4"/>
      <c r="H4" s="4">
        <v>3</v>
      </c>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v>1</v>
      </c>
      <c r="AO4" s="4"/>
      <c r="AP4" s="4">
        <v>1</v>
      </c>
      <c r="AQ4" s="4"/>
      <c r="AR4" s="4"/>
      <c r="AS4" s="4">
        <v>20</v>
      </c>
      <c r="AT4" s="4"/>
      <c r="AU4" s="4"/>
    </row>
    <row r="5" spans="1:49" x14ac:dyDescent="0.35">
      <c r="A5" s="4" t="s">
        <v>1236</v>
      </c>
      <c r="B5" s="4">
        <v>2023</v>
      </c>
      <c r="C5" s="5">
        <v>45001</v>
      </c>
      <c r="D5" s="4" t="s">
        <v>66</v>
      </c>
      <c r="E5" s="4" t="s">
        <v>473</v>
      </c>
      <c r="F5" s="4" t="s">
        <v>25</v>
      </c>
      <c r="G5" s="4"/>
      <c r="H5" s="4">
        <v>4</v>
      </c>
      <c r="I5" s="4">
        <v>1</v>
      </c>
      <c r="J5" s="4"/>
      <c r="K5" s="4">
        <v>1</v>
      </c>
      <c r="L5" s="4"/>
      <c r="M5" s="4">
        <v>1</v>
      </c>
      <c r="N5" s="4"/>
      <c r="O5" s="4">
        <v>1</v>
      </c>
      <c r="P5" s="4"/>
      <c r="Q5" s="4">
        <v>1</v>
      </c>
      <c r="R5" s="4"/>
      <c r="S5" s="4">
        <v>1</v>
      </c>
      <c r="T5" s="4"/>
      <c r="U5" s="4"/>
      <c r="V5" s="4">
        <v>1</v>
      </c>
      <c r="W5" s="4"/>
      <c r="X5" s="4">
        <v>1</v>
      </c>
      <c r="Y5" s="4"/>
      <c r="Z5" s="4">
        <v>1</v>
      </c>
      <c r="AA5" s="4"/>
      <c r="AB5" s="4">
        <v>1</v>
      </c>
      <c r="AC5" s="4"/>
      <c r="AD5" s="4"/>
      <c r="AE5" s="4"/>
      <c r="AF5" s="4"/>
      <c r="AG5" s="4"/>
      <c r="AH5" s="4"/>
      <c r="AI5" s="4"/>
      <c r="AJ5" s="4"/>
      <c r="AK5" s="4"/>
      <c r="AL5" s="4"/>
      <c r="AM5" s="4"/>
      <c r="AN5" s="4"/>
      <c r="AO5" s="4"/>
      <c r="AP5" s="4"/>
      <c r="AQ5" s="4"/>
      <c r="AR5" s="4"/>
      <c r="AS5" s="4"/>
      <c r="AT5" s="4"/>
      <c r="AU5" s="4"/>
    </row>
    <row r="6" spans="1:49" x14ac:dyDescent="0.35">
      <c r="A6" s="4" t="s">
        <v>1236</v>
      </c>
      <c r="B6" s="4">
        <v>2023</v>
      </c>
      <c r="C6" s="5">
        <v>45001</v>
      </c>
      <c r="D6" s="4" t="s">
        <v>66</v>
      </c>
      <c r="E6" s="4" t="s">
        <v>594</v>
      </c>
      <c r="F6" s="4" t="s">
        <v>31</v>
      </c>
      <c r="G6" s="4"/>
      <c r="H6" s="4">
        <v>5</v>
      </c>
      <c r="I6" s="4"/>
      <c r="J6" s="4"/>
      <c r="K6" s="4"/>
      <c r="L6" s="4"/>
      <c r="M6" s="4"/>
      <c r="N6" s="4"/>
      <c r="O6" s="4"/>
      <c r="P6" s="4"/>
      <c r="Q6" s="4"/>
      <c r="R6" s="4">
        <v>1</v>
      </c>
      <c r="S6" s="4"/>
      <c r="T6" s="4">
        <v>1</v>
      </c>
      <c r="U6" s="4"/>
      <c r="V6" s="4"/>
      <c r="W6" s="4">
        <v>1</v>
      </c>
      <c r="X6" s="4"/>
      <c r="Y6" s="4">
        <v>1</v>
      </c>
      <c r="Z6" s="4"/>
      <c r="AA6" s="4">
        <v>1</v>
      </c>
      <c r="AB6" s="4"/>
      <c r="AC6" s="4"/>
      <c r="AD6" s="4"/>
      <c r="AE6" s="4"/>
      <c r="AF6" s="4"/>
      <c r="AG6" s="4"/>
      <c r="AH6" s="4"/>
      <c r="AI6" s="4"/>
      <c r="AJ6" s="4"/>
      <c r="AK6" s="4"/>
      <c r="AL6" s="4"/>
      <c r="AM6" s="4"/>
      <c r="AN6" s="4"/>
      <c r="AO6" s="4"/>
      <c r="AP6" s="4"/>
      <c r="AQ6" s="4">
        <v>1</v>
      </c>
      <c r="AR6" s="4"/>
      <c r="AS6" s="4"/>
      <c r="AT6" s="4"/>
      <c r="AU6" s="4"/>
    </row>
    <row r="7" spans="1:49" x14ac:dyDescent="0.35">
      <c r="A7" s="4" t="s">
        <v>1236</v>
      </c>
      <c r="B7" s="4">
        <v>2023</v>
      </c>
      <c r="C7" s="5">
        <v>45001</v>
      </c>
      <c r="D7" s="4" t="s">
        <v>66</v>
      </c>
      <c r="E7" s="4" t="s">
        <v>587</v>
      </c>
      <c r="F7" s="4" t="s">
        <v>78</v>
      </c>
      <c r="G7" s="4"/>
      <c r="H7" s="4">
        <v>6</v>
      </c>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v>1</v>
      </c>
      <c r="AS7" s="4"/>
      <c r="AT7" s="4"/>
      <c r="AU7" s="4"/>
    </row>
    <row r="8" spans="1:49" x14ac:dyDescent="0.35">
      <c r="A8" s="4" t="s">
        <v>1236</v>
      </c>
      <c r="B8" s="4">
        <v>2023</v>
      </c>
      <c r="C8" s="5">
        <v>45001</v>
      </c>
      <c r="D8" s="4" t="s">
        <v>66</v>
      </c>
      <c r="E8" s="4" t="s">
        <v>1235</v>
      </c>
      <c r="F8" s="4" t="s">
        <v>23</v>
      </c>
      <c r="G8" s="4"/>
      <c r="H8" s="4">
        <v>7</v>
      </c>
      <c r="I8" s="4"/>
      <c r="J8" s="4"/>
      <c r="K8" s="4"/>
      <c r="L8" s="4"/>
      <c r="M8" s="4"/>
      <c r="N8" s="4"/>
      <c r="O8" s="4"/>
      <c r="P8" s="4"/>
      <c r="Q8" s="4"/>
      <c r="R8" s="4"/>
      <c r="S8" s="4"/>
      <c r="T8" s="4"/>
      <c r="U8" s="4"/>
      <c r="V8" s="4"/>
      <c r="W8" s="4"/>
      <c r="X8" s="4"/>
      <c r="Y8" s="4"/>
      <c r="Z8" s="4"/>
      <c r="AA8" s="4"/>
      <c r="AB8" s="4"/>
      <c r="AC8" s="4"/>
      <c r="AD8" s="4"/>
      <c r="AE8" s="4"/>
      <c r="AF8" s="4"/>
      <c r="AG8" s="4">
        <v>1</v>
      </c>
      <c r="AH8" s="4"/>
      <c r="AI8" s="4"/>
      <c r="AJ8" s="4"/>
      <c r="AK8" s="4"/>
      <c r="AL8" s="4"/>
      <c r="AM8" s="4"/>
      <c r="AN8" s="4"/>
      <c r="AO8" s="4"/>
      <c r="AP8" s="4"/>
      <c r="AQ8" s="4"/>
      <c r="AR8" s="4"/>
      <c r="AS8" s="4"/>
      <c r="AT8" s="4"/>
      <c r="AU8" s="4"/>
    </row>
    <row r="9" spans="1:49" x14ac:dyDescent="0.35">
      <c r="A9" s="4" t="s">
        <v>1236</v>
      </c>
      <c r="B9" s="4">
        <v>2023</v>
      </c>
      <c r="C9" s="5">
        <v>45001</v>
      </c>
      <c r="D9" s="4" t="s">
        <v>66</v>
      </c>
      <c r="E9" s="4" t="s">
        <v>500</v>
      </c>
      <c r="F9" s="4" t="s">
        <v>33</v>
      </c>
      <c r="G9" s="4"/>
      <c r="H9" s="4">
        <v>8</v>
      </c>
      <c r="I9" s="4"/>
      <c r="J9" s="4"/>
      <c r="K9" s="4"/>
      <c r="L9" s="4"/>
      <c r="M9" s="4"/>
      <c r="N9" s="4"/>
      <c r="O9" s="4"/>
      <c r="P9" s="4"/>
      <c r="Q9" s="4"/>
      <c r="R9" s="4"/>
      <c r="S9" s="4"/>
      <c r="T9" s="4"/>
      <c r="U9" s="4"/>
      <c r="V9" s="4"/>
      <c r="W9" s="4"/>
      <c r="X9" s="4"/>
      <c r="Y9" s="4"/>
      <c r="Z9" s="4"/>
      <c r="AA9" s="4"/>
      <c r="AB9" s="4"/>
      <c r="AC9" s="4"/>
      <c r="AD9" s="4"/>
      <c r="AE9" s="4"/>
      <c r="AF9" s="4">
        <v>1</v>
      </c>
      <c r="AG9" s="4"/>
      <c r="AH9" s="4"/>
      <c r="AI9" s="4"/>
      <c r="AJ9" s="4"/>
      <c r="AK9" s="4"/>
      <c r="AL9" s="4"/>
      <c r="AM9" s="4"/>
      <c r="AN9" s="4"/>
      <c r="AO9" s="4"/>
      <c r="AP9" s="4"/>
      <c r="AQ9" s="4"/>
      <c r="AR9" s="4"/>
      <c r="AS9" s="4"/>
      <c r="AT9" s="4"/>
      <c r="AU9" s="4"/>
    </row>
    <row r="10" spans="1:49" x14ac:dyDescent="0.35">
      <c r="A10" s="4" t="s">
        <v>1236</v>
      </c>
      <c r="B10" s="4">
        <v>2023</v>
      </c>
      <c r="C10" s="5">
        <v>45001</v>
      </c>
      <c r="D10" s="4" t="s">
        <v>66</v>
      </c>
      <c r="E10" s="4" t="s">
        <v>761</v>
      </c>
      <c r="F10" s="4" t="s">
        <v>113</v>
      </c>
      <c r="G10" s="4"/>
      <c r="H10" s="4">
        <v>9</v>
      </c>
      <c r="I10" s="4"/>
      <c r="J10" s="4"/>
      <c r="K10" s="4"/>
      <c r="L10" s="4"/>
      <c r="M10" s="4"/>
      <c r="N10" s="4"/>
      <c r="O10" s="4"/>
      <c r="P10" s="4"/>
      <c r="Q10" s="4"/>
      <c r="R10" s="4"/>
      <c r="S10" s="4"/>
      <c r="T10" s="4"/>
      <c r="U10" s="4"/>
      <c r="V10" s="4"/>
      <c r="W10" s="4"/>
      <c r="X10" s="4"/>
      <c r="Y10" s="4"/>
      <c r="Z10" s="4"/>
      <c r="AA10" s="4"/>
      <c r="AB10" s="4"/>
      <c r="AC10" s="4"/>
      <c r="AD10" s="4"/>
      <c r="AE10" s="4">
        <v>1</v>
      </c>
      <c r="AF10" s="4"/>
      <c r="AG10" s="4"/>
      <c r="AH10" s="4"/>
      <c r="AI10" s="4"/>
      <c r="AJ10" s="4"/>
      <c r="AK10" s="4"/>
      <c r="AL10" s="4"/>
      <c r="AM10" s="4"/>
      <c r="AN10" s="4"/>
      <c r="AO10" s="4"/>
      <c r="AP10" s="4"/>
      <c r="AQ10" s="4"/>
      <c r="AR10" s="4"/>
      <c r="AS10" s="4"/>
      <c r="AT10" s="4"/>
      <c r="AU10" s="4"/>
    </row>
    <row r="11" spans="1:49" x14ac:dyDescent="0.35">
      <c r="A11" s="4" t="s">
        <v>1236</v>
      </c>
      <c r="B11" s="4">
        <v>2023</v>
      </c>
      <c r="C11" s="5">
        <v>45001</v>
      </c>
      <c r="D11" s="4" t="s">
        <v>66</v>
      </c>
      <c r="E11" s="4" t="s">
        <v>617</v>
      </c>
      <c r="F11" s="4" t="s">
        <v>37</v>
      </c>
      <c r="G11" s="4"/>
      <c r="H11" s="4">
        <v>10</v>
      </c>
      <c r="I11" s="4"/>
      <c r="J11" s="4"/>
      <c r="K11" s="4"/>
      <c r="L11" s="4"/>
      <c r="M11" s="4"/>
      <c r="N11" s="4"/>
      <c r="O11" s="4"/>
      <c r="P11" s="4"/>
      <c r="Q11" s="4"/>
      <c r="R11" s="4"/>
      <c r="S11" s="4"/>
      <c r="T11" s="4"/>
      <c r="U11" s="4"/>
      <c r="V11" s="4"/>
      <c r="W11" s="4"/>
      <c r="X11" s="4"/>
      <c r="Y11" s="4"/>
      <c r="Z11" s="4"/>
      <c r="AA11" s="4"/>
      <c r="AB11" s="4"/>
      <c r="AC11" s="4"/>
      <c r="AD11" s="4">
        <v>1</v>
      </c>
      <c r="AE11" s="4"/>
      <c r="AF11" s="4"/>
      <c r="AG11" s="4"/>
      <c r="AH11" s="4"/>
      <c r="AI11" s="4"/>
      <c r="AJ11" s="4"/>
      <c r="AK11" s="4"/>
      <c r="AL11" s="4"/>
      <c r="AM11" s="4"/>
      <c r="AN11" s="4"/>
      <c r="AO11" s="4"/>
      <c r="AP11" s="4"/>
      <c r="AQ11" s="4"/>
      <c r="AR11" s="4"/>
      <c r="AS11" s="4"/>
      <c r="AT11" s="4"/>
      <c r="AU11" s="4"/>
    </row>
    <row r="12" spans="1:49" x14ac:dyDescent="0.35">
      <c r="A12" s="4" t="s">
        <v>1236</v>
      </c>
      <c r="B12" s="4">
        <v>2023</v>
      </c>
      <c r="C12" s="5">
        <v>45001</v>
      </c>
      <c r="D12" s="4" t="s">
        <v>66</v>
      </c>
      <c r="E12" s="4" t="s">
        <v>690</v>
      </c>
      <c r="F12" s="4" t="s">
        <v>145</v>
      </c>
      <c r="G12" s="4"/>
      <c r="H12" s="4">
        <v>11</v>
      </c>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row>
    <row r="13" spans="1:49" x14ac:dyDescent="0.35">
      <c r="A13" s="4" t="s">
        <v>1236</v>
      </c>
      <c r="B13" s="4">
        <v>2023</v>
      </c>
      <c r="C13" s="5">
        <v>45001</v>
      </c>
      <c r="D13" s="4" t="s">
        <v>66</v>
      </c>
      <c r="E13" s="4" t="s">
        <v>633</v>
      </c>
      <c r="F13" s="4" t="s">
        <v>85</v>
      </c>
      <c r="G13" s="4"/>
      <c r="H13" s="4">
        <v>12</v>
      </c>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c r="AU13" s="4"/>
    </row>
    <row r="14" spans="1:49" x14ac:dyDescent="0.35">
      <c r="A14" s="4" t="s">
        <v>1236</v>
      </c>
      <c r="B14" s="4">
        <v>2023</v>
      </c>
      <c r="C14" s="5">
        <v>45001</v>
      </c>
      <c r="D14" s="4" t="s">
        <v>66</v>
      </c>
      <c r="E14" s="4" t="s">
        <v>1251</v>
      </c>
      <c r="F14" s="4" t="s">
        <v>1252</v>
      </c>
      <c r="G14" s="4"/>
      <c r="H14" s="4">
        <v>13</v>
      </c>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row>
    <row r="15" spans="1:49" x14ac:dyDescent="0.35">
      <c r="A15" s="4" t="s">
        <v>1236</v>
      </c>
      <c r="B15" s="4">
        <v>2023</v>
      </c>
      <c r="C15" s="5">
        <v>45001</v>
      </c>
      <c r="D15" s="4" t="s">
        <v>66</v>
      </c>
      <c r="E15" s="4" t="s">
        <v>1244</v>
      </c>
      <c r="F15" s="4" t="s">
        <v>646</v>
      </c>
      <c r="G15" s="4"/>
      <c r="H15" s="4">
        <v>14</v>
      </c>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c r="AU15" s="4"/>
    </row>
    <row r="16" spans="1:49" x14ac:dyDescent="0.35">
      <c r="A16" s="4" t="s">
        <v>1236</v>
      </c>
      <c r="B16" s="4">
        <v>2023</v>
      </c>
      <c r="C16" s="5">
        <v>45001</v>
      </c>
      <c r="D16" s="4" t="s">
        <v>66</v>
      </c>
      <c r="E16" s="4" t="s">
        <v>644</v>
      </c>
      <c r="F16" s="4" t="s">
        <v>484</v>
      </c>
      <c r="G16" s="4"/>
      <c r="H16" s="4">
        <v>15</v>
      </c>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c r="AU16" s="4"/>
    </row>
    <row r="17" spans="1:49" x14ac:dyDescent="0.35">
      <c r="A17" s="4" t="s">
        <v>1236</v>
      </c>
      <c r="B17" s="4">
        <v>2023</v>
      </c>
      <c r="C17" s="5">
        <v>45001</v>
      </c>
      <c r="D17" s="4" t="s">
        <v>66</v>
      </c>
      <c r="E17" s="4" t="s">
        <v>1249</v>
      </c>
      <c r="F17" s="4" t="s">
        <v>95</v>
      </c>
      <c r="G17" s="4"/>
      <c r="H17" s="4">
        <v>16</v>
      </c>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c r="AU17" s="4"/>
    </row>
    <row r="18" spans="1:49" x14ac:dyDescent="0.35">
      <c r="A18" s="4" t="s">
        <v>1236</v>
      </c>
      <c r="B18" s="4">
        <v>2023</v>
      </c>
      <c r="C18" s="5">
        <v>45001</v>
      </c>
      <c r="D18" s="4" t="s">
        <v>66</v>
      </c>
      <c r="E18" s="4" t="s">
        <v>629</v>
      </c>
      <c r="F18" s="4" t="s">
        <v>164</v>
      </c>
      <c r="G18" s="4"/>
      <c r="H18" s="4">
        <v>17</v>
      </c>
      <c r="I18" s="4"/>
      <c r="J18" s="4">
        <v>1</v>
      </c>
      <c r="K18" s="4"/>
      <c r="L18" s="4">
        <v>1</v>
      </c>
      <c r="M18" s="4"/>
      <c r="N18" s="4">
        <v>1</v>
      </c>
      <c r="O18" s="4"/>
      <c r="P18" s="4">
        <v>1</v>
      </c>
      <c r="Q18" s="4"/>
      <c r="R18" s="4"/>
      <c r="S18" s="4"/>
      <c r="T18" s="4"/>
      <c r="U18" s="4">
        <v>1</v>
      </c>
      <c r="V18" s="4"/>
      <c r="W18" s="4"/>
      <c r="X18" s="4"/>
      <c r="Y18" s="4"/>
      <c r="Z18" s="4"/>
      <c r="AA18" s="4"/>
      <c r="AB18" s="4"/>
      <c r="AC18" s="4"/>
      <c r="AD18" s="4"/>
      <c r="AE18" s="4"/>
      <c r="AF18" s="4"/>
      <c r="AG18" s="4"/>
      <c r="AH18" s="4"/>
      <c r="AI18" s="4"/>
      <c r="AJ18" s="4"/>
      <c r="AK18" s="4"/>
      <c r="AL18" s="4"/>
      <c r="AM18" s="4"/>
      <c r="AN18" s="4"/>
      <c r="AO18" s="4"/>
      <c r="AP18" s="4"/>
      <c r="AQ18" s="4"/>
      <c r="AR18" s="4"/>
      <c r="AS18" s="4"/>
      <c r="AT18" s="4">
        <v>20</v>
      </c>
      <c r="AU18" s="4"/>
    </row>
    <row r="19" spans="1:49" x14ac:dyDescent="0.35">
      <c r="A19" s="4" t="s">
        <v>1236</v>
      </c>
      <c r="B19" s="4">
        <v>2023</v>
      </c>
      <c r="C19" s="5">
        <v>45001</v>
      </c>
      <c r="D19" s="4" t="s">
        <v>66</v>
      </c>
      <c r="E19" s="4" t="s">
        <v>1248</v>
      </c>
      <c r="F19" s="4" t="s">
        <v>82</v>
      </c>
      <c r="G19" s="4"/>
      <c r="H19" s="4">
        <v>18</v>
      </c>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v>20</v>
      </c>
      <c r="AU19" s="4"/>
    </row>
    <row r="20" spans="1:49" x14ac:dyDescent="0.35">
      <c r="A20" s="4" t="s">
        <v>1236</v>
      </c>
      <c r="B20" s="4">
        <v>2023</v>
      </c>
      <c r="C20" s="5">
        <v>45001</v>
      </c>
      <c r="D20" s="4" t="s">
        <v>66</v>
      </c>
      <c r="E20" s="4" t="s">
        <v>1247</v>
      </c>
      <c r="F20" s="4" t="s">
        <v>154</v>
      </c>
      <c r="G20" s="4"/>
      <c r="H20" s="4">
        <v>19</v>
      </c>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v>20</v>
      </c>
      <c r="AU20" s="4"/>
    </row>
    <row r="21" spans="1:49" x14ac:dyDescent="0.35">
      <c r="A21" s="4" t="s">
        <v>1236</v>
      </c>
      <c r="B21" s="4">
        <v>2023</v>
      </c>
      <c r="C21" s="5">
        <v>45001</v>
      </c>
      <c r="D21" s="4" t="s">
        <v>66</v>
      </c>
      <c r="E21" s="4" t="s">
        <v>630</v>
      </c>
      <c r="F21" s="4" t="s">
        <v>631</v>
      </c>
      <c r="G21" s="4"/>
      <c r="H21" s="4">
        <v>20</v>
      </c>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c r="AQ21" s="4"/>
      <c r="AR21" s="4"/>
      <c r="AS21" s="4"/>
      <c r="AT21" s="4">
        <v>20</v>
      </c>
      <c r="AU21" s="4"/>
    </row>
    <row r="22" spans="1:49" x14ac:dyDescent="0.35">
      <c r="A22" s="4" t="s">
        <v>1236</v>
      </c>
      <c r="B22" s="4">
        <v>2023</v>
      </c>
      <c r="C22" s="5">
        <v>45001</v>
      </c>
      <c r="D22" s="4" t="s">
        <v>66</v>
      </c>
      <c r="E22" s="4" t="s">
        <v>591</v>
      </c>
      <c r="F22" s="4" t="s">
        <v>228</v>
      </c>
      <c r="G22" s="4"/>
      <c r="H22" s="4">
        <v>21</v>
      </c>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c r="AQ22" s="4"/>
      <c r="AR22" s="4"/>
      <c r="AS22" s="4"/>
      <c r="AT22" s="4">
        <v>20</v>
      </c>
      <c r="AU22" s="4"/>
    </row>
    <row r="23" spans="1:49" x14ac:dyDescent="0.35">
      <c r="A23" s="4" t="s">
        <v>1236</v>
      </c>
      <c r="B23" s="4">
        <v>2023</v>
      </c>
      <c r="C23" s="5">
        <v>45001</v>
      </c>
      <c r="D23" s="4" t="s">
        <v>66</v>
      </c>
      <c r="E23" s="4" t="s">
        <v>1184</v>
      </c>
      <c r="F23" s="4" t="s">
        <v>42</v>
      </c>
      <c r="G23" s="4"/>
      <c r="H23" s="4">
        <v>22</v>
      </c>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c r="AQ23" s="4"/>
      <c r="AR23" s="4"/>
      <c r="AS23" s="4"/>
      <c r="AT23" s="4">
        <v>20</v>
      </c>
      <c r="AU23" s="4"/>
    </row>
    <row r="24" spans="1:49" x14ac:dyDescent="0.35">
      <c r="A24" s="4" t="s">
        <v>1236</v>
      </c>
      <c r="B24" s="4">
        <v>2023</v>
      </c>
      <c r="C24" s="5">
        <v>45001</v>
      </c>
      <c r="D24" s="4" t="s">
        <v>66</v>
      </c>
      <c r="E24" s="4" t="s">
        <v>1250</v>
      </c>
      <c r="F24" s="4" t="s">
        <v>762</v>
      </c>
      <c r="G24" s="4"/>
      <c r="H24" s="4">
        <v>23</v>
      </c>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c r="AQ24" s="4"/>
      <c r="AR24" s="4"/>
      <c r="AS24" s="4"/>
      <c r="AT24" s="4">
        <v>20</v>
      </c>
      <c r="AU24" s="4"/>
    </row>
    <row r="25" spans="1:49" x14ac:dyDescent="0.35">
      <c r="A25" s="4" t="s">
        <v>1236</v>
      </c>
      <c r="B25" s="4">
        <v>2023</v>
      </c>
      <c r="C25" s="5">
        <v>45001</v>
      </c>
      <c r="D25" s="4" t="s">
        <v>66</v>
      </c>
      <c r="E25" s="4" t="s">
        <v>477</v>
      </c>
      <c r="F25" s="4" t="s">
        <v>478</v>
      </c>
      <c r="G25" s="4"/>
      <c r="H25" s="4">
        <v>24</v>
      </c>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c r="AQ25" s="4"/>
      <c r="AR25" s="4"/>
      <c r="AS25" s="4"/>
      <c r="AT25" s="4">
        <v>20</v>
      </c>
      <c r="AU25" s="4"/>
    </row>
    <row r="26" spans="1:49" x14ac:dyDescent="0.35">
      <c r="A26" s="1" t="s">
        <v>1171</v>
      </c>
      <c r="B26" s="1">
        <v>2023</v>
      </c>
      <c r="C26" s="2">
        <v>44982</v>
      </c>
      <c r="D26" s="1" t="s">
        <v>66</v>
      </c>
      <c r="E26" s="1" t="s">
        <v>588</v>
      </c>
      <c r="F26" s="1" t="s">
        <v>78</v>
      </c>
      <c r="G26" s="1"/>
      <c r="H26" s="1">
        <v>1</v>
      </c>
      <c r="I26" s="1"/>
      <c r="J26" s="1"/>
      <c r="K26" s="1"/>
      <c r="L26" s="1"/>
      <c r="M26" s="1"/>
      <c r="N26" s="1">
        <v>1</v>
      </c>
      <c r="O26" s="1"/>
      <c r="P26" s="1"/>
      <c r="Q26" s="1"/>
      <c r="R26" s="1">
        <v>1</v>
      </c>
      <c r="S26" s="1"/>
      <c r="T26" s="1"/>
      <c r="U26" s="1"/>
      <c r="V26" s="1"/>
      <c r="W26" s="1"/>
      <c r="X26" s="1"/>
      <c r="Y26" s="1"/>
      <c r="Z26" s="1"/>
      <c r="AA26" s="1"/>
      <c r="AB26" s="1"/>
      <c r="AC26" s="1"/>
      <c r="AD26" s="1"/>
      <c r="AE26" s="1"/>
      <c r="AF26" s="1"/>
      <c r="AG26" s="1"/>
      <c r="AH26" s="1"/>
      <c r="AI26" s="1"/>
      <c r="AJ26" s="1"/>
      <c r="AK26" s="1"/>
      <c r="AL26" s="1"/>
      <c r="AM26" s="1"/>
      <c r="AN26" s="1"/>
      <c r="AO26" s="1"/>
      <c r="AP26" s="1"/>
      <c r="AQ26" s="1">
        <v>1</v>
      </c>
      <c r="AR26" s="1">
        <v>1</v>
      </c>
      <c r="AS26" s="1">
        <v>20</v>
      </c>
      <c r="AT26" s="1"/>
      <c r="AU26" s="1">
        <v>26</v>
      </c>
      <c r="AV26" s="6">
        <v>0.65347222222222223</v>
      </c>
      <c r="AW26">
        <v>38.256999999999998</v>
      </c>
    </row>
    <row r="27" spans="1:49" x14ac:dyDescent="0.35">
      <c r="A27" s="1" t="s">
        <v>1171</v>
      </c>
      <c r="B27" s="1">
        <v>2023</v>
      </c>
      <c r="C27" s="2">
        <v>44982</v>
      </c>
      <c r="D27" s="1" t="s">
        <v>66</v>
      </c>
      <c r="E27" s="1" t="s">
        <v>482</v>
      </c>
      <c r="F27" s="1" t="s">
        <v>23</v>
      </c>
      <c r="G27" s="1"/>
      <c r="H27" s="1">
        <v>2</v>
      </c>
      <c r="I27" s="1"/>
      <c r="J27" s="1"/>
      <c r="K27" s="1"/>
      <c r="L27" s="1"/>
      <c r="M27" s="1"/>
      <c r="N27" s="1"/>
      <c r="O27" s="1"/>
      <c r="P27" s="1"/>
      <c r="Q27" s="1"/>
      <c r="R27" s="1"/>
      <c r="S27" s="1"/>
      <c r="T27" s="1"/>
      <c r="U27" s="1"/>
      <c r="V27" s="1"/>
      <c r="W27" s="1"/>
      <c r="X27" s="1"/>
      <c r="Y27" s="1"/>
      <c r="Z27" s="1"/>
      <c r="AA27" s="1"/>
      <c r="AB27" s="1">
        <v>1</v>
      </c>
      <c r="AC27" s="1">
        <v>1</v>
      </c>
      <c r="AD27" s="1">
        <v>1</v>
      </c>
      <c r="AE27" s="1">
        <v>1</v>
      </c>
      <c r="AF27" s="1">
        <v>1</v>
      </c>
      <c r="AG27" s="1"/>
      <c r="AH27" s="1"/>
      <c r="AI27" s="1"/>
      <c r="AJ27" s="1"/>
      <c r="AK27" s="1"/>
      <c r="AL27" s="1"/>
      <c r="AM27" s="1"/>
      <c r="AN27" s="1"/>
      <c r="AO27" s="1"/>
      <c r="AP27" s="1"/>
      <c r="AQ27" s="1"/>
      <c r="AR27" s="1"/>
      <c r="AS27" s="1">
        <v>20</v>
      </c>
      <c r="AT27" s="1"/>
      <c r="AU27" s="1">
        <v>25</v>
      </c>
    </row>
    <row r="28" spans="1:49" x14ac:dyDescent="0.35">
      <c r="A28" s="1" t="s">
        <v>1171</v>
      </c>
      <c r="B28" s="1">
        <v>2023</v>
      </c>
      <c r="C28" s="2">
        <v>44982</v>
      </c>
      <c r="D28" s="1" t="s">
        <v>66</v>
      </c>
      <c r="E28" s="1" t="s">
        <v>598</v>
      </c>
      <c r="F28" s="1" t="s">
        <v>35</v>
      </c>
      <c r="G28" s="1"/>
      <c r="H28" s="1">
        <v>3</v>
      </c>
      <c r="I28" s="1"/>
      <c r="J28" s="1"/>
      <c r="K28" s="1"/>
      <c r="L28" s="1"/>
      <c r="M28" s="1">
        <v>1</v>
      </c>
      <c r="N28" s="1"/>
      <c r="O28" s="1"/>
      <c r="P28" s="1">
        <v>1</v>
      </c>
      <c r="Q28" s="1"/>
      <c r="R28" s="1"/>
      <c r="S28" s="1"/>
      <c r="T28" s="1">
        <v>1</v>
      </c>
      <c r="U28" s="1"/>
      <c r="V28" s="1">
        <v>1</v>
      </c>
      <c r="W28" s="1"/>
      <c r="X28" s="1"/>
      <c r="Y28" s="1"/>
      <c r="Z28" s="1"/>
      <c r="AA28" s="1"/>
      <c r="AB28" s="1"/>
      <c r="AC28" s="1"/>
      <c r="AD28" s="1"/>
      <c r="AE28" s="1"/>
      <c r="AF28" s="1"/>
      <c r="AG28" s="1"/>
      <c r="AH28" s="1"/>
      <c r="AI28" s="1"/>
      <c r="AJ28" s="1"/>
      <c r="AK28" s="1"/>
      <c r="AL28" s="1"/>
      <c r="AM28" s="1"/>
      <c r="AN28" s="1"/>
      <c r="AO28" s="1"/>
      <c r="AP28" s="1"/>
      <c r="AQ28" s="1"/>
      <c r="AR28" s="1"/>
      <c r="AS28" s="1">
        <v>20</v>
      </c>
      <c r="AT28" s="1"/>
      <c r="AU28" s="1">
        <v>24</v>
      </c>
    </row>
    <row r="29" spans="1:49" x14ac:dyDescent="0.35">
      <c r="A29" s="1" t="s">
        <v>1171</v>
      </c>
      <c r="B29" s="1">
        <v>2023</v>
      </c>
      <c r="C29" s="2">
        <v>44982</v>
      </c>
      <c r="D29" s="1" t="s">
        <v>66</v>
      </c>
      <c r="E29" s="1" t="s">
        <v>617</v>
      </c>
      <c r="F29" s="1" t="s">
        <v>37</v>
      </c>
      <c r="G29" s="1"/>
      <c r="H29" s="1">
        <v>4</v>
      </c>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v>1</v>
      </c>
      <c r="AN29" s="1">
        <v>1</v>
      </c>
      <c r="AO29" s="1">
        <v>1</v>
      </c>
      <c r="AP29" s="1">
        <v>1</v>
      </c>
      <c r="AQ29" s="1"/>
      <c r="AR29" s="1"/>
      <c r="AS29" s="1">
        <v>20</v>
      </c>
      <c r="AT29" s="1"/>
      <c r="AU29" s="1">
        <v>24</v>
      </c>
    </row>
    <row r="30" spans="1:49" x14ac:dyDescent="0.35">
      <c r="A30" s="1" t="s">
        <v>1171</v>
      </c>
      <c r="B30" s="1">
        <v>2023</v>
      </c>
      <c r="C30" s="2">
        <v>44982</v>
      </c>
      <c r="D30" s="1" t="s">
        <v>66</v>
      </c>
      <c r="E30" s="1" t="s">
        <v>479</v>
      </c>
      <c r="F30" s="1" t="s">
        <v>480</v>
      </c>
      <c r="G30" s="1"/>
      <c r="H30" s="1">
        <v>5</v>
      </c>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v>1</v>
      </c>
      <c r="AJ30" s="1">
        <v>1</v>
      </c>
      <c r="AK30" s="1">
        <v>1</v>
      </c>
      <c r="AL30" s="1">
        <v>1</v>
      </c>
      <c r="AM30" s="1"/>
      <c r="AN30" s="1"/>
      <c r="AO30" s="1"/>
      <c r="AP30" s="1"/>
      <c r="AQ30" s="1"/>
      <c r="AR30" s="1"/>
      <c r="AS30" s="1">
        <v>20</v>
      </c>
      <c r="AT30" s="1"/>
      <c r="AU30" s="1">
        <v>24</v>
      </c>
    </row>
    <row r="31" spans="1:49" x14ac:dyDescent="0.35">
      <c r="A31" s="1" t="s">
        <v>1171</v>
      </c>
      <c r="B31" s="1">
        <v>2023</v>
      </c>
      <c r="C31" s="2">
        <v>44982</v>
      </c>
      <c r="D31" s="1" t="s">
        <v>66</v>
      </c>
      <c r="E31" s="1" t="s">
        <v>586</v>
      </c>
      <c r="F31" s="1" t="s">
        <v>113</v>
      </c>
      <c r="G31" s="1"/>
      <c r="H31" s="1">
        <v>6</v>
      </c>
      <c r="I31" s="1"/>
      <c r="J31" s="1"/>
      <c r="K31" s="1"/>
      <c r="L31" s="1">
        <v>1</v>
      </c>
      <c r="M31" s="1"/>
      <c r="N31" s="1"/>
      <c r="O31" s="1">
        <v>1</v>
      </c>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v>20</v>
      </c>
      <c r="AT31" s="1"/>
      <c r="AU31" s="1">
        <v>22</v>
      </c>
    </row>
    <row r="32" spans="1:49" x14ac:dyDescent="0.35">
      <c r="A32" s="1" t="s">
        <v>1171</v>
      </c>
      <c r="B32" s="1">
        <v>2023</v>
      </c>
      <c r="C32" s="2">
        <v>44982</v>
      </c>
      <c r="D32" s="1" t="s">
        <v>66</v>
      </c>
      <c r="E32" s="1" t="s">
        <v>605</v>
      </c>
      <c r="F32" s="1" t="s">
        <v>33</v>
      </c>
      <c r="G32" s="1"/>
      <c r="H32" s="1">
        <v>7</v>
      </c>
      <c r="I32" s="1"/>
      <c r="J32" s="1"/>
      <c r="K32" s="1">
        <v>1</v>
      </c>
      <c r="L32" s="1"/>
      <c r="M32" s="1"/>
      <c r="N32" s="1"/>
      <c r="O32" s="1"/>
      <c r="P32" s="1"/>
      <c r="Q32" s="1"/>
      <c r="R32" s="1"/>
      <c r="S32" s="1"/>
      <c r="T32" s="1"/>
      <c r="U32" s="1"/>
      <c r="V32" s="1"/>
      <c r="W32" s="1">
        <v>1</v>
      </c>
      <c r="X32" s="1"/>
      <c r="Y32" s="1"/>
      <c r="Z32" s="1"/>
      <c r="AA32" s="1"/>
      <c r="AB32" s="1"/>
      <c r="AC32" s="1"/>
      <c r="AD32" s="1"/>
      <c r="AE32" s="1"/>
      <c r="AF32" s="1"/>
      <c r="AG32" s="1"/>
      <c r="AH32" s="1"/>
      <c r="AI32" s="1"/>
      <c r="AJ32" s="1"/>
      <c r="AK32" s="1"/>
      <c r="AL32" s="1"/>
      <c r="AM32" s="1"/>
      <c r="AN32" s="1"/>
      <c r="AO32" s="1"/>
      <c r="AP32" s="1"/>
      <c r="AQ32" s="1"/>
      <c r="AR32" s="1"/>
      <c r="AS32" s="1">
        <v>20</v>
      </c>
      <c r="AT32" s="1"/>
      <c r="AU32" s="1">
        <v>22</v>
      </c>
    </row>
    <row r="33" spans="1:47" x14ac:dyDescent="0.35">
      <c r="A33" s="1" t="s">
        <v>1171</v>
      </c>
      <c r="B33" s="1">
        <v>2023</v>
      </c>
      <c r="C33" s="2">
        <v>44982</v>
      </c>
      <c r="D33" s="1" t="s">
        <v>66</v>
      </c>
      <c r="E33" s="1" t="s">
        <v>486</v>
      </c>
      <c r="F33" s="1" t="s">
        <v>27</v>
      </c>
      <c r="G33" s="1"/>
      <c r="H33" s="1">
        <v>8</v>
      </c>
      <c r="I33" s="1"/>
      <c r="J33" s="1"/>
      <c r="K33" s="1"/>
      <c r="L33" s="1"/>
      <c r="M33" s="1"/>
      <c r="N33" s="1"/>
      <c r="O33" s="1"/>
      <c r="P33" s="1"/>
      <c r="Q33" s="1"/>
      <c r="R33" s="1"/>
      <c r="S33" s="1"/>
      <c r="T33" s="1"/>
      <c r="U33" s="1"/>
      <c r="V33" s="1"/>
      <c r="W33" s="1"/>
      <c r="X33" s="1"/>
      <c r="Y33" s="1"/>
      <c r="Z33" s="1"/>
      <c r="AA33" s="1"/>
      <c r="AB33" s="1"/>
      <c r="AC33" s="1"/>
      <c r="AD33" s="1"/>
      <c r="AE33" s="1"/>
      <c r="AF33" s="1"/>
      <c r="AG33" s="1">
        <v>1</v>
      </c>
      <c r="AH33" s="1">
        <v>1</v>
      </c>
      <c r="AI33" s="1"/>
      <c r="AJ33" s="1"/>
      <c r="AK33" s="1"/>
      <c r="AL33" s="1"/>
      <c r="AM33" s="1"/>
      <c r="AN33" s="1"/>
      <c r="AO33" s="1"/>
      <c r="AP33" s="1"/>
      <c r="AQ33" s="1"/>
      <c r="AR33" s="1"/>
      <c r="AS33" s="1">
        <v>20</v>
      </c>
      <c r="AT33" s="1"/>
      <c r="AU33" s="1">
        <v>22</v>
      </c>
    </row>
    <row r="34" spans="1:47" x14ac:dyDescent="0.35">
      <c r="A34" s="1" t="s">
        <v>1171</v>
      </c>
      <c r="B34" s="1">
        <v>2023</v>
      </c>
      <c r="C34" s="2">
        <v>44982</v>
      </c>
      <c r="D34" s="1" t="s">
        <v>66</v>
      </c>
      <c r="E34" s="1" t="s">
        <v>761</v>
      </c>
      <c r="F34" s="1" t="s">
        <v>75</v>
      </c>
      <c r="G34" s="1"/>
      <c r="H34" s="1">
        <v>9</v>
      </c>
      <c r="I34" s="1"/>
      <c r="J34" s="1"/>
      <c r="K34" s="1"/>
      <c r="L34" s="1"/>
      <c r="M34" s="1"/>
      <c r="N34" s="1"/>
      <c r="O34" s="1"/>
      <c r="P34" s="1"/>
      <c r="Q34" s="1"/>
      <c r="R34" s="1"/>
      <c r="S34" s="1">
        <v>1</v>
      </c>
      <c r="T34" s="1"/>
      <c r="U34" s="1">
        <v>1</v>
      </c>
      <c r="V34" s="1"/>
      <c r="W34" s="1"/>
      <c r="X34" s="1"/>
      <c r="Y34" s="1"/>
      <c r="Z34" s="1"/>
      <c r="AA34" s="1"/>
      <c r="AB34" s="1"/>
      <c r="AC34" s="1"/>
      <c r="AD34" s="1"/>
      <c r="AE34" s="1"/>
      <c r="AF34" s="1"/>
      <c r="AG34" s="1"/>
      <c r="AH34" s="1"/>
      <c r="AI34" s="1"/>
      <c r="AJ34" s="1"/>
      <c r="AK34" s="1"/>
      <c r="AL34" s="1"/>
      <c r="AM34" s="1"/>
      <c r="AN34" s="1"/>
      <c r="AO34" s="1"/>
      <c r="AP34" s="1"/>
      <c r="AQ34" s="1"/>
      <c r="AR34" s="1"/>
      <c r="AS34" s="1">
        <v>20</v>
      </c>
      <c r="AT34" s="1"/>
      <c r="AU34" s="1">
        <v>22</v>
      </c>
    </row>
    <row r="35" spans="1:47" x14ac:dyDescent="0.35">
      <c r="A35" s="1" t="s">
        <v>1171</v>
      </c>
      <c r="B35" s="1">
        <v>2023</v>
      </c>
      <c r="C35" s="2">
        <v>44982</v>
      </c>
      <c r="D35" s="1" t="s">
        <v>66</v>
      </c>
      <c r="E35" s="1" t="s">
        <v>519</v>
      </c>
      <c r="F35" s="1" t="s">
        <v>250</v>
      </c>
      <c r="G35" s="1"/>
      <c r="H35" s="1">
        <v>10</v>
      </c>
      <c r="I35" s="1"/>
      <c r="J35" s="1"/>
      <c r="K35" s="1"/>
      <c r="L35" s="1"/>
      <c r="M35" s="1"/>
      <c r="N35" s="1"/>
      <c r="O35" s="1"/>
      <c r="P35" s="1"/>
      <c r="Q35" s="1"/>
      <c r="R35" s="1"/>
      <c r="S35" s="1"/>
      <c r="T35" s="1"/>
      <c r="U35" s="1"/>
      <c r="V35" s="1"/>
      <c r="W35" s="1"/>
      <c r="X35" s="1"/>
      <c r="Y35" s="1"/>
      <c r="Z35" s="1">
        <v>1</v>
      </c>
      <c r="AA35" s="1">
        <v>1</v>
      </c>
      <c r="AB35" s="1"/>
      <c r="AC35" s="1"/>
      <c r="AD35" s="1"/>
      <c r="AE35" s="1"/>
      <c r="AF35" s="1"/>
      <c r="AG35" s="1"/>
      <c r="AH35" s="1"/>
      <c r="AI35" s="1"/>
      <c r="AJ35" s="1"/>
      <c r="AK35" s="1"/>
      <c r="AL35" s="1"/>
      <c r="AM35" s="1"/>
      <c r="AN35" s="1"/>
      <c r="AO35" s="1"/>
      <c r="AP35" s="1"/>
      <c r="AQ35" s="1"/>
      <c r="AR35" s="1"/>
      <c r="AS35" s="1">
        <v>20</v>
      </c>
      <c r="AT35" s="1"/>
      <c r="AU35" s="1">
        <v>22</v>
      </c>
    </row>
    <row r="36" spans="1:47" x14ac:dyDescent="0.35">
      <c r="A36" s="1" t="s">
        <v>1171</v>
      </c>
      <c r="B36" s="1">
        <v>2023</v>
      </c>
      <c r="C36" s="2">
        <v>44982</v>
      </c>
      <c r="D36" s="1" t="s">
        <v>66</v>
      </c>
      <c r="E36" s="1" t="s">
        <v>483</v>
      </c>
      <c r="F36" s="1" t="s">
        <v>484</v>
      </c>
      <c r="G36" s="1"/>
      <c r="H36" s="1">
        <v>11</v>
      </c>
      <c r="I36" s="1"/>
      <c r="J36" s="1"/>
      <c r="K36" s="1"/>
      <c r="L36" s="1"/>
      <c r="M36" s="1"/>
      <c r="N36" s="1"/>
      <c r="O36" s="1"/>
      <c r="P36" s="1"/>
      <c r="Q36" s="1"/>
      <c r="R36" s="1"/>
      <c r="S36" s="1"/>
      <c r="T36" s="1"/>
      <c r="U36" s="1"/>
      <c r="V36" s="1"/>
      <c r="W36" s="1"/>
      <c r="X36" s="1">
        <v>1</v>
      </c>
      <c r="Y36" s="1"/>
      <c r="Z36" s="1"/>
      <c r="AA36" s="1"/>
      <c r="AB36" s="1"/>
      <c r="AC36" s="1"/>
      <c r="AD36" s="1"/>
      <c r="AE36" s="1"/>
      <c r="AF36" s="1"/>
      <c r="AG36" s="1"/>
      <c r="AH36" s="1"/>
      <c r="AI36" s="1"/>
      <c r="AJ36" s="1"/>
      <c r="AK36" s="1"/>
      <c r="AL36" s="1"/>
      <c r="AM36" s="1"/>
      <c r="AN36" s="1"/>
      <c r="AO36" s="1"/>
      <c r="AP36" s="1"/>
      <c r="AQ36" s="1"/>
      <c r="AR36" s="1"/>
      <c r="AS36" s="1">
        <v>20</v>
      </c>
      <c r="AT36" s="1"/>
      <c r="AU36" s="1">
        <v>21</v>
      </c>
    </row>
    <row r="37" spans="1:47" x14ac:dyDescent="0.35">
      <c r="A37" s="1" t="s">
        <v>1171</v>
      </c>
      <c r="B37" s="1">
        <v>2023</v>
      </c>
      <c r="C37" s="2">
        <v>44982</v>
      </c>
      <c r="D37" s="1" t="s">
        <v>66</v>
      </c>
      <c r="E37" s="1" t="s">
        <v>615</v>
      </c>
      <c r="F37" s="1" t="s">
        <v>228</v>
      </c>
      <c r="G37" s="1"/>
      <c r="H37" s="1">
        <v>12</v>
      </c>
      <c r="I37" s="1"/>
      <c r="J37" s="1"/>
      <c r="K37" s="1"/>
      <c r="L37" s="1"/>
      <c r="M37" s="1"/>
      <c r="N37" s="1"/>
      <c r="O37" s="1"/>
      <c r="P37" s="1"/>
      <c r="Q37" s="1">
        <v>1</v>
      </c>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v>20</v>
      </c>
      <c r="AT37" s="1"/>
      <c r="AU37" s="1">
        <v>21</v>
      </c>
    </row>
    <row r="38" spans="1:47" x14ac:dyDescent="0.35">
      <c r="A38" s="1" t="s">
        <v>1171</v>
      </c>
      <c r="B38" s="1">
        <v>2023</v>
      </c>
      <c r="C38" s="2">
        <v>44982</v>
      </c>
      <c r="D38" s="1" t="s">
        <v>66</v>
      </c>
      <c r="E38" s="1" t="s">
        <v>493</v>
      </c>
      <c r="F38" s="1" t="s">
        <v>759</v>
      </c>
      <c r="G38" s="1"/>
      <c r="H38" s="1">
        <v>13</v>
      </c>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v>20</v>
      </c>
      <c r="AT38" s="1"/>
      <c r="AU38" s="1">
        <v>20</v>
      </c>
    </row>
    <row r="39" spans="1:47" x14ac:dyDescent="0.35">
      <c r="A39" s="1" t="s">
        <v>1171</v>
      </c>
      <c r="B39" s="1">
        <v>2023</v>
      </c>
      <c r="C39" s="2">
        <v>44982</v>
      </c>
      <c r="D39" s="1" t="s">
        <v>66</v>
      </c>
      <c r="E39" s="1" t="s">
        <v>645</v>
      </c>
      <c r="F39" s="1" t="s">
        <v>646</v>
      </c>
      <c r="G39" s="1"/>
      <c r="H39" s="1">
        <v>14</v>
      </c>
      <c r="I39" s="1">
        <v>1</v>
      </c>
      <c r="J39" s="1">
        <v>1</v>
      </c>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v>2</v>
      </c>
    </row>
    <row r="40" spans="1:47" x14ac:dyDescent="0.35">
      <c r="A40" s="1" t="s">
        <v>1171</v>
      </c>
      <c r="B40" s="1">
        <v>2023</v>
      </c>
      <c r="C40" s="2">
        <v>44982</v>
      </c>
      <c r="D40" s="1" t="s">
        <v>66</v>
      </c>
      <c r="E40" s="1" t="s">
        <v>733</v>
      </c>
      <c r="F40" s="1" t="s">
        <v>102</v>
      </c>
      <c r="G40" s="1"/>
      <c r="H40" s="1">
        <v>15</v>
      </c>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v>0</v>
      </c>
    </row>
    <row r="41" spans="1:47" x14ac:dyDescent="0.35">
      <c r="A41" s="1" t="s">
        <v>1171</v>
      </c>
      <c r="B41" s="1">
        <v>2023</v>
      </c>
      <c r="C41" s="2">
        <v>44982</v>
      </c>
      <c r="D41" s="1" t="s">
        <v>66</v>
      </c>
      <c r="E41" s="1" t="s">
        <v>53</v>
      </c>
      <c r="F41" s="1" t="s">
        <v>25</v>
      </c>
      <c r="G41" s="1"/>
      <c r="H41" s="1">
        <v>16</v>
      </c>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v>0</v>
      </c>
    </row>
    <row r="42" spans="1:47" x14ac:dyDescent="0.35">
      <c r="A42" s="1" t="s">
        <v>1171</v>
      </c>
      <c r="B42" s="1">
        <v>2023</v>
      </c>
      <c r="C42" s="2">
        <v>44982</v>
      </c>
      <c r="D42" s="1" t="s">
        <v>66</v>
      </c>
      <c r="E42" s="1" t="s">
        <v>596</v>
      </c>
      <c r="F42" s="1" t="s">
        <v>29</v>
      </c>
      <c r="G42" s="1"/>
      <c r="H42" s="1">
        <v>17</v>
      </c>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v>0</v>
      </c>
    </row>
    <row r="43" spans="1:47" x14ac:dyDescent="0.35">
      <c r="A43" s="1" t="s">
        <v>1171</v>
      </c>
      <c r="B43" s="1">
        <v>2023</v>
      </c>
      <c r="C43" s="2">
        <v>44982</v>
      </c>
      <c r="D43" s="1" t="s">
        <v>66</v>
      </c>
      <c r="E43" s="1" t="s">
        <v>633</v>
      </c>
      <c r="F43" s="1" t="s">
        <v>85</v>
      </c>
      <c r="G43" s="1"/>
      <c r="H43" s="1">
        <v>18</v>
      </c>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v>0</v>
      </c>
    </row>
    <row r="44" spans="1:47" x14ac:dyDescent="0.35">
      <c r="A44" s="1" t="s">
        <v>1171</v>
      </c>
      <c r="B44" s="1">
        <v>2023</v>
      </c>
      <c r="C44" s="2">
        <v>44982</v>
      </c>
      <c r="D44" s="1" t="s">
        <v>66</v>
      </c>
      <c r="E44" s="1" t="s">
        <v>764</v>
      </c>
      <c r="F44" s="1" t="s">
        <v>726</v>
      </c>
      <c r="G44" s="1"/>
      <c r="H44" s="1">
        <v>19</v>
      </c>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v>0</v>
      </c>
    </row>
    <row r="45" spans="1:47" x14ac:dyDescent="0.35">
      <c r="A45" s="1" t="s">
        <v>1171</v>
      </c>
      <c r="B45" s="1">
        <v>2023</v>
      </c>
      <c r="C45" s="2">
        <v>44982</v>
      </c>
      <c r="D45" s="1" t="s">
        <v>66</v>
      </c>
      <c r="E45" s="1" t="s">
        <v>613</v>
      </c>
      <c r="F45" s="1" t="s">
        <v>56</v>
      </c>
      <c r="G45" s="1"/>
      <c r="H45" s="1">
        <v>20</v>
      </c>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v>0</v>
      </c>
    </row>
    <row r="46" spans="1:47" x14ac:dyDescent="0.35">
      <c r="A46" s="1" t="s">
        <v>1171</v>
      </c>
      <c r="B46" s="1">
        <v>2023</v>
      </c>
      <c r="C46" s="2">
        <v>44982</v>
      </c>
      <c r="D46" s="1" t="s">
        <v>66</v>
      </c>
      <c r="E46" s="1" t="s">
        <v>902</v>
      </c>
      <c r="F46" s="1" t="s">
        <v>52</v>
      </c>
      <c r="G46" s="1"/>
      <c r="H46" s="1">
        <v>21</v>
      </c>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v>20</v>
      </c>
      <c r="AU46" s="1">
        <v>-20</v>
      </c>
    </row>
    <row r="47" spans="1:47" x14ac:dyDescent="0.35">
      <c r="A47" s="1" t="s">
        <v>1171</v>
      </c>
      <c r="B47" s="1">
        <v>2023</v>
      </c>
      <c r="C47" s="2">
        <v>44982</v>
      </c>
      <c r="D47" s="1" t="s">
        <v>66</v>
      </c>
      <c r="E47" s="1" t="s">
        <v>477</v>
      </c>
      <c r="F47" s="1" t="s">
        <v>478</v>
      </c>
      <c r="G47" s="1"/>
      <c r="H47" s="1">
        <v>22</v>
      </c>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v>40</v>
      </c>
      <c r="AU47" s="1">
        <v>-40</v>
      </c>
    </row>
    <row r="48" spans="1:47" x14ac:dyDescent="0.35">
      <c r="A48" s="1" t="s">
        <v>1171</v>
      </c>
      <c r="B48" s="1">
        <v>2023</v>
      </c>
      <c r="C48" s="2">
        <v>44982</v>
      </c>
      <c r="D48" s="1" t="s">
        <v>66</v>
      </c>
      <c r="E48" s="1" t="s">
        <v>522</v>
      </c>
      <c r="F48" s="1" t="s">
        <v>58</v>
      </c>
      <c r="G48" s="1"/>
      <c r="H48" s="1" t="s">
        <v>923</v>
      </c>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t="s">
        <v>923</v>
      </c>
    </row>
    <row r="49" spans="1:49" x14ac:dyDescent="0.35">
      <c r="A49" s="4" t="s">
        <v>19</v>
      </c>
      <c r="B49" s="4">
        <v>2022</v>
      </c>
      <c r="C49" s="5">
        <v>44849</v>
      </c>
      <c r="D49" s="4" t="s">
        <v>20</v>
      </c>
      <c r="E49" s="4" t="s">
        <v>594</v>
      </c>
      <c r="F49" s="4" t="s">
        <v>31</v>
      </c>
      <c r="G49" s="12">
        <f>(C49-VLOOKUP(E49,Riders!$A$2:$C$267,2,FALSE))/365</f>
        <v>24.682191780821917</v>
      </c>
      <c r="H49" s="4">
        <v>1</v>
      </c>
      <c r="I49" s="4"/>
      <c r="J49" s="4"/>
      <c r="K49" s="4"/>
      <c r="L49" s="4">
        <v>1</v>
      </c>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c r="AQ49" s="4"/>
      <c r="AR49" s="4"/>
      <c r="AS49" s="4">
        <v>40</v>
      </c>
      <c r="AT49" s="4"/>
      <c r="AU49" s="4">
        <v>41</v>
      </c>
      <c r="AW49" s="31"/>
    </row>
    <row r="50" spans="1:49" x14ac:dyDescent="0.35">
      <c r="A50" s="4" t="s">
        <v>19</v>
      </c>
      <c r="B50" s="4">
        <v>2022</v>
      </c>
      <c r="C50" s="5">
        <v>44849</v>
      </c>
      <c r="D50" s="4" t="s">
        <v>20</v>
      </c>
      <c r="E50" s="4" t="s">
        <v>585</v>
      </c>
      <c r="F50" s="4" t="s">
        <v>113</v>
      </c>
      <c r="G50" s="12">
        <f>(C50-VLOOKUP(E50,Riders!$A$2:$C$267,2,FALSE))/365</f>
        <v>24.090410958904108</v>
      </c>
      <c r="H50" s="4">
        <v>2</v>
      </c>
      <c r="I50" s="4"/>
      <c r="J50" s="4"/>
      <c r="K50" s="4"/>
      <c r="L50" s="4"/>
      <c r="M50" s="4"/>
      <c r="N50" s="4"/>
      <c r="O50" s="4"/>
      <c r="P50" s="4"/>
      <c r="Q50" s="4"/>
      <c r="R50" s="4"/>
      <c r="S50" s="4"/>
      <c r="T50" s="4"/>
      <c r="U50" s="4"/>
      <c r="V50" s="4">
        <v>1</v>
      </c>
      <c r="W50" s="4">
        <v>1</v>
      </c>
      <c r="X50" s="4">
        <v>1</v>
      </c>
      <c r="Y50" s="4">
        <v>1</v>
      </c>
      <c r="Z50" s="4"/>
      <c r="AA50" s="4"/>
      <c r="AB50" s="4"/>
      <c r="AC50" s="4"/>
      <c r="AD50" s="4"/>
      <c r="AE50" s="4"/>
      <c r="AF50" s="4"/>
      <c r="AG50" s="4"/>
      <c r="AH50" s="4">
        <v>1</v>
      </c>
      <c r="AI50" s="4">
        <v>1</v>
      </c>
      <c r="AJ50" s="4"/>
      <c r="AK50" s="4"/>
      <c r="AL50" s="4">
        <v>1</v>
      </c>
      <c r="AM50" s="4"/>
      <c r="AN50" s="4">
        <v>1</v>
      </c>
      <c r="AO50" s="4"/>
      <c r="AP50" s="4">
        <v>1</v>
      </c>
      <c r="AQ50" s="4"/>
      <c r="AR50" s="4"/>
      <c r="AS50" s="4">
        <v>20</v>
      </c>
      <c r="AT50" s="4"/>
      <c r="AU50" s="4">
        <v>29</v>
      </c>
    </row>
    <row r="51" spans="1:49" x14ac:dyDescent="0.35">
      <c r="A51" s="4" t="s">
        <v>19</v>
      </c>
      <c r="B51" s="4">
        <v>2022</v>
      </c>
      <c r="C51" s="5">
        <v>44849</v>
      </c>
      <c r="D51" s="4" t="s">
        <v>20</v>
      </c>
      <c r="E51" s="4" t="s">
        <v>599</v>
      </c>
      <c r="F51" s="4" t="s">
        <v>35</v>
      </c>
      <c r="G51" s="12">
        <f>(C51-VLOOKUP(E51,Riders!$A$2:$C$267,2,FALSE))/365</f>
        <v>31.906849315068492</v>
      </c>
      <c r="H51" s="4">
        <v>3</v>
      </c>
      <c r="I51" s="4"/>
      <c r="J51" s="4"/>
      <c r="K51" s="4"/>
      <c r="L51" s="4"/>
      <c r="M51" s="4"/>
      <c r="N51" s="4"/>
      <c r="O51" s="4"/>
      <c r="P51" s="4"/>
      <c r="Q51" s="4">
        <v>1</v>
      </c>
      <c r="R51" s="4"/>
      <c r="S51" s="4">
        <v>1</v>
      </c>
      <c r="T51" s="4"/>
      <c r="U51" s="4">
        <v>1</v>
      </c>
      <c r="V51" s="4"/>
      <c r="W51" s="4"/>
      <c r="X51" s="4"/>
      <c r="Y51" s="4"/>
      <c r="Z51" s="4">
        <v>1</v>
      </c>
      <c r="AA51" s="4"/>
      <c r="AB51" s="4"/>
      <c r="AC51" s="4"/>
      <c r="AD51" s="4"/>
      <c r="AE51" s="4"/>
      <c r="AF51" s="4"/>
      <c r="AG51" s="4"/>
      <c r="AH51" s="4"/>
      <c r="AI51" s="4"/>
      <c r="AJ51" s="4"/>
      <c r="AK51" s="4"/>
      <c r="AL51" s="4"/>
      <c r="AM51" s="4"/>
      <c r="AN51" s="4"/>
      <c r="AO51" s="4"/>
      <c r="AP51" s="4"/>
      <c r="AQ51" s="4"/>
      <c r="AR51" s="4"/>
      <c r="AS51" s="4">
        <v>20</v>
      </c>
      <c r="AT51" s="4"/>
      <c r="AU51" s="4">
        <v>24</v>
      </c>
    </row>
    <row r="52" spans="1:49" x14ac:dyDescent="0.35">
      <c r="A52" s="4" t="s">
        <v>19</v>
      </c>
      <c r="B52" s="4">
        <v>2022</v>
      </c>
      <c r="C52" s="5">
        <v>44849</v>
      </c>
      <c r="D52" s="4" t="s">
        <v>20</v>
      </c>
      <c r="E52" s="4" t="s">
        <v>603</v>
      </c>
      <c r="F52" s="4" t="s">
        <v>484</v>
      </c>
      <c r="G52" s="12">
        <f>(C52-VLOOKUP(E52,Riders!$A$2:$C$267,2,FALSE))/365</f>
        <v>25.583561643835615</v>
      </c>
      <c r="H52" s="4">
        <v>4</v>
      </c>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v>1</v>
      </c>
      <c r="AR52" s="4">
        <v>1</v>
      </c>
      <c r="AS52" s="4">
        <v>20</v>
      </c>
      <c r="AT52" s="4"/>
      <c r="AU52" s="4">
        <v>23</v>
      </c>
    </row>
    <row r="53" spans="1:49" x14ac:dyDescent="0.35">
      <c r="A53" s="4" t="s">
        <v>19</v>
      </c>
      <c r="B53" s="4">
        <v>2022</v>
      </c>
      <c r="C53" s="5">
        <v>44849</v>
      </c>
      <c r="D53" s="4" t="s">
        <v>20</v>
      </c>
      <c r="E53" s="4" t="s">
        <v>621</v>
      </c>
      <c r="F53" s="4" t="s">
        <v>44</v>
      </c>
      <c r="G53" s="12">
        <f>(C53-VLOOKUP(E53,Riders!$A$2:$C$267,2,FALSE))/365</f>
        <v>36.041095890410958</v>
      </c>
      <c r="H53" s="4">
        <v>5</v>
      </c>
      <c r="I53" s="4">
        <v>1</v>
      </c>
      <c r="J53" s="4">
        <v>1</v>
      </c>
      <c r="K53" s="4">
        <v>1</v>
      </c>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v>20</v>
      </c>
      <c r="AT53" s="4"/>
      <c r="AU53" s="4">
        <v>23</v>
      </c>
    </row>
    <row r="54" spans="1:49" x14ac:dyDescent="0.35">
      <c r="A54" s="4" t="s">
        <v>19</v>
      </c>
      <c r="B54" s="4">
        <v>2022</v>
      </c>
      <c r="C54" s="5">
        <v>44849</v>
      </c>
      <c r="D54" s="4" t="s">
        <v>20</v>
      </c>
      <c r="E54" s="4" t="s">
        <v>473</v>
      </c>
      <c r="F54" s="4" t="s">
        <v>25</v>
      </c>
      <c r="G54" s="12">
        <f>(C54-VLOOKUP(E54,Riders!$A$2:$C$267,2,FALSE))/365</f>
        <v>33.706849315068496</v>
      </c>
      <c r="H54" s="4">
        <v>6</v>
      </c>
      <c r="I54" s="4"/>
      <c r="J54" s="4"/>
      <c r="K54" s="4"/>
      <c r="L54" s="4"/>
      <c r="M54" s="4"/>
      <c r="N54" s="4"/>
      <c r="O54" s="4"/>
      <c r="P54" s="4"/>
      <c r="Q54" s="4"/>
      <c r="R54" s="4"/>
      <c r="S54" s="4"/>
      <c r="T54" s="4"/>
      <c r="U54" s="4"/>
      <c r="V54" s="4"/>
      <c r="W54" s="4"/>
      <c r="X54" s="4"/>
      <c r="Y54" s="4"/>
      <c r="Z54" s="4"/>
      <c r="AA54" s="4"/>
      <c r="AB54" s="4"/>
      <c r="AC54" s="4"/>
      <c r="AD54" s="4">
        <v>1</v>
      </c>
      <c r="AE54" s="4">
        <v>1</v>
      </c>
      <c r="AF54" s="4"/>
      <c r="AG54" s="4"/>
      <c r="AH54" s="4"/>
      <c r="AI54" s="4"/>
      <c r="AJ54" s="4"/>
      <c r="AK54" s="4"/>
      <c r="AL54" s="4"/>
      <c r="AM54" s="4"/>
      <c r="AN54" s="4"/>
      <c r="AO54" s="4"/>
      <c r="AP54" s="4"/>
      <c r="AQ54" s="4"/>
      <c r="AR54" s="4"/>
      <c r="AS54" s="4">
        <v>20</v>
      </c>
      <c r="AT54" s="4"/>
      <c r="AU54" s="4">
        <v>22</v>
      </c>
    </row>
    <row r="55" spans="1:49" x14ac:dyDescent="0.35">
      <c r="A55" s="4" t="s">
        <v>19</v>
      </c>
      <c r="B55" s="4">
        <v>2022</v>
      </c>
      <c r="C55" s="5">
        <v>44849</v>
      </c>
      <c r="D55" s="4" t="s">
        <v>20</v>
      </c>
      <c r="E55" s="4" t="s">
        <v>481</v>
      </c>
      <c r="F55" s="4" t="s">
        <v>29</v>
      </c>
      <c r="G55" s="12">
        <f>(C55-VLOOKUP(E55,Riders!$A$2:$C$267,2,FALSE))/365</f>
        <v>20.336986301369862</v>
      </c>
      <c r="H55" s="4">
        <v>7</v>
      </c>
      <c r="I55" s="4"/>
      <c r="J55" s="4"/>
      <c r="K55" s="4"/>
      <c r="L55" s="4"/>
      <c r="M55" s="4"/>
      <c r="N55" s="4">
        <v>1</v>
      </c>
      <c r="O55" s="4">
        <v>1</v>
      </c>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c r="AS55" s="4">
        <v>20</v>
      </c>
      <c r="AT55" s="4"/>
      <c r="AU55" s="4">
        <v>22</v>
      </c>
    </row>
    <row r="56" spans="1:49" x14ac:dyDescent="0.35">
      <c r="A56" s="4" t="s">
        <v>19</v>
      </c>
      <c r="B56" s="4">
        <v>2022</v>
      </c>
      <c r="C56" s="5">
        <v>44849</v>
      </c>
      <c r="D56" s="4" t="s">
        <v>20</v>
      </c>
      <c r="E56" s="4" t="s">
        <v>584</v>
      </c>
      <c r="F56" s="4" t="s">
        <v>27</v>
      </c>
      <c r="G56" s="12">
        <f>(C56-VLOOKUP(E56,Riders!$A$2:$C$267,2,FALSE))/365</f>
        <v>27.109589041095891</v>
      </c>
      <c r="H56" s="4">
        <v>8</v>
      </c>
      <c r="I56" s="4"/>
      <c r="J56" s="4"/>
      <c r="K56" s="4"/>
      <c r="L56" s="4"/>
      <c r="M56" s="4"/>
      <c r="N56" s="4"/>
      <c r="O56" s="4"/>
      <c r="P56" s="4">
        <v>1</v>
      </c>
      <c r="Q56" s="4"/>
      <c r="R56" s="4"/>
      <c r="S56" s="4"/>
      <c r="T56" s="4"/>
      <c r="U56" s="4"/>
      <c r="V56" s="4"/>
      <c r="W56" s="4"/>
      <c r="X56" s="4"/>
      <c r="Y56" s="4"/>
      <c r="Z56" s="4"/>
      <c r="AA56" s="4"/>
      <c r="AB56" s="4"/>
      <c r="AC56" s="4"/>
      <c r="AD56" s="4"/>
      <c r="AE56" s="4"/>
      <c r="AF56" s="4"/>
      <c r="AG56" s="4"/>
      <c r="AH56" s="4"/>
      <c r="AI56" s="4"/>
      <c r="AJ56" s="4"/>
      <c r="AK56" s="4"/>
      <c r="AL56" s="4"/>
      <c r="AM56" s="4"/>
      <c r="AN56" s="4"/>
      <c r="AO56" s="4"/>
      <c r="AP56" s="4"/>
      <c r="AQ56" s="4"/>
      <c r="AR56" s="4"/>
      <c r="AS56" s="4">
        <v>20</v>
      </c>
      <c r="AT56" s="4"/>
      <c r="AU56" s="4">
        <v>21</v>
      </c>
    </row>
    <row r="57" spans="1:49" x14ac:dyDescent="0.35">
      <c r="A57" s="4" t="s">
        <v>19</v>
      </c>
      <c r="B57" s="4">
        <v>2022</v>
      </c>
      <c r="C57" s="5">
        <v>44849</v>
      </c>
      <c r="D57" s="4" t="s">
        <v>20</v>
      </c>
      <c r="E57" s="4" t="s">
        <v>496</v>
      </c>
      <c r="F57" s="4" t="s">
        <v>85</v>
      </c>
      <c r="G57" s="12">
        <f>(C57-VLOOKUP(E57,Riders!$A$2:$C$267,2,FALSE))/365</f>
        <v>27.756164383561643</v>
      </c>
      <c r="H57" s="4">
        <v>9</v>
      </c>
      <c r="I57" s="4"/>
      <c r="J57" s="4"/>
      <c r="K57" s="4"/>
      <c r="L57" s="4"/>
      <c r="M57" s="4"/>
      <c r="N57" s="4"/>
      <c r="O57" s="4"/>
      <c r="P57" s="4"/>
      <c r="Q57" s="4"/>
      <c r="R57" s="4"/>
      <c r="S57" s="4"/>
      <c r="T57" s="4"/>
      <c r="U57" s="4"/>
      <c r="V57" s="4"/>
      <c r="W57" s="4"/>
      <c r="X57" s="4"/>
      <c r="Y57" s="4"/>
      <c r="Z57" s="4"/>
      <c r="AA57" s="4"/>
      <c r="AB57" s="4"/>
      <c r="AC57" s="4"/>
      <c r="AD57" s="4"/>
      <c r="AE57" s="4"/>
      <c r="AF57" s="4"/>
      <c r="AG57" s="4">
        <v>1</v>
      </c>
      <c r="AH57" s="4"/>
      <c r="AI57" s="4"/>
      <c r="AJ57" s="4"/>
      <c r="AK57" s="4"/>
      <c r="AL57" s="4"/>
      <c r="AM57" s="4"/>
      <c r="AN57" s="4"/>
      <c r="AO57" s="4"/>
      <c r="AP57" s="4"/>
      <c r="AQ57" s="4"/>
      <c r="AR57" s="4"/>
      <c r="AS57" s="4">
        <v>20</v>
      </c>
      <c r="AT57" s="4"/>
      <c r="AU57" s="4">
        <v>21</v>
      </c>
    </row>
    <row r="58" spans="1:49" x14ac:dyDescent="0.35">
      <c r="A58" s="4" t="s">
        <v>19</v>
      </c>
      <c r="B58" s="4">
        <v>2022</v>
      </c>
      <c r="C58" s="5">
        <v>44849</v>
      </c>
      <c r="D58" s="4" t="s">
        <v>20</v>
      </c>
      <c r="E58" s="4" t="s">
        <v>487</v>
      </c>
      <c r="F58" s="4" t="s">
        <v>164</v>
      </c>
      <c r="G58" s="12">
        <f>(C58-VLOOKUP(E58,Riders!$A$2:$C$267,2,FALSE))/365</f>
        <v>25.276712328767122</v>
      </c>
      <c r="H58" s="4">
        <v>10</v>
      </c>
      <c r="I58" s="4"/>
      <c r="J58" s="4"/>
      <c r="K58" s="4"/>
      <c r="L58" s="4"/>
      <c r="M58" s="4">
        <v>1</v>
      </c>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c r="AQ58" s="4"/>
      <c r="AR58" s="4"/>
      <c r="AS58" s="4">
        <v>20</v>
      </c>
      <c r="AT58" s="4"/>
      <c r="AU58" s="4">
        <v>21</v>
      </c>
    </row>
    <row r="59" spans="1:49" x14ac:dyDescent="0.35">
      <c r="A59" s="4" t="s">
        <v>19</v>
      </c>
      <c r="B59" s="4">
        <v>2022</v>
      </c>
      <c r="C59" s="5">
        <v>44849</v>
      </c>
      <c r="D59" s="4" t="s">
        <v>20</v>
      </c>
      <c r="E59" s="4" t="s">
        <v>613</v>
      </c>
      <c r="F59" s="4" t="s">
        <v>56</v>
      </c>
      <c r="G59" s="12" t="e">
        <f>(C59-VLOOKUP(E59,Riders!$A$2:$C$267,2,FALSE))/365</f>
        <v>#N/A</v>
      </c>
      <c r="H59" s="4">
        <v>11</v>
      </c>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v>20</v>
      </c>
      <c r="AT59" s="4"/>
      <c r="AU59" s="4">
        <v>20</v>
      </c>
    </row>
    <row r="60" spans="1:49" x14ac:dyDescent="0.35">
      <c r="A60" s="4" t="s">
        <v>19</v>
      </c>
      <c r="B60" s="4">
        <v>2022</v>
      </c>
      <c r="C60" s="5">
        <v>44849</v>
      </c>
      <c r="D60" s="4" t="s">
        <v>20</v>
      </c>
      <c r="E60" s="4" t="s">
        <v>615</v>
      </c>
      <c r="F60" s="4" t="s">
        <v>23</v>
      </c>
      <c r="G60" s="12">
        <f>(C60-VLOOKUP(E60,Riders!$A$2:$C$267,2,FALSE))/365</f>
        <v>23.715068493150685</v>
      </c>
      <c r="H60" s="4">
        <v>12</v>
      </c>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c r="AQ60" s="4"/>
      <c r="AR60" s="4"/>
      <c r="AS60" s="4">
        <v>20</v>
      </c>
      <c r="AT60" s="4"/>
      <c r="AU60" s="4">
        <v>20</v>
      </c>
    </row>
    <row r="61" spans="1:49" x14ac:dyDescent="0.35">
      <c r="A61" s="4" t="s">
        <v>19</v>
      </c>
      <c r="B61" s="4">
        <v>2022</v>
      </c>
      <c r="C61" s="5">
        <v>44849</v>
      </c>
      <c r="D61" s="4" t="s">
        <v>20</v>
      </c>
      <c r="E61" s="4" t="s">
        <v>617</v>
      </c>
      <c r="F61" s="4" t="s">
        <v>37</v>
      </c>
      <c r="G61" s="12">
        <f>(C61-VLOOKUP(E61,Riders!$A$2:$C$267,2,FALSE))/365</f>
        <v>34.676712328767124</v>
      </c>
      <c r="H61" s="4">
        <v>13</v>
      </c>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c r="AS61" s="4">
        <v>20</v>
      </c>
      <c r="AT61" s="4"/>
      <c r="AU61" s="4">
        <v>20</v>
      </c>
    </row>
    <row r="62" spans="1:49" x14ac:dyDescent="0.35">
      <c r="A62" s="4" t="s">
        <v>19</v>
      </c>
      <c r="B62" s="4">
        <v>2022</v>
      </c>
      <c r="C62" s="5">
        <v>44849</v>
      </c>
      <c r="D62" s="4" t="s">
        <v>20</v>
      </c>
      <c r="E62" s="4" t="s">
        <v>616</v>
      </c>
      <c r="F62" s="4" t="s">
        <v>46</v>
      </c>
      <c r="G62" s="12">
        <f>(C62-VLOOKUP(E62,Riders!$A$2:$C$267,2,FALSE))/365</f>
        <v>24.975342465753425</v>
      </c>
      <c r="H62" s="4">
        <v>14</v>
      </c>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c r="AQ62" s="4"/>
      <c r="AR62" s="4"/>
      <c r="AS62" s="4">
        <v>20</v>
      </c>
      <c r="AT62" s="4"/>
      <c r="AU62" s="4">
        <v>20</v>
      </c>
    </row>
    <row r="63" spans="1:49" x14ac:dyDescent="0.35">
      <c r="A63" s="4" t="s">
        <v>19</v>
      </c>
      <c r="B63" s="4">
        <v>2022</v>
      </c>
      <c r="C63" s="5">
        <v>44849</v>
      </c>
      <c r="D63" s="4" t="s">
        <v>20</v>
      </c>
      <c r="E63" s="4" t="s">
        <v>600</v>
      </c>
      <c r="F63" s="4" t="s">
        <v>102</v>
      </c>
      <c r="G63" s="12">
        <f>(C63-VLOOKUP(E63,Riders!$A$2:$C$267,2,FALSE))/365</f>
        <v>24.416438356164385</v>
      </c>
      <c r="H63" s="4">
        <v>15</v>
      </c>
      <c r="I63" s="4"/>
      <c r="J63" s="4"/>
      <c r="K63" s="4"/>
      <c r="L63" s="4"/>
      <c r="M63" s="4"/>
      <c r="N63" s="4"/>
      <c r="O63" s="4"/>
      <c r="P63" s="4"/>
      <c r="Q63" s="4"/>
      <c r="R63" s="4">
        <v>1</v>
      </c>
      <c r="S63" s="4"/>
      <c r="T63" s="4">
        <v>1</v>
      </c>
      <c r="U63" s="4"/>
      <c r="V63" s="4"/>
      <c r="W63" s="4"/>
      <c r="X63" s="4"/>
      <c r="Y63" s="4"/>
      <c r="Z63" s="4"/>
      <c r="AA63" s="4">
        <v>1</v>
      </c>
      <c r="AB63" s="4">
        <v>1</v>
      </c>
      <c r="AC63" s="4">
        <v>1</v>
      </c>
      <c r="AD63" s="4"/>
      <c r="AE63" s="4"/>
      <c r="AF63" s="4"/>
      <c r="AG63" s="4"/>
      <c r="AH63" s="4"/>
      <c r="AI63" s="4"/>
      <c r="AJ63" s="4"/>
      <c r="AK63" s="4"/>
      <c r="AL63" s="4"/>
      <c r="AM63" s="4"/>
      <c r="AN63" s="4"/>
      <c r="AO63" s="4"/>
      <c r="AP63" s="4"/>
      <c r="AQ63" s="4"/>
      <c r="AR63" s="4"/>
      <c r="AS63" s="4">
        <v>20</v>
      </c>
      <c r="AT63" s="4">
        <v>20</v>
      </c>
      <c r="AU63" s="4">
        <v>5</v>
      </c>
    </row>
    <row r="64" spans="1:49" x14ac:dyDescent="0.35">
      <c r="A64" s="4" t="s">
        <v>19</v>
      </c>
      <c r="B64" s="4">
        <v>2022</v>
      </c>
      <c r="C64" s="5">
        <v>44849</v>
      </c>
      <c r="D64" s="4" t="s">
        <v>20</v>
      </c>
      <c r="E64" s="4" t="s">
        <v>500</v>
      </c>
      <c r="F64" s="4" t="s">
        <v>33</v>
      </c>
      <c r="G64" s="12">
        <f>(C64-VLOOKUP(E64,Riders!$A$2:$C$267,2,FALSE))/365</f>
        <v>19.213698630136985</v>
      </c>
      <c r="H64" s="4">
        <v>16</v>
      </c>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v>1</v>
      </c>
      <c r="AK64" s="4">
        <v>1</v>
      </c>
      <c r="AL64" s="4"/>
      <c r="AM64" s="4">
        <v>1</v>
      </c>
      <c r="AN64" s="4"/>
      <c r="AO64" s="4">
        <v>1</v>
      </c>
      <c r="AP64" s="4"/>
      <c r="AQ64" s="4"/>
      <c r="AR64" s="4"/>
      <c r="AS64" s="4"/>
      <c r="AT64" s="4"/>
      <c r="AU64" s="4">
        <v>4</v>
      </c>
    </row>
    <row r="65" spans="1:49" x14ac:dyDescent="0.35">
      <c r="A65" s="4" t="s">
        <v>19</v>
      </c>
      <c r="B65" s="4">
        <v>2022</v>
      </c>
      <c r="C65" s="5">
        <v>44849</v>
      </c>
      <c r="D65" s="4" t="s">
        <v>20</v>
      </c>
      <c r="E65" s="4" t="s">
        <v>495</v>
      </c>
      <c r="F65" s="4" t="s">
        <v>104</v>
      </c>
      <c r="G65" s="12">
        <f>(C65-VLOOKUP(E65,Riders!$A$2:$C$267,2,FALSE))/365</f>
        <v>26.720547945205478</v>
      </c>
      <c r="H65" s="4">
        <v>17</v>
      </c>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c r="AS65" s="4"/>
      <c r="AT65" s="4"/>
      <c r="AU65" s="4">
        <v>0</v>
      </c>
    </row>
    <row r="66" spans="1:49" x14ac:dyDescent="0.35">
      <c r="A66" s="4" t="s">
        <v>19</v>
      </c>
      <c r="B66" s="4">
        <v>2022</v>
      </c>
      <c r="C66" s="5">
        <v>44849</v>
      </c>
      <c r="D66" s="4" t="s">
        <v>20</v>
      </c>
      <c r="E66" s="4" t="s">
        <v>476</v>
      </c>
      <c r="F66" s="4" t="s">
        <v>78</v>
      </c>
      <c r="G66" s="12">
        <f>(C66-VLOOKUP(E66,Riders!$A$2:$C$267,2,FALSE))/365</f>
        <v>23.942465753424656</v>
      </c>
      <c r="H66" s="4">
        <v>18</v>
      </c>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c r="AQ66" s="4"/>
      <c r="AR66" s="4"/>
      <c r="AS66" s="4"/>
      <c r="AT66" s="4"/>
      <c r="AU66" s="4">
        <v>0</v>
      </c>
    </row>
    <row r="67" spans="1:49" x14ac:dyDescent="0.35">
      <c r="A67" s="4" t="s">
        <v>19</v>
      </c>
      <c r="B67" s="4">
        <v>2022</v>
      </c>
      <c r="C67" s="5">
        <v>44849</v>
      </c>
      <c r="D67" s="4" t="s">
        <v>20</v>
      </c>
      <c r="E67" s="4" t="s">
        <v>522</v>
      </c>
      <c r="F67" s="4" t="s">
        <v>58</v>
      </c>
      <c r="G67" s="12">
        <f>(C67-VLOOKUP(E67,Riders!$A$2:$C$267,2,FALSE))/365</f>
        <v>30.989041095890411</v>
      </c>
      <c r="H67" s="4">
        <v>19</v>
      </c>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c r="AQ67" s="4"/>
      <c r="AR67" s="4"/>
      <c r="AS67" s="4"/>
      <c r="AT67" s="4"/>
      <c r="AU67" s="4">
        <v>0</v>
      </c>
    </row>
    <row r="68" spans="1:49" x14ac:dyDescent="0.35">
      <c r="A68" s="4" t="s">
        <v>19</v>
      </c>
      <c r="B68" s="4">
        <v>2022</v>
      </c>
      <c r="C68" s="5">
        <v>44849</v>
      </c>
      <c r="D68" s="4" t="s">
        <v>20</v>
      </c>
      <c r="E68" s="4" t="s">
        <v>519</v>
      </c>
      <c r="F68" s="4" t="s">
        <v>250</v>
      </c>
      <c r="G68" s="12">
        <f>(C68-VLOOKUP(E68,Riders!$A$2:$C$267,2,FALSE))/365</f>
        <v>31.758904109589039</v>
      </c>
      <c r="H68" s="4">
        <v>20</v>
      </c>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c r="AQ68" s="4"/>
      <c r="AR68" s="4"/>
      <c r="AS68" s="4"/>
      <c r="AT68" s="4"/>
      <c r="AU68" s="4">
        <v>0</v>
      </c>
    </row>
    <row r="69" spans="1:49" x14ac:dyDescent="0.35">
      <c r="A69" s="4" t="s">
        <v>19</v>
      </c>
      <c r="B69" s="4">
        <v>2022</v>
      </c>
      <c r="C69" s="5">
        <v>44849</v>
      </c>
      <c r="D69" s="4" t="s">
        <v>20</v>
      </c>
      <c r="E69" s="4" t="s">
        <v>479</v>
      </c>
      <c r="F69" s="4" t="s">
        <v>480</v>
      </c>
      <c r="G69" s="12">
        <f>(C69-VLOOKUP(E69,Riders!$A$2:$C$267,2,FALSE))/365</f>
        <v>31.410958904109588</v>
      </c>
      <c r="H69" s="4">
        <v>21</v>
      </c>
      <c r="I69" s="4"/>
      <c r="J69" s="4"/>
      <c r="K69" s="4"/>
      <c r="L69" s="4"/>
      <c r="M69" s="4"/>
      <c r="N69" s="4"/>
      <c r="O69" s="4"/>
      <c r="P69" s="4"/>
      <c r="Q69" s="4"/>
      <c r="R69" s="4"/>
      <c r="S69" s="4"/>
      <c r="T69" s="4"/>
      <c r="U69" s="4"/>
      <c r="V69" s="4"/>
      <c r="W69" s="4"/>
      <c r="X69" s="4"/>
      <c r="Y69" s="4"/>
      <c r="Z69" s="4"/>
      <c r="AA69" s="4"/>
      <c r="AB69" s="4"/>
      <c r="AC69" s="4"/>
      <c r="AD69" s="4"/>
      <c r="AE69" s="4"/>
      <c r="AF69" s="4">
        <v>1</v>
      </c>
      <c r="AG69" s="4"/>
      <c r="AH69" s="4"/>
      <c r="AI69" s="4"/>
      <c r="AJ69" s="4"/>
      <c r="AK69" s="4"/>
      <c r="AL69" s="4"/>
      <c r="AM69" s="4"/>
      <c r="AN69" s="4"/>
      <c r="AO69" s="4"/>
      <c r="AP69" s="4"/>
      <c r="AQ69" s="4"/>
      <c r="AR69" s="4"/>
      <c r="AS69" s="4"/>
      <c r="AT69" s="4">
        <v>20</v>
      </c>
      <c r="AU69" s="4">
        <v>-19</v>
      </c>
    </row>
    <row r="70" spans="1:49" x14ac:dyDescent="0.35">
      <c r="A70" s="4" t="s">
        <v>19</v>
      </c>
      <c r="B70" s="4">
        <v>2022</v>
      </c>
      <c r="C70" s="5">
        <v>44849</v>
      </c>
      <c r="D70" s="4" t="s">
        <v>20</v>
      </c>
      <c r="E70" s="4" t="s">
        <v>620</v>
      </c>
      <c r="F70" s="4" t="s">
        <v>154</v>
      </c>
      <c r="G70" s="12" t="e">
        <f>(C70-VLOOKUP(E70,Riders!$A$2:$C$267,2,FALSE))/365</f>
        <v>#N/A</v>
      </c>
      <c r="H70" s="4">
        <v>22</v>
      </c>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c r="AQ70" s="4"/>
      <c r="AR70" s="4"/>
      <c r="AS70" s="4"/>
      <c r="AT70" s="4">
        <v>20</v>
      </c>
      <c r="AU70" s="4">
        <v>-20</v>
      </c>
    </row>
    <row r="71" spans="1:49" x14ac:dyDescent="0.35">
      <c r="A71" s="4" t="s">
        <v>19</v>
      </c>
      <c r="B71" s="4">
        <v>2022</v>
      </c>
      <c r="C71" s="5">
        <v>44849</v>
      </c>
      <c r="D71" s="4" t="s">
        <v>20</v>
      </c>
      <c r="E71" s="4" t="s">
        <v>491</v>
      </c>
      <c r="F71" s="4" t="s">
        <v>492</v>
      </c>
      <c r="G71" s="12">
        <f>(C71-VLOOKUP(E71,Riders!$A$2:$C$267,2,FALSE))/365</f>
        <v>26.92876712328767</v>
      </c>
      <c r="H71" s="4">
        <v>23</v>
      </c>
      <c r="I71" s="51"/>
      <c r="J71" s="51"/>
      <c r="K71" s="51"/>
      <c r="L71" s="51"/>
      <c r="M71" s="51"/>
      <c r="N71" s="51"/>
      <c r="O71" s="51"/>
      <c r="P71" s="51"/>
      <c r="Q71" s="51"/>
      <c r="R71" s="51"/>
      <c r="S71" s="51"/>
      <c r="T71" s="51"/>
      <c r="U71" s="51"/>
      <c r="V71" s="51"/>
      <c r="W71" s="51"/>
      <c r="X71" s="51"/>
      <c r="Y71" s="51"/>
      <c r="Z71" s="51"/>
      <c r="AA71" s="51"/>
      <c r="AB71" s="51"/>
      <c r="AC71" s="51"/>
      <c r="AD71" s="51"/>
      <c r="AE71" s="51"/>
      <c r="AF71" s="51"/>
      <c r="AG71" s="51"/>
      <c r="AH71" s="51"/>
      <c r="AI71" s="51"/>
      <c r="AJ71" s="51"/>
      <c r="AK71" s="51"/>
      <c r="AL71" s="51"/>
      <c r="AM71" s="51"/>
      <c r="AN71" s="51"/>
      <c r="AO71" s="51"/>
      <c r="AP71" s="51"/>
      <c r="AQ71" s="51"/>
      <c r="AR71" s="51"/>
      <c r="AS71" s="51"/>
      <c r="AT71" s="51">
        <v>20</v>
      </c>
      <c r="AU71" s="51">
        <v>-20</v>
      </c>
    </row>
    <row r="72" spans="1:49" x14ac:dyDescent="0.35">
      <c r="A72" s="4" t="s">
        <v>19</v>
      </c>
      <c r="B72" s="4">
        <v>2022</v>
      </c>
      <c r="C72" s="5">
        <v>44849</v>
      </c>
      <c r="D72" s="4" t="s">
        <v>20</v>
      </c>
      <c r="E72" s="4" t="s">
        <v>618</v>
      </c>
      <c r="F72" s="4" t="s">
        <v>619</v>
      </c>
      <c r="G72" s="12" t="e">
        <f>(C72-VLOOKUP(E72,Riders!$A$2:$C$267,2,FALSE))/365</f>
        <v>#N/A</v>
      </c>
      <c r="H72" s="4">
        <v>24</v>
      </c>
      <c r="I72" s="51"/>
      <c r="J72" s="51"/>
      <c r="K72" s="51"/>
      <c r="L72" s="51"/>
      <c r="M72" s="51"/>
      <c r="N72" s="51"/>
      <c r="O72" s="51"/>
      <c r="P72" s="51"/>
      <c r="Q72" s="51"/>
      <c r="R72" s="51"/>
      <c r="S72" s="51"/>
      <c r="T72" s="51"/>
      <c r="U72" s="51"/>
      <c r="V72" s="51"/>
      <c r="W72" s="51"/>
      <c r="X72" s="51"/>
      <c r="Y72" s="51"/>
      <c r="Z72" s="51"/>
      <c r="AA72" s="51"/>
      <c r="AB72" s="51"/>
      <c r="AC72" s="51"/>
      <c r="AD72" s="51"/>
      <c r="AE72" s="51"/>
      <c r="AF72" s="51"/>
      <c r="AG72" s="51"/>
      <c r="AH72" s="51"/>
      <c r="AI72" s="51"/>
      <c r="AJ72" s="51"/>
      <c r="AK72" s="51"/>
      <c r="AL72" s="51"/>
      <c r="AM72" s="51"/>
      <c r="AN72" s="51"/>
      <c r="AO72" s="51"/>
      <c r="AP72" s="51"/>
      <c r="AQ72" s="51"/>
      <c r="AR72" s="51"/>
      <c r="AS72" s="51"/>
      <c r="AT72" s="51">
        <v>20</v>
      </c>
      <c r="AU72" s="51">
        <v>-20</v>
      </c>
    </row>
    <row r="73" spans="1:49" x14ac:dyDescent="0.35">
      <c r="A73" s="1" t="s">
        <v>139</v>
      </c>
      <c r="B73" s="1">
        <v>2022</v>
      </c>
      <c r="C73" s="2">
        <v>44752</v>
      </c>
      <c r="D73" s="1" t="s">
        <v>66</v>
      </c>
      <c r="E73" s="1" t="s">
        <v>613</v>
      </c>
      <c r="F73" s="1" t="s">
        <v>56</v>
      </c>
      <c r="G73" s="11" t="e">
        <f>(C73-VLOOKUP(E73,Riders!$A$2:$C$267,2,FALSE))/365</f>
        <v>#N/A</v>
      </c>
      <c r="H73" s="1">
        <v>1</v>
      </c>
      <c r="I73" s="49"/>
      <c r="J73" s="49"/>
      <c r="K73" s="49"/>
      <c r="L73" s="49"/>
      <c r="M73" s="49"/>
      <c r="N73" s="49"/>
      <c r="O73" s="49"/>
      <c r="P73" s="49"/>
      <c r="Q73" s="49"/>
      <c r="R73" s="49"/>
      <c r="S73" s="49"/>
      <c r="T73" s="49"/>
      <c r="U73" s="49"/>
      <c r="V73" s="49"/>
      <c r="W73" s="49"/>
      <c r="X73" s="49"/>
      <c r="Y73" s="49"/>
      <c r="Z73" s="49"/>
      <c r="AA73" s="49"/>
      <c r="AB73" s="49"/>
      <c r="AC73" s="49"/>
      <c r="AD73" s="49"/>
      <c r="AE73" s="49">
        <v>1</v>
      </c>
      <c r="AF73" s="49">
        <v>1</v>
      </c>
      <c r="AG73" s="49">
        <v>1</v>
      </c>
      <c r="AH73" s="49">
        <v>1</v>
      </c>
      <c r="AI73" s="49">
        <v>1</v>
      </c>
      <c r="AJ73" s="49"/>
      <c r="AK73" s="49"/>
      <c r="AL73" s="49"/>
      <c r="AM73" s="49"/>
      <c r="AN73" s="49"/>
      <c r="AO73" s="49"/>
      <c r="AP73" s="49"/>
      <c r="AQ73" s="49"/>
      <c r="AR73" s="49"/>
      <c r="AS73" s="49">
        <v>20</v>
      </c>
      <c r="AT73" s="49"/>
      <c r="AU73" s="49">
        <v>25</v>
      </c>
      <c r="AV73" s="6">
        <v>0.47430555555555554</v>
      </c>
      <c r="AW73">
        <v>52.709000000000003</v>
      </c>
    </row>
    <row r="74" spans="1:49" x14ac:dyDescent="0.35">
      <c r="A74" s="1" t="s">
        <v>139</v>
      </c>
      <c r="B74" s="1">
        <v>2022</v>
      </c>
      <c r="C74" s="2">
        <v>44752</v>
      </c>
      <c r="D74" s="1" t="s">
        <v>66</v>
      </c>
      <c r="E74" s="1" t="s">
        <v>609</v>
      </c>
      <c r="F74" s="1" t="s">
        <v>164</v>
      </c>
      <c r="G74" s="11" t="e">
        <f>(C74-VLOOKUP(E74,Riders!$A$2:$C$267,2,FALSE))/365</f>
        <v>#N/A</v>
      </c>
      <c r="H74" s="1">
        <v>2</v>
      </c>
      <c r="I74" s="49"/>
      <c r="J74" s="49"/>
      <c r="K74" s="49"/>
      <c r="L74" s="49">
        <v>1</v>
      </c>
      <c r="M74" s="49">
        <v>1</v>
      </c>
      <c r="N74" s="49">
        <v>1</v>
      </c>
      <c r="O74" s="49">
        <v>1</v>
      </c>
      <c r="P74" s="49">
        <v>1</v>
      </c>
      <c r="Q74" s="49">
        <v>1</v>
      </c>
      <c r="R74" s="49">
        <v>1</v>
      </c>
      <c r="S74" s="49">
        <v>1</v>
      </c>
      <c r="T74" s="49">
        <v>1</v>
      </c>
      <c r="U74" s="49"/>
      <c r="V74" s="49"/>
      <c r="W74" s="49"/>
      <c r="X74" s="49"/>
      <c r="Y74" s="49"/>
      <c r="Z74" s="49"/>
      <c r="AA74" s="49"/>
      <c r="AB74" s="49"/>
      <c r="AC74" s="49"/>
      <c r="AD74" s="49"/>
      <c r="AE74" s="49"/>
      <c r="AF74" s="49"/>
      <c r="AG74" s="49"/>
      <c r="AH74" s="49"/>
      <c r="AI74" s="49"/>
      <c r="AJ74" s="49"/>
      <c r="AK74" s="49"/>
      <c r="AL74" s="49"/>
      <c r="AM74" s="49"/>
      <c r="AN74" s="49"/>
      <c r="AO74" s="49"/>
      <c r="AP74" s="49"/>
      <c r="AQ74" s="49"/>
      <c r="AR74" s="49"/>
      <c r="AS74" s="49"/>
      <c r="AT74" s="49"/>
      <c r="AU74" s="49">
        <v>9</v>
      </c>
    </row>
    <row r="75" spans="1:49" x14ac:dyDescent="0.35">
      <c r="A75" s="1" t="s">
        <v>139</v>
      </c>
      <c r="B75" s="1">
        <v>2022</v>
      </c>
      <c r="C75" s="2">
        <v>44752</v>
      </c>
      <c r="D75" s="1" t="s">
        <v>66</v>
      </c>
      <c r="E75" s="1" t="s">
        <v>621</v>
      </c>
      <c r="F75" s="1" t="s">
        <v>44</v>
      </c>
      <c r="G75" s="11">
        <f>(C75-VLOOKUP(E75,Riders!$A$2:$C$267,2,FALSE))/365</f>
        <v>35.775342465753425</v>
      </c>
      <c r="H75" s="1">
        <v>3</v>
      </c>
      <c r="I75" s="49"/>
      <c r="J75" s="49"/>
      <c r="K75" s="49"/>
      <c r="L75" s="49"/>
      <c r="M75" s="49"/>
      <c r="N75" s="49"/>
      <c r="O75" s="49"/>
      <c r="P75" s="49"/>
      <c r="Q75" s="49"/>
      <c r="R75" s="49"/>
      <c r="S75" s="49"/>
      <c r="T75" s="49"/>
      <c r="U75" s="49"/>
      <c r="V75" s="49"/>
      <c r="W75" s="49"/>
      <c r="X75" s="49"/>
      <c r="Y75" s="49">
        <v>1</v>
      </c>
      <c r="Z75" s="49">
        <v>1</v>
      </c>
      <c r="AA75" s="49">
        <v>1</v>
      </c>
      <c r="AB75" s="49">
        <v>1</v>
      </c>
      <c r="AC75" s="49">
        <v>1</v>
      </c>
      <c r="AD75" s="49">
        <v>1</v>
      </c>
      <c r="AE75" s="49"/>
      <c r="AF75" s="49"/>
      <c r="AG75" s="49"/>
      <c r="AH75" s="49"/>
      <c r="AI75" s="49"/>
      <c r="AJ75" s="49"/>
      <c r="AK75" s="49"/>
      <c r="AL75" s="49"/>
      <c r="AM75" s="49"/>
      <c r="AN75" s="49"/>
      <c r="AO75" s="49"/>
      <c r="AP75" s="49"/>
      <c r="AQ75" s="49"/>
      <c r="AR75" s="49"/>
      <c r="AS75" s="49"/>
      <c r="AT75" s="49"/>
      <c r="AU75" s="49">
        <v>6</v>
      </c>
    </row>
    <row r="76" spans="1:49" x14ac:dyDescent="0.35">
      <c r="A76" s="1" t="s">
        <v>139</v>
      </c>
      <c r="B76" s="1">
        <v>2022</v>
      </c>
      <c r="C76" s="2">
        <v>44752</v>
      </c>
      <c r="D76" s="1" t="s">
        <v>66</v>
      </c>
      <c r="E76" s="1" t="s">
        <v>679</v>
      </c>
      <c r="F76" s="1" t="s">
        <v>25</v>
      </c>
      <c r="G76" s="11">
        <f>(C76-VLOOKUP(E76,Riders!$A$2:$C$267,2,FALSE))/365</f>
        <v>24.290410958904111</v>
      </c>
      <c r="H76" s="1">
        <v>4</v>
      </c>
      <c r="I76" s="49"/>
      <c r="J76" s="49"/>
      <c r="K76" s="49"/>
      <c r="L76" s="49"/>
      <c r="M76" s="49"/>
      <c r="N76" s="49"/>
      <c r="O76" s="49"/>
      <c r="P76" s="49"/>
      <c r="Q76" s="49"/>
      <c r="R76" s="49"/>
      <c r="S76" s="49"/>
      <c r="T76" s="49"/>
      <c r="U76" s="49">
        <v>1</v>
      </c>
      <c r="V76" s="49">
        <v>1</v>
      </c>
      <c r="W76" s="49">
        <v>1</v>
      </c>
      <c r="X76" s="49"/>
      <c r="Y76" s="49"/>
      <c r="Z76" s="49"/>
      <c r="AA76" s="49"/>
      <c r="AB76" s="49"/>
      <c r="AC76" s="49"/>
      <c r="AD76" s="49"/>
      <c r="AE76" s="49"/>
      <c r="AF76" s="49"/>
      <c r="AG76" s="49"/>
      <c r="AH76" s="49"/>
      <c r="AI76" s="49"/>
      <c r="AJ76" s="49"/>
      <c r="AK76" s="49"/>
      <c r="AL76" s="49"/>
      <c r="AM76" s="49"/>
      <c r="AN76" s="49"/>
      <c r="AO76" s="49"/>
      <c r="AP76" s="49"/>
      <c r="AQ76" s="49"/>
      <c r="AR76" s="49">
        <v>1</v>
      </c>
      <c r="AS76" s="49"/>
      <c r="AT76" s="49"/>
      <c r="AU76" s="49">
        <v>4</v>
      </c>
    </row>
    <row r="77" spans="1:49" x14ac:dyDescent="0.35">
      <c r="A77" s="1" t="s">
        <v>139</v>
      </c>
      <c r="B77" s="1">
        <v>2022</v>
      </c>
      <c r="C77" s="2">
        <v>44752</v>
      </c>
      <c r="D77" s="1" t="s">
        <v>66</v>
      </c>
      <c r="E77" s="1" t="s">
        <v>690</v>
      </c>
      <c r="F77" s="1" t="s">
        <v>145</v>
      </c>
      <c r="G77" s="11" t="e">
        <f>(C77-VLOOKUP(E77,Riders!$A$2:$C$267,2,FALSE))/365</f>
        <v>#N/A</v>
      </c>
      <c r="H77" s="1">
        <v>5</v>
      </c>
      <c r="I77" s="49"/>
      <c r="J77" s="49"/>
      <c r="K77" s="49"/>
      <c r="L77" s="49"/>
      <c r="M77" s="49"/>
      <c r="N77" s="49"/>
      <c r="O77" s="49"/>
      <c r="P77" s="49"/>
      <c r="Q77" s="49"/>
      <c r="R77" s="49"/>
      <c r="S77" s="49"/>
      <c r="T77" s="49"/>
      <c r="U77" s="49"/>
      <c r="V77" s="49"/>
      <c r="W77" s="49"/>
      <c r="X77" s="49"/>
      <c r="Y77" s="49"/>
      <c r="Z77" s="49"/>
      <c r="AA77" s="49"/>
      <c r="AB77" s="49"/>
      <c r="AC77" s="49"/>
      <c r="AD77" s="49"/>
      <c r="AE77" s="49"/>
      <c r="AF77" s="49"/>
      <c r="AG77" s="49"/>
      <c r="AH77" s="49"/>
      <c r="AI77" s="49"/>
      <c r="AJ77" s="49"/>
      <c r="AK77" s="49"/>
      <c r="AL77" s="49">
        <v>1</v>
      </c>
      <c r="AM77" s="49"/>
      <c r="AN77" s="49"/>
      <c r="AO77" s="49">
        <v>1</v>
      </c>
      <c r="AP77" s="49">
        <v>1</v>
      </c>
      <c r="AQ77" s="49">
        <v>1</v>
      </c>
      <c r="AR77" s="49"/>
      <c r="AS77" s="49"/>
      <c r="AT77" s="49"/>
      <c r="AU77" s="49">
        <v>4</v>
      </c>
    </row>
    <row r="78" spans="1:49" x14ac:dyDescent="0.35">
      <c r="A78" s="1" t="s">
        <v>139</v>
      </c>
      <c r="B78" s="1">
        <v>2022</v>
      </c>
      <c r="C78" s="2">
        <v>44752</v>
      </c>
      <c r="D78" s="1" t="s">
        <v>66</v>
      </c>
      <c r="E78" s="1" t="s">
        <v>629</v>
      </c>
      <c r="F78" s="1" t="s">
        <v>724</v>
      </c>
      <c r="G78" s="11" t="e">
        <f>(C78-VLOOKUP(E78,Riders!$A$2:$C$267,2,FALSE))/365</f>
        <v>#N/A</v>
      </c>
      <c r="H78" s="1">
        <v>6</v>
      </c>
      <c r="I78" s="49"/>
      <c r="J78" s="49"/>
      <c r="K78" s="49">
        <v>1</v>
      </c>
      <c r="L78" s="49"/>
      <c r="M78" s="49"/>
      <c r="N78" s="49"/>
      <c r="O78" s="49"/>
      <c r="P78" s="49"/>
      <c r="Q78" s="49"/>
      <c r="R78" s="49"/>
      <c r="S78" s="49"/>
      <c r="T78" s="49"/>
      <c r="U78" s="49"/>
      <c r="V78" s="49"/>
      <c r="W78" s="49"/>
      <c r="X78" s="49"/>
      <c r="Y78" s="49"/>
      <c r="Z78" s="49"/>
      <c r="AA78" s="49"/>
      <c r="AB78" s="49"/>
      <c r="AC78" s="49"/>
      <c r="AD78" s="49"/>
      <c r="AE78" s="49"/>
      <c r="AF78" s="49"/>
      <c r="AG78" s="49"/>
      <c r="AH78" s="49"/>
      <c r="AI78" s="49"/>
      <c r="AJ78" s="49">
        <v>1</v>
      </c>
      <c r="AK78" s="49">
        <v>1</v>
      </c>
      <c r="AL78" s="49"/>
      <c r="AM78" s="49">
        <v>1</v>
      </c>
      <c r="AN78" s="49"/>
      <c r="AO78" s="49"/>
      <c r="AP78" s="49"/>
      <c r="AQ78" s="49"/>
      <c r="AR78" s="49"/>
      <c r="AS78" s="49"/>
      <c r="AT78" s="49"/>
      <c r="AU78" s="49">
        <v>4</v>
      </c>
    </row>
    <row r="79" spans="1:49" x14ac:dyDescent="0.35">
      <c r="A79" s="1" t="s">
        <v>139</v>
      </c>
      <c r="B79" s="1">
        <v>2022</v>
      </c>
      <c r="C79" s="2">
        <v>44752</v>
      </c>
      <c r="D79" s="1" t="s">
        <v>66</v>
      </c>
      <c r="E79" s="1" t="s">
        <v>698</v>
      </c>
      <c r="F79" s="1" t="s">
        <v>39</v>
      </c>
      <c r="G79" s="11" t="e">
        <f>(C79-VLOOKUP(E79,Riders!$A$2:$C$267,2,FALSE))/365</f>
        <v>#N/A</v>
      </c>
      <c r="H79" s="1">
        <v>7</v>
      </c>
      <c r="I79" s="49"/>
      <c r="J79" s="49"/>
      <c r="K79" s="49"/>
      <c r="L79" s="49"/>
      <c r="M79" s="49"/>
      <c r="N79" s="49"/>
      <c r="O79" s="49"/>
      <c r="P79" s="49"/>
      <c r="Q79" s="49"/>
      <c r="R79" s="49"/>
      <c r="S79" s="49"/>
      <c r="T79" s="49"/>
      <c r="U79" s="49"/>
      <c r="V79" s="49"/>
      <c r="W79" s="49"/>
      <c r="X79" s="49"/>
      <c r="Y79" s="49"/>
      <c r="Z79" s="49"/>
      <c r="AA79" s="49"/>
      <c r="AB79" s="49"/>
      <c r="AC79" s="49"/>
      <c r="AD79" s="49"/>
      <c r="AE79" s="49"/>
      <c r="AF79" s="49"/>
      <c r="AG79" s="49"/>
      <c r="AH79" s="49"/>
      <c r="AI79" s="49"/>
      <c r="AJ79" s="49"/>
      <c r="AK79" s="49"/>
      <c r="AL79" s="49"/>
      <c r="AM79" s="49"/>
      <c r="AN79" s="49">
        <v>1</v>
      </c>
      <c r="AO79" s="49"/>
      <c r="AP79" s="49"/>
      <c r="AQ79" s="49"/>
      <c r="AR79" s="49"/>
      <c r="AS79" s="49"/>
      <c r="AT79" s="49"/>
      <c r="AU79" s="49">
        <v>1</v>
      </c>
    </row>
    <row r="80" spans="1:49" x14ac:dyDescent="0.35">
      <c r="A80" s="1" t="s">
        <v>139</v>
      </c>
      <c r="B80" s="1">
        <v>2022</v>
      </c>
      <c r="C80" s="2">
        <v>44752</v>
      </c>
      <c r="D80" s="1" t="s">
        <v>66</v>
      </c>
      <c r="E80" s="1" t="s">
        <v>494</v>
      </c>
      <c r="F80" s="1" t="s">
        <v>37</v>
      </c>
      <c r="G80" s="11">
        <f>(C80-VLOOKUP(E80,Riders!$A$2:$C$267,2,FALSE))/365</f>
        <v>24.054794520547944</v>
      </c>
      <c r="H80" s="1">
        <v>8</v>
      </c>
      <c r="I80" s="49"/>
      <c r="J80" s="49"/>
      <c r="K80" s="49"/>
      <c r="L80" s="49"/>
      <c r="M80" s="49"/>
      <c r="N80" s="49"/>
      <c r="O80" s="49"/>
      <c r="P80" s="49"/>
      <c r="Q80" s="49"/>
      <c r="R80" s="49"/>
      <c r="S80" s="49"/>
      <c r="T80" s="49"/>
      <c r="U80" s="49"/>
      <c r="V80" s="49"/>
      <c r="W80" s="49"/>
      <c r="X80" s="49"/>
      <c r="Y80" s="49"/>
      <c r="Z80" s="49"/>
      <c r="AA80" s="49"/>
      <c r="AB80" s="49"/>
      <c r="AC80" s="49"/>
      <c r="AD80" s="49"/>
      <c r="AE80" s="49"/>
      <c r="AF80" s="49"/>
      <c r="AG80" s="49"/>
      <c r="AH80" s="49"/>
      <c r="AI80" s="49"/>
      <c r="AJ80" s="49"/>
      <c r="AK80" s="49"/>
      <c r="AL80" s="49"/>
      <c r="AM80" s="49"/>
      <c r="AN80" s="49"/>
      <c r="AO80" s="49"/>
      <c r="AP80" s="49"/>
      <c r="AQ80" s="49"/>
      <c r="AR80" s="49"/>
      <c r="AS80" s="49"/>
      <c r="AT80" s="49"/>
      <c r="AU80" s="49">
        <v>1</v>
      </c>
    </row>
    <row r="81" spans="1:49" x14ac:dyDescent="0.35">
      <c r="A81" s="1" t="s">
        <v>139</v>
      </c>
      <c r="B81" s="1">
        <v>2022</v>
      </c>
      <c r="C81" s="2">
        <v>44752</v>
      </c>
      <c r="D81" s="1" t="s">
        <v>66</v>
      </c>
      <c r="E81" s="1" t="s">
        <v>519</v>
      </c>
      <c r="F81" s="1" t="s">
        <v>250</v>
      </c>
      <c r="G81" s="11">
        <f>(C81-VLOOKUP(E81,Riders!$A$2:$C$267,2,FALSE))/365</f>
        <v>31.493150684931507</v>
      </c>
      <c r="H81" s="1">
        <v>9</v>
      </c>
      <c r="I81" s="49">
        <v>1</v>
      </c>
      <c r="J81" s="49"/>
      <c r="K81" s="49"/>
      <c r="L81" s="49"/>
      <c r="M81" s="49"/>
      <c r="N81" s="49"/>
      <c r="O81" s="49"/>
      <c r="P81" s="49"/>
      <c r="Q81" s="49"/>
      <c r="R81" s="49"/>
      <c r="S81" s="49"/>
      <c r="T81" s="49"/>
      <c r="U81" s="49"/>
      <c r="V81" s="49"/>
      <c r="W81" s="49"/>
      <c r="X81" s="49"/>
      <c r="Y81" s="49"/>
      <c r="Z81" s="49"/>
      <c r="AA81" s="49"/>
      <c r="AB81" s="49"/>
      <c r="AC81" s="49"/>
      <c r="AD81" s="49"/>
      <c r="AE81" s="49"/>
      <c r="AF81" s="49"/>
      <c r="AG81" s="49"/>
      <c r="AH81" s="49"/>
      <c r="AI81" s="49"/>
      <c r="AJ81" s="49"/>
      <c r="AK81" s="49"/>
      <c r="AL81" s="49"/>
      <c r="AM81" s="49"/>
      <c r="AN81" s="49"/>
      <c r="AO81" s="49"/>
      <c r="AP81" s="49"/>
      <c r="AQ81" s="49"/>
      <c r="AR81" s="49"/>
      <c r="AS81" s="49"/>
      <c r="AT81" s="49"/>
      <c r="AU81" s="49">
        <v>1</v>
      </c>
    </row>
    <row r="82" spans="1:49" x14ac:dyDescent="0.35">
      <c r="A82" s="1" t="s">
        <v>139</v>
      </c>
      <c r="B82" s="1">
        <v>2022</v>
      </c>
      <c r="C82" s="2">
        <v>44752</v>
      </c>
      <c r="D82" s="1" t="s">
        <v>66</v>
      </c>
      <c r="E82" s="1" t="s">
        <v>618</v>
      </c>
      <c r="F82" s="1" t="s">
        <v>619</v>
      </c>
      <c r="G82" s="11" t="e">
        <f>(C82-VLOOKUP(E82,Riders!$A$2:$C$267,2,FALSE))/365</f>
        <v>#N/A</v>
      </c>
      <c r="H82" s="1">
        <v>10</v>
      </c>
      <c r="I82" s="49"/>
      <c r="J82" s="49"/>
      <c r="K82" s="49"/>
      <c r="L82" s="49"/>
      <c r="M82" s="49"/>
      <c r="N82" s="49"/>
      <c r="O82" s="49"/>
      <c r="P82" s="49"/>
      <c r="Q82" s="49"/>
      <c r="R82" s="49"/>
      <c r="S82" s="49"/>
      <c r="T82" s="49"/>
      <c r="U82" s="49"/>
      <c r="V82" s="49"/>
      <c r="W82" s="49"/>
      <c r="X82" s="49">
        <v>1</v>
      </c>
      <c r="Y82" s="49"/>
      <c r="Z82" s="49"/>
      <c r="AA82" s="49"/>
      <c r="AB82" s="49"/>
      <c r="AC82" s="49"/>
      <c r="AD82" s="49"/>
      <c r="AE82" s="49"/>
      <c r="AF82" s="49"/>
      <c r="AG82" s="49"/>
      <c r="AH82" s="49"/>
      <c r="AI82" s="49"/>
      <c r="AJ82" s="49"/>
      <c r="AK82" s="49"/>
      <c r="AL82" s="49"/>
      <c r="AM82" s="49"/>
      <c r="AN82" s="49"/>
      <c r="AO82" s="49"/>
      <c r="AP82" s="49"/>
      <c r="AQ82" s="49"/>
      <c r="AR82" s="49"/>
      <c r="AS82" s="49"/>
      <c r="AT82" s="49"/>
      <c r="AU82" s="49">
        <v>1</v>
      </c>
    </row>
    <row r="83" spans="1:49" x14ac:dyDescent="0.35">
      <c r="A83" s="1" t="s">
        <v>139</v>
      </c>
      <c r="B83" s="1">
        <v>2022</v>
      </c>
      <c r="C83" s="2">
        <v>44752</v>
      </c>
      <c r="D83" s="1" t="s">
        <v>66</v>
      </c>
      <c r="E83" s="1" t="s">
        <v>692</v>
      </c>
      <c r="F83" s="1" t="s">
        <v>725</v>
      </c>
      <c r="G83" s="11" t="e">
        <f>(C83-VLOOKUP(E83,Riders!$A$2:$C$267,2,FALSE))/365</f>
        <v>#N/A</v>
      </c>
      <c r="H83" s="1">
        <v>11</v>
      </c>
      <c r="I83" s="49"/>
      <c r="J83" s="49">
        <v>1</v>
      </c>
      <c r="K83" s="49"/>
      <c r="L83" s="49"/>
      <c r="M83" s="49"/>
      <c r="N83" s="49"/>
      <c r="O83" s="49"/>
      <c r="P83" s="49"/>
      <c r="Q83" s="49"/>
      <c r="R83" s="49"/>
      <c r="S83" s="49"/>
      <c r="T83" s="49"/>
      <c r="U83" s="49"/>
      <c r="V83" s="49"/>
      <c r="W83" s="49"/>
      <c r="X83" s="49"/>
      <c r="Y83" s="49"/>
      <c r="Z83" s="49"/>
      <c r="AA83" s="49"/>
      <c r="AB83" s="49"/>
      <c r="AC83" s="49"/>
      <c r="AD83" s="49"/>
      <c r="AE83" s="49"/>
      <c r="AF83" s="49"/>
      <c r="AG83" s="49"/>
      <c r="AH83" s="49"/>
      <c r="AI83" s="49"/>
      <c r="AJ83" s="49"/>
      <c r="AK83" s="49"/>
      <c r="AL83" s="49"/>
      <c r="AM83" s="49"/>
      <c r="AN83" s="49"/>
      <c r="AO83" s="49"/>
      <c r="AP83" s="49"/>
      <c r="AQ83" s="49"/>
      <c r="AR83" s="49"/>
      <c r="AS83" s="49"/>
      <c r="AT83" s="49"/>
      <c r="AU83" s="49">
        <v>1</v>
      </c>
    </row>
    <row r="84" spans="1:49" x14ac:dyDescent="0.35">
      <c r="A84" s="1" t="s">
        <v>139</v>
      </c>
      <c r="B84" s="1">
        <v>2022</v>
      </c>
      <c r="C84" s="2">
        <v>44752</v>
      </c>
      <c r="D84" s="1" t="s">
        <v>66</v>
      </c>
      <c r="E84" s="1" t="s">
        <v>522</v>
      </c>
      <c r="F84" s="1" t="s">
        <v>58</v>
      </c>
      <c r="G84" s="11">
        <f>(C84-VLOOKUP(E84,Riders!$A$2:$C$267,2,FALSE))/365</f>
        <v>30.723287671232878</v>
      </c>
      <c r="H84" s="1">
        <v>12</v>
      </c>
      <c r="I84" s="49"/>
      <c r="J84" s="49"/>
      <c r="K84" s="49"/>
      <c r="L84" s="49"/>
      <c r="M84" s="49"/>
      <c r="N84" s="49"/>
      <c r="O84" s="49"/>
      <c r="P84" s="49"/>
      <c r="Q84" s="49"/>
      <c r="R84" s="49"/>
      <c r="S84" s="49"/>
      <c r="T84" s="49"/>
      <c r="U84" s="49"/>
      <c r="V84" s="49"/>
      <c r="W84" s="49"/>
      <c r="X84" s="49"/>
      <c r="Y84" s="49"/>
      <c r="Z84" s="49"/>
      <c r="AA84" s="49"/>
      <c r="AB84" s="49"/>
      <c r="AC84" s="49"/>
      <c r="AD84" s="49"/>
      <c r="AE84" s="49"/>
      <c r="AF84" s="49"/>
      <c r="AG84" s="49"/>
      <c r="AH84" s="49"/>
      <c r="AI84" s="49"/>
      <c r="AJ84" s="49"/>
      <c r="AK84" s="49"/>
      <c r="AL84" s="49"/>
      <c r="AM84" s="49"/>
      <c r="AN84" s="49"/>
      <c r="AO84" s="49"/>
      <c r="AP84" s="49"/>
      <c r="AQ84" s="49"/>
      <c r="AR84" s="49"/>
      <c r="AS84" s="49"/>
      <c r="AT84" s="49"/>
      <c r="AU84" s="49">
        <v>0</v>
      </c>
    </row>
    <row r="85" spans="1:49" x14ac:dyDescent="0.35">
      <c r="A85" s="1" t="s">
        <v>139</v>
      </c>
      <c r="B85" s="1">
        <v>2022</v>
      </c>
      <c r="C85" s="2">
        <v>44752</v>
      </c>
      <c r="D85" s="1" t="s">
        <v>66</v>
      </c>
      <c r="E85" s="1" t="s">
        <v>712</v>
      </c>
      <c r="F85" s="1" t="s">
        <v>726</v>
      </c>
      <c r="G85" s="11" t="e">
        <f>(C85-VLOOKUP(E85,Riders!$A$2:$C$267,2,FALSE))/365</f>
        <v>#N/A</v>
      </c>
      <c r="H85" s="1">
        <v>13</v>
      </c>
      <c r="I85" s="49"/>
      <c r="J85" s="49"/>
      <c r="K85" s="49"/>
      <c r="L85" s="49"/>
      <c r="M85" s="49"/>
      <c r="N85" s="49"/>
      <c r="O85" s="49"/>
      <c r="P85" s="49"/>
      <c r="Q85" s="49"/>
      <c r="R85" s="49"/>
      <c r="S85" s="49"/>
      <c r="T85" s="49"/>
      <c r="U85" s="49"/>
      <c r="V85" s="49"/>
      <c r="W85" s="49"/>
      <c r="X85" s="49"/>
      <c r="Y85" s="49"/>
      <c r="Z85" s="49"/>
      <c r="AA85" s="49"/>
      <c r="AB85" s="49"/>
      <c r="AC85" s="49"/>
      <c r="AD85" s="49"/>
      <c r="AE85" s="49"/>
      <c r="AF85" s="49"/>
      <c r="AG85" s="49"/>
      <c r="AH85" s="49"/>
      <c r="AI85" s="49"/>
      <c r="AJ85" s="49"/>
      <c r="AK85" s="49"/>
      <c r="AL85" s="49"/>
      <c r="AM85" s="49"/>
      <c r="AN85" s="49"/>
      <c r="AO85" s="49"/>
      <c r="AP85" s="49"/>
      <c r="AQ85" s="49"/>
      <c r="AR85" s="49"/>
      <c r="AS85" s="49"/>
      <c r="AT85" s="49"/>
      <c r="AU85" s="49">
        <v>0</v>
      </c>
    </row>
    <row r="86" spans="1:49" x14ac:dyDescent="0.35">
      <c r="A86" s="1" t="s">
        <v>139</v>
      </c>
      <c r="B86" s="1">
        <v>2022</v>
      </c>
      <c r="C86" s="2">
        <v>44752</v>
      </c>
      <c r="D86" s="1" t="s">
        <v>66</v>
      </c>
      <c r="E86" s="1" t="s">
        <v>605</v>
      </c>
      <c r="F86" s="1" t="s">
        <v>33</v>
      </c>
      <c r="G86" s="11">
        <f>(C86-VLOOKUP(E86,Riders!$A$2:$C$267,2,FALSE))/365</f>
        <v>20.4986301369863</v>
      </c>
      <c r="H86" s="1">
        <v>14</v>
      </c>
      <c r="I86" s="49"/>
      <c r="J86" s="49"/>
      <c r="K86" s="49"/>
      <c r="L86" s="49"/>
      <c r="M86" s="49"/>
      <c r="N86" s="49"/>
      <c r="O86" s="49"/>
      <c r="P86" s="49"/>
      <c r="Q86" s="49"/>
      <c r="R86" s="49"/>
      <c r="S86" s="49"/>
      <c r="T86" s="49"/>
      <c r="U86" s="49"/>
      <c r="V86" s="49"/>
      <c r="W86" s="49"/>
      <c r="X86" s="49"/>
      <c r="Y86" s="49"/>
      <c r="Z86" s="49"/>
      <c r="AA86" s="49"/>
      <c r="AB86" s="49"/>
      <c r="AC86" s="49"/>
      <c r="AD86" s="49"/>
      <c r="AE86" s="49"/>
      <c r="AF86" s="49"/>
      <c r="AG86" s="49"/>
      <c r="AH86" s="49"/>
      <c r="AI86" s="49"/>
      <c r="AJ86" s="49"/>
      <c r="AK86" s="49"/>
      <c r="AL86" s="49"/>
      <c r="AM86" s="49"/>
      <c r="AN86" s="49"/>
      <c r="AO86" s="49"/>
      <c r="AP86" s="49"/>
      <c r="AQ86" s="49"/>
      <c r="AR86" s="49"/>
      <c r="AS86" s="49"/>
      <c r="AT86" s="49"/>
      <c r="AU86" s="49">
        <v>0</v>
      </c>
    </row>
    <row r="87" spans="1:49" x14ac:dyDescent="0.35">
      <c r="A87" s="1" t="s">
        <v>139</v>
      </c>
      <c r="B87" s="1">
        <v>2022</v>
      </c>
      <c r="C87" s="2">
        <v>44752</v>
      </c>
      <c r="D87" s="1" t="s">
        <v>66</v>
      </c>
      <c r="E87" s="1" t="s">
        <v>495</v>
      </c>
      <c r="F87" s="1" t="s">
        <v>104</v>
      </c>
      <c r="G87" s="11">
        <f>(C87-VLOOKUP(E87,Riders!$A$2:$C$267,2,FALSE))/365</f>
        <v>26.454794520547946</v>
      </c>
      <c r="H87" s="1">
        <v>15</v>
      </c>
      <c r="I87" s="49"/>
      <c r="J87" s="49"/>
      <c r="K87" s="49"/>
      <c r="L87" s="49"/>
      <c r="M87" s="49"/>
      <c r="N87" s="49"/>
      <c r="O87" s="49"/>
      <c r="P87" s="49"/>
      <c r="Q87" s="49"/>
      <c r="R87" s="49"/>
      <c r="S87" s="49"/>
      <c r="T87" s="49"/>
      <c r="U87" s="49"/>
      <c r="V87" s="49"/>
      <c r="W87" s="49"/>
      <c r="X87" s="49"/>
      <c r="Y87" s="49"/>
      <c r="Z87" s="49"/>
      <c r="AA87" s="49"/>
      <c r="AB87" s="49"/>
      <c r="AC87" s="49"/>
      <c r="AD87" s="49"/>
      <c r="AE87" s="49"/>
      <c r="AF87" s="49"/>
      <c r="AG87" s="49"/>
      <c r="AH87" s="49"/>
      <c r="AI87" s="49"/>
      <c r="AJ87" s="49"/>
      <c r="AK87" s="49"/>
      <c r="AL87" s="49"/>
      <c r="AM87" s="49"/>
      <c r="AN87" s="49"/>
      <c r="AO87" s="49"/>
      <c r="AP87" s="49"/>
      <c r="AQ87" s="49"/>
      <c r="AR87" s="49"/>
      <c r="AS87" s="49"/>
      <c r="AT87" s="49"/>
      <c r="AU87" s="49">
        <v>0</v>
      </c>
    </row>
    <row r="88" spans="1:49" x14ac:dyDescent="0.35">
      <c r="A88" s="1" t="s">
        <v>139</v>
      </c>
      <c r="B88" s="1">
        <v>2022</v>
      </c>
      <c r="C88" s="2">
        <v>44752</v>
      </c>
      <c r="D88" s="1" t="s">
        <v>66</v>
      </c>
      <c r="E88" s="1" t="s">
        <v>716</v>
      </c>
      <c r="F88" s="1" t="s">
        <v>152</v>
      </c>
      <c r="G88" s="11" t="e">
        <f>(C88-VLOOKUP(E88,Riders!$A$2:$C$267,2,FALSE))/365</f>
        <v>#N/A</v>
      </c>
      <c r="H88" s="1">
        <v>16</v>
      </c>
      <c r="I88" s="49"/>
      <c r="J88" s="49"/>
      <c r="K88" s="49"/>
      <c r="L88" s="49"/>
      <c r="M88" s="49"/>
      <c r="N88" s="49"/>
      <c r="O88" s="49"/>
      <c r="P88" s="49"/>
      <c r="Q88" s="49"/>
      <c r="R88" s="49"/>
      <c r="S88" s="49"/>
      <c r="T88" s="49"/>
      <c r="U88" s="49"/>
      <c r="V88" s="49"/>
      <c r="W88" s="49"/>
      <c r="X88" s="49"/>
      <c r="Y88" s="49"/>
      <c r="Z88" s="49"/>
      <c r="AA88" s="49"/>
      <c r="AB88" s="49"/>
      <c r="AC88" s="49"/>
      <c r="AD88" s="49"/>
      <c r="AE88" s="49"/>
      <c r="AF88" s="49"/>
      <c r="AG88" s="49"/>
      <c r="AH88" s="49"/>
      <c r="AI88" s="49"/>
      <c r="AJ88" s="49"/>
      <c r="AK88" s="49"/>
      <c r="AL88" s="49"/>
      <c r="AM88" s="49"/>
      <c r="AN88" s="49"/>
      <c r="AO88" s="49"/>
      <c r="AP88" s="49"/>
      <c r="AQ88" s="49"/>
      <c r="AR88" s="49"/>
      <c r="AS88" s="49"/>
      <c r="AT88" s="49"/>
      <c r="AU88" s="49">
        <v>0</v>
      </c>
    </row>
    <row r="89" spans="1:49" x14ac:dyDescent="0.35">
      <c r="A89" s="1" t="s">
        <v>139</v>
      </c>
      <c r="B89" s="1">
        <v>2022</v>
      </c>
      <c r="C89" s="2">
        <v>44752</v>
      </c>
      <c r="D89" s="1" t="s">
        <v>66</v>
      </c>
      <c r="E89" s="1" t="s">
        <v>662</v>
      </c>
      <c r="F89" s="1" t="s">
        <v>722</v>
      </c>
      <c r="G89" s="11">
        <f>(C89-VLOOKUP(E89,Riders!$A$2:$C$267,2,FALSE))/365</f>
        <v>21.586301369863012</v>
      </c>
      <c r="H89" s="1">
        <v>17</v>
      </c>
      <c r="I89" s="49"/>
      <c r="J89" s="49"/>
      <c r="K89" s="49"/>
      <c r="L89" s="49"/>
      <c r="M89" s="49"/>
      <c r="N89" s="49"/>
      <c r="O89" s="49"/>
      <c r="P89" s="49"/>
      <c r="Q89" s="49"/>
      <c r="R89" s="49"/>
      <c r="S89" s="49"/>
      <c r="T89" s="49"/>
      <c r="U89" s="49"/>
      <c r="V89" s="49"/>
      <c r="W89" s="49"/>
      <c r="X89" s="49"/>
      <c r="Y89" s="49"/>
      <c r="Z89" s="49"/>
      <c r="AA89" s="49"/>
      <c r="AB89" s="49"/>
      <c r="AC89" s="49"/>
      <c r="AD89" s="49"/>
      <c r="AE89" s="49"/>
      <c r="AF89" s="49"/>
      <c r="AG89" s="49"/>
      <c r="AH89" s="49"/>
      <c r="AI89" s="49"/>
      <c r="AJ89" s="49"/>
      <c r="AK89" s="49"/>
      <c r="AL89" s="49"/>
      <c r="AM89" s="49"/>
      <c r="AN89" s="49"/>
      <c r="AO89" s="49"/>
      <c r="AP89" s="49"/>
      <c r="AQ89" s="49"/>
      <c r="AR89" s="49"/>
      <c r="AS89" s="49"/>
      <c r="AT89" s="49"/>
      <c r="AU89" s="49">
        <v>0</v>
      </c>
    </row>
    <row r="90" spans="1:49" x14ac:dyDescent="0.35">
      <c r="A90" s="1" t="s">
        <v>139</v>
      </c>
      <c r="B90" s="1">
        <v>2022</v>
      </c>
      <c r="C90" s="2">
        <v>44752</v>
      </c>
      <c r="D90" s="1" t="s">
        <v>66</v>
      </c>
      <c r="E90" s="1" t="s">
        <v>693</v>
      </c>
      <c r="F90" s="1" t="s">
        <v>723</v>
      </c>
      <c r="G90" s="11" t="e">
        <f>(C90-VLOOKUP(E90,Riders!$A$2:$C$267,2,FALSE))/365</f>
        <v>#N/A</v>
      </c>
      <c r="H90" s="1">
        <v>18</v>
      </c>
      <c r="I90" s="49"/>
      <c r="J90" s="49"/>
      <c r="K90" s="49"/>
      <c r="L90" s="49"/>
      <c r="M90" s="49"/>
      <c r="N90" s="49"/>
      <c r="O90" s="49"/>
      <c r="P90" s="49"/>
      <c r="Q90" s="49"/>
      <c r="R90" s="49"/>
      <c r="S90" s="49"/>
      <c r="T90" s="49"/>
      <c r="U90" s="49"/>
      <c r="V90" s="49"/>
      <c r="W90" s="49"/>
      <c r="X90" s="49"/>
      <c r="Y90" s="49"/>
      <c r="Z90" s="49"/>
      <c r="AA90" s="49"/>
      <c r="AB90" s="49"/>
      <c r="AC90" s="49"/>
      <c r="AD90" s="49"/>
      <c r="AE90" s="49"/>
      <c r="AF90" s="49"/>
      <c r="AG90" s="49"/>
      <c r="AH90" s="49"/>
      <c r="AI90" s="49"/>
      <c r="AJ90" s="49"/>
      <c r="AK90" s="49"/>
      <c r="AL90" s="49"/>
      <c r="AM90" s="49"/>
      <c r="AN90" s="49"/>
      <c r="AO90" s="49"/>
      <c r="AP90" s="49"/>
      <c r="AQ90" s="49"/>
      <c r="AR90" s="49"/>
      <c r="AS90" s="49"/>
      <c r="AT90" s="49"/>
      <c r="AU90" s="49">
        <v>0</v>
      </c>
    </row>
    <row r="91" spans="1:49" x14ac:dyDescent="0.35">
      <c r="A91" s="1" t="s">
        <v>139</v>
      </c>
      <c r="B91" s="1">
        <v>2022</v>
      </c>
      <c r="C91" s="2">
        <v>44752</v>
      </c>
      <c r="D91" s="1" t="s">
        <v>66</v>
      </c>
      <c r="E91" s="1" t="s">
        <v>696</v>
      </c>
      <c r="F91" s="1" t="s">
        <v>150</v>
      </c>
      <c r="G91" s="11" t="e">
        <f>(C91-VLOOKUP(E91,Riders!$A$2:$C$267,2,FALSE))/365</f>
        <v>#N/A</v>
      </c>
      <c r="H91" s="1">
        <v>19</v>
      </c>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9"/>
      <c r="AJ91" s="49"/>
      <c r="AK91" s="49"/>
      <c r="AL91" s="49"/>
      <c r="AM91" s="49"/>
      <c r="AN91" s="49"/>
      <c r="AO91" s="49"/>
      <c r="AP91" s="49"/>
      <c r="AQ91" s="49"/>
      <c r="AR91" s="49"/>
      <c r="AS91" s="49"/>
      <c r="AT91" s="49"/>
      <c r="AU91" s="49">
        <v>0</v>
      </c>
    </row>
    <row r="92" spans="1:49" x14ac:dyDescent="0.35">
      <c r="A92" s="1" t="s">
        <v>139</v>
      </c>
      <c r="B92" s="1">
        <v>2022</v>
      </c>
      <c r="C92" s="2">
        <v>44752</v>
      </c>
      <c r="D92" s="1" t="s">
        <v>66</v>
      </c>
      <c r="E92" s="1" t="s">
        <v>720</v>
      </c>
      <c r="F92" s="1" t="s">
        <v>728</v>
      </c>
      <c r="G92" s="11" t="e">
        <f>(C92-VLOOKUP(E92,Riders!$A$2:$C$267,2,FALSE))/365</f>
        <v>#N/A</v>
      </c>
      <c r="H92" s="1">
        <v>20</v>
      </c>
      <c r="I92" s="49"/>
      <c r="J92" s="49"/>
      <c r="K92" s="49"/>
      <c r="L92" s="49"/>
      <c r="M92" s="49"/>
      <c r="N92" s="49"/>
      <c r="O92" s="49"/>
      <c r="P92" s="49"/>
      <c r="Q92" s="49"/>
      <c r="R92" s="49"/>
      <c r="S92" s="49"/>
      <c r="T92" s="49"/>
      <c r="U92" s="49"/>
      <c r="V92" s="49"/>
      <c r="W92" s="49"/>
      <c r="X92" s="49"/>
      <c r="Y92" s="49"/>
      <c r="Z92" s="49"/>
      <c r="AA92" s="49"/>
      <c r="AB92" s="49"/>
      <c r="AC92" s="49"/>
      <c r="AD92" s="49"/>
      <c r="AE92" s="49"/>
      <c r="AF92" s="49"/>
      <c r="AG92" s="49"/>
      <c r="AH92" s="49"/>
      <c r="AI92" s="49"/>
      <c r="AJ92" s="49"/>
      <c r="AK92" s="49"/>
      <c r="AL92" s="49"/>
      <c r="AM92" s="49"/>
      <c r="AN92" s="49"/>
      <c r="AO92" s="49"/>
      <c r="AP92" s="49"/>
      <c r="AQ92" s="49"/>
      <c r="AR92" s="49"/>
      <c r="AS92" s="49"/>
      <c r="AT92" s="49"/>
      <c r="AU92" s="49">
        <v>0</v>
      </c>
    </row>
    <row r="93" spans="1:49" x14ac:dyDescent="0.35">
      <c r="A93" s="1" t="s">
        <v>139</v>
      </c>
      <c r="B93" s="1">
        <v>2022</v>
      </c>
      <c r="C93" s="2">
        <v>44752</v>
      </c>
      <c r="D93" s="1" t="s">
        <v>66</v>
      </c>
      <c r="E93" s="1" t="s">
        <v>620</v>
      </c>
      <c r="F93" s="1" t="s">
        <v>154</v>
      </c>
      <c r="G93" s="11" t="e">
        <f>(C93-VLOOKUP(E93,Riders!$A$2:$C$267,2,FALSE))/365</f>
        <v>#N/A</v>
      </c>
      <c r="H93" s="1">
        <v>21</v>
      </c>
      <c r="I93" s="49"/>
      <c r="J93" s="49"/>
      <c r="K93" s="49"/>
      <c r="L93" s="49"/>
      <c r="M93" s="49"/>
      <c r="N93" s="49"/>
      <c r="O93" s="49"/>
      <c r="P93" s="49"/>
      <c r="Q93" s="49"/>
      <c r="R93" s="49"/>
      <c r="S93" s="49"/>
      <c r="T93" s="49"/>
      <c r="U93" s="49"/>
      <c r="V93" s="49"/>
      <c r="W93" s="49"/>
      <c r="X93" s="49"/>
      <c r="Y93" s="49"/>
      <c r="Z93" s="49"/>
      <c r="AA93" s="49"/>
      <c r="AB93" s="49"/>
      <c r="AC93" s="49"/>
      <c r="AD93" s="49"/>
      <c r="AE93" s="49"/>
      <c r="AF93" s="49"/>
      <c r="AG93" s="49"/>
      <c r="AH93" s="49"/>
      <c r="AI93" s="49"/>
      <c r="AJ93" s="49"/>
      <c r="AK93" s="49"/>
      <c r="AL93" s="49"/>
      <c r="AM93" s="49"/>
      <c r="AN93" s="49"/>
      <c r="AO93" s="49"/>
      <c r="AP93" s="49"/>
      <c r="AQ93" s="49"/>
      <c r="AR93" s="49"/>
      <c r="AS93" s="49"/>
      <c r="AT93" s="49"/>
      <c r="AU93" s="49">
        <v>0</v>
      </c>
    </row>
    <row r="94" spans="1:49" x14ac:dyDescent="0.35">
      <c r="A94" s="1" t="s">
        <v>139</v>
      </c>
      <c r="B94" s="1">
        <v>2022</v>
      </c>
      <c r="C94" s="2">
        <v>44752</v>
      </c>
      <c r="D94" s="1" t="s">
        <v>66</v>
      </c>
      <c r="E94" s="1" t="s">
        <v>718</v>
      </c>
      <c r="F94" s="1" t="s">
        <v>727</v>
      </c>
      <c r="G94" s="11">
        <f>(C94-VLOOKUP(E94,Riders!$A$2:$C$267,2,FALSE))/365</f>
        <v>43.010958904109586</v>
      </c>
      <c r="H94" s="1">
        <v>22</v>
      </c>
      <c r="I94" s="49"/>
      <c r="J94" s="49"/>
      <c r="K94" s="49"/>
      <c r="L94" s="49"/>
      <c r="M94" s="49"/>
      <c r="N94" s="49"/>
      <c r="O94" s="49"/>
      <c r="P94" s="49"/>
      <c r="Q94" s="49"/>
      <c r="R94" s="49"/>
      <c r="S94" s="49"/>
      <c r="T94" s="49"/>
      <c r="U94" s="49"/>
      <c r="V94" s="49"/>
      <c r="W94" s="49"/>
      <c r="X94" s="49"/>
      <c r="Y94" s="49"/>
      <c r="Z94" s="49"/>
      <c r="AA94" s="49"/>
      <c r="AB94" s="49"/>
      <c r="AC94" s="49"/>
      <c r="AD94" s="49"/>
      <c r="AE94" s="49"/>
      <c r="AF94" s="49"/>
      <c r="AG94" s="49"/>
      <c r="AH94" s="49"/>
      <c r="AI94" s="49"/>
      <c r="AJ94" s="49"/>
      <c r="AK94" s="49"/>
      <c r="AL94" s="49"/>
      <c r="AM94" s="49"/>
      <c r="AN94" s="49"/>
      <c r="AO94" s="49"/>
      <c r="AP94" s="49"/>
      <c r="AQ94" s="49"/>
      <c r="AR94" s="49"/>
      <c r="AS94" s="49"/>
      <c r="AT94" s="49">
        <v>40</v>
      </c>
      <c r="AU94" s="49" t="s">
        <v>607</v>
      </c>
    </row>
    <row r="95" spans="1:49" x14ac:dyDescent="0.35">
      <c r="A95" s="1" t="s">
        <v>139</v>
      </c>
      <c r="B95" s="1">
        <v>2022</v>
      </c>
      <c r="C95" s="2">
        <v>44752</v>
      </c>
      <c r="D95" s="1" t="s">
        <v>66</v>
      </c>
      <c r="E95" s="1" t="s">
        <v>714</v>
      </c>
      <c r="F95" s="1" t="s">
        <v>161</v>
      </c>
      <c r="G95" s="11" t="e">
        <f>(C95-VLOOKUP(E95,Riders!$A$2:$C$267,2,FALSE))/365</f>
        <v>#N/A</v>
      </c>
      <c r="H95" s="1">
        <v>23</v>
      </c>
      <c r="I95" s="49"/>
      <c r="J95" s="49"/>
      <c r="K95" s="49"/>
      <c r="L95" s="49"/>
      <c r="M95" s="49"/>
      <c r="N95" s="49"/>
      <c r="O95" s="49"/>
      <c r="P95" s="49"/>
      <c r="Q95" s="49"/>
      <c r="R95" s="49"/>
      <c r="S95" s="49"/>
      <c r="T95" s="49"/>
      <c r="U95" s="49"/>
      <c r="V95" s="49"/>
      <c r="W95" s="49"/>
      <c r="X95" s="49"/>
      <c r="Y95" s="49"/>
      <c r="Z95" s="49"/>
      <c r="AA95" s="49"/>
      <c r="AB95" s="49"/>
      <c r="AC95" s="49"/>
      <c r="AD95" s="49"/>
      <c r="AE95" s="49"/>
      <c r="AF95" s="49"/>
      <c r="AG95" s="49"/>
      <c r="AH95" s="49"/>
      <c r="AI95" s="49"/>
      <c r="AJ95" s="49"/>
      <c r="AK95" s="49"/>
      <c r="AL95" s="49"/>
      <c r="AM95" s="49"/>
      <c r="AN95" s="49"/>
      <c r="AO95" s="49"/>
      <c r="AP95" s="49"/>
      <c r="AQ95" s="49"/>
      <c r="AR95" s="49"/>
      <c r="AS95" s="49"/>
      <c r="AT95" s="49">
        <v>40</v>
      </c>
      <c r="AU95" s="49" t="s">
        <v>607</v>
      </c>
    </row>
    <row r="96" spans="1:49" x14ac:dyDescent="0.35">
      <c r="A96" s="4" t="s">
        <v>162</v>
      </c>
      <c r="B96" s="4">
        <v>2022</v>
      </c>
      <c r="C96" s="5">
        <v>44696</v>
      </c>
      <c r="D96" s="4" t="s">
        <v>66</v>
      </c>
      <c r="E96" s="4" t="s">
        <v>481</v>
      </c>
      <c r="F96" s="4" t="s">
        <v>29</v>
      </c>
      <c r="G96" s="4"/>
      <c r="H96" s="4">
        <v>1</v>
      </c>
      <c r="I96" s="51"/>
      <c r="J96" s="51"/>
      <c r="K96" s="51"/>
      <c r="L96" s="51"/>
      <c r="M96" s="51"/>
      <c r="N96" s="51">
        <v>1</v>
      </c>
      <c r="O96" s="51"/>
      <c r="P96" s="51"/>
      <c r="Q96" s="51">
        <v>1</v>
      </c>
      <c r="R96" s="51">
        <v>1</v>
      </c>
      <c r="S96" s="51"/>
      <c r="T96" s="51">
        <v>1</v>
      </c>
      <c r="U96" s="51">
        <v>1</v>
      </c>
      <c r="V96" s="51"/>
      <c r="W96" s="51">
        <v>1</v>
      </c>
      <c r="X96" s="51"/>
      <c r="Y96" s="51">
        <v>1</v>
      </c>
      <c r="Z96" s="51"/>
      <c r="AA96" s="51"/>
      <c r="AB96" s="51"/>
      <c r="AC96" s="51"/>
      <c r="AD96" s="51"/>
      <c r="AE96" s="51"/>
      <c r="AF96" s="51"/>
      <c r="AG96" s="51"/>
      <c r="AH96" s="51"/>
      <c r="AI96" s="51"/>
      <c r="AJ96" s="51"/>
      <c r="AK96" s="51"/>
      <c r="AL96" s="51"/>
      <c r="AM96" s="51"/>
      <c r="AN96" s="51"/>
      <c r="AO96" s="51"/>
      <c r="AP96" s="51"/>
      <c r="AQ96" s="51"/>
      <c r="AR96" s="51"/>
      <c r="AS96" s="51">
        <v>40</v>
      </c>
      <c r="AT96" s="51"/>
      <c r="AU96" s="51">
        <v>47</v>
      </c>
      <c r="AV96" s="6">
        <v>0.43263888888888885</v>
      </c>
      <c r="AW96" s="51">
        <v>57.784999999999997</v>
      </c>
    </row>
    <row r="97" spans="1:47" x14ac:dyDescent="0.35">
      <c r="A97" s="4" t="s">
        <v>162</v>
      </c>
      <c r="B97" s="4">
        <v>2022</v>
      </c>
      <c r="C97" s="5">
        <v>44696</v>
      </c>
      <c r="D97" s="4" t="s">
        <v>66</v>
      </c>
      <c r="E97" s="4" t="s">
        <v>585</v>
      </c>
      <c r="F97" s="4" t="s">
        <v>113</v>
      </c>
      <c r="G97" s="4"/>
      <c r="H97" s="4">
        <v>2</v>
      </c>
      <c r="I97" s="51"/>
      <c r="J97" s="51"/>
      <c r="K97" s="51"/>
      <c r="L97" s="51"/>
      <c r="M97" s="51"/>
      <c r="N97" s="51"/>
      <c r="O97" s="51"/>
      <c r="P97" s="51"/>
      <c r="Q97" s="51"/>
      <c r="R97" s="51"/>
      <c r="S97" s="51"/>
      <c r="T97" s="51"/>
      <c r="U97" s="51"/>
      <c r="V97" s="51"/>
      <c r="W97" s="51"/>
      <c r="X97" s="51"/>
      <c r="Y97" s="51"/>
      <c r="Z97" s="51"/>
      <c r="AA97" s="51">
        <v>1</v>
      </c>
      <c r="AB97" s="51">
        <v>1</v>
      </c>
      <c r="AC97" s="51">
        <v>1</v>
      </c>
      <c r="AD97" s="51">
        <v>1</v>
      </c>
      <c r="AE97" s="51">
        <v>1</v>
      </c>
      <c r="AF97" s="51"/>
      <c r="AG97" s="51"/>
      <c r="AH97" s="51"/>
      <c r="AI97" s="51"/>
      <c r="AJ97" s="51"/>
      <c r="AK97" s="51"/>
      <c r="AL97" s="51"/>
      <c r="AM97" s="51"/>
      <c r="AN97" s="51"/>
      <c r="AO97" s="51">
        <v>1</v>
      </c>
      <c r="AP97" s="51"/>
      <c r="AQ97" s="51"/>
      <c r="AR97" s="51"/>
      <c r="AS97" s="51">
        <v>40</v>
      </c>
      <c r="AT97" s="51"/>
      <c r="AU97" s="51">
        <v>46</v>
      </c>
    </row>
    <row r="98" spans="1:47" x14ac:dyDescent="0.35">
      <c r="A98" s="4" t="s">
        <v>162</v>
      </c>
      <c r="B98" s="4">
        <v>2022</v>
      </c>
      <c r="C98" s="5">
        <v>44696</v>
      </c>
      <c r="D98" s="4" t="s">
        <v>66</v>
      </c>
      <c r="E98" s="4" t="s">
        <v>487</v>
      </c>
      <c r="F98" s="4" t="s">
        <v>164</v>
      </c>
      <c r="G98" s="4"/>
      <c r="H98" s="4">
        <v>3</v>
      </c>
      <c r="I98" s="51"/>
      <c r="J98" s="51"/>
      <c r="K98" s="51"/>
      <c r="L98" s="51"/>
      <c r="M98" s="51"/>
      <c r="N98" s="51"/>
      <c r="O98" s="51"/>
      <c r="P98" s="51"/>
      <c r="Q98" s="51"/>
      <c r="R98" s="51"/>
      <c r="S98" s="51"/>
      <c r="T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v>40</v>
      </c>
      <c r="AT98" s="51"/>
      <c r="AU98" s="51">
        <v>40</v>
      </c>
    </row>
    <row r="99" spans="1:47" x14ac:dyDescent="0.35">
      <c r="A99" s="4" t="s">
        <v>162</v>
      </c>
      <c r="B99" s="4">
        <v>2022</v>
      </c>
      <c r="C99" s="5">
        <v>44696</v>
      </c>
      <c r="D99" s="4" t="s">
        <v>66</v>
      </c>
      <c r="E99" s="4" t="s">
        <v>592</v>
      </c>
      <c r="F99" s="4" t="s">
        <v>23</v>
      </c>
      <c r="G99" s="4"/>
      <c r="H99" s="4">
        <v>4</v>
      </c>
      <c r="I99" s="51"/>
      <c r="J99" s="51"/>
      <c r="K99" s="51"/>
      <c r="L99" s="51"/>
      <c r="M99" s="51"/>
      <c r="N99" s="51"/>
      <c r="O99" s="51"/>
      <c r="P99" s="51"/>
      <c r="Q99" s="51"/>
      <c r="R99" s="51"/>
      <c r="S99" s="51"/>
      <c r="T99" s="51"/>
      <c r="U99" s="51"/>
      <c r="V99" s="51"/>
      <c r="W99" s="51"/>
      <c r="X99" s="51"/>
      <c r="Y99" s="51"/>
      <c r="Z99" s="51"/>
      <c r="AA99" s="51"/>
      <c r="AB99" s="51"/>
      <c r="AC99" s="51"/>
      <c r="AD99" s="51"/>
      <c r="AE99" s="51"/>
      <c r="AF99" s="51"/>
      <c r="AG99" s="51"/>
      <c r="AH99" s="51"/>
      <c r="AI99" s="51">
        <v>1</v>
      </c>
      <c r="AJ99" s="51">
        <v>1</v>
      </c>
      <c r="AK99" s="51">
        <v>1</v>
      </c>
      <c r="AL99" s="51">
        <v>1</v>
      </c>
      <c r="AM99" s="51">
        <v>1</v>
      </c>
      <c r="AN99" s="51">
        <v>1</v>
      </c>
      <c r="AO99" s="51"/>
      <c r="AP99" s="51"/>
      <c r="AQ99" s="51"/>
      <c r="AR99" s="51"/>
      <c r="AS99" s="51">
        <v>20</v>
      </c>
      <c r="AT99" s="51"/>
      <c r="AU99" s="51">
        <v>26</v>
      </c>
    </row>
    <row r="100" spans="1:47" x14ac:dyDescent="0.35">
      <c r="A100" s="4" t="s">
        <v>162</v>
      </c>
      <c r="B100" s="4">
        <v>2022</v>
      </c>
      <c r="C100" s="5">
        <v>44696</v>
      </c>
      <c r="D100" s="4" t="s">
        <v>66</v>
      </c>
      <c r="E100" s="4" t="s">
        <v>496</v>
      </c>
      <c r="F100" s="4" t="s">
        <v>85</v>
      </c>
      <c r="G100" s="4"/>
      <c r="H100" s="4">
        <v>5</v>
      </c>
      <c r="I100" s="51"/>
      <c r="J100" s="51"/>
      <c r="K100" s="51"/>
      <c r="L100" s="51"/>
      <c r="M100" s="51"/>
      <c r="N100" s="51"/>
      <c r="O100" s="51"/>
      <c r="P100" s="51">
        <v>1</v>
      </c>
      <c r="Q100" s="51"/>
      <c r="R100" s="51"/>
      <c r="S100" s="51">
        <v>1</v>
      </c>
      <c r="T100" s="51"/>
      <c r="U100" s="51"/>
      <c r="V100" s="51">
        <v>1</v>
      </c>
      <c r="W100" s="51"/>
      <c r="X100" s="51">
        <v>1</v>
      </c>
      <c r="Y100" s="51"/>
      <c r="Z100" s="51"/>
      <c r="AA100" s="51"/>
      <c r="AB100" s="51"/>
      <c r="AC100" s="51"/>
      <c r="AD100" s="51"/>
      <c r="AE100" s="51"/>
      <c r="AF100" s="51"/>
      <c r="AG100" s="51"/>
      <c r="AH100" s="51"/>
      <c r="AI100" s="51"/>
      <c r="AJ100" s="51"/>
      <c r="AK100" s="51"/>
      <c r="AL100" s="51"/>
      <c r="AM100" s="51"/>
      <c r="AN100" s="51"/>
      <c r="AO100" s="51"/>
      <c r="AP100" s="51"/>
      <c r="AQ100" s="51"/>
      <c r="AR100" s="51"/>
      <c r="AS100" s="51">
        <v>20</v>
      </c>
      <c r="AT100" s="51"/>
      <c r="AU100" s="51">
        <v>24</v>
      </c>
    </row>
    <row r="101" spans="1:47" x14ac:dyDescent="0.35">
      <c r="A101" s="4" t="s">
        <v>162</v>
      </c>
      <c r="B101" s="4">
        <v>2022</v>
      </c>
      <c r="C101" s="5">
        <v>44696</v>
      </c>
      <c r="D101" s="4" t="s">
        <v>66</v>
      </c>
      <c r="E101" s="4" t="s">
        <v>698</v>
      </c>
      <c r="F101" s="4" t="s">
        <v>39</v>
      </c>
      <c r="G101" s="4"/>
      <c r="H101" s="4">
        <v>6</v>
      </c>
      <c r="I101" s="51"/>
      <c r="J101" s="51"/>
      <c r="K101" s="51"/>
      <c r="L101" s="51"/>
      <c r="M101" s="51"/>
      <c r="N101" s="51"/>
      <c r="O101" s="51">
        <v>1</v>
      </c>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v>20</v>
      </c>
      <c r="AT101" s="51"/>
      <c r="AU101" s="51">
        <v>21</v>
      </c>
    </row>
    <row r="102" spans="1:47" x14ac:dyDescent="0.35">
      <c r="A102" s="4" t="s">
        <v>162</v>
      </c>
      <c r="B102" s="4">
        <v>2022</v>
      </c>
      <c r="C102" s="5">
        <v>44696</v>
      </c>
      <c r="D102" s="4" t="s">
        <v>66</v>
      </c>
      <c r="E102" s="4" t="s">
        <v>479</v>
      </c>
      <c r="F102" s="4" t="s">
        <v>480</v>
      </c>
      <c r="G102" s="4"/>
      <c r="H102" s="4">
        <v>7</v>
      </c>
      <c r="I102" s="5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v>20</v>
      </c>
      <c r="AT102" s="51"/>
      <c r="AU102" s="51">
        <v>20</v>
      </c>
    </row>
    <row r="103" spans="1:47" x14ac:dyDescent="0.35">
      <c r="A103" s="4" t="s">
        <v>162</v>
      </c>
      <c r="B103" s="4">
        <v>2022</v>
      </c>
      <c r="C103" s="5">
        <v>44696</v>
      </c>
      <c r="D103" s="4" t="s">
        <v>66</v>
      </c>
      <c r="E103" s="4" t="s">
        <v>615</v>
      </c>
      <c r="F103" s="4" t="s">
        <v>228</v>
      </c>
      <c r="G103" s="4"/>
      <c r="H103" s="4">
        <v>8</v>
      </c>
      <c r="I103" s="5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v>1</v>
      </c>
      <c r="AG103" s="51">
        <v>1</v>
      </c>
      <c r="AH103" s="51">
        <v>1</v>
      </c>
      <c r="AI103" s="51"/>
      <c r="AJ103" s="51"/>
      <c r="AK103" s="51"/>
      <c r="AL103" s="51"/>
      <c r="AM103" s="51"/>
      <c r="AN103" s="51"/>
      <c r="AO103" s="51"/>
      <c r="AP103" s="51">
        <v>1</v>
      </c>
      <c r="AQ103" s="51"/>
      <c r="AR103" s="51">
        <v>1</v>
      </c>
      <c r="AS103" s="51"/>
      <c r="AT103" s="51"/>
      <c r="AU103" s="51">
        <v>5</v>
      </c>
    </row>
    <row r="104" spans="1:47" x14ac:dyDescent="0.35">
      <c r="A104" s="4" t="s">
        <v>162</v>
      </c>
      <c r="B104" s="4">
        <v>2022</v>
      </c>
      <c r="C104" s="5">
        <v>44696</v>
      </c>
      <c r="D104" s="4" t="s">
        <v>66</v>
      </c>
      <c r="E104" s="4" t="s">
        <v>621</v>
      </c>
      <c r="F104" s="4" t="s">
        <v>44</v>
      </c>
      <c r="G104" s="4"/>
      <c r="H104" s="4">
        <v>9</v>
      </c>
      <c r="I104" s="51">
        <v>1</v>
      </c>
      <c r="J104" s="51">
        <v>1</v>
      </c>
      <c r="K104" s="51">
        <v>1</v>
      </c>
      <c r="L104" s="51">
        <v>1</v>
      </c>
      <c r="M104" s="51">
        <v>1</v>
      </c>
      <c r="N104" s="51"/>
      <c r="O104" s="51"/>
      <c r="P104" s="51"/>
      <c r="Q104" s="51"/>
      <c r="R104" s="51"/>
      <c r="S104" s="51"/>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v>20</v>
      </c>
      <c r="AT104" s="51">
        <v>20</v>
      </c>
      <c r="AU104" s="51">
        <v>5</v>
      </c>
    </row>
    <row r="105" spans="1:47" x14ac:dyDescent="0.35">
      <c r="A105" s="4" t="s">
        <v>162</v>
      </c>
      <c r="B105" s="4">
        <v>2022</v>
      </c>
      <c r="C105" s="5">
        <v>44696</v>
      </c>
      <c r="D105" s="4" t="s">
        <v>66</v>
      </c>
      <c r="E105" s="4" t="s">
        <v>519</v>
      </c>
      <c r="F105" s="4" t="s">
        <v>250</v>
      </c>
      <c r="G105" s="4"/>
      <c r="H105" s="4">
        <v>10</v>
      </c>
      <c r="I105" s="51"/>
      <c r="J105" s="51"/>
      <c r="K105" s="51"/>
      <c r="L105" s="51"/>
      <c r="M105" s="51"/>
      <c r="N105" s="51"/>
      <c r="O105" s="51"/>
      <c r="P105" s="51"/>
      <c r="Q105" s="51"/>
      <c r="R105" s="51"/>
      <c r="S105" s="51"/>
      <c r="T105" s="51"/>
      <c r="U105" s="51"/>
      <c r="V105" s="51"/>
      <c r="W105" s="51"/>
      <c r="X105" s="51"/>
      <c r="Y105" s="51"/>
      <c r="Z105" s="51">
        <v>1</v>
      </c>
      <c r="AA105" s="51"/>
      <c r="AB105" s="51"/>
      <c r="AC105" s="51"/>
      <c r="AD105" s="51"/>
      <c r="AE105" s="51"/>
      <c r="AF105" s="51"/>
      <c r="AG105" s="51"/>
      <c r="AH105" s="51"/>
      <c r="AI105" s="51"/>
      <c r="AJ105" s="51"/>
      <c r="AK105" s="51"/>
      <c r="AL105" s="51"/>
      <c r="AM105" s="51"/>
      <c r="AN105" s="51"/>
      <c r="AO105" s="51"/>
      <c r="AP105" s="51"/>
      <c r="AQ105" s="51"/>
      <c r="AR105" s="51"/>
      <c r="AS105" s="51"/>
      <c r="AT105" s="51"/>
      <c r="AU105" s="51">
        <v>1</v>
      </c>
    </row>
    <row r="106" spans="1:47" x14ac:dyDescent="0.35">
      <c r="A106" s="4" t="s">
        <v>162</v>
      </c>
      <c r="B106" s="4">
        <v>2022</v>
      </c>
      <c r="C106" s="5">
        <v>44696</v>
      </c>
      <c r="D106" s="4" t="s">
        <v>66</v>
      </c>
      <c r="E106" s="4" t="s">
        <v>53</v>
      </c>
      <c r="F106" s="4" t="s">
        <v>25</v>
      </c>
      <c r="G106" s="4"/>
      <c r="H106" s="4">
        <v>11</v>
      </c>
      <c r="I106" s="5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v>0</v>
      </c>
    </row>
    <row r="107" spans="1:47" x14ac:dyDescent="0.35">
      <c r="A107" s="4" t="s">
        <v>162</v>
      </c>
      <c r="B107" s="4">
        <v>2022</v>
      </c>
      <c r="C107" s="5">
        <v>44696</v>
      </c>
      <c r="D107" s="4" t="s">
        <v>66</v>
      </c>
      <c r="E107" s="4" t="s">
        <v>738</v>
      </c>
      <c r="F107" s="4" t="s">
        <v>33</v>
      </c>
      <c r="G107" s="4"/>
      <c r="H107" s="4">
        <v>12</v>
      </c>
      <c r="I107" s="5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v>0</v>
      </c>
    </row>
    <row r="108" spans="1:47" x14ac:dyDescent="0.35">
      <c r="A108" s="4" t="s">
        <v>162</v>
      </c>
      <c r="B108" s="4">
        <v>2022</v>
      </c>
      <c r="C108" s="5">
        <v>44696</v>
      </c>
      <c r="D108" s="4" t="s">
        <v>66</v>
      </c>
      <c r="E108" s="4" t="s">
        <v>595</v>
      </c>
      <c r="F108" s="4" t="s">
        <v>31</v>
      </c>
      <c r="G108" s="4"/>
      <c r="H108" s="4">
        <v>13</v>
      </c>
      <c r="I108" s="5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v>0</v>
      </c>
    </row>
    <row r="109" spans="1:47" x14ac:dyDescent="0.35">
      <c r="A109" s="4" t="s">
        <v>162</v>
      </c>
      <c r="B109" s="4">
        <v>2022</v>
      </c>
      <c r="C109" s="5">
        <v>44696</v>
      </c>
      <c r="D109" s="4" t="s">
        <v>66</v>
      </c>
      <c r="E109" s="4" t="s">
        <v>749</v>
      </c>
      <c r="F109" s="4" t="s">
        <v>46</v>
      </c>
      <c r="G109" s="4"/>
      <c r="H109" s="4">
        <v>14</v>
      </c>
      <c r="I109" s="5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v>0</v>
      </c>
    </row>
    <row r="110" spans="1:47" x14ac:dyDescent="0.35">
      <c r="A110" s="4" t="s">
        <v>162</v>
      </c>
      <c r="B110" s="4">
        <v>2022</v>
      </c>
      <c r="C110" s="5">
        <v>44696</v>
      </c>
      <c r="D110" s="4" t="s">
        <v>66</v>
      </c>
      <c r="E110" s="4" t="s">
        <v>494</v>
      </c>
      <c r="F110" s="4" t="s">
        <v>37</v>
      </c>
      <c r="G110" s="4"/>
      <c r="H110" s="4">
        <v>15</v>
      </c>
      <c r="I110" s="5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v>0</v>
      </c>
    </row>
    <row r="111" spans="1:47" x14ac:dyDescent="0.35">
      <c r="A111" s="4" t="s">
        <v>162</v>
      </c>
      <c r="B111" s="4">
        <v>2022</v>
      </c>
      <c r="C111" s="5">
        <v>44696</v>
      </c>
      <c r="D111" s="4" t="s">
        <v>66</v>
      </c>
      <c r="E111" s="4" t="s">
        <v>733</v>
      </c>
      <c r="F111" s="4" t="s">
        <v>102</v>
      </c>
      <c r="G111" s="4"/>
      <c r="H111" s="4">
        <v>16</v>
      </c>
      <c r="I111" s="51"/>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v>0</v>
      </c>
    </row>
    <row r="112" spans="1:47" x14ac:dyDescent="0.35">
      <c r="A112" s="4" t="s">
        <v>162</v>
      </c>
      <c r="B112" s="4">
        <v>2022</v>
      </c>
      <c r="C112" s="5">
        <v>44696</v>
      </c>
      <c r="D112" s="4" t="s">
        <v>66</v>
      </c>
      <c r="E112" s="4" t="s">
        <v>747</v>
      </c>
      <c r="F112" s="4" t="s">
        <v>35</v>
      </c>
      <c r="G112" s="4"/>
      <c r="H112" s="4">
        <v>17</v>
      </c>
      <c r="I112" s="51"/>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v>0</v>
      </c>
    </row>
    <row r="113" spans="1:49" x14ac:dyDescent="0.35">
      <c r="A113" s="4" t="s">
        <v>162</v>
      </c>
      <c r="B113" s="4">
        <v>2022</v>
      </c>
      <c r="C113" s="5">
        <v>44696</v>
      </c>
      <c r="D113" s="4" t="s">
        <v>66</v>
      </c>
      <c r="E113" s="4" t="s">
        <v>712</v>
      </c>
      <c r="F113" s="4" t="s">
        <v>726</v>
      </c>
      <c r="G113" s="4"/>
      <c r="H113" s="4">
        <v>18</v>
      </c>
      <c r="I113" s="5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v>0</v>
      </c>
    </row>
    <row r="114" spans="1:49" x14ac:dyDescent="0.35">
      <c r="A114" s="4" t="s">
        <v>162</v>
      </c>
      <c r="B114" s="4">
        <v>2022</v>
      </c>
      <c r="C114" s="5">
        <v>44696</v>
      </c>
      <c r="D114" s="4" t="s">
        <v>66</v>
      </c>
      <c r="E114" s="4" t="s">
        <v>476</v>
      </c>
      <c r="F114" s="4" t="s">
        <v>78</v>
      </c>
      <c r="G114" s="4"/>
      <c r="H114" s="4">
        <v>19</v>
      </c>
      <c r="I114" s="51"/>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v>0</v>
      </c>
    </row>
    <row r="115" spans="1:49" x14ac:dyDescent="0.35">
      <c r="A115" s="4" t="s">
        <v>162</v>
      </c>
      <c r="B115" s="4">
        <v>2022</v>
      </c>
      <c r="C115" s="5">
        <v>44696</v>
      </c>
      <c r="D115" s="4" t="s">
        <v>66</v>
      </c>
      <c r="E115" s="4" t="s">
        <v>613</v>
      </c>
      <c r="F115" s="4" t="s">
        <v>56</v>
      </c>
      <c r="G115" s="4"/>
      <c r="H115" s="4">
        <v>20</v>
      </c>
      <c r="I115" s="51"/>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v>0</v>
      </c>
    </row>
    <row r="116" spans="1:49" x14ac:dyDescent="0.35">
      <c r="A116" s="4" t="s">
        <v>162</v>
      </c>
      <c r="B116" s="4">
        <v>2022</v>
      </c>
      <c r="C116" s="5">
        <v>44696</v>
      </c>
      <c r="D116" s="4" t="s">
        <v>66</v>
      </c>
      <c r="E116" s="4" t="s">
        <v>739</v>
      </c>
      <c r="F116" s="51" t="s">
        <v>150</v>
      </c>
      <c r="G116" s="51"/>
      <c r="H116" s="51">
        <v>21</v>
      </c>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c r="AS116" s="51"/>
      <c r="AT116" s="51"/>
      <c r="AU116" s="51">
        <v>0</v>
      </c>
    </row>
    <row r="117" spans="1:49" x14ac:dyDescent="0.35">
      <c r="A117" s="4" t="s">
        <v>162</v>
      </c>
      <c r="B117" s="4">
        <v>2022</v>
      </c>
      <c r="C117" s="5">
        <v>44696</v>
      </c>
      <c r="D117" s="4" t="s">
        <v>66</v>
      </c>
      <c r="E117" s="4" t="s">
        <v>523</v>
      </c>
      <c r="F117" s="51" t="s">
        <v>524</v>
      </c>
      <c r="G117" s="51"/>
      <c r="H117" s="51">
        <v>22</v>
      </c>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c r="AQ117" s="4"/>
      <c r="AR117" s="4"/>
      <c r="AS117" s="51"/>
      <c r="AT117" s="51">
        <v>20</v>
      </c>
      <c r="AU117" s="51">
        <v>-20</v>
      </c>
    </row>
    <row r="118" spans="1:49" x14ac:dyDescent="0.35">
      <c r="A118" s="1" t="s">
        <v>65</v>
      </c>
      <c r="B118" s="1">
        <v>2022</v>
      </c>
      <c r="C118" s="2">
        <v>44675</v>
      </c>
      <c r="D118" s="1" t="s">
        <v>66</v>
      </c>
      <c r="E118" s="1" t="s">
        <v>487</v>
      </c>
      <c r="F118" s="49" t="s">
        <v>164</v>
      </c>
      <c r="G118" s="49"/>
      <c r="H118" s="49">
        <v>1</v>
      </c>
      <c r="I118" s="3">
        <v>1</v>
      </c>
      <c r="J118" s="3">
        <v>1</v>
      </c>
      <c r="K118" s="3">
        <v>1</v>
      </c>
      <c r="L118" s="3">
        <v>1</v>
      </c>
      <c r="M118" s="3">
        <v>1</v>
      </c>
      <c r="N118" s="3">
        <v>1</v>
      </c>
      <c r="O118" s="3">
        <v>1</v>
      </c>
      <c r="P118" s="3">
        <v>1</v>
      </c>
      <c r="Q118" s="3">
        <v>1</v>
      </c>
      <c r="R118" s="3">
        <v>1</v>
      </c>
      <c r="S118" s="3">
        <v>1</v>
      </c>
      <c r="T118" s="3">
        <v>1</v>
      </c>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U118">
        <v>12</v>
      </c>
      <c r="AV118" s="6">
        <v>0.44513888888888892</v>
      </c>
      <c r="AW118">
        <v>56.161999999999999</v>
      </c>
    </row>
    <row r="119" spans="1:49" x14ac:dyDescent="0.35">
      <c r="A119" s="1" t="s">
        <v>65</v>
      </c>
      <c r="B119" s="1">
        <v>2022</v>
      </c>
      <c r="C119" s="2">
        <v>44675</v>
      </c>
      <c r="D119" s="1" t="s">
        <v>66</v>
      </c>
      <c r="E119" s="1" t="s">
        <v>617</v>
      </c>
      <c r="F119" s="49" t="s">
        <v>37</v>
      </c>
      <c r="G119" s="49"/>
      <c r="H119" s="49">
        <v>2</v>
      </c>
      <c r="I119" s="3"/>
      <c r="J119" s="3"/>
      <c r="K119" s="3"/>
      <c r="L119" s="3"/>
      <c r="M119" s="3"/>
      <c r="N119" s="3"/>
      <c r="O119" s="3"/>
      <c r="P119" s="3"/>
      <c r="Q119" s="3"/>
      <c r="R119" s="3"/>
      <c r="S119" s="3"/>
      <c r="T119" s="3"/>
      <c r="U119" s="3"/>
      <c r="V119" s="3"/>
      <c r="W119" s="3"/>
      <c r="X119" s="3"/>
      <c r="Y119" s="3"/>
      <c r="Z119" s="3"/>
      <c r="AA119" s="3"/>
      <c r="AB119" s="3"/>
      <c r="AC119" s="3">
        <v>1</v>
      </c>
      <c r="AD119" s="3">
        <v>1</v>
      </c>
      <c r="AE119" s="3">
        <v>1</v>
      </c>
      <c r="AF119" s="3"/>
      <c r="AG119" s="3">
        <v>1</v>
      </c>
      <c r="AH119" s="3">
        <v>1</v>
      </c>
      <c r="AI119" s="3">
        <v>1</v>
      </c>
      <c r="AJ119" s="3">
        <v>1</v>
      </c>
      <c r="AK119" s="3"/>
      <c r="AL119" s="3">
        <v>1</v>
      </c>
      <c r="AM119" s="3"/>
      <c r="AN119" s="3">
        <v>1</v>
      </c>
      <c r="AO119" s="3"/>
      <c r="AP119" s="3"/>
      <c r="AQ119" s="3"/>
      <c r="AR119" s="3"/>
      <c r="AU119">
        <v>9</v>
      </c>
    </row>
    <row r="120" spans="1:49" x14ac:dyDescent="0.35">
      <c r="A120" s="1" t="s">
        <v>65</v>
      </c>
      <c r="B120" s="1">
        <v>2022</v>
      </c>
      <c r="C120" s="2">
        <v>44675</v>
      </c>
      <c r="D120" s="1" t="s">
        <v>66</v>
      </c>
      <c r="E120" s="1" t="s">
        <v>586</v>
      </c>
      <c r="F120" s="49" t="s">
        <v>75</v>
      </c>
      <c r="G120" s="49"/>
      <c r="H120" s="49">
        <v>3</v>
      </c>
      <c r="I120" s="3"/>
      <c r="J120" s="3"/>
      <c r="K120" s="3"/>
      <c r="L120" s="3"/>
      <c r="M120" s="3"/>
      <c r="N120" s="3"/>
      <c r="O120" s="3"/>
      <c r="P120" s="3"/>
      <c r="Q120" s="3"/>
      <c r="R120" s="3"/>
      <c r="S120" s="3"/>
      <c r="T120" s="3"/>
      <c r="U120" s="3">
        <v>1</v>
      </c>
      <c r="V120" s="3"/>
      <c r="W120" s="3">
        <v>1</v>
      </c>
      <c r="X120" s="3"/>
      <c r="Y120" s="3"/>
      <c r="Z120" s="3"/>
      <c r="AA120" s="3"/>
      <c r="AB120" s="3"/>
      <c r="AC120" s="3"/>
      <c r="AD120" s="3"/>
      <c r="AE120" s="3"/>
      <c r="AF120" s="3">
        <v>1</v>
      </c>
      <c r="AG120" s="3"/>
      <c r="AH120" s="3"/>
      <c r="AI120" s="3"/>
      <c r="AJ120" s="3"/>
      <c r="AK120" s="3">
        <v>1</v>
      </c>
      <c r="AL120" s="3"/>
      <c r="AM120" s="3">
        <v>1</v>
      </c>
      <c r="AN120" s="3"/>
      <c r="AO120" s="3"/>
      <c r="AP120" s="3"/>
      <c r="AQ120" s="3"/>
      <c r="AR120" s="3"/>
      <c r="AU120">
        <v>5</v>
      </c>
    </row>
    <row r="121" spans="1:49" x14ac:dyDescent="0.35">
      <c r="A121" s="1" t="s">
        <v>65</v>
      </c>
      <c r="B121" s="1">
        <v>2022</v>
      </c>
      <c r="C121" s="2">
        <v>44675</v>
      </c>
      <c r="D121" s="1" t="s">
        <v>66</v>
      </c>
      <c r="E121" s="1" t="s">
        <v>628</v>
      </c>
      <c r="F121" s="49" t="s">
        <v>762</v>
      </c>
      <c r="G121" s="49"/>
      <c r="H121" s="49">
        <v>4</v>
      </c>
      <c r="I121" s="3"/>
      <c r="J121" s="3"/>
      <c r="K121" s="3"/>
      <c r="L121" s="3"/>
      <c r="M121" s="3"/>
      <c r="N121" s="3"/>
      <c r="O121" s="3"/>
      <c r="P121" s="3"/>
      <c r="Q121" s="3"/>
      <c r="R121" s="3"/>
      <c r="S121" s="3"/>
      <c r="T121" s="3"/>
      <c r="U121" s="3"/>
      <c r="V121" s="3"/>
      <c r="W121" s="3"/>
      <c r="X121" s="3">
        <v>1</v>
      </c>
      <c r="Y121" s="3"/>
      <c r="Z121" s="3">
        <v>1</v>
      </c>
      <c r="AA121" s="3"/>
      <c r="AB121" s="3"/>
      <c r="AC121" s="3"/>
      <c r="AD121" s="3"/>
      <c r="AE121" s="3"/>
      <c r="AF121" s="3"/>
      <c r="AG121" s="3"/>
      <c r="AH121" s="3"/>
      <c r="AI121" s="3"/>
      <c r="AJ121" s="3"/>
      <c r="AK121" s="3"/>
      <c r="AL121" s="3"/>
      <c r="AM121" s="3"/>
      <c r="AN121" s="3"/>
      <c r="AO121" s="3"/>
      <c r="AP121" s="3"/>
      <c r="AQ121" s="3">
        <v>1</v>
      </c>
      <c r="AR121" s="3">
        <v>1</v>
      </c>
      <c r="AU121">
        <v>4</v>
      </c>
    </row>
    <row r="122" spans="1:49" x14ac:dyDescent="0.35">
      <c r="A122" s="1" t="s">
        <v>65</v>
      </c>
      <c r="B122" s="1">
        <v>2022</v>
      </c>
      <c r="C122" s="2">
        <v>44675</v>
      </c>
      <c r="D122" s="1" t="s">
        <v>66</v>
      </c>
      <c r="E122" s="1" t="s">
        <v>592</v>
      </c>
      <c r="F122" s="49" t="s">
        <v>23</v>
      </c>
      <c r="G122" s="49"/>
      <c r="H122" s="49">
        <v>5</v>
      </c>
      <c r="I122" s="3"/>
      <c r="J122" s="3"/>
      <c r="K122" s="3"/>
      <c r="L122" s="3"/>
      <c r="M122" s="3"/>
      <c r="N122" s="3"/>
      <c r="O122" s="3"/>
      <c r="P122" s="3"/>
      <c r="Q122" s="3"/>
      <c r="R122" s="3"/>
      <c r="S122" s="3"/>
      <c r="T122" s="3"/>
      <c r="U122" s="3"/>
      <c r="V122" s="3"/>
      <c r="W122" s="3"/>
      <c r="X122" s="3"/>
      <c r="Y122" s="3"/>
      <c r="Z122" s="3"/>
      <c r="AA122" s="3"/>
      <c r="AB122" s="3">
        <v>1</v>
      </c>
      <c r="AC122" s="3"/>
      <c r="AD122" s="3"/>
      <c r="AE122" s="3"/>
      <c r="AF122" s="3"/>
      <c r="AG122" s="3"/>
      <c r="AH122" s="3"/>
      <c r="AI122" s="3"/>
      <c r="AJ122" s="3"/>
      <c r="AK122" s="3"/>
      <c r="AL122" s="3"/>
      <c r="AM122" s="3"/>
      <c r="AN122" s="3"/>
      <c r="AO122" s="3">
        <v>1</v>
      </c>
      <c r="AP122" s="3"/>
      <c r="AQ122" s="3"/>
      <c r="AR122" s="3"/>
      <c r="AU122">
        <v>2</v>
      </c>
    </row>
    <row r="123" spans="1:49" x14ac:dyDescent="0.35">
      <c r="A123" s="1" t="s">
        <v>65</v>
      </c>
      <c r="B123" s="1">
        <v>2022</v>
      </c>
      <c r="C123" s="2">
        <v>44675</v>
      </c>
      <c r="D123" s="1" t="s">
        <v>66</v>
      </c>
      <c r="E123" s="1" t="s">
        <v>587</v>
      </c>
      <c r="F123" s="49" t="s">
        <v>78</v>
      </c>
      <c r="G123" s="49"/>
      <c r="H123" s="49">
        <v>6</v>
      </c>
      <c r="I123" s="3"/>
      <c r="J123" s="3"/>
      <c r="K123" s="3"/>
      <c r="L123" s="3"/>
      <c r="M123" s="3"/>
      <c r="N123" s="3"/>
      <c r="O123" s="3"/>
      <c r="P123" s="3"/>
      <c r="Q123" s="3"/>
      <c r="R123" s="3"/>
      <c r="S123" s="3"/>
      <c r="T123" s="3"/>
      <c r="U123" s="3"/>
      <c r="V123" s="3"/>
      <c r="W123" s="3"/>
      <c r="X123" s="3"/>
      <c r="Y123" s="3"/>
      <c r="Z123" s="3"/>
      <c r="AA123" s="3">
        <v>1</v>
      </c>
      <c r="AB123" s="3"/>
      <c r="AC123" s="3"/>
      <c r="AD123" s="3"/>
      <c r="AE123" s="3"/>
      <c r="AF123" s="3"/>
      <c r="AG123" s="3"/>
      <c r="AH123" s="3"/>
      <c r="AI123" s="3"/>
      <c r="AJ123" s="3"/>
      <c r="AK123" s="3"/>
      <c r="AL123" s="3"/>
      <c r="AM123" s="3"/>
      <c r="AN123" s="3"/>
      <c r="AO123" s="3"/>
      <c r="AP123" s="3"/>
      <c r="AQ123" s="3"/>
      <c r="AR123" s="3"/>
      <c r="AU123">
        <v>1</v>
      </c>
    </row>
    <row r="124" spans="1:49" x14ac:dyDescent="0.35">
      <c r="A124" s="1" t="s">
        <v>65</v>
      </c>
      <c r="B124" s="1">
        <v>2022</v>
      </c>
      <c r="C124" s="2">
        <v>44675</v>
      </c>
      <c r="D124" s="1" t="s">
        <v>66</v>
      </c>
      <c r="E124" s="1" t="s">
        <v>594</v>
      </c>
      <c r="F124" s="49" t="s">
        <v>31</v>
      </c>
      <c r="G124" s="49"/>
      <c r="H124" s="49">
        <v>7</v>
      </c>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v>1</v>
      </c>
      <c r="AQ124" s="3"/>
      <c r="AR124" s="3"/>
      <c r="AU124">
        <v>1</v>
      </c>
    </row>
    <row r="125" spans="1:49" x14ac:dyDescent="0.35">
      <c r="A125" s="1" t="s">
        <v>65</v>
      </c>
      <c r="B125" s="1">
        <v>2022</v>
      </c>
      <c r="C125" s="2">
        <v>44675</v>
      </c>
      <c r="D125" s="1" t="s">
        <v>66</v>
      </c>
      <c r="E125" s="1" t="s">
        <v>481</v>
      </c>
      <c r="F125" s="49" t="s">
        <v>29</v>
      </c>
      <c r="G125" s="49"/>
      <c r="H125" s="49">
        <v>8</v>
      </c>
      <c r="I125" s="3"/>
      <c r="J125" s="3"/>
      <c r="K125" s="3"/>
      <c r="L125" s="3"/>
      <c r="M125" s="3"/>
      <c r="N125" s="3"/>
      <c r="O125" s="3"/>
      <c r="P125" s="3"/>
      <c r="Q125" s="3"/>
      <c r="R125" s="3"/>
      <c r="S125" s="3"/>
      <c r="T125" s="3"/>
      <c r="U125" s="3"/>
      <c r="V125" s="3"/>
      <c r="W125" s="3"/>
      <c r="X125" s="3"/>
      <c r="Y125" s="3">
        <v>1</v>
      </c>
      <c r="Z125" s="3"/>
      <c r="AA125" s="3"/>
      <c r="AB125" s="3"/>
      <c r="AC125" s="3"/>
      <c r="AD125" s="3"/>
      <c r="AE125" s="3"/>
      <c r="AF125" s="3"/>
      <c r="AG125" s="3"/>
      <c r="AH125" s="3"/>
      <c r="AI125" s="3"/>
      <c r="AJ125" s="3"/>
      <c r="AK125" s="3"/>
      <c r="AL125" s="3"/>
      <c r="AM125" s="3"/>
      <c r="AN125" s="3"/>
      <c r="AO125" s="3"/>
      <c r="AP125" s="3"/>
      <c r="AQ125" s="3"/>
      <c r="AR125" s="3"/>
      <c r="AU125">
        <v>1</v>
      </c>
    </row>
    <row r="126" spans="1:49" x14ac:dyDescent="0.35">
      <c r="A126" s="1" t="s">
        <v>65</v>
      </c>
      <c r="B126" s="1">
        <v>2022</v>
      </c>
      <c r="C126" s="2">
        <v>44675</v>
      </c>
      <c r="D126" s="1" t="s">
        <v>66</v>
      </c>
      <c r="E126" s="1" t="s">
        <v>473</v>
      </c>
      <c r="F126" s="49" t="s">
        <v>25</v>
      </c>
      <c r="G126" s="49"/>
      <c r="H126" s="49">
        <v>9</v>
      </c>
      <c r="I126" s="3"/>
      <c r="J126" s="3"/>
      <c r="K126" s="3"/>
      <c r="L126" s="3"/>
      <c r="M126" s="3"/>
      <c r="N126" s="3"/>
      <c r="O126" s="3"/>
      <c r="P126" s="3"/>
      <c r="Q126" s="3"/>
      <c r="R126" s="3"/>
      <c r="S126" s="3"/>
      <c r="T126" s="3"/>
      <c r="U126" s="3"/>
      <c r="V126" s="3">
        <v>1</v>
      </c>
      <c r="W126" s="3"/>
      <c r="X126" s="3"/>
      <c r="Y126" s="3"/>
      <c r="Z126" s="3"/>
      <c r="AA126" s="3"/>
      <c r="AB126" s="3"/>
      <c r="AC126" s="3"/>
      <c r="AD126" s="3"/>
      <c r="AE126" s="3"/>
      <c r="AF126" s="3"/>
      <c r="AG126" s="3"/>
      <c r="AH126" s="3"/>
      <c r="AI126" s="3"/>
      <c r="AJ126" s="3"/>
      <c r="AK126" s="3"/>
      <c r="AL126" s="3"/>
      <c r="AM126" s="3"/>
      <c r="AN126" s="3"/>
      <c r="AO126" s="3"/>
      <c r="AP126" s="3"/>
      <c r="AQ126" s="3"/>
      <c r="AR126" s="3"/>
      <c r="AU126">
        <v>1</v>
      </c>
    </row>
    <row r="127" spans="1:49" x14ac:dyDescent="0.35">
      <c r="A127" s="1" t="s">
        <v>65</v>
      </c>
      <c r="B127" s="1">
        <v>2022</v>
      </c>
      <c r="C127" s="2">
        <v>44675</v>
      </c>
      <c r="D127" s="1" t="s">
        <v>66</v>
      </c>
      <c r="E127" s="1" t="s">
        <v>621</v>
      </c>
      <c r="F127" s="49" t="s">
        <v>44</v>
      </c>
      <c r="G127" s="49"/>
      <c r="H127" s="49">
        <v>10</v>
      </c>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U127">
        <v>0</v>
      </c>
    </row>
    <row r="128" spans="1:49" x14ac:dyDescent="0.35">
      <c r="A128" s="1" t="s">
        <v>65</v>
      </c>
      <c r="B128" s="1">
        <v>2022</v>
      </c>
      <c r="C128" s="2">
        <v>44675</v>
      </c>
      <c r="D128" s="1" t="s">
        <v>66</v>
      </c>
      <c r="E128" s="1" t="s">
        <v>479</v>
      </c>
      <c r="F128" s="49" t="s">
        <v>480</v>
      </c>
      <c r="G128" s="49"/>
      <c r="H128" s="49">
        <v>11</v>
      </c>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U128">
        <v>0</v>
      </c>
    </row>
    <row r="129" spans="1:49" x14ac:dyDescent="0.35">
      <c r="A129" s="1" t="s">
        <v>65</v>
      </c>
      <c r="B129" s="1">
        <v>2022</v>
      </c>
      <c r="C129" s="2">
        <v>44675</v>
      </c>
      <c r="D129" s="1" t="s">
        <v>66</v>
      </c>
      <c r="E129" s="1" t="s">
        <v>605</v>
      </c>
      <c r="F129" s="49" t="s">
        <v>33</v>
      </c>
      <c r="G129" s="49"/>
      <c r="H129" s="49">
        <v>12</v>
      </c>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U129">
        <v>0</v>
      </c>
    </row>
    <row r="130" spans="1:49" x14ac:dyDescent="0.35">
      <c r="A130" s="1" t="s">
        <v>65</v>
      </c>
      <c r="B130" s="1">
        <v>2022</v>
      </c>
      <c r="C130" s="2">
        <v>44675</v>
      </c>
      <c r="D130" s="1" t="s">
        <v>66</v>
      </c>
      <c r="E130" s="1" t="s">
        <v>765</v>
      </c>
      <c r="F130" s="49" t="s">
        <v>178</v>
      </c>
      <c r="G130" s="49"/>
      <c r="H130" s="49">
        <v>13</v>
      </c>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U130">
        <v>0</v>
      </c>
    </row>
    <row r="131" spans="1:49" x14ac:dyDescent="0.35">
      <c r="A131" s="21" t="s">
        <v>65</v>
      </c>
      <c r="B131" s="21">
        <v>2022</v>
      </c>
      <c r="C131" s="22">
        <v>44675</v>
      </c>
      <c r="D131" s="21" t="s">
        <v>66</v>
      </c>
      <c r="E131" s="21" t="s">
        <v>616</v>
      </c>
      <c r="F131" s="49" t="s">
        <v>46</v>
      </c>
      <c r="G131" s="49"/>
      <c r="H131" s="49">
        <v>14</v>
      </c>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U131">
        <v>0</v>
      </c>
    </row>
    <row r="132" spans="1:49" x14ac:dyDescent="0.35">
      <c r="A132" s="1" t="s">
        <v>65</v>
      </c>
      <c r="B132" s="1">
        <v>2022</v>
      </c>
      <c r="C132" s="2">
        <v>44675</v>
      </c>
      <c r="D132" s="1" t="s">
        <v>66</v>
      </c>
      <c r="E132" s="1" t="s">
        <v>483</v>
      </c>
      <c r="F132" s="1" t="s">
        <v>484</v>
      </c>
      <c r="G132" s="1"/>
      <c r="H132" s="1">
        <v>15</v>
      </c>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v>0</v>
      </c>
    </row>
    <row r="133" spans="1:49" x14ac:dyDescent="0.35">
      <c r="A133" s="1" t="s">
        <v>65</v>
      </c>
      <c r="B133" s="1">
        <v>2022</v>
      </c>
      <c r="C133" s="2">
        <v>44675</v>
      </c>
      <c r="D133" s="1" t="s">
        <v>66</v>
      </c>
      <c r="E133" s="1" t="s">
        <v>659</v>
      </c>
      <c r="F133" s="1" t="s">
        <v>759</v>
      </c>
      <c r="G133" s="1"/>
      <c r="H133" s="1">
        <v>16</v>
      </c>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v>0</v>
      </c>
    </row>
    <row r="134" spans="1:49" x14ac:dyDescent="0.35">
      <c r="A134" s="1" t="s">
        <v>65</v>
      </c>
      <c r="B134" s="1">
        <v>2022</v>
      </c>
      <c r="C134" s="2">
        <v>44675</v>
      </c>
      <c r="D134" s="1" t="s">
        <v>66</v>
      </c>
      <c r="E134" s="1" t="s">
        <v>591</v>
      </c>
      <c r="F134" s="1" t="s">
        <v>228</v>
      </c>
      <c r="G134" s="1"/>
      <c r="H134" s="1">
        <v>17</v>
      </c>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v>0</v>
      </c>
    </row>
    <row r="135" spans="1:49" x14ac:dyDescent="0.35">
      <c r="A135" s="1" t="s">
        <v>65</v>
      </c>
      <c r="B135" s="1">
        <v>2022</v>
      </c>
      <c r="C135" s="2">
        <v>44675</v>
      </c>
      <c r="D135" s="1" t="s">
        <v>66</v>
      </c>
      <c r="E135" s="1" t="s">
        <v>598</v>
      </c>
      <c r="F135" s="1" t="s">
        <v>35</v>
      </c>
      <c r="G135" s="1"/>
      <c r="H135" s="1">
        <v>18</v>
      </c>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v>0</v>
      </c>
    </row>
    <row r="136" spans="1:49" x14ac:dyDescent="0.35">
      <c r="A136" s="1" t="s">
        <v>65</v>
      </c>
      <c r="B136" s="1">
        <v>2022</v>
      </c>
      <c r="C136" s="2">
        <v>44675</v>
      </c>
      <c r="D136" s="1" t="s">
        <v>66</v>
      </c>
      <c r="E136" s="1" t="s">
        <v>647</v>
      </c>
      <c r="F136" s="1" t="s">
        <v>73</v>
      </c>
      <c r="G136" s="1"/>
      <c r="H136" s="1">
        <v>19</v>
      </c>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v>0</v>
      </c>
    </row>
    <row r="137" spans="1:49" x14ac:dyDescent="0.35">
      <c r="A137" s="1" t="s">
        <v>65</v>
      </c>
      <c r="B137" s="1">
        <v>2022</v>
      </c>
      <c r="C137" s="2">
        <v>44675</v>
      </c>
      <c r="D137" s="1" t="s">
        <v>66</v>
      </c>
      <c r="E137" s="1" t="s">
        <v>786</v>
      </c>
      <c r="F137" s="1" t="s">
        <v>113</v>
      </c>
      <c r="G137" s="1"/>
      <c r="H137" s="1">
        <v>20</v>
      </c>
      <c r="I137" s="3"/>
      <c r="J137" s="3"/>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v>0</v>
      </c>
    </row>
    <row r="138" spans="1:49" x14ac:dyDescent="0.35">
      <c r="A138" s="1" t="s">
        <v>65</v>
      </c>
      <c r="B138" s="1">
        <v>2022</v>
      </c>
      <c r="C138" s="2">
        <v>44675</v>
      </c>
      <c r="D138" s="1" t="s">
        <v>66</v>
      </c>
      <c r="E138" s="1" t="s">
        <v>584</v>
      </c>
      <c r="F138" s="1" t="s">
        <v>27</v>
      </c>
      <c r="G138" s="1"/>
      <c r="H138" s="1">
        <v>21</v>
      </c>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v>0</v>
      </c>
    </row>
    <row r="139" spans="1:49" x14ac:dyDescent="0.35">
      <c r="A139" s="1" t="s">
        <v>65</v>
      </c>
      <c r="B139" s="1">
        <v>2022</v>
      </c>
      <c r="C139" s="2">
        <v>44675</v>
      </c>
      <c r="D139" s="1" t="s">
        <v>66</v>
      </c>
      <c r="E139" s="1" t="s">
        <v>496</v>
      </c>
      <c r="F139" s="1" t="s">
        <v>85</v>
      </c>
      <c r="G139" s="1"/>
      <c r="H139" s="1">
        <v>22</v>
      </c>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v>0</v>
      </c>
    </row>
    <row r="140" spans="1:49" x14ac:dyDescent="0.35">
      <c r="A140" s="1" t="s">
        <v>65</v>
      </c>
      <c r="B140" s="1">
        <v>2022</v>
      </c>
      <c r="C140" s="2">
        <v>44675</v>
      </c>
      <c r="D140" s="1" t="s">
        <v>66</v>
      </c>
      <c r="E140" s="1" t="s">
        <v>522</v>
      </c>
      <c r="F140" s="1" t="s">
        <v>58</v>
      </c>
      <c r="G140" s="1"/>
      <c r="H140" s="1">
        <v>23</v>
      </c>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v>0</v>
      </c>
    </row>
    <row r="141" spans="1:49" x14ac:dyDescent="0.35">
      <c r="A141" s="1" t="s">
        <v>65</v>
      </c>
      <c r="B141" s="1">
        <v>2022</v>
      </c>
      <c r="C141" s="2">
        <v>44675</v>
      </c>
      <c r="D141" s="1" t="s">
        <v>66</v>
      </c>
      <c r="E141" s="1" t="s">
        <v>499</v>
      </c>
      <c r="F141" s="1" t="s">
        <v>145</v>
      </c>
      <c r="G141" s="1"/>
      <c r="H141" s="1" t="s">
        <v>607</v>
      </c>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v>20</v>
      </c>
      <c r="AU141" s="3" t="s">
        <v>607</v>
      </c>
    </row>
    <row r="142" spans="1:49" x14ac:dyDescent="0.35">
      <c r="A142" s="4" t="s">
        <v>182</v>
      </c>
      <c r="B142" s="4">
        <v>2021</v>
      </c>
      <c r="C142" s="5">
        <v>44492</v>
      </c>
      <c r="D142" s="4" t="s">
        <v>20</v>
      </c>
      <c r="E142" s="4" t="s">
        <v>585</v>
      </c>
      <c r="F142" s="4" t="s">
        <v>113</v>
      </c>
      <c r="G142" s="4"/>
      <c r="H142" s="4">
        <v>1</v>
      </c>
      <c r="I142" s="3"/>
      <c r="J142" s="3"/>
      <c r="K142" s="3"/>
      <c r="L142" s="3"/>
      <c r="M142" s="3"/>
      <c r="N142" s="3"/>
      <c r="O142" s="3"/>
      <c r="P142" s="3"/>
      <c r="Q142" s="3"/>
      <c r="R142" s="3"/>
      <c r="S142" s="3"/>
      <c r="T142" s="3"/>
      <c r="U142" s="3"/>
      <c r="V142" s="3">
        <v>1</v>
      </c>
      <c r="W142" s="3">
        <v>1</v>
      </c>
      <c r="X142" s="3"/>
      <c r="Y142" s="3"/>
      <c r="Z142" s="3"/>
      <c r="AA142" s="3">
        <v>1</v>
      </c>
      <c r="AB142" s="3">
        <v>1</v>
      </c>
      <c r="AC142" s="3">
        <v>1</v>
      </c>
      <c r="AD142" s="3">
        <v>1</v>
      </c>
      <c r="AE142" s="3">
        <v>1</v>
      </c>
      <c r="AF142" s="3"/>
      <c r="AG142" s="3">
        <v>1</v>
      </c>
      <c r="AH142" s="3"/>
      <c r="AI142" s="3"/>
      <c r="AJ142" s="3"/>
      <c r="AK142" s="3"/>
      <c r="AL142" s="3"/>
      <c r="AM142" s="3"/>
      <c r="AN142" s="3"/>
      <c r="AO142" s="3"/>
      <c r="AP142" s="3"/>
      <c r="AQ142" s="3"/>
      <c r="AR142" s="3"/>
      <c r="AS142" s="3">
        <v>20</v>
      </c>
      <c r="AT142" s="3"/>
      <c r="AU142" s="3">
        <v>28</v>
      </c>
      <c r="AV142" s="6">
        <v>0.4381944444444445</v>
      </c>
      <c r="AW142">
        <v>57.052</v>
      </c>
    </row>
    <row r="143" spans="1:49" x14ac:dyDescent="0.35">
      <c r="A143" s="4" t="s">
        <v>182</v>
      </c>
      <c r="B143" s="4">
        <v>2021</v>
      </c>
      <c r="C143" s="5">
        <v>44492</v>
      </c>
      <c r="D143" s="4" t="s">
        <v>20</v>
      </c>
      <c r="E143" s="4" t="s">
        <v>839</v>
      </c>
      <c r="F143" s="4" t="s">
        <v>480</v>
      </c>
      <c r="G143" s="4"/>
      <c r="H143" s="4">
        <v>2</v>
      </c>
      <c r="I143" s="3"/>
      <c r="J143" s="3"/>
      <c r="K143" s="3"/>
      <c r="L143" s="3"/>
      <c r="M143" s="3"/>
      <c r="N143" s="3"/>
      <c r="O143" s="3"/>
      <c r="P143" s="3"/>
      <c r="Q143" s="3"/>
      <c r="R143" s="3"/>
      <c r="S143" s="3"/>
      <c r="T143" s="3"/>
      <c r="U143" s="3"/>
      <c r="V143" s="3"/>
      <c r="W143" s="3"/>
      <c r="X143" s="3">
        <v>1</v>
      </c>
      <c r="Y143" s="3">
        <v>1</v>
      </c>
      <c r="Z143" s="3">
        <v>1</v>
      </c>
      <c r="AA143" s="3"/>
      <c r="AB143" s="3"/>
      <c r="AC143" s="3"/>
      <c r="AD143" s="3"/>
      <c r="AE143" s="3"/>
      <c r="AF143" s="3">
        <v>1</v>
      </c>
      <c r="AG143" s="3"/>
      <c r="AH143" s="3"/>
      <c r="AI143" s="3"/>
      <c r="AJ143" s="3"/>
      <c r="AK143" s="3"/>
      <c r="AL143" s="3"/>
      <c r="AM143" s="3"/>
      <c r="AN143" s="3"/>
      <c r="AO143" s="3"/>
      <c r="AP143" s="3"/>
      <c r="AQ143" s="3"/>
      <c r="AR143" s="3"/>
      <c r="AS143" s="3">
        <v>20</v>
      </c>
      <c r="AT143" s="3"/>
      <c r="AU143" s="3">
        <v>24</v>
      </c>
    </row>
    <row r="144" spans="1:49" x14ac:dyDescent="0.35">
      <c r="A144" s="4" t="s">
        <v>182</v>
      </c>
      <c r="B144" s="4">
        <v>2021</v>
      </c>
      <c r="C144" s="5">
        <v>44492</v>
      </c>
      <c r="D144" s="4" t="s">
        <v>20</v>
      </c>
      <c r="E144" s="4" t="s">
        <v>599</v>
      </c>
      <c r="F144" s="4" t="s">
        <v>35</v>
      </c>
      <c r="G144" s="4"/>
      <c r="H144" s="4">
        <v>3</v>
      </c>
      <c r="I144" s="3"/>
      <c r="J144" s="3"/>
      <c r="K144" s="3">
        <v>1</v>
      </c>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v>20</v>
      </c>
      <c r="AT144" s="3"/>
      <c r="AU144" s="3">
        <v>21</v>
      </c>
    </row>
    <row r="145" spans="1:49" x14ac:dyDescent="0.35">
      <c r="A145" s="4" t="s">
        <v>182</v>
      </c>
      <c r="B145" s="4">
        <v>2021</v>
      </c>
      <c r="C145" s="5">
        <v>44492</v>
      </c>
      <c r="D145" s="4" t="s">
        <v>20</v>
      </c>
      <c r="E145" s="4" t="s">
        <v>494</v>
      </c>
      <c r="F145" s="4" t="s">
        <v>37</v>
      </c>
      <c r="G145" s="4"/>
      <c r="H145" s="4">
        <v>4</v>
      </c>
      <c r="I145" s="3"/>
      <c r="J145" s="3"/>
      <c r="K145" s="3"/>
      <c r="L145" s="3"/>
      <c r="M145" s="3"/>
      <c r="N145" s="3">
        <v>1</v>
      </c>
      <c r="O145" s="3"/>
      <c r="P145" s="3">
        <v>1</v>
      </c>
      <c r="Q145" s="3"/>
      <c r="R145" s="3"/>
      <c r="S145" s="3">
        <v>1</v>
      </c>
      <c r="T145" s="3"/>
      <c r="U145" s="3">
        <v>1</v>
      </c>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v>4</v>
      </c>
    </row>
    <row r="146" spans="1:49" x14ac:dyDescent="0.35">
      <c r="A146" s="4" t="s">
        <v>182</v>
      </c>
      <c r="B146" s="4">
        <v>2021</v>
      </c>
      <c r="C146" s="5">
        <v>44492</v>
      </c>
      <c r="D146" s="4" t="s">
        <v>20</v>
      </c>
      <c r="E146" s="4" t="s">
        <v>806</v>
      </c>
      <c r="F146" s="4" t="s">
        <v>102</v>
      </c>
      <c r="G146" s="4"/>
      <c r="H146" s="4">
        <v>5</v>
      </c>
      <c r="I146" s="3"/>
      <c r="J146" s="3"/>
      <c r="K146" s="3"/>
      <c r="L146" s="3"/>
      <c r="M146" s="3"/>
      <c r="N146" s="3"/>
      <c r="O146" s="3">
        <v>1</v>
      </c>
      <c r="P146" s="3"/>
      <c r="Q146" s="3">
        <v>1</v>
      </c>
      <c r="R146" s="3"/>
      <c r="S146" s="3"/>
      <c r="T146" s="3">
        <v>1</v>
      </c>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v>3</v>
      </c>
    </row>
    <row r="147" spans="1:49" x14ac:dyDescent="0.35">
      <c r="A147" s="4" t="s">
        <v>182</v>
      </c>
      <c r="B147" s="4">
        <v>2021</v>
      </c>
      <c r="C147" s="5">
        <v>44492</v>
      </c>
      <c r="D147" s="4" t="s">
        <v>20</v>
      </c>
      <c r="E147" s="4" t="s">
        <v>813</v>
      </c>
      <c r="F147" s="4" t="s">
        <v>33</v>
      </c>
      <c r="G147" s="4"/>
      <c r="H147" s="4">
        <v>6</v>
      </c>
      <c r="I147" s="3"/>
      <c r="J147" s="3"/>
      <c r="K147" s="3"/>
      <c r="L147" s="3"/>
      <c r="M147" s="3">
        <v>1</v>
      </c>
      <c r="N147" s="3"/>
      <c r="O147" s="3"/>
      <c r="P147" s="3"/>
      <c r="Q147" s="3"/>
      <c r="R147" s="3">
        <v>1</v>
      </c>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v>2</v>
      </c>
    </row>
    <row r="148" spans="1:49" x14ac:dyDescent="0.35">
      <c r="A148" s="4" t="s">
        <v>182</v>
      </c>
      <c r="B148" s="4">
        <v>2021</v>
      </c>
      <c r="C148" s="5">
        <v>44492</v>
      </c>
      <c r="D148" s="4" t="s">
        <v>20</v>
      </c>
      <c r="E148" s="4" t="s">
        <v>820</v>
      </c>
      <c r="F148" s="4" t="s">
        <v>484</v>
      </c>
      <c r="G148" s="4"/>
      <c r="H148" s="4">
        <v>7</v>
      </c>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v>1</v>
      </c>
      <c r="AS148" s="3"/>
      <c r="AT148" s="3"/>
      <c r="AU148" s="3">
        <v>1</v>
      </c>
    </row>
    <row r="149" spans="1:49" x14ac:dyDescent="0.35">
      <c r="A149" s="4" t="s">
        <v>182</v>
      </c>
      <c r="B149" s="4">
        <v>2021</v>
      </c>
      <c r="C149" s="5">
        <v>44492</v>
      </c>
      <c r="D149" s="4" t="s">
        <v>20</v>
      </c>
      <c r="E149" s="4" t="s">
        <v>473</v>
      </c>
      <c r="F149" s="4" t="s">
        <v>25</v>
      </c>
      <c r="G149" s="4"/>
      <c r="H149" s="4">
        <v>8</v>
      </c>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v>0</v>
      </c>
    </row>
    <row r="150" spans="1:49" x14ac:dyDescent="0.35">
      <c r="A150" s="4" t="s">
        <v>182</v>
      </c>
      <c r="B150" s="4">
        <v>2021</v>
      </c>
      <c r="C150" s="5">
        <v>44492</v>
      </c>
      <c r="D150" s="4" t="s">
        <v>20</v>
      </c>
      <c r="E150" s="4" t="s">
        <v>810</v>
      </c>
      <c r="F150" s="4" t="s">
        <v>188</v>
      </c>
      <c r="G150" s="4"/>
      <c r="H150" s="4">
        <v>9</v>
      </c>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v>0</v>
      </c>
      <c r="AW150" s="31"/>
    </row>
    <row r="151" spans="1:49" x14ac:dyDescent="0.35">
      <c r="A151" s="4" t="s">
        <v>182</v>
      </c>
      <c r="B151" s="4">
        <v>2021</v>
      </c>
      <c r="C151" s="5">
        <v>44492</v>
      </c>
      <c r="D151" s="4" t="s">
        <v>20</v>
      </c>
      <c r="E151" s="4" t="s">
        <v>616</v>
      </c>
      <c r="F151" s="4" t="s">
        <v>46</v>
      </c>
      <c r="G151" s="4"/>
      <c r="H151" s="4">
        <v>10</v>
      </c>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v>0</v>
      </c>
    </row>
    <row r="152" spans="1:49" x14ac:dyDescent="0.35">
      <c r="A152" s="4" t="s">
        <v>182</v>
      </c>
      <c r="B152" s="4">
        <v>2021</v>
      </c>
      <c r="C152" s="5">
        <v>44492</v>
      </c>
      <c r="D152" s="4" t="s">
        <v>20</v>
      </c>
      <c r="E152" s="4" t="s">
        <v>587</v>
      </c>
      <c r="F152" s="4" t="s">
        <v>78</v>
      </c>
      <c r="G152" s="4"/>
      <c r="H152" s="4">
        <v>11</v>
      </c>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v>0</v>
      </c>
    </row>
    <row r="153" spans="1:49" x14ac:dyDescent="0.35">
      <c r="A153" s="4" t="s">
        <v>182</v>
      </c>
      <c r="B153" s="4">
        <v>2021</v>
      </c>
      <c r="C153" s="5">
        <v>44492</v>
      </c>
      <c r="D153" s="4" t="s">
        <v>20</v>
      </c>
      <c r="E153" s="4" t="s">
        <v>493</v>
      </c>
      <c r="F153" s="4" t="s">
        <v>31</v>
      </c>
      <c r="G153" s="4"/>
      <c r="H153" s="4">
        <v>12</v>
      </c>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v>0</v>
      </c>
    </row>
    <row r="154" spans="1:49" x14ac:dyDescent="0.35">
      <c r="A154" s="4" t="s">
        <v>182</v>
      </c>
      <c r="B154" s="4">
        <v>2021</v>
      </c>
      <c r="C154" s="5">
        <v>44492</v>
      </c>
      <c r="D154" s="4" t="s">
        <v>20</v>
      </c>
      <c r="E154" s="4" t="s">
        <v>827</v>
      </c>
      <c r="F154" s="4" t="s">
        <v>82</v>
      </c>
      <c r="G154" s="4"/>
      <c r="H154" s="4">
        <v>13</v>
      </c>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v>1</v>
      </c>
      <c r="AI154" s="3">
        <v>1</v>
      </c>
      <c r="AJ154" s="3">
        <v>1</v>
      </c>
      <c r="AK154" s="3">
        <v>1</v>
      </c>
      <c r="AL154" s="3">
        <v>1</v>
      </c>
      <c r="AM154" s="3">
        <v>1</v>
      </c>
      <c r="AN154" s="3">
        <v>1</v>
      </c>
      <c r="AO154" s="3">
        <v>1</v>
      </c>
      <c r="AP154" s="3">
        <v>1</v>
      </c>
      <c r="AQ154" s="3">
        <v>1</v>
      </c>
      <c r="AR154" s="3"/>
      <c r="AS154" s="3"/>
      <c r="AT154" s="3">
        <v>20</v>
      </c>
      <c r="AU154" s="3">
        <v>-10</v>
      </c>
    </row>
    <row r="155" spans="1:49" x14ac:dyDescent="0.35">
      <c r="A155" s="4" t="s">
        <v>182</v>
      </c>
      <c r="B155" s="4">
        <v>2021</v>
      </c>
      <c r="C155" s="5">
        <v>44492</v>
      </c>
      <c r="D155" s="4" t="s">
        <v>20</v>
      </c>
      <c r="E155" s="4" t="s">
        <v>583</v>
      </c>
      <c r="F155" s="4" t="s">
        <v>27</v>
      </c>
      <c r="G155" s="4"/>
      <c r="H155" s="4">
        <v>14</v>
      </c>
      <c r="I155" s="3">
        <v>1</v>
      </c>
      <c r="J155" s="3">
        <v>1</v>
      </c>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v>20</v>
      </c>
      <c r="AU155" s="3">
        <v>-18</v>
      </c>
    </row>
    <row r="156" spans="1:49" x14ac:dyDescent="0.35">
      <c r="A156" s="4" t="s">
        <v>182</v>
      </c>
      <c r="B156" s="4">
        <v>2021</v>
      </c>
      <c r="C156" s="5">
        <v>44492</v>
      </c>
      <c r="D156" s="4" t="s">
        <v>20</v>
      </c>
      <c r="E156" s="4" t="s">
        <v>649</v>
      </c>
      <c r="F156" s="4" t="s">
        <v>85</v>
      </c>
      <c r="G156" s="4"/>
      <c r="H156" s="4">
        <v>15</v>
      </c>
      <c r="I156" s="3"/>
      <c r="J156" s="3"/>
      <c r="K156" s="3"/>
      <c r="L156" s="3">
        <v>1</v>
      </c>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v>20</v>
      </c>
      <c r="AU156" s="3">
        <v>-19</v>
      </c>
    </row>
    <row r="157" spans="1:49" x14ac:dyDescent="0.35">
      <c r="A157" s="4" t="s">
        <v>182</v>
      </c>
      <c r="B157" s="4">
        <v>2021</v>
      </c>
      <c r="C157" s="5">
        <v>44492</v>
      </c>
      <c r="D157" s="4" t="s">
        <v>20</v>
      </c>
      <c r="E157" s="4" t="s">
        <v>836</v>
      </c>
      <c r="F157" s="4" t="s">
        <v>56</v>
      </c>
      <c r="G157" s="4"/>
      <c r="H157" s="4">
        <v>16</v>
      </c>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v>20</v>
      </c>
      <c r="AU157" s="3">
        <v>-20</v>
      </c>
    </row>
    <row r="158" spans="1:49" x14ac:dyDescent="0.35">
      <c r="A158" s="4" t="s">
        <v>182</v>
      </c>
      <c r="B158" s="4">
        <v>2021</v>
      </c>
      <c r="C158" s="5">
        <v>44492</v>
      </c>
      <c r="D158" s="4" t="s">
        <v>20</v>
      </c>
      <c r="E158" s="4" t="s">
        <v>490</v>
      </c>
      <c r="F158" s="4" t="s">
        <v>42</v>
      </c>
      <c r="G158" s="4"/>
      <c r="H158" s="4">
        <v>17</v>
      </c>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v>20</v>
      </c>
      <c r="AU158" s="3">
        <v>-20</v>
      </c>
    </row>
    <row r="159" spans="1:49" x14ac:dyDescent="0.35">
      <c r="A159" s="4" t="s">
        <v>182</v>
      </c>
      <c r="B159" s="4">
        <v>2021</v>
      </c>
      <c r="C159" s="5">
        <v>44492</v>
      </c>
      <c r="D159" s="4" t="s">
        <v>20</v>
      </c>
      <c r="E159" s="4" t="s">
        <v>621</v>
      </c>
      <c r="F159" s="4" t="s">
        <v>44</v>
      </c>
      <c r="G159" s="4"/>
      <c r="H159" s="4">
        <v>18</v>
      </c>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v>20</v>
      </c>
      <c r="AU159" s="3">
        <v>-20</v>
      </c>
    </row>
    <row r="160" spans="1:49" x14ac:dyDescent="0.35">
      <c r="A160" s="4" t="s">
        <v>182</v>
      </c>
      <c r="B160" s="4">
        <v>2021</v>
      </c>
      <c r="C160" s="5">
        <v>44492</v>
      </c>
      <c r="D160" s="4" t="s">
        <v>20</v>
      </c>
      <c r="E160" s="4" t="s">
        <v>495</v>
      </c>
      <c r="F160" s="4" t="s">
        <v>104</v>
      </c>
      <c r="G160" s="4"/>
      <c r="H160" s="4">
        <v>19</v>
      </c>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v>20</v>
      </c>
      <c r="AU160" s="3">
        <v>-20</v>
      </c>
    </row>
    <row r="161" spans="1:49" x14ac:dyDescent="0.35">
      <c r="A161" s="4" t="s">
        <v>182</v>
      </c>
      <c r="B161" s="4">
        <v>2021</v>
      </c>
      <c r="C161" s="5">
        <v>44492</v>
      </c>
      <c r="D161" s="4" t="s">
        <v>20</v>
      </c>
      <c r="E161" s="4" t="s">
        <v>487</v>
      </c>
      <c r="F161" s="4" t="s">
        <v>164</v>
      </c>
      <c r="G161" s="4"/>
      <c r="H161" s="4">
        <v>20</v>
      </c>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v>20</v>
      </c>
      <c r="AU161" s="3">
        <v>-20</v>
      </c>
    </row>
    <row r="162" spans="1:49" x14ac:dyDescent="0.35">
      <c r="A162" s="4" t="s">
        <v>182</v>
      </c>
      <c r="B162" s="4">
        <v>2021</v>
      </c>
      <c r="C162" s="5">
        <v>44492</v>
      </c>
      <c r="D162" s="4" t="s">
        <v>20</v>
      </c>
      <c r="E162" s="4" t="s">
        <v>641</v>
      </c>
      <c r="F162" s="4" t="s">
        <v>23</v>
      </c>
      <c r="G162" s="4"/>
      <c r="H162" s="4">
        <v>21</v>
      </c>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v>20</v>
      </c>
      <c r="AU162" s="3">
        <v>-20</v>
      </c>
    </row>
    <row r="163" spans="1:49" x14ac:dyDescent="0.35">
      <c r="A163" s="1" t="s">
        <v>139</v>
      </c>
      <c r="B163" s="1">
        <v>2021</v>
      </c>
      <c r="C163" s="2">
        <v>44451</v>
      </c>
      <c r="D163" s="1" t="s">
        <v>66</v>
      </c>
      <c r="E163" s="1" t="s">
        <v>896</v>
      </c>
      <c r="F163" s="3" t="s">
        <v>44</v>
      </c>
      <c r="G163" s="3"/>
      <c r="H163" s="3">
        <v>1</v>
      </c>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v>1</v>
      </c>
      <c r="AH163" s="1">
        <v>1</v>
      </c>
      <c r="AI163" s="1">
        <v>1</v>
      </c>
      <c r="AJ163" s="1">
        <v>1</v>
      </c>
      <c r="AK163" s="1">
        <v>1</v>
      </c>
      <c r="AL163" s="1">
        <v>1</v>
      </c>
      <c r="AM163" s="1"/>
      <c r="AN163" s="1"/>
      <c r="AO163" s="1"/>
      <c r="AP163" s="1"/>
      <c r="AQ163" s="1"/>
      <c r="AR163" s="1"/>
      <c r="AS163" s="3">
        <v>20</v>
      </c>
      <c r="AT163" s="3"/>
      <c r="AU163" s="3">
        <v>26</v>
      </c>
      <c r="AV163" s="6">
        <v>0.46527777777777773</v>
      </c>
      <c r="AW163">
        <v>53.695999999999998</v>
      </c>
    </row>
    <row r="164" spans="1:49" x14ac:dyDescent="0.35">
      <c r="A164" s="1" t="s">
        <v>139</v>
      </c>
      <c r="B164" s="1">
        <v>2021</v>
      </c>
      <c r="C164" s="2">
        <v>44451</v>
      </c>
      <c r="D164" s="1" t="s">
        <v>66</v>
      </c>
      <c r="E164" s="1" t="s">
        <v>519</v>
      </c>
      <c r="F164" s="3" t="s">
        <v>250</v>
      </c>
      <c r="G164" s="3"/>
      <c r="H164" s="3">
        <v>2</v>
      </c>
      <c r="I164" s="1"/>
      <c r="J164" s="1"/>
      <c r="K164" s="1"/>
      <c r="L164" s="1"/>
      <c r="M164" s="1">
        <v>1</v>
      </c>
      <c r="N164" s="1"/>
      <c r="O164" s="1">
        <v>1</v>
      </c>
      <c r="P164" s="1"/>
      <c r="Q164" s="1">
        <v>1</v>
      </c>
      <c r="R164" s="1">
        <v>1</v>
      </c>
      <c r="S164" s="1"/>
      <c r="T164" s="1">
        <v>1</v>
      </c>
      <c r="U164" s="1">
        <v>1</v>
      </c>
      <c r="V164" s="1">
        <v>1</v>
      </c>
      <c r="W164" s="1">
        <v>1</v>
      </c>
      <c r="X164" s="1">
        <v>1</v>
      </c>
      <c r="Y164" s="1">
        <v>1</v>
      </c>
      <c r="Z164" s="1">
        <v>1</v>
      </c>
      <c r="AA164" s="1">
        <v>1</v>
      </c>
      <c r="AB164" s="1">
        <v>1</v>
      </c>
      <c r="AC164" s="1">
        <v>1</v>
      </c>
      <c r="AD164" s="1">
        <v>1</v>
      </c>
      <c r="AE164" s="1">
        <v>1</v>
      </c>
      <c r="AF164" s="1">
        <v>1</v>
      </c>
      <c r="AG164" s="1"/>
      <c r="AH164" s="1"/>
      <c r="AI164" s="1"/>
      <c r="AJ164" s="1"/>
      <c r="AK164" s="1"/>
      <c r="AL164" s="1"/>
      <c r="AM164" s="1"/>
      <c r="AN164" s="1"/>
      <c r="AO164" s="1"/>
      <c r="AP164" s="1"/>
      <c r="AQ164" s="1"/>
      <c r="AR164" s="1">
        <v>1</v>
      </c>
      <c r="AS164" s="3"/>
      <c r="AT164" s="3"/>
      <c r="AU164" s="3">
        <v>18</v>
      </c>
    </row>
    <row r="165" spans="1:49" x14ac:dyDescent="0.35">
      <c r="A165" s="1" t="s">
        <v>139</v>
      </c>
      <c r="B165" s="1">
        <v>2021</v>
      </c>
      <c r="C165" s="2">
        <v>44451</v>
      </c>
      <c r="D165" s="1" t="s">
        <v>66</v>
      </c>
      <c r="E165" s="1" t="s">
        <v>836</v>
      </c>
      <c r="F165" s="3" t="s">
        <v>56</v>
      </c>
      <c r="G165" s="3"/>
      <c r="H165" s="3">
        <v>3</v>
      </c>
      <c r="I165" s="1"/>
      <c r="J165" s="1"/>
      <c r="K165" s="1"/>
      <c r="L165" s="1">
        <v>1</v>
      </c>
      <c r="M165" s="1"/>
      <c r="N165" s="1">
        <v>1</v>
      </c>
      <c r="O165" s="1">
        <v>1</v>
      </c>
      <c r="P165" s="1">
        <v>1</v>
      </c>
      <c r="Q165" s="1"/>
      <c r="R165" s="1"/>
      <c r="S165" s="1">
        <v>1</v>
      </c>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3"/>
      <c r="AT165" s="3"/>
      <c r="AU165" s="3">
        <v>5</v>
      </c>
    </row>
    <row r="166" spans="1:49" x14ac:dyDescent="0.35">
      <c r="A166" s="1" t="s">
        <v>139</v>
      </c>
      <c r="B166" s="1">
        <v>2021</v>
      </c>
      <c r="C166" s="2">
        <v>44451</v>
      </c>
      <c r="D166" s="1" t="s">
        <v>66</v>
      </c>
      <c r="E166" s="1" t="s">
        <v>739</v>
      </c>
      <c r="F166" s="3" t="s">
        <v>150</v>
      </c>
      <c r="G166" s="3"/>
      <c r="H166" s="3">
        <v>4</v>
      </c>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v>1</v>
      </c>
      <c r="AO166" s="1">
        <v>1</v>
      </c>
      <c r="AP166" s="1">
        <v>1</v>
      </c>
      <c r="AQ166" s="1">
        <v>1</v>
      </c>
      <c r="AR166" s="1"/>
      <c r="AS166" s="3"/>
      <c r="AT166" s="3"/>
      <c r="AU166" s="3">
        <v>4</v>
      </c>
    </row>
    <row r="167" spans="1:49" x14ac:dyDescent="0.35">
      <c r="A167" s="1" t="s">
        <v>139</v>
      </c>
      <c r="B167" s="1">
        <v>2021</v>
      </c>
      <c r="C167" s="2">
        <v>44451</v>
      </c>
      <c r="D167" s="1" t="s">
        <v>66</v>
      </c>
      <c r="E167" s="1" t="s">
        <v>822</v>
      </c>
      <c r="F167" s="3" t="s">
        <v>166</v>
      </c>
      <c r="G167" s="3"/>
      <c r="H167" s="3">
        <v>5</v>
      </c>
      <c r="I167" s="1">
        <v>1</v>
      </c>
      <c r="J167" s="1">
        <v>1</v>
      </c>
      <c r="K167" s="1">
        <v>1</v>
      </c>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3"/>
      <c r="AT167" s="3"/>
      <c r="AU167" s="3">
        <v>3</v>
      </c>
    </row>
    <row r="168" spans="1:49" x14ac:dyDescent="0.35">
      <c r="A168" s="1" t="s">
        <v>139</v>
      </c>
      <c r="B168" s="1">
        <v>2021</v>
      </c>
      <c r="C168" s="2">
        <v>44451</v>
      </c>
      <c r="D168" s="1" t="s">
        <v>66</v>
      </c>
      <c r="E168" s="1" t="s">
        <v>695</v>
      </c>
      <c r="F168" s="3" t="s">
        <v>33</v>
      </c>
      <c r="G168" s="3"/>
      <c r="H168" s="3">
        <v>6</v>
      </c>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v>1</v>
      </c>
      <c r="AN168" s="1"/>
      <c r="AO168" s="1"/>
      <c r="AP168" s="1"/>
      <c r="AQ168" s="1"/>
      <c r="AR168" s="1"/>
      <c r="AS168" s="3"/>
      <c r="AT168" s="3"/>
      <c r="AU168" s="3">
        <v>1</v>
      </c>
    </row>
    <row r="169" spans="1:49" x14ac:dyDescent="0.35">
      <c r="A169" s="1" t="s">
        <v>139</v>
      </c>
      <c r="B169" s="1">
        <v>2021</v>
      </c>
      <c r="C169" s="2">
        <v>44451</v>
      </c>
      <c r="D169" s="1" t="s">
        <v>66</v>
      </c>
      <c r="E169" s="1" t="s">
        <v>634</v>
      </c>
      <c r="F169" s="3" t="s">
        <v>207</v>
      </c>
      <c r="G169" s="3"/>
      <c r="H169" s="3">
        <v>7</v>
      </c>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3"/>
      <c r="AT169" s="3"/>
      <c r="AU169" s="3">
        <v>0</v>
      </c>
    </row>
    <row r="170" spans="1:49" x14ac:dyDescent="0.35">
      <c r="A170" s="1" t="s">
        <v>139</v>
      </c>
      <c r="B170" s="1">
        <v>2021</v>
      </c>
      <c r="C170" s="2">
        <v>44451</v>
      </c>
      <c r="D170" s="1" t="s">
        <v>66</v>
      </c>
      <c r="E170" s="1" t="s">
        <v>711</v>
      </c>
      <c r="F170" s="3" t="s">
        <v>164</v>
      </c>
      <c r="G170" s="3"/>
      <c r="H170" s="3">
        <v>8</v>
      </c>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3"/>
      <c r="AT170" s="3"/>
      <c r="AU170" s="3">
        <v>0</v>
      </c>
    </row>
    <row r="171" spans="1:49" x14ac:dyDescent="0.35">
      <c r="A171" s="1" t="s">
        <v>139</v>
      </c>
      <c r="B171" s="1">
        <v>2021</v>
      </c>
      <c r="C171" s="2">
        <v>44451</v>
      </c>
      <c r="D171" s="1" t="s">
        <v>66</v>
      </c>
      <c r="E171" s="1" t="s">
        <v>344</v>
      </c>
      <c r="F171" s="3" t="s">
        <v>154</v>
      </c>
      <c r="G171" s="3"/>
      <c r="H171" s="3">
        <v>9</v>
      </c>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3"/>
      <c r="AT171" s="3"/>
      <c r="AU171" s="3">
        <v>0</v>
      </c>
    </row>
    <row r="172" spans="1:49" x14ac:dyDescent="0.35">
      <c r="A172" s="1" t="s">
        <v>139</v>
      </c>
      <c r="B172" s="1">
        <v>2021</v>
      </c>
      <c r="C172" s="2">
        <v>44451</v>
      </c>
      <c r="D172" s="1" t="s">
        <v>66</v>
      </c>
      <c r="E172" s="1" t="s">
        <v>523</v>
      </c>
      <c r="F172" s="3" t="s">
        <v>524</v>
      </c>
      <c r="G172" s="3"/>
      <c r="H172" s="3">
        <v>10</v>
      </c>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3"/>
      <c r="AT172" s="3"/>
      <c r="AU172" s="3">
        <v>0</v>
      </c>
    </row>
    <row r="173" spans="1:49" x14ac:dyDescent="0.35">
      <c r="A173" s="1" t="s">
        <v>139</v>
      </c>
      <c r="B173" s="1">
        <v>2021</v>
      </c>
      <c r="C173" s="2">
        <v>44451</v>
      </c>
      <c r="D173" s="1" t="s">
        <v>66</v>
      </c>
      <c r="E173" s="1" t="s">
        <v>891</v>
      </c>
      <c r="F173" s="3" t="s">
        <v>224</v>
      </c>
      <c r="G173" s="3"/>
      <c r="H173" s="3">
        <v>11</v>
      </c>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3"/>
      <c r="AT173" s="3"/>
      <c r="AU173" s="3">
        <v>0</v>
      </c>
    </row>
    <row r="174" spans="1:49" x14ac:dyDescent="0.35">
      <c r="A174" s="1" t="s">
        <v>139</v>
      </c>
      <c r="B174" s="1">
        <v>2021</v>
      </c>
      <c r="C174" s="2">
        <v>44451</v>
      </c>
      <c r="D174" s="1" t="s">
        <v>66</v>
      </c>
      <c r="E174" s="1" t="s">
        <v>901</v>
      </c>
      <c r="F174" s="3" t="s">
        <v>52</v>
      </c>
      <c r="G174" s="3"/>
      <c r="H174" s="3">
        <v>12</v>
      </c>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3"/>
      <c r="AT174" s="3"/>
      <c r="AU174" s="3">
        <v>0</v>
      </c>
      <c r="AW174" s="31"/>
    </row>
    <row r="175" spans="1:49" x14ac:dyDescent="0.35">
      <c r="A175" s="1" t="s">
        <v>139</v>
      </c>
      <c r="B175" s="1">
        <v>2021</v>
      </c>
      <c r="C175" s="2">
        <v>44451</v>
      </c>
      <c r="D175" s="1" t="s">
        <v>66</v>
      </c>
      <c r="E175" s="1" t="s">
        <v>642</v>
      </c>
      <c r="F175" s="3" t="s">
        <v>78</v>
      </c>
      <c r="G175" s="3"/>
      <c r="H175" s="3">
        <v>13</v>
      </c>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3"/>
      <c r="AT175" s="3"/>
      <c r="AU175" s="3">
        <v>0</v>
      </c>
    </row>
    <row r="176" spans="1:49" x14ac:dyDescent="0.35">
      <c r="A176" s="1" t="s">
        <v>139</v>
      </c>
      <c r="B176" s="1">
        <v>2021</v>
      </c>
      <c r="C176" s="2">
        <v>44451</v>
      </c>
      <c r="D176" s="1" t="s">
        <v>66</v>
      </c>
      <c r="E176" s="1" t="s">
        <v>495</v>
      </c>
      <c r="F176" s="3" t="s">
        <v>104</v>
      </c>
      <c r="G176" s="3"/>
      <c r="H176" s="3">
        <v>14</v>
      </c>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3"/>
      <c r="AT176" s="3">
        <v>20</v>
      </c>
      <c r="AU176" s="3">
        <v>-20</v>
      </c>
    </row>
    <row r="177" spans="1:49" x14ac:dyDescent="0.35">
      <c r="A177" s="1" t="s">
        <v>139</v>
      </c>
      <c r="B177" s="1">
        <v>2021</v>
      </c>
      <c r="C177" s="2">
        <v>44451</v>
      </c>
      <c r="D177" s="1" t="s">
        <v>66</v>
      </c>
      <c r="E177" s="1" t="s">
        <v>693</v>
      </c>
      <c r="F177" s="3" t="s">
        <v>723</v>
      </c>
      <c r="G177" s="3"/>
      <c r="H177" s="3">
        <v>15</v>
      </c>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3"/>
      <c r="AT177" s="3">
        <v>20</v>
      </c>
      <c r="AU177" s="3">
        <v>-40</v>
      </c>
    </row>
    <row r="178" spans="1:49" x14ac:dyDescent="0.35">
      <c r="A178" s="1" t="s">
        <v>139</v>
      </c>
      <c r="B178" s="1">
        <v>2021</v>
      </c>
      <c r="C178" s="2">
        <v>44451</v>
      </c>
      <c r="D178" s="1" t="s">
        <v>66</v>
      </c>
      <c r="E178" s="1" t="s">
        <v>892</v>
      </c>
      <c r="F178" s="3" t="s">
        <v>63</v>
      </c>
      <c r="G178" s="3"/>
      <c r="H178" s="3">
        <v>16</v>
      </c>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3"/>
      <c r="AT178" s="3">
        <v>40</v>
      </c>
      <c r="AU178" s="3">
        <v>-40</v>
      </c>
    </row>
    <row r="179" spans="1:49" x14ac:dyDescent="0.35">
      <c r="A179" s="4" t="s">
        <v>905</v>
      </c>
      <c r="B179" s="4">
        <v>2021</v>
      </c>
      <c r="C179" s="5">
        <v>44388</v>
      </c>
      <c r="D179" s="4" t="s">
        <v>66</v>
      </c>
      <c r="E179" s="4" t="s">
        <v>839</v>
      </c>
      <c r="F179" s="4" t="s">
        <v>480</v>
      </c>
      <c r="G179" s="4"/>
      <c r="H179" s="4">
        <v>1</v>
      </c>
      <c r="I179" s="4"/>
      <c r="J179" s="4"/>
      <c r="K179" s="4"/>
      <c r="L179" s="4"/>
      <c r="M179" s="4"/>
      <c r="N179" s="4"/>
      <c r="O179" s="4"/>
      <c r="P179" s="4"/>
      <c r="Q179" s="4"/>
      <c r="R179" s="4"/>
      <c r="S179" s="4"/>
      <c r="T179" s="4"/>
      <c r="U179" s="4">
        <v>1</v>
      </c>
      <c r="V179" s="4">
        <v>1</v>
      </c>
      <c r="W179" s="4"/>
      <c r="X179" s="4">
        <v>1</v>
      </c>
      <c r="Y179" s="4"/>
      <c r="Z179" s="4">
        <v>1</v>
      </c>
      <c r="AA179" s="4"/>
      <c r="AB179" s="4"/>
      <c r="AC179" s="4"/>
      <c r="AD179" s="4">
        <v>1</v>
      </c>
      <c r="AE179" s="4"/>
      <c r="AF179" s="4"/>
      <c r="AG179" s="4"/>
      <c r="AH179" s="4"/>
      <c r="AI179" s="4"/>
      <c r="AJ179" s="4"/>
      <c r="AK179" s="4"/>
      <c r="AL179" s="4">
        <v>1</v>
      </c>
      <c r="AM179" s="4">
        <v>1</v>
      </c>
      <c r="AN179" s="4"/>
      <c r="AO179" s="4"/>
      <c r="AP179" s="4"/>
      <c r="AQ179" s="4"/>
      <c r="AR179" s="4"/>
      <c r="AS179" s="4">
        <v>20</v>
      </c>
      <c r="AT179" s="4"/>
      <c r="AU179" s="4">
        <v>27</v>
      </c>
      <c r="AV179" s="6">
        <v>0.4548611111111111</v>
      </c>
      <c r="AW179">
        <v>54.893999999999998</v>
      </c>
    </row>
    <row r="180" spans="1:49" x14ac:dyDescent="0.35">
      <c r="A180" s="4" t="s">
        <v>905</v>
      </c>
      <c r="B180" s="4">
        <v>2021</v>
      </c>
      <c r="C180" s="5">
        <v>44388</v>
      </c>
      <c r="D180" s="4" t="s">
        <v>66</v>
      </c>
      <c r="E180" s="4" t="s">
        <v>340</v>
      </c>
      <c r="F180" s="4" t="s">
        <v>142</v>
      </c>
      <c r="G180" s="4"/>
      <c r="H180" s="4">
        <v>2</v>
      </c>
      <c r="I180" s="4"/>
      <c r="J180" s="4"/>
      <c r="K180" s="4"/>
      <c r="L180" s="4"/>
      <c r="M180" s="4"/>
      <c r="N180" s="4"/>
      <c r="O180" s="4"/>
      <c r="P180" s="4"/>
      <c r="Q180" s="4"/>
      <c r="R180" s="4"/>
      <c r="S180" s="4"/>
      <c r="T180" s="4">
        <v>1</v>
      </c>
      <c r="U180" s="4"/>
      <c r="V180" s="4"/>
      <c r="W180" s="4"/>
      <c r="X180" s="4"/>
      <c r="Y180" s="4"/>
      <c r="Z180" s="4"/>
      <c r="AA180" s="4">
        <v>1</v>
      </c>
      <c r="AB180" s="4"/>
      <c r="AC180" s="4"/>
      <c r="AD180" s="4"/>
      <c r="AE180" s="4"/>
      <c r="AF180" s="4"/>
      <c r="AG180" s="4">
        <v>1</v>
      </c>
      <c r="AH180" s="4"/>
      <c r="AI180" s="4"/>
      <c r="AJ180" s="4"/>
      <c r="AK180" s="4"/>
      <c r="AL180" s="4"/>
      <c r="AM180" s="4"/>
      <c r="AN180" s="4"/>
      <c r="AO180" s="4"/>
      <c r="AP180" s="4"/>
      <c r="AQ180" s="4"/>
      <c r="AR180" s="4"/>
      <c r="AS180" s="4">
        <v>20</v>
      </c>
      <c r="AT180" s="4"/>
      <c r="AU180" s="4">
        <v>23</v>
      </c>
    </row>
    <row r="181" spans="1:49" x14ac:dyDescent="0.35">
      <c r="A181" s="4" t="s">
        <v>905</v>
      </c>
      <c r="B181" s="4">
        <v>2021</v>
      </c>
      <c r="C181" s="5">
        <v>44388</v>
      </c>
      <c r="D181" s="4" t="s">
        <v>66</v>
      </c>
      <c r="E181" s="4" t="s">
        <v>848</v>
      </c>
      <c r="F181" s="4" t="s">
        <v>198</v>
      </c>
      <c r="G181" s="4"/>
      <c r="H181" s="4">
        <v>3</v>
      </c>
      <c r="I181" s="4"/>
      <c r="J181" s="4"/>
      <c r="K181" s="4"/>
      <c r="L181" s="4"/>
      <c r="M181" s="4"/>
      <c r="N181" s="4"/>
      <c r="O181" s="4"/>
      <c r="P181" s="4"/>
      <c r="Q181" s="4"/>
      <c r="R181" s="4"/>
      <c r="S181" s="4"/>
      <c r="T181" s="4"/>
      <c r="U181" s="4"/>
      <c r="V181" s="4"/>
      <c r="W181" s="4">
        <v>1</v>
      </c>
      <c r="X181" s="4"/>
      <c r="Y181" s="4">
        <v>1</v>
      </c>
      <c r="Z181" s="4"/>
      <c r="AA181" s="4"/>
      <c r="AB181" s="4">
        <v>1</v>
      </c>
      <c r="AC181" s="4"/>
      <c r="AD181" s="4"/>
      <c r="AE181" s="4"/>
      <c r="AF181" s="4"/>
      <c r="AG181" s="4"/>
      <c r="AH181" s="4"/>
      <c r="AI181" s="4"/>
      <c r="AJ181" s="4"/>
      <c r="AK181" s="4"/>
      <c r="AL181" s="4"/>
      <c r="AM181" s="4"/>
      <c r="AN181" s="4"/>
      <c r="AO181" s="4"/>
      <c r="AP181" s="4"/>
      <c r="AQ181" s="4"/>
      <c r="AR181" s="4"/>
      <c r="AS181" s="4">
        <v>20</v>
      </c>
      <c r="AT181" s="4"/>
      <c r="AU181" s="4">
        <v>23</v>
      </c>
    </row>
    <row r="182" spans="1:49" x14ac:dyDescent="0.35">
      <c r="A182" s="4" t="s">
        <v>905</v>
      </c>
      <c r="B182" s="4">
        <v>2021</v>
      </c>
      <c r="C182" s="5">
        <v>44388</v>
      </c>
      <c r="D182" s="4" t="s">
        <v>66</v>
      </c>
      <c r="E182" s="4" t="s">
        <v>810</v>
      </c>
      <c r="F182" s="4" t="s">
        <v>188</v>
      </c>
      <c r="G182" s="4"/>
      <c r="H182" s="4">
        <v>4</v>
      </c>
      <c r="I182" s="4"/>
      <c r="J182" s="4"/>
      <c r="K182" s="4"/>
      <c r="L182" s="4"/>
      <c r="M182" s="4"/>
      <c r="N182" s="4"/>
      <c r="O182" s="4"/>
      <c r="P182" s="4"/>
      <c r="Q182" s="4"/>
      <c r="R182" s="4"/>
      <c r="S182" s="4"/>
      <c r="T182" s="4"/>
      <c r="U182" s="4"/>
      <c r="V182" s="4"/>
      <c r="W182" s="4"/>
      <c r="X182" s="4"/>
      <c r="Y182" s="4"/>
      <c r="Z182" s="4"/>
      <c r="AA182" s="4"/>
      <c r="AB182" s="4"/>
      <c r="AC182" s="4">
        <v>1</v>
      </c>
      <c r="AD182" s="4"/>
      <c r="AE182" s="4"/>
      <c r="AF182" s="4"/>
      <c r="AG182" s="4"/>
      <c r="AH182" s="4">
        <v>1</v>
      </c>
      <c r="AI182" s="4"/>
      <c r="AJ182" s="4"/>
      <c r="AK182" s="4"/>
      <c r="AL182" s="4"/>
      <c r="AM182" s="4"/>
      <c r="AN182" s="4"/>
      <c r="AO182" s="4"/>
      <c r="AP182" s="4"/>
      <c r="AQ182" s="4"/>
      <c r="AR182" s="4"/>
      <c r="AS182" s="4">
        <v>20</v>
      </c>
      <c r="AT182" s="4"/>
      <c r="AU182" s="4">
        <v>22</v>
      </c>
    </row>
    <row r="183" spans="1:49" x14ac:dyDescent="0.35">
      <c r="A183" s="4" t="s">
        <v>905</v>
      </c>
      <c r="B183" s="4">
        <v>2021</v>
      </c>
      <c r="C183" s="5">
        <v>44388</v>
      </c>
      <c r="D183" s="4" t="s">
        <v>66</v>
      </c>
      <c r="E183" s="4" t="s">
        <v>828</v>
      </c>
      <c r="F183" s="4" t="s">
        <v>82</v>
      </c>
      <c r="G183" s="4"/>
      <c r="H183" s="4">
        <v>5</v>
      </c>
      <c r="I183" s="4"/>
      <c r="J183" s="4"/>
      <c r="K183" s="4"/>
      <c r="L183" s="4"/>
      <c r="M183" s="4"/>
      <c r="N183" s="4"/>
      <c r="O183" s="4"/>
      <c r="P183" s="4"/>
      <c r="Q183" s="4"/>
      <c r="R183" s="4"/>
      <c r="S183" s="4"/>
      <c r="T183" s="4"/>
      <c r="U183" s="4"/>
      <c r="V183" s="4"/>
      <c r="W183" s="4"/>
      <c r="X183" s="4"/>
      <c r="Y183" s="4"/>
      <c r="Z183" s="4"/>
      <c r="AA183" s="4"/>
      <c r="AB183" s="4"/>
      <c r="AC183" s="4"/>
      <c r="AD183" s="4"/>
      <c r="AE183" s="4"/>
      <c r="AF183" s="4">
        <v>1</v>
      </c>
      <c r="AG183" s="4"/>
      <c r="AH183" s="4"/>
      <c r="AI183" s="4"/>
      <c r="AJ183" s="4"/>
      <c r="AK183" s="4"/>
      <c r="AL183" s="4"/>
      <c r="AM183" s="4"/>
      <c r="AN183" s="4"/>
      <c r="AO183" s="4"/>
      <c r="AP183" s="4"/>
      <c r="AQ183" s="4"/>
      <c r="AR183" s="4"/>
      <c r="AS183" s="4">
        <v>20</v>
      </c>
      <c r="AT183" s="4"/>
      <c r="AU183" s="4">
        <v>21</v>
      </c>
    </row>
    <row r="184" spans="1:49" x14ac:dyDescent="0.35">
      <c r="A184" s="4" t="s">
        <v>905</v>
      </c>
      <c r="B184" s="4">
        <v>2021</v>
      </c>
      <c r="C184" s="5">
        <v>44388</v>
      </c>
      <c r="D184" s="4" t="s">
        <v>66</v>
      </c>
      <c r="E184" s="4" t="s">
        <v>519</v>
      </c>
      <c r="F184" s="4" t="s">
        <v>250</v>
      </c>
      <c r="G184" s="4"/>
      <c r="H184" s="4">
        <v>6</v>
      </c>
      <c r="I184" s="4"/>
      <c r="J184" s="4"/>
      <c r="K184" s="4"/>
      <c r="L184" s="4"/>
      <c r="M184" s="4"/>
      <c r="N184" s="4"/>
      <c r="O184" s="4"/>
      <c r="P184" s="4"/>
      <c r="Q184" s="4"/>
      <c r="R184" s="4"/>
      <c r="S184" s="4"/>
      <c r="T184" s="4"/>
      <c r="U184" s="4"/>
      <c r="V184" s="4"/>
      <c r="W184" s="4"/>
      <c r="X184" s="4"/>
      <c r="Y184" s="4"/>
      <c r="Z184" s="4"/>
      <c r="AA184" s="4"/>
      <c r="AB184" s="4"/>
      <c r="AC184" s="4"/>
      <c r="AD184" s="4"/>
      <c r="AE184" s="4">
        <v>1</v>
      </c>
      <c r="AF184" s="4"/>
      <c r="AG184" s="4"/>
      <c r="AH184" s="4"/>
      <c r="AI184" s="4"/>
      <c r="AJ184" s="4"/>
      <c r="AK184" s="4"/>
      <c r="AL184" s="4"/>
      <c r="AM184" s="4"/>
      <c r="AN184" s="4"/>
      <c r="AO184" s="4"/>
      <c r="AP184" s="4"/>
      <c r="AQ184" s="4"/>
      <c r="AR184" s="4"/>
      <c r="AS184" s="4">
        <v>20</v>
      </c>
      <c r="AT184" s="4"/>
      <c r="AU184" s="4">
        <v>21</v>
      </c>
    </row>
    <row r="185" spans="1:49" x14ac:dyDescent="0.35">
      <c r="A185" s="4" t="s">
        <v>905</v>
      </c>
      <c r="B185" s="4">
        <v>2021</v>
      </c>
      <c r="C185" s="5">
        <v>44388</v>
      </c>
      <c r="D185" s="4" t="s">
        <v>66</v>
      </c>
      <c r="E185" s="4" t="s">
        <v>870</v>
      </c>
      <c r="F185" s="4" t="s">
        <v>178</v>
      </c>
      <c r="G185" s="4"/>
      <c r="H185" s="4">
        <v>7</v>
      </c>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c r="AQ185" s="4"/>
      <c r="AR185" s="4"/>
      <c r="AS185" s="4">
        <v>20</v>
      </c>
      <c r="AT185" s="4"/>
      <c r="AU185" s="4">
        <v>20</v>
      </c>
    </row>
    <row r="186" spans="1:49" x14ac:dyDescent="0.35">
      <c r="A186" s="4" t="s">
        <v>905</v>
      </c>
      <c r="B186" s="4">
        <v>2021</v>
      </c>
      <c r="C186" s="5">
        <v>44388</v>
      </c>
      <c r="D186" s="4" t="s">
        <v>66</v>
      </c>
      <c r="E186" s="4" t="s">
        <v>778</v>
      </c>
      <c r="F186" s="4" t="s">
        <v>924</v>
      </c>
      <c r="G186" s="4"/>
      <c r="H186" s="4">
        <v>8</v>
      </c>
      <c r="I186" s="4">
        <v>1</v>
      </c>
      <c r="J186" s="4">
        <v>1</v>
      </c>
      <c r="K186" s="4">
        <v>1</v>
      </c>
      <c r="L186" s="4">
        <v>1</v>
      </c>
      <c r="M186" s="4">
        <v>1</v>
      </c>
      <c r="N186" s="4">
        <v>1</v>
      </c>
      <c r="O186" s="4">
        <v>1</v>
      </c>
      <c r="P186" s="4">
        <v>1</v>
      </c>
      <c r="Q186" s="4">
        <v>1</v>
      </c>
      <c r="R186" s="4">
        <v>1</v>
      </c>
      <c r="S186" s="4">
        <v>1</v>
      </c>
      <c r="T186" s="4"/>
      <c r="U186" s="4"/>
      <c r="V186" s="4"/>
      <c r="W186" s="4"/>
      <c r="X186" s="4"/>
      <c r="Y186" s="4"/>
      <c r="Z186" s="4"/>
      <c r="AA186" s="4"/>
      <c r="AB186" s="4"/>
      <c r="AC186" s="4"/>
      <c r="AD186" s="4"/>
      <c r="AE186" s="4"/>
      <c r="AF186" s="4"/>
      <c r="AG186" s="4"/>
      <c r="AH186" s="4"/>
      <c r="AI186" s="4"/>
      <c r="AJ186" s="4"/>
      <c r="AK186" s="4"/>
      <c r="AL186" s="4"/>
      <c r="AM186" s="4"/>
      <c r="AN186" s="4"/>
      <c r="AO186" s="4"/>
      <c r="AP186" s="4"/>
      <c r="AQ186" s="4"/>
      <c r="AR186" s="4"/>
      <c r="AS186" s="4"/>
      <c r="AT186" s="4"/>
      <c r="AU186" s="4">
        <v>11</v>
      </c>
    </row>
    <row r="187" spans="1:49" x14ac:dyDescent="0.35">
      <c r="A187" s="4" t="s">
        <v>905</v>
      </c>
      <c r="B187" s="4">
        <v>2021</v>
      </c>
      <c r="C187" s="5">
        <v>44388</v>
      </c>
      <c r="D187" s="4" t="s">
        <v>66</v>
      </c>
      <c r="E187" s="4" t="s">
        <v>508</v>
      </c>
      <c r="F187" s="4" t="s">
        <v>85</v>
      </c>
      <c r="G187" s="4"/>
      <c r="H187" s="4">
        <v>9</v>
      </c>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v>1</v>
      </c>
      <c r="AO187" s="4">
        <v>1</v>
      </c>
      <c r="AP187" s="4">
        <v>1</v>
      </c>
      <c r="AQ187" s="4">
        <v>1</v>
      </c>
      <c r="AR187" s="4">
        <v>1</v>
      </c>
      <c r="AS187" s="4"/>
      <c r="AT187" s="4"/>
      <c r="AU187" s="4">
        <v>5</v>
      </c>
    </row>
    <row r="188" spans="1:49" x14ac:dyDescent="0.35">
      <c r="A188" s="4" t="s">
        <v>905</v>
      </c>
      <c r="B188" s="4">
        <v>2021</v>
      </c>
      <c r="C188" s="5">
        <v>44388</v>
      </c>
      <c r="D188" s="4" t="s">
        <v>66</v>
      </c>
      <c r="E188" s="4" t="s">
        <v>935</v>
      </c>
      <c r="F188" s="4" t="s">
        <v>907</v>
      </c>
      <c r="G188" s="4"/>
      <c r="H188" s="4">
        <v>10</v>
      </c>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v>1</v>
      </c>
      <c r="AJ188" s="4"/>
      <c r="AK188" s="4">
        <v>1</v>
      </c>
      <c r="AL188" s="4"/>
      <c r="AM188" s="4"/>
      <c r="AN188" s="4"/>
      <c r="AO188" s="4"/>
      <c r="AP188" s="4"/>
      <c r="AQ188" s="4"/>
      <c r="AR188" s="4"/>
      <c r="AS188" s="4"/>
      <c r="AT188" s="4"/>
      <c r="AU188" s="4">
        <v>2</v>
      </c>
    </row>
    <row r="189" spans="1:49" x14ac:dyDescent="0.35">
      <c r="A189" s="4" t="s">
        <v>905</v>
      </c>
      <c r="B189" s="4">
        <v>2021</v>
      </c>
      <c r="C189" s="5">
        <v>44388</v>
      </c>
      <c r="D189" s="4" t="s">
        <v>66</v>
      </c>
      <c r="E189" s="4" t="s">
        <v>491</v>
      </c>
      <c r="F189" s="4" t="s">
        <v>492</v>
      </c>
      <c r="G189" s="4"/>
      <c r="H189" s="4">
        <v>11</v>
      </c>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v>1</v>
      </c>
      <c r="AK189" s="4"/>
      <c r="AL189" s="4"/>
      <c r="AM189" s="4"/>
      <c r="AN189" s="4"/>
      <c r="AO189" s="4"/>
      <c r="AP189" s="4"/>
      <c r="AQ189" s="4"/>
      <c r="AR189" s="4"/>
      <c r="AS189" s="4"/>
      <c r="AT189" s="4"/>
      <c r="AU189" s="4">
        <v>1</v>
      </c>
    </row>
    <row r="190" spans="1:49" x14ac:dyDescent="0.35">
      <c r="A190" s="4" t="s">
        <v>905</v>
      </c>
      <c r="B190" s="4">
        <v>2021</v>
      </c>
      <c r="C190" s="5">
        <v>44388</v>
      </c>
      <c r="D190" s="4" t="s">
        <v>66</v>
      </c>
      <c r="E190" s="4" t="s">
        <v>48</v>
      </c>
      <c r="F190" s="4" t="s">
        <v>27</v>
      </c>
      <c r="G190" s="4"/>
      <c r="H190" s="4">
        <v>12</v>
      </c>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c r="AQ190" s="4"/>
      <c r="AR190" s="4"/>
      <c r="AS190" s="4"/>
      <c r="AT190" s="4"/>
      <c r="AU190" s="4">
        <v>0</v>
      </c>
    </row>
    <row r="191" spans="1:49" x14ac:dyDescent="0.35">
      <c r="A191" s="4" t="s">
        <v>905</v>
      </c>
      <c r="B191" s="4">
        <v>2021</v>
      </c>
      <c r="C191" s="5">
        <v>44388</v>
      </c>
      <c r="D191" s="4" t="s">
        <v>66</v>
      </c>
      <c r="E191" s="4" t="s">
        <v>939</v>
      </c>
      <c r="F191" s="4" t="s">
        <v>25</v>
      </c>
      <c r="G191" s="4"/>
      <c r="H191" s="4">
        <v>13</v>
      </c>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c r="AQ191" s="4"/>
      <c r="AR191" s="4"/>
      <c r="AS191" s="4"/>
      <c r="AT191" s="4"/>
      <c r="AU191" s="4">
        <v>0</v>
      </c>
    </row>
    <row r="192" spans="1:49" x14ac:dyDescent="0.35">
      <c r="A192" s="4" t="s">
        <v>905</v>
      </c>
      <c r="B192" s="4">
        <v>2021</v>
      </c>
      <c r="C192" s="5">
        <v>44388</v>
      </c>
      <c r="D192" s="4" t="s">
        <v>66</v>
      </c>
      <c r="E192" s="4" t="s">
        <v>490</v>
      </c>
      <c r="F192" s="4" t="s">
        <v>42</v>
      </c>
      <c r="G192" s="4"/>
      <c r="H192" s="4">
        <v>14</v>
      </c>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c r="AQ192" s="4"/>
      <c r="AR192" s="4"/>
      <c r="AS192" s="4"/>
      <c r="AT192" s="4"/>
      <c r="AU192" s="4">
        <v>0</v>
      </c>
    </row>
    <row r="193" spans="1:49" x14ac:dyDescent="0.35">
      <c r="A193" s="4" t="s">
        <v>905</v>
      </c>
      <c r="B193" s="4">
        <v>2021</v>
      </c>
      <c r="C193" s="5">
        <v>44388</v>
      </c>
      <c r="D193" s="4" t="s">
        <v>66</v>
      </c>
      <c r="E193" s="4" t="s">
        <v>922</v>
      </c>
      <c r="F193" s="4" t="s">
        <v>646</v>
      </c>
      <c r="G193" s="4"/>
      <c r="H193" s="4">
        <v>15</v>
      </c>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c r="AQ193" s="4"/>
      <c r="AR193" s="4"/>
      <c r="AS193" s="4"/>
      <c r="AT193" s="4"/>
      <c r="AU193" s="4">
        <v>0</v>
      </c>
    </row>
    <row r="194" spans="1:49" x14ac:dyDescent="0.35">
      <c r="A194" s="4" t="s">
        <v>905</v>
      </c>
      <c r="B194" s="4">
        <v>2021</v>
      </c>
      <c r="C194" s="5">
        <v>44388</v>
      </c>
      <c r="D194" s="4" t="s">
        <v>66</v>
      </c>
      <c r="E194" s="4" t="s">
        <v>859</v>
      </c>
      <c r="F194" s="4" t="s">
        <v>207</v>
      </c>
      <c r="G194" s="4"/>
      <c r="H194" s="4">
        <v>16</v>
      </c>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c r="AQ194" s="4"/>
      <c r="AR194" s="4"/>
      <c r="AS194" s="4"/>
      <c r="AT194" s="4"/>
      <c r="AU194" s="4">
        <v>0</v>
      </c>
    </row>
    <row r="195" spans="1:49" x14ac:dyDescent="0.35">
      <c r="A195" s="4" t="s">
        <v>905</v>
      </c>
      <c r="B195" s="4">
        <v>2021</v>
      </c>
      <c r="C195" s="5">
        <v>44388</v>
      </c>
      <c r="D195" s="4" t="s">
        <v>66</v>
      </c>
      <c r="E195" s="4" t="s">
        <v>921</v>
      </c>
      <c r="F195" s="4" t="s">
        <v>58</v>
      </c>
      <c r="G195" s="4"/>
      <c r="H195" s="4">
        <v>17</v>
      </c>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c r="AQ195" s="4"/>
      <c r="AR195" s="4"/>
      <c r="AS195" s="4"/>
      <c r="AT195" s="4">
        <v>20</v>
      </c>
      <c r="AU195" s="4">
        <v>-20</v>
      </c>
    </row>
    <row r="196" spans="1:49" x14ac:dyDescent="0.35">
      <c r="A196" s="4" t="s">
        <v>905</v>
      </c>
      <c r="B196" s="4">
        <v>2021</v>
      </c>
      <c r="C196" s="5">
        <v>44388</v>
      </c>
      <c r="D196" s="4" t="s">
        <v>66</v>
      </c>
      <c r="E196" s="4" t="s">
        <v>919</v>
      </c>
      <c r="F196" s="4" t="s">
        <v>917</v>
      </c>
      <c r="G196" s="4"/>
      <c r="H196" s="4">
        <v>18</v>
      </c>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c r="AQ196" s="4"/>
      <c r="AR196" s="4"/>
      <c r="AS196" s="4"/>
      <c r="AT196" s="4">
        <v>20</v>
      </c>
      <c r="AU196" s="4">
        <v>-20</v>
      </c>
      <c r="AW196" s="31"/>
    </row>
    <row r="197" spans="1:49" x14ac:dyDescent="0.35">
      <c r="A197" s="1" t="s">
        <v>217</v>
      </c>
      <c r="B197" s="1">
        <v>2020</v>
      </c>
      <c r="C197" s="2">
        <v>43890</v>
      </c>
      <c r="D197" s="1" t="s">
        <v>20</v>
      </c>
      <c r="E197" s="1" t="s">
        <v>592</v>
      </c>
      <c r="F197" s="1" t="s">
        <v>23</v>
      </c>
      <c r="G197" s="1"/>
      <c r="H197" s="1">
        <v>1</v>
      </c>
      <c r="I197" s="1"/>
      <c r="J197" s="1"/>
      <c r="K197" s="1"/>
      <c r="L197" s="1"/>
      <c r="M197" s="1"/>
      <c r="N197" s="1"/>
      <c r="O197" s="1"/>
      <c r="P197" s="1"/>
      <c r="Q197" s="1"/>
      <c r="R197" s="1"/>
      <c r="S197" s="1"/>
      <c r="T197" s="1"/>
      <c r="U197" s="1"/>
      <c r="V197" s="1"/>
      <c r="W197" s="1"/>
      <c r="X197" s="1"/>
      <c r="Y197" s="1"/>
      <c r="Z197" s="1">
        <v>1</v>
      </c>
      <c r="AA197" s="1">
        <v>1</v>
      </c>
      <c r="AB197" s="1">
        <v>1</v>
      </c>
      <c r="AC197" s="1">
        <v>1</v>
      </c>
      <c r="AD197" s="1">
        <v>1</v>
      </c>
      <c r="AE197" s="1">
        <v>1</v>
      </c>
      <c r="AF197" s="1">
        <v>1</v>
      </c>
      <c r="AG197" s="1">
        <v>1</v>
      </c>
      <c r="AH197" s="1">
        <v>1</v>
      </c>
      <c r="AI197" s="1">
        <v>1</v>
      </c>
      <c r="AJ197" s="1">
        <v>1</v>
      </c>
      <c r="AK197" s="1"/>
      <c r="AL197" s="1"/>
      <c r="AM197" s="1"/>
      <c r="AN197" s="1"/>
      <c r="AO197" s="1"/>
      <c r="AP197" s="1"/>
      <c r="AQ197" s="1"/>
      <c r="AR197" s="1"/>
      <c r="AS197" s="1">
        <v>20</v>
      </c>
      <c r="AT197" s="1"/>
      <c r="AU197" s="1">
        <v>31</v>
      </c>
      <c r="AV197" s="6">
        <v>0.43472222222222223</v>
      </c>
      <c r="AW197" s="49">
        <v>57.43</v>
      </c>
    </row>
    <row r="198" spans="1:49" x14ac:dyDescent="0.35">
      <c r="A198" s="1" t="s">
        <v>217</v>
      </c>
      <c r="B198" s="1">
        <v>2020</v>
      </c>
      <c r="C198" s="2">
        <v>43890</v>
      </c>
      <c r="D198" s="1" t="s">
        <v>20</v>
      </c>
      <c r="E198" s="1" t="s">
        <v>584</v>
      </c>
      <c r="F198" s="1" t="s">
        <v>27</v>
      </c>
      <c r="G198" s="1"/>
      <c r="H198" s="1">
        <v>2</v>
      </c>
      <c r="I198" s="1">
        <v>1</v>
      </c>
      <c r="J198" s="1">
        <v>1</v>
      </c>
      <c r="K198" s="1">
        <v>1</v>
      </c>
      <c r="L198" s="1">
        <v>1</v>
      </c>
      <c r="M198" s="1">
        <v>1</v>
      </c>
      <c r="N198" s="1">
        <v>1</v>
      </c>
      <c r="O198" s="1">
        <v>1</v>
      </c>
      <c r="P198" s="1">
        <v>1</v>
      </c>
      <c r="Q198" s="1">
        <v>1</v>
      </c>
      <c r="R198" s="1">
        <v>1</v>
      </c>
      <c r="S198" s="1">
        <v>1</v>
      </c>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v>20</v>
      </c>
      <c r="AT198" s="1"/>
      <c r="AU198" s="1">
        <v>31</v>
      </c>
    </row>
    <row r="199" spans="1:49" x14ac:dyDescent="0.35">
      <c r="A199" s="1" t="s">
        <v>217</v>
      </c>
      <c r="B199" s="1">
        <v>2020</v>
      </c>
      <c r="C199" s="2">
        <v>43890</v>
      </c>
      <c r="D199" s="1" t="s">
        <v>20</v>
      </c>
      <c r="E199" s="1" t="s">
        <v>596</v>
      </c>
      <c r="F199" s="1" t="s">
        <v>29</v>
      </c>
      <c r="G199" s="1"/>
      <c r="H199" s="1">
        <v>3</v>
      </c>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v>1</v>
      </c>
      <c r="AL199" s="1">
        <v>1</v>
      </c>
      <c r="AM199" s="1">
        <v>1</v>
      </c>
      <c r="AN199" s="1">
        <v>1</v>
      </c>
      <c r="AO199" s="1">
        <v>1</v>
      </c>
      <c r="AP199" s="1"/>
      <c r="AQ199" s="1"/>
      <c r="AR199" s="1"/>
      <c r="AS199" s="1">
        <v>20</v>
      </c>
      <c r="AT199" s="1"/>
      <c r="AU199" s="1">
        <v>25</v>
      </c>
    </row>
    <row r="200" spans="1:49" x14ac:dyDescent="0.35">
      <c r="A200" s="1" t="s">
        <v>217</v>
      </c>
      <c r="B200" s="1">
        <v>2020</v>
      </c>
      <c r="C200" s="2">
        <v>43890</v>
      </c>
      <c r="D200" s="1" t="s">
        <v>20</v>
      </c>
      <c r="E200" s="1" t="s">
        <v>655</v>
      </c>
      <c r="F200" s="1" t="s">
        <v>484</v>
      </c>
      <c r="G200" s="1"/>
      <c r="H200" s="1">
        <v>4</v>
      </c>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v>1</v>
      </c>
      <c r="AQ200" s="1"/>
      <c r="AR200" s="1"/>
      <c r="AS200" s="1">
        <v>20</v>
      </c>
      <c r="AT200" s="1"/>
      <c r="AU200" s="1">
        <v>21</v>
      </c>
    </row>
    <row r="201" spans="1:49" x14ac:dyDescent="0.35">
      <c r="A201" s="1" t="s">
        <v>217</v>
      </c>
      <c r="B201" s="1">
        <v>2020</v>
      </c>
      <c r="C201" s="2">
        <v>43890</v>
      </c>
      <c r="D201" s="1" t="s">
        <v>20</v>
      </c>
      <c r="E201" s="1" t="s">
        <v>813</v>
      </c>
      <c r="F201" s="1" t="s">
        <v>33</v>
      </c>
      <c r="G201" s="1"/>
      <c r="H201" s="1">
        <v>5</v>
      </c>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v>1</v>
      </c>
      <c r="AR201" s="1">
        <v>1</v>
      </c>
      <c r="AS201" s="1"/>
      <c r="AT201" s="1"/>
      <c r="AU201" s="1">
        <v>2</v>
      </c>
    </row>
    <row r="202" spans="1:49" x14ac:dyDescent="0.35">
      <c r="A202" s="1" t="s">
        <v>217</v>
      </c>
      <c r="B202" s="1">
        <v>2020</v>
      </c>
      <c r="C202" s="2">
        <v>43890</v>
      </c>
      <c r="D202" s="1" t="s">
        <v>20</v>
      </c>
      <c r="E202" s="1" t="s">
        <v>487</v>
      </c>
      <c r="F202" s="1" t="s">
        <v>164</v>
      </c>
      <c r="G202" s="1"/>
      <c r="H202" s="1">
        <v>6</v>
      </c>
      <c r="I202" s="1"/>
      <c r="J202" s="1"/>
      <c r="K202" s="1"/>
      <c r="L202" s="1"/>
      <c r="M202" s="1"/>
      <c r="N202" s="1"/>
      <c r="O202" s="1"/>
      <c r="P202" s="1"/>
      <c r="Q202" s="1"/>
      <c r="R202" s="1"/>
      <c r="S202" s="1"/>
      <c r="T202" s="1"/>
      <c r="U202" s="1"/>
      <c r="V202" s="1"/>
      <c r="W202" s="1"/>
      <c r="X202" s="1">
        <v>1</v>
      </c>
      <c r="Y202" s="1">
        <v>1</v>
      </c>
      <c r="Z202" s="1"/>
      <c r="AA202" s="1"/>
      <c r="AB202" s="1"/>
      <c r="AC202" s="1"/>
      <c r="AD202" s="1"/>
      <c r="AE202" s="1"/>
      <c r="AF202" s="1"/>
      <c r="AG202" s="1"/>
      <c r="AH202" s="1"/>
      <c r="AI202" s="1"/>
      <c r="AJ202" s="1"/>
      <c r="AK202" s="1"/>
      <c r="AL202" s="1"/>
      <c r="AM202" s="1"/>
      <c r="AN202" s="1"/>
      <c r="AO202" s="1"/>
      <c r="AP202" s="1"/>
      <c r="AQ202" s="1"/>
      <c r="AR202" s="1"/>
      <c r="AS202" s="1"/>
      <c r="AT202" s="1"/>
      <c r="AU202" s="1">
        <v>2</v>
      </c>
    </row>
    <row r="203" spans="1:49" x14ac:dyDescent="0.35">
      <c r="A203" s="1" t="s">
        <v>217</v>
      </c>
      <c r="B203" s="1">
        <v>2020</v>
      </c>
      <c r="C203" s="2">
        <v>43890</v>
      </c>
      <c r="D203" s="1" t="s">
        <v>20</v>
      </c>
      <c r="E203" s="1" t="s">
        <v>786</v>
      </c>
      <c r="F203" s="1" t="s">
        <v>113</v>
      </c>
      <c r="G203" s="1"/>
      <c r="H203" s="1">
        <v>7</v>
      </c>
      <c r="I203" s="1"/>
      <c r="J203" s="1"/>
      <c r="K203" s="1"/>
      <c r="L203" s="1"/>
      <c r="M203" s="1"/>
      <c r="N203" s="1"/>
      <c r="O203" s="1"/>
      <c r="P203" s="1"/>
      <c r="Q203" s="1"/>
      <c r="R203" s="1"/>
      <c r="S203" s="1"/>
      <c r="T203" s="1"/>
      <c r="U203" s="1">
        <v>1</v>
      </c>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v>1</v>
      </c>
    </row>
    <row r="204" spans="1:49" x14ac:dyDescent="0.35">
      <c r="A204" s="1" t="s">
        <v>217</v>
      </c>
      <c r="B204" s="1">
        <v>2020</v>
      </c>
      <c r="C204" s="2">
        <v>43890</v>
      </c>
      <c r="D204" s="1" t="s">
        <v>20</v>
      </c>
      <c r="E204" s="1" t="s">
        <v>522</v>
      </c>
      <c r="F204" s="1" t="s">
        <v>58</v>
      </c>
      <c r="G204" s="1"/>
      <c r="H204" s="1">
        <v>8</v>
      </c>
      <c r="I204" s="1"/>
      <c r="J204" s="1"/>
      <c r="K204" s="1"/>
      <c r="L204" s="1"/>
      <c r="M204" s="1"/>
      <c r="N204" s="1"/>
      <c r="O204" s="1"/>
      <c r="P204" s="1"/>
      <c r="Q204" s="1"/>
      <c r="R204" s="1"/>
      <c r="S204" s="1"/>
      <c r="T204" s="1">
        <v>1</v>
      </c>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v>1</v>
      </c>
    </row>
    <row r="205" spans="1:49" x14ac:dyDescent="0.35">
      <c r="A205" s="1" t="s">
        <v>217</v>
      </c>
      <c r="B205" s="1">
        <v>2020</v>
      </c>
      <c r="C205" s="2">
        <v>43890</v>
      </c>
      <c r="D205" s="1" t="s">
        <v>20</v>
      </c>
      <c r="E205" s="1" t="s">
        <v>493</v>
      </c>
      <c r="F205" s="1" t="s">
        <v>31</v>
      </c>
      <c r="G205" s="1"/>
      <c r="H205" s="1">
        <v>9</v>
      </c>
      <c r="I205" s="1"/>
      <c r="J205" s="1"/>
      <c r="K205" s="1"/>
      <c r="L205" s="1"/>
      <c r="M205" s="1"/>
      <c r="N205" s="1"/>
      <c r="O205" s="1"/>
      <c r="P205" s="1"/>
      <c r="Q205" s="1"/>
      <c r="R205" s="1"/>
      <c r="S205" s="1"/>
      <c r="T205" s="1"/>
      <c r="U205" s="1"/>
      <c r="V205" s="1"/>
      <c r="W205" s="1">
        <v>1</v>
      </c>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v>1</v>
      </c>
    </row>
    <row r="206" spans="1:49" x14ac:dyDescent="0.35">
      <c r="A206" s="1" t="s">
        <v>217</v>
      </c>
      <c r="B206" s="1">
        <v>2020</v>
      </c>
      <c r="C206" s="2">
        <v>43890</v>
      </c>
      <c r="D206" s="1" t="s">
        <v>20</v>
      </c>
      <c r="E206" s="1" t="s">
        <v>598</v>
      </c>
      <c r="F206" s="1" t="s">
        <v>35</v>
      </c>
      <c r="G206" s="1"/>
      <c r="H206" s="1">
        <v>10</v>
      </c>
      <c r="I206" s="1"/>
      <c r="J206" s="1"/>
      <c r="K206" s="1"/>
      <c r="L206" s="1"/>
      <c r="M206" s="1"/>
      <c r="N206" s="1"/>
      <c r="O206" s="1"/>
      <c r="P206" s="1"/>
      <c r="Q206" s="1"/>
      <c r="R206" s="1"/>
      <c r="S206" s="1"/>
      <c r="T206" s="1"/>
      <c r="U206" s="1"/>
      <c r="V206" s="1">
        <v>1</v>
      </c>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v>1</v>
      </c>
    </row>
    <row r="207" spans="1:49" x14ac:dyDescent="0.35">
      <c r="A207" s="1" t="s">
        <v>217</v>
      </c>
      <c r="B207" s="1">
        <v>2020</v>
      </c>
      <c r="C207" s="2">
        <v>43890</v>
      </c>
      <c r="D207" s="1" t="s">
        <v>20</v>
      </c>
      <c r="E207" s="1" t="s">
        <v>967</v>
      </c>
      <c r="F207" s="1" t="s">
        <v>102</v>
      </c>
      <c r="G207" s="1"/>
      <c r="H207" s="1">
        <v>11</v>
      </c>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v>0</v>
      </c>
    </row>
    <row r="208" spans="1:49" x14ac:dyDescent="0.35">
      <c r="A208" s="1" t="s">
        <v>217</v>
      </c>
      <c r="B208" s="1">
        <v>2020</v>
      </c>
      <c r="C208" s="2">
        <v>43890</v>
      </c>
      <c r="D208" s="1" t="s">
        <v>20</v>
      </c>
      <c r="E208" s="1" t="s">
        <v>587</v>
      </c>
      <c r="F208" s="1" t="s">
        <v>78</v>
      </c>
      <c r="G208" s="1"/>
      <c r="H208" s="1">
        <v>12</v>
      </c>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v>0</v>
      </c>
    </row>
    <row r="209" spans="1:49" x14ac:dyDescent="0.35">
      <c r="A209" s="1" t="s">
        <v>217</v>
      </c>
      <c r="B209" s="1">
        <v>2020</v>
      </c>
      <c r="C209" s="2">
        <v>43890</v>
      </c>
      <c r="D209" s="1" t="s">
        <v>20</v>
      </c>
      <c r="E209" s="1" t="s">
        <v>340</v>
      </c>
      <c r="F209" s="1" t="s">
        <v>142</v>
      </c>
      <c r="G209" s="1"/>
      <c r="H209" s="1">
        <v>13</v>
      </c>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v>0</v>
      </c>
    </row>
    <row r="210" spans="1:49" x14ac:dyDescent="0.35">
      <c r="A210" s="1" t="s">
        <v>217</v>
      </c>
      <c r="B210" s="1">
        <v>2020</v>
      </c>
      <c r="C210" s="2">
        <v>43890</v>
      </c>
      <c r="D210" s="1" t="s">
        <v>20</v>
      </c>
      <c r="E210" s="1" t="s">
        <v>473</v>
      </c>
      <c r="F210" s="1" t="s">
        <v>25</v>
      </c>
      <c r="G210" s="1"/>
      <c r="H210" s="1">
        <v>14</v>
      </c>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v>0</v>
      </c>
    </row>
    <row r="211" spans="1:49" x14ac:dyDescent="0.35">
      <c r="A211" s="1" t="s">
        <v>217</v>
      </c>
      <c r="B211" s="1">
        <v>2020</v>
      </c>
      <c r="C211" s="2">
        <v>43890</v>
      </c>
      <c r="D211" s="1" t="s">
        <v>20</v>
      </c>
      <c r="E211" s="1" t="s">
        <v>790</v>
      </c>
      <c r="F211" s="1" t="s">
        <v>480</v>
      </c>
      <c r="G211" s="1"/>
      <c r="H211" s="1">
        <v>15</v>
      </c>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v>0</v>
      </c>
    </row>
    <row r="212" spans="1:49" x14ac:dyDescent="0.35">
      <c r="A212" s="1" t="s">
        <v>217</v>
      </c>
      <c r="B212" s="1">
        <v>2020</v>
      </c>
      <c r="C212" s="2">
        <v>43890</v>
      </c>
      <c r="D212" s="1" t="s">
        <v>20</v>
      </c>
      <c r="E212" s="1" t="s">
        <v>749</v>
      </c>
      <c r="F212" s="1" t="s">
        <v>46</v>
      </c>
      <c r="G212" s="1"/>
      <c r="H212" s="1">
        <v>16</v>
      </c>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v>0</v>
      </c>
    </row>
    <row r="213" spans="1:49" x14ac:dyDescent="0.35">
      <c r="A213" s="1" t="s">
        <v>217</v>
      </c>
      <c r="B213" s="1">
        <v>2020</v>
      </c>
      <c r="C213" s="2">
        <v>43890</v>
      </c>
      <c r="D213" s="1" t="s">
        <v>20</v>
      </c>
      <c r="E213" s="1" t="s">
        <v>963</v>
      </c>
      <c r="F213" s="1" t="s">
        <v>85</v>
      </c>
      <c r="G213" s="1"/>
      <c r="H213" s="1">
        <v>17</v>
      </c>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v>0</v>
      </c>
    </row>
    <row r="214" spans="1:49" x14ac:dyDescent="0.35">
      <c r="A214" s="1" t="s">
        <v>217</v>
      </c>
      <c r="B214" s="1">
        <v>2020</v>
      </c>
      <c r="C214" s="2">
        <v>43890</v>
      </c>
      <c r="D214" s="1" t="s">
        <v>20</v>
      </c>
      <c r="E214" s="1" t="s">
        <v>828</v>
      </c>
      <c r="F214" s="1" t="s">
        <v>82</v>
      </c>
      <c r="G214" s="1"/>
      <c r="H214" s="1">
        <v>18</v>
      </c>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v>0</v>
      </c>
    </row>
    <row r="215" spans="1:49" x14ac:dyDescent="0.35">
      <c r="A215" s="1" t="s">
        <v>217</v>
      </c>
      <c r="B215" s="1">
        <v>2020</v>
      </c>
      <c r="C215" s="2">
        <v>43890</v>
      </c>
      <c r="D215" s="1" t="s">
        <v>20</v>
      </c>
      <c r="E215" s="1" t="s">
        <v>974</v>
      </c>
      <c r="F215" s="1" t="s">
        <v>39</v>
      </c>
      <c r="G215" s="1"/>
      <c r="H215" s="1">
        <v>19</v>
      </c>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v>0</v>
      </c>
    </row>
    <row r="216" spans="1:49" x14ac:dyDescent="0.35">
      <c r="A216" s="1" t="s">
        <v>217</v>
      </c>
      <c r="B216" s="1">
        <v>2020</v>
      </c>
      <c r="C216" s="2">
        <v>43890</v>
      </c>
      <c r="D216" s="1" t="s">
        <v>20</v>
      </c>
      <c r="E216" s="1" t="s">
        <v>855</v>
      </c>
      <c r="F216" s="1" t="s">
        <v>207</v>
      </c>
      <c r="G216" s="1"/>
      <c r="H216" s="1">
        <v>20</v>
      </c>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v>0</v>
      </c>
    </row>
    <row r="217" spans="1:49" x14ac:dyDescent="0.35">
      <c r="A217" s="1" t="s">
        <v>217</v>
      </c>
      <c r="B217" s="1">
        <v>2020</v>
      </c>
      <c r="C217" s="2">
        <v>43890</v>
      </c>
      <c r="D217" s="1" t="s">
        <v>20</v>
      </c>
      <c r="E217" s="1" t="s">
        <v>822</v>
      </c>
      <c r="F217" s="1" t="s">
        <v>37</v>
      </c>
      <c r="G217" s="1"/>
      <c r="H217" s="1">
        <v>21</v>
      </c>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v>0</v>
      </c>
    </row>
    <row r="218" spans="1:49" x14ac:dyDescent="0.35">
      <c r="A218" s="1" t="s">
        <v>217</v>
      </c>
      <c r="B218" s="1">
        <v>2020</v>
      </c>
      <c r="C218" s="2">
        <v>43890</v>
      </c>
      <c r="D218" s="1" t="s">
        <v>20</v>
      </c>
      <c r="E218" s="1" t="s">
        <v>972</v>
      </c>
      <c r="F218" s="1" t="s">
        <v>56</v>
      </c>
      <c r="G218" s="1"/>
      <c r="H218" s="1">
        <v>22</v>
      </c>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v>0</v>
      </c>
      <c r="AW218" s="31"/>
    </row>
    <row r="219" spans="1:49" x14ac:dyDescent="0.35">
      <c r="A219" s="1" t="s">
        <v>217</v>
      </c>
      <c r="B219" s="1">
        <v>2020</v>
      </c>
      <c r="C219" s="2">
        <v>43890</v>
      </c>
      <c r="D219" s="1" t="s">
        <v>20</v>
      </c>
      <c r="E219" s="1" t="s">
        <v>716</v>
      </c>
      <c r="F219" s="1" t="s">
        <v>152</v>
      </c>
      <c r="G219" s="1"/>
      <c r="H219" s="1">
        <v>23</v>
      </c>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v>0</v>
      </c>
    </row>
    <row r="220" spans="1:49" x14ac:dyDescent="0.35">
      <c r="A220" s="1" t="s">
        <v>217</v>
      </c>
      <c r="B220" s="1">
        <v>2020</v>
      </c>
      <c r="C220" s="2">
        <v>43890</v>
      </c>
      <c r="D220" s="1" t="s">
        <v>20</v>
      </c>
      <c r="E220" s="1" t="s">
        <v>973</v>
      </c>
      <c r="F220" s="1" t="s">
        <v>188</v>
      </c>
      <c r="G220" s="1"/>
      <c r="H220" s="1">
        <v>24</v>
      </c>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v>20</v>
      </c>
      <c r="AU220" s="1">
        <v>-20</v>
      </c>
    </row>
    <row r="221" spans="1:49" x14ac:dyDescent="0.35">
      <c r="A221" s="4" t="s">
        <v>162</v>
      </c>
      <c r="B221" s="4">
        <v>2020</v>
      </c>
      <c r="C221" s="5">
        <v>43855</v>
      </c>
      <c r="D221" s="4" t="s">
        <v>66</v>
      </c>
      <c r="E221" s="4" t="s">
        <v>592</v>
      </c>
      <c r="F221" s="4" t="s">
        <v>23</v>
      </c>
      <c r="G221" s="4"/>
      <c r="H221" s="4">
        <v>1</v>
      </c>
      <c r="I221" s="4"/>
      <c r="J221" s="4"/>
      <c r="K221" s="4"/>
      <c r="L221" s="4"/>
      <c r="M221" s="4"/>
      <c r="N221" s="4">
        <v>1</v>
      </c>
      <c r="O221" s="4"/>
      <c r="P221" s="4"/>
      <c r="Q221" s="4">
        <v>1</v>
      </c>
      <c r="R221" s="4">
        <v>1</v>
      </c>
      <c r="S221" s="4">
        <v>1</v>
      </c>
      <c r="T221" s="4">
        <v>1</v>
      </c>
      <c r="U221" s="4"/>
      <c r="V221" s="4"/>
      <c r="W221" s="4"/>
      <c r="X221" s="4"/>
      <c r="Y221" s="4"/>
      <c r="Z221" s="4"/>
      <c r="AA221" s="4"/>
      <c r="AB221" s="4"/>
      <c r="AC221" s="4"/>
      <c r="AD221" s="4"/>
      <c r="AE221" s="4"/>
      <c r="AF221" s="4"/>
      <c r="AG221" s="4"/>
      <c r="AH221" s="4">
        <v>1</v>
      </c>
      <c r="AI221" s="4">
        <v>1</v>
      </c>
      <c r="AJ221" s="4">
        <v>1</v>
      </c>
      <c r="AK221" s="4">
        <v>1</v>
      </c>
      <c r="AL221" s="4">
        <v>1</v>
      </c>
      <c r="AM221" s="4">
        <v>1</v>
      </c>
      <c r="AN221" s="4"/>
      <c r="AO221" s="4"/>
      <c r="AP221" s="4"/>
      <c r="AQ221" s="4"/>
      <c r="AR221" s="4"/>
      <c r="AS221" s="4">
        <v>40</v>
      </c>
      <c r="AT221" s="4"/>
      <c r="AU221" s="4">
        <v>51</v>
      </c>
      <c r="AV221" s="6">
        <v>0.46458333333333335</v>
      </c>
      <c r="AW221" s="51">
        <v>53.741</v>
      </c>
    </row>
    <row r="222" spans="1:49" x14ac:dyDescent="0.35">
      <c r="A222" s="4" t="s">
        <v>162</v>
      </c>
      <c r="B222" s="4">
        <v>2020</v>
      </c>
      <c r="C222" s="5">
        <v>43855</v>
      </c>
      <c r="D222" s="4" t="s">
        <v>66</v>
      </c>
      <c r="E222" s="4" t="s">
        <v>584</v>
      </c>
      <c r="F222" s="4" t="s">
        <v>27</v>
      </c>
      <c r="G222" s="4"/>
      <c r="H222" s="4">
        <v>2</v>
      </c>
      <c r="I222" s="4"/>
      <c r="J222" s="4"/>
      <c r="K222" s="4"/>
      <c r="L222" s="4"/>
      <c r="M222" s="4">
        <v>1</v>
      </c>
      <c r="N222" s="4"/>
      <c r="O222" s="4"/>
      <c r="P222" s="4">
        <v>1</v>
      </c>
      <c r="Q222" s="4"/>
      <c r="R222" s="4"/>
      <c r="S222" s="4"/>
      <c r="T222" s="4"/>
      <c r="U222" s="4"/>
      <c r="V222" s="4"/>
      <c r="W222" s="4"/>
      <c r="X222" s="4"/>
      <c r="Y222" s="4"/>
      <c r="Z222" s="4"/>
      <c r="AA222" s="4"/>
      <c r="AB222" s="4">
        <v>1</v>
      </c>
      <c r="AC222" s="4"/>
      <c r="AD222" s="4"/>
      <c r="AE222" s="4"/>
      <c r="AF222" s="4">
        <v>1</v>
      </c>
      <c r="AG222" s="4"/>
      <c r="AH222" s="4"/>
      <c r="AI222" s="4"/>
      <c r="AJ222" s="4"/>
      <c r="AK222" s="4"/>
      <c r="AL222" s="4"/>
      <c r="AM222" s="4"/>
      <c r="AN222" s="4"/>
      <c r="AO222" s="4">
        <v>1</v>
      </c>
      <c r="AP222" s="4"/>
      <c r="AQ222" s="4"/>
      <c r="AR222" s="4"/>
      <c r="AS222" s="4">
        <v>40</v>
      </c>
      <c r="AT222" s="4"/>
      <c r="AU222" s="4">
        <v>47</v>
      </c>
    </row>
    <row r="223" spans="1:49" x14ac:dyDescent="0.35">
      <c r="A223" s="4" t="s">
        <v>162</v>
      </c>
      <c r="B223" s="4">
        <v>2020</v>
      </c>
      <c r="C223" s="5">
        <v>43855</v>
      </c>
      <c r="D223" s="4" t="s">
        <v>66</v>
      </c>
      <c r="E223" s="4" t="s">
        <v>585</v>
      </c>
      <c r="F223" s="4" t="s">
        <v>113</v>
      </c>
      <c r="G223" s="4"/>
      <c r="H223" s="4">
        <v>3</v>
      </c>
      <c r="I223" s="4"/>
      <c r="J223" s="4"/>
      <c r="K223" s="4"/>
      <c r="L223" s="4">
        <v>1</v>
      </c>
      <c r="M223" s="4"/>
      <c r="N223" s="4"/>
      <c r="O223" s="4">
        <v>1</v>
      </c>
      <c r="P223" s="4"/>
      <c r="Q223" s="4"/>
      <c r="R223" s="4"/>
      <c r="S223" s="4"/>
      <c r="T223" s="4"/>
      <c r="U223" s="4"/>
      <c r="V223" s="4"/>
      <c r="W223" s="4"/>
      <c r="X223" s="4"/>
      <c r="Y223" s="4"/>
      <c r="Z223" s="4"/>
      <c r="AA223" s="4"/>
      <c r="AB223" s="4"/>
      <c r="AC223" s="4"/>
      <c r="AD223" s="4"/>
      <c r="AE223" s="4">
        <v>1</v>
      </c>
      <c r="AF223" s="4"/>
      <c r="AG223" s="4">
        <v>1</v>
      </c>
      <c r="AH223" s="4"/>
      <c r="AI223" s="4"/>
      <c r="AJ223" s="4"/>
      <c r="AK223" s="4"/>
      <c r="AL223" s="4"/>
      <c r="AM223" s="4"/>
      <c r="AN223" s="4"/>
      <c r="AO223" s="4"/>
      <c r="AP223" s="4">
        <v>1</v>
      </c>
      <c r="AQ223" s="4">
        <v>1</v>
      </c>
      <c r="AR223" s="4"/>
      <c r="AS223" s="4">
        <v>40</v>
      </c>
      <c r="AT223" s="4"/>
      <c r="AU223" s="4">
        <v>46</v>
      </c>
    </row>
    <row r="224" spans="1:49" x14ac:dyDescent="0.35">
      <c r="A224" s="4" t="s">
        <v>162</v>
      </c>
      <c r="B224" s="4">
        <v>2020</v>
      </c>
      <c r="C224" s="5">
        <v>43855</v>
      </c>
      <c r="D224" s="4" t="s">
        <v>66</v>
      </c>
      <c r="E224" s="4" t="s">
        <v>487</v>
      </c>
      <c r="F224" s="4" t="s">
        <v>164</v>
      </c>
      <c r="G224" s="4"/>
      <c r="H224" s="4">
        <v>4</v>
      </c>
      <c r="I224" s="4"/>
      <c r="J224" s="4">
        <v>1</v>
      </c>
      <c r="K224" s="4">
        <v>1</v>
      </c>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c r="AQ224" s="4"/>
      <c r="AR224" s="4"/>
      <c r="AS224" s="4">
        <v>40</v>
      </c>
      <c r="AT224" s="4"/>
      <c r="AU224" s="4">
        <v>42</v>
      </c>
    </row>
    <row r="225" spans="1:49" x14ac:dyDescent="0.35">
      <c r="A225" s="4" t="s">
        <v>162</v>
      </c>
      <c r="B225" s="4">
        <v>2020</v>
      </c>
      <c r="C225" s="5">
        <v>43855</v>
      </c>
      <c r="D225" s="4" t="s">
        <v>66</v>
      </c>
      <c r="E225" s="4" t="s">
        <v>340</v>
      </c>
      <c r="F225" s="4" t="s">
        <v>142</v>
      </c>
      <c r="G225" s="4"/>
      <c r="H225" s="4">
        <v>5</v>
      </c>
      <c r="I225" s="4"/>
      <c r="J225" s="4"/>
      <c r="K225" s="4"/>
      <c r="L225" s="4"/>
      <c r="M225" s="4"/>
      <c r="N225" s="4"/>
      <c r="O225" s="4"/>
      <c r="P225" s="4"/>
      <c r="Q225" s="4"/>
      <c r="R225" s="4"/>
      <c r="S225" s="4"/>
      <c r="T225" s="4"/>
      <c r="U225" s="4"/>
      <c r="V225" s="4"/>
      <c r="W225" s="4"/>
      <c r="X225" s="4"/>
      <c r="Y225" s="4"/>
      <c r="Z225" s="4"/>
      <c r="AA225" s="4"/>
      <c r="AB225" s="4"/>
      <c r="AC225" s="4"/>
      <c r="AD225" s="4"/>
      <c r="AE225" s="4"/>
      <c r="AF225" s="4"/>
      <c r="AG225" s="4"/>
      <c r="AH225" s="4"/>
      <c r="AI225" s="4"/>
      <c r="AJ225" s="4"/>
      <c r="AK225" s="4"/>
      <c r="AL225" s="4"/>
      <c r="AM225" s="4"/>
      <c r="AN225" s="4"/>
      <c r="AO225" s="4"/>
      <c r="AP225" s="4"/>
      <c r="AQ225" s="4"/>
      <c r="AR225" s="4"/>
      <c r="AS225" s="4">
        <v>40</v>
      </c>
      <c r="AT225" s="4"/>
      <c r="AU225" s="4">
        <v>40</v>
      </c>
    </row>
    <row r="226" spans="1:49" x14ac:dyDescent="0.35">
      <c r="A226" s="4" t="s">
        <v>162</v>
      </c>
      <c r="B226" s="4">
        <v>2020</v>
      </c>
      <c r="C226" s="5">
        <v>43855</v>
      </c>
      <c r="D226" s="4" t="s">
        <v>66</v>
      </c>
      <c r="E226" s="4" t="s">
        <v>972</v>
      </c>
      <c r="F226" s="4" t="s">
        <v>56</v>
      </c>
      <c r="G226" s="4"/>
      <c r="H226" s="4">
        <v>6</v>
      </c>
      <c r="I226" s="4"/>
      <c r="J226" s="4"/>
      <c r="K226" s="4"/>
      <c r="L226" s="4"/>
      <c r="M226" s="4"/>
      <c r="N226" s="4"/>
      <c r="O226" s="4"/>
      <c r="P226" s="4"/>
      <c r="Q226" s="4"/>
      <c r="R226" s="4"/>
      <c r="S226" s="4"/>
      <c r="T226" s="4"/>
      <c r="U226" s="4"/>
      <c r="V226" s="4">
        <v>1</v>
      </c>
      <c r="W226" s="4">
        <v>1</v>
      </c>
      <c r="X226" s="4">
        <v>1</v>
      </c>
      <c r="Y226" s="4">
        <v>1</v>
      </c>
      <c r="Z226" s="4">
        <v>1</v>
      </c>
      <c r="AA226" s="4">
        <v>1</v>
      </c>
      <c r="AB226" s="4"/>
      <c r="AC226" s="4"/>
      <c r="AD226" s="4"/>
      <c r="AE226" s="4"/>
      <c r="AF226" s="4"/>
      <c r="AG226" s="4"/>
      <c r="AH226" s="4"/>
      <c r="AI226" s="4"/>
      <c r="AJ226" s="4"/>
      <c r="AK226" s="4"/>
      <c r="AL226" s="4"/>
      <c r="AM226" s="4"/>
      <c r="AN226" s="4"/>
      <c r="AO226" s="4"/>
      <c r="AP226" s="4"/>
      <c r="AQ226" s="4"/>
      <c r="AR226" s="4"/>
      <c r="AS226" s="4">
        <v>20</v>
      </c>
      <c r="AT226" s="4"/>
      <c r="AU226" s="4">
        <v>26</v>
      </c>
    </row>
    <row r="227" spans="1:49" x14ac:dyDescent="0.35">
      <c r="A227" s="4" t="s">
        <v>162</v>
      </c>
      <c r="B227" s="4">
        <v>2020</v>
      </c>
      <c r="C227" s="5">
        <v>43855</v>
      </c>
      <c r="D227" s="4" t="s">
        <v>66</v>
      </c>
      <c r="E227" s="4" t="s">
        <v>957</v>
      </c>
      <c r="F227" s="4" t="s">
        <v>480</v>
      </c>
      <c r="G227" s="4"/>
      <c r="H227" s="4">
        <v>7</v>
      </c>
      <c r="I227" s="4"/>
      <c r="J227" s="4"/>
      <c r="K227" s="4"/>
      <c r="L227" s="4"/>
      <c r="M227" s="4"/>
      <c r="N227" s="4"/>
      <c r="O227" s="4"/>
      <c r="P227" s="4"/>
      <c r="Q227" s="4"/>
      <c r="R227" s="4"/>
      <c r="S227" s="4"/>
      <c r="T227" s="4"/>
      <c r="U227" s="4">
        <v>1</v>
      </c>
      <c r="V227" s="4"/>
      <c r="W227" s="4"/>
      <c r="X227" s="4"/>
      <c r="Y227" s="4"/>
      <c r="Z227" s="4"/>
      <c r="AA227" s="4"/>
      <c r="AB227" s="4"/>
      <c r="AC227" s="4"/>
      <c r="AD227" s="4"/>
      <c r="AE227" s="4"/>
      <c r="AF227" s="4"/>
      <c r="AG227" s="4"/>
      <c r="AH227" s="4"/>
      <c r="AI227" s="4"/>
      <c r="AJ227" s="4"/>
      <c r="AK227" s="4"/>
      <c r="AL227" s="4"/>
      <c r="AM227" s="4"/>
      <c r="AN227" s="4"/>
      <c r="AO227" s="4"/>
      <c r="AP227" s="4"/>
      <c r="AQ227" s="4"/>
      <c r="AR227" s="4"/>
      <c r="AS227" s="4">
        <v>20</v>
      </c>
      <c r="AT227" s="4"/>
      <c r="AU227" s="4">
        <v>21</v>
      </c>
    </row>
    <row r="228" spans="1:49" x14ac:dyDescent="0.35">
      <c r="A228" s="4" t="s">
        <v>162</v>
      </c>
      <c r="B228" s="4">
        <v>2020</v>
      </c>
      <c r="C228" s="5">
        <v>43855</v>
      </c>
      <c r="D228" s="4" t="s">
        <v>66</v>
      </c>
      <c r="E228" s="4" t="s">
        <v>973</v>
      </c>
      <c r="F228" s="4" t="s">
        <v>188</v>
      </c>
      <c r="G228" s="4"/>
      <c r="H228" s="4">
        <v>8</v>
      </c>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v>1</v>
      </c>
      <c r="AO228" s="4"/>
      <c r="AP228" s="4"/>
      <c r="AQ228" s="4"/>
      <c r="AR228" s="4"/>
      <c r="AS228" s="4">
        <v>20</v>
      </c>
      <c r="AT228" s="4"/>
      <c r="AU228" s="4">
        <v>21</v>
      </c>
    </row>
    <row r="229" spans="1:49" x14ac:dyDescent="0.35">
      <c r="A229" s="4" t="s">
        <v>162</v>
      </c>
      <c r="B229" s="4">
        <v>2020</v>
      </c>
      <c r="C229" s="5">
        <v>43855</v>
      </c>
      <c r="D229" s="4" t="s">
        <v>66</v>
      </c>
      <c r="E229" s="4" t="s">
        <v>680</v>
      </c>
      <c r="F229" s="4" t="s">
        <v>25</v>
      </c>
      <c r="G229" s="4"/>
      <c r="H229" s="4">
        <v>9</v>
      </c>
      <c r="I229" s="4"/>
      <c r="J229" s="4"/>
      <c r="K229" s="4"/>
      <c r="L229" s="4"/>
      <c r="M229" s="4"/>
      <c r="N229" s="4"/>
      <c r="O229" s="4"/>
      <c r="P229" s="4"/>
      <c r="Q229" s="4"/>
      <c r="R229" s="4"/>
      <c r="S229" s="4"/>
      <c r="T229" s="4"/>
      <c r="U229" s="4"/>
      <c r="V229" s="4"/>
      <c r="W229" s="4"/>
      <c r="X229" s="4"/>
      <c r="Y229" s="4"/>
      <c r="Z229" s="4"/>
      <c r="AA229" s="4"/>
      <c r="AB229" s="4"/>
      <c r="AC229" s="4"/>
      <c r="AD229" s="4"/>
      <c r="AE229" s="4"/>
      <c r="AF229" s="4"/>
      <c r="AG229" s="4"/>
      <c r="AH229" s="4"/>
      <c r="AI229" s="4"/>
      <c r="AJ229" s="4"/>
      <c r="AK229" s="4"/>
      <c r="AL229" s="4"/>
      <c r="AM229" s="4"/>
      <c r="AN229" s="4"/>
      <c r="AO229" s="4"/>
      <c r="AP229" s="4"/>
      <c r="AQ229" s="4"/>
      <c r="AR229" s="4"/>
      <c r="AS229" s="4">
        <v>20</v>
      </c>
      <c r="AT229" s="4"/>
      <c r="AU229" s="4">
        <v>20</v>
      </c>
    </row>
    <row r="230" spans="1:49" x14ac:dyDescent="0.35">
      <c r="A230" s="4" t="s">
        <v>162</v>
      </c>
      <c r="B230" s="4">
        <v>2020</v>
      </c>
      <c r="C230" s="5">
        <v>43855</v>
      </c>
      <c r="D230" s="4" t="s">
        <v>66</v>
      </c>
      <c r="E230" s="4" t="s">
        <v>749</v>
      </c>
      <c r="F230" s="4" t="s">
        <v>46</v>
      </c>
      <c r="G230" s="4"/>
      <c r="H230" s="4">
        <v>10</v>
      </c>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c r="AQ230" s="4"/>
      <c r="AR230" s="4"/>
      <c r="AS230" s="4">
        <v>20</v>
      </c>
      <c r="AT230" s="4"/>
      <c r="AU230" s="4">
        <v>20</v>
      </c>
    </row>
    <row r="231" spans="1:49" x14ac:dyDescent="0.35">
      <c r="A231" s="4" t="s">
        <v>162</v>
      </c>
      <c r="B231" s="4">
        <v>2020</v>
      </c>
      <c r="C231" s="5">
        <v>43855</v>
      </c>
      <c r="D231" s="4" t="s">
        <v>66</v>
      </c>
      <c r="E231" s="4" t="s">
        <v>983</v>
      </c>
      <c r="F231" s="4" t="s">
        <v>29</v>
      </c>
      <c r="G231" s="4"/>
      <c r="H231" s="4">
        <v>11</v>
      </c>
      <c r="I231" s="4">
        <v>1</v>
      </c>
      <c r="J231" s="4"/>
      <c r="K231" s="4"/>
      <c r="L231" s="4"/>
      <c r="M231" s="4"/>
      <c r="N231" s="4"/>
      <c r="O231" s="4"/>
      <c r="P231" s="4"/>
      <c r="Q231" s="4"/>
      <c r="R231" s="4"/>
      <c r="S231" s="4"/>
      <c r="T231" s="4"/>
      <c r="U231" s="4"/>
      <c r="V231" s="4"/>
      <c r="W231" s="4"/>
      <c r="X231" s="4"/>
      <c r="Y231" s="4"/>
      <c r="Z231" s="4"/>
      <c r="AA231" s="4"/>
      <c r="AB231" s="4"/>
      <c r="AC231" s="4"/>
      <c r="AD231" s="4">
        <v>1</v>
      </c>
      <c r="AE231" s="4"/>
      <c r="AF231" s="4"/>
      <c r="AG231" s="4"/>
      <c r="AH231" s="4"/>
      <c r="AI231" s="4"/>
      <c r="AJ231" s="4"/>
      <c r="AK231" s="4"/>
      <c r="AL231" s="4"/>
      <c r="AM231" s="4"/>
      <c r="AN231" s="4"/>
      <c r="AO231" s="4"/>
      <c r="AP231" s="4"/>
      <c r="AQ231" s="4"/>
      <c r="AR231" s="4"/>
      <c r="AS231" s="4"/>
      <c r="AT231" s="4"/>
      <c r="AU231" s="4">
        <v>2</v>
      </c>
    </row>
    <row r="232" spans="1:49" x14ac:dyDescent="0.35">
      <c r="A232" s="4" t="s">
        <v>162</v>
      </c>
      <c r="B232" s="4">
        <v>2020</v>
      </c>
      <c r="C232" s="5">
        <v>43855</v>
      </c>
      <c r="D232" s="4" t="s">
        <v>66</v>
      </c>
      <c r="E232" s="4" t="s">
        <v>974</v>
      </c>
      <c r="F232" s="4" t="s">
        <v>39</v>
      </c>
      <c r="G232" s="4"/>
      <c r="H232" s="4">
        <v>12</v>
      </c>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c r="AQ232" s="4"/>
      <c r="AR232" s="4">
        <v>1</v>
      </c>
      <c r="AS232" s="4"/>
      <c r="AT232" s="4"/>
      <c r="AU232" s="4">
        <v>1</v>
      </c>
    </row>
    <row r="233" spans="1:49" x14ac:dyDescent="0.35">
      <c r="A233" s="4" t="s">
        <v>162</v>
      </c>
      <c r="B233" s="4">
        <v>2020</v>
      </c>
      <c r="C233" s="5">
        <v>43855</v>
      </c>
      <c r="D233" s="4" t="s">
        <v>66</v>
      </c>
      <c r="E233" s="4" t="s">
        <v>828</v>
      </c>
      <c r="F233" s="4" t="s">
        <v>82</v>
      </c>
      <c r="G233" s="4"/>
      <c r="H233" s="4">
        <v>13</v>
      </c>
      <c r="I233" s="4"/>
      <c r="J233" s="4"/>
      <c r="K233" s="4"/>
      <c r="L233" s="4"/>
      <c r="M233" s="4"/>
      <c r="N233" s="4"/>
      <c r="O233" s="4"/>
      <c r="P233" s="4"/>
      <c r="Q233" s="4"/>
      <c r="R233" s="4"/>
      <c r="S233" s="4"/>
      <c r="T233" s="4"/>
      <c r="U233" s="4"/>
      <c r="V233" s="4"/>
      <c r="W233" s="4"/>
      <c r="X233" s="4"/>
      <c r="Y233" s="4"/>
      <c r="Z233" s="4"/>
      <c r="AA233" s="4"/>
      <c r="AB233" s="4"/>
      <c r="AC233" s="4">
        <v>1</v>
      </c>
      <c r="AD233" s="4"/>
      <c r="AE233" s="4"/>
      <c r="AF233" s="4"/>
      <c r="AG233" s="4"/>
      <c r="AH233" s="4"/>
      <c r="AI233" s="4"/>
      <c r="AJ233" s="4"/>
      <c r="AK233" s="4"/>
      <c r="AL233" s="4"/>
      <c r="AM233" s="4"/>
      <c r="AN233" s="4"/>
      <c r="AO233" s="4"/>
      <c r="AP233" s="4"/>
      <c r="AQ233" s="4"/>
      <c r="AR233" s="4"/>
      <c r="AS233" s="4"/>
      <c r="AT233" s="4"/>
      <c r="AU233" s="4">
        <v>1</v>
      </c>
    </row>
    <row r="234" spans="1:49" x14ac:dyDescent="0.35">
      <c r="A234" s="4" t="s">
        <v>162</v>
      </c>
      <c r="B234" s="4">
        <v>2020</v>
      </c>
      <c r="C234" s="5">
        <v>43855</v>
      </c>
      <c r="D234" s="4" t="s">
        <v>66</v>
      </c>
      <c r="E234" s="4" t="s">
        <v>491</v>
      </c>
      <c r="F234" s="4" t="s">
        <v>492</v>
      </c>
      <c r="G234" s="4"/>
      <c r="H234" s="4">
        <v>14</v>
      </c>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c r="AQ234" s="4"/>
      <c r="AR234" s="4"/>
      <c r="AS234" s="4"/>
      <c r="AT234" s="4"/>
      <c r="AU234" s="4">
        <v>0</v>
      </c>
    </row>
    <row r="235" spans="1:49" x14ac:dyDescent="0.35">
      <c r="A235" s="4" t="s">
        <v>162</v>
      </c>
      <c r="B235" s="4">
        <v>2020</v>
      </c>
      <c r="C235" s="5">
        <v>43855</v>
      </c>
      <c r="D235" s="4" t="s">
        <v>66</v>
      </c>
      <c r="E235" s="4" t="s">
        <v>877</v>
      </c>
      <c r="F235" s="4" t="s">
        <v>85</v>
      </c>
      <c r="G235" s="4"/>
      <c r="H235" s="4">
        <v>15</v>
      </c>
      <c r="I235" s="4"/>
      <c r="J235" s="4"/>
      <c r="K235" s="4"/>
      <c r="L235" s="4"/>
      <c r="M235" s="4"/>
      <c r="N235" s="4"/>
      <c r="O235" s="4"/>
      <c r="P235" s="4"/>
      <c r="Q235" s="4"/>
      <c r="R235" s="4"/>
      <c r="S235" s="4"/>
      <c r="T235" s="4"/>
      <c r="U235" s="4"/>
      <c r="V235" s="4"/>
      <c r="W235" s="4"/>
      <c r="X235" s="4"/>
      <c r="Y235" s="4"/>
      <c r="Z235" s="4"/>
      <c r="AA235" s="4"/>
      <c r="AB235" s="4"/>
      <c r="AC235" s="4"/>
      <c r="AD235" s="4"/>
      <c r="AE235" s="4"/>
      <c r="AF235" s="4"/>
      <c r="AG235" s="4"/>
      <c r="AH235" s="4"/>
      <c r="AI235" s="4"/>
      <c r="AJ235" s="4"/>
      <c r="AK235" s="4"/>
      <c r="AL235" s="4"/>
      <c r="AM235" s="4"/>
      <c r="AN235" s="4"/>
      <c r="AO235" s="4"/>
      <c r="AP235" s="4"/>
      <c r="AQ235" s="4"/>
      <c r="AR235" s="4"/>
      <c r="AS235" s="4"/>
      <c r="AT235" s="4"/>
      <c r="AU235" s="4">
        <v>0</v>
      </c>
    </row>
    <row r="236" spans="1:49" x14ac:dyDescent="0.35">
      <c r="A236" s="4" t="s">
        <v>162</v>
      </c>
      <c r="B236" s="4">
        <v>2020</v>
      </c>
      <c r="C236" s="5">
        <v>43855</v>
      </c>
      <c r="D236" s="4" t="s">
        <v>66</v>
      </c>
      <c r="E236" s="4" t="s">
        <v>716</v>
      </c>
      <c r="F236" s="4" t="s">
        <v>152</v>
      </c>
      <c r="G236" s="4"/>
      <c r="H236" s="4">
        <v>16</v>
      </c>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c r="AQ236" s="4"/>
      <c r="AR236" s="4"/>
      <c r="AS236" s="4"/>
      <c r="AT236" s="4"/>
      <c r="AU236" s="4">
        <v>0</v>
      </c>
    </row>
    <row r="237" spans="1:49" x14ac:dyDescent="0.35">
      <c r="A237" s="4" t="s">
        <v>162</v>
      </c>
      <c r="B237" s="4">
        <v>2020</v>
      </c>
      <c r="C237" s="5">
        <v>43855</v>
      </c>
      <c r="D237" s="4" t="s">
        <v>66</v>
      </c>
      <c r="E237" s="4" t="s">
        <v>738</v>
      </c>
      <c r="F237" s="4" t="s">
        <v>33</v>
      </c>
      <c r="G237" s="4"/>
      <c r="H237" s="4">
        <v>17</v>
      </c>
      <c r="I237" s="4"/>
      <c r="J237" s="4"/>
      <c r="K237" s="4"/>
      <c r="L237" s="4"/>
      <c r="M237" s="4"/>
      <c r="N237" s="4"/>
      <c r="O237" s="4"/>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c r="AO237" s="4"/>
      <c r="AP237" s="4"/>
      <c r="AQ237" s="4"/>
      <c r="AR237" s="4"/>
      <c r="AS237" s="4"/>
      <c r="AT237" s="4"/>
      <c r="AU237" s="4">
        <v>0</v>
      </c>
    </row>
    <row r="238" spans="1:49" x14ac:dyDescent="0.35">
      <c r="A238" s="4" t="s">
        <v>162</v>
      </c>
      <c r="B238" s="4">
        <v>2020</v>
      </c>
      <c r="C238" s="5">
        <v>43855</v>
      </c>
      <c r="D238" s="4" t="s">
        <v>66</v>
      </c>
      <c r="E238" s="4" t="s">
        <v>499</v>
      </c>
      <c r="F238" s="4" t="s">
        <v>1003</v>
      </c>
      <c r="G238" s="4"/>
      <c r="H238" s="4">
        <v>18</v>
      </c>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c r="AQ238" s="4"/>
      <c r="AR238" s="4"/>
      <c r="AS238" s="4"/>
      <c r="AT238" s="4"/>
      <c r="AU238" s="4">
        <v>0</v>
      </c>
    </row>
    <row r="239" spans="1:49" x14ac:dyDescent="0.35">
      <c r="A239" s="4" t="s">
        <v>162</v>
      </c>
      <c r="B239" s="4">
        <v>2020</v>
      </c>
      <c r="C239" s="5">
        <v>43855</v>
      </c>
      <c r="D239" s="4" t="s">
        <v>66</v>
      </c>
      <c r="E239" s="4" t="s">
        <v>1004</v>
      </c>
      <c r="F239" s="4" t="s">
        <v>212</v>
      </c>
      <c r="G239" s="4"/>
      <c r="H239" s="4">
        <v>19</v>
      </c>
      <c r="I239" s="4"/>
      <c r="J239" s="4"/>
      <c r="K239" s="4"/>
      <c r="L239" s="4"/>
      <c r="M239" s="4"/>
      <c r="N239" s="4"/>
      <c r="O239" s="4"/>
      <c r="P239" s="4"/>
      <c r="Q239" s="4"/>
      <c r="R239" s="4"/>
      <c r="S239" s="4"/>
      <c r="T239" s="4"/>
      <c r="U239" s="4"/>
      <c r="V239" s="4"/>
      <c r="W239" s="4"/>
      <c r="X239" s="4"/>
      <c r="Y239" s="4"/>
      <c r="Z239" s="4"/>
      <c r="AA239" s="4"/>
      <c r="AB239" s="4"/>
      <c r="AC239" s="4"/>
      <c r="AD239" s="4"/>
      <c r="AE239" s="4"/>
      <c r="AF239" s="4"/>
      <c r="AG239" s="4"/>
      <c r="AH239" s="4"/>
      <c r="AI239" s="4"/>
      <c r="AJ239" s="4"/>
      <c r="AK239" s="4"/>
      <c r="AL239" s="4"/>
      <c r="AM239" s="4"/>
      <c r="AN239" s="4"/>
      <c r="AO239" s="4"/>
      <c r="AP239" s="4"/>
      <c r="AQ239" s="4"/>
      <c r="AR239" s="4"/>
      <c r="AS239" s="4"/>
      <c r="AT239" s="4"/>
      <c r="AU239" s="4">
        <v>0</v>
      </c>
      <c r="AW239" s="31"/>
    </row>
    <row r="240" spans="1:49" x14ac:dyDescent="0.35">
      <c r="A240" s="4" t="s">
        <v>162</v>
      </c>
      <c r="B240" s="4">
        <v>2020</v>
      </c>
      <c r="C240" s="5">
        <v>43855</v>
      </c>
      <c r="D240" s="4" t="s">
        <v>66</v>
      </c>
      <c r="E240" s="4" t="s">
        <v>1005</v>
      </c>
      <c r="F240" s="4" t="s">
        <v>58</v>
      </c>
      <c r="G240" s="4"/>
      <c r="H240" s="4">
        <v>20</v>
      </c>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c r="AQ240" s="4"/>
      <c r="AR240" s="4"/>
      <c r="AS240" s="4"/>
      <c r="AT240" s="4">
        <v>20</v>
      </c>
      <c r="AU240" s="4">
        <v>-20</v>
      </c>
    </row>
    <row r="241" spans="1:49" x14ac:dyDescent="0.35">
      <c r="A241" s="4" t="s">
        <v>162</v>
      </c>
      <c r="B241" s="4">
        <v>2020</v>
      </c>
      <c r="C241" s="5">
        <v>43855</v>
      </c>
      <c r="D241" s="4" t="s">
        <v>66</v>
      </c>
      <c r="E241" s="4" t="s">
        <v>822</v>
      </c>
      <c r="F241" s="4" t="s">
        <v>37</v>
      </c>
      <c r="G241" s="4"/>
      <c r="H241" s="4">
        <v>21</v>
      </c>
      <c r="I241" s="4"/>
      <c r="J241" s="4"/>
      <c r="K241" s="4"/>
      <c r="L241" s="4"/>
      <c r="M241" s="4"/>
      <c r="N241" s="4"/>
      <c r="O241" s="4"/>
      <c r="P241" s="4"/>
      <c r="Q241" s="4"/>
      <c r="R241" s="4"/>
      <c r="S241" s="4"/>
      <c r="T241" s="4"/>
      <c r="U241" s="4"/>
      <c r="V241" s="4"/>
      <c r="W241" s="4"/>
      <c r="X241" s="4"/>
      <c r="Y241" s="4"/>
      <c r="Z241" s="4"/>
      <c r="AA241" s="4"/>
      <c r="AB241" s="4"/>
      <c r="AC241" s="4"/>
      <c r="AD241" s="4"/>
      <c r="AE241" s="4"/>
      <c r="AF241" s="4"/>
      <c r="AG241" s="4"/>
      <c r="AH241" s="4"/>
      <c r="AI241" s="4"/>
      <c r="AJ241" s="4"/>
      <c r="AK241" s="4"/>
      <c r="AL241" s="4"/>
      <c r="AM241" s="4"/>
      <c r="AN241" s="4"/>
      <c r="AO241" s="4"/>
      <c r="AP241" s="4"/>
      <c r="AQ241" s="4"/>
      <c r="AR241" s="4"/>
      <c r="AS241" s="4"/>
      <c r="AT241" s="4">
        <v>20</v>
      </c>
      <c r="AU241" s="4">
        <v>-20</v>
      </c>
    </row>
    <row r="242" spans="1:49" x14ac:dyDescent="0.35">
      <c r="A242" s="4" t="s">
        <v>162</v>
      </c>
      <c r="B242" s="4">
        <v>2020</v>
      </c>
      <c r="C242" s="5">
        <v>43855</v>
      </c>
      <c r="D242" s="4" t="s">
        <v>66</v>
      </c>
      <c r="E242" s="4" t="s">
        <v>856</v>
      </c>
      <c r="F242" s="4" t="s">
        <v>207</v>
      </c>
      <c r="G242" s="4"/>
      <c r="H242" s="4">
        <v>22</v>
      </c>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c r="AQ242" s="4"/>
      <c r="AR242" s="4"/>
      <c r="AS242" s="4"/>
      <c r="AT242" s="4">
        <v>20</v>
      </c>
      <c r="AU242" s="4">
        <v>-20</v>
      </c>
    </row>
    <row r="243" spans="1:49" x14ac:dyDescent="0.35">
      <c r="A243" s="1" t="s">
        <v>222</v>
      </c>
      <c r="B243" s="1">
        <v>2019</v>
      </c>
      <c r="C243" s="2">
        <v>43813</v>
      </c>
      <c r="D243" s="1" t="s">
        <v>66</v>
      </c>
      <c r="E243" s="1" t="s">
        <v>599</v>
      </c>
      <c r="F243" s="1" t="s">
        <v>35</v>
      </c>
      <c r="G243" s="1"/>
      <c r="H243" s="1">
        <v>1</v>
      </c>
      <c r="I243" s="1"/>
      <c r="J243" s="1"/>
      <c r="K243" s="1"/>
      <c r="L243" s="1"/>
      <c r="M243" s="1"/>
      <c r="N243" s="1"/>
      <c r="O243" s="1"/>
      <c r="P243" s="1"/>
      <c r="Q243" s="1"/>
      <c r="R243" s="1">
        <v>1</v>
      </c>
      <c r="S243" s="1">
        <v>1</v>
      </c>
      <c r="T243" s="1">
        <v>1</v>
      </c>
      <c r="U243" s="1">
        <v>1</v>
      </c>
      <c r="V243" s="1"/>
      <c r="W243" s="1"/>
      <c r="X243" s="1">
        <v>1</v>
      </c>
      <c r="Y243" s="1"/>
      <c r="Z243" s="1"/>
      <c r="AA243" s="1">
        <v>1</v>
      </c>
      <c r="AB243" s="1"/>
      <c r="AC243" s="1"/>
      <c r="AD243" s="1">
        <v>1</v>
      </c>
      <c r="AE243" s="1"/>
      <c r="AF243" s="1"/>
      <c r="AG243" s="1">
        <v>1</v>
      </c>
      <c r="AH243" s="1"/>
      <c r="AI243" s="1"/>
      <c r="AJ243" s="1">
        <v>1</v>
      </c>
      <c r="AK243" s="1"/>
      <c r="AL243" s="1"/>
      <c r="AM243" s="1">
        <v>1</v>
      </c>
      <c r="AN243" s="1"/>
      <c r="AO243" s="1"/>
      <c r="AP243" s="1"/>
      <c r="AQ243" s="1"/>
      <c r="AR243" s="1"/>
      <c r="AS243" s="1">
        <v>20</v>
      </c>
      <c r="AT243" s="1"/>
      <c r="AU243" s="1">
        <v>30</v>
      </c>
      <c r="AV243" s="6">
        <v>0.46180555555555558</v>
      </c>
      <c r="AW243" s="49">
        <v>54.131999999999998</v>
      </c>
    </row>
    <row r="244" spans="1:49" x14ac:dyDescent="0.35">
      <c r="A244" s="1" t="s">
        <v>222</v>
      </c>
      <c r="B244" s="1">
        <v>2019</v>
      </c>
      <c r="C244" s="2">
        <v>43813</v>
      </c>
      <c r="D244" s="1" t="s">
        <v>66</v>
      </c>
      <c r="E244" s="1" t="s">
        <v>493</v>
      </c>
      <c r="F244" s="1" t="s">
        <v>759</v>
      </c>
      <c r="G244" s="1"/>
      <c r="H244" s="1">
        <v>2</v>
      </c>
      <c r="I244" s="1"/>
      <c r="J244" s="1"/>
      <c r="K244" s="1"/>
      <c r="L244" s="1"/>
      <c r="M244" s="1"/>
      <c r="N244" s="1"/>
      <c r="O244" s="1"/>
      <c r="P244" s="1">
        <v>1</v>
      </c>
      <c r="Q244" s="1">
        <v>1</v>
      </c>
      <c r="R244" s="1"/>
      <c r="S244" s="1"/>
      <c r="T244" s="1"/>
      <c r="U244" s="1"/>
      <c r="V244" s="1">
        <v>1</v>
      </c>
      <c r="W244" s="1"/>
      <c r="X244" s="1"/>
      <c r="Y244" s="1">
        <v>1</v>
      </c>
      <c r="Z244" s="1"/>
      <c r="AA244" s="1"/>
      <c r="AB244" s="1">
        <v>1</v>
      </c>
      <c r="AC244" s="1"/>
      <c r="AD244" s="1"/>
      <c r="AE244" s="1">
        <v>1</v>
      </c>
      <c r="AF244" s="1"/>
      <c r="AG244" s="1"/>
      <c r="AH244" s="1">
        <v>1</v>
      </c>
      <c r="AI244" s="1"/>
      <c r="AJ244" s="1"/>
      <c r="AK244" s="1">
        <v>1</v>
      </c>
      <c r="AL244" s="1"/>
      <c r="AM244" s="1"/>
      <c r="AN244" s="1"/>
      <c r="AO244" s="1"/>
      <c r="AP244" s="1"/>
      <c r="AQ244" s="1"/>
      <c r="AR244" s="1"/>
      <c r="AS244" s="1">
        <v>20</v>
      </c>
      <c r="AT244" s="1"/>
      <c r="AU244" s="1">
        <v>28</v>
      </c>
    </row>
    <row r="245" spans="1:49" x14ac:dyDescent="0.35">
      <c r="A245" s="1" t="s">
        <v>222</v>
      </c>
      <c r="B245" s="1">
        <v>2019</v>
      </c>
      <c r="C245" s="2">
        <v>43813</v>
      </c>
      <c r="D245" s="1" t="s">
        <v>66</v>
      </c>
      <c r="E245" s="1" t="s">
        <v>340</v>
      </c>
      <c r="F245" s="1" t="s">
        <v>142</v>
      </c>
      <c r="G245" s="1"/>
      <c r="H245" s="1">
        <v>3</v>
      </c>
      <c r="I245" s="1"/>
      <c r="J245" s="1"/>
      <c r="K245" s="1"/>
      <c r="L245" s="1"/>
      <c r="M245" s="1"/>
      <c r="N245" s="1"/>
      <c r="O245" s="1"/>
      <c r="P245" s="1"/>
      <c r="Q245" s="1"/>
      <c r="R245" s="1"/>
      <c r="S245" s="1"/>
      <c r="T245" s="1"/>
      <c r="U245" s="1"/>
      <c r="V245" s="1"/>
      <c r="W245" s="1">
        <v>1</v>
      </c>
      <c r="X245" s="1"/>
      <c r="Y245" s="1"/>
      <c r="Z245" s="1">
        <v>1</v>
      </c>
      <c r="AA245" s="1"/>
      <c r="AB245" s="1"/>
      <c r="AC245" s="1">
        <v>1</v>
      </c>
      <c r="AD245" s="1"/>
      <c r="AE245" s="1"/>
      <c r="AF245" s="1">
        <v>1</v>
      </c>
      <c r="AG245" s="1"/>
      <c r="AH245" s="1"/>
      <c r="AI245" s="1">
        <v>1</v>
      </c>
      <c r="AJ245" s="1"/>
      <c r="AK245" s="1"/>
      <c r="AL245" s="1">
        <v>1</v>
      </c>
      <c r="AM245" s="1"/>
      <c r="AN245" s="1"/>
      <c r="AO245" s="1"/>
      <c r="AP245" s="1"/>
      <c r="AQ245" s="1"/>
      <c r="AR245" s="1"/>
      <c r="AS245" s="1">
        <v>20</v>
      </c>
      <c r="AT245" s="1"/>
      <c r="AU245" s="1">
        <v>26</v>
      </c>
    </row>
    <row r="246" spans="1:49" x14ac:dyDescent="0.35">
      <c r="A246" s="1" t="s">
        <v>222</v>
      </c>
      <c r="B246" s="1">
        <v>2019</v>
      </c>
      <c r="C246" s="2">
        <v>43813</v>
      </c>
      <c r="D246" s="1" t="s">
        <v>66</v>
      </c>
      <c r="E246" s="1" t="s">
        <v>749</v>
      </c>
      <c r="F246" s="1" t="s">
        <v>46</v>
      </c>
      <c r="G246" s="1"/>
      <c r="H246" s="1">
        <v>4</v>
      </c>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v>1</v>
      </c>
      <c r="AP246" s="1"/>
      <c r="AQ246" s="1"/>
      <c r="AR246" s="1"/>
      <c r="AS246" s="1">
        <v>20</v>
      </c>
      <c r="AT246" s="1"/>
      <c r="AU246" s="1">
        <v>21</v>
      </c>
    </row>
    <row r="247" spans="1:49" x14ac:dyDescent="0.35">
      <c r="A247" s="1" t="s">
        <v>222</v>
      </c>
      <c r="B247" s="1">
        <v>2019</v>
      </c>
      <c r="C247" s="2">
        <v>43813</v>
      </c>
      <c r="D247" s="1" t="s">
        <v>66</v>
      </c>
      <c r="E247" s="1" t="s">
        <v>974</v>
      </c>
      <c r="F247" s="1" t="s">
        <v>39</v>
      </c>
      <c r="G247" s="1"/>
      <c r="H247" s="1">
        <v>5</v>
      </c>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v>20</v>
      </c>
      <c r="AT247" s="1"/>
      <c r="AU247" s="1">
        <v>20</v>
      </c>
    </row>
    <row r="248" spans="1:49" x14ac:dyDescent="0.35">
      <c r="A248" s="1" t="s">
        <v>222</v>
      </c>
      <c r="B248" s="1">
        <v>2019</v>
      </c>
      <c r="C248" s="2">
        <v>43813</v>
      </c>
      <c r="D248" s="1" t="s">
        <v>66</v>
      </c>
      <c r="E248" s="1" t="s">
        <v>856</v>
      </c>
      <c r="F248" s="1" t="s">
        <v>207</v>
      </c>
      <c r="G248" s="1"/>
      <c r="H248" s="1">
        <v>6</v>
      </c>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v>20</v>
      </c>
      <c r="AT248" s="1"/>
      <c r="AU248" s="1">
        <v>20</v>
      </c>
    </row>
    <row r="249" spans="1:49" x14ac:dyDescent="0.35">
      <c r="A249" s="1" t="s">
        <v>222</v>
      </c>
      <c r="B249" s="1">
        <v>2019</v>
      </c>
      <c r="C249" s="2">
        <v>43813</v>
      </c>
      <c r="D249" s="1" t="s">
        <v>66</v>
      </c>
      <c r="E249" s="1" t="s">
        <v>972</v>
      </c>
      <c r="F249" s="1" t="s">
        <v>56</v>
      </c>
      <c r="G249" s="1"/>
      <c r="H249" s="1">
        <v>7</v>
      </c>
      <c r="I249" s="1"/>
      <c r="J249" s="1"/>
      <c r="K249" s="1">
        <v>1</v>
      </c>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v>1</v>
      </c>
      <c r="AO249" s="1"/>
      <c r="AP249" s="1">
        <v>1</v>
      </c>
      <c r="AQ249" s="1">
        <v>1</v>
      </c>
      <c r="AR249" s="1">
        <v>1</v>
      </c>
      <c r="AS249" s="1"/>
      <c r="AT249" s="1"/>
      <c r="AU249" s="1">
        <v>5</v>
      </c>
    </row>
    <row r="250" spans="1:49" x14ac:dyDescent="0.35">
      <c r="A250" s="1" t="s">
        <v>222</v>
      </c>
      <c r="B250" s="1">
        <v>2019</v>
      </c>
      <c r="C250" s="2">
        <v>43813</v>
      </c>
      <c r="D250" s="1" t="s">
        <v>66</v>
      </c>
      <c r="E250" s="1" t="s">
        <v>813</v>
      </c>
      <c r="F250" s="1" t="s">
        <v>33</v>
      </c>
      <c r="G250" s="1"/>
      <c r="H250" s="1">
        <v>8</v>
      </c>
      <c r="I250" s="1"/>
      <c r="J250" s="1">
        <v>1</v>
      </c>
      <c r="K250" s="1"/>
      <c r="L250" s="1">
        <v>1</v>
      </c>
      <c r="M250" s="1">
        <v>1</v>
      </c>
      <c r="N250" s="1">
        <v>1</v>
      </c>
      <c r="O250" s="1">
        <v>1</v>
      </c>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v>5</v>
      </c>
    </row>
    <row r="251" spans="1:49" x14ac:dyDescent="0.35">
      <c r="A251" s="1" t="s">
        <v>222</v>
      </c>
      <c r="B251" s="1">
        <v>2019</v>
      </c>
      <c r="C251" s="2">
        <v>43813</v>
      </c>
      <c r="D251" s="1" t="s">
        <v>66</v>
      </c>
      <c r="E251" s="1" t="s">
        <v>969</v>
      </c>
      <c r="F251" s="1" t="s">
        <v>164</v>
      </c>
      <c r="G251" s="1"/>
      <c r="H251" s="1">
        <v>9</v>
      </c>
      <c r="I251" s="1">
        <v>1</v>
      </c>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v>1</v>
      </c>
    </row>
    <row r="252" spans="1:49" x14ac:dyDescent="0.35">
      <c r="A252" s="1" t="s">
        <v>222</v>
      </c>
      <c r="B252" s="1">
        <v>2019</v>
      </c>
      <c r="C252" s="2">
        <v>43813</v>
      </c>
      <c r="D252" s="1" t="s">
        <v>66</v>
      </c>
      <c r="E252" s="1" t="s">
        <v>810</v>
      </c>
      <c r="F252" s="1" t="s">
        <v>188</v>
      </c>
      <c r="G252" s="1"/>
      <c r="H252" s="1">
        <v>10</v>
      </c>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v>0</v>
      </c>
    </row>
    <row r="253" spans="1:49" x14ac:dyDescent="0.35">
      <c r="A253" s="1" t="s">
        <v>222</v>
      </c>
      <c r="B253" s="1">
        <v>2019</v>
      </c>
      <c r="C253" s="2">
        <v>43813</v>
      </c>
      <c r="D253" s="1" t="s">
        <v>66</v>
      </c>
      <c r="E253" s="1" t="s">
        <v>823</v>
      </c>
      <c r="F253" s="1" t="s">
        <v>27</v>
      </c>
      <c r="G253" s="1"/>
      <c r="H253" s="1">
        <v>11</v>
      </c>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v>0</v>
      </c>
    </row>
    <row r="254" spans="1:49" x14ac:dyDescent="0.35">
      <c r="A254" s="1" t="s">
        <v>222</v>
      </c>
      <c r="B254" s="1">
        <v>2019</v>
      </c>
      <c r="C254" s="2">
        <v>43813</v>
      </c>
      <c r="D254" s="1" t="s">
        <v>66</v>
      </c>
      <c r="E254" s="1" t="s">
        <v>596</v>
      </c>
      <c r="F254" s="1" t="s">
        <v>29</v>
      </c>
      <c r="G254" s="1"/>
      <c r="H254" s="1">
        <v>12</v>
      </c>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v>0</v>
      </c>
    </row>
    <row r="255" spans="1:49" x14ac:dyDescent="0.35">
      <c r="A255" s="1" t="s">
        <v>222</v>
      </c>
      <c r="B255" s="1">
        <v>2019</v>
      </c>
      <c r="C255" s="2">
        <v>43813</v>
      </c>
      <c r="D255" s="1" t="s">
        <v>66</v>
      </c>
      <c r="E255" s="1" t="s">
        <v>967</v>
      </c>
      <c r="F255" s="1" t="s">
        <v>102</v>
      </c>
      <c r="G255" s="1"/>
      <c r="H255" s="1">
        <v>13</v>
      </c>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v>0</v>
      </c>
    </row>
    <row r="256" spans="1:49" x14ac:dyDescent="0.35">
      <c r="A256" s="1" t="s">
        <v>222</v>
      </c>
      <c r="B256" s="1">
        <v>2019</v>
      </c>
      <c r="C256" s="2">
        <v>43813</v>
      </c>
      <c r="D256" s="1" t="s">
        <v>66</v>
      </c>
      <c r="E256" s="1" t="s">
        <v>827</v>
      </c>
      <c r="F256" s="1" t="s">
        <v>82</v>
      </c>
      <c r="G256" s="1"/>
      <c r="H256" s="1">
        <v>14</v>
      </c>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v>0</v>
      </c>
    </row>
    <row r="257" spans="1:49" x14ac:dyDescent="0.35">
      <c r="A257" s="1" t="s">
        <v>222</v>
      </c>
      <c r="B257" s="1">
        <v>2019</v>
      </c>
      <c r="C257" s="2">
        <v>43813</v>
      </c>
      <c r="D257" s="1" t="s">
        <v>66</v>
      </c>
      <c r="E257" s="1" t="s">
        <v>522</v>
      </c>
      <c r="F257" s="1" t="s">
        <v>58</v>
      </c>
      <c r="G257" s="1"/>
      <c r="H257" s="1">
        <v>15</v>
      </c>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v>0</v>
      </c>
    </row>
    <row r="258" spans="1:49" x14ac:dyDescent="0.35">
      <c r="A258" s="1" t="s">
        <v>222</v>
      </c>
      <c r="B258" s="1">
        <v>2019</v>
      </c>
      <c r="C258" s="2">
        <v>43813</v>
      </c>
      <c r="D258" s="1" t="s">
        <v>66</v>
      </c>
      <c r="E258" s="1" t="s">
        <v>508</v>
      </c>
      <c r="F258" s="1" t="s">
        <v>85</v>
      </c>
      <c r="G258" s="1"/>
      <c r="H258" s="1">
        <v>16</v>
      </c>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v>0</v>
      </c>
    </row>
    <row r="259" spans="1:49" x14ac:dyDescent="0.35">
      <c r="A259" s="1" t="s">
        <v>222</v>
      </c>
      <c r="B259" s="1">
        <v>2019</v>
      </c>
      <c r="C259" s="2">
        <v>43813</v>
      </c>
      <c r="D259" s="1" t="s">
        <v>66</v>
      </c>
      <c r="E259" s="1" t="s">
        <v>681</v>
      </c>
      <c r="F259" s="1" t="s">
        <v>25</v>
      </c>
      <c r="G259" s="1"/>
      <c r="H259" s="1">
        <v>17</v>
      </c>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v>0</v>
      </c>
    </row>
    <row r="260" spans="1:49" x14ac:dyDescent="0.35">
      <c r="A260" s="1" t="s">
        <v>222</v>
      </c>
      <c r="B260" s="1">
        <v>2019</v>
      </c>
      <c r="C260" s="2">
        <v>43813</v>
      </c>
      <c r="D260" s="1" t="s">
        <v>66</v>
      </c>
      <c r="E260" s="1" t="s">
        <v>790</v>
      </c>
      <c r="F260" s="1" t="s">
        <v>480</v>
      </c>
      <c r="G260" s="1"/>
      <c r="H260" s="1">
        <v>18</v>
      </c>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v>0</v>
      </c>
    </row>
    <row r="261" spans="1:49" x14ac:dyDescent="0.35">
      <c r="A261" s="1" t="s">
        <v>222</v>
      </c>
      <c r="B261" s="1">
        <v>2019</v>
      </c>
      <c r="C261" s="2">
        <v>43813</v>
      </c>
      <c r="D261" s="1" t="s">
        <v>66</v>
      </c>
      <c r="E261" s="1" t="s">
        <v>716</v>
      </c>
      <c r="F261" s="1" t="s">
        <v>152</v>
      </c>
      <c r="G261" s="1"/>
      <c r="H261" s="1">
        <v>19</v>
      </c>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v>0</v>
      </c>
    </row>
    <row r="262" spans="1:49" x14ac:dyDescent="0.35">
      <c r="A262" s="1" t="s">
        <v>222</v>
      </c>
      <c r="B262" s="1">
        <v>2019</v>
      </c>
      <c r="C262" s="2">
        <v>43813</v>
      </c>
      <c r="D262" s="1" t="s">
        <v>66</v>
      </c>
      <c r="E262" s="1" t="s">
        <v>1016</v>
      </c>
      <c r="F262" s="1" t="s">
        <v>145</v>
      </c>
      <c r="G262" s="1"/>
      <c r="H262" s="1">
        <v>20</v>
      </c>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v>0</v>
      </c>
    </row>
    <row r="263" spans="1:49" x14ac:dyDescent="0.35">
      <c r="A263" s="1" t="s">
        <v>222</v>
      </c>
      <c r="B263" s="1">
        <v>2019</v>
      </c>
      <c r="C263" s="2">
        <v>43813</v>
      </c>
      <c r="D263" s="1" t="s">
        <v>66</v>
      </c>
      <c r="E263" s="1" t="s">
        <v>1017</v>
      </c>
      <c r="F263" s="1" t="s">
        <v>212</v>
      </c>
      <c r="G263" s="1"/>
      <c r="H263" s="1">
        <v>21</v>
      </c>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v>0</v>
      </c>
    </row>
    <row r="264" spans="1:49" x14ac:dyDescent="0.35">
      <c r="A264" s="1" t="s">
        <v>222</v>
      </c>
      <c r="B264" s="1">
        <v>2019</v>
      </c>
      <c r="C264" s="2">
        <v>43813</v>
      </c>
      <c r="D264" s="1" t="s">
        <v>66</v>
      </c>
      <c r="E264" s="1" t="s">
        <v>1018</v>
      </c>
      <c r="F264" s="1" t="s">
        <v>524</v>
      </c>
      <c r="G264" s="1"/>
      <c r="H264" s="1">
        <v>22</v>
      </c>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v>20</v>
      </c>
      <c r="AU264" s="1">
        <v>-20</v>
      </c>
    </row>
    <row r="265" spans="1:49" x14ac:dyDescent="0.35">
      <c r="A265" s="4" t="s">
        <v>225</v>
      </c>
      <c r="B265" s="4">
        <v>2019</v>
      </c>
      <c r="C265" s="5">
        <v>43806</v>
      </c>
      <c r="D265" s="4" t="s">
        <v>66</v>
      </c>
      <c r="E265" s="4" t="s">
        <v>493</v>
      </c>
      <c r="F265" s="4" t="s">
        <v>31</v>
      </c>
      <c r="G265" s="4"/>
      <c r="H265" s="4">
        <v>1</v>
      </c>
      <c r="I265" s="4"/>
      <c r="J265" s="4"/>
      <c r="K265" s="4"/>
      <c r="L265" s="4"/>
      <c r="M265" s="4"/>
      <c r="N265" s="4"/>
      <c r="O265" s="4"/>
      <c r="P265" s="4"/>
      <c r="Q265" s="4"/>
      <c r="R265" s="4"/>
      <c r="S265" s="4"/>
      <c r="T265" s="4"/>
      <c r="U265" s="4">
        <v>1</v>
      </c>
      <c r="V265" s="4"/>
      <c r="W265" s="4">
        <v>1</v>
      </c>
      <c r="X265" s="4"/>
      <c r="Y265" s="4">
        <v>1</v>
      </c>
      <c r="Z265" s="4"/>
      <c r="AA265" s="4">
        <v>1</v>
      </c>
      <c r="AB265" s="4"/>
      <c r="AC265" s="4">
        <v>1</v>
      </c>
      <c r="AD265" s="4"/>
      <c r="AE265" s="4"/>
      <c r="AF265" s="4"/>
      <c r="AG265" s="4"/>
      <c r="AH265" s="4"/>
      <c r="AI265" s="4"/>
      <c r="AJ265" s="4"/>
      <c r="AK265" s="4"/>
      <c r="AL265" s="4"/>
      <c r="AM265" s="4"/>
      <c r="AN265" s="4"/>
      <c r="AO265" s="4"/>
      <c r="AP265" s="4"/>
      <c r="AQ265" s="4"/>
      <c r="AR265" s="4"/>
      <c r="AS265" s="4">
        <v>20</v>
      </c>
      <c r="AT265" s="4"/>
      <c r="AU265" s="4">
        <v>25</v>
      </c>
      <c r="AV265" s="6">
        <v>0.44930555555555557</v>
      </c>
      <c r="AW265" s="51">
        <v>55.6</v>
      </c>
    </row>
    <row r="266" spans="1:49" x14ac:dyDescent="0.35">
      <c r="A266" s="4" t="s">
        <v>225</v>
      </c>
      <c r="B266" s="4">
        <v>2019</v>
      </c>
      <c r="C266" s="5">
        <v>43806</v>
      </c>
      <c r="D266" s="4" t="s">
        <v>66</v>
      </c>
      <c r="E266" s="4" t="s">
        <v>522</v>
      </c>
      <c r="F266" s="4" t="s">
        <v>58</v>
      </c>
      <c r="G266" s="4"/>
      <c r="H266" s="4">
        <v>2</v>
      </c>
      <c r="I266" s="4"/>
      <c r="J266" s="4"/>
      <c r="K266" s="4"/>
      <c r="L266" s="4"/>
      <c r="M266" s="4"/>
      <c r="N266" s="4"/>
      <c r="O266" s="4"/>
      <c r="P266" s="4"/>
      <c r="Q266" s="4"/>
      <c r="R266" s="4"/>
      <c r="S266" s="4"/>
      <c r="T266" s="4"/>
      <c r="U266" s="4"/>
      <c r="V266" s="4">
        <v>1</v>
      </c>
      <c r="W266" s="4"/>
      <c r="X266" s="4">
        <v>1</v>
      </c>
      <c r="Y266" s="4"/>
      <c r="Z266" s="4">
        <v>1</v>
      </c>
      <c r="AA266" s="4"/>
      <c r="AB266" s="4">
        <v>1</v>
      </c>
      <c r="AC266" s="4"/>
      <c r="AD266" s="4"/>
      <c r="AE266" s="4"/>
      <c r="AF266" s="4">
        <v>1</v>
      </c>
      <c r="AG266" s="4"/>
      <c r="AH266" s="4"/>
      <c r="AI266" s="4"/>
      <c r="AJ266" s="4"/>
      <c r="AK266" s="4"/>
      <c r="AL266" s="4"/>
      <c r="AM266" s="4"/>
      <c r="AN266" s="4"/>
      <c r="AO266" s="4"/>
      <c r="AP266" s="4"/>
      <c r="AQ266" s="4"/>
      <c r="AR266" s="4"/>
      <c r="AS266" s="4">
        <v>20</v>
      </c>
      <c r="AT266" s="4"/>
      <c r="AU266" s="4">
        <v>25</v>
      </c>
    </row>
    <row r="267" spans="1:49" x14ac:dyDescent="0.35">
      <c r="A267" s="4" t="s">
        <v>225</v>
      </c>
      <c r="B267" s="4">
        <v>2019</v>
      </c>
      <c r="C267" s="5">
        <v>43806</v>
      </c>
      <c r="D267" s="4" t="s">
        <v>66</v>
      </c>
      <c r="E267" s="4" t="s">
        <v>967</v>
      </c>
      <c r="F267" s="4" t="s">
        <v>102</v>
      </c>
      <c r="G267" s="4"/>
      <c r="H267" s="4">
        <v>3</v>
      </c>
      <c r="I267" s="4"/>
      <c r="J267" s="4"/>
      <c r="K267" s="4"/>
      <c r="L267" s="4"/>
      <c r="M267" s="4"/>
      <c r="N267" s="4"/>
      <c r="O267" s="4"/>
      <c r="P267" s="4"/>
      <c r="Q267" s="4"/>
      <c r="R267" s="4"/>
      <c r="S267" s="4"/>
      <c r="T267" s="4"/>
      <c r="U267" s="4"/>
      <c r="V267" s="4"/>
      <c r="W267" s="4"/>
      <c r="X267" s="4"/>
      <c r="Y267" s="4"/>
      <c r="Z267" s="4"/>
      <c r="AA267" s="4"/>
      <c r="AB267" s="4"/>
      <c r="AC267" s="4"/>
      <c r="AD267" s="4">
        <v>1</v>
      </c>
      <c r="AE267" s="4">
        <v>1</v>
      </c>
      <c r="AF267" s="4"/>
      <c r="AG267" s="4"/>
      <c r="AH267" s="4"/>
      <c r="AI267" s="4"/>
      <c r="AJ267" s="4"/>
      <c r="AK267" s="4"/>
      <c r="AL267" s="4"/>
      <c r="AM267" s="4">
        <v>1</v>
      </c>
      <c r="AN267" s="4"/>
      <c r="AO267" s="4"/>
      <c r="AP267" s="4"/>
      <c r="AQ267" s="4"/>
      <c r="AR267" s="4"/>
      <c r="AS267" s="4">
        <v>20</v>
      </c>
      <c r="AT267" s="4"/>
      <c r="AU267" s="4">
        <v>23</v>
      </c>
    </row>
    <row r="268" spans="1:49" x14ac:dyDescent="0.35">
      <c r="A268" s="4" t="s">
        <v>225</v>
      </c>
      <c r="B268" s="4">
        <v>2019</v>
      </c>
      <c r="C268" s="5">
        <v>43806</v>
      </c>
      <c r="D268" s="4" t="s">
        <v>66</v>
      </c>
      <c r="E268" s="4" t="s">
        <v>749</v>
      </c>
      <c r="F268" s="4" t="s">
        <v>46</v>
      </c>
      <c r="G268" s="4"/>
      <c r="H268" s="4">
        <v>4</v>
      </c>
      <c r="I268" s="4">
        <v>1</v>
      </c>
      <c r="J268" s="4">
        <v>1</v>
      </c>
      <c r="K268" s="4">
        <v>1</v>
      </c>
      <c r="L268" s="4">
        <v>1</v>
      </c>
      <c r="M268" s="4">
        <v>1</v>
      </c>
      <c r="N268" s="4">
        <v>1</v>
      </c>
      <c r="O268" s="4">
        <v>1</v>
      </c>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c r="AQ268" s="4"/>
      <c r="AR268" s="4"/>
      <c r="AS268" s="4"/>
      <c r="AT268" s="4"/>
      <c r="AU268" s="4">
        <v>7</v>
      </c>
    </row>
    <row r="269" spans="1:49" x14ac:dyDescent="0.35">
      <c r="A269" s="4" t="s">
        <v>225</v>
      </c>
      <c r="B269" s="4">
        <v>2019</v>
      </c>
      <c r="C269" s="5">
        <v>43806</v>
      </c>
      <c r="D269" s="4" t="s">
        <v>66</v>
      </c>
      <c r="E269" s="4" t="s">
        <v>598</v>
      </c>
      <c r="F269" s="4" t="s">
        <v>35</v>
      </c>
      <c r="G269" s="4"/>
      <c r="H269" s="4">
        <v>5</v>
      </c>
      <c r="I269" s="4"/>
      <c r="J269" s="4"/>
      <c r="K269" s="4"/>
      <c r="L269" s="4"/>
      <c r="M269" s="4"/>
      <c r="N269" s="4"/>
      <c r="O269" s="4"/>
      <c r="P269" s="4"/>
      <c r="Q269" s="4"/>
      <c r="R269" s="4"/>
      <c r="S269" s="4">
        <v>1</v>
      </c>
      <c r="T269" s="4">
        <v>1</v>
      </c>
      <c r="U269" s="4"/>
      <c r="V269" s="4"/>
      <c r="W269" s="4"/>
      <c r="X269" s="4"/>
      <c r="Y269" s="4"/>
      <c r="Z269" s="4"/>
      <c r="AA269" s="4"/>
      <c r="AB269" s="4"/>
      <c r="AC269" s="4"/>
      <c r="AD269" s="4"/>
      <c r="AE269" s="4"/>
      <c r="AF269" s="4"/>
      <c r="AG269" s="4"/>
      <c r="AH269" s="4"/>
      <c r="AI269" s="4"/>
      <c r="AJ269" s="4"/>
      <c r="AK269" s="4">
        <v>1</v>
      </c>
      <c r="AL269" s="4">
        <v>1</v>
      </c>
      <c r="AM269" s="4"/>
      <c r="AN269" s="4"/>
      <c r="AO269" s="4">
        <v>1</v>
      </c>
      <c r="AP269" s="4"/>
      <c r="AQ269" s="4"/>
      <c r="AR269" s="4"/>
      <c r="AS269" s="4"/>
      <c r="AT269" s="4"/>
      <c r="AU269" s="4">
        <v>5</v>
      </c>
    </row>
    <row r="270" spans="1:49" x14ac:dyDescent="0.35">
      <c r="A270" s="4" t="s">
        <v>225</v>
      </c>
      <c r="B270" s="4">
        <v>2019</v>
      </c>
      <c r="C270" s="5">
        <v>43806</v>
      </c>
      <c r="D270" s="4" t="s">
        <v>66</v>
      </c>
      <c r="E270" s="4" t="s">
        <v>972</v>
      </c>
      <c r="F270" s="4" t="s">
        <v>56</v>
      </c>
      <c r="G270" s="4"/>
      <c r="H270" s="4">
        <v>6</v>
      </c>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v>1</v>
      </c>
      <c r="AH270" s="4">
        <v>1</v>
      </c>
      <c r="AI270" s="4">
        <v>1</v>
      </c>
      <c r="AJ270" s="4">
        <v>1</v>
      </c>
      <c r="AK270" s="4"/>
      <c r="AL270" s="4"/>
      <c r="AM270" s="4"/>
      <c r="AN270" s="4"/>
      <c r="AO270" s="4"/>
      <c r="AP270" s="4"/>
      <c r="AQ270" s="4"/>
      <c r="AR270" s="4"/>
      <c r="AS270" s="4"/>
      <c r="AT270" s="4"/>
      <c r="AU270" s="4">
        <v>4</v>
      </c>
    </row>
    <row r="271" spans="1:49" x14ac:dyDescent="0.35">
      <c r="A271" s="4" t="s">
        <v>225</v>
      </c>
      <c r="B271" s="4">
        <v>2019</v>
      </c>
      <c r="C271" s="5">
        <v>43806</v>
      </c>
      <c r="D271" s="4" t="s">
        <v>66</v>
      </c>
      <c r="E271" s="4" t="s">
        <v>716</v>
      </c>
      <c r="F271" s="4" t="s">
        <v>152</v>
      </c>
      <c r="G271" s="4"/>
      <c r="H271" s="4">
        <v>7</v>
      </c>
      <c r="I271" s="4"/>
      <c r="J271" s="4"/>
      <c r="K271" s="4"/>
      <c r="L271" s="4"/>
      <c r="M271" s="4"/>
      <c r="N271" s="4"/>
      <c r="O271" s="4"/>
      <c r="P271" s="4"/>
      <c r="Q271" s="4"/>
      <c r="R271" s="4"/>
      <c r="S271" s="4"/>
      <c r="T271" s="4"/>
      <c r="U271" s="4"/>
      <c r="V271" s="4"/>
      <c r="W271" s="4"/>
      <c r="X271" s="4"/>
      <c r="Y271" s="4"/>
      <c r="Z271" s="4"/>
      <c r="AA271" s="4"/>
      <c r="AB271" s="4"/>
      <c r="AC271" s="4"/>
      <c r="AD271" s="4"/>
      <c r="AE271" s="4"/>
      <c r="AF271" s="4"/>
      <c r="AG271" s="4"/>
      <c r="AH271" s="4"/>
      <c r="AI271" s="4"/>
      <c r="AJ271" s="4"/>
      <c r="AK271" s="4"/>
      <c r="AL271" s="4"/>
      <c r="AM271" s="4"/>
      <c r="AN271" s="4"/>
      <c r="AO271" s="4"/>
      <c r="AP271" s="4">
        <v>1</v>
      </c>
      <c r="AQ271" s="4">
        <v>1</v>
      </c>
      <c r="AR271" s="4">
        <v>1</v>
      </c>
      <c r="AS271" s="4"/>
      <c r="AT271" s="4"/>
      <c r="AU271" s="4">
        <v>3</v>
      </c>
    </row>
    <row r="272" spans="1:49" x14ac:dyDescent="0.35">
      <c r="A272" s="4" t="s">
        <v>225</v>
      </c>
      <c r="B272" s="4">
        <v>2019</v>
      </c>
      <c r="C272" s="5">
        <v>43806</v>
      </c>
      <c r="D272" s="4" t="s">
        <v>66</v>
      </c>
      <c r="E272" s="4" t="s">
        <v>688</v>
      </c>
      <c r="F272" s="4" t="s">
        <v>25</v>
      </c>
      <c r="G272" s="4"/>
      <c r="H272" s="4">
        <v>8</v>
      </c>
      <c r="I272" s="4"/>
      <c r="J272" s="4"/>
      <c r="K272" s="4"/>
      <c r="L272" s="4"/>
      <c r="M272" s="4"/>
      <c r="N272" s="4"/>
      <c r="O272" s="4"/>
      <c r="P272" s="4">
        <v>1</v>
      </c>
      <c r="Q272" s="4">
        <v>1</v>
      </c>
      <c r="R272" s="4">
        <v>1</v>
      </c>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c r="AQ272" s="4"/>
      <c r="AR272" s="4"/>
      <c r="AS272" s="4"/>
      <c r="AT272" s="4"/>
      <c r="AU272" s="4">
        <v>3</v>
      </c>
    </row>
    <row r="273" spans="1:49" x14ac:dyDescent="0.35">
      <c r="A273" s="4" t="s">
        <v>225</v>
      </c>
      <c r="B273" s="4">
        <v>2019</v>
      </c>
      <c r="C273" s="5">
        <v>43806</v>
      </c>
      <c r="D273" s="4" t="s">
        <v>66</v>
      </c>
      <c r="E273" s="4" t="s">
        <v>596</v>
      </c>
      <c r="F273" s="4" t="s">
        <v>29</v>
      </c>
      <c r="G273" s="4"/>
      <c r="H273" s="4">
        <v>9</v>
      </c>
      <c r="I273" s="4"/>
      <c r="J273" s="4"/>
      <c r="K273" s="4"/>
      <c r="L273" s="4"/>
      <c r="M273" s="4"/>
      <c r="N273" s="4"/>
      <c r="O273" s="4"/>
      <c r="P273" s="4"/>
      <c r="Q273" s="4"/>
      <c r="R273" s="4"/>
      <c r="S273" s="4"/>
      <c r="T273" s="4"/>
      <c r="U273" s="4"/>
      <c r="V273" s="4"/>
      <c r="W273" s="4"/>
      <c r="X273" s="4"/>
      <c r="Y273" s="4"/>
      <c r="Z273" s="4"/>
      <c r="AA273" s="4"/>
      <c r="AB273" s="4"/>
      <c r="AC273" s="4"/>
      <c r="AD273" s="4"/>
      <c r="AE273" s="4"/>
      <c r="AF273" s="4"/>
      <c r="AG273" s="4"/>
      <c r="AH273" s="4"/>
      <c r="AI273" s="4"/>
      <c r="AJ273" s="4"/>
      <c r="AK273" s="4"/>
      <c r="AL273" s="4"/>
      <c r="AM273" s="4"/>
      <c r="AN273" s="4">
        <v>1</v>
      </c>
      <c r="AO273" s="4"/>
      <c r="AP273" s="4"/>
      <c r="AQ273" s="4"/>
      <c r="AR273" s="4"/>
      <c r="AS273" s="4"/>
      <c r="AT273" s="4"/>
      <c r="AU273" s="4">
        <v>1</v>
      </c>
    </row>
    <row r="274" spans="1:49" x14ac:dyDescent="0.35">
      <c r="A274" s="4" t="s">
        <v>225</v>
      </c>
      <c r="B274" s="4">
        <v>2019</v>
      </c>
      <c r="C274" s="5">
        <v>43806</v>
      </c>
      <c r="D274" s="4" t="s">
        <v>66</v>
      </c>
      <c r="E274" s="4" t="s">
        <v>508</v>
      </c>
      <c r="F274" s="4" t="s">
        <v>85</v>
      </c>
      <c r="G274" s="4"/>
      <c r="H274" s="4">
        <v>10</v>
      </c>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c r="AQ274" s="4"/>
      <c r="AR274" s="4"/>
      <c r="AS274" s="4"/>
      <c r="AT274" s="4"/>
      <c r="AU274" s="4">
        <v>0</v>
      </c>
    </row>
    <row r="275" spans="1:49" x14ac:dyDescent="0.35">
      <c r="A275" s="4" t="s">
        <v>225</v>
      </c>
      <c r="B275" s="4">
        <v>2019</v>
      </c>
      <c r="C275" s="5">
        <v>43806</v>
      </c>
      <c r="D275" s="4" t="s">
        <v>66</v>
      </c>
      <c r="E275" s="4" t="s">
        <v>340</v>
      </c>
      <c r="F275" s="4" t="s">
        <v>142</v>
      </c>
      <c r="G275" s="4"/>
      <c r="H275" s="4">
        <v>11</v>
      </c>
      <c r="I275" s="4"/>
      <c r="J275" s="4"/>
      <c r="K275" s="4"/>
      <c r="L275" s="4"/>
      <c r="M275" s="4"/>
      <c r="N275" s="4"/>
      <c r="O275" s="4"/>
      <c r="P275" s="4"/>
      <c r="Q275" s="4"/>
      <c r="R275" s="4"/>
      <c r="S275" s="4"/>
      <c r="T275" s="4"/>
      <c r="U275" s="4"/>
      <c r="V275" s="4"/>
      <c r="W275" s="4"/>
      <c r="X275" s="4"/>
      <c r="Y275" s="4"/>
      <c r="Z275" s="4"/>
      <c r="AA275" s="4"/>
      <c r="AB275" s="4"/>
      <c r="AC275" s="4"/>
      <c r="AD275" s="4"/>
      <c r="AE275" s="4"/>
      <c r="AF275" s="4"/>
      <c r="AG275" s="4"/>
      <c r="AH275" s="4"/>
      <c r="AI275" s="4"/>
      <c r="AJ275" s="4"/>
      <c r="AK275" s="4"/>
      <c r="AL275" s="4"/>
      <c r="AM275" s="4"/>
      <c r="AN275" s="4"/>
      <c r="AO275" s="4"/>
      <c r="AP275" s="4"/>
      <c r="AQ275" s="4"/>
      <c r="AR275" s="4"/>
      <c r="AS275" s="4"/>
      <c r="AT275" s="4"/>
      <c r="AU275" s="4">
        <v>0</v>
      </c>
    </row>
    <row r="276" spans="1:49" x14ac:dyDescent="0.35">
      <c r="A276" s="4" t="s">
        <v>225</v>
      </c>
      <c r="B276" s="4">
        <v>2019</v>
      </c>
      <c r="C276" s="5">
        <v>43806</v>
      </c>
      <c r="D276" s="4" t="s">
        <v>66</v>
      </c>
      <c r="E276" s="4" t="s">
        <v>969</v>
      </c>
      <c r="F276" s="4" t="s">
        <v>164</v>
      </c>
      <c r="G276" s="4"/>
      <c r="H276" s="4">
        <v>12</v>
      </c>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c r="AQ276" s="4"/>
      <c r="AR276" s="4"/>
      <c r="AS276" s="4"/>
      <c r="AT276" s="4"/>
      <c r="AU276" s="4">
        <v>0</v>
      </c>
    </row>
    <row r="277" spans="1:49" x14ac:dyDescent="0.35">
      <c r="A277" s="4" t="s">
        <v>225</v>
      </c>
      <c r="B277" s="4">
        <v>2019</v>
      </c>
      <c r="C277" s="5">
        <v>43806</v>
      </c>
      <c r="D277" s="4" t="s">
        <v>66</v>
      </c>
      <c r="E277" s="4" t="s">
        <v>790</v>
      </c>
      <c r="F277" s="4" t="s">
        <v>480</v>
      </c>
      <c r="G277" s="4"/>
      <c r="H277" s="4">
        <v>13</v>
      </c>
      <c r="I277" s="4"/>
      <c r="J277" s="4"/>
      <c r="K277" s="4"/>
      <c r="L277" s="4"/>
      <c r="M277" s="4"/>
      <c r="N277" s="4"/>
      <c r="O277" s="4"/>
      <c r="P277" s="4"/>
      <c r="Q277" s="4"/>
      <c r="R277" s="4"/>
      <c r="S277" s="4"/>
      <c r="T277" s="4"/>
      <c r="U277" s="4"/>
      <c r="V277" s="4"/>
      <c r="W277" s="4"/>
      <c r="X277" s="4"/>
      <c r="Y277" s="4"/>
      <c r="Z277" s="4"/>
      <c r="AA277" s="4"/>
      <c r="AB277" s="4"/>
      <c r="AC277" s="4"/>
      <c r="AD277" s="4"/>
      <c r="AE277" s="4"/>
      <c r="AF277" s="4"/>
      <c r="AG277" s="4"/>
      <c r="AH277" s="4"/>
      <c r="AI277" s="4"/>
      <c r="AJ277" s="4"/>
      <c r="AK277" s="4"/>
      <c r="AL277" s="4"/>
      <c r="AM277" s="4"/>
      <c r="AN277" s="4"/>
      <c r="AO277" s="4"/>
      <c r="AP277" s="4"/>
      <c r="AQ277" s="4"/>
      <c r="AR277" s="4"/>
      <c r="AS277" s="4"/>
      <c r="AT277" s="4"/>
      <c r="AU277" s="4">
        <v>0</v>
      </c>
    </row>
    <row r="278" spans="1:49" x14ac:dyDescent="0.35">
      <c r="A278" s="4" t="s">
        <v>225</v>
      </c>
      <c r="B278" s="4">
        <v>2019</v>
      </c>
      <c r="C278" s="5">
        <v>43806</v>
      </c>
      <c r="D278" s="4" t="s">
        <v>66</v>
      </c>
      <c r="E278" s="4" t="s">
        <v>1016</v>
      </c>
      <c r="F278" s="4" t="s">
        <v>145</v>
      </c>
      <c r="G278" s="4"/>
      <c r="H278" s="4">
        <v>14</v>
      </c>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c r="AQ278" s="4"/>
      <c r="AR278" s="4"/>
      <c r="AS278" s="4"/>
      <c r="AT278" s="4"/>
      <c r="AU278" s="4">
        <v>0</v>
      </c>
    </row>
    <row r="279" spans="1:49" x14ac:dyDescent="0.35">
      <c r="A279" s="4" t="s">
        <v>225</v>
      </c>
      <c r="B279" s="4">
        <v>2019</v>
      </c>
      <c r="C279" s="5">
        <v>43806</v>
      </c>
      <c r="D279" s="4" t="s">
        <v>66</v>
      </c>
      <c r="E279" s="4" t="s">
        <v>973</v>
      </c>
      <c r="F279" s="4" t="s">
        <v>188</v>
      </c>
      <c r="G279" s="4"/>
      <c r="H279" s="4">
        <v>15</v>
      </c>
      <c r="I279" s="4"/>
      <c r="J279" s="4"/>
      <c r="K279" s="4"/>
      <c r="L279" s="4"/>
      <c r="M279" s="4"/>
      <c r="N279" s="4"/>
      <c r="O279" s="4"/>
      <c r="P279" s="4"/>
      <c r="Q279" s="4"/>
      <c r="R279" s="4"/>
      <c r="S279" s="4"/>
      <c r="T279" s="4"/>
      <c r="U279" s="4"/>
      <c r="V279" s="4"/>
      <c r="W279" s="4"/>
      <c r="X279" s="4"/>
      <c r="Y279" s="4"/>
      <c r="Z279" s="4"/>
      <c r="AA279" s="4"/>
      <c r="AB279" s="4"/>
      <c r="AC279" s="4"/>
      <c r="AD279" s="4"/>
      <c r="AE279" s="4"/>
      <c r="AF279" s="4"/>
      <c r="AG279" s="4"/>
      <c r="AH279" s="4"/>
      <c r="AI279" s="4"/>
      <c r="AJ279" s="4"/>
      <c r="AK279" s="4"/>
      <c r="AL279" s="4"/>
      <c r="AM279" s="4"/>
      <c r="AN279" s="4"/>
      <c r="AO279" s="4"/>
      <c r="AP279" s="4"/>
      <c r="AQ279" s="4"/>
      <c r="AR279" s="4"/>
      <c r="AS279" s="4"/>
      <c r="AT279" s="4"/>
      <c r="AU279" s="4">
        <v>0</v>
      </c>
    </row>
    <row r="280" spans="1:49" x14ac:dyDescent="0.35">
      <c r="A280" s="4" t="s">
        <v>225</v>
      </c>
      <c r="B280" s="4">
        <v>2019</v>
      </c>
      <c r="C280" s="5">
        <v>43806</v>
      </c>
      <c r="D280" s="4" t="s">
        <v>66</v>
      </c>
      <c r="E280" s="4" t="s">
        <v>827</v>
      </c>
      <c r="F280" s="4" t="s">
        <v>82</v>
      </c>
      <c r="G280" s="4"/>
      <c r="H280" s="4">
        <v>16</v>
      </c>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c r="AQ280" s="4"/>
      <c r="AR280" s="4"/>
      <c r="AS280" s="4"/>
      <c r="AT280" s="4"/>
      <c r="AU280" s="4">
        <v>0</v>
      </c>
    </row>
    <row r="281" spans="1:49" x14ac:dyDescent="0.35">
      <c r="A281" s="4" t="s">
        <v>225</v>
      </c>
      <c r="B281" s="4">
        <v>2019</v>
      </c>
      <c r="C281" s="5">
        <v>43806</v>
      </c>
      <c r="D281" s="4" t="s">
        <v>66</v>
      </c>
      <c r="E281" s="4" t="s">
        <v>1017</v>
      </c>
      <c r="F281" s="4" t="s">
        <v>212</v>
      </c>
      <c r="G281" s="4"/>
      <c r="H281" s="4">
        <v>17</v>
      </c>
      <c r="I281" s="4"/>
      <c r="J281" s="4"/>
      <c r="K281" s="4"/>
      <c r="L281" s="4"/>
      <c r="M281" s="4"/>
      <c r="N281" s="4"/>
      <c r="O281" s="4"/>
      <c r="P281" s="4"/>
      <c r="Q281" s="4"/>
      <c r="R281" s="4"/>
      <c r="S281" s="4"/>
      <c r="T281" s="4"/>
      <c r="U281" s="4"/>
      <c r="V281" s="4"/>
      <c r="W281" s="4"/>
      <c r="X281" s="4"/>
      <c r="Y281" s="4"/>
      <c r="Z281" s="4"/>
      <c r="AA281" s="4"/>
      <c r="AB281" s="4"/>
      <c r="AC281" s="4"/>
      <c r="AD281" s="4"/>
      <c r="AE281" s="4"/>
      <c r="AF281" s="4"/>
      <c r="AG281" s="4"/>
      <c r="AH281" s="4"/>
      <c r="AI281" s="4"/>
      <c r="AJ281" s="4"/>
      <c r="AK281" s="4"/>
      <c r="AL281" s="4"/>
      <c r="AM281" s="4"/>
      <c r="AN281" s="4"/>
      <c r="AO281" s="4"/>
      <c r="AP281" s="4"/>
      <c r="AQ281" s="4"/>
      <c r="AR281" s="4"/>
      <c r="AS281" s="4"/>
      <c r="AT281" s="4"/>
      <c r="AU281" s="4">
        <v>0</v>
      </c>
    </row>
    <row r="282" spans="1:49" x14ac:dyDescent="0.35">
      <c r="A282" s="4" t="s">
        <v>225</v>
      </c>
      <c r="B282" s="4">
        <v>2019</v>
      </c>
      <c r="C282" s="5">
        <v>43806</v>
      </c>
      <c r="D282" s="4" t="s">
        <v>66</v>
      </c>
      <c r="E282" s="4" t="s">
        <v>856</v>
      </c>
      <c r="F282" s="4" t="s">
        <v>207</v>
      </c>
      <c r="G282" s="4"/>
      <c r="H282" s="4">
        <v>18</v>
      </c>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c r="AQ282" s="4"/>
      <c r="AR282" s="4"/>
      <c r="AS282" s="4"/>
      <c r="AT282" s="4"/>
      <c r="AU282" s="4">
        <v>0</v>
      </c>
    </row>
    <row r="283" spans="1:49" x14ac:dyDescent="0.35">
      <c r="A283" s="4" t="s">
        <v>225</v>
      </c>
      <c r="B283" s="4">
        <v>2019</v>
      </c>
      <c r="C283" s="5">
        <v>43806</v>
      </c>
      <c r="D283" s="4" t="s">
        <v>66</v>
      </c>
      <c r="E283" s="4" t="s">
        <v>974</v>
      </c>
      <c r="F283" s="4" t="s">
        <v>39</v>
      </c>
      <c r="G283" s="4"/>
      <c r="H283" s="4">
        <v>19</v>
      </c>
      <c r="I283" s="4"/>
      <c r="J283" s="4"/>
      <c r="K283" s="4"/>
      <c r="L283" s="4"/>
      <c r="M283" s="4"/>
      <c r="N283" s="4"/>
      <c r="O283" s="4"/>
      <c r="P283" s="4"/>
      <c r="Q283" s="4"/>
      <c r="R283" s="4"/>
      <c r="S283" s="4"/>
      <c r="T283" s="4"/>
      <c r="U283" s="4"/>
      <c r="V283" s="4"/>
      <c r="W283" s="4"/>
      <c r="X283" s="4"/>
      <c r="Y283" s="4"/>
      <c r="Z283" s="4"/>
      <c r="AA283" s="4"/>
      <c r="AB283" s="4"/>
      <c r="AC283" s="4"/>
      <c r="AD283" s="4"/>
      <c r="AE283" s="4"/>
      <c r="AF283" s="4"/>
      <c r="AG283" s="4"/>
      <c r="AH283" s="4"/>
      <c r="AI283" s="4"/>
      <c r="AJ283" s="4"/>
      <c r="AK283" s="4"/>
      <c r="AL283" s="4"/>
      <c r="AM283" s="4"/>
      <c r="AN283" s="4"/>
      <c r="AO283" s="4"/>
      <c r="AP283" s="4"/>
      <c r="AQ283" s="4"/>
      <c r="AR283" s="4"/>
      <c r="AS283" s="4"/>
      <c r="AT283" s="4"/>
      <c r="AU283" s="4">
        <v>0</v>
      </c>
    </row>
    <row r="284" spans="1:49" x14ac:dyDescent="0.35">
      <c r="A284" s="4" t="s">
        <v>225</v>
      </c>
      <c r="B284" s="4">
        <v>2019</v>
      </c>
      <c r="C284" s="5">
        <v>43806</v>
      </c>
      <c r="D284" s="4" t="s">
        <v>66</v>
      </c>
      <c r="E284" s="4" t="s">
        <v>641</v>
      </c>
      <c r="F284" s="4" t="s">
        <v>23</v>
      </c>
      <c r="G284" s="4"/>
      <c r="H284" s="4">
        <v>20</v>
      </c>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c r="AQ284" s="4"/>
      <c r="AR284" s="4"/>
      <c r="AS284" s="4"/>
      <c r="AT284" s="4"/>
      <c r="AU284" s="4">
        <v>0</v>
      </c>
    </row>
    <row r="285" spans="1:49" x14ac:dyDescent="0.35">
      <c r="A285" s="4" t="s">
        <v>225</v>
      </c>
      <c r="B285" s="4">
        <v>2019</v>
      </c>
      <c r="C285" s="5">
        <v>43806</v>
      </c>
      <c r="D285" s="4" t="s">
        <v>66</v>
      </c>
      <c r="E285" s="4" t="s">
        <v>1018</v>
      </c>
      <c r="F285" s="4" t="s">
        <v>524</v>
      </c>
      <c r="G285" s="4"/>
      <c r="H285" s="4">
        <v>21</v>
      </c>
      <c r="I285" s="4"/>
      <c r="J285" s="4"/>
      <c r="K285" s="4"/>
      <c r="L285" s="4"/>
      <c r="M285" s="4"/>
      <c r="N285" s="4"/>
      <c r="O285" s="4"/>
      <c r="P285" s="4"/>
      <c r="Q285" s="4"/>
      <c r="R285" s="4"/>
      <c r="S285" s="4"/>
      <c r="T285" s="4"/>
      <c r="U285" s="4"/>
      <c r="V285" s="4"/>
      <c r="W285" s="4"/>
      <c r="X285" s="4"/>
      <c r="Y285" s="4"/>
      <c r="Z285" s="4"/>
      <c r="AA285" s="4"/>
      <c r="AB285" s="4"/>
      <c r="AC285" s="4"/>
      <c r="AD285" s="4"/>
      <c r="AE285" s="4"/>
      <c r="AF285" s="4"/>
      <c r="AG285" s="4"/>
      <c r="AH285" s="4"/>
      <c r="AI285" s="4"/>
      <c r="AJ285" s="4"/>
      <c r="AK285" s="4"/>
      <c r="AL285" s="4"/>
      <c r="AM285" s="4"/>
      <c r="AN285" s="4"/>
      <c r="AO285" s="4"/>
      <c r="AP285" s="4"/>
      <c r="AQ285" s="4"/>
      <c r="AR285" s="4"/>
      <c r="AS285" s="4"/>
      <c r="AT285" s="4">
        <v>20</v>
      </c>
      <c r="AU285" s="4">
        <v>-20</v>
      </c>
    </row>
    <row r="286" spans="1:49" x14ac:dyDescent="0.35">
      <c r="A286" s="1" t="s">
        <v>226</v>
      </c>
      <c r="B286" s="1">
        <v>2019</v>
      </c>
      <c r="C286" s="2">
        <v>43799</v>
      </c>
      <c r="D286" s="1" t="s">
        <v>66</v>
      </c>
      <c r="E286" s="1" t="s">
        <v>596</v>
      </c>
      <c r="F286" s="1" t="s">
        <v>29</v>
      </c>
      <c r="G286" s="1"/>
      <c r="H286" s="1">
        <v>1</v>
      </c>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v>1</v>
      </c>
      <c r="AN286" s="1">
        <v>1</v>
      </c>
      <c r="AO286" s="1">
        <v>1</v>
      </c>
      <c r="AP286" s="1">
        <v>1</v>
      </c>
      <c r="AQ286" s="1"/>
      <c r="AR286" s="1"/>
      <c r="AS286" s="1">
        <v>20</v>
      </c>
      <c r="AT286" s="1"/>
      <c r="AU286" s="1">
        <v>24</v>
      </c>
      <c r="AV286" s="6">
        <v>0.44166666666666665</v>
      </c>
      <c r="AW286" s="49">
        <v>56.533000000000001</v>
      </c>
    </row>
    <row r="287" spans="1:49" x14ac:dyDescent="0.35">
      <c r="A287" s="1" t="s">
        <v>226</v>
      </c>
      <c r="B287" s="1">
        <v>2019</v>
      </c>
      <c r="C287" s="2">
        <v>43799</v>
      </c>
      <c r="D287" s="1" t="s">
        <v>66</v>
      </c>
      <c r="E287" s="1" t="s">
        <v>972</v>
      </c>
      <c r="F287" s="1" t="s">
        <v>56</v>
      </c>
      <c r="G287" s="1"/>
      <c r="H287" s="1">
        <v>2</v>
      </c>
      <c r="I287" s="1"/>
      <c r="J287" s="1"/>
      <c r="K287" s="1">
        <v>1</v>
      </c>
      <c r="L287" s="1"/>
      <c r="M287" s="1">
        <v>1</v>
      </c>
      <c r="N287" s="1"/>
      <c r="O287" s="1">
        <v>1</v>
      </c>
      <c r="P287" s="1"/>
      <c r="Q287" s="1">
        <v>1</v>
      </c>
      <c r="R287" s="1"/>
      <c r="S287" s="1">
        <v>1</v>
      </c>
      <c r="T287" s="1">
        <v>1</v>
      </c>
      <c r="U287" s="1">
        <v>1</v>
      </c>
      <c r="V287" s="1">
        <v>1</v>
      </c>
      <c r="W287" s="1">
        <v>1</v>
      </c>
      <c r="X287" s="1">
        <v>1</v>
      </c>
      <c r="Y287" s="1">
        <v>1</v>
      </c>
      <c r="Z287" s="1">
        <v>1</v>
      </c>
      <c r="AA287" s="1"/>
      <c r="AB287" s="1"/>
      <c r="AC287" s="1"/>
      <c r="AD287" s="1"/>
      <c r="AE287" s="1"/>
      <c r="AF287" s="1"/>
      <c r="AG287" s="1"/>
      <c r="AH287" s="1"/>
      <c r="AI287" s="1"/>
      <c r="AJ287" s="1"/>
      <c r="AK287" s="1"/>
      <c r="AL287" s="1"/>
      <c r="AM287" s="1"/>
      <c r="AN287" s="1"/>
      <c r="AO287" s="1"/>
      <c r="AP287" s="1"/>
      <c r="AQ287" s="1"/>
      <c r="AR287" s="1"/>
      <c r="AS287" s="1"/>
      <c r="AT287" s="1"/>
      <c r="AU287" s="1">
        <v>12</v>
      </c>
      <c r="AW287" s="31"/>
    </row>
    <row r="288" spans="1:49" x14ac:dyDescent="0.35">
      <c r="A288" s="1" t="s">
        <v>226</v>
      </c>
      <c r="B288" s="1">
        <v>2019</v>
      </c>
      <c r="C288" s="2">
        <v>43799</v>
      </c>
      <c r="D288" s="1" t="s">
        <v>66</v>
      </c>
      <c r="E288" s="1" t="s">
        <v>716</v>
      </c>
      <c r="F288" s="1" t="s">
        <v>152</v>
      </c>
      <c r="G288" s="1"/>
      <c r="H288" s="1">
        <v>3</v>
      </c>
      <c r="I288" s="1">
        <v>1</v>
      </c>
      <c r="J288" s="1">
        <v>1</v>
      </c>
      <c r="K288" s="1"/>
      <c r="L288" s="1">
        <v>1</v>
      </c>
      <c r="M288" s="1"/>
      <c r="N288" s="1">
        <v>1</v>
      </c>
      <c r="O288" s="1"/>
      <c r="P288" s="1">
        <v>1</v>
      </c>
      <c r="Q288" s="1"/>
      <c r="R288" s="1">
        <v>1</v>
      </c>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v>20</v>
      </c>
      <c r="AT288" s="1">
        <v>20</v>
      </c>
      <c r="AU288" s="1">
        <v>6</v>
      </c>
    </row>
    <row r="289" spans="1:47" x14ac:dyDescent="0.35">
      <c r="A289" s="1" t="s">
        <v>226</v>
      </c>
      <c r="B289" s="1">
        <v>2019</v>
      </c>
      <c r="C289" s="2">
        <v>43799</v>
      </c>
      <c r="D289" s="1" t="s">
        <v>66</v>
      </c>
      <c r="E289" s="1" t="s">
        <v>598</v>
      </c>
      <c r="F289" s="1" t="s">
        <v>35</v>
      </c>
      <c r="G289" s="1"/>
      <c r="H289" s="1">
        <v>4</v>
      </c>
      <c r="I289" s="1"/>
      <c r="J289" s="1"/>
      <c r="K289" s="1"/>
      <c r="L289" s="1"/>
      <c r="M289" s="1"/>
      <c r="N289" s="1"/>
      <c r="O289" s="1"/>
      <c r="P289" s="1"/>
      <c r="Q289" s="1"/>
      <c r="R289" s="1"/>
      <c r="S289" s="1"/>
      <c r="T289" s="1"/>
      <c r="U289" s="1"/>
      <c r="V289" s="1"/>
      <c r="W289" s="1"/>
      <c r="X289" s="1"/>
      <c r="Y289" s="1"/>
      <c r="Z289" s="1"/>
      <c r="AA289" s="1">
        <v>1</v>
      </c>
      <c r="AB289" s="1"/>
      <c r="AC289" s="1">
        <v>1</v>
      </c>
      <c r="AD289" s="1"/>
      <c r="AE289" s="1"/>
      <c r="AF289" s="1"/>
      <c r="AG289" s="1"/>
      <c r="AH289" s="1"/>
      <c r="AI289" s="1"/>
      <c r="AJ289" s="1">
        <v>1</v>
      </c>
      <c r="AK289" s="1"/>
      <c r="AL289" s="1"/>
      <c r="AM289" s="1"/>
      <c r="AN289" s="1"/>
      <c r="AO289" s="1"/>
      <c r="AP289" s="1"/>
      <c r="AQ289" s="1"/>
      <c r="AR289" s="1"/>
      <c r="AS289" s="1"/>
      <c r="AT289" s="1"/>
      <c r="AU289" s="1">
        <v>3</v>
      </c>
    </row>
    <row r="290" spans="1:47" x14ac:dyDescent="0.35">
      <c r="A290" s="1" t="s">
        <v>226</v>
      </c>
      <c r="B290" s="1">
        <v>2019</v>
      </c>
      <c r="C290" s="2">
        <v>43799</v>
      </c>
      <c r="D290" s="1" t="s">
        <v>66</v>
      </c>
      <c r="E290" s="1" t="s">
        <v>588</v>
      </c>
      <c r="F290" s="1" t="s">
        <v>78</v>
      </c>
      <c r="G290" s="1"/>
      <c r="H290" s="1">
        <v>5</v>
      </c>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v>1</v>
      </c>
      <c r="AM290" s="1"/>
      <c r="AN290" s="1"/>
      <c r="AO290" s="1"/>
      <c r="AP290" s="1"/>
      <c r="AQ290" s="1"/>
      <c r="AR290" s="1">
        <v>1</v>
      </c>
      <c r="AS290" s="1"/>
      <c r="AT290" s="1"/>
      <c r="AU290" s="1">
        <v>2</v>
      </c>
    </row>
    <row r="291" spans="1:47" x14ac:dyDescent="0.35">
      <c r="A291" s="1" t="s">
        <v>226</v>
      </c>
      <c r="B291" s="1">
        <v>2019</v>
      </c>
      <c r="C291" s="2">
        <v>43799</v>
      </c>
      <c r="D291" s="1" t="s">
        <v>66</v>
      </c>
      <c r="E291" s="1" t="s">
        <v>487</v>
      </c>
      <c r="F291" s="1" t="s">
        <v>164</v>
      </c>
      <c r="G291" s="1"/>
      <c r="H291" s="1">
        <v>6</v>
      </c>
      <c r="I291" s="1"/>
      <c r="J291" s="1"/>
      <c r="K291" s="1"/>
      <c r="L291" s="1"/>
      <c r="M291" s="1"/>
      <c r="N291" s="1"/>
      <c r="O291" s="1"/>
      <c r="P291" s="1"/>
      <c r="Q291" s="1"/>
      <c r="R291" s="1"/>
      <c r="S291" s="1"/>
      <c r="T291" s="1"/>
      <c r="U291" s="1"/>
      <c r="V291" s="1"/>
      <c r="W291" s="1"/>
      <c r="X291" s="1"/>
      <c r="Y291" s="1"/>
      <c r="Z291" s="1"/>
      <c r="AA291" s="1"/>
      <c r="AB291" s="1"/>
      <c r="AC291" s="1"/>
      <c r="AD291" s="1"/>
      <c r="AE291" s="1">
        <v>1</v>
      </c>
      <c r="AF291" s="1">
        <v>1</v>
      </c>
      <c r="AG291" s="1"/>
      <c r="AH291" s="1"/>
      <c r="AI291" s="1"/>
      <c r="AJ291" s="1"/>
      <c r="AK291" s="1"/>
      <c r="AL291" s="1"/>
      <c r="AM291" s="1"/>
      <c r="AN291" s="1"/>
      <c r="AO291" s="1"/>
      <c r="AP291" s="1"/>
      <c r="AQ291" s="1"/>
      <c r="AR291" s="1"/>
      <c r="AS291" s="1"/>
      <c r="AT291" s="1"/>
      <c r="AU291" s="1">
        <v>2</v>
      </c>
    </row>
    <row r="292" spans="1:47" x14ac:dyDescent="0.35">
      <c r="A292" s="1" t="s">
        <v>226</v>
      </c>
      <c r="B292" s="1">
        <v>2019</v>
      </c>
      <c r="C292" s="2">
        <v>43799</v>
      </c>
      <c r="D292" s="1" t="s">
        <v>66</v>
      </c>
      <c r="E292" s="1" t="s">
        <v>973</v>
      </c>
      <c r="F292" s="1" t="s">
        <v>188</v>
      </c>
      <c r="G292" s="1"/>
      <c r="H292" s="1">
        <v>7</v>
      </c>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v>1</v>
      </c>
      <c r="AL292" s="1"/>
      <c r="AM292" s="1"/>
      <c r="AN292" s="1"/>
      <c r="AO292" s="1"/>
      <c r="AP292" s="1"/>
      <c r="AQ292" s="1"/>
      <c r="AR292" s="1"/>
      <c r="AS292" s="1"/>
      <c r="AT292" s="1"/>
      <c r="AU292" s="1">
        <v>1</v>
      </c>
    </row>
    <row r="293" spans="1:47" x14ac:dyDescent="0.35">
      <c r="A293" s="1" t="s">
        <v>226</v>
      </c>
      <c r="B293" s="1">
        <v>2019</v>
      </c>
      <c r="C293" s="2">
        <v>43799</v>
      </c>
      <c r="D293" s="1" t="s">
        <v>66</v>
      </c>
      <c r="E293" s="1" t="s">
        <v>980</v>
      </c>
      <c r="F293" s="1" t="s">
        <v>113</v>
      </c>
      <c r="G293" s="1"/>
      <c r="H293" s="1">
        <v>8</v>
      </c>
      <c r="I293" s="1"/>
      <c r="J293" s="1"/>
      <c r="K293" s="1"/>
      <c r="L293" s="1"/>
      <c r="M293" s="1"/>
      <c r="N293" s="1"/>
      <c r="O293" s="1"/>
      <c r="P293" s="1"/>
      <c r="Q293" s="1"/>
      <c r="R293" s="1"/>
      <c r="S293" s="1"/>
      <c r="T293" s="1"/>
      <c r="U293" s="1"/>
      <c r="V293" s="1"/>
      <c r="W293" s="1"/>
      <c r="X293" s="1"/>
      <c r="Y293" s="1"/>
      <c r="Z293" s="1"/>
      <c r="AA293" s="1"/>
      <c r="AB293" s="1">
        <v>1</v>
      </c>
      <c r="AC293" s="1"/>
      <c r="AD293" s="1"/>
      <c r="AE293" s="1"/>
      <c r="AF293" s="1"/>
      <c r="AG293" s="1"/>
      <c r="AH293" s="1"/>
      <c r="AI293" s="1"/>
      <c r="AJ293" s="1"/>
      <c r="AK293" s="1"/>
      <c r="AL293" s="1"/>
      <c r="AM293" s="1"/>
      <c r="AN293" s="1"/>
      <c r="AO293" s="1"/>
      <c r="AP293" s="1"/>
      <c r="AQ293" s="1"/>
      <c r="AR293" s="1"/>
      <c r="AS293" s="1"/>
      <c r="AT293" s="1"/>
      <c r="AU293" s="1">
        <v>1</v>
      </c>
    </row>
    <row r="294" spans="1:47" x14ac:dyDescent="0.35">
      <c r="A294" s="1" t="s">
        <v>226</v>
      </c>
      <c r="B294" s="1">
        <v>2019</v>
      </c>
      <c r="C294" s="2">
        <v>43799</v>
      </c>
      <c r="D294" s="1" t="s">
        <v>66</v>
      </c>
      <c r="E294" s="1" t="s">
        <v>595</v>
      </c>
      <c r="F294" s="1" t="s">
        <v>759</v>
      </c>
      <c r="G294" s="1"/>
      <c r="H294" s="1">
        <v>9</v>
      </c>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v>1</v>
      </c>
      <c r="AH294" s="1"/>
      <c r="AI294" s="1"/>
      <c r="AJ294" s="1"/>
      <c r="AK294" s="1"/>
      <c r="AL294" s="1"/>
      <c r="AM294" s="1"/>
      <c r="AN294" s="1"/>
      <c r="AO294" s="1"/>
      <c r="AP294" s="1"/>
      <c r="AQ294" s="1"/>
      <c r="AR294" s="1"/>
      <c r="AS294" s="1"/>
      <c r="AT294" s="1"/>
      <c r="AU294" s="1">
        <v>1</v>
      </c>
    </row>
    <row r="295" spans="1:47" x14ac:dyDescent="0.35">
      <c r="A295" s="1" t="s">
        <v>226</v>
      </c>
      <c r="B295" s="1">
        <v>2019</v>
      </c>
      <c r="C295" s="2">
        <v>43799</v>
      </c>
      <c r="D295" s="1" t="s">
        <v>66</v>
      </c>
      <c r="E295" s="1" t="s">
        <v>591</v>
      </c>
      <c r="F295" s="1" t="s">
        <v>23</v>
      </c>
      <c r="G295" s="1"/>
      <c r="H295" s="1">
        <v>10</v>
      </c>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v>1</v>
      </c>
      <c r="AI295" s="1"/>
      <c r="AJ295" s="1"/>
      <c r="AK295" s="1"/>
      <c r="AL295" s="1"/>
      <c r="AM295" s="1"/>
      <c r="AN295" s="1"/>
      <c r="AO295" s="1"/>
      <c r="AP295" s="1"/>
      <c r="AQ295" s="1"/>
      <c r="AR295" s="1"/>
      <c r="AS295" s="1"/>
      <c r="AT295" s="1"/>
      <c r="AU295" s="1">
        <v>1</v>
      </c>
    </row>
    <row r="296" spans="1:47" x14ac:dyDescent="0.35">
      <c r="A296" s="1" t="s">
        <v>226</v>
      </c>
      <c r="B296" s="1">
        <v>2019</v>
      </c>
      <c r="C296" s="2">
        <v>43799</v>
      </c>
      <c r="D296" s="1" t="s">
        <v>66</v>
      </c>
      <c r="E296" s="1" t="s">
        <v>963</v>
      </c>
      <c r="F296" s="1" t="s">
        <v>85</v>
      </c>
      <c r="G296" s="1"/>
      <c r="H296" s="1">
        <v>11</v>
      </c>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v>1</v>
      </c>
      <c r="AJ296" s="1"/>
      <c r="AK296" s="1"/>
      <c r="AL296" s="1"/>
      <c r="AM296" s="1"/>
      <c r="AN296" s="1"/>
      <c r="AO296" s="1"/>
      <c r="AP296" s="1"/>
      <c r="AQ296" s="1"/>
      <c r="AR296" s="1"/>
      <c r="AS296" s="1"/>
      <c r="AT296" s="1"/>
      <c r="AU296" s="1">
        <v>1</v>
      </c>
    </row>
    <row r="297" spans="1:47" x14ac:dyDescent="0.35">
      <c r="A297" s="1" t="s">
        <v>226</v>
      </c>
      <c r="B297" s="1">
        <v>2019</v>
      </c>
      <c r="C297" s="2">
        <v>43799</v>
      </c>
      <c r="D297" s="1" t="s">
        <v>66</v>
      </c>
      <c r="E297" s="1" t="s">
        <v>813</v>
      </c>
      <c r="F297" s="1" t="s">
        <v>33</v>
      </c>
      <c r="G297" s="1"/>
      <c r="H297" s="1">
        <v>12</v>
      </c>
      <c r="I297" s="1"/>
      <c r="J297" s="1"/>
      <c r="K297" s="1"/>
      <c r="L297" s="1"/>
      <c r="M297" s="1"/>
      <c r="N297" s="1"/>
      <c r="O297" s="1"/>
      <c r="P297" s="1"/>
      <c r="Q297" s="1"/>
      <c r="R297" s="1"/>
      <c r="S297" s="1"/>
      <c r="T297" s="1"/>
      <c r="U297" s="1"/>
      <c r="V297" s="1"/>
      <c r="W297" s="1"/>
      <c r="X297" s="1"/>
      <c r="Y297" s="1"/>
      <c r="Z297" s="1"/>
      <c r="AA297" s="1"/>
      <c r="AB297" s="1"/>
      <c r="AC297" s="1"/>
      <c r="AD297" s="1">
        <v>1</v>
      </c>
      <c r="AE297" s="1"/>
      <c r="AF297" s="1"/>
      <c r="AG297" s="1"/>
      <c r="AH297" s="1"/>
      <c r="AI297" s="1"/>
      <c r="AJ297" s="1"/>
      <c r="AK297" s="1"/>
      <c r="AL297" s="1"/>
      <c r="AM297" s="1"/>
      <c r="AN297" s="1"/>
      <c r="AO297" s="1"/>
      <c r="AP297" s="1"/>
      <c r="AQ297" s="1"/>
      <c r="AR297" s="1"/>
      <c r="AS297" s="1"/>
      <c r="AT297" s="1"/>
      <c r="AU297" s="1">
        <v>1</v>
      </c>
    </row>
    <row r="298" spans="1:47" x14ac:dyDescent="0.35">
      <c r="A298" s="1" t="s">
        <v>226</v>
      </c>
      <c r="B298" s="1">
        <v>2019</v>
      </c>
      <c r="C298" s="2">
        <v>43799</v>
      </c>
      <c r="D298" s="1" t="s">
        <v>66</v>
      </c>
      <c r="E298" s="1" t="s">
        <v>839</v>
      </c>
      <c r="F298" s="1" t="s">
        <v>480</v>
      </c>
      <c r="G298" s="1"/>
      <c r="H298" s="1">
        <v>13</v>
      </c>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v>0</v>
      </c>
    </row>
    <row r="299" spans="1:47" x14ac:dyDescent="0.35">
      <c r="A299" s="1" t="s">
        <v>226</v>
      </c>
      <c r="B299" s="1">
        <v>2019</v>
      </c>
      <c r="C299" s="2">
        <v>43799</v>
      </c>
      <c r="D299" s="1" t="s">
        <v>66</v>
      </c>
      <c r="E299" s="1" t="s">
        <v>340</v>
      </c>
      <c r="F299" s="1" t="s">
        <v>142</v>
      </c>
      <c r="G299" s="1"/>
      <c r="H299" s="1">
        <v>14</v>
      </c>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v>0</v>
      </c>
    </row>
    <row r="300" spans="1:47" x14ac:dyDescent="0.35">
      <c r="A300" s="1" t="s">
        <v>226</v>
      </c>
      <c r="B300" s="1">
        <v>2019</v>
      </c>
      <c r="C300" s="2">
        <v>43799</v>
      </c>
      <c r="D300" s="1" t="s">
        <v>66</v>
      </c>
      <c r="E300" s="1" t="s">
        <v>1040</v>
      </c>
      <c r="F300" s="1" t="s">
        <v>484</v>
      </c>
      <c r="G300" s="1"/>
      <c r="H300" s="1">
        <v>15</v>
      </c>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v>0</v>
      </c>
    </row>
    <row r="301" spans="1:47" x14ac:dyDescent="0.35">
      <c r="A301" s="1" t="s">
        <v>226</v>
      </c>
      <c r="B301" s="1">
        <v>2019</v>
      </c>
      <c r="C301" s="2">
        <v>43799</v>
      </c>
      <c r="D301" s="1" t="s">
        <v>66</v>
      </c>
      <c r="E301" s="1" t="s">
        <v>827</v>
      </c>
      <c r="F301" s="1" t="s">
        <v>82</v>
      </c>
      <c r="G301" s="1"/>
      <c r="H301" s="1">
        <v>16</v>
      </c>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v>0</v>
      </c>
    </row>
    <row r="302" spans="1:47" x14ac:dyDescent="0.35">
      <c r="A302" s="1" t="s">
        <v>226</v>
      </c>
      <c r="B302" s="1">
        <v>2019</v>
      </c>
      <c r="C302" s="2">
        <v>43799</v>
      </c>
      <c r="D302" s="1" t="s">
        <v>66</v>
      </c>
      <c r="E302" s="1" t="s">
        <v>617</v>
      </c>
      <c r="F302" s="1" t="s">
        <v>37</v>
      </c>
      <c r="G302" s="1"/>
      <c r="H302" s="1">
        <v>17</v>
      </c>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v>0</v>
      </c>
    </row>
    <row r="303" spans="1:47" x14ac:dyDescent="0.35">
      <c r="A303" s="1" t="s">
        <v>226</v>
      </c>
      <c r="B303" s="1">
        <v>2019</v>
      </c>
      <c r="C303" s="2">
        <v>43799</v>
      </c>
      <c r="D303" s="1" t="s">
        <v>66</v>
      </c>
      <c r="E303" s="1" t="s">
        <v>1018</v>
      </c>
      <c r="F303" s="1" t="s">
        <v>524</v>
      </c>
      <c r="G303" s="1"/>
      <c r="H303" s="1">
        <v>18</v>
      </c>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v>0</v>
      </c>
    </row>
    <row r="304" spans="1:47" x14ac:dyDescent="0.35">
      <c r="A304" s="1" t="s">
        <v>226</v>
      </c>
      <c r="B304" s="1">
        <v>2019</v>
      </c>
      <c r="C304" s="2">
        <v>43799</v>
      </c>
      <c r="D304" s="1" t="s">
        <v>66</v>
      </c>
      <c r="E304" s="1" t="s">
        <v>522</v>
      </c>
      <c r="F304" s="1" t="s">
        <v>58</v>
      </c>
      <c r="G304" s="1"/>
      <c r="H304" s="1">
        <v>19</v>
      </c>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v>0</v>
      </c>
    </row>
    <row r="305" spans="1:49" x14ac:dyDescent="0.35">
      <c r="A305" s="1" t="s">
        <v>226</v>
      </c>
      <c r="B305" s="1">
        <v>2019</v>
      </c>
      <c r="C305" s="2">
        <v>43799</v>
      </c>
      <c r="D305" s="1" t="s">
        <v>66</v>
      </c>
      <c r="E305" s="1" t="s">
        <v>1016</v>
      </c>
      <c r="F305" s="1" t="s">
        <v>145</v>
      </c>
      <c r="G305" s="1"/>
      <c r="H305" s="1">
        <v>20</v>
      </c>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v>0</v>
      </c>
    </row>
    <row r="306" spans="1:49" x14ac:dyDescent="0.35">
      <c r="A306" s="1" t="s">
        <v>226</v>
      </c>
      <c r="B306" s="1">
        <v>2019</v>
      </c>
      <c r="C306" s="2">
        <v>43799</v>
      </c>
      <c r="D306" s="1" t="s">
        <v>66</v>
      </c>
      <c r="E306" s="1" t="s">
        <v>69</v>
      </c>
      <c r="F306" s="1" t="s">
        <v>25</v>
      </c>
      <c r="G306" s="1"/>
      <c r="H306" s="1">
        <v>21</v>
      </c>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v>0</v>
      </c>
    </row>
    <row r="307" spans="1:49" x14ac:dyDescent="0.35">
      <c r="A307" s="1" t="s">
        <v>226</v>
      </c>
      <c r="B307" s="1">
        <v>2019</v>
      </c>
      <c r="C307" s="2">
        <v>43799</v>
      </c>
      <c r="D307" s="1" t="s">
        <v>66</v>
      </c>
      <c r="E307" s="1" t="s">
        <v>1004</v>
      </c>
      <c r="F307" s="1" t="s">
        <v>212</v>
      </c>
      <c r="G307" s="1"/>
      <c r="H307" s="1">
        <v>22</v>
      </c>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v>0</v>
      </c>
    </row>
    <row r="308" spans="1:49" x14ac:dyDescent="0.35">
      <c r="A308" s="1" t="s">
        <v>226</v>
      </c>
      <c r="B308" s="1">
        <v>2019</v>
      </c>
      <c r="C308" s="2">
        <v>43799</v>
      </c>
      <c r="D308" s="1" t="s">
        <v>66</v>
      </c>
      <c r="E308" s="1" t="s">
        <v>606</v>
      </c>
      <c r="F308" s="1" t="s">
        <v>46</v>
      </c>
      <c r="G308" s="1"/>
      <c r="H308" s="1">
        <v>23</v>
      </c>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v>20</v>
      </c>
      <c r="AU308" s="1">
        <v>-20</v>
      </c>
    </row>
    <row r="309" spans="1:49" x14ac:dyDescent="0.35">
      <c r="A309" s="1" t="s">
        <v>226</v>
      </c>
      <c r="B309" s="1">
        <v>2019</v>
      </c>
      <c r="C309" s="2">
        <v>43799</v>
      </c>
      <c r="D309" s="1" t="s">
        <v>66</v>
      </c>
      <c r="E309" s="1" t="s">
        <v>1015</v>
      </c>
      <c r="F309" s="1" t="s">
        <v>39</v>
      </c>
      <c r="G309" s="1"/>
      <c r="H309" s="1">
        <v>24</v>
      </c>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v>20</v>
      </c>
      <c r="AU309" s="1">
        <v>-20</v>
      </c>
    </row>
    <row r="310" spans="1:49" x14ac:dyDescent="0.35">
      <c r="A310" s="4" t="s">
        <v>65</v>
      </c>
      <c r="B310" s="4">
        <v>2019</v>
      </c>
      <c r="C310" s="5">
        <v>43779</v>
      </c>
      <c r="D310" s="4" t="s">
        <v>66</v>
      </c>
      <c r="E310" s="4" t="s">
        <v>980</v>
      </c>
      <c r="F310" s="4" t="s">
        <v>113</v>
      </c>
      <c r="G310" s="4"/>
      <c r="H310" s="4">
        <v>1</v>
      </c>
      <c r="I310" s="4"/>
      <c r="J310" s="4"/>
      <c r="K310" s="4"/>
      <c r="L310" s="4"/>
      <c r="M310" s="4"/>
      <c r="N310" s="4"/>
      <c r="O310" s="4"/>
      <c r="P310" s="4">
        <v>1</v>
      </c>
      <c r="Q310" s="4">
        <v>1</v>
      </c>
      <c r="R310" s="4"/>
      <c r="S310" s="4"/>
      <c r="T310" s="4">
        <v>1</v>
      </c>
      <c r="U310" s="4"/>
      <c r="V310" s="4"/>
      <c r="W310" s="4"/>
      <c r="X310" s="4"/>
      <c r="Y310" s="4">
        <v>1</v>
      </c>
      <c r="Z310" s="4"/>
      <c r="AA310" s="4"/>
      <c r="AB310" s="4"/>
      <c r="AC310" s="4"/>
      <c r="AD310" s="4"/>
      <c r="AE310" s="4"/>
      <c r="AF310" s="4"/>
      <c r="AG310" s="4"/>
      <c r="AH310" s="4"/>
      <c r="AI310" s="4"/>
      <c r="AJ310" s="4"/>
      <c r="AK310" s="4"/>
      <c r="AL310" s="4"/>
      <c r="AM310" s="4"/>
      <c r="AN310" s="4"/>
      <c r="AO310" s="4"/>
      <c r="AP310" s="4"/>
      <c r="AQ310" s="4"/>
      <c r="AR310" s="4"/>
      <c r="AS310" s="4">
        <v>20</v>
      </c>
      <c r="AT310" s="4"/>
      <c r="AU310" s="4">
        <v>24</v>
      </c>
      <c r="AV310" s="6">
        <v>0.44236111111111115</v>
      </c>
      <c r="AW310">
        <v>56.436</v>
      </c>
    </row>
    <row r="311" spans="1:49" x14ac:dyDescent="0.35">
      <c r="A311" s="4" t="s">
        <v>65</v>
      </c>
      <c r="B311" s="4">
        <v>2019</v>
      </c>
      <c r="C311" s="5">
        <v>43779</v>
      </c>
      <c r="D311" s="4" t="s">
        <v>66</v>
      </c>
      <c r="E311" s="4" t="s">
        <v>813</v>
      </c>
      <c r="F311" s="4" t="s">
        <v>33</v>
      </c>
      <c r="G311" s="4"/>
      <c r="H311" s="4">
        <v>2</v>
      </c>
      <c r="I311" s="4"/>
      <c r="J311" s="4">
        <v>1</v>
      </c>
      <c r="K311" s="4"/>
      <c r="L311" s="4">
        <v>1</v>
      </c>
      <c r="M311" s="4"/>
      <c r="N311" s="4"/>
      <c r="O311" s="4"/>
      <c r="P311" s="4"/>
      <c r="Q311" s="4"/>
      <c r="R311" s="4"/>
      <c r="S311" s="4"/>
      <c r="T311" s="4"/>
      <c r="U311" s="4"/>
      <c r="V311" s="4">
        <v>1</v>
      </c>
      <c r="W311" s="4"/>
      <c r="X311" s="4"/>
      <c r="Y311" s="4"/>
      <c r="Z311" s="4"/>
      <c r="AA311" s="4"/>
      <c r="AB311" s="4"/>
      <c r="AC311" s="4"/>
      <c r="AD311" s="4"/>
      <c r="AE311" s="4"/>
      <c r="AF311" s="4"/>
      <c r="AG311" s="4"/>
      <c r="AH311" s="4"/>
      <c r="AI311" s="4"/>
      <c r="AJ311" s="4"/>
      <c r="AK311" s="4"/>
      <c r="AL311" s="4"/>
      <c r="AM311" s="4"/>
      <c r="AN311" s="4"/>
      <c r="AO311" s="4"/>
      <c r="AP311" s="4"/>
      <c r="AQ311" s="4"/>
      <c r="AR311" s="4"/>
      <c r="AS311" s="4">
        <v>20</v>
      </c>
      <c r="AT311" s="4"/>
      <c r="AU311" s="4">
        <v>23</v>
      </c>
    </row>
    <row r="312" spans="1:49" x14ac:dyDescent="0.35">
      <c r="A312" s="4" t="s">
        <v>65</v>
      </c>
      <c r="B312" s="4">
        <v>2019</v>
      </c>
      <c r="C312" s="5">
        <v>43779</v>
      </c>
      <c r="D312" s="4" t="s">
        <v>66</v>
      </c>
      <c r="E312" s="4" t="s">
        <v>599</v>
      </c>
      <c r="F312" s="4" t="s">
        <v>35</v>
      </c>
      <c r="G312" s="4"/>
      <c r="H312" s="4">
        <v>3</v>
      </c>
      <c r="I312" s="4"/>
      <c r="J312" s="4"/>
      <c r="K312" s="4"/>
      <c r="L312" s="4"/>
      <c r="M312" s="4"/>
      <c r="N312" s="4"/>
      <c r="O312" s="4"/>
      <c r="P312" s="4"/>
      <c r="Q312" s="4"/>
      <c r="R312" s="4"/>
      <c r="S312" s="4"/>
      <c r="T312" s="4"/>
      <c r="U312" s="4"/>
      <c r="V312" s="4"/>
      <c r="W312" s="4">
        <v>1</v>
      </c>
      <c r="X312" s="4"/>
      <c r="Y312" s="4"/>
      <c r="Z312" s="4"/>
      <c r="AA312" s="4"/>
      <c r="AB312" s="4"/>
      <c r="AC312" s="4">
        <v>1</v>
      </c>
      <c r="AD312" s="4">
        <v>1</v>
      </c>
      <c r="AE312" s="4"/>
      <c r="AF312" s="4"/>
      <c r="AG312" s="4"/>
      <c r="AH312" s="4"/>
      <c r="AI312" s="4"/>
      <c r="AJ312" s="4"/>
      <c r="AK312" s="4"/>
      <c r="AL312" s="4"/>
      <c r="AM312" s="4"/>
      <c r="AN312" s="4"/>
      <c r="AO312" s="4"/>
      <c r="AP312" s="4"/>
      <c r="AQ312" s="4"/>
      <c r="AR312" s="4"/>
      <c r="AS312" s="4">
        <v>20</v>
      </c>
      <c r="AT312" s="4"/>
      <c r="AU312" s="4">
        <v>23</v>
      </c>
    </row>
    <row r="313" spans="1:49" x14ac:dyDescent="0.35">
      <c r="A313" s="4" t="s">
        <v>65</v>
      </c>
      <c r="B313" s="4">
        <v>2019</v>
      </c>
      <c r="C313" s="5">
        <v>43779</v>
      </c>
      <c r="D313" s="4" t="s">
        <v>66</v>
      </c>
      <c r="E313" s="4" t="s">
        <v>588</v>
      </c>
      <c r="F313" s="4" t="s">
        <v>78</v>
      </c>
      <c r="G313" s="4"/>
      <c r="H313" s="4">
        <v>4</v>
      </c>
      <c r="I313" s="4"/>
      <c r="J313" s="4"/>
      <c r="K313" s="4"/>
      <c r="L313" s="4"/>
      <c r="M313" s="4"/>
      <c r="N313" s="4"/>
      <c r="O313" s="4"/>
      <c r="P313" s="4"/>
      <c r="Q313" s="4"/>
      <c r="R313" s="4"/>
      <c r="S313" s="4">
        <v>1</v>
      </c>
      <c r="T313" s="4"/>
      <c r="U313" s="4"/>
      <c r="V313" s="4"/>
      <c r="W313" s="4"/>
      <c r="X313" s="4">
        <v>1</v>
      </c>
      <c r="Y313" s="4"/>
      <c r="Z313" s="4"/>
      <c r="AA313" s="4"/>
      <c r="AB313" s="4"/>
      <c r="AC313" s="4"/>
      <c r="AD313" s="4"/>
      <c r="AE313" s="4"/>
      <c r="AF313" s="4"/>
      <c r="AG313" s="4"/>
      <c r="AH313" s="4"/>
      <c r="AI313" s="4"/>
      <c r="AJ313" s="4"/>
      <c r="AK313" s="4"/>
      <c r="AL313" s="4"/>
      <c r="AM313" s="4"/>
      <c r="AN313" s="4"/>
      <c r="AO313" s="4"/>
      <c r="AP313" s="4"/>
      <c r="AQ313" s="4"/>
      <c r="AR313" s="4"/>
      <c r="AS313" s="4">
        <v>20</v>
      </c>
      <c r="AT313" s="4"/>
      <c r="AU313" s="4">
        <v>22</v>
      </c>
    </row>
    <row r="314" spans="1:49" x14ac:dyDescent="0.35">
      <c r="A314" s="4" t="s">
        <v>65</v>
      </c>
      <c r="B314" s="4">
        <v>2019</v>
      </c>
      <c r="C314" s="5">
        <v>43779</v>
      </c>
      <c r="D314" s="4" t="s">
        <v>66</v>
      </c>
      <c r="E314" s="4" t="s">
        <v>69</v>
      </c>
      <c r="F314" s="4" t="s">
        <v>25</v>
      </c>
      <c r="G314" s="4"/>
      <c r="H314" s="4">
        <v>5</v>
      </c>
      <c r="I314" s="4"/>
      <c r="J314" s="4"/>
      <c r="K314" s="4"/>
      <c r="L314" s="4"/>
      <c r="M314" s="4"/>
      <c r="N314" s="4"/>
      <c r="O314" s="4"/>
      <c r="P314" s="4"/>
      <c r="Q314" s="4"/>
      <c r="R314" s="4"/>
      <c r="S314" s="4"/>
      <c r="T314" s="4"/>
      <c r="U314" s="4"/>
      <c r="V314" s="4"/>
      <c r="W314" s="4"/>
      <c r="X314" s="4"/>
      <c r="Y314" s="4"/>
      <c r="Z314" s="4"/>
      <c r="AA314" s="4">
        <v>1</v>
      </c>
      <c r="AB314" s="4">
        <v>1</v>
      </c>
      <c r="AC314" s="4"/>
      <c r="AD314" s="4"/>
      <c r="AE314" s="4"/>
      <c r="AF314" s="4"/>
      <c r="AG314" s="4"/>
      <c r="AH314" s="4"/>
      <c r="AI314" s="4"/>
      <c r="AJ314" s="4"/>
      <c r="AK314" s="4"/>
      <c r="AL314" s="4"/>
      <c r="AM314" s="4"/>
      <c r="AN314" s="4"/>
      <c r="AO314" s="4"/>
      <c r="AP314" s="4"/>
      <c r="AQ314" s="4"/>
      <c r="AR314" s="4"/>
      <c r="AS314" s="4">
        <v>20</v>
      </c>
      <c r="AT314" s="4"/>
      <c r="AU314" s="4">
        <v>22</v>
      </c>
    </row>
    <row r="315" spans="1:49" x14ac:dyDescent="0.35">
      <c r="A315" s="4" t="s">
        <v>65</v>
      </c>
      <c r="B315" s="4">
        <v>2019</v>
      </c>
      <c r="C315" s="5">
        <v>43779</v>
      </c>
      <c r="D315" s="4" t="s">
        <v>66</v>
      </c>
      <c r="E315" s="4" t="s">
        <v>963</v>
      </c>
      <c r="F315" s="4" t="s">
        <v>85</v>
      </c>
      <c r="G315" s="4"/>
      <c r="H315" s="4">
        <v>6</v>
      </c>
      <c r="I315" s="4"/>
      <c r="J315" s="4"/>
      <c r="K315" s="4"/>
      <c r="L315" s="4"/>
      <c r="M315" s="4"/>
      <c r="N315" s="4"/>
      <c r="O315" s="4"/>
      <c r="P315" s="4"/>
      <c r="Q315" s="4"/>
      <c r="R315" s="4">
        <v>1</v>
      </c>
      <c r="S315" s="4"/>
      <c r="T315" s="4"/>
      <c r="U315" s="4">
        <v>1</v>
      </c>
      <c r="V315" s="4"/>
      <c r="W315" s="4"/>
      <c r="X315" s="4"/>
      <c r="Y315" s="4"/>
      <c r="Z315" s="4"/>
      <c r="AA315" s="4"/>
      <c r="AB315" s="4"/>
      <c r="AC315" s="4"/>
      <c r="AD315" s="4"/>
      <c r="AE315" s="4"/>
      <c r="AF315" s="4"/>
      <c r="AG315" s="4"/>
      <c r="AH315" s="4"/>
      <c r="AI315" s="4"/>
      <c r="AJ315" s="4"/>
      <c r="AK315" s="4"/>
      <c r="AL315" s="4"/>
      <c r="AM315" s="4"/>
      <c r="AN315" s="4"/>
      <c r="AO315" s="4"/>
      <c r="AP315" s="4"/>
      <c r="AQ315" s="4"/>
      <c r="AR315" s="4"/>
      <c r="AS315" s="4">
        <v>20</v>
      </c>
      <c r="AT315" s="4"/>
      <c r="AU315" s="4">
        <v>22</v>
      </c>
    </row>
    <row r="316" spans="1:49" x14ac:dyDescent="0.35">
      <c r="A316" s="4" t="s">
        <v>65</v>
      </c>
      <c r="B316" s="4">
        <v>2019</v>
      </c>
      <c r="C316" s="5">
        <v>43779</v>
      </c>
      <c r="D316" s="4" t="s">
        <v>66</v>
      </c>
      <c r="E316" s="4" t="s">
        <v>655</v>
      </c>
      <c r="F316" s="4" t="s">
        <v>484</v>
      </c>
      <c r="G316" s="4"/>
      <c r="H316" s="4">
        <v>7</v>
      </c>
      <c r="I316" s="4"/>
      <c r="J316" s="4"/>
      <c r="K316" s="4"/>
      <c r="L316" s="4"/>
      <c r="M316" s="4"/>
      <c r="N316" s="4"/>
      <c r="O316" s="4"/>
      <c r="P316" s="4"/>
      <c r="Q316" s="4"/>
      <c r="R316" s="4"/>
      <c r="S316" s="4"/>
      <c r="T316" s="4"/>
      <c r="U316" s="4"/>
      <c r="V316" s="4"/>
      <c r="W316" s="4"/>
      <c r="X316" s="4"/>
      <c r="Y316" s="4"/>
      <c r="Z316" s="4">
        <v>1</v>
      </c>
      <c r="AA316" s="4"/>
      <c r="AB316" s="4"/>
      <c r="AC316" s="4"/>
      <c r="AD316" s="4"/>
      <c r="AE316" s="4"/>
      <c r="AF316" s="4"/>
      <c r="AG316" s="4"/>
      <c r="AH316" s="4"/>
      <c r="AI316" s="4"/>
      <c r="AJ316" s="4"/>
      <c r="AK316" s="4"/>
      <c r="AL316" s="4"/>
      <c r="AM316" s="4"/>
      <c r="AN316" s="4"/>
      <c r="AO316" s="4"/>
      <c r="AP316" s="4"/>
      <c r="AQ316" s="4"/>
      <c r="AR316" s="4"/>
      <c r="AS316" s="4">
        <v>20</v>
      </c>
      <c r="AT316" s="4"/>
      <c r="AU316" s="4">
        <v>21</v>
      </c>
    </row>
    <row r="317" spans="1:49" x14ac:dyDescent="0.35">
      <c r="A317" s="4" t="s">
        <v>65</v>
      </c>
      <c r="B317" s="4">
        <v>2019</v>
      </c>
      <c r="C317" s="5">
        <v>43779</v>
      </c>
      <c r="D317" s="4" t="s">
        <v>66</v>
      </c>
      <c r="E317" s="4" t="s">
        <v>592</v>
      </c>
      <c r="F317" s="4" t="s">
        <v>23</v>
      </c>
      <c r="G317" s="4"/>
      <c r="H317" s="4">
        <v>8</v>
      </c>
      <c r="I317" s="4"/>
      <c r="J317" s="4"/>
      <c r="K317" s="4"/>
      <c r="L317" s="4"/>
      <c r="M317" s="4"/>
      <c r="N317" s="4"/>
      <c r="O317" s="4"/>
      <c r="P317" s="4"/>
      <c r="Q317" s="4"/>
      <c r="R317" s="4"/>
      <c r="S317" s="4"/>
      <c r="T317" s="4"/>
      <c r="U317" s="4"/>
      <c r="V317" s="4"/>
      <c r="W317" s="4"/>
      <c r="X317" s="4"/>
      <c r="Y317" s="4"/>
      <c r="Z317" s="4"/>
      <c r="AA317" s="4"/>
      <c r="AB317" s="4"/>
      <c r="AC317" s="4"/>
      <c r="AD317" s="4"/>
      <c r="AE317" s="4">
        <v>1</v>
      </c>
      <c r="AF317" s="4"/>
      <c r="AG317" s="4">
        <v>1</v>
      </c>
      <c r="AH317" s="4"/>
      <c r="AI317" s="4">
        <v>1</v>
      </c>
      <c r="AJ317" s="4">
        <v>1</v>
      </c>
      <c r="AK317" s="4">
        <v>1</v>
      </c>
      <c r="AL317" s="4">
        <v>1</v>
      </c>
      <c r="AM317" s="4">
        <v>1</v>
      </c>
      <c r="AN317" s="4">
        <v>1</v>
      </c>
      <c r="AO317" s="4"/>
      <c r="AP317" s="4"/>
      <c r="AQ317" s="4"/>
      <c r="AR317" s="4"/>
      <c r="AS317" s="4"/>
      <c r="AT317" s="4"/>
      <c r="AU317" s="4">
        <v>8</v>
      </c>
    </row>
    <row r="318" spans="1:49" x14ac:dyDescent="0.35">
      <c r="A318" s="4" t="s">
        <v>65</v>
      </c>
      <c r="B318" s="4">
        <v>2019</v>
      </c>
      <c r="C318" s="5">
        <v>43779</v>
      </c>
      <c r="D318" s="4" t="s">
        <v>66</v>
      </c>
      <c r="E318" s="4" t="s">
        <v>584</v>
      </c>
      <c r="F318" s="4" t="s">
        <v>27</v>
      </c>
      <c r="G318" s="4"/>
      <c r="H318" s="4">
        <v>9</v>
      </c>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v>1</v>
      </c>
      <c r="AP318" s="4"/>
      <c r="AQ318" s="4"/>
      <c r="AR318" s="4">
        <v>1</v>
      </c>
      <c r="AS318" s="4"/>
      <c r="AT318" s="4"/>
      <c r="AU318" s="4">
        <v>2</v>
      </c>
    </row>
    <row r="319" spans="1:49" x14ac:dyDescent="0.35">
      <c r="A319" s="4" t="s">
        <v>65</v>
      </c>
      <c r="B319" s="4">
        <v>2019</v>
      </c>
      <c r="C319" s="5">
        <v>43779</v>
      </c>
      <c r="D319" s="4" t="s">
        <v>66</v>
      </c>
      <c r="E319" s="4" t="s">
        <v>972</v>
      </c>
      <c r="F319" s="4" t="s">
        <v>56</v>
      </c>
      <c r="G319" s="4"/>
      <c r="H319" s="4">
        <v>10</v>
      </c>
      <c r="I319" s="4"/>
      <c r="J319" s="4"/>
      <c r="K319" s="4"/>
      <c r="L319" s="4"/>
      <c r="M319" s="4"/>
      <c r="N319" s="4"/>
      <c r="O319" s="4"/>
      <c r="P319" s="4"/>
      <c r="Q319" s="4"/>
      <c r="R319" s="4"/>
      <c r="S319" s="4"/>
      <c r="T319" s="4"/>
      <c r="U319" s="4"/>
      <c r="V319" s="4"/>
      <c r="W319" s="4"/>
      <c r="X319" s="4"/>
      <c r="Y319" s="4"/>
      <c r="Z319" s="4"/>
      <c r="AA319" s="4"/>
      <c r="AB319" s="4"/>
      <c r="AC319" s="4"/>
      <c r="AD319" s="4"/>
      <c r="AE319" s="4"/>
      <c r="AF319" s="4">
        <v>1</v>
      </c>
      <c r="AG319" s="4"/>
      <c r="AH319" s="4">
        <v>1</v>
      </c>
      <c r="AI319" s="4"/>
      <c r="AJ319" s="4"/>
      <c r="AK319" s="4"/>
      <c r="AL319" s="4"/>
      <c r="AM319" s="4"/>
      <c r="AN319" s="4"/>
      <c r="AO319" s="4"/>
      <c r="AP319" s="4"/>
      <c r="AQ319" s="4"/>
      <c r="AR319" s="4"/>
      <c r="AS319" s="4"/>
      <c r="AT319" s="4"/>
      <c r="AU319" s="4">
        <v>2</v>
      </c>
    </row>
    <row r="320" spans="1:49" x14ac:dyDescent="0.35">
      <c r="A320" s="4" t="s">
        <v>65</v>
      </c>
      <c r="B320" s="4">
        <v>2019</v>
      </c>
      <c r="C320" s="5">
        <v>43779</v>
      </c>
      <c r="D320" s="4" t="s">
        <v>66</v>
      </c>
      <c r="E320" s="4" t="s">
        <v>716</v>
      </c>
      <c r="F320" s="4" t="s">
        <v>152</v>
      </c>
      <c r="G320" s="4"/>
      <c r="H320" s="4">
        <v>11</v>
      </c>
      <c r="I320" s="4"/>
      <c r="J320" s="4"/>
      <c r="K320" s="4"/>
      <c r="L320" s="4"/>
      <c r="M320" s="4"/>
      <c r="N320" s="4">
        <v>1</v>
      </c>
      <c r="O320" s="4">
        <v>1</v>
      </c>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c r="AQ320" s="4"/>
      <c r="AR320" s="4"/>
      <c r="AS320" s="4"/>
      <c r="AT320" s="4"/>
      <c r="AU320" s="4">
        <v>2</v>
      </c>
    </row>
    <row r="321" spans="1:49" x14ac:dyDescent="0.35">
      <c r="A321" s="4" t="s">
        <v>65</v>
      </c>
      <c r="B321" s="4">
        <v>2019</v>
      </c>
      <c r="C321" s="5">
        <v>43779</v>
      </c>
      <c r="D321" s="4" t="s">
        <v>66</v>
      </c>
      <c r="E321" s="4" t="s">
        <v>964</v>
      </c>
      <c r="F321" s="4" t="s">
        <v>37</v>
      </c>
      <c r="G321" s="4"/>
      <c r="H321" s="4">
        <v>12</v>
      </c>
      <c r="I321" s="4"/>
      <c r="J321" s="4"/>
      <c r="K321" s="4"/>
      <c r="L321" s="4"/>
      <c r="M321" s="4"/>
      <c r="N321" s="4"/>
      <c r="O321" s="4"/>
      <c r="P321" s="4"/>
      <c r="Q321" s="4"/>
      <c r="R321" s="4"/>
      <c r="S321" s="4"/>
      <c r="T321" s="4"/>
      <c r="U321" s="4"/>
      <c r="V321" s="4"/>
      <c r="W321" s="4"/>
      <c r="X321" s="4"/>
      <c r="Y321" s="4"/>
      <c r="Z321" s="4"/>
      <c r="AA321" s="4"/>
      <c r="AB321" s="4"/>
      <c r="AC321" s="4"/>
      <c r="AD321" s="4"/>
      <c r="AE321" s="4"/>
      <c r="AF321" s="4"/>
      <c r="AG321" s="4"/>
      <c r="AH321" s="4"/>
      <c r="AI321" s="4"/>
      <c r="AJ321" s="4"/>
      <c r="AK321" s="4"/>
      <c r="AL321" s="4"/>
      <c r="AM321" s="4"/>
      <c r="AN321" s="4"/>
      <c r="AO321" s="4"/>
      <c r="AP321" s="4">
        <v>1</v>
      </c>
      <c r="AQ321" s="4"/>
      <c r="AR321" s="4"/>
      <c r="AS321" s="4"/>
      <c r="AT321" s="4"/>
      <c r="AU321" s="4">
        <v>1</v>
      </c>
    </row>
    <row r="322" spans="1:49" x14ac:dyDescent="0.35">
      <c r="A322" s="4" t="s">
        <v>65</v>
      </c>
      <c r="B322" s="4">
        <v>2019</v>
      </c>
      <c r="C322" s="5">
        <v>43779</v>
      </c>
      <c r="D322" s="4" t="s">
        <v>66</v>
      </c>
      <c r="E322" s="4" t="s">
        <v>487</v>
      </c>
      <c r="F322" s="4" t="s">
        <v>164</v>
      </c>
      <c r="G322" s="4"/>
      <c r="H322" s="4">
        <v>13</v>
      </c>
      <c r="I322" s="4"/>
      <c r="J322" s="4"/>
      <c r="K322" s="4"/>
      <c r="L322" s="4"/>
      <c r="M322" s="4">
        <v>1</v>
      </c>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c r="AQ322" s="4"/>
      <c r="AR322" s="4"/>
      <c r="AS322" s="4"/>
      <c r="AT322" s="4"/>
      <c r="AU322" s="4">
        <v>1</v>
      </c>
    </row>
    <row r="323" spans="1:49" x14ac:dyDescent="0.35">
      <c r="A323" s="4" t="s">
        <v>65</v>
      </c>
      <c r="B323" s="4">
        <v>2019</v>
      </c>
      <c r="C323" s="5">
        <v>43779</v>
      </c>
      <c r="D323" s="4" t="s">
        <v>66</v>
      </c>
      <c r="E323" s="4" t="s">
        <v>927</v>
      </c>
      <c r="F323" s="4" t="s">
        <v>188</v>
      </c>
      <c r="G323" s="4"/>
      <c r="H323" s="4">
        <v>14</v>
      </c>
      <c r="I323" s="4"/>
      <c r="J323" s="4"/>
      <c r="K323" s="4">
        <v>1</v>
      </c>
      <c r="L323" s="4"/>
      <c r="M323" s="4"/>
      <c r="N323" s="4"/>
      <c r="O323" s="4"/>
      <c r="P323" s="4"/>
      <c r="Q323" s="4"/>
      <c r="R323" s="4"/>
      <c r="S323" s="4"/>
      <c r="T323" s="4"/>
      <c r="U323" s="4"/>
      <c r="V323" s="4"/>
      <c r="W323" s="4"/>
      <c r="X323" s="4"/>
      <c r="Y323" s="4"/>
      <c r="Z323" s="4"/>
      <c r="AA323" s="4"/>
      <c r="AB323" s="4"/>
      <c r="AC323" s="4"/>
      <c r="AD323" s="4"/>
      <c r="AE323" s="4"/>
      <c r="AF323" s="4"/>
      <c r="AG323" s="4"/>
      <c r="AH323" s="4"/>
      <c r="AI323" s="4"/>
      <c r="AJ323" s="4"/>
      <c r="AK323" s="4"/>
      <c r="AL323" s="4"/>
      <c r="AM323" s="4"/>
      <c r="AN323" s="4"/>
      <c r="AO323" s="4"/>
      <c r="AP323" s="4"/>
      <c r="AQ323" s="4"/>
      <c r="AR323" s="4"/>
      <c r="AS323" s="4"/>
      <c r="AT323" s="4"/>
      <c r="AU323" s="4">
        <v>1</v>
      </c>
    </row>
    <row r="324" spans="1:49" x14ac:dyDescent="0.35">
      <c r="A324" s="4" t="s">
        <v>65</v>
      </c>
      <c r="B324" s="4">
        <v>2019</v>
      </c>
      <c r="C324" s="5">
        <v>43779</v>
      </c>
      <c r="D324" s="4" t="s">
        <v>66</v>
      </c>
      <c r="E324" s="4" t="s">
        <v>968</v>
      </c>
      <c r="F324" s="4" t="s">
        <v>102</v>
      </c>
      <c r="G324" s="4"/>
      <c r="H324" s="4">
        <v>15</v>
      </c>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c r="AQ324" s="4"/>
      <c r="AR324" s="4"/>
      <c r="AS324" s="4"/>
      <c r="AT324" s="4"/>
      <c r="AU324" s="4">
        <v>0</v>
      </c>
    </row>
    <row r="325" spans="1:49" x14ac:dyDescent="0.35">
      <c r="A325" s="4" t="s">
        <v>65</v>
      </c>
      <c r="B325" s="4">
        <v>2019</v>
      </c>
      <c r="C325" s="5">
        <v>43779</v>
      </c>
      <c r="D325" s="4" t="s">
        <v>66</v>
      </c>
      <c r="E325" s="4" t="s">
        <v>340</v>
      </c>
      <c r="F325" s="4" t="s">
        <v>142</v>
      </c>
      <c r="G325" s="4"/>
      <c r="H325" s="4">
        <v>16</v>
      </c>
      <c r="I325" s="4"/>
      <c r="J325" s="4"/>
      <c r="K325" s="4"/>
      <c r="L325" s="4"/>
      <c r="M325" s="4"/>
      <c r="N325" s="4"/>
      <c r="O325" s="4"/>
      <c r="P325" s="4"/>
      <c r="Q325" s="4"/>
      <c r="R325" s="4"/>
      <c r="S325" s="4"/>
      <c r="T325" s="4"/>
      <c r="U325" s="4"/>
      <c r="V325" s="4"/>
      <c r="W325" s="4"/>
      <c r="X325" s="4"/>
      <c r="Y325" s="4"/>
      <c r="Z325" s="4"/>
      <c r="AA325" s="4"/>
      <c r="AB325" s="4"/>
      <c r="AC325" s="4"/>
      <c r="AD325" s="4"/>
      <c r="AE325" s="4"/>
      <c r="AF325" s="4"/>
      <c r="AG325" s="4"/>
      <c r="AH325" s="4"/>
      <c r="AI325" s="4"/>
      <c r="AJ325" s="4"/>
      <c r="AK325" s="4"/>
      <c r="AL325" s="4"/>
      <c r="AM325" s="4"/>
      <c r="AN325" s="4"/>
      <c r="AO325" s="4"/>
      <c r="AP325" s="4"/>
      <c r="AQ325" s="4"/>
      <c r="AR325" s="4"/>
      <c r="AS325" s="4"/>
      <c r="AT325" s="4"/>
      <c r="AU325" s="4">
        <v>0</v>
      </c>
    </row>
    <row r="326" spans="1:49" x14ac:dyDescent="0.35">
      <c r="A326" s="4" t="s">
        <v>65</v>
      </c>
      <c r="B326" s="4">
        <v>2019</v>
      </c>
      <c r="C326" s="5">
        <v>43779</v>
      </c>
      <c r="D326" s="4" t="s">
        <v>66</v>
      </c>
      <c r="E326" s="4" t="s">
        <v>596</v>
      </c>
      <c r="F326" s="4" t="s">
        <v>29</v>
      </c>
      <c r="G326" s="4"/>
      <c r="H326" s="4">
        <v>17</v>
      </c>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c r="AQ326" s="4"/>
      <c r="AR326" s="4"/>
      <c r="AS326" s="4"/>
      <c r="AT326" s="4"/>
      <c r="AU326" s="4">
        <v>0</v>
      </c>
    </row>
    <row r="327" spans="1:49" x14ac:dyDescent="0.35">
      <c r="A327" s="4" t="s">
        <v>65</v>
      </c>
      <c r="B327" s="4">
        <v>2019</v>
      </c>
      <c r="C327" s="5">
        <v>43779</v>
      </c>
      <c r="D327" s="4" t="s">
        <v>66</v>
      </c>
      <c r="E327" s="4" t="s">
        <v>827</v>
      </c>
      <c r="F327" s="4" t="s">
        <v>82</v>
      </c>
      <c r="G327" s="4"/>
      <c r="H327" s="4">
        <v>18</v>
      </c>
      <c r="I327" s="4"/>
      <c r="J327" s="4"/>
      <c r="K327" s="4"/>
      <c r="L327" s="4"/>
      <c r="M327" s="4"/>
      <c r="N327" s="4"/>
      <c r="O327" s="4"/>
      <c r="P327" s="4"/>
      <c r="Q327" s="4"/>
      <c r="R327" s="4"/>
      <c r="S327" s="4"/>
      <c r="T327" s="4"/>
      <c r="U327" s="4"/>
      <c r="V327" s="4"/>
      <c r="W327" s="4"/>
      <c r="X327" s="4"/>
      <c r="Y327" s="4"/>
      <c r="Z327" s="4"/>
      <c r="AA327" s="4"/>
      <c r="AB327" s="4"/>
      <c r="AC327" s="4"/>
      <c r="AD327" s="4"/>
      <c r="AE327" s="4"/>
      <c r="AF327" s="4"/>
      <c r="AG327" s="4"/>
      <c r="AH327" s="4"/>
      <c r="AI327" s="4"/>
      <c r="AJ327" s="4"/>
      <c r="AK327" s="4"/>
      <c r="AL327" s="4"/>
      <c r="AM327" s="4"/>
      <c r="AN327" s="4"/>
      <c r="AO327" s="4"/>
      <c r="AP327" s="4"/>
      <c r="AQ327" s="4"/>
      <c r="AR327" s="4"/>
      <c r="AS327" s="4"/>
      <c r="AT327" s="4"/>
      <c r="AU327" s="4">
        <v>0</v>
      </c>
    </row>
    <row r="328" spans="1:49" x14ac:dyDescent="0.35">
      <c r="A328" s="4" t="s">
        <v>65</v>
      </c>
      <c r="B328" s="4">
        <v>2019</v>
      </c>
      <c r="C328" s="5">
        <v>43779</v>
      </c>
      <c r="D328" s="4" t="s">
        <v>66</v>
      </c>
      <c r="E328" s="4" t="s">
        <v>594</v>
      </c>
      <c r="F328" s="4" t="s">
        <v>31</v>
      </c>
      <c r="G328" s="4"/>
      <c r="H328" s="4">
        <v>19</v>
      </c>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c r="AQ328" s="4"/>
      <c r="AR328" s="4"/>
      <c r="AS328" s="4"/>
      <c r="AT328" s="4"/>
      <c r="AU328" s="4">
        <v>0</v>
      </c>
    </row>
    <row r="329" spans="1:49" x14ac:dyDescent="0.35">
      <c r="A329" s="4" t="s">
        <v>65</v>
      </c>
      <c r="B329" s="4">
        <v>2019</v>
      </c>
      <c r="C329" s="5">
        <v>43779</v>
      </c>
      <c r="D329" s="4" t="s">
        <v>66</v>
      </c>
      <c r="E329" s="4" t="s">
        <v>840</v>
      </c>
      <c r="F329" s="4" t="s">
        <v>480</v>
      </c>
      <c r="G329" s="4"/>
      <c r="H329" s="4">
        <v>20</v>
      </c>
      <c r="I329" s="4"/>
      <c r="J329" s="4"/>
      <c r="K329" s="4"/>
      <c r="L329" s="4"/>
      <c r="M329" s="4"/>
      <c r="N329" s="4"/>
      <c r="O329" s="4"/>
      <c r="P329" s="4"/>
      <c r="Q329" s="4"/>
      <c r="R329" s="4"/>
      <c r="S329" s="4"/>
      <c r="T329" s="4"/>
      <c r="U329" s="4"/>
      <c r="V329" s="4"/>
      <c r="W329" s="4"/>
      <c r="X329" s="4"/>
      <c r="Y329" s="4"/>
      <c r="Z329" s="4"/>
      <c r="AA329" s="4"/>
      <c r="AB329" s="4"/>
      <c r="AC329" s="4"/>
      <c r="AD329" s="4"/>
      <c r="AE329" s="4"/>
      <c r="AF329" s="4"/>
      <c r="AG329" s="4"/>
      <c r="AH329" s="4"/>
      <c r="AI329" s="4"/>
      <c r="AJ329" s="4"/>
      <c r="AK329" s="4"/>
      <c r="AL329" s="4"/>
      <c r="AM329" s="4"/>
      <c r="AN329" s="4"/>
      <c r="AO329" s="4"/>
      <c r="AP329" s="4"/>
      <c r="AQ329" s="4"/>
      <c r="AR329" s="4"/>
      <c r="AS329" s="4"/>
      <c r="AT329" s="4"/>
      <c r="AU329" s="4">
        <v>0</v>
      </c>
    </row>
    <row r="330" spans="1:49" x14ac:dyDescent="0.35">
      <c r="A330" s="4" t="s">
        <v>65</v>
      </c>
      <c r="B330" s="4">
        <v>2019</v>
      </c>
      <c r="C330" s="5">
        <v>43779</v>
      </c>
      <c r="D330" s="4" t="s">
        <v>66</v>
      </c>
      <c r="E330" s="4" t="s">
        <v>1018</v>
      </c>
      <c r="F330" s="4" t="s">
        <v>524</v>
      </c>
      <c r="G330" s="4"/>
      <c r="H330" s="4">
        <v>21</v>
      </c>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c r="AQ330" s="4"/>
      <c r="AR330" s="4"/>
      <c r="AS330" s="4"/>
      <c r="AT330" s="4"/>
      <c r="AU330" s="4">
        <v>0</v>
      </c>
    </row>
    <row r="331" spans="1:49" x14ac:dyDescent="0.35">
      <c r="A331" s="4" t="s">
        <v>65</v>
      </c>
      <c r="B331" s="4">
        <v>2019</v>
      </c>
      <c r="C331" s="5">
        <v>43779</v>
      </c>
      <c r="D331" s="4" t="s">
        <v>66</v>
      </c>
      <c r="E331" s="4" t="s">
        <v>974</v>
      </c>
      <c r="F331" s="4" t="s">
        <v>39</v>
      </c>
      <c r="G331" s="4"/>
      <c r="H331" s="4">
        <v>22</v>
      </c>
      <c r="I331" s="4"/>
      <c r="J331" s="4"/>
      <c r="K331" s="4"/>
      <c r="L331" s="4"/>
      <c r="M331" s="4"/>
      <c r="N331" s="4"/>
      <c r="O331" s="4"/>
      <c r="P331" s="4"/>
      <c r="Q331" s="4"/>
      <c r="R331" s="4"/>
      <c r="S331" s="4"/>
      <c r="T331" s="4"/>
      <c r="U331" s="4"/>
      <c r="V331" s="4"/>
      <c r="W331" s="4"/>
      <c r="X331" s="4"/>
      <c r="Y331" s="4"/>
      <c r="Z331" s="4"/>
      <c r="AA331" s="4"/>
      <c r="AB331" s="4"/>
      <c r="AC331" s="4"/>
      <c r="AD331" s="4"/>
      <c r="AE331" s="4"/>
      <c r="AF331" s="4"/>
      <c r="AG331" s="4"/>
      <c r="AH331" s="4"/>
      <c r="AI331" s="4"/>
      <c r="AJ331" s="4"/>
      <c r="AK331" s="4"/>
      <c r="AL331" s="4"/>
      <c r="AM331" s="4"/>
      <c r="AN331" s="4"/>
      <c r="AO331" s="4"/>
      <c r="AP331" s="4"/>
      <c r="AQ331" s="4"/>
      <c r="AR331" s="4"/>
      <c r="AS331" s="4"/>
      <c r="AT331" s="4"/>
      <c r="AU331" s="4">
        <v>0</v>
      </c>
    </row>
    <row r="332" spans="1:49" x14ac:dyDescent="0.35">
      <c r="A332" s="4" t="s">
        <v>65</v>
      </c>
      <c r="B332" s="4">
        <v>2019</v>
      </c>
      <c r="C332" s="5">
        <v>43779</v>
      </c>
      <c r="D332" s="4" t="s">
        <v>66</v>
      </c>
      <c r="E332" s="4" t="s">
        <v>982</v>
      </c>
      <c r="F332" s="4" t="s">
        <v>58</v>
      </c>
      <c r="G332" s="4"/>
      <c r="H332" s="4">
        <v>23</v>
      </c>
      <c r="I332" s="4">
        <v>1</v>
      </c>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c r="AQ332" s="4"/>
      <c r="AR332" s="4"/>
      <c r="AS332" s="4"/>
      <c r="AT332" s="4">
        <v>20</v>
      </c>
      <c r="AU332" s="4">
        <v>-19</v>
      </c>
    </row>
    <row r="333" spans="1:49" x14ac:dyDescent="0.35">
      <c r="A333" s="4" t="s">
        <v>65</v>
      </c>
      <c r="B333" s="4">
        <v>2019</v>
      </c>
      <c r="C333" s="5">
        <v>43779</v>
      </c>
      <c r="D333" s="4" t="s">
        <v>66</v>
      </c>
      <c r="E333" s="4" t="s">
        <v>857</v>
      </c>
      <c r="F333" s="4" t="s">
        <v>207</v>
      </c>
      <c r="G333" s="4"/>
      <c r="H333" s="4">
        <v>24</v>
      </c>
      <c r="I333" s="4"/>
      <c r="J333" s="4"/>
      <c r="K333" s="4"/>
      <c r="L333" s="4"/>
      <c r="M333" s="4"/>
      <c r="N333" s="4"/>
      <c r="O333" s="4"/>
      <c r="P333" s="4"/>
      <c r="Q333" s="4"/>
      <c r="R333" s="4"/>
      <c r="S333" s="4"/>
      <c r="T333" s="4"/>
      <c r="U333" s="4"/>
      <c r="V333" s="4"/>
      <c r="W333" s="4"/>
      <c r="X333" s="4"/>
      <c r="Y333" s="4"/>
      <c r="Z333" s="4"/>
      <c r="AA333" s="4"/>
      <c r="AB333" s="4"/>
      <c r="AC333" s="4"/>
      <c r="AD333" s="4"/>
      <c r="AE333" s="4"/>
      <c r="AF333" s="4"/>
      <c r="AG333" s="4"/>
      <c r="AH333" s="4"/>
      <c r="AI333" s="4"/>
      <c r="AJ333" s="4"/>
      <c r="AK333" s="4"/>
      <c r="AL333" s="4"/>
      <c r="AM333" s="4"/>
      <c r="AN333" s="4"/>
      <c r="AO333" s="4"/>
      <c r="AP333" s="4"/>
      <c r="AQ333" s="4"/>
      <c r="AR333" s="4"/>
      <c r="AS333" s="4"/>
      <c r="AT333" s="4">
        <v>20</v>
      </c>
      <c r="AU333" s="4">
        <v>-20</v>
      </c>
    </row>
    <row r="334" spans="1:49" x14ac:dyDescent="0.35">
      <c r="A334" s="1" t="s">
        <v>233</v>
      </c>
      <c r="B334" s="1">
        <v>2019</v>
      </c>
      <c r="C334" s="2">
        <v>43771</v>
      </c>
      <c r="D334" s="1" t="s">
        <v>66</v>
      </c>
      <c r="E334" s="1" t="s">
        <v>964</v>
      </c>
      <c r="F334" s="1" t="s">
        <v>37</v>
      </c>
      <c r="G334" s="1"/>
      <c r="H334" s="1">
        <v>1</v>
      </c>
      <c r="I334" s="1">
        <v>1</v>
      </c>
      <c r="J334" s="1">
        <v>1</v>
      </c>
      <c r="K334" s="1">
        <v>1</v>
      </c>
      <c r="L334" s="1">
        <v>1</v>
      </c>
      <c r="M334" s="1">
        <v>1</v>
      </c>
      <c r="N334" s="1">
        <v>1</v>
      </c>
      <c r="O334" s="1">
        <v>1</v>
      </c>
      <c r="P334" s="1">
        <v>1</v>
      </c>
      <c r="Q334" s="1">
        <v>1</v>
      </c>
      <c r="R334" s="1">
        <v>1</v>
      </c>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v>20</v>
      </c>
      <c r="AT334" s="1"/>
      <c r="AU334" s="1">
        <v>30</v>
      </c>
      <c r="AV334" s="6">
        <v>0.44305555555555554</v>
      </c>
      <c r="AW334" s="49">
        <v>56.390999999999998</v>
      </c>
    </row>
    <row r="335" spans="1:49" x14ac:dyDescent="0.35">
      <c r="A335" s="1" t="s">
        <v>233</v>
      </c>
      <c r="B335" s="1">
        <v>2019</v>
      </c>
      <c r="C335" s="2">
        <v>43771</v>
      </c>
      <c r="D335" s="1" t="s">
        <v>66</v>
      </c>
      <c r="E335" s="1" t="s">
        <v>786</v>
      </c>
      <c r="F335" s="1" t="s">
        <v>113</v>
      </c>
      <c r="G335" s="1"/>
      <c r="H335" s="1">
        <v>2</v>
      </c>
      <c r="I335" s="1"/>
      <c r="J335" s="1"/>
      <c r="K335" s="1"/>
      <c r="L335" s="1"/>
      <c r="M335" s="1"/>
      <c r="N335" s="1"/>
      <c r="O335" s="1"/>
      <c r="P335" s="1"/>
      <c r="Q335" s="1"/>
      <c r="R335" s="1"/>
      <c r="S335" s="1"/>
      <c r="T335" s="1"/>
      <c r="U335" s="1"/>
      <c r="V335" s="1"/>
      <c r="W335" s="1"/>
      <c r="X335" s="1"/>
      <c r="Y335" s="1"/>
      <c r="Z335" s="1"/>
      <c r="AA335" s="1"/>
      <c r="AB335" s="1"/>
      <c r="AC335" s="1"/>
      <c r="AD335" s="1"/>
      <c r="AE335" s="1">
        <v>1</v>
      </c>
      <c r="AF335" s="1"/>
      <c r="AG335" s="1">
        <v>1</v>
      </c>
      <c r="AH335" s="1"/>
      <c r="AI335" s="1">
        <v>1</v>
      </c>
      <c r="AJ335" s="1"/>
      <c r="AK335" s="1"/>
      <c r="AL335" s="1"/>
      <c r="AM335" s="1"/>
      <c r="AN335" s="1"/>
      <c r="AO335" s="1">
        <v>1</v>
      </c>
      <c r="AP335" s="1">
        <v>1</v>
      </c>
      <c r="AQ335" s="1"/>
      <c r="AR335" s="1"/>
      <c r="AS335" s="1">
        <v>20</v>
      </c>
      <c r="AT335" s="1"/>
      <c r="AU335" s="1">
        <v>25</v>
      </c>
    </row>
    <row r="336" spans="1:49" x14ac:dyDescent="0.35">
      <c r="A336" s="1" t="s">
        <v>233</v>
      </c>
      <c r="B336" s="1">
        <v>2019</v>
      </c>
      <c r="C336" s="2">
        <v>43771</v>
      </c>
      <c r="D336" s="1" t="s">
        <v>66</v>
      </c>
      <c r="E336" s="1" t="s">
        <v>473</v>
      </c>
      <c r="F336" s="1" t="s">
        <v>25</v>
      </c>
      <c r="G336" s="1"/>
      <c r="H336" s="1">
        <v>3</v>
      </c>
      <c r="I336" s="1"/>
      <c r="J336" s="1"/>
      <c r="K336" s="1"/>
      <c r="L336" s="1"/>
      <c r="M336" s="1"/>
      <c r="N336" s="1"/>
      <c r="O336" s="1"/>
      <c r="P336" s="1"/>
      <c r="Q336" s="1"/>
      <c r="R336" s="1"/>
      <c r="S336" s="1"/>
      <c r="T336" s="1"/>
      <c r="U336" s="1"/>
      <c r="V336" s="1"/>
      <c r="W336" s="1"/>
      <c r="X336" s="1"/>
      <c r="Y336" s="1"/>
      <c r="Z336" s="1"/>
      <c r="AA336" s="1"/>
      <c r="AB336" s="1"/>
      <c r="AC336" s="1">
        <v>1</v>
      </c>
      <c r="AD336" s="1">
        <v>1</v>
      </c>
      <c r="AE336" s="1"/>
      <c r="AF336" s="1">
        <v>1</v>
      </c>
      <c r="AG336" s="1"/>
      <c r="AH336" s="1">
        <v>1</v>
      </c>
      <c r="AI336" s="1"/>
      <c r="AJ336" s="1"/>
      <c r="AK336" s="1"/>
      <c r="AL336" s="1"/>
      <c r="AM336" s="1"/>
      <c r="AN336" s="1"/>
      <c r="AO336" s="1"/>
      <c r="AP336" s="1"/>
      <c r="AQ336" s="1"/>
      <c r="AR336" s="1"/>
      <c r="AS336" s="1">
        <v>20</v>
      </c>
      <c r="AT336" s="1"/>
      <c r="AU336" s="1">
        <v>24</v>
      </c>
    </row>
    <row r="337" spans="1:47" x14ac:dyDescent="0.35">
      <c r="A337" s="1" t="s">
        <v>233</v>
      </c>
      <c r="B337" s="1">
        <v>2019</v>
      </c>
      <c r="C337" s="2">
        <v>43771</v>
      </c>
      <c r="D337" s="1" t="s">
        <v>66</v>
      </c>
      <c r="E337" s="1" t="s">
        <v>840</v>
      </c>
      <c r="F337" s="1" t="s">
        <v>480</v>
      </c>
      <c r="G337" s="1"/>
      <c r="H337" s="1">
        <v>4</v>
      </c>
      <c r="I337" s="1"/>
      <c r="J337" s="1"/>
      <c r="K337" s="1"/>
      <c r="L337" s="1"/>
      <c r="M337" s="1"/>
      <c r="N337" s="1"/>
      <c r="O337" s="1"/>
      <c r="P337" s="1"/>
      <c r="Q337" s="1"/>
      <c r="R337" s="1"/>
      <c r="S337" s="1">
        <v>1</v>
      </c>
      <c r="T337" s="1"/>
      <c r="U337" s="1"/>
      <c r="V337" s="1"/>
      <c r="W337" s="1"/>
      <c r="X337" s="1"/>
      <c r="Y337" s="1"/>
      <c r="Z337" s="1"/>
      <c r="AA337" s="1"/>
      <c r="AB337" s="1"/>
      <c r="AC337" s="1"/>
      <c r="AD337" s="1"/>
      <c r="AE337" s="1"/>
      <c r="AF337" s="1"/>
      <c r="AG337" s="1"/>
      <c r="AH337" s="1"/>
      <c r="AI337" s="1"/>
      <c r="AJ337" s="1">
        <v>1</v>
      </c>
      <c r="AK337" s="1">
        <v>1</v>
      </c>
      <c r="AL337" s="1">
        <v>1</v>
      </c>
      <c r="AM337" s="1"/>
      <c r="AN337" s="1"/>
      <c r="AO337" s="1"/>
      <c r="AP337" s="1"/>
      <c r="AQ337" s="1"/>
      <c r="AR337" s="1"/>
      <c r="AS337" s="1">
        <v>20</v>
      </c>
      <c r="AT337" s="1"/>
      <c r="AU337" s="1">
        <v>24</v>
      </c>
    </row>
    <row r="338" spans="1:47" x14ac:dyDescent="0.35">
      <c r="A338" s="1" t="s">
        <v>233</v>
      </c>
      <c r="B338" s="1">
        <v>2019</v>
      </c>
      <c r="C338" s="2">
        <v>43771</v>
      </c>
      <c r="D338" s="1" t="s">
        <v>66</v>
      </c>
      <c r="E338" s="1" t="s">
        <v>716</v>
      </c>
      <c r="F338" s="1" t="s">
        <v>152</v>
      </c>
      <c r="G338" s="1"/>
      <c r="H338" s="1">
        <v>5</v>
      </c>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v>1</v>
      </c>
      <c r="AN338" s="1"/>
      <c r="AO338" s="1"/>
      <c r="AP338" s="1"/>
      <c r="AQ338" s="1"/>
      <c r="AR338" s="1"/>
      <c r="AS338" s="1">
        <v>20</v>
      </c>
      <c r="AT338" s="1"/>
      <c r="AU338" s="1">
        <v>21</v>
      </c>
    </row>
    <row r="339" spans="1:47" x14ac:dyDescent="0.35">
      <c r="A339" s="1" t="s">
        <v>233</v>
      </c>
      <c r="B339" s="1">
        <v>2019</v>
      </c>
      <c r="C339" s="2">
        <v>43771</v>
      </c>
      <c r="D339" s="1" t="s">
        <v>66</v>
      </c>
      <c r="E339" s="1" t="s">
        <v>606</v>
      </c>
      <c r="F339" s="1" t="s">
        <v>46</v>
      </c>
      <c r="G339" s="1"/>
      <c r="H339" s="1">
        <v>6</v>
      </c>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v>20</v>
      </c>
      <c r="AT339" s="1"/>
      <c r="AU339" s="1">
        <v>20</v>
      </c>
    </row>
    <row r="340" spans="1:47" x14ac:dyDescent="0.35">
      <c r="A340" s="1" t="s">
        <v>233</v>
      </c>
      <c r="B340" s="1">
        <v>2019</v>
      </c>
      <c r="C340" s="2">
        <v>43771</v>
      </c>
      <c r="D340" s="1" t="s">
        <v>66</v>
      </c>
      <c r="E340" s="1" t="s">
        <v>655</v>
      </c>
      <c r="F340" s="1" t="s">
        <v>484</v>
      </c>
      <c r="G340" s="1"/>
      <c r="H340" s="1">
        <v>7</v>
      </c>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v>20</v>
      </c>
      <c r="AT340" s="1"/>
      <c r="AU340" s="1">
        <v>20</v>
      </c>
    </row>
    <row r="341" spans="1:47" x14ac:dyDescent="0.35">
      <c r="A341" s="1" t="s">
        <v>233</v>
      </c>
      <c r="B341" s="1">
        <v>2019</v>
      </c>
      <c r="C341" s="2">
        <v>43771</v>
      </c>
      <c r="D341" s="1" t="s">
        <v>66</v>
      </c>
      <c r="E341" s="1" t="s">
        <v>973</v>
      </c>
      <c r="F341" s="1" t="s">
        <v>188</v>
      </c>
      <c r="G341" s="1"/>
      <c r="H341" s="1">
        <v>8</v>
      </c>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v>20</v>
      </c>
      <c r="AT341" s="1"/>
      <c r="AU341" s="1">
        <v>20</v>
      </c>
    </row>
    <row r="342" spans="1:47" x14ac:dyDescent="0.35">
      <c r="A342" s="1" t="s">
        <v>233</v>
      </c>
      <c r="B342" s="1">
        <v>2019</v>
      </c>
      <c r="C342" s="2">
        <v>43771</v>
      </c>
      <c r="D342" s="1" t="s">
        <v>66</v>
      </c>
      <c r="E342" s="1" t="s">
        <v>974</v>
      </c>
      <c r="F342" s="1" t="s">
        <v>39</v>
      </c>
      <c r="G342" s="1"/>
      <c r="H342" s="1">
        <v>9</v>
      </c>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v>20</v>
      </c>
      <c r="AT342" s="1"/>
      <c r="AU342" s="1">
        <v>20</v>
      </c>
    </row>
    <row r="343" spans="1:47" x14ac:dyDescent="0.35">
      <c r="A343" s="1" t="s">
        <v>233</v>
      </c>
      <c r="B343" s="1">
        <v>2019</v>
      </c>
      <c r="C343" s="2">
        <v>43771</v>
      </c>
      <c r="D343" s="1" t="s">
        <v>66</v>
      </c>
      <c r="E343" s="1" t="s">
        <v>1044</v>
      </c>
      <c r="F343" s="1" t="s">
        <v>78</v>
      </c>
      <c r="G343" s="1"/>
      <c r="H343" s="1">
        <v>10</v>
      </c>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v>20</v>
      </c>
      <c r="AT343" s="1"/>
      <c r="AU343" s="1">
        <v>20</v>
      </c>
    </row>
    <row r="344" spans="1:47" x14ac:dyDescent="0.35">
      <c r="A344" s="1" t="s">
        <v>233</v>
      </c>
      <c r="B344" s="1">
        <v>2019</v>
      </c>
      <c r="C344" s="2">
        <v>43771</v>
      </c>
      <c r="D344" s="1" t="s">
        <v>66</v>
      </c>
      <c r="E344" s="1" t="s">
        <v>855</v>
      </c>
      <c r="F344" s="1" t="s">
        <v>207</v>
      </c>
      <c r="G344" s="1"/>
      <c r="H344" s="1">
        <v>11</v>
      </c>
      <c r="I344" s="1"/>
      <c r="J344" s="1"/>
      <c r="K344" s="1"/>
      <c r="L344" s="1"/>
      <c r="M344" s="1"/>
      <c r="N344" s="1"/>
      <c r="O344" s="1"/>
      <c r="P344" s="1"/>
      <c r="Q344" s="1"/>
      <c r="R344" s="1"/>
      <c r="S344" s="1"/>
      <c r="T344" s="1">
        <v>1</v>
      </c>
      <c r="U344" s="1">
        <v>1</v>
      </c>
      <c r="V344" s="1">
        <v>1</v>
      </c>
      <c r="W344" s="1">
        <v>1</v>
      </c>
      <c r="X344" s="1"/>
      <c r="Y344" s="1">
        <v>1</v>
      </c>
      <c r="Z344" s="1"/>
      <c r="AA344" s="1"/>
      <c r="AB344" s="1"/>
      <c r="AC344" s="1"/>
      <c r="AD344" s="1"/>
      <c r="AE344" s="1"/>
      <c r="AF344" s="1"/>
      <c r="AG344" s="1"/>
      <c r="AH344" s="1"/>
      <c r="AI344" s="1"/>
      <c r="AJ344" s="1"/>
      <c r="AK344" s="1"/>
      <c r="AL344" s="1"/>
      <c r="AM344" s="1"/>
      <c r="AN344" s="1"/>
      <c r="AO344" s="1"/>
      <c r="AP344" s="1"/>
      <c r="AQ344" s="1"/>
      <c r="AR344" s="1"/>
      <c r="AS344" s="1"/>
      <c r="AT344" s="1"/>
      <c r="AU344" s="1">
        <v>5</v>
      </c>
    </row>
    <row r="345" spans="1:47" x14ac:dyDescent="0.35">
      <c r="A345" s="1" t="s">
        <v>233</v>
      </c>
      <c r="B345" s="1">
        <v>2019</v>
      </c>
      <c r="C345" s="2">
        <v>43771</v>
      </c>
      <c r="D345" s="1" t="s">
        <v>66</v>
      </c>
      <c r="E345" s="1" t="s">
        <v>508</v>
      </c>
      <c r="F345" s="1" t="s">
        <v>85</v>
      </c>
      <c r="G345" s="1"/>
      <c r="H345" s="1">
        <v>12</v>
      </c>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v>1</v>
      </c>
      <c r="AR345" s="1">
        <v>1</v>
      </c>
      <c r="AS345" s="1"/>
      <c r="AT345" s="1"/>
      <c r="AU345" s="1">
        <v>2</v>
      </c>
    </row>
    <row r="346" spans="1:47" x14ac:dyDescent="0.35">
      <c r="A346" s="1" t="s">
        <v>233</v>
      </c>
      <c r="B346" s="1">
        <v>2019</v>
      </c>
      <c r="C346" s="2">
        <v>43771</v>
      </c>
      <c r="D346" s="1" t="s">
        <v>66</v>
      </c>
      <c r="E346" s="1" t="s">
        <v>340</v>
      </c>
      <c r="F346" s="1" t="s">
        <v>142</v>
      </c>
      <c r="G346" s="1"/>
      <c r="H346" s="1">
        <v>13</v>
      </c>
      <c r="I346" s="1"/>
      <c r="J346" s="1"/>
      <c r="K346" s="1"/>
      <c r="L346" s="1"/>
      <c r="M346" s="1"/>
      <c r="N346" s="1"/>
      <c r="O346" s="1"/>
      <c r="P346" s="1"/>
      <c r="Q346" s="1"/>
      <c r="R346" s="1"/>
      <c r="S346" s="1"/>
      <c r="T346" s="1"/>
      <c r="U346" s="1"/>
      <c r="V346" s="1"/>
      <c r="W346" s="1"/>
      <c r="X346" s="1"/>
      <c r="Y346" s="1"/>
      <c r="Z346" s="1"/>
      <c r="AA346" s="1"/>
      <c r="AB346" s="1">
        <v>1</v>
      </c>
      <c r="AC346" s="1"/>
      <c r="AD346" s="1"/>
      <c r="AE346" s="1"/>
      <c r="AF346" s="1"/>
      <c r="AG346" s="1"/>
      <c r="AH346" s="1"/>
      <c r="AI346" s="1"/>
      <c r="AJ346" s="1"/>
      <c r="AK346" s="1"/>
      <c r="AL346" s="1"/>
      <c r="AM346" s="1"/>
      <c r="AN346" s="1">
        <v>1</v>
      </c>
      <c r="AO346" s="1"/>
      <c r="AP346" s="1"/>
      <c r="AQ346" s="1"/>
      <c r="AR346" s="1"/>
      <c r="AS346" s="1"/>
      <c r="AT346" s="1"/>
      <c r="AU346" s="1">
        <v>2</v>
      </c>
    </row>
    <row r="347" spans="1:47" x14ac:dyDescent="0.35">
      <c r="A347" s="1" t="s">
        <v>233</v>
      </c>
      <c r="B347" s="1">
        <v>2019</v>
      </c>
      <c r="C347" s="2">
        <v>43771</v>
      </c>
      <c r="D347" s="1" t="s">
        <v>66</v>
      </c>
      <c r="E347" s="1" t="s">
        <v>962</v>
      </c>
      <c r="F347" s="1" t="s">
        <v>27</v>
      </c>
      <c r="G347" s="1"/>
      <c r="H347" s="1">
        <v>14</v>
      </c>
      <c r="I347" s="1"/>
      <c r="J347" s="1"/>
      <c r="K347" s="1"/>
      <c r="L347" s="1"/>
      <c r="M347" s="1"/>
      <c r="N347" s="1"/>
      <c r="O347" s="1"/>
      <c r="P347" s="1"/>
      <c r="Q347" s="1"/>
      <c r="R347" s="1"/>
      <c r="S347" s="1"/>
      <c r="T347" s="1"/>
      <c r="U347" s="1"/>
      <c r="V347" s="1"/>
      <c r="W347" s="1"/>
      <c r="X347" s="1">
        <v>1</v>
      </c>
      <c r="Y347" s="1"/>
      <c r="Z347" s="1"/>
      <c r="AA347" s="1"/>
      <c r="AB347" s="1"/>
      <c r="AC347" s="1"/>
      <c r="AD347" s="1"/>
      <c r="AE347" s="1"/>
      <c r="AF347" s="1"/>
      <c r="AG347" s="1"/>
      <c r="AH347" s="1"/>
      <c r="AI347" s="1"/>
      <c r="AJ347" s="1"/>
      <c r="AK347" s="1"/>
      <c r="AL347" s="1"/>
      <c r="AM347" s="1"/>
      <c r="AN347" s="1"/>
      <c r="AO347" s="1"/>
      <c r="AP347" s="1"/>
      <c r="AQ347" s="1"/>
      <c r="AR347" s="1"/>
      <c r="AS347" s="1"/>
      <c r="AT347" s="1"/>
      <c r="AU347" s="1">
        <v>1</v>
      </c>
    </row>
    <row r="348" spans="1:47" x14ac:dyDescent="0.35">
      <c r="A348" s="1" t="s">
        <v>233</v>
      </c>
      <c r="B348" s="1">
        <v>2019</v>
      </c>
      <c r="C348" s="2">
        <v>43771</v>
      </c>
      <c r="D348" s="1" t="s">
        <v>66</v>
      </c>
      <c r="E348" s="1" t="s">
        <v>752</v>
      </c>
      <c r="F348" s="1" t="s">
        <v>23</v>
      </c>
      <c r="G348" s="1"/>
      <c r="H348" s="1">
        <v>15</v>
      </c>
      <c r="I348" s="1"/>
      <c r="J348" s="1"/>
      <c r="K348" s="1"/>
      <c r="L348" s="1"/>
      <c r="M348" s="1"/>
      <c r="N348" s="1"/>
      <c r="O348" s="1"/>
      <c r="P348" s="1"/>
      <c r="Q348" s="1"/>
      <c r="R348" s="1"/>
      <c r="S348" s="1"/>
      <c r="T348" s="1"/>
      <c r="U348" s="1"/>
      <c r="V348" s="1"/>
      <c r="W348" s="1"/>
      <c r="X348" s="1"/>
      <c r="Y348" s="1"/>
      <c r="Z348" s="1">
        <v>1</v>
      </c>
      <c r="AA348" s="1"/>
      <c r="AB348" s="1"/>
      <c r="AC348" s="1"/>
      <c r="AD348" s="1"/>
      <c r="AE348" s="1"/>
      <c r="AF348" s="1"/>
      <c r="AG348" s="1"/>
      <c r="AH348" s="1"/>
      <c r="AI348" s="1"/>
      <c r="AJ348" s="1"/>
      <c r="AK348" s="1"/>
      <c r="AL348" s="1"/>
      <c r="AM348" s="1"/>
      <c r="AN348" s="1"/>
      <c r="AO348" s="1"/>
      <c r="AP348" s="1"/>
      <c r="AQ348" s="1"/>
      <c r="AR348" s="1"/>
      <c r="AS348" s="1"/>
      <c r="AT348" s="1"/>
      <c r="AU348" s="1">
        <v>1</v>
      </c>
    </row>
    <row r="349" spans="1:47" x14ac:dyDescent="0.35">
      <c r="A349" s="1" t="s">
        <v>233</v>
      </c>
      <c r="B349" s="1">
        <v>2019</v>
      </c>
      <c r="C349" s="2">
        <v>43771</v>
      </c>
      <c r="D349" s="1" t="s">
        <v>66</v>
      </c>
      <c r="E349" s="1" t="s">
        <v>983</v>
      </c>
      <c r="F349" s="1" t="s">
        <v>29</v>
      </c>
      <c r="G349" s="1"/>
      <c r="H349" s="1">
        <v>16</v>
      </c>
      <c r="I349" s="1"/>
      <c r="J349" s="1"/>
      <c r="K349" s="1"/>
      <c r="L349" s="1"/>
      <c r="M349" s="1"/>
      <c r="N349" s="1"/>
      <c r="O349" s="1"/>
      <c r="P349" s="1"/>
      <c r="Q349" s="1"/>
      <c r="R349" s="1"/>
      <c r="S349" s="1"/>
      <c r="T349" s="1"/>
      <c r="U349" s="1"/>
      <c r="V349" s="1"/>
      <c r="W349" s="1"/>
      <c r="X349" s="1"/>
      <c r="Y349" s="1"/>
      <c r="Z349" s="1"/>
      <c r="AA349" s="1">
        <v>1</v>
      </c>
      <c r="AB349" s="1"/>
      <c r="AC349" s="1"/>
      <c r="AD349" s="1"/>
      <c r="AE349" s="1"/>
      <c r="AF349" s="1"/>
      <c r="AG349" s="1"/>
      <c r="AH349" s="1"/>
      <c r="AI349" s="1"/>
      <c r="AJ349" s="1"/>
      <c r="AK349" s="1"/>
      <c r="AL349" s="1"/>
      <c r="AM349" s="1"/>
      <c r="AN349" s="1"/>
      <c r="AO349" s="1"/>
      <c r="AP349" s="1"/>
      <c r="AQ349" s="1"/>
      <c r="AR349" s="1"/>
      <c r="AS349" s="1"/>
      <c r="AT349" s="1"/>
      <c r="AU349" s="1">
        <v>1</v>
      </c>
    </row>
    <row r="350" spans="1:47" x14ac:dyDescent="0.35">
      <c r="A350" s="1" t="s">
        <v>233</v>
      </c>
      <c r="B350" s="1">
        <v>2019</v>
      </c>
      <c r="C350" s="2">
        <v>43771</v>
      </c>
      <c r="D350" s="1" t="s">
        <v>66</v>
      </c>
      <c r="E350" s="1" t="s">
        <v>828</v>
      </c>
      <c r="F350" s="1" t="s">
        <v>82</v>
      </c>
      <c r="G350" s="1"/>
      <c r="H350" s="1">
        <v>17</v>
      </c>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v>0</v>
      </c>
    </row>
    <row r="351" spans="1:47" x14ac:dyDescent="0.35">
      <c r="A351" s="1" t="s">
        <v>233</v>
      </c>
      <c r="B351" s="1">
        <v>2019</v>
      </c>
      <c r="C351" s="2">
        <v>43771</v>
      </c>
      <c r="D351" s="1" t="s">
        <v>66</v>
      </c>
      <c r="E351" s="1" t="s">
        <v>522</v>
      </c>
      <c r="F351" s="1" t="s">
        <v>58</v>
      </c>
      <c r="G351" s="1"/>
      <c r="H351" s="1">
        <v>18</v>
      </c>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v>0</v>
      </c>
    </row>
    <row r="352" spans="1:47" x14ac:dyDescent="0.35">
      <c r="A352" s="1" t="s">
        <v>233</v>
      </c>
      <c r="B352" s="1">
        <v>2019</v>
      </c>
      <c r="C352" s="2">
        <v>43771</v>
      </c>
      <c r="D352" s="1" t="s">
        <v>66</v>
      </c>
      <c r="E352" s="1" t="s">
        <v>1018</v>
      </c>
      <c r="F352" s="1" t="s">
        <v>524</v>
      </c>
      <c r="G352" s="1"/>
      <c r="H352" s="1">
        <v>19</v>
      </c>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v>0</v>
      </c>
    </row>
    <row r="353" spans="1:49" x14ac:dyDescent="0.35">
      <c r="A353" s="1" t="s">
        <v>233</v>
      </c>
      <c r="B353" s="1">
        <v>2019</v>
      </c>
      <c r="C353" s="2">
        <v>43771</v>
      </c>
      <c r="D353" s="1" t="s">
        <v>66</v>
      </c>
      <c r="E353" s="1" t="s">
        <v>1065</v>
      </c>
      <c r="F353" s="1" t="s">
        <v>164</v>
      </c>
      <c r="G353" s="1"/>
      <c r="H353" s="1">
        <v>20</v>
      </c>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v>0</v>
      </c>
    </row>
    <row r="354" spans="1:49" x14ac:dyDescent="0.35">
      <c r="A354" s="1" t="s">
        <v>233</v>
      </c>
      <c r="B354" s="1">
        <v>2019</v>
      </c>
      <c r="C354" s="2">
        <v>43771</v>
      </c>
      <c r="D354" s="1" t="s">
        <v>66</v>
      </c>
      <c r="E354" s="1" t="s">
        <v>695</v>
      </c>
      <c r="F354" s="1" t="s">
        <v>33</v>
      </c>
      <c r="G354" s="1"/>
      <c r="H354" s="1">
        <v>21</v>
      </c>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v>0</v>
      </c>
    </row>
    <row r="355" spans="1:49" x14ac:dyDescent="0.35">
      <c r="A355" s="4" t="s">
        <v>281</v>
      </c>
      <c r="B355" s="4">
        <v>2019</v>
      </c>
      <c r="C355" s="5">
        <v>43526</v>
      </c>
      <c r="D355" s="4" t="s">
        <v>20</v>
      </c>
      <c r="E355" s="4" t="s">
        <v>585</v>
      </c>
      <c r="F355" s="4" t="s">
        <v>113</v>
      </c>
      <c r="G355" s="4"/>
      <c r="H355" s="4">
        <v>1</v>
      </c>
      <c r="I355" s="4"/>
      <c r="J355" s="4"/>
      <c r="K355" s="4"/>
      <c r="L355" s="4"/>
      <c r="M355" s="4"/>
      <c r="N355" s="4"/>
      <c r="O355" s="4"/>
      <c r="P355" s="4"/>
      <c r="Q355" s="4"/>
      <c r="R355" s="4"/>
      <c r="S355" s="4"/>
      <c r="T355" s="4"/>
      <c r="U355" s="4"/>
      <c r="V355" s="4"/>
      <c r="W355" s="4">
        <v>1</v>
      </c>
      <c r="X355" s="4"/>
      <c r="Y355" s="4">
        <v>1</v>
      </c>
      <c r="Z355" s="4"/>
      <c r="AA355" s="4">
        <v>1</v>
      </c>
      <c r="AB355" s="4">
        <v>1</v>
      </c>
      <c r="AC355" s="4">
        <v>1</v>
      </c>
      <c r="AD355" s="4"/>
      <c r="AE355" s="4"/>
      <c r="AF355" s="4"/>
      <c r="AG355" s="4"/>
      <c r="AH355" s="4"/>
      <c r="AI355" s="4"/>
      <c r="AJ355" s="4"/>
      <c r="AK355" s="4"/>
      <c r="AL355" s="4"/>
      <c r="AM355" s="4"/>
      <c r="AN355" s="4"/>
      <c r="AO355" s="4"/>
      <c r="AP355" s="4"/>
      <c r="AQ355" s="4"/>
      <c r="AR355" s="4"/>
      <c r="AS355" s="4">
        <v>20</v>
      </c>
      <c r="AT355" s="4"/>
      <c r="AU355" s="4">
        <v>25</v>
      </c>
      <c r="AV355" s="6">
        <v>0.43888888888888888</v>
      </c>
      <c r="AW355">
        <v>56.91</v>
      </c>
    </row>
    <row r="356" spans="1:49" x14ac:dyDescent="0.35">
      <c r="A356" s="4" t="s">
        <v>281</v>
      </c>
      <c r="B356" s="4">
        <v>2019</v>
      </c>
      <c r="C356" s="5">
        <v>43526</v>
      </c>
      <c r="D356" s="4" t="s">
        <v>20</v>
      </c>
      <c r="E356" s="4" t="s">
        <v>493</v>
      </c>
      <c r="F356" s="4" t="s">
        <v>31</v>
      </c>
      <c r="G356" s="4"/>
      <c r="H356" s="4">
        <v>2</v>
      </c>
      <c r="I356" s="4"/>
      <c r="J356" s="4"/>
      <c r="K356" s="4"/>
      <c r="L356" s="4"/>
      <c r="M356" s="4"/>
      <c r="N356" s="4"/>
      <c r="O356" s="4"/>
      <c r="P356" s="4"/>
      <c r="Q356" s="4"/>
      <c r="R356" s="4"/>
      <c r="S356" s="4"/>
      <c r="T356" s="4"/>
      <c r="U356" s="4"/>
      <c r="V356" s="4"/>
      <c r="W356" s="4"/>
      <c r="X356" s="4">
        <v>1</v>
      </c>
      <c r="Y356" s="4"/>
      <c r="Z356" s="4">
        <v>1</v>
      </c>
      <c r="AA356" s="4"/>
      <c r="AB356" s="4"/>
      <c r="AC356" s="4"/>
      <c r="AD356" s="4"/>
      <c r="AE356" s="4"/>
      <c r="AF356" s="4"/>
      <c r="AG356" s="4"/>
      <c r="AH356" s="4"/>
      <c r="AI356" s="4"/>
      <c r="AJ356" s="4"/>
      <c r="AK356" s="4"/>
      <c r="AL356" s="4"/>
      <c r="AM356" s="4"/>
      <c r="AN356" s="4"/>
      <c r="AO356" s="4"/>
      <c r="AP356" s="4"/>
      <c r="AQ356" s="4"/>
      <c r="AR356" s="4"/>
      <c r="AS356" s="4">
        <v>20</v>
      </c>
      <c r="AT356" s="4"/>
      <c r="AU356" s="4">
        <v>22</v>
      </c>
      <c r="AW356" s="31"/>
    </row>
    <row r="357" spans="1:49" x14ac:dyDescent="0.35">
      <c r="A357" s="4" t="s">
        <v>281</v>
      </c>
      <c r="B357" s="4">
        <v>2019</v>
      </c>
      <c r="C357" s="5">
        <v>43526</v>
      </c>
      <c r="D357" s="4" t="s">
        <v>20</v>
      </c>
      <c r="E357" s="4" t="s">
        <v>584</v>
      </c>
      <c r="F357" s="4" t="s">
        <v>27</v>
      </c>
      <c r="G357" s="4"/>
      <c r="H357" s="4">
        <v>3</v>
      </c>
      <c r="I357" s="4"/>
      <c r="J357" s="4">
        <v>1</v>
      </c>
      <c r="K357" s="4">
        <v>1</v>
      </c>
      <c r="L357" s="4">
        <v>1</v>
      </c>
      <c r="M357" s="4">
        <v>1</v>
      </c>
      <c r="N357" s="4">
        <v>1</v>
      </c>
      <c r="O357" s="4">
        <v>1</v>
      </c>
      <c r="P357" s="4">
        <v>1</v>
      </c>
      <c r="Q357" s="4">
        <v>1</v>
      </c>
      <c r="R357" s="4">
        <v>1</v>
      </c>
      <c r="S357" s="4">
        <v>1</v>
      </c>
      <c r="T357" s="4">
        <v>1</v>
      </c>
      <c r="U357" s="4">
        <v>1</v>
      </c>
      <c r="V357" s="4">
        <v>1</v>
      </c>
      <c r="W357" s="4"/>
      <c r="X357" s="4"/>
      <c r="Y357" s="4"/>
      <c r="Z357" s="4"/>
      <c r="AA357" s="4"/>
      <c r="AB357" s="4"/>
      <c r="AC357" s="4"/>
      <c r="AD357" s="4">
        <v>1</v>
      </c>
      <c r="AE357" s="4">
        <v>1</v>
      </c>
      <c r="AF357" s="4"/>
      <c r="AG357" s="4"/>
      <c r="AH357" s="4"/>
      <c r="AI357" s="4"/>
      <c r="AJ357" s="4"/>
      <c r="AK357" s="4"/>
      <c r="AL357" s="4"/>
      <c r="AM357" s="4"/>
      <c r="AN357" s="4"/>
      <c r="AO357" s="4"/>
      <c r="AP357" s="4"/>
      <c r="AQ357" s="4"/>
      <c r="AR357" s="4"/>
      <c r="AS357" s="4"/>
      <c r="AT357" s="4"/>
      <c r="AU357" s="4">
        <v>15</v>
      </c>
    </row>
    <row r="358" spans="1:49" x14ac:dyDescent="0.35">
      <c r="A358" s="4" t="s">
        <v>281</v>
      </c>
      <c r="B358" s="4">
        <v>2019</v>
      </c>
      <c r="C358" s="5">
        <v>43526</v>
      </c>
      <c r="D358" s="4" t="s">
        <v>20</v>
      </c>
      <c r="E358" s="4" t="s">
        <v>598</v>
      </c>
      <c r="F358" s="4" t="s">
        <v>35</v>
      </c>
      <c r="G358" s="4"/>
      <c r="H358" s="4">
        <v>4</v>
      </c>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v>1</v>
      </c>
      <c r="AJ358" s="4">
        <v>1</v>
      </c>
      <c r="AK358" s="4"/>
      <c r="AL358" s="4">
        <v>1</v>
      </c>
      <c r="AM358" s="4"/>
      <c r="AN358" s="4">
        <v>1</v>
      </c>
      <c r="AO358" s="4"/>
      <c r="AP358" s="4"/>
      <c r="AQ358" s="4"/>
      <c r="AR358" s="4"/>
      <c r="AS358" s="4"/>
      <c r="AT358" s="4"/>
      <c r="AU358" s="4">
        <v>4</v>
      </c>
    </row>
    <row r="359" spans="1:49" x14ac:dyDescent="0.35">
      <c r="A359" s="4" t="s">
        <v>281</v>
      </c>
      <c r="B359" s="4">
        <v>2019</v>
      </c>
      <c r="C359" s="5">
        <v>43526</v>
      </c>
      <c r="D359" s="4" t="s">
        <v>20</v>
      </c>
      <c r="E359" s="4" t="s">
        <v>648</v>
      </c>
      <c r="F359" s="4" t="s">
        <v>29</v>
      </c>
      <c r="G359" s="4"/>
      <c r="H359" s="4">
        <v>5</v>
      </c>
      <c r="I359" s="4"/>
      <c r="J359" s="4"/>
      <c r="K359" s="4"/>
      <c r="L359" s="4"/>
      <c r="M359" s="4"/>
      <c r="N359" s="4"/>
      <c r="O359" s="4"/>
      <c r="P359" s="4"/>
      <c r="Q359" s="4"/>
      <c r="R359" s="4"/>
      <c r="S359" s="4"/>
      <c r="T359" s="4"/>
      <c r="U359" s="4"/>
      <c r="V359" s="4"/>
      <c r="W359" s="4"/>
      <c r="X359" s="4"/>
      <c r="Y359" s="4"/>
      <c r="Z359" s="4"/>
      <c r="AA359" s="4"/>
      <c r="AB359" s="4"/>
      <c r="AC359" s="4"/>
      <c r="AD359" s="4"/>
      <c r="AE359" s="4"/>
      <c r="AF359" s="4">
        <v>1</v>
      </c>
      <c r="AG359" s="4">
        <v>1</v>
      </c>
      <c r="AH359" s="4">
        <v>1</v>
      </c>
      <c r="AI359" s="4"/>
      <c r="AJ359" s="4"/>
      <c r="AK359" s="4"/>
      <c r="AL359" s="4"/>
      <c r="AM359" s="4"/>
      <c r="AN359" s="4"/>
      <c r="AO359" s="4"/>
      <c r="AP359" s="4"/>
      <c r="AQ359" s="4"/>
      <c r="AR359" s="4"/>
      <c r="AS359" s="4"/>
      <c r="AT359" s="4"/>
      <c r="AU359" s="4">
        <v>3</v>
      </c>
    </row>
    <row r="360" spans="1:49" x14ac:dyDescent="0.35">
      <c r="A360" s="4" t="s">
        <v>281</v>
      </c>
      <c r="B360" s="4">
        <v>2019</v>
      </c>
      <c r="C360" s="5">
        <v>43526</v>
      </c>
      <c r="D360" s="4" t="s">
        <v>20</v>
      </c>
      <c r="E360" s="4" t="s">
        <v>340</v>
      </c>
      <c r="F360" s="4" t="s">
        <v>142</v>
      </c>
      <c r="G360" s="4"/>
      <c r="H360" s="4">
        <v>6</v>
      </c>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v>1</v>
      </c>
      <c r="AQ360" s="4"/>
      <c r="AR360" s="4">
        <v>1</v>
      </c>
      <c r="AS360" s="4"/>
      <c r="AT360" s="4"/>
      <c r="AU360" s="4">
        <v>2</v>
      </c>
    </row>
    <row r="361" spans="1:49" x14ac:dyDescent="0.35">
      <c r="A361" s="4" t="s">
        <v>281</v>
      </c>
      <c r="B361" s="4">
        <v>2019</v>
      </c>
      <c r="C361" s="5">
        <v>43526</v>
      </c>
      <c r="D361" s="4" t="s">
        <v>20</v>
      </c>
      <c r="E361" s="4" t="s">
        <v>752</v>
      </c>
      <c r="F361" s="4" t="s">
        <v>23</v>
      </c>
      <c r="G361" s="4"/>
      <c r="H361" s="4">
        <v>7</v>
      </c>
      <c r="I361" s="4"/>
      <c r="J361" s="4"/>
      <c r="K361" s="4"/>
      <c r="L361" s="4"/>
      <c r="M361" s="4"/>
      <c r="N361" s="4"/>
      <c r="O361" s="4"/>
      <c r="P361" s="4"/>
      <c r="Q361" s="4"/>
      <c r="R361" s="4"/>
      <c r="S361" s="4"/>
      <c r="T361" s="4"/>
      <c r="U361" s="4"/>
      <c r="V361" s="4"/>
      <c r="W361" s="4"/>
      <c r="X361" s="4"/>
      <c r="Y361" s="4"/>
      <c r="Z361" s="4"/>
      <c r="AA361" s="4"/>
      <c r="AB361" s="4"/>
      <c r="AC361" s="4"/>
      <c r="AD361" s="4"/>
      <c r="AE361" s="4"/>
      <c r="AF361" s="4"/>
      <c r="AG361" s="4"/>
      <c r="AH361" s="4"/>
      <c r="AI361" s="4"/>
      <c r="AJ361" s="4"/>
      <c r="AK361" s="4">
        <v>1</v>
      </c>
      <c r="AL361" s="4"/>
      <c r="AM361" s="4">
        <v>1</v>
      </c>
      <c r="AN361" s="4"/>
      <c r="AO361" s="4"/>
      <c r="AP361" s="4"/>
      <c r="AQ361" s="4"/>
      <c r="AR361" s="4"/>
      <c r="AS361" s="4"/>
      <c r="AT361" s="4"/>
      <c r="AU361" s="4">
        <v>2</v>
      </c>
    </row>
    <row r="362" spans="1:49" x14ac:dyDescent="0.35">
      <c r="A362" s="4" t="s">
        <v>281</v>
      </c>
      <c r="B362" s="4">
        <v>2019</v>
      </c>
      <c r="C362" s="5">
        <v>43526</v>
      </c>
      <c r="D362" s="4" t="s">
        <v>20</v>
      </c>
      <c r="E362" s="4" t="s">
        <v>964</v>
      </c>
      <c r="F362" s="4" t="s">
        <v>37</v>
      </c>
      <c r="G362" s="4"/>
      <c r="H362" s="4">
        <v>8</v>
      </c>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v>1</v>
      </c>
      <c r="AP362" s="4"/>
      <c r="AQ362" s="4"/>
      <c r="AR362" s="4"/>
      <c r="AS362" s="4"/>
      <c r="AT362" s="4"/>
      <c r="AU362" s="4">
        <v>1</v>
      </c>
    </row>
    <row r="363" spans="1:49" x14ac:dyDescent="0.35">
      <c r="A363" s="4" t="s">
        <v>281</v>
      </c>
      <c r="B363" s="4">
        <v>2019</v>
      </c>
      <c r="C363" s="5">
        <v>43526</v>
      </c>
      <c r="D363" s="4" t="s">
        <v>20</v>
      </c>
      <c r="E363" s="4" t="s">
        <v>589</v>
      </c>
      <c r="F363" s="4" t="s">
        <v>25</v>
      </c>
      <c r="G363" s="4"/>
      <c r="H363" s="4">
        <v>9</v>
      </c>
      <c r="I363" s="4">
        <v>1</v>
      </c>
      <c r="J363" s="4"/>
      <c r="K363" s="4"/>
      <c r="L363" s="4"/>
      <c r="M363" s="4"/>
      <c r="N363" s="4"/>
      <c r="O363" s="4"/>
      <c r="P363" s="4"/>
      <c r="Q363" s="4"/>
      <c r="R363" s="4"/>
      <c r="S363" s="4"/>
      <c r="T363" s="4"/>
      <c r="U363" s="4"/>
      <c r="V363" s="4"/>
      <c r="W363" s="4"/>
      <c r="X363" s="4"/>
      <c r="Y363" s="4"/>
      <c r="Z363" s="4"/>
      <c r="AA363" s="4"/>
      <c r="AB363" s="4"/>
      <c r="AC363" s="4"/>
      <c r="AD363" s="4"/>
      <c r="AE363" s="4"/>
      <c r="AF363" s="4"/>
      <c r="AG363" s="4"/>
      <c r="AH363" s="4"/>
      <c r="AI363" s="4"/>
      <c r="AJ363" s="4"/>
      <c r="AK363" s="4"/>
      <c r="AL363" s="4"/>
      <c r="AM363" s="4"/>
      <c r="AN363" s="4"/>
      <c r="AO363" s="4"/>
      <c r="AP363" s="4"/>
      <c r="AQ363" s="4"/>
      <c r="AR363" s="4"/>
      <c r="AS363" s="4"/>
      <c r="AT363" s="4"/>
      <c r="AU363" s="4">
        <v>1</v>
      </c>
    </row>
    <row r="364" spans="1:49" x14ac:dyDescent="0.35">
      <c r="A364" s="4" t="s">
        <v>281</v>
      </c>
      <c r="B364" s="4">
        <v>2019</v>
      </c>
      <c r="C364" s="5">
        <v>43526</v>
      </c>
      <c r="D364" s="4" t="s">
        <v>20</v>
      </c>
      <c r="E364" s="4" t="s">
        <v>813</v>
      </c>
      <c r="F364" s="4" t="s">
        <v>33</v>
      </c>
      <c r="G364" s="4"/>
      <c r="H364" s="4">
        <v>10</v>
      </c>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c r="AQ364" s="4"/>
      <c r="AR364" s="4"/>
      <c r="AS364" s="4"/>
      <c r="AT364" s="4"/>
      <c r="AU364" s="4">
        <v>0</v>
      </c>
    </row>
    <row r="365" spans="1:49" x14ac:dyDescent="0.35">
      <c r="A365" s="4" t="s">
        <v>281</v>
      </c>
      <c r="B365" s="4">
        <v>2019</v>
      </c>
      <c r="C365" s="5">
        <v>43526</v>
      </c>
      <c r="D365" s="4" t="s">
        <v>20</v>
      </c>
      <c r="E365" s="4" t="s">
        <v>601</v>
      </c>
      <c r="F365" s="4" t="s">
        <v>102</v>
      </c>
      <c r="G365" s="4"/>
      <c r="H365" s="4">
        <v>11</v>
      </c>
      <c r="I365" s="4"/>
      <c r="J365" s="4"/>
      <c r="K365" s="4"/>
      <c r="L365" s="4"/>
      <c r="M365" s="4"/>
      <c r="N365" s="4"/>
      <c r="O365" s="4"/>
      <c r="P365" s="4"/>
      <c r="Q365" s="4"/>
      <c r="R365" s="4"/>
      <c r="S365" s="4"/>
      <c r="T365" s="4"/>
      <c r="U365" s="4"/>
      <c r="V365" s="4"/>
      <c r="W365" s="4"/>
      <c r="X365" s="4"/>
      <c r="Y365" s="4"/>
      <c r="Z365" s="4"/>
      <c r="AA365" s="4"/>
      <c r="AB365" s="4"/>
      <c r="AC365" s="4"/>
      <c r="AD365" s="4"/>
      <c r="AE365" s="4"/>
      <c r="AF365" s="4"/>
      <c r="AG365" s="4"/>
      <c r="AH365" s="4"/>
      <c r="AI365" s="4"/>
      <c r="AJ365" s="4"/>
      <c r="AK365" s="4"/>
      <c r="AL365" s="4"/>
      <c r="AM365" s="4"/>
      <c r="AN365" s="4"/>
      <c r="AO365" s="4"/>
      <c r="AP365" s="4"/>
      <c r="AQ365" s="4"/>
      <c r="AR365" s="4"/>
      <c r="AS365" s="4"/>
      <c r="AT365" s="4"/>
      <c r="AU365" s="4">
        <v>0</v>
      </c>
    </row>
    <row r="366" spans="1:49" x14ac:dyDescent="0.35">
      <c r="A366" s="4" t="s">
        <v>281</v>
      </c>
      <c r="B366" s="4">
        <v>2019</v>
      </c>
      <c r="C366" s="5">
        <v>43526</v>
      </c>
      <c r="D366" s="4" t="s">
        <v>20</v>
      </c>
      <c r="E366" s="4" t="s">
        <v>973</v>
      </c>
      <c r="F366" s="4" t="s">
        <v>188</v>
      </c>
      <c r="G366" s="4"/>
      <c r="H366" s="4">
        <v>12</v>
      </c>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c r="AQ366" s="4"/>
      <c r="AR366" s="4"/>
      <c r="AS366" s="4"/>
      <c r="AT366" s="4"/>
      <c r="AU366" s="4">
        <v>0</v>
      </c>
    </row>
    <row r="367" spans="1:49" x14ac:dyDescent="0.35">
      <c r="A367" s="4" t="s">
        <v>281</v>
      </c>
      <c r="B367" s="4">
        <v>2019</v>
      </c>
      <c r="C367" s="5">
        <v>43526</v>
      </c>
      <c r="D367" s="4" t="s">
        <v>20</v>
      </c>
      <c r="E367" s="4" t="s">
        <v>603</v>
      </c>
      <c r="F367" s="4" t="s">
        <v>484</v>
      </c>
      <c r="G367" s="4"/>
      <c r="H367" s="4">
        <v>13</v>
      </c>
      <c r="I367" s="4"/>
      <c r="J367" s="4"/>
      <c r="K367" s="4"/>
      <c r="L367" s="4"/>
      <c r="M367" s="4"/>
      <c r="N367" s="4"/>
      <c r="O367" s="4"/>
      <c r="P367" s="4"/>
      <c r="Q367" s="4"/>
      <c r="R367" s="4"/>
      <c r="S367" s="4"/>
      <c r="T367" s="4"/>
      <c r="U367" s="4"/>
      <c r="V367" s="4"/>
      <c r="W367" s="4"/>
      <c r="X367" s="4"/>
      <c r="Y367" s="4"/>
      <c r="Z367" s="4"/>
      <c r="AA367" s="4"/>
      <c r="AB367" s="4"/>
      <c r="AC367" s="4"/>
      <c r="AD367" s="4"/>
      <c r="AE367" s="4"/>
      <c r="AF367" s="4"/>
      <c r="AG367" s="4"/>
      <c r="AH367" s="4"/>
      <c r="AI367" s="4"/>
      <c r="AJ367" s="4"/>
      <c r="AK367" s="4"/>
      <c r="AL367" s="4"/>
      <c r="AM367" s="4"/>
      <c r="AN367" s="4"/>
      <c r="AO367" s="4"/>
      <c r="AP367" s="4"/>
      <c r="AQ367" s="4"/>
      <c r="AR367" s="4"/>
      <c r="AS367" s="4"/>
      <c r="AT367" s="4"/>
      <c r="AU367" s="4">
        <v>0</v>
      </c>
    </row>
    <row r="368" spans="1:49" x14ac:dyDescent="0.35">
      <c r="A368" s="4" t="s">
        <v>281</v>
      </c>
      <c r="B368" s="4">
        <v>2019</v>
      </c>
      <c r="C368" s="5">
        <v>43526</v>
      </c>
      <c r="D368" s="4" t="s">
        <v>20</v>
      </c>
      <c r="E368" s="4" t="s">
        <v>1044</v>
      </c>
      <c r="F368" s="4" t="s">
        <v>78</v>
      </c>
      <c r="G368" s="4"/>
      <c r="H368" s="4">
        <v>14</v>
      </c>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c r="AQ368" s="4"/>
      <c r="AR368" s="4"/>
      <c r="AS368" s="4"/>
      <c r="AT368" s="4"/>
      <c r="AU368" s="4">
        <v>0</v>
      </c>
    </row>
    <row r="369" spans="1:49" x14ac:dyDescent="0.35">
      <c r="A369" s="4" t="s">
        <v>281</v>
      </c>
      <c r="B369" s="4">
        <v>2019</v>
      </c>
      <c r="C369" s="5">
        <v>43526</v>
      </c>
      <c r="D369" s="4" t="s">
        <v>20</v>
      </c>
      <c r="E369" s="4" t="s">
        <v>969</v>
      </c>
      <c r="F369" s="4" t="s">
        <v>164</v>
      </c>
      <c r="G369" s="4"/>
      <c r="H369" s="4">
        <v>15</v>
      </c>
      <c r="I369" s="4"/>
      <c r="J369" s="4"/>
      <c r="K369" s="4"/>
      <c r="L369" s="4"/>
      <c r="M369" s="4"/>
      <c r="N369" s="4"/>
      <c r="O369" s="4"/>
      <c r="P369" s="4"/>
      <c r="Q369" s="4"/>
      <c r="R369" s="4"/>
      <c r="S369" s="4"/>
      <c r="T369" s="4"/>
      <c r="U369" s="4"/>
      <c r="V369" s="4"/>
      <c r="W369" s="4"/>
      <c r="X369" s="4"/>
      <c r="Y369" s="4"/>
      <c r="Z369" s="4"/>
      <c r="AA369" s="4"/>
      <c r="AB369" s="4"/>
      <c r="AC369" s="4"/>
      <c r="AD369" s="4"/>
      <c r="AE369" s="4"/>
      <c r="AF369" s="4"/>
      <c r="AG369" s="4"/>
      <c r="AH369" s="4"/>
      <c r="AI369" s="4"/>
      <c r="AJ369" s="4"/>
      <c r="AK369" s="4"/>
      <c r="AL369" s="4"/>
      <c r="AM369" s="4"/>
      <c r="AN369" s="4"/>
      <c r="AO369" s="4"/>
      <c r="AP369" s="4"/>
      <c r="AQ369" s="4"/>
      <c r="AR369" s="4"/>
      <c r="AS369" s="4"/>
      <c r="AT369" s="4"/>
      <c r="AU369" s="4">
        <v>0</v>
      </c>
    </row>
    <row r="370" spans="1:49" x14ac:dyDescent="0.35">
      <c r="A370" s="4" t="s">
        <v>281</v>
      </c>
      <c r="B370" s="4">
        <v>2019</v>
      </c>
      <c r="C370" s="5">
        <v>43526</v>
      </c>
      <c r="D370" s="4" t="s">
        <v>20</v>
      </c>
      <c r="E370" s="4" t="s">
        <v>508</v>
      </c>
      <c r="F370" s="4" t="s">
        <v>85</v>
      </c>
      <c r="G370" s="4"/>
      <c r="H370" s="4">
        <v>16</v>
      </c>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c r="AQ370" s="4"/>
      <c r="AR370" s="4"/>
      <c r="AS370" s="4"/>
      <c r="AT370" s="4"/>
      <c r="AU370" s="4">
        <v>0</v>
      </c>
    </row>
    <row r="371" spans="1:49" x14ac:dyDescent="0.35">
      <c r="A371" s="4" t="s">
        <v>281</v>
      </c>
      <c r="B371" s="4">
        <v>2019</v>
      </c>
      <c r="C371" s="5">
        <v>43526</v>
      </c>
      <c r="D371" s="4" t="s">
        <v>20</v>
      </c>
      <c r="E371" s="4" t="s">
        <v>1093</v>
      </c>
      <c r="F371" s="4" t="s">
        <v>145</v>
      </c>
      <c r="G371" s="4"/>
      <c r="H371" s="4">
        <v>17</v>
      </c>
      <c r="I371" s="4"/>
      <c r="J371" s="4"/>
      <c r="K371" s="4"/>
      <c r="L371" s="4"/>
      <c r="M371" s="4"/>
      <c r="N371" s="4"/>
      <c r="O371" s="4"/>
      <c r="P371" s="4"/>
      <c r="Q371" s="4"/>
      <c r="R371" s="4"/>
      <c r="S371" s="4"/>
      <c r="T371" s="4"/>
      <c r="U371" s="4"/>
      <c r="V371" s="4"/>
      <c r="W371" s="4"/>
      <c r="X371" s="4"/>
      <c r="Y371" s="4"/>
      <c r="Z371" s="4"/>
      <c r="AA371" s="4"/>
      <c r="AB371" s="4"/>
      <c r="AC371" s="4"/>
      <c r="AD371" s="4"/>
      <c r="AE371" s="4"/>
      <c r="AF371" s="4"/>
      <c r="AG371" s="4"/>
      <c r="AH371" s="4"/>
      <c r="AI371" s="4"/>
      <c r="AJ371" s="4"/>
      <c r="AK371" s="4"/>
      <c r="AL371" s="4"/>
      <c r="AM371" s="4"/>
      <c r="AN371" s="4"/>
      <c r="AO371" s="4"/>
      <c r="AP371" s="4"/>
      <c r="AQ371" s="4"/>
      <c r="AR371" s="4"/>
      <c r="AS371" s="4"/>
      <c r="AT371" s="4"/>
      <c r="AU371" s="4">
        <v>0</v>
      </c>
    </row>
    <row r="372" spans="1:49" x14ac:dyDescent="0.35">
      <c r="A372" s="4" t="s">
        <v>281</v>
      </c>
      <c r="B372" s="4">
        <v>2019</v>
      </c>
      <c r="C372" s="5">
        <v>43526</v>
      </c>
      <c r="D372" s="4" t="s">
        <v>20</v>
      </c>
      <c r="E372" s="4" t="s">
        <v>716</v>
      </c>
      <c r="F372" s="4" t="s">
        <v>152</v>
      </c>
      <c r="G372" s="4"/>
      <c r="H372" s="4">
        <v>18</v>
      </c>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c r="AQ372" s="4"/>
      <c r="AR372" s="4"/>
      <c r="AS372" s="4"/>
      <c r="AT372" s="4"/>
      <c r="AU372" s="4">
        <v>0</v>
      </c>
    </row>
    <row r="373" spans="1:49" x14ac:dyDescent="0.35">
      <c r="A373" s="4" t="s">
        <v>281</v>
      </c>
      <c r="B373" s="4">
        <v>2019</v>
      </c>
      <c r="C373" s="5">
        <v>43526</v>
      </c>
      <c r="D373" s="4" t="s">
        <v>20</v>
      </c>
      <c r="E373" s="4" t="s">
        <v>608</v>
      </c>
      <c r="F373" s="4" t="s">
        <v>46</v>
      </c>
      <c r="G373" s="4"/>
      <c r="H373" s="4">
        <v>19</v>
      </c>
      <c r="I373" s="4"/>
      <c r="J373" s="4"/>
      <c r="K373" s="4"/>
      <c r="L373" s="4"/>
      <c r="M373" s="4"/>
      <c r="N373" s="4"/>
      <c r="O373" s="4"/>
      <c r="P373" s="4"/>
      <c r="Q373" s="4"/>
      <c r="R373" s="4"/>
      <c r="S373" s="4"/>
      <c r="T373" s="4"/>
      <c r="U373" s="4"/>
      <c r="V373" s="4"/>
      <c r="W373" s="4"/>
      <c r="X373" s="4"/>
      <c r="Y373" s="4"/>
      <c r="Z373" s="4"/>
      <c r="AA373" s="4"/>
      <c r="AB373" s="4"/>
      <c r="AC373" s="4"/>
      <c r="AD373" s="4"/>
      <c r="AE373" s="4"/>
      <c r="AF373" s="4"/>
      <c r="AG373" s="4"/>
      <c r="AH373" s="4"/>
      <c r="AI373" s="4"/>
      <c r="AJ373" s="4"/>
      <c r="AK373" s="4"/>
      <c r="AL373" s="4"/>
      <c r="AM373" s="4"/>
      <c r="AN373" s="4"/>
      <c r="AO373" s="4"/>
      <c r="AP373" s="4"/>
      <c r="AQ373" s="4"/>
      <c r="AR373" s="4"/>
      <c r="AS373" s="4"/>
      <c r="AT373" s="4"/>
      <c r="AU373" s="4">
        <v>0</v>
      </c>
    </row>
    <row r="374" spans="1:49" x14ac:dyDescent="0.35">
      <c r="A374" s="4" t="s">
        <v>281</v>
      </c>
      <c r="B374" s="4">
        <v>2019</v>
      </c>
      <c r="C374" s="5">
        <v>43526</v>
      </c>
      <c r="D374" s="4" t="s">
        <v>20</v>
      </c>
      <c r="E374" s="4" t="s">
        <v>790</v>
      </c>
      <c r="F374" s="4" t="s">
        <v>480</v>
      </c>
      <c r="G374" s="4"/>
      <c r="H374" s="4">
        <v>20</v>
      </c>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c r="AQ374" s="4"/>
      <c r="AR374" s="4"/>
      <c r="AS374" s="4"/>
      <c r="AT374" s="4"/>
      <c r="AU374" s="4">
        <v>0</v>
      </c>
    </row>
    <row r="375" spans="1:49" x14ac:dyDescent="0.35">
      <c r="A375" s="4" t="s">
        <v>281</v>
      </c>
      <c r="B375" s="4">
        <v>2019</v>
      </c>
      <c r="C375" s="5">
        <v>43526</v>
      </c>
      <c r="D375" s="4" t="s">
        <v>20</v>
      </c>
      <c r="E375" s="4" t="s">
        <v>972</v>
      </c>
      <c r="F375" s="4" t="s">
        <v>56</v>
      </c>
      <c r="G375" s="4"/>
      <c r="H375" s="4">
        <v>21</v>
      </c>
      <c r="I375" s="4"/>
      <c r="J375" s="4"/>
      <c r="K375" s="4"/>
      <c r="L375" s="4"/>
      <c r="M375" s="4"/>
      <c r="N375" s="4"/>
      <c r="O375" s="4"/>
      <c r="P375" s="4"/>
      <c r="Q375" s="4"/>
      <c r="R375" s="4"/>
      <c r="S375" s="4"/>
      <c r="T375" s="4"/>
      <c r="U375" s="4"/>
      <c r="V375" s="4"/>
      <c r="W375" s="4"/>
      <c r="X375" s="4"/>
      <c r="Y375" s="4"/>
      <c r="Z375" s="4"/>
      <c r="AA375" s="4"/>
      <c r="AB375" s="4"/>
      <c r="AC375" s="4"/>
      <c r="AD375" s="4"/>
      <c r="AE375" s="4"/>
      <c r="AF375" s="4"/>
      <c r="AG375" s="4"/>
      <c r="AH375" s="4"/>
      <c r="AI375" s="4"/>
      <c r="AJ375" s="4"/>
      <c r="AK375" s="4"/>
      <c r="AL375" s="4"/>
      <c r="AM375" s="4"/>
      <c r="AN375" s="4"/>
      <c r="AO375" s="4"/>
      <c r="AP375" s="4"/>
      <c r="AQ375" s="4"/>
      <c r="AR375" s="4"/>
      <c r="AS375" s="4"/>
      <c r="AT375" s="4"/>
      <c r="AU375" s="4">
        <v>0</v>
      </c>
    </row>
    <row r="376" spans="1:49" x14ac:dyDescent="0.35">
      <c r="A376" s="4" t="s">
        <v>281</v>
      </c>
      <c r="B376" s="4">
        <v>2019</v>
      </c>
      <c r="C376" s="5">
        <v>43526</v>
      </c>
      <c r="D376" s="4" t="s">
        <v>20</v>
      </c>
      <c r="E376" s="4" t="s">
        <v>828</v>
      </c>
      <c r="F376" s="4" t="s">
        <v>82</v>
      </c>
      <c r="G376" s="4"/>
      <c r="H376" s="4">
        <v>22</v>
      </c>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c r="AQ376" s="4"/>
      <c r="AR376" s="4"/>
      <c r="AS376" s="4"/>
      <c r="AT376" s="4"/>
      <c r="AU376" s="4">
        <v>0</v>
      </c>
    </row>
    <row r="377" spans="1:49" x14ac:dyDescent="0.35">
      <c r="A377" s="4" t="s">
        <v>281</v>
      </c>
      <c r="B377" s="4">
        <v>2019</v>
      </c>
      <c r="C377" s="5">
        <v>43526</v>
      </c>
      <c r="D377" s="4" t="s">
        <v>20</v>
      </c>
      <c r="E377" s="4" t="s">
        <v>522</v>
      </c>
      <c r="F377" s="4" t="s">
        <v>58</v>
      </c>
      <c r="G377" s="4"/>
      <c r="H377" s="4">
        <v>23</v>
      </c>
      <c r="I377" s="4"/>
      <c r="J377" s="4"/>
      <c r="K377" s="4"/>
      <c r="L377" s="4"/>
      <c r="M377" s="4"/>
      <c r="N377" s="4"/>
      <c r="O377" s="4"/>
      <c r="P377" s="4"/>
      <c r="Q377" s="4"/>
      <c r="R377" s="4"/>
      <c r="S377" s="4"/>
      <c r="T377" s="4"/>
      <c r="U377" s="4"/>
      <c r="V377" s="4"/>
      <c r="W377" s="4"/>
      <c r="X377" s="4"/>
      <c r="Y377" s="4"/>
      <c r="Z377" s="4"/>
      <c r="AA377" s="4"/>
      <c r="AB377" s="4"/>
      <c r="AC377" s="4"/>
      <c r="AD377" s="4"/>
      <c r="AE377" s="4"/>
      <c r="AF377" s="4"/>
      <c r="AG377" s="4"/>
      <c r="AH377" s="4"/>
      <c r="AI377" s="4"/>
      <c r="AJ377" s="4"/>
      <c r="AK377" s="4"/>
      <c r="AL377" s="4"/>
      <c r="AM377" s="4"/>
      <c r="AN377" s="4"/>
      <c r="AO377" s="4"/>
      <c r="AP377" s="4"/>
      <c r="AQ377" s="4"/>
      <c r="AR377" s="4"/>
      <c r="AS377" s="4"/>
      <c r="AT377" s="4"/>
      <c r="AU377" s="4">
        <v>0</v>
      </c>
    </row>
    <row r="378" spans="1:49" x14ac:dyDescent="0.35">
      <c r="A378" s="4" t="s">
        <v>281</v>
      </c>
      <c r="B378" s="4">
        <v>2019</v>
      </c>
      <c r="C378" s="5">
        <v>43526</v>
      </c>
      <c r="D378" s="4" t="s">
        <v>20</v>
      </c>
      <c r="E378" s="4" t="s">
        <v>344</v>
      </c>
      <c r="F378" s="4" t="s">
        <v>154</v>
      </c>
      <c r="G378" s="4"/>
      <c r="H378" s="4">
        <v>24</v>
      </c>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c r="AQ378" s="4"/>
      <c r="AR378" s="4"/>
      <c r="AS378" s="4"/>
      <c r="AT378" s="4">
        <v>40</v>
      </c>
      <c r="AU378" s="4">
        <v>-40</v>
      </c>
    </row>
    <row r="379" spans="1:49" x14ac:dyDescent="0.35">
      <c r="A379" s="1" t="s">
        <v>226</v>
      </c>
      <c r="B379" s="1">
        <v>2019</v>
      </c>
      <c r="C379" s="2">
        <v>43491</v>
      </c>
      <c r="D379" s="1" t="s">
        <v>66</v>
      </c>
      <c r="E379" s="1" t="s">
        <v>967</v>
      </c>
      <c r="F379" s="1" t="s">
        <v>102</v>
      </c>
      <c r="G379" s="1"/>
      <c r="H379" s="1">
        <v>1</v>
      </c>
      <c r="I379" s="1"/>
      <c r="J379" s="1"/>
      <c r="K379" s="1"/>
      <c r="L379" s="1"/>
      <c r="M379" s="1"/>
      <c r="N379" s="1"/>
      <c r="O379" s="1"/>
      <c r="P379" s="1"/>
      <c r="Q379" s="1"/>
      <c r="R379" s="1"/>
      <c r="S379" s="1"/>
      <c r="T379" s="1"/>
      <c r="U379" s="1"/>
      <c r="V379" s="1">
        <v>1</v>
      </c>
      <c r="W379" s="1">
        <v>1</v>
      </c>
      <c r="X379" s="1">
        <v>1</v>
      </c>
      <c r="Y379" s="1">
        <v>1</v>
      </c>
      <c r="Z379" s="1"/>
      <c r="AA379" s="1"/>
      <c r="AB379" s="1"/>
      <c r="AC379" s="1"/>
      <c r="AD379" s="1"/>
      <c r="AE379" s="1"/>
      <c r="AF379" s="1"/>
      <c r="AG379" s="1"/>
      <c r="AH379" s="1"/>
      <c r="AI379" s="1"/>
      <c r="AJ379" s="1"/>
      <c r="AK379" s="1"/>
      <c r="AL379" s="1"/>
      <c r="AM379" s="1">
        <v>1</v>
      </c>
      <c r="AN379" s="1">
        <v>1</v>
      </c>
      <c r="AO379" s="1"/>
      <c r="AP379" s="1"/>
      <c r="AQ379" s="1"/>
      <c r="AR379" s="1"/>
      <c r="AS379" s="1">
        <v>20</v>
      </c>
      <c r="AT379" s="1"/>
      <c r="AU379" s="1">
        <v>26</v>
      </c>
      <c r="AV379" s="6">
        <v>0.42499999999999999</v>
      </c>
      <c r="AW379">
        <v>58.8</v>
      </c>
    </row>
    <row r="380" spans="1:49" x14ac:dyDescent="0.35">
      <c r="A380" s="1" t="s">
        <v>226</v>
      </c>
      <c r="B380" s="1">
        <v>2019</v>
      </c>
      <c r="C380" s="2">
        <v>43491</v>
      </c>
      <c r="D380" s="1" t="s">
        <v>66</v>
      </c>
      <c r="E380" s="1" t="s">
        <v>598</v>
      </c>
      <c r="F380" s="1" t="s">
        <v>35</v>
      </c>
      <c r="G380" s="1"/>
      <c r="H380" s="1">
        <v>2</v>
      </c>
      <c r="I380" s="1"/>
      <c r="J380" s="1"/>
      <c r="K380" s="1"/>
      <c r="L380" s="1"/>
      <c r="M380" s="1"/>
      <c r="N380" s="1">
        <v>1</v>
      </c>
      <c r="O380" s="1"/>
      <c r="P380" s="1"/>
      <c r="Q380" s="1">
        <v>1</v>
      </c>
      <c r="R380" s="1">
        <v>1</v>
      </c>
      <c r="S380" s="1"/>
      <c r="T380" s="1"/>
      <c r="U380" s="1"/>
      <c r="V380" s="1"/>
      <c r="W380" s="1"/>
      <c r="X380" s="1"/>
      <c r="Y380" s="1"/>
      <c r="Z380" s="1"/>
      <c r="AA380" s="1">
        <v>1</v>
      </c>
      <c r="AB380" s="1"/>
      <c r="AC380" s="1">
        <v>1</v>
      </c>
      <c r="AD380" s="1"/>
      <c r="AE380" s="1"/>
      <c r="AF380" s="1"/>
      <c r="AG380" s="1"/>
      <c r="AH380" s="1"/>
      <c r="AI380" s="1"/>
      <c r="AJ380" s="1"/>
      <c r="AK380" s="1"/>
      <c r="AL380" s="1"/>
      <c r="AM380" s="1"/>
      <c r="AN380" s="1"/>
      <c r="AO380" s="1"/>
      <c r="AP380" s="1"/>
      <c r="AQ380" s="1"/>
      <c r="AR380" s="1"/>
      <c r="AS380" s="1">
        <v>20</v>
      </c>
      <c r="AT380" s="1"/>
      <c r="AU380" s="1">
        <v>25</v>
      </c>
    </row>
    <row r="381" spans="1:49" x14ac:dyDescent="0.35">
      <c r="A381" s="1" t="s">
        <v>226</v>
      </c>
      <c r="B381" s="1">
        <v>2019</v>
      </c>
      <c r="C381" s="2">
        <v>43491</v>
      </c>
      <c r="D381" s="1" t="s">
        <v>66</v>
      </c>
      <c r="E381" s="1" t="s">
        <v>340</v>
      </c>
      <c r="F381" s="1" t="s">
        <v>142</v>
      </c>
      <c r="G381" s="1"/>
      <c r="H381" s="1">
        <v>3</v>
      </c>
      <c r="I381" s="1"/>
      <c r="J381" s="1"/>
      <c r="K381" s="1"/>
      <c r="L381" s="1">
        <v>1</v>
      </c>
      <c r="M381" s="1"/>
      <c r="N381" s="1"/>
      <c r="O381" s="1"/>
      <c r="P381" s="1"/>
      <c r="Q381" s="1"/>
      <c r="R381" s="1"/>
      <c r="S381" s="1"/>
      <c r="T381" s="1"/>
      <c r="U381" s="1"/>
      <c r="V381" s="1"/>
      <c r="W381" s="1"/>
      <c r="X381" s="1"/>
      <c r="Y381" s="1"/>
      <c r="Z381" s="1"/>
      <c r="AA381" s="1"/>
      <c r="AB381" s="1">
        <v>1</v>
      </c>
      <c r="AC381" s="1"/>
      <c r="AD381" s="1"/>
      <c r="AE381" s="1"/>
      <c r="AF381" s="1"/>
      <c r="AG381" s="1"/>
      <c r="AH381" s="1"/>
      <c r="AI381" s="1"/>
      <c r="AJ381" s="1"/>
      <c r="AK381" s="1"/>
      <c r="AL381" s="1"/>
      <c r="AM381" s="1"/>
      <c r="AN381" s="1"/>
      <c r="AO381" s="1"/>
      <c r="AP381" s="1"/>
      <c r="AQ381" s="1"/>
      <c r="AR381" s="1"/>
      <c r="AS381" s="1">
        <v>20</v>
      </c>
      <c r="AT381" s="1"/>
      <c r="AU381" s="1">
        <v>22</v>
      </c>
    </row>
    <row r="382" spans="1:49" x14ac:dyDescent="0.35">
      <c r="A382" s="1" t="s">
        <v>226</v>
      </c>
      <c r="B382" s="1">
        <v>2019</v>
      </c>
      <c r="C382" s="2">
        <v>43491</v>
      </c>
      <c r="D382" s="1" t="s">
        <v>66</v>
      </c>
      <c r="E382" s="1" t="s">
        <v>603</v>
      </c>
      <c r="F382" s="1" t="s">
        <v>484</v>
      </c>
      <c r="G382" s="1"/>
      <c r="H382" s="1">
        <v>4</v>
      </c>
      <c r="I382" s="1"/>
      <c r="J382" s="1"/>
      <c r="K382" s="1"/>
      <c r="L382" s="1"/>
      <c r="M382" s="1"/>
      <c r="N382" s="1"/>
      <c r="O382" s="1"/>
      <c r="P382" s="1"/>
      <c r="Q382" s="1"/>
      <c r="R382" s="1"/>
      <c r="S382" s="1"/>
      <c r="T382" s="1"/>
      <c r="U382" s="1"/>
      <c r="V382" s="1"/>
      <c r="W382" s="1"/>
      <c r="X382" s="1"/>
      <c r="Y382" s="1"/>
      <c r="Z382" s="1">
        <v>1</v>
      </c>
      <c r="AA382" s="1"/>
      <c r="AB382" s="1"/>
      <c r="AC382" s="1"/>
      <c r="AD382" s="1"/>
      <c r="AE382" s="1">
        <v>1</v>
      </c>
      <c r="AF382" s="1"/>
      <c r="AG382" s="1"/>
      <c r="AH382" s="1"/>
      <c r="AI382" s="1"/>
      <c r="AJ382" s="1"/>
      <c r="AK382" s="1"/>
      <c r="AL382" s="1"/>
      <c r="AM382" s="1"/>
      <c r="AN382" s="1"/>
      <c r="AO382" s="1"/>
      <c r="AP382" s="1"/>
      <c r="AQ382" s="1"/>
      <c r="AR382" s="1"/>
      <c r="AS382" s="1">
        <v>20</v>
      </c>
      <c r="AT382" s="1"/>
      <c r="AU382" s="1">
        <v>22</v>
      </c>
    </row>
    <row r="383" spans="1:49" x14ac:dyDescent="0.35">
      <c r="A383" s="1" t="s">
        <v>226</v>
      </c>
      <c r="B383" s="1">
        <v>2019</v>
      </c>
      <c r="C383" s="2">
        <v>43491</v>
      </c>
      <c r="D383" s="1" t="s">
        <v>66</v>
      </c>
      <c r="E383" s="1" t="s">
        <v>850</v>
      </c>
      <c r="F383" s="1" t="s">
        <v>85</v>
      </c>
      <c r="G383" s="1"/>
      <c r="H383" s="1">
        <v>5</v>
      </c>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v>20</v>
      </c>
      <c r="AT383" s="1"/>
      <c r="AU383" s="1">
        <v>20</v>
      </c>
    </row>
    <row r="384" spans="1:49" x14ac:dyDescent="0.35">
      <c r="A384" s="1" t="s">
        <v>226</v>
      </c>
      <c r="B384" s="1">
        <v>2019</v>
      </c>
      <c r="C384" s="2">
        <v>43491</v>
      </c>
      <c r="D384" s="1" t="s">
        <v>66</v>
      </c>
      <c r="E384" s="1" t="s">
        <v>774</v>
      </c>
      <c r="F384" s="1" t="s">
        <v>46</v>
      </c>
      <c r="G384" s="1"/>
      <c r="H384" s="1">
        <v>6</v>
      </c>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v>20</v>
      </c>
      <c r="AT384" s="1"/>
      <c r="AU384" s="1">
        <v>20</v>
      </c>
    </row>
    <row r="385" spans="1:49" x14ac:dyDescent="0.35">
      <c r="A385" s="1" t="s">
        <v>226</v>
      </c>
      <c r="B385" s="1">
        <v>2019</v>
      </c>
      <c r="C385" s="2">
        <v>43491</v>
      </c>
      <c r="D385" s="1" t="s">
        <v>66</v>
      </c>
      <c r="E385" s="1" t="s">
        <v>584</v>
      </c>
      <c r="F385" s="1" t="s">
        <v>27</v>
      </c>
      <c r="G385" s="1"/>
      <c r="H385" s="1">
        <v>7</v>
      </c>
      <c r="I385" s="1"/>
      <c r="J385" s="1"/>
      <c r="K385" s="1"/>
      <c r="L385" s="1"/>
      <c r="M385" s="1">
        <v>1</v>
      </c>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v>1</v>
      </c>
      <c r="AP385" s="1">
        <v>1</v>
      </c>
      <c r="AQ385" s="1">
        <v>1</v>
      </c>
      <c r="AR385" s="1"/>
      <c r="AS385" s="1"/>
      <c r="AT385" s="1"/>
      <c r="AU385" s="1">
        <v>4</v>
      </c>
    </row>
    <row r="386" spans="1:49" x14ac:dyDescent="0.35">
      <c r="A386" s="1" t="s">
        <v>226</v>
      </c>
      <c r="B386" s="1">
        <v>2019</v>
      </c>
      <c r="C386" s="2">
        <v>43491</v>
      </c>
      <c r="D386" s="1" t="s">
        <v>66</v>
      </c>
      <c r="E386" s="1" t="s">
        <v>69</v>
      </c>
      <c r="F386" s="1" t="s">
        <v>25</v>
      </c>
      <c r="G386" s="1"/>
      <c r="H386" s="1">
        <v>8</v>
      </c>
      <c r="I386" s="1"/>
      <c r="J386" s="1"/>
      <c r="K386" s="1"/>
      <c r="L386" s="1"/>
      <c r="M386" s="1"/>
      <c r="N386" s="1"/>
      <c r="O386" s="1">
        <v>1</v>
      </c>
      <c r="P386" s="1"/>
      <c r="Q386" s="1"/>
      <c r="R386" s="1"/>
      <c r="S386" s="1"/>
      <c r="T386" s="1"/>
      <c r="U386" s="1"/>
      <c r="V386" s="1"/>
      <c r="W386" s="1"/>
      <c r="X386" s="1"/>
      <c r="Y386" s="1"/>
      <c r="Z386" s="1"/>
      <c r="AA386" s="1"/>
      <c r="AB386" s="1"/>
      <c r="AC386" s="1"/>
      <c r="AD386" s="1"/>
      <c r="AE386" s="1"/>
      <c r="AF386" s="1"/>
      <c r="AG386" s="1"/>
      <c r="AH386" s="1"/>
      <c r="AI386" s="1"/>
      <c r="AJ386" s="1"/>
      <c r="AK386" s="1">
        <v>1</v>
      </c>
      <c r="AL386" s="1">
        <v>1</v>
      </c>
      <c r="AM386" s="1"/>
      <c r="AN386" s="1"/>
      <c r="AO386" s="1"/>
      <c r="AP386" s="1"/>
      <c r="AQ386" s="1"/>
      <c r="AR386" s="1"/>
      <c r="AS386" s="1"/>
      <c r="AT386" s="1"/>
      <c r="AU386" s="1">
        <v>3</v>
      </c>
    </row>
    <row r="387" spans="1:49" x14ac:dyDescent="0.35">
      <c r="A387" s="1" t="s">
        <v>226</v>
      </c>
      <c r="B387" s="1">
        <v>2019</v>
      </c>
      <c r="C387" s="2">
        <v>43491</v>
      </c>
      <c r="D387" s="1" t="s">
        <v>66</v>
      </c>
      <c r="E387" s="1" t="s">
        <v>966</v>
      </c>
      <c r="F387" s="1" t="s">
        <v>178</v>
      </c>
      <c r="G387" s="1"/>
      <c r="H387" s="1">
        <v>9</v>
      </c>
      <c r="I387" s="1"/>
      <c r="J387" s="1"/>
      <c r="K387" s="1"/>
      <c r="L387" s="1"/>
      <c r="M387" s="1"/>
      <c r="N387" s="1"/>
      <c r="O387" s="1"/>
      <c r="P387" s="1"/>
      <c r="Q387" s="1"/>
      <c r="R387" s="1"/>
      <c r="S387" s="1"/>
      <c r="T387" s="1"/>
      <c r="U387" s="1"/>
      <c r="V387" s="1"/>
      <c r="W387" s="1"/>
      <c r="X387" s="1"/>
      <c r="Y387" s="1"/>
      <c r="Z387" s="1"/>
      <c r="AA387" s="1"/>
      <c r="AB387" s="1"/>
      <c r="AC387" s="1"/>
      <c r="AD387" s="1"/>
      <c r="AE387" s="1"/>
      <c r="AF387" s="1">
        <v>1</v>
      </c>
      <c r="AG387" s="1">
        <v>1</v>
      </c>
      <c r="AH387" s="1">
        <v>1</v>
      </c>
      <c r="AI387" s="1"/>
      <c r="AJ387" s="1"/>
      <c r="AK387" s="1"/>
      <c r="AL387" s="1"/>
      <c r="AM387" s="1"/>
      <c r="AN387" s="1"/>
      <c r="AO387" s="1"/>
      <c r="AP387" s="1"/>
      <c r="AQ387" s="1"/>
      <c r="AR387" s="1"/>
      <c r="AS387" s="1"/>
      <c r="AT387" s="1"/>
      <c r="AU387" s="1">
        <v>3</v>
      </c>
    </row>
    <row r="388" spans="1:49" x14ac:dyDescent="0.35">
      <c r="A388" s="1" t="s">
        <v>226</v>
      </c>
      <c r="B388" s="1">
        <v>2019</v>
      </c>
      <c r="C388" s="2">
        <v>43491</v>
      </c>
      <c r="D388" s="1" t="s">
        <v>66</v>
      </c>
      <c r="E388" s="1" t="s">
        <v>493</v>
      </c>
      <c r="F388" s="1" t="s">
        <v>31</v>
      </c>
      <c r="G388" s="1"/>
      <c r="H388" s="1">
        <v>10</v>
      </c>
      <c r="I388" s="1"/>
      <c r="J388" s="1"/>
      <c r="K388" s="1"/>
      <c r="L388" s="1"/>
      <c r="M388" s="1"/>
      <c r="N388" s="1"/>
      <c r="O388" s="1"/>
      <c r="P388" s="1"/>
      <c r="Q388" s="1"/>
      <c r="R388" s="1"/>
      <c r="S388" s="1">
        <v>1</v>
      </c>
      <c r="T388" s="1">
        <v>1</v>
      </c>
      <c r="U388" s="1">
        <v>1</v>
      </c>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c r="AU388" s="1">
        <v>3</v>
      </c>
    </row>
    <row r="389" spans="1:49" x14ac:dyDescent="0.35">
      <c r="A389" s="1" t="s">
        <v>226</v>
      </c>
      <c r="B389" s="1">
        <v>2019</v>
      </c>
      <c r="C389" s="2">
        <v>43491</v>
      </c>
      <c r="D389" s="1" t="s">
        <v>66</v>
      </c>
      <c r="E389" s="1" t="s">
        <v>716</v>
      </c>
      <c r="F389" s="1" t="s">
        <v>152</v>
      </c>
      <c r="G389" s="1"/>
      <c r="H389" s="1">
        <v>11</v>
      </c>
      <c r="I389" s="1"/>
      <c r="J389" s="1">
        <v>1</v>
      </c>
      <c r="K389" s="1">
        <v>1</v>
      </c>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c r="AR389" s="1"/>
      <c r="AS389" s="1"/>
      <c r="AT389" s="1"/>
      <c r="AU389" s="1">
        <v>2</v>
      </c>
    </row>
    <row r="390" spans="1:49" x14ac:dyDescent="0.35">
      <c r="A390" s="1" t="s">
        <v>226</v>
      </c>
      <c r="B390" s="1">
        <v>2019</v>
      </c>
      <c r="C390" s="2">
        <v>43491</v>
      </c>
      <c r="D390" s="1" t="s">
        <v>66</v>
      </c>
      <c r="E390" s="1" t="s">
        <v>1110</v>
      </c>
      <c r="F390" s="1" t="s">
        <v>480</v>
      </c>
      <c r="G390" s="1"/>
      <c r="H390" s="1">
        <v>12</v>
      </c>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v>1</v>
      </c>
      <c r="AJ390" s="1">
        <v>1</v>
      </c>
      <c r="AK390" s="1"/>
      <c r="AL390" s="1"/>
      <c r="AM390" s="1"/>
      <c r="AN390" s="1"/>
      <c r="AO390" s="1"/>
      <c r="AP390" s="1"/>
      <c r="AQ390" s="1"/>
      <c r="AR390" s="1"/>
      <c r="AS390" s="1"/>
      <c r="AT390" s="1"/>
      <c r="AU390" s="1">
        <v>2</v>
      </c>
    </row>
    <row r="391" spans="1:49" x14ac:dyDescent="0.35">
      <c r="A391" s="1" t="s">
        <v>226</v>
      </c>
      <c r="B391" s="1">
        <v>2019</v>
      </c>
      <c r="C391" s="2">
        <v>43491</v>
      </c>
      <c r="D391" s="1" t="s">
        <v>66</v>
      </c>
      <c r="E391" s="1" t="s">
        <v>1043</v>
      </c>
      <c r="F391" s="1" t="s">
        <v>33</v>
      </c>
      <c r="G391" s="1"/>
      <c r="H391" s="1">
        <v>13</v>
      </c>
      <c r="I391" s="1"/>
      <c r="J391" s="1"/>
      <c r="K391" s="1"/>
      <c r="L391" s="1"/>
      <c r="M391" s="1"/>
      <c r="N391" s="1"/>
      <c r="O391" s="1"/>
      <c r="P391" s="1">
        <v>1</v>
      </c>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c r="AU391" s="1">
        <v>1</v>
      </c>
    </row>
    <row r="392" spans="1:49" x14ac:dyDescent="0.35">
      <c r="A392" s="1" t="s">
        <v>226</v>
      </c>
      <c r="B392" s="1">
        <v>2019</v>
      </c>
      <c r="C392" s="2">
        <v>43491</v>
      </c>
      <c r="D392" s="1" t="s">
        <v>66</v>
      </c>
      <c r="E392" s="1" t="s">
        <v>973</v>
      </c>
      <c r="F392" s="1" t="s">
        <v>188</v>
      </c>
      <c r="G392" s="1"/>
      <c r="H392" s="1">
        <v>14</v>
      </c>
      <c r="I392" s="1"/>
      <c r="J392" s="1"/>
      <c r="K392" s="1"/>
      <c r="L392" s="1"/>
      <c r="M392" s="1"/>
      <c r="N392" s="1"/>
      <c r="O392" s="1"/>
      <c r="P392" s="1"/>
      <c r="Q392" s="1"/>
      <c r="R392" s="1"/>
      <c r="S392" s="1"/>
      <c r="T392" s="1"/>
      <c r="U392" s="1"/>
      <c r="V392" s="1"/>
      <c r="W392" s="1"/>
      <c r="X392" s="1"/>
      <c r="Y392" s="1"/>
      <c r="Z392" s="1"/>
      <c r="AA392" s="1"/>
      <c r="AB392" s="1"/>
      <c r="AC392" s="1"/>
      <c r="AD392" s="1">
        <v>1</v>
      </c>
      <c r="AE392" s="1"/>
      <c r="AF392" s="1"/>
      <c r="AG392" s="1"/>
      <c r="AH392" s="1"/>
      <c r="AI392" s="1"/>
      <c r="AJ392" s="1"/>
      <c r="AK392" s="1"/>
      <c r="AL392" s="1"/>
      <c r="AM392" s="1"/>
      <c r="AN392" s="1"/>
      <c r="AO392" s="1"/>
      <c r="AP392" s="1"/>
      <c r="AQ392" s="1"/>
      <c r="AR392" s="1"/>
      <c r="AS392" s="1"/>
      <c r="AT392" s="1"/>
      <c r="AU392" s="1">
        <v>1</v>
      </c>
    </row>
    <row r="393" spans="1:49" x14ac:dyDescent="0.35">
      <c r="A393" s="1" t="s">
        <v>226</v>
      </c>
      <c r="B393" s="1">
        <v>2019</v>
      </c>
      <c r="C393" s="2">
        <v>43491</v>
      </c>
      <c r="D393" s="1" t="s">
        <v>66</v>
      </c>
      <c r="E393" s="1" t="s">
        <v>522</v>
      </c>
      <c r="F393" s="1" t="s">
        <v>58</v>
      </c>
      <c r="G393" s="1"/>
      <c r="H393" s="1">
        <v>15</v>
      </c>
      <c r="I393" s="1">
        <v>1</v>
      </c>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c r="AU393" s="1">
        <v>1</v>
      </c>
    </row>
    <row r="394" spans="1:49" x14ac:dyDescent="0.35">
      <c r="A394" s="1" t="s">
        <v>226</v>
      </c>
      <c r="B394" s="1">
        <v>2019</v>
      </c>
      <c r="C394" s="2">
        <v>43491</v>
      </c>
      <c r="D394" s="1" t="s">
        <v>66</v>
      </c>
      <c r="E394" s="1" t="s">
        <v>1093</v>
      </c>
      <c r="F394" s="1" t="s">
        <v>145</v>
      </c>
      <c r="G394" s="1"/>
      <c r="H394" s="1">
        <v>16</v>
      </c>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c r="AU394" s="1">
        <v>0</v>
      </c>
    </row>
    <row r="395" spans="1:49" x14ac:dyDescent="0.35">
      <c r="A395" s="1" t="s">
        <v>226</v>
      </c>
      <c r="B395" s="1">
        <v>2019</v>
      </c>
      <c r="C395" s="2">
        <v>43491</v>
      </c>
      <c r="D395" s="1" t="s">
        <v>66</v>
      </c>
      <c r="E395" s="1" t="s">
        <v>1044</v>
      </c>
      <c r="F395" s="1" t="s">
        <v>78</v>
      </c>
      <c r="G395" s="1"/>
      <c r="H395" s="1">
        <v>17</v>
      </c>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c r="AU395" s="1">
        <v>0</v>
      </c>
      <c r="AW395" s="31"/>
    </row>
    <row r="396" spans="1:49" x14ac:dyDescent="0.35">
      <c r="A396" s="1" t="s">
        <v>226</v>
      </c>
      <c r="B396" s="1">
        <v>2019</v>
      </c>
      <c r="C396" s="2">
        <v>43491</v>
      </c>
      <c r="D396" s="1" t="s">
        <v>66</v>
      </c>
      <c r="E396" s="1" t="s">
        <v>873</v>
      </c>
      <c r="F396" s="1" t="s">
        <v>23</v>
      </c>
      <c r="G396" s="1"/>
      <c r="H396" s="1">
        <v>18</v>
      </c>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c r="AU396" s="1">
        <v>0</v>
      </c>
    </row>
    <row r="397" spans="1:49" x14ac:dyDescent="0.35">
      <c r="A397" s="1" t="s">
        <v>226</v>
      </c>
      <c r="B397" s="1">
        <v>2019</v>
      </c>
      <c r="C397" s="2">
        <v>43491</v>
      </c>
      <c r="D397" s="1" t="s">
        <v>66</v>
      </c>
      <c r="E397" s="1" t="s">
        <v>969</v>
      </c>
      <c r="F397" s="1" t="s">
        <v>164</v>
      </c>
      <c r="G397" s="1"/>
      <c r="H397" s="1">
        <v>19</v>
      </c>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c r="AU397" s="1">
        <v>0</v>
      </c>
    </row>
    <row r="398" spans="1:49" x14ac:dyDescent="0.35">
      <c r="A398" s="1" t="s">
        <v>226</v>
      </c>
      <c r="B398" s="1">
        <v>2019</v>
      </c>
      <c r="C398" s="2">
        <v>43491</v>
      </c>
      <c r="D398" s="1" t="s">
        <v>66</v>
      </c>
      <c r="E398" s="1" t="s">
        <v>856</v>
      </c>
      <c r="F398" s="1" t="s">
        <v>207</v>
      </c>
      <c r="G398" s="1"/>
      <c r="H398" s="1">
        <v>20</v>
      </c>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c r="AU398" s="1">
        <v>0</v>
      </c>
    </row>
    <row r="399" spans="1:49" x14ac:dyDescent="0.35">
      <c r="A399" s="1" t="s">
        <v>226</v>
      </c>
      <c r="B399" s="1">
        <v>2019</v>
      </c>
      <c r="C399" s="2">
        <v>43491</v>
      </c>
      <c r="D399" s="1" t="s">
        <v>66</v>
      </c>
      <c r="E399" s="1" t="s">
        <v>648</v>
      </c>
      <c r="F399" s="1" t="s">
        <v>29</v>
      </c>
      <c r="G399" s="1"/>
      <c r="H399" s="1">
        <v>21</v>
      </c>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c r="AU399" s="1">
        <v>0</v>
      </c>
    </row>
    <row r="400" spans="1:49" x14ac:dyDescent="0.35">
      <c r="A400" s="1" t="s">
        <v>226</v>
      </c>
      <c r="B400" s="1">
        <v>2019</v>
      </c>
      <c r="C400" s="2">
        <v>43491</v>
      </c>
      <c r="D400" s="1" t="s">
        <v>66</v>
      </c>
      <c r="E400" s="1" t="s">
        <v>828</v>
      </c>
      <c r="F400" s="1" t="s">
        <v>82</v>
      </c>
      <c r="G400" s="1"/>
      <c r="H400" s="1">
        <v>22</v>
      </c>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c r="AU400" s="1">
        <v>0</v>
      </c>
    </row>
    <row r="401" spans="1:49" x14ac:dyDescent="0.35">
      <c r="A401" s="1" t="s">
        <v>226</v>
      </c>
      <c r="B401" s="1">
        <v>2019</v>
      </c>
      <c r="C401" s="2">
        <v>43491</v>
      </c>
      <c r="D401" s="1" t="s">
        <v>66</v>
      </c>
      <c r="E401" s="1" t="s">
        <v>1071</v>
      </c>
      <c r="F401" s="1" t="s">
        <v>37</v>
      </c>
      <c r="G401" s="1"/>
      <c r="H401" s="1">
        <v>23</v>
      </c>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c r="AU401" s="1">
        <v>0</v>
      </c>
    </row>
    <row r="402" spans="1:49" x14ac:dyDescent="0.35">
      <c r="A402" s="1" t="s">
        <v>226</v>
      </c>
      <c r="B402" s="1">
        <v>2019</v>
      </c>
      <c r="C402" s="2">
        <v>43491</v>
      </c>
      <c r="D402" s="1" t="s">
        <v>66</v>
      </c>
      <c r="E402" s="1" t="s">
        <v>1068</v>
      </c>
      <c r="F402" s="1" t="s">
        <v>198</v>
      </c>
      <c r="G402" s="1"/>
      <c r="H402" s="1">
        <v>24</v>
      </c>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c r="AM402" s="1"/>
      <c r="AN402" s="1"/>
      <c r="AO402" s="1"/>
      <c r="AP402" s="1"/>
      <c r="AQ402" s="1"/>
      <c r="AR402" s="1"/>
      <c r="AS402" s="1"/>
      <c r="AT402" s="1">
        <v>20</v>
      </c>
      <c r="AU402" s="1">
        <v>-20</v>
      </c>
    </row>
    <row r="403" spans="1:49" x14ac:dyDescent="0.35">
      <c r="A403" s="4" t="s">
        <v>225</v>
      </c>
      <c r="B403" s="4">
        <v>2019</v>
      </c>
      <c r="C403" s="5">
        <v>43485</v>
      </c>
      <c r="D403" s="4" t="s">
        <v>66</v>
      </c>
      <c r="E403" s="4" t="s">
        <v>688</v>
      </c>
      <c r="F403" s="4" t="s">
        <v>25</v>
      </c>
      <c r="G403" s="4"/>
      <c r="H403" s="4">
        <v>1</v>
      </c>
      <c r="I403" s="4"/>
      <c r="J403" s="4"/>
      <c r="K403" s="4"/>
      <c r="L403" s="4"/>
      <c r="M403" s="4"/>
      <c r="N403" s="4"/>
      <c r="O403" s="4"/>
      <c r="P403" s="4"/>
      <c r="Q403" s="4"/>
      <c r="R403" s="4"/>
      <c r="S403" s="4"/>
      <c r="T403" s="4"/>
      <c r="U403" s="4"/>
      <c r="V403" s="4"/>
      <c r="W403" s="4"/>
      <c r="X403" s="4"/>
      <c r="Y403" s="4"/>
      <c r="Z403" s="4"/>
      <c r="AA403" s="4"/>
      <c r="AB403" s="4"/>
      <c r="AC403" s="4"/>
      <c r="AD403" s="4"/>
      <c r="AE403" s="4"/>
      <c r="AF403" s="4"/>
      <c r="AG403" s="4"/>
      <c r="AH403" s="4"/>
      <c r="AI403" s="4"/>
      <c r="AJ403" s="4"/>
      <c r="AK403" s="4">
        <v>1</v>
      </c>
      <c r="AL403" s="4"/>
      <c r="AM403" s="4">
        <v>1</v>
      </c>
      <c r="AN403" s="4">
        <v>1</v>
      </c>
      <c r="AO403" s="4">
        <v>1</v>
      </c>
      <c r="AP403" s="4">
        <v>1</v>
      </c>
      <c r="AQ403" s="4"/>
      <c r="AR403" s="4"/>
      <c r="AS403" s="4">
        <v>20</v>
      </c>
      <c r="AT403" s="4"/>
      <c r="AU403" s="4">
        <v>25</v>
      </c>
      <c r="AV403" s="6">
        <v>0.4458333333333333</v>
      </c>
      <c r="AW403" s="51">
        <v>55.996000000000002</v>
      </c>
    </row>
    <row r="404" spans="1:49" x14ac:dyDescent="0.35">
      <c r="A404" s="4" t="s">
        <v>225</v>
      </c>
      <c r="B404" s="4">
        <v>2019</v>
      </c>
      <c r="C404" s="5">
        <v>43485</v>
      </c>
      <c r="D404" s="4" t="s">
        <v>66</v>
      </c>
      <c r="E404" s="4" t="s">
        <v>493</v>
      </c>
      <c r="F404" s="4" t="s">
        <v>31</v>
      </c>
      <c r="G404" s="4"/>
      <c r="H404" s="4">
        <v>2</v>
      </c>
      <c r="I404" s="4"/>
      <c r="J404" s="4"/>
      <c r="K404" s="4"/>
      <c r="L404" s="4"/>
      <c r="M404" s="4"/>
      <c r="N404" s="4"/>
      <c r="O404" s="4"/>
      <c r="P404" s="4"/>
      <c r="Q404" s="4">
        <v>1</v>
      </c>
      <c r="R404" s="4"/>
      <c r="S404" s="4">
        <v>1</v>
      </c>
      <c r="T404" s="4"/>
      <c r="U404" s="4"/>
      <c r="V404" s="4">
        <v>1</v>
      </c>
      <c r="W404" s="4"/>
      <c r="X404" s="4"/>
      <c r="Y404" s="4">
        <v>1</v>
      </c>
      <c r="Z404" s="4"/>
      <c r="AA404" s="4"/>
      <c r="AB404" s="4">
        <v>1</v>
      </c>
      <c r="AC404" s="4"/>
      <c r="AD404" s="4"/>
      <c r="AE404" s="4"/>
      <c r="AF404" s="4"/>
      <c r="AG404" s="4"/>
      <c r="AH404" s="4"/>
      <c r="AI404" s="4"/>
      <c r="AJ404" s="4"/>
      <c r="AK404" s="4"/>
      <c r="AL404" s="4"/>
      <c r="AM404" s="4"/>
      <c r="AN404" s="4"/>
      <c r="AO404" s="4"/>
      <c r="AP404" s="4"/>
      <c r="AQ404" s="4"/>
      <c r="AR404" s="4"/>
      <c r="AS404" s="4">
        <v>20</v>
      </c>
      <c r="AT404" s="4"/>
      <c r="AU404" s="4">
        <v>25</v>
      </c>
    </row>
    <row r="405" spans="1:49" x14ac:dyDescent="0.35">
      <c r="A405" s="4" t="s">
        <v>225</v>
      </c>
      <c r="B405" s="4">
        <v>2019</v>
      </c>
      <c r="C405" s="5">
        <v>43485</v>
      </c>
      <c r="D405" s="4" t="s">
        <v>66</v>
      </c>
      <c r="E405" s="4" t="s">
        <v>508</v>
      </c>
      <c r="F405" s="4" t="s">
        <v>85</v>
      </c>
      <c r="G405" s="4"/>
      <c r="H405" s="4">
        <v>3</v>
      </c>
      <c r="I405" s="4"/>
      <c r="J405" s="4"/>
      <c r="K405" s="4"/>
      <c r="L405" s="4"/>
      <c r="M405" s="4"/>
      <c r="N405" s="4"/>
      <c r="O405" s="4"/>
      <c r="P405" s="4"/>
      <c r="Q405" s="4"/>
      <c r="R405" s="4"/>
      <c r="S405" s="4"/>
      <c r="T405" s="4"/>
      <c r="U405" s="4"/>
      <c r="V405" s="4"/>
      <c r="W405" s="4"/>
      <c r="X405" s="4"/>
      <c r="Y405" s="4"/>
      <c r="Z405" s="4"/>
      <c r="AA405" s="4"/>
      <c r="AB405" s="4"/>
      <c r="AC405" s="4"/>
      <c r="AD405" s="4"/>
      <c r="AE405" s="4">
        <v>1</v>
      </c>
      <c r="AF405" s="4">
        <v>1</v>
      </c>
      <c r="AG405" s="4">
        <v>1</v>
      </c>
      <c r="AH405" s="4">
        <v>1</v>
      </c>
      <c r="AI405" s="4">
        <v>1</v>
      </c>
      <c r="AJ405" s="4"/>
      <c r="AK405" s="4"/>
      <c r="AL405" s="4"/>
      <c r="AM405" s="4"/>
      <c r="AN405" s="4"/>
      <c r="AO405" s="4"/>
      <c r="AP405" s="4"/>
      <c r="AQ405" s="4"/>
      <c r="AR405" s="4"/>
      <c r="AS405" s="4">
        <v>20</v>
      </c>
      <c r="AT405" s="4"/>
      <c r="AU405" s="4">
        <v>25</v>
      </c>
    </row>
    <row r="406" spans="1:49" x14ac:dyDescent="0.35">
      <c r="A406" s="4" t="s">
        <v>225</v>
      </c>
      <c r="B406" s="4">
        <v>2019</v>
      </c>
      <c r="C406" s="5">
        <v>43485</v>
      </c>
      <c r="D406" s="4" t="s">
        <v>66</v>
      </c>
      <c r="E406" s="4" t="s">
        <v>973</v>
      </c>
      <c r="F406" s="4" t="s">
        <v>188</v>
      </c>
      <c r="G406" s="4"/>
      <c r="H406" s="4">
        <v>4</v>
      </c>
      <c r="I406" s="4"/>
      <c r="J406" s="4"/>
      <c r="K406" s="4"/>
      <c r="L406" s="4"/>
      <c r="M406" s="4"/>
      <c r="N406" s="4"/>
      <c r="O406" s="4"/>
      <c r="P406" s="4"/>
      <c r="Q406" s="4"/>
      <c r="R406" s="4">
        <v>1</v>
      </c>
      <c r="S406" s="4"/>
      <c r="T406" s="4"/>
      <c r="U406" s="4">
        <v>1</v>
      </c>
      <c r="V406" s="4"/>
      <c r="W406" s="4"/>
      <c r="X406" s="4">
        <v>1</v>
      </c>
      <c r="Y406" s="4"/>
      <c r="Z406" s="4"/>
      <c r="AA406" s="4">
        <v>1</v>
      </c>
      <c r="AB406" s="4"/>
      <c r="AC406" s="4"/>
      <c r="AD406" s="4"/>
      <c r="AE406" s="4"/>
      <c r="AF406" s="4"/>
      <c r="AG406" s="4"/>
      <c r="AH406" s="4"/>
      <c r="AI406" s="4"/>
      <c r="AJ406" s="4"/>
      <c r="AK406" s="4"/>
      <c r="AL406" s="4"/>
      <c r="AM406" s="4"/>
      <c r="AN406" s="4"/>
      <c r="AO406" s="4"/>
      <c r="AP406" s="4"/>
      <c r="AQ406" s="4"/>
      <c r="AR406" s="4"/>
      <c r="AS406" s="4">
        <v>20</v>
      </c>
      <c r="AT406" s="4"/>
      <c r="AU406" s="4">
        <v>24</v>
      </c>
    </row>
    <row r="407" spans="1:49" x14ac:dyDescent="0.35">
      <c r="A407" s="4" t="s">
        <v>225</v>
      </c>
      <c r="B407" s="4">
        <v>2019</v>
      </c>
      <c r="C407" s="5">
        <v>43485</v>
      </c>
      <c r="D407" s="4" t="s">
        <v>66</v>
      </c>
      <c r="E407" s="4" t="s">
        <v>695</v>
      </c>
      <c r="F407" s="4" t="s">
        <v>33</v>
      </c>
      <c r="G407" s="4"/>
      <c r="H407" s="4">
        <v>5</v>
      </c>
      <c r="I407" s="4"/>
      <c r="J407" s="4"/>
      <c r="K407" s="4"/>
      <c r="L407" s="4"/>
      <c r="M407" s="4"/>
      <c r="N407" s="4"/>
      <c r="O407" s="4"/>
      <c r="P407" s="4"/>
      <c r="Q407" s="4"/>
      <c r="R407" s="4"/>
      <c r="S407" s="4"/>
      <c r="T407" s="4">
        <v>1</v>
      </c>
      <c r="U407" s="4"/>
      <c r="V407" s="4"/>
      <c r="W407" s="4">
        <v>1</v>
      </c>
      <c r="X407" s="4"/>
      <c r="Y407" s="4"/>
      <c r="Z407" s="4">
        <v>1</v>
      </c>
      <c r="AA407" s="4"/>
      <c r="AB407" s="4"/>
      <c r="AC407" s="4"/>
      <c r="AD407" s="4"/>
      <c r="AE407" s="4"/>
      <c r="AF407" s="4"/>
      <c r="AG407" s="4"/>
      <c r="AH407" s="4"/>
      <c r="AI407" s="4"/>
      <c r="AJ407" s="4"/>
      <c r="AK407" s="4"/>
      <c r="AL407" s="4"/>
      <c r="AM407" s="4"/>
      <c r="AN407" s="4"/>
      <c r="AO407" s="4"/>
      <c r="AP407" s="4"/>
      <c r="AQ407" s="4"/>
      <c r="AR407" s="4"/>
      <c r="AS407" s="4">
        <v>20</v>
      </c>
      <c r="AT407" s="4"/>
      <c r="AU407" s="4">
        <v>23</v>
      </c>
    </row>
    <row r="408" spans="1:49" x14ac:dyDescent="0.35">
      <c r="A408" s="4" t="s">
        <v>225</v>
      </c>
      <c r="B408" s="4">
        <v>2019</v>
      </c>
      <c r="C408" s="5">
        <v>43485</v>
      </c>
      <c r="D408" s="4" t="s">
        <v>66</v>
      </c>
      <c r="E408" s="4" t="s">
        <v>840</v>
      </c>
      <c r="F408" s="4" t="s">
        <v>480</v>
      </c>
      <c r="G408" s="4"/>
      <c r="H408" s="4">
        <v>6</v>
      </c>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v>1</v>
      </c>
      <c r="AK408" s="4"/>
      <c r="AL408" s="4"/>
      <c r="AM408" s="4"/>
      <c r="AN408" s="4"/>
      <c r="AO408" s="4"/>
      <c r="AP408" s="4"/>
      <c r="AQ408" s="4"/>
      <c r="AR408" s="4"/>
      <c r="AS408" s="4">
        <v>20</v>
      </c>
      <c r="AT408" s="4"/>
      <c r="AU408" s="4">
        <v>21</v>
      </c>
    </row>
    <row r="409" spans="1:49" x14ac:dyDescent="0.35">
      <c r="A409" s="4" t="s">
        <v>225</v>
      </c>
      <c r="B409" s="4">
        <v>2019</v>
      </c>
      <c r="C409" s="5">
        <v>43485</v>
      </c>
      <c r="D409" s="4" t="s">
        <v>66</v>
      </c>
      <c r="E409" s="4" t="s">
        <v>935</v>
      </c>
      <c r="F409" s="4" t="s">
        <v>198</v>
      </c>
      <c r="G409" s="4"/>
      <c r="H409" s="4">
        <v>7</v>
      </c>
      <c r="I409" s="4"/>
      <c r="J409" s="4"/>
      <c r="K409" s="4"/>
      <c r="L409" s="4"/>
      <c r="M409" s="4"/>
      <c r="N409" s="4"/>
      <c r="O409" s="4"/>
      <c r="P409" s="4"/>
      <c r="Q409" s="4"/>
      <c r="R409" s="4"/>
      <c r="S409" s="4"/>
      <c r="T409" s="4"/>
      <c r="U409" s="4"/>
      <c r="V409" s="4"/>
      <c r="W409" s="4"/>
      <c r="X409" s="4"/>
      <c r="Y409" s="4"/>
      <c r="Z409" s="4"/>
      <c r="AA409" s="4"/>
      <c r="AB409" s="4"/>
      <c r="AC409" s="4"/>
      <c r="AD409" s="4"/>
      <c r="AE409" s="4"/>
      <c r="AF409" s="4"/>
      <c r="AG409" s="4"/>
      <c r="AH409" s="4"/>
      <c r="AI409" s="4"/>
      <c r="AJ409" s="4"/>
      <c r="AK409" s="4"/>
      <c r="AL409" s="4">
        <v>1</v>
      </c>
      <c r="AM409" s="4"/>
      <c r="AN409" s="4"/>
      <c r="AO409" s="4"/>
      <c r="AP409" s="4"/>
      <c r="AQ409" s="4"/>
      <c r="AR409" s="4"/>
      <c r="AS409" s="4">
        <v>20</v>
      </c>
      <c r="AT409" s="4"/>
      <c r="AU409" s="4">
        <v>21</v>
      </c>
    </row>
    <row r="410" spans="1:49" x14ac:dyDescent="0.35">
      <c r="A410" s="4" t="s">
        <v>225</v>
      </c>
      <c r="B410" s="4">
        <v>2019</v>
      </c>
      <c r="C410" s="5">
        <v>43485</v>
      </c>
      <c r="D410" s="4" t="s">
        <v>66</v>
      </c>
      <c r="E410" s="4" t="s">
        <v>856</v>
      </c>
      <c r="F410" s="4" t="s">
        <v>207</v>
      </c>
      <c r="G410" s="4"/>
      <c r="H410" s="4">
        <v>8</v>
      </c>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c r="AQ410" s="4"/>
      <c r="AR410" s="4"/>
      <c r="AS410" s="4">
        <v>20</v>
      </c>
      <c r="AT410" s="4"/>
      <c r="AU410" s="4">
        <v>20</v>
      </c>
    </row>
    <row r="411" spans="1:49" x14ac:dyDescent="0.35">
      <c r="A411" s="4" t="s">
        <v>225</v>
      </c>
      <c r="B411" s="4">
        <v>2019</v>
      </c>
      <c r="C411" s="5">
        <v>43485</v>
      </c>
      <c r="D411" s="4" t="s">
        <v>66</v>
      </c>
      <c r="E411" s="4" t="s">
        <v>603</v>
      </c>
      <c r="F411" s="4" t="s">
        <v>484</v>
      </c>
      <c r="G411" s="4"/>
      <c r="H411" s="4">
        <v>9</v>
      </c>
      <c r="I411" s="4"/>
      <c r="J411" s="4"/>
      <c r="K411" s="4"/>
      <c r="L411" s="4">
        <v>1</v>
      </c>
      <c r="M411" s="4"/>
      <c r="N411" s="4">
        <v>1</v>
      </c>
      <c r="O411" s="4"/>
      <c r="P411" s="4"/>
      <c r="Q411" s="4"/>
      <c r="R411" s="4"/>
      <c r="S411" s="4"/>
      <c r="T411" s="4"/>
      <c r="U411" s="4"/>
      <c r="V411" s="4"/>
      <c r="W411" s="4"/>
      <c r="X411" s="4"/>
      <c r="Y411" s="4"/>
      <c r="Z411" s="4"/>
      <c r="AA411" s="4"/>
      <c r="AB411" s="4"/>
      <c r="AC411" s="4"/>
      <c r="AD411" s="4"/>
      <c r="AE411" s="4"/>
      <c r="AF411" s="4"/>
      <c r="AG411" s="4"/>
      <c r="AH411" s="4"/>
      <c r="AI411" s="4"/>
      <c r="AJ411" s="4"/>
      <c r="AK411" s="4"/>
      <c r="AL411" s="4"/>
      <c r="AM411" s="4"/>
      <c r="AN411" s="4"/>
      <c r="AO411" s="4"/>
      <c r="AP411" s="4"/>
      <c r="AQ411" s="4"/>
      <c r="AR411" s="4">
        <v>1</v>
      </c>
      <c r="AS411" s="4"/>
      <c r="AT411" s="4"/>
      <c r="AU411" s="4">
        <v>3</v>
      </c>
    </row>
    <row r="412" spans="1:49" x14ac:dyDescent="0.35">
      <c r="A412" s="4" t="s">
        <v>225</v>
      </c>
      <c r="B412" s="4">
        <v>2019</v>
      </c>
      <c r="C412" s="5">
        <v>43485</v>
      </c>
      <c r="D412" s="4" t="s">
        <v>66</v>
      </c>
      <c r="E412" s="4" t="s">
        <v>340</v>
      </c>
      <c r="F412" s="4" t="s">
        <v>142</v>
      </c>
      <c r="G412" s="4"/>
      <c r="H412" s="4">
        <v>10</v>
      </c>
      <c r="I412" s="4"/>
      <c r="J412" s="4">
        <v>1</v>
      </c>
      <c r="K412" s="4">
        <v>1</v>
      </c>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c r="AQ412" s="4"/>
      <c r="AR412" s="4"/>
      <c r="AS412" s="4"/>
      <c r="AT412" s="4"/>
      <c r="AU412" s="4">
        <v>2</v>
      </c>
    </row>
    <row r="413" spans="1:49" x14ac:dyDescent="0.35">
      <c r="A413" s="4" t="s">
        <v>225</v>
      </c>
      <c r="B413" s="4">
        <v>2019</v>
      </c>
      <c r="C413" s="5">
        <v>43485</v>
      </c>
      <c r="D413" s="4" t="s">
        <v>66</v>
      </c>
      <c r="E413" s="4" t="s">
        <v>1093</v>
      </c>
      <c r="F413" s="4" t="s">
        <v>145</v>
      </c>
      <c r="G413" s="4"/>
      <c r="H413" s="4">
        <v>11</v>
      </c>
      <c r="I413" s="4"/>
      <c r="J413" s="4"/>
      <c r="K413" s="4"/>
      <c r="L413" s="4"/>
      <c r="M413" s="4"/>
      <c r="N413" s="4"/>
      <c r="O413" s="4">
        <v>1</v>
      </c>
      <c r="P413" s="4">
        <v>1</v>
      </c>
      <c r="Q413" s="4"/>
      <c r="R413" s="4"/>
      <c r="S413" s="4"/>
      <c r="T413" s="4"/>
      <c r="U413" s="4"/>
      <c r="V413" s="4"/>
      <c r="W413" s="4"/>
      <c r="X413" s="4"/>
      <c r="Y413" s="4"/>
      <c r="Z413" s="4"/>
      <c r="AA413" s="4"/>
      <c r="AB413" s="4"/>
      <c r="AC413" s="4"/>
      <c r="AD413" s="4"/>
      <c r="AE413" s="4"/>
      <c r="AF413" s="4"/>
      <c r="AG413" s="4"/>
      <c r="AH413" s="4"/>
      <c r="AI413" s="4"/>
      <c r="AJ413" s="4"/>
      <c r="AK413" s="4"/>
      <c r="AL413" s="4"/>
      <c r="AM413" s="4"/>
      <c r="AN413" s="4"/>
      <c r="AO413" s="4"/>
      <c r="AP413" s="4"/>
      <c r="AQ413" s="4"/>
      <c r="AR413" s="4"/>
      <c r="AS413" s="4"/>
      <c r="AT413" s="4"/>
      <c r="AU413" s="4">
        <v>2</v>
      </c>
    </row>
    <row r="414" spans="1:49" x14ac:dyDescent="0.35">
      <c r="A414" s="4" t="s">
        <v>225</v>
      </c>
      <c r="B414" s="4">
        <v>2019</v>
      </c>
      <c r="C414" s="5">
        <v>43485</v>
      </c>
      <c r="D414" s="4" t="s">
        <v>66</v>
      </c>
      <c r="E414" s="4" t="s">
        <v>1058</v>
      </c>
      <c r="F414" s="4" t="s">
        <v>102</v>
      </c>
      <c r="G414" s="4"/>
      <c r="H414" s="4">
        <v>12</v>
      </c>
      <c r="I414" s="4">
        <v>1</v>
      </c>
      <c r="J414" s="4"/>
      <c r="K414" s="4"/>
      <c r="L414" s="4"/>
      <c r="M414" s="4">
        <v>1</v>
      </c>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c r="AQ414" s="4"/>
      <c r="AR414" s="4"/>
      <c r="AS414" s="4"/>
      <c r="AT414" s="4"/>
      <c r="AU414" s="4">
        <v>2</v>
      </c>
    </row>
    <row r="415" spans="1:49" x14ac:dyDescent="0.35">
      <c r="A415" s="4" t="s">
        <v>225</v>
      </c>
      <c r="B415" s="4">
        <v>2019</v>
      </c>
      <c r="C415" s="5">
        <v>43485</v>
      </c>
      <c r="D415" s="4" t="s">
        <v>66</v>
      </c>
      <c r="E415" s="4" t="s">
        <v>1126</v>
      </c>
      <c r="F415" s="4" t="s">
        <v>37</v>
      </c>
      <c r="G415" s="4"/>
      <c r="H415" s="4">
        <v>13</v>
      </c>
      <c r="I415" s="4"/>
      <c r="J415" s="4"/>
      <c r="K415" s="4"/>
      <c r="L415" s="4"/>
      <c r="M415" s="4"/>
      <c r="N415" s="4"/>
      <c r="O415" s="4"/>
      <c r="P415" s="4"/>
      <c r="Q415" s="4"/>
      <c r="R415" s="4"/>
      <c r="S415" s="4"/>
      <c r="T415" s="4"/>
      <c r="U415" s="4"/>
      <c r="V415" s="4"/>
      <c r="W415" s="4"/>
      <c r="X415" s="4"/>
      <c r="Y415" s="4"/>
      <c r="Z415" s="4"/>
      <c r="AA415" s="4"/>
      <c r="AB415" s="4"/>
      <c r="AC415" s="4">
        <v>1</v>
      </c>
      <c r="AD415" s="4">
        <v>1</v>
      </c>
      <c r="AE415" s="4"/>
      <c r="AF415" s="4"/>
      <c r="AG415" s="4"/>
      <c r="AH415" s="4"/>
      <c r="AI415" s="4"/>
      <c r="AJ415" s="4"/>
      <c r="AK415" s="4"/>
      <c r="AL415" s="4"/>
      <c r="AM415" s="4"/>
      <c r="AN415" s="4"/>
      <c r="AO415" s="4"/>
      <c r="AP415" s="4"/>
      <c r="AQ415" s="4"/>
      <c r="AR415" s="4"/>
      <c r="AS415" s="4"/>
      <c r="AT415" s="4"/>
      <c r="AU415" s="4">
        <v>2</v>
      </c>
    </row>
    <row r="416" spans="1:49" x14ac:dyDescent="0.35">
      <c r="A416" s="4" t="s">
        <v>225</v>
      </c>
      <c r="B416" s="4">
        <v>2019</v>
      </c>
      <c r="C416" s="5">
        <v>43485</v>
      </c>
      <c r="D416" s="4" t="s">
        <v>66</v>
      </c>
      <c r="E416" s="4" t="s">
        <v>641</v>
      </c>
      <c r="F416" s="4" t="s">
        <v>23</v>
      </c>
      <c r="G416" s="4"/>
      <c r="H416" s="4">
        <v>14</v>
      </c>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c r="AQ416" s="4">
        <v>1</v>
      </c>
      <c r="AR416" s="4"/>
      <c r="AS416" s="4"/>
      <c r="AT416" s="4"/>
      <c r="AU416" s="4">
        <v>1</v>
      </c>
    </row>
    <row r="417" spans="1:49" x14ac:dyDescent="0.35">
      <c r="A417" s="4" t="s">
        <v>225</v>
      </c>
      <c r="B417" s="4">
        <v>2019</v>
      </c>
      <c r="C417" s="5">
        <v>43485</v>
      </c>
      <c r="D417" s="4" t="s">
        <v>66</v>
      </c>
      <c r="E417" s="4" t="s">
        <v>989</v>
      </c>
      <c r="F417" s="4" t="s">
        <v>35</v>
      </c>
      <c r="G417" s="4"/>
      <c r="H417" s="4">
        <v>15</v>
      </c>
      <c r="I417" s="4"/>
      <c r="J417" s="4"/>
      <c r="K417" s="4"/>
      <c r="L417" s="4"/>
      <c r="M417" s="4"/>
      <c r="N417" s="4"/>
      <c r="O417" s="4"/>
      <c r="P417" s="4"/>
      <c r="Q417" s="4"/>
      <c r="R417" s="4"/>
      <c r="S417" s="4"/>
      <c r="T417" s="4"/>
      <c r="U417" s="4"/>
      <c r="V417" s="4"/>
      <c r="W417" s="4"/>
      <c r="X417" s="4"/>
      <c r="Y417" s="4"/>
      <c r="Z417" s="4"/>
      <c r="AA417" s="4"/>
      <c r="AB417" s="4"/>
      <c r="AC417" s="4"/>
      <c r="AD417" s="4"/>
      <c r="AE417" s="4"/>
      <c r="AF417" s="4"/>
      <c r="AG417" s="4"/>
      <c r="AH417" s="4"/>
      <c r="AI417" s="4"/>
      <c r="AJ417" s="4"/>
      <c r="AK417" s="4"/>
      <c r="AL417" s="4"/>
      <c r="AM417" s="4"/>
      <c r="AN417" s="4"/>
      <c r="AO417" s="4"/>
      <c r="AP417" s="4"/>
      <c r="AQ417" s="4"/>
      <c r="AR417" s="4"/>
      <c r="AS417" s="4"/>
      <c r="AT417" s="4"/>
      <c r="AU417" s="4">
        <v>0</v>
      </c>
    </row>
    <row r="418" spans="1:49" x14ac:dyDescent="0.35">
      <c r="A418" s="4" t="s">
        <v>225</v>
      </c>
      <c r="B418" s="4">
        <v>2019</v>
      </c>
      <c r="C418" s="5">
        <v>43485</v>
      </c>
      <c r="D418" s="4" t="s">
        <v>66</v>
      </c>
      <c r="E418" s="4" t="s">
        <v>828</v>
      </c>
      <c r="F418" s="4" t="s">
        <v>82</v>
      </c>
      <c r="G418" s="4"/>
      <c r="H418" s="4">
        <v>16</v>
      </c>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c r="AQ418" s="4"/>
      <c r="AR418" s="4"/>
      <c r="AS418" s="4"/>
      <c r="AT418" s="4"/>
      <c r="AU418" s="4">
        <v>0</v>
      </c>
    </row>
    <row r="419" spans="1:49" x14ac:dyDescent="0.35">
      <c r="A419" s="4" t="s">
        <v>225</v>
      </c>
      <c r="B419" s="4">
        <v>2019</v>
      </c>
      <c r="C419" s="5">
        <v>43485</v>
      </c>
      <c r="D419" s="4" t="s">
        <v>66</v>
      </c>
      <c r="E419" s="4" t="s">
        <v>974</v>
      </c>
      <c r="F419" s="4" t="s">
        <v>39</v>
      </c>
      <c r="G419" s="4"/>
      <c r="H419" s="4">
        <v>17</v>
      </c>
      <c r="I419" s="4"/>
      <c r="J419" s="4"/>
      <c r="K419" s="4"/>
      <c r="L419" s="4"/>
      <c r="M419" s="4"/>
      <c r="N419" s="4"/>
      <c r="O419" s="4"/>
      <c r="P419" s="4"/>
      <c r="Q419" s="4"/>
      <c r="R419" s="4"/>
      <c r="S419" s="4"/>
      <c r="T419" s="4"/>
      <c r="U419" s="4"/>
      <c r="V419" s="4"/>
      <c r="W419" s="4"/>
      <c r="X419" s="4"/>
      <c r="Y419" s="4"/>
      <c r="Z419" s="4"/>
      <c r="AA419" s="4"/>
      <c r="AB419" s="4"/>
      <c r="AC419" s="4"/>
      <c r="AD419" s="4"/>
      <c r="AE419" s="4"/>
      <c r="AF419" s="4"/>
      <c r="AG419" s="4"/>
      <c r="AH419" s="4"/>
      <c r="AI419" s="4"/>
      <c r="AJ419" s="4"/>
      <c r="AK419" s="4"/>
      <c r="AL419" s="4"/>
      <c r="AM419" s="4"/>
      <c r="AN419" s="4"/>
      <c r="AO419" s="4"/>
      <c r="AP419" s="4"/>
      <c r="AQ419" s="4"/>
      <c r="AR419" s="4"/>
      <c r="AS419" s="4"/>
      <c r="AT419" s="4"/>
      <c r="AU419" s="4">
        <v>0</v>
      </c>
    </row>
    <row r="420" spans="1:49" x14ac:dyDescent="0.35">
      <c r="A420" s="4" t="s">
        <v>225</v>
      </c>
      <c r="B420" s="4">
        <v>2019</v>
      </c>
      <c r="C420" s="5">
        <v>43485</v>
      </c>
      <c r="D420" s="4" t="s">
        <v>66</v>
      </c>
      <c r="E420" s="4" t="s">
        <v>969</v>
      </c>
      <c r="F420" s="4" t="s">
        <v>164</v>
      </c>
      <c r="G420" s="4"/>
      <c r="H420" s="4">
        <v>18</v>
      </c>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c r="AQ420" s="4"/>
      <c r="AR420" s="4"/>
      <c r="AS420" s="4"/>
      <c r="AT420" s="4"/>
      <c r="AU420" s="4">
        <v>0</v>
      </c>
    </row>
    <row r="421" spans="1:49" x14ac:dyDescent="0.35">
      <c r="A421" s="4" t="s">
        <v>225</v>
      </c>
      <c r="B421" s="4">
        <v>2019</v>
      </c>
      <c r="C421" s="5">
        <v>43485</v>
      </c>
      <c r="D421" s="4" t="s">
        <v>66</v>
      </c>
      <c r="E421" s="4" t="s">
        <v>716</v>
      </c>
      <c r="F421" s="4" t="s">
        <v>152</v>
      </c>
      <c r="G421" s="4"/>
      <c r="H421" s="4">
        <v>19</v>
      </c>
      <c r="I421" s="4"/>
      <c r="J421" s="4"/>
      <c r="K421" s="4"/>
      <c r="L421" s="4"/>
      <c r="M421" s="4"/>
      <c r="N421" s="4"/>
      <c r="O421" s="4"/>
      <c r="P421" s="4"/>
      <c r="Q421" s="4"/>
      <c r="R421" s="4"/>
      <c r="S421" s="4"/>
      <c r="T421" s="4"/>
      <c r="U421" s="4"/>
      <c r="V421" s="4"/>
      <c r="W421" s="4"/>
      <c r="X421" s="4"/>
      <c r="Y421" s="4"/>
      <c r="Z421" s="4"/>
      <c r="AA421" s="4"/>
      <c r="AB421" s="4"/>
      <c r="AC421" s="4"/>
      <c r="AD421" s="4"/>
      <c r="AE421" s="4"/>
      <c r="AF421" s="4"/>
      <c r="AG421" s="4"/>
      <c r="AH421" s="4"/>
      <c r="AI421" s="4"/>
      <c r="AJ421" s="4"/>
      <c r="AK421" s="4"/>
      <c r="AL421" s="4"/>
      <c r="AM421" s="4"/>
      <c r="AN421" s="4"/>
      <c r="AO421" s="4"/>
      <c r="AP421" s="4"/>
      <c r="AQ421" s="4"/>
      <c r="AR421" s="4"/>
      <c r="AS421" s="4"/>
      <c r="AT421" s="4"/>
      <c r="AU421" s="4">
        <v>0</v>
      </c>
    </row>
    <row r="422" spans="1:49" x14ac:dyDescent="0.35">
      <c r="A422" s="1" t="s">
        <v>288</v>
      </c>
      <c r="B422" s="1">
        <v>2018</v>
      </c>
      <c r="C422" s="2">
        <v>43450</v>
      </c>
      <c r="D422" s="1" t="s">
        <v>66</v>
      </c>
      <c r="E422" s="1" t="s">
        <v>617</v>
      </c>
      <c r="F422" s="1" t="s">
        <v>37</v>
      </c>
      <c r="G422" s="1"/>
      <c r="H422" s="1">
        <v>1</v>
      </c>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v>1</v>
      </c>
      <c r="AK422" s="1">
        <v>1</v>
      </c>
      <c r="AL422" s="1">
        <v>1</v>
      </c>
      <c r="AM422" s="1">
        <v>1</v>
      </c>
      <c r="AN422" s="1">
        <v>1</v>
      </c>
      <c r="AO422" s="1">
        <v>1</v>
      </c>
      <c r="AP422" s="1"/>
      <c r="AQ422" s="1"/>
      <c r="AR422" s="1"/>
      <c r="AS422" s="1">
        <v>20</v>
      </c>
      <c r="AT422" s="1"/>
      <c r="AU422" s="1">
        <v>26</v>
      </c>
      <c r="AV422" s="6">
        <v>0.43888888888888888</v>
      </c>
      <c r="AW422">
        <v>56.902000000000001</v>
      </c>
    </row>
    <row r="423" spans="1:49" x14ac:dyDescent="0.35">
      <c r="A423" s="1" t="s">
        <v>288</v>
      </c>
      <c r="B423" s="1">
        <v>2018</v>
      </c>
      <c r="C423" s="2">
        <v>43450</v>
      </c>
      <c r="D423" s="1" t="s">
        <v>66</v>
      </c>
      <c r="E423" s="1" t="s">
        <v>786</v>
      </c>
      <c r="F423" s="1" t="s">
        <v>113</v>
      </c>
      <c r="G423" s="1"/>
      <c r="H423" s="1">
        <v>2</v>
      </c>
      <c r="I423" s="1"/>
      <c r="J423" s="1"/>
      <c r="K423" s="1"/>
      <c r="L423" s="1"/>
      <c r="M423" s="1"/>
      <c r="N423" s="1"/>
      <c r="O423" s="1"/>
      <c r="P423" s="1"/>
      <c r="Q423" s="1">
        <v>1</v>
      </c>
      <c r="R423" s="1">
        <v>1</v>
      </c>
      <c r="S423" s="1">
        <v>1</v>
      </c>
      <c r="T423" s="1"/>
      <c r="U423" s="1"/>
      <c r="V423" s="1"/>
      <c r="W423" s="1"/>
      <c r="X423" s="1">
        <v>1</v>
      </c>
      <c r="Y423" s="1"/>
      <c r="Z423" s="1">
        <v>1</v>
      </c>
      <c r="AA423" s="1"/>
      <c r="AB423" s="1"/>
      <c r="AC423" s="1"/>
      <c r="AD423" s="1"/>
      <c r="AE423" s="1"/>
      <c r="AF423" s="1"/>
      <c r="AG423" s="1"/>
      <c r="AH423" s="1"/>
      <c r="AI423" s="1"/>
      <c r="AJ423" s="1"/>
      <c r="AK423" s="1"/>
      <c r="AL423" s="1"/>
      <c r="AM423" s="1"/>
      <c r="AN423" s="1"/>
      <c r="AO423" s="1"/>
      <c r="AP423" s="1"/>
      <c r="AQ423" s="1"/>
      <c r="AR423" s="1"/>
      <c r="AS423" s="1">
        <v>20</v>
      </c>
      <c r="AT423" s="1"/>
      <c r="AU423" s="1">
        <v>25</v>
      </c>
    </row>
    <row r="424" spans="1:49" x14ac:dyDescent="0.35">
      <c r="A424" s="1" t="s">
        <v>288</v>
      </c>
      <c r="B424" s="1">
        <v>2018</v>
      </c>
      <c r="C424" s="2">
        <v>43450</v>
      </c>
      <c r="D424" s="1" t="s">
        <v>66</v>
      </c>
      <c r="E424" s="1" t="s">
        <v>340</v>
      </c>
      <c r="F424" s="1" t="s">
        <v>142</v>
      </c>
      <c r="G424" s="1"/>
      <c r="H424" s="1">
        <v>3</v>
      </c>
      <c r="I424" s="1"/>
      <c r="J424" s="1"/>
      <c r="K424" s="1"/>
      <c r="L424" s="1"/>
      <c r="M424" s="1"/>
      <c r="N424" s="1">
        <v>1</v>
      </c>
      <c r="O424" s="1"/>
      <c r="P424" s="1"/>
      <c r="Q424" s="1"/>
      <c r="R424" s="1"/>
      <c r="S424" s="1"/>
      <c r="T424" s="1">
        <v>1</v>
      </c>
      <c r="U424" s="1"/>
      <c r="V424" s="1"/>
      <c r="W424" s="1">
        <v>1</v>
      </c>
      <c r="X424" s="1"/>
      <c r="Y424" s="1">
        <v>1</v>
      </c>
      <c r="Z424" s="1"/>
      <c r="AA424" s="1"/>
      <c r="AB424" s="1"/>
      <c r="AC424" s="1"/>
      <c r="AD424" s="1"/>
      <c r="AE424" s="1"/>
      <c r="AF424" s="1"/>
      <c r="AG424" s="1"/>
      <c r="AH424" s="1"/>
      <c r="AI424" s="1"/>
      <c r="AJ424" s="1"/>
      <c r="AK424" s="1"/>
      <c r="AL424" s="1"/>
      <c r="AM424" s="1"/>
      <c r="AN424" s="1"/>
      <c r="AO424" s="1"/>
      <c r="AP424" s="1"/>
      <c r="AQ424" s="1"/>
      <c r="AR424" s="1"/>
      <c r="AS424" s="1">
        <v>20</v>
      </c>
      <c r="AT424" s="1"/>
      <c r="AU424" s="1">
        <v>24</v>
      </c>
    </row>
    <row r="425" spans="1:49" x14ac:dyDescent="0.35">
      <c r="A425" s="1" t="s">
        <v>288</v>
      </c>
      <c r="B425" s="1">
        <v>2018</v>
      </c>
      <c r="C425" s="2">
        <v>43450</v>
      </c>
      <c r="D425" s="1" t="s">
        <v>66</v>
      </c>
      <c r="E425" s="1" t="s">
        <v>752</v>
      </c>
      <c r="F425" s="1" t="s">
        <v>23</v>
      </c>
      <c r="G425" s="1"/>
      <c r="H425" s="1">
        <v>4</v>
      </c>
      <c r="I425" s="1"/>
      <c r="J425" s="1"/>
      <c r="K425" s="1">
        <v>1</v>
      </c>
      <c r="L425" s="1"/>
      <c r="M425" s="1"/>
      <c r="N425" s="1"/>
      <c r="O425" s="1">
        <v>1</v>
      </c>
      <c r="P425" s="1"/>
      <c r="Q425" s="1"/>
      <c r="R425" s="1"/>
      <c r="S425" s="1"/>
      <c r="T425" s="1"/>
      <c r="U425" s="1"/>
      <c r="V425" s="1"/>
      <c r="W425" s="1"/>
      <c r="X425" s="1"/>
      <c r="Y425" s="1"/>
      <c r="Z425" s="1"/>
      <c r="AA425" s="1"/>
      <c r="AB425" s="1"/>
      <c r="AC425" s="1"/>
      <c r="AD425" s="1"/>
      <c r="AE425" s="1">
        <v>1</v>
      </c>
      <c r="AF425" s="1">
        <v>1</v>
      </c>
      <c r="AG425" s="1"/>
      <c r="AH425" s="1"/>
      <c r="AI425" s="1">
        <v>1</v>
      </c>
      <c r="AJ425" s="1"/>
      <c r="AK425" s="1"/>
      <c r="AL425" s="1"/>
      <c r="AM425" s="1"/>
      <c r="AN425" s="1"/>
      <c r="AO425" s="1"/>
      <c r="AP425" s="1"/>
      <c r="AQ425" s="1"/>
      <c r="AR425" s="1"/>
      <c r="AS425" s="1"/>
      <c r="AT425" s="1"/>
      <c r="AU425" s="1">
        <v>5</v>
      </c>
    </row>
    <row r="426" spans="1:49" x14ac:dyDescent="0.35">
      <c r="A426" s="1" t="s">
        <v>288</v>
      </c>
      <c r="B426" s="1">
        <v>2018</v>
      </c>
      <c r="C426" s="2">
        <v>43450</v>
      </c>
      <c r="D426" s="1" t="s">
        <v>66</v>
      </c>
      <c r="E426" s="1" t="s">
        <v>972</v>
      </c>
      <c r="F426" s="1" t="s">
        <v>56</v>
      </c>
      <c r="G426" s="1"/>
      <c r="H426" s="1">
        <v>5</v>
      </c>
      <c r="I426" s="1"/>
      <c r="J426" s="1"/>
      <c r="K426" s="1"/>
      <c r="L426" s="1"/>
      <c r="M426" s="1"/>
      <c r="N426" s="1"/>
      <c r="O426" s="1"/>
      <c r="P426" s="1"/>
      <c r="Q426" s="1"/>
      <c r="R426" s="1"/>
      <c r="S426" s="1"/>
      <c r="T426" s="1"/>
      <c r="U426" s="1"/>
      <c r="V426" s="1"/>
      <c r="W426" s="1"/>
      <c r="X426" s="1"/>
      <c r="Y426" s="1"/>
      <c r="Z426" s="1"/>
      <c r="AA426" s="1">
        <v>1</v>
      </c>
      <c r="AB426" s="1">
        <v>1</v>
      </c>
      <c r="AC426" s="1">
        <v>1</v>
      </c>
      <c r="AD426" s="1">
        <v>1</v>
      </c>
      <c r="AE426" s="1"/>
      <c r="AF426" s="1"/>
      <c r="AG426" s="1"/>
      <c r="AH426" s="1"/>
      <c r="AI426" s="1"/>
      <c r="AJ426" s="1"/>
      <c r="AK426" s="1"/>
      <c r="AL426" s="1"/>
      <c r="AM426" s="1"/>
      <c r="AN426" s="1"/>
      <c r="AO426" s="1"/>
      <c r="AP426" s="1"/>
      <c r="AQ426" s="1"/>
      <c r="AR426" s="1"/>
      <c r="AS426" s="1"/>
      <c r="AT426" s="1"/>
      <c r="AU426" s="1">
        <v>4</v>
      </c>
    </row>
    <row r="427" spans="1:49" x14ac:dyDescent="0.35">
      <c r="A427" s="1" t="s">
        <v>288</v>
      </c>
      <c r="B427" s="1">
        <v>2018</v>
      </c>
      <c r="C427" s="2">
        <v>43450</v>
      </c>
      <c r="D427" s="1" t="s">
        <v>66</v>
      </c>
      <c r="E427" s="1" t="s">
        <v>1092</v>
      </c>
      <c r="F427" s="1" t="s">
        <v>484</v>
      </c>
      <c r="G427" s="1"/>
      <c r="H427" s="1">
        <v>6</v>
      </c>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v>1</v>
      </c>
      <c r="AQ427" s="1">
        <v>1</v>
      </c>
      <c r="AR427" s="1">
        <v>1</v>
      </c>
      <c r="AS427" s="1"/>
      <c r="AT427" s="1"/>
      <c r="AU427" s="1">
        <v>3</v>
      </c>
    </row>
    <row r="428" spans="1:49" x14ac:dyDescent="0.35">
      <c r="A428" s="1" t="s">
        <v>288</v>
      </c>
      <c r="B428" s="1">
        <v>2018</v>
      </c>
      <c r="C428" s="2">
        <v>43450</v>
      </c>
      <c r="D428" s="1" t="s">
        <v>66</v>
      </c>
      <c r="E428" s="1" t="s">
        <v>1044</v>
      </c>
      <c r="F428" s="1" t="s">
        <v>78</v>
      </c>
      <c r="G428" s="1"/>
      <c r="H428" s="1">
        <v>7</v>
      </c>
      <c r="I428" s="1"/>
      <c r="J428" s="1"/>
      <c r="K428" s="1"/>
      <c r="L428" s="1"/>
      <c r="M428" s="1"/>
      <c r="N428" s="1"/>
      <c r="O428" s="1"/>
      <c r="P428" s="1">
        <v>1</v>
      </c>
      <c r="Q428" s="1"/>
      <c r="R428" s="1"/>
      <c r="S428" s="1"/>
      <c r="T428" s="1"/>
      <c r="U428" s="1">
        <v>1</v>
      </c>
      <c r="V428" s="1">
        <v>1</v>
      </c>
      <c r="W428" s="1"/>
      <c r="X428" s="1"/>
      <c r="Y428" s="1"/>
      <c r="Z428" s="1"/>
      <c r="AA428" s="1"/>
      <c r="AB428" s="1"/>
      <c r="AC428" s="1"/>
      <c r="AD428" s="1"/>
      <c r="AE428" s="1"/>
      <c r="AF428" s="1"/>
      <c r="AG428" s="1"/>
      <c r="AH428" s="1"/>
      <c r="AI428" s="1"/>
      <c r="AJ428" s="1"/>
      <c r="AK428" s="1"/>
      <c r="AL428" s="1"/>
      <c r="AM428" s="1"/>
      <c r="AN428" s="1"/>
      <c r="AO428" s="1"/>
      <c r="AP428" s="1"/>
      <c r="AQ428" s="1"/>
      <c r="AR428" s="1"/>
      <c r="AS428" s="1">
        <v>20</v>
      </c>
      <c r="AT428" s="1">
        <v>20</v>
      </c>
      <c r="AU428" s="1">
        <v>3</v>
      </c>
    </row>
    <row r="429" spans="1:49" x14ac:dyDescent="0.35">
      <c r="A429" s="1" t="s">
        <v>288</v>
      </c>
      <c r="B429" s="1">
        <v>2018</v>
      </c>
      <c r="C429" s="2">
        <v>43450</v>
      </c>
      <c r="D429" s="1" t="s">
        <v>66</v>
      </c>
      <c r="E429" s="1" t="s">
        <v>473</v>
      </c>
      <c r="F429" s="1" t="s">
        <v>25</v>
      </c>
      <c r="G429" s="1"/>
      <c r="H429" s="1">
        <v>8</v>
      </c>
      <c r="I429" s="1"/>
      <c r="J429" s="1"/>
      <c r="K429" s="1"/>
      <c r="L429" s="1">
        <v>1</v>
      </c>
      <c r="M429" s="1">
        <v>1</v>
      </c>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c r="AR429" s="1"/>
      <c r="AS429" s="1"/>
      <c r="AT429" s="1"/>
      <c r="AU429" s="1">
        <v>2</v>
      </c>
    </row>
    <row r="430" spans="1:49" x14ac:dyDescent="0.35">
      <c r="A430" s="1" t="s">
        <v>288</v>
      </c>
      <c r="B430" s="1">
        <v>2018</v>
      </c>
      <c r="C430" s="2">
        <v>43450</v>
      </c>
      <c r="D430" s="1" t="s">
        <v>66</v>
      </c>
      <c r="E430" s="1" t="s">
        <v>790</v>
      </c>
      <c r="F430" s="1" t="s">
        <v>480</v>
      </c>
      <c r="G430" s="1"/>
      <c r="H430" s="1">
        <v>9</v>
      </c>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v>1</v>
      </c>
      <c r="AH430" s="1">
        <v>1</v>
      </c>
      <c r="AI430" s="1"/>
      <c r="AJ430" s="1"/>
      <c r="AK430" s="1"/>
      <c r="AL430" s="1"/>
      <c r="AM430" s="1"/>
      <c r="AN430" s="1"/>
      <c r="AO430" s="1"/>
      <c r="AP430" s="1"/>
      <c r="AQ430" s="1"/>
      <c r="AR430" s="1"/>
      <c r="AS430" s="1"/>
      <c r="AT430" s="1"/>
      <c r="AU430" s="1">
        <v>2</v>
      </c>
    </row>
    <row r="431" spans="1:49" x14ac:dyDescent="0.35">
      <c r="A431" s="1" t="s">
        <v>288</v>
      </c>
      <c r="B431" s="1">
        <v>2018</v>
      </c>
      <c r="C431" s="2">
        <v>43450</v>
      </c>
      <c r="D431" s="1" t="s">
        <v>66</v>
      </c>
      <c r="E431" s="1" t="s">
        <v>1082</v>
      </c>
      <c r="F431" s="1" t="s">
        <v>178</v>
      </c>
      <c r="G431" s="1"/>
      <c r="H431" s="1">
        <v>10</v>
      </c>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c r="AU431" s="1">
        <v>0</v>
      </c>
    </row>
    <row r="432" spans="1:49" x14ac:dyDescent="0.35">
      <c r="A432" s="1" t="s">
        <v>288</v>
      </c>
      <c r="B432" s="1">
        <v>2018</v>
      </c>
      <c r="C432" s="2">
        <v>43450</v>
      </c>
      <c r="D432" s="1" t="s">
        <v>66</v>
      </c>
      <c r="E432" s="1" t="s">
        <v>648</v>
      </c>
      <c r="F432" s="1" t="s">
        <v>29</v>
      </c>
      <c r="G432" s="1"/>
      <c r="H432" s="1">
        <v>11</v>
      </c>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c r="AR432" s="1"/>
      <c r="AS432" s="1"/>
      <c r="AT432" s="1"/>
      <c r="AU432" s="1">
        <v>0</v>
      </c>
    </row>
    <row r="433" spans="1:49" x14ac:dyDescent="0.35">
      <c r="A433" s="1" t="s">
        <v>288</v>
      </c>
      <c r="B433" s="1">
        <v>2018</v>
      </c>
      <c r="C433" s="2">
        <v>43450</v>
      </c>
      <c r="D433" s="1" t="s">
        <v>66</v>
      </c>
      <c r="E433" s="1" t="s">
        <v>1043</v>
      </c>
      <c r="F433" s="1" t="s">
        <v>33</v>
      </c>
      <c r="G433" s="1"/>
      <c r="H433" s="1">
        <v>12</v>
      </c>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c r="AR433" s="1"/>
      <c r="AS433" s="1"/>
      <c r="AT433" s="1"/>
      <c r="AU433" s="1">
        <v>0</v>
      </c>
    </row>
    <row r="434" spans="1:49" x14ac:dyDescent="0.35">
      <c r="A434" s="1" t="s">
        <v>288</v>
      </c>
      <c r="B434" s="1">
        <v>2018</v>
      </c>
      <c r="C434" s="2">
        <v>43450</v>
      </c>
      <c r="D434" s="1" t="s">
        <v>66</v>
      </c>
      <c r="E434" s="1" t="s">
        <v>963</v>
      </c>
      <c r="F434" s="1" t="s">
        <v>85</v>
      </c>
      <c r="G434" s="1"/>
      <c r="H434" s="1">
        <v>13</v>
      </c>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c r="AR434" s="1"/>
      <c r="AS434" s="1"/>
      <c r="AT434" s="1"/>
      <c r="AU434" s="1">
        <v>0</v>
      </c>
    </row>
    <row r="435" spans="1:49" x14ac:dyDescent="0.35">
      <c r="A435" s="1" t="s">
        <v>288</v>
      </c>
      <c r="B435" s="1">
        <v>2018</v>
      </c>
      <c r="C435" s="2">
        <v>43450</v>
      </c>
      <c r="D435" s="1" t="s">
        <v>66</v>
      </c>
      <c r="E435" s="1" t="s">
        <v>774</v>
      </c>
      <c r="F435" s="1" t="s">
        <v>46</v>
      </c>
      <c r="G435" s="1"/>
      <c r="H435" s="1">
        <v>14</v>
      </c>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c r="AU435" s="1">
        <v>0</v>
      </c>
    </row>
    <row r="436" spans="1:49" x14ac:dyDescent="0.35">
      <c r="A436" s="1" t="s">
        <v>288</v>
      </c>
      <c r="B436" s="1">
        <v>2018</v>
      </c>
      <c r="C436" s="2">
        <v>43450</v>
      </c>
      <c r="D436" s="1" t="s">
        <v>66</v>
      </c>
      <c r="E436" s="1" t="s">
        <v>857</v>
      </c>
      <c r="F436" s="1" t="s">
        <v>207</v>
      </c>
      <c r="G436" s="1"/>
      <c r="H436" s="1">
        <v>15</v>
      </c>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c r="AU436" s="1">
        <v>0</v>
      </c>
    </row>
    <row r="437" spans="1:49" x14ac:dyDescent="0.35">
      <c r="A437" s="1" t="s">
        <v>288</v>
      </c>
      <c r="B437" s="1">
        <v>2018</v>
      </c>
      <c r="C437" s="2">
        <v>43450</v>
      </c>
      <c r="D437" s="1" t="s">
        <v>66</v>
      </c>
      <c r="E437" s="1" t="s">
        <v>828</v>
      </c>
      <c r="F437" s="1" t="s">
        <v>82</v>
      </c>
      <c r="G437" s="1"/>
      <c r="H437" s="1">
        <v>16</v>
      </c>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c r="AU437" s="1">
        <v>0</v>
      </c>
    </row>
    <row r="438" spans="1:49" x14ac:dyDescent="0.35">
      <c r="A438" s="1" t="s">
        <v>288</v>
      </c>
      <c r="B438" s="1">
        <v>2018</v>
      </c>
      <c r="C438" s="2">
        <v>43450</v>
      </c>
      <c r="D438" s="1" t="s">
        <v>66</v>
      </c>
      <c r="E438" s="1" t="s">
        <v>962</v>
      </c>
      <c r="F438" s="1" t="s">
        <v>27</v>
      </c>
      <c r="G438" s="1"/>
      <c r="H438" s="1">
        <v>17</v>
      </c>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c r="AU438" s="1">
        <v>0</v>
      </c>
    </row>
    <row r="439" spans="1:49" x14ac:dyDescent="0.35">
      <c r="A439" s="1" t="s">
        <v>288</v>
      </c>
      <c r="B439" s="1">
        <v>2018</v>
      </c>
      <c r="C439" s="2">
        <v>43450</v>
      </c>
      <c r="D439" s="1" t="s">
        <v>66</v>
      </c>
      <c r="E439" s="1" t="s">
        <v>817</v>
      </c>
      <c r="F439" s="1" t="s">
        <v>42</v>
      </c>
      <c r="G439" s="1"/>
      <c r="H439" s="1">
        <v>18</v>
      </c>
      <c r="I439" s="1">
        <v>1</v>
      </c>
      <c r="J439" s="1">
        <v>1</v>
      </c>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v>20</v>
      </c>
      <c r="AU439" s="1">
        <v>-18</v>
      </c>
    </row>
    <row r="440" spans="1:49" x14ac:dyDescent="0.35">
      <c r="A440" s="1" t="s">
        <v>288</v>
      </c>
      <c r="B440" s="1">
        <v>2018</v>
      </c>
      <c r="C440" s="2">
        <v>43450</v>
      </c>
      <c r="D440" s="1" t="s">
        <v>66</v>
      </c>
      <c r="E440" s="1" t="s">
        <v>971</v>
      </c>
      <c r="F440" s="1" t="s">
        <v>152</v>
      </c>
      <c r="G440" s="1"/>
      <c r="H440" s="1">
        <v>19</v>
      </c>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v>20</v>
      </c>
      <c r="AU440" s="1">
        <v>-20</v>
      </c>
    </row>
    <row r="441" spans="1:49" x14ac:dyDescent="0.35">
      <c r="A441" s="1" t="s">
        <v>288</v>
      </c>
      <c r="B441" s="1">
        <v>2018</v>
      </c>
      <c r="C441" s="2">
        <v>43450</v>
      </c>
      <c r="D441" s="1" t="s">
        <v>66</v>
      </c>
      <c r="E441" s="1" t="s">
        <v>995</v>
      </c>
      <c r="F441" s="1" t="s">
        <v>198</v>
      </c>
      <c r="G441" s="1"/>
      <c r="H441" s="1">
        <v>20</v>
      </c>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c r="AS441" s="1"/>
      <c r="AT441" s="1">
        <v>20</v>
      </c>
      <c r="AU441" s="1">
        <v>-20</v>
      </c>
    </row>
    <row r="442" spans="1:49" x14ac:dyDescent="0.35">
      <c r="A442" s="4" t="s">
        <v>217</v>
      </c>
      <c r="B442" s="4">
        <v>2018</v>
      </c>
      <c r="C442" s="5">
        <v>43436</v>
      </c>
      <c r="D442" s="4" t="s">
        <v>66</v>
      </c>
      <c r="E442" s="51" t="s">
        <v>964</v>
      </c>
      <c r="F442" s="51" t="s">
        <v>37</v>
      </c>
      <c r="G442" s="51"/>
      <c r="H442" s="25">
        <v>1</v>
      </c>
      <c r="I442" s="51"/>
      <c r="J442" s="51"/>
      <c r="K442" s="51"/>
      <c r="L442" s="51"/>
      <c r="M442" s="51"/>
      <c r="N442" s="51"/>
      <c r="O442" s="51"/>
      <c r="P442" s="51"/>
      <c r="Q442" s="51"/>
      <c r="R442" s="51"/>
      <c r="S442" s="51"/>
      <c r="T442" s="51"/>
      <c r="U442" s="51"/>
      <c r="V442" s="51"/>
      <c r="W442" s="51"/>
      <c r="X442" s="51"/>
      <c r="Y442" s="51"/>
      <c r="Z442" s="51"/>
      <c r="AA442" s="51"/>
      <c r="AB442" s="51"/>
      <c r="AC442" s="51"/>
      <c r="AD442" s="51"/>
      <c r="AE442" s="51"/>
      <c r="AF442" s="51"/>
      <c r="AG442" s="51"/>
      <c r="AH442" s="51"/>
      <c r="AI442" s="51"/>
      <c r="AJ442" s="51"/>
      <c r="AK442" s="51">
        <v>1</v>
      </c>
      <c r="AL442" s="51">
        <v>1</v>
      </c>
      <c r="AM442" s="51">
        <v>1</v>
      </c>
      <c r="AN442" s="51">
        <v>1</v>
      </c>
      <c r="AO442" s="51">
        <v>1</v>
      </c>
      <c r="AP442" s="51">
        <v>1</v>
      </c>
      <c r="AQ442" s="51">
        <v>1</v>
      </c>
      <c r="AR442" s="51">
        <v>1</v>
      </c>
      <c r="AS442" s="51"/>
      <c r="AT442" s="51"/>
      <c r="AU442" s="51">
        <v>8</v>
      </c>
      <c r="AV442" s="6">
        <v>0.45208333333333334</v>
      </c>
      <c r="AW442" s="51">
        <v>55.228000000000002</v>
      </c>
    </row>
    <row r="443" spans="1:49" x14ac:dyDescent="0.35">
      <c r="A443" s="4" t="s">
        <v>217</v>
      </c>
      <c r="B443" s="4">
        <v>2018</v>
      </c>
      <c r="C443" s="5">
        <v>43436</v>
      </c>
      <c r="D443" s="4" t="s">
        <v>66</v>
      </c>
      <c r="E443" s="51" t="s">
        <v>968</v>
      </c>
      <c r="F443" s="51" t="s">
        <v>102</v>
      </c>
      <c r="G443" s="51"/>
      <c r="H443" s="25">
        <v>2</v>
      </c>
      <c r="I443" s="51"/>
      <c r="J443" s="51"/>
      <c r="K443" s="51"/>
      <c r="L443" s="51"/>
      <c r="M443" s="51"/>
      <c r="N443" s="51"/>
      <c r="O443" s="51"/>
      <c r="P443" s="51"/>
      <c r="Q443" s="51"/>
      <c r="R443" s="51"/>
      <c r="S443" s="51"/>
      <c r="T443" s="51"/>
      <c r="U443" s="51">
        <v>1</v>
      </c>
      <c r="V443" s="51">
        <v>1</v>
      </c>
      <c r="W443" s="51"/>
      <c r="X443" s="51">
        <v>1</v>
      </c>
      <c r="Y443" s="51"/>
      <c r="Z443" s="51">
        <v>1</v>
      </c>
      <c r="AA443" s="51"/>
      <c r="AB443" s="51">
        <v>1</v>
      </c>
      <c r="AC443" s="51"/>
      <c r="AD443" s="51">
        <v>1</v>
      </c>
      <c r="AE443" s="51"/>
      <c r="AF443" s="51">
        <v>1</v>
      </c>
      <c r="AG443" s="51"/>
      <c r="AH443" s="51"/>
      <c r="AI443" s="51">
        <v>1</v>
      </c>
      <c r="AJ443" s="51"/>
      <c r="AK443" s="51"/>
      <c r="AL443" s="51"/>
      <c r="AM443" s="51"/>
      <c r="AN443" s="51"/>
      <c r="AO443" s="51"/>
      <c r="AP443" s="51"/>
      <c r="AQ443" s="51"/>
      <c r="AR443" s="51"/>
      <c r="AS443" s="51"/>
      <c r="AT443" s="51"/>
      <c r="AU443" s="51">
        <v>8</v>
      </c>
    </row>
    <row r="444" spans="1:49" x14ac:dyDescent="0.35">
      <c r="A444" s="4" t="s">
        <v>217</v>
      </c>
      <c r="B444" s="4">
        <v>2018</v>
      </c>
      <c r="C444" s="5">
        <v>43436</v>
      </c>
      <c r="D444" s="4" t="s">
        <v>66</v>
      </c>
      <c r="E444" s="51" t="s">
        <v>870</v>
      </c>
      <c r="F444" s="51" t="s">
        <v>178</v>
      </c>
      <c r="G444" s="51"/>
      <c r="H444" s="25">
        <v>3</v>
      </c>
      <c r="I444" s="51">
        <v>1</v>
      </c>
      <c r="J444" s="51">
        <v>1</v>
      </c>
      <c r="K444" s="51">
        <v>1</v>
      </c>
      <c r="L444" s="51">
        <v>1</v>
      </c>
      <c r="M444" s="51"/>
      <c r="N444" s="51"/>
      <c r="O444" s="51"/>
      <c r="P444" s="51"/>
      <c r="Q444" s="51"/>
      <c r="R444" s="51"/>
      <c r="S444" s="51"/>
      <c r="T444" s="51"/>
      <c r="U444" s="51"/>
      <c r="V444" s="51"/>
      <c r="W444" s="51"/>
      <c r="X444" s="51"/>
      <c r="Y444" s="51"/>
      <c r="Z444" s="51"/>
      <c r="AA444" s="51"/>
      <c r="AB444" s="51"/>
      <c r="AC444" s="51"/>
      <c r="AD444" s="51"/>
      <c r="AE444" s="51"/>
      <c r="AF444" s="51"/>
      <c r="AG444" s="51"/>
      <c r="AH444" s="51"/>
      <c r="AI444" s="51"/>
      <c r="AJ444" s="51"/>
      <c r="AK444" s="51"/>
      <c r="AL444" s="51"/>
      <c r="AM444" s="51"/>
      <c r="AN444" s="51"/>
      <c r="AO444" s="51"/>
      <c r="AP444" s="51"/>
      <c r="AQ444" s="51"/>
      <c r="AR444" s="51"/>
      <c r="AS444" s="51"/>
      <c r="AT444" s="51"/>
      <c r="AU444" s="51">
        <v>4</v>
      </c>
    </row>
    <row r="445" spans="1:49" x14ac:dyDescent="0.35">
      <c r="A445" s="4" t="s">
        <v>217</v>
      </c>
      <c r="B445" s="4">
        <v>2018</v>
      </c>
      <c r="C445" s="5">
        <v>43436</v>
      </c>
      <c r="D445" s="4" t="s">
        <v>66</v>
      </c>
      <c r="E445" s="51" t="s">
        <v>648</v>
      </c>
      <c r="F445" s="51" t="s">
        <v>1057</v>
      </c>
      <c r="G445" s="51"/>
      <c r="H445" s="25">
        <v>4</v>
      </c>
      <c r="I445" s="51"/>
      <c r="J445" s="51"/>
      <c r="K445" s="51"/>
      <c r="L445" s="51"/>
      <c r="M445" s="51"/>
      <c r="N445" s="51"/>
      <c r="O445" s="51"/>
      <c r="P445" s="51"/>
      <c r="Q445" s="51"/>
      <c r="R445" s="51"/>
      <c r="S445" s="51"/>
      <c r="T445" s="51"/>
      <c r="U445" s="51"/>
      <c r="V445" s="51"/>
      <c r="W445" s="51"/>
      <c r="X445" s="51"/>
      <c r="Y445" s="51">
        <v>1</v>
      </c>
      <c r="Z445" s="51"/>
      <c r="AA445" s="51">
        <v>1</v>
      </c>
      <c r="AB445" s="51"/>
      <c r="AC445" s="51">
        <v>1</v>
      </c>
      <c r="AD445" s="51"/>
      <c r="AE445" s="51">
        <v>1</v>
      </c>
      <c r="AF445" s="51"/>
      <c r="AG445" s="51"/>
      <c r="AH445" s="51"/>
      <c r="AI445" s="51"/>
      <c r="AJ445" s="51"/>
      <c r="AK445" s="51"/>
      <c r="AL445" s="51"/>
      <c r="AM445" s="51"/>
      <c r="AN445" s="51"/>
      <c r="AO445" s="51"/>
      <c r="AP445" s="51"/>
      <c r="AQ445" s="51"/>
      <c r="AR445" s="51"/>
      <c r="AS445" s="51"/>
      <c r="AT445" s="51"/>
      <c r="AU445" s="51">
        <v>4</v>
      </c>
    </row>
    <row r="446" spans="1:49" x14ac:dyDescent="0.35">
      <c r="A446" s="4" t="s">
        <v>217</v>
      </c>
      <c r="B446" s="4">
        <v>2018</v>
      </c>
      <c r="C446" s="5">
        <v>43436</v>
      </c>
      <c r="D446" s="4" t="s">
        <v>66</v>
      </c>
      <c r="E446" s="51" t="s">
        <v>972</v>
      </c>
      <c r="F446" s="51" t="s">
        <v>56</v>
      </c>
      <c r="G446" s="51"/>
      <c r="H446" s="25">
        <v>5</v>
      </c>
      <c r="I446" s="51"/>
      <c r="J446" s="51"/>
      <c r="K446" s="51"/>
      <c r="L446" s="51"/>
      <c r="M446" s="51">
        <v>1</v>
      </c>
      <c r="N446" s="51">
        <v>1</v>
      </c>
      <c r="O446" s="51">
        <v>1</v>
      </c>
      <c r="P446" s="51"/>
      <c r="Q446" s="51"/>
      <c r="R446" s="51"/>
      <c r="S446" s="51"/>
      <c r="T446" s="51"/>
      <c r="U446" s="51"/>
      <c r="V446" s="51"/>
      <c r="W446" s="51"/>
      <c r="X446" s="51"/>
      <c r="Y446" s="51"/>
      <c r="Z446" s="51"/>
      <c r="AA446" s="51"/>
      <c r="AB446" s="51"/>
      <c r="AC446" s="51"/>
      <c r="AD446" s="51"/>
      <c r="AE446" s="51"/>
      <c r="AF446" s="51"/>
      <c r="AG446" s="51"/>
      <c r="AH446" s="51"/>
      <c r="AI446" s="51"/>
      <c r="AJ446" s="51"/>
      <c r="AK446" s="51"/>
      <c r="AL446" s="51"/>
      <c r="AM446" s="51"/>
      <c r="AN446" s="51"/>
      <c r="AO446" s="51"/>
      <c r="AP446" s="51"/>
      <c r="AQ446" s="51"/>
      <c r="AR446" s="51"/>
      <c r="AS446" s="51"/>
      <c r="AT446" s="51"/>
      <c r="AU446" s="51">
        <v>3</v>
      </c>
    </row>
    <row r="447" spans="1:49" x14ac:dyDescent="0.35">
      <c r="A447" s="4" t="s">
        <v>217</v>
      </c>
      <c r="B447" s="4">
        <v>2018</v>
      </c>
      <c r="C447" s="5">
        <v>43436</v>
      </c>
      <c r="D447" s="4" t="s">
        <v>66</v>
      </c>
      <c r="E447" s="51" t="s">
        <v>473</v>
      </c>
      <c r="F447" s="51" t="s">
        <v>25</v>
      </c>
      <c r="G447" s="51"/>
      <c r="H447" s="25">
        <v>6</v>
      </c>
      <c r="I447" s="51"/>
      <c r="J447" s="51"/>
      <c r="K447" s="51"/>
      <c r="L447" s="51"/>
      <c r="M447" s="51"/>
      <c r="N447" s="51"/>
      <c r="O447" s="51"/>
      <c r="P447" s="51"/>
      <c r="Q447" s="51"/>
      <c r="R447" s="51"/>
      <c r="S447" s="51"/>
      <c r="T447" s="51"/>
      <c r="U447" s="51"/>
      <c r="V447" s="51"/>
      <c r="W447" s="51"/>
      <c r="X447" s="51"/>
      <c r="Y447" s="51"/>
      <c r="Z447" s="51"/>
      <c r="AA447" s="51"/>
      <c r="AB447" s="51"/>
      <c r="AC447" s="51"/>
      <c r="AD447" s="51"/>
      <c r="AE447" s="51"/>
      <c r="AF447" s="51"/>
      <c r="AG447" s="51">
        <v>1</v>
      </c>
      <c r="AH447" s="51"/>
      <c r="AI447" s="51"/>
      <c r="AJ447" s="51">
        <v>1</v>
      </c>
      <c r="AK447" s="51"/>
      <c r="AL447" s="51"/>
      <c r="AM447" s="51"/>
      <c r="AN447" s="51"/>
      <c r="AO447" s="51"/>
      <c r="AP447" s="51"/>
      <c r="AQ447" s="51"/>
      <c r="AR447" s="51"/>
      <c r="AS447" s="51"/>
      <c r="AT447" s="51"/>
      <c r="AU447" s="51">
        <v>2</v>
      </c>
    </row>
    <row r="448" spans="1:49" x14ac:dyDescent="0.35">
      <c r="A448" s="4" t="s">
        <v>217</v>
      </c>
      <c r="B448" s="4">
        <v>2018</v>
      </c>
      <c r="C448" s="5">
        <v>43436</v>
      </c>
      <c r="D448" s="4" t="s">
        <v>66</v>
      </c>
      <c r="E448" s="51" t="s">
        <v>522</v>
      </c>
      <c r="F448" s="51" t="s">
        <v>58</v>
      </c>
      <c r="G448" s="51"/>
      <c r="H448" s="25">
        <v>7</v>
      </c>
      <c r="I448" s="51"/>
      <c r="J448" s="51"/>
      <c r="K448" s="51"/>
      <c r="L448" s="51"/>
      <c r="M448" s="51"/>
      <c r="N448" s="51"/>
      <c r="O448" s="51"/>
      <c r="P448" s="51">
        <v>1</v>
      </c>
      <c r="Q448" s="51">
        <v>1</v>
      </c>
      <c r="R448" s="51"/>
      <c r="S448" s="51"/>
      <c r="T448" s="51"/>
      <c r="U448" s="51"/>
      <c r="V448" s="51"/>
      <c r="W448" s="51"/>
      <c r="X448" s="51"/>
      <c r="Y448" s="51"/>
      <c r="Z448" s="51"/>
      <c r="AA448" s="51"/>
      <c r="AB448" s="51"/>
      <c r="AC448" s="51"/>
      <c r="AD448" s="51"/>
      <c r="AE448" s="51"/>
      <c r="AF448" s="51"/>
      <c r="AG448" s="51"/>
      <c r="AH448" s="51"/>
      <c r="AI448" s="51"/>
      <c r="AJ448" s="51"/>
      <c r="AK448" s="51"/>
      <c r="AL448" s="51"/>
      <c r="AM448" s="51"/>
      <c r="AN448" s="51"/>
      <c r="AO448" s="51"/>
      <c r="AP448" s="51"/>
      <c r="AQ448" s="51"/>
      <c r="AR448" s="51"/>
      <c r="AS448" s="51"/>
      <c r="AT448" s="51"/>
      <c r="AU448" s="51">
        <v>2</v>
      </c>
    </row>
    <row r="449" spans="1:47" x14ac:dyDescent="0.35">
      <c r="A449" s="4" t="s">
        <v>217</v>
      </c>
      <c r="B449" s="4">
        <v>2018</v>
      </c>
      <c r="C449" s="5">
        <v>43436</v>
      </c>
      <c r="D449" s="4" t="s">
        <v>66</v>
      </c>
      <c r="E449" s="51" t="s">
        <v>784</v>
      </c>
      <c r="F449" s="51" t="s">
        <v>78</v>
      </c>
      <c r="G449" s="51"/>
      <c r="H449" s="25">
        <v>8</v>
      </c>
      <c r="I449" s="51"/>
      <c r="J449" s="51"/>
      <c r="K449" s="51"/>
      <c r="L449" s="51"/>
      <c r="M449" s="51"/>
      <c r="N449" s="51"/>
      <c r="O449" s="51"/>
      <c r="P449" s="51"/>
      <c r="Q449" s="51"/>
      <c r="R449" s="51"/>
      <c r="S449" s="51"/>
      <c r="T449" s="51"/>
      <c r="U449" s="51"/>
      <c r="V449" s="51"/>
      <c r="W449" s="51"/>
      <c r="X449" s="51"/>
      <c r="Y449" s="51"/>
      <c r="Z449" s="51"/>
      <c r="AA449" s="51"/>
      <c r="AB449" s="51"/>
      <c r="AC449" s="51"/>
      <c r="AD449" s="51"/>
      <c r="AE449" s="51"/>
      <c r="AF449" s="51"/>
      <c r="AG449" s="51"/>
      <c r="AH449" s="51">
        <v>1</v>
      </c>
      <c r="AI449" s="51"/>
      <c r="AJ449" s="51"/>
      <c r="AK449" s="51"/>
      <c r="AL449" s="51"/>
      <c r="AM449" s="51"/>
      <c r="AN449" s="51"/>
      <c r="AO449" s="51"/>
      <c r="AP449" s="51"/>
      <c r="AQ449" s="51"/>
      <c r="AR449" s="51"/>
      <c r="AS449" s="51"/>
      <c r="AT449" s="51"/>
      <c r="AU449" s="51">
        <v>1</v>
      </c>
    </row>
    <row r="450" spans="1:47" x14ac:dyDescent="0.35">
      <c r="A450" s="4" t="s">
        <v>217</v>
      </c>
      <c r="B450" s="4">
        <v>2018</v>
      </c>
      <c r="C450" s="5">
        <v>43436</v>
      </c>
      <c r="D450" s="4" t="s">
        <v>66</v>
      </c>
      <c r="E450" s="51" t="s">
        <v>586</v>
      </c>
      <c r="F450" s="51" t="s">
        <v>113</v>
      </c>
      <c r="G450" s="51"/>
      <c r="H450" s="25">
        <v>9</v>
      </c>
      <c r="I450" s="51"/>
      <c r="J450" s="51"/>
      <c r="K450" s="51"/>
      <c r="L450" s="51"/>
      <c r="M450" s="51"/>
      <c r="N450" s="51"/>
      <c r="O450" s="51"/>
      <c r="P450" s="51"/>
      <c r="Q450" s="51"/>
      <c r="R450" s="51"/>
      <c r="S450" s="51">
        <v>1</v>
      </c>
      <c r="T450" s="51"/>
      <c r="U450" s="51"/>
      <c r="V450" s="51"/>
      <c r="W450" s="51"/>
      <c r="X450" s="51"/>
      <c r="Y450" s="51"/>
      <c r="Z450" s="51"/>
      <c r="AA450" s="51"/>
      <c r="AB450" s="51"/>
      <c r="AC450" s="51"/>
      <c r="AD450" s="51"/>
      <c r="AE450" s="51"/>
      <c r="AF450" s="51"/>
      <c r="AG450" s="51"/>
      <c r="AH450" s="51"/>
      <c r="AI450" s="51"/>
      <c r="AJ450" s="51"/>
      <c r="AK450" s="51"/>
      <c r="AL450" s="51"/>
      <c r="AM450" s="51"/>
      <c r="AN450" s="51"/>
      <c r="AO450" s="51"/>
      <c r="AP450" s="51"/>
      <c r="AQ450" s="51"/>
      <c r="AR450" s="51"/>
      <c r="AS450" s="51"/>
      <c r="AT450" s="51"/>
      <c r="AU450" s="51">
        <v>1</v>
      </c>
    </row>
    <row r="451" spans="1:47" x14ac:dyDescent="0.35">
      <c r="A451" s="4" t="s">
        <v>217</v>
      </c>
      <c r="B451" s="4">
        <v>2018</v>
      </c>
      <c r="C451" s="5">
        <v>43436</v>
      </c>
      <c r="D451" s="4" t="s">
        <v>66</v>
      </c>
      <c r="E451" s="51" t="s">
        <v>813</v>
      </c>
      <c r="F451" s="51" t="s">
        <v>33</v>
      </c>
      <c r="G451" s="51"/>
      <c r="H451" s="25">
        <v>10</v>
      </c>
      <c r="I451" s="51"/>
      <c r="J451" s="51"/>
      <c r="K451" s="51"/>
      <c r="L451" s="51"/>
      <c r="M451" s="51"/>
      <c r="N451" s="51"/>
      <c r="O451" s="51"/>
      <c r="P451" s="51"/>
      <c r="Q451" s="51"/>
      <c r="R451" s="51">
        <v>1</v>
      </c>
      <c r="S451" s="51"/>
      <c r="T451" s="51"/>
      <c r="U451" s="51"/>
      <c r="V451" s="51"/>
      <c r="W451" s="51"/>
      <c r="X451" s="51"/>
      <c r="Y451" s="51"/>
      <c r="Z451" s="51"/>
      <c r="AA451" s="51"/>
      <c r="AB451" s="51"/>
      <c r="AC451" s="51"/>
      <c r="AD451" s="51"/>
      <c r="AE451" s="51"/>
      <c r="AF451" s="51"/>
      <c r="AG451" s="51"/>
      <c r="AH451" s="51"/>
      <c r="AI451" s="51"/>
      <c r="AJ451" s="51"/>
      <c r="AK451" s="51"/>
      <c r="AL451" s="51"/>
      <c r="AM451" s="51"/>
      <c r="AN451" s="51"/>
      <c r="AO451" s="51"/>
      <c r="AP451" s="51"/>
      <c r="AQ451" s="51"/>
      <c r="AR451" s="51"/>
      <c r="AS451" s="51"/>
      <c r="AT451" s="51"/>
      <c r="AU451" s="51">
        <v>1</v>
      </c>
    </row>
    <row r="452" spans="1:47" x14ac:dyDescent="0.35">
      <c r="A452" s="4" t="s">
        <v>217</v>
      </c>
      <c r="B452" s="4">
        <v>2018</v>
      </c>
      <c r="C452" s="5">
        <v>43436</v>
      </c>
      <c r="D452" s="4" t="s">
        <v>66</v>
      </c>
      <c r="E452" s="51" t="s">
        <v>752</v>
      </c>
      <c r="F452" s="51" t="s">
        <v>23</v>
      </c>
      <c r="G452" s="51"/>
      <c r="H452" s="25">
        <v>11</v>
      </c>
      <c r="I452" s="51"/>
      <c r="J452" s="51"/>
      <c r="K452" s="51"/>
      <c r="L452" s="51"/>
      <c r="M452" s="51"/>
      <c r="N452" s="51"/>
      <c r="O452" s="51"/>
      <c r="P452" s="51"/>
      <c r="Q452" s="51"/>
      <c r="R452" s="51"/>
      <c r="S452" s="51"/>
      <c r="T452" s="51">
        <v>1</v>
      </c>
      <c r="U452" s="51"/>
      <c r="V452" s="51"/>
      <c r="W452" s="51"/>
      <c r="X452" s="51"/>
      <c r="Y452" s="51"/>
      <c r="Z452" s="51"/>
      <c r="AA452" s="51"/>
      <c r="AB452" s="51"/>
      <c r="AC452" s="51"/>
      <c r="AD452" s="51"/>
      <c r="AE452" s="51"/>
      <c r="AF452" s="51"/>
      <c r="AG452" s="51"/>
      <c r="AH452" s="51"/>
      <c r="AI452" s="51"/>
      <c r="AJ452" s="51"/>
      <c r="AK452" s="51"/>
      <c r="AL452" s="51"/>
      <c r="AM452" s="51"/>
      <c r="AN452" s="51"/>
      <c r="AO452" s="51"/>
      <c r="AP452" s="51"/>
      <c r="AQ452" s="51"/>
      <c r="AR452" s="51"/>
      <c r="AS452" s="51"/>
      <c r="AT452" s="51"/>
      <c r="AU452" s="51">
        <v>1</v>
      </c>
    </row>
    <row r="453" spans="1:47" x14ac:dyDescent="0.35">
      <c r="A453" s="4" t="s">
        <v>217</v>
      </c>
      <c r="B453" s="4">
        <v>2018</v>
      </c>
      <c r="C453" s="5">
        <v>43436</v>
      </c>
      <c r="D453" s="4" t="s">
        <v>66</v>
      </c>
      <c r="E453" s="51" t="s">
        <v>595</v>
      </c>
      <c r="F453" s="51" t="s">
        <v>31</v>
      </c>
      <c r="G453" s="51"/>
      <c r="H453" s="25">
        <v>12</v>
      </c>
      <c r="I453" s="51"/>
      <c r="J453" s="51"/>
      <c r="K453" s="51"/>
      <c r="L453" s="51"/>
      <c r="M453" s="51"/>
      <c r="N453" s="51"/>
      <c r="O453" s="51"/>
      <c r="P453" s="51"/>
      <c r="Q453" s="51"/>
      <c r="R453" s="51"/>
      <c r="S453" s="51"/>
      <c r="T453" s="51"/>
      <c r="U453" s="51"/>
      <c r="V453" s="51"/>
      <c r="W453" s="51">
        <v>1</v>
      </c>
      <c r="X453" s="51"/>
      <c r="Y453" s="51"/>
      <c r="Z453" s="51"/>
      <c r="AA453" s="51"/>
      <c r="AB453" s="51"/>
      <c r="AC453" s="51"/>
      <c r="AD453" s="51"/>
      <c r="AE453" s="51"/>
      <c r="AF453" s="51"/>
      <c r="AG453" s="51"/>
      <c r="AH453" s="51"/>
      <c r="AI453" s="51"/>
      <c r="AJ453" s="51"/>
      <c r="AK453" s="51"/>
      <c r="AL453" s="51"/>
      <c r="AM453" s="51"/>
      <c r="AN453" s="51"/>
      <c r="AO453" s="51"/>
      <c r="AP453" s="51"/>
      <c r="AQ453" s="51"/>
      <c r="AR453" s="51"/>
      <c r="AS453" s="51"/>
      <c r="AT453" s="51"/>
      <c r="AU453" s="51">
        <v>1</v>
      </c>
    </row>
    <row r="454" spans="1:47" x14ac:dyDescent="0.35">
      <c r="A454" s="4" t="s">
        <v>217</v>
      </c>
      <c r="B454" s="4">
        <v>2018</v>
      </c>
      <c r="C454" s="5">
        <v>43436</v>
      </c>
      <c r="D454" s="4" t="s">
        <v>66</v>
      </c>
      <c r="E454" s="51" t="s">
        <v>340</v>
      </c>
      <c r="F454" s="51" t="s">
        <v>142</v>
      </c>
      <c r="G454" s="51"/>
      <c r="H454" s="25">
        <v>13</v>
      </c>
      <c r="I454" s="51"/>
      <c r="J454" s="51"/>
      <c r="K454" s="51"/>
      <c r="L454" s="51"/>
      <c r="M454" s="51"/>
      <c r="N454" s="51"/>
      <c r="O454" s="51"/>
      <c r="P454" s="51"/>
      <c r="Q454" s="51"/>
      <c r="R454" s="51"/>
      <c r="S454" s="51"/>
      <c r="T454" s="51"/>
      <c r="U454" s="51"/>
      <c r="V454" s="51"/>
      <c r="W454" s="51"/>
      <c r="X454" s="51"/>
      <c r="Y454" s="51"/>
      <c r="Z454" s="51"/>
      <c r="AA454" s="51"/>
      <c r="AB454" s="51"/>
      <c r="AC454" s="51"/>
      <c r="AD454" s="51"/>
      <c r="AE454" s="51"/>
      <c r="AF454" s="51"/>
      <c r="AG454" s="51"/>
      <c r="AH454" s="51"/>
      <c r="AI454" s="51"/>
      <c r="AJ454" s="51"/>
      <c r="AK454" s="51"/>
      <c r="AL454" s="51"/>
      <c r="AM454" s="51"/>
      <c r="AN454" s="51"/>
      <c r="AO454" s="51"/>
      <c r="AP454" s="51"/>
      <c r="AQ454" s="51"/>
      <c r="AR454" s="51"/>
      <c r="AS454" s="51"/>
      <c r="AT454" s="51"/>
      <c r="AU454" s="51">
        <v>0</v>
      </c>
    </row>
    <row r="455" spans="1:47" x14ac:dyDescent="0.35">
      <c r="A455" s="4" t="s">
        <v>217</v>
      </c>
      <c r="B455" s="4">
        <v>2018</v>
      </c>
      <c r="C455" s="5">
        <v>43436</v>
      </c>
      <c r="D455" s="4" t="s">
        <v>66</v>
      </c>
      <c r="E455" s="51" t="s">
        <v>973</v>
      </c>
      <c r="F455" s="51" t="s">
        <v>188</v>
      </c>
      <c r="G455" s="51"/>
      <c r="H455" s="25">
        <v>14</v>
      </c>
      <c r="I455" s="51"/>
      <c r="J455" s="51"/>
      <c r="K455" s="51"/>
      <c r="L455" s="51"/>
      <c r="M455" s="51"/>
      <c r="N455" s="51"/>
      <c r="O455" s="51"/>
      <c r="P455" s="51"/>
      <c r="Q455" s="51"/>
      <c r="R455" s="51"/>
      <c r="S455" s="51"/>
      <c r="T455" s="51"/>
      <c r="U455" s="51"/>
      <c r="V455" s="51"/>
      <c r="W455" s="51"/>
      <c r="X455" s="51"/>
      <c r="Y455" s="51"/>
      <c r="Z455" s="51"/>
      <c r="AA455" s="51"/>
      <c r="AB455" s="51"/>
      <c r="AC455" s="51"/>
      <c r="AD455" s="51"/>
      <c r="AE455" s="51"/>
      <c r="AF455" s="51"/>
      <c r="AG455" s="51"/>
      <c r="AH455" s="51"/>
      <c r="AI455" s="51"/>
      <c r="AJ455" s="51"/>
      <c r="AK455" s="51"/>
      <c r="AL455" s="51"/>
      <c r="AM455" s="51"/>
      <c r="AN455" s="51"/>
      <c r="AO455" s="51"/>
      <c r="AP455" s="51"/>
      <c r="AQ455" s="51"/>
      <c r="AR455" s="51"/>
      <c r="AS455" s="51"/>
      <c r="AT455" s="51"/>
      <c r="AU455" s="51">
        <v>0</v>
      </c>
    </row>
    <row r="456" spans="1:47" x14ac:dyDescent="0.35">
      <c r="A456" s="4" t="s">
        <v>217</v>
      </c>
      <c r="B456" s="4">
        <v>2018</v>
      </c>
      <c r="C456" s="5">
        <v>43436</v>
      </c>
      <c r="D456" s="4" t="s">
        <v>66</v>
      </c>
      <c r="E456" s="51" t="s">
        <v>344</v>
      </c>
      <c r="F456" s="51" t="s">
        <v>154</v>
      </c>
      <c r="G456" s="51"/>
      <c r="H456" s="25">
        <v>15</v>
      </c>
      <c r="I456" s="51"/>
      <c r="J456" s="51"/>
      <c r="K456" s="51"/>
      <c r="L456" s="51"/>
      <c r="M456" s="51"/>
      <c r="N456" s="51"/>
      <c r="O456" s="51"/>
      <c r="P456" s="51"/>
      <c r="Q456" s="51"/>
      <c r="R456" s="51"/>
      <c r="S456" s="51"/>
      <c r="T456" s="51"/>
      <c r="U456" s="51"/>
      <c r="V456" s="51"/>
      <c r="W456" s="51"/>
      <c r="X456" s="51"/>
      <c r="Y456" s="51"/>
      <c r="Z456" s="51"/>
      <c r="AA456" s="51"/>
      <c r="AB456" s="51"/>
      <c r="AC456" s="51"/>
      <c r="AD456" s="51"/>
      <c r="AE456" s="51"/>
      <c r="AF456" s="51"/>
      <c r="AG456" s="51"/>
      <c r="AH456" s="51"/>
      <c r="AI456" s="51"/>
      <c r="AJ456" s="51"/>
      <c r="AK456" s="51"/>
      <c r="AL456" s="51"/>
      <c r="AM456" s="51"/>
      <c r="AN456" s="51"/>
      <c r="AO456" s="51"/>
      <c r="AP456" s="51"/>
      <c r="AQ456" s="51"/>
      <c r="AR456" s="51"/>
      <c r="AS456" s="51"/>
      <c r="AT456" s="51"/>
      <c r="AU456" s="51">
        <v>0</v>
      </c>
    </row>
    <row r="457" spans="1:47" x14ac:dyDescent="0.35">
      <c r="A457" s="4" t="s">
        <v>217</v>
      </c>
      <c r="B457" s="4">
        <v>2018</v>
      </c>
      <c r="C457" s="5">
        <v>43436</v>
      </c>
      <c r="D457" s="4" t="s">
        <v>66</v>
      </c>
      <c r="E457" s="51" t="s">
        <v>508</v>
      </c>
      <c r="F457" s="51" t="s">
        <v>85</v>
      </c>
      <c r="G457" s="51"/>
      <c r="H457" s="25">
        <v>16</v>
      </c>
      <c r="I457" s="51"/>
      <c r="J457" s="51"/>
      <c r="K457" s="51"/>
      <c r="L457" s="51"/>
      <c r="M457" s="51"/>
      <c r="N457" s="51"/>
      <c r="O457" s="51"/>
      <c r="P457" s="51"/>
      <c r="Q457" s="51"/>
      <c r="R457" s="51"/>
      <c r="S457" s="51"/>
      <c r="T457" s="51"/>
      <c r="U457" s="51"/>
      <c r="V457" s="51"/>
      <c r="W457" s="51"/>
      <c r="X457" s="51"/>
      <c r="Y457" s="51"/>
      <c r="Z457" s="51"/>
      <c r="AA457" s="51"/>
      <c r="AB457" s="51"/>
      <c r="AC457" s="51"/>
      <c r="AD457" s="51"/>
      <c r="AE457" s="51"/>
      <c r="AF457" s="51"/>
      <c r="AG457" s="51"/>
      <c r="AH457" s="51"/>
      <c r="AI457" s="51"/>
      <c r="AJ457" s="51"/>
      <c r="AK457" s="51"/>
      <c r="AL457" s="51"/>
      <c r="AM457" s="51"/>
      <c r="AN457" s="51"/>
      <c r="AO457" s="51"/>
      <c r="AP457" s="51"/>
      <c r="AQ457" s="51"/>
      <c r="AR457" s="51"/>
      <c r="AS457" s="51"/>
      <c r="AT457" s="51"/>
      <c r="AU457" s="51">
        <v>0</v>
      </c>
    </row>
    <row r="458" spans="1:47" x14ac:dyDescent="0.35">
      <c r="A458" s="4" t="s">
        <v>217</v>
      </c>
      <c r="B458" s="4">
        <v>2018</v>
      </c>
      <c r="C458" s="5">
        <v>43436</v>
      </c>
      <c r="D458" s="4" t="s">
        <v>66</v>
      </c>
      <c r="E458" s="51" t="s">
        <v>715</v>
      </c>
      <c r="F458" s="51" t="s">
        <v>152</v>
      </c>
      <c r="G458" s="51"/>
      <c r="H458" s="25">
        <v>17</v>
      </c>
      <c r="I458" s="51"/>
      <c r="J458" s="51"/>
      <c r="K458" s="51"/>
      <c r="L458" s="51"/>
      <c r="M458" s="51"/>
      <c r="N458" s="51"/>
      <c r="O458" s="51"/>
      <c r="P458" s="51"/>
      <c r="Q458" s="51"/>
      <c r="R458" s="51"/>
      <c r="S458" s="51"/>
      <c r="T458" s="51"/>
      <c r="U458" s="51"/>
      <c r="V458" s="51"/>
      <c r="W458" s="51"/>
      <c r="X458" s="51"/>
      <c r="Y458" s="51"/>
      <c r="Z458" s="51"/>
      <c r="AA458" s="51"/>
      <c r="AB458" s="51"/>
      <c r="AC458" s="51"/>
      <c r="AD458" s="51"/>
      <c r="AE458" s="51"/>
      <c r="AF458" s="51"/>
      <c r="AG458" s="51"/>
      <c r="AH458" s="51"/>
      <c r="AI458" s="51"/>
      <c r="AJ458" s="51"/>
      <c r="AK458" s="51"/>
      <c r="AL458" s="51"/>
      <c r="AM458" s="51"/>
      <c r="AN458" s="51"/>
      <c r="AO458" s="51"/>
      <c r="AP458" s="51"/>
      <c r="AQ458" s="51"/>
      <c r="AR458" s="51"/>
      <c r="AS458" s="51"/>
      <c r="AT458" s="51"/>
      <c r="AU458" s="51">
        <v>0</v>
      </c>
    </row>
    <row r="459" spans="1:47" x14ac:dyDescent="0.35">
      <c r="A459" s="4" t="s">
        <v>217</v>
      </c>
      <c r="B459" s="4">
        <v>2018</v>
      </c>
      <c r="C459" s="5">
        <v>43436</v>
      </c>
      <c r="D459" s="4" t="s">
        <v>66</v>
      </c>
      <c r="E459" s="51" t="s">
        <v>828</v>
      </c>
      <c r="F459" s="51" t="s">
        <v>82</v>
      </c>
      <c r="G459" s="51"/>
      <c r="H459" s="25">
        <v>18</v>
      </c>
      <c r="I459" s="51"/>
      <c r="J459" s="51"/>
      <c r="K459" s="51"/>
      <c r="L459" s="51"/>
      <c r="M459" s="51"/>
      <c r="N459" s="51"/>
      <c r="O459" s="51"/>
      <c r="P459" s="51"/>
      <c r="Q459" s="51"/>
      <c r="R459" s="51"/>
      <c r="S459" s="51"/>
      <c r="T459" s="51"/>
      <c r="U459" s="51"/>
      <c r="V459" s="51"/>
      <c r="W459" s="51"/>
      <c r="X459" s="51"/>
      <c r="Y459" s="51"/>
      <c r="Z459" s="51"/>
      <c r="AA459" s="51"/>
      <c r="AB459" s="51"/>
      <c r="AC459" s="51"/>
      <c r="AD459" s="51"/>
      <c r="AE459" s="51"/>
      <c r="AF459" s="51"/>
      <c r="AG459" s="51"/>
      <c r="AH459" s="51"/>
      <c r="AI459" s="51"/>
      <c r="AJ459" s="51"/>
      <c r="AK459" s="51"/>
      <c r="AL459" s="51"/>
      <c r="AM459" s="51"/>
      <c r="AN459" s="51"/>
      <c r="AO459" s="51"/>
      <c r="AP459" s="51"/>
      <c r="AQ459" s="51"/>
      <c r="AR459" s="51"/>
      <c r="AS459" s="51"/>
      <c r="AT459" s="51"/>
      <c r="AU459" s="51">
        <v>0</v>
      </c>
    </row>
    <row r="460" spans="1:47" x14ac:dyDescent="0.35">
      <c r="A460" s="4" t="s">
        <v>217</v>
      </c>
      <c r="B460" s="4">
        <v>2018</v>
      </c>
      <c r="C460" s="5">
        <v>43436</v>
      </c>
      <c r="D460" s="4" t="s">
        <v>66</v>
      </c>
      <c r="E460" s="51" t="s">
        <v>840</v>
      </c>
      <c r="F460" s="51" t="s">
        <v>480</v>
      </c>
      <c r="G460" s="51"/>
      <c r="H460" s="25">
        <v>19</v>
      </c>
      <c r="I460" s="51"/>
      <c r="J460" s="51"/>
      <c r="K460" s="51"/>
      <c r="L460" s="51"/>
      <c r="M460" s="51"/>
      <c r="N460" s="51"/>
      <c r="O460" s="51"/>
      <c r="P460" s="51"/>
      <c r="Q460" s="51"/>
      <c r="R460" s="51"/>
      <c r="S460" s="51"/>
      <c r="T460" s="51"/>
      <c r="U460" s="51"/>
      <c r="V460" s="51"/>
      <c r="W460" s="51"/>
      <c r="X460" s="51"/>
      <c r="Y460" s="51"/>
      <c r="Z460" s="51"/>
      <c r="AA460" s="51"/>
      <c r="AB460" s="51"/>
      <c r="AC460" s="51"/>
      <c r="AD460" s="51"/>
      <c r="AE460" s="51"/>
      <c r="AF460" s="51"/>
      <c r="AG460" s="51"/>
      <c r="AH460" s="51"/>
      <c r="AI460" s="51"/>
      <c r="AJ460" s="51"/>
      <c r="AK460" s="51"/>
      <c r="AL460" s="51"/>
      <c r="AM460" s="51"/>
      <c r="AN460" s="51"/>
      <c r="AO460" s="51"/>
      <c r="AP460" s="51"/>
      <c r="AQ460" s="51"/>
      <c r="AR460" s="51"/>
      <c r="AS460" s="51"/>
      <c r="AT460" s="51"/>
      <c r="AU460" s="51">
        <v>0</v>
      </c>
    </row>
    <row r="461" spans="1:47" x14ac:dyDescent="0.35">
      <c r="A461" s="4" t="s">
        <v>217</v>
      </c>
      <c r="B461" s="4">
        <v>2018</v>
      </c>
      <c r="C461" s="5">
        <v>43436</v>
      </c>
      <c r="D461" s="4" t="s">
        <v>66</v>
      </c>
      <c r="E461" s="51" t="s">
        <v>975</v>
      </c>
      <c r="F461" s="51" t="s">
        <v>198</v>
      </c>
      <c r="G461" s="51"/>
      <c r="H461" s="25">
        <v>20</v>
      </c>
      <c r="I461" s="51"/>
      <c r="J461" s="51"/>
      <c r="K461" s="51"/>
      <c r="L461" s="51"/>
      <c r="M461" s="51"/>
      <c r="N461" s="51"/>
      <c r="O461" s="51"/>
      <c r="P461" s="51"/>
      <c r="Q461" s="51"/>
      <c r="R461" s="51"/>
      <c r="S461" s="51"/>
      <c r="T461" s="51"/>
      <c r="U461" s="51"/>
      <c r="V461" s="51"/>
      <c r="W461" s="51"/>
      <c r="X461" s="51"/>
      <c r="Y461" s="51"/>
      <c r="Z461" s="51"/>
      <c r="AA461" s="51"/>
      <c r="AB461" s="51"/>
      <c r="AC461" s="51"/>
      <c r="AD461" s="51"/>
      <c r="AE461" s="51"/>
      <c r="AF461" s="51"/>
      <c r="AG461" s="51"/>
      <c r="AH461" s="51"/>
      <c r="AI461" s="51"/>
      <c r="AJ461" s="51"/>
      <c r="AK461" s="51"/>
      <c r="AL461" s="51"/>
      <c r="AM461" s="51"/>
      <c r="AN461" s="51"/>
      <c r="AO461" s="51"/>
      <c r="AP461" s="51"/>
      <c r="AQ461" s="51"/>
      <c r="AR461" s="51"/>
      <c r="AS461" s="51"/>
      <c r="AT461" s="51"/>
      <c r="AU461" s="51">
        <v>0</v>
      </c>
    </row>
    <row r="462" spans="1:47" x14ac:dyDescent="0.35">
      <c r="A462" s="4" t="s">
        <v>217</v>
      </c>
      <c r="B462" s="4">
        <v>2018</v>
      </c>
      <c r="C462" s="5">
        <v>43436</v>
      </c>
      <c r="D462" s="4" t="s">
        <v>66</v>
      </c>
      <c r="E462" s="51" t="s">
        <v>608</v>
      </c>
      <c r="F462" s="51" t="s">
        <v>46</v>
      </c>
      <c r="G462" s="51"/>
      <c r="H462" s="25">
        <v>21</v>
      </c>
      <c r="I462" s="51"/>
      <c r="J462" s="51"/>
      <c r="K462" s="51"/>
      <c r="L462" s="51"/>
      <c r="M462" s="51"/>
      <c r="N462" s="51"/>
      <c r="O462" s="51"/>
      <c r="P462" s="51"/>
      <c r="Q462" s="51"/>
      <c r="R462" s="51"/>
      <c r="S462" s="51"/>
      <c r="T462" s="51"/>
      <c r="U462" s="51"/>
      <c r="V462" s="51"/>
      <c r="W462" s="51"/>
      <c r="X462" s="51"/>
      <c r="Y462" s="51"/>
      <c r="Z462" s="51"/>
      <c r="AA462" s="51"/>
      <c r="AB462" s="51"/>
      <c r="AC462" s="51"/>
      <c r="AD462" s="51"/>
      <c r="AE462" s="51"/>
      <c r="AF462" s="51"/>
      <c r="AG462" s="51"/>
      <c r="AH462" s="51"/>
      <c r="AI462" s="51"/>
      <c r="AJ462" s="51"/>
      <c r="AK462" s="51"/>
      <c r="AL462" s="51"/>
      <c r="AM462" s="51"/>
      <c r="AN462" s="51"/>
      <c r="AO462" s="51"/>
      <c r="AP462" s="51"/>
      <c r="AQ462" s="51"/>
      <c r="AR462" s="51"/>
      <c r="AS462" s="51"/>
      <c r="AT462" s="51"/>
      <c r="AU462" s="51">
        <v>0</v>
      </c>
    </row>
    <row r="463" spans="1:47" x14ac:dyDescent="0.35">
      <c r="A463" s="4" t="s">
        <v>217</v>
      </c>
      <c r="B463" s="4">
        <v>2018</v>
      </c>
      <c r="C463" s="5">
        <v>43436</v>
      </c>
      <c r="D463" s="4" t="s">
        <v>66</v>
      </c>
      <c r="E463" s="51" t="s">
        <v>987</v>
      </c>
      <c r="F463" s="51" t="s">
        <v>484</v>
      </c>
      <c r="G463" s="51"/>
      <c r="H463" s="25">
        <v>22</v>
      </c>
      <c r="I463" s="51"/>
      <c r="J463" s="51"/>
      <c r="K463" s="51"/>
      <c r="L463" s="51"/>
      <c r="M463" s="51"/>
      <c r="N463" s="51"/>
      <c r="O463" s="51"/>
      <c r="P463" s="51"/>
      <c r="Q463" s="51"/>
      <c r="R463" s="51"/>
      <c r="S463" s="51"/>
      <c r="T463" s="51"/>
      <c r="U463" s="51"/>
      <c r="V463" s="51"/>
      <c r="W463" s="51"/>
      <c r="X463" s="51"/>
      <c r="Y463" s="51"/>
      <c r="Z463" s="51"/>
      <c r="AA463" s="51"/>
      <c r="AB463" s="51"/>
      <c r="AC463" s="51"/>
      <c r="AD463" s="51"/>
      <c r="AE463" s="51"/>
      <c r="AF463" s="51"/>
      <c r="AG463" s="51"/>
      <c r="AH463" s="51"/>
      <c r="AI463" s="51"/>
      <c r="AJ463" s="51"/>
      <c r="AK463" s="51"/>
      <c r="AL463" s="51"/>
      <c r="AM463" s="51"/>
      <c r="AN463" s="51"/>
      <c r="AO463" s="51"/>
      <c r="AP463" s="51"/>
      <c r="AQ463" s="51"/>
      <c r="AR463" s="51"/>
      <c r="AS463" s="51"/>
      <c r="AT463" s="51"/>
      <c r="AU463" s="51">
        <v>0</v>
      </c>
    </row>
    <row r="464" spans="1:47" x14ac:dyDescent="0.35">
      <c r="A464" s="4" t="s">
        <v>217</v>
      </c>
      <c r="B464" s="4">
        <v>2018</v>
      </c>
      <c r="C464" s="5">
        <v>43436</v>
      </c>
      <c r="D464" s="4" t="s">
        <v>66</v>
      </c>
      <c r="E464" s="51" t="s">
        <v>1064</v>
      </c>
      <c r="F464" s="51" t="s">
        <v>207</v>
      </c>
      <c r="G464" s="51"/>
      <c r="H464" s="25">
        <v>23</v>
      </c>
      <c r="I464" s="51"/>
      <c r="J464" s="51"/>
      <c r="K464" s="51"/>
      <c r="L464" s="51"/>
      <c r="M464" s="51"/>
      <c r="N464" s="51"/>
      <c r="O464" s="51"/>
      <c r="P464" s="51"/>
      <c r="Q464" s="51"/>
      <c r="R464" s="51"/>
      <c r="S464" s="51"/>
      <c r="T464" s="51"/>
      <c r="U464" s="51"/>
      <c r="V464" s="51"/>
      <c r="W464" s="51"/>
      <c r="X464" s="51"/>
      <c r="Y464" s="51"/>
      <c r="Z464" s="51"/>
      <c r="AA464" s="51"/>
      <c r="AB464" s="51"/>
      <c r="AC464" s="51"/>
      <c r="AD464" s="51"/>
      <c r="AE464" s="51"/>
      <c r="AF464" s="51"/>
      <c r="AG464" s="51"/>
      <c r="AH464" s="51"/>
      <c r="AI464" s="51"/>
      <c r="AJ464" s="51"/>
      <c r="AK464" s="51"/>
      <c r="AL464" s="51"/>
      <c r="AM464" s="51"/>
      <c r="AN464" s="51"/>
      <c r="AO464" s="51"/>
      <c r="AP464" s="51"/>
      <c r="AQ464" s="51"/>
      <c r="AR464" s="51"/>
      <c r="AS464" s="51"/>
      <c r="AT464" s="51">
        <v>20</v>
      </c>
      <c r="AU464" s="51">
        <v>-20</v>
      </c>
    </row>
    <row r="465" spans="1:49" x14ac:dyDescent="0.35">
      <c r="A465" s="4" t="s">
        <v>217</v>
      </c>
      <c r="B465" s="4">
        <v>2018</v>
      </c>
      <c r="C465" s="5">
        <v>43436</v>
      </c>
      <c r="D465" s="4" t="s">
        <v>66</v>
      </c>
      <c r="E465" s="51" t="s">
        <v>490</v>
      </c>
      <c r="F465" s="51" t="s">
        <v>42</v>
      </c>
      <c r="G465" s="51"/>
      <c r="H465" s="25">
        <v>24</v>
      </c>
      <c r="I465" s="51"/>
      <c r="J465" s="51"/>
      <c r="K465" s="51"/>
      <c r="L465" s="51"/>
      <c r="M465" s="51"/>
      <c r="N465" s="51"/>
      <c r="O465" s="51"/>
      <c r="P465" s="51"/>
      <c r="Q465" s="51"/>
      <c r="R465" s="51"/>
      <c r="S465" s="51"/>
      <c r="T465" s="51"/>
      <c r="U465" s="51"/>
      <c r="V465" s="51"/>
      <c r="W465" s="51"/>
      <c r="X465" s="51"/>
      <c r="Y465" s="51"/>
      <c r="Z465" s="51"/>
      <c r="AA465" s="51"/>
      <c r="AB465" s="51"/>
      <c r="AC465" s="51"/>
      <c r="AD465" s="51"/>
      <c r="AE465" s="51"/>
      <c r="AF465" s="51"/>
      <c r="AG465" s="51"/>
      <c r="AH465" s="51"/>
      <c r="AI465" s="51"/>
      <c r="AJ465" s="51"/>
      <c r="AK465" s="51"/>
      <c r="AL465" s="51"/>
      <c r="AM465" s="51"/>
      <c r="AN465" s="51"/>
      <c r="AO465" s="51"/>
      <c r="AP465" s="51"/>
      <c r="AQ465" s="51"/>
      <c r="AR465" s="51"/>
      <c r="AS465" s="51"/>
      <c r="AT465" s="51">
        <v>40</v>
      </c>
      <c r="AU465" s="51">
        <v>-40</v>
      </c>
    </row>
    <row r="466" spans="1:49" x14ac:dyDescent="0.35">
      <c r="A466" s="34" t="s">
        <v>1269</v>
      </c>
      <c r="B466" s="34">
        <v>2021</v>
      </c>
      <c r="C466" s="10">
        <v>44413</v>
      </c>
      <c r="D466" s="34" t="s">
        <v>191</v>
      </c>
      <c r="E466" t="s">
        <v>752</v>
      </c>
      <c r="F466" t="s">
        <v>23</v>
      </c>
      <c r="H466" s="25">
        <v>1</v>
      </c>
      <c r="X466">
        <v>1</v>
      </c>
      <c r="Z466">
        <v>1</v>
      </c>
      <c r="AB466">
        <v>1</v>
      </c>
      <c r="AE466">
        <v>1</v>
      </c>
      <c r="AH466">
        <v>1</v>
      </c>
      <c r="AI466">
        <v>1</v>
      </c>
      <c r="AL466">
        <v>1</v>
      </c>
      <c r="AM466">
        <v>1</v>
      </c>
      <c r="AN466">
        <v>1</v>
      </c>
      <c r="AO466">
        <v>1</v>
      </c>
      <c r="AS466">
        <v>20</v>
      </c>
      <c r="AU466">
        <v>30</v>
      </c>
      <c r="AV466" s="6">
        <v>0.43888888888888888</v>
      </c>
      <c r="AW466">
        <v>56.927999999999997</v>
      </c>
    </row>
    <row r="467" spans="1:49" x14ac:dyDescent="0.35">
      <c r="A467" s="34" t="s">
        <v>1269</v>
      </c>
      <c r="B467" s="34">
        <v>2021</v>
      </c>
      <c r="C467" s="10">
        <v>44413</v>
      </c>
      <c r="D467" s="34" t="s">
        <v>191</v>
      </c>
      <c r="E467" t="s">
        <v>584</v>
      </c>
      <c r="F467" t="s">
        <v>27</v>
      </c>
      <c r="H467" s="25">
        <v>2</v>
      </c>
      <c r="N467">
        <v>1</v>
      </c>
      <c r="O467">
        <v>1</v>
      </c>
      <c r="Q467">
        <v>1</v>
      </c>
      <c r="AS467">
        <v>20</v>
      </c>
      <c r="AU467">
        <v>23</v>
      </c>
      <c r="AV467" s="6">
        <v>0.43888888888888888</v>
      </c>
      <c r="AW467">
        <v>56.927999999999997</v>
      </c>
    </row>
    <row r="468" spans="1:49" x14ac:dyDescent="0.35">
      <c r="A468" s="34" t="s">
        <v>1269</v>
      </c>
      <c r="B468" s="34">
        <v>2021</v>
      </c>
      <c r="C468" s="10">
        <v>44413</v>
      </c>
      <c r="D468" s="34" t="s">
        <v>191</v>
      </c>
      <c r="E468" t="s">
        <v>786</v>
      </c>
      <c r="F468" t="s">
        <v>113</v>
      </c>
      <c r="H468" s="25">
        <v>3</v>
      </c>
      <c r="K468">
        <v>1</v>
      </c>
      <c r="R468">
        <v>1</v>
      </c>
      <c r="S468">
        <v>1</v>
      </c>
      <c r="AS468">
        <v>20</v>
      </c>
      <c r="AU468">
        <v>23</v>
      </c>
      <c r="AV468" s="6">
        <v>0.43888888888888899</v>
      </c>
      <c r="AW468">
        <v>56.927999999999997</v>
      </c>
    </row>
    <row r="469" spans="1:49" x14ac:dyDescent="0.35">
      <c r="A469" s="34" t="s">
        <v>1269</v>
      </c>
      <c r="B469" s="34">
        <v>2021</v>
      </c>
      <c r="C469" s="10">
        <v>44413</v>
      </c>
      <c r="D469" s="34" t="s">
        <v>191</v>
      </c>
      <c r="E469" t="s">
        <v>963</v>
      </c>
      <c r="F469" t="s">
        <v>85</v>
      </c>
      <c r="H469" s="25">
        <v>4</v>
      </c>
      <c r="W469">
        <v>1</v>
      </c>
      <c r="Y469">
        <v>1</v>
      </c>
      <c r="AD469">
        <v>1</v>
      </c>
      <c r="AS469">
        <v>20</v>
      </c>
      <c r="AU469">
        <v>23</v>
      </c>
      <c r="AV469" s="6">
        <v>0.43888888888888899</v>
      </c>
      <c r="AW469">
        <v>56.927999999999997</v>
      </c>
    </row>
    <row r="470" spans="1:49" x14ac:dyDescent="0.35">
      <c r="A470" s="34" t="s">
        <v>1269</v>
      </c>
      <c r="B470" s="34">
        <v>2021</v>
      </c>
      <c r="C470" s="10">
        <v>44413</v>
      </c>
      <c r="D470" s="34" t="s">
        <v>191</v>
      </c>
      <c r="E470" t="s">
        <v>487</v>
      </c>
      <c r="F470" t="s">
        <v>164</v>
      </c>
      <c r="H470" s="25">
        <v>5</v>
      </c>
      <c r="T470">
        <v>1</v>
      </c>
      <c r="AK470">
        <v>1</v>
      </c>
      <c r="AS470">
        <v>20</v>
      </c>
      <c r="AU470">
        <v>22</v>
      </c>
      <c r="AV470" s="6">
        <v>0.43888888888888899</v>
      </c>
      <c r="AW470">
        <v>56.927999999999997</v>
      </c>
    </row>
    <row r="471" spans="1:49" x14ac:dyDescent="0.35">
      <c r="A471" s="34" t="s">
        <v>1269</v>
      </c>
      <c r="B471" s="34">
        <v>2021</v>
      </c>
      <c r="C471" s="10">
        <v>44413</v>
      </c>
      <c r="D471" s="34" t="s">
        <v>191</v>
      </c>
      <c r="E471" t="s">
        <v>603</v>
      </c>
      <c r="F471" t="s">
        <v>484</v>
      </c>
      <c r="H471" s="25">
        <v>6</v>
      </c>
      <c r="V471">
        <v>1</v>
      </c>
      <c r="AA471">
        <v>1</v>
      </c>
      <c r="AS471">
        <v>20</v>
      </c>
      <c r="AU471">
        <v>22</v>
      </c>
      <c r="AV471" s="6">
        <v>0.43888888888888899</v>
      </c>
      <c r="AW471">
        <v>56.927999999999997</v>
      </c>
    </row>
    <row r="472" spans="1:49" x14ac:dyDescent="0.35">
      <c r="A472" s="34" t="s">
        <v>1269</v>
      </c>
      <c r="B472" s="34">
        <v>2021</v>
      </c>
      <c r="C472" s="10">
        <v>44413</v>
      </c>
      <c r="D472" s="34" t="s">
        <v>191</v>
      </c>
      <c r="E472" t="s">
        <v>888</v>
      </c>
      <c r="F472" t="s">
        <v>78</v>
      </c>
      <c r="H472" s="25">
        <v>7</v>
      </c>
      <c r="AF472">
        <v>1</v>
      </c>
      <c r="AS472">
        <v>20</v>
      </c>
      <c r="AU472">
        <v>21</v>
      </c>
      <c r="AV472" s="6">
        <v>0.43888888888888899</v>
      </c>
      <c r="AW472">
        <v>56.927999999999997</v>
      </c>
    </row>
    <row r="473" spans="1:49" x14ac:dyDescent="0.35">
      <c r="A473" s="34" t="s">
        <v>1269</v>
      </c>
      <c r="B473" s="34">
        <v>2021</v>
      </c>
      <c r="C473" s="10">
        <v>44413</v>
      </c>
      <c r="D473" s="34" t="s">
        <v>191</v>
      </c>
      <c r="E473" t="s">
        <v>473</v>
      </c>
      <c r="F473" t="s">
        <v>25</v>
      </c>
      <c r="H473" s="25">
        <v>8</v>
      </c>
      <c r="AC473">
        <v>1</v>
      </c>
      <c r="AS473">
        <v>20</v>
      </c>
      <c r="AU473">
        <v>21</v>
      </c>
      <c r="AV473" s="6">
        <v>0.43888888888888899</v>
      </c>
      <c r="AW473">
        <v>56.927999999999997</v>
      </c>
    </row>
    <row r="474" spans="1:49" x14ac:dyDescent="0.35">
      <c r="A474" s="34" t="s">
        <v>1269</v>
      </c>
      <c r="B474" s="34">
        <v>2021</v>
      </c>
      <c r="C474" s="10">
        <v>44413</v>
      </c>
      <c r="D474" s="34" t="s">
        <v>191</v>
      </c>
      <c r="E474" t="s">
        <v>608</v>
      </c>
      <c r="F474" t="s">
        <v>46</v>
      </c>
      <c r="H474" s="25">
        <v>9</v>
      </c>
      <c r="AG474">
        <v>1</v>
      </c>
      <c r="AS474">
        <v>20</v>
      </c>
      <c r="AU474">
        <v>21</v>
      </c>
      <c r="AV474" s="6">
        <v>0.43888888888888899</v>
      </c>
      <c r="AW474">
        <v>56.927999999999997</v>
      </c>
    </row>
    <row r="475" spans="1:49" x14ac:dyDescent="0.35">
      <c r="A475" s="34" t="s">
        <v>1269</v>
      </c>
      <c r="B475" s="34">
        <v>2021</v>
      </c>
      <c r="C475" s="10">
        <v>44413</v>
      </c>
      <c r="D475" s="34" t="s">
        <v>191</v>
      </c>
      <c r="E475" t="s">
        <v>964</v>
      </c>
      <c r="F475" t="s">
        <v>37</v>
      </c>
      <c r="H475" s="25">
        <v>10</v>
      </c>
      <c r="AJ475">
        <v>1</v>
      </c>
      <c r="AS475">
        <v>20</v>
      </c>
      <c r="AU475">
        <v>21</v>
      </c>
      <c r="AV475" s="6">
        <v>0.43888888888888899</v>
      </c>
      <c r="AW475">
        <v>56.927999999999997</v>
      </c>
    </row>
    <row r="476" spans="1:49" x14ac:dyDescent="0.35">
      <c r="A476" s="34" t="s">
        <v>1269</v>
      </c>
      <c r="B476" s="34">
        <v>2021</v>
      </c>
      <c r="C476" s="10">
        <v>44413</v>
      </c>
      <c r="D476" s="34" t="s">
        <v>191</v>
      </c>
      <c r="E476" t="s">
        <v>596</v>
      </c>
      <c r="F476" t="s">
        <v>29</v>
      </c>
      <c r="H476" s="25">
        <v>11</v>
      </c>
      <c r="U476">
        <v>1</v>
      </c>
      <c r="AP476">
        <v>1</v>
      </c>
      <c r="AQ476">
        <v>1</v>
      </c>
      <c r="AU476">
        <v>3</v>
      </c>
      <c r="AV476" s="6">
        <v>0.43888888888888899</v>
      </c>
      <c r="AW476">
        <v>56.927999999999997</v>
      </c>
    </row>
    <row r="477" spans="1:49" x14ac:dyDescent="0.35">
      <c r="A477" s="34" t="s">
        <v>1269</v>
      </c>
      <c r="B477" s="34">
        <v>2021</v>
      </c>
      <c r="C477" s="10">
        <v>44413</v>
      </c>
      <c r="D477" s="34" t="s">
        <v>191</v>
      </c>
      <c r="E477" t="s">
        <v>598</v>
      </c>
      <c r="F477" t="s">
        <v>35</v>
      </c>
      <c r="H477" s="25">
        <v>12</v>
      </c>
      <c r="I477">
        <v>1</v>
      </c>
      <c r="AR477">
        <v>1</v>
      </c>
      <c r="AU477">
        <v>2</v>
      </c>
      <c r="AV477" s="6">
        <v>0.43888888888888899</v>
      </c>
      <c r="AW477">
        <v>56.927999999999997</v>
      </c>
    </row>
    <row r="478" spans="1:49" x14ac:dyDescent="0.35">
      <c r="A478" s="34" t="s">
        <v>1269</v>
      </c>
      <c r="B478" s="34">
        <v>2021</v>
      </c>
      <c r="C478" s="10">
        <v>44413</v>
      </c>
      <c r="D478" s="34" t="s">
        <v>191</v>
      </c>
      <c r="E478" t="s">
        <v>968</v>
      </c>
      <c r="F478" t="s">
        <v>102</v>
      </c>
      <c r="H478" s="25">
        <v>13</v>
      </c>
      <c r="M478">
        <v>1</v>
      </c>
      <c r="AU478">
        <v>1</v>
      </c>
      <c r="AV478" s="6">
        <v>0.43888888888888899</v>
      </c>
      <c r="AW478">
        <v>56.927999999999997</v>
      </c>
    </row>
    <row r="479" spans="1:49" x14ac:dyDescent="0.35">
      <c r="A479" s="34" t="s">
        <v>1269</v>
      </c>
      <c r="B479" s="34">
        <v>2021</v>
      </c>
      <c r="C479" s="10">
        <v>44413</v>
      </c>
      <c r="D479" s="34" t="s">
        <v>191</v>
      </c>
      <c r="E479" t="s">
        <v>810</v>
      </c>
      <c r="F479" t="s">
        <v>188</v>
      </c>
      <c r="H479" s="25">
        <v>14</v>
      </c>
      <c r="J479">
        <v>1</v>
      </c>
      <c r="AU479">
        <v>1</v>
      </c>
      <c r="AV479" s="6">
        <v>0.43888888888888899</v>
      </c>
      <c r="AW479">
        <v>56.927999999999997</v>
      </c>
    </row>
    <row r="480" spans="1:49" x14ac:dyDescent="0.35">
      <c r="A480" s="34" t="s">
        <v>1269</v>
      </c>
      <c r="B480" s="34">
        <v>2021</v>
      </c>
      <c r="C480" s="10">
        <v>44413</v>
      </c>
      <c r="D480" s="34" t="s">
        <v>191</v>
      </c>
      <c r="E480" t="s">
        <v>522</v>
      </c>
      <c r="F480" t="s">
        <v>58</v>
      </c>
      <c r="H480" s="25">
        <v>15</v>
      </c>
      <c r="L480">
        <v>1</v>
      </c>
      <c r="AU480">
        <v>1</v>
      </c>
      <c r="AV480" s="6">
        <v>0.43888888888888899</v>
      </c>
      <c r="AW480">
        <v>56.927999999999997</v>
      </c>
    </row>
    <row r="481" spans="1:49" x14ac:dyDescent="0.35">
      <c r="A481" s="34" t="s">
        <v>1269</v>
      </c>
      <c r="B481" s="34">
        <v>2021</v>
      </c>
      <c r="C481" s="10">
        <v>44413</v>
      </c>
      <c r="D481" s="34" t="s">
        <v>191</v>
      </c>
      <c r="E481" t="s">
        <v>493</v>
      </c>
      <c r="F481" t="s">
        <v>31</v>
      </c>
      <c r="H481" s="25">
        <v>16</v>
      </c>
      <c r="P481">
        <v>1</v>
      </c>
      <c r="AU481">
        <v>1</v>
      </c>
      <c r="AV481" s="6">
        <v>0.43888888888888899</v>
      </c>
      <c r="AW481">
        <v>56.927999999999997</v>
      </c>
    </row>
    <row r="482" spans="1:49" x14ac:dyDescent="0.35">
      <c r="A482" s="34" t="s">
        <v>1269</v>
      </c>
      <c r="B482" s="34">
        <v>2021</v>
      </c>
      <c r="C482" s="10">
        <v>44413</v>
      </c>
      <c r="D482" s="34" t="s">
        <v>191</v>
      </c>
      <c r="E482" t="s">
        <v>340</v>
      </c>
      <c r="F482" t="s">
        <v>142</v>
      </c>
      <c r="H482" s="25">
        <v>17</v>
      </c>
      <c r="AU482">
        <v>0</v>
      </c>
      <c r="AV482" s="6">
        <v>0.43888888888888899</v>
      </c>
      <c r="AW482">
        <v>56.927999999999997</v>
      </c>
    </row>
    <row r="483" spans="1:49" x14ac:dyDescent="0.35">
      <c r="A483" s="34" t="s">
        <v>1269</v>
      </c>
      <c r="B483" s="34">
        <v>2021</v>
      </c>
      <c r="C483" s="10">
        <v>44413</v>
      </c>
      <c r="D483" s="34" t="s">
        <v>191</v>
      </c>
      <c r="E483" t="s">
        <v>1282</v>
      </c>
      <c r="F483" t="s">
        <v>63</v>
      </c>
      <c r="H483" s="25">
        <v>18</v>
      </c>
      <c r="AU483">
        <v>0</v>
      </c>
      <c r="AV483" s="6">
        <v>0.43888888888888899</v>
      </c>
      <c r="AW483">
        <v>56.927999999999997</v>
      </c>
    </row>
    <row r="484" spans="1:49" x14ac:dyDescent="0.35">
      <c r="A484" s="34" t="s">
        <v>1269</v>
      </c>
      <c r="B484" s="34">
        <v>2021</v>
      </c>
      <c r="C484" s="10">
        <v>44413</v>
      </c>
      <c r="D484" s="34" t="s">
        <v>191</v>
      </c>
      <c r="E484" t="s">
        <v>965</v>
      </c>
      <c r="F484" t="s">
        <v>178</v>
      </c>
      <c r="H484" s="25">
        <v>19</v>
      </c>
      <c r="AT484">
        <v>20</v>
      </c>
      <c r="AU484">
        <v>-20</v>
      </c>
      <c r="AV484" s="6">
        <v>0.43888888888888899</v>
      </c>
      <c r="AW484">
        <v>56.927999999999997</v>
      </c>
    </row>
    <row r="485" spans="1:49" x14ac:dyDescent="0.35">
      <c r="A485" s="34" t="s">
        <v>1269</v>
      </c>
      <c r="B485" s="34">
        <v>2021</v>
      </c>
      <c r="C485" s="10">
        <v>44413</v>
      </c>
      <c r="D485" s="34" t="s">
        <v>191</v>
      </c>
      <c r="E485" t="s">
        <v>1281</v>
      </c>
      <c r="F485" t="s">
        <v>646</v>
      </c>
      <c r="H485" s="25">
        <v>20</v>
      </c>
      <c r="AT485">
        <v>20</v>
      </c>
      <c r="AU485">
        <v>-20</v>
      </c>
      <c r="AV485" s="6">
        <v>0.43888888888888899</v>
      </c>
      <c r="AW485">
        <v>56.927999999999997</v>
      </c>
    </row>
  </sheetData>
  <sortState xmlns:xlrd2="http://schemas.microsoft.com/office/spreadsheetml/2017/richdata2" ref="E116:F131">
    <sortCondition ref="F116:F131"/>
  </sortState>
  <conditionalFormatting sqref="I2:AR1999">
    <cfRule type="cellIs" dxfId="112" priority="20" operator="between">
      <formula>1</formula>
      <formula>1</formula>
    </cfRule>
  </conditionalFormatting>
  <conditionalFormatting sqref="A308:D331">
    <cfRule type="expression" dxfId="111" priority="18">
      <formula>$E308="F"</formula>
    </cfRule>
    <cfRule type="expression" dxfId="110" priority="19">
      <formula>$E308="Q"</formula>
    </cfRule>
  </conditionalFormatting>
  <conditionalFormatting sqref="A332:B355 D332:D355">
    <cfRule type="expression" dxfId="109" priority="16">
      <formula>$E332="F"</formula>
    </cfRule>
    <cfRule type="expression" dxfId="108" priority="17">
      <formula>$E332="Q"</formula>
    </cfRule>
  </conditionalFormatting>
  <conditionalFormatting sqref="A356:B356 D356:D374 A358:B358 A360:B360 A362:B362 A364:B364 A366:B366 A368:B368 A370:B370 A372:B372 A374:B374">
    <cfRule type="expression" dxfId="107" priority="14">
      <formula>$E356="F"</formula>
    </cfRule>
    <cfRule type="expression" dxfId="106" priority="15">
      <formula>$E356="Q"</formula>
    </cfRule>
  </conditionalFormatting>
  <conditionalFormatting sqref="A357:B357 A359:B359 A361:B361 A363:B363 A365:B365 A367:B367 A369:B369 A371:B371 A373:B373">
    <cfRule type="expression" dxfId="105" priority="12">
      <formula>$E357="F"</formula>
    </cfRule>
    <cfRule type="expression" dxfId="104" priority="13">
      <formula>$E357="Q"</formula>
    </cfRule>
  </conditionalFormatting>
  <conditionalFormatting sqref="A375:B394 D375:D394">
    <cfRule type="expression" dxfId="103" priority="10">
      <formula>$E375="F"</formula>
    </cfRule>
    <cfRule type="expression" dxfId="102" priority="11">
      <formula>$E375="Q"</formula>
    </cfRule>
  </conditionalFormatting>
  <conditionalFormatting sqref="D395:D418">
    <cfRule type="expression" dxfId="101" priority="8">
      <formula>#REF!="F"</formula>
    </cfRule>
    <cfRule type="expression" dxfId="100" priority="9">
      <formula>#REF!="Q"</formula>
    </cfRule>
  </conditionalFormatting>
  <conditionalFormatting sqref="A395:B395 A397:B397 A399:B399 A401:B401 A403:B403 A405:B405 A407:B407 A409:B409 A411:B411 A413:B413 A415:B415 A417:B417">
    <cfRule type="expression" dxfId="99" priority="6">
      <formula>#REF!="F"</formula>
    </cfRule>
    <cfRule type="expression" dxfId="98" priority="7">
      <formula>#REF!="Q"</formula>
    </cfRule>
  </conditionalFormatting>
  <conditionalFormatting sqref="A396:B396 A398:B398 A400:B400 A402:B402 A404:B404 A406:B406 A408:B408 A410:B410 A412:B412 A414:B414 A416:B416 A418:B418">
    <cfRule type="expression" dxfId="97" priority="4">
      <formula>#REF!="F"</formula>
    </cfRule>
    <cfRule type="expression" dxfId="96" priority="5">
      <formula>#REF!="Q"</formula>
    </cfRule>
  </conditionalFormatting>
  <conditionalFormatting sqref="A466:D485">
    <cfRule type="expression" dxfId="95" priority="1">
      <formula>$E466="R1"</formula>
    </cfRule>
    <cfRule type="expression" dxfId="94" priority="2">
      <formula>$E466="F"</formula>
    </cfRule>
    <cfRule type="expression" dxfId="93" priority="3">
      <formula>$E466="Q"</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191AF7-DF5B-4676-9640-1AAD35999D6A}">
  <dimension ref="A1:J481"/>
  <sheetViews>
    <sheetView zoomScaleNormal="100" workbookViewId="0">
      <pane ySplit="1" topLeftCell="A464" activePane="bottomLeft" state="frozen"/>
      <selection activeCell="K321" sqref="K321"/>
      <selection pane="bottomLeft" activeCell="E482" sqref="E482"/>
    </sheetView>
  </sheetViews>
  <sheetFormatPr defaultRowHeight="14.5" x14ac:dyDescent="0.35"/>
  <cols>
    <col min="1" max="1" width="7.81640625" bestFit="1" customWidth="1"/>
    <col min="2" max="2" width="4.81640625" bestFit="1" customWidth="1"/>
    <col min="3" max="3" width="10.453125" bestFit="1" customWidth="1"/>
    <col min="4" max="4" width="5.453125" bestFit="1" customWidth="1"/>
    <col min="5" max="5" width="28.54296875" bestFit="1" customWidth="1"/>
    <col min="6" max="6" width="4.54296875" bestFit="1" customWidth="1"/>
    <col min="7" max="7" width="5.36328125" bestFit="1" customWidth="1"/>
    <col min="8" max="8" width="4.81640625" bestFit="1" customWidth="1"/>
  </cols>
  <sheetData>
    <row r="1" spans="1:10" x14ac:dyDescent="0.35">
      <c r="A1" s="3" t="s">
        <v>0</v>
      </c>
      <c r="B1" s="3" t="s">
        <v>1</v>
      </c>
      <c r="C1" s="3" t="s">
        <v>2</v>
      </c>
      <c r="D1" s="3" t="s">
        <v>3</v>
      </c>
      <c r="E1" t="s">
        <v>559</v>
      </c>
      <c r="F1" t="s">
        <v>8</v>
      </c>
      <c r="G1" t="s">
        <v>7</v>
      </c>
      <c r="H1" t="s">
        <v>9</v>
      </c>
      <c r="I1" t="s">
        <v>472</v>
      </c>
      <c r="J1" t="s">
        <v>18</v>
      </c>
    </row>
    <row r="2" spans="1:10" x14ac:dyDescent="0.35">
      <c r="A2" s="1" t="s">
        <v>1171</v>
      </c>
      <c r="B2" s="1">
        <v>2023</v>
      </c>
      <c r="C2" s="2">
        <v>44982</v>
      </c>
      <c r="D2" s="1" t="s">
        <v>66</v>
      </c>
      <c r="E2" s="1" t="s">
        <v>598</v>
      </c>
      <c r="F2" s="1" t="s">
        <v>35</v>
      </c>
      <c r="G2" s="1"/>
      <c r="H2" s="1">
        <v>1</v>
      </c>
      <c r="I2" s="6">
        <v>0.48194444444444445</v>
      </c>
      <c r="J2">
        <v>51.872999999999998</v>
      </c>
    </row>
    <row r="3" spans="1:10" x14ac:dyDescent="0.35">
      <c r="A3" s="1" t="s">
        <v>1171</v>
      </c>
      <c r="B3" s="1">
        <v>2023</v>
      </c>
      <c r="C3" s="2">
        <v>44982</v>
      </c>
      <c r="D3" s="1" t="s">
        <v>66</v>
      </c>
      <c r="E3" s="1" t="s">
        <v>483</v>
      </c>
      <c r="F3" s="1" t="s">
        <v>484</v>
      </c>
      <c r="G3" s="1"/>
      <c r="H3" s="1">
        <v>2</v>
      </c>
    </row>
    <row r="4" spans="1:10" x14ac:dyDescent="0.35">
      <c r="A4" s="1" t="s">
        <v>1171</v>
      </c>
      <c r="B4" s="1">
        <v>2023</v>
      </c>
      <c r="C4" s="2">
        <v>44982</v>
      </c>
      <c r="D4" s="1" t="s">
        <v>66</v>
      </c>
      <c r="E4" s="1" t="s">
        <v>761</v>
      </c>
      <c r="F4" s="1" t="s">
        <v>75</v>
      </c>
      <c r="G4" s="1"/>
      <c r="H4" s="1">
        <v>3</v>
      </c>
    </row>
    <row r="5" spans="1:10" x14ac:dyDescent="0.35">
      <c r="A5" s="1" t="s">
        <v>1171</v>
      </c>
      <c r="B5" s="1">
        <v>2023</v>
      </c>
      <c r="C5" s="2">
        <v>44982</v>
      </c>
      <c r="D5" s="1" t="s">
        <v>66</v>
      </c>
      <c r="E5" s="1" t="s">
        <v>615</v>
      </c>
      <c r="F5" s="1" t="s">
        <v>228</v>
      </c>
      <c r="G5" s="1"/>
      <c r="H5" s="1">
        <v>4</v>
      </c>
    </row>
    <row r="6" spans="1:10" x14ac:dyDescent="0.35">
      <c r="A6" s="1" t="s">
        <v>1171</v>
      </c>
      <c r="B6" s="1">
        <v>2023</v>
      </c>
      <c r="C6" s="2">
        <v>44982</v>
      </c>
      <c r="D6" s="1" t="s">
        <v>66</v>
      </c>
      <c r="E6" s="1" t="s">
        <v>588</v>
      </c>
      <c r="F6" s="1" t="s">
        <v>78</v>
      </c>
      <c r="G6" s="1"/>
      <c r="H6" s="1">
        <v>5</v>
      </c>
    </row>
    <row r="7" spans="1:10" x14ac:dyDescent="0.35">
      <c r="A7" s="1" t="s">
        <v>1171</v>
      </c>
      <c r="B7" s="1">
        <v>2023</v>
      </c>
      <c r="C7" s="2">
        <v>44982</v>
      </c>
      <c r="D7" s="1" t="s">
        <v>66</v>
      </c>
      <c r="E7" s="1" t="s">
        <v>605</v>
      </c>
      <c r="F7" s="1" t="s">
        <v>33</v>
      </c>
      <c r="G7" s="1"/>
      <c r="H7" s="1">
        <v>6</v>
      </c>
    </row>
    <row r="8" spans="1:10" x14ac:dyDescent="0.35">
      <c r="A8" s="1" t="s">
        <v>1171</v>
      </c>
      <c r="B8" s="1">
        <v>2023</v>
      </c>
      <c r="C8" s="2">
        <v>44982</v>
      </c>
      <c r="D8" s="1" t="s">
        <v>66</v>
      </c>
      <c r="E8" s="1" t="s">
        <v>479</v>
      </c>
      <c r="F8" s="1" t="s">
        <v>480</v>
      </c>
      <c r="G8" s="1"/>
      <c r="H8" s="1">
        <v>7</v>
      </c>
    </row>
    <row r="9" spans="1:10" x14ac:dyDescent="0.35">
      <c r="A9" s="1" t="s">
        <v>1171</v>
      </c>
      <c r="B9" s="1">
        <v>2023</v>
      </c>
      <c r="C9" s="2">
        <v>44982</v>
      </c>
      <c r="D9" s="1" t="s">
        <v>66</v>
      </c>
      <c r="E9" s="1" t="s">
        <v>764</v>
      </c>
      <c r="F9" s="1" t="s">
        <v>726</v>
      </c>
      <c r="G9" s="1"/>
      <c r="H9" s="1">
        <v>8</v>
      </c>
    </row>
    <row r="10" spans="1:10" x14ac:dyDescent="0.35">
      <c r="A10" s="1" t="s">
        <v>1171</v>
      </c>
      <c r="B10" s="1">
        <v>2023</v>
      </c>
      <c r="C10" s="2">
        <v>44982</v>
      </c>
      <c r="D10" s="1" t="s">
        <v>66</v>
      </c>
      <c r="E10" s="1" t="s">
        <v>482</v>
      </c>
      <c r="F10" s="1" t="s">
        <v>23</v>
      </c>
      <c r="G10" s="1"/>
      <c r="H10" s="1">
        <v>9</v>
      </c>
    </row>
    <row r="11" spans="1:10" x14ac:dyDescent="0.35">
      <c r="A11" s="1" t="s">
        <v>1171</v>
      </c>
      <c r="B11" s="1">
        <v>2023</v>
      </c>
      <c r="C11" s="2">
        <v>44982</v>
      </c>
      <c r="D11" s="1" t="s">
        <v>66</v>
      </c>
      <c r="E11" s="1" t="s">
        <v>486</v>
      </c>
      <c r="F11" s="1" t="s">
        <v>27</v>
      </c>
      <c r="G11" s="1"/>
      <c r="H11" s="1">
        <v>10</v>
      </c>
    </row>
    <row r="12" spans="1:10" x14ac:dyDescent="0.35">
      <c r="A12" s="1" t="s">
        <v>1171</v>
      </c>
      <c r="B12" s="1">
        <v>2023</v>
      </c>
      <c r="C12" s="2">
        <v>44982</v>
      </c>
      <c r="D12" s="1" t="s">
        <v>66</v>
      </c>
      <c r="E12" s="1" t="s">
        <v>645</v>
      </c>
      <c r="F12" s="1" t="s">
        <v>646</v>
      </c>
      <c r="G12" s="1"/>
      <c r="H12" s="1">
        <v>11</v>
      </c>
    </row>
    <row r="13" spans="1:10" x14ac:dyDescent="0.35">
      <c r="A13" s="1" t="s">
        <v>1171</v>
      </c>
      <c r="B13" s="1">
        <v>2023</v>
      </c>
      <c r="C13" s="2">
        <v>44982</v>
      </c>
      <c r="D13" s="1" t="s">
        <v>66</v>
      </c>
      <c r="E13" s="1" t="s">
        <v>617</v>
      </c>
      <c r="F13" s="1" t="s">
        <v>37</v>
      </c>
      <c r="G13" s="1"/>
      <c r="H13" s="1">
        <v>12</v>
      </c>
    </row>
    <row r="14" spans="1:10" x14ac:dyDescent="0.35">
      <c r="A14" s="1" t="s">
        <v>1171</v>
      </c>
      <c r="B14" s="1">
        <v>2023</v>
      </c>
      <c r="C14" s="2">
        <v>44982</v>
      </c>
      <c r="D14" s="1" t="s">
        <v>66</v>
      </c>
      <c r="E14" s="1" t="s">
        <v>519</v>
      </c>
      <c r="F14" s="1" t="s">
        <v>250</v>
      </c>
      <c r="G14" s="1"/>
      <c r="H14" s="1">
        <v>13</v>
      </c>
    </row>
    <row r="15" spans="1:10" x14ac:dyDescent="0.35">
      <c r="A15" s="1" t="s">
        <v>1171</v>
      </c>
      <c r="B15" s="1">
        <v>2023</v>
      </c>
      <c r="C15" s="2">
        <v>44982</v>
      </c>
      <c r="D15" s="1" t="s">
        <v>66</v>
      </c>
      <c r="E15" s="1" t="s">
        <v>633</v>
      </c>
      <c r="F15" s="1" t="s">
        <v>85</v>
      </c>
      <c r="G15" s="1"/>
      <c r="H15" s="1">
        <v>14</v>
      </c>
    </row>
    <row r="16" spans="1:10" x14ac:dyDescent="0.35">
      <c r="A16" s="1" t="s">
        <v>1171</v>
      </c>
      <c r="B16" s="1">
        <v>2023</v>
      </c>
      <c r="C16" s="2">
        <v>44982</v>
      </c>
      <c r="D16" s="1" t="s">
        <v>66</v>
      </c>
      <c r="E16" s="1" t="s">
        <v>53</v>
      </c>
      <c r="F16" s="1" t="s">
        <v>25</v>
      </c>
      <c r="G16" s="1"/>
      <c r="H16" s="1">
        <v>15</v>
      </c>
    </row>
    <row r="17" spans="1:8" x14ac:dyDescent="0.35">
      <c r="A17" s="1" t="s">
        <v>1171</v>
      </c>
      <c r="B17" s="1">
        <v>2023</v>
      </c>
      <c r="C17" s="2">
        <v>44982</v>
      </c>
      <c r="D17" s="1" t="s">
        <v>66</v>
      </c>
      <c r="E17" s="1" t="s">
        <v>733</v>
      </c>
      <c r="F17" s="1" t="s">
        <v>102</v>
      </c>
      <c r="G17" s="1"/>
      <c r="H17" s="1">
        <v>16</v>
      </c>
    </row>
    <row r="18" spans="1:8" x14ac:dyDescent="0.35">
      <c r="A18" s="1" t="s">
        <v>1171</v>
      </c>
      <c r="B18" s="1">
        <v>2023</v>
      </c>
      <c r="C18" s="2">
        <v>44982</v>
      </c>
      <c r="D18" s="1" t="s">
        <v>66</v>
      </c>
      <c r="E18" s="1" t="s">
        <v>596</v>
      </c>
      <c r="F18" s="1" t="s">
        <v>29</v>
      </c>
      <c r="G18" s="1"/>
      <c r="H18" s="1">
        <v>17</v>
      </c>
    </row>
    <row r="19" spans="1:8" x14ac:dyDescent="0.35">
      <c r="A19" s="1" t="s">
        <v>1171</v>
      </c>
      <c r="B19" s="1">
        <v>2023</v>
      </c>
      <c r="C19" s="2">
        <v>44982</v>
      </c>
      <c r="D19" s="1" t="s">
        <v>66</v>
      </c>
      <c r="E19" s="1" t="s">
        <v>493</v>
      </c>
      <c r="F19" s="1" t="s">
        <v>759</v>
      </c>
      <c r="G19" s="1"/>
      <c r="H19" s="1">
        <v>18</v>
      </c>
    </row>
    <row r="20" spans="1:8" x14ac:dyDescent="0.35">
      <c r="A20" s="1" t="s">
        <v>1171</v>
      </c>
      <c r="B20" s="1">
        <v>2023</v>
      </c>
      <c r="C20" s="2">
        <v>44982</v>
      </c>
      <c r="D20" s="1" t="s">
        <v>66</v>
      </c>
      <c r="E20" s="1" t="s">
        <v>613</v>
      </c>
      <c r="F20" s="1" t="s">
        <v>56</v>
      </c>
      <c r="G20" s="1"/>
      <c r="H20" s="1">
        <v>19</v>
      </c>
    </row>
    <row r="21" spans="1:8" x14ac:dyDescent="0.35">
      <c r="A21" s="1" t="s">
        <v>1171</v>
      </c>
      <c r="B21" s="1">
        <v>2023</v>
      </c>
      <c r="C21" s="2">
        <v>44982</v>
      </c>
      <c r="D21" s="1" t="s">
        <v>66</v>
      </c>
      <c r="E21" s="1" t="s">
        <v>477</v>
      </c>
      <c r="F21" s="1" t="s">
        <v>478</v>
      </c>
      <c r="G21" s="1"/>
      <c r="H21" s="1">
        <v>20</v>
      </c>
    </row>
    <row r="22" spans="1:8" x14ac:dyDescent="0.35">
      <c r="A22" s="1" t="s">
        <v>1171</v>
      </c>
      <c r="B22" s="1">
        <v>2023</v>
      </c>
      <c r="C22" s="2">
        <v>44982</v>
      </c>
      <c r="D22" s="1" t="s">
        <v>66</v>
      </c>
      <c r="E22" s="1" t="s">
        <v>902</v>
      </c>
      <c r="F22" s="1" t="s">
        <v>52</v>
      </c>
      <c r="G22" s="1"/>
      <c r="H22" s="1">
        <v>21</v>
      </c>
    </row>
    <row r="23" spans="1:8" x14ac:dyDescent="0.35">
      <c r="A23" s="1" t="s">
        <v>1171</v>
      </c>
      <c r="B23" s="1">
        <v>2023</v>
      </c>
      <c r="C23" s="2">
        <v>44982</v>
      </c>
      <c r="D23" s="1" t="s">
        <v>66</v>
      </c>
      <c r="E23" s="1" t="s">
        <v>586</v>
      </c>
      <c r="F23" s="1" t="s">
        <v>113</v>
      </c>
      <c r="G23" s="1"/>
      <c r="H23" s="1">
        <v>22</v>
      </c>
    </row>
    <row r="24" spans="1:8" x14ac:dyDescent="0.35">
      <c r="A24" s="4" t="s">
        <v>19</v>
      </c>
      <c r="B24" s="4">
        <v>2022</v>
      </c>
      <c r="C24" s="5">
        <v>44849</v>
      </c>
      <c r="D24" s="4" t="s">
        <v>20</v>
      </c>
      <c r="E24" s="4" t="s">
        <v>584</v>
      </c>
      <c r="F24" s="4" t="s">
        <v>27</v>
      </c>
      <c r="G24" s="12">
        <f>(C24-VLOOKUP(E24,Riders!$A$2:$C$267,2,FALSE))/365</f>
        <v>27.109589041095891</v>
      </c>
      <c r="H24" s="4">
        <v>1</v>
      </c>
    </row>
    <row r="25" spans="1:8" x14ac:dyDescent="0.35">
      <c r="A25" s="4" t="s">
        <v>19</v>
      </c>
      <c r="B25" s="4">
        <v>2022</v>
      </c>
      <c r="C25" s="5">
        <v>44849</v>
      </c>
      <c r="D25" s="4" t="s">
        <v>20</v>
      </c>
      <c r="E25" s="4" t="s">
        <v>585</v>
      </c>
      <c r="F25" s="4" t="s">
        <v>113</v>
      </c>
      <c r="G25" s="12">
        <f>(C25-VLOOKUP(E25,Riders!$A$2:$C$267,2,FALSE))/365</f>
        <v>24.090410958904108</v>
      </c>
      <c r="H25" s="4">
        <v>2</v>
      </c>
    </row>
    <row r="26" spans="1:8" x14ac:dyDescent="0.35">
      <c r="A26" s="4" t="s">
        <v>19</v>
      </c>
      <c r="B26" s="4">
        <v>2022</v>
      </c>
      <c r="C26" s="5">
        <v>44849</v>
      </c>
      <c r="D26" s="4" t="s">
        <v>20</v>
      </c>
      <c r="E26" s="4" t="s">
        <v>500</v>
      </c>
      <c r="F26" s="4" t="s">
        <v>33</v>
      </c>
      <c r="G26" s="12">
        <f>(C26-VLOOKUP(E26,Riders!$A$2:$C$267,2,FALSE))/365</f>
        <v>19.213698630136985</v>
      </c>
      <c r="H26" s="4">
        <v>3</v>
      </c>
    </row>
    <row r="27" spans="1:8" x14ac:dyDescent="0.35">
      <c r="A27" s="4" t="s">
        <v>19</v>
      </c>
      <c r="B27" s="4">
        <v>2022</v>
      </c>
      <c r="C27" s="5">
        <v>44849</v>
      </c>
      <c r="D27" s="4" t="s">
        <v>20</v>
      </c>
      <c r="E27" s="4" t="s">
        <v>473</v>
      </c>
      <c r="F27" s="4" t="s">
        <v>25</v>
      </c>
      <c r="G27" s="12">
        <f>(C27-VLOOKUP(E27,Riders!$A$2:$C$267,2,FALSE))/365</f>
        <v>33.706849315068496</v>
      </c>
      <c r="H27" s="4">
        <v>4</v>
      </c>
    </row>
    <row r="28" spans="1:8" x14ac:dyDescent="0.35">
      <c r="A28" s="4" t="s">
        <v>19</v>
      </c>
      <c r="B28" s="4">
        <v>2022</v>
      </c>
      <c r="C28" s="5">
        <v>44849</v>
      </c>
      <c r="D28" s="4" t="s">
        <v>20</v>
      </c>
      <c r="E28" s="4" t="s">
        <v>481</v>
      </c>
      <c r="F28" s="4" t="s">
        <v>29</v>
      </c>
      <c r="G28" s="12">
        <f>(C28-VLOOKUP(E28,Riders!$A$2:$C$267,2,FALSE))/365</f>
        <v>20.336986301369862</v>
      </c>
      <c r="H28" s="4">
        <v>5</v>
      </c>
    </row>
    <row r="29" spans="1:8" x14ac:dyDescent="0.35">
      <c r="A29" s="4" t="s">
        <v>19</v>
      </c>
      <c r="B29" s="4">
        <v>2022</v>
      </c>
      <c r="C29" s="5">
        <v>44849</v>
      </c>
      <c r="D29" s="4" t="s">
        <v>20</v>
      </c>
      <c r="E29" s="4" t="s">
        <v>599</v>
      </c>
      <c r="F29" s="4" t="s">
        <v>35</v>
      </c>
      <c r="G29" s="12">
        <f>(C29-VLOOKUP(E29,Riders!$A$2:$C$267,2,FALSE))/365</f>
        <v>31.906849315068492</v>
      </c>
      <c r="H29" s="4">
        <v>6</v>
      </c>
    </row>
    <row r="30" spans="1:8" x14ac:dyDescent="0.35">
      <c r="A30" s="4" t="s">
        <v>19</v>
      </c>
      <c r="B30" s="4">
        <v>2022</v>
      </c>
      <c r="C30" s="5">
        <v>44849</v>
      </c>
      <c r="D30" s="4" t="s">
        <v>20</v>
      </c>
      <c r="E30" s="4" t="s">
        <v>476</v>
      </c>
      <c r="F30" s="4" t="s">
        <v>78</v>
      </c>
      <c r="G30" s="12">
        <f>(C30-VLOOKUP(E30,Riders!$A$2:$C$267,2,FALSE))/365</f>
        <v>23.942465753424656</v>
      </c>
      <c r="H30" s="4">
        <v>7</v>
      </c>
    </row>
    <row r="31" spans="1:8" x14ac:dyDescent="0.35">
      <c r="A31" s="4" t="s">
        <v>19</v>
      </c>
      <c r="B31" s="4">
        <v>2022</v>
      </c>
      <c r="C31" s="5">
        <v>44849</v>
      </c>
      <c r="D31" s="4" t="s">
        <v>20</v>
      </c>
      <c r="E31" s="4" t="s">
        <v>496</v>
      </c>
      <c r="F31" s="4" t="s">
        <v>85</v>
      </c>
      <c r="G31" s="12">
        <f>(C31-VLOOKUP(E31,Riders!$A$2:$C$267,2,FALSE))/365</f>
        <v>27.756164383561643</v>
      </c>
      <c r="H31" s="4">
        <v>8</v>
      </c>
    </row>
    <row r="32" spans="1:8" x14ac:dyDescent="0.35">
      <c r="A32" s="4" t="s">
        <v>19</v>
      </c>
      <c r="B32" s="4">
        <v>2022</v>
      </c>
      <c r="C32" s="5">
        <v>44849</v>
      </c>
      <c r="D32" s="4" t="s">
        <v>20</v>
      </c>
      <c r="E32" s="4" t="s">
        <v>479</v>
      </c>
      <c r="F32" s="4" t="s">
        <v>480</v>
      </c>
      <c r="G32" s="12">
        <f>(C32-VLOOKUP(E32,Riders!$A$2:$C$267,2,FALSE))/365</f>
        <v>31.410958904109588</v>
      </c>
      <c r="H32" s="4">
        <v>9</v>
      </c>
    </row>
    <row r="33" spans="1:10" x14ac:dyDescent="0.35">
      <c r="A33" s="4" t="s">
        <v>19</v>
      </c>
      <c r="B33" s="4">
        <v>2022</v>
      </c>
      <c r="C33" s="5">
        <v>44849</v>
      </c>
      <c r="D33" s="4" t="s">
        <v>20</v>
      </c>
      <c r="E33" s="4" t="s">
        <v>594</v>
      </c>
      <c r="F33" s="4" t="s">
        <v>31</v>
      </c>
      <c r="G33" s="12">
        <f>(C33-VLOOKUP(E33,Riders!$A$2:$C$267,2,FALSE))/365</f>
        <v>24.682191780821917</v>
      </c>
      <c r="H33" s="4">
        <v>10</v>
      </c>
    </row>
    <row r="34" spans="1:10" x14ac:dyDescent="0.35">
      <c r="A34" s="4" t="s">
        <v>19</v>
      </c>
      <c r="B34" s="4">
        <v>2022</v>
      </c>
      <c r="C34" s="5">
        <v>44849</v>
      </c>
      <c r="D34" s="4" t="s">
        <v>20</v>
      </c>
      <c r="E34" s="4" t="s">
        <v>495</v>
      </c>
      <c r="F34" s="4" t="s">
        <v>104</v>
      </c>
      <c r="G34" s="12">
        <f>(C34-VLOOKUP(E34,Riders!$A$2:$C$267,2,FALSE))/365</f>
        <v>26.720547945205478</v>
      </c>
      <c r="H34" s="4">
        <v>11</v>
      </c>
    </row>
    <row r="35" spans="1:10" x14ac:dyDescent="0.35">
      <c r="A35" s="4" t="s">
        <v>19</v>
      </c>
      <c r="B35" s="4">
        <v>2022</v>
      </c>
      <c r="C35" s="5">
        <v>44849</v>
      </c>
      <c r="D35" s="4" t="s">
        <v>20</v>
      </c>
      <c r="E35" s="4" t="s">
        <v>616</v>
      </c>
      <c r="F35" s="4" t="s">
        <v>46</v>
      </c>
      <c r="G35" s="12">
        <f>(C35-VLOOKUP(E35,Riders!$A$2:$C$267,2,FALSE))/365</f>
        <v>24.975342465753425</v>
      </c>
      <c r="H35" s="4">
        <v>12</v>
      </c>
    </row>
    <row r="36" spans="1:10" x14ac:dyDescent="0.35">
      <c r="A36" s="4" t="s">
        <v>19</v>
      </c>
      <c r="B36" s="4">
        <v>2022</v>
      </c>
      <c r="C36" s="5">
        <v>44849</v>
      </c>
      <c r="D36" s="4" t="s">
        <v>20</v>
      </c>
      <c r="E36" s="4" t="s">
        <v>600</v>
      </c>
      <c r="F36" s="4" t="s">
        <v>102</v>
      </c>
      <c r="G36" s="12">
        <f>(C36-VLOOKUP(E36,Riders!$A$2:$C$267,2,FALSE))/365</f>
        <v>24.416438356164385</v>
      </c>
      <c r="H36" s="4">
        <v>13</v>
      </c>
    </row>
    <row r="37" spans="1:10" x14ac:dyDescent="0.35">
      <c r="A37" s="4" t="s">
        <v>19</v>
      </c>
      <c r="B37" s="4">
        <v>2022</v>
      </c>
      <c r="C37" s="5">
        <v>44849</v>
      </c>
      <c r="D37" s="4" t="s">
        <v>20</v>
      </c>
      <c r="E37" s="4" t="s">
        <v>603</v>
      </c>
      <c r="F37" s="4" t="s">
        <v>484</v>
      </c>
      <c r="G37" s="12">
        <f>(C37-VLOOKUP(E37,Riders!$A$2:$C$267,2,FALSE))/365</f>
        <v>25.583561643835615</v>
      </c>
      <c r="H37" s="4">
        <v>14</v>
      </c>
    </row>
    <row r="38" spans="1:10" x14ac:dyDescent="0.35">
      <c r="A38" s="4" t="s">
        <v>19</v>
      </c>
      <c r="B38" s="4">
        <v>2022</v>
      </c>
      <c r="C38" s="5">
        <v>44849</v>
      </c>
      <c r="D38" s="4" t="s">
        <v>20</v>
      </c>
      <c r="E38" s="4" t="s">
        <v>522</v>
      </c>
      <c r="F38" s="4" t="s">
        <v>58</v>
      </c>
      <c r="G38" s="12">
        <f>(C38-VLOOKUP(E38,Riders!$A$2:$C$267,2,FALSE))/365</f>
        <v>30.989041095890411</v>
      </c>
      <c r="H38" s="4">
        <v>15</v>
      </c>
    </row>
    <row r="39" spans="1:10" x14ac:dyDescent="0.35">
      <c r="A39" s="4" t="s">
        <v>19</v>
      </c>
      <c r="B39" s="4">
        <v>2022</v>
      </c>
      <c r="C39" s="5">
        <v>44849</v>
      </c>
      <c r="D39" s="4" t="s">
        <v>20</v>
      </c>
      <c r="E39" s="4" t="s">
        <v>615</v>
      </c>
      <c r="F39" s="4" t="s">
        <v>23</v>
      </c>
      <c r="G39" s="12">
        <f>(C39-VLOOKUP(E39,Riders!$A$2:$C$267,2,FALSE))/365</f>
        <v>23.715068493150685</v>
      </c>
      <c r="H39" s="4">
        <v>16</v>
      </c>
    </row>
    <row r="40" spans="1:10" x14ac:dyDescent="0.35">
      <c r="A40" s="4" t="s">
        <v>19</v>
      </c>
      <c r="B40" s="4">
        <v>2022</v>
      </c>
      <c r="C40" s="5">
        <v>44849</v>
      </c>
      <c r="D40" s="4" t="s">
        <v>20</v>
      </c>
      <c r="E40" s="4" t="s">
        <v>617</v>
      </c>
      <c r="F40" s="4" t="s">
        <v>37</v>
      </c>
      <c r="G40" s="12">
        <f>(C40-VLOOKUP(E40,Riders!$A$2:$C$267,2,FALSE))/365</f>
        <v>34.676712328767124</v>
      </c>
      <c r="H40" s="4">
        <v>17</v>
      </c>
    </row>
    <row r="41" spans="1:10" x14ac:dyDescent="0.35">
      <c r="A41" s="4" t="s">
        <v>19</v>
      </c>
      <c r="B41" s="4">
        <v>2022</v>
      </c>
      <c r="C41" s="5">
        <v>44849</v>
      </c>
      <c r="D41" s="4" t="s">
        <v>20</v>
      </c>
      <c r="E41" s="4" t="s">
        <v>487</v>
      </c>
      <c r="F41" s="4" t="s">
        <v>164</v>
      </c>
      <c r="G41" s="12">
        <f>(C41-VLOOKUP(E41,Riders!$A$2:$C$267,2,FALSE))/365</f>
        <v>25.276712328767122</v>
      </c>
      <c r="H41" s="4">
        <v>18</v>
      </c>
    </row>
    <row r="42" spans="1:10" x14ac:dyDescent="0.35">
      <c r="A42" s="4" t="s">
        <v>19</v>
      </c>
      <c r="B42" s="4">
        <v>2022</v>
      </c>
      <c r="C42" s="5">
        <v>44849</v>
      </c>
      <c r="D42" s="4" t="s">
        <v>20</v>
      </c>
      <c r="E42" s="4" t="s">
        <v>620</v>
      </c>
      <c r="F42" s="4" t="s">
        <v>154</v>
      </c>
      <c r="G42" s="12" t="e">
        <f>(C42-VLOOKUP(E42,Riders!$A$2:$C$267,2,FALSE))/365</f>
        <v>#N/A</v>
      </c>
      <c r="H42" s="4">
        <v>19</v>
      </c>
    </row>
    <row r="43" spans="1:10" x14ac:dyDescent="0.35">
      <c r="A43" s="4" t="s">
        <v>19</v>
      </c>
      <c r="B43" s="4">
        <v>2022</v>
      </c>
      <c r="C43" s="5">
        <v>44849</v>
      </c>
      <c r="D43" s="4" t="s">
        <v>20</v>
      </c>
      <c r="E43" s="4" t="s">
        <v>491</v>
      </c>
      <c r="F43" s="4" t="s">
        <v>492</v>
      </c>
      <c r="G43" s="12">
        <f>(C43-VLOOKUP(E43,Riders!$A$2:$C$267,2,FALSE))/365</f>
        <v>26.92876712328767</v>
      </c>
      <c r="H43" s="4">
        <v>20</v>
      </c>
    </row>
    <row r="44" spans="1:10" x14ac:dyDescent="0.35">
      <c r="A44" s="4" t="s">
        <v>19</v>
      </c>
      <c r="B44" s="4">
        <v>2022</v>
      </c>
      <c r="C44" s="5">
        <v>44849</v>
      </c>
      <c r="D44" s="4" t="s">
        <v>20</v>
      </c>
      <c r="E44" s="4" t="s">
        <v>618</v>
      </c>
      <c r="F44" s="4" t="s">
        <v>619</v>
      </c>
      <c r="G44" s="12" t="e">
        <f>(C44-VLOOKUP(E44,Riders!$A$2:$C$267,2,FALSE))/365</f>
        <v>#N/A</v>
      </c>
      <c r="H44" s="4">
        <v>21</v>
      </c>
    </row>
    <row r="45" spans="1:10" x14ac:dyDescent="0.35">
      <c r="A45" s="4" t="s">
        <v>19</v>
      </c>
      <c r="B45" s="4">
        <v>2022</v>
      </c>
      <c r="C45" s="5">
        <v>44849</v>
      </c>
      <c r="D45" s="4" t="s">
        <v>20</v>
      </c>
      <c r="E45" s="4" t="s">
        <v>613</v>
      </c>
      <c r="F45" s="4" t="s">
        <v>56</v>
      </c>
      <c r="G45" s="12" t="e">
        <f>(C45-VLOOKUP(E45,Riders!$A$2:$C$267,2,FALSE))/365</f>
        <v>#N/A</v>
      </c>
      <c r="H45" s="4">
        <v>22</v>
      </c>
    </row>
    <row r="46" spans="1:10" x14ac:dyDescent="0.35">
      <c r="A46" s="4" t="s">
        <v>19</v>
      </c>
      <c r="B46" s="4">
        <v>2022</v>
      </c>
      <c r="C46" s="5">
        <v>44849</v>
      </c>
      <c r="D46" s="4" t="s">
        <v>20</v>
      </c>
      <c r="E46" s="4" t="s">
        <v>519</v>
      </c>
      <c r="F46" s="4" t="s">
        <v>250</v>
      </c>
      <c r="G46" s="12">
        <f>(C46-VLOOKUP(E46,Riders!$A$2:$C$267,2,FALSE))/365</f>
        <v>31.758904109589039</v>
      </c>
      <c r="H46" s="4">
        <v>23</v>
      </c>
    </row>
    <row r="47" spans="1:10" x14ac:dyDescent="0.35">
      <c r="A47" s="4" t="s">
        <v>19</v>
      </c>
      <c r="B47" s="4">
        <v>2022</v>
      </c>
      <c r="C47" s="5">
        <v>44849</v>
      </c>
      <c r="D47" s="4" t="s">
        <v>20</v>
      </c>
      <c r="E47" s="4" t="s">
        <v>621</v>
      </c>
      <c r="F47" s="4" t="s">
        <v>44</v>
      </c>
      <c r="G47" s="12">
        <f>(C47-VLOOKUP(E47,Riders!$A$2:$C$267,2,FALSE))/365</f>
        <v>36.041095890410958</v>
      </c>
      <c r="H47" s="4">
        <v>24</v>
      </c>
    </row>
    <row r="48" spans="1:10" x14ac:dyDescent="0.35">
      <c r="A48" s="1" t="s">
        <v>139</v>
      </c>
      <c r="B48" s="1">
        <v>2022</v>
      </c>
      <c r="C48" s="2">
        <v>44752</v>
      </c>
      <c r="D48" s="1" t="s">
        <v>66</v>
      </c>
      <c r="E48" s="1" t="s">
        <v>679</v>
      </c>
      <c r="F48" s="1" t="s">
        <v>25</v>
      </c>
      <c r="G48" s="11">
        <f>(C48-VLOOKUP(E48,Riders!$A$2:$C$267,2,FALSE))/365</f>
        <v>24.290410958904111</v>
      </c>
      <c r="H48" s="1">
        <v>1</v>
      </c>
      <c r="I48" s="6">
        <v>0.64444444444444449</v>
      </c>
      <c r="J48">
        <v>49.460999999999999</v>
      </c>
    </row>
    <row r="49" spans="1:8" x14ac:dyDescent="0.35">
      <c r="A49" s="1" t="s">
        <v>139</v>
      </c>
      <c r="B49" s="1">
        <v>2022</v>
      </c>
      <c r="C49" s="2">
        <v>44752</v>
      </c>
      <c r="D49" s="1" t="s">
        <v>66</v>
      </c>
      <c r="E49" s="1" t="s">
        <v>613</v>
      </c>
      <c r="F49" s="1" t="s">
        <v>56</v>
      </c>
      <c r="G49" s="11" t="e">
        <f>(C49-VLOOKUP(E49,Riders!$A$2:$C$267,2,FALSE))/365</f>
        <v>#N/A</v>
      </c>
      <c r="H49" s="1">
        <v>2</v>
      </c>
    </row>
    <row r="50" spans="1:8" x14ac:dyDescent="0.35">
      <c r="A50" s="1" t="s">
        <v>139</v>
      </c>
      <c r="B50" s="1">
        <v>2022</v>
      </c>
      <c r="C50" s="2">
        <v>44752</v>
      </c>
      <c r="D50" s="1" t="s">
        <v>66</v>
      </c>
      <c r="E50" s="1" t="s">
        <v>621</v>
      </c>
      <c r="F50" s="1" t="s">
        <v>44</v>
      </c>
      <c r="G50" s="11">
        <f>(C50-VLOOKUP(E50,Riders!$A$2:$C$267,2,FALSE))/365</f>
        <v>35.775342465753425</v>
      </c>
      <c r="H50" s="1">
        <v>3</v>
      </c>
    </row>
    <row r="51" spans="1:8" x14ac:dyDescent="0.35">
      <c r="A51" s="1" t="s">
        <v>139</v>
      </c>
      <c r="B51" s="1">
        <v>2022</v>
      </c>
      <c r="C51" s="2">
        <v>44752</v>
      </c>
      <c r="D51" s="1" t="s">
        <v>66</v>
      </c>
      <c r="E51" s="1" t="s">
        <v>618</v>
      </c>
      <c r="F51" s="1" t="s">
        <v>619</v>
      </c>
      <c r="G51" s="11" t="e">
        <f>(C51-VLOOKUP(E51,Riders!$A$2:$C$267,2,FALSE))/365</f>
        <v>#N/A</v>
      </c>
      <c r="H51" s="1">
        <v>4</v>
      </c>
    </row>
    <row r="52" spans="1:8" x14ac:dyDescent="0.35">
      <c r="A52" s="1" t="s">
        <v>139</v>
      </c>
      <c r="B52" s="1">
        <v>2022</v>
      </c>
      <c r="C52" s="2">
        <v>44752</v>
      </c>
      <c r="D52" s="1" t="s">
        <v>66</v>
      </c>
      <c r="E52" s="1" t="s">
        <v>494</v>
      </c>
      <c r="F52" s="1" t="s">
        <v>37</v>
      </c>
      <c r="G52" s="11">
        <f>(C52-VLOOKUP(E52,Riders!$A$2:$C$267,2,FALSE))/365</f>
        <v>24.054794520547944</v>
      </c>
      <c r="H52" s="1">
        <v>5</v>
      </c>
    </row>
    <row r="53" spans="1:8" x14ac:dyDescent="0.35">
      <c r="A53" s="1" t="s">
        <v>139</v>
      </c>
      <c r="B53" s="1">
        <v>2022</v>
      </c>
      <c r="C53" s="2">
        <v>44752</v>
      </c>
      <c r="D53" s="1" t="s">
        <v>66</v>
      </c>
      <c r="E53" s="1" t="s">
        <v>698</v>
      </c>
      <c r="F53" s="1" t="s">
        <v>39</v>
      </c>
      <c r="G53" s="11" t="e">
        <f>(C53-VLOOKUP(E53,Riders!$A$2:$C$267,2,FALSE))/365</f>
        <v>#N/A</v>
      </c>
      <c r="H53" s="1">
        <v>6</v>
      </c>
    </row>
    <row r="54" spans="1:8" x14ac:dyDescent="0.35">
      <c r="A54" s="1" t="s">
        <v>139</v>
      </c>
      <c r="B54" s="1">
        <v>2022</v>
      </c>
      <c r="C54" s="2">
        <v>44752</v>
      </c>
      <c r="D54" s="1" t="s">
        <v>66</v>
      </c>
      <c r="E54" s="1" t="s">
        <v>522</v>
      </c>
      <c r="F54" s="1" t="s">
        <v>58</v>
      </c>
      <c r="G54" s="11">
        <f>(C54-VLOOKUP(E54,Riders!$A$2:$C$267,2,FALSE))/365</f>
        <v>30.723287671232878</v>
      </c>
      <c r="H54" s="1">
        <v>7</v>
      </c>
    </row>
    <row r="55" spans="1:8" x14ac:dyDescent="0.35">
      <c r="A55" s="1" t="s">
        <v>139</v>
      </c>
      <c r="B55" s="1">
        <v>2022</v>
      </c>
      <c r="C55" s="2">
        <v>44752</v>
      </c>
      <c r="D55" s="1" t="s">
        <v>66</v>
      </c>
      <c r="E55" s="1" t="s">
        <v>712</v>
      </c>
      <c r="F55" s="1" t="s">
        <v>726</v>
      </c>
      <c r="G55" s="11" t="e">
        <f>(C55-VLOOKUP(E55,Riders!$A$2:$C$267,2,FALSE))/365</f>
        <v>#N/A</v>
      </c>
      <c r="H55" s="1">
        <v>8</v>
      </c>
    </row>
    <row r="56" spans="1:8" x14ac:dyDescent="0.35">
      <c r="A56" s="1" t="s">
        <v>139</v>
      </c>
      <c r="B56" s="1">
        <v>2022</v>
      </c>
      <c r="C56" s="2">
        <v>44752</v>
      </c>
      <c r="D56" s="1" t="s">
        <v>66</v>
      </c>
      <c r="E56" s="1" t="s">
        <v>720</v>
      </c>
      <c r="F56" s="1" t="s">
        <v>728</v>
      </c>
      <c r="G56" s="11" t="e">
        <f>(C56-VLOOKUP(E56,Riders!$A$2:$C$267,2,FALSE))/365</f>
        <v>#N/A</v>
      </c>
      <c r="H56" s="1">
        <v>9</v>
      </c>
    </row>
    <row r="57" spans="1:8" x14ac:dyDescent="0.35">
      <c r="A57" s="1" t="s">
        <v>139</v>
      </c>
      <c r="B57" s="1">
        <v>2022</v>
      </c>
      <c r="C57" s="2">
        <v>44752</v>
      </c>
      <c r="D57" s="1" t="s">
        <v>66</v>
      </c>
      <c r="E57" s="1" t="s">
        <v>662</v>
      </c>
      <c r="F57" s="1" t="s">
        <v>722</v>
      </c>
      <c r="G57" s="11">
        <f>(C57-VLOOKUP(E57,Riders!$A$2:$C$267,2,FALSE))/365</f>
        <v>21.586301369863012</v>
      </c>
      <c r="H57" s="1">
        <v>10</v>
      </c>
    </row>
    <row r="58" spans="1:8" x14ac:dyDescent="0.35">
      <c r="A58" s="1" t="s">
        <v>139</v>
      </c>
      <c r="B58" s="1">
        <v>2022</v>
      </c>
      <c r="C58" s="2">
        <v>44752</v>
      </c>
      <c r="D58" s="1" t="s">
        <v>66</v>
      </c>
      <c r="E58" s="1" t="s">
        <v>495</v>
      </c>
      <c r="F58" s="1" t="s">
        <v>104</v>
      </c>
      <c r="G58" s="11">
        <f>(C58-VLOOKUP(E58,Riders!$A$2:$C$267,2,FALSE))/365</f>
        <v>26.454794520547946</v>
      </c>
      <c r="H58" s="1">
        <v>11</v>
      </c>
    </row>
    <row r="59" spans="1:8" x14ac:dyDescent="0.35">
      <c r="A59" s="1" t="s">
        <v>139</v>
      </c>
      <c r="B59" s="1">
        <v>2022</v>
      </c>
      <c r="C59" s="2">
        <v>44752</v>
      </c>
      <c r="D59" s="1" t="s">
        <v>66</v>
      </c>
      <c r="E59" s="1" t="s">
        <v>692</v>
      </c>
      <c r="F59" s="1" t="s">
        <v>725</v>
      </c>
      <c r="G59" s="11" t="e">
        <f>(C59-VLOOKUP(E59,Riders!$A$2:$C$267,2,FALSE))/365</f>
        <v>#N/A</v>
      </c>
      <c r="H59" s="1">
        <v>12</v>
      </c>
    </row>
    <row r="60" spans="1:8" x14ac:dyDescent="0.35">
      <c r="A60" s="1" t="s">
        <v>139</v>
      </c>
      <c r="B60" s="1">
        <v>2022</v>
      </c>
      <c r="C60" s="2">
        <v>44752</v>
      </c>
      <c r="D60" s="1" t="s">
        <v>66</v>
      </c>
      <c r="E60" s="1" t="s">
        <v>693</v>
      </c>
      <c r="F60" s="1" t="s">
        <v>723</v>
      </c>
      <c r="G60" s="11" t="e">
        <f>(C60-VLOOKUP(E60,Riders!$A$2:$C$267,2,FALSE))/365</f>
        <v>#N/A</v>
      </c>
      <c r="H60" s="1">
        <v>13</v>
      </c>
    </row>
    <row r="61" spans="1:8" x14ac:dyDescent="0.35">
      <c r="A61" s="1" t="s">
        <v>139</v>
      </c>
      <c r="B61" s="1">
        <v>2022</v>
      </c>
      <c r="C61" s="2">
        <v>44752</v>
      </c>
      <c r="D61" s="1" t="s">
        <v>66</v>
      </c>
      <c r="E61" s="1" t="s">
        <v>629</v>
      </c>
      <c r="F61" s="1" t="s">
        <v>724</v>
      </c>
      <c r="G61" s="11" t="e">
        <f>(C61-VLOOKUP(E61,Riders!$A$2:$C$267,2,FALSE))/365</f>
        <v>#N/A</v>
      </c>
      <c r="H61" s="1">
        <v>14</v>
      </c>
    </row>
    <row r="62" spans="1:8" x14ac:dyDescent="0.35">
      <c r="A62" s="1" t="s">
        <v>139</v>
      </c>
      <c r="B62" s="1">
        <v>2022</v>
      </c>
      <c r="C62" s="2">
        <v>44752</v>
      </c>
      <c r="D62" s="1" t="s">
        <v>66</v>
      </c>
      <c r="E62" s="1" t="s">
        <v>620</v>
      </c>
      <c r="F62" s="1" t="s">
        <v>154</v>
      </c>
      <c r="G62" s="11" t="e">
        <f>(C62-VLOOKUP(E62,Riders!$A$2:$C$267,2,FALSE))/365</f>
        <v>#N/A</v>
      </c>
      <c r="H62" s="1">
        <v>15</v>
      </c>
    </row>
    <row r="63" spans="1:8" x14ac:dyDescent="0.35">
      <c r="A63" s="1" t="s">
        <v>139</v>
      </c>
      <c r="B63" s="1">
        <v>2022</v>
      </c>
      <c r="C63" s="2">
        <v>44752</v>
      </c>
      <c r="D63" s="1" t="s">
        <v>66</v>
      </c>
      <c r="E63" s="1" t="s">
        <v>605</v>
      </c>
      <c r="F63" s="1" t="s">
        <v>33</v>
      </c>
      <c r="G63" s="11">
        <f>(C63-VLOOKUP(E63,Riders!$A$2:$C$267,2,FALSE))/365</f>
        <v>20.4986301369863</v>
      </c>
      <c r="H63" s="1">
        <v>16</v>
      </c>
    </row>
    <row r="64" spans="1:8" x14ac:dyDescent="0.35">
      <c r="A64" s="1" t="s">
        <v>139</v>
      </c>
      <c r="B64" s="1">
        <v>2022</v>
      </c>
      <c r="C64" s="2">
        <v>44752</v>
      </c>
      <c r="D64" s="1" t="s">
        <v>66</v>
      </c>
      <c r="E64" s="1" t="s">
        <v>609</v>
      </c>
      <c r="F64" s="1" t="s">
        <v>164</v>
      </c>
      <c r="G64" s="11" t="e">
        <f>(C64-VLOOKUP(E64,Riders!$A$2:$C$267,2,FALSE))/365</f>
        <v>#N/A</v>
      </c>
      <c r="H64" s="1">
        <v>17</v>
      </c>
    </row>
    <row r="65" spans="1:10" x14ac:dyDescent="0.35">
      <c r="A65" s="1" t="s">
        <v>139</v>
      </c>
      <c r="B65" s="1">
        <v>2022</v>
      </c>
      <c r="C65" s="2">
        <v>44752</v>
      </c>
      <c r="D65" s="1" t="s">
        <v>66</v>
      </c>
      <c r="E65" s="1" t="s">
        <v>696</v>
      </c>
      <c r="F65" s="1" t="s">
        <v>150</v>
      </c>
      <c r="G65" s="11" t="e">
        <f>(C65-VLOOKUP(E65,Riders!$A$2:$C$267,2,FALSE))/365</f>
        <v>#N/A</v>
      </c>
      <c r="H65" s="1">
        <v>18</v>
      </c>
    </row>
    <row r="66" spans="1:10" x14ac:dyDescent="0.35">
      <c r="A66" s="1" t="s">
        <v>139</v>
      </c>
      <c r="B66" s="1">
        <v>2022</v>
      </c>
      <c r="C66" s="2">
        <v>44752</v>
      </c>
      <c r="D66" s="1" t="s">
        <v>66</v>
      </c>
      <c r="E66" s="1" t="s">
        <v>714</v>
      </c>
      <c r="F66" s="1" t="s">
        <v>161</v>
      </c>
      <c r="G66" s="11" t="e">
        <f>(C66-VLOOKUP(E66,Riders!$A$2:$C$267,2,FALSE))/365</f>
        <v>#N/A</v>
      </c>
      <c r="H66" s="1">
        <v>19</v>
      </c>
    </row>
    <row r="67" spans="1:10" x14ac:dyDescent="0.35">
      <c r="A67" s="1" t="s">
        <v>139</v>
      </c>
      <c r="B67" s="1">
        <v>2022</v>
      </c>
      <c r="C67" s="2">
        <v>44752</v>
      </c>
      <c r="D67" s="1" t="s">
        <v>66</v>
      </c>
      <c r="E67" s="1" t="s">
        <v>690</v>
      </c>
      <c r="F67" s="1" t="s">
        <v>145</v>
      </c>
      <c r="G67" s="11" t="e">
        <f>(C67-VLOOKUP(E67,Riders!$A$2:$C$267,2,FALSE))/365</f>
        <v>#N/A</v>
      </c>
      <c r="H67" s="1">
        <v>20</v>
      </c>
    </row>
    <row r="68" spans="1:10" x14ac:dyDescent="0.35">
      <c r="A68" s="1" t="s">
        <v>139</v>
      </c>
      <c r="B68" s="1">
        <v>2022</v>
      </c>
      <c r="C68" s="2">
        <v>44752</v>
      </c>
      <c r="D68" s="1" t="s">
        <v>66</v>
      </c>
      <c r="E68" s="1" t="s">
        <v>519</v>
      </c>
      <c r="F68" s="1" t="s">
        <v>250</v>
      </c>
      <c r="G68" s="11">
        <f>(C68-VLOOKUP(E68,Riders!$A$2:$C$267,2,FALSE))/365</f>
        <v>31.493150684931507</v>
      </c>
      <c r="H68" s="1">
        <v>21</v>
      </c>
    </row>
    <row r="69" spans="1:10" x14ac:dyDescent="0.35">
      <c r="A69" s="1" t="s">
        <v>139</v>
      </c>
      <c r="B69" s="1">
        <v>2022</v>
      </c>
      <c r="C69" s="2">
        <v>44752</v>
      </c>
      <c r="D69" s="1" t="s">
        <v>66</v>
      </c>
      <c r="E69" s="1" t="s">
        <v>716</v>
      </c>
      <c r="F69" s="1" t="s">
        <v>152</v>
      </c>
      <c r="G69" s="11" t="e">
        <f>(C69-VLOOKUP(E69,Riders!$A$2:$C$267,2,FALSE))/365</f>
        <v>#N/A</v>
      </c>
      <c r="H69" s="1">
        <v>22</v>
      </c>
    </row>
    <row r="70" spans="1:10" x14ac:dyDescent="0.35">
      <c r="A70" s="1" t="s">
        <v>139</v>
      </c>
      <c r="B70" s="1">
        <v>2022</v>
      </c>
      <c r="C70" s="2">
        <v>44752</v>
      </c>
      <c r="D70" s="1" t="s">
        <v>66</v>
      </c>
      <c r="E70" s="1" t="s">
        <v>718</v>
      </c>
      <c r="F70" s="1" t="s">
        <v>727</v>
      </c>
      <c r="G70" s="11">
        <f>(C70-VLOOKUP(E70,Riders!$A$2:$C$267,2,FALSE))/365</f>
        <v>43.010958904109586</v>
      </c>
      <c r="H70" s="1">
        <v>23</v>
      </c>
    </row>
    <row r="71" spans="1:10" x14ac:dyDescent="0.35">
      <c r="A71" s="4" t="s">
        <v>162</v>
      </c>
      <c r="B71" s="4">
        <v>2022</v>
      </c>
      <c r="C71" s="5">
        <v>44696</v>
      </c>
      <c r="D71" s="4" t="s">
        <v>66</v>
      </c>
      <c r="E71" s="4" t="s">
        <v>585</v>
      </c>
      <c r="F71" s="4" t="s">
        <v>113</v>
      </c>
      <c r="G71" s="12">
        <f>(C71-VLOOKUP(E71,Riders!$A$2:$C$1999,2,FALSE))/365</f>
        <v>23.671232876712327</v>
      </c>
      <c r="H71" s="4">
        <v>1</v>
      </c>
      <c r="I71" s="6">
        <v>0.47500000000000003</v>
      </c>
      <c r="J71">
        <v>53.947000000000003</v>
      </c>
    </row>
    <row r="72" spans="1:10" x14ac:dyDescent="0.35">
      <c r="A72" s="4" t="s">
        <v>162</v>
      </c>
      <c r="B72" s="4">
        <v>2022</v>
      </c>
      <c r="C72" s="5">
        <v>44696</v>
      </c>
      <c r="D72" s="4" t="s">
        <v>66</v>
      </c>
      <c r="E72" s="4" t="s">
        <v>749</v>
      </c>
      <c r="F72" s="4" t="s">
        <v>46</v>
      </c>
      <c r="G72" s="12">
        <f>(C72-VLOOKUP(E72,Riders!$A$2:$C$1999,2,FALSE))/365</f>
        <v>25.043835616438358</v>
      </c>
      <c r="H72" s="4">
        <v>2</v>
      </c>
    </row>
    <row r="73" spans="1:10" x14ac:dyDescent="0.35">
      <c r="A73" s="4" t="s">
        <v>162</v>
      </c>
      <c r="B73" s="4">
        <v>2022</v>
      </c>
      <c r="C73" s="5">
        <v>44696</v>
      </c>
      <c r="D73" s="4" t="s">
        <v>66</v>
      </c>
      <c r="E73" s="4" t="s">
        <v>487</v>
      </c>
      <c r="F73" s="4" t="s">
        <v>164</v>
      </c>
      <c r="G73" s="12">
        <f>(C73-VLOOKUP(E73,Riders!$A$2:$C$1999,2,FALSE))/365</f>
        <v>24.857534246575341</v>
      </c>
      <c r="H73" s="4">
        <v>3</v>
      </c>
    </row>
    <row r="74" spans="1:10" x14ac:dyDescent="0.35">
      <c r="A74" s="4" t="s">
        <v>162</v>
      </c>
      <c r="B74" s="4">
        <v>2022</v>
      </c>
      <c r="C74" s="5">
        <v>44696</v>
      </c>
      <c r="D74" s="4" t="s">
        <v>66</v>
      </c>
      <c r="E74" s="4" t="s">
        <v>476</v>
      </c>
      <c r="F74" s="4" t="s">
        <v>78</v>
      </c>
      <c r="G74" s="12">
        <f>(C74-VLOOKUP(E74,Riders!$A$2:$C$1999,2,FALSE))/365</f>
        <v>23.523287671232875</v>
      </c>
      <c r="H74" s="4">
        <v>4</v>
      </c>
    </row>
    <row r="75" spans="1:10" x14ac:dyDescent="0.35">
      <c r="A75" s="4" t="s">
        <v>162</v>
      </c>
      <c r="B75" s="4">
        <v>2022</v>
      </c>
      <c r="C75" s="5">
        <v>44696</v>
      </c>
      <c r="D75" s="4" t="s">
        <v>66</v>
      </c>
      <c r="E75" s="4" t="s">
        <v>592</v>
      </c>
      <c r="F75" s="4" t="s">
        <v>23</v>
      </c>
      <c r="G75" s="12">
        <f>(C75-VLOOKUP(E75,Riders!$A$2:$C$1999,2,FALSE))/365</f>
        <v>27.753424657534246</v>
      </c>
      <c r="H75" s="4">
        <v>5</v>
      </c>
    </row>
    <row r="76" spans="1:10" x14ac:dyDescent="0.35">
      <c r="A76" s="4" t="s">
        <v>162</v>
      </c>
      <c r="B76" s="4">
        <v>2022</v>
      </c>
      <c r="C76" s="5">
        <v>44696</v>
      </c>
      <c r="D76" s="4" t="s">
        <v>66</v>
      </c>
      <c r="E76" s="4" t="s">
        <v>615</v>
      </c>
      <c r="F76" s="4" t="s">
        <v>228</v>
      </c>
      <c r="G76" s="12">
        <f>(C76-VLOOKUP(E76,Riders!$A$2:$C$1999,2,FALSE))/365</f>
        <v>23.295890410958904</v>
      </c>
      <c r="H76" s="4">
        <v>6</v>
      </c>
    </row>
    <row r="77" spans="1:10" x14ac:dyDescent="0.35">
      <c r="A77" s="4" t="s">
        <v>162</v>
      </c>
      <c r="B77" s="4">
        <v>2022</v>
      </c>
      <c r="C77" s="5">
        <v>44696</v>
      </c>
      <c r="D77" s="4" t="s">
        <v>66</v>
      </c>
      <c r="E77" s="4" t="s">
        <v>479</v>
      </c>
      <c r="F77" s="4" t="s">
        <v>480</v>
      </c>
      <c r="G77" s="12">
        <f>(C77-VLOOKUP(E77,Riders!$A$2:$C$1999,2,FALSE))/365</f>
        <v>30.991780821917807</v>
      </c>
      <c r="H77" s="4">
        <v>7</v>
      </c>
    </row>
    <row r="78" spans="1:10" x14ac:dyDescent="0.35">
      <c r="A78" s="4" t="s">
        <v>162</v>
      </c>
      <c r="B78" s="4">
        <v>2022</v>
      </c>
      <c r="C78" s="5">
        <v>44696</v>
      </c>
      <c r="D78" s="4" t="s">
        <v>66</v>
      </c>
      <c r="E78" s="4" t="s">
        <v>481</v>
      </c>
      <c r="F78" s="4" t="s">
        <v>29</v>
      </c>
      <c r="G78" s="12">
        <f>(C78-VLOOKUP(E78,Riders!$A$2:$C$1999,2,FALSE))/365</f>
        <v>19.917808219178081</v>
      </c>
      <c r="H78" s="4">
        <v>8</v>
      </c>
    </row>
    <row r="79" spans="1:10" x14ac:dyDescent="0.35">
      <c r="A79" s="4" t="s">
        <v>162</v>
      </c>
      <c r="B79" s="4">
        <v>2022</v>
      </c>
      <c r="C79" s="5">
        <v>44696</v>
      </c>
      <c r="D79" s="4" t="s">
        <v>66</v>
      </c>
      <c r="E79" s="4" t="s">
        <v>496</v>
      </c>
      <c r="F79" s="4" t="s">
        <v>85</v>
      </c>
      <c r="G79" s="12">
        <f>(C79-VLOOKUP(E79,Riders!$A$2:$C$1999,2,FALSE))/365</f>
        <v>27.336986301369862</v>
      </c>
      <c r="H79" s="4">
        <v>9</v>
      </c>
    </row>
    <row r="80" spans="1:10" x14ac:dyDescent="0.35">
      <c r="A80" s="4" t="s">
        <v>162</v>
      </c>
      <c r="B80" s="4">
        <v>2022</v>
      </c>
      <c r="C80" s="5">
        <v>44696</v>
      </c>
      <c r="D80" s="4" t="s">
        <v>66</v>
      </c>
      <c r="E80" s="4" t="s">
        <v>747</v>
      </c>
      <c r="F80" s="4" t="s">
        <v>35</v>
      </c>
      <c r="G80" s="12">
        <f>(C80-VLOOKUP(E80,Riders!$A$2:$C$1999,2,FALSE))/365</f>
        <v>22.246575342465754</v>
      </c>
      <c r="H80" s="4">
        <v>10</v>
      </c>
    </row>
    <row r="81" spans="1:10" x14ac:dyDescent="0.35">
      <c r="A81" s="4" t="s">
        <v>162</v>
      </c>
      <c r="B81" s="4">
        <v>2022</v>
      </c>
      <c r="C81" s="5">
        <v>44696</v>
      </c>
      <c r="D81" s="4" t="s">
        <v>66</v>
      </c>
      <c r="E81" s="4" t="s">
        <v>53</v>
      </c>
      <c r="F81" s="4" t="s">
        <v>25</v>
      </c>
      <c r="G81" s="12">
        <f>(C81-VLOOKUP(E81,Riders!$A$2:$C$1999,2,FALSE))/365</f>
        <v>21.852054794520548</v>
      </c>
      <c r="H81" s="4">
        <v>11</v>
      </c>
    </row>
    <row r="82" spans="1:10" x14ac:dyDescent="0.35">
      <c r="A82" s="4" t="s">
        <v>162</v>
      </c>
      <c r="B82" s="4">
        <v>2022</v>
      </c>
      <c r="C82" s="5">
        <v>44696</v>
      </c>
      <c r="D82" s="4" t="s">
        <v>66</v>
      </c>
      <c r="E82" s="4" t="s">
        <v>621</v>
      </c>
      <c r="F82" s="4" t="s">
        <v>44</v>
      </c>
      <c r="G82" s="12">
        <f>(C82-VLOOKUP(E82,Riders!$A$2:$C$1999,2,FALSE))/365</f>
        <v>35.62191780821918</v>
      </c>
      <c r="H82" s="4">
        <v>12</v>
      </c>
    </row>
    <row r="83" spans="1:10" x14ac:dyDescent="0.35">
      <c r="A83" s="4" t="s">
        <v>162</v>
      </c>
      <c r="B83" s="4">
        <v>2022</v>
      </c>
      <c r="C83" s="5">
        <v>44696</v>
      </c>
      <c r="D83" s="4" t="s">
        <v>66</v>
      </c>
      <c r="E83" s="4" t="s">
        <v>595</v>
      </c>
      <c r="F83" s="4" t="s">
        <v>31</v>
      </c>
      <c r="G83" s="12">
        <f>(C83-VLOOKUP(E83,Riders!$A$2:$C$1999,2,FALSE))/365</f>
        <v>32.961643835616435</v>
      </c>
      <c r="H83" s="4">
        <v>13</v>
      </c>
    </row>
    <row r="84" spans="1:10" x14ac:dyDescent="0.35">
      <c r="A84" s="4" t="s">
        <v>162</v>
      </c>
      <c r="B84" s="4">
        <v>2022</v>
      </c>
      <c r="C84" s="5">
        <v>44696</v>
      </c>
      <c r="D84" s="4" t="s">
        <v>66</v>
      </c>
      <c r="E84" s="4" t="s">
        <v>698</v>
      </c>
      <c r="F84" s="4" t="s">
        <v>39</v>
      </c>
      <c r="G84" s="12">
        <f>(C84-VLOOKUP(E84,Riders!$A$2:$C$1999,2,FALSE))/365</f>
        <v>28.219178082191782</v>
      </c>
      <c r="H84" s="4">
        <v>14</v>
      </c>
    </row>
    <row r="85" spans="1:10" x14ac:dyDescent="0.35">
      <c r="A85" s="4" t="s">
        <v>162</v>
      </c>
      <c r="B85" s="4">
        <v>2022</v>
      </c>
      <c r="C85" s="5">
        <v>44696</v>
      </c>
      <c r="D85" s="4" t="s">
        <v>66</v>
      </c>
      <c r="E85" s="4" t="s">
        <v>738</v>
      </c>
      <c r="F85" s="4" t="s">
        <v>33</v>
      </c>
      <c r="G85" s="12">
        <f>(C85-VLOOKUP(E85,Riders!$A$2:$C$1999,2,FALSE))/365</f>
        <v>21.232876712328768</v>
      </c>
      <c r="H85" s="4">
        <v>15</v>
      </c>
    </row>
    <row r="86" spans="1:10" x14ac:dyDescent="0.35">
      <c r="A86" s="4" t="s">
        <v>162</v>
      </c>
      <c r="B86" s="4">
        <v>2022</v>
      </c>
      <c r="C86" s="5">
        <v>44696</v>
      </c>
      <c r="D86" s="4" t="s">
        <v>66</v>
      </c>
      <c r="E86" s="4" t="s">
        <v>733</v>
      </c>
      <c r="F86" s="4" t="s">
        <v>102</v>
      </c>
      <c r="G86" s="12">
        <f>(C86-VLOOKUP(E86,Riders!$A$2:$C$1999,2,FALSE))/365</f>
        <v>21.293150684931508</v>
      </c>
      <c r="H86" s="4">
        <v>16</v>
      </c>
    </row>
    <row r="87" spans="1:10" x14ac:dyDescent="0.35">
      <c r="A87" s="4" t="s">
        <v>162</v>
      </c>
      <c r="B87" s="4">
        <v>2022</v>
      </c>
      <c r="C87" s="5">
        <v>44696</v>
      </c>
      <c r="D87" s="4" t="s">
        <v>66</v>
      </c>
      <c r="E87" s="4" t="s">
        <v>739</v>
      </c>
      <c r="F87" s="4" t="s">
        <v>150</v>
      </c>
      <c r="G87" s="12">
        <f>(C87-VLOOKUP(E87,Riders!$A$2:$C$1999,2,FALSE))/365</f>
        <v>19.545205479452054</v>
      </c>
      <c r="H87" s="4">
        <v>17</v>
      </c>
    </row>
    <row r="88" spans="1:10" x14ac:dyDescent="0.35">
      <c r="A88" s="4" t="s">
        <v>162</v>
      </c>
      <c r="B88" s="4">
        <v>2022</v>
      </c>
      <c r="C88" s="5">
        <v>44696</v>
      </c>
      <c r="D88" s="4" t="s">
        <v>66</v>
      </c>
      <c r="E88" s="4" t="s">
        <v>712</v>
      </c>
      <c r="F88" s="4" t="s">
        <v>726</v>
      </c>
      <c r="G88" s="12">
        <f>(C88-VLOOKUP(E88,Riders!$A$2:$C$1999,2,FALSE))/365</f>
        <v>27.17808219178082</v>
      </c>
      <c r="H88" s="4">
        <v>18</v>
      </c>
    </row>
    <row r="89" spans="1:10" x14ac:dyDescent="0.35">
      <c r="A89" s="4" t="s">
        <v>162</v>
      </c>
      <c r="B89" s="4">
        <v>2022</v>
      </c>
      <c r="C89" s="5">
        <v>44696</v>
      </c>
      <c r="D89" s="4" t="s">
        <v>66</v>
      </c>
      <c r="E89" s="4" t="s">
        <v>519</v>
      </c>
      <c r="F89" s="4" t="s">
        <v>250</v>
      </c>
      <c r="G89" s="12">
        <f>(C89-VLOOKUP(E89,Riders!$A$2:$C$1999,2,FALSE))/365</f>
        <v>31.339726027397262</v>
      </c>
      <c r="H89" s="4">
        <v>19</v>
      </c>
    </row>
    <row r="90" spans="1:10" x14ac:dyDescent="0.35">
      <c r="A90" s="4" t="s">
        <v>162</v>
      </c>
      <c r="B90" s="4">
        <v>2022</v>
      </c>
      <c r="C90" s="5">
        <v>44696</v>
      </c>
      <c r="D90" s="4" t="s">
        <v>66</v>
      </c>
      <c r="E90" s="4" t="s">
        <v>613</v>
      </c>
      <c r="F90" s="4" t="s">
        <v>56</v>
      </c>
      <c r="G90" s="12">
        <f>(C90-VLOOKUP(E90,Riders!$A$2:$C$1999,2,FALSE))/365</f>
        <v>20.887671232876713</v>
      </c>
      <c r="H90" s="4">
        <v>20</v>
      </c>
    </row>
    <row r="91" spans="1:10" x14ac:dyDescent="0.35">
      <c r="A91" s="4" t="s">
        <v>162</v>
      </c>
      <c r="B91" s="4">
        <v>2022</v>
      </c>
      <c r="C91" s="5">
        <v>44696</v>
      </c>
      <c r="D91" s="4" t="s">
        <v>66</v>
      </c>
      <c r="E91" s="4" t="s">
        <v>494</v>
      </c>
      <c r="F91" s="4" t="s">
        <v>37</v>
      </c>
      <c r="G91" s="12">
        <f>(C91-VLOOKUP(E91,Riders!$A$2:$C$1999,2,FALSE))/365</f>
        <v>23.901369863013699</v>
      </c>
      <c r="H91" s="4">
        <v>21</v>
      </c>
    </row>
    <row r="92" spans="1:10" x14ac:dyDescent="0.35">
      <c r="A92" s="4" t="s">
        <v>162</v>
      </c>
      <c r="B92" s="4">
        <v>2022</v>
      </c>
      <c r="C92" s="5">
        <v>44696</v>
      </c>
      <c r="D92" s="4" t="s">
        <v>66</v>
      </c>
      <c r="E92" s="4" t="s">
        <v>523</v>
      </c>
      <c r="F92" s="4" t="s">
        <v>524</v>
      </c>
      <c r="G92" s="12">
        <f>(C92-VLOOKUP(E92,Riders!$A$2:$C$1999,2,FALSE))/365</f>
        <v>21.556164383561644</v>
      </c>
      <c r="H92" s="4">
        <v>22</v>
      </c>
    </row>
    <row r="93" spans="1:10" x14ac:dyDescent="0.35">
      <c r="A93" s="1" t="s">
        <v>65</v>
      </c>
      <c r="B93" s="1">
        <v>2022</v>
      </c>
      <c r="C93" s="2">
        <v>44675</v>
      </c>
      <c r="D93" s="1" t="s">
        <v>66</v>
      </c>
      <c r="E93" s="1" t="s">
        <v>473</v>
      </c>
      <c r="F93" s="1" t="s">
        <v>25</v>
      </c>
      <c r="G93" s="1"/>
      <c r="H93" s="1">
        <v>1</v>
      </c>
      <c r="I93" s="6">
        <v>0.57500000000000007</v>
      </c>
      <c r="J93">
        <v>46.738999999999997</v>
      </c>
    </row>
    <row r="94" spans="1:10" x14ac:dyDescent="0.35">
      <c r="A94" s="47" t="s">
        <v>65</v>
      </c>
      <c r="B94" s="47">
        <v>2022</v>
      </c>
      <c r="C94" s="48">
        <v>44675</v>
      </c>
      <c r="D94" s="47" t="s">
        <v>66</v>
      </c>
      <c r="E94" s="49" t="s">
        <v>587</v>
      </c>
      <c r="F94" s="49" t="s">
        <v>78</v>
      </c>
      <c r="G94" s="49"/>
      <c r="H94" s="34">
        <v>2</v>
      </c>
    </row>
    <row r="95" spans="1:10" x14ac:dyDescent="0.35">
      <c r="A95" s="1" t="s">
        <v>65</v>
      </c>
      <c r="B95" s="1">
        <v>2022</v>
      </c>
      <c r="C95" s="2">
        <v>44675</v>
      </c>
      <c r="D95" s="1" t="s">
        <v>66</v>
      </c>
      <c r="E95" s="49" t="s">
        <v>481</v>
      </c>
      <c r="F95" s="49" t="s">
        <v>29</v>
      </c>
      <c r="G95" s="49"/>
      <c r="H95" s="34">
        <v>3</v>
      </c>
    </row>
    <row r="96" spans="1:10" x14ac:dyDescent="0.35">
      <c r="A96" s="1" t="s">
        <v>65</v>
      </c>
      <c r="B96" s="1">
        <v>2022</v>
      </c>
      <c r="C96" s="2">
        <v>44675</v>
      </c>
      <c r="D96" s="1" t="s">
        <v>66</v>
      </c>
      <c r="E96" s="49" t="s">
        <v>483</v>
      </c>
      <c r="F96" s="49" t="s">
        <v>484</v>
      </c>
      <c r="G96" s="49"/>
      <c r="H96" s="34">
        <v>4</v>
      </c>
    </row>
    <row r="97" spans="1:8" x14ac:dyDescent="0.35">
      <c r="A97" s="1" t="s">
        <v>65</v>
      </c>
      <c r="B97" s="1">
        <v>2022</v>
      </c>
      <c r="C97" s="2">
        <v>44675</v>
      </c>
      <c r="D97" s="1" t="s">
        <v>66</v>
      </c>
      <c r="E97" s="49" t="s">
        <v>594</v>
      </c>
      <c r="F97" s="49" t="s">
        <v>31</v>
      </c>
      <c r="G97" s="49"/>
      <c r="H97" s="34">
        <v>5</v>
      </c>
    </row>
    <row r="98" spans="1:8" x14ac:dyDescent="0.35">
      <c r="A98" s="1" t="s">
        <v>65</v>
      </c>
      <c r="B98" s="1">
        <v>2022</v>
      </c>
      <c r="C98" s="2">
        <v>44675</v>
      </c>
      <c r="D98" s="1" t="s">
        <v>66</v>
      </c>
      <c r="E98" s="49" t="s">
        <v>586</v>
      </c>
      <c r="F98" s="49" t="s">
        <v>75</v>
      </c>
      <c r="G98" s="49"/>
      <c r="H98" s="34">
        <v>6</v>
      </c>
    </row>
    <row r="99" spans="1:8" x14ac:dyDescent="0.35">
      <c r="A99" s="1" t="s">
        <v>65</v>
      </c>
      <c r="B99" s="1">
        <v>2022</v>
      </c>
      <c r="C99" s="2">
        <v>44675</v>
      </c>
      <c r="D99" s="1" t="s">
        <v>66</v>
      </c>
      <c r="E99" s="49" t="s">
        <v>605</v>
      </c>
      <c r="F99" s="49" t="s">
        <v>33</v>
      </c>
      <c r="G99" s="49"/>
      <c r="H99" s="34">
        <v>7</v>
      </c>
    </row>
    <row r="100" spans="1:8" x14ac:dyDescent="0.35">
      <c r="A100" s="1" t="s">
        <v>65</v>
      </c>
      <c r="B100" s="1">
        <v>2022</v>
      </c>
      <c r="C100" s="2">
        <v>44675</v>
      </c>
      <c r="D100" s="1" t="s">
        <v>66</v>
      </c>
      <c r="E100" s="49" t="s">
        <v>479</v>
      </c>
      <c r="F100" s="49" t="s">
        <v>480</v>
      </c>
      <c r="G100" s="49"/>
      <c r="H100" s="34">
        <v>8</v>
      </c>
    </row>
    <row r="101" spans="1:8" x14ac:dyDescent="0.35">
      <c r="A101" s="1" t="s">
        <v>65</v>
      </c>
      <c r="B101" s="1">
        <v>2022</v>
      </c>
      <c r="C101" s="2">
        <v>44675</v>
      </c>
      <c r="D101" s="1" t="s">
        <v>66</v>
      </c>
      <c r="E101" s="49" t="s">
        <v>617</v>
      </c>
      <c r="F101" s="49" t="s">
        <v>37</v>
      </c>
      <c r="G101" s="49"/>
      <c r="H101" s="34">
        <v>9</v>
      </c>
    </row>
    <row r="102" spans="1:8" x14ac:dyDescent="0.35">
      <c r="A102" s="1" t="s">
        <v>65</v>
      </c>
      <c r="B102" s="1">
        <v>2022</v>
      </c>
      <c r="C102" s="2">
        <v>44675</v>
      </c>
      <c r="D102" s="1" t="s">
        <v>66</v>
      </c>
      <c r="E102" s="49" t="s">
        <v>786</v>
      </c>
      <c r="F102" s="49" t="s">
        <v>113</v>
      </c>
      <c r="G102" s="49"/>
      <c r="H102" s="34">
        <v>10</v>
      </c>
    </row>
    <row r="103" spans="1:8" x14ac:dyDescent="0.35">
      <c r="A103" s="1" t="s">
        <v>65</v>
      </c>
      <c r="B103" s="1">
        <v>2022</v>
      </c>
      <c r="C103" s="2">
        <v>44675</v>
      </c>
      <c r="D103" s="1" t="s">
        <v>66</v>
      </c>
      <c r="E103" s="49" t="s">
        <v>647</v>
      </c>
      <c r="F103" s="49" t="s">
        <v>73</v>
      </c>
      <c r="G103" s="49"/>
      <c r="H103" s="34">
        <v>11</v>
      </c>
    </row>
    <row r="104" spans="1:8" x14ac:dyDescent="0.35">
      <c r="A104" s="1" t="s">
        <v>65</v>
      </c>
      <c r="B104" s="1">
        <v>2022</v>
      </c>
      <c r="C104" s="2">
        <v>44675</v>
      </c>
      <c r="D104" s="1" t="s">
        <v>66</v>
      </c>
      <c r="E104" s="49" t="s">
        <v>628</v>
      </c>
      <c r="F104" s="49" t="s">
        <v>762</v>
      </c>
      <c r="G104" s="49"/>
      <c r="H104" s="34">
        <v>12</v>
      </c>
    </row>
    <row r="105" spans="1:8" x14ac:dyDescent="0.35">
      <c r="A105" s="1" t="s">
        <v>65</v>
      </c>
      <c r="B105" s="1">
        <v>2022</v>
      </c>
      <c r="C105" s="2">
        <v>44675</v>
      </c>
      <c r="D105" s="1" t="s">
        <v>66</v>
      </c>
      <c r="E105" s="49" t="s">
        <v>496</v>
      </c>
      <c r="F105" s="49" t="s">
        <v>85</v>
      </c>
      <c r="G105" s="49"/>
      <c r="H105" s="34">
        <v>13</v>
      </c>
    </row>
    <row r="106" spans="1:8" x14ac:dyDescent="0.35">
      <c r="A106" s="1" t="s">
        <v>65</v>
      </c>
      <c r="B106" s="1">
        <v>2022</v>
      </c>
      <c r="C106" s="2">
        <v>44675</v>
      </c>
      <c r="D106" s="1" t="s">
        <v>66</v>
      </c>
      <c r="E106" s="49" t="s">
        <v>584</v>
      </c>
      <c r="F106" s="49" t="s">
        <v>27</v>
      </c>
      <c r="G106" s="49"/>
      <c r="H106" s="34">
        <v>14</v>
      </c>
    </row>
    <row r="107" spans="1:8" x14ac:dyDescent="0.35">
      <c r="A107" s="1" t="s">
        <v>65</v>
      </c>
      <c r="B107" s="1">
        <v>2022</v>
      </c>
      <c r="C107" s="2">
        <v>44675</v>
      </c>
      <c r="D107" s="1" t="s">
        <v>66</v>
      </c>
      <c r="E107" s="49" t="s">
        <v>487</v>
      </c>
      <c r="F107" s="49" t="s">
        <v>164</v>
      </c>
      <c r="G107" s="49"/>
      <c r="H107" s="34">
        <v>15</v>
      </c>
    </row>
    <row r="108" spans="1:8" x14ac:dyDescent="0.35">
      <c r="A108" s="1" t="s">
        <v>65</v>
      </c>
      <c r="B108" s="1">
        <v>2022</v>
      </c>
      <c r="C108" s="2">
        <v>44675</v>
      </c>
      <c r="D108" s="1" t="s">
        <v>66</v>
      </c>
      <c r="E108" s="49" t="s">
        <v>616</v>
      </c>
      <c r="F108" s="49" t="s">
        <v>46</v>
      </c>
      <c r="G108" s="49"/>
      <c r="H108" s="34">
        <v>16</v>
      </c>
    </row>
    <row r="109" spans="1:8" x14ac:dyDescent="0.35">
      <c r="A109" s="1" t="s">
        <v>65</v>
      </c>
      <c r="B109" s="1">
        <v>2022</v>
      </c>
      <c r="C109" s="2">
        <v>44675</v>
      </c>
      <c r="D109" s="1" t="s">
        <v>66</v>
      </c>
      <c r="E109" s="49" t="s">
        <v>598</v>
      </c>
      <c r="F109" s="49" t="s">
        <v>35</v>
      </c>
      <c r="G109" s="49"/>
      <c r="H109" s="34">
        <v>17</v>
      </c>
    </row>
    <row r="110" spans="1:8" x14ac:dyDescent="0.35">
      <c r="A110" s="1" t="s">
        <v>65</v>
      </c>
      <c r="B110" s="1">
        <v>2022</v>
      </c>
      <c r="C110" s="2">
        <v>44675</v>
      </c>
      <c r="D110" s="1" t="s">
        <v>66</v>
      </c>
      <c r="E110" s="49" t="s">
        <v>522</v>
      </c>
      <c r="F110" s="49" t="s">
        <v>58</v>
      </c>
      <c r="G110" s="49"/>
      <c r="H110" s="34">
        <v>18</v>
      </c>
    </row>
    <row r="111" spans="1:8" x14ac:dyDescent="0.35">
      <c r="A111" s="1" t="s">
        <v>65</v>
      </c>
      <c r="B111" s="1">
        <v>2022</v>
      </c>
      <c r="C111" s="2">
        <v>44675</v>
      </c>
      <c r="D111" s="1" t="s">
        <v>66</v>
      </c>
      <c r="E111" s="49" t="s">
        <v>765</v>
      </c>
      <c r="F111" s="49" t="s">
        <v>178</v>
      </c>
      <c r="G111" s="49"/>
      <c r="H111" s="34">
        <v>19</v>
      </c>
    </row>
    <row r="112" spans="1:8" x14ac:dyDescent="0.35">
      <c r="A112" s="1" t="s">
        <v>65</v>
      </c>
      <c r="B112" s="1">
        <v>2022</v>
      </c>
      <c r="C112" s="2">
        <v>44675</v>
      </c>
      <c r="D112" s="1" t="s">
        <v>66</v>
      </c>
      <c r="E112" s="49" t="s">
        <v>659</v>
      </c>
      <c r="F112" s="49" t="s">
        <v>759</v>
      </c>
      <c r="G112" s="49"/>
      <c r="H112" s="34">
        <v>20</v>
      </c>
    </row>
    <row r="113" spans="1:10" x14ac:dyDescent="0.35">
      <c r="A113" s="1" t="s">
        <v>65</v>
      </c>
      <c r="B113" s="1">
        <v>2022</v>
      </c>
      <c r="C113" s="2">
        <v>44675</v>
      </c>
      <c r="D113" s="1" t="s">
        <v>66</v>
      </c>
      <c r="E113" s="49" t="s">
        <v>621</v>
      </c>
      <c r="F113" s="49" t="s">
        <v>44</v>
      </c>
      <c r="G113" s="49"/>
      <c r="H113" s="34">
        <v>21</v>
      </c>
    </row>
    <row r="114" spans="1:10" x14ac:dyDescent="0.35">
      <c r="A114" s="21" t="s">
        <v>65</v>
      </c>
      <c r="B114" s="21">
        <v>2022</v>
      </c>
      <c r="C114" s="22">
        <v>44675</v>
      </c>
      <c r="D114" s="21" t="s">
        <v>66</v>
      </c>
      <c r="E114" s="49" t="s">
        <v>592</v>
      </c>
      <c r="F114" s="49" t="s">
        <v>23</v>
      </c>
      <c r="G114" s="49"/>
      <c r="H114" s="34">
        <v>22</v>
      </c>
    </row>
    <row r="115" spans="1:10" x14ac:dyDescent="0.35">
      <c r="A115" s="1" t="s">
        <v>65</v>
      </c>
      <c r="B115" s="1">
        <v>2022</v>
      </c>
      <c r="C115" s="2">
        <v>44675</v>
      </c>
      <c r="D115" s="1" t="s">
        <v>66</v>
      </c>
      <c r="E115" s="1" t="s">
        <v>591</v>
      </c>
      <c r="F115" s="1" t="s">
        <v>228</v>
      </c>
      <c r="G115" s="1"/>
      <c r="H115" s="1">
        <v>23</v>
      </c>
    </row>
    <row r="116" spans="1:10" x14ac:dyDescent="0.35">
      <c r="A116" s="4" t="s">
        <v>182</v>
      </c>
      <c r="B116" s="4">
        <v>2021</v>
      </c>
      <c r="C116" s="5">
        <v>44492</v>
      </c>
      <c r="D116" s="4" t="s">
        <v>20</v>
      </c>
      <c r="E116" s="3" t="s">
        <v>599</v>
      </c>
      <c r="F116" s="3" t="s">
        <v>35</v>
      </c>
      <c r="G116" s="3"/>
      <c r="H116" s="4">
        <v>1</v>
      </c>
      <c r="I116" s="6">
        <v>0.45416666666666666</v>
      </c>
      <c r="J116">
        <v>53.67</v>
      </c>
    </row>
    <row r="117" spans="1:10" x14ac:dyDescent="0.35">
      <c r="A117" s="4" t="s">
        <v>182</v>
      </c>
      <c r="B117" s="4">
        <v>2021</v>
      </c>
      <c r="C117" s="5">
        <v>44492</v>
      </c>
      <c r="D117" s="4" t="s">
        <v>20</v>
      </c>
      <c r="E117" s="3" t="s">
        <v>583</v>
      </c>
      <c r="F117" s="3" t="s">
        <v>27</v>
      </c>
      <c r="G117" s="3"/>
      <c r="H117" s="4">
        <v>2</v>
      </c>
    </row>
    <row r="118" spans="1:10" x14ac:dyDescent="0.35">
      <c r="A118" s="4" t="s">
        <v>182</v>
      </c>
      <c r="B118" s="4">
        <v>2021</v>
      </c>
      <c r="C118" s="5">
        <v>44492</v>
      </c>
      <c r="D118" s="4" t="s">
        <v>20</v>
      </c>
      <c r="E118" s="3" t="s">
        <v>820</v>
      </c>
      <c r="F118" s="3" t="s">
        <v>484</v>
      </c>
      <c r="G118" s="3"/>
      <c r="H118" s="4">
        <v>3</v>
      </c>
    </row>
    <row r="119" spans="1:10" x14ac:dyDescent="0.35">
      <c r="A119" s="4" t="s">
        <v>182</v>
      </c>
      <c r="B119" s="4">
        <v>2021</v>
      </c>
      <c r="C119" s="5">
        <v>44492</v>
      </c>
      <c r="D119" s="4" t="s">
        <v>20</v>
      </c>
      <c r="E119" s="3" t="s">
        <v>585</v>
      </c>
      <c r="F119" s="3" t="s">
        <v>113</v>
      </c>
      <c r="G119" s="3"/>
      <c r="H119" s="4">
        <v>4</v>
      </c>
    </row>
    <row r="120" spans="1:10" x14ac:dyDescent="0.35">
      <c r="A120" s="4" t="s">
        <v>182</v>
      </c>
      <c r="B120" s="4">
        <v>2021</v>
      </c>
      <c r="C120" s="5">
        <v>44492</v>
      </c>
      <c r="D120" s="4" t="s">
        <v>20</v>
      </c>
      <c r="E120" s="3" t="s">
        <v>493</v>
      </c>
      <c r="F120" s="3" t="s">
        <v>31</v>
      </c>
      <c r="G120" s="3"/>
      <c r="H120" s="4">
        <v>5</v>
      </c>
    </row>
    <row r="121" spans="1:10" x14ac:dyDescent="0.35">
      <c r="A121" s="4" t="s">
        <v>182</v>
      </c>
      <c r="B121" s="4">
        <v>2021</v>
      </c>
      <c r="C121" s="5">
        <v>44492</v>
      </c>
      <c r="D121" s="4" t="s">
        <v>20</v>
      </c>
      <c r="E121" s="3" t="s">
        <v>494</v>
      </c>
      <c r="F121" s="3" t="s">
        <v>37</v>
      </c>
      <c r="G121" s="3"/>
      <c r="H121" s="4">
        <v>6</v>
      </c>
    </row>
    <row r="122" spans="1:10" x14ac:dyDescent="0.35">
      <c r="A122" s="4" t="s">
        <v>182</v>
      </c>
      <c r="B122" s="4">
        <v>2021</v>
      </c>
      <c r="C122" s="5">
        <v>44492</v>
      </c>
      <c r="D122" s="4" t="s">
        <v>20</v>
      </c>
      <c r="E122" s="3" t="s">
        <v>487</v>
      </c>
      <c r="F122" s="3" t="s">
        <v>164</v>
      </c>
      <c r="G122" s="3"/>
      <c r="H122" s="4">
        <v>7</v>
      </c>
    </row>
    <row r="123" spans="1:10" x14ac:dyDescent="0.35">
      <c r="A123" s="4" t="s">
        <v>182</v>
      </c>
      <c r="B123" s="4">
        <v>2021</v>
      </c>
      <c r="C123" s="5">
        <v>44492</v>
      </c>
      <c r="D123" s="4" t="s">
        <v>20</v>
      </c>
      <c r="E123" s="3" t="s">
        <v>839</v>
      </c>
      <c r="F123" s="3" t="s">
        <v>480</v>
      </c>
      <c r="G123" s="3"/>
      <c r="H123" s="4">
        <v>8</v>
      </c>
    </row>
    <row r="124" spans="1:10" x14ac:dyDescent="0.35">
      <c r="A124" s="4" t="s">
        <v>182</v>
      </c>
      <c r="B124" s="4">
        <v>2021</v>
      </c>
      <c r="C124" s="5">
        <v>44492</v>
      </c>
      <c r="D124" s="4" t="s">
        <v>20</v>
      </c>
      <c r="E124" s="3" t="s">
        <v>473</v>
      </c>
      <c r="F124" s="3" t="s">
        <v>25</v>
      </c>
      <c r="G124" s="3"/>
      <c r="H124" s="4">
        <v>9</v>
      </c>
    </row>
    <row r="125" spans="1:10" x14ac:dyDescent="0.35">
      <c r="A125" s="4" t="s">
        <v>182</v>
      </c>
      <c r="B125" s="4">
        <v>2021</v>
      </c>
      <c r="C125" s="5">
        <v>44492</v>
      </c>
      <c r="D125" s="4" t="s">
        <v>20</v>
      </c>
      <c r="E125" s="3" t="s">
        <v>495</v>
      </c>
      <c r="F125" s="3" t="s">
        <v>104</v>
      </c>
      <c r="G125" s="3"/>
      <c r="H125" s="4">
        <v>10</v>
      </c>
    </row>
    <row r="126" spans="1:10" x14ac:dyDescent="0.35">
      <c r="A126" s="4" t="s">
        <v>182</v>
      </c>
      <c r="B126" s="4">
        <v>2021</v>
      </c>
      <c r="C126" s="5">
        <v>44492</v>
      </c>
      <c r="D126" s="4" t="s">
        <v>20</v>
      </c>
      <c r="E126" s="3" t="s">
        <v>810</v>
      </c>
      <c r="F126" s="3" t="s">
        <v>188</v>
      </c>
      <c r="G126" s="3"/>
      <c r="H126" s="4">
        <v>11</v>
      </c>
    </row>
    <row r="127" spans="1:10" x14ac:dyDescent="0.35">
      <c r="A127" s="4" t="s">
        <v>182</v>
      </c>
      <c r="B127" s="4">
        <v>2021</v>
      </c>
      <c r="C127" s="5">
        <v>44492</v>
      </c>
      <c r="D127" s="4" t="s">
        <v>20</v>
      </c>
      <c r="E127" s="3" t="s">
        <v>649</v>
      </c>
      <c r="F127" s="3" t="s">
        <v>85</v>
      </c>
      <c r="G127" s="3"/>
      <c r="H127" s="4">
        <v>12</v>
      </c>
    </row>
    <row r="128" spans="1:10" x14ac:dyDescent="0.35">
      <c r="A128" s="4" t="s">
        <v>182</v>
      </c>
      <c r="B128" s="4">
        <v>2021</v>
      </c>
      <c r="C128" s="5">
        <v>44492</v>
      </c>
      <c r="D128" s="4" t="s">
        <v>20</v>
      </c>
      <c r="E128" s="3" t="s">
        <v>616</v>
      </c>
      <c r="F128" s="3" t="s">
        <v>46</v>
      </c>
      <c r="G128" s="3"/>
      <c r="H128" s="4">
        <v>13</v>
      </c>
    </row>
    <row r="129" spans="1:10" x14ac:dyDescent="0.35">
      <c r="A129" s="4" t="s">
        <v>182</v>
      </c>
      <c r="B129" s="4">
        <v>2021</v>
      </c>
      <c r="C129" s="5">
        <v>44492</v>
      </c>
      <c r="D129" s="4" t="s">
        <v>20</v>
      </c>
      <c r="E129" s="3" t="s">
        <v>641</v>
      </c>
      <c r="F129" s="3" t="s">
        <v>23</v>
      </c>
      <c r="G129" s="3"/>
      <c r="H129" s="4">
        <v>14</v>
      </c>
    </row>
    <row r="130" spans="1:10" x14ac:dyDescent="0.35">
      <c r="A130" s="4" t="s">
        <v>182</v>
      </c>
      <c r="B130" s="4">
        <v>2021</v>
      </c>
      <c r="C130" s="5">
        <v>44492</v>
      </c>
      <c r="D130" s="4" t="s">
        <v>20</v>
      </c>
      <c r="E130" s="3" t="s">
        <v>806</v>
      </c>
      <c r="F130" s="3" t="s">
        <v>102</v>
      </c>
      <c r="G130" s="3"/>
      <c r="H130" s="4">
        <v>15</v>
      </c>
    </row>
    <row r="131" spans="1:10" x14ac:dyDescent="0.35">
      <c r="A131" s="4" t="s">
        <v>182</v>
      </c>
      <c r="B131" s="4">
        <v>2021</v>
      </c>
      <c r="C131" s="5">
        <v>44492</v>
      </c>
      <c r="D131" s="4" t="s">
        <v>20</v>
      </c>
      <c r="E131" s="3" t="s">
        <v>813</v>
      </c>
      <c r="F131" s="3" t="s">
        <v>33</v>
      </c>
      <c r="G131" s="3"/>
      <c r="H131" s="4">
        <v>16</v>
      </c>
    </row>
    <row r="132" spans="1:10" x14ac:dyDescent="0.35">
      <c r="A132" s="4" t="s">
        <v>182</v>
      </c>
      <c r="B132" s="4">
        <v>2021</v>
      </c>
      <c r="C132" s="5">
        <v>44492</v>
      </c>
      <c r="D132" s="4" t="s">
        <v>20</v>
      </c>
      <c r="E132" s="3" t="s">
        <v>587</v>
      </c>
      <c r="F132" s="3" t="s">
        <v>78</v>
      </c>
      <c r="G132" s="3"/>
      <c r="H132" s="4">
        <v>17</v>
      </c>
    </row>
    <row r="133" spans="1:10" x14ac:dyDescent="0.35">
      <c r="A133" s="4" t="s">
        <v>182</v>
      </c>
      <c r="B133" s="4">
        <v>2021</v>
      </c>
      <c r="C133" s="5">
        <v>44492</v>
      </c>
      <c r="D133" s="4" t="s">
        <v>20</v>
      </c>
      <c r="E133" s="3" t="s">
        <v>490</v>
      </c>
      <c r="F133" s="3" t="s">
        <v>42</v>
      </c>
      <c r="G133" s="3"/>
      <c r="H133" s="4">
        <v>18</v>
      </c>
    </row>
    <row r="134" spans="1:10" x14ac:dyDescent="0.35">
      <c r="A134" s="4" t="s">
        <v>182</v>
      </c>
      <c r="B134" s="4">
        <v>2021</v>
      </c>
      <c r="C134" s="5">
        <v>44492</v>
      </c>
      <c r="D134" s="4" t="s">
        <v>20</v>
      </c>
      <c r="E134" s="3" t="s">
        <v>836</v>
      </c>
      <c r="F134" s="3" t="s">
        <v>56</v>
      </c>
      <c r="G134" s="3"/>
      <c r="H134" s="4">
        <v>19</v>
      </c>
    </row>
    <row r="135" spans="1:10" x14ac:dyDescent="0.35">
      <c r="A135" s="4" t="s">
        <v>182</v>
      </c>
      <c r="B135" s="4">
        <v>2021</v>
      </c>
      <c r="C135" s="5">
        <v>44492</v>
      </c>
      <c r="D135" s="4" t="s">
        <v>20</v>
      </c>
      <c r="E135" s="3" t="s">
        <v>621</v>
      </c>
      <c r="F135" s="3" t="s">
        <v>44</v>
      </c>
      <c r="G135" s="3"/>
      <c r="H135" s="4">
        <v>20</v>
      </c>
    </row>
    <row r="136" spans="1:10" x14ac:dyDescent="0.35">
      <c r="A136" s="4" t="s">
        <v>182</v>
      </c>
      <c r="B136" s="4">
        <v>2021</v>
      </c>
      <c r="C136" s="5">
        <v>44492</v>
      </c>
      <c r="D136" s="4" t="s">
        <v>20</v>
      </c>
      <c r="E136" s="3" t="s">
        <v>827</v>
      </c>
      <c r="F136" s="3" t="s">
        <v>82</v>
      </c>
      <c r="G136" s="3"/>
      <c r="H136" s="4">
        <v>21</v>
      </c>
    </row>
    <row r="137" spans="1:10" x14ac:dyDescent="0.35">
      <c r="A137" s="1" t="s">
        <v>139</v>
      </c>
      <c r="B137" s="1">
        <v>2021</v>
      </c>
      <c r="C137" s="2">
        <v>44451</v>
      </c>
      <c r="D137" s="1" t="s">
        <v>66</v>
      </c>
      <c r="E137" s="1" t="s">
        <v>896</v>
      </c>
      <c r="F137" s="1" t="s">
        <v>44</v>
      </c>
      <c r="G137" s="1"/>
      <c r="H137" s="1">
        <v>1</v>
      </c>
      <c r="I137" s="6">
        <v>0.32708333333333334</v>
      </c>
      <c r="J137">
        <v>51.567</v>
      </c>
    </row>
    <row r="138" spans="1:10" x14ac:dyDescent="0.35">
      <c r="A138" s="1" t="s">
        <v>139</v>
      </c>
      <c r="B138" s="1">
        <v>2021</v>
      </c>
      <c r="C138" s="2">
        <v>44451</v>
      </c>
      <c r="D138" s="1" t="s">
        <v>66</v>
      </c>
      <c r="E138" s="1" t="s">
        <v>495</v>
      </c>
      <c r="F138" s="1" t="s">
        <v>104</v>
      </c>
      <c r="G138" s="1"/>
      <c r="H138" s="1">
        <v>2</v>
      </c>
    </row>
    <row r="139" spans="1:10" x14ac:dyDescent="0.35">
      <c r="A139" s="1" t="s">
        <v>139</v>
      </c>
      <c r="B139" s="1">
        <v>2021</v>
      </c>
      <c r="C139" s="2">
        <v>44451</v>
      </c>
      <c r="D139" s="1" t="s">
        <v>66</v>
      </c>
      <c r="E139" s="1" t="s">
        <v>695</v>
      </c>
      <c r="F139" s="1" t="s">
        <v>33</v>
      </c>
      <c r="G139" s="1"/>
      <c r="H139" s="1">
        <v>3</v>
      </c>
    </row>
    <row r="140" spans="1:10" x14ac:dyDescent="0.35">
      <c r="A140" s="1" t="s">
        <v>139</v>
      </c>
      <c r="B140" s="1">
        <v>2021</v>
      </c>
      <c r="C140" s="2">
        <v>44451</v>
      </c>
      <c r="D140" s="1" t="s">
        <v>66</v>
      </c>
      <c r="E140" s="1" t="s">
        <v>836</v>
      </c>
      <c r="F140" s="1" t="s">
        <v>56</v>
      </c>
      <c r="G140" s="1"/>
      <c r="H140" s="1">
        <v>4</v>
      </c>
    </row>
    <row r="141" spans="1:10" x14ac:dyDescent="0.35">
      <c r="A141" s="1" t="s">
        <v>139</v>
      </c>
      <c r="B141" s="1">
        <v>2021</v>
      </c>
      <c r="C141" s="2">
        <v>44451</v>
      </c>
      <c r="D141" s="1" t="s">
        <v>66</v>
      </c>
      <c r="E141" s="1" t="s">
        <v>519</v>
      </c>
      <c r="F141" s="1" t="s">
        <v>250</v>
      </c>
      <c r="G141" s="1"/>
      <c r="H141" s="1">
        <v>5</v>
      </c>
    </row>
    <row r="142" spans="1:10" x14ac:dyDescent="0.35">
      <c r="A142" s="1" t="s">
        <v>139</v>
      </c>
      <c r="B142" s="1">
        <v>2021</v>
      </c>
      <c r="C142" s="2">
        <v>44451</v>
      </c>
      <c r="D142" s="1" t="s">
        <v>66</v>
      </c>
      <c r="E142" s="1" t="s">
        <v>344</v>
      </c>
      <c r="F142" s="1" t="s">
        <v>154</v>
      </c>
      <c r="G142" s="1"/>
      <c r="H142" s="1">
        <v>6</v>
      </c>
    </row>
    <row r="143" spans="1:10" x14ac:dyDescent="0.35">
      <c r="A143" s="1" t="s">
        <v>139</v>
      </c>
      <c r="B143" s="1">
        <v>2021</v>
      </c>
      <c r="C143" s="2">
        <v>44451</v>
      </c>
      <c r="D143" s="1" t="s">
        <v>66</v>
      </c>
      <c r="E143" s="1" t="s">
        <v>903</v>
      </c>
      <c r="F143" s="1" t="s">
        <v>224</v>
      </c>
      <c r="G143" s="1"/>
      <c r="H143" s="1">
        <v>7</v>
      </c>
    </row>
    <row r="144" spans="1:10" x14ac:dyDescent="0.35">
      <c r="A144" s="1" t="s">
        <v>139</v>
      </c>
      <c r="B144" s="1">
        <v>2021</v>
      </c>
      <c r="C144" s="2">
        <v>44451</v>
      </c>
      <c r="D144" s="1" t="s">
        <v>66</v>
      </c>
      <c r="E144" s="1" t="s">
        <v>634</v>
      </c>
      <c r="F144" s="1" t="s">
        <v>207</v>
      </c>
      <c r="G144" s="1"/>
      <c r="H144" s="1">
        <v>8</v>
      </c>
    </row>
    <row r="145" spans="1:10" x14ac:dyDescent="0.35">
      <c r="A145" s="1" t="s">
        <v>139</v>
      </c>
      <c r="B145" s="1">
        <v>2021</v>
      </c>
      <c r="C145" s="2">
        <v>44451</v>
      </c>
      <c r="D145" s="1" t="s">
        <v>66</v>
      </c>
      <c r="E145" s="1" t="s">
        <v>739</v>
      </c>
      <c r="F145" s="1" t="s">
        <v>150</v>
      </c>
      <c r="G145" s="1"/>
      <c r="H145" s="1">
        <v>9</v>
      </c>
    </row>
    <row r="146" spans="1:10" x14ac:dyDescent="0.35">
      <c r="A146" s="1" t="s">
        <v>139</v>
      </c>
      <c r="B146" s="1">
        <v>2021</v>
      </c>
      <c r="C146" s="2">
        <v>44451</v>
      </c>
      <c r="D146" s="1" t="s">
        <v>66</v>
      </c>
      <c r="E146" s="1" t="s">
        <v>693</v>
      </c>
      <c r="F146" s="1" t="s">
        <v>723</v>
      </c>
      <c r="G146" s="1"/>
      <c r="H146" s="1">
        <v>10</v>
      </c>
    </row>
    <row r="147" spans="1:10" x14ac:dyDescent="0.35">
      <c r="A147" s="1" t="s">
        <v>139</v>
      </c>
      <c r="B147" s="1">
        <v>2021</v>
      </c>
      <c r="C147" s="2">
        <v>44451</v>
      </c>
      <c r="D147" s="1" t="s">
        <v>66</v>
      </c>
      <c r="E147" s="1" t="s">
        <v>904</v>
      </c>
      <c r="F147" s="1" t="s">
        <v>166</v>
      </c>
      <c r="G147" s="1"/>
      <c r="H147" s="1">
        <v>11</v>
      </c>
    </row>
    <row r="148" spans="1:10" x14ac:dyDescent="0.35">
      <c r="A148" s="1" t="s">
        <v>139</v>
      </c>
      <c r="B148" s="1">
        <v>2021</v>
      </c>
      <c r="C148" s="2">
        <v>44451</v>
      </c>
      <c r="D148" s="1" t="s">
        <v>66</v>
      </c>
      <c r="E148" s="1" t="s">
        <v>711</v>
      </c>
      <c r="F148" s="1" t="s">
        <v>164</v>
      </c>
      <c r="G148" s="1"/>
      <c r="H148" s="1">
        <v>12</v>
      </c>
    </row>
    <row r="149" spans="1:10" x14ac:dyDescent="0.35">
      <c r="A149" s="1" t="s">
        <v>139</v>
      </c>
      <c r="B149" s="1">
        <v>2021</v>
      </c>
      <c r="C149" s="2">
        <v>44451</v>
      </c>
      <c r="D149" s="1" t="s">
        <v>66</v>
      </c>
      <c r="E149" s="1" t="s">
        <v>901</v>
      </c>
      <c r="F149" s="1" t="s">
        <v>52</v>
      </c>
      <c r="G149" s="1"/>
      <c r="H149" s="1">
        <v>13</v>
      </c>
    </row>
    <row r="150" spans="1:10" x14ac:dyDescent="0.35">
      <c r="A150" s="1" t="s">
        <v>139</v>
      </c>
      <c r="B150" s="1">
        <v>2021</v>
      </c>
      <c r="C150" s="2">
        <v>44451</v>
      </c>
      <c r="D150" s="1" t="s">
        <v>66</v>
      </c>
      <c r="E150" s="1" t="s">
        <v>523</v>
      </c>
      <c r="F150" s="1" t="s">
        <v>524</v>
      </c>
      <c r="G150" s="1"/>
      <c r="H150" s="1">
        <v>14</v>
      </c>
    </row>
    <row r="151" spans="1:10" x14ac:dyDescent="0.35">
      <c r="A151" s="1" t="s">
        <v>139</v>
      </c>
      <c r="B151" s="1">
        <v>2021</v>
      </c>
      <c r="C151" s="2">
        <v>44451</v>
      </c>
      <c r="D151" s="1" t="s">
        <v>66</v>
      </c>
      <c r="E151" s="1" t="s">
        <v>892</v>
      </c>
      <c r="F151" s="1" t="s">
        <v>63</v>
      </c>
      <c r="G151" s="1"/>
      <c r="H151" s="1">
        <v>15</v>
      </c>
    </row>
    <row r="152" spans="1:10" x14ac:dyDescent="0.35">
      <c r="A152" s="4" t="s">
        <v>905</v>
      </c>
      <c r="B152" s="4">
        <v>2021</v>
      </c>
      <c r="C152" s="5">
        <v>44388</v>
      </c>
      <c r="D152" s="4" t="s">
        <v>66</v>
      </c>
      <c r="E152" s="4" t="s">
        <v>848</v>
      </c>
      <c r="F152" s="4" t="s">
        <v>198</v>
      </c>
      <c r="G152" s="4"/>
      <c r="H152" s="4">
        <v>1</v>
      </c>
      <c r="I152" s="6">
        <v>0.4236111111111111</v>
      </c>
      <c r="J152">
        <v>51.57</v>
      </c>
    </row>
    <row r="153" spans="1:10" x14ac:dyDescent="0.35">
      <c r="A153" s="4" t="s">
        <v>905</v>
      </c>
      <c r="B153" s="4">
        <v>2021</v>
      </c>
      <c r="C153" s="5">
        <v>44388</v>
      </c>
      <c r="D153" s="4" t="s">
        <v>66</v>
      </c>
      <c r="E153" s="4" t="s">
        <v>340</v>
      </c>
      <c r="F153" s="4" t="s">
        <v>142</v>
      </c>
      <c r="G153" s="4"/>
      <c r="H153" s="4">
        <v>2</v>
      </c>
    </row>
    <row r="154" spans="1:10" x14ac:dyDescent="0.35">
      <c r="A154" s="4" t="s">
        <v>905</v>
      </c>
      <c r="B154" s="4">
        <v>2021</v>
      </c>
      <c r="C154" s="5">
        <v>44388</v>
      </c>
      <c r="D154" s="4" t="s">
        <v>66</v>
      </c>
      <c r="E154" s="4" t="s">
        <v>839</v>
      </c>
      <c r="F154" s="4" t="s">
        <v>480</v>
      </c>
      <c r="G154" s="4"/>
      <c r="H154" s="4">
        <v>3</v>
      </c>
    </row>
    <row r="155" spans="1:10" x14ac:dyDescent="0.35">
      <c r="A155" s="4" t="s">
        <v>905</v>
      </c>
      <c r="B155" s="4">
        <v>2021</v>
      </c>
      <c r="C155" s="5">
        <v>44388</v>
      </c>
      <c r="D155" s="4" t="s">
        <v>66</v>
      </c>
      <c r="E155" s="4" t="s">
        <v>810</v>
      </c>
      <c r="F155" s="4" t="s">
        <v>188</v>
      </c>
      <c r="G155" s="4"/>
      <c r="H155" s="4">
        <v>4</v>
      </c>
    </row>
    <row r="156" spans="1:10" x14ac:dyDescent="0.35">
      <c r="A156" s="4" t="s">
        <v>905</v>
      </c>
      <c r="B156" s="4">
        <v>2021</v>
      </c>
      <c r="C156" s="5">
        <v>44388</v>
      </c>
      <c r="D156" s="4" t="s">
        <v>66</v>
      </c>
      <c r="E156" s="4" t="s">
        <v>508</v>
      </c>
      <c r="F156" s="4" t="s">
        <v>85</v>
      </c>
      <c r="G156" s="4"/>
      <c r="H156" s="4">
        <v>5</v>
      </c>
    </row>
    <row r="157" spans="1:10" x14ac:dyDescent="0.35">
      <c r="A157" s="4" t="s">
        <v>905</v>
      </c>
      <c r="B157" s="4">
        <v>2021</v>
      </c>
      <c r="C157" s="5">
        <v>44388</v>
      </c>
      <c r="D157" s="4" t="s">
        <v>66</v>
      </c>
      <c r="E157" s="4" t="s">
        <v>939</v>
      </c>
      <c r="F157" s="4" t="s">
        <v>25</v>
      </c>
      <c r="G157" s="4"/>
      <c r="H157" s="4">
        <v>6</v>
      </c>
    </row>
    <row r="158" spans="1:10" x14ac:dyDescent="0.35">
      <c r="A158" s="4" t="s">
        <v>905</v>
      </c>
      <c r="B158" s="4">
        <v>2021</v>
      </c>
      <c r="C158" s="5">
        <v>44388</v>
      </c>
      <c r="D158" s="4" t="s">
        <v>66</v>
      </c>
      <c r="E158" s="4" t="s">
        <v>48</v>
      </c>
      <c r="F158" s="4" t="s">
        <v>27</v>
      </c>
      <c r="G158" s="4"/>
      <c r="H158" s="4">
        <v>7</v>
      </c>
    </row>
    <row r="159" spans="1:10" x14ac:dyDescent="0.35">
      <c r="A159" s="4" t="s">
        <v>905</v>
      </c>
      <c r="B159" s="4">
        <v>2021</v>
      </c>
      <c r="C159" s="5">
        <v>44388</v>
      </c>
      <c r="D159" s="4" t="s">
        <v>66</v>
      </c>
      <c r="E159" s="4" t="s">
        <v>870</v>
      </c>
      <c r="F159" s="4" t="s">
        <v>178</v>
      </c>
      <c r="G159" s="4"/>
      <c r="H159" s="4">
        <v>8</v>
      </c>
    </row>
    <row r="160" spans="1:10" x14ac:dyDescent="0.35">
      <c r="A160" s="4" t="s">
        <v>905</v>
      </c>
      <c r="B160" s="4">
        <v>2021</v>
      </c>
      <c r="C160" s="5">
        <v>44388</v>
      </c>
      <c r="D160" s="4" t="s">
        <v>66</v>
      </c>
      <c r="E160" s="4" t="s">
        <v>491</v>
      </c>
      <c r="F160" s="4" t="s">
        <v>492</v>
      </c>
      <c r="G160" s="4"/>
      <c r="H160" s="4">
        <v>9</v>
      </c>
    </row>
    <row r="161" spans="1:10" x14ac:dyDescent="0.35">
      <c r="A161" s="4" t="s">
        <v>905</v>
      </c>
      <c r="B161" s="4">
        <v>2021</v>
      </c>
      <c r="C161" s="5">
        <v>44388</v>
      </c>
      <c r="D161" s="4" t="s">
        <v>66</v>
      </c>
      <c r="E161" s="4" t="s">
        <v>919</v>
      </c>
      <c r="F161" s="4" t="s">
        <v>917</v>
      </c>
      <c r="G161" s="4"/>
      <c r="H161" s="4">
        <v>10</v>
      </c>
    </row>
    <row r="162" spans="1:10" x14ac:dyDescent="0.35">
      <c r="A162" s="4" t="s">
        <v>905</v>
      </c>
      <c r="B162" s="4">
        <v>2021</v>
      </c>
      <c r="C162" s="5">
        <v>44388</v>
      </c>
      <c r="D162" s="4" t="s">
        <v>66</v>
      </c>
      <c r="E162" s="4" t="s">
        <v>935</v>
      </c>
      <c r="F162" s="4" t="s">
        <v>907</v>
      </c>
      <c r="G162" s="4"/>
      <c r="H162" s="4">
        <v>11</v>
      </c>
    </row>
    <row r="163" spans="1:10" x14ac:dyDescent="0.35">
      <c r="A163" s="4" t="s">
        <v>905</v>
      </c>
      <c r="B163" s="4">
        <v>2021</v>
      </c>
      <c r="C163" s="5">
        <v>44388</v>
      </c>
      <c r="D163" s="4" t="s">
        <v>66</v>
      </c>
      <c r="E163" s="4" t="s">
        <v>828</v>
      </c>
      <c r="F163" s="4" t="s">
        <v>82</v>
      </c>
      <c r="G163" s="4"/>
      <c r="H163" s="4">
        <v>12</v>
      </c>
    </row>
    <row r="164" spans="1:10" x14ac:dyDescent="0.35">
      <c r="A164" s="4" t="s">
        <v>905</v>
      </c>
      <c r="B164" s="4">
        <v>2021</v>
      </c>
      <c r="C164" s="5">
        <v>44388</v>
      </c>
      <c r="D164" s="4" t="s">
        <v>66</v>
      </c>
      <c r="E164" s="4" t="s">
        <v>490</v>
      </c>
      <c r="F164" s="4" t="s">
        <v>42</v>
      </c>
      <c r="G164" s="4"/>
      <c r="H164" s="4">
        <v>13</v>
      </c>
    </row>
    <row r="165" spans="1:10" x14ac:dyDescent="0.35">
      <c r="A165" s="4" t="s">
        <v>905</v>
      </c>
      <c r="B165" s="4">
        <v>2021</v>
      </c>
      <c r="C165" s="5">
        <v>44388</v>
      </c>
      <c r="D165" s="4" t="s">
        <v>66</v>
      </c>
      <c r="E165" s="4" t="s">
        <v>519</v>
      </c>
      <c r="F165" s="4" t="s">
        <v>250</v>
      </c>
      <c r="G165" s="4"/>
      <c r="H165" s="4">
        <v>14</v>
      </c>
    </row>
    <row r="166" spans="1:10" x14ac:dyDescent="0.35">
      <c r="A166" s="4" t="s">
        <v>905</v>
      </c>
      <c r="B166" s="4">
        <v>2021</v>
      </c>
      <c r="C166" s="5">
        <v>44388</v>
      </c>
      <c r="D166" s="4" t="s">
        <v>66</v>
      </c>
      <c r="E166" s="4" t="s">
        <v>921</v>
      </c>
      <c r="F166" s="4" t="s">
        <v>58</v>
      </c>
      <c r="G166" s="4"/>
      <c r="H166" s="4">
        <v>15</v>
      </c>
    </row>
    <row r="167" spans="1:10" x14ac:dyDescent="0.35">
      <c r="A167" s="4" t="s">
        <v>905</v>
      </c>
      <c r="B167" s="4">
        <v>2021</v>
      </c>
      <c r="C167" s="5">
        <v>44388</v>
      </c>
      <c r="D167" s="4" t="s">
        <v>66</v>
      </c>
      <c r="E167" s="4" t="s">
        <v>778</v>
      </c>
      <c r="F167" s="4" t="s">
        <v>924</v>
      </c>
      <c r="G167" s="4"/>
      <c r="H167" s="4">
        <v>16</v>
      </c>
    </row>
    <row r="168" spans="1:10" x14ac:dyDescent="0.35">
      <c r="A168" s="4" t="s">
        <v>905</v>
      </c>
      <c r="B168" s="4">
        <v>2021</v>
      </c>
      <c r="C168" s="5">
        <v>44388</v>
      </c>
      <c r="D168" s="4" t="s">
        <v>66</v>
      </c>
      <c r="E168" s="4" t="s">
        <v>859</v>
      </c>
      <c r="F168" s="4" t="s">
        <v>207</v>
      </c>
      <c r="G168" s="4"/>
      <c r="H168" s="4">
        <v>17</v>
      </c>
    </row>
    <row r="169" spans="1:10" x14ac:dyDescent="0.35">
      <c r="A169" s="4" t="s">
        <v>905</v>
      </c>
      <c r="B169" s="4">
        <v>2021</v>
      </c>
      <c r="C169" s="5">
        <v>44388</v>
      </c>
      <c r="D169" s="4" t="s">
        <v>66</v>
      </c>
      <c r="E169" s="4" t="s">
        <v>922</v>
      </c>
      <c r="F169" s="4" t="s">
        <v>646</v>
      </c>
      <c r="G169" s="4"/>
      <c r="H169" s="4">
        <v>18</v>
      </c>
    </row>
    <row r="170" spans="1:10" x14ac:dyDescent="0.35">
      <c r="A170" s="1" t="s">
        <v>217</v>
      </c>
      <c r="B170" s="1">
        <v>2020</v>
      </c>
      <c r="C170" s="2">
        <v>43890</v>
      </c>
      <c r="D170" s="1" t="s">
        <v>20</v>
      </c>
      <c r="E170" s="1" t="s">
        <v>598</v>
      </c>
      <c r="F170" s="1" t="s">
        <v>35</v>
      </c>
      <c r="G170" s="1"/>
      <c r="H170" s="1">
        <v>1</v>
      </c>
      <c r="I170" s="6">
        <v>0.59375</v>
      </c>
      <c r="J170">
        <v>53.637999999999998</v>
      </c>
    </row>
    <row r="171" spans="1:10" x14ac:dyDescent="0.35">
      <c r="A171" s="1" t="s">
        <v>217</v>
      </c>
      <c r="B171" s="1">
        <v>2020</v>
      </c>
      <c r="C171" s="2">
        <v>43890</v>
      </c>
      <c r="D171" s="1" t="s">
        <v>20</v>
      </c>
      <c r="E171" s="1" t="s">
        <v>596</v>
      </c>
      <c r="F171" s="1" t="s">
        <v>29</v>
      </c>
      <c r="G171" s="1"/>
      <c r="H171" s="1">
        <v>2</v>
      </c>
    </row>
    <row r="172" spans="1:10" x14ac:dyDescent="0.35">
      <c r="A172" s="1" t="s">
        <v>217</v>
      </c>
      <c r="B172" s="1">
        <v>2020</v>
      </c>
      <c r="C172" s="2">
        <v>43890</v>
      </c>
      <c r="D172" s="1" t="s">
        <v>20</v>
      </c>
      <c r="E172" s="1" t="s">
        <v>592</v>
      </c>
      <c r="F172" s="1" t="s">
        <v>23</v>
      </c>
      <c r="G172" s="1"/>
      <c r="H172" s="1">
        <v>3</v>
      </c>
    </row>
    <row r="173" spans="1:10" x14ac:dyDescent="0.35">
      <c r="A173" s="1" t="s">
        <v>217</v>
      </c>
      <c r="B173" s="1">
        <v>2020</v>
      </c>
      <c r="C173" s="2">
        <v>43890</v>
      </c>
      <c r="D173" s="1" t="s">
        <v>20</v>
      </c>
      <c r="E173" s="1" t="s">
        <v>584</v>
      </c>
      <c r="F173" s="1" t="s">
        <v>27</v>
      </c>
      <c r="G173" s="1"/>
      <c r="H173" s="1">
        <v>4</v>
      </c>
    </row>
    <row r="174" spans="1:10" x14ac:dyDescent="0.35">
      <c r="A174" s="1" t="s">
        <v>217</v>
      </c>
      <c r="B174" s="1">
        <v>2020</v>
      </c>
      <c r="C174" s="2">
        <v>43890</v>
      </c>
      <c r="D174" s="1" t="s">
        <v>20</v>
      </c>
      <c r="E174" s="1" t="s">
        <v>473</v>
      </c>
      <c r="F174" s="1" t="s">
        <v>25</v>
      </c>
      <c r="G174" s="1"/>
      <c r="H174" s="1">
        <v>5</v>
      </c>
    </row>
    <row r="175" spans="1:10" x14ac:dyDescent="0.35">
      <c r="A175" s="1" t="s">
        <v>217</v>
      </c>
      <c r="B175" s="1">
        <v>2020</v>
      </c>
      <c r="C175" s="2">
        <v>43890</v>
      </c>
      <c r="D175" s="1" t="s">
        <v>20</v>
      </c>
      <c r="E175" s="1" t="s">
        <v>493</v>
      </c>
      <c r="F175" s="1" t="s">
        <v>31</v>
      </c>
      <c r="G175" s="1"/>
      <c r="H175" s="1">
        <v>6</v>
      </c>
    </row>
    <row r="176" spans="1:10" x14ac:dyDescent="0.35">
      <c r="A176" s="1" t="s">
        <v>217</v>
      </c>
      <c r="B176" s="1">
        <v>2020</v>
      </c>
      <c r="C176" s="2">
        <v>43890</v>
      </c>
      <c r="D176" s="1" t="s">
        <v>20</v>
      </c>
      <c r="E176" s="1" t="s">
        <v>749</v>
      </c>
      <c r="F176" s="1" t="s">
        <v>46</v>
      </c>
      <c r="G176" s="1"/>
      <c r="H176" s="1">
        <v>7</v>
      </c>
    </row>
    <row r="177" spans="1:8" x14ac:dyDescent="0.35">
      <c r="A177" s="1" t="s">
        <v>217</v>
      </c>
      <c r="B177" s="1">
        <v>2020</v>
      </c>
      <c r="C177" s="2">
        <v>43890</v>
      </c>
      <c r="D177" s="1" t="s">
        <v>20</v>
      </c>
      <c r="E177" s="1" t="s">
        <v>967</v>
      </c>
      <c r="F177" s="1" t="s">
        <v>102</v>
      </c>
      <c r="G177" s="1"/>
      <c r="H177" s="1">
        <v>8</v>
      </c>
    </row>
    <row r="178" spans="1:8" x14ac:dyDescent="0.35">
      <c r="A178" s="1" t="s">
        <v>217</v>
      </c>
      <c r="B178" s="1">
        <v>2020</v>
      </c>
      <c r="C178" s="2">
        <v>43890</v>
      </c>
      <c r="D178" s="1" t="s">
        <v>20</v>
      </c>
      <c r="E178" s="1" t="s">
        <v>963</v>
      </c>
      <c r="F178" s="1" t="s">
        <v>85</v>
      </c>
      <c r="G178" s="1"/>
      <c r="H178" s="1">
        <v>9</v>
      </c>
    </row>
    <row r="179" spans="1:8" x14ac:dyDescent="0.35">
      <c r="A179" s="1" t="s">
        <v>217</v>
      </c>
      <c r="B179" s="1">
        <v>2020</v>
      </c>
      <c r="C179" s="2">
        <v>43890</v>
      </c>
      <c r="D179" s="1" t="s">
        <v>20</v>
      </c>
      <c r="E179" s="1" t="s">
        <v>487</v>
      </c>
      <c r="F179" s="1" t="s">
        <v>164</v>
      </c>
      <c r="G179" s="1"/>
      <c r="H179" s="1">
        <v>10</v>
      </c>
    </row>
    <row r="180" spans="1:8" x14ac:dyDescent="0.35">
      <c r="A180" s="1" t="s">
        <v>217</v>
      </c>
      <c r="B180" s="1">
        <v>2020</v>
      </c>
      <c r="C180" s="2">
        <v>43890</v>
      </c>
      <c r="D180" s="1" t="s">
        <v>20</v>
      </c>
      <c r="E180" s="1" t="s">
        <v>786</v>
      </c>
      <c r="F180" s="1" t="s">
        <v>113</v>
      </c>
      <c r="G180" s="1"/>
      <c r="H180" s="1">
        <v>11</v>
      </c>
    </row>
    <row r="181" spans="1:8" x14ac:dyDescent="0.35">
      <c r="A181" s="1" t="s">
        <v>217</v>
      </c>
      <c r="B181" s="1">
        <v>2020</v>
      </c>
      <c r="C181" s="2">
        <v>43890</v>
      </c>
      <c r="D181" s="1" t="s">
        <v>20</v>
      </c>
      <c r="E181" s="1" t="s">
        <v>973</v>
      </c>
      <c r="F181" s="1" t="s">
        <v>188</v>
      </c>
      <c r="G181" s="1"/>
      <c r="H181" s="1">
        <v>12</v>
      </c>
    </row>
    <row r="182" spans="1:8" x14ac:dyDescent="0.35">
      <c r="A182" s="1" t="s">
        <v>217</v>
      </c>
      <c r="B182" s="1">
        <v>2020</v>
      </c>
      <c r="C182" s="2">
        <v>43890</v>
      </c>
      <c r="D182" s="1" t="s">
        <v>20</v>
      </c>
      <c r="E182" s="1" t="s">
        <v>522</v>
      </c>
      <c r="F182" s="1" t="s">
        <v>58</v>
      </c>
      <c r="G182" s="1"/>
      <c r="H182" s="1">
        <v>13</v>
      </c>
    </row>
    <row r="183" spans="1:8" x14ac:dyDescent="0.35">
      <c r="A183" s="1" t="s">
        <v>217</v>
      </c>
      <c r="B183" s="1">
        <v>2020</v>
      </c>
      <c r="C183" s="2">
        <v>43890</v>
      </c>
      <c r="D183" s="1" t="s">
        <v>20</v>
      </c>
      <c r="E183" s="1" t="s">
        <v>790</v>
      </c>
      <c r="F183" s="1" t="s">
        <v>480</v>
      </c>
      <c r="G183" s="1"/>
      <c r="H183" s="1">
        <v>14</v>
      </c>
    </row>
    <row r="184" spans="1:8" x14ac:dyDescent="0.35">
      <c r="A184" s="1" t="s">
        <v>217</v>
      </c>
      <c r="B184" s="1">
        <v>2020</v>
      </c>
      <c r="C184" s="2">
        <v>43890</v>
      </c>
      <c r="D184" s="1" t="s">
        <v>20</v>
      </c>
      <c r="E184" s="1" t="s">
        <v>587</v>
      </c>
      <c r="F184" s="1" t="s">
        <v>78</v>
      </c>
      <c r="G184" s="1"/>
      <c r="H184" s="1">
        <v>15</v>
      </c>
    </row>
    <row r="185" spans="1:8" x14ac:dyDescent="0.35">
      <c r="A185" s="1" t="s">
        <v>217</v>
      </c>
      <c r="B185" s="1">
        <v>2020</v>
      </c>
      <c r="C185" s="2">
        <v>43890</v>
      </c>
      <c r="D185" s="1" t="s">
        <v>20</v>
      </c>
      <c r="E185" s="1" t="s">
        <v>855</v>
      </c>
      <c r="F185" s="1" t="s">
        <v>207</v>
      </c>
      <c r="G185" s="1"/>
      <c r="H185" s="1">
        <v>16</v>
      </c>
    </row>
    <row r="186" spans="1:8" x14ac:dyDescent="0.35">
      <c r="A186" s="1" t="s">
        <v>217</v>
      </c>
      <c r="B186" s="1">
        <v>2020</v>
      </c>
      <c r="C186" s="2">
        <v>43890</v>
      </c>
      <c r="D186" s="1" t="s">
        <v>20</v>
      </c>
      <c r="E186" s="1" t="s">
        <v>716</v>
      </c>
      <c r="F186" s="1" t="s">
        <v>152</v>
      </c>
      <c r="G186" s="1"/>
      <c r="H186" s="1">
        <v>17</v>
      </c>
    </row>
    <row r="187" spans="1:8" x14ac:dyDescent="0.35">
      <c r="A187" s="1" t="s">
        <v>217</v>
      </c>
      <c r="B187" s="1">
        <v>2020</v>
      </c>
      <c r="C187" s="2">
        <v>43890</v>
      </c>
      <c r="D187" s="1" t="s">
        <v>20</v>
      </c>
      <c r="E187" s="1" t="s">
        <v>972</v>
      </c>
      <c r="F187" s="1" t="s">
        <v>56</v>
      </c>
      <c r="G187" s="1"/>
      <c r="H187" s="1">
        <v>18</v>
      </c>
    </row>
    <row r="188" spans="1:8" x14ac:dyDescent="0.35">
      <c r="A188" s="1" t="s">
        <v>217</v>
      </c>
      <c r="B188" s="1">
        <v>2020</v>
      </c>
      <c r="C188" s="2">
        <v>43890</v>
      </c>
      <c r="D188" s="1" t="s">
        <v>20</v>
      </c>
      <c r="E188" s="1" t="s">
        <v>813</v>
      </c>
      <c r="F188" s="1" t="s">
        <v>33</v>
      </c>
      <c r="G188" s="1"/>
      <c r="H188" s="1">
        <v>19</v>
      </c>
    </row>
    <row r="189" spans="1:8" x14ac:dyDescent="0.35">
      <c r="A189" s="1" t="s">
        <v>217</v>
      </c>
      <c r="B189" s="1">
        <v>2020</v>
      </c>
      <c r="C189" s="2">
        <v>43890</v>
      </c>
      <c r="D189" s="1" t="s">
        <v>20</v>
      </c>
      <c r="E189" s="1" t="s">
        <v>340</v>
      </c>
      <c r="F189" s="1" t="s">
        <v>142</v>
      </c>
      <c r="G189" s="1"/>
      <c r="H189" s="1">
        <v>20</v>
      </c>
    </row>
    <row r="190" spans="1:8" x14ac:dyDescent="0.35">
      <c r="A190" s="1" t="s">
        <v>217</v>
      </c>
      <c r="B190" s="1">
        <v>2020</v>
      </c>
      <c r="C190" s="2">
        <v>43890</v>
      </c>
      <c r="D190" s="1" t="s">
        <v>20</v>
      </c>
      <c r="E190" s="1" t="s">
        <v>974</v>
      </c>
      <c r="F190" s="1" t="s">
        <v>39</v>
      </c>
      <c r="G190" s="1"/>
      <c r="H190" s="1">
        <v>21</v>
      </c>
    </row>
    <row r="191" spans="1:8" x14ac:dyDescent="0.35">
      <c r="A191" s="1" t="s">
        <v>217</v>
      </c>
      <c r="B191" s="1">
        <v>2020</v>
      </c>
      <c r="C191" s="2">
        <v>43890</v>
      </c>
      <c r="D191" s="1" t="s">
        <v>20</v>
      </c>
      <c r="E191" s="1" t="s">
        <v>828</v>
      </c>
      <c r="F191" s="1" t="s">
        <v>82</v>
      </c>
      <c r="G191" s="1"/>
      <c r="H191" s="1">
        <v>22</v>
      </c>
    </row>
    <row r="192" spans="1:8" x14ac:dyDescent="0.35">
      <c r="A192" s="1" t="s">
        <v>217</v>
      </c>
      <c r="B192" s="1">
        <v>2020</v>
      </c>
      <c r="C192" s="2">
        <v>43890</v>
      </c>
      <c r="D192" s="1" t="s">
        <v>20</v>
      </c>
      <c r="E192" s="1" t="s">
        <v>655</v>
      </c>
      <c r="F192" s="1" t="s">
        <v>484</v>
      </c>
      <c r="G192" s="1"/>
      <c r="H192" s="1">
        <v>23</v>
      </c>
    </row>
    <row r="193" spans="1:10" x14ac:dyDescent="0.35">
      <c r="A193" s="1" t="s">
        <v>217</v>
      </c>
      <c r="B193" s="1">
        <v>2020</v>
      </c>
      <c r="C193" s="2">
        <v>43890</v>
      </c>
      <c r="D193" s="1" t="s">
        <v>20</v>
      </c>
      <c r="E193" s="1" t="s">
        <v>822</v>
      </c>
      <c r="F193" s="1" t="s">
        <v>37</v>
      </c>
      <c r="G193" s="1"/>
      <c r="H193" s="1">
        <v>24</v>
      </c>
    </row>
    <row r="194" spans="1:10" x14ac:dyDescent="0.35">
      <c r="A194" s="4" t="s">
        <v>162</v>
      </c>
      <c r="B194" s="4">
        <v>2020</v>
      </c>
      <c r="C194" s="5">
        <v>43855</v>
      </c>
      <c r="D194" s="4" t="s">
        <v>66</v>
      </c>
      <c r="E194" s="4" t="s">
        <v>584</v>
      </c>
      <c r="F194" s="4" t="s">
        <v>27</v>
      </c>
      <c r="G194" s="4"/>
      <c r="H194" s="4">
        <v>1</v>
      </c>
      <c r="I194" s="6">
        <v>0.58472222222222225</v>
      </c>
      <c r="J194">
        <v>51.261000000000003</v>
      </c>
    </row>
    <row r="195" spans="1:10" x14ac:dyDescent="0.35">
      <c r="A195" s="4" t="s">
        <v>162</v>
      </c>
      <c r="B195" s="4">
        <v>2020</v>
      </c>
      <c r="C195" s="5">
        <v>43855</v>
      </c>
      <c r="D195" s="4" t="s">
        <v>66</v>
      </c>
      <c r="E195" s="4" t="s">
        <v>592</v>
      </c>
      <c r="F195" s="4" t="s">
        <v>23</v>
      </c>
      <c r="G195" s="4"/>
      <c r="H195" s="4">
        <v>2</v>
      </c>
    </row>
    <row r="196" spans="1:10" x14ac:dyDescent="0.35">
      <c r="A196" s="4" t="s">
        <v>162</v>
      </c>
      <c r="B196" s="4">
        <v>2020</v>
      </c>
      <c r="C196" s="5">
        <v>43855</v>
      </c>
      <c r="D196" s="4" t="s">
        <v>66</v>
      </c>
      <c r="E196" s="4" t="s">
        <v>487</v>
      </c>
      <c r="F196" s="4" t="s">
        <v>164</v>
      </c>
      <c r="G196" s="4"/>
      <c r="H196" s="4">
        <v>3</v>
      </c>
    </row>
    <row r="197" spans="1:10" x14ac:dyDescent="0.35">
      <c r="A197" s="4" t="s">
        <v>162</v>
      </c>
      <c r="B197" s="4">
        <v>2020</v>
      </c>
      <c r="C197" s="5">
        <v>43855</v>
      </c>
      <c r="D197" s="4" t="s">
        <v>66</v>
      </c>
      <c r="E197" s="4" t="s">
        <v>585</v>
      </c>
      <c r="F197" s="4" t="s">
        <v>113</v>
      </c>
      <c r="G197" s="4"/>
      <c r="H197" s="4">
        <v>4</v>
      </c>
    </row>
    <row r="198" spans="1:10" x14ac:dyDescent="0.35">
      <c r="A198" s="4" t="s">
        <v>162</v>
      </c>
      <c r="B198" s="4">
        <v>2020</v>
      </c>
      <c r="C198" s="5">
        <v>43855</v>
      </c>
      <c r="D198" s="4" t="s">
        <v>66</v>
      </c>
      <c r="E198" s="4" t="s">
        <v>340</v>
      </c>
      <c r="F198" s="4" t="s">
        <v>142</v>
      </c>
      <c r="G198" s="4"/>
      <c r="H198" s="4">
        <v>5</v>
      </c>
    </row>
    <row r="199" spans="1:10" x14ac:dyDescent="0.35">
      <c r="A199" s="4" t="s">
        <v>162</v>
      </c>
      <c r="B199" s="4">
        <v>2020</v>
      </c>
      <c r="C199" s="5">
        <v>43855</v>
      </c>
      <c r="D199" s="4" t="s">
        <v>66</v>
      </c>
      <c r="E199" s="4" t="s">
        <v>749</v>
      </c>
      <c r="F199" s="4" t="s">
        <v>46</v>
      </c>
      <c r="G199" s="4"/>
      <c r="H199" s="4">
        <v>6</v>
      </c>
    </row>
    <row r="200" spans="1:10" x14ac:dyDescent="0.35">
      <c r="A200" s="4" t="s">
        <v>162</v>
      </c>
      <c r="B200" s="4">
        <v>2020</v>
      </c>
      <c r="C200" s="5">
        <v>43855</v>
      </c>
      <c r="D200" s="4" t="s">
        <v>66</v>
      </c>
      <c r="E200" s="4" t="s">
        <v>680</v>
      </c>
      <c r="F200" s="4" t="s">
        <v>25</v>
      </c>
      <c r="G200" s="4"/>
      <c r="H200" s="4">
        <v>7</v>
      </c>
    </row>
    <row r="201" spans="1:10" x14ac:dyDescent="0.35">
      <c r="A201" s="4" t="s">
        <v>162</v>
      </c>
      <c r="B201" s="4">
        <v>2020</v>
      </c>
      <c r="C201" s="5">
        <v>43855</v>
      </c>
      <c r="D201" s="4" t="s">
        <v>66</v>
      </c>
      <c r="E201" s="4" t="s">
        <v>973</v>
      </c>
      <c r="F201" s="4" t="s">
        <v>188</v>
      </c>
      <c r="G201" s="4"/>
      <c r="H201" s="4">
        <v>8</v>
      </c>
    </row>
    <row r="202" spans="1:10" x14ac:dyDescent="0.35">
      <c r="A202" s="4" t="s">
        <v>162</v>
      </c>
      <c r="B202" s="4">
        <v>2020</v>
      </c>
      <c r="C202" s="5">
        <v>43855</v>
      </c>
      <c r="D202" s="4" t="s">
        <v>66</v>
      </c>
      <c r="E202" s="4" t="s">
        <v>957</v>
      </c>
      <c r="F202" s="4" t="s">
        <v>480</v>
      </c>
      <c r="G202" s="4"/>
      <c r="H202" s="4">
        <v>9</v>
      </c>
    </row>
    <row r="203" spans="1:10" x14ac:dyDescent="0.35">
      <c r="A203" s="4" t="s">
        <v>162</v>
      </c>
      <c r="B203" s="4">
        <v>2020</v>
      </c>
      <c r="C203" s="5">
        <v>43855</v>
      </c>
      <c r="D203" s="4" t="s">
        <v>66</v>
      </c>
      <c r="E203" s="4" t="s">
        <v>491</v>
      </c>
      <c r="F203" s="4" t="s">
        <v>492</v>
      </c>
      <c r="G203" s="4"/>
      <c r="H203" s="4">
        <v>10</v>
      </c>
    </row>
    <row r="204" spans="1:10" x14ac:dyDescent="0.35">
      <c r="A204" s="4" t="s">
        <v>162</v>
      </c>
      <c r="B204" s="4">
        <v>2020</v>
      </c>
      <c r="C204" s="5">
        <v>43855</v>
      </c>
      <c r="D204" s="4" t="s">
        <v>66</v>
      </c>
      <c r="E204" s="4" t="s">
        <v>972</v>
      </c>
      <c r="F204" s="4" t="s">
        <v>56</v>
      </c>
      <c r="G204" s="4"/>
      <c r="H204" s="4">
        <v>11</v>
      </c>
    </row>
    <row r="205" spans="1:10" x14ac:dyDescent="0.35">
      <c r="A205" s="4" t="s">
        <v>162</v>
      </c>
      <c r="B205" s="4">
        <v>2020</v>
      </c>
      <c r="C205" s="5">
        <v>43855</v>
      </c>
      <c r="D205" s="4" t="s">
        <v>66</v>
      </c>
      <c r="E205" s="4" t="s">
        <v>822</v>
      </c>
      <c r="F205" s="4" t="s">
        <v>37</v>
      </c>
      <c r="G205" s="4"/>
      <c r="H205" s="4">
        <v>12</v>
      </c>
    </row>
    <row r="206" spans="1:10" x14ac:dyDescent="0.35">
      <c r="A206" s="4" t="s">
        <v>162</v>
      </c>
      <c r="B206" s="4">
        <v>2020</v>
      </c>
      <c r="C206" s="5">
        <v>43855</v>
      </c>
      <c r="D206" s="4" t="s">
        <v>66</v>
      </c>
      <c r="E206" s="4" t="s">
        <v>716</v>
      </c>
      <c r="F206" s="4" t="s">
        <v>152</v>
      </c>
      <c r="G206" s="4"/>
      <c r="H206" s="4">
        <v>13</v>
      </c>
    </row>
    <row r="207" spans="1:10" x14ac:dyDescent="0.35">
      <c r="A207" s="4" t="s">
        <v>162</v>
      </c>
      <c r="B207" s="4">
        <v>2020</v>
      </c>
      <c r="C207" s="5">
        <v>43855</v>
      </c>
      <c r="D207" s="4" t="s">
        <v>66</v>
      </c>
      <c r="E207" s="4" t="s">
        <v>983</v>
      </c>
      <c r="F207" s="4" t="s">
        <v>29</v>
      </c>
      <c r="G207" s="4"/>
      <c r="H207" s="4">
        <v>14</v>
      </c>
    </row>
    <row r="208" spans="1:10" x14ac:dyDescent="0.35">
      <c r="A208" s="4" t="s">
        <v>162</v>
      </c>
      <c r="B208" s="4">
        <v>2020</v>
      </c>
      <c r="C208" s="5">
        <v>43855</v>
      </c>
      <c r="D208" s="4" t="s">
        <v>66</v>
      </c>
      <c r="E208" s="4" t="s">
        <v>856</v>
      </c>
      <c r="F208" s="4" t="s">
        <v>207</v>
      </c>
      <c r="G208" s="4"/>
      <c r="H208" s="4">
        <v>15</v>
      </c>
    </row>
    <row r="209" spans="1:10" x14ac:dyDescent="0.35">
      <c r="A209" s="4" t="s">
        <v>162</v>
      </c>
      <c r="B209" s="4">
        <v>2020</v>
      </c>
      <c r="C209" s="5">
        <v>43855</v>
      </c>
      <c r="D209" s="4" t="s">
        <v>66</v>
      </c>
      <c r="E209" s="4" t="s">
        <v>738</v>
      </c>
      <c r="F209" s="4" t="s">
        <v>33</v>
      </c>
      <c r="G209" s="4"/>
      <c r="H209" s="4">
        <v>16</v>
      </c>
    </row>
    <row r="210" spans="1:10" x14ac:dyDescent="0.35">
      <c r="A210" s="4" t="s">
        <v>162</v>
      </c>
      <c r="B210" s="4">
        <v>2020</v>
      </c>
      <c r="C210" s="5">
        <v>43855</v>
      </c>
      <c r="D210" s="4" t="s">
        <v>66</v>
      </c>
      <c r="E210" s="4" t="s">
        <v>1004</v>
      </c>
      <c r="F210" s="4" t="s">
        <v>212</v>
      </c>
      <c r="G210" s="4"/>
      <c r="H210" s="4">
        <v>17</v>
      </c>
    </row>
    <row r="211" spans="1:10" x14ac:dyDescent="0.35">
      <c r="A211" s="4" t="s">
        <v>162</v>
      </c>
      <c r="B211" s="4">
        <v>2020</v>
      </c>
      <c r="C211" s="5">
        <v>43855</v>
      </c>
      <c r="D211" s="4" t="s">
        <v>66</v>
      </c>
      <c r="E211" s="4" t="s">
        <v>499</v>
      </c>
      <c r="F211" s="4" t="s">
        <v>1003</v>
      </c>
      <c r="G211" s="4"/>
      <c r="H211" s="4">
        <v>18</v>
      </c>
    </row>
    <row r="212" spans="1:10" x14ac:dyDescent="0.35">
      <c r="A212" s="4" t="s">
        <v>162</v>
      </c>
      <c r="B212" s="4">
        <v>2020</v>
      </c>
      <c r="C212" s="5">
        <v>43855</v>
      </c>
      <c r="D212" s="4" t="s">
        <v>66</v>
      </c>
      <c r="E212" s="4" t="s">
        <v>877</v>
      </c>
      <c r="F212" s="4" t="s">
        <v>85</v>
      </c>
      <c r="G212" s="4"/>
      <c r="H212" s="4">
        <v>19</v>
      </c>
    </row>
    <row r="213" spans="1:10" x14ac:dyDescent="0.35">
      <c r="A213" s="4" t="s">
        <v>162</v>
      </c>
      <c r="B213" s="4">
        <v>2020</v>
      </c>
      <c r="C213" s="5">
        <v>43855</v>
      </c>
      <c r="D213" s="4" t="s">
        <v>66</v>
      </c>
      <c r="E213" s="4" t="s">
        <v>1005</v>
      </c>
      <c r="F213" s="4" t="s">
        <v>58</v>
      </c>
      <c r="G213" s="4"/>
      <c r="H213" s="4">
        <v>20</v>
      </c>
    </row>
    <row r="214" spans="1:10" x14ac:dyDescent="0.35">
      <c r="A214" s="4" t="s">
        <v>162</v>
      </c>
      <c r="B214" s="4">
        <v>2020</v>
      </c>
      <c r="C214" s="5">
        <v>43855</v>
      </c>
      <c r="D214" s="4" t="s">
        <v>66</v>
      </c>
      <c r="E214" s="4" t="s">
        <v>974</v>
      </c>
      <c r="F214" s="4" t="s">
        <v>39</v>
      </c>
      <c r="G214" s="4"/>
      <c r="H214" s="4">
        <v>21</v>
      </c>
    </row>
    <row r="215" spans="1:10" x14ac:dyDescent="0.35">
      <c r="A215" s="4" t="s">
        <v>162</v>
      </c>
      <c r="B215" s="4">
        <v>2020</v>
      </c>
      <c r="C215" s="5">
        <v>43855</v>
      </c>
      <c r="D215" s="4" t="s">
        <v>66</v>
      </c>
      <c r="E215" s="4" t="s">
        <v>828</v>
      </c>
      <c r="F215" s="4" t="s">
        <v>82</v>
      </c>
      <c r="G215" s="4"/>
      <c r="H215" s="4">
        <v>22</v>
      </c>
    </row>
    <row r="216" spans="1:10" x14ac:dyDescent="0.35">
      <c r="A216" s="1" t="s">
        <v>222</v>
      </c>
      <c r="B216" s="1">
        <v>2019</v>
      </c>
      <c r="C216" s="2">
        <v>43813</v>
      </c>
      <c r="D216" s="1" t="s">
        <v>66</v>
      </c>
      <c r="E216" s="1" t="s">
        <v>508</v>
      </c>
      <c r="F216" s="1" t="s">
        <v>85</v>
      </c>
      <c r="G216" s="1"/>
      <c r="H216" s="1">
        <v>1</v>
      </c>
      <c r="I216" s="6">
        <v>0.65347222222222223</v>
      </c>
      <c r="J216">
        <v>53.506</v>
      </c>
    </row>
    <row r="217" spans="1:10" x14ac:dyDescent="0.35">
      <c r="A217" s="1" t="s">
        <v>222</v>
      </c>
      <c r="B217" s="1">
        <v>2019</v>
      </c>
      <c r="C217" s="2">
        <v>43813</v>
      </c>
      <c r="D217" s="1" t="s">
        <v>66</v>
      </c>
      <c r="E217" s="1" t="s">
        <v>967</v>
      </c>
      <c r="F217" s="1" t="s">
        <v>102</v>
      </c>
      <c r="G217" s="1"/>
      <c r="H217" s="1">
        <v>2</v>
      </c>
    </row>
    <row r="218" spans="1:10" x14ac:dyDescent="0.35">
      <c r="A218" s="1" t="s">
        <v>222</v>
      </c>
      <c r="B218" s="1">
        <v>2019</v>
      </c>
      <c r="C218" s="2">
        <v>43813</v>
      </c>
      <c r="D218" s="1" t="s">
        <v>66</v>
      </c>
      <c r="E218" s="1" t="s">
        <v>596</v>
      </c>
      <c r="F218" s="1" t="s">
        <v>29</v>
      </c>
      <c r="G218" s="1"/>
      <c r="H218" s="1">
        <v>3</v>
      </c>
    </row>
    <row r="219" spans="1:10" x14ac:dyDescent="0.35">
      <c r="A219" s="1" t="s">
        <v>222</v>
      </c>
      <c r="B219" s="1">
        <v>2019</v>
      </c>
      <c r="C219" s="2">
        <v>43813</v>
      </c>
      <c r="D219" s="1" t="s">
        <v>66</v>
      </c>
      <c r="E219" s="1" t="s">
        <v>823</v>
      </c>
      <c r="F219" s="1" t="s">
        <v>27</v>
      </c>
      <c r="G219" s="1"/>
      <c r="H219" s="1">
        <v>4</v>
      </c>
    </row>
    <row r="220" spans="1:10" x14ac:dyDescent="0.35">
      <c r="A220" s="1" t="s">
        <v>222</v>
      </c>
      <c r="B220" s="1">
        <v>2019</v>
      </c>
      <c r="C220" s="2">
        <v>43813</v>
      </c>
      <c r="D220" s="1" t="s">
        <v>66</v>
      </c>
      <c r="E220" s="1" t="s">
        <v>522</v>
      </c>
      <c r="F220" s="1" t="s">
        <v>58</v>
      </c>
      <c r="G220" s="1"/>
      <c r="H220" s="1">
        <v>5</v>
      </c>
    </row>
    <row r="221" spans="1:10" x14ac:dyDescent="0.35">
      <c r="A221" s="1" t="s">
        <v>222</v>
      </c>
      <c r="B221" s="1">
        <v>2019</v>
      </c>
      <c r="C221" s="2">
        <v>43813</v>
      </c>
      <c r="D221" s="1" t="s">
        <v>66</v>
      </c>
      <c r="E221" s="1" t="s">
        <v>340</v>
      </c>
      <c r="F221" s="1" t="s">
        <v>142</v>
      </c>
      <c r="G221" s="1"/>
      <c r="H221" s="1">
        <v>6</v>
      </c>
    </row>
    <row r="222" spans="1:10" x14ac:dyDescent="0.35">
      <c r="A222" s="1" t="s">
        <v>222</v>
      </c>
      <c r="B222" s="1">
        <v>2019</v>
      </c>
      <c r="C222" s="2">
        <v>43813</v>
      </c>
      <c r="D222" s="1" t="s">
        <v>66</v>
      </c>
      <c r="E222" s="1" t="s">
        <v>969</v>
      </c>
      <c r="F222" s="1" t="s">
        <v>164</v>
      </c>
      <c r="G222" s="1"/>
      <c r="H222" s="1">
        <v>7</v>
      </c>
    </row>
    <row r="223" spans="1:10" x14ac:dyDescent="0.35">
      <c r="A223" s="1" t="s">
        <v>222</v>
      </c>
      <c r="B223" s="1">
        <v>2019</v>
      </c>
      <c r="C223" s="2">
        <v>43813</v>
      </c>
      <c r="D223" s="1" t="s">
        <v>66</v>
      </c>
      <c r="E223" s="1" t="s">
        <v>1016</v>
      </c>
      <c r="F223" s="1" t="s">
        <v>145</v>
      </c>
      <c r="G223" s="1"/>
      <c r="H223" s="1">
        <v>8</v>
      </c>
    </row>
    <row r="224" spans="1:10" x14ac:dyDescent="0.35">
      <c r="A224" s="1" t="s">
        <v>222</v>
      </c>
      <c r="B224" s="1">
        <v>2019</v>
      </c>
      <c r="C224" s="2">
        <v>43813</v>
      </c>
      <c r="D224" s="1" t="s">
        <v>66</v>
      </c>
      <c r="E224" s="1" t="s">
        <v>493</v>
      </c>
      <c r="F224" s="1" t="s">
        <v>759</v>
      </c>
      <c r="G224" s="1"/>
      <c r="H224" s="1">
        <v>9</v>
      </c>
    </row>
    <row r="225" spans="1:10" x14ac:dyDescent="0.35">
      <c r="A225" s="1" t="s">
        <v>222</v>
      </c>
      <c r="B225" s="1">
        <v>2019</v>
      </c>
      <c r="C225" s="2">
        <v>43813</v>
      </c>
      <c r="D225" s="1" t="s">
        <v>66</v>
      </c>
      <c r="E225" s="1" t="s">
        <v>790</v>
      </c>
      <c r="F225" s="1" t="s">
        <v>480</v>
      </c>
      <c r="G225" s="1"/>
      <c r="H225" s="1">
        <v>10</v>
      </c>
    </row>
    <row r="226" spans="1:10" x14ac:dyDescent="0.35">
      <c r="A226" s="1" t="s">
        <v>222</v>
      </c>
      <c r="B226" s="1">
        <v>2019</v>
      </c>
      <c r="C226" s="2">
        <v>43813</v>
      </c>
      <c r="D226" s="1" t="s">
        <v>66</v>
      </c>
      <c r="E226" s="1" t="s">
        <v>972</v>
      </c>
      <c r="F226" s="1" t="s">
        <v>56</v>
      </c>
      <c r="G226" s="1"/>
      <c r="H226" s="1">
        <v>11</v>
      </c>
    </row>
    <row r="227" spans="1:10" x14ac:dyDescent="0.35">
      <c r="A227" s="1" t="s">
        <v>222</v>
      </c>
      <c r="B227" s="1">
        <v>2019</v>
      </c>
      <c r="C227" s="2">
        <v>43813</v>
      </c>
      <c r="D227" s="1" t="s">
        <v>66</v>
      </c>
      <c r="E227" s="1" t="s">
        <v>599</v>
      </c>
      <c r="F227" s="1" t="s">
        <v>35</v>
      </c>
      <c r="G227" s="1"/>
      <c r="H227" s="1">
        <v>12</v>
      </c>
    </row>
    <row r="228" spans="1:10" x14ac:dyDescent="0.35">
      <c r="A228" s="1" t="s">
        <v>222</v>
      </c>
      <c r="B228" s="1">
        <v>2019</v>
      </c>
      <c r="C228" s="2">
        <v>43813</v>
      </c>
      <c r="D228" s="1" t="s">
        <v>66</v>
      </c>
      <c r="E228" s="1" t="s">
        <v>749</v>
      </c>
      <c r="F228" s="1" t="s">
        <v>46</v>
      </c>
      <c r="G228" s="1"/>
      <c r="H228" s="1">
        <v>13</v>
      </c>
    </row>
    <row r="229" spans="1:10" x14ac:dyDescent="0.35">
      <c r="A229" s="1" t="s">
        <v>222</v>
      </c>
      <c r="B229" s="1">
        <v>2019</v>
      </c>
      <c r="C229" s="2">
        <v>43813</v>
      </c>
      <c r="D229" s="1" t="s">
        <v>66</v>
      </c>
      <c r="E229" s="1" t="s">
        <v>810</v>
      </c>
      <c r="F229" s="1" t="s">
        <v>188</v>
      </c>
      <c r="G229" s="1"/>
      <c r="H229" s="1">
        <v>14</v>
      </c>
    </row>
    <row r="230" spans="1:10" x14ac:dyDescent="0.35">
      <c r="A230" s="1" t="s">
        <v>222</v>
      </c>
      <c r="B230" s="1">
        <v>2019</v>
      </c>
      <c r="C230" s="2">
        <v>43813</v>
      </c>
      <c r="D230" s="1" t="s">
        <v>66</v>
      </c>
      <c r="E230" s="1" t="s">
        <v>974</v>
      </c>
      <c r="F230" s="1" t="s">
        <v>39</v>
      </c>
      <c r="G230" s="1"/>
      <c r="H230" s="1">
        <v>15</v>
      </c>
    </row>
    <row r="231" spans="1:10" x14ac:dyDescent="0.35">
      <c r="A231" s="1" t="s">
        <v>222</v>
      </c>
      <c r="B231" s="1">
        <v>2019</v>
      </c>
      <c r="C231" s="2">
        <v>43813</v>
      </c>
      <c r="D231" s="1" t="s">
        <v>66</v>
      </c>
      <c r="E231" s="1" t="s">
        <v>827</v>
      </c>
      <c r="F231" s="1" t="s">
        <v>82</v>
      </c>
      <c r="G231" s="1"/>
      <c r="H231" s="1">
        <v>16</v>
      </c>
    </row>
    <row r="232" spans="1:10" x14ac:dyDescent="0.35">
      <c r="A232" s="1" t="s">
        <v>222</v>
      </c>
      <c r="B232" s="1">
        <v>2019</v>
      </c>
      <c r="C232" s="2">
        <v>43813</v>
      </c>
      <c r="D232" s="1" t="s">
        <v>66</v>
      </c>
      <c r="E232" s="1" t="s">
        <v>681</v>
      </c>
      <c r="F232" s="1" t="s">
        <v>25</v>
      </c>
      <c r="G232" s="1"/>
      <c r="H232" s="1">
        <v>17</v>
      </c>
    </row>
    <row r="233" spans="1:10" x14ac:dyDescent="0.35">
      <c r="A233" s="1" t="s">
        <v>222</v>
      </c>
      <c r="B233" s="1">
        <v>2019</v>
      </c>
      <c r="C233" s="2">
        <v>43813</v>
      </c>
      <c r="D233" s="1" t="s">
        <v>66</v>
      </c>
      <c r="E233" s="1" t="s">
        <v>856</v>
      </c>
      <c r="F233" s="1" t="s">
        <v>207</v>
      </c>
      <c r="G233" s="1"/>
      <c r="H233" s="1">
        <v>18</v>
      </c>
    </row>
    <row r="234" spans="1:10" x14ac:dyDescent="0.35">
      <c r="A234" s="1" t="s">
        <v>222</v>
      </c>
      <c r="B234" s="1">
        <v>2019</v>
      </c>
      <c r="C234" s="2">
        <v>43813</v>
      </c>
      <c r="D234" s="1" t="s">
        <v>66</v>
      </c>
      <c r="E234" s="1" t="s">
        <v>716</v>
      </c>
      <c r="F234" s="1" t="s">
        <v>152</v>
      </c>
      <c r="G234" s="1"/>
      <c r="H234" s="1">
        <v>19</v>
      </c>
    </row>
    <row r="235" spans="1:10" x14ac:dyDescent="0.35">
      <c r="A235" s="1" t="s">
        <v>222</v>
      </c>
      <c r="B235" s="1">
        <v>2019</v>
      </c>
      <c r="C235" s="2">
        <v>43813</v>
      </c>
      <c r="D235" s="1" t="s">
        <v>66</v>
      </c>
      <c r="E235" s="1" t="s">
        <v>813</v>
      </c>
      <c r="F235" s="1" t="s">
        <v>33</v>
      </c>
      <c r="G235" s="1"/>
      <c r="H235" s="1">
        <v>20</v>
      </c>
    </row>
    <row r="236" spans="1:10" x14ac:dyDescent="0.35">
      <c r="A236" s="1" t="s">
        <v>222</v>
      </c>
      <c r="B236" s="1">
        <v>2019</v>
      </c>
      <c r="C236" s="2">
        <v>43813</v>
      </c>
      <c r="D236" s="1" t="s">
        <v>66</v>
      </c>
      <c r="E236" s="1" t="s">
        <v>1017</v>
      </c>
      <c r="F236" s="1" t="s">
        <v>212</v>
      </c>
      <c r="G236" s="1"/>
      <c r="H236" s="1">
        <v>21</v>
      </c>
    </row>
    <row r="237" spans="1:10" x14ac:dyDescent="0.35">
      <c r="A237" s="1" t="s">
        <v>222</v>
      </c>
      <c r="B237" s="1">
        <v>2019</v>
      </c>
      <c r="C237" s="2">
        <v>43813</v>
      </c>
      <c r="D237" s="1" t="s">
        <v>66</v>
      </c>
      <c r="E237" s="1" t="s">
        <v>1018</v>
      </c>
      <c r="F237" s="1" t="s">
        <v>524</v>
      </c>
      <c r="G237" s="1"/>
      <c r="H237" s="1">
        <v>22</v>
      </c>
    </row>
    <row r="238" spans="1:10" x14ac:dyDescent="0.35">
      <c r="A238" s="4" t="s">
        <v>225</v>
      </c>
      <c r="B238" s="4">
        <v>2019</v>
      </c>
      <c r="C238" s="5">
        <v>43806</v>
      </c>
      <c r="D238" s="4" t="s">
        <v>66</v>
      </c>
      <c r="E238" s="4" t="s">
        <v>598</v>
      </c>
      <c r="F238" s="4" t="s">
        <v>35</v>
      </c>
      <c r="G238" s="4"/>
      <c r="H238" s="4">
        <v>1</v>
      </c>
      <c r="I238" s="6">
        <v>0.46875</v>
      </c>
      <c r="J238">
        <v>54.646000000000001</v>
      </c>
    </row>
    <row r="239" spans="1:10" x14ac:dyDescent="0.35">
      <c r="A239" s="4" t="s">
        <v>225</v>
      </c>
      <c r="B239" s="4">
        <v>2019</v>
      </c>
      <c r="C239" s="5">
        <v>43806</v>
      </c>
      <c r="D239" s="4" t="s">
        <v>66</v>
      </c>
      <c r="E239" s="4" t="s">
        <v>596</v>
      </c>
      <c r="F239" s="4" t="s">
        <v>29</v>
      </c>
      <c r="G239" s="4"/>
      <c r="H239" s="4">
        <v>2</v>
      </c>
    </row>
    <row r="240" spans="1:10" x14ac:dyDescent="0.35">
      <c r="A240" s="4" t="s">
        <v>225</v>
      </c>
      <c r="B240" s="4">
        <v>2019</v>
      </c>
      <c r="C240" s="5">
        <v>43806</v>
      </c>
      <c r="D240" s="4" t="s">
        <v>66</v>
      </c>
      <c r="E240" s="4" t="s">
        <v>967</v>
      </c>
      <c r="F240" s="4" t="s">
        <v>102</v>
      </c>
      <c r="G240" s="4"/>
      <c r="H240" s="4">
        <v>3</v>
      </c>
    </row>
    <row r="241" spans="1:8" x14ac:dyDescent="0.35">
      <c r="A241" s="4" t="s">
        <v>225</v>
      </c>
      <c r="B241" s="4">
        <v>2019</v>
      </c>
      <c r="C241" s="5">
        <v>43806</v>
      </c>
      <c r="D241" s="4" t="s">
        <v>66</v>
      </c>
      <c r="E241" s="4" t="s">
        <v>340</v>
      </c>
      <c r="F241" s="4" t="s">
        <v>142</v>
      </c>
      <c r="G241" s="4"/>
      <c r="H241" s="4">
        <v>4</v>
      </c>
    </row>
    <row r="242" spans="1:8" x14ac:dyDescent="0.35">
      <c r="A242" s="4" t="s">
        <v>225</v>
      </c>
      <c r="B242" s="4">
        <v>2019</v>
      </c>
      <c r="C242" s="5">
        <v>43806</v>
      </c>
      <c r="D242" s="4" t="s">
        <v>66</v>
      </c>
      <c r="E242" s="4" t="s">
        <v>1016</v>
      </c>
      <c r="F242" s="4" t="s">
        <v>145</v>
      </c>
      <c r="G242" s="4"/>
      <c r="H242" s="4">
        <v>5</v>
      </c>
    </row>
    <row r="243" spans="1:8" x14ac:dyDescent="0.35">
      <c r="A243" s="4" t="s">
        <v>225</v>
      </c>
      <c r="B243" s="4">
        <v>2019</v>
      </c>
      <c r="C243" s="5">
        <v>43806</v>
      </c>
      <c r="D243" s="4" t="s">
        <v>66</v>
      </c>
      <c r="E243" s="4" t="s">
        <v>973</v>
      </c>
      <c r="F243" s="4" t="s">
        <v>188</v>
      </c>
      <c r="G243" s="4"/>
      <c r="H243" s="4">
        <v>6</v>
      </c>
    </row>
    <row r="244" spans="1:8" x14ac:dyDescent="0.35">
      <c r="A244" s="4" t="s">
        <v>225</v>
      </c>
      <c r="B244" s="4">
        <v>2019</v>
      </c>
      <c r="C244" s="5">
        <v>43806</v>
      </c>
      <c r="D244" s="4" t="s">
        <v>66</v>
      </c>
      <c r="E244" s="4" t="s">
        <v>522</v>
      </c>
      <c r="F244" s="4" t="s">
        <v>58</v>
      </c>
      <c r="G244" s="4"/>
      <c r="H244" s="4">
        <v>7</v>
      </c>
    </row>
    <row r="245" spans="1:8" x14ac:dyDescent="0.35">
      <c r="A245" s="4" t="s">
        <v>225</v>
      </c>
      <c r="B245" s="4">
        <v>2019</v>
      </c>
      <c r="C245" s="5">
        <v>43806</v>
      </c>
      <c r="D245" s="4" t="s">
        <v>66</v>
      </c>
      <c r="E245" s="4" t="s">
        <v>688</v>
      </c>
      <c r="F245" s="4" t="s">
        <v>25</v>
      </c>
      <c r="G245" s="4"/>
      <c r="H245" s="4">
        <v>8</v>
      </c>
    </row>
    <row r="246" spans="1:8" x14ac:dyDescent="0.35">
      <c r="A246" s="4" t="s">
        <v>225</v>
      </c>
      <c r="B246" s="4">
        <v>2019</v>
      </c>
      <c r="C246" s="5">
        <v>43806</v>
      </c>
      <c r="D246" s="4" t="s">
        <v>66</v>
      </c>
      <c r="E246" s="4" t="s">
        <v>790</v>
      </c>
      <c r="F246" s="4" t="s">
        <v>480</v>
      </c>
      <c r="G246" s="4"/>
      <c r="H246" s="4">
        <v>9</v>
      </c>
    </row>
    <row r="247" spans="1:8" x14ac:dyDescent="0.35">
      <c r="A247" s="4" t="s">
        <v>225</v>
      </c>
      <c r="B247" s="4">
        <v>2019</v>
      </c>
      <c r="C247" s="5">
        <v>43806</v>
      </c>
      <c r="D247" s="4" t="s">
        <v>66</v>
      </c>
      <c r="E247" s="4" t="s">
        <v>749</v>
      </c>
      <c r="F247" s="4" t="s">
        <v>46</v>
      </c>
      <c r="G247" s="4"/>
      <c r="H247" s="4">
        <v>10</v>
      </c>
    </row>
    <row r="248" spans="1:8" x14ac:dyDescent="0.35">
      <c r="A248" s="4" t="s">
        <v>225</v>
      </c>
      <c r="B248" s="4">
        <v>2019</v>
      </c>
      <c r="C248" s="5">
        <v>43806</v>
      </c>
      <c r="D248" s="4" t="s">
        <v>66</v>
      </c>
      <c r="E248" s="4" t="s">
        <v>856</v>
      </c>
      <c r="F248" s="4" t="s">
        <v>207</v>
      </c>
      <c r="G248" s="4"/>
      <c r="H248" s="4">
        <v>11</v>
      </c>
    </row>
    <row r="249" spans="1:8" x14ac:dyDescent="0.35">
      <c r="A249" s="4" t="s">
        <v>225</v>
      </c>
      <c r="B249" s="4">
        <v>2019</v>
      </c>
      <c r="C249" s="5">
        <v>43806</v>
      </c>
      <c r="D249" s="4" t="s">
        <v>66</v>
      </c>
      <c r="E249" s="4" t="s">
        <v>972</v>
      </c>
      <c r="F249" s="4" t="s">
        <v>56</v>
      </c>
      <c r="G249" s="4"/>
      <c r="H249" s="4">
        <v>12</v>
      </c>
    </row>
    <row r="250" spans="1:8" x14ac:dyDescent="0.35">
      <c r="A250" s="4" t="s">
        <v>225</v>
      </c>
      <c r="B250" s="4">
        <v>2019</v>
      </c>
      <c r="C250" s="5">
        <v>43806</v>
      </c>
      <c r="D250" s="4" t="s">
        <v>66</v>
      </c>
      <c r="E250" s="4" t="s">
        <v>493</v>
      </c>
      <c r="F250" s="4" t="s">
        <v>31</v>
      </c>
      <c r="G250" s="4"/>
      <c r="H250" s="4">
        <v>13</v>
      </c>
    </row>
    <row r="251" spans="1:8" x14ac:dyDescent="0.35">
      <c r="A251" s="4" t="s">
        <v>225</v>
      </c>
      <c r="B251" s="4">
        <v>2019</v>
      </c>
      <c r="C251" s="5">
        <v>43806</v>
      </c>
      <c r="D251" s="4" t="s">
        <v>66</v>
      </c>
      <c r="E251" s="4" t="s">
        <v>827</v>
      </c>
      <c r="F251" s="4" t="s">
        <v>82</v>
      </c>
      <c r="G251" s="4"/>
      <c r="H251" s="4">
        <v>14</v>
      </c>
    </row>
    <row r="252" spans="1:8" x14ac:dyDescent="0.35">
      <c r="A252" s="4" t="s">
        <v>225</v>
      </c>
      <c r="B252" s="4">
        <v>2019</v>
      </c>
      <c r="C252" s="5">
        <v>43806</v>
      </c>
      <c r="D252" s="4" t="s">
        <v>66</v>
      </c>
      <c r="E252" s="4" t="s">
        <v>716</v>
      </c>
      <c r="F252" s="4" t="s">
        <v>152</v>
      </c>
      <c r="G252" s="4"/>
      <c r="H252" s="4">
        <v>15</v>
      </c>
    </row>
    <row r="253" spans="1:8" x14ac:dyDescent="0.35">
      <c r="A253" s="4" t="s">
        <v>225</v>
      </c>
      <c r="B253" s="4">
        <v>2019</v>
      </c>
      <c r="C253" s="5">
        <v>43806</v>
      </c>
      <c r="D253" s="4" t="s">
        <v>66</v>
      </c>
      <c r="E253" s="4" t="s">
        <v>508</v>
      </c>
      <c r="F253" s="4" t="s">
        <v>85</v>
      </c>
      <c r="G253" s="4"/>
      <c r="H253" s="4">
        <v>16</v>
      </c>
    </row>
    <row r="254" spans="1:8" x14ac:dyDescent="0.35">
      <c r="A254" s="4" t="s">
        <v>225</v>
      </c>
      <c r="B254" s="4">
        <v>2019</v>
      </c>
      <c r="C254" s="5">
        <v>43806</v>
      </c>
      <c r="D254" s="4" t="s">
        <v>66</v>
      </c>
      <c r="E254" s="4" t="s">
        <v>641</v>
      </c>
      <c r="F254" s="4" t="s">
        <v>23</v>
      </c>
      <c r="G254" s="4"/>
      <c r="H254" s="4">
        <v>17</v>
      </c>
    </row>
    <row r="255" spans="1:8" x14ac:dyDescent="0.35">
      <c r="A255" s="4" t="s">
        <v>225</v>
      </c>
      <c r="B255" s="4">
        <v>2019</v>
      </c>
      <c r="C255" s="5">
        <v>43806</v>
      </c>
      <c r="D255" s="4" t="s">
        <v>66</v>
      </c>
      <c r="E255" s="4" t="s">
        <v>969</v>
      </c>
      <c r="F255" s="4" t="s">
        <v>164</v>
      </c>
      <c r="G255" s="4"/>
      <c r="H255" s="4">
        <v>18</v>
      </c>
    </row>
    <row r="256" spans="1:8" x14ac:dyDescent="0.35">
      <c r="A256" s="4" t="s">
        <v>225</v>
      </c>
      <c r="B256" s="4">
        <v>2019</v>
      </c>
      <c r="C256" s="5">
        <v>43806</v>
      </c>
      <c r="D256" s="4" t="s">
        <v>66</v>
      </c>
      <c r="E256" s="4" t="s">
        <v>974</v>
      </c>
      <c r="F256" s="4" t="s">
        <v>39</v>
      </c>
      <c r="G256" s="4"/>
      <c r="H256" s="4">
        <v>19</v>
      </c>
    </row>
    <row r="257" spans="1:10" x14ac:dyDescent="0.35">
      <c r="A257" s="4" t="s">
        <v>225</v>
      </c>
      <c r="B257" s="4">
        <v>2019</v>
      </c>
      <c r="C257" s="5">
        <v>43806</v>
      </c>
      <c r="D257" s="4" t="s">
        <v>66</v>
      </c>
      <c r="E257" s="4" t="s">
        <v>1017</v>
      </c>
      <c r="F257" s="4" t="s">
        <v>212</v>
      </c>
      <c r="G257" s="4"/>
      <c r="H257" s="4">
        <v>20</v>
      </c>
    </row>
    <row r="258" spans="1:10" x14ac:dyDescent="0.35">
      <c r="A258" s="4" t="s">
        <v>225</v>
      </c>
      <c r="B258" s="4">
        <v>2019</v>
      </c>
      <c r="C258" s="5">
        <v>43806</v>
      </c>
      <c r="D258" s="4" t="s">
        <v>66</v>
      </c>
      <c r="E258" s="4" t="s">
        <v>1018</v>
      </c>
      <c r="F258" s="4" t="s">
        <v>524</v>
      </c>
      <c r="G258" s="4"/>
      <c r="H258" s="4">
        <v>21</v>
      </c>
    </row>
    <row r="259" spans="1:10" x14ac:dyDescent="0.35">
      <c r="A259" s="1" t="s">
        <v>226</v>
      </c>
      <c r="B259" s="1">
        <v>2019</v>
      </c>
      <c r="C259" s="2">
        <v>43799</v>
      </c>
      <c r="D259" s="1" t="s">
        <v>66</v>
      </c>
      <c r="E259" s="1" t="s">
        <v>598</v>
      </c>
      <c r="F259" s="1" t="s">
        <v>35</v>
      </c>
      <c r="G259" s="1"/>
      <c r="H259" s="1">
        <v>1</v>
      </c>
      <c r="I259" s="6">
        <v>0.86111111111111116</v>
      </c>
      <c r="J259">
        <v>50.781999999999996</v>
      </c>
    </row>
    <row r="260" spans="1:10" x14ac:dyDescent="0.35">
      <c r="A260" s="1" t="s">
        <v>226</v>
      </c>
      <c r="B260" s="1">
        <v>2019</v>
      </c>
      <c r="C260" s="2">
        <v>43799</v>
      </c>
      <c r="D260" s="1" t="s">
        <v>66</v>
      </c>
      <c r="E260" s="1" t="s">
        <v>963</v>
      </c>
      <c r="F260" s="1" t="s">
        <v>85</v>
      </c>
      <c r="G260" s="1"/>
      <c r="H260" s="1">
        <v>2</v>
      </c>
    </row>
    <row r="261" spans="1:10" x14ac:dyDescent="0.35">
      <c r="A261" s="1" t="s">
        <v>226</v>
      </c>
      <c r="B261" s="1">
        <v>2019</v>
      </c>
      <c r="C261" s="2">
        <v>43799</v>
      </c>
      <c r="D261" s="1" t="s">
        <v>66</v>
      </c>
      <c r="E261" s="1" t="s">
        <v>980</v>
      </c>
      <c r="F261" s="1" t="s">
        <v>113</v>
      </c>
      <c r="G261" s="1"/>
      <c r="H261" s="1">
        <v>3</v>
      </c>
    </row>
    <row r="262" spans="1:10" x14ac:dyDescent="0.35">
      <c r="A262" s="1" t="s">
        <v>226</v>
      </c>
      <c r="B262" s="1">
        <v>2019</v>
      </c>
      <c r="C262" s="2">
        <v>43799</v>
      </c>
      <c r="D262" s="1" t="s">
        <v>66</v>
      </c>
      <c r="E262" s="1" t="s">
        <v>596</v>
      </c>
      <c r="F262" s="1" t="s">
        <v>29</v>
      </c>
      <c r="G262" s="1"/>
      <c r="H262" s="1">
        <v>4</v>
      </c>
    </row>
    <row r="263" spans="1:10" x14ac:dyDescent="0.35">
      <c r="A263" s="1" t="s">
        <v>226</v>
      </c>
      <c r="B263" s="1">
        <v>2019</v>
      </c>
      <c r="C263" s="2">
        <v>43799</v>
      </c>
      <c r="D263" s="1" t="s">
        <v>66</v>
      </c>
      <c r="E263" s="1" t="s">
        <v>1040</v>
      </c>
      <c r="F263" s="1" t="s">
        <v>484</v>
      </c>
      <c r="G263" s="1"/>
      <c r="H263" s="1">
        <v>5</v>
      </c>
    </row>
    <row r="264" spans="1:10" x14ac:dyDescent="0.35">
      <c r="A264" s="1" t="s">
        <v>226</v>
      </c>
      <c r="B264" s="1">
        <v>2019</v>
      </c>
      <c r="C264" s="2">
        <v>43799</v>
      </c>
      <c r="D264" s="1" t="s">
        <v>66</v>
      </c>
      <c r="E264" s="1" t="s">
        <v>69</v>
      </c>
      <c r="F264" s="1" t="s">
        <v>25</v>
      </c>
      <c r="G264" s="1"/>
      <c r="H264" s="1">
        <v>6</v>
      </c>
    </row>
    <row r="265" spans="1:10" x14ac:dyDescent="0.35">
      <c r="A265" s="1" t="s">
        <v>226</v>
      </c>
      <c r="B265" s="1">
        <v>2019</v>
      </c>
      <c r="C265" s="2">
        <v>43799</v>
      </c>
      <c r="D265" s="1" t="s">
        <v>66</v>
      </c>
      <c r="E265" s="1" t="s">
        <v>487</v>
      </c>
      <c r="F265" s="1" t="s">
        <v>164</v>
      </c>
      <c r="G265" s="1"/>
      <c r="H265" s="1">
        <v>7</v>
      </c>
    </row>
    <row r="266" spans="1:10" x14ac:dyDescent="0.35">
      <c r="A266" s="1" t="s">
        <v>226</v>
      </c>
      <c r="B266" s="1">
        <v>2019</v>
      </c>
      <c r="C266" s="2">
        <v>43799</v>
      </c>
      <c r="D266" s="1" t="s">
        <v>66</v>
      </c>
      <c r="E266" s="1" t="s">
        <v>1016</v>
      </c>
      <c r="F266" s="1" t="s">
        <v>145</v>
      </c>
      <c r="G266" s="1"/>
      <c r="H266" s="1">
        <v>8</v>
      </c>
    </row>
    <row r="267" spans="1:10" x14ac:dyDescent="0.35">
      <c r="A267" s="1" t="s">
        <v>226</v>
      </c>
      <c r="B267" s="1">
        <v>2019</v>
      </c>
      <c r="C267" s="2">
        <v>43799</v>
      </c>
      <c r="D267" s="1" t="s">
        <v>66</v>
      </c>
      <c r="E267" s="1" t="s">
        <v>591</v>
      </c>
      <c r="F267" s="1" t="s">
        <v>23</v>
      </c>
      <c r="G267" s="1"/>
      <c r="H267" s="1">
        <v>9</v>
      </c>
    </row>
    <row r="268" spans="1:10" x14ac:dyDescent="0.35">
      <c r="A268" s="1" t="s">
        <v>226</v>
      </c>
      <c r="B268" s="1">
        <v>2019</v>
      </c>
      <c r="C268" s="2">
        <v>43799</v>
      </c>
      <c r="D268" s="1" t="s">
        <v>66</v>
      </c>
      <c r="E268" s="1" t="s">
        <v>522</v>
      </c>
      <c r="F268" s="1" t="s">
        <v>58</v>
      </c>
      <c r="G268" s="1"/>
      <c r="H268" s="1">
        <v>10</v>
      </c>
    </row>
    <row r="269" spans="1:10" x14ac:dyDescent="0.35">
      <c r="A269" s="1" t="s">
        <v>226</v>
      </c>
      <c r="B269" s="1">
        <v>2019</v>
      </c>
      <c r="C269" s="2">
        <v>43799</v>
      </c>
      <c r="D269" s="1" t="s">
        <v>66</v>
      </c>
      <c r="E269" s="1" t="s">
        <v>588</v>
      </c>
      <c r="F269" s="1" t="s">
        <v>78</v>
      </c>
      <c r="G269" s="1"/>
      <c r="H269" s="1">
        <v>11</v>
      </c>
    </row>
    <row r="270" spans="1:10" x14ac:dyDescent="0.35">
      <c r="A270" s="1" t="s">
        <v>226</v>
      </c>
      <c r="B270" s="1">
        <v>2019</v>
      </c>
      <c r="C270" s="2">
        <v>43799</v>
      </c>
      <c r="D270" s="1" t="s">
        <v>66</v>
      </c>
      <c r="E270" s="1" t="s">
        <v>839</v>
      </c>
      <c r="F270" s="1" t="s">
        <v>480</v>
      </c>
      <c r="G270" s="1"/>
      <c r="H270" s="1">
        <v>12</v>
      </c>
    </row>
    <row r="271" spans="1:10" x14ac:dyDescent="0.35">
      <c r="A271" s="1" t="s">
        <v>226</v>
      </c>
      <c r="B271" s="1">
        <v>2019</v>
      </c>
      <c r="C271" s="2">
        <v>43799</v>
      </c>
      <c r="D271" s="1" t="s">
        <v>66</v>
      </c>
      <c r="E271" s="1" t="s">
        <v>972</v>
      </c>
      <c r="F271" s="1" t="s">
        <v>56</v>
      </c>
      <c r="G271" s="1"/>
      <c r="H271" s="1">
        <v>13</v>
      </c>
    </row>
    <row r="272" spans="1:10" x14ac:dyDescent="0.35">
      <c r="A272" s="1" t="s">
        <v>226</v>
      </c>
      <c r="B272" s="1">
        <v>2019</v>
      </c>
      <c r="C272" s="2">
        <v>43799</v>
      </c>
      <c r="D272" s="1" t="s">
        <v>66</v>
      </c>
      <c r="E272" s="1" t="s">
        <v>606</v>
      </c>
      <c r="F272" s="1" t="s">
        <v>46</v>
      </c>
      <c r="G272" s="1"/>
      <c r="H272" s="1">
        <v>14</v>
      </c>
    </row>
    <row r="273" spans="1:10" x14ac:dyDescent="0.35">
      <c r="A273" s="1" t="s">
        <v>226</v>
      </c>
      <c r="B273" s="1">
        <v>2019</v>
      </c>
      <c r="C273" s="2">
        <v>43799</v>
      </c>
      <c r="D273" s="1" t="s">
        <v>66</v>
      </c>
      <c r="E273" s="1" t="s">
        <v>973</v>
      </c>
      <c r="F273" s="1" t="s">
        <v>188</v>
      </c>
      <c r="G273" s="1"/>
      <c r="H273" s="1">
        <v>15</v>
      </c>
    </row>
    <row r="274" spans="1:10" x14ac:dyDescent="0.35">
      <c r="A274" s="1" t="s">
        <v>226</v>
      </c>
      <c r="B274" s="1">
        <v>2019</v>
      </c>
      <c r="C274" s="2">
        <v>43799</v>
      </c>
      <c r="D274" s="1" t="s">
        <v>66</v>
      </c>
      <c r="E274" s="1" t="s">
        <v>827</v>
      </c>
      <c r="F274" s="1" t="s">
        <v>82</v>
      </c>
      <c r="G274" s="1"/>
      <c r="H274" s="1">
        <v>16</v>
      </c>
    </row>
    <row r="275" spans="1:10" x14ac:dyDescent="0.35">
      <c r="A275" s="1" t="s">
        <v>226</v>
      </c>
      <c r="B275" s="1">
        <v>2019</v>
      </c>
      <c r="C275" s="2">
        <v>43799</v>
      </c>
      <c r="D275" s="1" t="s">
        <v>66</v>
      </c>
      <c r="E275" s="1" t="s">
        <v>716</v>
      </c>
      <c r="F275" s="1" t="s">
        <v>152</v>
      </c>
      <c r="G275" s="1"/>
      <c r="H275" s="1">
        <v>17</v>
      </c>
    </row>
    <row r="276" spans="1:10" x14ac:dyDescent="0.35">
      <c r="A276" s="1" t="s">
        <v>226</v>
      </c>
      <c r="B276" s="1">
        <v>2019</v>
      </c>
      <c r="C276" s="2">
        <v>43799</v>
      </c>
      <c r="D276" s="1" t="s">
        <v>66</v>
      </c>
      <c r="E276" s="1" t="s">
        <v>1015</v>
      </c>
      <c r="F276" s="1" t="s">
        <v>39</v>
      </c>
      <c r="G276" s="1"/>
      <c r="H276" s="1">
        <v>18</v>
      </c>
    </row>
    <row r="277" spans="1:10" x14ac:dyDescent="0.35">
      <c r="A277" s="1" t="s">
        <v>226</v>
      </c>
      <c r="B277" s="1">
        <v>2019</v>
      </c>
      <c r="C277" s="2">
        <v>43799</v>
      </c>
      <c r="D277" s="1" t="s">
        <v>66</v>
      </c>
      <c r="E277" s="1" t="s">
        <v>1018</v>
      </c>
      <c r="F277" s="1" t="s">
        <v>524</v>
      </c>
      <c r="G277" s="1"/>
      <c r="H277" s="1">
        <v>19</v>
      </c>
    </row>
    <row r="278" spans="1:10" x14ac:dyDescent="0.35">
      <c r="A278" s="1" t="s">
        <v>226</v>
      </c>
      <c r="B278" s="1">
        <v>2019</v>
      </c>
      <c r="C278" s="2">
        <v>43799</v>
      </c>
      <c r="D278" s="1" t="s">
        <v>66</v>
      </c>
      <c r="E278" s="1" t="s">
        <v>617</v>
      </c>
      <c r="F278" s="1" t="s">
        <v>37</v>
      </c>
      <c r="G278" s="1"/>
      <c r="H278" s="1">
        <v>20</v>
      </c>
    </row>
    <row r="279" spans="1:10" x14ac:dyDescent="0.35">
      <c r="A279" s="1" t="s">
        <v>226</v>
      </c>
      <c r="B279" s="1">
        <v>2019</v>
      </c>
      <c r="C279" s="2">
        <v>43799</v>
      </c>
      <c r="D279" s="1" t="s">
        <v>66</v>
      </c>
      <c r="E279" s="1" t="s">
        <v>813</v>
      </c>
      <c r="F279" s="1" t="s">
        <v>33</v>
      </c>
      <c r="G279" s="1"/>
      <c r="H279" s="1">
        <v>21</v>
      </c>
    </row>
    <row r="280" spans="1:10" x14ac:dyDescent="0.35">
      <c r="A280" s="1" t="s">
        <v>226</v>
      </c>
      <c r="B280" s="1">
        <v>2019</v>
      </c>
      <c r="C280" s="2">
        <v>43799</v>
      </c>
      <c r="D280" s="1" t="s">
        <v>66</v>
      </c>
      <c r="E280" s="1" t="s">
        <v>595</v>
      </c>
      <c r="F280" s="1" t="s">
        <v>759</v>
      </c>
      <c r="G280" s="1"/>
      <c r="H280" s="1">
        <v>22</v>
      </c>
    </row>
    <row r="281" spans="1:10" x14ac:dyDescent="0.35">
      <c r="A281" s="1" t="s">
        <v>226</v>
      </c>
      <c r="B281" s="1">
        <v>2019</v>
      </c>
      <c r="C281" s="2">
        <v>43799</v>
      </c>
      <c r="D281" s="1" t="s">
        <v>66</v>
      </c>
      <c r="E281" s="1" t="s">
        <v>1004</v>
      </c>
      <c r="F281" s="1" t="s">
        <v>212</v>
      </c>
      <c r="G281" s="1"/>
      <c r="H281" s="1">
        <v>23</v>
      </c>
    </row>
    <row r="282" spans="1:10" x14ac:dyDescent="0.35">
      <c r="A282" s="1" t="s">
        <v>226</v>
      </c>
      <c r="B282" s="1">
        <v>2019</v>
      </c>
      <c r="C282" s="2">
        <v>43799</v>
      </c>
      <c r="D282" s="1" t="s">
        <v>66</v>
      </c>
      <c r="E282" s="1" t="s">
        <v>340</v>
      </c>
      <c r="F282" s="1" t="s">
        <v>142</v>
      </c>
      <c r="G282" s="1"/>
      <c r="H282" s="1" t="s">
        <v>923</v>
      </c>
    </row>
    <row r="283" spans="1:10" x14ac:dyDescent="0.35">
      <c r="A283" s="4" t="s">
        <v>65</v>
      </c>
      <c r="B283" s="4">
        <v>2019</v>
      </c>
      <c r="C283" s="5">
        <v>43779</v>
      </c>
      <c r="D283" s="4" t="s">
        <v>66</v>
      </c>
      <c r="E283" s="4" t="s">
        <v>584</v>
      </c>
      <c r="F283" s="4" t="s">
        <v>27</v>
      </c>
      <c r="G283" s="4"/>
      <c r="H283" s="4">
        <v>1</v>
      </c>
      <c r="I283" s="6">
        <v>0.51666666666666672</v>
      </c>
      <c r="J283">
        <v>53.204999999999998</v>
      </c>
    </row>
    <row r="284" spans="1:10" x14ac:dyDescent="0.35">
      <c r="A284" s="4" t="s">
        <v>65</v>
      </c>
      <c r="B284" s="4">
        <v>2019</v>
      </c>
      <c r="C284" s="5">
        <v>43779</v>
      </c>
      <c r="D284" s="4" t="s">
        <v>66</v>
      </c>
      <c r="E284" s="4" t="s">
        <v>599</v>
      </c>
      <c r="F284" s="4" t="s">
        <v>35</v>
      </c>
      <c r="G284" s="4"/>
      <c r="H284" s="4">
        <v>2</v>
      </c>
    </row>
    <row r="285" spans="1:10" x14ac:dyDescent="0.35">
      <c r="A285" s="4" t="s">
        <v>65</v>
      </c>
      <c r="B285" s="4">
        <v>2019</v>
      </c>
      <c r="C285" s="5">
        <v>43779</v>
      </c>
      <c r="D285" s="4" t="s">
        <v>66</v>
      </c>
      <c r="E285" s="4" t="s">
        <v>69</v>
      </c>
      <c r="F285" s="4" t="s">
        <v>25</v>
      </c>
      <c r="G285" s="4"/>
      <c r="H285" s="4">
        <v>3</v>
      </c>
    </row>
    <row r="286" spans="1:10" x14ac:dyDescent="0.35">
      <c r="A286" s="4" t="s">
        <v>65</v>
      </c>
      <c r="B286" s="4">
        <v>2019</v>
      </c>
      <c r="C286" s="5">
        <v>43779</v>
      </c>
      <c r="D286" s="4" t="s">
        <v>66</v>
      </c>
      <c r="E286" s="4" t="s">
        <v>964</v>
      </c>
      <c r="F286" s="4" t="s">
        <v>37</v>
      </c>
      <c r="G286" s="4"/>
      <c r="H286" s="4">
        <v>4</v>
      </c>
    </row>
    <row r="287" spans="1:10" x14ac:dyDescent="0.35">
      <c r="A287" s="4" t="s">
        <v>65</v>
      </c>
      <c r="B287" s="4">
        <v>2019</v>
      </c>
      <c r="C287" s="5">
        <v>43779</v>
      </c>
      <c r="D287" s="4" t="s">
        <v>66</v>
      </c>
      <c r="E287" s="4" t="s">
        <v>588</v>
      </c>
      <c r="F287" s="4" t="s">
        <v>78</v>
      </c>
      <c r="G287" s="4"/>
      <c r="H287" s="4">
        <v>5</v>
      </c>
    </row>
    <row r="288" spans="1:10" x14ac:dyDescent="0.35">
      <c r="A288" s="4" t="s">
        <v>65</v>
      </c>
      <c r="B288" s="4">
        <v>2019</v>
      </c>
      <c r="C288" s="5">
        <v>43779</v>
      </c>
      <c r="D288" s="4" t="s">
        <v>66</v>
      </c>
      <c r="E288" s="4" t="s">
        <v>980</v>
      </c>
      <c r="F288" s="4" t="s">
        <v>113</v>
      </c>
      <c r="G288" s="4"/>
      <c r="H288" s="4">
        <v>6</v>
      </c>
    </row>
    <row r="289" spans="1:8" x14ac:dyDescent="0.35">
      <c r="A289" s="4" t="s">
        <v>65</v>
      </c>
      <c r="B289" s="4">
        <v>2019</v>
      </c>
      <c r="C289" s="5">
        <v>43779</v>
      </c>
      <c r="D289" s="4" t="s">
        <v>66</v>
      </c>
      <c r="E289" s="4" t="s">
        <v>840</v>
      </c>
      <c r="F289" s="4" t="s">
        <v>480</v>
      </c>
      <c r="G289" s="4"/>
      <c r="H289" s="4">
        <v>7</v>
      </c>
    </row>
    <row r="290" spans="1:8" x14ac:dyDescent="0.35">
      <c r="A290" s="4" t="s">
        <v>65</v>
      </c>
      <c r="B290" s="4">
        <v>2019</v>
      </c>
      <c r="C290" s="5">
        <v>43779</v>
      </c>
      <c r="D290" s="4" t="s">
        <v>66</v>
      </c>
      <c r="E290" s="4" t="s">
        <v>963</v>
      </c>
      <c r="F290" s="4" t="s">
        <v>85</v>
      </c>
      <c r="G290" s="4"/>
      <c r="H290" s="4">
        <v>8</v>
      </c>
    </row>
    <row r="291" spans="1:8" x14ac:dyDescent="0.35">
      <c r="A291" s="4" t="s">
        <v>65</v>
      </c>
      <c r="B291" s="4">
        <v>2019</v>
      </c>
      <c r="C291" s="5">
        <v>43779</v>
      </c>
      <c r="D291" s="4" t="s">
        <v>66</v>
      </c>
      <c r="E291" s="4" t="s">
        <v>813</v>
      </c>
      <c r="F291" s="4" t="s">
        <v>33</v>
      </c>
      <c r="G291" s="4"/>
      <c r="H291" s="4">
        <v>9</v>
      </c>
    </row>
    <row r="292" spans="1:8" x14ac:dyDescent="0.35">
      <c r="A292" s="4" t="s">
        <v>65</v>
      </c>
      <c r="B292" s="4">
        <v>2019</v>
      </c>
      <c r="C292" s="5">
        <v>43779</v>
      </c>
      <c r="D292" s="4" t="s">
        <v>66</v>
      </c>
      <c r="E292" s="4" t="s">
        <v>340</v>
      </c>
      <c r="F292" s="4" t="s">
        <v>142</v>
      </c>
      <c r="G292" s="4"/>
      <c r="H292" s="4">
        <v>10</v>
      </c>
    </row>
    <row r="293" spans="1:8" x14ac:dyDescent="0.35">
      <c r="A293" s="4" t="s">
        <v>65</v>
      </c>
      <c r="B293" s="4">
        <v>2019</v>
      </c>
      <c r="C293" s="5">
        <v>43779</v>
      </c>
      <c r="D293" s="4" t="s">
        <v>66</v>
      </c>
      <c r="E293" s="4" t="s">
        <v>972</v>
      </c>
      <c r="F293" s="4" t="s">
        <v>56</v>
      </c>
      <c r="G293" s="4"/>
      <c r="H293" s="4">
        <v>11</v>
      </c>
    </row>
    <row r="294" spans="1:8" x14ac:dyDescent="0.35">
      <c r="A294" s="4" t="s">
        <v>65</v>
      </c>
      <c r="B294" s="4">
        <v>2019</v>
      </c>
      <c r="C294" s="5">
        <v>43779</v>
      </c>
      <c r="D294" s="4" t="s">
        <v>66</v>
      </c>
      <c r="E294" s="4" t="s">
        <v>487</v>
      </c>
      <c r="F294" s="4" t="s">
        <v>164</v>
      </c>
      <c r="G294" s="4"/>
      <c r="H294" s="4">
        <v>12</v>
      </c>
    </row>
    <row r="295" spans="1:8" x14ac:dyDescent="0.35">
      <c r="A295" s="4" t="s">
        <v>65</v>
      </c>
      <c r="B295" s="4">
        <v>2019</v>
      </c>
      <c r="C295" s="5">
        <v>43779</v>
      </c>
      <c r="D295" s="4" t="s">
        <v>66</v>
      </c>
      <c r="E295" s="4" t="s">
        <v>655</v>
      </c>
      <c r="F295" s="4" t="s">
        <v>484</v>
      </c>
      <c r="G295" s="4"/>
      <c r="H295" s="4">
        <v>13</v>
      </c>
    </row>
    <row r="296" spans="1:8" x14ac:dyDescent="0.35">
      <c r="A296" s="4" t="s">
        <v>65</v>
      </c>
      <c r="B296" s="4">
        <v>2019</v>
      </c>
      <c r="C296" s="5">
        <v>43779</v>
      </c>
      <c r="D296" s="4" t="s">
        <v>66</v>
      </c>
      <c r="E296" s="4" t="s">
        <v>594</v>
      </c>
      <c r="F296" s="4" t="s">
        <v>31</v>
      </c>
      <c r="G296" s="4"/>
      <c r="H296" s="4">
        <v>14</v>
      </c>
    </row>
    <row r="297" spans="1:8" x14ac:dyDescent="0.35">
      <c r="A297" s="4" t="s">
        <v>65</v>
      </c>
      <c r="B297" s="4">
        <v>2019</v>
      </c>
      <c r="C297" s="5">
        <v>43779</v>
      </c>
      <c r="D297" s="4" t="s">
        <v>66</v>
      </c>
      <c r="E297" s="4" t="s">
        <v>968</v>
      </c>
      <c r="F297" s="4" t="s">
        <v>102</v>
      </c>
      <c r="G297" s="4"/>
      <c r="H297" s="4">
        <v>15</v>
      </c>
    </row>
    <row r="298" spans="1:8" x14ac:dyDescent="0.35">
      <c r="A298" s="4" t="s">
        <v>65</v>
      </c>
      <c r="B298" s="4">
        <v>2019</v>
      </c>
      <c r="C298" s="5">
        <v>43779</v>
      </c>
      <c r="D298" s="4" t="s">
        <v>66</v>
      </c>
      <c r="E298" s="4" t="s">
        <v>592</v>
      </c>
      <c r="F298" s="4" t="s">
        <v>23</v>
      </c>
      <c r="G298" s="4"/>
      <c r="H298" s="4">
        <v>16</v>
      </c>
    </row>
    <row r="299" spans="1:8" x14ac:dyDescent="0.35">
      <c r="A299" s="4" t="s">
        <v>65</v>
      </c>
      <c r="B299" s="4">
        <v>2019</v>
      </c>
      <c r="C299" s="5">
        <v>43779</v>
      </c>
      <c r="D299" s="4" t="s">
        <v>66</v>
      </c>
      <c r="E299" s="4" t="s">
        <v>927</v>
      </c>
      <c r="F299" s="4" t="s">
        <v>188</v>
      </c>
      <c r="G299" s="4"/>
      <c r="H299" s="4">
        <v>17</v>
      </c>
    </row>
    <row r="300" spans="1:8" x14ac:dyDescent="0.35">
      <c r="A300" s="4" t="s">
        <v>65</v>
      </c>
      <c r="B300" s="4">
        <v>2019</v>
      </c>
      <c r="C300" s="5">
        <v>43779</v>
      </c>
      <c r="D300" s="4" t="s">
        <v>66</v>
      </c>
      <c r="E300" s="4" t="s">
        <v>857</v>
      </c>
      <c r="F300" s="4" t="s">
        <v>207</v>
      </c>
      <c r="G300" s="4"/>
      <c r="H300" s="4">
        <v>18</v>
      </c>
    </row>
    <row r="301" spans="1:8" x14ac:dyDescent="0.35">
      <c r="A301" s="4" t="s">
        <v>65</v>
      </c>
      <c r="B301" s="4">
        <v>2019</v>
      </c>
      <c r="C301" s="5">
        <v>43779</v>
      </c>
      <c r="D301" s="4" t="s">
        <v>66</v>
      </c>
      <c r="E301" s="4" t="s">
        <v>596</v>
      </c>
      <c r="F301" s="4" t="s">
        <v>29</v>
      </c>
      <c r="G301" s="4"/>
      <c r="H301" s="4">
        <v>19</v>
      </c>
    </row>
    <row r="302" spans="1:8" x14ac:dyDescent="0.35">
      <c r="A302" s="4" t="s">
        <v>65</v>
      </c>
      <c r="B302" s="4">
        <v>2019</v>
      </c>
      <c r="C302" s="5">
        <v>43779</v>
      </c>
      <c r="D302" s="4" t="s">
        <v>66</v>
      </c>
      <c r="E302" s="4" t="s">
        <v>716</v>
      </c>
      <c r="F302" s="4" t="s">
        <v>152</v>
      </c>
      <c r="G302" s="4"/>
      <c r="H302" s="4">
        <v>20</v>
      </c>
    </row>
    <row r="303" spans="1:8" x14ac:dyDescent="0.35">
      <c r="A303" s="4" t="s">
        <v>65</v>
      </c>
      <c r="B303" s="4">
        <v>2019</v>
      </c>
      <c r="C303" s="5">
        <v>43779</v>
      </c>
      <c r="D303" s="4" t="s">
        <v>66</v>
      </c>
      <c r="E303" s="4" t="s">
        <v>982</v>
      </c>
      <c r="F303" s="4" t="s">
        <v>58</v>
      </c>
      <c r="G303" s="4"/>
      <c r="H303" s="4">
        <v>21</v>
      </c>
    </row>
    <row r="304" spans="1:8" x14ac:dyDescent="0.35">
      <c r="A304" s="4" t="s">
        <v>65</v>
      </c>
      <c r="B304" s="4">
        <v>2019</v>
      </c>
      <c r="C304" s="5">
        <v>43779</v>
      </c>
      <c r="D304" s="4" t="s">
        <v>66</v>
      </c>
      <c r="E304" s="4" t="s">
        <v>1018</v>
      </c>
      <c r="F304" s="4" t="s">
        <v>524</v>
      </c>
      <c r="G304" s="4"/>
      <c r="H304" s="4">
        <v>22</v>
      </c>
    </row>
    <row r="305" spans="1:10" x14ac:dyDescent="0.35">
      <c r="A305" s="4" t="s">
        <v>65</v>
      </c>
      <c r="B305" s="4">
        <v>2019</v>
      </c>
      <c r="C305" s="5">
        <v>43779</v>
      </c>
      <c r="D305" s="4" t="s">
        <v>66</v>
      </c>
      <c r="E305" s="4" t="s">
        <v>827</v>
      </c>
      <c r="F305" s="4" t="s">
        <v>82</v>
      </c>
      <c r="G305" s="4"/>
      <c r="H305" s="4">
        <v>23</v>
      </c>
    </row>
    <row r="306" spans="1:10" x14ac:dyDescent="0.35">
      <c r="A306" s="4" t="s">
        <v>65</v>
      </c>
      <c r="B306" s="4">
        <v>2019</v>
      </c>
      <c r="C306" s="5">
        <v>43779</v>
      </c>
      <c r="D306" s="4" t="s">
        <v>66</v>
      </c>
      <c r="E306" s="4" t="s">
        <v>974</v>
      </c>
      <c r="F306" s="4" t="s">
        <v>39</v>
      </c>
      <c r="G306" s="4"/>
      <c r="H306" s="4">
        <v>24</v>
      </c>
    </row>
    <row r="307" spans="1:10" x14ac:dyDescent="0.35">
      <c r="A307" s="1" t="s">
        <v>233</v>
      </c>
      <c r="B307" s="1">
        <v>2019</v>
      </c>
      <c r="C307" s="2">
        <v>43771</v>
      </c>
      <c r="D307" s="1" t="s">
        <v>66</v>
      </c>
      <c r="E307" s="1" t="s">
        <v>752</v>
      </c>
      <c r="F307" s="1" t="s">
        <v>23</v>
      </c>
      <c r="G307" s="1"/>
      <c r="H307" s="1">
        <v>1</v>
      </c>
      <c r="I307" s="6">
        <v>0.61319444444444449</v>
      </c>
      <c r="J307">
        <v>52.954999999999998</v>
      </c>
    </row>
    <row r="308" spans="1:10" x14ac:dyDescent="0.35">
      <c r="A308" s="1" t="s">
        <v>233</v>
      </c>
      <c r="B308" s="1">
        <v>2019</v>
      </c>
      <c r="C308" s="2">
        <v>43771</v>
      </c>
      <c r="D308" s="1" t="s">
        <v>66</v>
      </c>
      <c r="E308" s="1" t="s">
        <v>786</v>
      </c>
      <c r="F308" s="1" t="s">
        <v>113</v>
      </c>
      <c r="G308" s="1"/>
      <c r="H308" s="1">
        <v>2</v>
      </c>
    </row>
    <row r="309" spans="1:10" x14ac:dyDescent="0.35">
      <c r="A309" s="1" t="s">
        <v>233</v>
      </c>
      <c r="B309" s="1">
        <v>2019</v>
      </c>
      <c r="C309" s="2">
        <v>43771</v>
      </c>
      <c r="D309" s="1" t="s">
        <v>66</v>
      </c>
      <c r="E309" s="1" t="s">
        <v>473</v>
      </c>
      <c r="F309" s="1" t="s">
        <v>25</v>
      </c>
      <c r="G309" s="1"/>
      <c r="H309" s="1">
        <v>3</v>
      </c>
    </row>
    <row r="310" spans="1:10" x14ac:dyDescent="0.35">
      <c r="A310" s="1" t="s">
        <v>233</v>
      </c>
      <c r="B310" s="1">
        <v>2019</v>
      </c>
      <c r="C310" s="2">
        <v>43771</v>
      </c>
      <c r="D310" s="1" t="s">
        <v>66</v>
      </c>
      <c r="E310" s="1" t="s">
        <v>508</v>
      </c>
      <c r="F310" s="1" t="s">
        <v>85</v>
      </c>
      <c r="G310" s="1"/>
      <c r="H310" s="1">
        <v>4</v>
      </c>
    </row>
    <row r="311" spans="1:10" x14ac:dyDescent="0.35">
      <c r="A311" s="1" t="s">
        <v>233</v>
      </c>
      <c r="B311" s="1">
        <v>2019</v>
      </c>
      <c r="C311" s="2">
        <v>43771</v>
      </c>
      <c r="D311" s="1" t="s">
        <v>66</v>
      </c>
      <c r="E311" s="1" t="s">
        <v>1044</v>
      </c>
      <c r="F311" s="1" t="s">
        <v>78</v>
      </c>
      <c r="G311" s="1"/>
      <c r="H311" s="1">
        <v>5</v>
      </c>
    </row>
    <row r="312" spans="1:10" x14ac:dyDescent="0.35">
      <c r="A312" s="1" t="s">
        <v>233</v>
      </c>
      <c r="B312" s="1">
        <v>2019</v>
      </c>
      <c r="C312" s="2">
        <v>43771</v>
      </c>
      <c r="D312" s="1" t="s">
        <v>66</v>
      </c>
      <c r="E312" s="1" t="s">
        <v>840</v>
      </c>
      <c r="F312" s="1" t="s">
        <v>480</v>
      </c>
      <c r="G312" s="1"/>
      <c r="H312" s="1">
        <v>6</v>
      </c>
    </row>
    <row r="313" spans="1:10" x14ac:dyDescent="0.35">
      <c r="A313" s="1" t="s">
        <v>233</v>
      </c>
      <c r="B313" s="1">
        <v>2019</v>
      </c>
      <c r="C313" s="2">
        <v>43771</v>
      </c>
      <c r="D313" s="1" t="s">
        <v>66</v>
      </c>
      <c r="E313" s="1" t="s">
        <v>1065</v>
      </c>
      <c r="F313" s="1" t="s">
        <v>164</v>
      </c>
      <c r="G313" s="1"/>
      <c r="H313" s="1">
        <v>7</v>
      </c>
    </row>
    <row r="314" spans="1:10" x14ac:dyDescent="0.35">
      <c r="A314" s="1" t="s">
        <v>233</v>
      </c>
      <c r="B314" s="1">
        <v>2019</v>
      </c>
      <c r="C314" s="2">
        <v>43771</v>
      </c>
      <c r="D314" s="1" t="s">
        <v>66</v>
      </c>
      <c r="E314" s="1" t="s">
        <v>983</v>
      </c>
      <c r="F314" s="1" t="s">
        <v>29</v>
      </c>
      <c r="G314" s="1"/>
      <c r="H314" s="1">
        <v>8</v>
      </c>
    </row>
    <row r="315" spans="1:10" x14ac:dyDescent="0.35">
      <c r="A315" s="1" t="s">
        <v>233</v>
      </c>
      <c r="B315" s="1">
        <v>2019</v>
      </c>
      <c r="C315" s="2">
        <v>43771</v>
      </c>
      <c r="D315" s="1" t="s">
        <v>66</v>
      </c>
      <c r="E315" s="1" t="s">
        <v>855</v>
      </c>
      <c r="F315" s="1" t="s">
        <v>207</v>
      </c>
      <c r="G315" s="1"/>
      <c r="H315" s="1">
        <v>9</v>
      </c>
    </row>
    <row r="316" spans="1:10" x14ac:dyDescent="0.35">
      <c r="A316" s="1" t="s">
        <v>233</v>
      </c>
      <c r="B316" s="1">
        <v>2019</v>
      </c>
      <c r="C316" s="2">
        <v>43771</v>
      </c>
      <c r="D316" s="1" t="s">
        <v>66</v>
      </c>
      <c r="E316" s="1" t="s">
        <v>606</v>
      </c>
      <c r="F316" s="1" t="s">
        <v>46</v>
      </c>
      <c r="G316" s="1"/>
      <c r="H316" s="1">
        <v>10</v>
      </c>
    </row>
    <row r="317" spans="1:10" x14ac:dyDescent="0.35">
      <c r="A317" s="1" t="s">
        <v>233</v>
      </c>
      <c r="B317" s="1">
        <v>2019</v>
      </c>
      <c r="C317" s="2">
        <v>43771</v>
      </c>
      <c r="D317" s="1" t="s">
        <v>66</v>
      </c>
      <c r="E317" s="1" t="s">
        <v>973</v>
      </c>
      <c r="F317" s="1" t="s">
        <v>188</v>
      </c>
      <c r="G317" s="1"/>
      <c r="H317" s="1">
        <v>11</v>
      </c>
    </row>
    <row r="318" spans="1:10" x14ac:dyDescent="0.35">
      <c r="A318" s="1" t="s">
        <v>233</v>
      </c>
      <c r="B318" s="1">
        <v>2019</v>
      </c>
      <c r="C318" s="2">
        <v>43771</v>
      </c>
      <c r="D318" s="1" t="s">
        <v>66</v>
      </c>
      <c r="E318" s="1" t="s">
        <v>716</v>
      </c>
      <c r="F318" s="1" t="s">
        <v>152</v>
      </c>
      <c r="G318" s="1"/>
      <c r="H318" s="1">
        <v>12</v>
      </c>
    </row>
    <row r="319" spans="1:10" x14ac:dyDescent="0.35">
      <c r="A319" s="1" t="s">
        <v>233</v>
      </c>
      <c r="B319" s="1">
        <v>2019</v>
      </c>
      <c r="C319" s="2">
        <v>43771</v>
      </c>
      <c r="D319" s="1" t="s">
        <v>66</v>
      </c>
      <c r="E319" s="1" t="s">
        <v>964</v>
      </c>
      <c r="F319" s="1" t="s">
        <v>37</v>
      </c>
      <c r="G319" s="1"/>
      <c r="H319" s="1">
        <v>13</v>
      </c>
    </row>
    <row r="320" spans="1:10" x14ac:dyDescent="0.35">
      <c r="A320" s="1" t="s">
        <v>233</v>
      </c>
      <c r="B320" s="1">
        <v>2019</v>
      </c>
      <c r="C320" s="2">
        <v>43771</v>
      </c>
      <c r="D320" s="1" t="s">
        <v>66</v>
      </c>
      <c r="E320" s="1" t="s">
        <v>962</v>
      </c>
      <c r="F320" s="1" t="s">
        <v>27</v>
      </c>
      <c r="G320" s="1"/>
      <c r="H320" s="1">
        <v>14</v>
      </c>
    </row>
    <row r="321" spans="1:10" x14ac:dyDescent="0.35">
      <c r="A321" s="1" t="s">
        <v>233</v>
      </c>
      <c r="B321" s="1">
        <v>2019</v>
      </c>
      <c r="C321" s="2">
        <v>43771</v>
      </c>
      <c r="D321" s="1" t="s">
        <v>66</v>
      </c>
      <c r="E321" s="1" t="s">
        <v>522</v>
      </c>
      <c r="F321" s="1" t="s">
        <v>58</v>
      </c>
      <c r="G321" s="1"/>
      <c r="H321" s="1">
        <v>15</v>
      </c>
    </row>
    <row r="322" spans="1:10" x14ac:dyDescent="0.35">
      <c r="A322" s="1" t="s">
        <v>233</v>
      </c>
      <c r="B322" s="1">
        <v>2019</v>
      </c>
      <c r="C322" s="2">
        <v>43771</v>
      </c>
      <c r="D322" s="1" t="s">
        <v>66</v>
      </c>
      <c r="E322" s="1" t="s">
        <v>340</v>
      </c>
      <c r="F322" s="1" t="s">
        <v>142</v>
      </c>
      <c r="G322" s="1"/>
      <c r="H322" s="1">
        <v>16</v>
      </c>
    </row>
    <row r="323" spans="1:10" x14ac:dyDescent="0.35">
      <c r="A323" s="1" t="s">
        <v>233</v>
      </c>
      <c r="B323" s="1">
        <v>2019</v>
      </c>
      <c r="C323" s="2">
        <v>43771</v>
      </c>
      <c r="D323" s="1" t="s">
        <v>66</v>
      </c>
      <c r="E323" s="1" t="s">
        <v>655</v>
      </c>
      <c r="F323" s="1" t="s">
        <v>484</v>
      </c>
      <c r="G323" s="1"/>
      <c r="H323" s="1">
        <v>17</v>
      </c>
    </row>
    <row r="324" spans="1:10" x14ac:dyDescent="0.35">
      <c r="A324" s="1" t="s">
        <v>233</v>
      </c>
      <c r="B324" s="1">
        <v>2019</v>
      </c>
      <c r="C324" s="2">
        <v>43771</v>
      </c>
      <c r="D324" s="1" t="s">
        <v>66</v>
      </c>
      <c r="E324" s="1" t="s">
        <v>974</v>
      </c>
      <c r="F324" s="1" t="s">
        <v>39</v>
      </c>
      <c r="G324" s="1"/>
      <c r="H324" s="1">
        <v>18</v>
      </c>
    </row>
    <row r="325" spans="1:10" x14ac:dyDescent="0.35">
      <c r="A325" s="1" t="s">
        <v>233</v>
      </c>
      <c r="B325" s="1">
        <v>2019</v>
      </c>
      <c r="C325" s="2">
        <v>43771</v>
      </c>
      <c r="D325" s="1" t="s">
        <v>66</v>
      </c>
      <c r="E325" s="1" t="s">
        <v>1018</v>
      </c>
      <c r="F325" s="1" t="s">
        <v>524</v>
      </c>
      <c r="G325" s="1"/>
      <c r="H325" s="1">
        <v>19</v>
      </c>
    </row>
    <row r="326" spans="1:10" x14ac:dyDescent="0.35">
      <c r="A326" s="1" t="s">
        <v>233</v>
      </c>
      <c r="B326" s="1">
        <v>2019</v>
      </c>
      <c r="C326" s="2">
        <v>43771</v>
      </c>
      <c r="D326" s="1" t="s">
        <v>66</v>
      </c>
      <c r="E326" s="1" t="s">
        <v>828</v>
      </c>
      <c r="F326" s="1" t="s">
        <v>82</v>
      </c>
      <c r="G326" s="1"/>
      <c r="H326" s="1">
        <v>20</v>
      </c>
    </row>
    <row r="327" spans="1:10" x14ac:dyDescent="0.35">
      <c r="A327" s="4" t="s">
        <v>281</v>
      </c>
      <c r="B327" s="4">
        <v>2019</v>
      </c>
      <c r="C327" s="5">
        <v>43526</v>
      </c>
      <c r="D327" s="4" t="s">
        <v>20</v>
      </c>
      <c r="E327" s="4" t="s">
        <v>584</v>
      </c>
      <c r="F327" s="4" t="s">
        <v>27</v>
      </c>
      <c r="G327" s="4"/>
      <c r="H327" s="4">
        <v>1</v>
      </c>
      <c r="I327" s="6">
        <v>0.54375000000000007</v>
      </c>
      <c r="J327">
        <v>53.99</v>
      </c>
    </row>
    <row r="328" spans="1:10" x14ac:dyDescent="0.35">
      <c r="A328" s="4" t="s">
        <v>281</v>
      </c>
      <c r="B328" s="4">
        <v>2019</v>
      </c>
      <c r="C328" s="5">
        <v>43526</v>
      </c>
      <c r="D328" s="4" t="s">
        <v>20</v>
      </c>
      <c r="E328" s="4" t="s">
        <v>752</v>
      </c>
      <c r="F328" s="4" t="s">
        <v>23</v>
      </c>
      <c r="G328" s="4"/>
      <c r="H328" s="4">
        <v>2</v>
      </c>
    </row>
    <row r="329" spans="1:10" x14ac:dyDescent="0.35">
      <c r="A329" s="4" t="s">
        <v>281</v>
      </c>
      <c r="B329" s="4">
        <v>2019</v>
      </c>
      <c r="C329" s="5">
        <v>43526</v>
      </c>
      <c r="D329" s="4" t="s">
        <v>20</v>
      </c>
      <c r="E329" s="4" t="s">
        <v>508</v>
      </c>
      <c r="F329" s="4" t="s">
        <v>85</v>
      </c>
      <c r="G329" s="4"/>
      <c r="H329" s="4">
        <v>3</v>
      </c>
    </row>
    <row r="330" spans="1:10" x14ac:dyDescent="0.35">
      <c r="A330" s="4" t="s">
        <v>281</v>
      </c>
      <c r="B330" s="4">
        <v>2019</v>
      </c>
      <c r="C330" s="5">
        <v>43526</v>
      </c>
      <c r="D330" s="4" t="s">
        <v>20</v>
      </c>
      <c r="E330" s="4" t="s">
        <v>964</v>
      </c>
      <c r="F330" s="4" t="s">
        <v>37</v>
      </c>
      <c r="G330" s="4"/>
      <c r="H330" s="4">
        <v>4</v>
      </c>
    </row>
    <row r="331" spans="1:10" x14ac:dyDescent="0.35">
      <c r="A331" s="4" t="s">
        <v>281</v>
      </c>
      <c r="B331" s="4">
        <v>2019</v>
      </c>
      <c r="C331" s="5">
        <v>43526</v>
      </c>
      <c r="D331" s="4" t="s">
        <v>20</v>
      </c>
      <c r="E331" s="4" t="s">
        <v>598</v>
      </c>
      <c r="F331" s="4" t="s">
        <v>35</v>
      </c>
      <c r="G331" s="4"/>
      <c r="H331" s="4">
        <v>5</v>
      </c>
    </row>
    <row r="332" spans="1:10" x14ac:dyDescent="0.35">
      <c r="A332" s="4" t="s">
        <v>281</v>
      </c>
      <c r="B332" s="4">
        <v>2019</v>
      </c>
      <c r="C332" s="5">
        <v>43526</v>
      </c>
      <c r="D332" s="4" t="s">
        <v>20</v>
      </c>
      <c r="E332" s="4" t="s">
        <v>969</v>
      </c>
      <c r="F332" s="4" t="s">
        <v>164</v>
      </c>
      <c r="G332" s="4"/>
      <c r="H332" s="4">
        <v>6</v>
      </c>
    </row>
    <row r="333" spans="1:10" x14ac:dyDescent="0.35">
      <c r="A333" s="4" t="s">
        <v>281</v>
      </c>
      <c r="B333" s="4">
        <v>2019</v>
      </c>
      <c r="C333" s="5">
        <v>43526</v>
      </c>
      <c r="D333" s="4" t="s">
        <v>20</v>
      </c>
      <c r="E333" s="4" t="s">
        <v>585</v>
      </c>
      <c r="F333" s="4" t="s">
        <v>113</v>
      </c>
      <c r="G333" s="4"/>
      <c r="H333" s="4">
        <v>7</v>
      </c>
    </row>
    <row r="334" spans="1:10" x14ac:dyDescent="0.35">
      <c r="A334" s="4" t="s">
        <v>281</v>
      </c>
      <c r="B334" s="4">
        <v>2019</v>
      </c>
      <c r="C334" s="5">
        <v>43526</v>
      </c>
      <c r="D334" s="4" t="s">
        <v>20</v>
      </c>
      <c r="E334" s="4" t="s">
        <v>589</v>
      </c>
      <c r="F334" s="4" t="s">
        <v>25</v>
      </c>
      <c r="G334" s="4"/>
      <c r="H334" s="4">
        <v>8</v>
      </c>
    </row>
    <row r="335" spans="1:10" x14ac:dyDescent="0.35">
      <c r="A335" s="4" t="s">
        <v>281</v>
      </c>
      <c r="B335" s="4">
        <v>2019</v>
      </c>
      <c r="C335" s="5">
        <v>43526</v>
      </c>
      <c r="D335" s="4" t="s">
        <v>20</v>
      </c>
      <c r="E335" s="4" t="s">
        <v>340</v>
      </c>
      <c r="F335" s="4" t="s">
        <v>142</v>
      </c>
      <c r="G335" s="4"/>
      <c r="H335" s="4">
        <v>9</v>
      </c>
    </row>
    <row r="336" spans="1:10" x14ac:dyDescent="0.35">
      <c r="A336" s="4" t="s">
        <v>281</v>
      </c>
      <c r="B336" s="4">
        <v>2019</v>
      </c>
      <c r="C336" s="5">
        <v>43526</v>
      </c>
      <c r="D336" s="4" t="s">
        <v>20</v>
      </c>
      <c r="E336" s="4" t="s">
        <v>973</v>
      </c>
      <c r="F336" s="4" t="s">
        <v>188</v>
      </c>
      <c r="G336" s="4"/>
      <c r="H336" s="4">
        <v>10</v>
      </c>
    </row>
    <row r="337" spans="1:10" x14ac:dyDescent="0.35">
      <c r="A337" s="4" t="s">
        <v>281</v>
      </c>
      <c r="B337" s="4">
        <v>2019</v>
      </c>
      <c r="C337" s="5">
        <v>43526</v>
      </c>
      <c r="D337" s="4" t="s">
        <v>20</v>
      </c>
      <c r="E337" s="4" t="s">
        <v>493</v>
      </c>
      <c r="F337" s="4" t="s">
        <v>31</v>
      </c>
      <c r="G337" s="4"/>
      <c r="H337" s="4">
        <v>11</v>
      </c>
    </row>
    <row r="338" spans="1:10" x14ac:dyDescent="0.35">
      <c r="A338" s="4" t="s">
        <v>281</v>
      </c>
      <c r="B338" s="4">
        <v>2019</v>
      </c>
      <c r="C338" s="5">
        <v>43526</v>
      </c>
      <c r="D338" s="4" t="s">
        <v>20</v>
      </c>
      <c r="E338" s="4" t="s">
        <v>648</v>
      </c>
      <c r="F338" s="4" t="s">
        <v>29</v>
      </c>
      <c r="G338" s="4"/>
      <c r="H338" s="4">
        <v>12</v>
      </c>
    </row>
    <row r="339" spans="1:10" x14ac:dyDescent="0.35">
      <c r="A339" s="4" t="s">
        <v>281</v>
      </c>
      <c r="B339" s="4">
        <v>2019</v>
      </c>
      <c r="C339" s="5">
        <v>43526</v>
      </c>
      <c r="D339" s="4" t="s">
        <v>20</v>
      </c>
      <c r="E339" s="4" t="s">
        <v>790</v>
      </c>
      <c r="F339" s="4" t="s">
        <v>480</v>
      </c>
      <c r="G339" s="4"/>
      <c r="H339" s="4">
        <v>13</v>
      </c>
    </row>
    <row r="340" spans="1:10" x14ac:dyDescent="0.35">
      <c r="A340" s="4" t="s">
        <v>281</v>
      </c>
      <c r="B340" s="4">
        <v>2019</v>
      </c>
      <c r="C340" s="5">
        <v>43526</v>
      </c>
      <c r="D340" s="4" t="s">
        <v>20</v>
      </c>
      <c r="E340" s="4" t="s">
        <v>522</v>
      </c>
      <c r="F340" s="4" t="s">
        <v>58</v>
      </c>
      <c r="G340" s="4"/>
      <c r="H340" s="4">
        <v>14</v>
      </c>
    </row>
    <row r="341" spans="1:10" x14ac:dyDescent="0.35">
      <c r="A341" s="4" t="s">
        <v>281</v>
      </c>
      <c r="B341" s="4">
        <v>2019</v>
      </c>
      <c r="C341" s="5">
        <v>43526</v>
      </c>
      <c r="D341" s="4" t="s">
        <v>20</v>
      </c>
      <c r="E341" s="4" t="s">
        <v>601</v>
      </c>
      <c r="F341" s="4" t="s">
        <v>102</v>
      </c>
      <c r="G341" s="4"/>
      <c r="H341" s="4">
        <v>15</v>
      </c>
    </row>
    <row r="342" spans="1:10" x14ac:dyDescent="0.35">
      <c r="A342" s="4" t="s">
        <v>281</v>
      </c>
      <c r="B342" s="4">
        <v>2019</v>
      </c>
      <c r="C342" s="5">
        <v>43526</v>
      </c>
      <c r="D342" s="4" t="s">
        <v>20</v>
      </c>
      <c r="E342" s="4" t="s">
        <v>608</v>
      </c>
      <c r="F342" s="4" t="s">
        <v>46</v>
      </c>
      <c r="G342" s="4"/>
      <c r="H342" s="4">
        <v>16</v>
      </c>
    </row>
    <row r="343" spans="1:10" x14ac:dyDescent="0.35">
      <c r="A343" s="4" t="s">
        <v>281</v>
      </c>
      <c r="B343" s="4">
        <v>2019</v>
      </c>
      <c r="C343" s="5">
        <v>43526</v>
      </c>
      <c r="D343" s="4" t="s">
        <v>20</v>
      </c>
      <c r="E343" s="4" t="s">
        <v>603</v>
      </c>
      <c r="F343" s="4" t="s">
        <v>484</v>
      </c>
      <c r="G343" s="4"/>
      <c r="H343" s="4">
        <v>17</v>
      </c>
    </row>
    <row r="344" spans="1:10" x14ac:dyDescent="0.35">
      <c r="A344" s="4" t="s">
        <v>281</v>
      </c>
      <c r="B344" s="4">
        <v>2019</v>
      </c>
      <c r="C344" s="5">
        <v>43526</v>
      </c>
      <c r="D344" s="4" t="s">
        <v>20</v>
      </c>
      <c r="E344" s="4" t="s">
        <v>972</v>
      </c>
      <c r="F344" s="4" t="s">
        <v>56</v>
      </c>
      <c r="G344" s="4"/>
      <c r="H344" s="4">
        <v>18</v>
      </c>
    </row>
    <row r="345" spans="1:10" x14ac:dyDescent="0.35">
      <c r="A345" s="4" t="s">
        <v>281</v>
      </c>
      <c r="B345" s="4">
        <v>2019</v>
      </c>
      <c r="C345" s="5">
        <v>43526</v>
      </c>
      <c r="D345" s="4" t="s">
        <v>20</v>
      </c>
      <c r="E345" s="4" t="s">
        <v>1093</v>
      </c>
      <c r="F345" s="4" t="s">
        <v>145</v>
      </c>
      <c r="G345" s="4"/>
      <c r="H345" s="4">
        <v>19</v>
      </c>
    </row>
    <row r="346" spans="1:10" x14ac:dyDescent="0.35">
      <c r="A346" s="4" t="s">
        <v>281</v>
      </c>
      <c r="B346" s="4">
        <v>2019</v>
      </c>
      <c r="C346" s="5">
        <v>43526</v>
      </c>
      <c r="D346" s="4" t="s">
        <v>20</v>
      </c>
      <c r="E346" s="4" t="s">
        <v>813</v>
      </c>
      <c r="F346" s="4" t="s">
        <v>33</v>
      </c>
      <c r="G346" s="4"/>
      <c r="H346" s="4">
        <v>20</v>
      </c>
    </row>
    <row r="347" spans="1:10" x14ac:dyDescent="0.35">
      <c r="A347" s="4" t="s">
        <v>281</v>
      </c>
      <c r="B347" s="4">
        <v>2019</v>
      </c>
      <c r="C347" s="5">
        <v>43526</v>
      </c>
      <c r="D347" s="4" t="s">
        <v>20</v>
      </c>
      <c r="E347" s="4" t="s">
        <v>344</v>
      </c>
      <c r="F347" s="4" t="s">
        <v>154</v>
      </c>
      <c r="G347" s="4"/>
      <c r="H347" s="4">
        <v>21</v>
      </c>
    </row>
    <row r="348" spans="1:10" x14ac:dyDescent="0.35">
      <c r="A348" s="4" t="s">
        <v>281</v>
      </c>
      <c r="B348" s="4">
        <v>2019</v>
      </c>
      <c r="C348" s="5">
        <v>43526</v>
      </c>
      <c r="D348" s="4" t="s">
        <v>20</v>
      </c>
      <c r="E348" s="4" t="s">
        <v>828</v>
      </c>
      <c r="F348" s="4" t="s">
        <v>82</v>
      </c>
      <c r="G348" s="4"/>
      <c r="H348" s="4">
        <v>22</v>
      </c>
    </row>
    <row r="349" spans="1:10" x14ac:dyDescent="0.35">
      <c r="A349" s="4" t="s">
        <v>281</v>
      </c>
      <c r="B349" s="4">
        <v>2019</v>
      </c>
      <c r="C349" s="5">
        <v>43526</v>
      </c>
      <c r="D349" s="4" t="s">
        <v>20</v>
      </c>
      <c r="E349" s="4" t="s">
        <v>716</v>
      </c>
      <c r="F349" s="4" t="s">
        <v>152</v>
      </c>
      <c r="G349" s="4"/>
      <c r="H349" s="4">
        <v>23</v>
      </c>
    </row>
    <row r="350" spans="1:10" x14ac:dyDescent="0.35">
      <c r="A350" s="4" t="s">
        <v>281</v>
      </c>
      <c r="B350" s="4">
        <v>2019</v>
      </c>
      <c r="C350" s="5">
        <v>43526</v>
      </c>
      <c r="D350" s="4" t="s">
        <v>20</v>
      </c>
      <c r="E350" s="4" t="s">
        <v>1044</v>
      </c>
      <c r="F350" s="4" t="s">
        <v>78</v>
      </c>
      <c r="G350" s="4"/>
      <c r="H350" s="4">
        <v>24</v>
      </c>
    </row>
    <row r="351" spans="1:10" x14ac:dyDescent="0.35">
      <c r="A351" s="1" t="s">
        <v>226</v>
      </c>
      <c r="B351" s="1">
        <v>2019</v>
      </c>
      <c r="C351" s="2">
        <v>43491</v>
      </c>
      <c r="D351" s="1" t="s">
        <v>66</v>
      </c>
      <c r="E351" s="1" t="s">
        <v>598</v>
      </c>
      <c r="F351" s="1" t="s">
        <v>35</v>
      </c>
      <c r="G351" s="1"/>
      <c r="H351" s="1">
        <v>1</v>
      </c>
      <c r="I351" s="6">
        <v>0.8847222222222223</v>
      </c>
      <c r="J351">
        <v>44.497999999999998</v>
      </c>
    </row>
    <row r="352" spans="1:10" x14ac:dyDescent="0.35">
      <c r="A352" s="1" t="s">
        <v>226</v>
      </c>
      <c r="B352" s="1">
        <v>2019</v>
      </c>
      <c r="C352" s="2">
        <v>43491</v>
      </c>
      <c r="D352" s="1" t="s">
        <v>66</v>
      </c>
      <c r="E352" s="1" t="s">
        <v>973</v>
      </c>
      <c r="F352" s="1" t="s">
        <v>188</v>
      </c>
      <c r="G352" s="1"/>
      <c r="H352" s="1">
        <v>2</v>
      </c>
    </row>
    <row r="353" spans="1:8" x14ac:dyDescent="0.35">
      <c r="A353" s="1" t="s">
        <v>226</v>
      </c>
      <c r="B353" s="1">
        <v>2019</v>
      </c>
      <c r="C353" s="2">
        <v>43491</v>
      </c>
      <c r="D353" s="1" t="s">
        <v>66</v>
      </c>
      <c r="E353" s="1" t="s">
        <v>584</v>
      </c>
      <c r="F353" s="1" t="s">
        <v>27</v>
      </c>
      <c r="G353" s="1"/>
      <c r="H353" s="1">
        <v>3</v>
      </c>
    </row>
    <row r="354" spans="1:8" x14ac:dyDescent="0.35">
      <c r="A354" s="1" t="s">
        <v>226</v>
      </c>
      <c r="B354" s="1">
        <v>2019</v>
      </c>
      <c r="C354" s="2">
        <v>43491</v>
      </c>
      <c r="D354" s="1" t="s">
        <v>66</v>
      </c>
      <c r="E354" s="1" t="s">
        <v>967</v>
      </c>
      <c r="F354" s="1" t="s">
        <v>102</v>
      </c>
      <c r="G354" s="1"/>
      <c r="H354" s="1">
        <v>4</v>
      </c>
    </row>
    <row r="355" spans="1:8" x14ac:dyDescent="0.35">
      <c r="A355" s="1" t="s">
        <v>226</v>
      </c>
      <c r="B355" s="1">
        <v>2019</v>
      </c>
      <c r="C355" s="2">
        <v>43491</v>
      </c>
      <c r="D355" s="1" t="s">
        <v>66</v>
      </c>
      <c r="E355" s="1" t="s">
        <v>340</v>
      </c>
      <c r="F355" s="1" t="s">
        <v>142</v>
      </c>
      <c r="G355" s="1"/>
      <c r="H355" s="1">
        <v>5</v>
      </c>
    </row>
    <row r="356" spans="1:8" x14ac:dyDescent="0.35">
      <c r="A356" s="1" t="s">
        <v>226</v>
      </c>
      <c r="B356" s="1">
        <v>2019</v>
      </c>
      <c r="C356" s="2">
        <v>43491</v>
      </c>
      <c r="D356" s="1" t="s">
        <v>66</v>
      </c>
      <c r="E356" s="1" t="s">
        <v>850</v>
      </c>
      <c r="F356" s="1" t="s">
        <v>85</v>
      </c>
      <c r="G356" s="1"/>
      <c r="H356" s="1">
        <v>6</v>
      </c>
    </row>
    <row r="357" spans="1:8" x14ac:dyDescent="0.35">
      <c r="A357" s="1" t="s">
        <v>226</v>
      </c>
      <c r="B357" s="1">
        <v>2019</v>
      </c>
      <c r="C357" s="2">
        <v>43491</v>
      </c>
      <c r="D357" s="1" t="s">
        <v>66</v>
      </c>
      <c r="E357" s="1" t="s">
        <v>493</v>
      </c>
      <c r="F357" s="1" t="s">
        <v>31</v>
      </c>
      <c r="G357" s="1"/>
      <c r="H357" s="1">
        <v>7</v>
      </c>
    </row>
    <row r="358" spans="1:8" x14ac:dyDescent="0.35">
      <c r="A358" s="1" t="s">
        <v>226</v>
      </c>
      <c r="B358" s="1">
        <v>2019</v>
      </c>
      <c r="C358" s="2">
        <v>43491</v>
      </c>
      <c r="D358" s="1" t="s">
        <v>66</v>
      </c>
      <c r="E358" s="1" t="s">
        <v>1044</v>
      </c>
      <c r="F358" s="1" t="s">
        <v>78</v>
      </c>
      <c r="G358" s="1"/>
      <c r="H358" s="1">
        <v>8</v>
      </c>
    </row>
    <row r="359" spans="1:8" x14ac:dyDescent="0.35">
      <c r="A359" s="1" t="s">
        <v>226</v>
      </c>
      <c r="B359" s="1">
        <v>2019</v>
      </c>
      <c r="C359" s="2">
        <v>43491</v>
      </c>
      <c r="D359" s="1" t="s">
        <v>66</v>
      </c>
      <c r="E359" s="1" t="s">
        <v>969</v>
      </c>
      <c r="F359" s="1" t="s">
        <v>164</v>
      </c>
      <c r="G359" s="1"/>
      <c r="H359" s="1">
        <v>9</v>
      </c>
    </row>
    <row r="360" spans="1:8" x14ac:dyDescent="0.35">
      <c r="A360" s="1" t="s">
        <v>226</v>
      </c>
      <c r="B360" s="1">
        <v>2019</v>
      </c>
      <c r="C360" s="2">
        <v>43491</v>
      </c>
      <c r="D360" s="1" t="s">
        <v>66</v>
      </c>
      <c r="E360" s="1" t="s">
        <v>69</v>
      </c>
      <c r="F360" s="1" t="s">
        <v>25</v>
      </c>
      <c r="G360" s="1"/>
      <c r="H360" s="1">
        <v>10</v>
      </c>
    </row>
    <row r="361" spans="1:8" x14ac:dyDescent="0.35">
      <c r="A361" s="1" t="s">
        <v>226</v>
      </c>
      <c r="B361" s="1">
        <v>2019</v>
      </c>
      <c r="C361" s="2">
        <v>43491</v>
      </c>
      <c r="D361" s="1" t="s">
        <v>66</v>
      </c>
      <c r="E361" s="1" t="s">
        <v>603</v>
      </c>
      <c r="F361" s="1" t="s">
        <v>484</v>
      </c>
      <c r="G361" s="1"/>
      <c r="H361" s="1">
        <v>11</v>
      </c>
    </row>
    <row r="362" spans="1:8" x14ac:dyDescent="0.35">
      <c r="A362" s="1" t="s">
        <v>226</v>
      </c>
      <c r="B362" s="1">
        <v>2019</v>
      </c>
      <c r="C362" s="2">
        <v>43491</v>
      </c>
      <c r="D362" s="1" t="s">
        <v>66</v>
      </c>
      <c r="E362" s="1" t="s">
        <v>522</v>
      </c>
      <c r="F362" s="1" t="s">
        <v>58</v>
      </c>
      <c r="G362" s="1"/>
      <c r="H362" s="1">
        <v>12</v>
      </c>
    </row>
    <row r="363" spans="1:8" x14ac:dyDescent="0.35">
      <c r="A363" s="1" t="s">
        <v>226</v>
      </c>
      <c r="B363" s="1">
        <v>2019</v>
      </c>
      <c r="C363" s="2">
        <v>43491</v>
      </c>
      <c r="D363" s="1" t="s">
        <v>66</v>
      </c>
      <c r="E363" s="1" t="s">
        <v>1093</v>
      </c>
      <c r="F363" s="1" t="s">
        <v>145</v>
      </c>
      <c r="G363" s="1"/>
      <c r="H363" s="1">
        <v>13</v>
      </c>
    </row>
    <row r="364" spans="1:8" x14ac:dyDescent="0.35">
      <c r="A364" s="1" t="s">
        <v>226</v>
      </c>
      <c r="B364" s="1">
        <v>2019</v>
      </c>
      <c r="C364" s="2">
        <v>43491</v>
      </c>
      <c r="D364" s="1" t="s">
        <v>66</v>
      </c>
      <c r="E364" s="1" t="s">
        <v>873</v>
      </c>
      <c r="F364" s="1" t="s">
        <v>23</v>
      </c>
      <c r="G364" s="1"/>
      <c r="H364" s="1">
        <v>14</v>
      </c>
    </row>
    <row r="365" spans="1:8" x14ac:dyDescent="0.35">
      <c r="A365" s="1" t="s">
        <v>226</v>
      </c>
      <c r="B365" s="1">
        <v>2019</v>
      </c>
      <c r="C365" s="2">
        <v>43491</v>
      </c>
      <c r="D365" s="1" t="s">
        <v>66</v>
      </c>
      <c r="E365" s="1" t="s">
        <v>774</v>
      </c>
      <c r="F365" s="1" t="s">
        <v>46</v>
      </c>
      <c r="G365" s="1"/>
      <c r="H365" s="1">
        <v>15</v>
      </c>
    </row>
    <row r="366" spans="1:8" x14ac:dyDescent="0.35">
      <c r="A366" s="1" t="s">
        <v>226</v>
      </c>
      <c r="B366" s="1">
        <v>2019</v>
      </c>
      <c r="C366" s="2">
        <v>43491</v>
      </c>
      <c r="D366" s="1" t="s">
        <v>66</v>
      </c>
      <c r="E366" s="1" t="s">
        <v>966</v>
      </c>
      <c r="F366" s="1" t="s">
        <v>178</v>
      </c>
      <c r="G366" s="1"/>
      <c r="H366" s="1">
        <v>16</v>
      </c>
    </row>
    <row r="367" spans="1:8" x14ac:dyDescent="0.35">
      <c r="A367" s="1" t="s">
        <v>226</v>
      </c>
      <c r="B367" s="1">
        <v>2019</v>
      </c>
      <c r="C367" s="2">
        <v>43491</v>
      </c>
      <c r="D367" s="1" t="s">
        <v>66</v>
      </c>
      <c r="E367" s="1" t="s">
        <v>856</v>
      </c>
      <c r="F367" s="1" t="s">
        <v>207</v>
      </c>
      <c r="G367" s="1"/>
      <c r="H367" s="1">
        <v>17</v>
      </c>
    </row>
    <row r="368" spans="1:8" x14ac:dyDescent="0.35">
      <c r="A368" s="1" t="s">
        <v>226</v>
      </c>
      <c r="B368" s="1">
        <v>2019</v>
      </c>
      <c r="C368" s="2">
        <v>43491</v>
      </c>
      <c r="D368" s="1" t="s">
        <v>66</v>
      </c>
      <c r="E368" s="1" t="s">
        <v>716</v>
      </c>
      <c r="F368" s="1" t="s">
        <v>152</v>
      </c>
      <c r="G368" s="1"/>
      <c r="H368" s="1">
        <v>18</v>
      </c>
    </row>
    <row r="369" spans="1:10" x14ac:dyDescent="0.35">
      <c r="A369" s="1" t="s">
        <v>226</v>
      </c>
      <c r="B369" s="1">
        <v>2019</v>
      </c>
      <c r="C369" s="2">
        <v>43491</v>
      </c>
      <c r="D369" s="1" t="s">
        <v>66</v>
      </c>
      <c r="E369" s="1" t="s">
        <v>1110</v>
      </c>
      <c r="F369" s="1" t="s">
        <v>480</v>
      </c>
      <c r="G369" s="1"/>
      <c r="H369" s="1">
        <v>19</v>
      </c>
    </row>
    <row r="370" spans="1:10" x14ac:dyDescent="0.35">
      <c r="A370" s="1" t="s">
        <v>226</v>
      </c>
      <c r="B370" s="1">
        <v>2019</v>
      </c>
      <c r="C370" s="2">
        <v>43491</v>
      </c>
      <c r="D370" s="1" t="s">
        <v>66</v>
      </c>
      <c r="E370" s="1" t="s">
        <v>1043</v>
      </c>
      <c r="F370" s="1" t="s">
        <v>33</v>
      </c>
      <c r="G370" s="1"/>
      <c r="H370" s="1">
        <v>20</v>
      </c>
    </row>
    <row r="371" spans="1:10" x14ac:dyDescent="0.35">
      <c r="A371" s="1" t="s">
        <v>226</v>
      </c>
      <c r="B371" s="1">
        <v>2019</v>
      </c>
      <c r="C371" s="2">
        <v>43491</v>
      </c>
      <c r="D371" s="1" t="s">
        <v>66</v>
      </c>
      <c r="E371" s="1" t="s">
        <v>822</v>
      </c>
      <c r="F371" s="1" t="s">
        <v>37</v>
      </c>
      <c r="G371" s="1"/>
      <c r="H371" s="1">
        <v>21</v>
      </c>
    </row>
    <row r="372" spans="1:10" x14ac:dyDescent="0.35">
      <c r="A372" s="1" t="s">
        <v>226</v>
      </c>
      <c r="B372" s="1">
        <v>2019</v>
      </c>
      <c r="C372" s="2">
        <v>43491</v>
      </c>
      <c r="D372" s="1" t="s">
        <v>66</v>
      </c>
      <c r="E372" s="1" t="s">
        <v>648</v>
      </c>
      <c r="F372" s="1" t="s">
        <v>29</v>
      </c>
      <c r="G372" s="1"/>
      <c r="H372" s="1">
        <v>22</v>
      </c>
    </row>
    <row r="373" spans="1:10" x14ac:dyDescent="0.35">
      <c r="A373" s="1" t="s">
        <v>226</v>
      </c>
      <c r="B373" s="1">
        <v>2019</v>
      </c>
      <c r="C373" s="2">
        <v>43491</v>
      </c>
      <c r="D373" s="1" t="s">
        <v>66</v>
      </c>
      <c r="E373" s="1" t="s">
        <v>1068</v>
      </c>
      <c r="F373" s="1" t="s">
        <v>198</v>
      </c>
      <c r="G373" s="1"/>
      <c r="H373" s="1">
        <v>23</v>
      </c>
    </row>
    <row r="374" spans="1:10" x14ac:dyDescent="0.35">
      <c r="A374" s="1" t="s">
        <v>226</v>
      </c>
      <c r="B374" s="1">
        <v>2019</v>
      </c>
      <c r="C374" s="2">
        <v>43491</v>
      </c>
      <c r="D374" s="1" t="s">
        <v>66</v>
      </c>
      <c r="E374" s="1" t="s">
        <v>828</v>
      </c>
      <c r="F374" s="1" t="s">
        <v>82</v>
      </c>
      <c r="G374" s="1"/>
      <c r="H374" s="1">
        <v>24</v>
      </c>
    </row>
    <row r="375" spans="1:10" x14ac:dyDescent="0.35">
      <c r="A375" s="4" t="s">
        <v>225</v>
      </c>
      <c r="B375" s="4">
        <v>2019</v>
      </c>
      <c r="C375" s="5">
        <v>43485</v>
      </c>
      <c r="D375" s="4" t="s">
        <v>66</v>
      </c>
      <c r="E375" s="4" t="s">
        <v>603</v>
      </c>
      <c r="F375" s="4" t="s">
        <v>484</v>
      </c>
      <c r="G375" s="4"/>
      <c r="H375" s="4">
        <v>1</v>
      </c>
      <c r="I375" s="6">
        <v>0.48680555555555555</v>
      </c>
      <c r="J375">
        <v>52.628</v>
      </c>
    </row>
    <row r="376" spans="1:10" x14ac:dyDescent="0.35">
      <c r="A376" s="4" t="s">
        <v>225</v>
      </c>
      <c r="B376" s="4">
        <v>2019</v>
      </c>
      <c r="C376" s="5">
        <v>43485</v>
      </c>
      <c r="D376" s="4" t="s">
        <v>66</v>
      </c>
      <c r="E376" s="4" t="s">
        <v>973</v>
      </c>
      <c r="F376" s="4" t="s">
        <v>188</v>
      </c>
      <c r="G376" s="4"/>
      <c r="H376" s="4">
        <v>2</v>
      </c>
    </row>
    <row r="377" spans="1:10" x14ac:dyDescent="0.35">
      <c r="A377" s="4" t="s">
        <v>225</v>
      </c>
      <c r="B377" s="4">
        <v>2019</v>
      </c>
      <c r="C377" s="5">
        <v>43485</v>
      </c>
      <c r="D377" s="4" t="s">
        <v>66</v>
      </c>
      <c r="E377" s="4" t="s">
        <v>508</v>
      </c>
      <c r="F377" s="4" t="s">
        <v>85</v>
      </c>
      <c r="G377" s="4"/>
      <c r="H377" s="4">
        <v>3</v>
      </c>
    </row>
    <row r="378" spans="1:10" x14ac:dyDescent="0.35">
      <c r="A378" s="4" t="s">
        <v>225</v>
      </c>
      <c r="B378" s="4">
        <v>2019</v>
      </c>
      <c r="C378" s="5">
        <v>43485</v>
      </c>
      <c r="D378" s="4" t="s">
        <v>66</v>
      </c>
      <c r="E378" s="4" t="s">
        <v>688</v>
      </c>
      <c r="F378" s="4" t="s">
        <v>25</v>
      </c>
      <c r="G378" s="4"/>
      <c r="H378" s="4">
        <v>4</v>
      </c>
    </row>
    <row r="379" spans="1:10" x14ac:dyDescent="0.35">
      <c r="A379" s="4" t="s">
        <v>225</v>
      </c>
      <c r="B379" s="4">
        <v>2019</v>
      </c>
      <c r="C379" s="5">
        <v>43485</v>
      </c>
      <c r="D379" s="4" t="s">
        <v>66</v>
      </c>
      <c r="E379" s="4" t="s">
        <v>989</v>
      </c>
      <c r="F379" s="4" t="s">
        <v>35</v>
      </c>
      <c r="G379" s="4"/>
      <c r="H379" s="4">
        <v>5</v>
      </c>
    </row>
    <row r="380" spans="1:10" x14ac:dyDescent="0.35">
      <c r="A380" s="4" t="s">
        <v>225</v>
      </c>
      <c r="B380" s="4">
        <v>2019</v>
      </c>
      <c r="C380" s="5">
        <v>43485</v>
      </c>
      <c r="D380" s="4" t="s">
        <v>66</v>
      </c>
      <c r="E380" s="4" t="s">
        <v>340</v>
      </c>
      <c r="F380" s="4" t="s">
        <v>142</v>
      </c>
      <c r="G380" s="4"/>
      <c r="H380" s="4">
        <v>6</v>
      </c>
    </row>
    <row r="381" spans="1:10" x14ac:dyDescent="0.35">
      <c r="A381" s="4" t="s">
        <v>225</v>
      </c>
      <c r="B381" s="4">
        <v>2019</v>
      </c>
      <c r="C381" s="5">
        <v>43485</v>
      </c>
      <c r="D381" s="4" t="s">
        <v>66</v>
      </c>
      <c r="E381" s="4" t="s">
        <v>695</v>
      </c>
      <c r="F381" s="4" t="s">
        <v>33</v>
      </c>
      <c r="G381" s="4"/>
      <c r="H381" s="4">
        <v>7</v>
      </c>
    </row>
    <row r="382" spans="1:10" x14ac:dyDescent="0.35">
      <c r="A382" s="4" t="s">
        <v>225</v>
      </c>
      <c r="B382" s="4">
        <v>2019</v>
      </c>
      <c r="C382" s="5">
        <v>43485</v>
      </c>
      <c r="D382" s="4" t="s">
        <v>66</v>
      </c>
      <c r="E382" s="4" t="s">
        <v>1058</v>
      </c>
      <c r="F382" s="4" t="s">
        <v>102</v>
      </c>
      <c r="G382" s="4"/>
      <c r="H382" s="4">
        <v>8</v>
      </c>
    </row>
    <row r="383" spans="1:10" x14ac:dyDescent="0.35">
      <c r="A383" s="4" t="s">
        <v>225</v>
      </c>
      <c r="B383" s="4">
        <v>2019</v>
      </c>
      <c r="C383" s="5">
        <v>43485</v>
      </c>
      <c r="D383" s="4" t="s">
        <v>66</v>
      </c>
      <c r="E383" s="4" t="s">
        <v>840</v>
      </c>
      <c r="F383" s="4" t="s">
        <v>480</v>
      </c>
      <c r="G383" s="4"/>
      <c r="H383" s="4">
        <v>9</v>
      </c>
    </row>
    <row r="384" spans="1:10" x14ac:dyDescent="0.35">
      <c r="A384" s="4" t="s">
        <v>225</v>
      </c>
      <c r="B384" s="4">
        <v>2019</v>
      </c>
      <c r="C384" s="5">
        <v>43485</v>
      </c>
      <c r="D384" s="4" t="s">
        <v>66</v>
      </c>
      <c r="E384" s="4" t="s">
        <v>493</v>
      </c>
      <c r="F384" s="4" t="s">
        <v>31</v>
      </c>
      <c r="G384" s="4"/>
      <c r="H384" s="4">
        <v>10</v>
      </c>
    </row>
    <row r="385" spans="1:10" x14ac:dyDescent="0.35">
      <c r="A385" s="4" t="s">
        <v>225</v>
      </c>
      <c r="B385" s="4">
        <v>2019</v>
      </c>
      <c r="C385" s="5">
        <v>43485</v>
      </c>
      <c r="D385" s="4" t="s">
        <v>66</v>
      </c>
      <c r="E385" s="4" t="s">
        <v>1093</v>
      </c>
      <c r="F385" s="4" t="s">
        <v>145</v>
      </c>
      <c r="G385" s="4"/>
      <c r="H385" s="4">
        <v>11</v>
      </c>
    </row>
    <row r="386" spans="1:10" x14ac:dyDescent="0.35">
      <c r="A386" s="4" t="s">
        <v>225</v>
      </c>
      <c r="B386" s="4">
        <v>2019</v>
      </c>
      <c r="C386" s="5">
        <v>43485</v>
      </c>
      <c r="D386" s="4" t="s">
        <v>66</v>
      </c>
      <c r="E386" s="4" t="s">
        <v>641</v>
      </c>
      <c r="F386" s="4" t="s">
        <v>23</v>
      </c>
      <c r="G386" s="4"/>
      <c r="H386" s="4">
        <v>12</v>
      </c>
    </row>
    <row r="387" spans="1:10" x14ac:dyDescent="0.35">
      <c r="A387" s="4" t="s">
        <v>225</v>
      </c>
      <c r="B387" s="4">
        <v>2019</v>
      </c>
      <c r="C387" s="5">
        <v>43485</v>
      </c>
      <c r="D387" s="4" t="s">
        <v>66</v>
      </c>
      <c r="E387" s="4" t="s">
        <v>969</v>
      </c>
      <c r="F387" s="4" t="s">
        <v>164</v>
      </c>
      <c r="G387" s="4"/>
      <c r="H387" s="4">
        <v>13</v>
      </c>
    </row>
    <row r="388" spans="1:10" x14ac:dyDescent="0.35">
      <c r="A388" s="4" t="s">
        <v>225</v>
      </c>
      <c r="B388" s="4">
        <v>2019</v>
      </c>
      <c r="C388" s="5">
        <v>43485</v>
      </c>
      <c r="D388" s="4" t="s">
        <v>66</v>
      </c>
      <c r="E388" s="4" t="s">
        <v>716</v>
      </c>
      <c r="F388" s="4" t="s">
        <v>152</v>
      </c>
      <c r="G388" s="4"/>
      <c r="H388" s="4">
        <v>14</v>
      </c>
    </row>
    <row r="389" spans="1:10" x14ac:dyDescent="0.35">
      <c r="A389" s="4" t="s">
        <v>225</v>
      </c>
      <c r="B389" s="4">
        <v>2019</v>
      </c>
      <c r="C389" s="5">
        <v>43485</v>
      </c>
      <c r="D389" s="4" t="s">
        <v>66</v>
      </c>
      <c r="E389" s="4" t="s">
        <v>935</v>
      </c>
      <c r="F389" s="4" t="s">
        <v>198</v>
      </c>
      <c r="G389" s="4"/>
      <c r="H389" s="4">
        <v>15</v>
      </c>
    </row>
    <row r="390" spans="1:10" x14ac:dyDescent="0.35">
      <c r="A390" s="4" t="s">
        <v>225</v>
      </c>
      <c r="B390" s="4">
        <v>2019</v>
      </c>
      <c r="C390" s="5">
        <v>43485</v>
      </c>
      <c r="D390" s="4" t="s">
        <v>66</v>
      </c>
      <c r="E390" s="4" t="s">
        <v>828</v>
      </c>
      <c r="F390" s="4" t="s">
        <v>82</v>
      </c>
      <c r="G390" s="4"/>
      <c r="H390" s="4">
        <v>16</v>
      </c>
    </row>
    <row r="391" spans="1:10" x14ac:dyDescent="0.35">
      <c r="A391" s="4" t="s">
        <v>225</v>
      </c>
      <c r="B391" s="4">
        <v>2019</v>
      </c>
      <c r="C391" s="5">
        <v>43485</v>
      </c>
      <c r="D391" s="4" t="s">
        <v>66</v>
      </c>
      <c r="E391" s="4" t="s">
        <v>856</v>
      </c>
      <c r="F391" s="4" t="s">
        <v>207</v>
      </c>
      <c r="G391" s="4"/>
      <c r="H391" s="4">
        <v>17</v>
      </c>
    </row>
    <row r="392" spans="1:10" x14ac:dyDescent="0.35">
      <c r="A392" s="4" t="s">
        <v>225</v>
      </c>
      <c r="B392" s="4">
        <v>2019</v>
      </c>
      <c r="C392" s="5">
        <v>43485</v>
      </c>
      <c r="D392" s="4" t="s">
        <v>66</v>
      </c>
      <c r="E392" s="4" t="s">
        <v>974</v>
      </c>
      <c r="F392" s="4" t="s">
        <v>39</v>
      </c>
      <c r="G392" s="4"/>
      <c r="H392" s="4">
        <v>18</v>
      </c>
    </row>
    <row r="393" spans="1:10" x14ac:dyDescent="0.35">
      <c r="A393" s="4" t="s">
        <v>225</v>
      </c>
      <c r="B393" s="4">
        <v>2019</v>
      </c>
      <c r="C393" s="5">
        <v>43485</v>
      </c>
      <c r="D393" s="4" t="s">
        <v>66</v>
      </c>
      <c r="E393" s="4" t="s">
        <v>1126</v>
      </c>
      <c r="F393" s="4" t="s">
        <v>37</v>
      </c>
      <c r="G393" s="4"/>
      <c r="H393" s="4">
        <v>19</v>
      </c>
    </row>
    <row r="394" spans="1:10" x14ac:dyDescent="0.35">
      <c r="A394" s="1" t="s">
        <v>288</v>
      </c>
      <c r="B394" s="1">
        <v>2018</v>
      </c>
      <c r="C394" s="2">
        <v>43450</v>
      </c>
      <c r="D394" s="1" t="s">
        <v>66</v>
      </c>
      <c r="E394" s="1" t="s">
        <v>473</v>
      </c>
      <c r="F394" s="1" t="s">
        <v>25</v>
      </c>
      <c r="G394" s="1"/>
      <c r="H394" s="1">
        <v>1</v>
      </c>
      <c r="I394" s="6">
        <v>0.47083333333333338</v>
      </c>
      <c r="J394">
        <v>53.061999999999998</v>
      </c>
    </row>
    <row r="395" spans="1:10" x14ac:dyDescent="0.35">
      <c r="A395" s="1" t="s">
        <v>288</v>
      </c>
      <c r="B395" s="1">
        <v>2018</v>
      </c>
      <c r="C395" s="2">
        <v>43450</v>
      </c>
      <c r="D395" s="1" t="s">
        <v>66</v>
      </c>
      <c r="E395" s="1" t="s">
        <v>786</v>
      </c>
      <c r="F395" s="1" t="s">
        <v>113</v>
      </c>
      <c r="G395" s="1"/>
      <c r="H395" s="1">
        <v>2</v>
      </c>
    </row>
    <row r="396" spans="1:10" x14ac:dyDescent="0.35">
      <c r="A396" s="1" t="s">
        <v>288</v>
      </c>
      <c r="B396" s="1">
        <v>2018</v>
      </c>
      <c r="C396" s="2">
        <v>43450</v>
      </c>
      <c r="D396" s="1" t="s">
        <v>66</v>
      </c>
      <c r="E396" s="1" t="s">
        <v>1092</v>
      </c>
      <c r="F396" s="1" t="s">
        <v>484</v>
      </c>
      <c r="G396" s="1"/>
      <c r="H396" s="1">
        <v>3</v>
      </c>
    </row>
    <row r="397" spans="1:10" x14ac:dyDescent="0.35">
      <c r="A397" s="1" t="s">
        <v>288</v>
      </c>
      <c r="B397" s="1">
        <v>2018</v>
      </c>
      <c r="C397" s="2">
        <v>43450</v>
      </c>
      <c r="D397" s="1" t="s">
        <v>66</v>
      </c>
      <c r="E397" s="1" t="s">
        <v>340</v>
      </c>
      <c r="F397" s="1" t="s">
        <v>142</v>
      </c>
      <c r="G397" s="1"/>
      <c r="H397" s="1">
        <v>4</v>
      </c>
    </row>
    <row r="398" spans="1:10" x14ac:dyDescent="0.35">
      <c r="A398" s="1" t="s">
        <v>288</v>
      </c>
      <c r="B398" s="1">
        <v>2018</v>
      </c>
      <c r="C398" s="2">
        <v>43450</v>
      </c>
      <c r="D398" s="1" t="s">
        <v>66</v>
      </c>
      <c r="E398" s="1" t="s">
        <v>752</v>
      </c>
      <c r="F398" s="1" t="s">
        <v>23</v>
      </c>
      <c r="G398" s="1"/>
      <c r="H398" s="1">
        <v>5</v>
      </c>
    </row>
    <row r="399" spans="1:10" x14ac:dyDescent="0.35">
      <c r="A399" s="1" t="s">
        <v>288</v>
      </c>
      <c r="B399" s="1">
        <v>2018</v>
      </c>
      <c r="C399" s="2">
        <v>43450</v>
      </c>
      <c r="D399" s="1" t="s">
        <v>66</v>
      </c>
      <c r="E399" s="1" t="s">
        <v>963</v>
      </c>
      <c r="F399" s="1" t="s">
        <v>85</v>
      </c>
      <c r="G399" s="1"/>
      <c r="H399" s="1">
        <v>6</v>
      </c>
    </row>
    <row r="400" spans="1:10" x14ac:dyDescent="0.35">
      <c r="A400" s="1" t="s">
        <v>288</v>
      </c>
      <c r="B400" s="1">
        <v>2018</v>
      </c>
      <c r="C400" s="2">
        <v>43450</v>
      </c>
      <c r="D400" s="1" t="s">
        <v>66</v>
      </c>
      <c r="E400" s="1" t="s">
        <v>1043</v>
      </c>
      <c r="F400" s="1" t="s">
        <v>33</v>
      </c>
      <c r="G400" s="1"/>
      <c r="H400" s="1">
        <v>7</v>
      </c>
    </row>
    <row r="401" spans="1:10" x14ac:dyDescent="0.35">
      <c r="A401" s="1" t="s">
        <v>288</v>
      </c>
      <c r="B401" s="1">
        <v>2018</v>
      </c>
      <c r="C401" s="2">
        <v>43450</v>
      </c>
      <c r="D401" s="1" t="s">
        <v>66</v>
      </c>
      <c r="E401" s="1" t="s">
        <v>617</v>
      </c>
      <c r="F401" s="1" t="s">
        <v>37</v>
      </c>
      <c r="G401" s="1"/>
      <c r="H401" s="1">
        <v>8</v>
      </c>
    </row>
    <row r="402" spans="1:10" x14ac:dyDescent="0.35">
      <c r="A402" s="1" t="s">
        <v>288</v>
      </c>
      <c r="B402" s="1">
        <v>2018</v>
      </c>
      <c r="C402" s="2">
        <v>43450</v>
      </c>
      <c r="D402" s="1" t="s">
        <v>66</v>
      </c>
      <c r="E402" s="1" t="s">
        <v>972</v>
      </c>
      <c r="F402" s="1" t="s">
        <v>56</v>
      </c>
      <c r="G402" s="1"/>
      <c r="H402" s="1">
        <v>9</v>
      </c>
    </row>
    <row r="403" spans="1:10" x14ac:dyDescent="0.35">
      <c r="A403" s="1" t="s">
        <v>288</v>
      </c>
      <c r="B403" s="1">
        <v>2018</v>
      </c>
      <c r="C403" s="2">
        <v>43450</v>
      </c>
      <c r="D403" s="1" t="s">
        <v>66</v>
      </c>
      <c r="E403" s="1" t="s">
        <v>790</v>
      </c>
      <c r="F403" s="1" t="s">
        <v>480</v>
      </c>
      <c r="G403" s="1"/>
      <c r="H403" s="1">
        <v>10</v>
      </c>
    </row>
    <row r="404" spans="1:10" x14ac:dyDescent="0.35">
      <c r="A404" s="1" t="s">
        <v>288</v>
      </c>
      <c r="B404" s="1">
        <v>2018</v>
      </c>
      <c r="C404" s="2">
        <v>43450</v>
      </c>
      <c r="D404" s="1" t="s">
        <v>66</v>
      </c>
      <c r="E404" s="1" t="s">
        <v>648</v>
      </c>
      <c r="F404" s="1" t="s">
        <v>29</v>
      </c>
      <c r="G404" s="1"/>
      <c r="H404" s="1">
        <v>11</v>
      </c>
    </row>
    <row r="405" spans="1:10" x14ac:dyDescent="0.35">
      <c r="A405" s="1" t="s">
        <v>288</v>
      </c>
      <c r="B405" s="1">
        <v>2018</v>
      </c>
      <c r="C405" s="2">
        <v>43450</v>
      </c>
      <c r="D405" s="1" t="s">
        <v>66</v>
      </c>
      <c r="E405" s="1" t="s">
        <v>1044</v>
      </c>
      <c r="F405" s="1" t="s">
        <v>78</v>
      </c>
      <c r="G405" s="1"/>
      <c r="H405" s="1">
        <v>12</v>
      </c>
    </row>
    <row r="406" spans="1:10" x14ac:dyDescent="0.35">
      <c r="A406" s="1" t="s">
        <v>288</v>
      </c>
      <c r="B406" s="1">
        <v>2018</v>
      </c>
      <c r="C406" s="2">
        <v>43450</v>
      </c>
      <c r="D406" s="1" t="s">
        <v>66</v>
      </c>
      <c r="E406" s="1" t="s">
        <v>971</v>
      </c>
      <c r="F406" s="1" t="s">
        <v>152</v>
      </c>
      <c r="G406" s="1"/>
      <c r="H406" s="1">
        <v>13</v>
      </c>
    </row>
    <row r="407" spans="1:10" x14ac:dyDescent="0.35">
      <c r="A407" s="1" t="s">
        <v>288</v>
      </c>
      <c r="B407" s="1">
        <v>2018</v>
      </c>
      <c r="C407" s="2">
        <v>43450</v>
      </c>
      <c r="D407" s="1" t="s">
        <v>66</v>
      </c>
      <c r="E407" s="1" t="s">
        <v>995</v>
      </c>
      <c r="F407" s="1" t="s">
        <v>198</v>
      </c>
      <c r="G407" s="1"/>
      <c r="H407" s="1">
        <v>14</v>
      </c>
    </row>
    <row r="408" spans="1:10" x14ac:dyDescent="0.35">
      <c r="A408" s="1" t="s">
        <v>288</v>
      </c>
      <c r="B408" s="1">
        <v>2018</v>
      </c>
      <c r="C408" s="2">
        <v>43450</v>
      </c>
      <c r="D408" s="1" t="s">
        <v>66</v>
      </c>
      <c r="E408" s="1" t="s">
        <v>962</v>
      </c>
      <c r="F408" s="1" t="s">
        <v>27</v>
      </c>
      <c r="G408" s="1"/>
      <c r="H408" s="1">
        <v>15</v>
      </c>
    </row>
    <row r="409" spans="1:10" x14ac:dyDescent="0.35">
      <c r="A409" s="1" t="s">
        <v>288</v>
      </c>
      <c r="B409" s="1">
        <v>2018</v>
      </c>
      <c r="C409" s="2">
        <v>43450</v>
      </c>
      <c r="D409" s="1" t="s">
        <v>66</v>
      </c>
      <c r="E409" s="1" t="s">
        <v>1082</v>
      </c>
      <c r="F409" s="1" t="s">
        <v>178</v>
      </c>
      <c r="G409" s="1"/>
      <c r="H409" s="1">
        <v>16</v>
      </c>
    </row>
    <row r="410" spans="1:10" x14ac:dyDescent="0.35">
      <c r="A410" s="1" t="s">
        <v>288</v>
      </c>
      <c r="B410" s="1">
        <v>2018</v>
      </c>
      <c r="C410" s="2">
        <v>43450</v>
      </c>
      <c r="D410" s="1" t="s">
        <v>66</v>
      </c>
      <c r="E410" s="1" t="s">
        <v>828</v>
      </c>
      <c r="F410" s="1" t="s">
        <v>82</v>
      </c>
      <c r="G410" s="1"/>
      <c r="H410" s="1">
        <v>17</v>
      </c>
    </row>
    <row r="411" spans="1:10" x14ac:dyDescent="0.35">
      <c r="A411" s="1" t="s">
        <v>288</v>
      </c>
      <c r="B411" s="1">
        <v>2018</v>
      </c>
      <c r="C411" s="2">
        <v>43450</v>
      </c>
      <c r="D411" s="1" t="s">
        <v>66</v>
      </c>
      <c r="E411" s="1" t="s">
        <v>817</v>
      </c>
      <c r="F411" s="1" t="s">
        <v>42</v>
      </c>
      <c r="G411" s="1"/>
      <c r="H411" s="1">
        <v>18</v>
      </c>
    </row>
    <row r="412" spans="1:10" x14ac:dyDescent="0.35">
      <c r="A412" s="1" t="s">
        <v>288</v>
      </c>
      <c r="B412" s="1">
        <v>2018</v>
      </c>
      <c r="C412" s="2">
        <v>43450</v>
      </c>
      <c r="D412" s="1" t="s">
        <v>66</v>
      </c>
      <c r="E412" s="1" t="s">
        <v>774</v>
      </c>
      <c r="F412" s="1" t="s">
        <v>46</v>
      </c>
      <c r="G412" s="1"/>
      <c r="H412" s="1">
        <v>19</v>
      </c>
    </row>
    <row r="413" spans="1:10" x14ac:dyDescent="0.35">
      <c r="A413" s="1" t="s">
        <v>288</v>
      </c>
      <c r="B413" s="1">
        <v>2018</v>
      </c>
      <c r="C413" s="2">
        <v>43450</v>
      </c>
      <c r="D413" s="1" t="s">
        <v>66</v>
      </c>
      <c r="E413" s="1" t="s">
        <v>857</v>
      </c>
      <c r="F413" s="1" t="s">
        <v>207</v>
      </c>
      <c r="G413" s="1"/>
      <c r="H413" s="1">
        <v>20</v>
      </c>
    </row>
    <row r="414" spans="1:10" x14ac:dyDescent="0.35">
      <c r="A414" s="4" t="s">
        <v>217</v>
      </c>
      <c r="B414" s="4">
        <v>2018</v>
      </c>
      <c r="C414" s="5">
        <v>43436</v>
      </c>
      <c r="D414" s="4" t="s">
        <v>66</v>
      </c>
      <c r="E414" s="4" t="s">
        <v>968</v>
      </c>
      <c r="F414" s="4" t="s">
        <v>102</v>
      </c>
      <c r="G414" s="4"/>
      <c r="H414" s="4">
        <v>1</v>
      </c>
      <c r="I414" s="6">
        <v>0.52847222222222223</v>
      </c>
      <c r="J414">
        <v>53.203000000000003</v>
      </c>
    </row>
    <row r="415" spans="1:10" x14ac:dyDescent="0.35">
      <c r="A415" s="4" t="s">
        <v>217</v>
      </c>
      <c r="B415" s="4">
        <v>2018</v>
      </c>
      <c r="C415" s="5">
        <v>43436</v>
      </c>
      <c r="D415" s="4" t="s">
        <v>66</v>
      </c>
      <c r="E415" s="4" t="s">
        <v>752</v>
      </c>
      <c r="F415" s="4" t="s">
        <v>23</v>
      </c>
      <c r="G415" s="4"/>
      <c r="H415" s="4">
        <v>2</v>
      </c>
    </row>
    <row r="416" spans="1:10" x14ac:dyDescent="0.35">
      <c r="A416" s="4" t="s">
        <v>217</v>
      </c>
      <c r="B416" s="4">
        <v>2018</v>
      </c>
      <c r="C416" s="5">
        <v>43436</v>
      </c>
      <c r="D416" s="4" t="s">
        <v>66</v>
      </c>
      <c r="E416" s="4" t="s">
        <v>508</v>
      </c>
      <c r="F416" s="4" t="s">
        <v>85</v>
      </c>
      <c r="G416" s="4"/>
      <c r="H416" s="4">
        <v>3</v>
      </c>
    </row>
    <row r="417" spans="1:8" x14ac:dyDescent="0.35">
      <c r="A417" s="4" t="s">
        <v>217</v>
      </c>
      <c r="B417" s="4">
        <v>2018</v>
      </c>
      <c r="C417" s="5">
        <v>43436</v>
      </c>
      <c r="D417" s="4" t="s">
        <v>66</v>
      </c>
      <c r="E417" s="4" t="s">
        <v>964</v>
      </c>
      <c r="F417" s="4" t="s">
        <v>37</v>
      </c>
      <c r="G417" s="4"/>
      <c r="H417" s="4">
        <v>4</v>
      </c>
    </row>
    <row r="418" spans="1:8" x14ac:dyDescent="0.35">
      <c r="A418" s="4" t="s">
        <v>217</v>
      </c>
      <c r="B418" s="4">
        <v>2018</v>
      </c>
      <c r="C418" s="5">
        <v>43436</v>
      </c>
      <c r="D418" s="4" t="s">
        <v>66</v>
      </c>
      <c r="E418" s="4" t="s">
        <v>473</v>
      </c>
      <c r="F418" s="4" t="s">
        <v>25</v>
      </c>
      <c r="G418" s="4"/>
      <c r="H418" s="4">
        <v>5</v>
      </c>
    </row>
    <row r="419" spans="1:8" x14ac:dyDescent="0.35">
      <c r="A419" s="4" t="s">
        <v>217</v>
      </c>
      <c r="B419" s="4">
        <v>2018</v>
      </c>
      <c r="C419" s="5">
        <v>43436</v>
      </c>
      <c r="D419" s="4" t="s">
        <v>66</v>
      </c>
      <c r="E419" s="4" t="s">
        <v>987</v>
      </c>
      <c r="F419" s="4" t="s">
        <v>484</v>
      </c>
      <c r="G419" s="4"/>
      <c r="H419" s="4">
        <v>6</v>
      </c>
    </row>
    <row r="420" spans="1:8" x14ac:dyDescent="0.35">
      <c r="A420" s="4" t="s">
        <v>217</v>
      </c>
      <c r="B420" s="4">
        <v>2018</v>
      </c>
      <c r="C420" s="5">
        <v>43436</v>
      </c>
      <c r="D420" s="4" t="s">
        <v>66</v>
      </c>
      <c r="E420" s="4" t="s">
        <v>595</v>
      </c>
      <c r="F420" s="4" t="s">
        <v>31</v>
      </c>
      <c r="G420" s="4"/>
      <c r="H420" s="4">
        <v>7</v>
      </c>
    </row>
    <row r="421" spans="1:8" x14ac:dyDescent="0.35">
      <c r="A421" s="4" t="s">
        <v>217</v>
      </c>
      <c r="B421" s="4">
        <v>2018</v>
      </c>
      <c r="C421" s="5">
        <v>43436</v>
      </c>
      <c r="D421" s="4" t="s">
        <v>66</v>
      </c>
      <c r="E421" s="4" t="s">
        <v>522</v>
      </c>
      <c r="F421" s="4" t="s">
        <v>58</v>
      </c>
      <c r="G421" s="4"/>
      <c r="H421" s="4">
        <v>8</v>
      </c>
    </row>
    <row r="422" spans="1:8" x14ac:dyDescent="0.35">
      <c r="A422" s="4" t="s">
        <v>217</v>
      </c>
      <c r="B422" s="4">
        <v>2018</v>
      </c>
      <c r="C422" s="5">
        <v>43436</v>
      </c>
      <c r="D422" s="4" t="s">
        <v>66</v>
      </c>
      <c r="E422" s="4" t="s">
        <v>973</v>
      </c>
      <c r="F422" s="4" t="s">
        <v>188</v>
      </c>
      <c r="G422" s="4"/>
      <c r="H422" s="4">
        <v>9</v>
      </c>
    </row>
    <row r="423" spans="1:8" x14ac:dyDescent="0.35">
      <c r="A423" s="4" t="s">
        <v>217</v>
      </c>
      <c r="B423" s="4">
        <v>2018</v>
      </c>
      <c r="C423" s="5">
        <v>43436</v>
      </c>
      <c r="D423" s="4" t="s">
        <v>66</v>
      </c>
      <c r="E423" s="4" t="s">
        <v>840</v>
      </c>
      <c r="F423" s="4" t="s">
        <v>480</v>
      </c>
      <c r="G423" s="4"/>
      <c r="H423" s="4">
        <v>10</v>
      </c>
    </row>
    <row r="424" spans="1:8" x14ac:dyDescent="0.35">
      <c r="A424" s="4" t="s">
        <v>217</v>
      </c>
      <c r="B424" s="4">
        <v>2018</v>
      </c>
      <c r="C424" s="5">
        <v>43436</v>
      </c>
      <c r="D424" s="4" t="s">
        <v>66</v>
      </c>
      <c r="E424" s="4" t="s">
        <v>648</v>
      </c>
      <c r="F424" s="4" t="s">
        <v>1057</v>
      </c>
      <c r="G424" s="4"/>
      <c r="H424" s="4">
        <v>11</v>
      </c>
    </row>
    <row r="425" spans="1:8" x14ac:dyDescent="0.35">
      <c r="A425" s="4" t="s">
        <v>217</v>
      </c>
      <c r="B425" s="4">
        <v>2018</v>
      </c>
      <c r="C425" s="5">
        <v>43436</v>
      </c>
      <c r="D425" s="4" t="s">
        <v>66</v>
      </c>
      <c r="E425" s="4" t="s">
        <v>340</v>
      </c>
      <c r="F425" s="4" t="s">
        <v>142</v>
      </c>
      <c r="G425" s="4"/>
      <c r="H425" s="4">
        <v>12</v>
      </c>
    </row>
    <row r="426" spans="1:8" x14ac:dyDescent="0.35">
      <c r="A426" s="4" t="s">
        <v>217</v>
      </c>
      <c r="B426" s="4">
        <v>2018</v>
      </c>
      <c r="C426" s="5">
        <v>43436</v>
      </c>
      <c r="D426" s="4" t="s">
        <v>66</v>
      </c>
      <c r="E426" s="4" t="s">
        <v>975</v>
      </c>
      <c r="F426" s="4" t="s">
        <v>198</v>
      </c>
      <c r="G426" s="4"/>
      <c r="H426" s="4">
        <v>13</v>
      </c>
    </row>
    <row r="427" spans="1:8" x14ac:dyDescent="0.35">
      <c r="A427" s="4" t="s">
        <v>217</v>
      </c>
      <c r="B427" s="4">
        <v>2018</v>
      </c>
      <c r="C427" s="5">
        <v>43436</v>
      </c>
      <c r="D427" s="4" t="s">
        <v>66</v>
      </c>
      <c r="E427" s="4" t="s">
        <v>813</v>
      </c>
      <c r="F427" s="4" t="s">
        <v>33</v>
      </c>
      <c r="G427" s="4"/>
      <c r="H427" s="4">
        <v>14</v>
      </c>
    </row>
    <row r="428" spans="1:8" x14ac:dyDescent="0.35">
      <c r="A428" s="4" t="s">
        <v>217</v>
      </c>
      <c r="B428" s="4">
        <v>2018</v>
      </c>
      <c r="C428" s="5">
        <v>43436</v>
      </c>
      <c r="D428" s="4" t="s">
        <v>66</v>
      </c>
      <c r="E428" s="4" t="s">
        <v>972</v>
      </c>
      <c r="F428" s="4" t="s">
        <v>56</v>
      </c>
      <c r="G428" s="4"/>
      <c r="H428" s="4">
        <v>15</v>
      </c>
    </row>
    <row r="429" spans="1:8" x14ac:dyDescent="0.35">
      <c r="A429" s="4" t="s">
        <v>217</v>
      </c>
      <c r="B429" s="4">
        <v>2018</v>
      </c>
      <c r="C429" s="5">
        <v>43436</v>
      </c>
      <c r="D429" s="4" t="s">
        <v>66</v>
      </c>
      <c r="E429" s="4" t="s">
        <v>490</v>
      </c>
      <c r="F429" s="4" t="s">
        <v>42</v>
      </c>
      <c r="G429" s="4"/>
      <c r="H429" s="4">
        <v>16</v>
      </c>
    </row>
    <row r="430" spans="1:8" x14ac:dyDescent="0.35">
      <c r="A430" s="4" t="s">
        <v>217</v>
      </c>
      <c r="B430" s="4">
        <v>2018</v>
      </c>
      <c r="C430" s="5">
        <v>43436</v>
      </c>
      <c r="D430" s="4" t="s">
        <v>66</v>
      </c>
      <c r="E430" s="4" t="s">
        <v>1064</v>
      </c>
      <c r="F430" s="4" t="s">
        <v>207</v>
      </c>
      <c r="G430" s="4"/>
      <c r="H430" s="4">
        <v>17</v>
      </c>
    </row>
    <row r="431" spans="1:8" x14ac:dyDescent="0.35">
      <c r="A431" s="4" t="s">
        <v>217</v>
      </c>
      <c r="B431" s="4">
        <v>2018</v>
      </c>
      <c r="C431" s="5">
        <v>43436</v>
      </c>
      <c r="D431" s="4" t="s">
        <v>66</v>
      </c>
      <c r="E431" s="4" t="s">
        <v>784</v>
      </c>
      <c r="F431" s="4" t="s">
        <v>78</v>
      </c>
      <c r="G431" s="4"/>
      <c r="H431" s="4">
        <v>18</v>
      </c>
    </row>
    <row r="432" spans="1:8" x14ac:dyDescent="0.35">
      <c r="A432" s="4" t="s">
        <v>217</v>
      </c>
      <c r="B432" s="4">
        <v>2018</v>
      </c>
      <c r="C432" s="5">
        <v>43436</v>
      </c>
      <c r="D432" s="4" t="s">
        <v>66</v>
      </c>
      <c r="E432" s="4" t="s">
        <v>608</v>
      </c>
      <c r="F432" s="4" t="s">
        <v>46</v>
      </c>
      <c r="G432" s="4"/>
      <c r="H432" s="4">
        <v>19</v>
      </c>
    </row>
    <row r="433" spans="1:10" x14ac:dyDescent="0.35">
      <c r="A433" s="4" t="s">
        <v>217</v>
      </c>
      <c r="B433" s="4">
        <v>2018</v>
      </c>
      <c r="C433" s="5">
        <v>43436</v>
      </c>
      <c r="D433" s="4" t="s">
        <v>66</v>
      </c>
      <c r="E433" s="4" t="s">
        <v>870</v>
      </c>
      <c r="F433" s="4" t="s">
        <v>178</v>
      </c>
      <c r="G433" s="4"/>
      <c r="H433" s="4">
        <v>20</v>
      </c>
    </row>
    <row r="434" spans="1:10" x14ac:dyDescent="0.35">
      <c r="A434" s="4" t="s">
        <v>217</v>
      </c>
      <c r="B434" s="4">
        <v>2018</v>
      </c>
      <c r="C434" s="5">
        <v>43436</v>
      </c>
      <c r="D434" s="4" t="s">
        <v>66</v>
      </c>
      <c r="E434" s="4" t="s">
        <v>586</v>
      </c>
      <c r="F434" s="4" t="s">
        <v>113</v>
      </c>
      <c r="G434" s="4"/>
      <c r="H434" s="4">
        <v>21</v>
      </c>
    </row>
    <row r="435" spans="1:10" x14ac:dyDescent="0.35">
      <c r="A435" s="4" t="s">
        <v>217</v>
      </c>
      <c r="B435" s="4">
        <v>2018</v>
      </c>
      <c r="C435" s="5">
        <v>43436</v>
      </c>
      <c r="D435" s="4" t="s">
        <v>66</v>
      </c>
      <c r="E435" s="4" t="s">
        <v>344</v>
      </c>
      <c r="F435" s="4" t="s">
        <v>154</v>
      </c>
      <c r="G435" s="4"/>
      <c r="H435" s="4">
        <v>22</v>
      </c>
    </row>
    <row r="436" spans="1:10" x14ac:dyDescent="0.35">
      <c r="A436" s="4" t="s">
        <v>217</v>
      </c>
      <c r="B436" s="4">
        <v>2018</v>
      </c>
      <c r="C436" s="5">
        <v>43436</v>
      </c>
      <c r="D436" s="4" t="s">
        <v>66</v>
      </c>
      <c r="E436" s="4" t="s">
        <v>828</v>
      </c>
      <c r="F436" s="4" t="s">
        <v>82</v>
      </c>
      <c r="G436" s="4"/>
      <c r="H436" s="4">
        <v>23</v>
      </c>
    </row>
    <row r="437" spans="1:10" x14ac:dyDescent="0.35">
      <c r="A437" s="4" t="s">
        <v>217</v>
      </c>
      <c r="B437" s="4">
        <v>2018</v>
      </c>
      <c r="C437" s="5">
        <v>43436</v>
      </c>
      <c r="D437" s="4" t="s">
        <v>66</v>
      </c>
      <c r="E437" s="4" t="s">
        <v>715</v>
      </c>
      <c r="F437" s="4" t="s">
        <v>152</v>
      </c>
      <c r="G437" s="4"/>
      <c r="H437" s="4">
        <v>24</v>
      </c>
    </row>
    <row r="438" spans="1:10" x14ac:dyDescent="0.35">
      <c r="A438" s="1" t="s">
        <v>1236</v>
      </c>
      <c r="B438" s="1">
        <v>2023</v>
      </c>
      <c r="C438" s="2">
        <v>45001</v>
      </c>
      <c r="D438" s="1" t="s">
        <v>66</v>
      </c>
      <c r="E438" t="s">
        <v>486</v>
      </c>
      <c r="F438" t="s">
        <v>27</v>
      </c>
      <c r="H438" s="25">
        <v>1</v>
      </c>
      <c r="I438" s="6">
        <v>0.8041666666666667</v>
      </c>
      <c r="J438">
        <v>49.741</v>
      </c>
    </row>
    <row r="439" spans="1:10" x14ac:dyDescent="0.35">
      <c r="A439" s="1" t="s">
        <v>1236</v>
      </c>
      <c r="B439" s="1">
        <v>2023</v>
      </c>
      <c r="C439" s="2">
        <v>45001</v>
      </c>
      <c r="D439" s="1" t="s">
        <v>66</v>
      </c>
      <c r="E439" t="s">
        <v>596</v>
      </c>
      <c r="F439" t="s">
        <v>29</v>
      </c>
      <c r="H439" s="25">
        <v>2</v>
      </c>
      <c r="I439" s="6">
        <v>0.8041666666666667</v>
      </c>
      <c r="J439">
        <v>49.741</v>
      </c>
    </row>
    <row r="440" spans="1:10" x14ac:dyDescent="0.35">
      <c r="A440" s="1" t="s">
        <v>1236</v>
      </c>
      <c r="B440" s="1">
        <v>2023</v>
      </c>
      <c r="C440" s="2">
        <v>45001</v>
      </c>
      <c r="D440" s="1" t="s">
        <v>66</v>
      </c>
      <c r="E440" t="s">
        <v>473</v>
      </c>
      <c r="F440" t="s">
        <v>25</v>
      </c>
      <c r="H440" s="25">
        <v>3</v>
      </c>
      <c r="I440" s="6">
        <v>0.80416666666666703</v>
      </c>
      <c r="J440">
        <v>49.741</v>
      </c>
    </row>
    <row r="441" spans="1:10" x14ac:dyDescent="0.35">
      <c r="A441" s="1" t="s">
        <v>1236</v>
      </c>
      <c r="B441" s="1">
        <v>2023</v>
      </c>
      <c r="C441" s="2">
        <v>45001</v>
      </c>
      <c r="D441" s="1" t="s">
        <v>66</v>
      </c>
      <c r="E441" t="s">
        <v>1235</v>
      </c>
      <c r="F441" t="s">
        <v>23</v>
      </c>
      <c r="H441" s="25">
        <v>4</v>
      </c>
      <c r="I441" s="6">
        <v>0.80416666666666703</v>
      </c>
      <c r="J441">
        <v>49.741</v>
      </c>
    </row>
    <row r="442" spans="1:10" x14ac:dyDescent="0.35">
      <c r="A442" s="1" t="s">
        <v>1236</v>
      </c>
      <c r="B442" s="1">
        <v>2023</v>
      </c>
      <c r="C442" s="2">
        <v>45001</v>
      </c>
      <c r="D442" s="1" t="s">
        <v>66</v>
      </c>
      <c r="E442" t="s">
        <v>500</v>
      </c>
      <c r="F442" t="s">
        <v>33</v>
      </c>
      <c r="H442" s="25">
        <v>5</v>
      </c>
      <c r="I442" s="6">
        <v>0.80416666666666703</v>
      </c>
      <c r="J442">
        <v>49.741</v>
      </c>
    </row>
    <row r="443" spans="1:10" x14ac:dyDescent="0.35">
      <c r="A443" s="1" t="s">
        <v>1236</v>
      </c>
      <c r="B443" s="1">
        <v>2023</v>
      </c>
      <c r="C443" s="2">
        <v>45001</v>
      </c>
      <c r="D443" s="1" t="s">
        <v>66</v>
      </c>
      <c r="E443" t="s">
        <v>761</v>
      </c>
      <c r="F443" t="s">
        <v>113</v>
      </c>
      <c r="H443" s="25">
        <v>6</v>
      </c>
      <c r="I443" s="6">
        <v>0.80416666666666703</v>
      </c>
      <c r="J443">
        <v>49.741</v>
      </c>
    </row>
    <row r="444" spans="1:10" x14ac:dyDescent="0.35">
      <c r="A444" s="1" t="s">
        <v>1236</v>
      </c>
      <c r="B444" s="1">
        <v>2023</v>
      </c>
      <c r="C444" s="2">
        <v>45001</v>
      </c>
      <c r="D444" s="1" t="s">
        <v>66</v>
      </c>
      <c r="E444" t="s">
        <v>644</v>
      </c>
      <c r="F444" t="s">
        <v>484</v>
      </c>
      <c r="H444" s="25">
        <v>7</v>
      </c>
      <c r="I444" s="6">
        <v>0.80416666666666703</v>
      </c>
      <c r="J444">
        <v>49.741</v>
      </c>
    </row>
    <row r="445" spans="1:10" x14ac:dyDescent="0.35">
      <c r="A445" s="1" t="s">
        <v>1236</v>
      </c>
      <c r="B445" s="1">
        <v>2023</v>
      </c>
      <c r="C445" s="2">
        <v>45001</v>
      </c>
      <c r="D445" s="1" t="s">
        <v>66</v>
      </c>
      <c r="E445" t="s">
        <v>587</v>
      </c>
      <c r="F445" t="s">
        <v>78</v>
      </c>
      <c r="H445" s="25">
        <v>8</v>
      </c>
      <c r="I445" s="6">
        <v>0.80416666666666703</v>
      </c>
      <c r="J445">
        <v>49.741</v>
      </c>
    </row>
    <row r="446" spans="1:10" x14ac:dyDescent="0.35">
      <c r="A446" s="1" t="s">
        <v>1236</v>
      </c>
      <c r="B446" s="1">
        <v>2023</v>
      </c>
      <c r="C446" s="2">
        <v>45001</v>
      </c>
      <c r="D446" s="1" t="s">
        <v>66</v>
      </c>
      <c r="E446" t="s">
        <v>505</v>
      </c>
      <c r="F446" t="s">
        <v>35</v>
      </c>
      <c r="H446" s="25">
        <v>9</v>
      </c>
      <c r="I446" s="6">
        <v>0.80416666666666703</v>
      </c>
      <c r="J446">
        <v>49.741</v>
      </c>
    </row>
    <row r="447" spans="1:10" x14ac:dyDescent="0.35">
      <c r="A447" s="1" t="s">
        <v>1236</v>
      </c>
      <c r="B447" s="1">
        <v>2023</v>
      </c>
      <c r="C447" s="2">
        <v>45001</v>
      </c>
      <c r="D447" s="1" t="s">
        <v>66</v>
      </c>
      <c r="E447" t="s">
        <v>594</v>
      </c>
      <c r="F447" t="s">
        <v>31</v>
      </c>
      <c r="H447" s="25">
        <v>10</v>
      </c>
      <c r="I447" s="6">
        <v>0.80416666666666703</v>
      </c>
      <c r="J447">
        <v>49.741</v>
      </c>
    </row>
    <row r="448" spans="1:10" x14ac:dyDescent="0.35">
      <c r="A448" s="1" t="s">
        <v>1236</v>
      </c>
      <c r="B448" s="1">
        <v>2023</v>
      </c>
      <c r="C448" s="2">
        <v>45001</v>
      </c>
      <c r="D448" s="1" t="s">
        <v>66</v>
      </c>
      <c r="E448" t="s">
        <v>617</v>
      </c>
      <c r="F448" t="s">
        <v>37</v>
      </c>
      <c r="H448" s="25">
        <v>11</v>
      </c>
      <c r="I448" s="6">
        <v>0.80416666666666703</v>
      </c>
      <c r="J448">
        <v>49.741</v>
      </c>
    </row>
    <row r="449" spans="1:10" x14ac:dyDescent="0.35">
      <c r="A449" s="1" t="s">
        <v>1236</v>
      </c>
      <c r="B449" s="1">
        <v>2023</v>
      </c>
      <c r="C449" s="2">
        <v>45001</v>
      </c>
      <c r="D449" s="1" t="s">
        <v>66</v>
      </c>
      <c r="E449" t="s">
        <v>1244</v>
      </c>
      <c r="F449" t="s">
        <v>646</v>
      </c>
      <c r="H449" s="25">
        <v>12</v>
      </c>
      <c r="I449" s="6">
        <v>0.80416666666666703</v>
      </c>
      <c r="J449">
        <v>49.741</v>
      </c>
    </row>
    <row r="450" spans="1:10" x14ac:dyDescent="0.35">
      <c r="A450" s="1" t="s">
        <v>1236</v>
      </c>
      <c r="B450" s="1">
        <v>2023</v>
      </c>
      <c r="C450" s="2">
        <v>45001</v>
      </c>
      <c r="D450" s="1" t="s">
        <v>66</v>
      </c>
      <c r="E450" t="s">
        <v>633</v>
      </c>
      <c r="F450" t="s">
        <v>85</v>
      </c>
      <c r="H450" s="25">
        <v>13</v>
      </c>
      <c r="I450" s="6">
        <v>0.80416666666666703</v>
      </c>
      <c r="J450">
        <v>49.741</v>
      </c>
    </row>
    <row r="451" spans="1:10" x14ac:dyDescent="0.35">
      <c r="A451" s="1" t="s">
        <v>1236</v>
      </c>
      <c r="B451" s="1">
        <v>2023</v>
      </c>
      <c r="C451" s="2">
        <v>45001</v>
      </c>
      <c r="D451" s="1" t="s">
        <v>66</v>
      </c>
      <c r="E451" t="s">
        <v>1247</v>
      </c>
      <c r="F451" t="s">
        <v>154</v>
      </c>
      <c r="H451" s="25">
        <v>14</v>
      </c>
      <c r="I451" s="6">
        <v>0.80416666666666703</v>
      </c>
      <c r="J451">
        <v>49.741</v>
      </c>
    </row>
    <row r="452" spans="1:10" x14ac:dyDescent="0.35">
      <c r="A452" s="1" t="s">
        <v>1236</v>
      </c>
      <c r="B452" s="1">
        <v>2023</v>
      </c>
      <c r="C452" s="2">
        <v>45001</v>
      </c>
      <c r="D452" s="1" t="s">
        <v>66</v>
      </c>
      <c r="E452" t="s">
        <v>591</v>
      </c>
      <c r="F452" t="s">
        <v>228</v>
      </c>
      <c r="H452" s="25">
        <v>15</v>
      </c>
      <c r="I452" s="6">
        <v>0.80416666666666703</v>
      </c>
      <c r="J452">
        <v>49.741</v>
      </c>
    </row>
    <row r="453" spans="1:10" x14ac:dyDescent="0.35">
      <c r="A453" s="1" t="s">
        <v>1236</v>
      </c>
      <c r="B453" s="1">
        <v>2023</v>
      </c>
      <c r="C453" s="2">
        <v>45001</v>
      </c>
      <c r="D453" s="1" t="s">
        <v>66</v>
      </c>
      <c r="E453" t="s">
        <v>690</v>
      </c>
      <c r="F453" t="s">
        <v>145</v>
      </c>
      <c r="H453" s="25">
        <v>16</v>
      </c>
      <c r="I453" s="6">
        <v>0.80416666666666703</v>
      </c>
      <c r="J453">
        <v>49.741</v>
      </c>
    </row>
    <row r="454" spans="1:10" x14ac:dyDescent="0.35">
      <c r="A454" s="1" t="s">
        <v>1236</v>
      </c>
      <c r="B454" s="1">
        <v>2023</v>
      </c>
      <c r="C454" s="2">
        <v>45001</v>
      </c>
      <c r="D454" s="1" t="s">
        <v>66</v>
      </c>
      <c r="E454" t="s">
        <v>1251</v>
      </c>
      <c r="F454" t="s">
        <v>1252</v>
      </c>
      <c r="H454" s="25">
        <v>17</v>
      </c>
      <c r="I454" s="6">
        <v>0.80416666666666703</v>
      </c>
      <c r="J454">
        <v>49.741</v>
      </c>
    </row>
    <row r="455" spans="1:10" x14ac:dyDescent="0.35">
      <c r="A455" s="1" t="s">
        <v>1236</v>
      </c>
      <c r="B455" s="1">
        <v>2023</v>
      </c>
      <c r="C455" s="2">
        <v>45001</v>
      </c>
      <c r="D455" s="1" t="s">
        <v>66</v>
      </c>
      <c r="E455" t="s">
        <v>630</v>
      </c>
      <c r="F455" t="s">
        <v>631</v>
      </c>
      <c r="H455" s="25">
        <v>18</v>
      </c>
      <c r="I455" s="6">
        <v>0.80416666666666703</v>
      </c>
      <c r="J455">
        <v>49.741</v>
      </c>
    </row>
    <row r="456" spans="1:10" x14ac:dyDescent="0.35">
      <c r="A456" s="1" t="s">
        <v>1236</v>
      </c>
      <c r="B456" s="1">
        <v>2023</v>
      </c>
      <c r="C456" s="2">
        <v>45001</v>
      </c>
      <c r="D456" s="1" t="s">
        <v>66</v>
      </c>
      <c r="E456" t="s">
        <v>1248</v>
      </c>
      <c r="F456" t="s">
        <v>82</v>
      </c>
      <c r="H456" s="25">
        <v>19</v>
      </c>
      <c r="I456" s="6">
        <v>0.80416666666666703</v>
      </c>
      <c r="J456">
        <v>49.741</v>
      </c>
    </row>
    <row r="457" spans="1:10" x14ac:dyDescent="0.35">
      <c r="A457" s="1" t="s">
        <v>1236</v>
      </c>
      <c r="B457" s="1">
        <v>2023</v>
      </c>
      <c r="C457" s="2">
        <v>45001</v>
      </c>
      <c r="D457" s="1" t="s">
        <v>66</v>
      </c>
      <c r="E457" t="s">
        <v>1249</v>
      </c>
      <c r="F457" t="s">
        <v>95</v>
      </c>
      <c r="H457" s="25">
        <v>20</v>
      </c>
      <c r="I457" s="6">
        <v>0.80416666666666703</v>
      </c>
      <c r="J457">
        <v>49.741</v>
      </c>
    </row>
    <row r="458" spans="1:10" x14ac:dyDescent="0.35">
      <c r="A458" s="1" t="s">
        <v>1236</v>
      </c>
      <c r="B458" s="1">
        <v>2023</v>
      </c>
      <c r="C458" s="2">
        <v>45001</v>
      </c>
      <c r="D458" s="1" t="s">
        <v>66</v>
      </c>
      <c r="E458" t="s">
        <v>1184</v>
      </c>
      <c r="F458" t="s">
        <v>42</v>
      </c>
      <c r="H458" s="25">
        <v>21</v>
      </c>
      <c r="I458" s="6">
        <v>0.80416666666666703</v>
      </c>
      <c r="J458">
        <v>49.741</v>
      </c>
    </row>
    <row r="459" spans="1:10" x14ac:dyDescent="0.35">
      <c r="A459" s="1" t="s">
        <v>1236</v>
      </c>
      <c r="B459" s="1">
        <v>2023</v>
      </c>
      <c r="C459" s="2">
        <v>45001</v>
      </c>
      <c r="D459" s="1" t="s">
        <v>66</v>
      </c>
      <c r="E459" t="s">
        <v>629</v>
      </c>
      <c r="F459" t="s">
        <v>164</v>
      </c>
      <c r="H459" s="25">
        <v>22</v>
      </c>
      <c r="I459" s="6">
        <v>0.80416666666666703</v>
      </c>
      <c r="J459">
        <v>49.741</v>
      </c>
    </row>
    <row r="460" spans="1:10" x14ac:dyDescent="0.35">
      <c r="A460" s="1" t="s">
        <v>1236</v>
      </c>
      <c r="B460" s="1">
        <v>2023</v>
      </c>
      <c r="C460" s="2">
        <v>45001</v>
      </c>
      <c r="D460" s="1" t="s">
        <v>66</v>
      </c>
      <c r="E460" t="s">
        <v>477</v>
      </c>
      <c r="F460" t="s">
        <v>478</v>
      </c>
      <c r="H460" s="25">
        <v>23</v>
      </c>
      <c r="I460" s="6">
        <v>0.80416666666666703</v>
      </c>
      <c r="J460">
        <v>49.741</v>
      </c>
    </row>
    <row r="461" spans="1:10" x14ac:dyDescent="0.35">
      <c r="A461" s="1" t="s">
        <v>1236</v>
      </c>
      <c r="B461" s="1">
        <v>2023</v>
      </c>
      <c r="C461" s="2">
        <v>45001</v>
      </c>
      <c r="D461" s="1" t="s">
        <v>66</v>
      </c>
      <c r="E461" t="s">
        <v>1250</v>
      </c>
      <c r="F461" t="s">
        <v>762</v>
      </c>
      <c r="H461" s="25">
        <v>24</v>
      </c>
      <c r="I461" s="6">
        <v>0.80416666666666703</v>
      </c>
      <c r="J461">
        <v>49.741</v>
      </c>
    </row>
    <row r="462" spans="1:10" x14ac:dyDescent="0.35">
      <c r="A462" s="34" t="s">
        <v>1269</v>
      </c>
      <c r="B462" s="34">
        <v>2021</v>
      </c>
      <c r="C462" s="10">
        <v>44413</v>
      </c>
      <c r="D462" s="34" t="s">
        <v>191</v>
      </c>
      <c r="E462" t="s">
        <v>473</v>
      </c>
      <c r="F462" t="s">
        <v>25</v>
      </c>
      <c r="H462" s="25">
        <v>1</v>
      </c>
      <c r="I462" s="6">
        <v>0.47500000000000003</v>
      </c>
      <c r="J462">
        <v>55.226999999999997</v>
      </c>
    </row>
    <row r="463" spans="1:10" x14ac:dyDescent="0.35">
      <c r="A463" s="34" t="s">
        <v>1269</v>
      </c>
      <c r="B463" s="34">
        <v>2021</v>
      </c>
      <c r="C463" s="10">
        <v>44413</v>
      </c>
      <c r="D463" s="34" t="s">
        <v>191</v>
      </c>
      <c r="E463" t="s">
        <v>786</v>
      </c>
      <c r="F463" t="s">
        <v>113</v>
      </c>
      <c r="H463" s="25">
        <v>2</v>
      </c>
      <c r="I463" s="6">
        <v>0.47500000000000003</v>
      </c>
      <c r="J463">
        <v>55.226999999999997</v>
      </c>
    </row>
    <row r="464" spans="1:10" x14ac:dyDescent="0.35">
      <c r="A464" s="34" t="s">
        <v>1269</v>
      </c>
      <c r="B464" s="34">
        <v>2021</v>
      </c>
      <c r="C464" s="10">
        <v>44413</v>
      </c>
      <c r="D464" s="34" t="s">
        <v>191</v>
      </c>
      <c r="E464" t="s">
        <v>963</v>
      </c>
      <c r="F464" t="s">
        <v>85</v>
      </c>
      <c r="H464" s="25">
        <v>3</v>
      </c>
      <c r="I464" s="6">
        <v>0.47499999999999998</v>
      </c>
      <c r="J464">
        <v>55.226999999999997</v>
      </c>
    </row>
    <row r="465" spans="1:10" x14ac:dyDescent="0.35">
      <c r="A465" s="34" t="s">
        <v>1269</v>
      </c>
      <c r="B465" s="34">
        <v>2021</v>
      </c>
      <c r="C465" s="10">
        <v>44413</v>
      </c>
      <c r="D465" s="34" t="s">
        <v>191</v>
      </c>
      <c r="E465" t="s">
        <v>752</v>
      </c>
      <c r="F465" t="s">
        <v>23</v>
      </c>
      <c r="H465" s="25">
        <v>4</v>
      </c>
      <c r="I465" s="6">
        <v>0.47499999999999998</v>
      </c>
      <c r="J465">
        <v>55.226999999999997</v>
      </c>
    </row>
    <row r="466" spans="1:10" x14ac:dyDescent="0.35">
      <c r="A466" s="34" t="s">
        <v>1269</v>
      </c>
      <c r="B466" s="34">
        <v>2021</v>
      </c>
      <c r="C466" s="10">
        <v>44413</v>
      </c>
      <c r="D466" s="34" t="s">
        <v>191</v>
      </c>
      <c r="E466" t="s">
        <v>598</v>
      </c>
      <c r="F466" t="s">
        <v>35</v>
      </c>
      <c r="H466" s="25">
        <v>5</v>
      </c>
      <c r="I466" s="6">
        <v>0.47499999999999998</v>
      </c>
      <c r="J466">
        <v>55.226999999999997</v>
      </c>
    </row>
    <row r="467" spans="1:10" x14ac:dyDescent="0.35">
      <c r="A467" s="34" t="s">
        <v>1269</v>
      </c>
      <c r="B467" s="34">
        <v>2021</v>
      </c>
      <c r="C467" s="10">
        <v>44413</v>
      </c>
      <c r="D467" s="34" t="s">
        <v>191</v>
      </c>
      <c r="E467" t="s">
        <v>584</v>
      </c>
      <c r="F467" t="s">
        <v>27</v>
      </c>
      <c r="H467" s="25">
        <v>6</v>
      </c>
      <c r="I467" s="6">
        <v>0.47499999999999998</v>
      </c>
      <c r="J467">
        <v>55.226999999999997</v>
      </c>
    </row>
    <row r="468" spans="1:10" x14ac:dyDescent="0.35">
      <c r="A468" s="34" t="s">
        <v>1269</v>
      </c>
      <c r="B468" s="34">
        <v>2021</v>
      </c>
      <c r="C468" s="10">
        <v>44413</v>
      </c>
      <c r="D468" s="34" t="s">
        <v>191</v>
      </c>
      <c r="E468" t="s">
        <v>964</v>
      </c>
      <c r="F468" t="s">
        <v>37</v>
      </c>
      <c r="H468" s="25">
        <v>7</v>
      </c>
      <c r="I468" s="6">
        <v>0.47499999999999998</v>
      </c>
      <c r="J468">
        <v>55.226999999999997</v>
      </c>
    </row>
    <row r="469" spans="1:10" x14ac:dyDescent="0.35">
      <c r="A469" s="34" t="s">
        <v>1269</v>
      </c>
      <c r="B469" s="34">
        <v>2021</v>
      </c>
      <c r="C469" s="10">
        <v>44413</v>
      </c>
      <c r="D469" s="34" t="s">
        <v>191</v>
      </c>
      <c r="E469" t="s">
        <v>603</v>
      </c>
      <c r="F469" t="s">
        <v>484</v>
      </c>
      <c r="H469" s="25">
        <v>8</v>
      </c>
      <c r="I469" s="6">
        <v>0.47499999999999998</v>
      </c>
      <c r="J469">
        <v>55.226999999999997</v>
      </c>
    </row>
    <row r="470" spans="1:10" x14ac:dyDescent="0.35">
      <c r="A470" s="34" t="s">
        <v>1269</v>
      </c>
      <c r="B470" s="34">
        <v>2021</v>
      </c>
      <c r="C470" s="10">
        <v>44413</v>
      </c>
      <c r="D470" s="34" t="s">
        <v>191</v>
      </c>
      <c r="E470" t="s">
        <v>968</v>
      </c>
      <c r="F470" t="s">
        <v>102</v>
      </c>
      <c r="H470" s="25">
        <v>9</v>
      </c>
      <c r="I470" s="6">
        <v>0.47499999999999998</v>
      </c>
      <c r="J470">
        <v>55.226999999999997</v>
      </c>
    </row>
    <row r="471" spans="1:10" x14ac:dyDescent="0.35">
      <c r="A471" s="34" t="s">
        <v>1269</v>
      </c>
      <c r="B471" s="34">
        <v>2021</v>
      </c>
      <c r="C471" s="10">
        <v>44413</v>
      </c>
      <c r="D471" s="34" t="s">
        <v>191</v>
      </c>
      <c r="E471" t="s">
        <v>888</v>
      </c>
      <c r="F471" t="s">
        <v>78</v>
      </c>
      <c r="H471" s="25">
        <v>10</v>
      </c>
      <c r="I471" s="6">
        <v>0.47499999999999998</v>
      </c>
      <c r="J471">
        <v>55.226999999999997</v>
      </c>
    </row>
    <row r="472" spans="1:10" x14ac:dyDescent="0.35">
      <c r="A472" s="34" t="s">
        <v>1269</v>
      </c>
      <c r="B472" s="34">
        <v>2021</v>
      </c>
      <c r="C472" s="10">
        <v>44413</v>
      </c>
      <c r="D472" s="34" t="s">
        <v>191</v>
      </c>
      <c r="E472" t="s">
        <v>487</v>
      </c>
      <c r="F472" t="s">
        <v>164</v>
      </c>
      <c r="H472" s="25">
        <v>11</v>
      </c>
      <c r="I472" s="6">
        <v>0.47499999999999998</v>
      </c>
      <c r="J472">
        <v>55.226999999999997</v>
      </c>
    </row>
    <row r="473" spans="1:10" x14ac:dyDescent="0.35">
      <c r="A473" s="34" t="s">
        <v>1269</v>
      </c>
      <c r="B473" s="34">
        <v>2021</v>
      </c>
      <c r="C473" s="10">
        <v>44413</v>
      </c>
      <c r="D473" s="34" t="s">
        <v>191</v>
      </c>
      <c r="E473" t="s">
        <v>493</v>
      </c>
      <c r="F473" t="s">
        <v>31</v>
      </c>
      <c r="H473" s="25">
        <v>12</v>
      </c>
      <c r="I473" s="6">
        <v>0.47499999999999998</v>
      </c>
      <c r="J473">
        <v>55.226999999999997</v>
      </c>
    </row>
    <row r="474" spans="1:10" x14ac:dyDescent="0.35">
      <c r="A474" s="34" t="s">
        <v>1269</v>
      </c>
      <c r="B474" s="34">
        <v>2021</v>
      </c>
      <c r="C474" s="10">
        <v>44413</v>
      </c>
      <c r="D474" s="34" t="s">
        <v>191</v>
      </c>
      <c r="E474" t="s">
        <v>522</v>
      </c>
      <c r="F474" t="s">
        <v>58</v>
      </c>
      <c r="H474" s="25">
        <v>13</v>
      </c>
      <c r="I474" s="6">
        <v>0.47499999999999998</v>
      </c>
      <c r="J474">
        <v>55.226999999999997</v>
      </c>
    </row>
    <row r="475" spans="1:10" x14ac:dyDescent="0.35">
      <c r="A475" s="34" t="s">
        <v>1269</v>
      </c>
      <c r="B475" s="34">
        <v>2021</v>
      </c>
      <c r="C475" s="10">
        <v>44413</v>
      </c>
      <c r="D475" s="34" t="s">
        <v>191</v>
      </c>
      <c r="E475" t="s">
        <v>340</v>
      </c>
      <c r="F475" t="s">
        <v>142</v>
      </c>
      <c r="H475" s="25">
        <v>14</v>
      </c>
      <c r="I475" s="6">
        <v>0.47499999999999998</v>
      </c>
      <c r="J475">
        <v>55.226999999999997</v>
      </c>
    </row>
    <row r="476" spans="1:10" x14ac:dyDescent="0.35">
      <c r="A476" s="34" t="s">
        <v>1269</v>
      </c>
      <c r="B476" s="34">
        <v>2021</v>
      </c>
      <c r="C476" s="10">
        <v>44413</v>
      </c>
      <c r="D476" s="34" t="s">
        <v>191</v>
      </c>
      <c r="E476" t="s">
        <v>1282</v>
      </c>
      <c r="F476" t="s">
        <v>63</v>
      </c>
      <c r="H476" s="25">
        <v>15</v>
      </c>
      <c r="I476" s="6">
        <v>0.47499999999999998</v>
      </c>
      <c r="J476">
        <v>55.226999999999997</v>
      </c>
    </row>
    <row r="477" spans="1:10" x14ac:dyDescent="0.35">
      <c r="A477" s="34" t="s">
        <v>1269</v>
      </c>
      <c r="B477" s="34">
        <v>2021</v>
      </c>
      <c r="C477" s="10">
        <v>44413</v>
      </c>
      <c r="D477" s="34" t="s">
        <v>191</v>
      </c>
      <c r="E477" t="s">
        <v>608</v>
      </c>
      <c r="F477" t="s">
        <v>46</v>
      </c>
      <c r="H477" s="25">
        <v>16</v>
      </c>
      <c r="I477" s="6">
        <v>0.47499999999999998</v>
      </c>
      <c r="J477">
        <v>55.226999999999997</v>
      </c>
    </row>
    <row r="478" spans="1:10" x14ac:dyDescent="0.35">
      <c r="A478" s="34" t="s">
        <v>1269</v>
      </c>
      <c r="B478" s="34">
        <v>2021</v>
      </c>
      <c r="C478" s="10">
        <v>44413</v>
      </c>
      <c r="D478" s="34" t="s">
        <v>191</v>
      </c>
      <c r="E478" t="s">
        <v>596</v>
      </c>
      <c r="F478" t="s">
        <v>29</v>
      </c>
      <c r="H478" s="25">
        <v>17</v>
      </c>
      <c r="I478" s="6">
        <v>0.47499999999999998</v>
      </c>
      <c r="J478">
        <v>55.226999999999997</v>
      </c>
    </row>
    <row r="479" spans="1:10" x14ac:dyDescent="0.35">
      <c r="A479" s="34" t="s">
        <v>1269</v>
      </c>
      <c r="B479" s="34">
        <v>2021</v>
      </c>
      <c r="C479" s="10">
        <v>44413</v>
      </c>
      <c r="D479" s="34" t="s">
        <v>191</v>
      </c>
      <c r="E479" t="s">
        <v>810</v>
      </c>
      <c r="F479" t="s">
        <v>188</v>
      </c>
      <c r="H479" s="25">
        <v>18</v>
      </c>
      <c r="I479" s="6">
        <v>0.47499999999999998</v>
      </c>
      <c r="J479">
        <v>55.226999999999997</v>
      </c>
    </row>
    <row r="480" spans="1:10" x14ac:dyDescent="0.35">
      <c r="A480" s="34" t="s">
        <v>1269</v>
      </c>
      <c r="B480" s="34">
        <v>2021</v>
      </c>
      <c r="C480" s="10">
        <v>44413</v>
      </c>
      <c r="D480" s="34" t="s">
        <v>191</v>
      </c>
      <c r="E480" t="s">
        <v>965</v>
      </c>
      <c r="F480" t="s">
        <v>178</v>
      </c>
      <c r="H480" s="25">
        <v>19</v>
      </c>
      <c r="I480" s="6">
        <v>0.47499999999999998</v>
      </c>
      <c r="J480">
        <v>55.226999999999997</v>
      </c>
    </row>
    <row r="481" spans="1:10" x14ac:dyDescent="0.35">
      <c r="A481" s="34" t="s">
        <v>1269</v>
      </c>
      <c r="B481" s="34">
        <v>2021</v>
      </c>
      <c r="C481" s="10">
        <v>44413</v>
      </c>
      <c r="D481" s="34" t="s">
        <v>191</v>
      </c>
      <c r="E481" t="s">
        <v>1281</v>
      </c>
      <c r="F481" t="s">
        <v>646</v>
      </c>
      <c r="H481" s="25">
        <v>20</v>
      </c>
      <c r="I481" s="6">
        <v>0.47499999999999998</v>
      </c>
      <c r="J481">
        <v>55.226999999999997</v>
      </c>
    </row>
  </sheetData>
  <autoFilter ref="A1:J437" xr:uid="{14191AF7-DF5B-4676-9640-1AAD35999D6A}">
    <sortState xmlns:xlrd2="http://schemas.microsoft.com/office/spreadsheetml/2017/richdata2" ref="A2:J437">
      <sortCondition descending="1" ref="B1:B437"/>
    </sortState>
  </autoFilter>
  <conditionalFormatting sqref="A305:D328">
    <cfRule type="expression" dxfId="92" priority="18">
      <formula>$E305="F"</formula>
    </cfRule>
    <cfRule type="expression" dxfId="91" priority="19">
      <formula>$E305="Q"</formula>
    </cfRule>
  </conditionalFormatting>
  <conditionalFormatting sqref="A329:B352 D329:D352">
    <cfRule type="expression" dxfId="90" priority="16">
      <formula>$E329="F"</formula>
    </cfRule>
    <cfRule type="expression" dxfId="89" priority="17">
      <formula>$E329="Q"</formula>
    </cfRule>
  </conditionalFormatting>
  <conditionalFormatting sqref="A353:B353 D353:D371 A355:B355 A357:B357 A359:B359 A361:B361 A363:B363 A365:B365 A367:B367 A369:B369 A371:B371">
    <cfRule type="expression" dxfId="88" priority="14">
      <formula>$E353="F"</formula>
    </cfRule>
    <cfRule type="expression" dxfId="87" priority="15">
      <formula>$E353="Q"</formula>
    </cfRule>
  </conditionalFormatting>
  <conditionalFormatting sqref="A354:B354 A356:B356 A358:B358 A360:B360 A362:B362 A364:B364 A366:B366 A368:B368 A370:B370">
    <cfRule type="expression" dxfId="86" priority="12">
      <formula>$E354="F"</formula>
    </cfRule>
    <cfRule type="expression" dxfId="85" priority="13">
      <formula>$E354="Q"</formula>
    </cfRule>
  </conditionalFormatting>
  <conditionalFormatting sqref="A372:B391 D372:D391">
    <cfRule type="expression" dxfId="84" priority="10">
      <formula>$E372="F"</formula>
    </cfRule>
    <cfRule type="expression" dxfId="83" priority="11">
      <formula>$E372="Q"</formula>
    </cfRule>
  </conditionalFormatting>
  <conditionalFormatting sqref="D392:D415">
    <cfRule type="expression" dxfId="82" priority="8">
      <formula>#REF!="F"</formula>
    </cfRule>
    <cfRule type="expression" dxfId="81" priority="9">
      <formula>#REF!="Q"</formula>
    </cfRule>
  </conditionalFormatting>
  <conditionalFormatting sqref="A392:B392 A394:B394 A396:B396 A398:B398 A400:B400 A402:B402 A404:B404 A406:B406 A408:B408 A410:B410 A412:B412 A414:B414">
    <cfRule type="expression" dxfId="80" priority="6">
      <formula>#REF!="F"</formula>
    </cfRule>
    <cfRule type="expression" dxfId="79" priority="7">
      <formula>#REF!="Q"</formula>
    </cfRule>
  </conditionalFormatting>
  <conditionalFormatting sqref="A393:B393 A395:B395 A397:B397 A399:B399 A401:B401 A403:B403 A405:B405 A407:B407 A409:B409 A411:B411 A413:B413 A415:B415">
    <cfRule type="expression" dxfId="78" priority="4">
      <formula>#REF!="F"</formula>
    </cfRule>
    <cfRule type="expression" dxfId="77" priority="5">
      <formula>#REF!="Q"</formula>
    </cfRule>
  </conditionalFormatting>
  <conditionalFormatting sqref="A462:D481">
    <cfRule type="expression" dxfId="76" priority="1">
      <formula>$E462="R1"</formula>
    </cfRule>
    <cfRule type="expression" dxfId="75" priority="2">
      <formula>$E462="F"</formula>
    </cfRule>
    <cfRule type="expression" dxfId="74" priority="3">
      <formula>$E462="Q"</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99032-85EA-467B-B6C3-EA42F6A14D08}">
  <dimension ref="A1:AA492"/>
  <sheetViews>
    <sheetView zoomScale="70" zoomScaleNormal="70" workbookViewId="0">
      <pane ySplit="1" topLeftCell="A462" activePane="bottomLeft" state="frozen"/>
      <selection activeCell="K321" sqref="K321"/>
      <selection pane="bottomLeft" activeCell="AB451" sqref="AB451"/>
    </sheetView>
  </sheetViews>
  <sheetFormatPr defaultRowHeight="14.5" x14ac:dyDescent="0.35"/>
  <cols>
    <col min="1" max="1" width="8.54296875" bestFit="1" customWidth="1"/>
    <col min="2" max="2" width="5.453125" bestFit="1" customWidth="1"/>
    <col min="3" max="3" width="11.453125" bestFit="1" customWidth="1"/>
    <col min="4" max="4" width="6" bestFit="1" customWidth="1"/>
    <col min="5" max="5" width="30.81640625" bestFit="1" customWidth="1"/>
    <col min="6" max="6" width="5.1796875" bestFit="1" customWidth="1"/>
    <col min="7" max="7" width="6.54296875" bestFit="1" customWidth="1"/>
    <col min="8" max="8" width="5.453125" bestFit="1" customWidth="1"/>
    <col min="9" max="9" width="7.54296875" bestFit="1" customWidth="1"/>
    <col min="10" max="10" width="7.26953125" bestFit="1" customWidth="1"/>
    <col min="11" max="11" width="11" bestFit="1" customWidth="1"/>
    <col min="12" max="12" width="9.26953125" bestFit="1" customWidth="1"/>
    <col min="13" max="21" width="7.81640625" bestFit="1" customWidth="1"/>
    <col min="22" max="22" width="9" bestFit="1" customWidth="1"/>
    <col min="23" max="23" width="5.7265625" bestFit="1" customWidth="1"/>
    <col min="24" max="25" width="5.26953125" bestFit="1" customWidth="1"/>
  </cols>
  <sheetData>
    <row r="1" spans="1:27" x14ac:dyDescent="0.35">
      <c r="A1" s="3" t="s">
        <v>0</v>
      </c>
      <c r="B1" s="3" t="s">
        <v>1</v>
      </c>
      <c r="C1" s="3" t="s">
        <v>2</v>
      </c>
      <c r="D1" s="3" t="s">
        <v>3</v>
      </c>
      <c r="E1" s="3" t="s">
        <v>559</v>
      </c>
      <c r="F1" t="s">
        <v>8</v>
      </c>
      <c r="G1" s="3" t="s">
        <v>7</v>
      </c>
      <c r="H1" s="3" t="s">
        <v>9</v>
      </c>
      <c r="I1" s="3" t="s">
        <v>622</v>
      </c>
      <c r="J1" s="3" t="s">
        <v>623</v>
      </c>
      <c r="K1" s="3" t="s">
        <v>624</v>
      </c>
      <c r="L1" s="3" t="s">
        <v>625</v>
      </c>
      <c r="M1" s="3" t="s">
        <v>560</v>
      </c>
      <c r="N1" s="3" t="s">
        <v>561</v>
      </c>
      <c r="O1" s="3" t="s">
        <v>562</v>
      </c>
      <c r="P1" s="3" t="s">
        <v>563</v>
      </c>
      <c r="Q1" s="3" t="s">
        <v>564</v>
      </c>
      <c r="R1" s="3" t="s">
        <v>565</v>
      </c>
      <c r="S1" s="3" t="s">
        <v>566</v>
      </c>
      <c r="T1" s="3" t="s">
        <v>567</v>
      </c>
      <c r="U1" s="3" t="s">
        <v>568</v>
      </c>
      <c r="V1" s="3" t="s">
        <v>569</v>
      </c>
      <c r="W1" s="3" t="s">
        <v>626</v>
      </c>
      <c r="X1" s="3" t="s">
        <v>627</v>
      </c>
      <c r="Y1" s="3" t="s">
        <v>121</v>
      </c>
      <c r="Z1" s="30" t="s">
        <v>472</v>
      </c>
      <c r="AA1" s="30" t="s">
        <v>18</v>
      </c>
    </row>
    <row r="2" spans="1:27" x14ac:dyDescent="0.35">
      <c r="A2" s="4" t="s">
        <v>1236</v>
      </c>
      <c r="B2" s="4">
        <v>2023</v>
      </c>
      <c r="C2" s="5">
        <v>45001</v>
      </c>
      <c r="D2" s="4" t="s">
        <v>66</v>
      </c>
      <c r="E2" s="4" t="s">
        <v>486</v>
      </c>
      <c r="F2" s="4" t="s">
        <v>27</v>
      </c>
      <c r="G2" s="4"/>
      <c r="H2" s="4">
        <v>1</v>
      </c>
      <c r="I2" s="4">
        <v>40</v>
      </c>
      <c r="J2" s="4">
        <v>36</v>
      </c>
      <c r="K2" s="4">
        <v>34</v>
      </c>
      <c r="L2" s="4">
        <v>110</v>
      </c>
      <c r="M2" s="4"/>
      <c r="N2" s="4">
        <v>2</v>
      </c>
      <c r="O2" s="4"/>
      <c r="P2" s="4">
        <v>2</v>
      </c>
      <c r="Q2" s="4">
        <v>5</v>
      </c>
      <c r="R2" s="4"/>
      <c r="S2" s="4"/>
      <c r="T2" s="4"/>
      <c r="U2" s="4"/>
      <c r="V2" s="4"/>
      <c r="W2" s="4">
        <v>20</v>
      </c>
      <c r="X2" s="4"/>
      <c r="Y2" s="4">
        <v>139</v>
      </c>
      <c r="Z2" s="135">
        <v>1.1520833333333333</v>
      </c>
      <c r="AA2">
        <v>54.25</v>
      </c>
    </row>
    <row r="3" spans="1:27" x14ac:dyDescent="0.35">
      <c r="A3" s="4" t="s">
        <v>1236</v>
      </c>
      <c r="B3" s="4">
        <v>2023</v>
      </c>
      <c r="C3" s="5">
        <v>45001</v>
      </c>
      <c r="D3" s="4" t="s">
        <v>66</v>
      </c>
      <c r="E3" s="4" t="s">
        <v>473</v>
      </c>
      <c r="F3" s="4" t="s">
        <v>25</v>
      </c>
      <c r="G3" s="4"/>
      <c r="H3" s="4">
        <v>2</v>
      </c>
      <c r="I3" s="4">
        <v>32</v>
      </c>
      <c r="J3" s="4">
        <v>34</v>
      </c>
      <c r="K3" s="4">
        <v>40</v>
      </c>
      <c r="L3" s="4">
        <v>106</v>
      </c>
      <c r="M3" s="4"/>
      <c r="N3" s="4"/>
      <c r="O3" s="4"/>
      <c r="P3" s="4"/>
      <c r="Q3" s="4"/>
      <c r="R3" s="4">
        <v>1</v>
      </c>
      <c r="S3" s="4">
        <v>5</v>
      </c>
      <c r="T3" s="4">
        <v>2</v>
      </c>
      <c r="U3" s="4">
        <v>3</v>
      </c>
      <c r="V3" s="4">
        <v>2</v>
      </c>
      <c r="W3" s="4"/>
      <c r="X3" s="4"/>
      <c r="Y3" s="4">
        <v>119</v>
      </c>
      <c r="Z3" s="135"/>
    </row>
    <row r="4" spans="1:27" x14ac:dyDescent="0.35">
      <c r="A4" s="4" t="s">
        <v>1236</v>
      </c>
      <c r="B4" s="4">
        <v>2023</v>
      </c>
      <c r="C4" s="5">
        <v>45001</v>
      </c>
      <c r="D4" s="4" t="s">
        <v>66</v>
      </c>
      <c r="E4" s="4" t="s">
        <v>596</v>
      </c>
      <c r="F4" s="4" t="s">
        <v>29</v>
      </c>
      <c r="G4" s="4"/>
      <c r="H4" s="4">
        <v>3</v>
      </c>
      <c r="I4" s="4">
        <v>34</v>
      </c>
      <c r="J4" s="4">
        <v>38</v>
      </c>
      <c r="K4" s="4">
        <v>36</v>
      </c>
      <c r="L4" s="4">
        <v>108</v>
      </c>
      <c r="M4" s="4"/>
      <c r="N4" s="4"/>
      <c r="O4" s="4">
        <v>2</v>
      </c>
      <c r="P4" s="4"/>
      <c r="Q4" s="4"/>
      <c r="R4" s="4">
        <v>2</v>
      </c>
      <c r="S4" s="4"/>
      <c r="T4" s="4">
        <v>5</v>
      </c>
      <c r="U4" s="4"/>
      <c r="V4" s="4"/>
      <c r="W4" s="4"/>
      <c r="X4" s="4"/>
      <c r="Y4" s="4">
        <v>117</v>
      </c>
      <c r="Z4" s="135"/>
    </row>
    <row r="5" spans="1:27" x14ac:dyDescent="0.35">
      <c r="A5" s="4" t="s">
        <v>1236</v>
      </c>
      <c r="B5" s="4">
        <v>2023</v>
      </c>
      <c r="C5" s="5">
        <v>45001</v>
      </c>
      <c r="D5" s="4" t="s">
        <v>66</v>
      </c>
      <c r="E5" s="4" t="s">
        <v>1235</v>
      </c>
      <c r="F5" s="4" t="s">
        <v>23</v>
      </c>
      <c r="G5" s="4"/>
      <c r="H5" s="4">
        <v>4</v>
      </c>
      <c r="I5" s="4">
        <v>36</v>
      </c>
      <c r="J5" s="4">
        <v>28</v>
      </c>
      <c r="K5" s="4">
        <v>26</v>
      </c>
      <c r="L5" s="4">
        <v>90</v>
      </c>
      <c r="M5" s="4"/>
      <c r="N5" s="4"/>
      <c r="O5" s="4"/>
      <c r="P5" s="4"/>
      <c r="Q5" s="4"/>
      <c r="R5" s="4"/>
      <c r="S5" s="4">
        <v>3</v>
      </c>
      <c r="T5" s="4"/>
      <c r="U5" s="4">
        <v>2</v>
      </c>
      <c r="V5" s="4"/>
      <c r="W5" s="4">
        <v>20</v>
      </c>
      <c r="X5" s="4"/>
      <c r="Y5" s="4">
        <v>115</v>
      </c>
      <c r="Z5" s="135"/>
    </row>
    <row r="6" spans="1:27" x14ac:dyDescent="0.35">
      <c r="A6" s="4" t="s">
        <v>1236</v>
      </c>
      <c r="B6" s="4">
        <v>2023</v>
      </c>
      <c r="C6" s="5">
        <v>45001</v>
      </c>
      <c r="D6" s="4" t="s">
        <v>66</v>
      </c>
      <c r="E6" s="4" t="s">
        <v>617</v>
      </c>
      <c r="F6" s="4" t="s">
        <v>37</v>
      </c>
      <c r="G6" s="4"/>
      <c r="H6" s="4">
        <v>5</v>
      </c>
      <c r="I6" s="4">
        <v>20</v>
      </c>
      <c r="J6" s="4">
        <v>22</v>
      </c>
      <c r="K6" s="4">
        <v>20</v>
      </c>
      <c r="L6" s="4">
        <v>62</v>
      </c>
      <c r="M6" s="4"/>
      <c r="N6" s="4"/>
      <c r="O6" s="4"/>
      <c r="P6" s="4">
        <v>5</v>
      </c>
      <c r="Q6" s="4">
        <v>1</v>
      </c>
      <c r="R6" s="4"/>
      <c r="S6" s="4"/>
      <c r="T6" s="4"/>
      <c r="U6" s="4">
        <v>5</v>
      </c>
      <c r="V6" s="4">
        <v>10</v>
      </c>
      <c r="W6" s="4">
        <v>20</v>
      </c>
      <c r="X6" s="4"/>
      <c r="Y6" s="4">
        <v>103</v>
      </c>
      <c r="Z6" s="135"/>
    </row>
    <row r="7" spans="1:27" x14ac:dyDescent="0.35">
      <c r="A7" s="4" t="s">
        <v>1236</v>
      </c>
      <c r="B7" s="4">
        <v>2023</v>
      </c>
      <c r="C7" s="5">
        <v>45001</v>
      </c>
      <c r="D7" s="4" t="s">
        <v>66</v>
      </c>
      <c r="E7" s="4" t="s">
        <v>789</v>
      </c>
      <c r="F7" s="4" t="s">
        <v>78</v>
      </c>
      <c r="G7" s="4"/>
      <c r="H7" s="4">
        <v>6</v>
      </c>
      <c r="I7" s="4">
        <v>18</v>
      </c>
      <c r="J7" s="4">
        <v>30</v>
      </c>
      <c r="K7" s="4">
        <v>32</v>
      </c>
      <c r="L7" s="4">
        <v>80</v>
      </c>
      <c r="M7" s="4"/>
      <c r="N7" s="4"/>
      <c r="O7" s="4"/>
      <c r="P7" s="4"/>
      <c r="Q7" s="4">
        <v>3</v>
      </c>
      <c r="R7" s="4"/>
      <c r="S7" s="4"/>
      <c r="T7" s="4"/>
      <c r="U7" s="4"/>
      <c r="V7" s="4"/>
      <c r="W7" s="4">
        <v>20</v>
      </c>
      <c r="X7" s="4"/>
      <c r="Y7" s="4">
        <v>103</v>
      </c>
      <c r="Z7" s="135"/>
    </row>
    <row r="8" spans="1:27" x14ac:dyDescent="0.35">
      <c r="A8" s="4" t="s">
        <v>1236</v>
      </c>
      <c r="B8" s="4">
        <v>2023</v>
      </c>
      <c r="C8" s="5">
        <v>45001</v>
      </c>
      <c r="D8" s="4" t="s">
        <v>66</v>
      </c>
      <c r="E8" s="4" t="s">
        <v>500</v>
      </c>
      <c r="F8" s="4" t="s">
        <v>33</v>
      </c>
      <c r="G8" s="4"/>
      <c r="H8" s="4">
        <v>7</v>
      </c>
      <c r="I8" s="4">
        <v>28</v>
      </c>
      <c r="J8" s="4">
        <v>26</v>
      </c>
      <c r="K8" s="4">
        <v>38</v>
      </c>
      <c r="L8" s="4">
        <v>92</v>
      </c>
      <c r="M8" s="4">
        <v>3</v>
      </c>
      <c r="N8" s="4">
        <v>5</v>
      </c>
      <c r="O8" s="4"/>
      <c r="P8" s="4"/>
      <c r="Q8" s="4"/>
      <c r="R8" s="4"/>
      <c r="S8" s="4"/>
      <c r="T8" s="4">
        <v>1</v>
      </c>
      <c r="U8" s="4"/>
      <c r="V8" s="4"/>
      <c r="W8" s="4"/>
      <c r="X8" s="4"/>
      <c r="Y8" s="4">
        <v>101</v>
      </c>
      <c r="Z8" s="135"/>
    </row>
    <row r="9" spans="1:27" x14ac:dyDescent="0.35">
      <c r="A9" s="4" t="s">
        <v>1236</v>
      </c>
      <c r="B9" s="4">
        <v>2023</v>
      </c>
      <c r="C9" s="5">
        <v>45001</v>
      </c>
      <c r="D9" s="4" t="s">
        <v>66</v>
      </c>
      <c r="E9" s="4" t="s">
        <v>594</v>
      </c>
      <c r="F9" s="4" t="s">
        <v>31</v>
      </c>
      <c r="G9" s="4"/>
      <c r="H9" s="4">
        <v>8</v>
      </c>
      <c r="I9" s="4">
        <v>10</v>
      </c>
      <c r="J9" s="4">
        <v>32</v>
      </c>
      <c r="K9" s="4">
        <v>28</v>
      </c>
      <c r="L9" s="4">
        <v>70</v>
      </c>
      <c r="M9" s="4">
        <v>2</v>
      </c>
      <c r="N9" s="4"/>
      <c r="O9" s="4">
        <v>3</v>
      </c>
      <c r="P9" s="4">
        <v>3</v>
      </c>
      <c r="Q9" s="4">
        <v>2</v>
      </c>
      <c r="R9" s="4"/>
      <c r="S9" s="4"/>
      <c r="T9" s="4"/>
      <c r="U9" s="4"/>
      <c r="V9" s="4"/>
      <c r="W9" s="4">
        <v>20</v>
      </c>
      <c r="X9" s="4"/>
      <c r="Y9" s="4">
        <v>100</v>
      </c>
      <c r="Z9" s="135"/>
    </row>
    <row r="10" spans="1:27" x14ac:dyDescent="0.35">
      <c r="A10" s="4" t="s">
        <v>1236</v>
      </c>
      <c r="B10" s="4">
        <v>2023</v>
      </c>
      <c r="C10" s="5">
        <v>45001</v>
      </c>
      <c r="D10" s="4" t="s">
        <v>66</v>
      </c>
      <c r="E10" s="4" t="s">
        <v>644</v>
      </c>
      <c r="F10" s="4" t="s">
        <v>484</v>
      </c>
      <c r="G10" s="4"/>
      <c r="H10" s="4">
        <v>9</v>
      </c>
      <c r="I10" s="4">
        <v>38</v>
      </c>
      <c r="J10" s="4">
        <v>12</v>
      </c>
      <c r="K10" s="4">
        <v>18</v>
      </c>
      <c r="L10" s="4">
        <v>68</v>
      </c>
      <c r="M10" s="4"/>
      <c r="N10" s="4"/>
      <c r="O10" s="4"/>
      <c r="P10" s="4">
        <v>1</v>
      </c>
      <c r="Q10" s="4"/>
      <c r="R10" s="4"/>
      <c r="S10" s="4"/>
      <c r="T10" s="4"/>
      <c r="U10" s="4"/>
      <c r="V10" s="4">
        <v>6</v>
      </c>
      <c r="W10" s="4">
        <v>20</v>
      </c>
      <c r="X10" s="4"/>
      <c r="Y10" s="4">
        <v>95</v>
      </c>
      <c r="Z10" s="135"/>
    </row>
    <row r="11" spans="1:27" x14ac:dyDescent="0.35">
      <c r="A11" s="4" t="s">
        <v>1236</v>
      </c>
      <c r="B11" s="4">
        <v>2023</v>
      </c>
      <c r="C11" s="5">
        <v>45001</v>
      </c>
      <c r="D11" s="4" t="s">
        <v>66</v>
      </c>
      <c r="E11" s="4" t="s">
        <v>505</v>
      </c>
      <c r="F11" s="4" t="s">
        <v>35</v>
      </c>
      <c r="G11" s="4"/>
      <c r="H11" s="4">
        <v>10</v>
      </c>
      <c r="I11" s="4">
        <v>6</v>
      </c>
      <c r="J11" s="4">
        <v>40</v>
      </c>
      <c r="K11" s="4">
        <v>16</v>
      </c>
      <c r="L11" s="4">
        <v>62</v>
      </c>
      <c r="M11" s="4">
        <v>5</v>
      </c>
      <c r="N11" s="4"/>
      <c r="O11" s="4"/>
      <c r="P11" s="4"/>
      <c r="Q11" s="4"/>
      <c r="R11" s="4">
        <v>3</v>
      </c>
      <c r="S11" s="4">
        <v>2</v>
      </c>
      <c r="T11" s="4">
        <v>3</v>
      </c>
      <c r="U11" s="4"/>
      <c r="V11" s="4"/>
      <c r="W11" s="4">
        <v>20</v>
      </c>
      <c r="X11" s="4"/>
      <c r="Y11" s="4">
        <v>95</v>
      </c>
      <c r="Z11" s="135"/>
    </row>
    <row r="12" spans="1:27" x14ac:dyDescent="0.35">
      <c r="A12" s="4" t="s">
        <v>1236</v>
      </c>
      <c r="B12" s="4">
        <v>2023</v>
      </c>
      <c r="C12" s="5">
        <v>45001</v>
      </c>
      <c r="D12" s="4" t="s">
        <v>66</v>
      </c>
      <c r="E12" s="4" t="s">
        <v>761</v>
      </c>
      <c r="F12" s="4" t="s">
        <v>113</v>
      </c>
      <c r="G12" s="4"/>
      <c r="H12" s="4">
        <v>11</v>
      </c>
      <c r="I12" s="4">
        <v>30</v>
      </c>
      <c r="J12" s="4">
        <v>24</v>
      </c>
      <c r="K12" s="4">
        <v>30</v>
      </c>
      <c r="L12" s="4">
        <v>84</v>
      </c>
      <c r="M12" s="4"/>
      <c r="N12" s="4"/>
      <c r="O12" s="4"/>
      <c r="P12" s="4"/>
      <c r="Q12" s="4"/>
      <c r="R12" s="4">
        <v>5</v>
      </c>
      <c r="S12" s="4"/>
      <c r="T12" s="4"/>
      <c r="U12" s="4">
        <v>1</v>
      </c>
      <c r="V12" s="4">
        <v>4</v>
      </c>
      <c r="W12" s="4"/>
      <c r="X12" s="4"/>
      <c r="Y12" s="4">
        <v>94</v>
      </c>
      <c r="Z12" s="135"/>
    </row>
    <row r="13" spans="1:27" x14ac:dyDescent="0.35">
      <c r="A13" s="4" t="s">
        <v>1236</v>
      </c>
      <c r="B13" s="4">
        <v>2023</v>
      </c>
      <c r="C13" s="5">
        <v>45001</v>
      </c>
      <c r="D13" s="4" t="s">
        <v>66</v>
      </c>
      <c r="E13" s="4" t="s">
        <v>852</v>
      </c>
      <c r="F13" s="4" t="s">
        <v>85</v>
      </c>
      <c r="G13" s="4"/>
      <c r="H13" s="4">
        <v>12</v>
      </c>
      <c r="I13" s="4">
        <v>16</v>
      </c>
      <c r="J13" s="4">
        <v>18</v>
      </c>
      <c r="K13" s="4">
        <v>22</v>
      </c>
      <c r="L13" s="4">
        <v>56</v>
      </c>
      <c r="M13" s="4"/>
      <c r="N13" s="4"/>
      <c r="O13" s="4"/>
      <c r="P13" s="4"/>
      <c r="Q13" s="4"/>
      <c r="R13" s="4"/>
      <c r="S13" s="4"/>
      <c r="T13" s="4"/>
      <c r="U13" s="4"/>
      <c r="V13" s="4"/>
      <c r="W13" s="4"/>
      <c r="X13" s="4"/>
      <c r="Y13" s="4">
        <v>56</v>
      </c>
      <c r="Z13" s="135"/>
    </row>
    <row r="14" spans="1:27" x14ac:dyDescent="0.35">
      <c r="A14" s="4" t="s">
        <v>1236</v>
      </c>
      <c r="B14" s="4">
        <v>2023</v>
      </c>
      <c r="C14" s="5">
        <v>45001</v>
      </c>
      <c r="D14" s="4" t="s">
        <v>66</v>
      </c>
      <c r="E14" s="4" t="s">
        <v>1249</v>
      </c>
      <c r="F14" s="4" t="s">
        <v>95</v>
      </c>
      <c r="G14" s="4"/>
      <c r="H14" s="4">
        <v>13</v>
      </c>
      <c r="I14" s="4">
        <v>4</v>
      </c>
      <c r="J14" s="4">
        <v>10</v>
      </c>
      <c r="K14" s="4">
        <v>10</v>
      </c>
      <c r="L14" s="4">
        <v>24</v>
      </c>
      <c r="M14" s="4"/>
      <c r="N14" s="4"/>
      <c r="O14" s="4"/>
      <c r="P14" s="4"/>
      <c r="Q14" s="4"/>
      <c r="R14" s="4"/>
      <c r="S14" s="4"/>
      <c r="T14" s="4"/>
      <c r="U14" s="4"/>
      <c r="V14" s="4"/>
      <c r="W14" s="4">
        <v>20</v>
      </c>
      <c r="X14" s="4"/>
      <c r="Y14" s="4">
        <v>44</v>
      </c>
      <c r="Z14" s="135"/>
    </row>
    <row r="15" spans="1:27" x14ac:dyDescent="0.35">
      <c r="A15" s="4" t="s">
        <v>1236</v>
      </c>
      <c r="B15" s="4">
        <v>2023</v>
      </c>
      <c r="C15" s="5">
        <v>45001</v>
      </c>
      <c r="D15" s="4" t="s">
        <v>66</v>
      </c>
      <c r="E15" s="4" t="s">
        <v>1244</v>
      </c>
      <c r="F15" s="4" t="s">
        <v>646</v>
      </c>
      <c r="G15" s="4"/>
      <c r="H15" s="4">
        <v>14</v>
      </c>
      <c r="I15" s="4">
        <v>22</v>
      </c>
      <c r="J15" s="4">
        <v>14</v>
      </c>
      <c r="K15" s="4">
        <v>6</v>
      </c>
      <c r="L15" s="4">
        <v>42</v>
      </c>
      <c r="M15" s="4"/>
      <c r="N15" s="4"/>
      <c r="O15" s="4"/>
      <c r="P15" s="4"/>
      <c r="Q15" s="4"/>
      <c r="R15" s="4"/>
      <c r="S15" s="4"/>
      <c r="T15" s="4"/>
      <c r="U15" s="4"/>
      <c r="V15" s="4"/>
      <c r="W15" s="4"/>
      <c r="X15" s="4"/>
      <c r="Y15" s="4">
        <v>42</v>
      </c>
      <c r="Z15" s="135"/>
    </row>
    <row r="16" spans="1:27" x14ac:dyDescent="0.35">
      <c r="A16" s="4" t="s">
        <v>1236</v>
      </c>
      <c r="B16" s="4">
        <v>2023</v>
      </c>
      <c r="C16" s="5">
        <v>45001</v>
      </c>
      <c r="D16" s="4" t="s">
        <v>66</v>
      </c>
      <c r="E16" s="4" t="s">
        <v>591</v>
      </c>
      <c r="F16" s="4" t="s">
        <v>228</v>
      </c>
      <c r="G16" s="4"/>
      <c r="H16" s="4">
        <v>15</v>
      </c>
      <c r="I16" s="4">
        <v>26</v>
      </c>
      <c r="J16" s="4">
        <v>1</v>
      </c>
      <c r="K16" s="4">
        <v>14</v>
      </c>
      <c r="L16" s="4">
        <v>41</v>
      </c>
      <c r="M16" s="4"/>
      <c r="N16" s="4"/>
      <c r="O16" s="4"/>
      <c r="P16" s="4"/>
      <c r="Q16" s="4"/>
      <c r="R16" s="4"/>
      <c r="S16" s="4"/>
      <c r="T16" s="4"/>
      <c r="U16" s="4"/>
      <c r="V16" s="4"/>
      <c r="W16" s="4"/>
      <c r="X16" s="4"/>
      <c r="Y16" s="4">
        <v>41</v>
      </c>
      <c r="Z16" s="135"/>
    </row>
    <row r="17" spans="1:27" x14ac:dyDescent="0.35">
      <c r="A17" s="4" t="s">
        <v>1236</v>
      </c>
      <c r="B17" s="4">
        <v>2023</v>
      </c>
      <c r="C17" s="5">
        <v>45001</v>
      </c>
      <c r="D17" s="4" t="s">
        <v>66</v>
      </c>
      <c r="E17" s="4" t="s">
        <v>1184</v>
      </c>
      <c r="F17" s="4" t="s">
        <v>42</v>
      </c>
      <c r="G17" s="4"/>
      <c r="H17" s="4">
        <v>16</v>
      </c>
      <c r="I17" s="4">
        <v>12</v>
      </c>
      <c r="J17" s="4">
        <v>1</v>
      </c>
      <c r="K17" s="4">
        <v>24</v>
      </c>
      <c r="L17" s="4">
        <v>37</v>
      </c>
      <c r="M17" s="4">
        <v>1</v>
      </c>
      <c r="N17" s="4"/>
      <c r="O17" s="4">
        <v>1</v>
      </c>
      <c r="P17" s="4"/>
      <c r="Q17" s="4"/>
      <c r="R17" s="4"/>
      <c r="S17" s="4"/>
      <c r="T17" s="4"/>
      <c r="U17" s="4"/>
      <c r="V17" s="4"/>
      <c r="W17" s="4"/>
      <c r="X17" s="4"/>
      <c r="Y17" s="4">
        <v>39</v>
      </c>
      <c r="Z17" s="135"/>
    </row>
    <row r="18" spans="1:27" x14ac:dyDescent="0.35">
      <c r="A18" s="4" t="s">
        <v>1236</v>
      </c>
      <c r="B18" s="4">
        <v>2023</v>
      </c>
      <c r="C18" s="5">
        <v>45001</v>
      </c>
      <c r="D18" s="4" t="s">
        <v>66</v>
      </c>
      <c r="E18" s="4" t="s">
        <v>1247</v>
      </c>
      <c r="F18" s="4" t="s">
        <v>154</v>
      </c>
      <c r="G18" s="4"/>
      <c r="H18" s="4">
        <v>17</v>
      </c>
      <c r="I18" s="4">
        <v>24</v>
      </c>
      <c r="J18" s="4">
        <v>4</v>
      </c>
      <c r="K18" s="4">
        <v>8</v>
      </c>
      <c r="L18" s="4">
        <v>36</v>
      </c>
      <c r="M18" s="4"/>
      <c r="N18" s="4"/>
      <c r="O18" s="4"/>
      <c r="P18" s="4"/>
      <c r="Q18" s="4"/>
      <c r="R18" s="4"/>
      <c r="S18" s="4"/>
      <c r="T18" s="4"/>
      <c r="U18" s="4"/>
      <c r="V18" s="4"/>
      <c r="W18" s="4"/>
      <c r="X18" s="4"/>
      <c r="Y18" s="4">
        <v>36</v>
      </c>
      <c r="Z18" s="135"/>
    </row>
    <row r="19" spans="1:27" x14ac:dyDescent="0.35">
      <c r="A19" s="4" t="s">
        <v>1236</v>
      </c>
      <c r="B19" s="4">
        <v>2023</v>
      </c>
      <c r="C19" s="5">
        <v>45001</v>
      </c>
      <c r="D19" s="4" t="s">
        <v>66</v>
      </c>
      <c r="E19" s="4" t="s">
        <v>1251</v>
      </c>
      <c r="F19" s="4" t="s">
        <v>1252</v>
      </c>
      <c r="G19" s="4"/>
      <c r="H19" s="4">
        <v>18</v>
      </c>
      <c r="I19" s="4">
        <v>1</v>
      </c>
      <c r="J19" s="4">
        <v>16</v>
      </c>
      <c r="K19" s="4">
        <v>12</v>
      </c>
      <c r="L19" s="4">
        <v>29</v>
      </c>
      <c r="M19" s="4"/>
      <c r="N19" s="4"/>
      <c r="O19" s="4"/>
      <c r="P19" s="4"/>
      <c r="Q19" s="4"/>
      <c r="R19" s="4"/>
      <c r="S19" s="4"/>
      <c r="T19" s="4"/>
      <c r="U19" s="4"/>
      <c r="V19" s="4"/>
      <c r="W19" s="4"/>
      <c r="X19" s="4"/>
      <c r="Y19" s="4">
        <v>29</v>
      </c>
      <c r="Z19" s="135"/>
    </row>
    <row r="20" spans="1:27" x14ac:dyDescent="0.35">
      <c r="A20" s="4" t="s">
        <v>1236</v>
      </c>
      <c r="B20" s="4">
        <v>2023</v>
      </c>
      <c r="C20" s="5">
        <v>45001</v>
      </c>
      <c r="D20" s="4" t="s">
        <v>66</v>
      </c>
      <c r="E20" s="4" t="s">
        <v>690</v>
      </c>
      <c r="F20" s="4" t="s">
        <v>145</v>
      </c>
      <c r="G20" s="4"/>
      <c r="H20" s="4">
        <v>19</v>
      </c>
      <c r="I20" s="4">
        <v>1</v>
      </c>
      <c r="J20" s="4">
        <v>20</v>
      </c>
      <c r="K20" s="4">
        <v>1</v>
      </c>
      <c r="L20" s="4">
        <v>22</v>
      </c>
      <c r="M20" s="4"/>
      <c r="N20" s="4">
        <v>1</v>
      </c>
      <c r="O20" s="4"/>
      <c r="P20" s="4"/>
      <c r="Q20" s="4"/>
      <c r="R20" s="4"/>
      <c r="S20" s="4"/>
      <c r="T20" s="4"/>
      <c r="U20" s="4"/>
      <c r="V20" s="4"/>
      <c r="W20" s="4"/>
      <c r="X20" s="4"/>
      <c r="Y20" s="4">
        <v>23</v>
      </c>
      <c r="Z20" s="135"/>
    </row>
    <row r="21" spans="1:27" x14ac:dyDescent="0.35">
      <c r="A21" s="4" t="s">
        <v>1236</v>
      </c>
      <c r="B21" s="4">
        <v>2023</v>
      </c>
      <c r="C21" s="5">
        <v>45001</v>
      </c>
      <c r="D21" s="4" t="s">
        <v>66</v>
      </c>
      <c r="E21" s="4" t="s">
        <v>1248</v>
      </c>
      <c r="F21" s="4" t="s">
        <v>82</v>
      </c>
      <c r="G21" s="4"/>
      <c r="H21" s="4">
        <v>20</v>
      </c>
      <c r="I21" s="4">
        <v>8</v>
      </c>
      <c r="J21" s="4">
        <v>6</v>
      </c>
      <c r="K21" s="4">
        <v>2</v>
      </c>
      <c r="L21" s="4">
        <v>16</v>
      </c>
      <c r="M21" s="4"/>
      <c r="N21" s="4"/>
      <c r="O21" s="4">
        <v>5</v>
      </c>
      <c r="P21" s="4"/>
      <c r="Q21" s="4"/>
      <c r="R21" s="4"/>
      <c r="S21" s="4">
        <v>1</v>
      </c>
      <c r="T21" s="4"/>
      <c r="U21" s="4"/>
      <c r="V21" s="4"/>
      <c r="W21" s="4"/>
      <c r="X21" s="4"/>
      <c r="Y21" s="4">
        <v>22</v>
      </c>
      <c r="Z21" s="135"/>
    </row>
    <row r="22" spans="1:27" x14ac:dyDescent="0.35">
      <c r="A22" s="4" t="s">
        <v>1236</v>
      </c>
      <c r="B22" s="4">
        <v>2023</v>
      </c>
      <c r="C22" s="5">
        <v>45001</v>
      </c>
      <c r="D22" s="4" t="s">
        <v>66</v>
      </c>
      <c r="E22" s="4" t="s">
        <v>630</v>
      </c>
      <c r="F22" s="4" t="s">
        <v>631</v>
      </c>
      <c r="G22" s="4"/>
      <c r="H22" s="4">
        <v>21</v>
      </c>
      <c r="I22" s="4">
        <v>14</v>
      </c>
      <c r="J22" s="4">
        <v>2</v>
      </c>
      <c r="K22" s="4">
        <v>4</v>
      </c>
      <c r="L22" s="4">
        <v>20</v>
      </c>
      <c r="M22" s="4"/>
      <c r="N22" s="4"/>
      <c r="O22" s="4"/>
      <c r="P22" s="4"/>
      <c r="Q22" s="4"/>
      <c r="R22" s="4"/>
      <c r="S22" s="4"/>
      <c r="T22" s="4"/>
      <c r="U22" s="4"/>
      <c r="V22" s="4"/>
      <c r="W22" s="4"/>
      <c r="X22" s="4"/>
      <c r="Y22" s="4">
        <v>20</v>
      </c>
      <c r="Z22" s="135"/>
    </row>
    <row r="23" spans="1:27" x14ac:dyDescent="0.35">
      <c r="A23" s="4" t="s">
        <v>1236</v>
      </c>
      <c r="B23" s="4">
        <v>2023</v>
      </c>
      <c r="C23" s="5">
        <v>45001</v>
      </c>
      <c r="D23" s="4" t="s">
        <v>66</v>
      </c>
      <c r="E23" s="4" t="s">
        <v>629</v>
      </c>
      <c r="F23" s="4" t="s">
        <v>164</v>
      </c>
      <c r="G23" s="4"/>
      <c r="H23" s="4">
        <v>22</v>
      </c>
      <c r="I23" s="4">
        <v>2</v>
      </c>
      <c r="J23" s="4">
        <v>8</v>
      </c>
      <c r="K23" s="4">
        <v>1</v>
      </c>
      <c r="L23" s="4">
        <v>11</v>
      </c>
      <c r="M23" s="4"/>
      <c r="N23" s="4">
        <v>3</v>
      </c>
      <c r="O23" s="4"/>
      <c r="P23" s="4"/>
      <c r="Q23" s="4"/>
      <c r="R23" s="4"/>
      <c r="S23" s="4"/>
      <c r="T23" s="4"/>
      <c r="U23" s="4"/>
      <c r="V23" s="4"/>
      <c r="W23" s="4"/>
      <c r="X23" s="4"/>
      <c r="Y23" s="4">
        <v>14</v>
      </c>
      <c r="Z23" s="135"/>
    </row>
    <row r="24" spans="1:27" x14ac:dyDescent="0.35">
      <c r="A24" s="4" t="s">
        <v>1236</v>
      </c>
      <c r="B24" s="4">
        <v>2023</v>
      </c>
      <c r="C24" s="5">
        <v>45001</v>
      </c>
      <c r="D24" s="4" t="s">
        <v>66</v>
      </c>
      <c r="E24" s="4" t="s">
        <v>1250</v>
      </c>
      <c r="F24" s="4" t="s">
        <v>762</v>
      </c>
      <c r="G24" s="4"/>
      <c r="H24" s="4">
        <v>23</v>
      </c>
      <c r="I24" s="4">
        <v>1</v>
      </c>
      <c r="J24" s="4">
        <v>1</v>
      </c>
      <c r="K24" s="4">
        <v>1</v>
      </c>
      <c r="L24" s="4">
        <v>3</v>
      </c>
      <c r="M24" s="4"/>
      <c r="N24" s="4"/>
      <c r="O24" s="4"/>
      <c r="P24" s="4"/>
      <c r="Q24" s="4"/>
      <c r="R24" s="4"/>
      <c r="S24" s="4"/>
      <c r="T24" s="4"/>
      <c r="U24" s="4"/>
      <c r="V24" s="4"/>
      <c r="W24" s="4"/>
      <c r="X24" s="4"/>
      <c r="Y24" s="4">
        <v>3</v>
      </c>
      <c r="Z24" s="135"/>
    </row>
    <row r="25" spans="1:27" x14ac:dyDescent="0.35">
      <c r="A25" s="4" t="s">
        <v>1236</v>
      </c>
      <c r="B25" s="4">
        <v>2023</v>
      </c>
      <c r="C25" s="5">
        <v>45001</v>
      </c>
      <c r="D25" s="4" t="s">
        <v>66</v>
      </c>
      <c r="E25" s="4" t="s">
        <v>477</v>
      </c>
      <c r="F25" s="4" t="s">
        <v>478</v>
      </c>
      <c r="G25" s="4"/>
      <c r="H25" s="4">
        <v>24</v>
      </c>
      <c r="I25" s="4">
        <v>1</v>
      </c>
      <c r="J25" s="4">
        <v>1</v>
      </c>
      <c r="K25" s="4">
        <v>1</v>
      </c>
      <c r="L25" s="4">
        <v>3</v>
      </c>
      <c r="M25" s="4"/>
      <c r="N25" s="4"/>
      <c r="O25" s="4"/>
      <c r="P25" s="4"/>
      <c r="Q25" s="4"/>
      <c r="R25" s="4"/>
      <c r="S25" s="4"/>
      <c r="T25" s="4"/>
      <c r="U25" s="4"/>
      <c r="V25" s="4"/>
      <c r="W25" s="4"/>
      <c r="X25" s="4"/>
      <c r="Y25" s="4">
        <v>3</v>
      </c>
      <c r="Z25" s="135"/>
    </row>
    <row r="26" spans="1:27" x14ac:dyDescent="0.35">
      <c r="A26" s="1" t="s">
        <v>1171</v>
      </c>
      <c r="B26" s="1">
        <v>2023</v>
      </c>
      <c r="C26" s="2">
        <v>44982</v>
      </c>
      <c r="D26" s="1" t="s">
        <v>66</v>
      </c>
      <c r="E26" s="1" t="s">
        <v>483</v>
      </c>
      <c r="F26" s="1" t="s">
        <v>484</v>
      </c>
      <c r="G26" s="1"/>
      <c r="H26" s="1">
        <v>1</v>
      </c>
      <c r="I26" s="1">
        <v>26</v>
      </c>
      <c r="J26" s="1">
        <v>20</v>
      </c>
      <c r="K26" s="1">
        <v>38</v>
      </c>
      <c r="L26" s="1">
        <v>84</v>
      </c>
      <c r="M26" s="1"/>
      <c r="N26" s="1"/>
      <c r="O26" s="1">
        <v>3</v>
      </c>
      <c r="P26" s="1"/>
      <c r="Q26" s="1"/>
      <c r="R26" s="1">
        <v>2</v>
      </c>
      <c r="S26" s="1"/>
      <c r="T26" s="1"/>
      <c r="U26" s="1">
        <v>5</v>
      </c>
      <c r="V26" s="1"/>
      <c r="W26" s="1">
        <v>40</v>
      </c>
      <c r="X26" s="1"/>
      <c r="Y26" s="1">
        <v>134</v>
      </c>
      <c r="Z26" s="135">
        <v>1.1701388888888888</v>
      </c>
      <c r="AA26" s="31">
        <v>53.411999999999999</v>
      </c>
    </row>
    <row r="27" spans="1:27" x14ac:dyDescent="0.35">
      <c r="A27" s="1" t="s">
        <v>1171</v>
      </c>
      <c r="B27" s="1">
        <v>2023</v>
      </c>
      <c r="C27" s="2">
        <v>44982</v>
      </c>
      <c r="D27" s="1" t="s">
        <v>66</v>
      </c>
      <c r="E27" s="1" t="s">
        <v>598</v>
      </c>
      <c r="F27" s="1" t="s">
        <v>35</v>
      </c>
      <c r="G27" s="1"/>
      <c r="H27" s="1">
        <v>2</v>
      </c>
      <c r="I27" s="1">
        <v>30</v>
      </c>
      <c r="J27" s="1">
        <v>36</v>
      </c>
      <c r="K27" s="1">
        <v>40</v>
      </c>
      <c r="L27" s="1">
        <v>106</v>
      </c>
      <c r="M27" s="1"/>
      <c r="N27" s="1">
        <v>3</v>
      </c>
      <c r="O27" s="1"/>
      <c r="P27" s="1"/>
      <c r="Q27" s="1"/>
      <c r="R27" s="1"/>
      <c r="S27" s="1"/>
      <c r="T27" s="1"/>
      <c r="U27" s="1">
        <v>1</v>
      </c>
      <c r="V27" s="1">
        <v>2</v>
      </c>
      <c r="W27" s="1">
        <v>20</v>
      </c>
      <c r="X27" s="1"/>
      <c r="Y27" s="1">
        <v>132</v>
      </c>
      <c r="Z27" s="135"/>
    </row>
    <row r="28" spans="1:27" x14ac:dyDescent="0.35">
      <c r="A28" s="1" t="s">
        <v>1171</v>
      </c>
      <c r="B28" s="1">
        <v>2023</v>
      </c>
      <c r="C28" s="2">
        <v>44982</v>
      </c>
      <c r="D28" s="1" t="s">
        <v>66</v>
      </c>
      <c r="E28" s="1" t="s">
        <v>617</v>
      </c>
      <c r="F28" s="1" t="s">
        <v>37</v>
      </c>
      <c r="G28" s="1"/>
      <c r="H28" s="1">
        <v>3</v>
      </c>
      <c r="I28" s="1">
        <v>36</v>
      </c>
      <c r="J28" s="1">
        <v>34</v>
      </c>
      <c r="K28" s="1">
        <v>18</v>
      </c>
      <c r="L28" s="1">
        <v>88</v>
      </c>
      <c r="M28" s="1">
        <v>2</v>
      </c>
      <c r="N28" s="1"/>
      <c r="O28" s="1"/>
      <c r="P28" s="1"/>
      <c r="Q28" s="1">
        <v>3</v>
      </c>
      <c r="R28" s="1">
        <v>3</v>
      </c>
      <c r="S28" s="1"/>
      <c r="T28" s="1"/>
      <c r="U28" s="1">
        <v>3</v>
      </c>
      <c r="V28" s="1"/>
      <c r="W28" s="1">
        <v>20</v>
      </c>
      <c r="X28" s="1"/>
      <c r="Y28" s="1">
        <v>119</v>
      </c>
      <c r="Z28" s="135"/>
    </row>
    <row r="29" spans="1:27" x14ac:dyDescent="0.35">
      <c r="A29" s="1" t="s">
        <v>1171</v>
      </c>
      <c r="B29" s="1">
        <v>2023</v>
      </c>
      <c r="C29" s="2">
        <v>44982</v>
      </c>
      <c r="D29" s="1" t="s">
        <v>66</v>
      </c>
      <c r="E29" s="1" t="s">
        <v>615</v>
      </c>
      <c r="F29" s="1" t="s">
        <v>228</v>
      </c>
      <c r="G29" s="1"/>
      <c r="H29" s="1">
        <v>4</v>
      </c>
      <c r="I29" s="1">
        <v>24</v>
      </c>
      <c r="J29" s="1">
        <v>18</v>
      </c>
      <c r="K29" s="1">
        <v>34</v>
      </c>
      <c r="L29" s="1">
        <v>76</v>
      </c>
      <c r="M29" s="1"/>
      <c r="N29" s="1"/>
      <c r="O29" s="1"/>
      <c r="P29" s="1"/>
      <c r="Q29" s="1">
        <v>5</v>
      </c>
      <c r="R29" s="1">
        <v>5</v>
      </c>
      <c r="S29" s="1"/>
      <c r="T29" s="1"/>
      <c r="U29" s="1"/>
      <c r="V29" s="1">
        <v>10</v>
      </c>
      <c r="W29" s="1">
        <v>20</v>
      </c>
      <c r="X29" s="1"/>
      <c r="Y29" s="1">
        <v>116</v>
      </c>
      <c r="Z29" s="135"/>
    </row>
    <row r="30" spans="1:27" x14ac:dyDescent="0.35">
      <c r="A30" s="1" t="s">
        <v>1171</v>
      </c>
      <c r="B30" s="1">
        <v>2023</v>
      </c>
      <c r="C30" s="2">
        <v>44982</v>
      </c>
      <c r="D30" s="1" t="s">
        <v>66</v>
      </c>
      <c r="E30" s="1" t="s">
        <v>1044</v>
      </c>
      <c r="F30" s="1" t="s">
        <v>78</v>
      </c>
      <c r="G30" s="1"/>
      <c r="H30" s="1">
        <v>5</v>
      </c>
      <c r="I30" s="1">
        <v>40</v>
      </c>
      <c r="J30" s="1">
        <v>40</v>
      </c>
      <c r="K30" s="1">
        <v>32</v>
      </c>
      <c r="L30" s="1">
        <v>112</v>
      </c>
      <c r="M30" s="1"/>
      <c r="N30" s="1">
        <v>2</v>
      </c>
      <c r="O30" s="1"/>
      <c r="P30" s="1"/>
      <c r="Q30" s="1"/>
      <c r="R30" s="1"/>
      <c r="S30" s="1"/>
      <c r="T30" s="1"/>
      <c r="U30" s="1"/>
      <c r="V30" s="1"/>
      <c r="W30" s="1"/>
      <c r="X30" s="1"/>
      <c r="Y30" s="1">
        <v>114</v>
      </c>
      <c r="Z30" s="135"/>
    </row>
    <row r="31" spans="1:27" x14ac:dyDescent="0.35">
      <c r="A31" s="1" t="s">
        <v>1171</v>
      </c>
      <c r="B31" s="1">
        <v>2023</v>
      </c>
      <c r="C31" s="2">
        <v>44982</v>
      </c>
      <c r="D31" s="1" t="s">
        <v>66</v>
      </c>
      <c r="E31" s="1" t="s">
        <v>486</v>
      </c>
      <c r="F31" s="1" t="s">
        <v>27</v>
      </c>
      <c r="G31" s="1"/>
      <c r="H31" s="1">
        <v>6</v>
      </c>
      <c r="I31" s="1">
        <v>34</v>
      </c>
      <c r="J31" s="1">
        <v>26</v>
      </c>
      <c r="K31" s="1">
        <v>22</v>
      </c>
      <c r="L31" s="1">
        <v>82</v>
      </c>
      <c r="M31" s="1"/>
      <c r="N31" s="1"/>
      <c r="O31" s="1"/>
      <c r="P31" s="1">
        <v>1</v>
      </c>
      <c r="Q31" s="1">
        <v>1</v>
      </c>
      <c r="R31" s="1">
        <v>1</v>
      </c>
      <c r="S31" s="1"/>
      <c r="T31" s="1"/>
      <c r="U31" s="1"/>
      <c r="V31" s="1"/>
      <c r="W31" s="1">
        <v>20</v>
      </c>
      <c r="X31" s="1"/>
      <c r="Y31" s="1">
        <v>105</v>
      </c>
      <c r="Z31" s="135"/>
    </row>
    <row r="32" spans="1:27" x14ac:dyDescent="0.35">
      <c r="A32" s="1" t="s">
        <v>1171</v>
      </c>
      <c r="B32" s="1">
        <v>2023</v>
      </c>
      <c r="C32" s="2">
        <v>44982</v>
      </c>
      <c r="D32" s="1" t="s">
        <v>66</v>
      </c>
      <c r="E32" s="1" t="s">
        <v>790</v>
      </c>
      <c r="F32" s="1" t="s">
        <v>480</v>
      </c>
      <c r="G32" s="1"/>
      <c r="H32" s="1">
        <v>7</v>
      </c>
      <c r="I32" s="1">
        <v>18</v>
      </c>
      <c r="J32" s="1">
        <v>32</v>
      </c>
      <c r="K32" s="1">
        <v>28</v>
      </c>
      <c r="L32" s="1">
        <v>78</v>
      </c>
      <c r="M32" s="1"/>
      <c r="N32" s="1"/>
      <c r="O32" s="1"/>
      <c r="P32" s="1"/>
      <c r="Q32" s="1"/>
      <c r="R32" s="1"/>
      <c r="S32" s="1"/>
      <c r="T32" s="1"/>
      <c r="U32" s="1">
        <v>2</v>
      </c>
      <c r="V32" s="1">
        <v>4</v>
      </c>
      <c r="W32" s="1">
        <v>20</v>
      </c>
      <c r="X32" s="1"/>
      <c r="Y32" s="1">
        <v>104</v>
      </c>
      <c r="Z32" s="135"/>
    </row>
    <row r="33" spans="1:26" x14ac:dyDescent="0.35">
      <c r="A33" s="1" t="s">
        <v>1171</v>
      </c>
      <c r="B33" s="1">
        <v>2023</v>
      </c>
      <c r="C33" s="2">
        <v>44982</v>
      </c>
      <c r="D33" s="1" t="s">
        <v>66</v>
      </c>
      <c r="E33" s="1" t="s">
        <v>586</v>
      </c>
      <c r="F33" s="1" t="s">
        <v>113</v>
      </c>
      <c r="G33" s="1"/>
      <c r="H33" s="1">
        <v>8</v>
      </c>
      <c r="I33" s="1">
        <v>32</v>
      </c>
      <c r="J33" s="1">
        <v>30</v>
      </c>
      <c r="K33" s="1">
        <v>1</v>
      </c>
      <c r="L33" s="1">
        <v>63</v>
      </c>
      <c r="M33" s="1"/>
      <c r="N33" s="1"/>
      <c r="O33" s="1"/>
      <c r="P33" s="1"/>
      <c r="Q33" s="1"/>
      <c r="R33" s="1"/>
      <c r="S33" s="1"/>
      <c r="T33" s="1"/>
      <c r="U33" s="1"/>
      <c r="V33" s="1"/>
      <c r="W33" s="1">
        <v>40</v>
      </c>
      <c r="X33" s="1"/>
      <c r="Y33" s="1">
        <v>103</v>
      </c>
      <c r="Z33" s="135"/>
    </row>
    <row r="34" spans="1:26" x14ac:dyDescent="0.35">
      <c r="A34" s="1" t="s">
        <v>1171</v>
      </c>
      <c r="B34" s="1">
        <v>2023</v>
      </c>
      <c r="C34" s="2">
        <v>44982</v>
      </c>
      <c r="D34" s="1" t="s">
        <v>66</v>
      </c>
      <c r="E34" s="1" t="s">
        <v>761</v>
      </c>
      <c r="F34" s="1" t="s">
        <v>75</v>
      </c>
      <c r="G34" s="1"/>
      <c r="H34" s="1">
        <v>9</v>
      </c>
      <c r="I34" s="1">
        <v>38</v>
      </c>
      <c r="J34" s="1">
        <v>24</v>
      </c>
      <c r="K34" s="1">
        <v>36</v>
      </c>
      <c r="L34" s="1">
        <v>98</v>
      </c>
      <c r="M34" s="1"/>
      <c r="N34" s="1"/>
      <c r="O34" s="1">
        <v>5</v>
      </c>
      <c r="P34" s="1"/>
      <c r="Q34" s="1"/>
      <c r="R34" s="1"/>
      <c r="S34" s="1"/>
      <c r="T34" s="1"/>
      <c r="U34" s="1"/>
      <c r="V34" s="1"/>
      <c r="W34" s="1"/>
      <c r="X34" s="1"/>
      <c r="Y34" s="1">
        <v>103</v>
      </c>
      <c r="Z34" s="135"/>
    </row>
    <row r="35" spans="1:26" x14ac:dyDescent="0.35">
      <c r="A35" s="1" t="s">
        <v>1171</v>
      </c>
      <c r="B35" s="1">
        <v>2023</v>
      </c>
      <c r="C35" s="2">
        <v>44982</v>
      </c>
      <c r="D35" s="1" t="s">
        <v>66</v>
      </c>
      <c r="E35" s="1" t="s">
        <v>605</v>
      </c>
      <c r="F35" s="1" t="s">
        <v>33</v>
      </c>
      <c r="G35" s="1"/>
      <c r="H35" s="1">
        <v>10</v>
      </c>
      <c r="I35" s="1">
        <v>20</v>
      </c>
      <c r="J35" s="1">
        <v>28</v>
      </c>
      <c r="K35" s="1">
        <v>30</v>
      </c>
      <c r="L35" s="1">
        <v>78</v>
      </c>
      <c r="M35" s="1"/>
      <c r="N35" s="1">
        <v>1</v>
      </c>
      <c r="O35" s="1"/>
      <c r="P35" s="1"/>
      <c r="Q35" s="1"/>
      <c r="R35" s="1"/>
      <c r="S35" s="1"/>
      <c r="T35" s="1">
        <v>1</v>
      </c>
      <c r="U35" s="1"/>
      <c r="V35" s="1"/>
      <c r="W35" s="1">
        <v>20</v>
      </c>
      <c r="X35" s="1"/>
      <c r="Y35" s="1">
        <v>100</v>
      </c>
      <c r="Z35" s="135"/>
    </row>
    <row r="36" spans="1:26" x14ac:dyDescent="0.35">
      <c r="A36" s="1" t="s">
        <v>1171</v>
      </c>
      <c r="B36" s="1">
        <v>2023</v>
      </c>
      <c r="C36" s="2">
        <v>44982</v>
      </c>
      <c r="D36" s="1" t="s">
        <v>66</v>
      </c>
      <c r="E36" s="1" t="s">
        <v>482</v>
      </c>
      <c r="F36" s="1" t="s">
        <v>23</v>
      </c>
      <c r="G36" s="1"/>
      <c r="H36" s="1">
        <v>11</v>
      </c>
      <c r="I36" s="1">
        <v>14</v>
      </c>
      <c r="J36" s="1">
        <v>38</v>
      </c>
      <c r="K36" s="1">
        <v>24</v>
      </c>
      <c r="L36" s="1">
        <v>76</v>
      </c>
      <c r="M36" s="1"/>
      <c r="N36" s="1"/>
      <c r="O36" s="1"/>
      <c r="P36" s="1"/>
      <c r="Q36" s="1">
        <v>2</v>
      </c>
      <c r="R36" s="1"/>
      <c r="S36" s="1"/>
      <c r="T36" s="1"/>
      <c r="U36" s="1"/>
      <c r="V36" s="1"/>
      <c r="W36" s="1">
        <v>20</v>
      </c>
      <c r="X36" s="1"/>
      <c r="Y36" s="1">
        <v>98</v>
      </c>
      <c r="Z36" s="135"/>
    </row>
    <row r="37" spans="1:26" x14ac:dyDescent="0.35">
      <c r="A37" s="1" t="s">
        <v>1171</v>
      </c>
      <c r="B37" s="1">
        <v>2023</v>
      </c>
      <c r="C37" s="2">
        <v>44982</v>
      </c>
      <c r="D37" s="1" t="s">
        <v>66</v>
      </c>
      <c r="E37" s="1" t="s">
        <v>764</v>
      </c>
      <c r="F37" s="1" t="s">
        <v>726</v>
      </c>
      <c r="G37" s="1"/>
      <c r="H37" s="1">
        <v>12</v>
      </c>
      <c r="I37" s="1">
        <v>28</v>
      </c>
      <c r="J37" s="1">
        <v>4</v>
      </c>
      <c r="K37" s="1">
        <v>26</v>
      </c>
      <c r="L37" s="1">
        <v>58</v>
      </c>
      <c r="M37" s="1"/>
      <c r="N37" s="1"/>
      <c r="O37" s="1"/>
      <c r="P37" s="1"/>
      <c r="Q37" s="1"/>
      <c r="R37" s="1"/>
      <c r="S37" s="1">
        <v>3</v>
      </c>
      <c r="T37" s="1">
        <v>2</v>
      </c>
      <c r="U37" s="1"/>
      <c r="V37" s="1"/>
      <c r="W37" s="1">
        <v>20</v>
      </c>
      <c r="X37" s="1"/>
      <c r="Y37" s="1">
        <v>83</v>
      </c>
      <c r="Z37" s="135"/>
    </row>
    <row r="38" spans="1:26" x14ac:dyDescent="0.35">
      <c r="A38" s="1" t="s">
        <v>1171</v>
      </c>
      <c r="B38" s="1">
        <v>2023</v>
      </c>
      <c r="C38" s="2">
        <v>44982</v>
      </c>
      <c r="D38" s="1" t="s">
        <v>66</v>
      </c>
      <c r="E38" s="1" t="s">
        <v>852</v>
      </c>
      <c r="F38" s="1" t="s">
        <v>85</v>
      </c>
      <c r="G38" s="1"/>
      <c r="H38" s="1">
        <v>13</v>
      </c>
      <c r="I38" s="1">
        <v>6</v>
      </c>
      <c r="J38" s="1">
        <v>6</v>
      </c>
      <c r="K38" s="1">
        <v>14</v>
      </c>
      <c r="L38" s="1">
        <v>26</v>
      </c>
      <c r="M38" s="1"/>
      <c r="N38" s="1"/>
      <c r="O38" s="1">
        <v>1</v>
      </c>
      <c r="P38" s="1"/>
      <c r="Q38" s="1"/>
      <c r="R38" s="1"/>
      <c r="S38" s="1">
        <v>2</v>
      </c>
      <c r="T38" s="1">
        <v>5</v>
      </c>
      <c r="U38" s="1"/>
      <c r="V38" s="1"/>
      <c r="W38" s="1">
        <v>20</v>
      </c>
      <c r="X38" s="1"/>
      <c r="Y38" s="1">
        <v>54</v>
      </c>
      <c r="Z38" s="135"/>
    </row>
    <row r="39" spans="1:26" x14ac:dyDescent="0.35">
      <c r="A39" s="1" t="s">
        <v>1171</v>
      </c>
      <c r="B39" s="1">
        <v>2023</v>
      </c>
      <c r="C39" s="2">
        <v>44982</v>
      </c>
      <c r="D39" s="1" t="s">
        <v>66</v>
      </c>
      <c r="E39" s="1" t="s">
        <v>645</v>
      </c>
      <c r="F39" s="1" t="s">
        <v>646</v>
      </c>
      <c r="G39" s="1"/>
      <c r="H39" s="1">
        <v>14</v>
      </c>
      <c r="I39" s="1">
        <v>12</v>
      </c>
      <c r="J39" s="1">
        <v>14</v>
      </c>
      <c r="K39" s="1">
        <v>20</v>
      </c>
      <c r="L39" s="1">
        <v>46</v>
      </c>
      <c r="M39" s="1">
        <v>1</v>
      </c>
      <c r="N39" s="1"/>
      <c r="O39" s="1">
        <v>2</v>
      </c>
      <c r="P39" s="1"/>
      <c r="Q39" s="1"/>
      <c r="R39" s="1"/>
      <c r="S39" s="1">
        <v>1</v>
      </c>
      <c r="T39" s="1"/>
      <c r="U39" s="1"/>
      <c r="V39" s="1"/>
      <c r="W39" s="1"/>
      <c r="X39" s="1"/>
      <c r="Y39" s="1">
        <v>50</v>
      </c>
      <c r="Z39" s="135"/>
    </row>
    <row r="40" spans="1:26" x14ac:dyDescent="0.35">
      <c r="A40" s="1" t="s">
        <v>1171</v>
      </c>
      <c r="B40" s="1">
        <v>2023</v>
      </c>
      <c r="C40" s="2">
        <v>44982</v>
      </c>
      <c r="D40" s="1" t="s">
        <v>66</v>
      </c>
      <c r="E40" s="1" t="s">
        <v>733</v>
      </c>
      <c r="F40" s="1" t="s">
        <v>102</v>
      </c>
      <c r="G40" s="1"/>
      <c r="H40" s="1">
        <v>15</v>
      </c>
      <c r="I40" s="1">
        <v>16</v>
      </c>
      <c r="J40" s="1">
        <v>12</v>
      </c>
      <c r="K40" s="1">
        <v>10</v>
      </c>
      <c r="L40" s="1">
        <v>38</v>
      </c>
      <c r="M40" s="1">
        <v>5</v>
      </c>
      <c r="N40" s="1"/>
      <c r="O40" s="1"/>
      <c r="P40" s="1">
        <v>2</v>
      </c>
      <c r="Q40" s="1"/>
      <c r="R40" s="1"/>
      <c r="S40" s="1"/>
      <c r="T40" s="1"/>
      <c r="U40" s="1"/>
      <c r="V40" s="1"/>
      <c r="W40" s="1"/>
      <c r="X40" s="1"/>
      <c r="Y40" s="1">
        <v>45</v>
      </c>
      <c r="Z40" s="135"/>
    </row>
    <row r="41" spans="1:26" x14ac:dyDescent="0.35">
      <c r="A41" s="1" t="s">
        <v>1171</v>
      </c>
      <c r="B41" s="1">
        <v>2023</v>
      </c>
      <c r="C41" s="2">
        <v>44982</v>
      </c>
      <c r="D41" s="1" t="s">
        <v>66</v>
      </c>
      <c r="E41" s="1" t="s">
        <v>596</v>
      </c>
      <c r="F41" s="1" t="s">
        <v>29</v>
      </c>
      <c r="G41" s="1"/>
      <c r="H41" s="1">
        <v>16</v>
      </c>
      <c r="I41" s="1">
        <v>1</v>
      </c>
      <c r="J41" s="1">
        <v>8</v>
      </c>
      <c r="K41" s="1">
        <v>8</v>
      </c>
      <c r="L41" s="1">
        <v>17</v>
      </c>
      <c r="M41" s="1"/>
      <c r="N41" s="1"/>
      <c r="O41" s="1"/>
      <c r="P41" s="1"/>
      <c r="Q41" s="1"/>
      <c r="R41" s="1"/>
      <c r="S41" s="1">
        <v>5</v>
      </c>
      <c r="T41" s="1">
        <v>3</v>
      </c>
      <c r="U41" s="1"/>
      <c r="V41" s="1"/>
      <c r="W41" s="1">
        <v>20</v>
      </c>
      <c r="X41" s="1"/>
      <c r="Y41" s="1">
        <v>45</v>
      </c>
      <c r="Z41" s="135"/>
    </row>
    <row r="42" spans="1:26" x14ac:dyDescent="0.35">
      <c r="A42" s="1" t="s">
        <v>1171</v>
      </c>
      <c r="B42" s="1">
        <v>2023</v>
      </c>
      <c r="C42" s="2">
        <v>44982</v>
      </c>
      <c r="D42" s="1" t="s">
        <v>66</v>
      </c>
      <c r="E42" s="1" t="s">
        <v>519</v>
      </c>
      <c r="F42" s="1" t="s">
        <v>250</v>
      </c>
      <c r="G42" s="1"/>
      <c r="H42" s="1">
        <v>17</v>
      </c>
      <c r="I42" s="1">
        <v>1</v>
      </c>
      <c r="J42" s="1">
        <v>22</v>
      </c>
      <c r="K42" s="1">
        <v>16</v>
      </c>
      <c r="L42" s="1">
        <v>39</v>
      </c>
      <c r="M42" s="1"/>
      <c r="N42" s="1"/>
      <c r="O42" s="1"/>
      <c r="P42" s="1">
        <v>5</v>
      </c>
      <c r="Q42" s="1"/>
      <c r="R42" s="1"/>
      <c r="S42" s="1"/>
      <c r="T42" s="1"/>
      <c r="U42" s="1"/>
      <c r="V42" s="1"/>
      <c r="W42" s="1"/>
      <c r="X42" s="1"/>
      <c r="Y42" s="1">
        <v>44</v>
      </c>
      <c r="Z42" s="135"/>
    </row>
    <row r="43" spans="1:26" x14ac:dyDescent="0.35">
      <c r="A43" s="1" t="s">
        <v>1171</v>
      </c>
      <c r="B43" s="1">
        <v>2023</v>
      </c>
      <c r="C43" s="2">
        <v>44982</v>
      </c>
      <c r="D43" s="1" t="s">
        <v>66</v>
      </c>
      <c r="E43" s="1" t="s">
        <v>493</v>
      </c>
      <c r="F43" s="1" t="s">
        <v>759</v>
      </c>
      <c r="G43" s="1"/>
      <c r="H43" s="1">
        <v>18</v>
      </c>
      <c r="I43" s="1">
        <v>8</v>
      </c>
      <c r="J43" s="1">
        <v>16</v>
      </c>
      <c r="K43" s="1">
        <v>6</v>
      </c>
      <c r="L43" s="1">
        <v>30</v>
      </c>
      <c r="M43" s="1">
        <v>3</v>
      </c>
      <c r="N43" s="1">
        <v>5</v>
      </c>
      <c r="O43" s="1"/>
      <c r="P43" s="1">
        <v>3</v>
      </c>
      <c r="Q43" s="1"/>
      <c r="R43" s="1"/>
      <c r="S43" s="1"/>
      <c r="T43" s="1"/>
      <c r="U43" s="1"/>
      <c r="V43" s="1"/>
      <c r="W43" s="1"/>
      <c r="X43" s="1"/>
      <c r="Y43" s="1">
        <v>41</v>
      </c>
      <c r="Z43" s="135"/>
    </row>
    <row r="44" spans="1:26" x14ac:dyDescent="0.35">
      <c r="A44" s="1" t="s">
        <v>1171</v>
      </c>
      <c r="B44" s="1">
        <v>2023</v>
      </c>
      <c r="C44" s="2">
        <v>44982</v>
      </c>
      <c r="D44" s="1" t="s">
        <v>66</v>
      </c>
      <c r="E44" s="1" t="s">
        <v>836</v>
      </c>
      <c r="F44" s="1" t="s">
        <v>56</v>
      </c>
      <c r="G44" s="1"/>
      <c r="H44" s="1">
        <v>19</v>
      </c>
      <c r="I44" s="1">
        <v>22</v>
      </c>
      <c r="J44" s="1">
        <v>2</v>
      </c>
      <c r="K44" s="1">
        <v>4</v>
      </c>
      <c r="L44" s="1">
        <v>28</v>
      </c>
      <c r="M44" s="1"/>
      <c r="N44" s="1"/>
      <c r="O44" s="1"/>
      <c r="P44" s="1"/>
      <c r="Q44" s="1"/>
      <c r="R44" s="1"/>
      <c r="S44" s="1"/>
      <c r="T44" s="1"/>
      <c r="U44" s="1"/>
      <c r="V44" s="1">
        <v>6</v>
      </c>
      <c r="W44" s="1"/>
      <c r="X44" s="1"/>
      <c r="Y44" s="1">
        <v>34</v>
      </c>
      <c r="Z44" s="135"/>
    </row>
    <row r="45" spans="1:26" x14ac:dyDescent="0.35">
      <c r="A45" s="1" t="s">
        <v>1171</v>
      </c>
      <c r="B45" s="1">
        <v>2023</v>
      </c>
      <c r="C45" s="2">
        <v>44982</v>
      </c>
      <c r="D45" s="1" t="s">
        <v>66</v>
      </c>
      <c r="E45" s="1" t="s">
        <v>53</v>
      </c>
      <c r="F45" s="1" t="s">
        <v>25</v>
      </c>
      <c r="G45" s="1"/>
      <c r="H45" s="1">
        <v>20</v>
      </c>
      <c r="I45" s="1">
        <v>4</v>
      </c>
      <c r="J45" s="1">
        <v>10</v>
      </c>
      <c r="K45" s="1">
        <v>12</v>
      </c>
      <c r="L45" s="1">
        <v>26</v>
      </c>
      <c r="M45" s="1"/>
      <c r="N45" s="1"/>
      <c r="O45" s="1"/>
      <c r="P45" s="1"/>
      <c r="Q45" s="1"/>
      <c r="R45" s="1"/>
      <c r="S45" s="1"/>
      <c r="T45" s="1"/>
      <c r="U45" s="1"/>
      <c r="V45" s="1"/>
      <c r="W45" s="1"/>
      <c r="X45" s="1"/>
      <c r="Y45" s="1">
        <v>26</v>
      </c>
      <c r="Z45" s="135"/>
    </row>
    <row r="46" spans="1:26" x14ac:dyDescent="0.35">
      <c r="A46" s="1" t="s">
        <v>1171</v>
      </c>
      <c r="B46" s="1">
        <v>2023</v>
      </c>
      <c r="C46" s="2">
        <v>44982</v>
      </c>
      <c r="D46" s="1" t="s">
        <v>66</v>
      </c>
      <c r="E46" s="1" t="s">
        <v>477</v>
      </c>
      <c r="F46" s="1" t="s">
        <v>478</v>
      </c>
      <c r="G46" s="1"/>
      <c r="H46" s="1">
        <v>21</v>
      </c>
      <c r="I46" s="1">
        <v>2</v>
      </c>
      <c r="J46" s="1">
        <v>1</v>
      </c>
      <c r="K46" s="1">
        <v>2</v>
      </c>
      <c r="L46" s="1">
        <v>5</v>
      </c>
      <c r="M46" s="1"/>
      <c r="N46" s="1"/>
      <c r="O46" s="1"/>
      <c r="P46" s="1"/>
      <c r="Q46" s="1"/>
      <c r="R46" s="1"/>
      <c r="S46" s="1"/>
      <c r="T46" s="1"/>
      <c r="U46" s="1"/>
      <c r="V46" s="1"/>
      <c r="W46" s="1"/>
      <c r="X46" s="1"/>
      <c r="Y46" s="1">
        <v>5</v>
      </c>
      <c r="Z46" s="135"/>
    </row>
    <row r="47" spans="1:26" x14ac:dyDescent="0.35">
      <c r="A47" s="1" t="s">
        <v>1171</v>
      </c>
      <c r="B47" s="1">
        <v>2023</v>
      </c>
      <c r="C47" s="2">
        <v>44982</v>
      </c>
      <c r="D47" s="1" t="s">
        <v>66</v>
      </c>
      <c r="E47" s="1" t="s">
        <v>902</v>
      </c>
      <c r="F47" s="1" t="s">
        <v>52</v>
      </c>
      <c r="G47" s="1"/>
      <c r="H47" s="1">
        <v>22</v>
      </c>
      <c r="I47" s="1">
        <v>10</v>
      </c>
      <c r="J47" s="1">
        <v>1</v>
      </c>
      <c r="K47" s="1">
        <v>1</v>
      </c>
      <c r="L47" s="1">
        <v>12</v>
      </c>
      <c r="M47" s="1"/>
      <c r="N47" s="1"/>
      <c r="O47" s="1"/>
      <c r="P47" s="1"/>
      <c r="Q47" s="1"/>
      <c r="R47" s="1"/>
      <c r="S47" s="1"/>
      <c r="T47" s="1"/>
      <c r="U47" s="1"/>
      <c r="V47" s="1"/>
      <c r="W47" s="1"/>
      <c r="X47" s="1">
        <v>20</v>
      </c>
      <c r="Y47" s="1">
        <v>-8</v>
      </c>
      <c r="Z47" s="135"/>
    </row>
    <row r="48" spans="1:26" x14ac:dyDescent="0.35">
      <c r="A48" s="1" t="s">
        <v>1171</v>
      </c>
      <c r="B48" s="1">
        <v>2023</v>
      </c>
      <c r="C48" s="2">
        <v>44982</v>
      </c>
      <c r="D48" s="1" t="s">
        <v>66</v>
      </c>
      <c r="E48" s="1" t="s">
        <v>594</v>
      </c>
      <c r="F48" s="1" t="s">
        <v>31</v>
      </c>
      <c r="G48" s="1"/>
      <c r="H48" s="1" t="s">
        <v>607</v>
      </c>
      <c r="I48" s="1">
        <v>1</v>
      </c>
      <c r="J48" s="1" t="s">
        <v>758</v>
      </c>
      <c r="K48" s="1"/>
      <c r="L48" s="1"/>
      <c r="M48" s="1"/>
      <c r="N48" s="1"/>
      <c r="O48" s="1"/>
      <c r="P48" s="1"/>
      <c r="Q48" s="1"/>
      <c r="R48" s="1"/>
      <c r="S48" s="1"/>
      <c r="T48" s="1"/>
      <c r="U48" s="1"/>
      <c r="V48" s="1"/>
      <c r="W48" s="1"/>
      <c r="X48" s="1"/>
      <c r="Y48" s="1" t="s">
        <v>607</v>
      </c>
      <c r="Z48" s="135"/>
    </row>
    <row r="49" spans="1:26" x14ac:dyDescent="0.35">
      <c r="A49" s="1" t="s">
        <v>1171</v>
      </c>
      <c r="B49" s="1">
        <v>2023</v>
      </c>
      <c r="C49" s="2">
        <v>44982</v>
      </c>
      <c r="D49" s="1" t="s">
        <v>66</v>
      </c>
      <c r="E49" s="1" t="s">
        <v>522</v>
      </c>
      <c r="F49" s="1" t="s">
        <v>58</v>
      </c>
      <c r="G49" s="1"/>
      <c r="H49" s="1" t="s">
        <v>923</v>
      </c>
      <c r="I49" s="1"/>
      <c r="J49" s="1"/>
      <c r="K49" s="1"/>
      <c r="L49" s="1"/>
      <c r="M49" s="1"/>
      <c r="N49" s="1"/>
      <c r="O49" s="1"/>
      <c r="P49" s="1"/>
      <c r="Q49" s="1"/>
      <c r="R49" s="1"/>
      <c r="S49" s="1"/>
      <c r="T49" s="1"/>
      <c r="U49" s="1"/>
      <c r="V49" s="1"/>
      <c r="W49" s="1"/>
      <c r="X49" s="1"/>
      <c r="Y49" s="1" t="s">
        <v>923</v>
      </c>
      <c r="Z49" s="135"/>
    </row>
    <row r="50" spans="1:26" x14ac:dyDescent="0.35">
      <c r="A50" s="4" t="s">
        <v>19</v>
      </c>
      <c r="B50" s="4">
        <v>2022</v>
      </c>
      <c r="C50" s="5">
        <v>44849</v>
      </c>
      <c r="D50" s="4" t="s">
        <v>20</v>
      </c>
      <c r="E50" s="4" t="s">
        <v>585</v>
      </c>
      <c r="F50" s="4" t="s">
        <v>113</v>
      </c>
      <c r="G50" s="12">
        <f>(C50-VLOOKUP(E50,Riders!$A$2:$C$267,2,FALSE))/365</f>
        <v>24.090410958904108</v>
      </c>
      <c r="H50" s="4">
        <v>1</v>
      </c>
      <c r="I50" s="3">
        <v>34</v>
      </c>
      <c r="J50" s="3">
        <v>38</v>
      </c>
      <c r="K50" s="3">
        <v>38</v>
      </c>
      <c r="L50" s="3">
        <v>110</v>
      </c>
      <c r="M50" s="8">
        <v>1</v>
      </c>
      <c r="N50" s="8">
        <v>5</v>
      </c>
      <c r="O50" s="3"/>
      <c r="P50" s="8">
        <v>5</v>
      </c>
      <c r="Q50" s="3"/>
      <c r="R50" s="3"/>
      <c r="S50" s="3"/>
      <c r="T50" s="8">
        <v>1</v>
      </c>
      <c r="U50" s="8">
        <v>5</v>
      </c>
      <c r="V50" s="8"/>
      <c r="W50" s="8">
        <v>20</v>
      </c>
      <c r="X50" s="8"/>
      <c r="Y50" s="8">
        <v>147</v>
      </c>
      <c r="Z50" s="135"/>
    </row>
    <row r="51" spans="1:26" x14ac:dyDescent="0.35">
      <c r="A51" s="4" t="s">
        <v>19</v>
      </c>
      <c r="B51" s="4">
        <v>2022</v>
      </c>
      <c r="C51" s="5">
        <v>44849</v>
      </c>
      <c r="D51" s="4" t="s">
        <v>20</v>
      </c>
      <c r="E51" s="4" t="s">
        <v>584</v>
      </c>
      <c r="F51" s="4" t="s">
        <v>27</v>
      </c>
      <c r="G51" s="12">
        <f>(C51-VLOOKUP(E51,Riders!$A$2:$C$267,2,FALSE))/365</f>
        <v>27.109589041095891</v>
      </c>
      <c r="H51" s="4">
        <v>2</v>
      </c>
      <c r="I51" s="3">
        <v>30</v>
      </c>
      <c r="J51" s="3">
        <v>26</v>
      </c>
      <c r="K51" s="3">
        <v>40</v>
      </c>
      <c r="L51" s="3">
        <v>96</v>
      </c>
      <c r="M51" s="3"/>
      <c r="N51" s="8">
        <v>1</v>
      </c>
      <c r="O51" s="8">
        <v>2</v>
      </c>
      <c r="P51" s="8">
        <v>3</v>
      </c>
      <c r="Q51" s="3"/>
      <c r="R51" s="8">
        <v>2</v>
      </c>
      <c r="S51" s="3"/>
      <c r="T51" s="3"/>
      <c r="U51" s="8">
        <v>3</v>
      </c>
      <c r="V51" s="3"/>
      <c r="W51" s="8">
        <v>20</v>
      </c>
      <c r="X51" s="8"/>
      <c r="Y51" s="8">
        <v>127</v>
      </c>
      <c r="Z51" s="135"/>
    </row>
    <row r="52" spans="1:26" x14ac:dyDescent="0.35">
      <c r="A52" s="4" t="s">
        <v>19</v>
      </c>
      <c r="B52" s="4">
        <v>2022</v>
      </c>
      <c r="C52" s="5">
        <v>44849</v>
      </c>
      <c r="D52" s="4" t="s">
        <v>20</v>
      </c>
      <c r="E52" s="4" t="s">
        <v>599</v>
      </c>
      <c r="F52" s="4" t="s">
        <v>35</v>
      </c>
      <c r="G52" s="12">
        <f>(C52-VLOOKUP(E52,Riders!$A$2:$C$267,2,FALSE))/365</f>
        <v>31.906849315068492</v>
      </c>
      <c r="H52" s="4">
        <v>3</v>
      </c>
      <c r="I52" s="3">
        <v>40</v>
      </c>
      <c r="J52" s="3">
        <v>36</v>
      </c>
      <c r="K52" s="3">
        <v>30</v>
      </c>
      <c r="L52" s="3">
        <v>106</v>
      </c>
      <c r="M52" s="3"/>
      <c r="N52" s="8">
        <v>3</v>
      </c>
      <c r="O52" s="8">
        <v>3</v>
      </c>
      <c r="P52" s="8">
        <v>2</v>
      </c>
      <c r="Q52" s="3"/>
      <c r="R52" s="3"/>
      <c r="S52" s="8">
        <v>2</v>
      </c>
      <c r="T52" s="3"/>
      <c r="U52" s="8">
        <v>2</v>
      </c>
      <c r="V52" s="3"/>
      <c r="W52" s="3"/>
      <c r="X52" s="3"/>
      <c r="Y52" s="8">
        <v>118</v>
      </c>
      <c r="Z52" s="135"/>
    </row>
    <row r="53" spans="1:26" x14ac:dyDescent="0.35">
      <c r="A53" s="4" t="s">
        <v>19</v>
      </c>
      <c r="B53" s="4">
        <v>2022</v>
      </c>
      <c r="C53" s="5">
        <v>44849</v>
      </c>
      <c r="D53" s="4" t="s">
        <v>20</v>
      </c>
      <c r="E53" s="4" t="s">
        <v>603</v>
      </c>
      <c r="F53" s="4" t="s">
        <v>484</v>
      </c>
      <c r="G53" s="12">
        <f>(C53-VLOOKUP(E53,Riders!$A$2:$C$267,2,FALSE))/365</f>
        <v>25.583561643835615</v>
      </c>
      <c r="H53" s="4">
        <v>4</v>
      </c>
      <c r="I53" s="3">
        <v>22</v>
      </c>
      <c r="J53" s="3">
        <v>34</v>
      </c>
      <c r="K53" s="3">
        <v>14</v>
      </c>
      <c r="L53" s="3">
        <v>70</v>
      </c>
      <c r="M53" s="8">
        <v>5</v>
      </c>
      <c r="N53" s="3"/>
      <c r="O53" s="3"/>
      <c r="P53" s="3"/>
      <c r="Q53" s="3"/>
      <c r="R53" s="3"/>
      <c r="S53" s="3"/>
      <c r="T53" s="3"/>
      <c r="U53" s="3"/>
      <c r="V53" s="8"/>
      <c r="W53" s="8">
        <v>40</v>
      </c>
      <c r="X53" s="8"/>
      <c r="Y53" s="8">
        <v>115</v>
      </c>
      <c r="Z53" s="135"/>
    </row>
    <row r="54" spans="1:26" x14ac:dyDescent="0.35">
      <c r="A54" s="4" t="s">
        <v>19</v>
      </c>
      <c r="B54" s="4">
        <v>2022</v>
      </c>
      <c r="C54" s="5">
        <v>44849</v>
      </c>
      <c r="D54" s="4" t="s">
        <v>20</v>
      </c>
      <c r="E54" s="4" t="s">
        <v>481</v>
      </c>
      <c r="F54" s="4" t="s">
        <v>29</v>
      </c>
      <c r="G54" s="12">
        <f>(C54-VLOOKUP(E54,Riders!$A$2:$C$267,2,FALSE))/365</f>
        <v>20.336986301369862</v>
      </c>
      <c r="H54" s="4">
        <v>5</v>
      </c>
      <c r="I54" s="3">
        <v>20</v>
      </c>
      <c r="J54" s="3">
        <v>28</v>
      </c>
      <c r="K54" s="3">
        <v>32</v>
      </c>
      <c r="L54" s="3">
        <v>80</v>
      </c>
      <c r="M54" s="3"/>
      <c r="N54" s="3"/>
      <c r="O54" s="3"/>
      <c r="P54" s="3"/>
      <c r="Q54" s="3"/>
      <c r="R54" s="3"/>
      <c r="S54" s="3"/>
      <c r="T54" s="8">
        <v>5</v>
      </c>
      <c r="U54" s="3"/>
      <c r="V54" s="3"/>
      <c r="W54" s="8">
        <v>20</v>
      </c>
      <c r="X54" s="8"/>
      <c r="Y54" s="8">
        <v>105</v>
      </c>
      <c r="Z54" s="135"/>
    </row>
    <row r="55" spans="1:26" x14ac:dyDescent="0.35">
      <c r="A55" s="4" t="s">
        <v>19</v>
      </c>
      <c r="B55" s="4">
        <v>2022</v>
      </c>
      <c r="C55" s="5">
        <v>44849</v>
      </c>
      <c r="D55" s="4" t="s">
        <v>20</v>
      </c>
      <c r="E55" s="4" t="s">
        <v>594</v>
      </c>
      <c r="F55" s="4" t="s">
        <v>31</v>
      </c>
      <c r="G55" s="12">
        <f>(C55-VLOOKUP(E55,Riders!$A$2:$C$267,2,FALSE))/365</f>
        <v>24.682191780821917</v>
      </c>
      <c r="H55" s="4">
        <v>6</v>
      </c>
      <c r="I55" s="3">
        <v>38</v>
      </c>
      <c r="J55" s="3">
        <v>40</v>
      </c>
      <c r="K55" s="3">
        <v>22</v>
      </c>
      <c r="L55" s="3">
        <v>100</v>
      </c>
      <c r="M55" s="3"/>
      <c r="N55" s="3"/>
      <c r="O55" s="8">
        <v>1</v>
      </c>
      <c r="P55" s="3"/>
      <c r="Q55" s="3"/>
      <c r="R55" s="3"/>
      <c r="S55" s="3"/>
      <c r="T55" s="3"/>
      <c r="U55" s="3"/>
      <c r="V55" s="3"/>
      <c r="W55" s="3"/>
      <c r="X55" s="3"/>
      <c r="Y55" s="8">
        <v>101</v>
      </c>
      <c r="Z55" s="135"/>
    </row>
    <row r="56" spans="1:26" x14ac:dyDescent="0.35">
      <c r="A56" s="4" t="s">
        <v>19</v>
      </c>
      <c r="B56" s="4">
        <v>2022</v>
      </c>
      <c r="C56" s="5">
        <v>44849</v>
      </c>
      <c r="D56" s="4" t="s">
        <v>20</v>
      </c>
      <c r="E56" s="4" t="s">
        <v>473</v>
      </c>
      <c r="F56" s="4" t="s">
        <v>25</v>
      </c>
      <c r="G56" s="12">
        <f>(C56-VLOOKUP(E56,Riders!$A$2:$C$267,2,FALSE))/365</f>
        <v>33.706849315068496</v>
      </c>
      <c r="H56" s="4">
        <v>7</v>
      </c>
      <c r="I56" s="3">
        <v>32</v>
      </c>
      <c r="J56" s="3">
        <v>30</v>
      </c>
      <c r="K56" s="3">
        <v>34</v>
      </c>
      <c r="L56" s="3">
        <v>96</v>
      </c>
      <c r="M56" s="8">
        <v>2</v>
      </c>
      <c r="N56" s="3"/>
      <c r="O56" s="3"/>
      <c r="P56" s="8">
        <v>1</v>
      </c>
      <c r="Q56" s="3"/>
      <c r="R56" s="8">
        <v>1</v>
      </c>
      <c r="S56" s="3"/>
      <c r="T56" s="3"/>
      <c r="U56" s="3"/>
      <c r="V56" s="8"/>
      <c r="W56" s="3"/>
      <c r="X56" s="3"/>
      <c r="Y56" s="8">
        <v>100</v>
      </c>
      <c r="Z56" s="135"/>
    </row>
    <row r="57" spans="1:26" x14ac:dyDescent="0.35">
      <c r="A57" s="4" t="s">
        <v>19</v>
      </c>
      <c r="B57" s="4">
        <v>2022</v>
      </c>
      <c r="C57" s="5">
        <v>44849</v>
      </c>
      <c r="D57" s="4" t="s">
        <v>20</v>
      </c>
      <c r="E57" s="4" t="s">
        <v>496</v>
      </c>
      <c r="F57" s="4" t="s">
        <v>85</v>
      </c>
      <c r="G57" s="12">
        <f>(C57-VLOOKUP(E57,Riders!$A$2:$C$267,2,FALSE))/365</f>
        <v>27.756164383561643</v>
      </c>
      <c r="H57" s="4">
        <v>8</v>
      </c>
      <c r="I57" s="3">
        <v>24</v>
      </c>
      <c r="J57" s="3">
        <v>24</v>
      </c>
      <c r="K57" s="3">
        <v>26</v>
      </c>
      <c r="L57" s="3">
        <v>74</v>
      </c>
      <c r="M57" s="3"/>
      <c r="N57" s="3"/>
      <c r="O57" s="3"/>
      <c r="P57" s="3"/>
      <c r="Q57" s="3"/>
      <c r="R57" s="3"/>
      <c r="S57" s="8">
        <v>1</v>
      </c>
      <c r="T57" s="3"/>
      <c r="U57" s="8">
        <v>1</v>
      </c>
      <c r="V57" s="3">
        <v>6</v>
      </c>
      <c r="W57" s="3"/>
      <c r="X57" s="3"/>
      <c r="Y57" s="8">
        <v>82</v>
      </c>
      <c r="Z57" s="135"/>
    </row>
    <row r="58" spans="1:26" x14ac:dyDescent="0.35">
      <c r="A58" s="4" t="s">
        <v>19</v>
      </c>
      <c r="B58" s="4">
        <v>2022</v>
      </c>
      <c r="C58" s="5">
        <v>44849</v>
      </c>
      <c r="D58" s="4" t="s">
        <v>20</v>
      </c>
      <c r="E58" s="4" t="s">
        <v>615</v>
      </c>
      <c r="F58" s="4" t="s">
        <v>23</v>
      </c>
      <c r="G58" s="12">
        <f>(C58-VLOOKUP(E58,Riders!$A$2:$C$267,2,FALSE))/365</f>
        <v>23.715068493150685</v>
      </c>
      <c r="H58" s="4">
        <v>9</v>
      </c>
      <c r="I58" s="3">
        <v>26</v>
      </c>
      <c r="J58" s="3">
        <v>18</v>
      </c>
      <c r="K58" s="3">
        <v>10</v>
      </c>
      <c r="L58" s="3">
        <v>54</v>
      </c>
      <c r="M58" s="8">
        <v>3</v>
      </c>
      <c r="N58" s="3"/>
      <c r="O58" s="3"/>
      <c r="P58" s="3"/>
      <c r="Q58" s="3"/>
      <c r="R58" s="3"/>
      <c r="S58" s="8">
        <v>3</v>
      </c>
      <c r="T58" s="3"/>
      <c r="U58" s="3"/>
      <c r="V58" s="8">
        <v>2</v>
      </c>
      <c r="W58" s="8">
        <v>20</v>
      </c>
      <c r="X58" s="8"/>
      <c r="Y58" s="8">
        <v>82</v>
      </c>
      <c r="Z58" s="135"/>
    </row>
    <row r="59" spans="1:26" x14ac:dyDescent="0.35">
      <c r="A59" s="4" t="s">
        <v>19</v>
      </c>
      <c r="B59" s="4">
        <v>2022</v>
      </c>
      <c r="C59" s="5">
        <v>44849</v>
      </c>
      <c r="D59" s="4" t="s">
        <v>20</v>
      </c>
      <c r="E59" s="4" t="s">
        <v>500</v>
      </c>
      <c r="F59" s="4" t="s">
        <v>33</v>
      </c>
      <c r="G59" s="12">
        <f>(C59-VLOOKUP(E59,Riders!$A$2:$C$267,2,FALSE))/365</f>
        <v>19.213698630136985</v>
      </c>
      <c r="H59" s="4">
        <v>10</v>
      </c>
      <c r="I59" s="3">
        <v>28</v>
      </c>
      <c r="J59" s="3">
        <v>10</v>
      </c>
      <c r="K59" s="3">
        <v>36</v>
      </c>
      <c r="L59" s="3">
        <v>74</v>
      </c>
      <c r="M59" s="3"/>
      <c r="N59" s="3"/>
      <c r="O59" s="3"/>
      <c r="P59" s="3"/>
      <c r="Q59" s="8">
        <v>3</v>
      </c>
      <c r="R59" s="8">
        <v>3</v>
      </c>
      <c r="S59" s="3"/>
      <c r="T59" s="3"/>
      <c r="U59" s="3"/>
      <c r="V59" s="3"/>
      <c r="W59" s="3"/>
      <c r="X59" s="3"/>
      <c r="Y59" s="8">
        <v>80</v>
      </c>
      <c r="Z59" s="135"/>
    </row>
    <row r="60" spans="1:26" x14ac:dyDescent="0.35">
      <c r="A60" s="4" t="s">
        <v>19</v>
      </c>
      <c r="B60" s="4">
        <v>2022</v>
      </c>
      <c r="C60" s="5">
        <v>44849</v>
      </c>
      <c r="D60" s="4" t="s">
        <v>20</v>
      </c>
      <c r="E60" s="4" t="s">
        <v>476</v>
      </c>
      <c r="F60" s="4" t="s">
        <v>78</v>
      </c>
      <c r="G60" s="12">
        <f>(C60-VLOOKUP(E60,Riders!$A$2:$C$267,2,FALSE))/365</f>
        <v>23.942465753424656</v>
      </c>
      <c r="H60" s="4">
        <v>11</v>
      </c>
      <c r="I60" s="3">
        <v>14</v>
      </c>
      <c r="J60" s="3">
        <v>6</v>
      </c>
      <c r="K60" s="3">
        <v>28</v>
      </c>
      <c r="L60" s="3">
        <v>48</v>
      </c>
      <c r="M60" s="3"/>
      <c r="N60" s="3"/>
      <c r="O60" s="3"/>
      <c r="P60" s="3"/>
      <c r="Q60" s="3"/>
      <c r="R60" s="3"/>
      <c r="S60" s="8">
        <v>5</v>
      </c>
      <c r="T60" s="8">
        <v>3</v>
      </c>
      <c r="U60" s="3"/>
      <c r="V60" s="3"/>
      <c r="W60" s="8">
        <v>20</v>
      </c>
      <c r="X60" s="8"/>
      <c r="Y60" s="8">
        <v>76</v>
      </c>
      <c r="Z60" s="135"/>
    </row>
    <row r="61" spans="1:26" x14ac:dyDescent="0.35">
      <c r="A61" s="4" t="s">
        <v>19</v>
      </c>
      <c r="B61" s="4">
        <v>2022</v>
      </c>
      <c r="C61" s="5">
        <v>44849</v>
      </c>
      <c r="D61" s="4" t="s">
        <v>20</v>
      </c>
      <c r="E61" s="4" t="s">
        <v>616</v>
      </c>
      <c r="F61" s="4" t="s">
        <v>46</v>
      </c>
      <c r="G61" s="12">
        <f>(C61-VLOOKUP(E61,Riders!$A$2:$C$267,2,FALSE))/365</f>
        <v>24.975342465753425</v>
      </c>
      <c r="H61" s="4">
        <v>12</v>
      </c>
      <c r="I61" s="3">
        <v>18</v>
      </c>
      <c r="J61" s="3">
        <v>14</v>
      </c>
      <c r="K61" s="3">
        <v>18</v>
      </c>
      <c r="L61" s="3">
        <v>50</v>
      </c>
      <c r="M61" s="3"/>
      <c r="N61" s="3"/>
      <c r="O61" s="3"/>
      <c r="P61" s="3"/>
      <c r="Q61" s="8">
        <v>5</v>
      </c>
      <c r="R61" s="8"/>
      <c r="S61" s="3"/>
      <c r="T61" s="3"/>
      <c r="U61" s="3"/>
      <c r="V61" s="3"/>
      <c r="W61" s="8">
        <v>20</v>
      </c>
      <c r="X61" s="8"/>
      <c r="Y61" s="8">
        <v>75</v>
      </c>
      <c r="Z61" s="135"/>
    </row>
    <row r="62" spans="1:26" x14ac:dyDescent="0.35">
      <c r="A62" s="4" t="s">
        <v>19</v>
      </c>
      <c r="B62" s="4">
        <v>2022</v>
      </c>
      <c r="C62" s="5">
        <v>44849</v>
      </c>
      <c r="D62" s="4" t="s">
        <v>20</v>
      </c>
      <c r="E62" s="4" t="s">
        <v>600</v>
      </c>
      <c r="F62" s="4" t="s">
        <v>102</v>
      </c>
      <c r="G62" s="12">
        <f>(C62-VLOOKUP(E62,Riders!$A$2:$C$267,2,FALSE))/365</f>
        <v>24.416438356164385</v>
      </c>
      <c r="H62" s="4">
        <v>13</v>
      </c>
      <c r="I62" s="3">
        <v>36</v>
      </c>
      <c r="J62" s="3">
        <v>12</v>
      </c>
      <c r="K62" s="3">
        <v>16</v>
      </c>
      <c r="L62" s="3">
        <v>64</v>
      </c>
      <c r="M62" s="3"/>
      <c r="N62" s="3"/>
      <c r="O62" s="8">
        <v>5</v>
      </c>
      <c r="P62" s="3"/>
      <c r="Q62" s="3"/>
      <c r="R62" s="3"/>
      <c r="S62" s="3"/>
      <c r="T62" s="3"/>
      <c r="U62" s="3"/>
      <c r="V62" s="3"/>
      <c r="W62" s="3"/>
      <c r="X62" s="3"/>
      <c r="Y62" s="8">
        <v>69</v>
      </c>
      <c r="Z62" s="135"/>
    </row>
    <row r="63" spans="1:26" x14ac:dyDescent="0.35">
      <c r="A63" s="4" t="s">
        <v>19</v>
      </c>
      <c r="B63" s="4">
        <v>2022</v>
      </c>
      <c r="C63" s="5">
        <v>44849</v>
      </c>
      <c r="D63" s="4" t="s">
        <v>20</v>
      </c>
      <c r="E63" s="4" t="s">
        <v>617</v>
      </c>
      <c r="F63" s="4" t="s">
        <v>37</v>
      </c>
      <c r="G63" s="12">
        <f>(C63-VLOOKUP(E63,Riders!$A$2:$C$267,2,FALSE))/365</f>
        <v>34.676712328767124</v>
      </c>
      <c r="H63" s="4">
        <v>14</v>
      </c>
      <c r="I63" s="3">
        <v>12</v>
      </c>
      <c r="J63" s="3">
        <v>16</v>
      </c>
      <c r="K63" s="3">
        <v>8</v>
      </c>
      <c r="L63" s="3">
        <v>36</v>
      </c>
      <c r="M63" s="3"/>
      <c r="N63" s="3"/>
      <c r="O63" s="3"/>
      <c r="P63" s="3"/>
      <c r="Q63" s="3"/>
      <c r="R63" s="3"/>
      <c r="S63" s="3"/>
      <c r="T63" s="8">
        <v>2</v>
      </c>
      <c r="U63" s="3"/>
      <c r="V63" s="3">
        <v>4</v>
      </c>
      <c r="W63" s="8">
        <v>20</v>
      </c>
      <c r="X63" s="8"/>
      <c r="Y63" s="8">
        <v>62</v>
      </c>
      <c r="Z63" s="135"/>
    </row>
    <row r="64" spans="1:26" x14ac:dyDescent="0.35">
      <c r="A64" s="4" t="s">
        <v>19</v>
      </c>
      <c r="B64" s="4">
        <v>2022</v>
      </c>
      <c r="C64" s="5">
        <v>44849</v>
      </c>
      <c r="D64" s="4" t="s">
        <v>20</v>
      </c>
      <c r="E64" s="4" t="s">
        <v>487</v>
      </c>
      <c r="F64" s="4" t="s">
        <v>164</v>
      </c>
      <c r="G64" s="12">
        <f>(C64-VLOOKUP(E64,Riders!$A$2:$C$267,2,FALSE))/365</f>
        <v>25.276712328767122</v>
      </c>
      <c r="H64" s="4">
        <v>15</v>
      </c>
      <c r="I64" s="3">
        <v>16</v>
      </c>
      <c r="J64" s="3">
        <v>22</v>
      </c>
      <c r="K64" s="3">
        <v>6</v>
      </c>
      <c r="L64" s="3">
        <v>44</v>
      </c>
      <c r="M64" s="3"/>
      <c r="N64" s="3"/>
      <c r="O64" s="3"/>
      <c r="P64" s="3"/>
      <c r="Q64" s="3"/>
      <c r="R64" s="8">
        <v>5</v>
      </c>
      <c r="S64" s="3"/>
      <c r="T64" s="3"/>
      <c r="U64" s="3"/>
      <c r="V64" s="3"/>
      <c r="W64" s="3"/>
      <c r="X64" s="3"/>
      <c r="Y64" s="8">
        <v>49</v>
      </c>
      <c r="Z64" s="135"/>
    </row>
    <row r="65" spans="1:27" x14ac:dyDescent="0.35">
      <c r="A65" s="4" t="s">
        <v>19</v>
      </c>
      <c r="B65" s="4">
        <v>2022</v>
      </c>
      <c r="C65" s="5">
        <v>44849</v>
      </c>
      <c r="D65" s="4" t="s">
        <v>20</v>
      </c>
      <c r="E65" s="4" t="s">
        <v>479</v>
      </c>
      <c r="F65" s="4" t="s">
        <v>480</v>
      </c>
      <c r="G65" s="12">
        <f>(C65-VLOOKUP(E65,Riders!$A$2:$C$267,2,FALSE))/365</f>
        <v>31.410958904109588</v>
      </c>
      <c r="H65" s="4">
        <v>16</v>
      </c>
      <c r="I65" s="3">
        <v>4</v>
      </c>
      <c r="J65" s="3">
        <v>1</v>
      </c>
      <c r="K65" s="3">
        <v>24</v>
      </c>
      <c r="L65" s="3">
        <v>29</v>
      </c>
      <c r="M65" s="3"/>
      <c r="N65" s="3"/>
      <c r="O65" s="3"/>
      <c r="P65" s="3"/>
      <c r="Q65" s="3"/>
      <c r="R65" s="3"/>
      <c r="S65" s="3"/>
      <c r="T65" s="3"/>
      <c r="U65" s="3"/>
      <c r="V65" s="3">
        <v>10</v>
      </c>
      <c r="W65" s="3"/>
      <c r="X65" s="3"/>
      <c r="Y65" s="8">
        <v>39</v>
      </c>
      <c r="Z65" s="135"/>
    </row>
    <row r="66" spans="1:27" x14ac:dyDescent="0.35">
      <c r="A66" s="4" t="s">
        <v>19</v>
      </c>
      <c r="B66" s="4">
        <v>2022</v>
      </c>
      <c r="C66" s="5">
        <v>44849</v>
      </c>
      <c r="D66" s="4" t="s">
        <v>20</v>
      </c>
      <c r="E66" s="4" t="s">
        <v>613</v>
      </c>
      <c r="F66" s="4" t="s">
        <v>56</v>
      </c>
      <c r="G66" s="12" t="e">
        <f>(C66-VLOOKUP(E66,Riders!$A$2:$C$267,2,FALSE))/365</f>
        <v>#N/A</v>
      </c>
      <c r="H66" s="4">
        <v>17</v>
      </c>
      <c r="I66" s="3">
        <v>2</v>
      </c>
      <c r="J66" s="3">
        <v>20</v>
      </c>
      <c r="K66" s="3">
        <v>1</v>
      </c>
      <c r="L66" s="3">
        <v>23</v>
      </c>
      <c r="M66" s="3"/>
      <c r="N66" s="3"/>
      <c r="O66" s="3"/>
      <c r="P66" s="3"/>
      <c r="Q66" s="8">
        <v>2</v>
      </c>
      <c r="R66" s="8"/>
      <c r="S66" s="3"/>
      <c r="T66" s="3"/>
      <c r="U66" s="3"/>
      <c r="V66" s="3"/>
      <c r="W66" s="3"/>
      <c r="X66" s="3"/>
      <c r="Y66" s="8">
        <v>25</v>
      </c>
      <c r="Z66" s="135"/>
    </row>
    <row r="67" spans="1:27" x14ac:dyDescent="0.35">
      <c r="A67" s="4" t="s">
        <v>19</v>
      </c>
      <c r="B67" s="4">
        <v>2022</v>
      </c>
      <c r="C67" s="5">
        <v>44849</v>
      </c>
      <c r="D67" s="4" t="s">
        <v>20</v>
      </c>
      <c r="E67" s="4" t="s">
        <v>621</v>
      </c>
      <c r="F67" s="4" t="s">
        <v>44</v>
      </c>
      <c r="G67" s="12">
        <f>(C67-VLOOKUP(E67,Riders!$A$2:$C$267,2,FALSE))/365</f>
        <v>36.041095890410958</v>
      </c>
      <c r="H67" s="4">
        <v>18</v>
      </c>
      <c r="I67" s="3">
        <v>1</v>
      </c>
      <c r="J67" s="3">
        <v>32</v>
      </c>
      <c r="K67" s="3">
        <v>1</v>
      </c>
      <c r="L67" s="3">
        <v>34</v>
      </c>
      <c r="M67" s="3"/>
      <c r="N67" s="8">
        <v>2</v>
      </c>
      <c r="O67" s="3"/>
      <c r="P67" s="3"/>
      <c r="Q67" s="3"/>
      <c r="R67" s="3"/>
      <c r="S67" s="3"/>
      <c r="T67" s="3"/>
      <c r="U67" s="3"/>
      <c r="V67" s="3"/>
      <c r="W67" s="3"/>
      <c r="X67" s="8">
        <v>20</v>
      </c>
      <c r="Y67" s="8">
        <v>16</v>
      </c>
      <c r="Z67" s="135"/>
    </row>
    <row r="68" spans="1:27" x14ac:dyDescent="0.35">
      <c r="A68" s="4" t="s">
        <v>19</v>
      </c>
      <c r="B68" s="4">
        <v>2022</v>
      </c>
      <c r="C68" s="5">
        <v>44849</v>
      </c>
      <c r="D68" s="4" t="s">
        <v>20</v>
      </c>
      <c r="E68" s="4" t="s">
        <v>522</v>
      </c>
      <c r="F68" s="4" t="s">
        <v>58</v>
      </c>
      <c r="G68" s="12">
        <f>(C68-VLOOKUP(E68,Riders!$A$2:$C$267,2,FALSE))/365</f>
        <v>30.989041095890411</v>
      </c>
      <c r="H68" s="4">
        <v>19</v>
      </c>
      <c r="I68" s="3">
        <v>6</v>
      </c>
      <c r="J68" s="3">
        <v>4</v>
      </c>
      <c r="K68" s="3">
        <v>12</v>
      </c>
      <c r="L68" s="3">
        <v>22</v>
      </c>
      <c r="M68" s="3"/>
      <c r="N68" s="3"/>
      <c r="O68" s="3"/>
      <c r="P68" s="3"/>
      <c r="Q68" s="3"/>
      <c r="R68" s="3"/>
      <c r="S68" s="3"/>
      <c r="T68" s="3"/>
      <c r="U68" s="3"/>
      <c r="V68" s="3"/>
      <c r="W68" s="3"/>
      <c r="X68" s="8">
        <v>20</v>
      </c>
      <c r="Y68" s="8">
        <v>2</v>
      </c>
      <c r="Z68" s="135"/>
    </row>
    <row r="69" spans="1:27" x14ac:dyDescent="0.35">
      <c r="A69" s="4" t="s">
        <v>19</v>
      </c>
      <c r="B69" s="4">
        <v>2022</v>
      </c>
      <c r="C69" s="5">
        <v>44849</v>
      </c>
      <c r="D69" s="4" t="s">
        <v>20</v>
      </c>
      <c r="E69" s="4" t="s">
        <v>618</v>
      </c>
      <c r="F69" s="4" t="s">
        <v>619</v>
      </c>
      <c r="G69" s="12" t="e">
        <f>(C69-VLOOKUP(E69,Riders!$A$2:$C$267,2,FALSE))/365</f>
        <v>#N/A</v>
      </c>
      <c r="H69" s="4">
        <v>20</v>
      </c>
      <c r="I69" s="3">
        <v>10</v>
      </c>
      <c r="J69" s="3">
        <v>1</v>
      </c>
      <c r="K69" s="3">
        <v>1</v>
      </c>
      <c r="L69" s="3">
        <v>12</v>
      </c>
      <c r="M69" s="3"/>
      <c r="N69" s="3"/>
      <c r="O69" s="3"/>
      <c r="P69" s="3"/>
      <c r="Q69" s="3"/>
      <c r="R69" s="3"/>
      <c r="S69" s="3"/>
      <c r="T69" s="3"/>
      <c r="U69" s="3"/>
      <c r="V69" s="3"/>
      <c r="W69" s="3"/>
      <c r="X69" s="8">
        <v>20</v>
      </c>
      <c r="Y69" s="8">
        <v>-8</v>
      </c>
      <c r="Z69" s="135"/>
    </row>
    <row r="70" spans="1:27" x14ac:dyDescent="0.35">
      <c r="A70" s="4" t="s">
        <v>19</v>
      </c>
      <c r="B70" s="4">
        <v>2022</v>
      </c>
      <c r="C70" s="5">
        <v>44849</v>
      </c>
      <c r="D70" s="4" t="s">
        <v>20</v>
      </c>
      <c r="E70" s="4" t="s">
        <v>495</v>
      </c>
      <c r="F70" s="4" t="s">
        <v>104</v>
      </c>
      <c r="G70" s="12">
        <f>(C70-VLOOKUP(E70,Riders!$A$2:$C$267,2,FALSE))/365</f>
        <v>26.720547945205478</v>
      </c>
      <c r="H70" s="4">
        <v>21</v>
      </c>
      <c r="I70" s="3">
        <v>1</v>
      </c>
      <c r="J70" s="3">
        <v>8</v>
      </c>
      <c r="K70" s="3">
        <v>20</v>
      </c>
      <c r="L70" s="3">
        <v>29</v>
      </c>
      <c r="M70" s="3"/>
      <c r="N70" s="3"/>
      <c r="O70" s="3"/>
      <c r="P70" s="3"/>
      <c r="Q70" s="3"/>
      <c r="R70" s="3"/>
      <c r="S70" s="3"/>
      <c r="T70" s="3"/>
      <c r="U70" s="3"/>
      <c r="V70" s="3"/>
      <c r="W70" s="3"/>
      <c r="X70" s="8">
        <v>40</v>
      </c>
      <c r="Y70" s="8">
        <v>-11</v>
      </c>
      <c r="Z70" s="135"/>
    </row>
    <row r="71" spans="1:27" x14ac:dyDescent="0.35">
      <c r="A71" s="4" t="s">
        <v>19</v>
      </c>
      <c r="B71" s="4">
        <v>2022</v>
      </c>
      <c r="C71" s="5">
        <v>44849</v>
      </c>
      <c r="D71" s="4" t="s">
        <v>20</v>
      </c>
      <c r="E71" s="4" t="s">
        <v>620</v>
      </c>
      <c r="F71" s="4" t="s">
        <v>154</v>
      </c>
      <c r="G71" s="12" t="e">
        <f>(C71-VLOOKUP(E71,Riders!$A$2:$C$267,2,FALSE))/365</f>
        <v>#N/A</v>
      </c>
      <c r="H71" s="4">
        <v>22</v>
      </c>
      <c r="I71">
        <v>8</v>
      </c>
      <c r="J71">
        <v>1</v>
      </c>
      <c r="K71">
        <v>4</v>
      </c>
      <c r="L71">
        <v>13</v>
      </c>
      <c r="X71" s="129">
        <v>40</v>
      </c>
      <c r="Y71" s="129">
        <v>-27</v>
      </c>
      <c r="Z71" s="135"/>
    </row>
    <row r="72" spans="1:27" x14ac:dyDescent="0.35">
      <c r="A72" s="4" t="s">
        <v>19</v>
      </c>
      <c r="B72" s="4">
        <v>2022</v>
      </c>
      <c r="C72" s="5">
        <v>44849</v>
      </c>
      <c r="D72" s="4" t="s">
        <v>20</v>
      </c>
      <c r="E72" s="4" t="s">
        <v>519</v>
      </c>
      <c r="F72" s="4" t="s">
        <v>250</v>
      </c>
      <c r="G72" s="12">
        <f>(C72-VLOOKUP(E72,Riders!$A$2:$C$267,2,FALSE))/365</f>
        <v>31.758904109589039</v>
      </c>
      <c r="H72" s="4">
        <v>23</v>
      </c>
      <c r="I72">
        <v>1</v>
      </c>
      <c r="J72">
        <v>2</v>
      </c>
      <c r="K72">
        <v>1</v>
      </c>
      <c r="L72">
        <v>4</v>
      </c>
      <c r="X72" s="129">
        <v>40</v>
      </c>
      <c r="Y72" s="129">
        <v>-36</v>
      </c>
      <c r="Z72" s="135"/>
    </row>
    <row r="73" spans="1:27" x14ac:dyDescent="0.35">
      <c r="A73" s="4" t="s">
        <v>19</v>
      </c>
      <c r="B73" s="4">
        <v>2022</v>
      </c>
      <c r="C73" s="5">
        <v>44849</v>
      </c>
      <c r="D73" s="4" t="s">
        <v>20</v>
      </c>
      <c r="E73" s="4" t="s">
        <v>491</v>
      </c>
      <c r="F73" s="4" t="s">
        <v>492</v>
      </c>
      <c r="G73" s="12">
        <f>(C73-VLOOKUP(E73,Riders!$A$2:$C$267,2,FALSE))/365</f>
        <v>26.92876712328767</v>
      </c>
      <c r="H73" s="4">
        <v>24</v>
      </c>
      <c r="I73">
        <v>-39</v>
      </c>
      <c r="J73">
        <v>1</v>
      </c>
      <c r="K73">
        <v>2</v>
      </c>
      <c r="L73">
        <v>-36</v>
      </c>
      <c r="Q73" s="129">
        <v>1</v>
      </c>
      <c r="R73" s="129"/>
      <c r="X73" s="129">
        <v>80</v>
      </c>
      <c r="Y73" s="129">
        <v>-115</v>
      </c>
      <c r="Z73" s="135"/>
    </row>
    <row r="74" spans="1:27" x14ac:dyDescent="0.35">
      <c r="A74" s="1" t="s">
        <v>139</v>
      </c>
      <c r="B74" s="1">
        <v>2022</v>
      </c>
      <c r="C74" s="2">
        <v>44752</v>
      </c>
      <c r="D74" s="1" t="s">
        <v>66</v>
      </c>
      <c r="E74" s="1" t="s">
        <v>679</v>
      </c>
      <c r="F74" s="1" t="s">
        <v>25</v>
      </c>
      <c r="G74" s="11">
        <f>(C74-VLOOKUP(E74,Riders!$A$2:$C$267,2,FALSE))/365</f>
        <v>24.290410958904111</v>
      </c>
      <c r="H74" s="1">
        <v>1</v>
      </c>
      <c r="I74">
        <v>2</v>
      </c>
      <c r="J74">
        <v>34</v>
      </c>
      <c r="K74">
        <v>40</v>
      </c>
      <c r="L74">
        <v>76</v>
      </c>
      <c r="Q74">
        <v>2</v>
      </c>
      <c r="R74">
        <v>3</v>
      </c>
      <c r="S74">
        <v>2</v>
      </c>
      <c r="T74">
        <v>2</v>
      </c>
      <c r="U74">
        <v>5</v>
      </c>
      <c r="V74">
        <v>6</v>
      </c>
      <c r="W74">
        <v>20</v>
      </c>
      <c r="Y74">
        <v>116</v>
      </c>
      <c r="Z74" s="135">
        <v>1.2006944444444445</v>
      </c>
      <c r="AA74">
        <v>52.052999999999997</v>
      </c>
    </row>
    <row r="75" spans="1:27" x14ac:dyDescent="0.35">
      <c r="A75" s="1" t="s">
        <v>139</v>
      </c>
      <c r="B75" s="1">
        <v>2022</v>
      </c>
      <c r="C75" s="2">
        <v>44752</v>
      </c>
      <c r="D75" s="1" t="s">
        <v>66</v>
      </c>
      <c r="E75" s="1" t="s">
        <v>729</v>
      </c>
      <c r="F75" s="1" t="s">
        <v>619</v>
      </c>
      <c r="G75" s="11" t="e">
        <f>(C75-VLOOKUP(E75,Riders!$A$2:$C$267,2,FALSE))/365</f>
        <v>#N/A</v>
      </c>
      <c r="H75" s="1">
        <v>2</v>
      </c>
      <c r="I75">
        <v>28</v>
      </c>
      <c r="J75">
        <v>22</v>
      </c>
      <c r="K75">
        <v>34</v>
      </c>
      <c r="L75">
        <v>84</v>
      </c>
      <c r="Q75">
        <v>1</v>
      </c>
      <c r="R75">
        <v>5</v>
      </c>
      <c r="V75">
        <v>4</v>
      </c>
      <c r="W75">
        <v>20</v>
      </c>
      <c r="Y75">
        <v>114</v>
      </c>
      <c r="Z75" s="135"/>
    </row>
    <row r="76" spans="1:27" x14ac:dyDescent="0.35">
      <c r="A76" s="1" t="s">
        <v>139</v>
      </c>
      <c r="B76" s="1">
        <v>2022</v>
      </c>
      <c r="C76" s="2">
        <v>44752</v>
      </c>
      <c r="D76" s="1" t="s">
        <v>66</v>
      </c>
      <c r="E76" s="1" t="s">
        <v>621</v>
      </c>
      <c r="F76" s="1" t="s">
        <v>44</v>
      </c>
      <c r="G76" s="11">
        <f>(C76-VLOOKUP(E76,Riders!$A$2:$C$267,2,FALSE))/365</f>
        <v>35.775342465753425</v>
      </c>
      <c r="H76" s="1">
        <v>3</v>
      </c>
      <c r="I76">
        <v>30</v>
      </c>
      <c r="J76">
        <v>36</v>
      </c>
      <c r="K76">
        <v>36</v>
      </c>
      <c r="L76">
        <v>102</v>
      </c>
      <c r="O76">
        <v>1</v>
      </c>
      <c r="P76">
        <v>3</v>
      </c>
      <c r="T76">
        <v>5</v>
      </c>
      <c r="V76">
        <v>2</v>
      </c>
      <c r="Y76">
        <v>113</v>
      </c>
      <c r="Z76" s="135"/>
    </row>
    <row r="77" spans="1:27" x14ac:dyDescent="0.35">
      <c r="A77" s="1" t="s">
        <v>139</v>
      </c>
      <c r="B77" s="1">
        <v>2022</v>
      </c>
      <c r="C77" s="2">
        <v>44752</v>
      </c>
      <c r="D77" s="1" t="s">
        <v>66</v>
      </c>
      <c r="E77" s="1" t="s">
        <v>613</v>
      </c>
      <c r="F77" s="1" t="s">
        <v>56</v>
      </c>
      <c r="G77" s="11" t="e">
        <f>(C77-VLOOKUP(E77,Riders!$A$2:$C$267,2,FALSE))/365</f>
        <v>#N/A</v>
      </c>
      <c r="H77" s="1">
        <v>4</v>
      </c>
      <c r="I77">
        <v>20</v>
      </c>
      <c r="J77">
        <v>40</v>
      </c>
      <c r="K77">
        <v>38</v>
      </c>
      <c r="L77">
        <v>98</v>
      </c>
      <c r="O77">
        <v>3</v>
      </c>
      <c r="P77">
        <v>2</v>
      </c>
      <c r="S77">
        <v>5</v>
      </c>
      <c r="T77">
        <v>1</v>
      </c>
      <c r="Y77">
        <v>109</v>
      </c>
      <c r="Z77" s="135"/>
    </row>
    <row r="78" spans="1:27" x14ac:dyDescent="0.35">
      <c r="A78" s="1" t="s">
        <v>139</v>
      </c>
      <c r="B78" s="1">
        <v>2022</v>
      </c>
      <c r="C78" s="2">
        <v>44752</v>
      </c>
      <c r="D78" s="1" t="s">
        <v>66</v>
      </c>
      <c r="E78" s="1" t="s">
        <v>609</v>
      </c>
      <c r="F78" s="1" t="s">
        <v>164</v>
      </c>
      <c r="G78" s="11" t="e">
        <f>(C78-VLOOKUP(E78,Riders!$A$2:$C$267,2,FALSE))/365</f>
        <v>#N/A</v>
      </c>
      <c r="H78" s="1">
        <v>5</v>
      </c>
      <c r="I78">
        <v>34</v>
      </c>
      <c r="J78">
        <v>38</v>
      </c>
      <c r="K78">
        <v>8</v>
      </c>
      <c r="L78">
        <v>80</v>
      </c>
      <c r="Q78">
        <v>3</v>
      </c>
      <c r="R78">
        <v>2</v>
      </c>
      <c r="W78">
        <v>20</v>
      </c>
      <c r="Y78">
        <v>105</v>
      </c>
      <c r="Z78" s="135"/>
    </row>
    <row r="79" spans="1:27" x14ac:dyDescent="0.35">
      <c r="A79" s="1" t="s">
        <v>139</v>
      </c>
      <c r="B79" s="1">
        <v>2022</v>
      </c>
      <c r="C79" s="2">
        <v>44752</v>
      </c>
      <c r="D79" s="1" t="s">
        <v>66</v>
      </c>
      <c r="E79" s="1" t="s">
        <v>629</v>
      </c>
      <c r="F79" s="1" t="s">
        <v>724</v>
      </c>
      <c r="G79" s="11" t="e">
        <f>(C79-VLOOKUP(E79,Riders!$A$2:$C$267,2,FALSE))/365</f>
        <v>#N/A</v>
      </c>
      <c r="H79" s="1">
        <v>6</v>
      </c>
      <c r="I79">
        <v>40</v>
      </c>
      <c r="J79">
        <v>30</v>
      </c>
      <c r="K79">
        <v>14</v>
      </c>
      <c r="L79">
        <v>84</v>
      </c>
      <c r="O79">
        <v>2</v>
      </c>
      <c r="P79">
        <v>5</v>
      </c>
      <c r="T79">
        <v>3</v>
      </c>
      <c r="V79">
        <v>10</v>
      </c>
      <c r="Y79">
        <v>104</v>
      </c>
      <c r="Z79" s="135"/>
    </row>
    <row r="80" spans="1:27" x14ac:dyDescent="0.35">
      <c r="A80" s="1" t="s">
        <v>139</v>
      </c>
      <c r="B80" s="1">
        <v>2022</v>
      </c>
      <c r="C80" s="2">
        <v>44752</v>
      </c>
      <c r="D80" s="1" t="s">
        <v>66</v>
      </c>
      <c r="E80" s="1" t="s">
        <v>712</v>
      </c>
      <c r="F80" s="1" t="s">
        <v>726</v>
      </c>
      <c r="G80" s="11" t="e">
        <f>(C80-VLOOKUP(E80,Riders!$A$2:$C$267,2,FALSE))/365</f>
        <v>#N/A</v>
      </c>
      <c r="H80" s="1">
        <v>7</v>
      </c>
      <c r="I80">
        <v>36</v>
      </c>
      <c r="J80">
        <v>16</v>
      </c>
      <c r="K80">
        <v>26</v>
      </c>
      <c r="L80">
        <v>78</v>
      </c>
      <c r="Q80">
        <v>5</v>
      </c>
      <c r="W80">
        <v>20</v>
      </c>
      <c r="Y80">
        <v>103</v>
      </c>
      <c r="Z80" s="135"/>
    </row>
    <row r="81" spans="1:26" x14ac:dyDescent="0.35">
      <c r="A81" s="1" t="s">
        <v>139</v>
      </c>
      <c r="B81" s="1">
        <v>2022</v>
      </c>
      <c r="C81" s="2">
        <v>44752</v>
      </c>
      <c r="D81" s="1" t="s">
        <v>66</v>
      </c>
      <c r="E81" s="1" t="s">
        <v>519</v>
      </c>
      <c r="F81" s="1" t="s">
        <v>250</v>
      </c>
      <c r="G81" s="11">
        <f>(C81-VLOOKUP(E81,Riders!$A$2:$C$267,2,FALSE))/365</f>
        <v>31.493150684931507</v>
      </c>
      <c r="H81" s="1">
        <v>8</v>
      </c>
      <c r="I81">
        <v>38</v>
      </c>
      <c r="J81">
        <v>24</v>
      </c>
      <c r="K81">
        <v>1</v>
      </c>
      <c r="L81">
        <v>63</v>
      </c>
      <c r="M81">
        <v>5</v>
      </c>
      <c r="N81">
        <v>5</v>
      </c>
      <c r="S81">
        <v>1</v>
      </c>
      <c r="W81">
        <v>20</v>
      </c>
      <c r="Y81">
        <v>94</v>
      </c>
      <c r="Z81" s="135"/>
    </row>
    <row r="82" spans="1:26" x14ac:dyDescent="0.35">
      <c r="A82" s="1" t="s">
        <v>139</v>
      </c>
      <c r="B82" s="1">
        <v>2022</v>
      </c>
      <c r="C82" s="2">
        <v>44752</v>
      </c>
      <c r="D82" s="1" t="s">
        <v>66</v>
      </c>
      <c r="E82" s="1" t="s">
        <v>698</v>
      </c>
      <c r="F82" s="1" t="s">
        <v>39</v>
      </c>
      <c r="G82" s="11" t="e">
        <f>(C82-VLOOKUP(E82,Riders!$A$2:$C$267,2,FALSE))/365</f>
        <v>#N/A</v>
      </c>
      <c r="H82" s="1">
        <v>9</v>
      </c>
      <c r="I82">
        <v>32</v>
      </c>
      <c r="J82">
        <v>28</v>
      </c>
      <c r="K82">
        <v>30</v>
      </c>
      <c r="L82">
        <v>90</v>
      </c>
      <c r="U82">
        <v>2</v>
      </c>
      <c r="Y82">
        <v>92</v>
      </c>
      <c r="Z82" s="135"/>
    </row>
    <row r="83" spans="1:26" x14ac:dyDescent="0.35">
      <c r="A83" s="1" t="s">
        <v>139</v>
      </c>
      <c r="B83" s="1">
        <v>2022</v>
      </c>
      <c r="C83" s="2">
        <v>44752</v>
      </c>
      <c r="D83" s="1" t="s">
        <v>66</v>
      </c>
      <c r="E83" s="1" t="s">
        <v>494</v>
      </c>
      <c r="F83" s="1" t="s">
        <v>37</v>
      </c>
      <c r="G83" s="11">
        <f>(C83-VLOOKUP(E83,Riders!$A$2:$C$267,2,FALSE))/365</f>
        <v>24.054794520547944</v>
      </c>
      <c r="H83" s="1">
        <v>10</v>
      </c>
      <c r="I83">
        <v>26</v>
      </c>
      <c r="J83">
        <v>26</v>
      </c>
      <c r="K83">
        <v>32</v>
      </c>
      <c r="L83">
        <v>84</v>
      </c>
      <c r="P83">
        <v>1</v>
      </c>
      <c r="S83">
        <v>3</v>
      </c>
      <c r="Y83">
        <v>88</v>
      </c>
      <c r="Z83" s="135"/>
    </row>
    <row r="84" spans="1:26" x14ac:dyDescent="0.35">
      <c r="A84" s="1" t="s">
        <v>139</v>
      </c>
      <c r="B84" s="1">
        <v>2022</v>
      </c>
      <c r="C84" s="2">
        <v>44752</v>
      </c>
      <c r="D84" s="1" t="s">
        <v>66</v>
      </c>
      <c r="E84" s="1" t="s">
        <v>605</v>
      </c>
      <c r="F84" s="1" t="s">
        <v>33</v>
      </c>
      <c r="G84" s="11">
        <f>(C84-VLOOKUP(E84,Riders!$A$2:$C$267,2,FALSE))/365</f>
        <v>20.4986301369863</v>
      </c>
      <c r="H84" s="1">
        <v>11</v>
      </c>
      <c r="I84">
        <v>22</v>
      </c>
      <c r="J84">
        <v>14</v>
      </c>
      <c r="K84">
        <v>10</v>
      </c>
      <c r="L84">
        <v>46</v>
      </c>
      <c r="W84">
        <v>20</v>
      </c>
      <c r="Y84">
        <v>66</v>
      </c>
      <c r="Z84" s="135"/>
    </row>
    <row r="85" spans="1:26" x14ac:dyDescent="0.35">
      <c r="A85" s="1" t="s">
        <v>139</v>
      </c>
      <c r="B85" s="1">
        <v>2022</v>
      </c>
      <c r="C85" s="2">
        <v>44752</v>
      </c>
      <c r="D85" s="1" t="s">
        <v>66</v>
      </c>
      <c r="E85" s="1" t="s">
        <v>690</v>
      </c>
      <c r="F85" s="1" t="s">
        <v>145</v>
      </c>
      <c r="G85" s="11" t="e">
        <f>(C85-VLOOKUP(E85,Riders!$A$2:$C$267,2,FALSE))/365</f>
        <v>#N/A</v>
      </c>
      <c r="H85" s="1">
        <v>12</v>
      </c>
      <c r="I85">
        <v>24</v>
      </c>
      <c r="J85">
        <v>32</v>
      </c>
      <c r="K85">
        <v>2</v>
      </c>
      <c r="L85">
        <v>58</v>
      </c>
      <c r="U85">
        <v>1</v>
      </c>
      <c r="Y85">
        <v>59</v>
      </c>
      <c r="Z85" s="135"/>
    </row>
    <row r="86" spans="1:26" x14ac:dyDescent="0.35">
      <c r="A86" s="1" t="s">
        <v>139</v>
      </c>
      <c r="B86" s="1">
        <v>2022</v>
      </c>
      <c r="C86" s="2">
        <v>44752</v>
      </c>
      <c r="D86" s="1" t="s">
        <v>66</v>
      </c>
      <c r="E86" s="1" t="s">
        <v>522</v>
      </c>
      <c r="F86" s="1" t="s">
        <v>58</v>
      </c>
      <c r="G86" s="11">
        <f>(C86-VLOOKUP(E86,Riders!$A$2:$C$267,2,FALSE))/365</f>
        <v>30.723287671232878</v>
      </c>
      <c r="H86" s="1">
        <v>13</v>
      </c>
      <c r="I86">
        <v>10</v>
      </c>
      <c r="J86">
        <v>18</v>
      </c>
      <c r="K86">
        <v>28</v>
      </c>
      <c r="L86">
        <v>56</v>
      </c>
      <c r="Y86">
        <v>56</v>
      </c>
      <c r="Z86" s="135"/>
    </row>
    <row r="87" spans="1:26" x14ac:dyDescent="0.35">
      <c r="A87" s="1" t="s">
        <v>139</v>
      </c>
      <c r="B87" s="1">
        <v>2022</v>
      </c>
      <c r="C87" s="2">
        <v>44752</v>
      </c>
      <c r="D87" s="1" t="s">
        <v>66</v>
      </c>
      <c r="E87" s="1" t="s">
        <v>692</v>
      </c>
      <c r="F87" s="1" t="s">
        <v>725</v>
      </c>
      <c r="G87" s="11" t="e">
        <f>(C87-VLOOKUP(E87,Riders!$A$2:$C$267,2,FALSE))/365</f>
        <v>#N/A</v>
      </c>
      <c r="H87" s="1">
        <v>14</v>
      </c>
      <c r="I87">
        <v>14</v>
      </c>
      <c r="J87">
        <v>20</v>
      </c>
      <c r="K87">
        <v>18</v>
      </c>
      <c r="L87">
        <v>52</v>
      </c>
      <c r="Y87">
        <v>52</v>
      </c>
      <c r="Z87" s="135"/>
    </row>
    <row r="88" spans="1:26" x14ac:dyDescent="0.35">
      <c r="A88" s="1" t="s">
        <v>139</v>
      </c>
      <c r="B88" s="1">
        <v>2022</v>
      </c>
      <c r="C88" s="2">
        <v>44752</v>
      </c>
      <c r="D88" s="1" t="s">
        <v>66</v>
      </c>
      <c r="E88" s="1" t="s">
        <v>696</v>
      </c>
      <c r="F88" s="1" t="s">
        <v>150</v>
      </c>
      <c r="G88" s="11" t="e">
        <f>(C88-VLOOKUP(E88,Riders!$A$2:$C$267,2,FALSE))/365</f>
        <v>#N/A</v>
      </c>
      <c r="H88" s="1">
        <v>15</v>
      </c>
      <c r="I88">
        <v>6</v>
      </c>
      <c r="J88">
        <v>4</v>
      </c>
      <c r="K88">
        <v>6</v>
      </c>
      <c r="L88">
        <v>16</v>
      </c>
      <c r="M88">
        <v>1</v>
      </c>
      <c r="N88">
        <v>3</v>
      </c>
      <c r="W88">
        <v>20</v>
      </c>
      <c r="Y88">
        <v>40</v>
      </c>
      <c r="Z88" s="135"/>
    </row>
    <row r="89" spans="1:26" x14ac:dyDescent="0.35">
      <c r="A89" s="1" t="s">
        <v>139</v>
      </c>
      <c r="B89" s="1">
        <v>2022</v>
      </c>
      <c r="C89" s="2">
        <v>44752</v>
      </c>
      <c r="D89" s="1" t="s">
        <v>66</v>
      </c>
      <c r="E89" s="1" t="s">
        <v>620</v>
      </c>
      <c r="F89" s="1" t="s">
        <v>154</v>
      </c>
      <c r="G89" s="11" t="e">
        <f>(C89-VLOOKUP(E89,Riders!$A$2:$C$267,2,FALSE))/365</f>
        <v>#N/A</v>
      </c>
      <c r="H89" s="1">
        <v>16</v>
      </c>
      <c r="I89">
        <v>4</v>
      </c>
      <c r="J89">
        <v>1</v>
      </c>
      <c r="K89">
        <v>12</v>
      </c>
      <c r="L89">
        <v>17</v>
      </c>
      <c r="R89">
        <v>1</v>
      </c>
      <c r="W89">
        <v>20</v>
      </c>
      <c r="Y89">
        <v>38</v>
      </c>
      <c r="Z89" s="135"/>
    </row>
    <row r="90" spans="1:26" x14ac:dyDescent="0.35">
      <c r="A90" s="1" t="s">
        <v>139</v>
      </c>
      <c r="B90" s="1">
        <v>2022</v>
      </c>
      <c r="C90" s="2">
        <v>44752</v>
      </c>
      <c r="D90" s="1" t="s">
        <v>66</v>
      </c>
      <c r="E90" s="1" t="s">
        <v>716</v>
      </c>
      <c r="F90" s="1" t="s">
        <v>152</v>
      </c>
      <c r="G90" s="11" t="e">
        <f>(C90-VLOOKUP(E90,Riders!$A$2:$C$267,2,FALSE))/365</f>
        <v>#N/A</v>
      </c>
      <c r="H90" s="1">
        <v>17</v>
      </c>
      <c r="I90">
        <v>16</v>
      </c>
      <c r="J90">
        <v>10</v>
      </c>
      <c r="K90">
        <v>1</v>
      </c>
      <c r="L90">
        <v>27</v>
      </c>
      <c r="U90">
        <v>3</v>
      </c>
      <c r="Y90">
        <v>30</v>
      </c>
      <c r="Z90" s="135"/>
    </row>
    <row r="91" spans="1:26" x14ac:dyDescent="0.35">
      <c r="A91" s="1" t="s">
        <v>139</v>
      </c>
      <c r="B91" s="1">
        <v>2022</v>
      </c>
      <c r="C91" s="2">
        <v>44752</v>
      </c>
      <c r="D91" s="1" t="s">
        <v>66</v>
      </c>
      <c r="E91" s="1" t="s">
        <v>495</v>
      </c>
      <c r="F91" s="1" t="s">
        <v>104</v>
      </c>
      <c r="G91" s="11">
        <f>(C91-VLOOKUP(E91,Riders!$A$2:$C$267,2,FALSE))/365</f>
        <v>26.454794520547946</v>
      </c>
      <c r="H91" s="1">
        <v>18</v>
      </c>
      <c r="I91">
        <v>12</v>
      </c>
      <c r="J91">
        <v>12</v>
      </c>
      <c r="K91">
        <v>20</v>
      </c>
      <c r="L91">
        <v>44</v>
      </c>
      <c r="M91">
        <v>3</v>
      </c>
      <c r="N91">
        <v>2</v>
      </c>
      <c r="X91">
        <v>20</v>
      </c>
      <c r="Y91">
        <v>29</v>
      </c>
      <c r="Z91" s="135"/>
    </row>
    <row r="92" spans="1:26" x14ac:dyDescent="0.35">
      <c r="A92" s="1" t="s">
        <v>139</v>
      </c>
      <c r="B92" s="1">
        <v>2022</v>
      </c>
      <c r="C92" s="2">
        <v>44752</v>
      </c>
      <c r="D92" s="1" t="s">
        <v>66</v>
      </c>
      <c r="E92" s="1" t="s">
        <v>662</v>
      </c>
      <c r="F92" s="1" t="s">
        <v>722</v>
      </c>
      <c r="G92" s="11">
        <f>(C92-VLOOKUP(E92,Riders!$A$2:$C$267,2,FALSE))/365</f>
        <v>21.586301369863012</v>
      </c>
      <c r="H92" s="1">
        <v>19</v>
      </c>
      <c r="I92">
        <v>8</v>
      </c>
      <c r="J92">
        <v>8</v>
      </c>
      <c r="K92">
        <v>22</v>
      </c>
      <c r="L92">
        <v>38</v>
      </c>
      <c r="O92">
        <v>5</v>
      </c>
      <c r="X92">
        <v>20</v>
      </c>
      <c r="Y92">
        <v>23</v>
      </c>
      <c r="Z92" s="135"/>
    </row>
    <row r="93" spans="1:26" x14ac:dyDescent="0.35">
      <c r="A93" s="1" t="s">
        <v>139</v>
      </c>
      <c r="B93" s="1">
        <v>2022</v>
      </c>
      <c r="C93" s="2">
        <v>44752</v>
      </c>
      <c r="D93" s="1" t="s">
        <v>66</v>
      </c>
      <c r="E93" s="1" t="s">
        <v>720</v>
      </c>
      <c r="F93" s="1" t="s">
        <v>728</v>
      </c>
      <c r="G93" s="11" t="e">
        <f>(C93-VLOOKUP(E93,Riders!$A$2:$C$267,2,FALSE))/365</f>
        <v>#N/A</v>
      </c>
      <c r="H93" s="1">
        <v>20</v>
      </c>
      <c r="I93">
        <v>18</v>
      </c>
      <c r="J93">
        <v>2</v>
      </c>
      <c r="K93">
        <v>24</v>
      </c>
      <c r="L93">
        <v>44</v>
      </c>
      <c r="X93">
        <v>40</v>
      </c>
      <c r="Y93">
        <v>4</v>
      </c>
      <c r="Z93" s="135"/>
    </row>
    <row r="94" spans="1:26" x14ac:dyDescent="0.35">
      <c r="A94" s="1" t="s">
        <v>139</v>
      </c>
      <c r="B94" s="1">
        <v>2022</v>
      </c>
      <c r="C94" s="2">
        <v>44752</v>
      </c>
      <c r="D94" s="1" t="s">
        <v>66</v>
      </c>
      <c r="E94" s="1" t="s">
        <v>693</v>
      </c>
      <c r="F94" s="1" t="s">
        <v>723</v>
      </c>
      <c r="G94" s="11" t="e">
        <f>(C94-VLOOKUP(E94,Riders!$A$2:$C$267,2,FALSE))/365</f>
        <v>#N/A</v>
      </c>
      <c r="H94" s="1">
        <v>21</v>
      </c>
      <c r="I94">
        <v>-39</v>
      </c>
      <c r="J94">
        <v>6</v>
      </c>
      <c r="K94">
        <v>16</v>
      </c>
      <c r="L94">
        <v>-17</v>
      </c>
      <c r="M94">
        <v>2</v>
      </c>
      <c r="N94">
        <v>1</v>
      </c>
      <c r="X94">
        <v>20</v>
      </c>
      <c r="Y94">
        <v>-34</v>
      </c>
      <c r="Z94" s="135"/>
    </row>
    <row r="95" spans="1:26" x14ac:dyDescent="0.35">
      <c r="A95" s="1" t="s">
        <v>139</v>
      </c>
      <c r="B95" s="1">
        <v>2022</v>
      </c>
      <c r="C95" s="2">
        <v>44752</v>
      </c>
      <c r="D95" s="1" t="s">
        <v>66</v>
      </c>
      <c r="E95" s="1" t="s">
        <v>718</v>
      </c>
      <c r="F95" s="1" t="s">
        <v>727</v>
      </c>
      <c r="G95" s="11">
        <f>(C95-VLOOKUP(E95,Riders!$A$2:$C$267,2,FALSE))/365</f>
        <v>43.010958904109586</v>
      </c>
      <c r="H95" s="1">
        <v>22</v>
      </c>
      <c r="I95">
        <v>-39</v>
      </c>
      <c r="J95">
        <v>1</v>
      </c>
      <c r="K95">
        <v>1</v>
      </c>
      <c r="L95">
        <v>-37</v>
      </c>
      <c r="X95">
        <v>20</v>
      </c>
      <c r="Y95">
        <v>-57</v>
      </c>
      <c r="Z95" s="135"/>
    </row>
    <row r="96" spans="1:26" x14ac:dyDescent="0.35">
      <c r="A96" s="1" t="s">
        <v>139</v>
      </c>
      <c r="B96" s="1">
        <v>2022</v>
      </c>
      <c r="C96" s="2">
        <v>44752</v>
      </c>
      <c r="D96" s="1" t="s">
        <v>66</v>
      </c>
      <c r="E96" s="1" t="s">
        <v>714</v>
      </c>
      <c r="F96" s="1" t="s">
        <v>161</v>
      </c>
      <c r="G96" s="11" t="e">
        <f>(C96-VLOOKUP(E96,Riders!$A$2:$C$267,2,FALSE))/365</f>
        <v>#N/A</v>
      </c>
      <c r="H96" s="1">
        <v>23</v>
      </c>
      <c r="I96">
        <v>-39</v>
      </c>
      <c r="J96">
        <v>1</v>
      </c>
      <c r="K96">
        <v>4</v>
      </c>
      <c r="L96">
        <v>-34</v>
      </c>
      <c r="X96">
        <v>40</v>
      </c>
      <c r="Y96" t="s">
        <v>607</v>
      </c>
      <c r="Z96" s="135"/>
    </row>
    <row r="97" spans="1:27" x14ac:dyDescent="0.35">
      <c r="A97" s="4" t="s">
        <v>162</v>
      </c>
      <c r="B97" s="4">
        <v>2022</v>
      </c>
      <c r="C97" s="5">
        <v>44696</v>
      </c>
      <c r="D97" s="4" t="s">
        <v>66</v>
      </c>
      <c r="E97" s="4" t="s">
        <v>585</v>
      </c>
      <c r="F97" s="4" t="s">
        <v>113</v>
      </c>
      <c r="G97" s="12">
        <f>(C97-VLOOKUP(E97,Riders!$A$2:$C$1999,2,FALSE))/365</f>
        <v>23.671232876712327</v>
      </c>
      <c r="H97" s="4">
        <v>1</v>
      </c>
      <c r="I97" s="51">
        <v>40</v>
      </c>
      <c r="J97" s="51">
        <v>38</v>
      </c>
      <c r="K97" s="51">
        <v>40</v>
      </c>
      <c r="L97" s="51">
        <v>118</v>
      </c>
      <c r="M97" s="51">
        <v>5</v>
      </c>
      <c r="N97" s="51"/>
      <c r="O97" s="51"/>
      <c r="P97" s="51">
        <v>3</v>
      </c>
      <c r="Q97" s="51">
        <v>2</v>
      </c>
      <c r="R97" s="51">
        <v>5</v>
      </c>
      <c r="S97" s="51"/>
      <c r="T97" s="51"/>
      <c r="U97" s="51"/>
      <c r="V97" s="51">
        <v>10</v>
      </c>
      <c r="W97" s="51">
        <v>20</v>
      </c>
      <c r="X97" s="51"/>
      <c r="Y97" s="51">
        <v>163</v>
      </c>
      <c r="Z97" s="135">
        <v>1.1506944444444445</v>
      </c>
      <c r="AA97">
        <v>54.314999999999998</v>
      </c>
    </row>
    <row r="98" spans="1:27" x14ac:dyDescent="0.35">
      <c r="A98" s="4" t="s">
        <v>162</v>
      </c>
      <c r="B98" s="4">
        <v>2022</v>
      </c>
      <c r="C98" s="5">
        <v>44696</v>
      </c>
      <c r="D98" s="4" t="s">
        <v>66</v>
      </c>
      <c r="E98" s="4" t="s">
        <v>487</v>
      </c>
      <c r="F98" s="4" t="s">
        <v>164</v>
      </c>
      <c r="G98" s="12">
        <f>(C98-VLOOKUP(E98,Riders!$A$2:$C$1999,2,FALSE))/365</f>
        <v>24.857534246575341</v>
      </c>
      <c r="H98" s="4">
        <v>2</v>
      </c>
      <c r="I98" s="51">
        <v>30</v>
      </c>
      <c r="J98" s="51">
        <v>36</v>
      </c>
      <c r="K98" s="51">
        <v>36</v>
      </c>
      <c r="L98" s="51">
        <v>102</v>
      </c>
      <c r="M98" s="51"/>
      <c r="N98" s="51"/>
      <c r="O98" s="51"/>
      <c r="P98" s="51">
        <v>2</v>
      </c>
      <c r="Q98" s="51">
        <v>1</v>
      </c>
      <c r="R98" s="51">
        <v>3</v>
      </c>
      <c r="S98" s="51"/>
      <c r="T98" s="51"/>
      <c r="U98" s="51"/>
      <c r="V98" s="51"/>
      <c r="W98" s="51">
        <v>20</v>
      </c>
      <c r="X98" s="51"/>
      <c r="Y98" s="51">
        <v>128</v>
      </c>
      <c r="Z98" s="135"/>
    </row>
    <row r="99" spans="1:27" x14ac:dyDescent="0.35">
      <c r="A99" s="4" t="s">
        <v>162</v>
      </c>
      <c r="B99" s="4">
        <v>2022</v>
      </c>
      <c r="C99" s="5">
        <v>44696</v>
      </c>
      <c r="D99" s="4" t="s">
        <v>66</v>
      </c>
      <c r="E99" s="4" t="s">
        <v>752</v>
      </c>
      <c r="F99" s="4" t="s">
        <v>23</v>
      </c>
      <c r="G99" s="12">
        <f>(C99-VLOOKUP(E99,Riders!$A$2:$C$1999,2,FALSE))/365</f>
        <v>27.753424657534246</v>
      </c>
      <c r="H99" s="4">
        <v>3</v>
      </c>
      <c r="I99" s="51">
        <v>38</v>
      </c>
      <c r="J99" s="51">
        <v>34</v>
      </c>
      <c r="K99" s="51">
        <v>32</v>
      </c>
      <c r="L99" s="51">
        <v>104</v>
      </c>
      <c r="M99" s="51"/>
      <c r="N99" s="51"/>
      <c r="O99" s="51"/>
      <c r="P99" s="51">
        <v>1</v>
      </c>
      <c r="Q99" s="51"/>
      <c r="R99" s="51"/>
      <c r="S99" s="51"/>
      <c r="T99" s="51"/>
      <c r="U99" s="51"/>
      <c r="V99" s="51"/>
      <c r="W99" s="51">
        <v>20</v>
      </c>
      <c r="X99" s="51"/>
      <c r="Y99" s="51">
        <v>125</v>
      </c>
      <c r="Z99" s="135"/>
    </row>
    <row r="100" spans="1:27" x14ac:dyDescent="0.35">
      <c r="A100" s="4" t="s">
        <v>162</v>
      </c>
      <c r="B100" s="4">
        <v>2022</v>
      </c>
      <c r="C100" s="5">
        <v>44696</v>
      </c>
      <c r="D100" s="4" t="s">
        <v>66</v>
      </c>
      <c r="E100" s="4" t="s">
        <v>481</v>
      </c>
      <c r="F100" s="4" t="s">
        <v>29</v>
      </c>
      <c r="G100" s="12">
        <f>(C100-VLOOKUP(E100,Riders!$A$2:$C$1999,2,FALSE))/365</f>
        <v>19.917808219178081</v>
      </c>
      <c r="H100" s="4">
        <v>4</v>
      </c>
      <c r="I100" s="51">
        <v>28</v>
      </c>
      <c r="J100" s="51">
        <v>40</v>
      </c>
      <c r="K100" s="51">
        <v>26</v>
      </c>
      <c r="L100" s="51">
        <v>94</v>
      </c>
      <c r="M100" s="51"/>
      <c r="N100" s="51"/>
      <c r="O100" s="51"/>
      <c r="P100" s="51"/>
      <c r="Q100" s="51"/>
      <c r="R100" s="51">
        <v>1</v>
      </c>
      <c r="S100" s="51"/>
      <c r="T100" s="51"/>
      <c r="U100" s="51"/>
      <c r="V100" s="51"/>
      <c r="W100" s="51">
        <v>20</v>
      </c>
      <c r="X100" s="51"/>
      <c r="Y100" s="51">
        <v>115</v>
      </c>
      <c r="Z100" s="135"/>
    </row>
    <row r="101" spans="1:27" x14ac:dyDescent="0.35">
      <c r="A101" s="4" t="s">
        <v>162</v>
      </c>
      <c r="B101" s="4">
        <v>2022</v>
      </c>
      <c r="C101" s="5">
        <v>44696</v>
      </c>
      <c r="D101" s="4" t="s">
        <v>66</v>
      </c>
      <c r="E101" s="4" t="s">
        <v>615</v>
      </c>
      <c r="F101" s="4" t="s">
        <v>228</v>
      </c>
      <c r="G101" s="12">
        <f>(C101-VLOOKUP(E101,Riders!$A$2:$C$1999,2,FALSE))/365</f>
        <v>23.295890410958904</v>
      </c>
      <c r="H101" s="4">
        <v>5</v>
      </c>
      <c r="I101" s="51">
        <v>12</v>
      </c>
      <c r="J101" s="51">
        <v>26</v>
      </c>
      <c r="K101" s="51">
        <v>30</v>
      </c>
      <c r="L101" s="51">
        <v>68</v>
      </c>
      <c r="M101" s="51"/>
      <c r="N101" s="51"/>
      <c r="O101" s="51"/>
      <c r="P101" s="51"/>
      <c r="Q101" s="51">
        <v>3</v>
      </c>
      <c r="R101" s="51"/>
      <c r="S101" s="51"/>
      <c r="T101" s="51"/>
      <c r="U101" s="51"/>
      <c r="V101" s="51"/>
      <c r="W101" s="51">
        <v>40</v>
      </c>
      <c r="X101" s="51"/>
      <c r="Y101" s="51">
        <v>111</v>
      </c>
      <c r="Z101" s="135"/>
    </row>
    <row r="102" spans="1:27" x14ac:dyDescent="0.35">
      <c r="A102" s="4" t="s">
        <v>162</v>
      </c>
      <c r="B102" s="4">
        <v>2022</v>
      </c>
      <c r="C102" s="5">
        <v>44696</v>
      </c>
      <c r="D102" s="4" t="s">
        <v>66</v>
      </c>
      <c r="E102" s="4" t="s">
        <v>749</v>
      </c>
      <c r="F102" s="4" t="s">
        <v>46</v>
      </c>
      <c r="G102" s="12">
        <f>(C102-VLOOKUP(E102,Riders!$A$2:$C$1999,2,FALSE))/365</f>
        <v>25.043835616438358</v>
      </c>
      <c r="H102" s="4">
        <v>6</v>
      </c>
      <c r="I102" s="51">
        <v>34</v>
      </c>
      <c r="J102" s="51">
        <v>14</v>
      </c>
      <c r="K102" s="51">
        <v>38</v>
      </c>
      <c r="L102" s="51">
        <v>86</v>
      </c>
      <c r="M102" s="51"/>
      <c r="N102" s="51"/>
      <c r="O102" s="51"/>
      <c r="P102" s="51"/>
      <c r="Q102" s="51"/>
      <c r="R102" s="51"/>
      <c r="S102" s="51">
        <v>5</v>
      </c>
      <c r="T102" s="51">
        <v>5</v>
      </c>
      <c r="U102" s="51">
        <v>5</v>
      </c>
      <c r="V102" s="51"/>
      <c r="W102" s="51"/>
      <c r="X102" s="51"/>
      <c r="Y102" s="51">
        <v>101</v>
      </c>
      <c r="Z102" s="135"/>
    </row>
    <row r="103" spans="1:27" x14ac:dyDescent="0.35">
      <c r="A103" s="4" t="s">
        <v>162</v>
      </c>
      <c r="B103" s="4">
        <v>2022</v>
      </c>
      <c r="C103" s="5">
        <v>44696</v>
      </c>
      <c r="D103" s="4" t="s">
        <v>66</v>
      </c>
      <c r="E103" s="4" t="s">
        <v>747</v>
      </c>
      <c r="F103" s="4" t="s">
        <v>35</v>
      </c>
      <c r="G103" s="12">
        <f>(C103-VLOOKUP(E103,Riders!$A$2:$C$1999,2,FALSE))/365</f>
        <v>22.246575342465754</v>
      </c>
      <c r="H103" s="4">
        <v>7</v>
      </c>
      <c r="I103" s="51">
        <v>26</v>
      </c>
      <c r="J103" s="51">
        <v>8</v>
      </c>
      <c r="K103" s="51">
        <v>22</v>
      </c>
      <c r="L103" s="51">
        <v>56</v>
      </c>
      <c r="M103" s="51"/>
      <c r="N103" s="51">
        <v>5</v>
      </c>
      <c r="O103" s="51">
        <v>5</v>
      </c>
      <c r="P103" s="51"/>
      <c r="Q103" s="51"/>
      <c r="R103" s="51"/>
      <c r="S103" s="51">
        <v>2</v>
      </c>
      <c r="T103" s="51">
        <v>3</v>
      </c>
      <c r="U103" s="51">
        <v>1</v>
      </c>
      <c r="V103" s="51">
        <v>4</v>
      </c>
      <c r="W103" s="51">
        <v>20</v>
      </c>
      <c r="X103" s="51"/>
      <c r="Y103" s="51">
        <v>96</v>
      </c>
      <c r="Z103" s="135"/>
    </row>
    <row r="104" spans="1:27" x14ac:dyDescent="0.35">
      <c r="A104" s="4" t="s">
        <v>162</v>
      </c>
      <c r="B104" s="4">
        <v>2022</v>
      </c>
      <c r="C104" s="5">
        <v>44696</v>
      </c>
      <c r="D104" s="4" t="s">
        <v>66</v>
      </c>
      <c r="E104" s="4" t="s">
        <v>496</v>
      </c>
      <c r="F104" s="4" t="s">
        <v>85</v>
      </c>
      <c r="G104" s="12">
        <f>(C104-VLOOKUP(E104,Riders!$A$2:$C$1999,2,FALSE))/365</f>
        <v>27.336986301369862</v>
      </c>
      <c r="H104" s="4">
        <v>8</v>
      </c>
      <c r="I104" s="51">
        <v>24</v>
      </c>
      <c r="J104" s="51">
        <v>32</v>
      </c>
      <c r="K104" s="51">
        <v>24</v>
      </c>
      <c r="L104" s="51">
        <v>80</v>
      </c>
      <c r="M104" s="51"/>
      <c r="N104" s="51">
        <v>1</v>
      </c>
      <c r="O104" s="51"/>
      <c r="P104" s="51"/>
      <c r="Q104" s="51"/>
      <c r="R104" s="51"/>
      <c r="S104" s="51">
        <v>3</v>
      </c>
      <c r="T104" s="51">
        <v>1</v>
      </c>
      <c r="U104" s="51">
        <v>2</v>
      </c>
      <c r="V104" s="51">
        <v>2</v>
      </c>
      <c r="W104" s="51"/>
      <c r="X104" s="51"/>
      <c r="Y104" s="51">
        <v>89</v>
      </c>
      <c r="Z104" s="135"/>
    </row>
    <row r="105" spans="1:27" x14ac:dyDescent="0.35">
      <c r="A105" s="4" t="s">
        <v>162</v>
      </c>
      <c r="B105" s="4">
        <v>2022</v>
      </c>
      <c r="C105" s="5">
        <v>44696</v>
      </c>
      <c r="D105" s="4" t="s">
        <v>66</v>
      </c>
      <c r="E105" s="4" t="s">
        <v>621</v>
      </c>
      <c r="F105" s="4" t="s">
        <v>44</v>
      </c>
      <c r="G105" s="12">
        <f>(C105-VLOOKUP(E105,Riders!$A$2:$C$1999,2,FALSE))/365</f>
        <v>35.62191780821918</v>
      </c>
      <c r="H105" s="4">
        <v>9</v>
      </c>
      <c r="I105" s="51">
        <v>18</v>
      </c>
      <c r="J105" s="51">
        <v>24</v>
      </c>
      <c r="K105" s="51">
        <v>18</v>
      </c>
      <c r="L105" s="51">
        <v>60</v>
      </c>
      <c r="M105" s="51"/>
      <c r="N105" s="51"/>
      <c r="O105" s="51"/>
      <c r="P105" s="51"/>
      <c r="Q105" s="51"/>
      <c r="R105" s="51">
        <v>2</v>
      </c>
      <c r="S105" s="51"/>
      <c r="T105" s="51"/>
      <c r="U105" s="51"/>
      <c r="V105" s="51"/>
      <c r="W105" s="51">
        <v>20</v>
      </c>
      <c r="X105" s="51"/>
      <c r="Y105" s="51">
        <v>82</v>
      </c>
      <c r="Z105" s="135"/>
    </row>
    <row r="106" spans="1:27" x14ac:dyDescent="0.35">
      <c r="A106" s="4" t="s">
        <v>162</v>
      </c>
      <c r="B106" s="4">
        <v>2022</v>
      </c>
      <c r="C106" s="5">
        <v>44696</v>
      </c>
      <c r="D106" s="4" t="s">
        <v>66</v>
      </c>
      <c r="E106" s="4" t="s">
        <v>733</v>
      </c>
      <c r="F106" s="4" t="s">
        <v>102</v>
      </c>
      <c r="G106" s="12">
        <f>(C106-VLOOKUP(E106,Riders!$A$2:$C$1999,2,FALSE))/365</f>
        <v>21.293150684931508</v>
      </c>
      <c r="H106" s="4">
        <v>10</v>
      </c>
      <c r="I106" s="51">
        <v>36</v>
      </c>
      <c r="J106" s="51">
        <v>10</v>
      </c>
      <c r="K106" s="51">
        <v>10</v>
      </c>
      <c r="L106" s="51">
        <v>56</v>
      </c>
      <c r="M106" s="51">
        <v>2</v>
      </c>
      <c r="N106" s="51"/>
      <c r="O106" s="51">
        <v>3</v>
      </c>
      <c r="P106" s="51"/>
      <c r="Q106" s="51"/>
      <c r="R106" s="51"/>
      <c r="S106" s="51"/>
      <c r="T106" s="51"/>
      <c r="U106" s="51"/>
      <c r="V106" s="51"/>
      <c r="W106" s="51">
        <v>40</v>
      </c>
      <c r="X106" s="51">
        <v>20</v>
      </c>
      <c r="Y106" s="51">
        <v>81</v>
      </c>
      <c r="Z106" s="135"/>
    </row>
    <row r="107" spans="1:27" x14ac:dyDescent="0.35">
      <c r="A107" s="4" t="s">
        <v>162</v>
      </c>
      <c r="B107" s="4">
        <v>2022</v>
      </c>
      <c r="C107" s="5">
        <v>44696</v>
      </c>
      <c r="D107" s="4" t="s">
        <v>66</v>
      </c>
      <c r="E107" s="4" t="s">
        <v>595</v>
      </c>
      <c r="F107" s="4" t="s">
        <v>31</v>
      </c>
      <c r="G107" s="12">
        <f>(C107-VLOOKUP(E107,Riders!$A$2:$C$1999,2,FALSE))/365</f>
        <v>32.961643835616435</v>
      </c>
      <c r="H107" s="4">
        <v>11</v>
      </c>
      <c r="I107" s="51">
        <v>8</v>
      </c>
      <c r="J107" s="51">
        <v>16</v>
      </c>
      <c r="K107" s="51">
        <v>16</v>
      </c>
      <c r="L107" s="51">
        <v>40</v>
      </c>
      <c r="M107" s="51">
        <v>1</v>
      </c>
      <c r="N107" s="51"/>
      <c r="O107" s="51"/>
      <c r="P107" s="51"/>
      <c r="Q107" s="51">
        <v>5</v>
      </c>
      <c r="R107" s="51"/>
      <c r="S107" s="51"/>
      <c r="T107" s="51"/>
      <c r="U107" s="51"/>
      <c r="V107" s="51">
        <v>6</v>
      </c>
      <c r="W107" s="51">
        <v>20</v>
      </c>
      <c r="X107" s="51"/>
      <c r="Y107" s="51">
        <v>72</v>
      </c>
      <c r="Z107" s="135"/>
    </row>
    <row r="108" spans="1:27" x14ac:dyDescent="0.35">
      <c r="A108" s="4" t="s">
        <v>162</v>
      </c>
      <c r="B108" s="4">
        <v>2022</v>
      </c>
      <c r="C108" s="5">
        <v>44696</v>
      </c>
      <c r="D108" s="4" t="s">
        <v>66</v>
      </c>
      <c r="E108" s="4" t="s">
        <v>479</v>
      </c>
      <c r="F108" s="4" t="s">
        <v>480</v>
      </c>
      <c r="G108" s="12">
        <f>(C108-VLOOKUP(E108,Riders!$A$2:$C$1999,2,FALSE))/365</f>
        <v>30.991780821917807</v>
      </c>
      <c r="H108" s="4">
        <v>12</v>
      </c>
      <c r="I108" s="51">
        <v>16</v>
      </c>
      <c r="J108" s="51">
        <v>28</v>
      </c>
      <c r="K108" s="51">
        <v>28</v>
      </c>
      <c r="L108" s="51">
        <v>72</v>
      </c>
      <c r="M108" s="51"/>
      <c r="N108" s="51"/>
      <c r="O108" s="51"/>
      <c r="P108" s="51"/>
      <c r="Q108" s="51"/>
      <c r="R108" s="51"/>
      <c r="S108" s="51"/>
      <c r="T108" s="51"/>
      <c r="U108" s="51"/>
      <c r="V108" s="51"/>
      <c r="W108" s="51">
        <v>20</v>
      </c>
      <c r="X108" s="51">
        <v>20</v>
      </c>
      <c r="Y108" s="51">
        <v>72</v>
      </c>
      <c r="Z108" s="135"/>
    </row>
    <row r="109" spans="1:27" x14ac:dyDescent="0.35">
      <c r="A109" s="4" t="s">
        <v>162</v>
      </c>
      <c r="B109" s="4">
        <v>2022</v>
      </c>
      <c r="C109" s="5">
        <v>44696</v>
      </c>
      <c r="D109" s="4" t="s">
        <v>66</v>
      </c>
      <c r="E109" s="4" t="s">
        <v>476</v>
      </c>
      <c r="F109" s="4" t="s">
        <v>78</v>
      </c>
      <c r="G109" s="12">
        <f>(C109-VLOOKUP(E109,Riders!$A$2:$C$1999,2,FALSE))/365</f>
        <v>23.523287671232875</v>
      </c>
      <c r="H109" s="4">
        <v>13</v>
      </c>
      <c r="I109" s="51">
        <v>32</v>
      </c>
      <c r="J109" s="51">
        <v>4</v>
      </c>
      <c r="K109" s="51">
        <v>34</v>
      </c>
      <c r="L109" s="51">
        <v>70</v>
      </c>
      <c r="M109" s="51"/>
      <c r="N109" s="51"/>
      <c r="O109" s="51"/>
      <c r="P109" s="51"/>
      <c r="Q109" s="51"/>
      <c r="R109" s="51"/>
      <c r="S109" s="51"/>
      <c r="T109" s="51"/>
      <c r="U109" s="51"/>
      <c r="V109" s="51"/>
      <c r="W109" s="51"/>
      <c r="X109" s="51"/>
      <c r="Y109" s="51">
        <v>70</v>
      </c>
      <c r="Z109" s="135"/>
    </row>
    <row r="110" spans="1:27" x14ac:dyDescent="0.35">
      <c r="A110" s="4" t="s">
        <v>162</v>
      </c>
      <c r="B110" s="4">
        <v>2022</v>
      </c>
      <c r="C110" s="5">
        <v>44696</v>
      </c>
      <c r="D110" s="4" t="s">
        <v>66</v>
      </c>
      <c r="E110" s="4" t="s">
        <v>53</v>
      </c>
      <c r="F110" s="4" t="s">
        <v>25</v>
      </c>
      <c r="G110" s="12">
        <f>(C110-VLOOKUP(E110,Riders!$A$2:$C$1999,2,FALSE))/365</f>
        <v>21.852054794520548</v>
      </c>
      <c r="H110" s="4">
        <v>14</v>
      </c>
      <c r="I110" s="51">
        <v>6</v>
      </c>
      <c r="J110" s="51">
        <v>20</v>
      </c>
      <c r="K110" s="51">
        <v>20</v>
      </c>
      <c r="L110" s="51">
        <v>46</v>
      </c>
      <c r="M110" s="51"/>
      <c r="N110" s="51">
        <v>3</v>
      </c>
      <c r="O110" s="51">
        <v>2</v>
      </c>
      <c r="P110" s="51"/>
      <c r="Q110" s="51"/>
      <c r="R110" s="51"/>
      <c r="S110" s="51"/>
      <c r="T110" s="51"/>
      <c r="U110" s="51"/>
      <c r="V110" s="51"/>
      <c r="W110" s="51">
        <v>20</v>
      </c>
      <c r="X110" s="51">
        <v>20</v>
      </c>
      <c r="Y110" s="51">
        <v>51</v>
      </c>
      <c r="Z110" s="135"/>
    </row>
    <row r="111" spans="1:27" x14ac:dyDescent="0.35">
      <c r="A111" s="4" t="s">
        <v>162</v>
      </c>
      <c r="B111" s="4">
        <v>2022</v>
      </c>
      <c r="C111" s="5">
        <v>44696</v>
      </c>
      <c r="D111" s="4" t="s">
        <v>66</v>
      </c>
      <c r="E111" s="4" t="s">
        <v>698</v>
      </c>
      <c r="F111" s="4" t="s">
        <v>39</v>
      </c>
      <c r="G111" s="12">
        <f>(C111-VLOOKUP(E111,Riders!$A$2:$C$1999,2,FALSE))/365</f>
        <v>28.219178082191782</v>
      </c>
      <c r="H111" s="4">
        <v>15</v>
      </c>
      <c r="I111" s="51">
        <v>22</v>
      </c>
      <c r="J111" s="51">
        <v>30</v>
      </c>
      <c r="K111" s="51">
        <v>14</v>
      </c>
      <c r="L111" s="51">
        <v>66</v>
      </c>
      <c r="M111" s="51"/>
      <c r="N111" s="51"/>
      <c r="O111" s="51"/>
      <c r="P111" s="51"/>
      <c r="Q111" s="51"/>
      <c r="R111" s="51"/>
      <c r="S111" s="51"/>
      <c r="T111" s="51"/>
      <c r="U111" s="51"/>
      <c r="V111" s="51"/>
      <c r="W111" s="51"/>
      <c r="X111" s="51">
        <v>20</v>
      </c>
      <c r="Y111" s="51">
        <v>46</v>
      </c>
      <c r="Z111" s="135"/>
    </row>
    <row r="112" spans="1:27" x14ac:dyDescent="0.35">
      <c r="A112" s="4" t="s">
        <v>162</v>
      </c>
      <c r="B112" s="4">
        <v>2022</v>
      </c>
      <c r="C112" s="5">
        <v>44696</v>
      </c>
      <c r="D112" s="4" t="s">
        <v>66</v>
      </c>
      <c r="E112" s="4" t="s">
        <v>494</v>
      </c>
      <c r="F112" s="4" t="s">
        <v>37</v>
      </c>
      <c r="G112" s="12">
        <f>(C112-VLOOKUP(E112,Riders!$A$2:$C$1999,2,FALSE))/365</f>
        <v>23.901369863013699</v>
      </c>
      <c r="H112" s="4">
        <v>16</v>
      </c>
      <c r="I112" s="51">
        <v>14</v>
      </c>
      <c r="J112" s="51">
        <v>12</v>
      </c>
      <c r="K112" s="51">
        <v>1</v>
      </c>
      <c r="L112" s="51">
        <v>27</v>
      </c>
      <c r="M112" s="51">
        <v>3</v>
      </c>
      <c r="N112" s="51"/>
      <c r="O112" s="51"/>
      <c r="P112" s="51">
        <v>5</v>
      </c>
      <c r="Q112" s="51"/>
      <c r="R112" s="51"/>
      <c r="S112" s="51">
        <v>1</v>
      </c>
      <c r="T112" s="51">
        <v>2</v>
      </c>
      <c r="U112" s="51">
        <v>3</v>
      </c>
      <c r="V112" s="51"/>
      <c r="W112" s="51"/>
      <c r="X112" s="51"/>
      <c r="Y112" s="51">
        <v>41</v>
      </c>
      <c r="Z112" s="135"/>
    </row>
    <row r="113" spans="1:27" x14ac:dyDescent="0.35">
      <c r="A113" s="4" t="s">
        <v>162</v>
      </c>
      <c r="B113" s="4">
        <v>2022</v>
      </c>
      <c r="C113" s="5">
        <v>44696</v>
      </c>
      <c r="D113" s="4" t="s">
        <v>66</v>
      </c>
      <c r="E113" s="4" t="s">
        <v>519</v>
      </c>
      <c r="F113" s="4" t="s">
        <v>250</v>
      </c>
      <c r="G113" s="12">
        <f>(C113-VLOOKUP(E113,Riders!$A$2:$C$1999,2,FALSE))/365</f>
        <v>31.339726027397262</v>
      </c>
      <c r="H113" s="4">
        <v>17</v>
      </c>
      <c r="I113" s="51">
        <v>4</v>
      </c>
      <c r="J113" s="51">
        <v>22</v>
      </c>
      <c r="K113" s="51">
        <v>4</v>
      </c>
      <c r="L113" s="51">
        <v>30</v>
      </c>
      <c r="M113" s="51"/>
      <c r="N113" s="51"/>
      <c r="O113" s="51"/>
      <c r="P113" s="51"/>
      <c r="Q113" s="51"/>
      <c r="R113" s="51"/>
      <c r="S113" s="51"/>
      <c r="T113" s="51"/>
      <c r="U113" s="51"/>
      <c r="V113" s="51"/>
      <c r="W113" s="51"/>
      <c r="X113" s="51">
        <v>20</v>
      </c>
      <c r="Y113" s="51">
        <v>10</v>
      </c>
      <c r="Z113" s="135"/>
    </row>
    <row r="114" spans="1:27" x14ac:dyDescent="0.35">
      <c r="A114" s="4" t="s">
        <v>162</v>
      </c>
      <c r="B114" s="4">
        <v>2022</v>
      </c>
      <c r="C114" s="5">
        <v>44696</v>
      </c>
      <c r="D114" s="4" t="s">
        <v>66</v>
      </c>
      <c r="E114" s="4" t="s">
        <v>613</v>
      </c>
      <c r="F114" s="4" t="s">
        <v>56</v>
      </c>
      <c r="G114" s="12">
        <f>(C114-VLOOKUP(E114,Riders!$A$2:$C$1999,2,FALSE))/365</f>
        <v>20.887671232876713</v>
      </c>
      <c r="H114" s="4">
        <v>18</v>
      </c>
      <c r="I114" s="51">
        <v>2</v>
      </c>
      <c r="J114" s="51">
        <v>2</v>
      </c>
      <c r="K114" s="51">
        <v>2</v>
      </c>
      <c r="L114" s="51">
        <v>6</v>
      </c>
      <c r="M114" s="51"/>
      <c r="N114" s="51">
        <v>2</v>
      </c>
      <c r="O114" s="51">
        <v>1</v>
      </c>
      <c r="P114" s="51"/>
      <c r="Q114" s="51"/>
      <c r="R114" s="51"/>
      <c r="S114" s="51"/>
      <c r="T114" s="51"/>
      <c r="U114" s="51"/>
      <c r="V114" s="51"/>
      <c r="W114" s="51">
        <v>20</v>
      </c>
      <c r="X114" s="51">
        <v>20</v>
      </c>
      <c r="Y114" s="51">
        <v>9</v>
      </c>
      <c r="Z114" s="135"/>
    </row>
    <row r="115" spans="1:27" x14ac:dyDescent="0.35">
      <c r="A115" s="4" t="s">
        <v>162</v>
      </c>
      <c r="B115" s="4">
        <v>2022</v>
      </c>
      <c r="C115" s="5">
        <v>44696</v>
      </c>
      <c r="D115" s="4" t="s">
        <v>66</v>
      </c>
      <c r="E115" s="4" t="s">
        <v>712</v>
      </c>
      <c r="F115" s="4" t="s">
        <v>726</v>
      </c>
      <c r="G115" s="12">
        <f>(C115-VLOOKUP(E115,Riders!$A$2:$C$1999,2,FALSE))/365</f>
        <v>27.17808219178082</v>
      </c>
      <c r="H115" s="4">
        <v>19</v>
      </c>
      <c r="I115" s="51">
        <v>10</v>
      </c>
      <c r="J115" s="51">
        <v>6</v>
      </c>
      <c r="K115" s="51">
        <v>6</v>
      </c>
      <c r="L115" s="51">
        <v>22</v>
      </c>
      <c r="M115" s="51"/>
      <c r="N115" s="51"/>
      <c r="O115" s="51"/>
      <c r="P115" s="51"/>
      <c r="Q115" s="51"/>
      <c r="R115" s="51"/>
      <c r="S115" s="51"/>
      <c r="T115" s="51"/>
      <c r="U115" s="51"/>
      <c r="V115" s="51"/>
      <c r="W115" s="51"/>
      <c r="X115" s="51">
        <v>20</v>
      </c>
      <c r="Y115" s="51">
        <v>2</v>
      </c>
      <c r="Z115" s="135"/>
    </row>
    <row r="116" spans="1:27" x14ac:dyDescent="0.35">
      <c r="A116" s="4" t="s">
        <v>162</v>
      </c>
      <c r="B116" s="4">
        <v>2022</v>
      </c>
      <c r="C116" s="5">
        <v>44696</v>
      </c>
      <c r="D116" s="4" t="s">
        <v>66</v>
      </c>
      <c r="E116" s="4" t="s">
        <v>739</v>
      </c>
      <c r="F116" s="4" t="s">
        <v>150</v>
      </c>
      <c r="G116" s="12">
        <f>(C116-VLOOKUP(E116,Riders!$A$2:$C$1999,2,FALSE))/365</f>
        <v>19.545205479452054</v>
      </c>
      <c r="H116" s="4">
        <v>20</v>
      </c>
      <c r="I116" s="51">
        <v>1</v>
      </c>
      <c r="J116" s="51">
        <v>1</v>
      </c>
      <c r="K116" s="51">
        <v>8</v>
      </c>
      <c r="L116" s="51">
        <v>10</v>
      </c>
      <c r="M116" s="51"/>
      <c r="N116" s="51"/>
      <c r="O116" s="51"/>
      <c r="P116" s="51"/>
      <c r="Q116" s="51"/>
      <c r="R116" s="51"/>
      <c r="S116" s="51"/>
      <c r="T116" s="51"/>
      <c r="U116" s="51"/>
      <c r="V116" s="51"/>
      <c r="W116" s="51"/>
      <c r="X116" s="51">
        <v>20</v>
      </c>
      <c r="Y116" s="51">
        <v>-30</v>
      </c>
      <c r="Z116" s="135"/>
    </row>
    <row r="117" spans="1:27" x14ac:dyDescent="0.35">
      <c r="A117" s="4" t="s">
        <v>162</v>
      </c>
      <c r="B117" s="4">
        <v>2022</v>
      </c>
      <c r="C117" s="5">
        <v>44696</v>
      </c>
      <c r="D117" s="4" t="s">
        <v>66</v>
      </c>
      <c r="E117" s="4" t="s">
        <v>738</v>
      </c>
      <c r="F117" s="4" t="s">
        <v>33</v>
      </c>
      <c r="G117" s="12">
        <f>(C117-VLOOKUP(E117,Riders!$A$2:$C$1999,2,FALSE))/365</f>
        <v>21.232876712328768</v>
      </c>
      <c r="H117" s="4">
        <v>21</v>
      </c>
      <c r="I117" s="51">
        <v>20</v>
      </c>
      <c r="J117" s="51">
        <v>18</v>
      </c>
      <c r="K117" s="51">
        <v>12</v>
      </c>
      <c r="L117" s="51">
        <v>50</v>
      </c>
      <c r="M117" s="51"/>
      <c r="N117" s="51"/>
      <c r="O117" s="51"/>
      <c r="P117" s="51"/>
      <c r="Q117" s="51"/>
      <c r="R117" s="51"/>
      <c r="S117" s="51"/>
      <c r="T117" s="51"/>
      <c r="U117" s="51"/>
      <c r="V117" s="51"/>
      <c r="W117" s="51"/>
      <c r="X117" s="51">
        <v>20</v>
      </c>
      <c r="Y117" s="51" t="s">
        <v>607</v>
      </c>
      <c r="Z117" s="135"/>
    </row>
    <row r="118" spans="1:27" x14ac:dyDescent="0.35">
      <c r="A118" s="4" t="s">
        <v>162</v>
      </c>
      <c r="B118" s="4">
        <v>2022</v>
      </c>
      <c r="C118" s="5">
        <v>44696</v>
      </c>
      <c r="D118" s="4" t="s">
        <v>66</v>
      </c>
      <c r="E118" s="4" t="s">
        <v>523</v>
      </c>
      <c r="F118" s="4" t="s">
        <v>524</v>
      </c>
      <c r="G118" s="12">
        <f>(C118-VLOOKUP(E118,Riders!$A$2:$C$1999,2,FALSE))/365</f>
        <v>21.556164383561644</v>
      </c>
      <c r="H118" s="4">
        <v>22</v>
      </c>
      <c r="I118" s="51">
        <v>-39</v>
      </c>
      <c r="J118" s="51">
        <v>1</v>
      </c>
      <c r="K118" s="51">
        <v>1</v>
      </c>
      <c r="L118" s="51">
        <v>-37</v>
      </c>
      <c r="M118" s="51"/>
      <c r="N118" s="51"/>
      <c r="O118" s="51"/>
      <c r="P118" s="51"/>
      <c r="Q118" s="51"/>
      <c r="R118" s="51"/>
      <c r="S118" s="51"/>
      <c r="T118" s="51"/>
      <c r="U118" s="51"/>
      <c r="V118" s="51"/>
      <c r="W118" s="51"/>
      <c r="X118" s="51">
        <v>40</v>
      </c>
      <c r="Y118" s="51" t="s">
        <v>607</v>
      </c>
      <c r="Z118" s="135"/>
    </row>
    <row r="119" spans="1:27" x14ac:dyDescent="0.35">
      <c r="A119" s="1" t="s">
        <v>65</v>
      </c>
      <c r="B119" s="1">
        <v>2022</v>
      </c>
      <c r="C119" s="2">
        <v>44675</v>
      </c>
      <c r="D119" s="1" t="s">
        <v>66</v>
      </c>
      <c r="E119" s="1" t="s">
        <v>586</v>
      </c>
      <c r="F119" s="1" t="s">
        <v>75</v>
      </c>
      <c r="G119" s="1"/>
      <c r="H119" s="1">
        <v>1</v>
      </c>
      <c r="I119">
        <v>40</v>
      </c>
      <c r="J119">
        <v>36</v>
      </c>
      <c r="K119">
        <v>30</v>
      </c>
      <c r="L119">
        <v>106</v>
      </c>
      <c r="N119">
        <v>1</v>
      </c>
      <c r="P119">
        <v>5</v>
      </c>
      <c r="Q119">
        <v>3</v>
      </c>
      <c r="R119">
        <v>3</v>
      </c>
      <c r="T119">
        <v>2</v>
      </c>
      <c r="U119">
        <v>5</v>
      </c>
      <c r="W119">
        <v>20</v>
      </c>
      <c r="Y119">
        <v>145</v>
      </c>
      <c r="Z119" s="135">
        <v>1.1513888888888888</v>
      </c>
      <c r="AA119">
        <v>54.281999999999996</v>
      </c>
    </row>
    <row r="120" spans="1:27" x14ac:dyDescent="0.35">
      <c r="A120" s="1" t="s">
        <v>65</v>
      </c>
      <c r="B120" s="1">
        <v>2022</v>
      </c>
      <c r="C120" s="2">
        <v>44675</v>
      </c>
      <c r="D120" s="1" t="s">
        <v>66</v>
      </c>
      <c r="E120" s="1" t="s">
        <v>617</v>
      </c>
      <c r="F120" s="1" t="s">
        <v>37</v>
      </c>
      <c r="G120" s="1"/>
      <c r="H120" s="1">
        <v>2</v>
      </c>
      <c r="I120">
        <v>38</v>
      </c>
      <c r="J120">
        <v>38</v>
      </c>
      <c r="K120">
        <v>24</v>
      </c>
      <c r="L120">
        <v>100</v>
      </c>
      <c r="M120">
        <v>1</v>
      </c>
      <c r="N120">
        <v>5</v>
      </c>
      <c r="R120">
        <v>5</v>
      </c>
      <c r="U120">
        <v>1</v>
      </c>
      <c r="V120">
        <v>2</v>
      </c>
      <c r="W120">
        <v>20</v>
      </c>
      <c r="Y120">
        <v>134</v>
      </c>
      <c r="Z120" s="135"/>
    </row>
    <row r="121" spans="1:27" x14ac:dyDescent="0.35">
      <c r="A121" s="1" t="s">
        <v>65</v>
      </c>
      <c r="B121" s="1">
        <v>2022</v>
      </c>
      <c r="C121" s="2">
        <v>44675</v>
      </c>
      <c r="D121" s="1" t="s">
        <v>66</v>
      </c>
      <c r="E121" s="1" t="s">
        <v>789</v>
      </c>
      <c r="F121" s="1" t="s">
        <v>78</v>
      </c>
      <c r="G121" s="1"/>
      <c r="H121" s="1">
        <v>3</v>
      </c>
      <c r="I121">
        <v>32</v>
      </c>
      <c r="J121">
        <v>30</v>
      </c>
      <c r="K121">
        <v>38</v>
      </c>
      <c r="L121">
        <v>100</v>
      </c>
      <c r="N121">
        <v>3</v>
      </c>
      <c r="S121">
        <v>2</v>
      </c>
      <c r="T121">
        <v>5</v>
      </c>
      <c r="Y121">
        <v>110</v>
      </c>
      <c r="Z121" s="135"/>
    </row>
    <row r="122" spans="1:27" x14ac:dyDescent="0.35">
      <c r="A122" s="1" t="s">
        <v>65</v>
      </c>
      <c r="B122" s="1">
        <v>2022</v>
      </c>
      <c r="C122" s="2">
        <v>44675</v>
      </c>
      <c r="D122" s="1" t="s">
        <v>66</v>
      </c>
      <c r="E122" s="1" t="s">
        <v>487</v>
      </c>
      <c r="F122" s="1" t="s">
        <v>164</v>
      </c>
      <c r="G122" s="1"/>
      <c r="H122" s="1">
        <v>4</v>
      </c>
      <c r="I122">
        <v>30</v>
      </c>
      <c r="J122">
        <v>40</v>
      </c>
      <c r="K122">
        <v>12</v>
      </c>
      <c r="L122">
        <v>82</v>
      </c>
      <c r="U122">
        <v>3</v>
      </c>
      <c r="W122">
        <v>20</v>
      </c>
      <c r="Y122">
        <v>105</v>
      </c>
      <c r="Z122" s="135"/>
    </row>
    <row r="123" spans="1:27" x14ac:dyDescent="0.35">
      <c r="A123" s="1" t="s">
        <v>65</v>
      </c>
      <c r="B123" s="1">
        <v>2022</v>
      </c>
      <c r="C123" s="2">
        <v>44675</v>
      </c>
      <c r="D123" s="1" t="s">
        <v>66</v>
      </c>
      <c r="E123" s="1" t="s">
        <v>628</v>
      </c>
      <c r="F123" s="1" t="s">
        <v>762</v>
      </c>
      <c r="G123" s="1"/>
      <c r="H123" s="1">
        <v>5</v>
      </c>
      <c r="I123">
        <v>24</v>
      </c>
      <c r="J123">
        <v>34</v>
      </c>
      <c r="K123">
        <v>18</v>
      </c>
      <c r="L123">
        <v>76</v>
      </c>
      <c r="O123">
        <v>5</v>
      </c>
      <c r="R123">
        <v>2</v>
      </c>
      <c r="T123">
        <v>1</v>
      </c>
      <c r="W123">
        <v>20</v>
      </c>
      <c r="Y123">
        <v>104</v>
      </c>
      <c r="Z123" s="135"/>
    </row>
    <row r="124" spans="1:27" x14ac:dyDescent="0.35">
      <c r="A124" s="1" t="s">
        <v>65</v>
      </c>
      <c r="B124" s="1">
        <v>2022</v>
      </c>
      <c r="C124" s="2">
        <v>44675</v>
      </c>
      <c r="D124" s="1" t="s">
        <v>66</v>
      </c>
      <c r="E124" s="1" t="s">
        <v>594</v>
      </c>
      <c r="F124" s="1" t="s">
        <v>31</v>
      </c>
      <c r="G124" s="1"/>
      <c r="H124" s="1">
        <v>6</v>
      </c>
      <c r="I124">
        <v>16</v>
      </c>
      <c r="J124">
        <v>28</v>
      </c>
      <c r="K124">
        <v>32</v>
      </c>
      <c r="L124">
        <v>76</v>
      </c>
      <c r="O124">
        <v>2</v>
      </c>
      <c r="Q124">
        <v>1</v>
      </c>
      <c r="S124">
        <v>1</v>
      </c>
      <c r="V124">
        <v>4</v>
      </c>
      <c r="Y124">
        <v>84</v>
      </c>
      <c r="Z124" s="135"/>
    </row>
    <row r="125" spans="1:27" x14ac:dyDescent="0.35">
      <c r="A125" s="1" t="s">
        <v>65</v>
      </c>
      <c r="B125" s="1">
        <v>2022</v>
      </c>
      <c r="C125" s="2">
        <v>44675</v>
      </c>
      <c r="D125" s="1" t="s">
        <v>66</v>
      </c>
      <c r="E125" s="1" t="s">
        <v>481</v>
      </c>
      <c r="F125" s="1" t="s">
        <v>29</v>
      </c>
      <c r="G125" s="1"/>
      <c r="H125" s="1">
        <v>7</v>
      </c>
      <c r="I125">
        <v>20</v>
      </c>
      <c r="J125">
        <v>26</v>
      </c>
      <c r="K125">
        <v>36</v>
      </c>
      <c r="L125">
        <v>82</v>
      </c>
      <c r="Y125">
        <v>82</v>
      </c>
      <c r="Z125" s="135"/>
    </row>
    <row r="126" spans="1:27" x14ac:dyDescent="0.35">
      <c r="A126" s="1" t="s">
        <v>65</v>
      </c>
      <c r="B126" s="1">
        <v>2022</v>
      </c>
      <c r="C126" s="2">
        <v>44675</v>
      </c>
      <c r="D126" s="1" t="s">
        <v>66</v>
      </c>
      <c r="E126" s="1" t="s">
        <v>584</v>
      </c>
      <c r="F126" s="1" t="s">
        <v>27</v>
      </c>
      <c r="G126" s="1"/>
      <c r="H126" s="1">
        <v>8</v>
      </c>
      <c r="I126">
        <v>14</v>
      </c>
      <c r="J126">
        <v>1</v>
      </c>
      <c r="K126">
        <v>14</v>
      </c>
      <c r="L126">
        <v>29</v>
      </c>
      <c r="N126">
        <v>2</v>
      </c>
      <c r="Q126">
        <v>5</v>
      </c>
      <c r="R126">
        <v>1</v>
      </c>
      <c r="U126">
        <v>2</v>
      </c>
      <c r="W126">
        <v>40</v>
      </c>
      <c r="Y126">
        <v>79</v>
      </c>
      <c r="Z126" s="135"/>
    </row>
    <row r="127" spans="1:27" x14ac:dyDescent="0.35">
      <c r="A127" s="1" t="s">
        <v>65</v>
      </c>
      <c r="B127" s="1">
        <v>2022</v>
      </c>
      <c r="C127" s="2">
        <v>44675</v>
      </c>
      <c r="D127" s="1" t="s">
        <v>66</v>
      </c>
      <c r="E127" s="1" t="s">
        <v>790</v>
      </c>
      <c r="F127" s="1" t="s">
        <v>480</v>
      </c>
      <c r="G127" s="1"/>
      <c r="H127" s="1">
        <v>9</v>
      </c>
      <c r="I127">
        <v>28</v>
      </c>
      <c r="J127">
        <v>20</v>
      </c>
      <c r="K127">
        <v>26</v>
      </c>
      <c r="L127">
        <v>74</v>
      </c>
      <c r="M127">
        <v>2</v>
      </c>
      <c r="P127">
        <v>1</v>
      </c>
      <c r="Y127">
        <v>77</v>
      </c>
      <c r="Z127" s="135"/>
    </row>
    <row r="128" spans="1:27" x14ac:dyDescent="0.35">
      <c r="A128" s="1" t="s">
        <v>65</v>
      </c>
      <c r="B128" s="1">
        <v>2022</v>
      </c>
      <c r="C128" s="2">
        <v>44675</v>
      </c>
      <c r="D128" s="1" t="s">
        <v>66</v>
      </c>
      <c r="E128" s="1" t="s">
        <v>483</v>
      </c>
      <c r="F128" s="1" t="s">
        <v>484</v>
      </c>
      <c r="G128" s="1"/>
      <c r="H128" s="1">
        <v>10</v>
      </c>
      <c r="I128">
        <v>26</v>
      </c>
      <c r="J128">
        <v>12</v>
      </c>
      <c r="K128">
        <v>34</v>
      </c>
      <c r="L128">
        <v>72</v>
      </c>
      <c r="Y128">
        <v>72</v>
      </c>
      <c r="Z128" s="135"/>
    </row>
    <row r="129" spans="1:27" x14ac:dyDescent="0.35">
      <c r="A129" s="1" t="s">
        <v>65</v>
      </c>
      <c r="B129" s="1">
        <v>2022</v>
      </c>
      <c r="C129" s="2">
        <v>44675</v>
      </c>
      <c r="D129" s="1" t="s">
        <v>66</v>
      </c>
      <c r="E129" s="1" t="s">
        <v>616</v>
      </c>
      <c r="F129" s="1" t="s">
        <v>46</v>
      </c>
      <c r="G129" s="1"/>
      <c r="H129" s="1">
        <v>11</v>
      </c>
      <c r="I129">
        <v>34</v>
      </c>
      <c r="J129">
        <v>14</v>
      </c>
      <c r="K129">
        <v>10</v>
      </c>
      <c r="L129">
        <v>58</v>
      </c>
      <c r="P129">
        <v>3</v>
      </c>
      <c r="Q129">
        <v>2</v>
      </c>
      <c r="S129">
        <v>5</v>
      </c>
      <c r="Y129">
        <v>68</v>
      </c>
      <c r="Z129" s="135"/>
    </row>
    <row r="130" spans="1:27" x14ac:dyDescent="0.35">
      <c r="A130" s="1" t="s">
        <v>65</v>
      </c>
      <c r="B130" s="1">
        <v>2022</v>
      </c>
      <c r="C130" s="2">
        <v>44675</v>
      </c>
      <c r="D130" s="1" t="s">
        <v>66</v>
      </c>
      <c r="E130" s="1" t="s">
        <v>473</v>
      </c>
      <c r="F130" s="1" t="s">
        <v>25</v>
      </c>
      <c r="G130" s="1"/>
      <c r="H130" s="1">
        <v>12</v>
      </c>
      <c r="I130">
        <v>1</v>
      </c>
      <c r="J130">
        <v>24</v>
      </c>
      <c r="K130">
        <v>40</v>
      </c>
      <c r="L130">
        <v>65</v>
      </c>
      <c r="O130">
        <v>3</v>
      </c>
      <c r="Y130">
        <v>68</v>
      </c>
      <c r="Z130" s="135"/>
    </row>
    <row r="131" spans="1:27" x14ac:dyDescent="0.35">
      <c r="A131" s="1" t="s">
        <v>65</v>
      </c>
      <c r="B131" s="1">
        <v>2022</v>
      </c>
      <c r="C131" s="2">
        <v>44675</v>
      </c>
      <c r="D131" s="1" t="s">
        <v>66</v>
      </c>
      <c r="E131" s="1" t="s">
        <v>786</v>
      </c>
      <c r="F131" s="1" t="s">
        <v>113</v>
      </c>
      <c r="G131" s="1"/>
      <c r="H131" s="1">
        <v>13</v>
      </c>
      <c r="I131">
        <v>36</v>
      </c>
      <c r="J131">
        <v>2</v>
      </c>
      <c r="K131">
        <v>22</v>
      </c>
      <c r="L131">
        <v>60</v>
      </c>
      <c r="Y131">
        <v>60</v>
      </c>
      <c r="Z131" s="135"/>
    </row>
    <row r="132" spans="1:27" x14ac:dyDescent="0.35">
      <c r="A132" s="1" t="s">
        <v>65</v>
      </c>
      <c r="B132" s="1">
        <v>2022</v>
      </c>
      <c r="C132" s="2">
        <v>44675</v>
      </c>
      <c r="D132" s="1" t="s">
        <v>66</v>
      </c>
      <c r="E132" s="1" t="s">
        <v>752</v>
      </c>
      <c r="F132" s="1" t="s">
        <v>23</v>
      </c>
      <c r="G132" s="1"/>
      <c r="H132" s="1">
        <v>14</v>
      </c>
      <c r="I132">
        <v>8</v>
      </c>
      <c r="J132">
        <v>32</v>
      </c>
      <c r="K132">
        <v>1</v>
      </c>
      <c r="L132">
        <v>41</v>
      </c>
      <c r="V132">
        <v>6</v>
      </c>
      <c r="Y132">
        <v>47</v>
      </c>
      <c r="Z132" s="135"/>
    </row>
    <row r="133" spans="1:27" x14ac:dyDescent="0.35">
      <c r="A133" s="1" t="s">
        <v>65</v>
      </c>
      <c r="B133" s="1">
        <v>2022</v>
      </c>
      <c r="C133" s="2">
        <v>44675</v>
      </c>
      <c r="D133" s="1" t="s">
        <v>66</v>
      </c>
      <c r="E133" s="1" t="s">
        <v>605</v>
      </c>
      <c r="F133" s="1" t="s">
        <v>33</v>
      </c>
      <c r="G133" s="1"/>
      <c r="H133" s="1">
        <v>15</v>
      </c>
      <c r="I133">
        <v>1</v>
      </c>
      <c r="J133">
        <v>18</v>
      </c>
      <c r="K133">
        <v>28</v>
      </c>
      <c r="L133">
        <v>47</v>
      </c>
      <c r="Y133">
        <v>47</v>
      </c>
      <c r="Z133" s="135"/>
    </row>
    <row r="134" spans="1:27" x14ac:dyDescent="0.35">
      <c r="A134" s="1" t="s">
        <v>65</v>
      </c>
      <c r="B134" s="1">
        <v>2022</v>
      </c>
      <c r="C134" s="2">
        <v>44675</v>
      </c>
      <c r="D134" s="1" t="s">
        <v>66</v>
      </c>
      <c r="E134" s="1" t="s">
        <v>591</v>
      </c>
      <c r="F134" s="1" t="s">
        <v>228</v>
      </c>
      <c r="G134" s="1"/>
      <c r="H134" s="1">
        <v>16</v>
      </c>
      <c r="I134">
        <v>22</v>
      </c>
      <c r="J134">
        <v>8</v>
      </c>
      <c r="K134">
        <v>1</v>
      </c>
      <c r="L134">
        <v>31</v>
      </c>
      <c r="T134">
        <v>3</v>
      </c>
      <c r="V134">
        <v>10</v>
      </c>
      <c r="Y134">
        <v>44</v>
      </c>
      <c r="Z134" s="135"/>
    </row>
    <row r="135" spans="1:27" x14ac:dyDescent="0.35">
      <c r="A135" s="1" t="s">
        <v>65</v>
      </c>
      <c r="B135" s="1">
        <v>2022</v>
      </c>
      <c r="C135" s="2">
        <v>44675</v>
      </c>
      <c r="D135" s="1" t="s">
        <v>66</v>
      </c>
      <c r="E135" s="1" t="s">
        <v>765</v>
      </c>
      <c r="F135" s="1" t="s">
        <v>178</v>
      </c>
      <c r="G135" s="1"/>
      <c r="H135" s="1">
        <v>17</v>
      </c>
      <c r="I135">
        <v>18</v>
      </c>
      <c r="J135">
        <v>16</v>
      </c>
      <c r="K135">
        <v>4</v>
      </c>
      <c r="L135">
        <v>38</v>
      </c>
      <c r="Y135">
        <v>38</v>
      </c>
      <c r="Z135" s="135"/>
    </row>
    <row r="136" spans="1:27" x14ac:dyDescent="0.35">
      <c r="A136" s="1" t="s">
        <v>65</v>
      </c>
      <c r="B136" s="1">
        <v>2022</v>
      </c>
      <c r="C136" s="2">
        <v>44675</v>
      </c>
      <c r="D136" s="1" t="s">
        <v>66</v>
      </c>
      <c r="E136" s="1" t="s">
        <v>496</v>
      </c>
      <c r="F136" s="1" t="s">
        <v>85</v>
      </c>
      <c r="G136" s="1"/>
      <c r="H136" s="1">
        <v>18</v>
      </c>
      <c r="I136">
        <v>10</v>
      </c>
      <c r="J136">
        <v>1</v>
      </c>
      <c r="K136">
        <v>16</v>
      </c>
      <c r="L136">
        <v>27</v>
      </c>
      <c r="M136">
        <v>3</v>
      </c>
      <c r="P136">
        <v>2</v>
      </c>
      <c r="Y136">
        <v>32</v>
      </c>
      <c r="Z136" s="135"/>
    </row>
    <row r="137" spans="1:27" x14ac:dyDescent="0.35">
      <c r="A137" s="1" t="s">
        <v>65</v>
      </c>
      <c r="B137" s="1">
        <v>2022</v>
      </c>
      <c r="C137" s="2">
        <v>44675</v>
      </c>
      <c r="D137" s="1" t="s">
        <v>66</v>
      </c>
      <c r="E137" s="1" t="s">
        <v>791</v>
      </c>
      <c r="F137" s="1" t="s">
        <v>44</v>
      </c>
      <c r="G137" s="1"/>
      <c r="H137" s="1">
        <v>19</v>
      </c>
      <c r="I137">
        <v>1</v>
      </c>
      <c r="J137">
        <v>22</v>
      </c>
      <c r="K137">
        <v>1</v>
      </c>
      <c r="L137">
        <v>24</v>
      </c>
      <c r="Y137">
        <v>24</v>
      </c>
      <c r="Z137" s="135"/>
    </row>
    <row r="138" spans="1:27" x14ac:dyDescent="0.35">
      <c r="A138" s="1" t="s">
        <v>65</v>
      </c>
      <c r="B138" s="1">
        <v>2022</v>
      </c>
      <c r="C138" s="2">
        <v>44675</v>
      </c>
      <c r="D138" s="1" t="s">
        <v>66</v>
      </c>
      <c r="E138" s="1" t="s">
        <v>659</v>
      </c>
      <c r="F138" s="1" t="s">
        <v>759</v>
      </c>
      <c r="G138" s="1"/>
      <c r="H138" s="1">
        <v>20</v>
      </c>
      <c r="I138">
        <v>12</v>
      </c>
      <c r="J138">
        <v>10</v>
      </c>
      <c r="K138">
        <v>2</v>
      </c>
      <c r="L138">
        <v>24</v>
      </c>
      <c r="Y138">
        <v>24</v>
      </c>
      <c r="Z138" s="135"/>
    </row>
    <row r="139" spans="1:27" x14ac:dyDescent="0.35">
      <c r="A139" s="1" t="s">
        <v>65</v>
      </c>
      <c r="B139" s="1">
        <v>2022</v>
      </c>
      <c r="C139" s="2">
        <v>44675</v>
      </c>
      <c r="D139" s="1" t="s">
        <v>66</v>
      </c>
      <c r="E139" s="1" t="s">
        <v>598</v>
      </c>
      <c r="F139" s="1" t="s">
        <v>35</v>
      </c>
      <c r="G139" s="1"/>
      <c r="H139" s="1">
        <v>21</v>
      </c>
      <c r="I139">
        <v>2</v>
      </c>
      <c r="J139">
        <v>6</v>
      </c>
      <c r="K139">
        <v>8</v>
      </c>
      <c r="L139">
        <v>16</v>
      </c>
      <c r="O139">
        <v>1</v>
      </c>
      <c r="S139">
        <v>3</v>
      </c>
      <c r="Y139">
        <v>20</v>
      </c>
      <c r="Z139" s="135"/>
    </row>
    <row r="140" spans="1:27" x14ac:dyDescent="0.35">
      <c r="A140" s="1" t="s">
        <v>65</v>
      </c>
      <c r="B140" s="1">
        <v>2022</v>
      </c>
      <c r="C140" s="2">
        <v>44675</v>
      </c>
      <c r="D140" s="1" t="s">
        <v>66</v>
      </c>
      <c r="E140" s="1" t="s">
        <v>522</v>
      </c>
      <c r="F140" s="1" t="s">
        <v>58</v>
      </c>
      <c r="G140" s="1"/>
      <c r="H140" s="1">
        <v>22</v>
      </c>
      <c r="I140">
        <v>4</v>
      </c>
      <c r="J140">
        <v>1</v>
      </c>
      <c r="K140">
        <v>6</v>
      </c>
      <c r="L140">
        <v>11</v>
      </c>
      <c r="Y140">
        <v>11</v>
      </c>
      <c r="Z140" s="135"/>
    </row>
    <row r="141" spans="1:27" x14ac:dyDescent="0.35">
      <c r="A141" s="1" t="s">
        <v>65</v>
      </c>
      <c r="B141" s="1">
        <v>2022</v>
      </c>
      <c r="C141" s="2">
        <v>44675</v>
      </c>
      <c r="D141" s="1" t="s">
        <v>66</v>
      </c>
      <c r="E141" s="1" t="s">
        <v>647</v>
      </c>
      <c r="F141" s="1" t="s">
        <v>73</v>
      </c>
      <c r="G141" s="1"/>
      <c r="H141" s="1" t="s">
        <v>607</v>
      </c>
      <c r="I141">
        <v>6</v>
      </c>
      <c r="J141">
        <v>4</v>
      </c>
      <c r="K141">
        <v>20</v>
      </c>
      <c r="L141">
        <v>30</v>
      </c>
      <c r="M141">
        <v>5</v>
      </c>
      <c r="X141">
        <v>20</v>
      </c>
      <c r="Y141" t="s">
        <v>607</v>
      </c>
      <c r="Z141" s="135"/>
    </row>
    <row r="142" spans="1:27" x14ac:dyDescent="0.35">
      <c r="A142" s="1" t="s">
        <v>65</v>
      </c>
      <c r="B142" s="1">
        <v>2022</v>
      </c>
      <c r="C142" s="2">
        <v>44675</v>
      </c>
      <c r="D142" s="1" t="s">
        <v>66</v>
      </c>
      <c r="E142" s="1" t="s">
        <v>499</v>
      </c>
      <c r="F142" s="1" t="s">
        <v>145</v>
      </c>
      <c r="G142" s="1"/>
      <c r="H142" s="1" t="s">
        <v>607</v>
      </c>
      <c r="I142">
        <v>-39</v>
      </c>
      <c r="J142" t="s">
        <v>607</v>
      </c>
      <c r="K142" t="s">
        <v>758</v>
      </c>
      <c r="L142" t="s">
        <v>758</v>
      </c>
      <c r="Y142" t="s">
        <v>607</v>
      </c>
      <c r="Z142" s="135"/>
    </row>
    <row r="143" spans="1:27" x14ac:dyDescent="0.35">
      <c r="A143" s="4" t="s">
        <v>182</v>
      </c>
      <c r="B143" s="4">
        <v>2021</v>
      </c>
      <c r="C143" s="5">
        <v>44492</v>
      </c>
      <c r="D143" s="4" t="s">
        <v>20</v>
      </c>
      <c r="E143" s="4" t="s">
        <v>585</v>
      </c>
      <c r="F143" s="4" t="s">
        <v>113</v>
      </c>
      <c r="G143" s="4"/>
      <c r="H143" s="4">
        <v>1</v>
      </c>
      <c r="I143">
        <v>40</v>
      </c>
      <c r="J143">
        <v>40</v>
      </c>
      <c r="K143">
        <v>34</v>
      </c>
      <c r="L143">
        <v>114</v>
      </c>
      <c r="M143">
        <v>1</v>
      </c>
      <c r="N143">
        <v>5</v>
      </c>
      <c r="O143">
        <v>5</v>
      </c>
      <c r="P143">
        <v>5</v>
      </c>
      <c r="Q143">
        <v>5</v>
      </c>
      <c r="U143">
        <v>5</v>
      </c>
      <c r="W143">
        <v>40</v>
      </c>
      <c r="Y143">
        <v>180</v>
      </c>
      <c r="Z143" s="135">
        <v>1.1527777777777779</v>
      </c>
      <c r="AA143">
        <v>54.216999999999999</v>
      </c>
    </row>
    <row r="144" spans="1:27" x14ac:dyDescent="0.35">
      <c r="A144" s="4" t="s">
        <v>182</v>
      </c>
      <c r="B144" s="4">
        <v>2021</v>
      </c>
      <c r="C144" s="5">
        <v>44492</v>
      </c>
      <c r="D144" s="4" t="s">
        <v>20</v>
      </c>
      <c r="E144" s="4" t="s">
        <v>599</v>
      </c>
      <c r="F144" s="4" t="s">
        <v>35</v>
      </c>
      <c r="G144" s="4"/>
      <c r="H144" s="4">
        <v>2</v>
      </c>
      <c r="I144">
        <v>32</v>
      </c>
      <c r="J144">
        <v>36</v>
      </c>
      <c r="K144">
        <v>40</v>
      </c>
      <c r="L144">
        <v>108</v>
      </c>
      <c r="M144">
        <v>3</v>
      </c>
      <c r="N144">
        <v>2</v>
      </c>
      <c r="P144">
        <v>3</v>
      </c>
      <c r="Q144">
        <v>3</v>
      </c>
      <c r="S144">
        <v>3</v>
      </c>
      <c r="T144">
        <v>2</v>
      </c>
      <c r="Y144">
        <v>124</v>
      </c>
      <c r="Z144" s="135"/>
    </row>
    <row r="145" spans="1:26" x14ac:dyDescent="0.35">
      <c r="A145" s="4" t="s">
        <v>182</v>
      </c>
      <c r="B145" s="4">
        <v>2021</v>
      </c>
      <c r="C145" s="5">
        <v>44492</v>
      </c>
      <c r="D145" s="4" t="s">
        <v>20</v>
      </c>
      <c r="E145" s="4" t="s">
        <v>473</v>
      </c>
      <c r="F145" s="4" t="s">
        <v>25</v>
      </c>
      <c r="G145" s="4"/>
      <c r="H145" s="4">
        <v>3</v>
      </c>
      <c r="I145">
        <v>36</v>
      </c>
      <c r="J145">
        <v>26</v>
      </c>
      <c r="K145">
        <v>24</v>
      </c>
      <c r="L145">
        <v>86</v>
      </c>
      <c r="N145">
        <v>1</v>
      </c>
      <c r="T145">
        <v>1</v>
      </c>
      <c r="U145">
        <v>3</v>
      </c>
      <c r="V145">
        <v>10</v>
      </c>
      <c r="W145">
        <v>20</v>
      </c>
      <c r="Y145">
        <v>121</v>
      </c>
      <c r="Z145" s="135"/>
    </row>
    <row r="146" spans="1:26" x14ac:dyDescent="0.35">
      <c r="A146" s="4" t="s">
        <v>182</v>
      </c>
      <c r="B146" s="4">
        <v>2021</v>
      </c>
      <c r="C146" s="5">
        <v>44492</v>
      </c>
      <c r="D146" s="4" t="s">
        <v>20</v>
      </c>
      <c r="E146" s="4" t="s">
        <v>839</v>
      </c>
      <c r="F146" s="4" t="s">
        <v>480</v>
      </c>
      <c r="G146" s="4"/>
      <c r="H146" s="4">
        <v>4</v>
      </c>
      <c r="I146">
        <v>34</v>
      </c>
      <c r="J146">
        <v>38</v>
      </c>
      <c r="K146">
        <v>26</v>
      </c>
      <c r="L146">
        <v>98</v>
      </c>
      <c r="M146">
        <v>5</v>
      </c>
      <c r="N146">
        <v>3</v>
      </c>
      <c r="O146">
        <v>2</v>
      </c>
      <c r="R146">
        <v>2</v>
      </c>
      <c r="S146">
        <v>5</v>
      </c>
      <c r="U146">
        <v>2</v>
      </c>
      <c r="Y146">
        <v>117</v>
      </c>
      <c r="Z146" s="135"/>
    </row>
    <row r="147" spans="1:26" x14ac:dyDescent="0.35">
      <c r="A147" s="4" t="s">
        <v>182</v>
      </c>
      <c r="B147" s="4">
        <v>2021</v>
      </c>
      <c r="C147" s="5">
        <v>44492</v>
      </c>
      <c r="D147" s="4" t="s">
        <v>20</v>
      </c>
      <c r="E147" s="4" t="s">
        <v>494</v>
      </c>
      <c r="F147" s="4" t="s">
        <v>37</v>
      </c>
      <c r="G147" s="4"/>
      <c r="H147" s="4">
        <v>5</v>
      </c>
      <c r="I147">
        <v>22</v>
      </c>
      <c r="J147">
        <v>34</v>
      </c>
      <c r="K147">
        <v>30</v>
      </c>
      <c r="L147">
        <v>86</v>
      </c>
      <c r="R147">
        <v>3</v>
      </c>
      <c r="T147">
        <v>3</v>
      </c>
      <c r="W147">
        <v>20</v>
      </c>
      <c r="Y147">
        <v>112</v>
      </c>
      <c r="Z147" s="135"/>
    </row>
    <row r="148" spans="1:26" x14ac:dyDescent="0.35">
      <c r="A148" s="4" t="s">
        <v>182</v>
      </c>
      <c r="B148" s="4">
        <v>2021</v>
      </c>
      <c r="C148" s="5">
        <v>44492</v>
      </c>
      <c r="D148" s="4" t="s">
        <v>20</v>
      </c>
      <c r="E148" s="4" t="s">
        <v>820</v>
      </c>
      <c r="F148" s="4" t="s">
        <v>484</v>
      </c>
      <c r="G148" s="4"/>
      <c r="H148" s="4">
        <v>6</v>
      </c>
      <c r="I148">
        <v>30</v>
      </c>
      <c r="J148">
        <v>28</v>
      </c>
      <c r="K148">
        <v>36</v>
      </c>
      <c r="L148">
        <v>94</v>
      </c>
      <c r="O148">
        <v>1</v>
      </c>
      <c r="P148">
        <v>1</v>
      </c>
      <c r="R148">
        <v>1</v>
      </c>
      <c r="S148">
        <v>1</v>
      </c>
      <c r="V148">
        <v>4</v>
      </c>
      <c r="Y148">
        <v>102</v>
      </c>
      <c r="Z148" s="135"/>
    </row>
    <row r="149" spans="1:26" x14ac:dyDescent="0.35">
      <c r="A149" s="4" t="s">
        <v>182</v>
      </c>
      <c r="B149" s="4">
        <v>2021</v>
      </c>
      <c r="C149" s="5">
        <v>44492</v>
      </c>
      <c r="D149" s="4" t="s">
        <v>20</v>
      </c>
      <c r="E149" s="4" t="s">
        <v>583</v>
      </c>
      <c r="F149" s="4" t="s">
        <v>27</v>
      </c>
      <c r="G149" s="4"/>
      <c r="H149" s="4">
        <v>7</v>
      </c>
      <c r="I149">
        <v>38</v>
      </c>
      <c r="J149">
        <v>14</v>
      </c>
      <c r="K149">
        <v>38</v>
      </c>
      <c r="L149">
        <v>90</v>
      </c>
      <c r="M149">
        <v>2</v>
      </c>
      <c r="Q149">
        <v>1</v>
      </c>
      <c r="S149">
        <v>2</v>
      </c>
      <c r="V149">
        <v>6</v>
      </c>
      <c r="Y149">
        <v>101</v>
      </c>
      <c r="Z149" s="135"/>
    </row>
    <row r="150" spans="1:26" x14ac:dyDescent="0.35">
      <c r="A150" s="4" t="s">
        <v>182</v>
      </c>
      <c r="B150" s="4">
        <v>2021</v>
      </c>
      <c r="C150" s="5">
        <v>44492</v>
      </c>
      <c r="D150" s="4" t="s">
        <v>20</v>
      </c>
      <c r="E150" s="4" t="s">
        <v>789</v>
      </c>
      <c r="F150" s="4" t="s">
        <v>78</v>
      </c>
      <c r="G150" s="4"/>
      <c r="H150" s="4">
        <v>8</v>
      </c>
      <c r="I150">
        <v>20</v>
      </c>
      <c r="J150">
        <v>20</v>
      </c>
      <c r="K150">
        <v>8</v>
      </c>
      <c r="L150">
        <v>48</v>
      </c>
      <c r="O150">
        <v>3</v>
      </c>
      <c r="R150">
        <v>5</v>
      </c>
      <c r="V150">
        <v>2</v>
      </c>
      <c r="W150">
        <v>20</v>
      </c>
      <c r="Y150">
        <v>78</v>
      </c>
      <c r="Z150" s="135"/>
    </row>
    <row r="151" spans="1:26" x14ac:dyDescent="0.35">
      <c r="A151" s="4" t="s">
        <v>182</v>
      </c>
      <c r="B151" s="4">
        <v>2021</v>
      </c>
      <c r="C151" s="5">
        <v>44492</v>
      </c>
      <c r="D151" s="4" t="s">
        <v>20</v>
      </c>
      <c r="E151" s="4" t="s">
        <v>493</v>
      </c>
      <c r="F151" s="4" t="s">
        <v>31</v>
      </c>
      <c r="G151" s="4"/>
      <c r="H151" s="4">
        <v>9</v>
      </c>
      <c r="I151">
        <v>28</v>
      </c>
      <c r="J151">
        <v>18</v>
      </c>
      <c r="K151">
        <v>32</v>
      </c>
      <c r="L151">
        <v>78</v>
      </c>
      <c r="Y151">
        <v>78</v>
      </c>
      <c r="Z151" s="135"/>
    </row>
    <row r="152" spans="1:26" x14ac:dyDescent="0.35">
      <c r="A152" s="4" t="s">
        <v>182</v>
      </c>
      <c r="B152" s="4">
        <v>2021</v>
      </c>
      <c r="C152" s="5">
        <v>44492</v>
      </c>
      <c r="D152" s="4" t="s">
        <v>20</v>
      </c>
      <c r="E152" s="4" t="s">
        <v>813</v>
      </c>
      <c r="F152" s="4" t="s">
        <v>33</v>
      </c>
      <c r="G152" s="4"/>
      <c r="H152" s="4">
        <v>10</v>
      </c>
      <c r="I152">
        <v>26</v>
      </c>
      <c r="J152">
        <v>30</v>
      </c>
      <c r="K152">
        <v>10</v>
      </c>
      <c r="L152">
        <v>66</v>
      </c>
      <c r="Q152">
        <v>2</v>
      </c>
      <c r="Y152">
        <v>68</v>
      </c>
      <c r="Z152" s="135"/>
    </row>
    <row r="153" spans="1:26" x14ac:dyDescent="0.35">
      <c r="A153" s="39" t="s">
        <v>182</v>
      </c>
      <c r="B153" s="39">
        <v>2021</v>
      </c>
      <c r="C153" s="44">
        <v>44492</v>
      </c>
      <c r="D153" s="39" t="s">
        <v>20</v>
      </c>
      <c r="E153" s="39" t="s">
        <v>616</v>
      </c>
      <c r="F153" s="39" t="s">
        <v>46</v>
      </c>
      <c r="G153" s="39"/>
      <c r="H153" s="39">
        <v>11</v>
      </c>
      <c r="I153">
        <v>10</v>
      </c>
      <c r="J153">
        <v>22</v>
      </c>
      <c r="K153">
        <v>16</v>
      </c>
      <c r="L153">
        <v>48</v>
      </c>
      <c r="W153">
        <v>20</v>
      </c>
      <c r="Y153">
        <v>68</v>
      </c>
      <c r="Z153" s="135"/>
    </row>
    <row r="154" spans="1:26" x14ac:dyDescent="0.35">
      <c r="A154" s="4" t="s">
        <v>182</v>
      </c>
      <c r="B154" s="4">
        <v>2021</v>
      </c>
      <c r="C154" s="5">
        <v>44492</v>
      </c>
      <c r="D154" s="4" t="s">
        <v>20</v>
      </c>
      <c r="E154" s="4" t="s">
        <v>810</v>
      </c>
      <c r="F154" s="4" t="s">
        <v>188</v>
      </c>
      <c r="G154" s="4"/>
      <c r="H154" s="4">
        <v>12</v>
      </c>
      <c r="I154" s="3">
        <v>16</v>
      </c>
      <c r="J154" s="3">
        <v>24</v>
      </c>
      <c r="K154" s="3">
        <v>20</v>
      </c>
      <c r="L154" s="3">
        <v>60</v>
      </c>
      <c r="M154" s="3"/>
      <c r="N154" s="3"/>
      <c r="O154" s="3"/>
      <c r="P154" s="3"/>
      <c r="Q154" s="3"/>
      <c r="R154" s="3"/>
      <c r="S154" s="3"/>
      <c r="T154" s="3"/>
      <c r="U154" s="3"/>
      <c r="V154" s="3"/>
      <c r="W154" s="3"/>
      <c r="X154" s="3"/>
      <c r="Y154" s="3">
        <v>60</v>
      </c>
      <c r="Z154" s="135"/>
    </row>
    <row r="155" spans="1:26" x14ac:dyDescent="0.35">
      <c r="A155" s="4" t="s">
        <v>182</v>
      </c>
      <c r="B155" s="4">
        <v>2021</v>
      </c>
      <c r="C155" s="5">
        <v>44492</v>
      </c>
      <c r="D155" s="4" t="s">
        <v>20</v>
      </c>
      <c r="E155" s="4" t="s">
        <v>806</v>
      </c>
      <c r="F155" s="4" t="s">
        <v>102</v>
      </c>
      <c r="G155" s="4"/>
      <c r="H155" s="4">
        <v>13</v>
      </c>
      <c r="I155" s="3">
        <v>6</v>
      </c>
      <c r="J155" s="3">
        <v>32</v>
      </c>
      <c r="K155" s="3">
        <v>12</v>
      </c>
      <c r="L155" s="3">
        <v>50</v>
      </c>
      <c r="M155" s="3"/>
      <c r="N155" s="3"/>
      <c r="O155" s="3"/>
      <c r="P155" s="3"/>
      <c r="Q155" s="3"/>
      <c r="R155" s="3"/>
      <c r="S155" s="3"/>
      <c r="T155" s="3"/>
      <c r="U155" s="3"/>
      <c r="V155" s="3"/>
      <c r="W155" s="3"/>
      <c r="X155" s="3"/>
      <c r="Y155" s="3">
        <v>50</v>
      </c>
      <c r="Z155" s="135"/>
    </row>
    <row r="156" spans="1:26" x14ac:dyDescent="0.35">
      <c r="A156" s="4" t="s">
        <v>182</v>
      </c>
      <c r="B156" s="4">
        <v>2021</v>
      </c>
      <c r="C156" s="5">
        <v>44492</v>
      </c>
      <c r="D156" s="4" t="s">
        <v>20</v>
      </c>
      <c r="E156" s="4" t="s">
        <v>487</v>
      </c>
      <c r="F156" s="4" t="s">
        <v>164</v>
      </c>
      <c r="G156" s="4"/>
      <c r="H156" s="4">
        <v>14</v>
      </c>
      <c r="I156" s="3">
        <v>8</v>
      </c>
      <c r="J156" s="3">
        <v>2</v>
      </c>
      <c r="K156" s="3">
        <v>28</v>
      </c>
      <c r="L156" s="3">
        <v>38</v>
      </c>
      <c r="M156" s="3"/>
      <c r="N156" s="3"/>
      <c r="O156" s="3"/>
      <c r="P156" s="3"/>
      <c r="Q156" s="3"/>
      <c r="R156" s="3"/>
      <c r="S156" s="3"/>
      <c r="T156" s="3"/>
      <c r="U156" s="3"/>
      <c r="V156" s="3"/>
      <c r="W156" s="3"/>
      <c r="X156" s="3"/>
      <c r="Y156" s="3">
        <v>38</v>
      </c>
      <c r="Z156" s="135"/>
    </row>
    <row r="157" spans="1:26" x14ac:dyDescent="0.35">
      <c r="A157" s="4" t="s">
        <v>182</v>
      </c>
      <c r="B157" s="4">
        <v>2021</v>
      </c>
      <c r="C157" s="5">
        <v>44492</v>
      </c>
      <c r="D157" s="4" t="s">
        <v>20</v>
      </c>
      <c r="E157" s="4" t="s">
        <v>649</v>
      </c>
      <c r="F157" s="4" t="s">
        <v>85</v>
      </c>
      <c r="G157" s="4"/>
      <c r="H157" s="4">
        <v>15</v>
      </c>
      <c r="I157" s="3">
        <v>24</v>
      </c>
      <c r="J157" s="3">
        <v>12</v>
      </c>
      <c r="K157" s="3">
        <v>18</v>
      </c>
      <c r="L157" s="3">
        <v>54</v>
      </c>
      <c r="M157" s="3"/>
      <c r="N157" s="3"/>
      <c r="O157" s="3"/>
      <c r="P157" s="3"/>
      <c r="Q157" s="3"/>
      <c r="R157" s="3"/>
      <c r="S157" s="3"/>
      <c r="T157" s="3"/>
      <c r="U157" s="3"/>
      <c r="V157" s="3"/>
      <c r="W157" s="3"/>
      <c r="X157" s="3">
        <v>20</v>
      </c>
      <c r="Y157" s="3">
        <v>34</v>
      </c>
      <c r="Z157" s="135"/>
    </row>
    <row r="158" spans="1:26" x14ac:dyDescent="0.35">
      <c r="A158" s="4" t="s">
        <v>182</v>
      </c>
      <c r="B158" s="4">
        <v>2021</v>
      </c>
      <c r="C158" s="5">
        <v>44492</v>
      </c>
      <c r="D158" s="4" t="s">
        <v>20</v>
      </c>
      <c r="E158" s="4" t="s">
        <v>641</v>
      </c>
      <c r="F158" s="4" t="s">
        <v>23</v>
      </c>
      <c r="G158" s="4"/>
      <c r="H158" s="4">
        <v>16</v>
      </c>
      <c r="I158" s="3">
        <v>18</v>
      </c>
      <c r="J158" s="3">
        <v>1</v>
      </c>
      <c r="K158" s="3">
        <v>14</v>
      </c>
      <c r="L158" s="3">
        <v>33</v>
      </c>
      <c r="M158" s="3"/>
      <c r="N158" s="3"/>
      <c r="O158" s="3"/>
      <c r="P158" s="3"/>
      <c r="Q158" s="3"/>
      <c r="R158" s="3"/>
      <c r="S158" s="3"/>
      <c r="T158" s="3"/>
      <c r="U158" s="3"/>
      <c r="V158" s="3"/>
      <c r="W158" s="3"/>
      <c r="X158" s="3"/>
      <c r="Y158" s="3">
        <v>33</v>
      </c>
      <c r="Z158" s="135"/>
    </row>
    <row r="159" spans="1:26" x14ac:dyDescent="0.35">
      <c r="A159" s="4" t="s">
        <v>182</v>
      </c>
      <c r="B159" s="4">
        <v>2021</v>
      </c>
      <c r="C159" s="5">
        <v>44492</v>
      </c>
      <c r="D159" s="4" t="s">
        <v>20</v>
      </c>
      <c r="E159" s="4" t="s">
        <v>827</v>
      </c>
      <c r="F159" s="4" t="s">
        <v>82</v>
      </c>
      <c r="G159" s="4"/>
      <c r="H159" s="4">
        <v>17</v>
      </c>
      <c r="I159" s="3">
        <v>1</v>
      </c>
      <c r="J159" s="3">
        <v>16</v>
      </c>
      <c r="K159" s="3">
        <v>1</v>
      </c>
      <c r="L159" s="3">
        <v>18</v>
      </c>
      <c r="M159" s="3"/>
      <c r="N159" s="3"/>
      <c r="O159" s="3"/>
      <c r="P159" s="3">
        <v>2</v>
      </c>
      <c r="Q159" s="3"/>
      <c r="R159" s="3"/>
      <c r="S159" s="3"/>
      <c r="T159" s="3">
        <v>5</v>
      </c>
      <c r="U159" s="3">
        <v>1</v>
      </c>
      <c r="V159" s="3"/>
      <c r="W159" s="3"/>
      <c r="X159" s="3"/>
      <c r="Y159" s="3">
        <v>26</v>
      </c>
      <c r="Z159" s="135"/>
    </row>
    <row r="160" spans="1:26" x14ac:dyDescent="0.35">
      <c r="A160" s="4" t="s">
        <v>182</v>
      </c>
      <c r="B160" s="4">
        <v>2021</v>
      </c>
      <c r="C160" s="5">
        <v>44492</v>
      </c>
      <c r="D160" s="4" t="s">
        <v>20</v>
      </c>
      <c r="E160" s="4" t="s">
        <v>861</v>
      </c>
      <c r="F160" s="4" t="s">
        <v>44</v>
      </c>
      <c r="G160" s="4"/>
      <c r="H160" s="4">
        <v>18</v>
      </c>
      <c r="I160" s="3">
        <v>14</v>
      </c>
      <c r="J160" s="3">
        <v>6</v>
      </c>
      <c r="K160" s="3">
        <v>2</v>
      </c>
      <c r="L160" s="3">
        <v>22</v>
      </c>
      <c r="M160" s="3"/>
      <c r="N160" s="3"/>
      <c r="O160" s="3"/>
      <c r="P160" s="3"/>
      <c r="Q160" s="3"/>
      <c r="R160" s="3"/>
      <c r="S160" s="3"/>
      <c r="T160" s="3"/>
      <c r="U160" s="3"/>
      <c r="V160" s="3"/>
      <c r="W160" s="3"/>
      <c r="X160" s="3"/>
      <c r="Y160" s="3">
        <v>22</v>
      </c>
      <c r="Z160" s="135"/>
    </row>
    <row r="161" spans="1:27" x14ac:dyDescent="0.35">
      <c r="A161" s="4" t="s">
        <v>182</v>
      </c>
      <c r="B161" s="4">
        <v>2021</v>
      </c>
      <c r="C161" s="5">
        <v>44492</v>
      </c>
      <c r="D161" s="4" t="s">
        <v>20</v>
      </c>
      <c r="E161" s="4" t="s">
        <v>836</v>
      </c>
      <c r="F161" s="4" t="s">
        <v>56</v>
      </c>
      <c r="G161" s="4"/>
      <c r="H161" s="4">
        <v>19</v>
      </c>
      <c r="I161" s="3">
        <v>1</v>
      </c>
      <c r="J161" s="3">
        <v>10</v>
      </c>
      <c r="K161" s="3">
        <v>4</v>
      </c>
      <c r="L161" s="3">
        <v>15</v>
      </c>
      <c r="M161" s="3"/>
      <c r="N161" s="3"/>
      <c r="O161" s="3"/>
      <c r="P161" s="3"/>
      <c r="Q161" s="3"/>
      <c r="R161" s="3"/>
      <c r="S161" s="3"/>
      <c r="T161" s="3"/>
      <c r="U161" s="3"/>
      <c r="V161" s="3"/>
      <c r="W161" s="3"/>
      <c r="X161" s="3">
        <v>20</v>
      </c>
      <c r="Y161" s="3">
        <v>-5</v>
      </c>
      <c r="Z161" s="135"/>
    </row>
    <row r="162" spans="1:27" x14ac:dyDescent="0.35">
      <c r="A162" s="4" t="s">
        <v>182</v>
      </c>
      <c r="B162" s="4">
        <v>2021</v>
      </c>
      <c r="C162" s="5">
        <v>44492</v>
      </c>
      <c r="D162" s="4" t="s">
        <v>20</v>
      </c>
      <c r="E162" s="4" t="s">
        <v>490</v>
      </c>
      <c r="F162" s="4" t="s">
        <v>42</v>
      </c>
      <c r="G162" s="4"/>
      <c r="H162" s="4" t="s">
        <v>607</v>
      </c>
      <c r="I162" s="3">
        <v>12</v>
      </c>
      <c r="J162" s="3">
        <v>8</v>
      </c>
      <c r="K162" s="3">
        <v>6</v>
      </c>
      <c r="L162" s="3">
        <v>26</v>
      </c>
      <c r="M162" s="3"/>
      <c r="N162" s="3"/>
      <c r="O162" s="3"/>
      <c r="P162" s="3"/>
      <c r="Q162" s="3"/>
      <c r="R162" s="3"/>
      <c r="S162" s="3"/>
      <c r="T162" s="3"/>
      <c r="U162" s="3"/>
      <c r="V162" s="3"/>
      <c r="W162" s="3"/>
      <c r="X162" s="3">
        <v>60</v>
      </c>
      <c r="Y162" s="3" t="s">
        <v>607</v>
      </c>
      <c r="Z162" s="135"/>
    </row>
    <row r="163" spans="1:27" x14ac:dyDescent="0.35">
      <c r="A163" s="4" t="s">
        <v>182</v>
      </c>
      <c r="B163" s="4">
        <v>2021</v>
      </c>
      <c r="C163" s="5">
        <v>44492</v>
      </c>
      <c r="D163" s="4" t="s">
        <v>20</v>
      </c>
      <c r="E163" s="4" t="s">
        <v>495</v>
      </c>
      <c r="F163" s="4" t="s">
        <v>104</v>
      </c>
      <c r="G163" s="4"/>
      <c r="H163" s="4" t="s">
        <v>607</v>
      </c>
      <c r="I163" s="3">
        <v>1</v>
      </c>
      <c r="J163" s="3">
        <v>4</v>
      </c>
      <c r="K163" s="3">
        <v>22</v>
      </c>
      <c r="L163" s="3">
        <v>27</v>
      </c>
      <c r="M163" s="3"/>
      <c r="N163" s="3"/>
      <c r="O163" s="3"/>
      <c r="P163" s="3"/>
      <c r="Q163" s="3"/>
      <c r="R163" s="3"/>
      <c r="S163" s="3"/>
      <c r="T163" s="3"/>
      <c r="U163" s="3"/>
      <c r="V163" s="3"/>
      <c r="W163" s="3"/>
      <c r="X163" s="3">
        <v>60</v>
      </c>
      <c r="Y163" s="3" t="s">
        <v>607</v>
      </c>
      <c r="Z163" s="135"/>
    </row>
    <row r="164" spans="1:27" x14ac:dyDescent="0.35">
      <c r="A164" s="4" t="s">
        <v>182</v>
      </c>
      <c r="B164" s="4">
        <v>2021</v>
      </c>
      <c r="C164" s="5">
        <v>44492</v>
      </c>
      <c r="D164" s="4" t="s">
        <v>20</v>
      </c>
      <c r="E164" s="4" t="s">
        <v>481</v>
      </c>
      <c r="F164" s="4" t="s">
        <v>29</v>
      </c>
      <c r="G164" s="4"/>
      <c r="H164" s="4" t="s">
        <v>607</v>
      </c>
      <c r="I164" s="3">
        <v>2</v>
      </c>
      <c r="J164" s="3" t="s">
        <v>758</v>
      </c>
      <c r="K164" s="3" t="s">
        <v>758</v>
      </c>
      <c r="L164" s="3" t="s">
        <v>758</v>
      </c>
      <c r="M164" s="3"/>
      <c r="N164" s="3"/>
      <c r="O164" s="3"/>
      <c r="P164" s="3"/>
      <c r="Q164" s="3"/>
      <c r="R164" s="3"/>
      <c r="S164" s="3"/>
      <c r="T164" s="3"/>
      <c r="U164" s="3"/>
      <c r="V164" s="3"/>
      <c r="W164" s="3"/>
      <c r="X164" s="3"/>
      <c r="Y164" s="3" t="s">
        <v>607</v>
      </c>
      <c r="Z164" s="135"/>
    </row>
    <row r="165" spans="1:27" x14ac:dyDescent="0.35">
      <c r="A165" s="4" t="s">
        <v>182</v>
      </c>
      <c r="B165" s="4">
        <v>2021</v>
      </c>
      <c r="C165" s="5">
        <v>44492</v>
      </c>
      <c r="D165" s="4" t="s">
        <v>20</v>
      </c>
      <c r="E165" s="4" t="s">
        <v>848</v>
      </c>
      <c r="F165" s="4" t="s">
        <v>185</v>
      </c>
      <c r="G165" s="4"/>
      <c r="H165" s="4" t="s">
        <v>607</v>
      </c>
      <c r="I165" s="3">
        <v>4</v>
      </c>
      <c r="J165" s="3" t="s">
        <v>758</v>
      </c>
      <c r="K165" s="3" t="s">
        <v>758</v>
      </c>
      <c r="L165" s="3" t="s">
        <v>758</v>
      </c>
      <c r="M165" s="3"/>
      <c r="N165" s="3"/>
      <c r="O165" s="3"/>
      <c r="P165" s="3"/>
      <c r="Q165" s="3"/>
      <c r="R165" s="3"/>
      <c r="S165" s="3"/>
      <c r="T165" s="3"/>
      <c r="U165" s="3"/>
      <c r="V165" s="3"/>
      <c r="W165" s="3"/>
      <c r="X165" s="3"/>
      <c r="Y165" s="3" t="s">
        <v>607</v>
      </c>
      <c r="Z165" s="135"/>
    </row>
    <row r="166" spans="1:27" x14ac:dyDescent="0.35">
      <c r="A166" s="4" t="s">
        <v>182</v>
      </c>
      <c r="B166" s="4">
        <v>2021</v>
      </c>
      <c r="C166" s="5">
        <v>44492</v>
      </c>
      <c r="D166" s="4" t="s">
        <v>20</v>
      </c>
      <c r="E166" s="4" t="s">
        <v>519</v>
      </c>
      <c r="F166" s="4" t="s">
        <v>250</v>
      </c>
      <c r="G166" s="4"/>
      <c r="H166" s="4" t="s">
        <v>607</v>
      </c>
      <c r="I166" s="3">
        <v>1</v>
      </c>
      <c r="J166" s="3" t="s">
        <v>758</v>
      </c>
      <c r="K166" s="3" t="s">
        <v>758</v>
      </c>
      <c r="L166" s="3" t="s">
        <v>758</v>
      </c>
      <c r="M166" s="3"/>
      <c r="N166" s="3"/>
      <c r="O166" s="3"/>
      <c r="P166" s="3"/>
      <c r="Q166" s="3"/>
      <c r="R166" s="3"/>
      <c r="S166" s="3"/>
      <c r="T166" s="3"/>
      <c r="U166" s="3"/>
      <c r="V166" s="3"/>
      <c r="W166" s="3"/>
      <c r="X166" s="3"/>
      <c r="Y166" s="3" t="s">
        <v>607</v>
      </c>
      <c r="Z166" s="135"/>
    </row>
    <row r="167" spans="1:27" x14ac:dyDescent="0.35">
      <c r="A167" s="1" t="s">
        <v>139</v>
      </c>
      <c r="B167" s="1">
        <v>2021</v>
      </c>
      <c r="C167" s="2">
        <v>44451</v>
      </c>
      <c r="D167" s="1" t="s">
        <v>66</v>
      </c>
      <c r="E167" s="1" t="s">
        <v>519</v>
      </c>
      <c r="F167" s="1" t="s">
        <v>250</v>
      </c>
      <c r="G167" s="1"/>
      <c r="H167" s="1">
        <v>1</v>
      </c>
      <c r="I167" s="3">
        <v>40</v>
      </c>
      <c r="J167" s="3">
        <v>38</v>
      </c>
      <c r="K167" s="3">
        <v>32</v>
      </c>
      <c r="L167" s="3">
        <v>110</v>
      </c>
      <c r="M167" s="3"/>
      <c r="N167" s="3">
        <v>1</v>
      </c>
      <c r="O167" s="3">
        <v>2</v>
      </c>
      <c r="P167" s="3">
        <v>5</v>
      </c>
      <c r="Q167" s="3">
        <v>2</v>
      </c>
      <c r="R167" s="3">
        <v>3</v>
      </c>
      <c r="S167" s="3"/>
      <c r="T167" s="3">
        <v>5</v>
      </c>
      <c r="U167" s="3"/>
      <c r="V167" s="3"/>
      <c r="W167" s="3"/>
      <c r="X167" s="3"/>
      <c r="Y167" s="3">
        <v>128</v>
      </c>
      <c r="Z167" s="135">
        <v>1.2048611111111112</v>
      </c>
      <c r="AA167">
        <v>50.137999999999998</v>
      </c>
    </row>
    <row r="168" spans="1:27" x14ac:dyDescent="0.35">
      <c r="A168" s="1" t="s">
        <v>139</v>
      </c>
      <c r="B168" s="1">
        <v>2021</v>
      </c>
      <c r="C168" s="2">
        <v>44451</v>
      </c>
      <c r="D168" s="1" t="s">
        <v>66</v>
      </c>
      <c r="E168" s="1" t="s">
        <v>896</v>
      </c>
      <c r="F168" s="1" t="s">
        <v>44</v>
      </c>
      <c r="G168" s="1"/>
      <c r="H168" s="1">
        <v>2</v>
      </c>
      <c r="I168" s="3">
        <v>32</v>
      </c>
      <c r="J168" s="3">
        <v>40</v>
      </c>
      <c r="K168" s="3">
        <v>40</v>
      </c>
      <c r="L168" s="3">
        <v>112</v>
      </c>
      <c r="M168" s="3">
        <v>5</v>
      </c>
      <c r="N168" s="3">
        <v>2</v>
      </c>
      <c r="O168" s="3">
        <v>3</v>
      </c>
      <c r="P168" s="3">
        <v>3</v>
      </c>
      <c r="Q168" s="3"/>
      <c r="R168" s="3"/>
      <c r="S168" s="3">
        <v>3</v>
      </c>
      <c r="T168" s="3"/>
      <c r="U168" s="3"/>
      <c r="V168" s="3"/>
      <c r="W168" s="3"/>
      <c r="X168" s="3"/>
      <c r="Y168" s="3">
        <v>128</v>
      </c>
      <c r="Z168" s="135"/>
    </row>
    <row r="169" spans="1:27" x14ac:dyDescent="0.35">
      <c r="A169" s="1" t="s">
        <v>139</v>
      </c>
      <c r="B169" s="1">
        <v>2021</v>
      </c>
      <c r="C169" s="2">
        <v>44451</v>
      </c>
      <c r="D169" s="1" t="s">
        <v>66</v>
      </c>
      <c r="E169" s="1" t="s">
        <v>739</v>
      </c>
      <c r="F169" s="1" t="s">
        <v>150</v>
      </c>
      <c r="G169" s="1"/>
      <c r="H169" s="1">
        <v>3</v>
      </c>
      <c r="I169" s="3">
        <v>30</v>
      </c>
      <c r="J169" s="3">
        <v>34</v>
      </c>
      <c r="K169" s="3">
        <v>24</v>
      </c>
      <c r="L169" s="3">
        <v>88</v>
      </c>
      <c r="M169" s="3"/>
      <c r="N169" s="3">
        <v>5</v>
      </c>
      <c r="O169" s="3">
        <v>5</v>
      </c>
      <c r="P169" s="3"/>
      <c r="Q169" s="3">
        <v>5</v>
      </c>
      <c r="R169" s="3"/>
      <c r="S169" s="3"/>
      <c r="T169" s="3">
        <v>1</v>
      </c>
      <c r="U169" s="3">
        <v>1</v>
      </c>
      <c r="V169" s="3">
        <v>2</v>
      </c>
      <c r="W169" s="3">
        <v>20</v>
      </c>
      <c r="X169" s="3"/>
      <c r="Y169" s="3">
        <v>127</v>
      </c>
      <c r="Z169" s="135"/>
    </row>
    <row r="170" spans="1:27" x14ac:dyDescent="0.35">
      <c r="A170" s="1" t="s">
        <v>139</v>
      </c>
      <c r="B170" s="1">
        <v>2021</v>
      </c>
      <c r="C170" s="2">
        <v>44451</v>
      </c>
      <c r="D170" s="1" t="s">
        <v>66</v>
      </c>
      <c r="E170" s="1" t="s">
        <v>695</v>
      </c>
      <c r="F170" s="1" t="s">
        <v>33</v>
      </c>
      <c r="G170" s="1"/>
      <c r="H170" s="1">
        <v>4</v>
      </c>
      <c r="I170" s="3">
        <v>38</v>
      </c>
      <c r="J170" s="3">
        <v>30</v>
      </c>
      <c r="K170" s="3">
        <v>36</v>
      </c>
      <c r="L170" s="3">
        <v>104</v>
      </c>
      <c r="M170" s="3"/>
      <c r="N170" s="3"/>
      <c r="O170" s="3">
        <v>1</v>
      </c>
      <c r="P170" s="3"/>
      <c r="Q170" s="3"/>
      <c r="R170" s="3">
        <v>1</v>
      </c>
      <c r="S170" s="3">
        <v>2</v>
      </c>
      <c r="T170" s="3"/>
      <c r="U170" s="3">
        <v>3</v>
      </c>
      <c r="V170" s="3">
        <v>10</v>
      </c>
      <c r="W170" s="3"/>
      <c r="X170" s="3"/>
      <c r="Y170" s="3">
        <v>121</v>
      </c>
      <c r="Z170" s="135"/>
    </row>
    <row r="171" spans="1:27" x14ac:dyDescent="0.35">
      <c r="A171" s="1" t="s">
        <v>139</v>
      </c>
      <c r="B171" s="1">
        <v>2021</v>
      </c>
      <c r="C171" s="2">
        <v>44451</v>
      </c>
      <c r="D171" s="1" t="s">
        <v>66</v>
      </c>
      <c r="E171" s="1" t="s">
        <v>836</v>
      </c>
      <c r="F171" s="1" t="s">
        <v>56</v>
      </c>
      <c r="G171" s="1"/>
      <c r="H171" s="1">
        <v>5</v>
      </c>
      <c r="I171" s="3">
        <v>36</v>
      </c>
      <c r="J171" s="3">
        <v>36</v>
      </c>
      <c r="K171" s="3">
        <v>34</v>
      </c>
      <c r="L171" s="3">
        <v>106</v>
      </c>
      <c r="M171" s="3"/>
      <c r="N171" s="3"/>
      <c r="O171" s="3"/>
      <c r="P171" s="3"/>
      <c r="Q171" s="3">
        <v>1</v>
      </c>
      <c r="R171" s="3">
        <v>5</v>
      </c>
      <c r="S171" s="3">
        <v>1</v>
      </c>
      <c r="T171" s="3">
        <v>3</v>
      </c>
      <c r="U171" s="3"/>
      <c r="V171" s="3"/>
      <c r="W171" s="3"/>
      <c r="X171" s="3"/>
      <c r="Y171" s="3">
        <v>116</v>
      </c>
      <c r="Z171" s="135"/>
    </row>
    <row r="172" spans="1:27" x14ac:dyDescent="0.35">
      <c r="A172" s="1" t="s">
        <v>139</v>
      </c>
      <c r="B172" s="1">
        <v>2021</v>
      </c>
      <c r="C172" s="2">
        <v>44451</v>
      </c>
      <c r="D172" s="1" t="s">
        <v>66</v>
      </c>
      <c r="E172" s="1" t="s">
        <v>634</v>
      </c>
      <c r="F172" s="1" t="s">
        <v>207</v>
      </c>
      <c r="G172" s="1"/>
      <c r="H172" s="1">
        <v>6</v>
      </c>
      <c r="I172" s="3">
        <v>28</v>
      </c>
      <c r="J172" s="3">
        <v>28</v>
      </c>
      <c r="K172" s="3">
        <v>26</v>
      </c>
      <c r="L172" s="3">
        <v>82</v>
      </c>
      <c r="M172" s="3"/>
      <c r="N172" s="3">
        <v>3</v>
      </c>
      <c r="O172" s="3"/>
      <c r="P172" s="3"/>
      <c r="Q172" s="3">
        <v>3</v>
      </c>
      <c r="R172" s="3"/>
      <c r="S172" s="3"/>
      <c r="T172" s="3"/>
      <c r="U172" s="3">
        <v>5</v>
      </c>
      <c r="V172" s="3"/>
      <c r="W172" s="3">
        <v>20</v>
      </c>
      <c r="X172" s="3"/>
      <c r="Y172" s="3">
        <v>113</v>
      </c>
      <c r="Z172" s="135"/>
    </row>
    <row r="173" spans="1:27" x14ac:dyDescent="0.35">
      <c r="A173" s="1" t="s">
        <v>139</v>
      </c>
      <c r="B173" s="1">
        <v>2021</v>
      </c>
      <c r="C173" s="2">
        <v>44451</v>
      </c>
      <c r="D173" s="1" t="s">
        <v>66</v>
      </c>
      <c r="E173" s="1" t="s">
        <v>495</v>
      </c>
      <c r="F173" s="1" t="s">
        <v>104</v>
      </c>
      <c r="G173" s="1"/>
      <c r="H173" s="1">
        <v>7</v>
      </c>
      <c r="I173" s="3">
        <v>26</v>
      </c>
      <c r="J173" s="3">
        <v>14</v>
      </c>
      <c r="K173" s="3">
        <v>38</v>
      </c>
      <c r="L173" s="3">
        <v>78</v>
      </c>
      <c r="M173" s="3">
        <v>2</v>
      </c>
      <c r="N173" s="3"/>
      <c r="O173" s="3"/>
      <c r="P173" s="3">
        <v>1</v>
      </c>
      <c r="Q173" s="3"/>
      <c r="R173" s="3"/>
      <c r="S173" s="3"/>
      <c r="T173" s="3"/>
      <c r="U173" s="3"/>
      <c r="V173" s="3">
        <v>4</v>
      </c>
      <c r="W173" s="3"/>
      <c r="X173" s="3"/>
      <c r="Y173" s="3">
        <v>85</v>
      </c>
      <c r="Z173" s="135"/>
    </row>
    <row r="174" spans="1:27" x14ac:dyDescent="0.35">
      <c r="A174" s="1" t="s">
        <v>139</v>
      </c>
      <c r="B174" s="1">
        <v>2021</v>
      </c>
      <c r="C174" s="2">
        <v>44451</v>
      </c>
      <c r="D174" s="1" t="s">
        <v>66</v>
      </c>
      <c r="E174" s="1" t="s">
        <v>711</v>
      </c>
      <c r="F174" s="1" t="s">
        <v>164</v>
      </c>
      <c r="G174" s="1"/>
      <c r="H174" s="1">
        <v>8</v>
      </c>
      <c r="I174" s="3">
        <v>34</v>
      </c>
      <c r="J174" s="3">
        <v>26</v>
      </c>
      <c r="K174" s="3">
        <v>18</v>
      </c>
      <c r="L174" s="3">
        <v>78</v>
      </c>
      <c r="M174" s="3"/>
      <c r="N174" s="3"/>
      <c r="O174" s="3"/>
      <c r="P174" s="3">
        <v>2</v>
      </c>
      <c r="Q174" s="3"/>
      <c r="R174" s="3"/>
      <c r="S174" s="3"/>
      <c r="T174" s="3"/>
      <c r="U174" s="3"/>
      <c r="V174" s="3"/>
      <c r="W174" s="3"/>
      <c r="X174" s="3"/>
      <c r="Y174" s="3">
        <v>80</v>
      </c>
      <c r="Z174" s="135"/>
    </row>
    <row r="175" spans="1:27" x14ac:dyDescent="0.35">
      <c r="A175" s="1" t="s">
        <v>139</v>
      </c>
      <c r="B175" s="1">
        <v>2021</v>
      </c>
      <c r="C175" s="2">
        <v>44451</v>
      </c>
      <c r="D175" s="1" t="s">
        <v>66</v>
      </c>
      <c r="E175" s="1" t="s">
        <v>904</v>
      </c>
      <c r="F175" s="1" t="s">
        <v>166</v>
      </c>
      <c r="G175" s="1"/>
      <c r="H175" s="1">
        <v>9</v>
      </c>
      <c r="I175" s="3">
        <v>22</v>
      </c>
      <c r="J175" s="3">
        <v>32</v>
      </c>
      <c r="K175" s="3">
        <v>20</v>
      </c>
      <c r="L175" s="3">
        <v>74</v>
      </c>
      <c r="M175" s="3"/>
      <c r="N175" s="3"/>
      <c r="O175" s="3"/>
      <c r="P175" s="3"/>
      <c r="Q175" s="3"/>
      <c r="R175" s="3"/>
      <c r="S175" s="3">
        <v>5</v>
      </c>
      <c r="T175" s="3"/>
      <c r="U175" s="3"/>
      <c r="V175" s="3"/>
      <c r="W175" s="3"/>
      <c r="X175" s="3"/>
      <c r="Y175" s="3">
        <v>79</v>
      </c>
      <c r="Z175" s="135"/>
    </row>
    <row r="176" spans="1:27" x14ac:dyDescent="0.35">
      <c r="A176" s="1" t="s">
        <v>139</v>
      </c>
      <c r="B176" s="1">
        <v>2021</v>
      </c>
      <c r="C176" s="2">
        <v>44451</v>
      </c>
      <c r="D176" s="1" t="s">
        <v>66</v>
      </c>
      <c r="E176" s="1" t="s">
        <v>344</v>
      </c>
      <c r="F176" s="1" t="s">
        <v>154</v>
      </c>
      <c r="G176" s="1"/>
      <c r="H176" s="1">
        <v>10</v>
      </c>
      <c r="I176" s="3">
        <v>24</v>
      </c>
      <c r="J176" s="3">
        <v>24</v>
      </c>
      <c r="K176" s="3">
        <v>30</v>
      </c>
      <c r="L176" s="3">
        <v>78</v>
      </c>
      <c r="M176" s="3"/>
      <c r="N176" s="3"/>
      <c r="O176" s="3"/>
      <c r="P176" s="3"/>
      <c r="Q176" s="3"/>
      <c r="R176" s="3"/>
      <c r="S176" s="3"/>
      <c r="T176" s="3"/>
      <c r="U176" s="3"/>
      <c r="V176" s="3"/>
      <c r="W176" s="3"/>
      <c r="X176" s="3"/>
      <c r="Y176" s="3">
        <v>78</v>
      </c>
      <c r="Z176" s="135"/>
    </row>
    <row r="177" spans="1:27" x14ac:dyDescent="0.35">
      <c r="A177" s="1" t="s">
        <v>139</v>
      </c>
      <c r="B177" s="1">
        <v>2021</v>
      </c>
      <c r="C177" s="2">
        <v>44451</v>
      </c>
      <c r="D177" s="1" t="s">
        <v>66</v>
      </c>
      <c r="E177" s="1" t="s">
        <v>903</v>
      </c>
      <c r="F177" s="1" t="s">
        <v>224</v>
      </c>
      <c r="G177" s="1"/>
      <c r="H177" s="1">
        <v>11</v>
      </c>
      <c r="I177" s="3">
        <v>20</v>
      </c>
      <c r="J177" s="3">
        <v>20</v>
      </c>
      <c r="K177" s="3">
        <v>28</v>
      </c>
      <c r="L177" s="3">
        <v>68</v>
      </c>
      <c r="M177" s="3">
        <v>1</v>
      </c>
      <c r="N177" s="3"/>
      <c r="O177" s="3"/>
      <c r="P177" s="3"/>
      <c r="Q177" s="3"/>
      <c r="R177" s="3"/>
      <c r="S177" s="3"/>
      <c r="T177" s="3"/>
      <c r="U177" s="3"/>
      <c r="V177" s="3"/>
      <c r="W177" s="3"/>
      <c r="X177" s="3"/>
      <c r="Y177" s="3">
        <v>69</v>
      </c>
      <c r="Z177" s="135"/>
    </row>
    <row r="178" spans="1:27" x14ac:dyDescent="0.35">
      <c r="A178" s="1" t="s">
        <v>139</v>
      </c>
      <c r="B178" s="1">
        <v>2021</v>
      </c>
      <c r="C178" s="2">
        <v>44451</v>
      </c>
      <c r="D178" s="1" t="s">
        <v>66</v>
      </c>
      <c r="E178" s="1" t="s">
        <v>693</v>
      </c>
      <c r="F178" s="1" t="s">
        <v>723</v>
      </c>
      <c r="G178" s="1"/>
      <c r="H178" s="1">
        <v>12</v>
      </c>
      <c r="I178" s="3">
        <v>16</v>
      </c>
      <c r="J178" s="3">
        <v>12</v>
      </c>
      <c r="K178" s="3">
        <v>22</v>
      </c>
      <c r="L178" s="3">
        <v>50</v>
      </c>
      <c r="M178" s="3"/>
      <c r="N178" s="3"/>
      <c r="O178" s="3"/>
      <c r="P178" s="3"/>
      <c r="Q178" s="3"/>
      <c r="R178" s="3"/>
      <c r="S178" s="3"/>
      <c r="T178" s="3"/>
      <c r="U178" s="3"/>
      <c r="V178" s="3"/>
      <c r="W178" s="3"/>
      <c r="X178" s="3"/>
      <c r="Y178" s="3">
        <v>50</v>
      </c>
      <c r="Z178" s="135"/>
    </row>
    <row r="179" spans="1:27" x14ac:dyDescent="0.35">
      <c r="A179" s="1" t="s">
        <v>139</v>
      </c>
      <c r="B179" s="1">
        <v>2021</v>
      </c>
      <c r="C179" s="2">
        <v>44451</v>
      </c>
      <c r="D179" s="1" t="s">
        <v>66</v>
      </c>
      <c r="E179" s="1" t="s">
        <v>901</v>
      </c>
      <c r="F179" s="1" t="s">
        <v>52</v>
      </c>
      <c r="G179" s="1"/>
      <c r="H179" s="1">
        <v>13</v>
      </c>
      <c r="I179" s="3">
        <v>18</v>
      </c>
      <c r="J179" s="3">
        <v>18</v>
      </c>
      <c r="K179" s="3">
        <v>16</v>
      </c>
      <c r="L179" s="3">
        <v>52</v>
      </c>
      <c r="M179" s="3">
        <v>3</v>
      </c>
      <c r="N179" s="3"/>
      <c r="O179" s="3"/>
      <c r="P179" s="3"/>
      <c r="Q179" s="3"/>
      <c r="R179" s="3"/>
      <c r="S179" s="3"/>
      <c r="T179" s="3"/>
      <c r="U179" s="3"/>
      <c r="V179" s="3"/>
      <c r="W179" s="3"/>
      <c r="X179" s="3">
        <v>40</v>
      </c>
      <c r="Y179" s="3">
        <v>15</v>
      </c>
      <c r="Z179" s="135"/>
    </row>
    <row r="180" spans="1:27" x14ac:dyDescent="0.35">
      <c r="A180" s="1" t="s">
        <v>139</v>
      </c>
      <c r="B180" s="1">
        <v>2021</v>
      </c>
      <c r="C180" s="2">
        <v>44451</v>
      </c>
      <c r="D180" s="1" t="s">
        <v>66</v>
      </c>
      <c r="E180" s="1" t="s">
        <v>523</v>
      </c>
      <c r="F180" s="1" t="s">
        <v>524</v>
      </c>
      <c r="G180" s="1"/>
      <c r="H180" s="1">
        <v>14</v>
      </c>
      <c r="I180" s="3">
        <v>12</v>
      </c>
      <c r="J180" s="3">
        <v>22</v>
      </c>
      <c r="K180" s="3">
        <v>14</v>
      </c>
      <c r="L180" s="3">
        <v>48</v>
      </c>
      <c r="M180" s="3"/>
      <c r="N180" s="3"/>
      <c r="O180" s="3"/>
      <c r="P180" s="3"/>
      <c r="Q180" s="3"/>
      <c r="R180" s="3">
        <v>2</v>
      </c>
      <c r="S180" s="3"/>
      <c r="T180" s="3">
        <v>2</v>
      </c>
      <c r="U180" s="3">
        <v>2</v>
      </c>
      <c r="V180" s="3">
        <v>6</v>
      </c>
      <c r="W180" s="3"/>
      <c r="X180" s="3">
        <v>60</v>
      </c>
      <c r="Y180" s="3">
        <v>0</v>
      </c>
      <c r="Z180" s="135"/>
    </row>
    <row r="181" spans="1:27" x14ac:dyDescent="0.35">
      <c r="A181" s="1" t="s">
        <v>139</v>
      </c>
      <c r="B181" s="1">
        <v>2021</v>
      </c>
      <c r="C181" s="2">
        <v>44451</v>
      </c>
      <c r="D181" s="1" t="s">
        <v>66</v>
      </c>
      <c r="E181" s="1" t="s">
        <v>892</v>
      </c>
      <c r="F181" s="1" t="s">
        <v>63</v>
      </c>
      <c r="G181" s="1"/>
      <c r="H181" s="1">
        <v>15</v>
      </c>
      <c r="I181" s="3">
        <v>10</v>
      </c>
      <c r="J181" s="3">
        <v>-30</v>
      </c>
      <c r="K181" s="3">
        <v>12</v>
      </c>
      <c r="L181" s="3">
        <v>-8</v>
      </c>
      <c r="M181" s="3"/>
      <c r="N181" s="3"/>
      <c r="O181" s="3"/>
      <c r="P181" s="3"/>
      <c r="Q181" s="3"/>
      <c r="R181" s="3"/>
      <c r="S181" s="3"/>
      <c r="T181" s="3"/>
      <c r="U181" s="3"/>
      <c r="V181" s="3"/>
      <c r="W181" s="3"/>
      <c r="X181" s="3">
        <v>60</v>
      </c>
      <c r="Y181" s="3">
        <v>-68</v>
      </c>
      <c r="Z181" s="135"/>
    </row>
    <row r="182" spans="1:27" x14ac:dyDescent="0.35">
      <c r="A182" s="1" t="s">
        <v>139</v>
      </c>
      <c r="B182" s="1">
        <v>2021</v>
      </c>
      <c r="C182" s="2">
        <v>44451</v>
      </c>
      <c r="D182" s="1" t="s">
        <v>66</v>
      </c>
      <c r="E182" s="1" t="s">
        <v>642</v>
      </c>
      <c r="F182" s="1" t="s">
        <v>78</v>
      </c>
      <c r="G182" s="1"/>
      <c r="H182" s="1" t="s">
        <v>607</v>
      </c>
      <c r="I182" s="3">
        <v>14</v>
      </c>
      <c r="J182" s="3">
        <v>16</v>
      </c>
      <c r="K182" s="3" t="s">
        <v>758</v>
      </c>
      <c r="L182" s="3"/>
      <c r="M182" s="3"/>
      <c r="N182" s="3"/>
      <c r="O182" s="3"/>
      <c r="P182" s="3"/>
      <c r="Q182" s="3"/>
      <c r="R182" s="3"/>
      <c r="S182" s="3"/>
      <c r="T182" s="3"/>
      <c r="U182" s="3"/>
      <c r="V182" s="3"/>
      <c r="W182" s="3"/>
      <c r="X182" s="3"/>
      <c r="Y182" s="3" t="s">
        <v>607</v>
      </c>
      <c r="Z182" s="135"/>
    </row>
    <row r="183" spans="1:27" x14ac:dyDescent="0.35">
      <c r="A183" s="4" t="s">
        <v>905</v>
      </c>
      <c r="B183" s="4">
        <v>2021</v>
      </c>
      <c r="C183" s="5">
        <v>44388</v>
      </c>
      <c r="D183" s="4" t="s">
        <v>66</v>
      </c>
      <c r="E183" s="4" t="s">
        <v>810</v>
      </c>
      <c r="F183" s="4" t="s">
        <v>188</v>
      </c>
      <c r="G183" s="4"/>
      <c r="H183" s="4">
        <v>1</v>
      </c>
      <c r="I183" s="3">
        <v>34</v>
      </c>
      <c r="J183" s="3">
        <v>34</v>
      </c>
      <c r="K183" s="3">
        <v>34</v>
      </c>
      <c r="L183" s="3">
        <v>102</v>
      </c>
      <c r="M183" s="3"/>
      <c r="N183" s="3"/>
      <c r="O183" s="3"/>
      <c r="P183" s="3">
        <v>5</v>
      </c>
      <c r="Q183" s="3"/>
      <c r="R183" s="3"/>
      <c r="S183" s="3">
        <v>5</v>
      </c>
      <c r="T183" s="3">
        <v>2</v>
      </c>
      <c r="U183" s="3">
        <v>3</v>
      </c>
      <c r="V183" s="3"/>
      <c r="W183" s="3">
        <v>60</v>
      </c>
      <c r="X183" s="3"/>
      <c r="Y183" s="3">
        <v>177</v>
      </c>
      <c r="Z183" s="135">
        <v>1.2138888888888888</v>
      </c>
      <c r="AA183">
        <v>51.48</v>
      </c>
    </row>
    <row r="184" spans="1:27" x14ac:dyDescent="0.35">
      <c r="A184" s="4" t="s">
        <v>905</v>
      </c>
      <c r="B184" s="4">
        <v>2021</v>
      </c>
      <c r="C184" s="5">
        <v>44388</v>
      </c>
      <c r="D184" s="4" t="s">
        <v>66</v>
      </c>
      <c r="E184" s="4" t="s">
        <v>839</v>
      </c>
      <c r="F184" s="4" t="s">
        <v>480</v>
      </c>
      <c r="G184" s="4"/>
      <c r="H184" s="4">
        <v>2</v>
      </c>
      <c r="I184" s="3">
        <v>40</v>
      </c>
      <c r="J184" s="3">
        <v>40</v>
      </c>
      <c r="K184" s="3">
        <v>36</v>
      </c>
      <c r="L184" s="3">
        <v>116</v>
      </c>
      <c r="M184" s="3">
        <v>3</v>
      </c>
      <c r="N184" s="3"/>
      <c r="O184" s="3"/>
      <c r="P184" s="3">
        <v>3</v>
      </c>
      <c r="Q184" s="3"/>
      <c r="R184" s="3"/>
      <c r="S184" s="3"/>
      <c r="T184" s="3">
        <v>3</v>
      </c>
      <c r="U184" s="3">
        <v>1</v>
      </c>
      <c r="V184" s="3"/>
      <c r="W184" s="3">
        <v>40</v>
      </c>
      <c r="X184" s="3"/>
      <c r="Y184" s="3">
        <v>166</v>
      </c>
      <c r="Z184" s="135"/>
    </row>
    <row r="185" spans="1:27" x14ac:dyDescent="0.35">
      <c r="A185" s="4" t="s">
        <v>905</v>
      </c>
      <c r="B185" s="4">
        <v>2021</v>
      </c>
      <c r="C185" s="5">
        <v>44388</v>
      </c>
      <c r="D185" s="4" t="s">
        <v>66</v>
      </c>
      <c r="E185" s="4" t="s">
        <v>508</v>
      </c>
      <c r="F185" s="4" t="s">
        <v>85</v>
      </c>
      <c r="G185" s="4"/>
      <c r="H185" s="4">
        <v>3</v>
      </c>
      <c r="I185" s="3">
        <v>38</v>
      </c>
      <c r="J185" s="3">
        <v>24</v>
      </c>
      <c r="K185" s="3">
        <v>32</v>
      </c>
      <c r="L185" s="3">
        <v>94</v>
      </c>
      <c r="M185" s="3"/>
      <c r="N185" s="3"/>
      <c r="O185" s="3"/>
      <c r="P185" s="3"/>
      <c r="Q185" s="3">
        <v>5</v>
      </c>
      <c r="R185" s="3"/>
      <c r="S185" s="3"/>
      <c r="T185" s="3"/>
      <c r="U185" s="3">
        <v>5</v>
      </c>
      <c r="V185" s="3"/>
      <c r="W185" s="3">
        <v>40</v>
      </c>
      <c r="X185" s="3"/>
      <c r="Y185" s="3">
        <v>144</v>
      </c>
      <c r="Z185" s="135"/>
    </row>
    <row r="186" spans="1:27" x14ac:dyDescent="0.35">
      <c r="A186" s="4" t="s">
        <v>905</v>
      </c>
      <c r="B186" s="4">
        <v>2021</v>
      </c>
      <c r="C186" s="5">
        <v>44388</v>
      </c>
      <c r="D186" s="4" t="s">
        <v>66</v>
      </c>
      <c r="E186" s="4" t="s">
        <v>848</v>
      </c>
      <c r="F186" s="4" t="s">
        <v>198</v>
      </c>
      <c r="G186" s="4"/>
      <c r="H186" s="4">
        <v>4</v>
      </c>
      <c r="I186" s="3">
        <v>32</v>
      </c>
      <c r="J186" s="3">
        <v>36</v>
      </c>
      <c r="K186" s="3">
        <v>40</v>
      </c>
      <c r="L186" s="3">
        <v>108</v>
      </c>
      <c r="M186" s="3">
        <v>1</v>
      </c>
      <c r="N186" s="3">
        <v>2</v>
      </c>
      <c r="O186" s="3">
        <v>2</v>
      </c>
      <c r="P186" s="3">
        <v>2</v>
      </c>
      <c r="Q186" s="3"/>
      <c r="R186" s="3"/>
      <c r="S186" s="3">
        <v>3</v>
      </c>
      <c r="T186" s="3">
        <v>1</v>
      </c>
      <c r="U186" s="3"/>
      <c r="V186" s="3">
        <v>4</v>
      </c>
      <c r="W186" s="3">
        <v>20</v>
      </c>
      <c r="X186" s="3"/>
      <c r="Y186" s="3">
        <v>143</v>
      </c>
      <c r="Z186" s="135"/>
    </row>
    <row r="187" spans="1:27" x14ac:dyDescent="0.35">
      <c r="A187" s="4" t="s">
        <v>905</v>
      </c>
      <c r="B187" s="4">
        <v>2021</v>
      </c>
      <c r="C187" s="5">
        <v>44388</v>
      </c>
      <c r="D187" s="4" t="s">
        <v>66</v>
      </c>
      <c r="E187" s="4" t="s">
        <v>939</v>
      </c>
      <c r="F187" s="4" t="s">
        <v>25</v>
      </c>
      <c r="G187" s="4"/>
      <c r="H187" s="4">
        <v>5</v>
      </c>
      <c r="I187" s="3">
        <v>20</v>
      </c>
      <c r="J187" s="3">
        <v>16</v>
      </c>
      <c r="K187" s="3">
        <v>30</v>
      </c>
      <c r="L187" s="3">
        <v>66</v>
      </c>
      <c r="M187" s="3"/>
      <c r="N187" s="3"/>
      <c r="O187" s="3"/>
      <c r="P187" s="3"/>
      <c r="Q187" s="3">
        <v>3</v>
      </c>
      <c r="R187" s="3">
        <v>5</v>
      </c>
      <c r="S187" s="3"/>
      <c r="T187" s="3">
        <v>5</v>
      </c>
      <c r="U187" s="3"/>
      <c r="V187" s="3">
        <v>2</v>
      </c>
      <c r="W187" s="3">
        <v>60</v>
      </c>
      <c r="X187" s="3"/>
      <c r="Y187" s="3">
        <v>141</v>
      </c>
      <c r="Z187" s="135"/>
    </row>
    <row r="188" spans="1:27" x14ac:dyDescent="0.35">
      <c r="A188" s="4" t="s">
        <v>905</v>
      </c>
      <c r="B188" s="4">
        <v>2021</v>
      </c>
      <c r="C188" s="5">
        <v>44388</v>
      </c>
      <c r="D188" s="4" t="s">
        <v>66</v>
      </c>
      <c r="E188" s="4" t="s">
        <v>340</v>
      </c>
      <c r="F188" s="4" t="s">
        <v>142</v>
      </c>
      <c r="G188" s="4"/>
      <c r="H188" s="4">
        <v>6</v>
      </c>
      <c r="I188" s="3">
        <v>36</v>
      </c>
      <c r="J188" s="3">
        <v>38</v>
      </c>
      <c r="K188" s="3">
        <v>38</v>
      </c>
      <c r="L188" s="3">
        <v>112</v>
      </c>
      <c r="M188" s="3">
        <v>2</v>
      </c>
      <c r="N188" s="3">
        <v>1</v>
      </c>
      <c r="O188" s="3">
        <v>1</v>
      </c>
      <c r="P188" s="3"/>
      <c r="Q188" s="3"/>
      <c r="R188" s="3"/>
      <c r="S188" s="3"/>
      <c r="T188" s="3"/>
      <c r="U188" s="3"/>
      <c r="V188" s="3"/>
      <c r="W188" s="3"/>
      <c r="X188" s="3"/>
      <c r="Y188" s="3">
        <v>116</v>
      </c>
      <c r="Z188" s="135"/>
    </row>
    <row r="189" spans="1:27" x14ac:dyDescent="0.35">
      <c r="A189" s="4" t="s">
        <v>905</v>
      </c>
      <c r="B189" s="4">
        <v>2021</v>
      </c>
      <c r="C189" s="5">
        <v>44388</v>
      </c>
      <c r="D189" s="4" t="s">
        <v>66</v>
      </c>
      <c r="E189" s="4" t="s">
        <v>828</v>
      </c>
      <c r="F189" s="4" t="s">
        <v>82</v>
      </c>
      <c r="G189" s="4"/>
      <c r="H189" s="4">
        <v>7</v>
      </c>
      <c r="I189" s="3">
        <v>30</v>
      </c>
      <c r="J189" s="3">
        <v>32</v>
      </c>
      <c r="K189" s="3">
        <v>18</v>
      </c>
      <c r="L189" s="3">
        <v>80</v>
      </c>
      <c r="M189" s="3"/>
      <c r="N189" s="3"/>
      <c r="O189" s="3">
        <v>3</v>
      </c>
      <c r="P189" s="3"/>
      <c r="Q189" s="3"/>
      <c r="R189" s="3"/>
      <c r="S189" s="3"/>
      <c r="T189" s="3"/>
      <c r="U189" s="3"/>
      <c r="V189" s="3">
        <v>6</v>
      </c>
      <c r="W189" s="3">
        <v>20</v>
      </c>
      <c r="X189" s="3"/>
      <c r="Y189" s="3">
        <v>109</v>
      </c>
      <c r="Z189" s="135"/>
    </row>
    <row r="190" spans="1:27" x14ac:dyDescent="0.35">
      <c r="A190" s="4" t="s">
        <v>905</v>
      </c>
      <c r="B190" s="4">
        <v>2021</v>
      </c>
      <c r="C190" s="5">
        <v>44388</v>
      </c>
      <c r="D190" s="4" t="s">
        <v>66</v>
      </c>
      <c r="E190" s="4" t="s">
        <v>935</v>
      </c>
      <c r="F190" s="4" t="s">
        <v>907</v>
      </c>
      <c r="G190" s="4"/>
      <c r="H190" s="4">
        <v>8</v>
      </c>
      <c r="I190" s="3">
        <v>26</v>
      </c>
      <c r="J190" s="3">
        <v>22</v>
      </c>
      <c r="K190" s="3">
        <v>20</v>
      </c>
      <c r="L190" s="3">
        <v>68</v>
      </c>
      <c r="M190" s="3"/>
      <c r="N190" s="3"/>
      <c r="O190" s="3">
        <v>5</v>
      </c>
      <c r="P190" s="3"/>
      <c r="Q190" s="3">
        <v>2</v>
      </c>
      <c r="R190" s="3">
        <v>1</v>
      </c>
      <c r="S190" s="3"/>
      <c r="T190" s="3"/>
      <c r="U190" s="3"/>
      <c r="V190" s="3">
        <v>10</v>
      </c>
      <c r="W190" s="3">
        <v>20</v>
      </c>
      <c r="X190" s="3"/>
      <c r="Y190" s="3">
        <v>106</v>
      </c>
      <c r="Z190" s="135"/>
    </row>
    <row r="191" spans="1:27" x14ac:dyDescent="0.35">
      <c r="A191" s="4" t="s">
        <v>905</v>
      </c>
      <c r="B191" s="4">
        <v>2021</v>
      </c>
      <c r="C191" s="5">
        <v>44388</v>
      </c>
      <c r="D191" s="4" t="s">
        <v>66</v>
      </c>
      <c r="E191" s="4" t="s">
        <v>519</v>
      </c>
      <c r="F191" s="4" t="s">
        <v>250</v>
      </c>
      <c r="G191" s="4"/>
      <c r="H191" s="4">
        <v>9</v>
      </c>
      <c r="I191" s="3">
        <v>24</v>
      </c>
      <c r="J191" s="3">
        <v>30</v>
      </c>
      <c r="K191" s="3">
        <v>14</v>
      </c>
      <c r="L191" s="3">
        <v>68</v>
      </c>
      <c r="M191" s="3"/>
      <c r="N191" s="3"/>
      <c r="O191" s="3"/>
      <c r="P191" s="3"/>
      <c r="Q191" s="3"/>
      <c r="R191" s="3">
        <v>3</v>
      </c>
      <c r="S191" s="3">
        <v>1</v>
      </c>
      <c r="T191" s="3"/>
      <c r="U191" s="3"/>
      <c r="V191" s="3"/>
      <c r="W191" s="3">
        <v>20</v>
      </c>
      <c r="X191" s="3"/>
      <c r="Y191" s="3">
        <v>92</v>
      </c>
      <c r="Z191" s="135"/>
    </row>
    <row r="192" spans="1:27" x14ac:dyDescent="0.35">
      <c r="A192" s="4" t="s">
        <v>905</v>
      </c>
      <c r="B192" s="4">
        <v>2021</v>
      </c>
      <c r="C192" s="5">
        <v>44388</v>
      </c>
      <c r="D192" s="4" t="s">
        <v>66</v>
      </c>
      <c r="E192" s="4" t="s">
        <v>870</v>
      </c>
      <c r="F192" s="4" t="s">
        <v>178</v>
      </c>
      <c r="G192" s="4"/>
      <c r="H192" s="4">
        <v>10</v>
      </c>
      <c r="I192" s="3">
        <v>28</v>
      </c>
      <c r="J192" s="3">
        <v>28</v>
      </c>
      <c r="K192" s="3">
        <v>26</v>
      </c>
      <c r="L192" s="3">
        <v>82</v>
      </c>
      <c r="M192" s="3"/>
      <c r="N192" s="3">
        <v>3</v>
      </c>
      <c r="O192" s="3"/>
      <c r="P192" s="3"/>
      <c r="Q192" s="3"/>
      <c r="R192" s="3"/>
      <c r="S192" s="3"/>
      <c r="T192" s="3"/>
      <c r="U192" s="3"/>
      <c r="V192" s="3"/>
      <c r="W192" s="3"/>
      <c r="X192" s="3"/>
      <c r="Y192" s="3">
        <v>85</v>
      </c>
      <c r="Z192" s="135"/>
    </row>
    <row r="193" spans="1:27" x14ac:dyDescent="0.35">
      <c r="A193" s="4" t="s">
        <v>905</v>
      </c>
      <c r="B193" s="4">
        <v>2021</v>
      </c>
      <c r="C193" s="5">
        <v>44388</v>
      </c>
      <c r="D193" s="4" t="s">
        <v>66</v>
      </c>
      <c r="E193" s="4" t="s">
        <v>490</v>
      </c>
      <c r="F193" s="4" t="s">
        <v>42</v>
      </c>
      <c r="G193" s="4"/>
      <c r="H193" s="4">
        <v>11</v>
      </c>
      <c r="I193" s="3">
        <v>14</v>
      </c>
      <c r="J193" s="3">
        <v>14</v>
      </c>
      <c r="K193" s="3">
        <v>16</v>
      </c>
      <c r="L193" s="3">
        <v>44</v>
      </c>
      <c r="M193" s="3"/>
      <c r="N193" s="3"/>
      <c r="O193" s="3"/>
      <c r="P193" s="3"/>
      <c r="Q193" s="3"/>
      <c r="R193" s="3"/>
      <c r="S193" s="3"/>
      <c r="T193" s="3"/>
      <c r="U193" s="3"/>
      <c r="V193" s="3"/>
      <c r="W193" s="3">
        <v>20</v>
      </c>
      <c r="X193" s="3"/>
      <c r="Y193" s="3">
        <v>64</v>
      </c>
      <c r="Z193" s="135"/>
    </row>
    <row r="194" spans="1:27" x14ac:dyDescent="0.35">
      <c r="A194" s="4" t="s">
        <v>905</v>
      </c>
      <c r="B194" s="4">
        <v>2021</v>
      </c>
      <c r="C194" s="5">
        <v>44388</v>
      </c>
      <c r="D194" s="4" t="s">
        <v>66</v>
      </c>
      <c r="E194" s="4" t="s">
        <v>778</v>
      </c>
      <c r="F194" s="4" t="s">
        <v>924</v>
      </c>
      <c r="G194" s="4"/>
      <c r="H194" s="4">
        <v>12</v>
      </c>
      <c r="I194" s="3">
        <v>22</v>
      </c>
      <c r="J194" s="3">
        <v>26</v>
      </c>
      <c r="K194" s="3">
        <v>10</v>
      </c>
      <c r="L194" s="3">
        <v>58</v>
      </c>
      <c r="M194" s="3">
        <v>5</v>
      </c>
      <c r="N194" s="3"/>
      <c r="O194" s="3"/>
      <c r="P194" s="3"/>
      <c r="Q194" s="3"/>
      <c r="R194" s="3"/>
      <c r="S194" s="3"/>
      <c r="T194" s="3"/>
      <c r="U194" s="3"/>
      <c r="V194" s="3"/>
      <c r="W194" s="3"/>
      <c r="X194" s="3"/>
      <c r="Y194" s="3">
        <v>63</v>
      </c>
      <c r="Z194" s="135"/>
    </row>
    <row r="195" spans="1:27" x14ac:dyDescent="0.35">
      <c r="A195" s="4" t="s">
        <v>905</v>
      </c>
      <c r="B195" s="4">
        <v>2021</v>
      </c>
      <c r="C195" s="5">
        <v>44388</v>
      </c>
      <c r="D195" s="4" t="s">
        <v>66</v>
      </c>
      <c r="E195" s="4" t="s">
        <v>491</v>
      </c>
      <c r="F195" s="4" t="s">
        <v>492</v>
      </c>
      <c r="G195" s="4"/>
      <c r="H195" s="4">
        <v>13</v>
      </c>
      <c r="I195" s="3">
        <v>12</v>
      </c>
      <c r="J195" s="3">
        <v>20</v>
      </c>
      <c r="K195" s="3">
        <v>24</v>
      </c>
      <c r="L195" s="3">
        <v>56</v>
      </c>
      <c r="M195" s="3"/>
      <c r="N195" s="3">
        <v>5</v>
      </c>
      <c r="O195" s="3"/>
      <c r="P195" s="3"/>
      <c r="Q195" s="3"/>
      <c r="R195" s="3"/>
      <c r="S195" s="3"/>
      <c r="T195" s="3"/>
      <c r="U195" s="3">
        <v>2</v>
      </c>
      <c r="V195" s="3"/>
      <c r="W195" s="3"/>
      <c r="X195" s="3"/>
      <c r="Y195" s="3">
        <v>63</v>
      </c>
      <c r="Z195" s="135"/>
    </row>
    <row r="196" spans="1:27" x14ac:dyDescent="0.35">
      <c r="A196" s="4" t="s">
        <v>905</v>
      </c>
      <c r="B196" s="4">
        <v>2021</v>
      </c>
      <c r="C196" s="5">
        <v>44388</v>
      </c>
      <c r="D196" s="4" t="s">
        <v>66</v>
      </c>
      <c r="E196" s="4" t="s">
        <v>922</v>
      </c>
      <c r="F196" s="4" t="s">
        <v>646</v>
      </c>
      <c r="G196" s="4"/>
      <c r="H196" s="4">
        <v>14</v>
      </c>
      <c r="I196" s="3">
        <v>16</v>
      </c>
      <c r="J196" s="3">
        <v>12</v>
      </c>
      <c r="K196" s="3">
        <v>6</v>
      </c>
      <c r="L196" s="3">
        <v>34</v>
      </c>
      <c r="M196" s="3"/>
      <c r="N196" s="3"/>
      <c r="O196" s="3"/>
      <c r="P196" s="3"/>
      <c r="Q196" s="3">
        <v>1</v>
      </c>
      <c r="R196" s="3">
        <v>2</v>
      </c>
      <c r="S196" s="3"/>
      <c r="T196" s="3"/>
      <c r="U196" s="3"/>
      <c r="V196" s="3"/>
      <c r="W196" s="3">
        <v>20</v>
      </c>
      <c r="X196" s="3"/>
      <c r="Y196" s="3">
        <v>57</v>
      </c>
      <c r="Z196" s="135"/>
    </row>
    <row r="197" spans="1:27" x14ac:dyDescent="0.35">
      <c r="A197" s="4" t="s">
        <v>905</v>
      </c>
      <c r="B197" s="4">
        <v>2021</v>
      </c>
      <c r="C197" s="5">
        <v>44388</v>
      </c>
      <c r="D197" s="4" t="s">
        <v>66</v>
      </c>
      <c r="E197" s="4" t="s">
        <v>859</v>
      </c>
      <c r="F197" s="4" t="s">
        <v>207</v>
      </c>
      <c r="G197" s="4"/>
      <c r="H197" s="4">
        <v>15</v>
      </c>
      <c r="I197" s="3">
        <v>18</v>
      </c>
      <c r="J197" s="3">
        <v>10</v>
      </c>
      <c r="K197" s="3">
        <v>8</v>
      </c>
      <c r="L197" s="3">
        <v>36</v>
      </c>
      <c r="M197" s="3"/>
      <c r="N197" s="3"/>
      <c r="O197" s="3"/>
      <c r="P197" s="3"/>
      <c r="Q197" s="3"/>
      <c r="R197" s="3"/>
      <c r="S197" s="3"/>
      <c r="T197" s="3"/>
      <c r="U197" s="3"/>
      <c r="V197" s="3"/>
      <c r="W197" s="3"/>
      <c r="X197" s="3"/>
      <c r="Y197" s="3">
        <v>36</v>
      </c>
      <c r="Z197" s="135"/>
    </row>
    <row r="198" spans="1:27" x14ac:dyDescent="0.35">
      <c r="A198" s="4" t="s">
        <v>905</v>
      </c>
      <c r="B198" s="4">
        <v>2021</v>
      </c>
      <c r="C198" s="5">
        <v>44388</v>
      </c>
      <c r="D198" s="4" t="s">
        <v>66</v>
      </c>
      <c r="E198" s="4" t="s">
        <v>919</v>
      </c>
      <c r="F198" s="4" t="s">
        <v>917</v>
      </c>
      <c r="G198" s="4"/>
      <c r="H198" s="4">
        <v>16</v>
      </c>
      <c r="I198" s="3">
        <v>6</v>
      </c>
      <c r="J198" s="3">
        <v>6</v>
      </c>
      <c r="K198" s="3">
        <v>22</v>
      </c>
      <c r="L198" s="3">
        <v>34</v>
      </c>
      <c r="M198" s="3"/>
      <c r="N198" s="3"/>
      <c r="O198" s="3"/>
      <c r="P198" s="3"/>
      <c r="Q198" s="3"/>
      <c r="R198" s="3"/>
      <c r="S198" s="3">
        <v>2</v>
      </c>
      <c r="T198" s="3"/>
      <c r="U198" s="3"/>
      <c r="V198" s="3"/>
      <c r="W198" s="3"/>
      <c r="X198" s="3"/>
      <c r="Y198" s="3">
        <v>36</v>
      </c>
      <c r="Z198" s="135"/>
    </row>
    <row r="199" spans="1:27" x14ac:dyDescent="0.35">
      <c r="A199" s="39" t="s">
        <v>905</v>
      </c>
      <c r="B199" s="39">
        <v>2021</v>
      </c>
      <c r="C199" s="44">
        <v>44388</v>
      </c>
      <c r="D199" s="39" t="s">
        <v>66</v>
      </c>
      <c r="E199" s="39" t="s">
        <v>48</v>
      </c>
      <c r="F199" s="39" t="s">
        <v>27</v>
      </c>
      <c r="G199" s="39"/>
      <c r="H199" s="39">
        <v>17</v>
      </c>
      <c r="I199" s="9">
        <v>8</v>
      </c>
      <c r="J199" s="9">
        <v>18</v>
      </c>
      <c r="K199" s="9">
        <v>28</v>
      </c>
      <c r="L199" s="9">
        <v>54</v>
      </c>
      <c r="M199" s="9"/>
      <c r="N199" s="9"/>
      <c r="O199" s="9"/>
      <c r="P199" s="9">
        <v>1</v>
      </c>
      <c r="Q199" s="9"/>
      <c r="R199" s="9"/>
      <c r="S199" s="9"/>
      <c r="T199" s="9"/>
      <c r="U199" s="9"/>
      <c r="V199" s="9"/>
      <c r="W199" s="9"/>
      <c r="X199" s="9">
        <v>40</v>
      </c>
      <c r="Y199" s="9">
        <v>15</v>
      </c>
      <c r="Z199" s="135"/>
    </row>
    <row r="200" spans="1:27" x14ac:dyDescent="0.35">
      <c r="A200" s="4" t="s">
        <v>905</v>
      </c>
      <c r="B200" s="4">
        <v>2021</v>
      </c>
      <c r="C200" s="5">
        <v>44388</v>
      </c>
      <c r="D200" s="4" t="s">
        <v>66</v>
      </c>
      <c r="E200" s="4" t="s">
        <v>921</v>
      </c>
      <c r="F200" s="4" t="s">
        <v>58</v>
      </c>
      <c r="G200" s="4"/>
      <c r="H200" s="4">
        <v>18</v>
      </c>
      <c r="I200" s="3">
        <v>10</v>
      </c>
      <c r="J200" s="3">
        <v>8</v>
      </c>
      <c r="K200" s="3">
        <v>12</v>
      </c>
      <c r="L200" s="3">
        <v>30</v>
      </c>
      <c r="M200" s="3"/>
      <c r="N200" s="3"/>
      <c r="O200" s="3"/>
      <c r="P200" s="3"/>
      <c r="Q200" s="3"/>
      <c r="R200" s="3"/>
      <c r="S200" s="3"/>
      <c r="T200" s="3"/>
      <c r="U200" s="3"/>
      <c r="V200" s="3"/>
      <c r="W200" s="3"/>
      <c r="X200" s="3">
        <v>20</v>
      </c>
      <c r="Y200" s="3">
        <v>10</v>
      </c>
      <c r="Z200" s="135"/>
    </row>
    <row r="201" spans="1:27" x14ac:dyDescent="0.35">
      <c r="A201" s="4" t="s">
        <v>905</v>
      </c>
      <c r="B201" s="4">
        <v>2021</v>
      </c>
      <c r="C201" s="5">
        <v>44388</v>
      </c>
      <c r="D201" s="4" t="s">
        <v>66</v>
      </c>
      <c r="E201" s="4" t="s">
        <v>920</v>
      </c>
      <c r="F201" s="4" t="s">
        <v>369</v>
      </c>
      <c r="G201" s="4"/>
      <c r="H201" s="4" t="s">
        <v>607</v>
      </c>
      <c r="I201" s="3">
        <v>-36</v>
      </c>
      <c r="J201" s="3" t="s">
        <v>758</v>
      </c>
      <c r="K201" s="3"/>
      <c r="L201" s="3"/>
      <c r="M201" s="3"/>
      <c r="N201" s="3"/>
      <c r="O201" s="3"/>
      <c r="P201" s="3"/>
      <c r="Q201" s="3"/>
      <c r="R201" s="3"/>
      <c r="S201" s="3"/>
      <c r="T201" s="3"/>
      <c r="U201" s="3"/>
      <c r="V201" s="3"/>
      <c r="W201" s="3"/>
      <c r="X201" s="3"/>
      <c r="Y201" s="3" t="s">
        <v>607</v>
      </c>
      <c r="Z201" s="135"/>
    </row>
    <row r="202" spans="1:27" x14ac:dyDescent="0.35">
      <c r="A202" s="1" t="s">
        <v>217</v>
      </c>
      <c r="B202" s="1">
        <v>2020</v>
      </c>
      <c r="C202" s="2">
        <v>43890</v>
      </c>
      <c r="D202" s="1" t="s">
        <v>20</v>
      </c>
      <c r="E202" s="1" t="s">
        <v>584</v>
      </c>
      <c r="F202" s="1" t="s">
        <v>27</v>
      </c>
      <c r="G202" s="1"/>
      <c r="H202" s="1">
        <v>1</v>
      </c>
      <c r="I202" s="1">
        <v>40</v>
      </c>
      <c r="J202" s="1">
        <v>38</v>
      </c>
      <c r="K202" s="1">
        <v>34</v>
      </c>
      <c r="L202" s="1">
        <v>112</v>
      </c>
      <c r="M202" s="1">
        <v>5</v>
      </c>
      <c r="N202" s="1">
        <v>2</v>
      </c>
      <c r="O202" s="1">
        <v>2</v>
      </c>
      <c r="P202" s="1">
        <v>5</v>
      </c>
      <c r="Q202" s="1">
        <v>5</v>
      </c>
      <c r="R202" s="1"/>
      <c r="S202" s="1">
        <v>2</v>
      </c>
      <c r="T202" s="1"/>
      <c r="U202" s="1">
        <v>5</v>
      </c>
      <c r="V202" s="1"/>
      <c r="W202" s="1">
        <v>20</v>
      </c>
      <c r="X202" s="1"/>
      <c r="Y202" s="1">
        <v>158</v>
      </c>
      <c r="Z202" s="135">
        <v>1.1451388888888889</v>
      </c>
      <c r="AA202">
        <v>54.576000000000001</v>
      </c>
    </row>
    <row r="203" spans="1:27" x14ac:dyDescent="0.35">
      <c r="A203" s="1" t="s">
        <v>217</v>
      </c>
      <c r="B203" s="1">
        <v>2020</v>
      </c>
      <c r="C203" s="2">
        <v>43890</v>
      </c>
      <c r="D203" s="1" t="s">
        <v>20</v>
      </c>
      <c r="E203" s="1" t="s">
        <v>752</v>
      </c>
      <c r="F203" s="1" t="s">
        <v>23</v>
      </c>
      <c r="G203" s="1"/>
      <c r="H203" s="1">
        <v>2</v>
      </c>
      <c r="I203" s="1">
        <v>28</v>
      </c>
      <c r="J203" s="1">
        <v>40</v>
      </c>
      <c r="K203" s="1">
        <v>36</v>
      </c>
      <c r="L203" s="1">
        <v>104</v>
      </c>
      <c r="M203" s="1"/>
      <c r="N203" s="1">
        <v>3</v>
      </c>
      <c r="O203" s="1"/>
      <c r="P203" s="1">
        <v>2</v>
      </c>
      <c r="Q203" s="1">
        <v>1</v>
      </c>
      <c r="R203" s="1">
        <v>5</v>
      </c>
      <c r="S203" s="1"/>
      <c r="T203" s="1"/>
      <c r="U203" s="1"/>
      <c r="V203" s="1"/>
      <c r="W203" s="1">
        <v>20</v>
      </c>
      <c r="X203" s="1"/>
      <c r="Y203" s="1">
        <v>135</v>
      </c>
      <c r="Z203" s="135"/>
    </row>
    <row r="204" spans="1:27" x14ac:dyDescent="0.35">
      <c r="A204" s="1" t="s">
        <v>217</v>
      </c>
      <c r="B204" s="1">
        <v>2020</v>
      </c>
      <c r="C204" s="2">
        <v>43890</v>
      </c>
      <c r="D204" s="1" t="s">
        <v>20</v>
      </c>
      <c r="E204" s="1" t="s">
        <v>786</v>
      </c>
      <c r="F204" s="1" t="s">
        <v>113</v>
      </c>
      <c r="G204" s="1"/>
      <c r="H204" s="1">
        <v>3</v>
      </c>
      <c r="I204" s="1">
        <v>38</v>
      </c>
      <c r="J204" s="1">
        <v>28</v>
      </c>
      <c r="K204" s="1">
        <v>20</v>
      </c>
      <c r="L204" s="1">
        <v>86</v>
      </c>
      <c r="M204" s="1">
        <v>2</v>
      </c>
      <c r="N204" s="1"/>
      <c r="O204" s="1">
        <v>1</v>
      </c>
      <c r="P204" s="1"/>
      <c r="Q204" s="1"/>
      <c r="R204" s="1">
        <v>2</v>
      </c>
      <c r="S204" s="1">
        <v>3</v>
      </c>
      <c r="T204" s="1">
        <v>3</v>
      </c>
      <c r="U204" s="1"/>
      <c r="V204" s="1"/>
      <c r="W204" s="1">
        <v>20</v>
      </c>
      <c r="X204" s="1"/>
      <c r="Y204" s="1">
        <v>117</v>
      </c>
      <c r="Z204" s="135"/>
    </row>
    <row r="205" spans="1:27" x14ac:dyDescent="0.35">
      <c r="A205" s="1" t="s">
        <v>217</v>
      </c>
      <c r="B205" s="1">
        <v>2020</v>
      </c>
      <c r="C205" s="2">
        <v>43890</v>
      </c>
      <c r="D205" s="1" t="s">
        <v>20</v>
      </c>
      <c r="E205" s="1" t="s">
        <v>596</v>
      </c>
      <c r="F205" s="1" t="s">
        <v>29</v>
      </c>
      <c r="G205" s="1"/>
      <c r="H205" s="1">
        <v>4</v>
      </c>
      <c r="I205" s="1">
        <v>20</v>
      </c>
      <c r="J205" s="1">
        <v>36</v>
      </c>
      <c r="K205" s="1">
        <v>38</v>
      </c>
      <c r="L205" s="1">
        <v>94</v>
      </c>
      <c r="M205" s="1"/>
      <c r="N205" s="1"/>
      <c r="O205" s="1"/>
      <c r="P205" s="1"/>
      <c r="Q205" s="1">
        <v>2</v>
      </c>
      <c r="R205" s="1">
        <v>1</v>
      </c>
      <c r="S205" s="1"/>
      <c r="T205" s="1"/>
      <c r="U205" s="1"/>
      <c r="V205" s="1"/>
      <c r="W205" s="1"/>
      <c r="X205" s="1"/>
      <c r="Y205" s="1">
        <v>97</v>
      </c>
      <c r="Z205" s="135"/>
    </row>
    <row r="206" spans="1:27" x14ac:dyDescent="0.35">
      <c r="A206" s="1" t="s">
        <v>217</v>
      </c>
      <c r="B206" s="1">
        <v>2020</v>
      </c>
      <c r="C206" s="2">
        <v>43890</v>
      </c>
      <c r="D206" s="1" t="s">
        <v>20</v>
      </c>
      <c r="E206" s="1" t="s">
        <v>598</v>
      </c>
      <c r="F206" s="1" t="s">
        <v>35</v>
      </c>
      <c r="G206" s="1"/>
      <c r="H206" s="1">
        <v>5</v>
      </c>
      <c r="I206" s="1">
        <v>30</v>
      </c>
      <c r="J206" s="1">
        <v>22</v>
      </c>
      <c r="K206" s="1">
        <v>40</v>
      </c>
      <c r="L206" s="1">
        <v>92</v>
      </c>
      <c r="M206" s="1"/>
      <c r="N206" s="1">
        <v>1</v>
      </c>
      <c r="O206" s="1"/>
      <c r="P206" s="1">
        <v>1</v>
      </c>
      <c r="Q206" s="1"/>
      <c r="R206" s="1"/>
      <c r="S206" s="1"/>
      <c r="T206" s="1"/>
      <c r="U206" s="1"/>
      <c r="V206" s="1"/>
      <c r="W206" s="1"/>
      <c r="X206" s="1"/>
      <c r="Y206" s="1">
        <v>94</v>
      </c>
      <c r="Z206" s="135"/>
    </row>
    <row r="207" spans="1:27" x14ac:dyDescent="0.35">
      <c r="A207" s="1" t="s">
        <v>217</v>
      </c>
      <c r="B207" s="1">
        <v>2020</v>
      </c>
      <c r="C207" s="2">
        <v>43890</v>
      </c>
      <c r="D207" s="1" t="s">
        <v>20</v>
      </c>
      <c r="E207" s="1" t="s">
        <v>967</v>
      </c>
      <c r="F207" s="1" t="s">
        <v>102</v>
      </c>
      <c r="G207" s="1"/>
      <c r="H207" s="1">
        <v>6</v>
      </c>
      <c r="I207" s="1">
        <v>14</v>
      </c>
      <c r="J207" s="1">
        <v>20</v>
      </c>
      <c r="K207" s="1">
        <v>26</v>
      </c>
      <c r="L207" s="1">
        <v>60</v>
      </c>
      <c r="M207" s="1"/>
      <c r="N207" s="1"/>
      <c r="O207" s="1"/>
      <c r="P207" s="1"/>
      <c r="Q207" s="1"/>
      <c r="R207" s="1"/>
      <c r="S207" s="1">
        <v>5</v>
      </c>
      <c r="T207" s="1">
        <v>5</v>
      </c>
      <c r="U207" s="1"/>
      <c r="V207" s="1"/>
      <c r="W207" s="1">
        <v>20</v>
      </c>
      <c r="X207" s="1"/>
      <c r="Y207" s="1">
        <v>90</v>
      </c>
      <c r="Z207" s="135"/>
    </row>
    <row r="208" spans="1:27" x14ac:dyDescent="0.35">
      <c r="A208" s="1" t="s">
        <v>217</v>
      </c>
      <c r="B208" s="1">
        <v>2020</v>
      </c>
      <c r="C208" s="2">
        <v>43890</v>
      </c>
      <c r="D208" s="1" t="s">
        <v>20</v>
      </c>
      <c r="E208" s="1" t="s">
        <v>487</v>
      </c>
      <c r="F208" s="1" t="s">
        <v>164</v>
      </c>
      <c r="G208" s="1"/>
      <c r="H208" s="1">
        <v>7</v>
      </c>
      <c r="I208" s="1">
        <v>26</v>
      </c>
      <c r="J208" s="1">
        <v>30</v>
      </c>
      <c r="K208" s="1">
        <v>22</v>
      </c>
      <c r="L208" s="1">
        <v>78</v>
      </c>
      <c r="M208" s="1"/>
      <c r="N208" s="1"/>
      <c r="O208" s="1"/>
      <c r="P208" s="1">
        <v>3</v>
      </c>
      <c r="Q208" s="1"/>
      <c r="R208" s="1"/>
      <c r="S208" s="1"/>
      <c r="T208" s="1"/>
      <c r="U208" s="1">
        <v>1</v>
      </c>
      <c r="V208" s="1"/>
      <c r="W208" s="1"/>
      <c r="X208" s="1"/>
      <c r="Y208" s="1">
        <v>82</v>
      </c>
      <c r="Z208" s="135"/>
    </row>
    <row r="209" spans="1:26" x14ac:dyDescent="0.35">
      <c r="A209" s="1" t="s">
        <v>217</v>
      </c>
      <c r="B209" s="1">
        <v>2020</v>
      </c>
      <c r="C209" s="2">
        <v>43890</v>
      </c>
      <c r="D209" s="1" t="s">
        <v>20</v>
      </c>
      <c r="E209" s="1" t="s">
        <v>655</v>
      </c>
      <c r="F209" s="1" t="s">
        <v>484</v>
      </c>
      <c r="G209" s="1"/>
      <c r="H209" s="1">
        <v>8</v>
      </c>
      <c r="I209" s="1">
        <v>36</v>
      </c>
      <c r="J209" s="1">
        <v>34</v>
      </c>
      <c r="K209" s="1">
        <v>1</v>
      </c>
      <c r="L209" s="1">
        <v>71</v>
      </c>
      <c r="M209" s="1"/>
      <c r="N209" s="1">
        <v>5</v>
      </c>
      <c r="O209" s="1">
        <v>3</v>
      </c>
      <c r="P209" s="1"/>
      <c r="Q209" s="1"/>
      <c r="R209" s="1"/>
      <c r="S209" s="1"/>
      <c r="T209" s="1">
        <v>2</v>
      </c>
      <c r="U209" s="1"/>
      <c r="V209" s="1"/>
      <c r="W209" s="1"/>
      <c r="X209" s="1"/>
      <c r="Y209" s="1">
        <v>81</v>
      </c>
      <c r="Z209" s="135"/>
    </row>
    <row r="210" spans="1:26" x14ac:dyDescent="0.35">
      <c r="A210" s="1" t="s">
        <v>217</v>
      </c>
      <c r="B210" s="1">
        <v>2020</v>
      </c>
      <c r="C210" s="2">
        <v>43890</v>
      </c>
      <c r="D210" s="1" t="s">
        <v>20</v>
      </c>
      <c r="E210" s="1" t="s">
        <v>473</v>
      </c>
      <c r="F210" s="1" t="s">
        <v>25</v>
      </c>
      <c r="G210" s="1"/>
      <c r="H210" s="1">
        <v>9</v>
      </c>
      <c r="I210" s="1">
        <v>24</v>
      </c>
      <c r="J210" s="1">
        <v>14</v>
      </c>
      <c r="K210" s="1">
        <v>32</v>
      </c>
      <c r="L210" s="1">
        <v>70</v>
      </c>
      <c r="M210" s="1"/>
      <c r="N210" s="1"/>
      <c r="O210" s="1">
        <v>5</v>
      </c>
      <c r="P210" s="1"/>
      <c r="Q210" s="1"/>
      <c r="R210" s="1">
        <v>3</v>
      </c>
      <c r="S210" s="1"/>
      <c r="T210" s="1">
        <v>1</v>
      </c>
      <c r="U210" s="1"/>
      <c r="V210" s="1"/>
      <c r="W210" s="1"/>
      <c r="X210" s="1"/>
      <c r="Y210" s="1">
        <v>79</v>
      </c>
      <c r="Z210" s="135"/>
    </row>
    <row r="211" spans="1:26" x14ac:dyDescent="0.35">
      <c r="A211" s="1" t="s">
        <v>217</v>
      </c>
      <c r="B211" s="1">
        <v>2020</v>
      </c>
      <c r="C211" s="2">
        <v>43890</v>
      </c>
      <c r="D211" s="1" t="s">
        <v>20</v>
      </c>
      <c r="E211" s="1" t="s">
        <v>522</v>
      </c>
      <c r="F211" s="1" t="s">
        <v>58</v>
      </c>
      <c r="G211" s="1"/>
      <c r="H211" s="1">
        <v>10</v>
      </c>
      <c r="I211" s="1">
        <v>34</v>
      </c>
      <c r="J211" s="1">
        <v>26</v>
      </c>
      <c r="K211" s="1">
        <v>16</v>
      </c>
      <c r="L211" s="1">
        <v>76</v>
      </c>
      <c r="M211" s="1"/>
      <c r="N211" s="1"/>
      <c r="O211" s="1"/>
      <c r="P211" s="1"/>
      <c r="Q211" s="1"/>
      <c r="R211" s="1"/>
      <c r="S211" s="1">
        <v>1</v>
      </c>
      <c r="T211" s="1"/>
      <c r="U211" s="1"/>
      <c r="V211" s="1"/>
      <c r="W211" s="1"/>
      <c r="X211" s="1"/>
      <c r="Y211" s="1">
        <v>77</v>
      </c>
      <c r="Z211" s="135"/>
    </row>
    <row r="212" spans="1:26" x14ac:dyDescent="0.35">
      <c r="A212" s="1" t="s">
        <v>217</v>
      </c>
      <c r="B212" s="1">
        <v>2020</v>
      </c>
      <c r="C212" s="2">
        <v>43890</v>
      </c>
      <c r="D212" s="1" t="s">
        <v>20</v>
      </c>
      <c r="E212" s="1" t="s">
        <v>493</v>
      </c>
      <c r="F212" s="1" t="s">
        <v>31</v>
      </c>
      <c r="G212" s="1"/>
      <c r="H212" s="1">
        <v>11</v>
      </c>
      <c r="I212" s="1">
        <v>22</v>
      </c>
      <c r="J212" s="1">
        <v>24</v>
      </c>
      <c r="K212" s="1">
        <v>30</v>
      </c>
      <c r="L212" s="1">
        <v>76</v>
      </c>
      <c r="M212" s="1"/>
      <c r="N212" s="1"/>
      <c r="O212" s="1"/>
      <c r="P212" s="1"/>
      <c r="Q212" s="1"/>
      <c r="R212" s="1"/>
      <c r="S212" s="1"/>
      <c r="T212" s="1"/>
      <c r="U212" s="1"/>
      <c r="V212" s="1"/>
      <c r="W212" s="1"/>
      <c r="X212" s="1"/>
      <c r="Y212" s="1">
        <v>76</v>
      </c>
      <c r="Z212" s="135"/>
    </row>
    <row r="213" spans="1:26" x14ac:dyDescent="0.35">
      <c r="A213" s="1" t="s">
        <v>217</v>
      </c>
      <c r="B213" s="1">
        <v>2020</v>
      </c>
      <c r="C213" s="2">
        <v>43890</v>
      </c>
      <c r="D213" s="1" t="s">
        <v>20</v>
      </c>
      <c r="E213" s="1" t="s">
        <v>813</v>
      </c>
      <c r="F213" s="1" t="s">
        <v>33</v>
      </c>
      <c r="G213" s="1"/>
      <c r="H213" s="1">
        <v>12</v>
      </c>
      <c r="I213" s="1">
        <v>16</v>
      </c>
      <c r="J213" s="1">
        <v>32</v>
      </c>
      <c r="K213" s="1">
        <v>4</v>
      </c>
      <c r="L213" s="1">
        <v>52</v>
      </c>
      <c r="M213" s="1">
        <v>3</v>
      </c>
      <c r="N213" s="1"/>
      <c r="O213" s="1"/>
      <c r="P213" s="1"/>
      <c r="Q213" s="1">
        <v>3</v>
      </c>
      <c r="R213" s="1"/>
      <c r="S213" s="1"/>
      <c r="T213" s="1"/>
      <c r="U213" s="1"/>
      <c r="V213" s="1">
        <v>6</v>
      </c>
      <c r="W213" s="1"/>
      <c r="X213" s="1"/>
      <c r="Y213" s="1">
        <v>64</v>
      </c>
      <c r="Z213" s="135"/>
    </row>
    <row r="214" spans="1:26" x14ac:dyDescent="0.35">
      <c r="A214" s="1" t="s">
        <v>217</v>
      </c>
      <c r="B214" s="1">
        <v>2020</v>
      </c>
      <c r="C214" s="2">
        <v>43890</v>
      </c>
      <c r="D214" s="1" t="s">
        <v>20</v>
      </c>
      <c r="E214" s="1" t="s">
        <v>749</v>
      </c>
      <c r="F214" s="1" t="s">
        <v>46</v>
      </c>
      <c r="G214" s="1"/>
      <c r="H214" s="1">
        <v>13</v>
      </c>
      <c r="I214" s="1">
        <v>18</v>
      </c>
      <c r="J214" s="1">
        <v>10</v>
      </c>
      <c r="K214" s="1">
        <v>28</v>
      </c>
      <c r="L214" s="1">
        <v>56</v>
      </c>
      <c r="M214" s="1">
        <v>1</v>
      </c>
      <c r="N214" s="1"/>
      <c r="O214" s="1"/>
      <c r="P214" s="1"/>
      <c r="Q214" s="1"/>
      <c r="R214" s="1"/>
      <c r="S214" s="1"/>
      <c r="T214" s="1"/>
      <c r="U214" s="1"/>
      <c r="V214" s="1">
        <v>2</v>
      </c>
      <c r="W214" s="1"/>
      <c r="X214" s="1"/>
      <c r="Y214" s="1">
        <v>59</v>
      </c>
      <c r="Z214" s="135"/>
    </row>
    <row r="215" spans="1:26" x14ac:dyDescent="0.35">
      <c r="A215" s="1" t="s">
        <v>217</v>
      </c>
      <c r="B215" s="1">
        <v>2020</v>
      </c>
      <c r="C215" s="2">
        <v>43890</v>
      </c>
      <c r="D215" s="1" t="s">
        <v>20</v>
      </c>
      <c r="E215" s="1" t="s">
        <v>340</v>
      </c>
      <c r="F215" s="1" t="s">
        <v>142</v>
      </c>
      <c r="G215" s="1"/>
      <c r="H215" s="1">
        <v>14</v>
      </c>
      <c r="I215" s="1">
        <v>32</v>
      </c>
      <c r="J215" s="1">
        <v>16</v>
      </c>
      <c r="K215" s="1">
        <v>2</v>
      </c>
      <c r="L215" s="1">
        <v>50</v>
      </c>
      <c r="M215" s="1"/>
      <c r="N215" s="1"/>
      <c r="O215" s="1"/>
      <c r="P215" s="1"/>
      <c r="Q215" s="1"/>
      <c r="R215" s="1"/>
      <c r="S215" s="1"/>
      <c r="T215" s="1"/>
      <c r="U215" s="1"/>
      <c r="V215" s="1"/>
      <c r="W215" s="1"/>
      <c r="X215" s="1"/>
      <c r="Y215" s="1">
        <v>50</v>
      </c>
      <c r="Z215" s="135"/>
    </row>
    <row r="216" spans="1:26" x14ac:dyDescent="0.35">
      <c r="A216" s="1" t="s">
        <v>217</v>
      </c>
      <c r="B216" s="1">
        <v>2020</v>
      </c>
      <c r="C216" s="2">
        <v>43890</v>
      </c>
      <c r="D216" s="1" t="s">
        <v>20</v>
      </c>
      <c r="E216" s="1" t="s">
        <v>963</v>
      </c>
      <c r="F216" s="1" t="s">
        <v>85</v>
      </c>
      <c r="G216" s="1"/>
      <c r="H216" s="1">
        <v>15</v>
      </c>
      <c r="I216" s="1">
        <v>4</v>
      </c>
      <c r="J216" s="1">
        <v>8</v>
      </c>
      <c r="K216" s="1">
        <v>24</v>
      </c>
      <c r="L216" s="1">
        <v>36</v>
      </c>
      <c r="M216" s="1"/>
      <c r="N216" s="1"/>
      <c r="O216" s="1"/>
      <c r="P216" s="1"/>
      <c r="Q216" s="1"/>
      <c r="R216" s="1"/>
      <c r="S216" s="1"/>
      <c r="T216" s="1"/>
      <c r="U216" s="1">
        <v>2</v>
      </c>
      <c r="V216" s="1">
        <v>4</v>
      </c>
      <c r="W216" s="1"/>
      <c r="X216" s="1"/>
      <c r="Y216" s="1">
        <v>42</v>
      </c>
      <c r="Z216" s="135"/>
    </row>
    <row r="217" spans="1:26" x14ac:dyDescent="0.35">
      <c r="A217" s="1" t="s">
        <v>217</v>
      </c>
      <c r="B217" s="1">
        <v>2020</v>
      </c>
      <c r="C217" s="2">
        <v>43890</v>
      </c>
      <c r="D217" s="1" t="s">
        <v>20</v>
      </c>
      <c r="E217" s="1" t="s">
        <v>789</v>
      </c>
      <c r="F217" s="1" t="s">
        <v>78</v>
      </c>
      <c r="G217" s="1"/>
      <c r="H217" s="1">
        <v>16</v>
      </c>
      <c r="I217" s="1">
        <v>8</v>
      </c>
      <c r="J217" s="1">
        <v>18</v>
      </c>
      <c r="K217" s="1">
        <v>12</v>
      </c>
      <c r="L217" s="1">
        <v>38</v>
      </c>
      <c r="M217" s="1"/>
      <c r="N217" s="1"/>
      <c r="O217" s="1"/>
      <c r="P217" s="1"/>
      <c r="Q217" s="1"/>
      <c r="R217" s="1"/>
      <c r="S217" s="1"/>
      <c r="T217" s="1"/>
      <c r="U217" s="1"/>
      <c r="V217" s="1"/>
      <c r="W217" s="1"/>
      <c r="X217" s="1"/>
      <c r="Y217" s="1">
        <v>38</v>
      </c>
      <c r="Z217" s="135"/>
    </row>
    <row r="218" spans="1:26" x14ac:dyDescent="0.35">
      <c r="A218" s="1" t="s">
        <v>217</v>
      </c>
      <c r="B218" s="1">
        <v>2020</v>
      </c>
      <c r="C218" s="2">
        <v>43890</v>
      </c>
      <c r="D218" s="1" t="s">
        <v>20</v>
      </c>
      <c r="E218" s="1" t="s">
        <v>790</v>
      </c>
      <c r="F218" s="1" t="s">
        <v>480</v>
      </c>
      <c r="G218" s="1"/>
      <c r="H218" s="1">
        <v>17</v>
      </c>
      <c r="I218" s="1">
        <v>10</v>
      </c>
      <c r="J218" s="1">
        <v>12</v>
      </c>
      <c r="K218" s="1">
        <v>14</v>
      </c>
      <c r="L218" s="1">
        <v>36</v>
      </c>
      <c r="M218" s="1"/>
      <c r="N218" s="1"/>
      <c r="O218" s="1"/>
      <c r="P218" s="1"/>
      <c r="Q218" s="1"/>
      <c r="R218" s="1"/>
      <c r="S218" s="1"/>
      <c r="T218" s="1"/>
      <c r="U218" s="1"/>
      <c r="V218" s="1"/>
      <c r="W218" s="1"/>
      <c r="X218" s="1"/>
      <c r="Y218" s="1">
        <v>36</v>
      </c>
      <c r="Z218" s="135"/>
    </row>
    <row r="219" spans="1:26" x14ac:dyDescent="0.35">
      <c r="A219" s="1" t="s">
        <v>217</v>
      </c>
      <c r="B219" s="1">
        <v>2020</v>
      </c>
      <c r="C219" s="2">
        <v>43890</v>
      </c>
      <c r="D219" s="1" t="s">
        <v>20</v>
      </c>
      <c r="E219" s="1" t="s">
        <v>716</v>
      </c>
      <c r="F219" s="1" t="s">
        <v>152</v>
      </c>
      <c r="G219" s="1"/>
      <c r="H219" s="1">
        <v>18</v>
      </c>
      <c r="I219" s="1">
        <v>12</v>
      </c>
      <c r="J219" s="1">
        <v>1</v>
      </c>
      <c r="K219" s="1">
        <v>8</v>
      </c>
      <c r="L219" s="1">
        <v>21</v>
      </c>
      <c r="M219" s="1"/>
      <c r="N219" s="1"/>
      <c r="O219" s="1"/>
      <c r="P219" s="1"/>
      <c r="Q219" s="1"/>
      <c r="R219" s="1"/>
      <c r="S219" s="1"/>
      <c r="T219" s="1"/>
      <c r="U219" s="1"/>
      <c r="V219" s="1"/>
      <c r="W219" s="1"/>
      <c r="X219" s="1"/>
      <c r="Y219" s="1">
        <v>21</v>
      </c>
      <c r="Z219" s="135"/>
    </row>
    <row r="220" spans="1:26" x14ac:dyDescent="0.35">
      <c r="A220" s="1" t="s">
        <v>217</v>
      </c>
      <c r="B220" s="1">
        <v>2020</v>
      </c>
      <c r="C220" s="2">
        <v>43890</v>
      </c>
      <c r="D220" s="1" t="s">
        <v>20</v>
      </c>
      <c r="E220" s="1" t="s">
        <v>973</v>
      </c>
      <c r="F220" s="1" t="s">
        <v>188</v>
      </c>
      <c r="G220" s="1"/>
      <c r="H220" s="1">
        <v>19</v>
      </c>
      <c r="I220" s="1">
        <v>1</v>
      </c>
      <c r="J220" s="1">
        <v>1</v>
      </c>
      <c r="K220" s="1">
        <v>18</v>
      </c>
      <c r="L220" s="1">
        <v>20</v>
      </c>
      <c r="M220" s="1"/>
      <c r="N220" s="1"/>
      <c r="O220" s="1"/>
      <c r="P220" s="1"/>
      <c r="Q220" s="1"/>
      <c r="R220" s="1"/>
      <c r="S220" s="1"/>
      <c r="T220" s="1"/>
      <c r="U220" s="1"/>
      <c r="V220" s="1"/>
      <c r="W220" s="1"/>
      <c r="X220" s="1"/>
      <c r="Y220" s="1">
        <v>20</v>
      </c>
      <c r="Z220" s="135"/>
    </row>
    <row r="221" spans="1:26" x14ac:dyDescent="0.35">
      <c r="A221" s="1" t="s">
        <v>217</v>
      </c>
      <c r="B221" s="1">
        <v>2020</v>
      </c>
      <c r="C221" s="2">
        <v>43890</v>
      </c>
      <c r="D221" s="1" t="s">
        <v>20</v>
      </c>
      <c r="E221" s="1" t="s">
        <v>828</v>
      </c>
      <c r="F221" s="1" t="s">
        <v>82</v>
      </c>
      <c r="G221" s="1"/>
      <c r="H221" s="1">
        <v>20</v>
      </c>
      <c r="I221" s="1">
        <v>1</v>
      </c>
      <c r="J221" s="1">
        <v>6</v>
      </c>
      <c r="K221" s="1">
        <v>1</v>
      </c>
      <c r="L221" s="1">
        <v>8</v>
      </c>
      <c r="M221" s="1"/>
      <c r="N221" s="1"/>
      <c r="O221" s="1"/>
      <c r="P221" s="1"/>
      <c r="Q221" s="1"/>
      <c r="R221" s="1"/>
      <c r="S221" s="1"/>
      <c r="T221" s="1"/>
      <c r="U221" s="1"/>
      <c r="V221" s="1">
        <v>10</v>
      </c>
      <c r="W221" s="1"/>
      <c r="X221" s="1"/>
      <c r="Y221" s="1">
        <v>18</v>
      </c>
      <c r="Z221" s="135"/>
    </row>
    <row r="222" spans="1:26" x14ac:dyDescent="0.35">
      <c r="A222" s="1" t="s">
        <v>217</v>
      </c>
      <c r="B222" s="1">
        <v>2020</v>
      </c>
      <c r="C222" s="2">
        <v>43890</v>
      </c>
      <c r="D222" s="1" t="s">
        <v>20</v>
      </c>
      <c r="E222" s="1" t="s">
        <v>972</v>
      </c>
      <c r="F222" s="1" t="s">
        <v>56</v>
      </c>
      <c r="G222" s="1"/>
      <c r="H222" s="1">
        <v>21</v>
      </c>
      <c r="I222" s="1">
        <v>6</v>
      </c>
      <c r="J222" s="1">
        <v>1</v>
      </c>
      <c r="K222" s="1">
        <v>6</v>
      </c>
      <c r="L222" s="1">
        <v>13</v>
      </c>
      <c r="M222" s="1"/>
      <c r="N222" s="1"/>
      <c r="O222" s="1"/>
      <c r="P222" s="1"/>
      <c r="Q222" s="1"/>
      <c r="R222" s="1"/>
      <c r="S222" s="1"/>
      <c r="T222" s="1"/>
      <c r="U222" s="1">
        <v>3</v>
      </c>
      <c r="V222" s="1"/>
      <c r="W222" s="1"/>
      <c r="X222" s="1"/>
      <c r="Y222" s="1">
        <v>16</v>
      </c>
      <c r="Z222" s="135"/>
    </row>
    <row r="223" spans="1:26" x14ac:dyDescent="0.35">
      <c r="A223" s="1" t="s">
        <v>217</v>
      </c>
      <c r="B223" s="1">
        <v>2020</v>
      </c>
      <c r="C223" s="2">
        <v>43890</v>
      </c>
      <c r="D223" s="1" t="s">
        <v>20</v>
      </c>
      <c r="E223" s="1" t="s">
        <v>974</v>
      </c>
      <c r="F223" s="1" t="s">
        <v>39</v>
      </c>
      <c r="G223" s="1"/>
      <c r="H223" s="1">
        <v>22</v>
      </c>
      <c r="I223" s="1">
        <v>1</v>
      </c>
      <c r="J223" s="1">
        <v>4</v>
      </c>
      <c r="K223" s="1">
        <v>1</v>
      </c>
      <c r="L223" s="1">
        <v>6</v>
      </c>
      <c r="M223" s="1"/>
      <c r="N223" s="1"/>
      <c r="O223" s="1"/>
      <c r="P223" s="1"/>
      <c r="Q223" s="1"/>
      <c r="R223" s="1"/>
      <c r="S223" s="1"/>
      <c r="T223" s="1"/>
      <c r="U223" s="1"/>
      <c r="V223" s="1"/>
      <c r="W223" s="1"/>
      <c r="X223" s="1"/>
      <c r="Y223" s="1">
        <v>6</v>
      </c>
      <c r="Z223" s="135"/>
    </row>
    <row r="224" spans="1:26" x14ac:dyDescent="0.35">
      <c r="A224" s="1" t="s">
        <v>217</v>
      </c>
      <c r="B224" s="1">
        <v>2020</v>
      </c>
      <c r="C224" s="2">
        <v>43890</v>
      </c>
      <c r="D224" s="1" t="s">
        <v>20</v>
      </c>
      <c r="E224" s="1" t="s">
        <v>822</v>
      </c>
      <c r="F224" s="1" t="s">
        <v>37</v>
      </c>
      <c r="G224" s="1"/>
      <c r="H224" s="1">
        <v>23</v>
      </c>
      <c r="I224" s="1">
        <v>2</v>
      </c>
      <c r="J224" s="1">
        <v>1</v>
      </c>
      <c r="K224" s="1">
        <v>1</v>
      </c>
      <c r="L224" s="1">
        <v>4</v>
      </c>
      <c r="M224" s="1"/>
      <c r="N224" s="1"/>
      <c r="O224" s="1"/>
      <c r="P224" s="1"/>
      <c r="Q224" s="1"/>
      <c r="R224" s="1"/>
      <c r="S224" s="1"/>
      <c r="T224" s="1"/>
      <c r="U224" s="1"/>
      <c r="V224" s="1"/>
      <c r="W224" s="1"/>
      <c r="X224" s="1"/>
      <c r="Y224" s="1">
        <v>4</v>
      </c>
      <c r="Z224" s="135"/>
    </row>
    <row r="225" spans="1:27" x14ac:dyDescent="0.35">
      <c r="A225" s="1" t="s">
        <v>217</v>
      </c>
      <c r="B225" s="1">
        <v>2020</v>
      </c>
      <c r="C225" s="2">
        <v>43890</v>
      </c>
      <c r="D225" s="1" t="s">
        <v>20</v>
      </c>
      <c r="E225" s="1" t="s">
        <v>855</v>
      </c>
      <c r="F225" s="1" t="s">
        <v>207</v>
      </c>
      <c r="G225" s="1"/>
      <c r="H225" s="1" t="s">
        <v>607</v>
      </c>
      <c r="I225" s="1">
        <v>1</v>
      </c>
      <c r="J225" s="1">
        <v>2</v>
      </c>
      <c r="K225" s="1">
        <v>10</v>
      </c>
      <c r="L225" s="1">
        <v>13</v>
      </c>
      <c r="M225" s="1"/>
      <c r="N225" s="1"/>
      <c r="O225" s="1"/>
      <c r="P225" s="1"/>
      <c r="Q225" s="1"/>
      <c r="R225" s="1"/>
      <c r="S225" s="1"/>
      <c r="T225" s="1"/>
      <c r="U225" s="1"/>
      <c r="V225" s="1"/>
      <c r="W225" s="1"/>
      <c r="X225" s="1">
        <v>40</v>
      </c>
      <c r="Y225" s="1" t="s">
        <v>607</v>
      </c>
      <c r="Z225" s="135"/>
    </row>
    <row r="226" spans="1:27" x14ac:dyDescent="0.35">
      <c r="A226" s="4" t="s">
        <v>162</v>
      </c>
      <c r="B226" s="4">
        <v>2020</v>
      </c>
      <c r="C226" s="5">
        <v>43855</v>
      </c>
      <c r="D226" s="4" t="s">
        <v>66</v>
      </c>
      <c r="E226" s="4" t="s">
        <v>752</v>
      </c>
      <c r="F226" s="4" t="s">
        <v>23</v>
      </c>
      <c r="G226" s="4"/>
      <c r="H226" s="4">
        <v>1</v>
      </c>
      <c r="I226" s="4">
        <v>38</v>
      </c>
      <c r="J226" s="4">
        <v>40</v>
      </c>
      <c r="K226" s="4">
        <v>38</v>
      </c>
      <c r="L226" s="4">
        <v>116</v>
      </c>
      <c r="M226" s="4">
        <v>5</v>
      </c>
      <c r="N226" s="4"/>
      <c r="O226" s="4"/>
      <c r="P226" s="4"/>
      <c r="Q226" s="4"/>
      <c r="R226" s="4">
        <v>3</v>
      </c>
      <c r="S226" s="4">
        <v>3</v>
      </c>
      <c r="T226" s="4">
        <v>3</v>
      </c>
      <c r="U226" s="4"/>
      <c r="V226" s="4"/>
      <c r="W226" s="4">
        <v>20</v>
      </c>
      <c r="X226" s="4"/>
      <c r="Y226" s="4">
        <v>150</v>
      </c>
      <c r="Z226" s="135">
        <v>1.1583333333333334</v>
      </c>
      <c r="AA226">
        <v>53.93</v>
      </c>
    </row>
    <row r="227" spans="1:27" x14ac:dyDescent="0.35">
      <c r="A227" s="4" t="s">
        <v>162</v>
      </c>
      <c r="B227" s="4">
        <v>2020</v>
      </c>
      <c r="C227" s="5">
        <v>43855</v>
      </c>
      <c r="D227" s="4" t="s">
        <v>66</v>
      </c>
      <c r="E227" s="4" t="s">
        <v>749</v>
      </c>
      <c r="F227" s="4" t="s">
        <v>46</v>
      </c>
      <c r="G227" s="4"/>
      <c r="H227" s="4">
        <v>2</v>
      </c>
      <c r="I227" s="4">
        <v>34</v>
      </c>
      <c r="J227" s="4">
        <v>22</v>
      </c>
      <c r="K227" s="4">
        <v>30</v>
      </c>
      <c r="L227" s="4">
        <v>86</v>
      </c>
      <c r="M227" s="4"/>
      <c r="N227" s="4">
        <v>5</v>
      </c>
      <c r="O227" s="4"/>
      <c r="P227" s="4"/>
      <c r="Q227" s="4"/>
      <c r="R227" s="4">
        <v>1</v>
      </c>
      <c r="S227" s="4"/>
      <c r="T227" s="4">
        <v>5</v>
      </c>
      <c r="U227" s="4"/>
      <c r="V227" s="4"/>
      <c r="W227" s="4">
        <v>40</v>
      </c>
      <c r="X227" s="4"/>
      <c r="Y227" s="4">
        <v>137</v>
      </c>
      <c r="Z227" s="135"/>
    </row>
    <row r="228" spans="1:27" x14ac:dyDescent="0.35">
      <c r="A228" s="4" t="s">
        <v>162</v>
      </c>
      <c r="B228" s="4">
        <v>2020</v>
      </c>
      <c r="C228" s="5">
        <v>43855</v>
      </c>
      <c r="D228" s="4" t="s">
        <v>66</v>
      </c>
      <c r="E228" s="4" t="s">
        <v>487</v>
      </c>
      <c r="F228" s="4" t="s">
        <v>164</v>
      </c>
      <c r="G228" s="4"/>
      <c r="H228" s="4">
        <v>3</v>
      </c>
      <c r="I228" s="4">
        <v>36</v>
      </c>
      <c r="J228" s="4">
        <v>34</v>
      </c>
      <c r="K228" s="4">
        <v>36</v>
      </c>
      <c r="L228" s="4">
        <v>106</v>
      </c>
      <c r="M228" s="4"/>
      <c r="N228" s="4">
        <v>3</v>
      </c>
      <c r="O228" s="4">
        <v>3</v>
      </c>
      <c r="P228" s="4"/>
      <c r="Q228" s="4"/>
      <c r="R228" s="4">
        <v>2</v>
      </c>
      <c r="S228" s="4"/>
      <c r="T228" s="4"/>
      <c r="U228" s="4"/>
      <c r="V228" s="4"/>
      <c r="W228" s="4">
        <v>20</v>
      </c>
      <c r="X228" s="4"/>
      <c r="Y228" s="4">
        <v>134</v>
      </c>
      <c r="Z228" s="135"/>
    </row>
    <row r="229" spans="1:27" x14ac:dyDescent="0.35">
      <c r="A229" s="4" t="s">
        <v>162</v>
      </c>
      <c r="B229" s="4">
        <v>2020</v>
      </c>
      <c r="C229" s="5">
        <v>43855</v>
      </c>
      <c r="D229" s="4" t="s">
        <v>66</v>
      </c>
      <c r="E229" s="4" t="s">
        <v>585</v>
      </c>
      <c r="F229" s="4" t="s">
        <v>113</v>
      </c>
      <c r="G229" s="4"/>
      <c r="H229" s="4">
        <v>4</v>
      </c>
      <c r="I229" s="4">
        <v>30</v>
      </c>
      <c r="J229" s="4">
        <v>36</v>
      </c>
      <c r="K229" s="4">
        <v>34</v>
      </c>
      <c r="L229" s="4">
        <v>100</v>
      </c>
      <c r="M229" s="4">
        <v>3</v>
      </c>
      <c r="N229" s="4"/>
      <c r="O229" s="4">
        <v>1</v>
      </c>
      <c r="P229" s="4">
        <v>1</v>
      </c>
      <c r="Q229" s="4"/>
      <c r="R229" s="4">
        <v>5</v>
      </c>
      <c r="S229" s="4">
        <v>5</v>
      </c>
      <c r="T229" s="4">
        <v>1</v>
      </c>
      <c r="U229" s="4">
        <v>3</v>
      </c>
      <c r="V229" s="4">
        <v>2</v>
      </c>
      <c r="W229" s="4"/>
      <c r="X229" s="4"/>
      <c r="Y229" s="4">
        <v>121</v>
      </c>
      <c r="Z229" s="135"/>
    </row>
    <row r="230" spans="1:27" x14ac:dyDescent="0.35">
      <c r="A230" s="4" t="s">
        <v>162</v>
      </c>
      <c r="B230" s="4">
        <v>2020</v>
      </c>
      <c r="C230" s="5">
        <v>43855</v>
      </c>
      <c r="D230" s="4" t="s">
        <v>66</v>
      </c>
      <c r="E230" s="4" t="s">
        <v>584</v>
      </c>
      <c r="F230" s="4" t="s">
        <v>27</v>
      </c>
      <c r="G230" s="4"/>
      <c r="H230" s="4">
        <v>5</v>
      </c>
      <c r="I230" s="4">
        <v>26</v>
      </c>
      <c r="J230" s="4">
        <v>38</v>
      </c>
      <c r="K230" s="4">
        <v>40</v>
      </c>
      <c r="L230" s="4">
        <v>104</v>
      </c>
      <c r="M230" s="4"/>
      <c r="N230" s="4">
        <v>2</v>
      </c>
      <c r="O230" s="4">
        <v>2</v>
      </c>
      <c r="P230" s="4">
        <v>2</v>
      </c>
      <c r="Q230" s="4"/>
      <c r="R230" s="4"/>
      <c r="S230" s="4"/>
      <c r="T230" s="4">
        <v>2</v>
      </c>
      <c r="U230" s="4">
        <v>2</v>
      </c>
      <c r="V230" s="4"/>
      <c r="W230" s="4"/>
      <c r="X230" s="4"/>
      <c r="Y230" s="4">
        <v>114</v>
      </c>
      <c r="Z230" s="135"/>
    </row>
    <row r="231" spans="1:27" x14ac:dyDescent="0.35">
      <c r="A231" s="4" t="s">
        <v>162</v>
      </c>
      <c r="B231" s="4">
        <v>2020</v>
      </c>
      <c r="C231" s="5">
        <v>43855</v>
      </c>
      <c r="D231" s="4" t="s">
        <v>66</v>
      </c>
      <c r="E231" s="4" t="s">
        <v>340</v>
      </c>
      <c r="F231" s="4" t="s">
        <v>142</v>
      </c>
      <c r="G231" s="4"/>
      <c r="H231" s="4">
        <v>6</v>
      </c>
      <c r="I231" s="4">
        <v>28</v>
      </c>
      <c r="J231" s="4">
        <v>32</v>
      </c>
      <c r="K231" s="4">
        <v>32</v>
      </c>
      <c r="L231" s="4">
        <v>92</v>
      </c>
      <c r="M231" s="4"/>
      <c r="N231" s="4"/>
      <c r="O231" s="4">
        <v>5</v>
      </c>
      <c r="P231" s="4">
        <v>3</v>
      </c>
      <c r="Q231" s="4"/>
      <c r="R231" s="4"/>
      <c r="S231" s="4"/>
      <c r="T231" s="4"/>
      <c r="U231" s="4"/>
      <c r="V231" s="4"/>
      <c r="W231" s="4"/>
      <c r="X231" s="4"/>
      <c r="Y231" s="4">
        <v>100</v>
      </c>
      <c r="Z231" s="135"/>
    </row>
    <row r="232" spans="1:27" x14ac:dyDescent="0.35">
      <c r="A232" s="4" t="s">
        <v>162</v>
      </c>
      <c r="B232" s="4">
        <v>2020</v>
      </c>
      <c r="C232" s="5">
        <v>43855</v>
      </c>
      <c r="D232" s="4" t="s">
        <v>66</v>
      </c>
      <c r="E232" s="4" t="s">
        <v>972</v>
      </c>
      <c r="F232" s="4" t="s">
        <v>56</v>
      </c>
      <c r="G232" s="4"/>
      <c r="H232" s="4">
        <v>7</v>
      </c>
      <c r="I232" s="4">
        <v>32</v>
      </c>
      <c r="J232" s="4">
        <v>30</v>
      </c>
      <c r="K232" s="4">
        <v>20</v>
      </c>
      <c r="L232" s="4">
        <v>82</v>
      </c>
      <c r="M232" s="4"/>
      <c r="N232" s="4">
        <v>1</v>
      </c>
      <c r="O232" s="4"/>
      <c r="P232" s="4"/>
      <c r="Q232" s="4"/>
      <c r="R232" s="4"/>
      <c r="S232" s="4"/>
      <c r="T232" s="4"/>
      <c r="U232" s="4"/>
      <c r="V232" s="4">
        <v>10</v>
      </c>
      <c r="W232" s="4"/>
      <c r="X232" s="4"/>
      <c r="Y232" s="4">
        <v>93</v>
      </c>
      <c r="Z232" s="135"/>
    </row>
    <row r="233" spans="1:27" x14ac:dyDescent="0.35">
      <c r="A233" s="4" t="s">
        <v>162</v>
      </c>
      <c r="B233" s="4">
        <v>2020</v>
      </c>
      <c r="C233" s="5">
        <v>43855</v>
      </c>
      <c r="D233" s="4" t="s">
        <v>66</v>
      </c>
      <c r="E233" s="4" t="s">
        <v>973</v>
      </c>
      <c r="F233" s="4" t="s">
        <v>188</v>
      </c>
      <c r="G233" s="4"/>
      <c r="H233" s="4">
        <v>8</v>
      </c>
      <c r="I233" s="4">
        <v>40</v>
      </c>
      <c r="J233" s="4">
        <v>26</v>
      </c>
      <c r="K233" s="4">
        <v>26</v>
      </c>
      <c r="L233" s="4">
        <v>92</v>
      </c>
      <c r="M233" s="4"/>
      <c r="N233" s="4"/>
      <c r="O233" s="4"/>
      <c r="P233" s="4"/>
      <c r="Q233" s="4"/>
      <c r="R233" s="4"/>
      <c r="S233" s="4"/>
      <c r="T233" s="4"/>
      <c r="U233" s="4"/>
      <c r="V233" s="4"/>
      <c r="W233" s="4"/>
      <c r="X233" s="4"/>
      <c r="Y233" s="4">
        <v>92</v>
      </c>
      <c r="Z233" s="135"/>
    </row>
    <row r="234" spans="1:27" x14ac:dyDescent="0.35">
      <c r="A234" s="4" t="s">
        <v>162</v>
      </c>
      <c r="B234" s="4">
        <v>2020</v>
      </c>
      <c r="C234" s="5">
        <v>43855</v>
      </c>
      <c r="D234" s="4" t="s">
        <v>66</v>
      </c>
      <c r="E234" s="4" t="s">
        <v>957</v>
      </c>
      <c r="F234" s="4" t="s">
        <v>480</v>
      </c>
      <c r="G234" s="4"/>
      <c r="H234" s="4">
        <v>9</v>
      </c>
      <c r="I234" s="4">
        <v>18</v>
      </c>
      <c r="J234" s="4">
        <v>28</v>
      </c>
      <c r="K234" s="4">
        <v>24</v>
      </c>
      <c r="L234" s="4">
        <v>70</v>
      </c>
      <c r="M234" s="4"/>
      <c r="N234" s="4"/>
      <c r="O234" s="4"/>
      <c r="P234" s="4">
        <v>5</v>
      </c>
      <c r="Q234" s="4"/>
      <c r="R234" s="4"/>
      <c r="S234" s="4"/>
      <c r="T234" s="4"/>
      <c r="U234" s="4"/>
      <c r="V234" s="4"/>
      <c r="W234" s="4"/>
      <c r="X234" s="4"/>
      <c r="Y234" s="4">
        <v>75</v>
      </c>
      <c r="Z234" s="135"/>
    </row>
    <row r="235" spans="1:27" x14ac:dyDescent="0.35">
      <c r="A235" s="4" t="s">
        <v>162</v>
      </c>
      <c r="B235" s="4">
        <v>2020</v>
      </c>
      <c r="C235" s="5">
        <v>43855</v>
      </c>
      <c r="D235" s="4" t="s">
        <v>66</v>
      </c>
      <c r="E235" s="4" t="s">
        <v>983</v>
      </c>
      <c r="F235" s="4" t="s">
        <v>29</v>
      </c>
      <c r="G235" s="4"/>
      <c r="H235" s="4">
        <v>10</v>
      </c>
      <c r="I235" s="4">
        <v>24</v>
      </c>
      <c r="J235" s="4">
        <v>20</v>
      </c>
      <c r="K235" s="4">
        <v>14</v>
      </c>
      <c r="L235" s="4">
        <v>58</v>
      </c>
      <c r="M235" s="4"/>
      <c r="N235" s="4"/>
      <c r="O235" s="4"/>
      <c r="P235" s="4"/>
      <c r="Q235" s="4">
        <v>5</v>
      </c>
      <c r="R235" s="4"/>
      <c r="S235" s="4">
        <v>2</v>
      </c>
      <c r="T235" s="4"/>
      <c r="U235" s="4"/>
      <c r="V235" s="4"/>
      <c r="W235" s="4">
        <v>20</v>
      </c>
      <c r="X235" s="4">
        <v>20</v>
      </c>
      <c r="Y235" s="4">
        <v>65</v>
      </c>
      <c r="Z235" s="135"/>
    </row>
    <row r="236" spans="1:27" x14ac:dyDescent="0.35">
      <c r="A236" s="4" t="s">
        <v>162</v>
      </c>
      <c r="B236" s="4">
        <v>2020</v>
      </c>
      <c r="C236" s="5">
        <v>43855</v>
      </c>
      <c r="D236" s="4" t="s">
        <v>66</v>
      </c>
      <c r="E236" s="4" t="s">
        <v>974</v>
      </c>
      <c r="F236" s="4" t="s">
        <v>39</v>
      </c>
      <c r="G236" s="4"/>
      <c r="H236" s="4">
        <v>11</v>
      </c>
      <c r="I236" s="4">
        <v>8</v>
      </c>
      <c r="J236" s="4">
        <v>18</v>
      </c>
      <c r="K236" s="4">
        <v>1</v>
      </c>
      <c r="L236" s="4">
        <v>27</v>
      </c>
      <c r="M236" s="4"/>
      <c r="N236" s="4"/>
      <c r="O236" s="4"/>
      <c r="P236" s="4"/>
      <c r="Q236" s="4">
        <v>3</v>
      </c>
      <c r="R236" s="4"/>
      <c r="S236" s="4">
        <v>1</v>
      </c>
      <c r="T236" s="4"/>
      <c r="U236" s="4">
        <v>1</v>
      </c>
      <c r="V236" s="4">
        <v>6</v>
      </c>
      <c r="W236" s="4">
        <v>20</v>
      </c>
      <c r="X236" s="4"/>
      <c r="Y236" s="4">
        <v>58</v>
      </c>
      <c r="Z236" s="135"/>
    </row>
    <row r="237" spans="1:27" x14ac:dyDescent="0.35">
      <c r="A237" s="4" t="s">
        <v>162</v>
      </c>
      <c r="B237" s="4">
        <v>2020</v>
      </c>
      <c r="C237" s="5">
        <v>43855</v>
      </c>
      <c r="D237" s="4" t="s">
        <v>66</v>
      </c>
      <c r="E237" s="4" t="s">
        <v>828</v>
      </c>
      <c r="F237" s="4" t="s">
        <v>82</v>
      </c>
      <c r="G237" s="4"/>
      <c r="H237" s="4">
        <v>12</v>
      </c>
      <c r="I237" s="4">
        <v>16</v>
      </c>
      <c r="J237" s="4">
        <v>16</v>
      </c>
      <c r="K237" s="4">
        <v>1</v>
      </c>
      <c r="L237" s="4">
        <v>33</v>
      </c>
      <c r="M237" s="4"/>
      <c r="N237" s="4"/>
      <c r="O237" s="4"/>
      <c r="P237" s="4"/>
      <c r="Q237" s="4">
        <v>1</v>
      </c>
      <c r="R237" s="4"/>
      <c r="S237" s="4"/>
      <c r="T237" s="4"/>
      <c r="U237" s="4"/>
      <c r="V237" s="4">
        <v>4</v>
      </c>
      <c r="W237" s="4">
        <v>20</v>
      </c>
      <c r="X237" s="4"/>
      <c r="Y237" s="4">
        <v>58</v>
      </c>
      <c r="Z237" s="135"/>
    </row>
    <row r="238" spans="1:27" x14ac:dyDescent="0.35">
      <c r="A238" s="4" t="s">
        <v>162</v>
      </c>
      <c r="B238" s="4">
        <v>2020</v>
      </c>
      <c r="C238" s="5">
        <v>43855</v>
      </c>
      <c r="D238" s="4" t="s">
        <v>66</v>
      </c>
      <c r="E238" s="4" t="s">
        <v>877</v>
      </c>
      <c r="F238" s="4" t="s">
        <v>85</v>
      </c>
      <c r="G238" s="4"/>
      <c r="H238" s="4">
        <v>13</v>
      </c>
      <c r="I238" s="4">
        <v>22</v>
      </c>
      <c r="J238" s="4">
        <v>12</v>
      </c>
      <c r="K238" s="4">
        <v>4</v>
      </c>
      <c r="L238" s="4">
        <v>38</v>
      </c>
      <c r="M238" s="4"/>
      <c r="N238" s="4"/>
      <c r="O238" s="4"/>
      <c r="P238" s="4"/>
      <c r="Q238" s="4"/>
      <c r="R238" s="4"/>
      <c r="S238" s="4"/>
      <c r="T238" s="4"/>
      <c r="U238" s="4"/>
      <c r="V238" s="4"/>
      <c r="W238" s="4"/>
      <c r="X238" s="4"/>
      <c r="Y238" s="4">
        <v>38</v>
      </c>
      <c r="Z238" s="135"/>
    </row>
    <row r="239" spans="1:27" x14ac:dyDescent="0.35">
      <c r="A239" s="4" t="s">
        <v>162</v>
      </c>
      <c r="B239" s="4">
        <v>2020</v>
      </c>
      <c r="C239" s="5">
        <v>43855</v>
      </c>
      <c r="D239" s="4" t="s">
        <v>66</v>
      </c>
      <c r="E239" s="4" t="s">
        <v>716</v>
      </c>
      <c r="F239" s="4" t="s">
        <v>152</v>
      </c>
      <c r="G239" s="4"/>
      <c r="H239" s="4">
        <v>14</v>
      </c>
      <c r="I239" s="4">
        <v>6</v>
      </c>
      <c r="J239" s="4">
        <v>10</v>
      </c>
      <c r="K239" s="4">
        <v>16</v>
      </c>
      <c r="L239" s="4">
        <v>32</v>
      </c>
      <c r="M239" s="4"/>
      <c r="N239" s="4"/>
      <c r="O239" s="4"/>
      <c r="P239" s="4"/>
      <c r="Q239" s="4"/>
      <c r="R239" s="4"/>
      <c r="S239" s="4"/>
      <c r="T239" s="4"/>
      <c r="U239" s="4">
        <v>5</v>
      </c>
      <c r="V239" s="4"/>
      <c r="W239" s="4"/>
      <c r="X239" s="4"/>
      <c r="Y239" s="4">
        <v>37</v>
      </c>
      <c r="Z239" s="135"/>
    </row>
    <row r="240" spans="1:27" x14ac:dyDescent="0.35">
      <c r="A240" s="4" t="s">
        <v>162</v>
      </c>
      <c r="B240" s="4">
        <v>2020</v>
      </c>
      <c r="C240" s="5">
        <v>43855</v>
      </c>
      <c r="D240" s="4" t="s">
        <v>66</v>
      </c>
      <c r="E240" s="4" t="s">
        <v>680</v>
      </c>
      <c r="F240" s="4" t="s">
        <v>25</v>
      </c>
      <c r="G240" s="4"/>
      <c r="H240" s="4">
        <v>15</v>
      </c>
      <c r="I240" s="4">
        <v>2</v>
      </c>
      <c r="J240" s="4">
        <v>24</v>
      </c>
      <c r="K240" s="4">
        <v>28</v>
      </c>
      <c r="L240" s="4">
        <v>54</v>
      </c>
      <c r="M240" s="4">
        <v>2</v>
      </c>
      <c r="N240" s="4"/>
      <c r="O240" s="4"/>
      <c r="P240" s="4"/>
      <c r="Q240" s="4"/>
      <c r="R240" s="4"/>
      <c r="S240" s="4"/>
      <c r="T240" s="4"/>
      <c r="U240" s="4"/>
      <c r="V240" s="4"/>
      <c r="W240" s="4"/>
      <c r="X240" s="4">
        <v>20</v>
      </c>
      <c r="Y240" s="4">
        <v>36</v>
      </c>
      <c r="Z240" s="135"/>
    </row>
    <row r="241" spans="1:27" x14ac:dyDescent="0.35">
      <c r="A241" s="4" t="s">
        <v>162</v>
      </c>
      <c r="B241" s="4">
        <v>2020</v>
      </c>
      <c r="C241" s="5">
        <v>43855</v>
      </c>
      <c r="D241" s="4" t="s">
        <v>66</v>
      </c>
      <c r="E241" s="4" t="s">
        <v>822</v>
      </c>
      <c r="F241" s="4" t="s">
        <v>37</v>
      </c>
      <c r="G241" s="4"/>
      <c r="H241" s="4">
        <v>16</v>
      </c>
      <c r="I241" s="4">
        <v>10</v>
      </c>
      <c r="J241" s="4">
        <v>1</v>
      </c>
      <c r="K241" s="4">
        <v>18</v>
      </c>
      <c r="L241" s="4">
        <v>29</v>
      </c>
      <c r="M241" s="4"/>
      <c r="N241" s="4"/>
      <c r="O241" s="4"/>
      <c r="P241" s="4"/>
      <c r="Q241" s="4">
        <v>2</v>
      </c>
      <c r="R241" s="4"/>
      <c r="S241" s="4"/>
      <c r="T241" s="4"/>
      <c r="U241" s="4"/>
      <c r="V241" s="4"/>
      <c r="W241" s="4">
        <v>20</v>
      </c>
      <c r="X241" s="4">
        <v>20</v>
      </c>
      <c r="Y241" s="4">
        <v>31</v>
      </c>
      <c r="Z241" s="135"/>
    </row>
    <row r="242" spans="1:27" x14ac:dyDescent="0.35">
      <c r="A242" s="4" t="s">
        <v>162</v>
      </c>
      <c r="B242" s="4">
        <v>2020</v>
      </c>
      <c r="C242" s="5">
        <v>43855</v>
      </c>
      <c r="D242" s="4" t="s">
        <v>66</v>
      </c>
      <c r="E242" s="4" t="s">
        <v>491</v>
      </c>
      <c r="F242" s="4" t="s">
        <v>492</v>
      </c>
      <c r="G242" s="4"/>
      <c r="H242" s="4">
        <v>17</v>
      </c>
      <c r="I242" s="4">
        <v>12</v>
      </c>
      <c r="J242" s="4">
        <v>14</v>
      </c>
      <c r="K242" s="4">
        <v>22</v>
      </c>
      <c r="L242" s="4">
        <v>48</v>
      </c>
      <c r="M242" s="4"/>
      <c r="N242" s="4"/>
      <c r="O242" s="4"/>
      <c r="P242" s="4"/>
      <c r="Q242" s="4"/>
      <c r="R242" s="4"/>
      <c r="S242" s="4"/>
      <c r="T242" s="4"/>
      <c r="U242" s="4"/>
      <c r="V242" s="4"/>
      <c r="W242" s="4"/>
      <c r="X242" s="4">
        <v>20</v>
      </c>
      <c r="Y242" s="4">
        <v>28</v>
      </c>
      <c r="Z242" s="135"/>
    </row>
    <row r="243" spans="1:27" x14ac:dyDescent="0.35">
      <c r="A243" s="39" t="s">
        <v>162</v>
      </c>
      <c r="B243" s="39">
        <v>2020</v>
      </c>
      <c r="C243" s="44">
        <v>43855</v>
      </c>
      <c r="D243" s="39" t="s">
        <v>66</v>
      </c>
      <c r="E243" s="39" t="s">
        <v>738</v>
      </c>
      <c r="F243" s="39" t="s">
        <v>33</v>
      </c>
      <c r="G243" s="39"/>
      <c r="H243" s="39">
        <v>18</v>
      </c>
      <c r="I243" s="39">
        <v>20</v>
      </c>
      <c r="J243" s="39">
        <v>8</v>
      </c>
      <c r="K243" s="39">
        <v>10</v>
      </c>
      <c r="L243" s="39">
        <v>38</v>
      </c>
      <c r="M243" s="39"/>
      <c r="N243" s="39"/>
      <c r="O243" s="39"/>
      <c r="P243" s="39"/>
      <c r="Q243" s="39"/>
      <c r="R243" s="39"/>
      <c r="S243" s="39"/>
      <c r="T243" s="39"/>
      <c r="U243" s="39"/>
      <c r="V243" s="39"/>
      <c r="W243" s="39"/>
      <c r="X243" s="39">
        <v>20</v>
      </c>
      <c r="Y243" s="39">
        <v>18</v>
      </c>
      <c r="Z243" s="135"/>
    </row>
    <row r="244" spans="1:27" x14ac:dyDescent="0.35">
      <c r="A244" s="4" t="s">
        <v>162</v>
      </c>
      <c r="B244" s="4">
        <v>2020</v>
      </c>
      <c r="C244" s="5">
        <v>43855</v>
      </c>
      <c r="D244" s="4" t="s">
        <v>66</v>
      </c>
      <c r="E244" s="4" t="s">
        <v>499</v>
      </c>
      <c r="F244" s="4" t="s">
        <v>1003</v>
      </c>
      <c r="G244" s="4"/>
      <c r="H244" s="4">
        <v>19</v>
      </c>
      <c r="I244" s="4">
        <v>4</v>
      </c>
      <c r="J244" s="4">
        <v>6</v>
      </c>
      <c r="K244" s="4">
        <v>6</v>
      </c>
      <c r="L244" s="4">
        <v>16</v>
      </c>
      <c r="M244" s="4">
        <v>1</v>
      </c>
      <c r="N244" s="4"/>
      <c r="O244" s="4"/>
      <c r="P244" s="4"/>
      <c r="Q244" s="4"/>
      <c r="R244" s="4"/>
      <c r="S244" s="4"/>
      <c r="T244" s="4"/>
      <c r="U244" s="4"/>
      <c r="V244" s="4"/>
      <c r="W244" s="4"/>
      <c r="X244" s="4"/>
      <c r="Y244" s="4">
        <v>17</v>
      </c>
      <c r="Z244" s="135"/>
    </row>
    <row r="245" spans="1:27" x14ac:dyDescent="0.35">
      <c r="A245" s="4" t="s">
        <v>162</v>
      </c>
      <c r="B245" s="4">
        <v>2020</v>
      </c>
      <c r="C245" s="5">
        <v>43855</v>
      </c>
      <c r="D245" s="4" t="s">
        <v>66</v>
      </c>
      <c r="E245" s="4" t="s">
        <v>856</v>
      </c>
      <c r="F245" s="4" t="s">
        <v>207</v>
      </c>
      <c r="G245" s="4"/>
      <c r="H245" s="4">
        <v>20</v>
      </c>
      <c r="I245" s="4">
        <v>14</v>
      </c>
      <c r="J245" s="4">
        <v>1</v>
      </c>
      <c r="K245" s="4">
        <v>12</v>
      </c>
      <c r="L245" s="4">
        <v>27</v>
      </c>
      <c r="M245" s="4"/>
      <c r="N245" s="4"/>
      <c r="O245" s="4"/>
      <c r="P245" s="4"/>
      <c r="Q245" s="4"/>
      <c r="R245" s="4"/>
      <c r="S245" s="4"/>
      <c r="T245" s="4"/>
      <c r="U245" s="4"/>
      <c r="V245" s="4"/>
      <c r="W245" s="4"/>
      <c r="X245" s="4">
        <v>20</v>
      </c>
      <c r="Y245" s="4">
        <v>7</v>
      </c>
      <c r="Z245" s="135"/>
    </row>
    <row r="246" spans="1:27" x14ac:dyDescent="0.35">
      <c r="A246" s="4" t="s">
        <v>162</v>
      </c>
      <c r="B246" s="4">
        <v>2020</v>
      </c>
      <c r="C246" s="5">
        <v>43855</v>
      </c>
      <c r="D246" s="4" t="s">
        <v>66</v>
      </c>
      <c r="E246" s="4" t="s">
        <v>1004</v>
      </c>
      <c r="F246" s="4" t="s">
        <v>212</v>
      </c>
      <c r="G246" s="4"/>
      <c r="H246" s="4">
        <v>21</v>
      </c>
      <c r="I246" s="4">
        <v>1</v>
      </c>
      <c r="J246" s="4">
        <v>4</v>
      </c>
      <c r="K246" s="4">
        <v>8</v>
      </c>
      <c r="L246" s="4">
        <v>13</v>
      </c>
      <c r="M246" s="4"/>
      <c r="N246" s="4"/>
      <c r="O246" s="4"/>
      <c r="P246" s="4"/>
      <c r="Q246" s="4"/>
      <c r="R246" s="4"/>
      <c r="S246" s="4"/>
      <c r="T246" s="4"/>
      <c r="U246" s="4"/>
      <c r="V246" s="4"/>
      <c r="W246" s="4"/>
      <c r="X246" s="4">
        <v>20</v>
      </c>
      <c r="Y246" s="4">
        <v>-7</v>
      </c>
      <c r="Z246" s="135"/>
    </row>
    <row r="247" spans="1:27" x14ac:dyDescent="0.35">
      <c r="A247" s="4" t="s">
        <v>162</v>
      </c>
      <c r="B247" s="4">
        <v>2020</v>
      </c>
      <c r="C247" s="5">
        <v>43855</v>
      </c>
      <c r="D247" s="4" t="s">
        <v>66</v>
      </c>
      <c r="E247" s="4" t="s">
        <v>1005</v>
      </c>
      <c r="F247" s="4" t="s">
        <v>58</v>
      </c>
      <c r="G247" s="4"/>
      <c r="H247" s="4">
        <v>22</v>
      </c>
      <c r="I247" s="4">
        <v>-39</v>
      </c>
      <c r="J247" s="4">
        <v>2</v>
      </c>
      <c r="K247" s="4">
        <v>2</v>
      </c>
      <c r="L247" s="4">
        <v>-35</v>
      </c>
      <c r="M247" s="4"/>
      <c r="N247" s="4"/>
      <c r="O247" s="4"/>
      <c r="P247" s="4"/>
      <c r="Q247" s="4"/>
      <c r="R247" s="4"/>
      <c r="S247" s="4"/>
      <c r="T247" s="4"/>
      <c r="U247" s="4"/>
      <c r="V247" s="4"/>
      <c r="W247" s="4"/>
      <c r="X247" s="4">
        <v>40</v>
      </c>
      <c r="Y247" s="4">
        <v>-75</v>
      </c>
      <c r="Z247" s="135"/>
    </row>
    <row r="248" spans="1:27" x14ac:dyDescent="0.35">
      <c r="A248" s="1" t="s">
        <v>222</v>
      </c>
      <c r="B248" s="1">
        <v>2019</v>
      </c>
      <c r="C248" s="2">
        <v>43813</v>
      </c>
      <c r="D248" s="1" t="s">
        <v>66</v>
      </c>
      <c r="E248" s="1" t="s">
        <v>599</v>
      </c>
      <c r="F248" s="1" t="s">
        <v>35</v>
      </c>
      <c r="G248" s="1"/>
      <c r="H248" s="1">
        <v>1</v>
      </c>
      <c r="I248" s="1">
        <v>38</v>
      </c>
      <c r="J248" s="1">
        <v>40</v>
      </c>
      <c r="K248" s="1">
        <v>18</v>
      </c>
      <c r="L248" s="1">
        <v>96</v>
      </c>
      <c r="M248" s="1">
        <v>3</v>
      </c>
      <c r="N248" s="1">
        <v>5</v>
      </c>
      <c r="O248" s="1">
        <v>3</v>
      </c>
      <c r="P248" s="1">
        <v>1</v>
      </c>
      <c r="Q248" s="1">
        <v>3</v>
      </c>
      <c r="R248" s="1">
        <v>3</v>
      </c>
      <c r="S248" s="1"/>
      <c r="T248" s="1"/>
      <c r="U248" s="1"/>
      <c r="V248" s="1"/>
      <c r="W248" s="1">
        <v>20</v>
      </c>
      <c r="X248" s="1"/>
      <c r="Y248" s="1">
        <v>134</v>
      </c>
      <c r="Z248" s="135">
        <v>1.175</v>
      </c>
      <c r="AA248">
        <v>53.168999999999997</v>
      </c>
    </row>
    <row r="249" spans="1:27" x14ac:dyDescent="0.35">
      <c r="A249" s="1" t="s">
        <v>222</v>
      </c>
      <c r="B249" s="1">
        <v>2019</v>
      </c>
      <c r="C249" s="2">
        <v>43813</v>
      </c>
      <c r="D249" s="1" t="s">
        <v>66</v>
      </c>
      <c r="E249" s="1" t="s">
        <v>596</v>
      </c>
      <c r="F249" s="1" t="s">
        <v>29</v>
      </c>
      <c r="G249" s="1"/>
      <c r="H249" s="1">
        <v>2</v>
      </c>
      <c r="I249" s="1">
        <v>36</v>
      </c>
      <c r="J249" s="1">
        <v>18</v>
      </c>
      <c r="K249" s="1">
        <v>36</v>
      </c>
      <c r="L249" s="1">
        <v>90</v>
      </c>
      <c r="M249" s="1"/>
      <c r="N249" s="1"/>
      <c r="O249" s="1"/>
      <c r="P249" s="1"/>
      <c r="Q249" s="1">
        <v>1</v>
      </c>
      <c r="R249" s="1">
        <v>5</v>
      </c>
      <c r="S249" s="1"/>
      <c r="T249" s="1"/>
      <c r="U249" s="1"/>
      <c r="V249" s="1"/>
      <c r="W249" s="1">
        <v>20</v>
      </c>
      <c r="X249" s="1"/>
      <c r="Y249" s="1">
        <v>116</v>
      </c>
      <c r="Z249" s="135"/>
    </row>
    <row r="250" spans="1:27" x14ac:dyDescent="0.35">
      <c r="A250" s="1" t="s">
        <v>222</v>
      </c>
      <c r="B250" s="1">
        <v>2019</v>
      </c>
      <c r="C250" s="2">
        <v>43813</v>
      </c>
      <c r="D250" s="1" t="s">
        <v>66</v>
      </c>
      <c r="E250" s="1" t="s">
        <v>493</v>
      </c>
      <c r="F250" s="1" t="s">
        <v>759</v>
      </c>
      <c r="G250" s="1"/>
      <c r="H250" s="1">
        <v>3</v>
      </c>
      <c r="I250" s="1">
        <v>40</v>
      </c>
      <c r="J250" s="1">
        <v>38</v>
      </c>
      <c r="K250" s="1">
        <v>24</v>
      </c>
      <c r="L250" s="1">
        <v>102</v>
      </c>
      <c r="M250" s="1"/>
      <c r="N250" s="1"/>
      <c r="O250" s="1">
        <v>5</v>
      </c>
      <c r="P250" s="1">
        <v>2</v>
      </c>
      <c r="Q250" s="1"/>
      <c r="R250" s="1"/>
      <c r="S250" s="1"/>
      <c r="T250" s="1"/>
      <c r="U250" s="1"/>
      <c r="V250" s="1">
        <v>4</v>
      </c>
      <c r="W250" s="1"/>
      <c r="X250" s="1"/>
      <c r="Y250" s="1">
        <v>113</v>
      </c>
      <c r="Z250" s="135"/>
    </row>
    <row r="251" spans="1:27" x14ac:dyDescent="0.35">
      <c r="A251" s="1" t="s">
        <v>222</v>
      </c>
      <c r="B251" s="1">
        <v>2019</v>
      </c>
      <c r="C251" s="2">
        <v>43813</v>
      </c>
      <c r="D251" s="1" t="s">
        <v>66</v>
      </c>
      <c r="E251" s="1" t="s">
        <v>340</v>
      </c>
      <c r="F251" s="1" t="s">
        <v>142</v>
      </c>
      <c r="G251" s="1"/>
      <c r="H251" s="1">
        <v>4</v>
      </c>
      <c r="I251" s="1">
        <v>12</v>
      </c>
      <c r="J251" s="1">
        <v>36</v>
      </c>
      <c r="K251" s="1">
        <v>30</v>
      </c>
      <c r="L251" s="1">
        <v>78</v>
      </c>
      <c r="M251" s="1"/>
      <c r="N251" s="1">
        <v>3</v>
      </c>
      <c r="O251" s="1">
        <v>1</v>
      </c>
      <c r="P251" s="1"/>
      <c r="Q251" s="1"/>
      <c r="R251" s="1">
        <v>1</v>
      </c>
      <c r="S251" s="1"/>
      <c r="T251" s="1"/>
      <c r="U251" s="1"/>
      <c r="V251" s="1"/>
      <c r="W251" s="1">
        <v>20</v>
      </c>
      <c r="X251" s="1"/>
      <c r="Y251" s="1">
        <v>103</v>
      </c>
      <c r="Z251" s="135"/>
    </row>
    <row r="252" spans="1:27" x14ac:dyDescent="0.35">
      <c r="A252" s="1" t="s">
        <v>222</v>
      </c>
      <c r="B252" s="1">
        <v>2019</v>
      </c>
      <c r="C252" s="2">
        <v>43813</v>
      </c>
      <c r="D252" s="1" t="s">
        <v>66</v>
      </c>
      <c r="E252" s="1" t="s">
        <v>967</v>
      </c>
      <c r="F252" s="1" t="s">
        <v>102</v>
      </c>
      <c r="G252" s="1"/>
      <c r="H252" s="1">
        <v>5</v>
      </c>
      <c r="I252" s="1">
        <v>18</v>
      </c>
      <c r="J252" s="1">
        <v>16</v>
      </c>
      <c r="K252" s="1">
        <v>38</v>
      </c>
      <c r="L252" s="1">
        <v>72</v>
      </c>
      <c r="M252" s="1">
        <v>2</v>
      </c>
      <c r="N252" s="1"/>
      <c r="O252" s="1"/>
      <c r="P252" s="1"/>
      <c r="Q252" s="1"/>
      <c r="R252" s="1"/>
      <c r="S252" s="1"/>
      <c r="T252" s="1"/>
      <c r="U252" s="1"/>
      <c r="V252" s="1">
        <v>6</v>
      </c>
      <c r="W252" s="1">
        <v>20</v>
      </c>
      <c r="X252" s="1"/>
      <c r="Y252" s="1">
        <v>100</v>
      </c>
      <c r="Z252" s="135"/>
    </row>
    <row r="253" spans="1:27" x14ac:dyDescent="0.35">
      <c r="A253" s="1" t="s">
        <v>222</v>
      </c>
      <c r="B253" s="1">
        <v>2019</v>
      </c>
      <c r="C253" s="2">
        <v>43813</v>
      </c>
      <c r="D253" s="1" t="s">
        <v>66</v>
      </c>
      <c r="E253" s="1" t="s">
        <v>522</v>
      </c>
      <c r="F253" s="1" t="s">
        <v>58</v>
      </c>
      <c r="G253" s="1"/>
      <c r="H253" s="1">
        <v>6</v>
      </c>
      <c r="I253" s="1">
        <v>32</v>
      </c>
      <c r="J253" s="1">
        <v>12</v>
      </c>
      <c r="K253" s="1">
        <v>32</v>
      </c>
      <c r="L253" s="1">
        <v>76</v>
      </c>
      <c r="M253" s="1"/>
      <c r="N253" s="1"/>
      <c r="O253" s="1">
        <v>2</v>
      </c>
      <c r="P253" s="1"/>
      <c r="Q253" s="1"/>
      <c r="R253" s="1">
        <v>2</v>
      </c>
      <c r="S253" s="1"/>
      <c r="T253" s="1"/>
      <c r="U253" s="1"/>
      <c r="V253" s="1"/>
      <c r="W253" s="1">
        <v>20</v>
      </c>
      <c r="X253" s="1"/>
      <c r="Y253" s="1">
        <v>100</v>
      </c>
      <c r="Z253" s="135"/>
    </row>
    <row r="254" spans="1:27" x14ac:dyDescent="0.35">
      <c r="A254" s="1" t="s">
        <v>222</v>
      </c>
      <c r="B254" s="1">
        <v>2019</v>
      </c>
      <c r="C254" s="2">
        <v>43813</v>
      </c>
      <c r="D254" s="1" t="s">
        <v>66</v>
      </c>
      <c r="E254" s="1" t="s">
        <v>810</v>
      </c>
      <c r="F254" s="1" t="s">
        <v>188</v>
      </c>
      <c r="G254" s="1"/>
      <c r="H254" s="1">
        <v>7</v>
      </c>
      <c r="I254" s="1">
        <v>14</v>
      </c>
      <c r="J254" s="1">
        <v>22</v>
      </c>
      <c r="K254" s="1">
        <v>14</v>
      </c>
      <c r="L254" s="1">
        <v>50</v>
      </c>
      <c r="M254" s="1"/>
      <c r="N254" s="1"/>
      <c r="O254" s="1"/>
      <c r="P254" s="1"/>
      <c r="Q254" s="1"/>
      <c r="R254" s="1"/>
      <c r="S254" s="1"/>
      <c r="T254" s="1">
        <v>2</v>
      </c>
      <c r="U254" s="1">
        <v>5</v>
      </c>
      <c r="V254" s="1"/>
      <c r="W254" s="1">
        <v>20</v>
      </c>
      <c r="X254" s="1"/>
      <c r="Y254" s="1">
        <v>77</v>
      </c>
      <c r="Z254" s="135"/>
    </row>
    <row r="255" spans="1:27" x14ac:dyDescent="0.35">
      <c r="A255" s="1" t="s">
        <v>222</v>
      </c>
      <c r="B255" s="1">
        <v>2019</v>
      </c>
      <c r="C255" s="2">
        <v>43813</v>
      </c>
      <c r="D255" s="1" t="s">
        <v>66</v>
      </c>
      <c r="E255" s="1" t="s">
        <v>972</v>
      </c>
      <c r="F255" s="1" t="s">
        <v>56</v>
      </c>
      <c r="G255" s="1"/>
      <c r="H255" s="1">
        <v>8</v>
      </c>
      <c r="I255" s="1">
        <v>1</v>
      </c>
      <c r="J255" s="1">
        <v>28</v>
      </c>
      <c r="K255" s="1">
        <v>20</v>
      </c>
      <c r="L255" s="1">
        <v>49</v>
      </c>
      <c r="M255" s="1"/>
      <c r="N255" s="1"/>
      <c r="O255" s="1"/>
      <c r="P255" s="1">
        <v>5</v>
      </c>
      <c r="Q255" s="1">
        <v>5</v>
      </c>
      <c r="R255" s="1"/>
      <c r="S255" s="1"/>
      <c r="T255" s="1">
        <v>1</v>
      </c>
      <c r="U255" s="1">
        <v>3</v>
      </c>
      <c r="V255" s="1">
        <v>10</v>
      </c>
      <c r="W255" s="1"/>
      <c r="X255" s="1"/>
      <c r="Y255" s="1">
        <v>73</v>
      </c>
      <c r="Z255" s="135"/>
    </row>
    <row r="256" spans="1:27" x14ac:dyDescent="0.35">
      <c r="A256" s="1" t="s">
        <v>222</v>
      </c>
      <c r="B256" s="1">
        <v>2019</v>
      </c>
      <c r="C256" s="2">
        <v>43813</v>
      </c>
      <c r="D256" s="1" t="s">
        <v>66</v>
      </c>
      <c r="E256" s="1" t="s">
        <v>508</v>
      </c>
      <c r="F256" s="1" t="s">
        <v>85</v>
      </c>
      <c r="G256" s="1"/>
      <c r="H256" s="1">
        <v>9</v>
      </c>
      <c r="I256" s="1">
        <v>20</v>
      </c>
      <c r="J256" s="1">
        <v>10</v>
      </c>
      <c r="K256" s="1">
        <v>40</v>
      </c>
      <c r="L256" s="1">
        <v>70</v>
      </c>
      <c r="M256" s="1"/>
      <c r="N256" s="1">
        <v>1</v>
      </c>
      <c r="O256" s="1"/>
      <c r="P256" s="1"/>
      <c r="Q256" s="1"/>
      <c r="R256" s="1"/>
      <c r="S256" s="1"/>
      <c r="T256" s="1"/>
      <c r="U256" s="1"/>
      <c r="V256" s="1">
        <v>2</v>
      </c>
      <c r="W256" s="1"/>
      <c r="X256" s="1"/>
      <c r="Y256" s="1">
        <v>73</v>
      </c>
      <c r="Z256" s="135"/>
    </row>
    <row r="257" spans="1:27" x14ac:dyDescent="0.35">
      <c r="A257" s="1" t="s">
        <v>222</v>
      </c>
      <c r="B257" s="1">
        <v>2019</v>
      </c>
      <c r="C257" s="2">
        <v>43813</v>
      </c>
      <c r="D257" s="1" t="s">
        <v>66</v>
      </c>
      <c r="E257" s="1" t="s">
        <v>749</v>
      </c>
      <c r="F257" s="1" t="s">
        <v>46</v>
      </c>
      <c r="G257" s="1"/>
      <c r="H257" s="1">
        <v>10</v>
      </c>
      <c r="I257" s="1">
        <v>16</v>
      </c>
      <c r="J257" s="1">
        <v>34</v>
      </c>
      <c r="K257" s="1">
        <v>16</v>
      </c>
      <c r="L257" s="1">
        <v>66</v>
      </c>
      <c r="M257" s="1"/>
      <c r="N257" s="1">
        <v>2</v>
      </c>
      <c r="O257" s="1"/>
      <c r="P257" s="1"/>
      <c r="Q257" s="1"/>
      <c r="R257" s="1"/>
      <c r="S257" s="1">
        <v>5</v>
      </c>
      <c r="T257" s="1"/>
      <c r="U257" s="1"/>
      <c r="V257" s="1"/>
      <c r="W257" s="1"/>
      <c r="X257" s="1"/>
      <c r="Y257" s="1">
        <v>73</v>
      </c>
      <c r="Z257" s="135"/>
    </row>
    <row r="258" spans="1:27" x14ac:dyDescent="0.35">
      <c r="A258" s="1" t="s">
        <v>222</v>
      </c>
      <c r="B258" s="1">
        <v>2019</v>
      </c>
      <c r="C258" s="2">
        <v>43813</v>
      </c>
      <c r="D258" s="1" t="s">
        <v>66</v>
      </c>
      <c r="E258" s="1" t="s">
        <v>823</v>
      </c>
      <c r="F258" s="1" t="s">
        <v>27</v>
      </c>
      <c r="G258" s="1"/>
      <c r="H258" s="1">
        <v>11</v>
      </c>
      <c r="I258" s="1">
        <v>34</v>
      </c>
      <c r="J258" s="1">
        <v>20</v>
      </c>
      <c r="K258" s="1">
        <v>34</v>
      </c>
      <c r="L258" s="1">
        <v>88</v>
      </c>
      <c r="M258" s="1"/>
      <c r="N258" s="1"/>
      <c r="O258" s="1"/>
      <c r="P258" s="1"/>
      <c r="Q258" s="1">
        <v>2</v>
      </c>
      <c r="R258" s="1"/>
      <c r="S258" s="1">
        <v>1</v>
      </c>
      <c r="T258" s="1"/>
      <c r="U258" s="1"/>
      <c r="V258" s="1"/>
      <c r="W258" s="1"/>
      <c r="X258" s="1">
        <v>20</v>
      </c>
      <c r="Y258" s="1">
        <v>71</v>
      </c>
      <c r="Z258" s="135"/>
    </row>
    <row r="259" spans="1:27" x14ac:dyDescent="0.35">
      <c r="A259" s="1" t="s">
        <v>222</v>
      </c>
      <c r="B259" s="1">
        <v>2019</v>
      </c>
      <c r="C259" s="2">
        <v>43813</v>
      </c>
      <c r="D259" s="1" t="s">
        <v>66</v>
      </c>
      <c r="E259" s="1" t="s">
        <v>856</v>
      </c>
      <c r="F259" s="1" t="s">
        <v>207</v>
      </c>
      <c r="G259" s="1"/>
      <c r="H259" s="1">
        <v>12</v>
      </c>
      <c r="I259" s="1">
        <v>30</v>
      </c>
      <c r="J259" s="1">
        <v>30</v>
      </c>
      <c r="K259" s="1">
        <v>6</v>
      </c>
      <c r="L259" s="1">
        <v>66</v>
      </c>
      <c r="M259" s="1"/>
      <c r="N259" s="1"/>
      <c r="O259" s="1"/>
      <c r="P259" s="1"/>
      <c r="Q259" s="1"/>
      <c r="R259" s="1"/>
      <c r="S259" s="1"/>
      <c r="T259" s="1"/>
      <c r="U259" s="1"/>
      <c r="V259" s="1"/>
      <c r="W259" s="1"/>
      <c r="X259" s="1"/>
      <c r="Y259" s="1">
        <v>66</v>
      </c>
      <c r="Z259" s="135"/>
    </row>
    <row r="260" spans="1:27" x14ac:dyDescent="0.35">
      <c r="A260" s="1" t="s">
        <v>222</v>
      </c>
      <c r="B260" s="1">
        <v>2019</v>
      </c>
      <c r="C260" s="2">
        <v>43813</v>
      </c>
      <c r="D260" s="1" t="s">
        <v>66</v>
      </c>
      <c r="E260" s="1" t="s">
        <v>969</v>
      </c>
      <c r="F260" s="1" t="s">
        <v>164</v>
      </c>
      <c r="G260" s="1"/>
      <c r="H260" s="1">
        <v>13</v>
      </c>
      <c r="I260" s="1">
        <v>8</v>
      </c>
      <c r="J260" s="1">
        <v>24</v>
      </c>
      <c r="K260" s="1">
        <v>28</v>
      </c>
      <c r="L260" s="1">
        <v>60</v>
      </c>
      <c r="M260" s="1">
        <v>1</v>
      </c>
      <c r="N260" s="1"/>
      <c r="O260" s="1"/>
      <c r="P260" s="1"/>
      <c r="Q260" s="1"/>
      <c r="R260" s="1"/>
      <c r="S260" s="1"/>
      <c r="T260" s="1"/>
      <c r="U260" s="1"/>
      <c r="V260" s="1"/>
      <c r="W260" s="1"/>
      <c r="X260" s="1"/>
      <c r="Y260" s="1">
        <v>61</v>
      </c>
      <c r="Z260" s="135"/>
    </row>
    <row r="261" spans="1:27" x14ac:dyDescent="0.35">
      <c r="A261" s="1" t="s">
        <v>222</v>
      </c>
      <c r="B261" s="1">
        <v>2019</v>
      </c>
      <c r="C261" s="2">
        <v>43813</v>
      </c>
      <c r="D261" s="1" t="s">
        <v>66</v>
      </c>
      <c r="E261" s="1" t="s">
        <v>974</v>
      </c>
      <c r="F261" s="1" t="s">
        <v>39</v>
      </c>
      <c r="G261" s="1"/>
      <c r="H261" s="1">
        <v>14</v>
      </c>
      <c r="I261" s="1">
        <v>10</v>
      </c>
      <c r="J261" s="1">
        <v>32</v>
      </c>
      <c r="K261" s="1">
        <v>12</v>
      </c>
      <c r="L261" s="1">
        <v>54</v>
      </c>
      <c r="M261" s="1"/>
      <c r="N261" s="1"/>
      <c r="O261" s="1"/>
      <c r="P261" s="1"/>
      <c r="Q261" s="1"/>
      <c r="R261" s="1"/>
      <c r="S261" s="1"/>
      <c r="T261" s="1"/>
      <c r="U261" s="1"/>
      <c r="V261" s="1"/>
      <c r="W261" s="1"/>
      <c r="X261" s="1"/>
      <c r="Y261" s="1">
        <v>54</v>
      </c>
      <c r="Z261" s="135"/>
    </row>
    <row r="262" spans="1:27" x14ac:dyDescent="0.35">
      <c r="A262" s="1" t="s">
        <v>222</v>
      </c>
      <c r="B262" s="1">
        <v>2019</v>
      </c>
      <c r="C262" s="2">
        <v>43813</v>
      </c>
      <c r="D262" s="1" t="s">
        <v>66</v>
      </c>
      <c r="E262" s="1" t="s">
        <v>790</v>
      </c>
      <c r="F262" s="1" t="s">
        <v>480</v>
      </c>
      <c r="G262" s="1"/>
      <c r="H262" s="1">
        <v>15</v>
      </c>
      <c r="I262" s="1">
        <v>22</v>
      </c>
      <c r="J262" s="1">
        <v>6</v>
      </c>
      <c r="K262" s="1">
        <v>22</v>
      </c>
      <c r="L262" s="1">
        <v>50</v>
      </c>
      <c r="M262" s="1"/>
      <c r="N262" s="1"/>
      <c r="O262" s="1"/>
      <c r="P262" s="1"/>
      <c r="Q262" s="1"/>
      <c r="R262" s="1"/>
      <c r="S262" s="1"/>
      <c r="T262" s="1">
        <v>3</v>
      </c>
      <c r="U262" s="1">
        <v>1</v>
      </c>
      <c r="V262" s="1"/>
      <c r="W262" s="1"/>
      <c r="X262" s="1"/>
      <c r="Y262" s="1">
        <v>54</v>
      </c>
      <c r="Z262" s="135"/>
    </row>
    <row r="263" spans="1:27" x14ac:dyDescent="0.35">
      <c r="A263" s="1" t="s">
        <v>222</v>
      </c>
      <c r="B263" s="1">
        <v>2019</v>
      </c>
      <c r="C263" s="2">
        <v>43813</v>
      </c>
      <c r="D263" s="1" t="s">
        <v>66</v>
      </c>
      <c r="E263" s="1" t="s">
        <v>681</v>
      </c>
      <c r="F263" s="1" t="s">
        <v>25</v>
      </c>
      <c r="G263" s="1"/>
      <c r="H263" s="1">
        <v>16</v>
      </c>
      <c r="I263" s="1">
        <v>28</v>
      </c>
      <c r="J263" s="1">
        <v>8</v>
      </c>
      <c r="K263" s="1">
        <v>8</v>
      </c>
      <c r="L263" s="1">
        <v>44</v>
      </c>
      <c r="M263" s="1"/>
      <c r="N263" s="1"/>
      <c r="O263" s="1"/>
      <c r="P263" s="1"/>
      <c r="Q263" s="1"/>
      <c r="R263" s="1"/>
      <c r="S263" s="1">
        <v>2</v>
      </c>
      <c r="T263" s="1"/>
      <c r="U263" s="1"/>
      <c r="V263" s="1"/>
      <c r="W263" s="1"/>
      <c r="X263" s="1"/>
      <c r="Y263" s="1">
        <v>46</v>
      </c>
      <c r="Z263" s="135"/>
    </row>
    <row r="264" spans="1:27" x14ac:dyDescent="0.35">
      <c r="A264" s="1" t="s">
        <v>222</v>
      </c>
      <c r="B264" s="1">
        <v>2019</v>
      </c>
      <c r="C264" s="2">
        <v>43813</v>
      </c>
      <c r="D264" s="1" t="s">
        <v>66</v>
      </c>
      <c r="E264" s="1" t="s">
        <v>716</v>
      </c>
      <c r="F264" s="1" t="s">
        <v>152</v>
      </c>
      <c r="G264" s="1"/>
      <c r="H264" s="1">
        <v>17</v>
      </c>
      <c r="I264" s="1">
        <v>24</v>
      </c>
      <c r="J264" s="1">
        <v>4</v>
      </c>
      <c r="K264" s="1">
        <v>4</v>
      </c>
      <c r="L264" s="1">
        <v>32</v>
      </c>
      <c r="M264" s="1"/>
      <c r="N264" s="1"/>
      <c r="O264" s="1"/>
      <c r="P264" s="1"/>
      <c r="Q264" s="1"/>
      <c r="R264" s="1"/>
      <c r="S264" s="1"/>
      <c r="T264" s="1">
        <v>5</v>
      </c>
      <c r="U264" s="1">
        <v>2</v>
      </c>
      <c r="V264" s="1"/>
      <c r="W264" s="1"/>
      <c r="X264" s="1"/>
      <c r="Y264" s="1">
        <v>39</v>
      </c>
      <c r="Z264" s="135"/>
    </row>
    <row r="265" spans="1:27" x14ac:dyDescent="0.35">
      <c r="A265" s="1" t="s">
        <v>222</v>
      </c>
      <c r="B265" s="1">
        <v>2019</v>
      </c>
      <c r="C265" s="2">
        <v>43813</v>
      </c>
      <c r="D265" s="1" t="s">
        <v>66</v>
      </c>
      <c r="E265" s="1" t="s">
        <v>813</v>
      </c>
      <c r="F265" s="1" t="s">
        <v>33</v>
      </c>
      <c r="G265" s="1"/>
      <c r="H265" s="1">
        <v>18</v>
      </c>
      <c r="I265" s="1">
        <v>4</v>
      </c>
      <c r="J265" s="1">
        <v>26</v>
      </c>
      <c r="K265" s="1">
        <v>2</v>
      </c>
      <c r="L265" s="1">
        <v>32</v>
      </c>
      <c r="M265" s="1">
        <v>5</v>
      </c>
      <c r="N265" s="1"/>
      <c r="O265" s="1"/>
      <c r="P265" s="1"/>
      <c r="Q265" s="1"/>
      <c r="R265" s="1"/>
      <c r="S265" s="1"/>
      <c r="T265" s="1"/>
      <c r="U265" s="1"/>
      <c r="V265" s="1"/>
      <c r="W265" s="1"/>
      <c r="X265" s="1"/>
      <c r="Y265" s="1">
        <v>37</v>
      </c>
      <c r="Z265" s="135"/>
    </row>
    <row r="266" spans="1:27" x14ac:dyDescent="0.35">
      <c r="A266" s="1" t="s">
        <v>222</v>
      </c>
      <c r="B266" s="1">
        <v>2019</v>
      </c>
      <c r="C266" s="2">
        <v>43813</v>
      </c>
      <c r="D266" s="1" t="s">
        <v>66</v>
      </c>
      <c r="E266" s="1" t="s">
        <v>827</v>
      </c>
      <c r="F266" s="1" t="s">
        <v>82</v>
      </c>
      <c r="G266" s="1"/>
      <c r="H266" s="1">
        <v>19</v>
      </c>
      <c r="I266" s="1">
        <v>6</v>
      </c>
      <c r="J266" s="1">
        <v>14</v>
      </c>
      <c r="K266" s="1">
        <v>10</v>
      </c>
      <c r="L266" s="1">
        <v>30</v>
      </c>
      <c r="M266" s="1"/>
      <c r="N266" s="1"/>
      <c r="O266" s="1"/>
      <c r="P266" s="1"/>
      <c r="Q266" s="1"/>
      <c r="R266" s="1"/>
      <c r="S266" s="1">
        <v>3</v>
      </c>
      <c r="T266" s="1"/>
      <c r="U266" s="1"/>
      <c r="V266" s="1"/>
      <c r="W266" s="1"/>
      <c r="X266" s="1"/>
      <c r="Y266" s="1">
        <v>33</v>
      </c>
      <c r="Z266" s="135"/>
    </row>
    <row r="267" spans="1:27" x14ac:dyDescent="0.35">
      <c r="A267" s="1" t="s">
        <v>222</v>
      </c>
      <c r="B267" s="1">
        <v>2019</v>
      </c>
      <c r="C267" s="2">
        <v>43813</v>
      </c>
      <c r="D267" s="1" t="s">
        <v>66</v>
      </c>
      <c r="E267" s="1" t="s">
        <v>1017</v>
      </c>
      <c r="F267" s="1" t="s">
        <v>212</v>
      </c>
      <c r="G267" s="1"/>
      <c r="H267" s="1">
        <v>20</v>
      </c>
      <c r="I267" s="1">
        <v>2</v>
      </c>
      <c r="J267" s="1">
        <v>1</v>
      </c>
      <c r="K267" s="1">
        <v>1</v>
      </c>
      <c r="L267" s="1">
        <v>4</v>
      </c>
      <c r="M267" s="1"/>
      <c r="N267" s="1"/>
      <c r="O267" s="1"/>
      <c r="P267" s="1"/>
      <c r="Q267" s="1"/>
      <c r="R267" s="1"/>
      <c r="S267" s="1"/>
      <c r="T267" s="1"/>
      <c r="U267" s="1"/>
      <c r="V267" s="1"/>
      <c r="W267" s="1"/>
      <c r="X267" s="1">
        <v>20</v>
      </c>
      <c r="Y267" s="1">
        <v>-16</v>
      </c>
      <c r="Z267" s="135"/>
    </row>
    <row r="268" spans="1:27" x14ac:dyDescent="0.35">
      <c r="A268" s="1" t="s">
        <v>222</v>
      </c>
      <c r="B268" s="1">
        <v>2019</v>
      </c>
      <c r="C268" s="2">
        <v>43813</v>
      </c>
      <c r="D268" s="1" t="s">
        <v>66</v>
      </c>
      <c r="E268" s="1" t="s">
        <v>1018</v>
      </c>
      <c r="F268" s="1" t="s">
        <v>524</v>
      </c>
      <c r="G268" s="1"/>
      <c r="H268" s="1">
        <v>21</v>
      </c>
      <c r="I268" s="1">
        <v>1</v>
      </c>
      <c r="J268" s="1">
        <v>1</v>
      </c>
      <c r="K268" s="1">
        <v>1</v>
      </c>
      <c r="L268" s="1">
        <v>3</v>
      </c>
      <c r="M268" s="1"/>
      <c r="N268" s="1"/>
      <c r="O268" s="1"/>
      <c r="P268" s="1">
        <v>3</v>
      </c>
      <c r="Q268" s="1"/>
      <c r="R268" s="1"/>
      <c r="S268" s="1"/>
      <c r="T268" s="1"/>
      <c r="U268" s="1"/>
      <c r="V268" s="1"/>
      <c r="W268" s="1"/>
      <c r="X268" s="1">
        <v>80</v>
      </c>
      <c r="Y268" s="1">
        <v>-74</v>
      </c>
      <c r="Z268" s="135"/>
    </row>
    <row r="269" spans="1:27" x14ac:dyDescent="0.35">
      <c r="A269" s="1" t="s">
        <v>222</v>
      </c>
      <c r="B269" s="1">
        <v>2019</v>
      </c>
      <c r="C269" s="2">
        <v>43813</v>
      </c>
      <c r="D269" s="1" t="s">
        <v>66</v>
      </c>
      <c r="E269" s="1" t="s">
        <v>1016</v>
      </c>
      <c r="F269" s="1" t="s">
        <v>145</v>
      </c>
      <c r="G269" s="1"/>
      <c r="H269" s="1" t="s">
        <v>607</v>
      </c>
      <c r="I269" s="1">
        <v>26</v>
      </c>
      <c r="J269" s="1">
        <v>2</v>
      </c>
      <c r="K269" s="1">
        <v>26</v>
      </c>
      <c r="L269" s="1">
        <v>54</v>
      </c>
      <c r="M269" s="1"/>
      <c r="N269" s="1"/>
      <c r="O269" s="1"/>
      <c r="P269" s="1"/>
      <c r="Q269" s="1"/>
      <c r="R269" s="1"/>
      <c r="S269" s="1"/>
      <c r="T269" s="1"/>
      <c r="U269" s="1"/>
      <c r="V269" s="1"/>
      <c r="W269" s="1"/>
      <c r="X269" s="1"/>
      <c r="Y269" s="1" t="s">
        <v>607</v>
      </c>
      <c r="Z269" s="135"/>
    </row>
    <row r="270" spans="1:27" x14ac:dyDescent="0.35">
      <c r="A270" s="4" t="s">
        <v>225</v>
      </c>
      <c r="B270" s="4">
        <v>2019</v>
      </c>
      <c r="C270" s="5">
        <v>43806</v>
      </c>
      <c r="D270" s="4" t="s">
        <v>66</v>
      </c>
      <c r="E270" s="4" t="s">
        <v>598</v>
      </c>
      <c r="F270" s="4" t="s">
        <v>35</v>
      </c>
      <c r="G270" s="4"/>
      <c r="H270" s="4">
        <v>1</v>
      </c>
      <c r="I270" s="4">
        <v>32</v>
      </c>
      <c r="J270" s="4">
        <v>32</v>
      </c>
      <c r="K270" s="4">
        <v>40</v>
      </c>
      <c r="L270" s="4">
        <v>104</v>
      </c>
      <c r="M270" s="4"/>
      <c r="N270" s="4"/>
      <c r="O270" s="4"/>
      <c r="P270" s="4"/>
      <c r="Q270" s="4">
        <v>5</v>
      </c>
      <c r="R270" s="4">
        <v>3</v>
      </c>
      <c r="S270" s="4">
        <v>5</v>
      </c>
      <c r="T270" s="4"/>
      <c r="U270" s="4">
        <v>5</v>
      </c>
      <c r="V270" s="4"/>
      <c r="W270" s="4">
        <v>20</v>
      </c>
      <c r="X270" s="4"/>
      <c r="Y270" s="4">
        <v>142</v>
      </c>
      <c r="Z270" s="135">
        <v>1.1555555555555557</v>
      </c>
      <c r="AA270">
        <v>54.075000000000003</v>
      </c>
    </row>
    <row r="271" spans="1:27" x14ac:dyDescent="0.35">
      <c r="A271" s="4" t="s">
        <v>225</v>
      </c>
      <c r="B271" s="4">
        <v>2019</v>
      </c>
      <c r="C271" s="5">
        <v>43806</v>
      </c>
      <c r="D271" s="4" t="s">
        <v>66</v>
      </c>
      <c r="E271" s="4" t="s">
        <v>967</v>
      </c>
      <c r="F271" s="4" t="s">
        <v>102</v>
      </c>
      <c r="G271" s="4"/>
      <c r="H271" s="4">
        <v>2</v>
      </c>
      <c r="I271" s="4">
        <v>30</v>
      </c>
      <c r="J271" s="4">
        <v>36</v>
      </c>
      <c r="K271" s="4">
        <v>36</v>
      </c>
      <c r="L271" s="4">
        <v>102</v>
      </c>
      <c r="M271" s="4"/>
      <c r="N271" s="4"/>
      <c r="O271" s="4"/>
      <c r="P271" s="4"/>
      <c r="Q271" s="4">
        <v>3</v>
      </c>
      <c r="R271" s="4">
        <v>1</v>
      </c>
      <c r="S271" s="4">
        <v>1</v>
      </c>
      <c r="T271" s="4"/>
      <c r="U271" s="4">
        <v>2</v>
      </c>
      <c r="V271" s="4">
        <v>4</v>
      </c>
      <c r="W271" s="4">
        <v>20</v>
      </c>
      <c r="X271" s="4"/>
      <c r="Y271" s="4">
        <v>133</v>
      </c>
      <c r="Z271" s="135"/>
    </row>
    <row r="272" spans="1:27" x14ac:dyDescent="0.35">
      <c r="A272" s="4" t="s">
        <v>225</v>
      </c>
      <c r="B272" s="4">
        <v>2019</v>
      </c>
      <c r="C272" s="5">
        <v>43806</v>
      </c>
      <c r="D272" s="4" t="s">
        <v>66</v>
      </c>
      <c r="E272" s="4" t="s">
        <v>522</v>
      </c>
      <c r="F272" s="4" t="s">
        <v>58</v>
      </c>
      <c r="G272" s="4"/>
      <c r="H272" s="4">
        <v>3</v>
      </c>
      <c r="I272" s="4">
        <v>16</v>
      </c>
      <c r="J272" s="4">
        <v>38</v>
      </c>
      <c r="K272" s="4">
        <v>28</v>
      </c>
      <c r="L272" s="4">
        <v>82</v>
      </c>
      <c r="M272" s="4"/>
      <c r="N272" s="4"/>
      <c r="O272" s="4">
        <v>1</v>
      </c>
      <c r="P272" s="4">
        <v>3</v>
      </c>
      <c r="Q272" s="4"/>
      <c r="R272" s="4"/>
      <c r="S272" s="4"/>
      <c r="T272" s="4">
        <v>2</v>
      </c>
      <c r="U272" s="4">
        <v>1</v>
      </c>
      <c r="V272" s="4"/>
      <c r="W272" s="4">
        <v>40</v>
      </c>
      <c r="X272" s="4"/>
      <c r="Y272" s="4">
        <v>129</v>
      </c>
      <c r="Z272" s="135"/>
    </row>
    <row r="273" spans="1:26" x14ac:dyDescent="0.35">
      <c r="A273" s="4" t="s">
        <v>225</v>
      </c>
      <c r="B273" s="4">
        <v>2019</v>
      </c>
      <c r="C273" s="5">
        <v>43806</v>
      </c>
      <c r="D273" s="4" t="s">
        <v>66</v>
      </c>
      <c r="E273" s="4" t="s">
        <v>493</v>
      </c>
      <c r="F273" s="4" t="s">
        <v>31</v>
      </c>
      <c r="G273" s="4"/>
      <c r="H273" s="4">
        <v>4</v>
      </c>
      <c r="I273" s="4">
        <v>28</v>
      </c>
      <c r="J273" s="4">
        <v>40</v>
      </c>
      <c r="K273" s="4">
        <v>16</v>
      </c>
      <c r="L273" s="4">
        <v>84</v>
      </c>
      <c r="M273" s="4"/>
      <c r="N273" s="4"/>
      <c r="O273" s="4">
        <v>3</v>
      </c>
      <c r="P273" s="4">
        <v>5</v>
      </c>
      <c r="Q273" s="4"/>
      <c r="R273" s="4"/>
      <c r="S273" s="4">
        <v>2</v>
      </c>
      <c r="T273" s="4"/>
      <c r="U273" s="4">
        <v>3</v>
      </c>
      <c r="V273" s="4">
        <v>6</v>
      </c>
      <c r="W273" s="4">
        <v>20</v>
      </c>
      <c r="X273" s="4"/>
      <c r="Y273" s="4">
        <v>123</v>
      </c>
      <c r="Z273" s="135"/>
    </row>
    <row r="274" spans="1:26" x14ac:dyDescent="0.35">
      <c r="A274" s="4" t="s">
        <v>225</v>
      </c>
      <c r="B274" s="4">
        <v>2019</v>
      </c>
      <c r="C274" s="5">
        <v>43806</v>
      </c>
      <c r="D274" s="4" t="s">
        <v>66</v>
      </c>
      <c r="E274" s="4" t="s">
        <v>596</v>
      </c>
      <c r="F274" s="4" t="s">
        <v>29</v>
      </c>
      <c r="G274" s="4"/>
      <c r="H274" s="4">
        <v>5</v>
      </c>
      <c r="I274" s="4">
        <v>36</v>
      </c>
      <c r="J274" s="4">
        <v>24</v>
      </c>
      <c r="K274" s="4">
        <v>38</v>
      </c>
      <c r="L274" s="4">
        <v>98</v>
      </c>
      <c r="M274" s="4"/>
      <c r="N274" s="4"/>
      <c r="O274" s="4"/>
      <c r="P274" s="4"/>
      <c r="Q274" s="4">
        <v>1</v>
      </c>
      <c r="R274" s="4"/>
      <c r="S274" s="4"/>
      <c r="T274" s="4"/>
      <c r="U274" s="4"/>
      <c r="V274" s="4"/>
      <c r="W274" s="4">
        <v>20</v>
      </c>
      <c r="X274" s="4"/>
      <c r="Y274" s="4">
        <v>119</v>
      </c>
      <c r="Z274" s="135"/>
    </row>
    <row r="275" spans="1:26" x14ac:dyDescent="0.35">
      <c r="A275" s="4" t="s">
        <v>225</v>
      </c>
      <c r="B275" s="4">
        <v>2019</v>
      </c>
      <c r="C275" s="5">
        <v>43806</v>
      </c>
      <c r="D275" s="4" t="s">
        <v>66</v>
      </c>
      <c r="E275" s="4" t="s">
        <v>749</v>
      </c>
      <c r="F275" s="4" t="s">
        <v>46</v>
      </c>
      <c r="G275" s="4"/>
      <c r="H275" s="4">
        <v>6</v>
      </c>
      <c r="I275" s="4">
        <v>26</v>
      </c>
      <c r="J275" s="4">
        <v>34</v>
      </c>
      <c r="K275" s="4">
        <v>22</v>
      </c>
      <c r="L275" s="4">
        <v>82</v>
      </c>
      <c r="M275" s="4">
        <v>5</v>
      </c>
      <c r="N275" s="4"/>
      <c r="O275" s="4"/>
      <c r="P275" s="4"/>
      <c r="Q275" s="4"/>
      <c r="R275" s="4"/>
      <c r="S275" s="4"/>
      <c r="T275" s="4"/>
      <c r="U275" s="4"/>
      <c r="V275" s="4"/>
      <c r="W275" s="4">
        <v>20</v>
      </c>
      <c r="X275" s="4"/>
      <c r="Y275" s="4">
        <v>107</v>
      </c>
      <c r="Z275" s="135"/>
    </row>
    <row r="276" spans="1:26" x14ac:dyDescent="0.35">
      <c r="A276" s="4" t="s">
        <v>225</v>
      </c>
      <c r="B276" s="4">
        <v>2019</v>
      </c>
      <c r="C276" s="5">
        <v>43806</v>
      </c>
      <c r="D276" s="4" t="s">
        <v>66</v>
      </c>
      <c r="E276" s="4" t="s">
        <v>508</v>
      </c>
      <c r="F276" s="4" t="s">
        <v>85</v>
      </c>
      <c r="G276" s="4"/>
      <c r="H276" s="4">
        <v>7</v>
      </c>
      <c r="I276" s="4">
        <v>22</v>
      </c>
      <c r="J276" s="4">
        <v>22</v>
      </c>
      <c r="K276" s="4">
        <v>10</v>
      </c>
      <c r="L276" s="4">
        <v>54</v>
      </c>
      <c r="M276" s="4">
        <v>2</v>
      </c>
      <c r="N276" s="4"/>
      <c r="O276" s="4"/>
      <c r="P276" s="4"/>
      <c r="Q276" s="4"/>
      <c r="R276" s="4"/>
      <c r="S276" s="4">
        <v>3</v>
      </c>
      <c r="T276" s="4">
        <v>1</v>
      </c>
      <c r="U276" s="4"/>
      <c r="V276" s="4">
        <v>2</v>
      </c>
      <c r="W276" s="4">
        <v>40</v>
      </c>
      <c r="X276" s="4"/>
      <c r="Y276" s="4">
        <v>102</v>
      </c>
      <c r="Z276" s="135"/>
    </row>
    <row r="277" spans="1:26" x14ac:dyDescent="0.35">
      <c r="A277" s="4" t="s">
        <v>225</v>
      </c>
      <c r="B277" s="4">
        <v>2019</v>
      </c>
      <c r="C277" s="5">
        <v>43806</v>
      </c>
      <c r="D277" s="4" t="s">
        <v>66</v>
      </c>
      <c r="E277" s="4" t="s">
        <v>688</v>
      </c>
      <c r="F277" s="4" t="s">
        <v>25</v>
      </c>
      <c r="G277" s="4"/>
      <c r="H277" s="4">
        <v>8</v>
      </c>
      <c r="I277" s="4">
        <v>18</v>
      </c>
      <c r="J277" s="4">
        <v>26</v>
      </c>
      <c r="K277" s="4">
        <v>26</v>
      </c>
      <c r="L277" s="4">
        <v>70</v>
      </c>
      <c r="M277" s="4"/>
      <c r="N277" s="4"/>
      <c r="O277" s="4"/>
      <c r="P277" s="4"/>
      <c r="Q277" s="4"/>
      <c r="R277" s="4"/>
      <c r="S277" s="4"/>
      <c r="T277" s="4">
        <v>3</v>
      </c>
      <c r="U277" s="4"/>
      <c r="V277" s="4"/>
      <c r="W277" s="4">
        <v>20</v>
      </c>
      <c r="X277" s="4"/>
      <c r="Y277" s="4">
        <v>93</v>
      </c>
      <c r="Z277" s="135"/>
    </row>
    <row r="278" spans="1:26" x14ac:dyDescent="0.35">
      <c r="A278" s="4" t="s">
        <v>225</v>
      </c>
      <c r="B278" s="4">
        <v>2019</v>
      </c>
      <c r="C278" s="5">
        <v>43806</v>
      </c>
      <c r="D278" s="4" t="s">
        <v>66</v>
      </c>
      <c r="E278" s="4" t="s">
        <v>340</v>
      </c>
      <c r="F278" s="4" t="s">
        <v>142</v>
      </c>
      <c r="G278" s="4"/>
      <c r="H278" s="4">
        <v>9</v>
      </c>
      <c r="I278" s="4">
        <v>38</v>
      </c>
      <c r="J278" s="4">
        <v>20</v>
      </c>
      <c r="K278" s="4">
        <v>34</v>
      </c>
      <c r="L278" s="4">
        <v>92</v>
      </c>
      <c r="M278" s="4"/>
      <c r="N278" s="4"/>
      <c r="O278" s="4"/>
      <c r="P278" s="4"/>
      <c r="Q278" s="4"/>
      <c r="R278" s="4"/>
      <c r="S278" s="4"/>
      <c r="T278" s="4"/>
      <c r="U278" s="4"/>
      <c r="V278" s="4"/>
      <c r="W278" s="4"/>
      <c r="X278" s="4"/>
      <c r="Y278" s="4">
        <v>92</v>
      </c>
      <c r="Z278" s="135"/>
    </row>
    <row r="279" spans="1:26" x14ac:dyDescent="0.35">
      <c r="A279" s="4" t="s">
        <v>225</v>
      </c>
      <c r="B279" s="4">
        <v>2019</v>
      </c>
      <c r="C279" s="5">
        <v>43806</v>
      </c>
      <c r="D279" s="4" t="s">
        <v>66</v>
      </c>
      <c r="E279" s="4" t="s">
        <v>972</v>
      </c>
      <c r="F279" s="4" t="s">
        <v>56</v>
      </c>
      <c r="G279" s="4"/>
      <c r="H279" s="4">
        <v>10</v>
      </c>
      <c r="I279" s="4">
        <v>14</v>
      </c>
      <c r="J279" s="4">
        <v>30</v>
      </c>
      <c r="K279" s="4">
        <v>18</v>
      </c>
      <c r="L279" s="4">
        <v>62</v>
      </c>
      <c r="M279" s="4"/>
      <c r="N279" s="4">
        <v>3</v>
      </c>
      <c r="O279" s="4">
        <v>5</v>
      </c>
      <c r="P279" s="4">
        <v>1</v>
      </c>
      <c r="Q279" s="4"/>
      <c r="R279" s="4"/>
      <c r="S279" s="4"/>
      <c r="T279" s="4"/>
      <c r="U279" s="4"/>
      <c r="V279" s="4"/>
      <c r="W279" s="4">
        <v>20</v>
      </c>
      <c r="X279" s="4"/>
      <c r="Y279" s="4">
        <v>91</v>
      </c>
      <c r="Z279" s="135"/>
    </row>
    <row r="280" spans="1:26" x14ac:dyDescent="0.35">
      <c r="A280" s="4" t="s">
        <v>225</v>
      </c>
      <c r="B280" s="4">
        <v>2019</v>
      </c>
      <c r="C280" s="5">
        <v>43806</v>
      </c>
      <c r="D280" s="4" t="s">
        <v>66</v>
      </c>
      <c r="E280" s="4" t="s">
        <v>790</v>
      </c>
      <c r="F280" s="4" t="s">
        <v>480</v>
      </c>
      <c r="G280" s="4"/>
      <c r="H280" s="4">
        <v>11</v>
      </c>
      <c r="I280" s="4">
        <v>24</v>
      </c>
      <c r="J280" s="4">
        <v>16</v>
      </c>
      <c r="K280" s="4">
        <v>24</v>
      </c>
      <c r="L280" s="4">
        <v>64</v>
      </c>
      <c r="M280" s="4"/>
      <c r="N280" s="4">
        <v>1</v>
      </c>
      <c r="O280" s="4">
        <v>2</v>
      </c>
      <c r="P280" s="4">
        <v>2</v>
      </c>
      <c r="Q280" s="4"/>
      <c r="R280" s="4"/>
      <c r="S280" s="4"/>
      <c r="T280" s="4"/>
      <c r="U280" s="4"/>
      <c r="V280" s="4"/>
      <c r="W280" s="4">
        <v>20</v>
      </c>
      <c r="X280" s="4"/>
      <c r="Y280" s="4">
        <v>89</v>
      </c>
      <c r="Z280" s="135"/>
    </row>
    <row r="281" spans="1:26" x14ac:dyDescent="0.35">
      <c r="A281" s="4" t="s">
        <v>225</v>
      </c>
      <c r="B281" s="4">
        <v>2019</v>
      </c>
      <c r="C281" s="5">
        <v>43806</v>
      </c>
      <c r="D281" s="4" t="s">
        <v>66</v>
      </c>
      <c r="E281" s="4" t="s">
        <v>716</v>
      </c>
      <c r="F281" s="4" t="s">
        <v>152</v>
      </c>
      <c r="G281" s="4"/>
      <c r="H281" s="4">
        <v>12</v>
      </c>
      <c r="I281" s="4">
        <v>12</v>
      </c>
      <c r="J281" s="4">
        <v>28</v>
      </c>
      <c r="K281" s="4">
        <v>12</v>
      </c>
      <c r="L281" s="4">
        <v>52</v>
      </c>
      <c r="M281" s="4"/>
      <c r="N281" s="4">
        <v>5</v>
      </c>
      <c r="O281" s="4"/>
      <c r="P281" s="4"/>
      <c r="Q281" s="4"/>
      <c r="R281" s="4"/>
      <c r="S281" s="4"/>
      <c r="T281" s="4">
        <v>5</v>
      </c>
      <c r="U281" s="4"/>
      <c r="V281" s="4"/>
      <c r="W281" s="4">
        <v>20</v>
      </c>
      <c r="X281" s="4"/>
      <c r="Y281" s="4">
        <v>82</v>
      </c>
      <c r="Z281" s="135"/>
    </row>
    <row r="282" spans="1:26" x14ac:dyDescent="0.35">
      <c r="A282" s="4" t="s">
        <v>225</v>
      </c>
      <c r="B282" s="4">
        <v>2019</v>
      </c>
      <c r="C282" s="5">
        <v>43806</v>
      </c>
      <c r="D282" s="4" t="s">
        <v>66</v>
      </c>
      <c r="E282" s="4" t="s">
        <v>973</v>
      </c>
      <c r="F282" s="4" t="s">
        <v>188</v>
      </c>
      <c r="G282" s="4"/>
      <c r="H282" s="4">
        <v>13</v>
      </c>
      <c r="I282" s="4">
        <v>40</v>
      </c>
      <c r="J282" s="4">
        <v>12</v>
      </c>
      <c r="K282" s="4">
        <v>30</v>
      </c>
      <c r="L282" s="4">
        <v>82</v>
      </c>
      <c r="M282" s="4"/>
      <c r="N282" s="4"/>
      <c r="O282" s="4"/>
      <c r="P282" s="4"/>
      <c r="Q282" s="4"/>
      <c r="R282" s="4"/>
      <c r="S282" s="4"/>
      <c r="T282" s="4"/>
      <c r="U282" s="4"/>
      <c r="V282" s="4"/>
      <c r="W282" s="4"/>
      <c r="X282" s="4"/>
      <c r="Y282" s="4">
        <v>82</v>
      </c>
      <c r="Z282" s="135"/>
    </row>
    <row r="283" spans="1:26" x14ac:dyDescent="0.35">
      <c r="A283" s="4" t="s">
        <v>225</v>
      </c>
      <c r="B283" s="4">
        <v>2019</v>
      </c>
      <c r="C283" s="5">
        <v>43806</v>
      </c>
      <c r="D283" s="4" t="s">
        <v>66</v>
      </c>
      <c r="E283" s="4" t="s">
        <v>1016</v>
      </c>
      <c r="F283" s="4" t="s">
        <v>145</v>
      </c>
      <c r="G283" s="4"/>
      <c r="H283" s="4">
        <v>14</v>
      </c>
      <c r="I283" s="4">
        <v>8</v>
      </c>
      <c r="J283" s="4">
        <v>14</v>
      </c>
      <c r="K283" s="4">
        <v>32</v>
      </c>
      <c r="L283" s="4">
        <v>54</v>
      </c>
      <c r="M283" s="4">
        <v>3</v>
      </c>
      <c r="N283" s="4"/>
      <c r="O283" s="4"/>
      <c r="P283" s="4"/>
      <c r="Q283" s="4"/>
      <c r="R283" s="4"/>
      <c r="S283" s="4"/>
      <c r="T283" s="4"/>
      <c r="U283" s="4"/>
      <c r="V283" s="4"/>
      <c r="W283" s="4">
        <v>20</v>
      </c>
      <c r="X283" s="4"/>
      <c r="Y283" s="4">
        <v>77</v>
      </c>
      <c r="Z283" s="135"/>
    </row>
    <row r="284" spans="1:26" x14ac:dyDescent="0.35">
      <c r="A284" s="4" t="s">
        <v>225</v>
      </c>
      <c r="B284" s="4">
        <v>2019</v>
      </c>
      <c r="C284" s="5">
        <v>43806</v>
      </c>
      <c r="D284" s="4" t="s">
        <v>66</v>
      </c>
      <c r="E284" s="4" t="s">
        <v>969</v>
      </c>
      <c r="F284" s="4" t="s">
        <v>164</v>
      </c>
      <c r="G284" s="4"/>
      <c r="H284" s="4">
        <v>15</v>
      </c>
      <c r="I284" s="4">
        <v>20</v>
      </c>
      <c r="J284" s="4">
        <v>18</v>
      </c>
      <c r="K284" s="4">
        <v>6</v>
      </c>
      <c r="L284" s="4">
        <v>44</v>
      </c>
      <c r="M284" s="4">
        <v>1</v>
      </c>
      <c r="N284" s="4"/>
      <c r="O284" s="4"/>
      <c r="P284" s="4"/>
      <c r="Q284" s="4">
        <v>2</v>
      </c>
      <c r="R284" s="4"/>
      <c r="S284" s="4"/>
      <c r="T284" s="4"/>
      <c r="U284" s="4"/>
      <c r="V284" s="4"/>
      <c r="W284" s="4">
        <v>20</v>
      </c>
      <c r="X284" s="4"/>
      <c r="Y284" s="4">
        <v>67</v>
      </c>
      <c r="Z284" s="135"/>
    </row>
    <row r="285" spans="1:26" x14ac:dyDescent="0.35">
      <c r="A285" s="4" t="s">
        <v>225</v>
      </c>
      <c r="B285" s="4">
        <v>2019</v>
      </c>
      <c r="C285" s="5">
        <v>43806</v>
      </c>
      <c r="D285" s="4" t="s">
        <v>66</v>
      </c>
      <c r="E285" s="4" t="s">
        <v>827</v>
      </c>
      <c r="F285" s="4" t="s">
        <v>82</v>
      </c>
      <c r="G285" s="4"/>
      <c r="H285" s="4">
        <v>16</v>
      </c>
      <c r="I285" s="4">
        <v>10</v>
      </c>
      <c r="J285" s="4">
        <v>10</v>
      </c>
      <c r="K285" s="4">
        <v>14</v>
      </c>
      <c r="L285" s="4">
        <v>34</v>
      </c>
      <c r="M285" s="4"/>
      <c r="N285" s="4"/>
      <c r="O285" s="4"/>
      <c r="P285" s="4"/>
      <c r="Q285" s="4"/>
      <c r="R285" s="4">
        <v>2</v>
      </c>
      <c r="S285" s="4"/>
      <c r="T285" s="4"/>
      <c r="U285" s="4"/>
      <c r="V285" s="4"/>
      <c r="W285" s="4"/>
      <c r="X285" s="4"/>
      <c r="Y285" s="4">
        <v>36</v>
      </c>
      <c r="Z285" s="135"/>
    </row>
    <row r="286" spans="1:26" x14ac:dyDescent="0.35">
      <c r="A286" s="4" t="s">
        <v>225</v>
      </c>
      <c r="B286" s="4">
        <v>2019</v>
      </c>
      <c r="C286" s="5">
        <v>43806</v>
      </c>
      <c r="D286" s="4" t="s">
        <v>66</v>
      </c>
      <c r="E286" s="4" t="s">
        <v>856</v>
      </c>
      <c r="F286" s="4" t="s">
        <v>207</v>
      </c>
      <c r="G286" s="4"/>
      <c r="H286" s="4">
        <v>17</v>
      </c>
      <c r="I286" s="4">
        <v>4</v>
      </c>
      <c r="J286" s="4">
        <v>6</v>
      </c>
      <c r="K286" s="4">
        <v>20</v>
      </c>
      <c r="L286" s="4">
        <v>30</v>
      </c>
      <c r="M286" s="4"/>
      <c r="N286" s="4"/>
      <c r="O286" s="4"/>
      <c r="P286" s="4"/>
      <c r="Q286" s="4"/>
      <c r="R286" s="4"/>
      <c r="S286" s="4"/>
      <c r="T286" s="4"/>
      <c r="U286" s="4"/>
      <c r="V286" s="4"/>
      <c r="W286" s="4"/>
      <c r="X286" s="4"/>
      <c r="Y286" s="4">
        <v>30</v>
      </c>
      <c r="Z286" s="135"/>
    </row>
    <row r="287" spans="1:26" x14ac:dyDescent="0.35">
      <c r="A287" s="4" t="s">
        <v>225</v>
      </c>
      <c r="B287" s="4">
        <v>2019</v>
      </c>
      <c r="C287" s="5">
        <v>43806</v>
      </c>
      <c r="D287" s="4" t="s">
        <v>66</v>
      </c>
      <c r="E287" s="4" t="s">
        <v>974</v>
      </c>
      <c r="F287" s="4" t="s">
        <v>39</v>
      </c>
      <c r="G287" s="4"/>
      <c r="H287" s="4">
        <v>18</v>
      </c>
      <c r="I287" s="4">
        <v>6</v>
      </c>
      <c r="J287" s="4">
        <v>4</v>
      </c>
      <c r="K287" s="4">
        <v>4</v>
      </c>
      <c r="L287" s="4">
        <v>14</v>
      </c>
      <c r="M287" s="4"/>
      <c r="N287" s="4"/>
      <c r="O287" s="4"/>
      <c r="P287" s="4"/>
      <c r="Q287" s="4"/>
      <c r="R287" s="4">
        <v>5</v>
      </c>
      <c r="S287" s="4"/>
      <c r="T287" s="4"/>
      <c r="U287" s="4"/>
      <c r="V287" s="4">
        <v>10</v>
      </c>
      <c r="W287" s="4"/>
      <c r="X287" s="4"/>
      <c r="Y287" s="4">
        <v>29</v>
      </c>
      <c r="Z287" s="135"/>
    </row>
    <row r="288" spans="1:26" x14ac:dyDescent="0.35">
      <c r="A288" s="4" t="s">
        <v>225</v>
      </c>
      <c r="B288" s="4">
        <v>2019</v>
      </c>
      <c r="C288" s="5">
        <v>43806</v>
      </c>
      <c r="D288" s="4" t="s">
        <v>66</v>
      </c>
      <c r="E288" s="4" t="s">
        <v>1017</v>
      </c>
      <c r="F288" s="4" t="s">
        <v>212</v>
      </c>
      <c r="G288" s="4"/>
      <c r="H288" s="4">
        <v>19</v>
      </c>
      <c r="I288" s="4">
        <v>2</v>
      </c>
      <c r="J288" s="4">
        <v>8</v>
      </c>
      <c r="K288" s="4">
        <v>2</v>
      </c>
      <c r="L288" s="4">
        <v>12</v>
      </c>
      <c r="M288" s="4"/>
      <c r="N288" s="4"/>
      <c r="O288" s="4"/>
      <c r="P288" s="4"/>
      <c r="Q288" s="4"/>
      <c r="R288" s="4"/>
      <c r="S288" s="4"/>
      <c r="T288" s="4"/>
      <c r="U288" s="4"/>
      <c r="V288" s="4"/>
      <c r="W288" s="4"/>
      <c r="X288" s="4"/>
      <c r="Y288" s="4">
        <v>12</v>
      </c>
      <c r="Z288" s="135"/>
    </row>
    <row r="289" spans="1:27" x14ac:dyDescent="0.35">
      <c r="A289" s="4" t="s">
        <v>225</v>
      </c>
      <c r="B289" s="4">
        <v>2019</v>
      </c>
      <c r="C289" s="5">
        <v>43806</v>
      </c>
      <c r="D289" s="4" t="s">
        <v>66</v>
      </c>
      <c r="E289" s="4" t="s">
        <v>641</v>
      </c>
      <c r="F289" s="4" t="s">
        <v>23</v>
      </c>
      <c r="G289" s="4"/>
      <c r="H289" s="4">
        <v>20</v>
      </c>
      <c r="I289" s="4">
        <v>34</v>
      </c>
      <c r="J289" s="4">
        <v>2</v>
      </c>
      <c r="K289" s="4">
        <v>8</v>
      </c>
      <c r="L289" s="4">
        <v>44</v>
      </c>
      <c r="M289" s="4"/>
      <c r="N289" s="4">
        <v>2</v>
      </c>
      <c r="O289" s="4"/>
      <c r="P289" s="4"/>
      <c r="Q289" s="4"/>
      <c r="R289" s="4"/>
      <c r="S289" s="4"/>
      <c r="T289" s="4"/>
      <c r="U289" s="4"/>
      <c r="V289" s="4"/>
      <c r="W289" s="4"/>
      <c r="X289" s="4">
        <v>80</v>
      </c>
      <c r="Y289" s="4">
        <v>-34</v>
      </c>
      <c r="Z289" s="135"/>
    </row>
    <row r="290" spans="1:27" x14ac:dyDescent="0.35">
      <c r="A290" s="4" t="s">
        <v>225</v>
      </c>
      <c r="B290" s="4">
        <v>2019</v>
      </c>
      <c r="C290" s="5">
        <v>43806</v>
      </c>
      <c r="D290" s="4" t="s">
        <v>66</v>
      </c>
      <c r="E290" s="4" t="s">
        <v>1018</v>
      </c>
      <c r="F290" s="4" t="s">
        <v>524</v>
      </c>
      <c r="G290" s="4"/>
      <c r="H290" s="4">
        <v>21</v>
      </c>
      <c r="I290" s="4">
        <v>1</v>
      </c>
      <c r="J290" s="4">
        <v>1</v>
      </c>
      <c r="K290" s="4">
        <v>1</v>
      </c>
      <c r="L290" s="4">
        <v>3</v>
      </c>
      <c r="M290" s="4"/>
      <c r="N290" s="4"/>
      <c r="O290" s="4"/>
      <c r="P290" s="4"/>
      <c r="Q290" s="4"/>
      <c r="R290" s="4"/>
      <c r="S290" s="4"/>
      <c r="T290" s="4"/>
      <c r="U290" s="4"/>
      <c r="V290" s="4"/>
      <c r="W290" s="4"/>
      <c r="X290" s="4">
        <v>40</v>
      </c>
      <c r="Y290" s="4">
        <v>-37</v>
      </c>
      <c r="Z290" s="135"/>
    </row>
    <row r="291" spans="1:27" x14ac:dyDescent="0.35">
      <c r="A291" s="4" t="s">
        <v>225</v>
      </c>
      <c r="B291" s="4">
        <v>2019</v>
      </c>
      <c r="C291" s="5">
        <v>43806</v>
      </c>
      <c r="D291" s="4" t="s">
        <v>66</v>
      </c>
      <c r="E291" s="4" t="s">
        <v>695</v>
      </c>
      <c r="F291" s="4" t="s">
        <v>33</v>
      </c>
      <c r="G291" s="4"/>
      <c r="H291" s="4" t="s">
        <v>607</v>
      </c>
      <c r="I291" s="4">
        <v>0</v>
      </c>
      <c r="J291" s="4" t="s">
        <v>758</v>
      </c>
      <c r="K291" s="4"/>
      <c r="L291" s="4"/>
      <c r="M291" s="4"/>
      <c r="N291" s="4"/>
      <c r="O291" s="4"/>
      <c r="P291" s="4"/>
      <c r="Q291" s="4"/>
      <c r="R291" s="4"/>
      <c r="S291" s="4"/>
      <c r="T291" s="4"/>
      <c r="U291" s="4"/>
      <c r="V291" s="4"/>
      <c r="W291" s="4"/>
      <c r="X291" s="4"/>
      <c r="Y291" s="4" t="s">
        <v>607</v>
      </c>
      <c r="Z291" s="135"/>
    </row>
    <row r="292" spans="1:27" x14ac:dyDescent="0.35">
      <c r="A292" s="1" t="s">
        <v>226</v>
      </c>
      <c r="B292" s="1">
        <v>2019</v>
      </c>
      <c r="C292" s="2">
        <v>43799</v>
      </c>
      <c r="D292" s="1" t="s">
        <v>66</v>
      </c>
      <c r="E292" s="1" t="s">
        <v>598</v>
      </c>
      <c r="F292" s="1" t="s">
        <v>35</v>
      </c>
      <c r="G292" s="1"/>
      <c r="H292" s="1">
        <v>1</v>
      </c>
      <c r="I292" s="1">
        <v>30</v>
      </c>
      <c r="J292" s="1">
        <v>34</v>
      </c>
      <c r="K292" s="1">
        <v>40</v>
      </c>
      <c r="L292" s="1">
        <v>104</v>
      </c>
      <c r="M292" s="1">
        <v>3</v>
      </c>
      <c r="N292" s="1"/>
      <c r="O292" s="1"/>
      <c r="P292" s="1"/>
      <c r="Q292" s="1"/>
      <c r="R292" s="1">
        <v>5</v>
      </c>
      <c r="S292" s="1"/>
      <c r="T292" s="1">
        <v>5</v>
      </c>
      <c r="U292" s="1">
        <v>5</v>
      </c>
      <c r="V292" s="1"/>
      <c r="W292" s="1">
        <v>20</v>
      </c>
      <c r="X292" s="1"/>
      <c r="Y292" s="1">
        <v>142</v>
      </c>
      <c r="Z292" s="135">
        <v>1.1256944444444443</v>
      </c>
      <c r="AA292">
        <v>55.494999999999997</v>
      </c>
    </row>
    <row r="293" spans="1:27" x14ac:dyDescent="0.35">
      <c r="A293" s="1" t="s">
        <v>226</v>
      </c>
      <c r="B293" s="1">
        <v>2019</v>
      </c>
      <c r="C293" s="2">
        <v>43799</v>
      </c>
      <c r="D293" s="1" t="s">
        <v>66</v>
      </c>
      <c r="E293" s="1" t="s">
        <v>596</v>
      </c>
      <c r="F293" s="1" t="s">
        <v>29</v>
      </c>
      <c r="G293" s="1"/>
      <c r="H293" s="1">
        <v>2</v>
      </c>
      <c r="I293" s="1">
        <v>28</v>
      </c>
      <c r="J293" s="1">
        <v>40</v>
      </c>
      <c r="K293" s="1">
        <v>34</v>
      </c>
      <c r="L293" s="1">
        <v>102</v>
      </c>
      <c r="M293" s="1">
        <v>1</v>
      </c>
      <c r="N293" s="1"/>
      <c r="O293" s="1"/>
      <c r="P293" s="1"/>
      <c r="Q293" s="1">
        <v>2</v>
      </c>
      <c r="R293" s="1"/>
      <c r="S293" s="1">
        <v>5</v>
      </c>
      <c r="T293" s="1"/>
      <c r="U293" s="1">
        <v>3</v>
      </c>
      <c r="V293" s="1"/>
      <c r="W293" s="1">
        <v>20</v>
      </c>
      <c r="X293" s="1"/>
      <c r="Y293" s="1">
        <v>133</v>
      </c>
      <c r="Z293" s="135"/>
    </row>
    <row r="294" spans="1:27" x14ac:dyDescent="0.35">
      <c r="A294" s="1" t="s">
        <v>226</v>
      </c>
      <c r="B294" s="1">
        <v>2019</v>
      </c>
      <c r="C294" s="2">
        <v>43799</v>
      </c>
      <c r="D294" s="1" t="s">
        <v>66</v>
      </c>
      <c r="E294" s="1" t="s">
        <v>963</v>
      </c>
      <c r="F294" s="1" t="s">
        <v>85</v>
      </c>
      <c r="G294" s="1"/>
      <c r="H294" s="1">
        <v>3</v>
      </c>
      <c r="I294" s="1">
        <v>36</v>
      </c>
      <c r="J294" s="1">
        <v>20</v>
      </c>
      <c r="K294" s="1">
        <v>38</v>
      </c>
      <c r="L294" s="1">
        <v>94</v>
      </c>
      <c r="M294" s="1">
        <v>5</v>
      </c>
      <c r="N294" s="1">
        <v>1</v>
      </c>
      <c r="O294" s="1"/>
      <c r="P294" s="1"/>
      <c r="Q294" s="1">
        <v>5</v>
      </c>
      <c r="R294" s="1"/>
      <c r="S294" s="1"/>
      <c r="T294" s="1"/>
      <c r="U294" s="1"/>
      <c r="V294" s="1"/>
      <c r="W294" s="1">
        <v>20</v>
      </c>
      <c r="X294" s="1"/>
      <c r="Y294" s="1">
        <v>125</v>
      </c>
      <c r="Z294" s="135"/>
    </row>
    <row r="295" spans="1:27" x14ac:dyDescent="0.35">
      <c r="A295" s="1" t="s">
        <v>226</v>
      </c>
      <c r="B295" s="1">
        <v>2019</v>
      </c>
      <c r="C295" s="2">
        <v>43799</v>
      </c>
      <c r="D295" s="1" t="s">
        <v>66</v>
      </c>
      <c r="E295" s="1" t="s">
        <v>972</v>
      </c>
      <c r="F295" s="1" t="s">
        <v>56</v>
      </c>
      <c r="G295" s="1"/>
      <c r="H295" s="1">
        <v>4</v>
      </c>
      <c r="I295" s="1">
        <v>38</v>
      </c>
      <c r="J295" s="1">
        <v>38</v>
      </c>
      <c r="K295" s="1">
        <v>16</v>
      </c>
      <c r="L295" s="1">
        <v>92</v>
      </c>
      <c r="M295" s="1"/>
      <c r="N295" s="1"/>
      <c r="O295" s="1">
        <v>5</v>
      </c>
      <c r="P295" s="1"/>
      <c r="Q295" s="1"/>
      <c r="R295" s="1"/>
      <c r="S295" s="1"/>
      <c r="T295" s="1"/>
      <c r="U295" s="1">
        <v>1</v>
      </c>
      <c r="V295" s="1"/>
      <c r="W295" s="1">
        <v>20</v>
      </c>
      <c r="X295" s="1"/>
      <c r="Y295" s="1">
        <v>118</v>
      </c>
      <c r="Z295" s="135"/>
    </row>
    <row r="296" spans="1:27" x14ac:dyDescent="0.35">
      <c r="A296" s="1" t="s">
        <v>226</v>
      </c>
      <c r="B296" s="1">
        <v>2019</v>
      </c>
      <c r="C296" s="2">
        <v>43799</v>
      </c>
      <c r="D296" s="1" t="s">
        <v>66</v>
      </c>
      <c r="E296" s="1" t="s">
        <v>487</v>
      </c>
      <c r="F296" s="1" t="s">
        <v>164</v>
      </c>
      <c r="G296" s="1"/>
      <c r="H296" s="1">
        <v>5</v>
      </c>
      <c r="I296" s="1">
        <v>20</v>
      </c>
      <c r="J296" s="1">
        <v>30</v>
      </c>
      <c r="K296" s="1">
        <v>28</v>
      </c>
      <c r="L296" s="1">
        <v>78</v>
      </c>
      <c r="M296" s="1"/>
      <c r="N296" s="1"/>
      <c r="O296" s="1"/>
      <c r="P296" s="1">
        <v>5</v>
      </c>
      <c r="Q296" s="1"/>
      <c r="R296" s="1"/>
      <c r="S296" s="1"/>
      <c r="T296" s="1"/>
      <c r="U296" s="1"/>
      <c r="V296" s="1"/>
      <c r="W296" s="1">
        <v>20</v>
      </c>
      <c r="X296" s="1"/>
      <c r="Y296" s="1">
        <v>103</v>
      </c>
      <c r="Z296" s="135"/>
    </row>
    <row r="297" spans="1:27" x14ac:dyDescent="0.35">
      <c r="A297" s="1" t="s">
        <v>226</v>
      </c>
      <c r="B297" s="1">
        <v>2019</v>
      </c>
      <c r="C297" s="2">
        <v>43799</v>
      </c>
      <c r="D297" s="1" t="s">
        <v>66</v>
      </c>
      <c r="E297" s="1" t="s">
        <v>716</v>
      </c>
      <c r="F297" s="1" t="s">
        <v>152</v>
      </c>
      <c r="G297" s="1"/>
      <c r="H297" s="1">
        <v>6</v>
      </c>
      <c r="I297" s="1">
        <v>2</v>
      </c>
      <c r="J297" s="1">
        <v>36</v>
      </c>
      <c r="K297" s="1">
        <v>8</v>
      </c>
      <c r="L297" s="1">
        <v>46</v>
      </c>
      <c r="M297" s="1"/>
      <c r="N297" s="1"/>
      <c r="O297" s="1">
        <v>2</v>
      </c>
      <c r="P297" s="1"/>
      <c r="Q297" s="1"/>
      <c r="R297" s="1"/>
      <c r="S297" s="1">
        <v>2</v>
      </c>
      <c r="T297" s="1"/>
      <c r="U297" s="1"/>
      <c r="V297" s="1">
        <v>10</v>
      </c>
      <c r="W297" s="1">
        <v>40</v>
      </c>
      <c r="X297" s="1"/>
      <c r="Y297" s="1">
        <v>100</v>
      </c>
      <c r="Z297" s="135"/>
    </row>
    <row r="298" spans="1:27" x14ac:dyDescent="0.35">
      <c r="A298" s="1" t="s">
        <v>226</v>
      </c>
      <c r="B298" s="1">
        <v>2019</v>
      </c>
      <c r="C298" s="2">
        <v>43799</v>
      </c>
      <c r="D298" s="1" t="s">
        <v>66</v>
      </c>
      <c r="E298" s="1" t="s">
        <v>980</v>
      </c>
      <c r="F298" s="1" t="s">
        <v>113</v>
      </c>
      <c r="G298" s="1"/>
      <c r="H298" s="1">
        <v>7</v>
      </c>
      <c r="I298" s="1">
        <v>34</v>
      </c>
      <c r="J298" s="1">
        <v>26</v>
      </c>
      <c r="K298" s="1">
        <v>36</v>
      </c>
      <c r="L298" s="1">
        <v>96</v>
      </c>
      <c r="M298" s="1">
        <v>2</v>
      </c>
      <c r="N298" s="1"/>
      <c r="O298" s="1"/>
      <c r="P298" s="1"/>
      <c r="Q298" s="1">
        <v>1</v>
      </c>
      <c r="R298" s="1">
        <v>1</v>
      </c>
      <c r="S298" s="1"/>
      <c r="T298" s="1"/>
      <c r="U298" s="1"/>
      <c r="V298" s="1"/>
      <c r="W298" s="1"/>
      <c r="X298" s="1"/>
      <c r="Y298" s="1">
        <v>100</v>
      </c>
      <c r="Z298" s="135"/>
    </row>
    <row r="299" spans="1:27" x14ac:dyDescent="0.35">
      <c r="A299" s="1" t="s">
        <v>226</v>
      </c>
      <c r="B299" s="1">
        <v>2019</v>
      </c>
      <c r="C299" s="2">
        <v>43799</v>
      </c>
      <c r="D299" s="1" t="s">
        <v>66</v>
      </c>
      <c r="E299" s="1" t="s">
        <v>1044</v>
      </c>
      <c r="F299" s="1" t="s">
        <v>78</v>
      </c>
      <c r="G299" s="1"/>
      <c r="H299" s="1">
        <v>8</v>
      </c>
      <c r="I299" s="1">
        <v>18</v>
      </c>
      <c r="J299" s="1">
        <v>32</v>
      </c>
      <c r="K299" s="1">
        <v>20</v>
      </c>
      <c r="L299" s="1">
        <v>70</v>
      </c>
      <c r="M299" s="1"/>
      <c r="N299" s="1"/>
      <c r="O299" s="1">
        <v>3</v>
      </c>
      <c r="P299" s="1"/>
      <c r="Q299" s="1"/>
      <c r="R299" s="1">
        <v>2</v>
      </c>
      <c r="S299" s="1"/>
      <c r="T299" s="1"/>
      <c r="U299" s="1"/>
      <c r="V299" s="1"/>
      <c r="W299" s="1">
        <v>20</v>
      </c>
      <c r="X299" s="1"/>
      <c r="Y299" s="1">
        <v>95</v>
      </c>
      <c r="Z299" s="135"/>
    </row>
    <row r="300" spans="1:27" x14ac:dyDescent="0.35">
      <c r="A300" s="1" t="s">
        <v>226</v>
      </c>
      <c r="B300" s="1">
        <v>2019</v>
      </c>
      <c r="C300" s="2">
        <v>43799</v>
      </c>
      <c r="D300" s="1" t="s">
        <v>66</v>
      </c>
      <c r="E300" s="1" t="s">
        <v>591</v>
      </c>
      <c r="F300" s="1" t="s">
        <v>23</v>
      </c>
      <c r="G300" s="1"/>
      <c r="H300" s="1">
        <v>9</v>
      </c>
      <c r="I300" s="1">
        <v>26</v>
      </c>
      <c r="J300" s="1">
        <v>22</v>
      </c>
      <c r="K300" s="1">
        <v>24</v>
      </c>
      <c r="L300" s="1">
        <v>72</v>
      </c>
      <c r="M300" s="1"/>
      <c r="N300" s="1"/>
      <c r="O300" s="1"/>
      <c r="P300" s="1">
        <v>1</v>
      </c>
      <c r="Q300" s="1"/>
      <c r="R300" s="1"/>
      <c r="S300" s="1"/>
      <c r="T300" s="1"/>
      <c r="U300" s="1"/>
      <c r="V300" s="1"/>
      <c r="W300" s="1">
        <v>20</v>
      </c>
      <c r="X300" s="1"/>
      <c r="Y300" s="1">
        <v>93</v>
      </c>
      <c r="Z300" s="135"/>
    </row>
    <row r="301" spans="1:27" x14ac:dyDescent="0.35">
      <c r="A301" s="1" t="s">
        <v>226</v>
      </c>
      <c r="B301" s="1">
        <v>2019</v>
      </c>
      <c r="C301" s="2">
        <v>43799</v>
      </c>
      <c r="D301" s="1" t="s">
        <v>66</v>
      </c>
      <c r="E301" s="1" t="s">
        <v>839</v>
      </c>
      <c r="F301" s="1" t="s">
        <v>480</v>
      </c>
      <c r="G301" s="1"/>
      <c r="H301" s="1">
        <v>10</v>
      </c>
      <c r="I301" s="1">
        <v>22</v>
      </c>
      <c r="J301" s="1">
        <v>16</v>
      </c>
      <c r="K301" s="1">
        <v>18</v>
      </c>
      <c r="L301" s="1">
        <v>56</v>
      </c>
      <c r="M301" s="1"/>
      <c r="N301" s="1"/>
      <c r="O301" s="1"/>
      <c r="P301" s="1"/>
      <c r="Q301" s="1">
        <v>3</v>
      </c>
      <c r="R301" s="1"/>
      <c r="S301" s="1"/>
      <c r="T301" s="1">
        <v>3</v>
      </c>
      <c r="U301" s="1"/>
      <c r="V301" s="1">
        <v>4</v>
      </c>
      <c r="W301" s="1">
        <v>20</v>
      </c>
      <c r="X301" s="1"/>
      <c r="Y301" s="1">
        <v>86</v>
      </c>
      <c r="Z301" s="135"/>
    </row>
    <row r="302" spans="1:27" x14ac:dyDescent="0.35">
      <c r="A302" s="1" t="s">
        <v>226</v>
      </c>
      <c r="B302" s="1">
        <v>2019</v>
      </c>
      <c r="C302" s="2">
        <v>43799</v>
      </c>
      <c r="D302" s="1" t="s">
        <v>66</v>
      </c>
      <c r="E302" s="1" t="s">
        <v>595</v>
      </c>
      <c r="F302" s="1" t="s">
        <v>759</v>
      </c>
      <c r="G302" s="1"/>
      <c r="H302" s="1">
        <v>11</v>
      </c>
      <c r="I302" s="1">
        <v>4</v>
      </c>
      <c r="J302" s="1">
        <v>24</v>
      </c>
      <c r="K302" s="1">
        <v>1</v>
      </c>
      <c r="L302" s="1">
        <v>29</v>
      </c>
      <c r="M302" s="1"/>
      <c r="N302" s="1">
        <v>3</v>
      </c>
      <c r="O302" s="1"/>
      <c r="P302" s="1">
        <v>3</v>
      </c>
      <c r="Q302" s="1"/>
      <c r="R302" s="1"/>
      <c r="S302" s="1">
        <v>1</v>
      </c>
      <c r="T302" s="1"/>
      <c r="U302" s="1"/>
      <c r="V302" s="1">
        <v>6</v>
      </c>
      <c r="W302" s="1">
        <v>40</v>
      </c>
      <c r="X302" s="1"/>
      <c r="Y302" s="1">
        <v>82</v>
      </c>
      <c r="Z302" s="135"/>
    </row>
    <row r="303" spans="1:27" x14ac:dyDescent="0.35">
      <c r="A303" s="1" t="s">
        <v>226</v>
      </c>
      <c r="B303" s="1">
        <v>2019</v>
      </c>
      <c r="C303" s="2">
        <v>43799</v>
      </c>
      <c r="D303" s="1" t="s">
        <v>66</v>
      </c>
      <c r="E303" s="1" t="s">
        <v>1040</v>
      </c>
      <c r="F303" s="1" t="s">
        <v>484</v>
      </c>
      <c r="G303" s="1"/>
      <c r="H303" s="1">
        <v>12</v>
      </c>
      <c r="I303" s="1">
        <v>24</v>
      </c>
      <c r="J303" s="1">
        <v>12</v>
      </c>
      <c r="K303" s="1">
        <v>32</v>
      </c>
      <c r="L303" s="1">
        <v>68</v>
      </c>
      <c r="M303" s="1"/>
      <c r="N303" s="1"/>
      <c r="O303" s="1"/>
      <c r="P303" s="1"/>
      <c r="Q303" s="1"/>
      <c r="R303" s="1"/>
      <c r="S303" s="1"/>
      <c r="T303" s="1"/>
      <c r="U303" s="1"/>
      <c r="V303" s="1"/>
      <c r="W303" s="1"/>
      <c r="X303" s="1"/>
      <c r="Y303" s="1">
        <v>68</v>
      </c>
      <c r="Z303" s="135"/>
    </row>
    <row r="304" spans="1:27" x14ac:dyDescent="0.35">
      <c r="A304" s="1" t="s">
        <v>226</v>
      </c>
      <c r="B304" s="1">
        <v>2019</v>
      </c>
      <c r="C304" s="2">
        <v>43799</v>
      </c>
      <c r="D304" s="1" t="s">
        <v>66</v>
      </c>
      <c r="E304" s="1" t="s">
        <v>1016</v>
      </c>
      <c r="F304" s="1" t="s">
        <v>145</v>
      </c>
      <c r="G304" s="1"/>
      <c r="H304" s="1">
        <v>13</v>
      </c>
      <c r="I304" s="1">
        <v>10</v>
      </c>
      <c r="J304" s="1">
        <v>2</v>
      </c>
      <c r="K304" s="1">
        <v>26</v>
      </c>
      <c r="L304" s="1">
        <v>38</v>
      </c>
      <c r="M304" s="1"/>
      <c r="N304" s="1"/>
      <c r="O304" s="1"/>
      <c r="P304" s="1"/>
      <c r="Q304" s="1"/>
      <c r="R304" s="1"/>
      <c r="S304" s="1"/>
      <c r="T304" s="1"/>
      <c r="U304" s="1"/>
      <c r="V304" s="1">
        <v>2</v>
      </c>
      <c r="W304" s="1">
        <v>20</v>
      </c>
      <c r="X304" s="1"/>
      <c r="Y304" s="1">
        <v>60</v>
      </c>
      <c r="Z304" s="135"/>
    </row>
    <row r="305" spans="1:27" x14ac:dyDescent="0.35">
      <c r="A305" s="1" t="s">
        <v>226</v>
      </c>
      <c r="B305" s="1">
        <v>2019</v>
      </c>
      <c r="C305" s="2">
        <v>43799</v>
      </c>
      <c r="D305" s="1" t="s">
        <v>66</v>
      </c>
      <c r="E305" s="1" t="s">
        <v>522</v>
      </c>
      <c r="F305" s="1" t="s">
        <v>58</v>
      </c>
      <c r="G305" s="1"/>
      <c r="H305" s="1">
        <v>14</v>
      </c>
      <c r="I305" s="1">
        <v>8</v>
      </c>
      <c r="J305" s="1">
        <v>4</v>
      </c>
      <c r="K305" s="1">
        <v>22</v>
      </c>
      <c r="L305" s="1">
        <v>34</v>
      </c>
      <c r="M305" s="1"/>
      <c r="N305" s="1"/>
      <c r="O305" s="1"/>
      <c r="P305" s="1">
        <v>2</v>
      </c>
      <c r="Q305" s="1"/>
      <c r="R305" s="1"/>
      <c r="S305" s="1"/>
      <c r="T305" s="1"/>
      <c r="U305" s="1"/>
      <c r="V305" s="1"/>
      <c r="W305" s="1">
        <v>20</v>
      </c>
      <c r="X305" s="1"/>
      <c r="Y305" s="1">
        <v>56</v>
      </c>
      <c r="Z305" s="135"/>
    </row>
    <row r="306" spans="1:27" x14ac:dyDescent="0.35">
      <c r="A306" s="1" t="s">
        <v>226</v>
      </c>
      <c r="B306" s="1">
        <v>2019</v>
      </c>
      <c r="C306" s="2">
        <v>43799</v>
      </c>
      <c r="D306" s="1" t="s">
        <v>66</v>
      </c>
      <c r="E306" s="1" t="s">
        <v>813</v>
      </c>
      <c r="F306" s="1" t="s">
        <v>33</v>
      </c>
      <c r="G306" s="1"/>
      <c r="H306" s="1">
        <v>15</v>
      </c>
      <c r="I306" s="1">
        <v>12</v>
      </c>
      <c r="J306" s="1">
        <v>18</v>
      </c>
      <c r="K306" s="1">
        <v>1</v>
      </c>
      <c r="L306" s="1">
        <v>31</v>
      </c>
      <c r="M306" s="1"/>
      <c r="N306" s="1">
        <v>2</v>
      </c>
      <c r="O306" s="1">
        <v>1</v>
      </c>
      <c r="P306" s="1"/>
      <c r="Q306" s="1"/>
      <c r="R306" s="1"/>
      <c r="S306" s="1"/>
      <c r="T306" s="1"/>
      <c r="U306" s="1"/>
      <c r="V306" s="1"/>
      <c r="W306" s="1">
        <v>20</v>
      </c>
      <c r="X306" s="1"/>
      <c r="Y306" s="1">
        <v>54</v>
      </c>
      <c r="Z306" s="135"/>
    </row>
    <row r="307" spans="1:27" x14ac:dyDescent="0.35">
      <c r="A307" s="1" t="s">
        <v>226</v>
      </c>
      <c r="B307" s="1">
        <v>2019</v>
      </c>
      <c r="C307" s="2">
        <v>43799</v>
      </c>
      <c r="D307" s="1" t="s">
        <v>66</v>
      </c>
      <c r="E307" s="1" t="s">
        <v>617</v>
      </c>
      <c r="F307" s="1" t="s">
        <v>37</v>
      </c>
      <c r="G307" s="1"/>
      <c r="H307" s="1">
        <v>16</v>
      </c>
      <c r="I307" s="1">
        <v>40</v>
      </c>
      <c r="J307" s="1">
        <v>8</v>
      </c>
      <c r="K307" s="1">
        <v>2</v>
      </c>
      <c r="L307" s="1">
        <v>50</v>
      </c>
      <c r="M307" s="1"/>
      <c r="N307" s="1"/>
      <c r="O307" s="1"/>
      <c r="P307" s="1"/>
      <c r="Q307" s="1"/>
      <c r="R307" s="1"/>
      <c r="S307" s="1"/>
      <c r="T307" s="1"/>
      <c r="U307" s="1"/>
      <c r="V307" s="1"/>
      <c r="W307" s="1"/>
      <c r="X307" s="1"/>
      <c r="Y307" s="1">
        <v>50</v>
      </c>
      <c r="Z307" s="135"/>
    </row>
    <row r="308" spans="1:27" x14ac:dyDescent="0.35">
      <c r="A308" s="1" t="s">
        <v>226</v>
      </c>
      <c r="B308" s="1">
        <v>2019</v>
      </c>
      <c r="C308" s="2">
        <v>43799</v>
      </c>
      <c r="D308" s="1" t="s">
        <v>66</v>
      </c>
      <c r="E308" s="1" t="s">
        <v>69</v>
      </c>
      <c r="F308" s="1" t="s">
        <v>25</v>
      </c>
      <c r="G308" s="1"/>
      <c r="H308" s="1">
        <v>17</v>
      </c>
      <c r="I308" s="1">
        <v>16</v>
      </c>
      <c r="J308" s="1">
        <v>1</v>
      </c>
      <c r="K308" s="1">
        <v>30</v>
      </c>
      <c r="L308" s="1">
        <v>47</v>
      </c>
      <c r="M308" s="1"/>
      <c r="N308" s="1"/>
      <c r="O308" s="1"/>
      <c r="P308" s="1"/>
      <c r="Q308" s="1"/>
      <c r="R308" s="1"/>
      <c r="S308" s="1"/>
      <c r="T308" s="1">
        <v>2</v>
      </c>
      <c r="U308" s="1"/>
      <c r="V308" s="1"/>
      <c r="W308" s="1"/>
      <c r="X308" s="1"/>
      <c r="Y308" s="1">
        <v>49</v>
      </c>
      <c r="Z308" s="135"/>
    </row>
    <row r="309" spans="1:27" x14ac:dyDescent="0.35">
      <c r="A309" s="1" t="s">
        <v>226</v>
      </c>
      <c r="B309" s="1">
        <v>2019</v>
      </c>
      <c r="C309" s="2">
        <v>43799</v>
      </c>
      <c r="D309" s="1" t="s">
        <v>66</v>
      </c>
      <c r="E309" s="1" t="s">
        <v>973</v>
      </c>
      <c r="F309" s="1" t="s">
        <v>188</v>
      </c>
      <c r="G309" s="1"/>
      <c r="H309" s="1">
        <v>18</v>
      </c>
      <c r="I309" s="1">
        <v>6</v>
      </c>
      <c r="J309" s="1">
        <v>28</v>
      </c>
      <c r="K309" s="1">
        <v>12</v>
      </c>
      <c r="L309" s="1">
        <v>46</v>
      </c>
      <c r="M309" s="1"/>
      <c r="N309" s="1"/>
      <c r="O309" s="1"/>
      <c r="P309" s="1"/>
      <c r="Q309" s="1"/>
      <c r="R309" s="1"/>
      <c r="S309" s="1"/>
      <c r="T309" s="1"/>
      <c r="U309" s="1"/>
      <c r="V309" s="1"/>
      <c r="W309" s="1"/>
      <c r="X309" s="1"/>
      <c r="Y309" s="1">
        <v>46</v>
      </c>
      <c r="Z309" s="135"/>
    </row>
    <row r="310" spans="1:27" x14ac:dyDescent="0.35">
      <c r="A310" s="1" t="s">
        <v>226</v>
      </c>
      <c r="B310" s="1">
        <v>2019</v>
      </c>
      <c r="C310" s="2">
        <v>43799</v>
      </c>
      <c r="D310" s="1" t="s">
        <v>66</v>
      </c>
      <c r="E310" s="1" t="s">
        <v>606</v>
      </c>
      <c r="F310" s="1" t="s">
        <v>46</v>
      </c>
      <c r="G310" s="1"/>
      <c r="H310" s="1">
        <v>19</v>
      </c>
      <c r="I310" s="1">
        <v>14</v>
      </c>
      <c r="J310" s="1">
        <v>1</v>
      </c>
      <c r="K310" s="1">
        <v>14</v>
      </c>
      <c r="L310" s="1">
        <v>29</v>
      </c>
      <c r="M310" s="1"/>
      <c r="N310" s="1">
        <v>5</v>
      </c>
      <c r="O310" s="1"/>
      <c r="P310" s="1"/>
      <c r="Q310" s="1"/>
      <c r="R310" s="1"/>
      <c r="S310" s="1"/>
      <c r="T310" s="1">
        <v>1</v>
      </c>
      <c r="U310" s="1"/>
      <c r="V310" s="1"/>
      <c r="W310" s="1"/>
      <c r="X310" s="1"/>
      <c r="Y310" s="1">
        <v>35</v>
      </c>
      <c r="Z310" s="135"/>
    </row>
    <row r="311" spans="1:27" x14ac:dyDescent="0.35">
      <c r="A311" s="1" t="s">
        <v>226</v>
      </c>
      <c r="B311" s="1">
        <v>2019</v>
      </c>
      <c r="C311" s="2">
        <v>43799</v>
      </c>
      <c r="D311" s="1" t="s">
        <v>66</v>
      </c>
      <c r="E311" s="1" t="s">
        <v>827</v>
      </c>
      <c r="F311" s="1" t="s">
        <v>82</v>
      </c>
      <c r="G311" s="1"/>
      <c r="H311" s="1">
        <v>20</v>
      </c>
      <c r="I311" s="1">
        <v>1</v>
      </c>
      <c r="J311" s="1">
        <v>10</v>
      </c>
      <c r="K311" s="1">
        <v>10</v>
      </c>
      <c r="L311" s="1">
        <v>21</v>
      </c>
      <c r="M311" s="1"/>
      <c r="N311" s="1"/>
      <c r="O311" s="1"/>
      <c r="P311" s="1"/>
      <c r="Q311" s="1"/>
      <c r="R311" s="1">
        <v>3</v>
      </c>
      <c r="S311" s="1">
        <v>3</v>
      </c>
      <c r="T311" s="1"/>
      <c r="U311" s="1">
        <v>2</v>
      </c>
      <c r="V311" s="1"/>
      <c r="W311" s="1"/>
      <c r="X311" s="1"/>
      <c r="Y311" s="1">
        <v>29</v>
      </c>
      <c r="Z311" s="135"/>
    </row>
    <row r="312" spans="1:27" x14ac:dyDescent="0.35">
      <c r="A312" s="21" t="s">
        <v>226</v>
      </c>
      <c r="B312" s="21">
        <v>2019</v>
      </c>
      <c r="C312" s="22">
        <v>43799</v>
      </c>
      <c r="D312" s="21" t="s">
        <v>66</v>
      </c>
      <c r="E312" s="21" t="s">
        <v>1018</v>
      </c>
      <c r="F312" s="21" t="s">
        <v>524</v>
      </c>
      <c r="G312" s="21"/>
      <c r="H312" s="21">
        <v>21</v>
      </c>
      <c r="I312" s="21">
        <v>1</v>
      </c>
      <c r="J312" s="21">
        <v>6</v>
      </c>
      <c r="K312" s="21">
        <v>4</v>
      </c>
      <c r="L312" s="21">
        <v>11</v>
      </c>
      <c r="M312" s="21"/>
      <c r="N312" s="21"/>
      <c r="O312" s="21"/>
      <c r="P312" s="21"/>
      <c r="Q312" s="21"/>
      <c r="R312" s="21"/>
      <c r="S312" s="21"/>
      <c r="T312" s="21"/>
      <c r="U312" s="21"/>
      <c r="V312" s="21"/>
      <c r="W312" s="21"/>
      <c r="X312" s="21"/>
      <c r="Y312" s="21">
        <v>11</v>
      </c>
      <c r="Z312" s="135"/>
    </row>
    <row r="313" spans="1:27" x14ac:dyDescent="0.35">
      <c r="A313" s="1" t="s">
        <v>226</v>
      </c>
      <c r="B313" s="1">
        <v>2019</v>
      </c>
      <c r="C313" s="2">
        <v>43799</v>
      </c>
      <c r="D313" s="1" t="s">
        <v>66</v>
      </c>
      <c r="E313" s="1" t="s">
        <v>1015</v>
      </c>
      <c r="F313" s="1" t="s">
        <v>39</v>
      </c>
      <c r="G313" s="1"/>
      <c r="H313" s="1">
        <v>22</v>
      </c>
      <c r="I313" s="1">
        <v>1</v>
      </c>
      <c r="J313" s="1">
        <v>1</v>
      </c>
      <c r="K313" s="1">
        <v>6</v>
      </c>
      <c r="L313" s="1">
        <v>8</v>
      </c>
      <c r="M313" s="1"/>
      <c r="N313" s="1"/>
      <c r="O313" s="1"/>
      <c r="P313" s="1"/>
      <c r="Q313" s="1"/>
      <c r="R313" s="1"/>
      <c r="S313" s="1"/>
      <c r="T313" s="1"/>
      <c r="U313" s="1"/>
      <c r="V313" s="1"/>
      <c r="W313" s="1"/>
      <c r="X313" s="1"/>
      <c r="Y313" s="1">
        <v>8</v>
      </c>
      <c r="Z313" s="135"/>
    </row>
    <row r="314" spans="1:27" x14ac:dyDescent="0.35">
      <c r="A314" s="1" t="s">
        <v>226</v>
      </c>
      <c r="B314" s="1">
        <v>2019</v>
      </c>
      <c r="C314" s="2">
        <v>43799</v>
      </c>
      <c r="D314" s="1" t="s">
        <v>66</v>
      </c>
      <c r="E314" s="1" t="s">
        <v>1004</v>
      </c>
      <c r="F314" s="1" t="s">
        <v>212</v>
      </c>
      <c r="G314" s="1"/>
      <c r="H314" s="1">
        <v>23</v>
      </c>
      <c r="I314" s="1">
        <v>1</v>
      </c>
      <c r="J314" s="1">
        <v>1</v>
      </c>
      <c r="K314" s="1">
        <v>1</v>
      </c>
      <c r="L314" s="1">
        <v>3</v>
      </c>
      <c r="M314" s="1"/>
      <c r="N314" s="1"/>
      <c r="O314" s="1"/>
      <c r="P314" s="1"/>
      <c r="Q314" s="1"/>
      <c r="R314" s="1"/>
      <c r="S314" s="1"/>
      <c r="T314" s="1"/>
      <c r="U314" s="1"/>
      <c r="V314" s="1"/>
      <c r="W314" s="1"/>
      <c r="X314" s="1"/>
      <c r="Y314" s="1">
        <v>3</v>
      </c>
      <c r="Z314" s="135"/>
    </row>
    <row r="315" spans="1:27" x14ac:dyDescent="0.35">
      <c r="A315" s="1" t="s">
        <v>226</v>
      </c>
      <c r="B315" s="1">
        <v>2019</v>
      </c>
      <c r="C315" s="2">
        <v>43799</v>
      </c>
      <c r="D315" s="1" t="s">
        <v>66</v>
      </c>
      <c r="E315" s="1" t="s">
        <v>340</v>
      </c>
      <c r="F315" s="1" t="s">
        <v>142</v>
      </c>
      <c r="G315" s="1"/>
      <c r="H315" s="1" t="s">
        <v>923</v>
      </c>
      <c r="I315" s="1">
        <v>32</v>
      </c>
      <c r="J315" s="1">
        <v>14</v>
      </c>
      <c r="K315" s="1" t="s">
        <v>923</v>
      </c>
      <c r="L315" s="1"/>
      <c r="M315" s="1"/>
      <c r="N315" s="1"/>
      <c r="O315" s="1"/>
      <c r="P315" s="1"/>
      <c r="Q315" s="1"/>
      <c r="R315" s="1"/>
      <c r="S315" s="1"/>
      <c r="T315" s="1"/>
      <c r="U315" s="1"/>
      <c r="V315" s="1"/>
      <c r="W315" s="1"/>
      <c r="X315" s="1"/>
      <c r="Y315" s="1" t="s">
        <v>923</v>
      </c>
      <c r="Z315" s="135"/>
    </row>
    <row r="316" spans="1:27" x14ac:dyDescent="0.35">
      <c r="A316" s="4" t="s">
        <v>65</v>
      </c>
      <c r="B316" s="4">
        <v>2019</v>
      </c>
      <c r="C316" s="5">
        <v>43779</v>
      </c>
      <c r="D316" s="4" t="s">
        <v>66</v>
      </c>
      <c r="E316" s="4" t="s">
        <v>584</v>
      </c>
      <c r="F316" s="4" t="s">
        <v>27</v>
      </c>
      <c r="G316" s="4"/>
      <c r="H316" s="4">
        <v>1</v>
      </c>
      <c r="I316" s="4">
        <v>34</v>
      </c>
      <c r="J316" s="4">
        <v>24</v>
      </c>
      <c r="K316" s="4">
        <v>40</v>
      </c>
      <c r="L316" s="4">
        <v>98</v>
      </c>
      <c r="M316" s="4"/>
      <c r="N316" s="4">
        <v>2</v>
      </c>
      <c r="O316" s="4">
        <v>5</v>
      </c>
      <c r="P316" s="4">
        <v>5</v>
      </c>
      <c r="Q316" s="4">
        <v>2</v>
      </c>
      <c r="R316" s="4">
        <v>5</v>
      </c>
      <c r="S316" s="4">
        <v>3</v>
      </c>
      <c r="T316" s="4"/>
      <c r="U316" s="4"/>
      <c r="V316" s="4">
        <v>10</v>
      </c>
      <c r="W316" s="4"/>
      <c r="X316" s="4"/>
      <c r="Y316" s="4">
        <v>130</v>
      </c>
      <c r="Z316" s="135">
        <v>1.1611111111111112</v>
      </c>
      <c r="AA316">
        <v>53.826000000000001</v>
      </c>
    </row>
    <row r="317" spans="1:27" x14ac:dyDescent="0.35">
      <c r="A317" s="4" t="s">
        <v>65</v>
      </c>
      <c r="B317" s="4">
        <v>2019</v>
      </c>
      <c r="C317" s="5">
        <v>43779</v>
      </c>
      <c r="D317" s="4" t="s">
        <v>66</v>
      </c>
      <c r="E317" s="4" t="s">
        <v>980</v>
      </c>
      <c r="F317" s="4" t="s">
        <v>113</v>
      </c>
      <c r="G317" s="4"/>
      <c r="H317" s="4">
        <v>2</v>
      </c>
      <c r="I317" s="4">
        <v>30</v>
      </c>
      <c r="J317" s="4">
        <v>40</v>
      </c>
      <c r="K317" s="4">
        <v>30</v>
      </c>
      <c r="L317" s="4">
        <v>100</v>
      </c>
      <c r="M317" s="4"/>
      <c r="N317" s="4"/>
      <c r="O317" s="4">
        <v>2</v>
      </c>
      <c r="P317" s="4"/>
      <c r="Q317" s="4"/>
      <c r="R317" s="4">
        <v>3</v>
      </c>
      <c r="S317" s="4">
        <v>2</v>
      </c>
      <c r="T317" s="4"/>
      <c r="U317" s="4">
        <v>2</v>
      </c>
      <c r="V317" s="4"/>
      <c r="W317" s="4"/>
      <c r="X317" s="4"/>
      <c r="Y317" s="4">
        <v>109</v>
      </c>
      <c r="Z317" s="135"/>
    </row>
    <row r="318" spans="1:27" x14ac:dyDescent="0.35">
      <c r="A318" s="4" t="s">
        <v>65</v>
      </c>
      <c r="B318" s="4">
        <v>2019</v>
      </c>
      <c r="C318" s="5">
        <v>43779</v>
      </c>
      <c r="D318" s="4" t="s">
        <v>66</v>
      </c>
      <c r="E318" s="4" t="s">
        <v>69</v>
      </c>
      <c r="F318" s="4" t="s">
        <v>25</v>
      </c>
      <c r="G318" s="4"/>
      <c r="H318" s="4">
        <v>3</v>
      </c>
      <c r="I318" s="4">
        <v>38</v>
      </c>
      <c r="J318" s="4">
        <v>32</v>
      </c>
      <c r="K318" s="4">
        <v>36</v>
      </c>
      <c r="L318" s="4">
        <v>106</v>
      </c>
      <c r="M318" s="4"/>
      <c r="N318" s="4"/>
      <c r="O318" s="4"/>
      <c r="P318" s="4"/>
      <c r="Q318" s="4"/>
      <c r="R318" s="4"/>
      <c r="S318" s="4"/>
      <c r="T318" s="4"/>
      <c r="U318" s="4"/>
      <c r="V318" s="4"/>
      <c r="W318" s="4"/>
      <c r="X318" s="4"/>
      <c r="Y318" s="4">
        <v>106</v>
      </c>
      <c r="Z318" s="135"/>
    </row>
    <row r="319" spans="1:27" x14ac:dyDescent="0.35">
      <c r="A319" s="4" t="s">
        <v>65</v>
      </c>
      <c r="B319" s="4">
        <v>2019</v>
      </c>
      <c r="C319" s="5">
        <v>43779</v>
      </c>
      <c r="D319" s="4" t="s">
        <v>66</v>
      </c>
      <c r="E319" s="4" t="s">
        <v>599</v>
      </c>
      <c r="F319" s="4" t="s">
        <v>35</v>
      </c>
      <c r="G319" s="4"/>
      <c r="H319" s="4">
        <v>4</v>
      </c>
      <c r="I319" s="4">
        <v>16</v>
      </c>
      <c r="J319" s="4">
        <v>36</v>
      </c>
      <c r="K319" s="4">
        <v>38</v>
      </c>
      <c r="L319" s="4">
        <v>90</v>
      </c>
      <c r="M319" s="4"/>
      <c r="N319" s="4">
        <v>3</v>
      </c>
      <c r="O319" s="4">
        <v>1</v>
      </c>
      <c r="P319" s="4">
        <v>3</v>
      </c>
      <c r="Q319" s="4">
        <v>5</v>
      </c>
      <c r="R319" s="4"/>
      <c r="S319" s="4"/>
      <c r="T319" s="4">
        <v>1</v>
      </c>
      <c r="U319" s="4"/>
      <c r="V319" s="4"/>
      <c r="W319" s="4"/>
      <c r="X319" s="4"/>
      <c r="Y319" s="4">
        <v>103</v>
      </c>
      <c r="Z319" s="135"/>
    </row>
    <row r="320" spans="1:27" x14ac:dyDescent="0.35">
      <c r="A320" s="4" t="s">
        <v>65</v>
      </c>
      <c r="B320" s="4">
        <v>2019</v>
      </c>
      <c r="C320" s="5">
        <v>43779</v>
      </c>
      <c r="D320" s="4" t="s">
        <v>66</v>
      </c>
      <c r="E320" s="4" t="s">
        <v>655</v>
      </c>
      <c r="F320" s="4" t="s">
        <v>484</v>
      </c>
      <c r="G320" s="4"/>
      <c r="H320" s="4">
        <v>5</v>
      </c>
      <c r="I320" s="4">
        <v>20</v>
      </c>
      <c r="J320" s="4">
        <v>28</v>
      </c>
      <c r="K320" s="4">
        <v>16</v>
      </c>
      <c r="L320" s="4">
        <v>64</v>
      </c>
      <c r="M320" s="4">
        <v>3</v>
      </c>
      <c r="N320" s="4">
        <v>5</v>
      </c>
      <c r="O320" s="4">
        <v>3</v>
      </c>
      <c r="P320" s="4"/>
      <c r="Q320" s="4"/>
      <c r="R320" s="4"/>
      <c r="S320" s="4"/>
      <c r="T320" s="4"/>
      <c r="U320" s="4">
        <v>3</v>
      </c>
      <c r="V320" s="4"/>
      <c r="W320" s="4">
        <v>20</v>
      </c>
      <c r="X320" s="4"/>
      <c r="Y320" s="4">
        <v>98</v>
      </c>
      <c r="Z320" s="135"/>
    </row>
    <row r="321" spans="1:26" x14ac:dyDescent="0.35">
      <c r="A321" s="4" t="s">
        <v>65</v>
      </c>
      <c r="B321" s="4">
        <v>2019</v>
      </c>
      <c r="C321" s="5">
        <v>43779</v>
      </c>
      <c r="D321" s="4" t="s">
        <v>66</v>
      </c>
      <c r="E321" s="4" t="s">
        <v>813</v>
      </c>
      <c r="F321" s="4" t="s">
        <v>33</v>
      </c>
      <c r="G321" s="4"/>
      <c r="H321" s="4">
        <v>6</v>
      </c>
      <c r="I321" s="4">
        <v>14</v>
      </c>
      <c r="J321" s="4">
        <v>38</v>
      </c>
      <c r="K321" s="4">
        <v>24</v>
      </c>
      <c r="L321" s="4">
        <v>76</v>
      </c>
      <c r="M321" s="4">
        <v>1</v>
      </c>
      <c r="N321" s="4"/>
      <c r="O321" s="4"/>
      <c r="P321" s="4"/>
      <c r="Q321" s="4">
        <v>1</v>
      </c>
      <c r="R321" s="4">
        <v>1</v>
      </c>
      <c r="S321" s="4"/>
      <c r="T321" s="4"/>
      <c r="U321" s="4"/>
      <c r="V321" s="4"/>
      <c r="W321" s="4"/>
      <c r="X321" s="4"/>
      <c r="Y321" s="4">
        <v>79</v>
      </c>
      <c r="Z321" s="135"/>
    </row>
    <row r="322" spans="1:26" x14ac:dyDescent="0.35">
      <c r="A322" s="4" t="s">
        <v>65</v>
      </c>
      <c r="B322" s="4">
        <v>2019</v>
      </c>
      <c r="C322" s="5">
        <v>43779</v>
      </c>
      <c r="D322" s="4" t="s">
        <v>66</v>
      </c>
      <c r="E322" s="4" t="s">
        <v>968</v>
      </c>
      <c r="F322" s="4" t="s">
        <v>102</v>
      </c>
      <c r="G322" s="4"/>
      <c r="H322" s="4">
        <v>7</v>
      </c>
      <c r="I322" s="4">
        <v>40</v>
      </c>
      <c r="J322" s="4">
        <v>12</v>
      </c>
      <c r="K322" s="4">
        <v>12</v>
      </c>
      <c r="L322" s="4">
        <v>64</v>
      </c>
      <c r="M322" s="4">
        <v>5</v>
      </c>
      <c r="N322" s="4"/>
      <c r="O322" s="4"/>
      <c r="P322" s="4"/>
      <c r="Q322" s="4"/>
      <c r="R322" s="4">
        <v>2</v>
      </c>
      <c r="S322" s="4"/>
      <c r="T322" s="4">
        <v>5</v>
      </c>
      <c r="U322" s="4"/>
      <c r="V322" s="4">
        <v>2</v>
      </c>
      <c r="W322" s="4"/>
      <c r="X322" s="4"/>
      <c r="Y322" s="4">
        <v>78</v>
      </c>
      <c r="Z322" s="135"/>
    </row>
    <row r="323" spans="1:26" x14ac:dyDescent="0.35">
      <c r="A323" s="4" t="s">
        <v>65</v>
      </c>
      <c r="B323" s="4">
        <v>2019</v>
      </c>
      <c r="C323" s="5">
        <v>43779</v>
      </c>
      <c r="D323" s="4" t="s">
        <v>66</v>
      </c>
      <c r="E323" s="4" t="s">
        <v>963</v>
      </c>
      <c r="F323" s="4" t="s">
        <v>85</v>
      </c>
      <c r="G323" s="4"/>
      <c r="H323" s="4">
        <v>8</v>
      </c>
      <c r="I323" s="4">
        <v>22</v>
      </c>
      <c r="J323" s="4">
        <v>30</v>
      </c>
      <c r="K323" s="4">
        <v>26</v>
      </c>
      <c r="L323" s="4">
        <v>78</v>
      </c>
      <c r="M323" s="4"/>
      <c r="N323" s="4"/>
      <c r="O323" s="4"/>
      <c r="P323" s="4"/>
      <c r="Q323" s="4"/>
      <c r="R323" s="4"/>
      <c r="S323" s="4"/>
      <c r="T323" s="4"/>
      <c r="U323" s="4"/>
      <c r="V323" s="4"/>
      <c r="W323" s="4"/>
      <c r="X323" s="4"/>
      <c r="Y323" s="4">
        <v>78</v>
      </c>
      <c r="Z323" s="135"/>
    </row>
    <row r="324" spans="1:26" x14ac:dyDescent="0.35">
      <c r="A324" s="4" t="s">
        <v>65</v>
      </c>
      <c r="B324" s="4">
        <v>2019</v>
      </c>
      <c r="C324" s="5">
        <v>43779</v>
      </c>
      <c r="D324" s="4" t="s">
        <v>66</v>
      </c>
      <c r="E324" s="4" t="s">
        <v>752</v>
      </c>
      <c r="F324" s="4" t="s">
        <v>23</v>
      </c>
      <c r="G324" s="4"/>
      <c r="H324" s="4">
        <v>9</v>
      </c>
      <c r="I324" s="4">
        <v>12</v>
      </c>
      <c r="J324" s="4">
        <v>26</v>
      </c>
      <c r="K324" s="4">
        <v>10</v>
      </c>
      <c r="L324" s="4">
        <v>48</v>
      </c>
      <c r="M324" s="4"/>
      <c r="N324" s="4"/>
      <c r="O324" s="4"/>
      <c r="P324" s="4"/>
      <c r="Q324" s="4"/>
      <c r="R324" s="4"/>
      <c r="S324" s="4"/>
      <c r="T324" s="4"/>
      <c r="U324" s="4"/>
      <c r="V324" s="4">
        <v>6</v>
      </c>
      <c r="W324" s="4">
        <v>20</v>
      </c>
      <c r="X324" s="4"/>
      <c r="Y324" s="4">
        <v>74</v>
      </c>
      <c r="Z324" s="135"/>
    </row>
    <row r="325" spans="1:26" x14ac:dyDescent="0.35">
      <c r="A325" s="4" t="s">
        <v>65</v>
      </c>
      <c r="B325" s="4">
        <v>2019</v>
      </c>
      <c r="C325" s="5">
        <v>43779</v>
      </c>
      <c r="D325" s="4" t="s">
        <v>66</v>
      </c>
      <c r="E325" s="4" t="s">
        <v>340</v>
      </c>
      <c r="F325" s="4" t="s">
        <v>142</v>
      </c>
      <c r="G325" s="4"/>
      <c r="H325" s="4">
        <v>10</v>
      </c>
      <c r="I325" s="4">
        <v>36</v>
      </c>
      <c r="J325" s="4">
        <v>10</v>
      </c>
      <c r="K325" s="4">
        <v>22</v>
      </c>
      <c r="L325" s="4">
        <v>68</v>
      </c>
      <c r="M325" s="4"/>
      <c r="N325" s="4"/>
      <c r="O325" s="4"/>
      <c r="P325" s="4"/>
      <c r="Q325" s="4">
        <v>3</v>
      </c>
      <c r="R325" s="4"/>
      <c r="S325" s="4">
        <v>1</v>
      </c>
      <c r="T325" s="4"/>
      <c r="U325" s="4"/>
      <c r="V325" s="4"/>
      <c r="W325" s="4"/>
      <c r="X325" s="4"/>
      <c r="Y325" s="4">
        <v>72</v>
      </c>
      <c r="Z325" s="135"/>
    </row>
    <row r="326" spans="1:26" x14ac:dyDescent="0.35">
      <c r="A326" s="4" t="s">
        <v>65</v>
      </c>
      <c r="B326" s="4">
        <v>2019</v>
      </c>
      <c r="C326" s="5">
        <v>43779</v>
      </c>
      <c r="D326" s="4" t="s">
        <v>66</v>
      </c>
      <c r="E326" s="4" t="s">
        <v>1044</v>
      </c>
      <c r="F326" s="4" t="s">
        <v>78</v>
      </c>
      <c r="G326" s="4"/>
      <c r="H326" s="4">
        <v>11</v>
      </c>
      <c r="I326" s="4">
        <v>1</v>
      </c>
      <c r="J326" s="4">
        <v>34</v>
      </c>
      <c r="K326" s="4">
        <v>32</v>
      </c>
      <c r="L326" s="4">
        <v>67</v>
      </c>
      <c r="M326" s="4"/>
      <c r="N326" s="4"/>
      <c r="O326" s="4"/>
      <c r="P326" s="4"/>
      <c r="Q326" s="4"/>
      <c r="R326" s="4"/>
      <c r="S326" s="4"/>
      <c r="T326" s="4"/>
      <c r="U326" s="4">
        <v>5</v>
      </c>
      <c r="V326" s="4"/>
      <c r="W326" s="4"/>
      <c r="X326" s="4"/>
      <c r="Y326" s="4">
        <v>72</v>
      </c>
      <c r="Z326" s="135"/>
    </row>
    <row r="327" spans="1:26" x14ac:dyDescent="0.35">
      <c r="A327" s="4" t="s">
        <v>65</v>
      </c>
      <c r="B327" s="4">
        <v>2019</v>
      </c>
      <c r="C327" s="5">
        <v>43779</v>
      </c>
      <c r="D327" s="4" t="s">
        <v>66</v>
      </c>
      <c r="E327" s="4" t="s">
        <v>964</v>
      </c>
      <c r="F327" s="4" t="s">
        <v>37</v>
      </c>
      <c r="G327" s="4"/>
      <c r="H327" s="4">
        <v>12</v>
      </c>
      <c r="I327" s="4">
        <v>18</v>
      </c>
      <c r="J327" s="4">
        <v>18</v>
      </c>
      <c r="K327" s="4">
        <v>34</v>
      </c>
      <c r="L327" s="4">
        <v>70</v>
      </c>
      <c r="M327" s="4"/>
      <c r="N327" s="4"/>
      <c r="O327" s="4"/>
      <c r="P327" s="4"/>
      <c r="Q327" s="4"/>
      <c r="R327" s="4"/>
      <c r="S327" s="4"/>
      <c r="T327" s="4"/>
      <c r="U327" s="4"/>
      <c r="V327" s="4"/>
      <c r="W327" s="4"/>
      <c r="X327" s="4"/>
      <c r="Y327" s="4">
        <v>70</v>
      </c>
      <c r="Z327" s="135"/>
    </row>
    <row r="328" spans="1:26" x14ac:dyDescent="0.35">
      <c r="A328" s="4" t="s">
        <v>65</v>
      </c>
      <c r="B328" s="4">
        <v>2019</v>
      </c>
      <c r="C328" s="5">
        <v>43779</v>
      </c>
      <c r="D328" s="4" t="s">
        <v>66</v>
      </c>
      <c r="E328" s="4" t="s">
        <v>972</v>
      </c>
      <c r="F328" s="4" t="s">
        <v>56</v>
      </c>
      <c r="G328" s="4"/>
      <c r="H328" s="4">
        <v>13</v>
      </c>
      <c r="I328" s="4">
        <v>26</v>
      </c>
      <c r="J328" s="4">
        <v>22</v>
      </c>
      <c r="K328" s="4">
        <v>20</v>
      </c>
      <c r="L328" s="4">
        <v>68</v>
      </c>
      <c r="M328" s="4"/>
      <c r="N328" s="4"/>
      <c r="O328" s="4"/>
      <c r="P328" s="4"/>
      <c r="Q328" s="4"/>
      <c r="R328" s="4"/>
      <c r="S328" s="4"/>
      <c r="T328" s="4"/>
      <c r="U328" s="4"/>
      <c r="V328" s="4"/>
      <c r="W328" s="4"/>
      <c r="X328" s="4"/>
      <c r="Y328" s="4">
        <v>68</v>
      </c>
      <c r="Z328" s="135"/>
    </row>
    <row r="329" spans="1:26" x14ac:dyDescent="0.35">
      <c r="A329" s="4" t="s">
        <v>65</v>
      </c>
      <c r="B329" s="4">
        <v>2019</v>
      </c>
      <c r="C329" s="5">
        <v>43779</v>
      </c>
      <c r="D329" s="4" t="s">
        <v>66</v>
      </c>
      <c r="E329" s="4" t="s">
        <v>840</v>
      </c>
      <c r="F329" s="4" t="s">
        <v>480</v>
      </c>
      <c r="G329" s="4"/>
      <c r="H329" s="4">
        <v>14</v>
      </c>
      <c r="I329" s="4">
        <v>28</v>
      </c>
      <c r="J329" s="4">
        <v>2</v>
      </c>
      <c r="K329" s="4">
        <v>28</v>
      </c>
      <c r="L329" s="4">
        <v>58</v>
      </c>
      <c r="M329" s="4"/>
      <c r="N329" s="4"/>
      <c r="O329" s="4"/>
      <c r="P329" s="4"/>
      <c r="Q329" s="4"/>
      <c r="R329" s="4"/>
      <c r="S329" s="4"/>
      <c r="T329" s="4">
        <v>3</v>
      </c>
      <c r="U329" s="4"/>
      <c r="V329" s="4"/>
      <c r="W329" s="4"/>
      <c r="X329" s="4"/>
      <c r="Y329" s="4">
        <v>61</v>
      </c>
      <c r="Z329" s="135"/>
    </row>
    <row r="330" spans="1:26" x14ac:dyDescent="0.35">
      <c r="A330" s="4" t="s">
        <v>65</v>
      </c>
      <c r="B330" s="4">
        <v>2019</v>
      </c>
      <c r="C330" s="5">
        <v>43779</v>
      </c>
      <c r="D330" s="4" t="s">
        <v>66</v>
      </c>
      <c r="E330" s="4" t="s">
        <v>487</v>
      </c>
      <c r="F330" s="4" t="s">
        <v>164</v>
      </c>
      <c r="G330" s="4"/>
      <c r="H330" s="4">
        <v>15</v>
      </c>
      <c r="I330" s="4">
        <v>24</v>
      </c>
      <c r="J330" s="4">
        <v>16</v>
      </c>
      <c r="K330" s="4">
        <v>18</v>
      </c>
      <c r="L330" s="4">
        <v>58</v>
      </c>
      <c r="M330" s="4">
        <v>2</v>
      </c>
      <c r="N330" s="4"/>
      <c r="O330" s="4"/>
      <c r="P330" s="4"/>
      <c r="Q330" s="4"/>
      <c r="R330" s="4"/>
      <c r="S330" s="4"/>
      <c r="T330" s="4"/>
      <c r="U330" s="4"/>
      <c r="V330" s="4"/>
      <c r="W330" s="4"/>
      <c r="X330" s="4"/>
      <c r="Y330" s="4">
        <v>60</v>
      </c>
      <c r="Z330" s="135"/>
    </row>
    <row r="331" spans="1:26" x14ac:dyDescent="0.35">
      <c r="A331" s="4" t="s">
        <v>65</v>
      </c>
      <c r="B331" s="4">
        <v>2019</v>
      </c>
      <c r="C331" s="5">
        <v>43779</v>
      </c>
      <c r="D331" s="4" t="s">
        <v>66</v>
      </c>
      <c r="E331" s="4" t="s">
        <v>594</v>
      </c>
      <c r="F331" s="4" t="s">
        <v>31</v>
      </c>
      <c r="G331" s="4"/>
      <c r="H331" s="4">
        <v>16</v>
      </c>
      <c r="I331" s="4">
        <v>32</v>
      </c>
      <c r="J331" s="4">
        <v>4</v>
      </c>
      <c r="K331" s="4">
        <v>14</v>
      </c>
      <c r="L331" s="4">
        <v>50</v>
      </c>
      <c r="M331" s="4"/>
      <c r="N331" s="4"/>
      <c r="O331" s="4"/>
      <c r="P331" s="4"/>
      <c r="Q331" s="4"/>
      <c r="R331" s="4"/>
      <c r="S331" s="4"/>
      <c r="T331" s="4"/>
      <c r="U331" s="4">
        <v>1</v>
      </c>
      <c r="V331" s="4"/>
      <c r="W331" s="4"/>
      <c r="X331" s="4"/>
      <c r="Y331" s="4">
        <v>51</v>
      </c>
      <c r="Z331" s="135"/>
    </row>
    <row r="332" spans="1:26" x14ac:dyDescent="0.35">
      <c r="A332" s="4" t="s">
        <v>65</v>
      </c>
      <c r="B332" s="4">
        <v>2019</v>
      </c>
      <c r="C332" s="5">
        <v>43779</v>
      </c>
      <c r="D332" s="4" t="s">
        <v>66</v>
      </c>
      <c r="E332" s="4" t="s">
        <v>716</v>
      </c>
      <c r="F332" s="4" t="s">
        <v>152</v>
      </c>
      <c r="G332" s="4"/>
      <c r="H332" s="4">
        <v>17</v>
      </c>
      <c r="I332" s="4">
        <v>4</v>
      </c>
      <c r="J332" s="4">
        <v>20</v>
      </c>
      <c r="K332" s="4">
        <v>2</v>
      </c>
      <c r="L332" s="4">
        <v>26</v>
      </c>
      <c r="M332" s="4"/>
      <c r="N332" s="4"/>
      <c r="O332" s="4"/>
      <c r="P332" s="4">
        <v>1</v>
      </c>
      <c r="Q332" s="4"/>
      <c r="R332" s="4"/>
      <c r="S332" s="4"/>
      <c r="T332" s="4">
        <v>2</v>
      </c>
      <c r="U332" s="4"/>
      <c r="V332" s="4">
        <v>4</v>
      </c>
      <c r="W332" s="4"/>
      <c r="X332" s="4"/>
      <c r="Y332" s="4">
        <v>33</v>
      </c>
      <c r="Z332" s="135"/>
    </row>
    <row r="333" spans="1:26" x14ac:dyDescent="0.35">
      <c r="A333" s="4" t="s">
        <v>65</v>
      </c>
      <c r="B333" s="4">
        <v>2019</v>
      </c>
      <c r="C333" s="5">
        <v>43779</v>
      </c>
      <c r="D333" s="4" t="s">
        <v>66</v>
      </c>
      <c r="E333" s="4" t="s">
        <v>596</v>
      </c>
      <c r="F333" s="4" t="s">
        <v>29</v>
      </c>
      <c r="G333" s="4"/>
      <c r="H333" s="4">
        <v>18</v>
      </c>
      <c r="I333" s="4">
        <v>10</v>
      </c>
      <c r="J333" s="4">
        <v>8</v>
      </c>
      <c r="K333" s="4">
        <v>4</v>
      </c>
      <c r="L333" s="4">
        <v>22</v>
      </c>
      <c r="M333" s="4"/>
      <c r="N333" s="4">
        <v>1</v>
      </c>
      <c r="O333" s="4"/>
      <c r="P333" s="4">
        <v>2</v>
      </c>
      <c r="Q333" s="4"/>
      <c r="R333" s="4"/>
      <c r="S333" s="4">
        <v>5</v>
      </c>
      <c r="T333" s="4"/>
      <c r="U333" s="4"/>
      <c r="V333" s="4"/>
      <c r="W333" s="4"/>
      <c r="X333" s="4"/>
      <c r="Y333" s="4">
        <v>30</v>
      </c>
      <c r="Z333" s="135"/>
    </row>
    <row r="334" spans="1:26" x14ac:dyDescent="0.35">
      <c r="A334" s="4" t="s">
        <v>65</v>
      </c>
      <c r="B334" s="4">
        <v>2019</v>
      </c>
      <c r="C334" s="5">
        <v>43779</v>
      </c>
      <c r="D334" s="4" t="s">
        <v>66</v>
      </c>
      <c r="E334" s="4" t="s">
        <v>927</v>
      </c>
      <c r="F334" s="4" t="s">
        <v>188</v>
      </c>
      <c r="G334" s="4"/>
      <c r="H334" s="4">
        <v>19</v>
      </c>
      <c r="I334" s="4">
        <v>2</v>
      </c>
      <c r="J334" s="4">
        <v>14</v>
      </c>
      <c r="K334" s="4">
        <v>8</v>
      </c>
      <c r="L334" s="4">
        <v>24</v>
      </c>
      <c r="M334" s="4"/>
      <c r="N334" s="4"/>
      <c r="O334" s="4"/>
      <c r="P334" s="4"/>
      <c r="Q334" s="4"/>
      <c r="R334" s="4"/>
      <c r="S334" s="4"/>
      <c r="T334" s="4"/>
      <c r="U334" s="4"/>
      <c r="V334" s="4"/>
      <c r="W334" s="4"/>
      <c r="X334" s="4"/>
      <c r="Y334" s="4">
        <v>24</v>
      </c>
      <c r="Z334" s="135"/>
    </row>
    <row r="335" spans="1:26" x14ac:dyDescent="0.35">
      <c r="A335" s="4" t="s">
        <v>65</v>
      </c>
      <c r="B335" s="4">
        <v>2019</v>
      </c>
      <c r="C335" s="5">
        <v>43779</v>
      </c>
      <c r="D335" s="4" t="s">
        <v>66</v>
      </c>
      <c r="E335" s="4" t="s">
        <v>974</v>
      </c>
      <c r="F335" s="4" t="s">
        <v>39</v>
      </c>
      <c r="G335" s="4"/>
      <c r="H335" s="4">
        <v>20</v>
      </c>
      <c r="I335" s="4">
        <v>8</v>
      </c>
      <c r="J335" s="4">
        <v>1</v>
      </c>
      <c r="K335" s="4">
        <v>1</v>
      </c>
      <c r="L335" s="4">
        <v>10</v>
      </c>
      <c r="M335" s="4"/>
      <c r="N335" s="4"/>
      <c r="O335" s="4"/>
      <c r="P335" s="4"/>
      <c r="Q335" s="4"/>
      <c r="R335" s="4"/>
      <c r="S335" s="4"/>
      <c r="T335" s="4"/>
      <c r="U335" s="4"/>
      <c r="V335" s="4"/>
      <c r="W335" s="4"/>
      <c r="X335" s="4"/>
      <c r="Y335" s="4">
        <v>10</v>
      </c>
      <c r="Z335" s="135"/>
    </row>
    <row r="336" spans="1:26" x14ac:dyDescent="0.35">
      <c r="A336" s="4" t="s">
        <v>65</v>
      </c>
      <c r="B336" s="4">
        <v>2019</v>
      </c>
      <c r="C336" s="5">
        <v>43779</v>
      </c>
      <c r="D336" s="4" t="s">
        <v>66</v>
      </c>
      <c r="E336" s="4" t="s">
        <v>827</v>
      </c>
      <c r="F336" s="4" t="s">
        <v>82</v>
      </c>
      <c r="G336" s="4"/>
      <c r="H336" s="4">
        <v>21</v>
      </c>
      <c r="I336" s="4">
        <v>1</v>
      </c>
      <c r="J336" s="4">
        <v>6</v>
      </c>
      <c r="K336" s="4">
        <v>1</v>
      </c>
      <c r="L336" s="4">
        <v>8</v>
      </c>
      <c r="M336" s="4"/>
      <c r="N336" s="4"/>
      <c r="O336" s="4"/>
      <c r="P336" s="4"/>
      <c r="Q336" s="4"/>
      <c r="R336" s="4"/>
      <c r="S336" s="4"/>
      <c r="T336" s="4"/>
      <c r="U336" s="4"/>
      <c r="V336" s="4"/>
      <c r="W336" s="4"/>
      <c r="X336" s="4"/>
      <c r="Y336" s="4">
        <v>8</v>
      </c>
      <c r="Z336" s="135"/>
    </row>
    <row r="337" spans="1:27" x14ac:dyDescent="0.35">
      <c r="A337" s="4" t="s">
        <v>65</v>
      </c>
      <c r="B337" s="4">
        <v>2019</v>
      </c>
      <c r="C337" s="5">
        <v>43779</v>
      </c>
      <c r="D337" s="4" t="s">
        <v>66</v>
      </c>
      <c r="E337" s="4" t="s">
        <v>1018</v>
      </c>
      <c r="F337" s="4" t="s">
        <v>524</v>
      </c>
      <c r="G337" s="4"/>
      <c r="H337" s="4">
        <v>22</v>
      </c>
      <c r="I337" s="4">
        <v>6</v>
      </c>
      <c r="J337" s="4">
        <v>1</v>
      </c>
      <c r="K337" s="4">
        <v>1</v>
      </c>
      <c r="L337" s="4">
        <v>8</v>
      </c>
      <c r="M337" s="4"/>
      <c r="N337" s="4"/>
      <c r="O337" s="4"/>
      <c r="P337" s="4"/>
      <c r="Q337" s="4"/>
      <c r="R337" s="4"/>
      <c r="S337" s="4"/>
      <c r="T337" s="4"/>
      <c r="U337" s="4"/>
      <c r="V337" s="4"/>
      <c r="W337" s="4"/>
      <c r="X337" s="4"/>
      <c r="Y337" s="4">
        <v>8</v>
      </c>
      <c r="Z337" s="135"/>
    </row>
    <row r="338" spans="1:27" x14ac:dyDescent="0.35">
      <c r="A338" s="4" t="s">
        <v>65</v>
      </c>
      <c r="B338" s="4">
        <v>2019</v>
      </c>
      <c r="C338" s="5">
        <v>43779</v>
      </c>
      <c r="D338" s="4" t="s">
        <v>66</v>
      </c>
      <c r="E338" s="4" t="s">
        <v>982</v>
      </c>
      <c r="F338" s="4" t="s">
        <v>58</v>
      </c>
      <c r="G338" s="4"/>
      <c r="H338" s="4">
        <v>23</v>
      </c>
      <c r="I338" s="4">
        <v>1</v>
      </c>
      <c r="J338" s="4">
        <v>1</v>
      </c>
      <c r="K338" s="4">
        <v>1</v>
      </c>
      <c r="L338" s="4">
        <v>3</v>
      </c>
      <c r="M338" s="4"/>
      <c r="N338" s="4"/>
      <c r="O338" s="4"/>
      <c r="P338" s="4"/>
      <c r="Q338" s="4"/>
      <c r="R338" s="4"/>
      <c r="S338" s="4"/>
      <c r="T338" s="4"/>
      <c r="U338" s="4"/>
      <c r="V338" s="4"/>
      <c r="W338" s="4"/>
      <c r="X338" s="4"/>
      <c r="Y338" s="4">
        <v>3</v>
      </c>
      <c r="Z338" s="135"/>
    </row>
    <row r="339" spans="1:27" x14ac:dyDescent="0.35">
      <c r="A339" s="4" t="s">
        <v>65</v>
      </c>
      <c r="B339" s="4">
        <v>2019</v>
      </c>
      <c r="C339" s="5">
        <v>43779</v>
      </c>
      <c r="D339" s="4" t="s">
        <v>66</v>
      </c>
      <c r="E339" s="4" t="s">
        <v>857</v>
      </c>
      <c r="F339" s="4" t="s">
        <v>207</v>
      </c>
      <c r="G339" s="4"/>
      <c r="H339" s="4">
        <v>24</v>
      </c>
      <c r="I339" s="4">
        <v>1</v>
      </c>
      <c r="J339" s="4">
        <v>1</v>
      </c>
      <c r="K339" s="4">
        <v>6</v>
      </c>
      <c r="L339" s="4">
        <v>8</v>
      </c>
      <c r="M339" s="4"/>
      <c r="N339" s="4"/>
      <c r="O339" s="4"/>
      <c r="P339" s="4"/>
      <c r="Q339" s="4"/>
      <c r="R339" s="4"/>
      <c r="S339" s="4"/>
      <c r="T339" s="4"/>
      <c r="U339" s="4"/>
      <c r="V339" s="4"/>
      <c r="W339" s="4"/>
      <c r="X339" s="4">
        <v>40</v>
      </c>
      <c r="Y339" s="4">
        <v>-32</v>
      </c>
      <c r="Z339" s="135"/>
    </row>
    <row r="340" spans="1:27" x14ac:dyDescent="0.35">
      <c r="A340" s="1" t="s">
        <v>233</v>
      </c>
      <c r="B340" s="1">
        <v>2019</v>
      </c>
      <c r="C340" s="2">
        <v>43771</v>
      </c>
      <c r="D340" s="1" t="s">
        <v>66</v>
      </c>
      <c r="E340" s="1" t="s">
        <v>786</v>
      </c>
      <c r="F340" s="1" t="s">
        <v>113</v>
      </c>
      <c r="G340" s="1"/>
      <c r="H340" s="1">
        <v>1</v>
      </c>
      <c r="I340" s="1">
        <v>40</v>
      </c>
      <c r="J340" s="1">
        <v>38</v>
      </c>
      <c r="K340" s="1">
        <v>38</v>
      </c>
      <c r="L340" s="1">
        <v>116</v>
      </c>
      <c r="M340" s="1"/>
      <c r="N340" s="1"/>
      <c r="O340" s="1"/>
      <c r="P340" s="1"/>
      <c r="Q340" s="1">
        <v>1</v>
      </c>
      <c r="R340" s="1"/>
      <c r="S340" s="1"/>
      <c r="T340" s="1">
        <v>2</v>
      </c>
      <c r="U340" s="1"/>
      <c r="V340" s="1">
        <v>4</v>
      </c>
      <c r="W340" s="1">
        <v>40</v>
      </c>
      <c r="X340" s="1"/>
      <c r="Y340" s="1">
        <v>163</v>
      </c>
      <c r="Z340" s="135">
        <v>1.1611111111111112</v>
      </c>
      <c r="AA340">
        <v>53.822000000000003</v>
      </c>
    </row>
    <row r="341" spans="1:27" x14ac:dyDescent="0.35">
      <c r="A341" s="1" t="s">
        <v>233</v>
      </c>
      <c r="B341" s="1">
        <v>2019</v>
      </c>
      <c r="C341" s="2">
        <v>43771</v>
      </c>
      <c r="D341" s="1" t="s">
        <v>66</v>
      </c>
      <c r="E341" s="1" t="s">
        <v>473</v>
      </c>
      <c r="F341" s="1" t="s">
        <v>25</v>
      </c>
      <c r="G341" s="1"/>
      <c r="H341" s="1">
        <v>2</v>
      </c>
      <c r="I341" s="1">
        <v>28</v>
      </c>
      <c r="J341" s="1">
        <v>36</v>
      </c>
      <c r="K341" s="1">
        <v>36</v>
      </c>
      <c r="L341" s="1">
        <v>100</v>
      </c>
      <c r="M341" s="1"/>
      <c r="N341" s="1">
        <v>2</v>
      </c>
      <c r="O341" s="1"/>
      <c r="P341" s="1"/>
      <c r="Q341" s="1">
        <v>3</v>
      </c>
      <c r="R341" s="1"/>
      <c r="S341" s="1"/>
      <c r="T341" s="1">
        <v>3</v>
      </c>
      <c r="U341" s="1"/>
      <c r="V341" s="1">
        <v>6</v>
      </c>
      <c r="W341" s="1">
        <v>40</v>
      </c>
      <c r="X341" s="1"/>
      <c r="Y341" s="1">
        <v>154</v>
      </c>
      <c r="Z341" s="135"/>
    </row>
    <row r="342" spans="1:27" x14ac:dyDescent="0.35">
      <c r="A342" s="1" t="s">
        <v>233</v>
      </c>
      <c r="B342" s="1">
        <v>2019</v>
      </c>
      <c r="C342" s="2">
        <v>43771</v>
      </c>
      <c r="D342" s="1" t="s">
        <v>66</v>
      </c>
      <c r="E342" s="1" t="s">
        <v>840</v>
      </c>
      <c r="F342" s="1" t="s">
        <v>480</v>
      </c>
      <c r="G342" s="1"/>
      <c r="H342" s="1">
        <v>3</v>
      </c>
      <c r="I342" s="1">
        <v>38</v>
      </c>
      <c r="J342" s="1">
        <v>34</v>
      </c>
      <c r="K342" s="1">
        <v>30</v>
      </c>
      <c r="L342" s="1">
        <v>102</v>
      </c>
      <c r="M342" s="1"/>
      <c r="N342" s="1"/>
      <c r="O342" s="1"/>
      <c r="P342" s="1">
        <v>2</v>
      </c>
      <c r="Q342" s="1">
        <v>2</v>
      </c>
      <c r="R342" s="1">
        <v>3</v>
      </c>
      <c r="S342" s="1"/>
      <c r="T342" s="1"/>
      <c r="U342" s="1"/>
      <c r="V342" s="1"/>
      <c r="W342" s="1">
        <v>40</v>
      </c>
      <c r="X342" s="1"/>
      <c r="Y342" s="1">
        <v>149</v>
      </c>
      <c r="Z342" s="135"/>
    </row>
    <row r="343" spans="1:27" x14ac:dyDescent="0.35">
      <c r="A343" s="1" t="s">
        <v>233</v>
      </c>
      <c r="B343" s="1">
        <v>2019</v>
      </c>
      <c r="C343" s="2">
        <v>43771</v>
      </c>
      <c r="D343" s="1" t="s">
        <v>66</v>
      </c>
      <c r="E343" s="1" t="s">
        <v>655</v>
      </c>
      <c r="F343" s="1" t="s">
        <v>484</v>
      </c>
      <c r="G343" s="1"/>
      <c r="H343" s="1">
        <v>4</v>
      </c>
      <c r="I343" s="1">
        <v>32</v>
      </c>
      <c r="J343" s="1">
        <v>28</v>
      </c>
      <c r="K343" s="1">
        <v>8</v>
      </c>
      <c r="L343" s="1">
        <v>68</v>
      </c>
      <c r="M343" s="1">
        <v>3</v>
      </c>
      <c r="N343" s="1">
        <v>3</v>
      </c>
      <c r="O343" s="1">
        <v>1</v>
      </c>
      <c r="P343" s="1"/>
      <c r="Q343" s="1"/>
      <c r="R343" s="1">
        <v>5</v>
      </c>
      <c r="S343" s="1"/>
      <c r="T343" s="1">
        <v>5</v>
      </c>
      <c r="U343" s="1"/>
      <c r="V343" s="1"/>
      <c r="W343" s="1">
        <v>60</v>
      </c>
      <c r="X343" s="1"/>
      <c r="Y343" s="1">
        <v>145</v>
      </c>
      <c r="Z343" s="135"/>
    </row>
    <row r="344" spans="1:27" x14ac:dyDescent="0.35">
      <c r="A344" s="1" t="s">
        <v>233</v>
      </c>
      <c r="B344" s="1">
        <v>2019</v>
      </c>
      <c r="C344" s="2">
        <v>43771</v>
      </c>
      <c r="D344" s="1" t="s">
        <v>66</v>
      </c>
      <c r="E344" s="1" t="s">
        <v>973</v>
      </c>
      <c r="F344" s="1" t="s">
        <v>188</v>
      </c>
      <c r="G344" s="1"/>
      <c r="H344" s="1">
        <v>5</v>
      </c>
      <c r="I344" s="1">
        <v>36</v>
      </c>
      <c r="J344" s="1">
        <v>26</v>
      </c>
      <c r="K344" s="1">
        <v>20</v>
      </c>
      <c r="L344" s="1">
        <v>82</v>
      </c>
      <c r="M344" s="1"/>
      <c r="N344" s="1">
        <v>5</v>
      </c>
      <c r="O344" s="1"/>
      <c r="P344" s="1">
        <v>3</v>
      </c>
      <c r="Q344" s="1"/>
      <c r="R344" s="1"/>
      <c r="S344" s="1"/>
      <c r="T344" s="1"/>
      <c r="U344" s="1">
        <v>1</v>
      </c>
      <c r="V344" s="1"/>
      <c r="W344" s="1">
        <v>20</v>
      </c>
      <c r="X344" s="1"/>
      <c r="Y344" s="1">
        <v>111</v>
      </c>
      <c r="Z344" s="135"/>
    </row>
    <row r="345" spans="1:27" x14ac:dyDescent="0.35">
      <c r="A345" s="1" t="s">
        <v>233</v>
      </c>
      <c r="B345" s="1">
        <v>2019</v>
      </c>
      <c r="C345" s="2">
        <v>43771</v>
      </c>
      <c r="D345" s="1" t="s">
        <v>66</v>
      </c>
      <c r="E345" s="1" t="s">
        <v>964</v>
      </c>
      <c r="F345" s="1" t="s">
        <v>37</v>
      </c>
      <c r="G345" s="1"/>
      <c r="H345" s="1">
        <v>6</v>
      </c>
      <c r="I345" s="1">
        <v>1</v>
      </c>
      <c r="J345" s="1">
        <v>40</v>
      </c>
      <c r="K345" s="1">
        <v>16</v>
      </c>
      <c r="L345" s="1">
        <v>57</v>
      </c>
      <c r="M345" s="1"/>
      <c r="N345" s="1"/>
      <c r="O345" s="1"/>
      <c r="P345" s="1">
        <v>5</v>
      </c>
      <c r="Q345" s="1"/>
      <c r="R345" s="1">
        <v>1</v>
      </c>
      <c r="S345" s="1">
        <v>3</v>
      </c>
      <c r="T345" s="1"/>
      <c r="U345" s="1"/>
      <c r="V345" s="1"/>
      <c r="W345" s="1">
        <v>40</v>
      </c>
      <c r="X345" s="1"/>
      <c r="Y345" s="1">
        <v>106</v>
      </c>
      <c r="Z345" s="135"/>
    </row>
    <row r="346" spans="1:27" x14ac:dyDescent="0.35">
      <c r="A346" s="1" t="s">
        <v>233</v>
      </c>
      <c r="B346" s="1">
        <v>2019</v>
      </c>
      <c r="C346" s="2">
        <v>43771</v>
      </c>
      <c r="D346" s="1" t="s">
        <v>66</v>
      </c>
      <c r="E346" s="1" t="s">
        <v>752</v>
      </c>
      <c r="F346" s="1" t="s">
        <v>23</v>
      </c>
      <c r="G346" s="1"/>
      <c r="H346" s="1">
        <v>7</v>
      </c>
      <c r="I346" s="1">
        <v>22</v>
      </c>
      <c r="J346" s="1">
        <v>12</v>
      </c>
      <c r="K346" s="1">
        <v>40</v>
      </c>
      <c r="L346" s="1">
        <v>74</v>
      </c>
      <c r="M346" s="1"/>
      <c r="N346" s="1"/>
      <c r="O346" s="1"/>
      <c r="P346" s="1">
        <v>1</v>
      </c>
      <c r="Q346" s="1"/>
      <c r="R346" s="1">
        <v>2</v>
      </c>
      <c r="S346" s="1">
        <v>5</v>
      </c>
      <c r="T346" s="1">
        <v>1</v>
      </c>
      <c r="U346" s="1">
        <v>2</v>
      </c>
      <c r="V346" s="1"/>
      <c r="W346" s="1">
        <v>40</v>
      </c>
      <c r="X346" s="1">
        <v>20</v>
      </c>
      <c r="Y346" s="1">
        <v>105</v>
      </c>
      <c r="Z346" s="135"/>
    </row>
    <row r="347" spans="1:27" x14ac:dyDescent="0.35">
      <c r="A347" s="1" t="s">
        <v>233</v>
      </c>
      <c r="B347" s="1">
        <v>2019</v>
      </c>
      <c r="C347" s="2">
        <v>43771</v>
      </c>
      <c r="D347" s="1" t="s">
        <v>66</v>
      </c>
      <c r="E347" s="1" t="s">
        <v>508</v>
      </c>
      <c r="F347" s="1" t="s">
        <v>85</v>
      </c>
      <c r="G347" s="1"/>
      <c r="H347" s="1">
        <v>8</v>
      </c>
      <c r="I347" s="1">
        <v>16</v>
      </c>
      <c r="J347" s="1">
        <v>18</v>
      </c>
      <c r="K347" s="1">
        <v>34</v>
      </c>
      <c r="L347" s="1">
        <v>68</v>
      </c>
      <c r="M347" s="1"/>
      <c r="N347" s="1"/>
      <c r="O347" s="1"/>
      <c r="P347" s="1"/>
      <c r="Q347" s="1"/>
      <c r="R347" s="1"/>
      <c r="S347" s="1">
        <v>2</v>
      </c>
      <c r="T347" s="1"/>
      <c r="U347" s="1"/>
      <c r="V347" s="1">
        <v>10</v>
      </c>
      <c r="W347" s="1">
        <v>20</v>
      </c>
      <c r="X347" s="1"/>
      <c r="Y347" s="1">
        <v>100</v>
      </c>
      <c r="Z347" s="135"/>
    </row>
    <row r="348" spans="1:27" x14ac:dyDescent="0.35">
      <c r="A348" s="1" t="s">
        <v>233</v>
      </c>
      <c r="B348" s="1">
        <v>2019</v>
      </c>
      <c r="C348" s="2">
        <v>43771</v>
      </c>
      <c r="D348" s="1" t="s">
        <v>66</v>
      </c>
      <c r="E348" s="1" t="s">
        <v>340</v>
      </c>
      <c r="F348" s="1" t="s">
        <v>142</v>
      </c>
      <c r="G348" s="1"/>
      <c r="H348" s="1">
        <v>9</v>
      </c>
      <c r="I348" s="1">
        <v>30</v>
      </c>
      <c r="J348" s="1">
        <v>16</v>
      </c>
      <c r="K348" s="1">
        <v>10</v>
      </c>
      <c r="L348" s="1">
        <v>56</v>
      </c>
      <c r="M348" s="1">
        <v>5</v>
      </c>
      <c r="N348" s="1">
        <v>1</v>
      </c>
      <c r="O348" s="1">
        <v>3</v>
      </c>
      <c r="P348" s="1"/>
      <c r="Q348" s="1">
        <v>5</v>
      </c>
      <c r="R348" s="1"/>
      <c r="S348" s="1"/>
      <c r="T348" s="1"/>
      <c r="U348" s="1">
        <v>5</v>
      </c>
      <c r="V348" s="1"/>
      <c r="W348" s="1">
        <v>20</v>
      </c>
      <c r="X348" s="1"/>
      <c r="Y348" s="1">
        <v>95</v>
      </c>
      <c r="Z348" s="135"/>
    </row>
    <row r="349" spans="1:27" x14ac:dyDescent="0.35">
      <c r="A349" s="1" t="s">
        <v>233</v>
      </c>
      <c r="B349" s="1">
        <v>2019</v>
      </c>
      <c r="C349" s="2">
        <v>43771</v>
      </c>
      <c r="D349" s="1" t="s">
        <v>66</v>
      </c>
      <c r="E349" s="1" t="s">
        <v>606</v>
      </c>
      <c r="F349" s="1" t="s">
        <v>46</v>
      </c>
      <c r="G349" s="1"/>
      <c r="H349" s="1">
        <v>10</v>
      </c>
      <c r="I349" s="1">
        <v>26</v>
      </c>
      <c r="J349" s="1">
        <v>30</v>
      </c>
      <c r="K349" s="1">
        <v>22</v>
      </c>
      <c r="L349" s="1">
        <v>78</v>
      </c>
      <c r="M349" s="1"/>
      <c r="N349" s="1"/>
      <c r="O349" s="1"/>
      <c r="P349" s="1"/>
      <c r="Q349" s="1"/>
      <c r="R349" s="1"/>
      <c r="S349" s="1"/>
      <c r="T349" s="1"/>
      <c r="U349" s="1"/>
      <c r="V349" s="1"/>
      <c r="W349" s="1"/>
      <c r="X349" s="1"/>
      <c r="Y349" s="1">
        <v>78</v>
      </c>
      <c r="Z349" s="135"/>
    </row>
    <row r="350" spans="1:27" x14ac:dyDescent="0.35">
      <c r="A350" s="1" t="s">
        <v>233</v>
      </c>
      <c r="B350" s="1">
        <v>2019</v>
      </c>
      <c r="C350" s="2">
        <v>43771</v>
      </c>
      <c r="D350" s="1" t="s">
        <v>66</v>
      </c>
      <c r="E350" s="1" t="s">
        <v>1044</v>
      </c>
      <c r="F350" s="1" t="s">
        <v>78</v>
      </c>
      <c r="G350" s="1"/>
      <c r="H350" s="1">
        <v>11</v>
      </c>
      <c r="I350" s="1">
        <v>10</v>
      </c>
      <c r="J350" s="1">
        <v>22</v>
      </c>
      <c r="K350" s="1">
        <v>32</v>
      </c>
      <c r="L350" s="1">
        <v>64</v>
      </c>
      <c r="M350" s="1">
        <v>2</v>
      </c>
      <c r="N350" s="1"/>
      <c r="O350" s="1"/>
      <c r="P350" s="1"/>
      <c r="Q350" s="1"/>
      <c r="R350" s="1"/>
      <c r="S350" s="1">
        <v>1</v>
      </c>
      <c r="T350" s="1"/>
      <c r="U350" s="1"/>
      <c r="V350" s="1"/>
      <c r="W350" s="1"/>
      <c r="X350" s="1"/>
      <c r="Y350" s="1">
        <v>67</v>
      </c>
      <c r="Z350" s="135"/>
    </row>
    <row r="351" spans="1:27" x14ac:dyDescent="0.35">
      <c r="A351" s="1" t="s">
        <v>233</v>
      </c>
      <c r="B351" s="1">
        <v>2019</v>
      </c>
      <c r="C351" s="2">
        <v>43771</v>
      </c>
      <c r="D351" s="1" t="s">
        <v>66</v>
      </c>
      <c r="E351" s="1" t="s">
        <v>716</v>
      </c>
      <c r="F351" s="1" t="s">
        <v>152</v>
      </c>
      <c r="G351" s="1"/>
      <c r="H351" s="1">
        <v>12</v>
      </c>
      <c r="I351" s="1">
        <v>12</v>
      </c>
      <c r="J351" s="1">
        <v>32</v>
      </c>
      <c r="K351" s="1">
        <v>18</v>
      </c>
      <c r="L351" s="1">
        <v>62</v>
      </c>
      <c r="M351" s="1"/>
      <c r="N351" s="1"/>
      <c r="O351" s="1">
        <v>5</v>
      </c>
      <c r="P351" s="1"/>
      <c r="Q351" s="1"/>
      <c r="R351" s="1"/>
      <c r="S351" s="1"/>
      <c r="T351" s="1"/>
      <c r="U351" s="1"/>
      <c r="V351" s="1"/>
      <c r="W351" s="1"/>
      <c r="X351" s="1"/>
      <c r="Y351" s="1">
        <v>67</v>
      </c>
      <c r="Z351" s="135"/>
    </row>
    <row r="352" spans="1:27" x14ac:dyDescent="0.35">
      <c r="A352" s="1" t="s">
        <v>233</v>
      </c>
      <c r="B352" s="1">
        <v>2019</v>
      </c>
      <c r="C352" s="2">
        <v>43771</v>
      </c>
      <c r="D352" s="1" t="s">
        <v>66</v>
      </c>
      <c r="E352" s="1" t="s">
        <v>983</v>
      </c>
      <c r="F352" s="1" t="s">
        <v>29</v>
      </c>
      <c r="G352" s="1"/>
      <c r="H352" s="1">
        <v>13</v>
      </c>
      <c r="I352" s="1">
        <v>24</v>
      </c>
      <c r="J352" s="1">
        <v>10</v>
      </c>
      <c r="K352" s="1">
        <v>26</v>
      </c>
      <c r="L352" s="1">
        <v>60</v>
      </c>
      <c r="M352" s="1"/>
      <c r="N352" s="1"/>
      <c r="O352" s="1">
        <v>2</v>
      </c>
      <c r="P352" s="1"/>
      <c r="Q352" s="1"/>
      <c r="R352" s="1"/>
      <c r="S352" s="1"/>
      <c r="T352" s="1"/>
      <c r="U352" s="1">
        <v>3</v>
      </c>
      <c r="V352" s="1"/>
      <c r="W352" s="1"/>
      <c r="X352" s="1"/>
      <c r="Y352" s="1">
        <v>65</v>
      </c>
      <c r="Z352" s="135"/>
    </row>
    <row r="353" spans="1:27" x14ac:dyDescent="0.35">
      <c r="A353" s="1" t="s">
        <v>233</v>
      </c>
      <c r="B353" s="1">
        <v>2019</v>
      </c>
      <c r="C353" s="2">
        <v>43771</v>
      </c>
      <c r="D353" s="1" t="s">
        <v>66</v>
      </c>
      <c r="E353" s="1" t="s">
        <v>522</v>
      </c>
      <c r="F353" s="1" t="s">
        <v>58</v>
      </c>
      <c r="G353" s="1"/>
      <c r="H353" s="1">
        <v>14</v>
      </c>
      <c r="I353" s="1">
        <v>34</v>
      </c>
      <c r="J353" s="1">
        <v>6</v>
      </c>
      <c r="K353" s="1">
        <v>12</v>
      </c>
      <c r="L353" s="1">
        <v>52</v>
      </c>
      <c r="M353" s="1">
        <v>1</v>
      </c>
      <c r="N353" s="1"/>
      <c r="O353" s="1"/>
      <c r="P353" s="1"/>
      <c r="Q353" s="1"/>
      <c r="R353" s="1"/>
      <c r="S353" s="1"/>
      <c r="T353" s="1"/>
      <c r="U353" s="1"/>
      <c r="V353" s="1"/>
      <c r="W353" s="1"/>
      <c r="X353" s="1"/>
      <c r="Y353" s="1">
        <v>53</v>
      </c>
      <c r="Z353" s="135"/>
    </row>
    <row r="354" spans="1:27" x14ac:dyDescent="0.35">
      <c r="A354" s="1" t="s">
        <v>233</v>
      </c>
      <c r="B354" s="1">
        <v>2019</v>
      </c>
      <c r="C354" s="2">
        <v>43771</v>
      </c>
      <c r="D354" s="1" t="s">
        <v>66</v>
      </c>
      <c r="E354" s="1" t="s">
        <v>1065</v>
      </c>
      <c r="F354" s="1" t="s">
        <v>164</v>
      </c>
      <c r="G354" s="1"/>
      <c r="H354" s="1">
        <v>15</v>
      </c>
      <c r="I354" s="1">
        <v>20</v>
      </c>
      <c r="J354" s="1">
        <v>2</v>
      </c>
      <c r="K354" s="1">
        <v>28</v>
      </c>
      <c r="L354" s="1">
        <v>50</v>
      </c>
      <c r="M354" s="1"/>
      <c r="N354" s="1"/>
      <c r="O354" s="1"/>
      <c r="P354" s="1"/>
      <c r="Q354" s="1"/>
      <c r="R354" s="1"/>
      <c r="S354" s="1"/>
      <c r="T354" s="1"/>
      <c r="U354" s="1"/>
      <c r="V354" s="1"/>
      <c r="W354" s="1"/>
      <c r="X354" s="1"/>
      <c r="Y354" s="1">
        <v>50</v>
      </c>
      <c r="Z354" s="135"/>
    </row>
    <row r="355" spans="1:27" x14ac:dyDescent="0.35">
      <c r="A355" s="1" t="s">
        <v>233</v>
      </c>
      <c r="B355" s="1">
        <v>2019</v>
      </c>
      <c r="C355" s="2">
        <v>43771</v>
      </c>
      <c r="D355" s="1" t="s">
        <v>66</v>
      </c>
      <c r="E355" s="1" t="s">
        <v>855</v>
      </c>
      <c r="F355" s="1" t="s">
        <v>207</v>
      </c>
      <c r="G355" s="1"/>
      <c r="H355" s="1">
        <v>16</v>
      </c>
      <c r="I355" s="1">
        <v>2</v>
      </c>
      <c r="J355" s="1">
        <v>20</v>
      </c>
      <c r="K355" s="1">
        <v>24</v>
      </c>
      <c r="L355" s="1">
        <v>46</v>
      </c>
      <c r="M355" s="1"/>
      <c r="N355" s="1"/>
      <c r="O355" s="1"/>
      <c r="P355" s="1"/>
      <c r="Q355" s="1"/>
      <c r="R355" s="1"/>
      <c r="S355" s="1"/>
      <c r="T355" s="1"/>
      <c r="U355" s="1"/>
      <c r="V355" s="1"/>
      <c r="W355" s="1"/>
      <c r="X355" s="1"/>
      <c r="Y355" s="1">
        <v>46</v>
      </c>
      <c r="Z355" s="135"/>
    </row>
    <row r="356" spans="1:27" x14ac:dyDescent="0.35">
      <c r="A356" s="1" t="s">
        <v>233</v>
      </c>
      <c r="B356" s="1">
        <v>2019</v>
      </c>
      <c r="C356" s="2">
        <v>43771</v>
      </c>
      <c r="D356" s="1" t="s">
        <v>66</v>
      </c>
      <c r="E356" s="1" t="s">
        <v>974</v>
      </c>
      <c r="F356" s="1" t="s">
        <v>39</v>
      </c>
      <c r="G356" s="1"/>
      <c r="H356" s="1">
        <v>17</v>
      </c>
      <c r="I356" s="1">
        <v>8</v>
      </c>
      <c r="J356" s="1">
        <v>24</v>
      </c>
      <c r="K356" s="1">
        <v>6</v>
      </c>
      <c r="L356" s="1">
        <v>38</v>
      </c>
      <c r="M356" s="1"/>
      <c r="N356" s="1"/>
      <c r="O356" s="1"/>
      <c r="P356" s="1"/>
      <c r="Q356" s="1"/>
      <c r="R356" s="1"/>
      <c r="S356" s="1"/>
      <c r="T356" s="1"/>
      <c r="U356" s="1"/>
      <c r="V356" s="1"/>
      <c r="W356" s="1"/>
      <c r="X356" s="1"/>
      <c r="Y356" s="1">
        <v>38</v>
      </c>
      <c r="Z356" s="135"/>
    </row>
    <row r="357" spans="1:27" x14ac:dyDescent="0.35">
      <c r="A357" s="1" t="s">
        <v>233</v>
      </c>
      <c r="B357" s="1">
        <v>2019</v>
      </c>
      <c r="C357" s="2">
        <v>43771</v>
      </c>
      <c r="D357" s="1" t="s">
        <v>66</v>
      </c>
      <c r="E357" s="1" t="s">
        <v>1018</v>
      </c>
      <c r="F357" s="1" t="s">
        <v>524</v>
      </c>
      <c r="G357" s="1"/>
      <c r="H357" s="1">
        <v>18</v>
      </c>
      <c r="I357" s="1">
        <v>4</v>
      </c>
      <c r="J357" s="1">
        <v>4</v>
      </c>
      <c r="K357" s="1">
        <v>4</v>
      </c>
      <c r="L357" s="1">
        <v>12</v>
      </c>
      <c r="M357" s="1"/>
      <c r="N357" s="1"/>
      <c r="O357" s="1"/>
      <c r="P357" s="1"/>
      <c r="Q357" s="1"/>
      <c r="R357" s="1"/>
      <c r="S357" s="1"/>
      <c r="T357" s="1"/>
      <c r="U357" s="1"/>
      <c r="V357" s="1">
        <v>2</v>
      </c>
      <c r="W357" s="1"/>
      <c r="X357" s="1"/>
      <c r="Y357" s="1">
        <v>14</v>
      </c>
      <c r="Z357" s="135"/>
    </row>
    <row r="358" spans="1:27" x14ac:dyDescent="0.35">
      <c r="A358" s="1" t="s">
        <v>233</v>
      </c>
      <c r="B358" s="1">
        <v>2019</v>
      </c>
      <c r="C358" s="2">
        <v>43771</v>
      </c>
      <c r="D358" s="1" t="s">
        <v>66</v>
      </c>
      <c r="E358" s="1" t="s">
        <v>828</v>
      </c>
      <c r="F358" s="1" t="s">
        <v>82</v>
      </c>
      <c r="G358" s="1"/>
      <c r="H358" s="1">
        <v>19</v>
      </c>
      <c r="I358" s="1">
        <v>6</v>
      </c>
      <c r="J358" s="1">
        <v>8</v>
      </c>
      <c r="K358" s="1">
        <v>2</v>
      </c>
      <c r="L358" s="1">
        <v>16</v>
      </c>
      <c r="M358" s="1"/>
      <c r="N358" s="1"/>
      <c r="O358" s="1"/>
      <c r="P358" s="1"/>
      <c r="Q358" s="1"/>
      <c r="R358" s="1"/>
      <c r="S358" s="1"/>
      <c r="T358" s="1"/>
      <c r="U358" s="1"/>
      <c r="V358" s="1"/>
      <c r="W358" s="1"/>
      <c r="X358" s="1">
        <v>80</v>
      </c>
      <c r="Y358" s="1">
        <v>-64</v>
      </c>
      <c r="Z358" s="135"/>
    </row>
    <row r="359" spans="1:27" x14ac:dyDescent="0.35">
      <c r="A359" s="1" t="s">
        <v>233</v>
      </c>
      <c r="B359" s="1">
        <v>2019</v>
      </c>
      <c r="C359" s="2">
        <v>43771</v>
      </c>
      <c r="D359" s="1" t="s">
        <v>66</v>
      </c>
      <c r="E359" s="1" t="s">
        <v>962</v>
      </c>
      <c r="F359" s="1" t="s">
        <v>27</v>
      </c>
      <c r="G359" s="1"/>
      <c r="H359" s="1" t="s">
        <v>607</v>
      </c>
      <c r="I359" s="1">
        <v>18</v>
      </c>
      <c r="J359" s="1">
        <v>14</v>
      </c>
      <c r="K359" s="1">
        <v>14</v>
      </c>
      <c r="L359" s="1">
        <v>46</v>
      </c>
      <c r="M359" s="1"/>
      <c r="N359" s="1"/>
      <c r="O359" s="1"/>
      <c r="P359" s="1"/>
      <c r="Q359" s="1"/>
      <c r="R359" s="1"/>
      <c r="S359" s="1"/>
      <c r="T359" s="1"/>
      <c r="U359" s="1"/>
      <c r="V359" s="1"/>
      <c r="W359" s="1"/>
      <c r="X359" s="1"/>
      <c r="Y359" s="1" t="s">
        <v>607</v>
      </c>
      <c r="Z359" s="135"/>
    </row>
    <row r="360" spans="1:27" x14ac:dyDescent="0.35">
      <c r="A360" s="1" t="s">
        <v>233</v>
      </c>
      <c r="B360" s="1">
        <v>2019</v>
      </c>
      <c r="C360" s="2">
        <v>43771</v>
      </c>
      <c r="D360" s="1" t="s">
        <v>66</v>
      </c>
      <c r="E360" s="1" t="s">
        <v>695</v>
      </c>
      <c r="F360" s="1" t="s">
        <v>33</v>
      </c>
      <c r="G360" s="1"/>
      <c r="H360" s="1" t="s">
        <v>607</v>
      </c>
      <c r="I360" s="1">
        <v>14</v>
      </c>
      <c r="J360" s="1">
        <v>1</v>
      </c>
      <c r="K360" s="1" t="s">
        <v>758</v>
      </c>
      <c r="L360" s="1"/>
      <c r="M360" s="1"/>
      <c r="N360" s="1"/>
      <c r="O360" s="1"/>
      <c r="P360" s="1"/>
      <c r="Q360" s="1"/>
      <c r="R360" s="1"/>
      <c r="S360" s="1"/>
      <c r="T360" s="1"/>
      <c r="U360" s="1"/>
      <c r="V360" s="1"/>
      <c r="W360" s="1"/>
      <c r="X360" s="1"/>
      <c r="Y360" s="1" t="s">
        <v>607</v>
      </c>
      <c r="Z360" s="135"/>
    </row>
    <row r="361" spans="1:27" x14ac:dyDescent="0.35">
      <c r="A361" s="4" t="s">
        <v>281</v>
      </c>
      <c r="B361" s="4">
        <v>2019</v>
      </c>
      <c r="C361" s="5">
        <v>43526</v>
      </c>
      <c r="D361" s="4" t="s">
        <v>20</v>
      </c>
      <c r="E361" s="4" t="s">
        <v>598</v>
      </c>
      <c r="F361" s="4" t="s">
        <v>35</v>
      </c>
      <c r="G361" s="4"/>
      <c r="H361" s="4">
        <v>1</v>
      </c>
      <c r="I361" s="4">
        <v>36</v>
      </c>
      <c r="J361" s="4">
        <v>34</v>
      </c>
      <c r="K361" s="4">
        <v>32</v>
      </c>
      <c r="L361" s="4">
        <v>102</v>
      </c>
      <c r="M361" s="4"/>
      <c r="N361" s="4"/>
      <c r="O361" s="4"/>
      <c r="P361" s="4">
        <v>5</v>
      </c>
      <c r="Q361" s="4">
        <v>1</v>
      </c>
      <c r="R361" s="4">
        <v>3</v>
      </c>
      <c r="S361" s="4">
        <v>1</v>
      </c>
      <c r="T361" s="4">
        <v>5</v>
      </c>
      <c r="U361" s="4"/>
      <c r="V361" s="4"/>
      <c r="W361" s="4">
        <v>20</v>
      </c>
      <c r="X361" s="4"/>
      <c r="Y361" s="4">
        <v>137</v>
      </c>
      <c r="Z361" s="135">
        <v>1.1500000000000001</v>
      </c>
      <c r="AA361">
        <v>54.338000000000001</v>
      </c>
    </row>
    <row r="362" spans="1:27" x14ac:dyDescent="0.35">
      <c r="A362" s="4" t="s">
        <v>281</v>
      </c>
      <c r="B362" s="4">
        <v>2019</v>
      </c>
      <c r="C362" s="5">
        <v>43526</v>
      </c>
      <c r="D362" s="4" t="s">
        <v>20</v>
      </c>
      <c r="E362" s="4" t="s">
        <v>584</v>
      </c>
      <c r="F362" s="4" t="s">
        <v>27</v>
      </c>
      <c r="G362" s="4"/>
      <c r="H362" s="4">
        <v>2</v>
      </c>
      <c r="I362" s="4">
        <v>1</v>
      </c>
      <c r="J362" s="4">
        <v>36</v>
      </c>
      <c r="K362" s="4">
        <v>40</v>
      </c>
      <c r="L362" s="4">
        <v>77</v>
      </c>
      <c r="M362" s="4">
        <v>2</v>
      </c>
      <c r="N362" s="4">
        <v>3</v>
      </c>
      <c r="O362" s="4"/>
      <c r="P362" s="4"/>
      <c r="Q362" s="4"/>
      <c r="R362" s="4">
        <v>1</v>
      </c>
      <c r="S362" s="4">
        <v>3</v>
      </c>
      <c r="T362" s="4">
        <v>3</v>
      </c>
      <c r="U362" s="4"/>
      <c r="V362" s="4">
        <v>10</v>
      </c>
      <c r="W362" s="4">
        <v>20</v>
      </c>
      <c r="X362" s="4"/>
      <c r="Y362" s="4">
        <v>119</v>
      </c>
      <c r="Z362" s="135"/>
    </row>
    <row r="363" spans="1:27" x14ac:dyDescent="0.35">
      <c r="A363" s="4" t="s">
        <v>281</v>
      </c>
      <c r="B363" s="4">
        <v>2019</v>
      </c>
      <c r="C363" s="5">
        <v>43526</v>
      </c>
      <c r="D363" s="4" t="s">
        <v>20</v>
      </c>
      <c r="E363" s="4" t="s">
        <v>585</v>
      </c>
      <c r="F363" s="4" t="s">
        <v>113</v>
      </c>
      <c r="G363" s="4"/>
      <c r="H363" s="4">
        <v>3</v>
      </c>
      <c r="I363" s="4">
        <v>34</v>
      </c>
      <c r="J363" s="4">
        <v>40</v>
      </c>
      <c r="K363" s="4">
        <v>28</v>
      </c>
      <c r="L363" s="4">
        <v>102</v>
      </c>
      <c r="M363" s="4"/>
      <c r="N363" s="4">
        <v>2</v>
      </c>
      <c r="O363" s="4"/>
      <c r="P363" s="4">
        <v>3</v>
      </c>
      <c r="Q363" s="4">
        <v>3</v>
      </c>
      <c r="R363" s="4">
        <v>2</v>
      </c>
      <c r="S363" s="4">
        <v>2</v>
      </c>
      <c r="T363" s="4"/>
      <c r="U363" s="4"/>
      <c r="V363" s="4">
        <v>4</v>
      </c>
      <c r="W363" s="4"/>
      <c r="X363" s="4"/>
      <c r="Y363" s="4">
        <v>118</v>
      </c>
      <c r="Z363" s="135"/>
    </row>
    <row r="364" spans="1:27" x14ac:dyDescent="0.35">
      <c r="A364" s="4" t="s">
        <v>281</v>
      </c>
      <c r="B364" s="4">
        <v>2019</v>
      </c>
      <c r="C364" s="5">
        <v>43526</v>
      </c>
      <c r="D364" s="4" t="s">
        <v>20</v>
      </c>
      <c r="E364" s="4" t="s">
        <v>589</v>
      </c>
      <c r="F364" s="4" t="s">
        <v>25</v>
      </c>
      <c r="G364" s="4"/>
      <c r="H364" s="4">
        <v>4</v>
      </c>
      <c r="I364" s="4">
        <v>32</v>
      </c>
      <c r="J364" s="4">
        <v>24</v>
      </c>
      <c r="K364" s="4">
        <v>26</v>
      </c>
      <c r="L364" s="4">
        <v>82</v>
      </c>
      <c r="M364" s="4"/>
      <c r="N364" s="4">
        <v>1</v>
      </c>
      <c r="O364" s="4"/>
      <c r="P364" s="4"/>
      <c r="Q364" s="4"/>
      <c r="R364" s="4"/>
      <c r="S364" s="4"/>
      <c r="T364" s="4"/>
      <c r="U364" s="4">
        <v>5</v>
      </c>
      <c r="V364" s="4">
        <v>6</v>
      </c>
      <c r="W364" s="4">
        <v>20</v>
      </c>
      <c r="X364" s="4"/>
      <c r="Y364" s="4">
        <v>114</v>
      </c>
      <c r="Z364" s="135"/>
    </row>
    <row r="365" spans="1:27" x14ac:dyDescent="0.35">
      <c r="A365" s="4" t="s">
        <v>281</v>
      </c>
      <c r="B365" s="4">
        <v>2019</v>
      </c>
      <c r="C365" s="5">
        <v>43526</v>
      </c>
      <c r="D365" s="4" t="s">
        <v>20</v>
      </c>
      <c r="E365" s="4" t="s">
        <v>752</v>
      </c>
      <c r="F365" s="4" t="s">
        <v>23</v>
      </c>
      <c r="G365" s="4"/>
      <c r="H365" s="4">
        <v>5</v>
      </c>
      <c r="I365" s="4">
        <v>30</v>
      </c>
      <c r="J365" s="4">
        <v>28</v>
      </c>
      <c r="K365" s="4">
        <v>38</v>
      </c>
      <c r="L365" s="4">
        <v>96</v>
      </c>
      <c r="M365" s="4">
        <v>3</v>
      </c>
      <c r="N365" s="4"/>
      <c r="O365" s="4"/>
      <c r="P365" s="4"/>
      <c r="Q365" s="4"/>
      <c r="R365" s="4"/>
      <c r="S365" s="4"/>
      <c r="T365" s="4"/>
      <c r="U365" s="4">
        <v>3</v>
      </c>
      <c r="V365" s="4">
        <v>2</v>
      </c>
      <c r="W365" s="4"/>
      <c r="X365" s="4"/>
      <c r="Y365" s="4">
        <v>104</v>
      </c>
      <c r="Z365" s="135"/>
    </row>
    <row r="366" spans="1:27" x14ac:dyDescent="0.35">
      <c r="A366" s="4" t="s">
        <v>281</v>
      </c>
      <c r="B366" s="4">
        <v>2019</v>
      </c>
      <c r="C366" s="5">
        <v>43526</v>
      </c>
      <c r="D366" s="4" t="s">
        <v>20</v>
      </c>
      <c r="E366" s="4" t="s">
        <v>964</v>
      </c>
      <c r="F366" s="4" t="s">
        <v>37</v>
      </c>
      <c r="G366" s="4"/>
      <c r="H366" s="4">
        <v>6</v>
      </c>
      <c r="I366" s="4">
        <v>40</v>
      </c>
      <c r="J366" s="4">
        <v>26</v>
      </c>
      <c r="K366" s="4">
        <v>34</v>
      </c>
      <c r="L366" s="4">
        <v>100</v>
      </c>
      <c r="M366" s="4"/>
      <c r="N366" s="4"/>
      <c r="O366" s="4"/>
      <c r="P366" s="4"/>
      <c r="Q366" s="4"/>
      <c r="R366" s="4"/>
      <c r="S366" s="4"/>
      <c r="T366" s="4"/>
      <c r="U366" s="4">
        <v>1</v>
      </c>
      <c r="V366" s="4"/>
      <c r="W366" s="4"/>
      <c r="X366" s="4"/>
      <c r="Y366" s="4">
        <v>101</v>
      </c>
      <c r="Z366" s="135"/>
    </row>
    <row r="367" spans="1:27" x14ac:dyDescent="0.35">
      <c r="A367" s="4" t="s">
        <v>281</v>
      </c>
      <c r="B367" s="4">
        <v>2019</v>
      </c>
      <c r="C367" s="5">
        <v>43526</v>
      </c>
      <c r="D367" s="4" t="s">
        <v>20</v>
      </c>
      <c r="E367" s="4" t="s">
        <v>493</v>
      </c>
      <c r="F367" s="4" t="s">
        <v>31</v>
      </c>
      <c r="G367" s="4"/>
      <c r="H367" s="4">
        <v>7</v>
      </c>
      <c r="I367" s="4">
        <v>28</v>
      </c>
      <c r="J367" s="4">
        <v>38</v>
      </c>
      <c r="K367" s="4">
        <v>20</v>
      </c>
      <c r="L367" s="4">
        <v>86</v>
      </c>
      <c r="M367" s="4"/>
      <c r="N367" s="4">
        <v>5</v>
      </c>
      <c r="O367" s="4"/>
      <c r="P367" s="4"/>
      <c r="Q367" s="4"/>
      <c r="R367" s="4"/>
      <c r="S367" s="4"/>
      <c r="T367" s="4"/>
      <c r="U367" s="4"/>
      <c r="V367" s="4"/>
      <c r="W367" s="4"/>
      <c r="X367" s="4"/>
      <c r="Y367" s="4">
        <v>91</v>
      </c>
      <c r="Z367" s="135"/>
    </row>
    <row r="368" spans="1:27" x14ac:dyDescent="0.35">
      <c r="A368" s="4" t="s">
        <v>281</v>
      </c>
      <c r="B368" s="4">
        <v>2019</v>
      </c>
      <c r="C368" s="5">
        <v>43526</v>
      </c>
      <c r="D368" s="4" t="s">
        <v>20</v>
      </c>
      <c r="E368" s="4" t="s">
        <v>603</v>
      </c>
      <c r="F368" s="4" t="s">
        <v>484</v>
      </c>
      <c r="G368" s="4"/>
      <c r="H368" s="4">
        <v>8</v>
      </c>
      <c r="I368" s="4">
        <v>18</v>
      </c>
      <c r="J368" s="4">
        <v>16</v>
      </c>
      <c r="K368" s="4">
        <v>8</v>
      </c>
      <c r="L368" s="4">
        <v>42</v>
      </c>
      <c r="M368" s="4"/>
      <c r="N368" s="4"/>
      <c r="O368" s="4">
        <v>3</v>
      </c>
      <c r="P368" s="4"/>
      <c r="Q368" s="4"/>
      <c r="R368" s="4"/>
      <c r="S368" s="4"/>
      <c r="T368" s="4">
        <v>2</v>
      </c>
      <c r="U368" s="4"/>
      <c r="V368" s="4"/>
      <c r="W368" s="4">
        <v>40</v>
      </c>
      <c r="X368" s="4"/>
      <c r="Y368" s="4">
        <v>87</v>
      </c>
      <c r="Z368" s="135"/>
    </row>
    <row r="369" spans="1:26" x14ac:dyDescent="0.35">
      <c r="A369" s="4" t="s">
        <v>281</v>
      </c>
      <c r="B369" s="4">
        <v>2019</v>
      </c>
      <c r="C369" s="5">
        <v>43526</v>
      </c>
      <c r="D369" s="4" t="s">
        <v>20</v>
      </c>
      <c r="E369" s="4" t="s">
        <v>973</v>
      </c>
      <c r="F369" s="4" t="s">
        <v>188</v>
      </c>
      <c r="G369" s="4"/>
      <c r="H369" s="4">
        <v>9</v>
      </c>
      <c r="I369" s="4">
        <v>24</v>
      </c>
      <c r="J369" s="4">
        <v>18</v>
      </c>
      <c r="K369" s="4">
        <v>22</v>
      </c>
      <c r="L369" s="4">
        <v>64</v>
      </c>
      <c r="M369" s="4"/>
      <c r="N369" s="4"/>
      <c r="O369" s="4">
        <v>2</v>
      </c>
      <c r="P369" s="4"/>
      <c r="Q369" s="4"/>
      <c r="R369" s="4"/>
      <c r="S369" s="4"/>
      <c r="T369" s="4"/>
      <c r="U369" s="4"/>
      <c r="V369" s="4"/>
      <c r="W369" s="4">
        <v>20</v>
      </c>
      <c r="X369" s="4"/>
      <c r="Y369" s="4">
        <v>86</v>
      </c>
      <c r="Z369" s="135"/>
    </row>
    <row r="370" spans="1:26" x14ac:dyDescent="0.35">
      <c r="A370" s="4" t="s">
        <v>281</v>
      </c>
      <c r="B370" s="4">
        <v>2019</v>
      </c>
      <c r="C370" s="5">
        <v>43526</v>
      </c>
      <c r="D370" s="4" t="s">
        <v>20</v>
      </c>
      <c r="E370" s="4" t="s">
        <v>508</v>
      </c>
      <c r="F370" s="4" t="s">
        <v>85</v>
      </c>
      <c r="G370" s="4"/>
      <c r="H370" s="4">
        <v>10</v>
      </c>
      <c r="I370" s="4">
        <v>12</v>
      </c>
      <c r="J370" s="4">
        <v>10</v>
      </c>
      <c r="K370" s="4">
        <v>36</v>
      </c>
      <c r="L370" s="4">
        <v>58</v>
      </c>
      <c r="M370" s="4"/>
      <c r="N370" s="4"/>
      <c r="O370" s="4"/>
      <c r="P370" s="4"/>
      <c r="Q370" s="4"/>
      <c r="R370" s="4"/>
      <c r="S370" s="4">
        <v>5</v>
      </c>
      <c r="T370" s="4"/>
      <c r="U370" s="4"/>
      <c r="V370" s="4"/>
      <c r="W370" s="4">
        <v>20</v>
      </c>
      <c r="X370" s="4"/>
      <c r="Y370" s="4">
        <v>83</v>
      </c>
      <c r="Z370" s="135"/>
    </row>
    <row r="371" spans="1:26" x14ac:dyDescent="0.35">
      <c r="A371" s="4" t="s">
        <v>281</v>
      </c>
      <c r="B371" s="4">
        <v>2019</v>
      </c>
      <c r="C371" s="5">
        <v>43526</v>
      </c>
      <c r="D371" s="4" t="s">
        <v>20</v>
      </c>
      <c r="E371" s="4" t="s">
        <v>340</v>
      </c>
      <c r="F371" s="4" t="s">
        <v>142</v>
      </c>
      <c r="G371" s="4"/>
      <c r="H371" s="4">
        <v>11</v>
      </c>
      <c r="I371" s="4">
        <v>20</v>
      </c>
      <c r="J371" s="4">
        <v>30</v>
      </c>
      <c r="K371" s="4">
        <v>24</v>
      </c>
      <c r="L371" s="4">
        <v>74</v>
      </c>
      <c r="M371" s="4">
        <v>5</v>
      </c>
      <c r="N371" s="4"/>
      <c r="O371" s="4"/>
      <c r="P371" s="4"/>
      <c r="Q371" s="4"/>
      <c r="R371" s="4"/>
      <c r="S371" s="4"/>
      <c r="T371" s="4"/>
      <c r="U371" s="4"/>
      <c r="V371" s="4"/>
      <c r="W371" s="4"/>
      <c r="X371" s="4"/>
      <c r="Y371" s="4">
        <v>79</v>
      </c>
      <c r="Z371" s="135"/>
    </row>
    <row r="372" spans="1:26" x14ac:dyDescent="0.35">
      <c r="A372" s="4" t="s">
        <v>281</v>
      </c>
      <c r="B372" s="4">
        <v>2019</v>
      </c>
      <c r="C372" s="5">
        <v>43526</v>
      </c>
      <c r="D372" s="4" t="s">
        <v>20</v>
      </c>
      <c r="E372" s="4" t="s">
        <v>601</v>
      </c>
      <c r="F372" s="4" t="s">
        <v>102</v>
      </c>
      <c r="G372" s="4"/>
      <c r="H372" s="4">
        <v>12</v>
      </c>
      <c r="I372" s="4">
        <v>38</v>
      </c>
      <c r="J372" s="4">
        <v>20</v>
      </c>
      <c r="K372" s="4">
        <v>12</v>
      </c>
      <c r="L372" s="4">
        <v>70</v>
      </c>
      <c r="M372" s="4"/>
      <c r="N372" s="4"/>
      <c r="O372" s="4"/>
      <c r="P372" s="4"/>
      <c r="Q372" s="4">
        <v>5</v>
      </c>
      <c r="R372" s="4"/>
      <c r="S372" s="4"/>
      <c r="T372" s="4"/>
      <c r="U372" s="4"/>
      <c r="V372" s="4"/>
      <c r="W372" s="4"/>
      <c r="X372" s="4"/>
      <c r="Y372" s="4">
        <v>75</v>
      </c>
      <c r="Z372" s="135"/>
    </row>
    <row r="373" spans="1:26" x14ac:dyDescent="0.35">
      <c r="A373" s="4" t="s">
        <v>281</v>
      </c>
      <c r="B373" s="4">
        <v>2019</v>
      </c>
      <c r="C373" s="5">
        <v>43526</v>
      </c>
      <c r="D373" s="4" t="s">
        <v>20</v>
      </c>
      <c r="E373" s="4" t="s">
        <v>969</v>
      </c>
      <c r="F373" s="4" t="s">
        <v>164</v>
      </c>
      <c r="G373" s="4"/>
      <c r="H373" s="4">
        <v>13</v>
      </c>
      <c r="I373" s="4">
        <v>22</v>
      </c>
      <c r="J373" s="4">
        <v>12</v>
      </c>
      <c r="K373" s="4">
        <v>30</v>
      </c>
      <c r="L373" s="4">
        <v>64</v>
      </c>
      <c r="M373" s="4"/>
      <c r="N373" s="4"/>
      <c r="O373" s="4"/>
      <c r="P373" s="4"/>
      <c r="Q373" s="4"/>
      <c r="R373" s="4"/>
      <c r="S373" s="4"/>
      <c r="T373" s="4"/>
      <c r="U373" s="4"/>
      <c r="V373" s="4"/>
      <c r="W373" s="4">
        <v>20</v>
      </c>
      <c r="X373" s="4">
        <v>20</v>
      </c>
      <c r="Y373" s="4">
        <v>64</v>
      </c>
      <c r="Z373" s="135"/>
    </row>
    <row r="374" spans="1:26" x14ac:dyDescent="0.35">
      <c r="A374" s="4" t="s">
        <v>281</v>
      </c>
      <c r="B374" s="4">
        <v>2019</v>
      </c>
      <c r="C374" s="5">
        <v>43526</v>
      </c>
      <c r="D374" s="4" t="s">
        <v>20</v>
      </c>
      <c r="E374" s="4" t="s">
        <v>1044</v>
      </c>
      <c r="F374" s="4" t="s">
        <v>78</v>
      </c>
      <c r="G374" s="4"/>
      <c r="H374" s="4">
        <v>14</v>
      </c>
      <c r="I374" s="4">
        <v>26</v>
      </c>
      <c r="J374" s="4">
        <v>14</v>
      </c>
      <c r="K374" s="4">
        <v>1</v>
      </c>
      <c r="L374" s="4">
        <v>41</v>
      </c>
      <c r="M374" s="4">
        <v>1</v>
      </c>
      <c r="N374" s="4"/>
      <c r="O374" s="4"/>
      <c r="P374" s="4"/>
      <c r="Q374" s="4"/>
      <c r="R374" s="4"/>
      <c r="S374" s="4"/>
      <c r="T374" s="4"/>
      <c r="U374" s="4"/>
      <c r="V374" s="4"/>
      <c r="W374" s="4">
        <v>20</v>
      </c>
      <c r="X374" s="4"/>
      <c r="Y374" s="4">
        <v>62</v>
      </c>
      <c r="Z374" s="135"/>
    </row>
    <row r="375" spans="1:26" x14ac:dyDescent="0.35">
      <c r="A375" s="4" t="s">
        <v>281</v>
      </c>
      <c r="B375" s="4">
        <v>2019</v>
      </c>
      <c r="C375" s="5">
        <v>43526</v>
      </c>
      <c r="D375" s="4" t="s">
        <v>20</v>
      </c>
      <c r="E375" s="4" t="s">
        <v>813</v>
      </c>
      <c r="F375" s="4" t="s">
        <v>33</v>
      </c>
      <c r="G375" s="4"/>
      <c r="H375" s="4">
        <v>15</v>
      </c>
      <c r="I375" s="4">
        <v>8</v>
      </c>
      <c r="J375" s="4">
        <v>22</v>
      </c>
      <c r="K375" s="4">
        <v>2</v>
      </c>
      <c r="L375" s="4">
        <v>32</v>
      </c>
      <c r="M375" s="4"/>
      <c r="N375" s="4"/>
      <c r="O375" s="4">
        <v>5</v>
      </c>
      <c r="P375" s="4">
        <v>2</v>
      </c>
      <c r="Q375" s="4"/>
      <c r="R375" s="4"/>
      <c r="S375" s="4"/>
      <c r="T375" s="4"/>
      <c r="U375" s="4"/>
      <c r="V375" s="4"/>
      <c r="W375" s="4">
        <v>20</v>
      </c>
      <c r="X375" s="4"/>
      <c r="Y375" s="4">
        <v>59</v>
      </c>
      <c r="Z375" s="135"/>
    </row>
    <row r="376" spans="1:26" x14ac:dyDescent="0.35">
      <c r="A376" s="4" t="s">
        <v>281</v>
      </c>
      <c r="B376" s="4">
        <v>2019</v>
      </c>
      <c r="C376" s="5">
        <v>43526</v>
      </c>
      <c r="D376" s="4" t="s">
        <v>20</v>
      </c>
      <c r="E376" s="4" t="s">
        <v>648</v>
      </c>
      <c r="F376" s="4" t="s">
        <v>29</v>
      </c>
      <c r="G376" s="4"/>
      <c r="H376" s="4">
        <v>16</v>
      </c>
      <c r="I376" s="4">
        <v>1</v>
      </c>
      <c r="J376" s="4">
        <v>32</v>
      </c>
      <c r="K376" s="4">
        <v>18</v>
      </c>
      <c r="L376" s="4">
        <v>51</v>
      </c>
      <c r="M376" s="4"/>
      <c r="N376" s="4"/>
      <c r="O376" s="4"/>
      <c r="P376" s="4"/>
      <c r="Q376" s="4">
        <v>2</v>
      </c>
      <c r="R376" s="4"/>
      <c r="S376" s="4"/>
      <c r="T376" s="4">
        <v>1</v>
      </c>
      <c r="U376" s="4"/>
      <c r="V376" s="4"/>
      <c r="W376" s="4"/>
      <c r="X376" s="4"/>
      <c r="Y376" s="4">
        <v>54</v>
      </c>
      <c r="Z376" s="135"/>
    </row>
    <row r="377" spans="1:26" x14ac:dyDescent="0.35">
      <c r="A377" s="4" t="s">
        <v>281</v>
      </c>
      <c r="B377" s="4">
        <v>2019</v>
      </c>
      <c r="C377" s="5">
        <v>43526</v>
      </c>
      <c r="D377" s="4" t="s">
        <v>20</v>
      </c>
      <c r="E377" s="4" t="s">
        <v>790</v>
      </c>
      <c r="F377" s="4" t="s">
        <v>480</v>
      </c>
      <c r="G377" s="4"/>
      <c r="H377" s="4">
        <v>17</v>
      </c>
      <c r="I377" s="4">
        <v>6</v>
      </c>
      <c r="J377" s="4">
        <v>2</v>
      </c>
      <c r="K377" s="4">
        <v>16</v>
      </c>
      <c r="L377" s="4">
        <v>24</v>
      </c>
      <c r="M377" s="4"/>
      <c r="N377" s="4"/>
      <c r="O377" s="4">
        <v>1</v>
      </c>
      <c r="P377" s="4"/>
      <c r="Q377" s="4"/>
      <c r="R377" s="4"/>
      <c r="S377" s="4"/>
      <c r="T377" s="4"/>
      <c r="U377" s="4"/>
      <c r="V377" s="4"/>
      <c r="W377" s="4">
        <v>20</v>
      </c>
      <c r="X377" s="4"/>
      <c r="Y377" s="4">
        <v>45</v>
      </c>
      <c r="Z377" s="135"/>
    </row>
    <row r="378" spans="1:26" x14ac:dyDescent="0.35">
      <c r="A378" s="4" t="s">
        <v>281</v>
      </c>
      <c r="B378" s="4">
        <v>2019</v>
      </c>
      <c r="C378" s="5">
        <v>43526</v>
      </c>
      <c r="D378" s="4" t="s">
        <v>20</v>
      </c>
      <c r="E378" s="4" t="s">
        <v>608</v>
      </c>
      <c r="F378" s="4" t="s">
        <v>46</v>
      </c>
      <c r="G378" s="4"/>
      <c r="H378" s="4">
        <v>18</v>
      </c>
      <c r="I378" s="4">
        <v>16</v>
      </c>
      <c r="J378" s="4">
        <v>4</v>
      </c>
      <c r="K378" s="4">
        <v>10</v>
      </c>
      <c r="L378" s="4">
        <v>30</v>
      </c>
      <c r="M378" s="4"/>
      <c r="N378" s="4"/>
      <c r="O378" s="4"/>
      <c r="P378" s="4">
        <v>1</v>
      </c>
      <c r="Q378" s="4"/>
      <c r="R378" s="4">
        <v>5</v>
      </c>
      <c r="S378" s="4"/>
      <c r="T378" s="4"/>
      <c r="U378" s="4"/>
      <c r="V378" s="4"/>
      <c r="W378" s="4"/>
      <c r="X378" s="4"/>
      <c r="Y378" s="4">
        <v>36</v>
      </c>
      <c r="Z378" s="135"/>
    </row>
    <row r="379" spans="1:26" x14ac:dyDescent="0.35">
      <c r="A379" s="4" t="s">
        <v>281</v>
      </c>
      <c r="B379" s="4">
        <v>2019</v>
      </c>
      <c r="C379" s="5">
        <v>43526</v>
      </c>
      <c r="D379" s="4" t="s">
        <v>20</v>
      </c>
      <c r="E379" s="4" t="s">
        <v>972</v>
      </c>
      <c r="F379" s="4" t="s">
        <v>56</v>
      </c>
      <c r="G379" s="4"/>
      <c r="H379" s="4">
        <v>19</v>
      </c>
      <c r="I379" s="4">
        <v>14</v>
      </c>
      <c r="J379" s="4">
        <v>1</v>
      </c>
      <c r="K379" s="4">
        <v>6</v>
      </c>
      <c r="L379" s="4">
        <v>21</v>
      </c>
      <c r="M379" s="4"/>
      <c r="N379" s="4"/>
      <c r="O379" s="4"/>
      <c r="P379" s="4"/>
      <c r="Q379" s="4"/>
      <c r="R379" s="4"/>
      <c r="S379" s="4"/>
      <c r="T379" s="4"/>
      <c r="U379" s="4"/>
      <c r="V379" s="4"/>
      <c r="W379" s="4"/>
      <c r="X379" s="4"/>
      <c r="Y379" s="4">
        <v>21</v>
      </c>
      <c r="Z379" s="135"/>
    </row>
    <row r="380" spans="1:26" x14ac:dyDescent="0.35">
      <c r="A380" s="4" t="s">
        <v>281</v>
      </c>
      <c r="B380" s="4">
        <v>2019</v>
      </c>
      <c r="C380" s="5">
        <v>43526</v>
      </c>
      <c r="D380" s="4" t="s">
        <v>20</v>
      </c>
      <c r="E380" s="4" t="s">
        <v>522</v>
      </c>
      <c r="F380" s="4" t="s">
        <v>58</v>
      </c>
      <c r="G380" s="4"/>
      <c r="H380" s="4">
        <v>20</v>
      </c>
      <c r="I380" s="4">
        <v>2</v>
      </c>
      <c r="J380" s="4">
        <v>1</v>
      </c>
      <c r="K380" s="4">
        <v>14</v>
      </c>
      <c r="L380" s="4">
        <v>17</v>
      </c>
      <c r="M380" s="4"/>
      <c r="N380" s="4"/>
      <c r="O380" s="4"/>
      <c r="P380" s="4"/>
      <c r="Q380" s="4"/>
      <c r="R380" s="4"/>
      <c r="S380" s="4"/>
      <c r="T380" s="4"/>
      <c r="U380" s="4">
        <v>2</v>
      </c>
      <c r="V380" s="4"/>
      <c r="W380" s="4"/>
      <c r="X380" s="4"/>
      <c r="Y380" s="4">
        <v>19</v>
      </c>
      <c r="Z380" s="135"/>
    </row>
    <row r="381" spans="1:26" x14ac:dyDescent="0.35">
      <c r="A381" s="4" t="s">
        <v>281</v>
      </c>
      <c r="B381" s="4">
        <v>2019</v>
      </c>
      <c r="C381" s="5">
        <v>43526</v>
      </c>
      <c r="D381" s="4" t="s">
        <v>20</v>
      </c>
      <c r="E381" s="4" t="s">
        <v>1093</v>
      </c>
      <c r="F381" s="4" t="s">
        <v>145</v>
      </c>
      <c r="G381" s="4"/>
      <c r="H381" s="4">
        <v>21</v>
      </c>
      <c r="I381" s="4">
        <v>4</v>
      </c>
      <c r="J381" s="4">
        <v>8</v>
      </c>
      <c r="K381" s="4">
        <v>4</v>
      </c>
      <c r="L381" s="4">
        <v>16</v>
      </c>
      <c r="M381" s="4"/>
      <c r="N381" s="4"/>
      <c r="O381" s="4"/>
      <c r="P381" s="4"/>
      <c r="Q381" s="4"/>
      <c r="R381" s="4"/>
      <c r="S381" s="4"/>
      <c r="T381" s="4"/>
      <c r="U381" s="4"/>
      <c r="V381" s="4"/>
      <c r="W381" s="4"/>
      <c r="X381" s="4"/>
      <c r="Y381" s="4">
        <v>16</v>
      </c>
      <c r="Z381" s="135"/>
    </row>
    <row r="382" spans="1:26" x14ac:dyDescent="0.35">
      <c r="A382" s="4" t="s">
        <v>281</v>
      </c>
      <c r="B382" s="4">
        <v>2019</v>
      </c>
      <c r="C382" s="5">
        <v>43526</v>
      </c>
      <c r="D382" s="4" t="s">
        <v>20</v>
      </c>
      <c r="E382" s="4" t="s">
        <v>716</v>
      </c>
      <c r="F382" s="4" t="s">
        <v>152</v>
      </c>
      <c r="G382" s="4"/>
      <c r="H382" s="4">
        <v>22</v>
      </c>
      <c r="I382" s="4">
        <v>1</v>
      </c>
      <c r="J382" s="4">
        <v>6</v>
      </c>
      <c r="K382" s="4">
        <v>1</v>
      </c>
      <c r="L382" s="4">
        <v>8</v>
      </c>
      <c r="M382" s="4"/>
      <c r="N382" s="4"/>
      <c r="O382" s="4"/>
      <c r="P382" s="4"/>
      <c r="Q382" s="4"/>
      <c r="R382" s="4"/>
      <c r="S382" s="4"/>
      <c r="T382" s="4"/>
      <c r="U382" s="4"/>
      <c r="V382" s="4"/>
      <c r="W382" s="4"/>
      <c r="X382" s="4"/>
      <c r="Y382" s="4">
        <v>8</v>
      </c>
      <c r="Z382" s="135"/>
    </row>
    <row r="383" spans="1:26" x14ac:dyDescent="0.35">
      <c r="A383" s="4" t="s">
        <v>281</v>
      </c>
      <c r="B383" s="4">
        <v>2019</v>
      </c>
      <c r="C383" s="5">
        <v>43526</v>
      </c>
      <c r="D383" s="4" t="s">
        <v>20</v>
      </c>
      <c r="E383" s="4" t="s">
        <v>828</v>
      </c>
      <c r="F383" s="4" t="s">
        <v>82</v>
      </c>
      <c r="G383" s="4"/>
      <c r="H383" s="4">
        <v>23</v>
      </c>
      <c r="I383" s="4">
        <v>1</v>
      </c>
      <c r="J383" s="4">
        <v>1</v>
      </c>
      <c r="K383" s="4">
        <v>1</v>
      </c>
      <c r="L383" s="4">
        <v>3</v>
      </c>
      <c r="M383" s="4"/>
      <c r="N383" s="4"/>
      <c r="O383" s="4"/>
      <c r="P383" s="4"/>
      <c r="Q383" s="4"/>
      <c r="R383" s="4"/>
      <c r="S383" s="4"/>
      <c r="T383" s="4"/>
      <c r="U383" s="4"/>
      <c r="V383" s="4"/>
      <c r="W383" s="4"/>
      <c r="X383" s="4"/>
      <c r="Y383" s="4">
        <v>3</v>
      </c>
      <c r="Z383" s="135"/>
    </row>
    <row r="384" spans="1:26" x14ac:dyDescent="0.35">
      <c r="A384" s="4" t="s">
        <v>281</v>
      </c>
      <c r="B384" s="4">
        <v>2019</v>
      </c>
      <c r="C384" s="5">
        <v>43526</v>
      </c>
      <c r="D384" s="4" t="s">
        <v>20</v>
      </c>
      <c r="E384" s="4" t="s">
        <v>344</v>
      </c>
      <c r="F384" s="4" t="s">
        <v>154</v>
      </c>
      <c r="G384" s="4"/>
      <c r="H384" s="4">
        <v>24</v>
      </c>
      <c r="I384" s="4">
        <v>10</v>
      </c>
      <c r="J384" s="4">
        <v>1</v>
      </c>
      <c r="K384" s="4">
        <v>1</v>
      </c>
      <c r="L384" s="4">
        <v>12</v>
      </c>
      <c r="M384" s="4"/>
      <c r="N384" s="4"/>
      <c r="O384" s="4"/>
      <c r="P384" s="4"/>
      <c r="Q384" s="4"/>
      <c r="R384" s="4"/>
      <c r="S384" s="4"/>
      <c r="T384" s="4"/>
      <c r="U384" s="4"/>
      <c r="V384" s="4"/>
      <c r="W384" s="4"/>
      <c r="X384" s="4">
        <v>40</v>
      </c>
      <c r="Y384" s="4">
        <v>-28</v>
      </c>
      <c r="Z384" s="135"/>
    </row>
    <row r="385" spans="1:27" x14ac:dyDescent="0.35">
      <c r="A385" s="1" t="s">
        <v>226</v>
      </c>
      <c r="B385" s="1">
        <v>2019</v>
      </c>
      <c r="C385" s="2">
        <v>43491</v>
      </c>
      <c r="D385" s="1" t="s">
        <v>66</v>
      </c>
      <c r="E385" s="1" t="s">
        <v>967</v>
      </c>
      <c r="F385" s="1" t="s">
        <v>102</v>
      </c>
      <c r="G385" s="1"/>
      <c r="H385" s="1">
        <v>1</v>
      </c>
      <c r="I385" s="1">
        <v>28</v>
      </c>
      <c r="J385" s="1">
        <v>40</v>
      </c>
      <c r="K385" s="1">
        <v>34</v>
      </c>
      <c r="L385" s="1">
        <v>102</v>
      </c>
      <c r="M385" s="1"/>
      <c r="N385" s="1">
        <v>5</v>
      </c>
      <c r="O385" s="1">
        <v>5</v>
      </c>
      <c r="P385" s="1"/>
      <c r="Q385" s="1"/>
      <c r="R385" s="1"/>
      <c r="S385" s="1"/>
      <c r="T385" s="1">
        <v>1</v>
      </c>
      <c r="U385" s="1">
        <v>1</v>
      </c>
      <c r="V385" s="1"/>
      <c r="W385" s="1">
        <v>20</v>
      </c>
      <c r="X385" s="1"/>
      <c r="Y385" s="1">
        <v>134</v>
      </c>
      <c r="Z385" s="135">
        <v>1.15625</v>
      </c>
      <c r="AA385">
        <v>54.046999999999997</v>
      </c>
    </row>
    <row r="386" spans="1:27" x14ac:dyDescent="0.35">
      <c r="A386" s="1" t="s">
        <v>226</v>
      </c>
      <c r="B386" s="1">
        <v>2019</v>
      </c>
      <c r="C386" s="2">
        <v>43491</v>
      </c>
      <c r="D386" s="1" t="s">
        <v>66</v>
      </c>
      <c r="E386" s="1" t="s">
        <v>584</v>
      </c>
      <c r="F386" s="1" t="s">
        <v>27</v>
      </c>
      <c r="G386" s="1"/>
      <c r="H386" s="1">
        <v>2</v>
      </c>
      <c r="I386" s="1">
        <v>38</v>
      </c>
      <c r="J386" s="1">
        <v>28</v>
      </c>
      <c r="K386" s="1">
        <v>36</v>
      </c>
      <c r="L386" s="1">
        <v>102</v>
      </c>
      <c r="M386" s="1">
        <v>3</v>
      </c>
      <c r="N386" s="1">
        <v>1</v>
      </c>
      <c r="O386" s="1"/>
      <c r="P386" s="1">
        <v>1</v>
      </c>
      <c r="Q386" s="1">
        <v>2</v>
      </c>
      <c r="R386" s="1"/>
      <c r="S386" s="1"/>
      <c r="T386" s="1">
        <v>3</v>
      </c>
      <c r="U386" s="1">
        <v>2</v>
      </c>
      <c r="V386" s="1">
        <v>6</v>
      </c>
      <c r="W386" s="1"/>
      <c r="X386" s="1"/>
      <c r="Y386" s="1">
        <v>120</v>
      </c>
      <c r="Z386" s="135"/>
    </row>
    <row r="387" spans="1:27" x14ac:dyDescent="0.35">
      <c r="A387" s="1" t="s">
        <v>226</v>
      </c>
      <c r="B387" s="1">
        <v>2019</v>
      </c>
      <c r="C387" s="2">
        <v>43491</v>
      </c>
      <c r="D387" s="1" t="s">
        <v>66</v>
      </c>
      <c r="E387" s="1" t="s">
        <v>598</v>
      </c>
      <c r="F387" s="1" t="s">
        <v>35</v>
      </c>
      <c r="G387" s="1"/>
      <c r="H387" s="1">
        <v>3</v>
      </c>
      <c r="I387" s="1">
        <v>26</v>
      </c>
      <c r="J387" s="1">
        <v>38</v>
      </c>
      <c r="K387" s="1">
        <v>40</v>
      </c>
      <c r="L387" s="1">
        <v>104</v>
      </c>
      <c r="M387" s="1">
        <v>1</v>
      </c>
      <c r="N387" s="1"/>
      <c r="O387" s="1"/>
      <c r="P387" s="1">
        <v>3</v>
      </c>
      <c r="Q387" s="1"/>
      <c r="R387" s="1"/>
      <c r="S387" s="1"/>
      <c r="T387" s="1">
        <v>5</v>
      </c>
      <c r="U387" s="1">
        <v>3</v>
      </c>
      <c r="V387" s="1"/>
      <c r="W387" s="1"/>
      <c r="X387" s="1"/>
      <c r="Y387" s="1">
        <v>116</v>
      </c>
      <c r="Z387" s="135"/>
    </row>
    <row r="388" spans="1:27" x14ac:dyDescent="0.35">
      <c r="A388" s="1" t="s">
        <v>226</v>
      </c>
      <c r="B388" s="1">
        <v>2019</v>
      </c>
      <c r="C388" s="2">
        <v>43491</v>
      </c>
      <c r="D388" s="1" t="s">
        <v>66</v>
      </c>
      <c r="E388" s="1" t="s">
        <v>603</v>
      </c>
      <c r="F388" s="1" t="s">
        <v>484</v>
      </c>
      <c r="G388" s="1"/>
      <c r="H388" s="1">
        <v>4</v>
      </c>
      <c r="I388" s="1">
        <v>40</v>
      </c>
      <c r="J388" s="1">
        <v>34</v>
      </c>
      <c r="K388" s="1">
        <v>20</v>
      </c>
      <c r="L388" s="1">
        <v>94</v>
      </c>
      <c r="M388" s="1"/>
      <c r="N388" s="1"/>
      <c r="O388" s="1"/>
      <c r="P388" s="1"/>
      <c r="Q388" s="1">
        <v>5</v>
      </c>
      <c r="R388" s="1"/>
      <c r="S388" s="1"/>
      <c r="T388" s="1"/>
      <c r="U388" s="1">
        <v>5</v>
      </c>
      <c r="V388" s="1">
        <v>10</v>
      </c>
      <c r="W388" s="1"/>
      <c r="X388" s="1"/>
      <c r="Y388" s="1">
        <v>114</v>
      </c>
      <c r="Z388" s="135"/>
    </row>
    <row r="389" spans="1:27" x14ac:dyDescent="0.35">
      <c r="A389" s="1" t="s">
        <v>226</v>
      </c>
      <c r="B389" s="1">
        <v>2019</v>
      </c>
      <c r="C389" s="2">
        <v>43491</v>
      </c>
      <c r="D389" s="1" t="s">
        <v>66</v>
      </c>
      <c r="E389" s="1" t="s">
        <v>340</v>
      </c>
      <c r="F389" s="1" t="s">
        <v>142</v>
      </c>
      <c r="G389" s="1"/>
      <c r="H389" s="1">
        <v>5</v>
      </c>
      <c r="I389" s="1">
        <v>32</v>
      </c>
      <c r="J389" s="1">
        <v>36</v>
      </c>
      <c r="K389" s="1">
        <v>32</v>
      </c>
      <c r="L389" s="1">
        <v>100</v>
      </c>
      <c r="M389" s="1">
        <v>5</v>
      </c>
      <c r="N389" s="1"/>
      <c r="O389" s="1"/>
      <c r="P389" s="1">
        <v>2</v>
      </c>
      <c r="Q389" s="1"/>
      <c r="R389" s="1"/>
      <c r="S389" s="1"/>
      <c r="T389" s="1">
        <v>2</v>
      </c>
      <c r="U389" s="1"/>
      <c r="V389" s="1"/>
      <c r="W389" s="1"/>
      <c r="X389" s="1"/>
      <c r="Y389" s="1">
        <v>109</v>
      </c>
      <c r="Z389" s="135"/>
    </row>
    <row r="390" spans="1:27" x14ac:dyDescent="0.35">
      <c r="A390" s="1" t="s">
        <v>226</v>
      </c>
      <c r="B390" s="1">
        <v>2019</v>
      </c>
      <c r="C390" s="2">
        <v>43491</v>
      </c>
      <c r="D390" s="1" t="s">
        <v>66</v>
      </c>
      <c r="E390" s="1" t="s">
        <v>973</v>
      </c>
      <c r="F390" s="1" t="s">
        <v>188</v>
      </c>
      <c r="G390" s="1"/>
      <c r="H390" s="1">
        <v>6</v>
      </c>
      <c r="I390" s="1">
        <v>36</v>
      </c>
      <c r="J390" s="1">
        <v>14</v>
      </c>
      <c r="K390" s="1">
        <v>38</v>
      </c>
      <c r="L390" s="1">
        <v>88</v>
      </c>
      <c r="M390" s="1"/>
      <c r="N390" s="1"/>
      <c r="O390" s="1"/>
      <c r="P390" s="1">
        <v>5</v>
      </c>
      <c r="Q390" s="1"/>
      <c r="R390" s="1">
        <v>3</v>
      </c>
      <c r="S390" s="1"/>
      <c r="T390" s="1"/>
      <c r="U390" s="1"/>
      <c r="V390" s="1"/>
      <c r="W390" s="1"/>
      <c r="X390" s="1"/>
      <c r="Y390" s="1">
        <v>96</v>
      </c>
      <c r="Z390" s="135"/>
    </row>
    <row r="391" spans="1:27" x14ac:dyDescent="0.35">
      <c r="A391" s="1" t="s">
        <v>226</v>
      </c>
      <c r="B391" s="1">
        <v>2019</v>
      </c>
      <c r="C391" s="2">
        <v>43491</v>
      </c>
      <c r="D391" s="1" t="s">
        <v>66</v>
      </c>
      <c r="E391" s="1" t="s">
        <v>493</v>
      </c>
      <c r="F391" s="1" t="s">
        <v>31</v>
      </c>
      <c r="G391" s="1"/>
      <c r="H391" s="1">
        <v>7</v>
      </c>
      <c r="I391" s="1">
        <v>20</v>
      </c>
      <c r="J391" s="1">
        <v>22</v>
      </c>
      <c r="K391" s="1">
        <v>28</v>
      </c>
      <c r="L391" s="1">
        <v>70</v>
      </c>
      <c r="M391" s="1"/>
      <c r="N391" s="1"/>
      <c r="O391" s="1"/>
      <c r="P391" s="1"/>
      <c r="Q391" s="1"/>
      <c r="R391" s="1"/>
      <c r="S391" s="1">
        <v>5</v>
      </c>
      <c r="T391" s="1"/>
      <c r="U391" s="1"/>
      <c r="V391" s="1"/>
      <c r="W391" s="1">
        <v>20</v>
      </c>
      <c r="X391" s="1"/>
      <c r="Y391" s="1">
        <v>95</v>
      </c>
      <c r="Z391" s="135"/>
    </row>
    <row r="392" spans="1:27" x14ac:dyDescent="0.35">
      <c r="A392" s="1" t="s">
        <v>226</v>
      </c>
      <c r="B392" s="1">
        <v>2019</v>
      </c>
      <c r="C392" s="2">
        <v>43491</v>
      </c>
      <c r="D392" s="1" t="s">
        <v>66</v>
      </c>
      <c r="E392" s="1" t="s">
        <v>774</v>
      </c>
      <c r="F392" s="1" t="s">
        <v>46</v>
      </c>
      <c r="G392" s="1"/>
      <c r="H392" s="1">
        <v>8</v>
      </c>
      <c r="I392" s="1">
        <v>16</v>
      </c>
      <c r="J392" s="1">
        <v>30</v>
      </c>
      <c r="K392" s="1">
        <v>12</v>
      </c>
      <c r="L392" s="1">
        <v>58</v>
      </c>
      <c r="M392" s="1"/>
      <c r="N392" s="1">
        <v>3</v>
      </c>
      <c r="O392" s="1">
        <v>3</v>
      </c>
      <c r="P392" s="1"/>
      <c r="Q392" s="1"/>
      <c r="R392" s="1"/>
      <c r="S392" s="1"/>
      <c r="T392" s="1"/>
      <c r="U392" s="1"/>
      <c r="V392" s="1"/>
      <c r="W392" s="1">
        <v>20</v>
      </c>
      <c r="X392" s="1"/>
      <c r="Y392" s="1">
        <v>84</v>
      </c>
      <c r="Z392" s="135"/>
    </row>
    <row r="393" spans="1:27" x14ac:dyDescent="0.35">
      <c r="A393" s="1" t="s">
        <v>226</v>
      </c>
      <c r="B393" s="1">
        <v>2019</v>
      </c>
      <c r="C393" s="2">
        <v>43491</v>
      </c>
      <c r="D393" s="1" t="s">
        <v>66</v>
      </c>
      <c r="E393" s="1" t="s">
        <v>69</v>
      </c>
      <c r="F393" s="1" t="s">
        <v>25</v>
      </c>
      <c r="G393" s="1"/>
      <c r="H393" s="1">
        <v>9</v>
      </c>
      <c r="I393" s="1">
        <v>30</v>
      </c>
      <c r="J393" s="1">
        <v>26</v>
      </c>
      <c r="K393" s="1">
        <v>22</v>
      </c>
      <c r="L393" s="1">
        <v>78</v>
      </c>
      <c r="M393" s="1"/>
      <c r="N393" s="1"/>
      <c r="O393" s="1"/>
      <c r="P393" s="1"/>
      <c r="Q393" s="1">
        <v>1</v>
      </c>
      <c r="R393" s="1">
        <v>2</v>
      </c>
      <c r="S393" s="1"/>
      <c r="T393" s="1"/>
      <c r="U393" s="1"/>
      <c r="V393" s="1"/>
      <c r="W393" s="1"/>
      <c r="X393" s="1"/>
      <c r="Y393" s="1">
        <v>81</v>
      </c>
      <c r="Z393" s="135"/>
    </row>
    <row r="394" spans="1:27" x14ac:dyDescent="0.35">
      <c r="A394" s="1" t="s">
        <v>226</v>
      </c>
      <c r="B394" s="1">
        <v>2019</v>
      </c>
      <c r="C394" s="2">
        <v>43491</v>
      </c>
      <c r="D394" s="1" t="s">
        <v>66</v>
      </c>
      <c r="E394" s="1" t="s">
        <v>850</v>
      </c>
      <c r="F394" s="1" t="s">
        <v>85</v>
      </c>
      <c r="G394" s="1"/>
      <c r="H394" s="1">
        <v>10</v>
      </c>
      <c r="I394" s="1">
        <v>10</v>
      </c>
      <c r="J394" s="1">
        <v>32</v>
      </c>
      <c r="K394" s="1">
        <v>30</v>
      </c>
      <c r="L394" s="1">
        <v>72</v>
      </c>
      <c r="M394" s="1"/>
      <c r="N394" s="1"/>
      <c r="O394" s="1"/>
      <c r="P394" s="1"/>
      <c r="Q394" s="1"/>
      <c r="R394" s="1"/>
      <c r="S394" s="1">
        <v>1</v>
      </c>
      <c r="T394" s="1"/>
      <c r="U394" s="1"/>
      <c r="V394" s="1">
        <v>2</v>
      </c>
      <c r="W394" s="1"/>
      <c r="X394" s="1"/>
      <c r="Y394" s="1">
        <v>75</v>
      </c>
      <c r="Z394" s="135"/>
    </row>
    <row r="395" spans="1:27" x14ac:dyDescent="0.35">
      <c r="A395" s="1" t="s">
        <v>226</v>
      </c>
      <c r="B395" s="1">
        <v>2019</v>
      </c>
      <c r="C395" s="2">
        <v>43491</v>
      </c>
      <c r="D395" s="1" t="s">
        <v>66</v>
      </c>
      <c r="E395" s="1" t="s">
        <v>522</v>
      </c>
      <c r="F395" s="1" t="s">
        <v>58</v>
      </c>
      <c r="G395" s="1"/>
      <c r="H395" s="1">
        <v>11</v>
      </c>
      <c r="I395" s="1">
        <v>6</v>
      </c>
      <c r="J395" s="1">
        <v>12</v>
      </c>
      <c r="K395" s="1">
        <v>18</v>
      </c>
      <c r="L395" s="1">
        <v>36</v>
      </c>
      <c r="M395" s="1"/>
      <c r="N395" s="1"/>
      <c r="O395" s="1">
        <v>1</v>
      </c>
      <c r="P395" s="1"/>
      <c r="Q395" s="1">
        <v>3</v>
      </c>
      <c r="R395" s="1"/>
      <c r="S395" s="1">
        <v>3</v>
      </c>
      <c r="T395" s="1"/>
      <c r="U395" s="1"/>
      <c r="V395" s="1"/>
      <c r="W395" s="1">
        <v>20</v>
      </c>
      <c r="X395" s="1"/>
      <c r="Y395" s="1">
        <v>63</v>
      </c>
      <c r="Z395" s="135"/>
    </row>
    <row r="396" spans="1:27" x14ac:dyDescent="0.35">
      <c r="A396" s="1" t="s">
        <v>226</v>
      </c>
      <c r="B396" s="1">
        <v>2019</v>
      </c>
      <c r="C396" s="2">
        <v>43491</v>
      </c>
      <c r="D396" s="1" t="s">
        <v>66</v>
      </c>
      <c r="E396" s="1" t="s">
        <v>969</v>
      </c>
      <c r="F396" s="1" t="s">
        <v>164</v>
      </c>
      <c r="G396" s="1"/>
      <c r="H396" s="1">
        <v>12</v>
      </c>
      <c r="I396" s="1">
        <v>34</v>
      </c>
      <c r="J396" s="1">
        <v>4</v>
      </c>
      <c r="K396" s="1">
        <v>24</v>
      </c>
      <c r="L396" s="1">
        <v>62</v>
      </c>
      <c r="M396" s="1"/>
      <c r="N396" s="1"/>
      <c r="O396" s="1"/>
      <c r="P396" s="1"/>
      <c r="Q396" s="1"/>
      <c r="R396" s="1"/>
      <c r="S396" s="1"/>
      <c r="T396" s="1"/>
      <c r="U396" s="1"/>
      <c r="V396" s="1"/>
      <c r="W396" s="1"/>
      <c r="X396" s="1"/>
      <c r="Y396" s="1">
        <v>62</v>
      </c>
      <c r="Z396" s="135"/>
    </row>
    <row r="397" spans="1:27" x14ac:dyDescent="0.35">
      <c r="A397" s="1" t="s">
        <v>226</v>
      </c>
      <c r="B397" s="1">
        <v>2019</v>
      </c>
      <c r="C397" s="2">
        <v>43491</v>
      </c>
      <c r="D397" s="1" t="s">
        <v>66</v>
      </c>
      <c r="E397" s="1" t="s">
        <v>716</v>
      </c>
      <c r="F397" s="1" t="s">
        <v>152</v>
      </c>
      <c r="G397" s="1"/>
      <c r="H397" s="1">
        <v>13</v>
      </c>
      <c r="I397" s="1">
        <v>2</v>
      </c>
      <c r="J397" s="1">
        <v>20</v>
      </c>
      <c r="K397" s="1">
        <v>6</v>
      </c>
      <c r="L397" s="1">
        <v>28</v>
      </c>
      <c r="M397" s="1"/>
      <c r="N397" s="1">
        <v>2</v>
      </c>
      <c r="O397" s="1">
        <v>2</v>
      </c>
      <c r="P397" s="1"/>
      <c r="Q397" s="1"/>
      <c r="R397" s="1"/>
      <c r="S397" s="1"/>
      <c r="T397" s="1"/>
      <c r="U397" s="1"/>
      <c r="V397" s="1">
        <v>4</v>
      </c>
      <c r="W397" s="1">
        <v>20</v>
      </c>
      <c r="X397" s="1"/>
      <c r="Y397" s="1">
        <v>56</v>
      </c>
      <c r="Z397" s="135"/>
    </row>
    <row r="398" spans="1:27" x14ac:dyDescent="0.35">
      <c r="A398" s="1" t="s">
        <v>226</v>
      </c>
      <c r="B398" s="1">
        <v>2019</v>
      </c>
      <c r="C398" s="2">
        <v>43491</v>
      </c>
      <c r="D398" s="1" t="s">
        <v>66</v>
      </c>
      <c r="E398" s="1" t="s">
        <v>1044</v>
      </c>
      <c r="F398" s="1" t="s">
        <v>78</v>
      </c>
      <c r="G398" s="1"/>
      <c r="H398" s="1">
        <v>14</v>
      </c>
      <c r="I398" s="1">
        <v>22</v>
      </c>
      <c r="J398" s="1">
        <v>8</v>
      </c>
      <c r="K398" s="1">
        <v>26</v>
      </c>
      <c r="L398" s="1">
        <v>56</v>
      </c>
      <c r="M398" s="1"/>
      <c r="N398" s="1"/>
      <c r="O398" s="1"/>
      <c r="P398" s="1"/>
      <c r="Q398" s="1"/>
      <c r="R398" s="1"/>
      <c r="S398" s="1"/>
      <c r="T398" s="1"/>
      <c r="U398" s="1"/>
      <c r="V398" s="1"/>
      <c r="W398" s="1"/>
      <c r="X398" s="1"/>
      <c r="Y398" s="1">
        <v>56</v>
      </c>
      <c r="Z398" s="135"/>
    </row>
    <row r="399" spans="1:27" x14ac:dyDescent="0.35">
      <c r="A399" s="1" t="s">
        <v>226</v>
      </c>
      <c r="B399" s="1">
        <v>2019</v>
      </c>
      <c r="C399" s="2">
        <v>43491</v>
      </c>
      <c r="D399" s="1" t="s">
        <v>66</v>
      </c>
      <c r="E399" s="1" t="s">
        <v>1093</v>
      </c>
      <c r="F399" s="1" t="s">
        <v>145</v>
      </c>
      <c r="G399" s="1"/>
      <c r="H399" s="1">
        <v>15</v>
      </c>
      <c r="I399" s="1">
        <v>12</v>
      </c>
      <c r="J399" s="1">
        <v>10</v>
      </c>
      <c r="K399" s="1">
        <v>16</v>
      </c>
      <c r="L399" s="1">
        <v>38</v>
      </c>
      <c r="M399" s="1"/>
      <c r="N399" s="1"/>
      <c r="O399" s="1"/>
      <c r="P399" s="1"/>
      <c r="Q399" s="1"/>
      <c r="R399" s="1">
        <v>5</v>
      </c>
      <c r="S399" s="1"/>
      <c r="T399" s="1"/>
      <c r="U399" s="1"/>
      <c r="V399" s="1"/>
      <c r="W399" s="1"/>
      <c r="X399" s="1"/>
      <c r="Y399" s="1">
        <v>43</v>
      </c>
      <c r="Z399" s="135"/>
    </row>
    <row r="400" spans="1:27" x14ac:dyDescent="0.35">
      <c r="A400" s="1" t="s">
        <v>226</v>
      </c>
      <c r="B400" s="1">
        <v>2019</v>
      </c>
      <c r="C400" s="2">
        <v>43491</v>
      </c>
      <c r="D400" s="1" t="s">
        <v>66</v>
      </c>
      <c r="E400" s="1" t="s">
        <v>1043</v>
      </c>
      <c r="F400" s="1" t="s">
        <v>33</v>
      </c>
      <c r="G400" s="1"/>
      <c r="H400" s="1">
        <v>16</v>
      </c>
      <c r="I400" s="1">
        <v>24</v>
      </c>
      <c r="J400" s="1">
        <v>16</v>
      </c>
      <c r="K400" s="1">
        <v>2</v>
      </c>
      <c r="L400" s="1">
        <v>42</v>
      </c>
      <c r="M400" s="1"/>
      <c r="N400" s="1"/>
      <c r="O400" s="1"/>
      <c r="P400" s="1"/>
      <c r="Q400" s="1"/>
      <c r="R400" s="1"/>
      <c r="S400" s="1"/>
      <c r="T400" s="1"/>
      <c r="U400" s="1"/>
      <c r="V400" s="1"/>
      <c r="W400" s="1"/>
      <c r="X400" s="1"/>
      <c r="Y400" s="1">
        <v>42</v>
      </c>
      <c r="Z400" s="135"/>
    </row>
    <row r="401" spans="1:27" x14ac:dyDescent="0.35">
      <c r="A401" s="1" t="s">
        <v>226</v>
      </c>
      <c r="B401" s="1">
        <v>2019</v>
      </c>
      <c r="C401" s="2">
        <v>43491</v>
      </c>
      <c r="D401" s="1" t="s">
        <v>66</v>
      </c>
      <c r="E401" s="1" t="s">
        <v>873</v>
      </c>
      <c r="F401" s="1" t="s">
        <v>23</v>
      </c>
      <c r="G401" s="1"/>
      <c r="H401" s="1">
        <v>17</v>
      </c>
      <c r="I401" s="1">
        <v>18</v>
      </c>
      <c r="J401" s="1">
        <v>6</v>
      </c>
      <c r="K401" s="1">
        <v>14</v>
      </c>
      <c r="L401" s="1">
        <v>38</v>
      </c>
      <c r="M401" s="1"/>
      <c r="N401" s="1"/>
      <c r="O401" s="1"/>
      <c r="P401" s="1"/>
      <c r="Q401" s="1"/>
      <c r="R401" s="1"/>
      <c r="S401" s="1"/>
      <c r="T401" s="1"/>
      <c r="U401" s="1"/>
      <c r="V401" s="1"/>
      <c r="W401" s="1"/>
      <c r="X401" s="1"/>
      <c r="Y401" s="1">
        <v>38</v>
      </c>
      <c r="Z401" s="135"/>
    </row>
    <row r="402" spans="1:27" x14ac:dyDescent="0.35">
      <c r="A402" s="1" t="s">
        <v>226</v>
      </c>
      <c r="B402" s="1">
        <v>2019</v>
      </c>
      <c r="C402" s="2">
        <v>43491</v>
      </c>
      <c r="D402" s="1" t="s">
        <v>66</v>
      </c>
      <c r="E402" s="1" t="s">
        <v>966</v>
      </c>
      <c r="F402" s="1" t="s">
        <v>178</v>
      </c>
      <c r="G402" s="1"/>
      <c r="H402" s="1">
        <v>18</v>
      </c>
      <c r="I402" s="1">
        <v>1</v>
      </c>
      <c r="J402" s="1">
        <v>24</v>
      </c>
      <c r="K402" s="1">
        <v>10</v>
      </c>
      <c r="L402" s="1">
        <v>35</v>
      </c>
      <c r="M402" s="1"/>
      <c r="N402" s="1"/>
      <c r="O402" s="1"/>
      <c r="P402" s="1"/>
      <c r="Q402" s="1"/>
      <c r="R402" s="1"/>
      <c r="S402" s="1"/>
      <c r="T402" s="1"/>
      <c r="U402" s="1"/>
      <c r="V402" s="1"/>
      <c r="W402" s="1"/>
      <c r="X402" s="1"/>
      <c r="Y402" s="1">
        <v>35</v>
      </c>
      <c r="Z402" s="135"/>
    </row>
    <row r="403" spans="1:27" x14ac:dyDescent="0.35">
      <c r="A403" s="1" t="s">
        <v>226</v>
      </c>
      <c r="B403" s="1">
        <v>2019</v>
      </c>
      <c r="C403" s="2">
        <v>43491</v>
      </c>
      <c r="D403" s="1" t="s">
        <v>66</v>
      </c>
      <c r="E403" s="1" t="s">
        <v>1110</v>
      </c>
      <c r="F403" s="1" t="s">
        <v>480</v>
      </c>
      <c r="G403" s="1"/>
      <c r="H403" s="1">
        <v>19</v>
      </c>
      <c r="I403" s="1">
        <v>8</v>
      </c>
      <c r="J403" s="1">
        <v>18</v>
      </c>
      <c r="K403" s="1">
        <v>4</v>
      </c>
      <c r="L403" s="1">
        <v>30</v>
      </c>
      <c r="M403" s="1"/>
      <c r="N403" s="1"/>
      <c r="O403" s="1"/>
      <c r="P403" s="1"/>
      <c r="Q403" s="1"/>
      <c r="R403" s="1"/>
      <c r="S403" s="1">
        <v>2</v>
      </c>
      <c r="T403" s="1"/>
      <c r="U403" s="1"/>
      <c r="V403" s="1"/>
      <c r="W403" s="1"/>
      <c r="X403" s="1"/>
      <c r="Y403" s="1">
        <v>32</v>
      </c>
      <c r="Z403" s="135"/>
    </row>
    <row r="404" spans="1:27" x14ac:dyDescent="0.35">
      <c r="A404" s="1" t="s">
        <v>226</v>
      </c>
      <c r="B404" s="1">
        <v>2019</v>
      </c>
      <c r="C404" s="2">
        <v>43491</v>
      </c>
      <c r="D404" s="1" t="s">
        <v>66</v>
      </c>
      <c r="E404" s="1" t="s">
        <v>648</v>
      </c>
      <c r="F404" s="1" t="s">
        <v>29</v>
      </c>
      <c r="G404" s="1"/>
      <c r="H404" s="1">
        <v>20</v>
      </c>
      <c r="I404" s="1">
        <v>14</v>
      </c>
      <c r="J404" s="1">
        <v>1</v>
      </c>
      <c r="K404" s="1">
        <v>1</v>
      </c>
      <c r="L404" s="1">
        <v>16</v>
      </c>
      <c r="M404" s="1">
        <v>2</v>
      </c>
      <c r="N404" s="1"/>
      <c r="O404" s="1"/>
      <c r="P404" s="1"/>
      <c r="Q404" s="1"/>
      <c r="R404" s="1"/>
      <c r="S404" s="1"/>
      <c r="T404" s="1"/>
      <c r="U404" s="1"/>
      <c r="V404" s="1"/>
      <c r="W404" s="1"/>
      <c r="X404" s="1"/>
      <c r="Y404" s="1">
        <v>18</v>
      </c>
      <c r="Z404" s="135"/>
    </row>
    <row r="405" spans="1:27" x14ac:dyDescent="0.35">
      <c r="A405" s="1" t="s">
        <v>226</v>
      </c>
      <c r="B405" s="1">
        <v>2019</v>
      </c>
      <c r="C405" s="2">
        <v>43491</v>
      </c>
      <c r="D405" s="1" t="s">
        <v>66</v>
      </c>
      <c r="E405" s="1" t="s">
        <v>856</v>
      </c>
      <c r="F405" s="1" t="s">
        <v>207</v>
      </c>
      <c r="G405" s="1"/>
      <c r="H405" s="1">
        <v>21</v>
      </c>
      <c r="I405" s="1">
        <v>1</v>
      </c>
      <c r="J405" s="1">
        <v>2</v>
      </c>
      <c r="K405" s="1">
        <v>8</v>
      </c>
      <c r="L405" s="1">
        <v>11</v>
      </c>
      <c r="M405" s="1"/>
      <c r="N405" s="1"/>
      <c r="O405" s="1"/>
      <c r="P405" s="1"/>
      <c r="Q405" s="1"/>
      <c r="R405" s="1"/>
      <c r="S405" s="1"/>
      <c r="T405" s="1"/>
      <c r="U405" s="1"/>
      <c r="V405" s="1"/>
      <c r="W405" s="1"/>
      <c r="X405" s="1"/>
      <c r="Y405" s="1">
        <v>11</v>
      </c>
      <c r="Z405" s="135"/>
    </row>
    <row r="406" spans="1:27" x14ac:dyDescent="0.35">
      <c r="A406" s="1" t="s">
        <v>226</v>
      </c>
      <c r="B406" s="1">
        <v>2019</v>
      </c>
      <c r="C406" s="2">
        <v>43491</v>
      </c>
      <c r="D406" s="1" t="s">
        <v>66</v>
      </c>
      <c r="E406" s="1" t="s">
        <v>822</v>
      </c>
      <c r="F406" s="1" t="s">
        <v>37</v>
      </c>
      <c r="G406" s="1"/>
      <c r="H406" s="1">
        <v>22</v>
      </c>
      <c r="I406" s="1">
        <v>4</v>
      </c>
      <c r="J406" s="1">
        <v>1</v>
      </c>
      <c r="K406" s="1">
        <v>1</v>
      </c>
      <c r="L406" s="1">
        <v>6</v>
      </c>
      <c r="M406" s="1"/>
      <c r="N406" s="1"/>
      <c r="O406" s="1"/>
      <c r="P406" s="1"/>
      <c r="Q406" s="1"/>
      <c r="R406" s="1"/>
      <c r="S406" s="1"/>
      <c r="T406" s="1"/>
      <c r="U406" s="1"/>
      <c r="V406" s="1"/>
      <c r="W406" s="1"/>
      <c r="X406" s="1"/>
      <c r="Y406" s="1">
        <v>6</v>
      </c>
      <c r="Z406" s="135"/>
    </row>
    <row r="407" spans="1:27" x14ac:dyDescent="0.35">
      <c r="A407" s="1" t="s">
        <v>226</v>
      </c>
      <c r="B407" s="1">
        <v>2019</v>
      </c>
      <c r="C407" s="2">
        <v>43491</v>
      </c>
      <c r="D407" s="1" t="s">
        <v>66</v>
      </c>
      <c r="E407" s="1" t="s">
        <v>1068</v>
      </c>
      <c r="F407" s="1" t="s">
        <v>198</v>
      </c>
      <c r="G407" s="1"/>
      <c r="H407" s="1">
        <v>23</v>
      </c>
      <c r="I407" s="1">
        <v>1</v>
      </c>
      <c r="J407" s="1">
        <v>1</v>
      </c>
      <c r="K407" s="1">
        <v>1</v>
      </c>
      <c r="L407" s="1">
        <v>3</v>
      </c>
      <c r="M407" s="1"/>
      <c r="N407" s="1"/>
      <c r="O407" s="1"/>
      <c r="P407" s="1"/>
      <c r="Q407" s="1"/>
      <c r="R407" s="1">
        <v>1</v>
      </c>
      <c r="S407" s="1"/>
      <c r="T407" s="1"/>
      <c r="U407" s="1"/>
      <c r="V407" s="1"/>
      <c r="W407" s="1"/>
      <c r="X407" s="1"/>
      <c r="Y407" s="1">
        <v>4</v>
      </c>
      <c r="Z407" s="135"/>
    </row>
    <row r="408" spans="1:27" x14ac:dyDescent="0.35">
      <c r="A408" s="1" t="s">
        <v>226</v>
      </c>
      <c r="B408" s="1">
        <v>2019</v>
      </c>
      <c r="C408" s="2">
        <v>43491</v>
      </c>
      <c r="D408" s="1" t="s">
        <v>66</v>
      </c>
      <c r="E408" s="1" t="s">
        <v>828</v>
      </c>
      <c r="F408" s="1" t="s">
        <v>82</v>
      </c>
      <c r="G408" s="1"/>
      <c r="H408" s="1">
        <v>24</v>
      </c>
      <c r="I408" s="1">
        <v>1</v>
      </c>
      <c r="J408" s="1">
        <v>1</v>
      </c>
      <c r="K408" s="1">
        <v>1</v>
      </c>
      <c r="L408" s="1">
        <v>3</v>
      </c>
      <c r="M408" s="1"/>
      <c r="N408" s="1"/>
      <c r="O408" s="1"/>
      <c r="P408" s="1"/>
      <c r="Q408" s="1"/>
      <c r="R408" s="1"/>
      <c r="S408" s="1"/>
      <c r="T408" s="1"/>
      <c r="U408" s="1"/>
      <c r="V408" s="1"/>
      <c r="W408" s="1"/>
      <c r="X408" s="1"/>
      <c r="Y408" s="1">
        <v>3</v>
      </c>
      <c r="Z408" s="135"/>
    </row>
    <row r="409" spans="1:27" x14ac:dyDescent="0.35">
      <c r="A409" s="4" t="s">
        <v>225</v>
      </c>
      <c r="B409" s="4">
        <v>2019</v>
      </c>
      <c r="C409" s="5">
        <v>43485</v>
      </c>
      <c r="D409" s="4" t="s">
        <v>66</v>
      </c>
      <c r="E409" s="4" t="s">
        <v>508</v>
      </c>
      <c r="F409" s="4" t="s">
        <v>85</v>
      </c>
      <c r="G409" s="4"/>
      <c r="H409" s="4">
        <v>1</v>
      </c>
      <c r="I409" s="4">
        <v>34</v>
      </c>
      <c r="J409" s="4">
        <v>36</v>
      </c>
      <c r="K409" s="4">
        <v>36</v>
      </c>
      <c r="L409" s="4">
        <v>106</v>
      </c>
      <c r="M409" s="4"/>
      <c r="N409" s="4"/>
      <c r="O409" s="4"/>
      <c r="P409" s="4"/>
      <c r="Q409" s="4">
        <v>5</v>
      </c>
      <c r="R409" s="4"/>
      <c r="S409" s="4"/>
      <c r="T409" s="4">
        <v>2</v>
      </c>
      <c r="U409" s="4"/>
      <c r="V409" s="4"/>
      <c r="W409" s="4"/>
      <c r="X409" s="4"/>
      <c r="Y409" s="4">
        <v>113</v>
      </c>
      <c r="Z409" s="135">
        <v>1.2166666666666666</v>
      </c>
      <c r="AA409">
        <v>51.37</v>
      </c>
    </row>
    <row r="410" spans="1:27" x14ac:dyDescent="0.35">
      <c r="A410" s="4" t="s">
        <v>225</v>
      </c>
      <c r="B410" s="4">
        <v>2019</v>
      </c>
      <c r="C410" s="5">
        <v>43485</v>
      </c>
      <c r="D410" s="4" t="s">
        <v>66</v>
      </c>
      <c r="E410" s="4" t="s">
        <v>973</v>
      </c>
      <c r="F410" s="4" t="s">
        <v>188</v>
      </c>
      <c r="G410" s="4"/>
      <c r="H410" s="4">
        <v>2</v>
      </c>
      <c r="I410" s="4">
        <v>32</v>
      </c>
      <c r="J410" s="4">
        <v>34</v>
      </c>
      <c r="K410" s="4">
        <v>38</v>
      </c>
      <c r="L410" s="4">
        <v>104</v>
      </c>
      <c r="M410" s="4"/>
      <c r="N410" s="4"/>
      <c r="O410" s="4"/>
      <c r="P410" s="4">
        <v>3</v>
      </c>
      <c r="Q410" s="4"/>
      <c r="R410" s="4">
        <v>5</v>
      </c>
      <c r="S410" s="4"/>
      <c r="T410" s="4"/>
      <c r="U410" s="4"/>
      <c r="V410" s="4"/>
      <c r="W410" s="4"/>
      <c r="X410" s="4"/>
      <c r="Y410" s="4">
        <v>112</v>
      </c>
      <c r="Z410" s="135"/>
    </row>
    <row r="411" spans="1:27" x14ac:dyDescent="0.35">
      <c r="A411" s="4" t="s">
        <v>225</v>
      </c>
      <c r="B411" s="4">
        <v>2019</v>
      </c>
      <c r="C411" s="5">
        <v>43485</v>
      </c>
      <c r="D411" s="4" t="s">
        <v>66</v>
      </c>
      <c r="E411" s="4" t="s">
        <v>688</v>
      </c>
      <c r="F411" s="4" t="s">
        <v>25</v>
      </c>
      <c r="G411" s="4"/>
      <c r="H411" s="4">
        <v>3</v>
      </c>
      <c r="I411" s="4">
        <v>26</v>
      </c>
      <c r="J411" s="4">
        <v>40</v>
      </c>
      <c r="K411" s="4">
        <v>34</v>
      </c>
      <c r="L411" s="4">
        <v>100</v>
      </c>
      <c r="M411" s="4">
        <v>3</v>
      </c>
      <c r="N411" s="4">
        <v>1</v>
      </c>
      <c r="O411" s="4">
        <v>2</v>
      </c>
      <c r="P411" s="4"/>
      <c r="Q411" s="4"/>
      <c r="R411" s="4"/>
      <c r="S411" s="4">
        <v>2</v>
      </c>
      <c r="T411" s="4"/>
      <c r="U411" s="4"/>
      <c r="V411" s="4"/>
      <c r="W411" s="4"/>
      <c r="X411" s="4"/>
      <c r="Y411" s="4">
        <v>108</v>
      </c>
      <c r="Z411" s="135"/>
    </row>
    <row r="412" spans="1:27" x14ac:dyDescent="0.35">
      <c r="A412" s="4" t="s">
        <v>225</v>
      </c>
      <c r="B412" s="4">
        <v>2019</v>
      </c>
      <c r="C412" s="5">
        <v>43485</v>
      </c>
      <c r="D412" s="4" t="s">
        <v>66</v>
      </c>
      <c r="E412" s="4" t="s">
        <v>340</v>
      </c>
      <c r="F412" s="4" t="s">
        <v>142</v>
      </c>
      <c r="G412" s="4"/>
      <c r="H412" s="4">
        <v>4</v>
      </c>
      <c r="I412" s="4">
        <v>40</v>
      </c>
      <c r="J412" s="4">
        <v>22</v>
      </c>
      <c r="K412" s="4">
        <v>30</v>
      </c>
      <c r="L412" s="4">
        <v>92</v>
      </c>
      <c r="M412" s="4"/>
      <c r="N412" s="4"/>
      <c r="O412" s="4">
        <v>5</v>
      </c>
      <c r="P412" s="4">
        <v>2</v>
      </c>
      <c r="Q412" s="4">
        <v>2</v>
      </c>
      <c r="R412" s="4">
        <v>1</v>
      </c>
      <c r="S412" s="4">
        <v>1</v>
      </c>
      <c r="T412" s="4"/>
      <c r="U412" s="4"/>
      <c r="V412" s="4"/>
      <c r="W412" s="4"/>
      <c r="X412" s="4"/>
      <c r="Y412" s="4">
        <v>103</v>
      </c>
      <c r="Z412" s="135"/>
    </row>
    <row r="413" spans="1:27" x14ac:dyDescent="0.35">
      <c r="A413" s="4" t="s">
        <v>225</v>
      </c>
      <c r="B413" s="4">
        <v>2019</v>
      </c>
      <c r="C413" s="5">
        <v>43485</v>
      </c>
      <c r="D413" s="4" t="s">
        <v>66</v>
      </c>
      <c r="E413" s="4" t="s">
        <v>493</v>
      </c>
      <c r="F413" s="4" t="s">
        <v>31</v>
      </c>
      <c r="G413" s="4"/>
      <c r="H413" s="4">
        <v>5</v>
      </c>
      <c r="I413" s="4">
        <v>36</v>
      </c>
      <c r="J413" s="4">
        <v>38</v>
      </c>
      <c r="K413" s="4">
        <v>22</v>
      </c>
      <c r="L413" s="4">
        <v>96</v>
      </c>
      <c r="M413" s="4"/>
      <c r="N413" s="4"/>
      <c r="O413" s="4"/>
      <c r="P413" s="4"/>
      <c r="Q413" s="4"/>
      <c r="R413" s="4"/>
      <c r="S413" s="4"/>
      <c r="T413" s="4">
        <v>5</v>
      </c>
      <c r="U413" s="4"/>
      <c r="V413" s="4"/>
      <c r="W413" s="4"/>
      <c r="X413" s="4"/>
      <c r="Y413" s="4">
        <v>101</v>
      </c>
      <c r="Z413" s="135"/>
    </row>
    <row r="414" spans="1:27" x14ac:dyDescent="0.35">
      <c r="A414" s="4" t="s">
        <v>225</v>
      </c>
      <c r="B414" s="4">
        <v>2019</v>
      </c>
      <c r="C414" s="5">
        <v>43485</v>
      </c>
      <c r="D414" s="4" t="s">
        <v>66</v>
      </c>
      <c r="E414" s="4" t="s">
        <v>840</v>
      </c>
      <c r="F414" s="4" t="s">
        <v>480</v>
      </c>
      <c r="G414" s="4"/>
      <c r="H414" s="4">
        <v>6</v>
      </c>
      <c r="I414" s="4">
        <v>24</v>
      </c>
      <c r="J414" s="4">
        <v>30</v>
      </c>
      <c r="K414" s="4">
        <v>24</v>
      </c>
      <c r="L414" s="4">
        <v>78</v>
      </c>
      <c r="M414" s="4"/>
      <c r="N414" s="4"/>
      <c r="O414" s="4"/>
      <c r="P414" s="4"/>
      <c r="Q414" s="4"/>
      <c r="R414" s="4"/>
      <c r="S414" s="4">
        <v>5</v>
      </c>
      <c r="T414" s="4"/>
      <c r="U414" s="4">
        <v>5</v>
      </c>
      <c r="V414" s="4">
        <v>6</v>
      </c>
      <c r="W414" s="4"/>
      <c r="X414" s="4"/>
      <c r="Y414" s="4">
        <v>94</v>
      </c>
      <c r="Z414" s="135"/>
    </row>
    <row r="415" spans="1:27" x14ac:dyDescent="0.35">
      <c r="A415" s="4" t="s">
        <v>225</v>
      </c>
      <c r="B415" s="4">
        <v>2019</v>
      </c>
      <c r="C415" s="5">
        <v>43485</v>
      </c>
      <c r="D415" s="4" t="s">
        <v>66</v>
      </c>
      <c r="E415" s="4" t="s">
        <v>603</v>
      </c>
      <c r="F415" s="4" t="s">
        <v>484</v>
      </c>
      <c r="G415" s="4"/>
      <c r="H415" s="4">
        <v>7</v>
      </c>
      <c r="I415" s="4">
        <v>20</v>
      </c>
      <c r="J415" s="4">
        <v>24</v>
      </c>
      <c r="K415" s="4">
        <v>40</v>
      </c>
      <c r="L415" s="4">
        <v>84</v>
      </c>
      <c r="M415" s="4"/>
      <c r="N415" s="4"/>
      <c r="O415" s="4"/>
      <c r="P415" s="4">
        <v>5</v>
      </c>
      <c r="Q415" s="4"/>
      <c r="R415" s="4">
        <v>2</v>
      </c>
      <c r="S415" s="4"/>
      <c r="T415" s="4"/>
      <c r="U415" s="4"/>
      <c r="V415" s="4"/>
      <c r="W415" s="4"/>
      <c r="X415" s="4"/>
      <c r="Y415" s="4">
        <v>91</v>
      </c>
      <c r="Z415" s="135"/>
    </row>
    <row r="416" spans="1:27" x14ac:dyDescent="0.35">
      <c r="A416" s="4" t="s">
        <v>225</v>
      </c>
      <c r="B416" s="4">
        <v>2019</v>
      </c>
      <c r="C416" s="5">
        <v>43485</v>
      </c>
      <c r="D416" s="4" t="s">
        <v>66</v>
      </c>
      <c r="E416" s="4" t="s">
        <v>989</v>
      </c>
      <c r="F416" s="4" t="s">
        <v>35</v>
      </c>
      <c r="G416" s="4"/>
      <c r="H416" s="4">
        <v>8</v>
      </c>
      <c r="I416" s="4">
        <v>38</v>
      </c>
      <c r="J416" s="4">
        <v>12</v>
      </c>
      <c r="K416" s="4">
        <v>32</v>
      </c>
      <c r="L416" s="4">
        <v>82</v>
      </c>
      <c r="M416" s="4"/>
      <c r="N416" s="4"/>
      <c r="O416" s="4"/>
      <c r="P416" s="4"/>
      <c r="Q416" s="4"/>
      <c r="R416" s="4">
        <v>3</v>
      </c>
      <c r="S416" s="4">
        <v>3</v>
      </c>
      <c r="T416" s="4"/>
      <c r="U416" s="4"/>
      <c r="V416" s="4"/>
      <c r="W416" s="4"/>
      <c r="X416" s="4"/>
      <c r="Y416" s="4">
        <v>88</v>
      </c>
      <c r="Z416" s="135"/>
    </row>
    <row r="417" spans="1:27" x14ac:dyDescent="0.35">
      <c r="A417" s="4" t="s">
        <v>225</v>
      </c>
      <c r="B417" s="4">
        <v>2019</v>
      </c>
      <c r="C417" s="5">
        <v>43485</v>
      </c>
      <c r="D417" s="4" t="s">
        <v>66</v>
      </c>
      <c r="E417" s="4" t="s">
        <v>695</v>
      </c>
      <c r="F417" s="4" t="s">
        <v>33</v>
      </c>
      <c r="G417" s="4"/>
      <c r="H417" s="4">
        <v>9</v>
      </c>
      <c r="I417" s="4">
        <v>18</v>
      </c>
      <c r="J417" s="4">
        <v>32</v>
      </c>
      <c r="K417" s="4">
        <v>28</v>
      </c>
      <c r="L417" s="4">
        <v>78</v>
      </c>
      <c r="M417" s="4"/>
      <c r="N417" s="4"/>
      <c r="O417" s="4"/>
      <c r="P417" s="4"/>
      <c r="Q417" s="4"/>
      <c r="R417" s="4"/>
      <c r="S417" s="4"/>
      <c r="T417" s="4"/>
      <c r="U417" s="4"/>
      <c r="V417" s="4"/>
      <c r="W417" s="4"/>
      <c r="X417" s="4"/>
      <c r="Y417" s="4">
        <v>78</v>
      </c>
      <c r="Z417" s="135"/>
    </row>
    <row r="418" spans="1:27" x14ac:dyDescent="0.35">
      <c r="A418" s="4" t="s">
        <v>225</v>
      </c>
      <c r="B418" s="4">
        <v>2019</v>
      </c>
      <c r="C418" s="5">
        <v>43485</v>
      </c>
      <c r="D418" s="4" t="s">
        <v>66</v>
      </c>
      <c r="E418" s="4" t="s">
        <v>1093</v>
      </c>
      <c r="F418" s="4" t="s">
        <v>145</v>
      </c>
      <c r="G418" s="4"/>
      <c r="H418" s="4">
        <v>10</v>
      </c>
      <c r="I418" s="4">
        <v>22</v>
      </c>
      <c r="J418" s="4">
        <v>20</v>
      </c>
      <c r="K418" s="4">
        <v>20</v>
      </c>
      <c r="L418" s="4">
        <v>62</v>
      </c>
      <c r="M418" s="4"/>
      <c r="N418" s="4"/>
      <c r="O418" s="4"/>
      <c r="P418" s="4"/>
      <c r="Q418" s="4"/>
      <c r="R418" s="4"/>
      <c r="S418" s="4"/>
      <c r="T418" s="4"/>
      <c r="U418" s="4">
        <v>3</v>
      </c>
      <c r="V418" s="4">
        <v>2</v>
      </c>
      <c r="W418" s="4"/>
      <c r="X418" s="4"/>
      <c r="Y418" s="4">
        <v>67</v>
      </c>
      <c r="Z418" s="135"/>
    </row>
    <row r="419" spans="1:27" x14ac:dyDescent="0.35">
      <c r="A419" s="4" t="s">
        <v>225</v>
      </c>
      <c r="B419" s="4">
        <v>2019</v>
      </c>
      <c r="C419" s="5">
        <v>43485</v>
      </c>
      <c r="D419" s="4" t="s">
        <v>66</v>
      </c>
      <c r="E419" s="4" t="s">
        <v>641</v>
      </c>
      <c r="F419" s="4" t="s">
        <v>23</v>
      </c>
      <c r="G419" s="4"/>
      <c r="H419" s="4">
        <v>11</v>
      </c>
      <c r="I419" s="4">
        <v>30</v>
      </c>
      <c r="J419" s="4">
        <v>14</v>
      </c>
      <c r="K419" s="4">
        <v>18</v>
      </c>
      <c r="L419" s="4">
        <v>62</v>
      </c>
      <c r="M419" s="4"/>
      <c r="N419" s="4"/>
      <c r="O419" s="4"/>
      <c r="P419" s="4">
        <v>1</v>
      </c>
      <c r="Q419" s="4"/>
      <c r="R419" s="4"/>
      <c r="S419" s="4"/>
      <c r="T419" s="4"/>
      <c r="U419" s="4">
        <v>2</v>
      </c>
      <c r="V419" s="4"/>
      <c r="W419" s="4"/>
      <c r="X419" s="4"/>
      <c r="Y419" s="4">
        <v>65</v>
      </c>
      <c r="Z419" s="135"/>
    </row>
    <row r="420" spans="1:27" x14ac:dyDescent="0.35">
      <c r="A420" s="4" t="s">
        <v>225</v>
      </c>
      <c r="B420" s="4">
        <v>2019</v>
      </c>
      <c r="C420" s="5">
        <v>43485</v>
      </c>
      <c r="D420" s="4" t="s">
        <v>66</v>
      </c>
      <c r="E420" s="4" t="s">
        <v>1058</v>
      </c>
      <c r="F420" s="4" t="s">
        <v>102</v>
      </c>
      <c r="G420" s="4"/>
      <c r="H420" s="4">
        <v>12</v>
      </c>
      <c r="I420" s="4">
        <v>14</v>
      </c>
      <c r="J420" s="4">
        <v>18</v>
      </c>
      <c r="K420" s="4">
        <v>26</v>
      </c>
      <c r="L420" s="4">
        <v>58</v>
      </c>
      <c r="M420" s="4"/>
      <c r="N420" s="4"/>
      <c r="O420" s="4"/>
      <c r="P420" s="4"/>
      <c r="Q420" s="4"/>
      <c r="R420" s="4"/>
      <c r="S420" s="4"/>
      <c r="T420" s="4">
        <v>1</v>
      </c>
      <c r="U420" s="4"/>
      <c r="V420" s="4"/>
      <c r="W420" s="4"/>
      <c r="X420" s="4"/>
      <c r="Y420" s="4">
        <v>59</v>
      </c>
      <c r="Z420" s="135"/>
    </row>
    <row r="421" spans="1:27" x14ac:dyDescent="0.35">
      <c r="A421" s="4" t="s">
        <v>225</v>
      </c>
      <c r="B421" s="4">
        <v>2019</v>
      </c>
      <c r="C421" s="5">
        <v>43485</v>
      </c>
      <c r="D421" s="4" t="s">
        <v>66</v>
      </c>
      <c r="E421" s="4" t="s">
        <v>935</v>
      </c>
      <c r="F421" s="4" t="s">
        <v>198</v>
      </c>
      <c r="G421" s="4"/>
      <c r="H421" s="4">
        <v>13</v>
      </c>
      <c r="I421" s="4">
        <v>16</v>
      </c>
      <c r="J421" s="4">
        <v>28</v>
      </c>
      <c r="K421" s="4">
        <v>12</v>
      </c>
      <c r="L421" s="4">
        <v>56</v>
      </c>
      <c r="M421" s="4"/>
      <c r="N421" s="4"/>
      <c r="O421" s="4"/>
      <c r="P421" s="4"/>
      <c r="Q421" s="4"/>
      <c r="R421" s="4"/>
      <c r="S421" s="4"/>
      <c r="T421" s="4"/>
      <c r="U421" s="4"/>
      <c r="V421" s="4"/>
      <c r="W421" s="4"/>
      <c r="X421" s="4"/>
      <c r="Y421" s="4">
        <v>56</v>
      </c>
      <c r="Z421" s="135"/>
    </row>
    <row r="422" spans="1:27" x14ac:dyDescent="0.35">
      <c r="A422" s="4" t="s">
        <v>225</v>
      </c>
      <c r="B422" s="4">
        <v>2019</v>
      </c>
      <c r="C422" s="5">
        <v>43485</v>
      </c>
      <c r="D422" s="4" t="s">
        <v>66</v>
      </c>
      <c r="E422" s="4" t="s">
        <v>969</v>
      </c>
      <c r="F422" s="4" t="s">
        <v>164</v>
      </c>
      <c r="G422" s="4"/>
      <c r="H422" s="4">
        <v>14</v>
      </c>
      <c r="I422" s="4">
        <v>28</v>
      </c>
      <c r="J422" s="4">
        <v>6</v>
      </c>
      <c r="K422" s="4">
        <v>16</v>
      </c>
      <c r="L422" s="4">
        <v>50</v>
      </c>
      <c r="M422" s="4">
        <v>2</v>
      </c>
      <c r="N422" s="4"/>
      <c r="O422" s="4">
        <v>3</v>
      </c>
      <c r="P422" s="4"/>
      <c r="Q422" s="4"/>
      <c r="R422" s="4"/>
      <c r="S422" s="4"/>
      <c r="T422" s="4"/>
      <c r="U422" s="4"/>
      <c r="V422" s="4"/>
      <c r="W422" s="4"/>
      <c r="X422" s="4"/>
      <c r="Y422" s="4">
        <v>55</v>
      </c>
      <c r="Z422" s="135"/>
    </row>
    <row r="423" spans="1:27" x14ac:dyDescent="0.35">
      <c r="A423" s="4" t="s">
        <v>225</v>
      </c>
      <c r="B423" s="4">
        <v>2019</v>
      </c>
      <c r="C423" s="5">
        <v>43485</v>
      </c>
      <c r="D423" s="4" t="s">
        <v>66</v>
      </c>
      <c r="E423" s="4" t="s">
        <v>856</v>
      </c>
      <c r="F423" s="4" t="s">
        <v>207</v>
      </c>
      <c r="G423" s="4"/>
      <c r="H423" s="4">
        <v>15</v>
      </c>
      <c r="I423" s="4">
        <v>4</v>
      </c>
      <c r="J423" s="4">
        <v>26</v>
      </c>
      <c r="K423" s="4">
        <v>8</v>
      </c>
      <c r="L423" s="4">
        <v>38</v>
      </c>
      <c r="M423" s="4">
        <v>5</v>
      </c>
      <c r="N423" s="4">
        <v>5</v>
      </c>
      <c r="O423" s="4">
        <v>1</v>
      </c>
      <c r="P423" s="4"/>
      <c r="Q423" s="4"/>
      <c r="R423" s="4"/>
      <c r="S423" s="4"/>
      <c r="T423" s="4"/>
      <c r="U423" s="4"/>
      <c r="V423" s="4"/>
      <c r="W423" s="4"/>
      <c r="X423" s="4"/>
      <c r="Y423" s="4">
        <v>49</v>
      </c>
      <c r="Z423" s="135"/>
    </row>
    <row r="424" spans="1:27" x14ac:dyDescent="0.35">
      <c r="A424" s="4" t="s">
        <v>225</v>
      </c>
      <c r="B424" s="4">
        <v>2019</v>
      </c>
      <c r="C424" s="5">
        <v>43485</v>
      </c>
      <c r="D424" s="4" t="s">
        <v>66</v>
      </c>
      <c r="E424" s="4" t="s">
        <v>716</v>
      </c>
      <c r="F424" s="4" t="s">
        <v>152</v>
      </c>
      <c r="G424" s="4"/>
      <c r="H424" s="4">
        <v>16</v>
      </c>
      <c r="I424" s="4">
        <v>12</v>
      </c>
      <c r="J424" s="4">
        <v>4</v>
      </c>
      <c r="K424" s="4">
        <v>14</v>
      </c>
      <c r="L424" s="4">
        <v>30</v>
      </c>
      <c r="M424" s="4"/>
      <c r="N424" s="4"/>
      <c r="O424" s="4"/>
      <c r="P424" s="4"/>
      <c r="Q424" s="4">
        <v>3</v>
      </c>
      <c r="R424" s="4"/>
      <c r="S424" s="4"/>
      <c r="T424" s="4">
        <v>3</v>
      </c>
      <c r="U424" s="4"/>
      <c r="V424" s="4">
        <v>4</v>
      </c>
      <c r="W424" s="4"/>
      <c r="X424" s="4"/>
      <c r="Y424" s="4">
        <v>40</v>
      </c>
      <c r="Z424" s="135"/>
    </row>
    <row r="425" spans="1:27" x14ac:dyDescent="0.35">
      <c r="A425" s="4" t="s">
        <v>225</v>
      </c>
      <c r="B425" s="4">
        <v>2019</v>
      </c>
      <c r="C425" s="5">
        <v>43485</v>
      </c>
      <c r="D425" s="4" t="s">
        <v>66</v>
      </c>
      <c r="E425" s="4" t="s">
        <v>974</v>
      </c>
      <c r="F425" s="4" t="s">
        <v>39</v>
      </c>
      <c r="G425" s="4"/>
      <c r="H425" s="4">
        <v>17</v>
      </c>
      <c r="I425" s="4">
        <v>6</v>
      </c>
      <c r="J425" s="4">
        <v>8</v>
      </c>
      <c r="K425" s="4">
        <v>6</v>
      </c>
      <c r="L425" s="4">
        <v>20</v>
      </c>
      <c r="M425" s="4"/>
      <c r="N425" s="4">
        <v>2</v>
      </c>
      <c r="O425" s="4"/>
      <c r="P425" s="4"/>
      <c r="Q425" s="4">
        <v>1</v>
      </c>
      <c r="R425" s="4"/>
      <c r="S425" s="4"/>
      <c r="T425" s="4"/>
      <c r="U425" s="4">
        <v>1</v>
      </c>
      <c r="V425" s="4">
        <v>10</v>
      </c>
      <c r="W425" s="4"/>
      <c r="X425" s="4"/>
      <c r="Y425" s="4">
        <v>34</v>
      </c>
      <c r="Z425" s="135"/>
    </row>
    <row r="426" spans="1:27" x14ac:dyDescent="0.35">
      <c r="A426" s="4" t="s">
        <v>225</v>
      </c>
      <c r="B426" s="4">
        <v>2019</v>
      </c>
      <c r="C426" s="5">
        <v>43485</v>
      </c>
      <c r="D426" s="4" t="s">
        <v>66</v>
      </c>
      <c r="E426" s="4" t="s">
        <v>828</v>
      </c>
      <c r="F426" s="4" t="s">
        <v>82</v>
      </c>
      <c r="G426" s="4"/>
      <c r="H426" s="4">
        <v>18</v>
      </c>
      <c r="I426" s="4">
        <v>10</v>
      </c>
      <c r="J426" s="4">
        <v>10</v>
      </c>
      <c r="K426" s="4">
        <v>10</v>
      </c>
      <c r="L426" s="4">
        <v>30</v>
      </c>
      <c r="M426" s="4"/>
      <c r="N426" s="4">
        <v>3</v>
      </c>
      <c r="O426" s="4"/>
      <c r="P426" s="4"/>
      <c r="Q426" s="4"/>
      <c r="R426" s="4"/>
      <c r="S426" s="4"/>
      <c r="T426" s="4"/>
      <c r="U426" s="4"/>
      <c r="V426" s="4"/>
      <c r="W426" s="4"/>
      <c r="X426" s="4"/>
      <c r="Y426" s="4">
        <v>33</v>
      </c>
      <c r="Z426" s="135"/>
    </row>
    <row r="427" spans="1:27" x14ac:dyDescent="0.35">
      <c r="A427" s="4" t="s">
        <v>225</v>
      </c>
      <c r="B427" s="4">
        <v>2019</v>
      </c>
      <c r="C427" s="5">
        <v>43485</v>
      </c>
      <c r="D427" s="4" t="s">
        <v>66</v>
      </c>
      <c r="E427" s="4" t="s">
        <v>1126</v>
      </c>
      <c r="F427" s="4" t="s">
        <v>37</v>
      </c>
      <c r="G427" s="4"/>
      <c r="H427" s="4">
        <v>19</v>
      </c>
      <c r="I427" s="4">
        <v>8</v>
      </c>
      <c r="J427" s="4">
        <v>16</v>
      </c>
      <c r="K427" s="4">
        <v>4</v>
      </c>
      <c r="L427" s="4">
        <v>28</v>
      </c>
      <c r="M427" s="4">
        <v>1</v>
      </c>
      <c r="N427" s="4"/>
      <c r="O427" s="4"/>
      <c r="P427" s="4"/>
      <c r="Q427" s="4"/>
      <c r="R427" s="4"/>
      <c r="S427" s="4"/>
      <c r="T427" s="4"/>
      <c r="U427" s="4"/>
      <c r="V427" s="4"/>
      <c r="W427" s="4"/>
      <c r="X427" s="4"/>
      <c r="Y427" s="4">
        <v>29</v>
      </c>
      <c r="Z427" s="135"/>
    </row>
    <row r="428" spans="1:27" x14ac:dyDescent="0.35">
      <c r="A428" s="1" t="s">
        <v>288</v>
      </c>
      <c r="B428" s="1">
        <v>2018</v>
      </c>
      <c r="C428" s="2">
        <v>43450</v>
      </c>
      <c r="D428" s="1" t="s">
        <v>66</v>
      </c>
      <c r="E428" s="1" t="s">
        <v>786</v>
      </c>
      <c r="F428" s="1" t="s">
        <v>113</v>
      </c>
      <c r="G428" s="1"/>
      <c r="H428" s="1">
        <v>1</v>
      </c>
      <c r="I428" s="1">
        <v>36</v>
      </c>
      <c r="J428" s="1">
        <v>38</v>
      </c>
      <c r="K428" s="1">
        <v>38</v>
      </c>
      <c r="L428" s="1">
        <v>112</v>
      </c>
      <c r="M428" s="1">
        <v>1</v>
      </c>
      <c r="N428" s="1"/>
      <c r="O428" s="1">
        <v>1</v>
      </c>
      <c r="P428" s="1">
        <v>5</v>
      </c>
      <c r="Q428" s="1"/>
      <c r="R428" s="1"/>
      <c r="S428" s="1">
        <v>3</v>
      </c>
      <c r="T428" s="1">
        <v>2</v>
      </c>
      <c r="U428" s="1">
        <v>3</v>
      </c>
      <c r="V428" s="1">
        <v>4</v>
      </c>
      <c r="W428" s="1"/>
      <c r="X428" s="1"/>
      <c r="Y428" s="1">
        <v>131</v>
      </c>
      <c r="Z428" s="135">
        <v>1.1854166666666666</v>
      </c>
      <c r="AA428">
        <v>52.722999999999999</v>
      </c>
    </row>
    <row r="429" spans="1:27" x14ac:dyDescent="0.35">
      <c r="A429" s="1" t="s">
        <v>288</v>
      </c>
      <c r="B429" s="1">
        <v>2018</v>
      </c>
      <c r="C429" s="2">
        <v>43450</v>
      </c>
      <c r="D429" s="1" t="s">
        <v>66</v>
      </c>
      <c r="E429" s="1" t="s">
        <v>972</v>
      </c>
      <c r="F429" s="1" t="s">
        <v>56</v>
      </c>
      <c r="G429" s="1"/>
      <c r="H429" s="1">
        <v>2</v>
      </c>
      <c r="I429" s="1">
        <v>30</v>
      </c>
      <c r="J429" s="1">
        <v>32</v>
      </c>
      <c r="K429" s="1">
        <v>24</v>
      </c>
      <c r="L429" s="1">
        <v>86</v>
      </c>
      <c r="M429" s="1"/>
      <c r="N429" s="1">
        <v>5</v>
      </c>
      <c r="O429" s="1">
        <v>5</v>
      </c>
      <c r="P429" s="1">
        <v>1</v>
      </c>
      <c r="Q429" s="1"/>
      <c r="R429" s="1"/>
      <c r="S429" s="1">
        <v>5</v>
      </c>
      <c r="T429" s="1">
        <v>1</v>
      </c>
      <c r="U429" s="1"/>
      <c r="V429" s="1"/>
      <c r="W429" s="1">
        <v>20</v>
      </c>
      <c r="X429" s="1"/>
      <c r="Y429" s="1">
        <v>123</v>
      </c>
      <c r="Z429" s="135"/>
    </row>
    <row r="430" spans="1:27" x14ac:dyDescent="0.35">
      <c r="A430" s="1" t="s">
        <v>288</v>
      </c>
      <c r="B430" s="1">
        <v>2018</v>
      </c>
      <c r="C430" s="2">
        <v>43450</v>
      </c>
      <c r="D430" s="1" t="s">
        <v>66</v>
      </c>
      <c r="E430" s="1" t="s">
        <v>473</v>
      </c>
      <c r="F430" s="1" t="s">
        <v>25</v>
      </c>
      <c r="G430" s="1"/>
      <c r="H430" s="1">
        <v>3</v>
      </c>
      <c r="I430" s="1">
        <v>40</v>
      </c>
      <c r="J430" s="1">
        <v>26</v>
      </c>
      <c r="K430" s="1">
        <v>40</v>
      </c>
      <c r="L430" s="1">
        <v>106</v>
      </c>
      <c r="M430" s="1"/>
      <c r="N430" s="1"/>
      <c r="O430" s="1"/>
      <c r="P430" s="1"/>
      <c r="Q430" s="1">
        <v>2</v>
      </c>
      <c r="R430" s="1"/>
      <c r="S430" s="1"/>
      <c r="T430" s="1"/>
      <c r="U430" s="1"/>
      <c r="V430" s="1">
        <v>6</v>
      </c>
      <c r="W430" s="1"/>
      <c r="X430" s="1"/>
      <c r="Y430" s="1">
        <v>114</v>
      </c>
      <c r="Z430" s="135"/>
    </row>
    <row r="431" spans="1:27" x14ac:dyDescent="0.35">
      <c r="A431" s="1" t="s">
        <v>288</v>
      </c>
      <c r="B431" s="1">
        <v>2018</v>
      </c>
      <c r="C431" s="2">
        <v>43450</v>
      </c>
      <c r="D431" s="1" t="s">
        <v>66</v>
      </c>
      <c r="E431" s="1" t="s">
        <v>340</v>
      </c>
      <c r="F431" s="1" t="s">
        <v>142</v>
      </c>
      <c r="G431" s="1"/>
      <c r="H431" s="1">
        <v>4</v>
      </c>
      <c r="I431" s="1">
        <v>38</v>
      </c>
      <c r="J431" s="1">
        <v>36</v>
      </c>
      <c r="K431" s="1">
        <v>34</v>
      </c>
      <c r="L431" s="1">
        <v>108</v>
      </c>
      <c r="M431" s="1">
        <v>3</v>
      </c>
      <c r="N431" s="1"/>
      <c r="O431" s="1"/>
      <c r="P431" s="1">
        <v>2</v>
      </c>
      <c r="Q431" s="1"/>
      <c r="R431" s="1"/>
      <c r="S431" s="1"/>
      <c r="T431" s="1"/>
      <c r="U431" s="1"/>
      <c r="V431" s="1"/>
      <c r="W431" s="1"/>
      <c r="X431" s="1"/>
      <c r="Y431" s="1">
        <v>113</v>
      </c>
      <c r="Z431" s="135"/>
    </row>
    <row r="432" spans="1:27" x14ac:dyDescent="0.35">
      <c r="A432" s="1" t="s">
        <v>288</v>
      </c>
      <c r="B432" s="1">
        <v>2018</v>
      </c>
      <c r="C432" s="2">
        <v>43450</v>
      </c>
      <c r="D432" s="1" t="s">
        <v>66</v>
      </c>
      <c r="E432" s="1" t="s">
        <v>617</v>
      </c>
      <c r="F432" s="1" t="s">
        <v>37</v>
      </c>
      <c r="G432" s="1"/>
      <c r="H432" s="1">
        <v>5</v>
      </c>
      <c r="I432" s="1">
        <v>34</v>
      </c>
      <c r="J432" s="1">
        <v>40</v>
      </c>
      <c r="K432" s="1">
        <v>26</v>
      </c>
      <c r="L432" s="1">
        <v>100</v>
      </c>
      <c r="M432" s="1"/>
      <c r="N432" s="1">
        <v>3</v>
      </c>
      <c r="O432" s="1"/>
      <c r="P432" s="1">
        <v>3</v>
      </c>
      <c r="Q432" s="1">
        <v>3</v>
      </c>
      <c r="R432" s="1"/>
      <c r="S432" s="1"/>
      <c r="T432" s="1">
        <v>3</v>
      </c>
      <c r="U432" s="1"/>
      <c r="V432" s="1"/>
      <c r="W432" s="1"/>
      <c r="X432" s="1"/>
      <c r="Y432" s="1">
        <v>112</v>
      </c>
      <c r="Z432" s="135"/>
    </row>
    <row r="433" spans="1:26" x14ac:dyDescent="0.35">
      <c r="A433" s="1" t="s">
        <v>288</v>
      </c>
      <c r="B433" s="1">
        <v>2018</v>
      </c>
      <c r="C433" s="2">
        <v>43450</v>
      </c>
      <c r="D433" s="1" t="s">
        <v>66</v>
      </c>
      <c r="E433" s="1" t="s">
        <v>752</v>
      </c>
      <c r="F433" s="1" t="s">
        <v>23</v>
      </c>
      <c r="G433" s="1"/>
      <c r="H433" s="1">
        <v>6</v>
      </c>
      <c r="I433" s="1">
        <v>24</v>
      </c>
      <c r="J433" s="1">
        <v>34</v>
      </c>
      <c r="K433" s="1">
        <v>32</v>
      </c>
      <c r="L433" s="1">
        <v>90</v>
      </c>
      <c r="M433" s="1"/>
      <c r="N433" s="1"/>
      <c r="O433" s="1"/>
      <c r="P433" s="1"/>
      <c r="Q433" s="1">
        <v>5</v>
      </c>
      <c r="R433" s="1">
        <v>5</v>
      </c>
      <c r="S433" s="1">
        <v>1</v>
      </c>
      <c r="T433" s="1">
        <v>5</v>
      </c>
      <c r="U433" s="1">
        <v>2</v>
      </c>
      <c r="V433" s="1">
        <v>2</v>
      </c>
      <c r="W433" s="1"/>
      <c r="X433" s="1"/>
      <c r="Y433" s="1">
        <v>110</v>
      </c>
      <c r="Z433" s="135"/>
    </row>
    <row r="434" spans="1:26" x14ac:dyDescent="0.35">
      <c r="A434" s="1" t="s">
        <v>288</v>
      </c>
      <c r="B434" s="1">
        <v>2018</v>
      </c>
      <c r="C434" s="2">
        <v>43450</v>
      </c>
      <c r="D434" s="1" t="s">
        <v>66</v>
      </c>
      <c r="E434" s="1" t="s">
        <v>1092</v>
      </c>
      <c r="F434" s="1" t="s">
        <v>484</v>
      </c>
      <c r="G434" s="1"/>
      <c r="H434" s="1">
        <v>7</v>
      </c>
      <c r="I434" s="1">
        <v>14</v>
      </c>
      <c r="J434" s="1">
        <v>30</v>
      </c>
      <c r="K434" s="1">
        <v>36</v>
      </c>
      <c r="L434" s="1">
        <v>80</v>
      </c>
      <c r="M434" s="1"/>
      <c r="N434" s="1"/>
      <c r="O434" s="1"/>
      <c r="P434" s="1"/>
      <c r="Q434" s="1"/>
      <c r="R434" s="1">
        <v>2</v>
      </c>
      <c r="S434" s="1">
        <v>2</v>
      </c>
      <c r="T434" s="1"/>
      <c r="U434" s="1"/>
      <c r="V434" s="1"/>
      <c r="W434" s="1"/>
      <c r="X434" s="1"/>
      <c r="Y434" s="1">
        <v>84</v>
      </c>
      <c r="Z434" s="135"/>
    </row>
    <row r="435" spans="1:26" x14ac:dyDescent="0.35">
      <c r="A435" s="1" t="s">
        <v>288</v>
      </c>
      <c r="B435" s="1">
        <v>2018</v>
      </c>
      <c r="C435" s="2">
        <v>43450</v>
      </c>
      <c r="D435" s="1" t="s">
        <v>66</v>
      </c>
      <c r="E435" s="1" t="s">
        <v>1043</v>
      </c>
      <c r="F435" s="1" t="s">
        <v>33</v>
      </c>
      <c r="G435" s="1"/>
      <c r="H435" s="1">
        <v>8</v>
      </c>
      <c r="I435" s="1">
        <v>26</v>
      </c>
      <c r="J435" s="1">
        <v>18</v>
      </c>
      <c r="K435" s="1">
        <v>28</v>
      </c>
      <c r="L435" s="1">
        <v>72</v>
      </c>
      <c r="M435" s="1"/>
      <c r="N435" s="1"/>
      <c r="O435" s="1"/>
      <c r="P435" s="1"/>
      <c r="Q435" s="1"/>
      <c r="R435" s="1"/>
      <c r="S435" s="1"/>
      <c r="T435" s="1"/>
      <c r="U435" s="1"/>
      <c r="V435" s="1">
        <v>10</v>
      </c>
      <c r="W435" s="1"/>
      <c r="X435" s="1"/>
      <c r="Y435" s="1">
        <v>82</v>
      </c>
      <c r="Z435" s="135"/>
    </row>
    <row r="436" spans="1:26" x14ac:dyDescent="0.35">
      <c r="A436" s="1" t="s">
        <v>288</v>
      </c>
      <c r="B436" s="1">
        <v>2018</v>
      </c>
      <c r="C436" s="2">
        <v>43450</v>
      </c>
      <c r="D436" s="1" t="s">
        <v>66</v>
      </c>
      <c r="E436" s="1" t="s">
        <v>1044</v>
      </c>
      <c r="F436" s="1" t="s">
        <v>78</v>
      </c>
      <c r="G436" s="1"/>
      <c r="H436" s="1">
        <v>9</v>
      </c>
      <c r="I436" s="1">
        <v>32</v>
      </c>
      <c r="J436" s="1">
        <v>28</v>
      </c>
      <c r="K436" s="1">
        <v>18</v>
      </c>
      <c r="L436" s="1">
        <v>78</v>
      </c>
      <c r="M436" s="1"/>
      <c r="N436" s="1">
        <v>2</v>
      </c>
      <c r="O436" s="1"/>
      <c r="P436" s="1"/>
      <c r="Q436" s="1">
        <v>1</v>
      </c>
      <c r="R436" s="1"/>
      <c r="S436" s="1"/>
      <c r="T436" s="1"/>
      <c r="U436" s="1"/>
      <c r="V436" s="1"/>
      <c r="W436" s="1"/>
      <c r="X436" s="1"/>
      <c r="Y436" s="1">
        <v>81</v>
      </c>
      <c r="Z436" s="135"/>
    </row>
    <row r="437" spans="1:26" x14ac:dyDescent="0.35">
      <c r="A437" s="1" t="s">
        <v>288</v>
      </c>
      <c r="B437" s="1">
        <v>2018</v>
      </c>
      <c r="C437" s="2">
        <v>43450</v>
      </c>
      <c r="D437" s="1" t="s">
        <v>66</v>
      </c>
      <c r="E437" s="1" t="s">
        <v>790</v>
      </c>
      <c r="F437" s="1" t="s">
        <v>480</v>
      </c>
      <c r="G437" s="1"/>
      <c r="H437" s="1">
        <v>10</v>
      </c>
      <c r="I437" s="1">
        <v>28</v>
      </c>
      <c r="J437" s="1">
        <v>24</v>
      </c>
      <c r="K437" s="1">
        <v>22</v>
      </c>
      <c r="L437" s="1">
        <v>74</v>
      </c>
      <c r="M437" s="1"/>
      <c r="N437" s="1"/>
      <c r="O437" s="1"/>
      <c r="P437" s="1"/>
      <c r="Q437" s="1"/>
      <c r="R437" s="1"/>
      <c r="S437" s="1"/>
      <c r="T437" s="1"/>
      <c r="U437" s="1"/>
      <c r="V437" s="1"/>
      <c r="W437" s="1"/>
      <c r="X437" s="1"/>
      <c r="Y437" s="1">
        <v>74</v>
      </c>
      <c r="Z437" s="135"/>
    </row>
    <row r="438" spans="1:26" x14ac:dyDescent="0.35">
      <c r="A438" s="1" t="s">
        <v>288</v>
      </c>
      <c r="B438" s="1">
        <v>2018</v>
      </c>
      <c r="C438" s="2">
        <v>43450</v>
      </c>
      <c r="D438" s="1" t="s">
        <v>66</v>
      </c>
      <c r="E438" s="1" t="s">
        <v>648</v>
      </c>
      <c r="F438" s="1" t="s">
        <v>29</v>
      </c>
      <c r="G438" s="1"/>
      <c r="H438" s="1">
        <v>11</v>
      </c>
      <c r="I438" s="1">
        <v>6</v>
      </c>
      <c r="J438" s="1">
        <v>20</v>
      </c>
      <c r="K438" s="1">
        <v>20</v>
      </c>
      <c r="L438" s="1">
        <v>46</v>
      </c>
      <c r="M438" s="1"/>
      <c r="N438" s="1"/>
      <c r="O438" s="1"/>
      <c r="P438" s="1"/>
      <c r="Q438" s="1"/>
      <c r="R438" s="1"/>
      <c r="S438" s="1"/>
      <c r="T438" s="1"/>
      <c r="U438" s="1">
        <v>5</v>
      </c>
      <c r="V438" s="1"/>
      <c r="W438" s="1"/>
      <c r="X438" s="1"/>
      <c r="Y438" s="1">
        <v>51</v>
      </c>
      <c r="Z438" s="135"/>
    </row>
    <row r="439" spans="1:26" x14ac:dyDescent="0.35">
      <c r="A439" s="1" t="s">
        <v>288</v>
      </c>
      <c r="B439" s="1">
        <v>2018</v>
      </c>
      <c r="C439" s="2">
        <v>43450</v>
      </c>
      <c r="D439" s="1" t="s">
        <v>66</v>
      </c>
      <c r="E439" s="1" t="s">
        <v>1082</v>
      </c>
      <c r="F439" s="1" t="s">
        <v>178</v>
      </c>
      <c r="G439" s="1"/>
      <c r="H439" s="1">
        <v>12</v>
      </c>
      <c r="I439" s="1">
        <v>16</v>
      </c>
      <c r="J439" s="1">
        <v>22</v>
      </c>
      <c r="K439" s="1">
        <v>10</v>
      </c>
      <c r="L439" s="1">
        <v>48</v>
      </c>
      <c r="M439" s="1"/>
      <c r="N439" s="1"/>
      <c r="O439" s="1"/>
      <c r="P439" s="1"/>
      <c r="Q439" s="1"/>
      <c r="R439" s="1"/>
      <c r="S439" s="1"/>
      <c r="T439" s="1"/>
      <c r="U439" s="1">
        <v>1</v>
      </c>
      <c r="V439" s="1"/>
      <c r="W439" s="1"/>
      <c r="X439" s="1"/>
      <c r="Y439" s="1">
        <v>49</v>
      </c>
      <c r="Z439" s="135"/>
    </row>
    <row r="440" spans="1:26" x14ac:dyDescent="0.35">
      <c r="A440" s="1" t="s">
        <v>288</v>
      </c>
      <c r="B440" s="1">
        <v>2018</v>
      </c>
      <c r="C440" s="2">
        <v>43450</v>
      </c>
      <c r="D440" s="1" t="s">
        <v>66</v>
      </c>
      <c r="E440" s="1" t="s">
        <v>962</v>
      </c>
      <c r="F440" s="1" t="s">
        <v>27</v>
      </c>
      <c r="G440" s="1"/>
      <c r="H440" s="1">
        <v>13</v>
      </c>
      <c r="I440" s="1">
        <v>22</v>
      </c>
      <c r="J440" s="1">
        <v>8</v>
      </c>
      <c r="K440" s="1">
        <v>12</v>
      </c>
      <c r="L440" s="1">
        <v>42</v>
      </c>
      <c r="M440" s="1"/>
      <c r="N440" s="1"/>
      <c r="O440" s="1"/>
      <c r="P440" s="1"/>
      <c r="Q440" s="1"/>
      <c r="R440" s="1">
        <v>3</v>
      </c>
      <c r="S440" s="1"/>
      <c r="T440" s="1"/>
      <c r="U440" s="1"/>
      <c r="V440" s="1"/>
      <c r="W440" s="1"/>
      <c r="X440" s="1"/>
      <c r="Y440" s="1">
        <v>45</v>
      </c>
      <c r="Z440" s="135"/>
    </row>
    <row r="441" spans="1:26" x14ac:dyDescent="0.35">
      <c r="A441" s="1" t="s">
        <v>288</v>
      </c>
      <c r="B441" s="1">
        <v>2018</v>
      </c>
      <c r="C441" s="2">
        <v>43450</v>
      </c>
      <c r="D441" s="1" t="s">
        <v>66</v>
      </c>
      <c r="E441" s="1" t="s">
        <v>857</v>
      </c>
      <c r="F441" s="1" t="s">
        <v>207</v>
      </c>
      <c r="G441" s="1"/>
      <c r="H441" s="1">
        <v>14</v>
      </c>
      <c r="I441" s="1">
        <v>20</v>
      </c>
      <c r="J441" s="1">
        <v>12</v>
      </c>
      <c r="K441" s="1">
        <v>2</v>
      </c>
      <c r="L441" s="1">
        <v>34</v>
      </c>
      <c r="M441" s="1">
        <v>5</v>
      </c>
      <c r="N441" s="1"/>
      <c r="O441" s="1">
        <v>2</v>
      </c>
      <c r="P441" s="1"/>
      <c r="Q441" s="1"/>
      <c r="R441" s="1"/>
      <c r="S441" s="1"/>
      <c r="T441" s="1"/>
      <c r="U441" s="1"/>
      <c r="V441" s="1"/>
      <c r="W441" s="1"/>
      <c r="X441" s="1"/>
      <c r="Y441" s="1">
        <v>41</v>
      </c>
      <c r="Z441" s="135"/>
    </row>
    <row r="442" spans="1:26" x14ac:dyDescent="0.35">
      <c r="A442" s="1" t="s">
        <v>288</v>
      </c>
      <c r="B442" s="1">
        <v>2018</v>
      </c>
      <c r="C442" s="2">
        <v>43450</v>
      </c>
      <c r="D442" s="1" t="s">
        <v>66</v>
      </c>
      <c r="E442" s="1" t="s">
        <v>995</v>
      </c>
      <c r="F442" s="1" t="s">
        <v>198</v>
      </c>
      <c r="G442" s="1"/>
      <c r="H442" s="1">
        <v>15</v>
      </c>
      <c r="I442" s="1">
        <v>18</v>
      </c>
      <c r="J442" s="1">
        <v>2</v>
      </c>
      <c r="K442" s="1">
        <v>14</v>
      </c>
      <c r="L442" s="1">
        <v>34</v>
      </c>
      <c r="M442" s="1"/>
      <c r="N442" s="1"/>
      <c r="O442" s="1"/>
      <c r="P442" s="1"/>
      <c r="Q442" s="1"/>
      <c r="R442" s="1"/>
      <c r="S442" s="1"/>
      <c r="T442" s="1"/>
      <c r="U442" s="1"/>
      <c r="V442" s="1"/>
      <c r="W442" s="1"/>
      <c r="X442" s="1"/>
      <c r="Y442" s="1">
        <v>34</v>
      </c>
      <c r="Z442" s="135"/>
    </row>
    <row r="443" spans="1:26" x14ac:dyDescent="0.35">
      <c r="A443" s="1" t="s">
        <v>288</v>
      </c>
      <c r="B443" s="1">
        <v>2018</v>
      </c>
      <c r="C443" s="2">
        <v>43450</v>
      </c>
      <c r="D443" s="1" t="s">
        <v>66</v>
      </c>
      <c r="E443" s="1" t="s">
        <v>963</v>
      </c>
      <c r="F443" s="1" t="s">
        <v>85</v>
      </c>
      <c r="G443" s="1"/>
      <c r="H443" s="1">
        <v>16</v>
      </c>
      <c r="I443" s="1">
        <v>4</v>
      </c>
      <c r="J443" s="1">
        <v>16</v>
      </c>
      <c r="K443" s="1">
        <v>30</v>
      </c>
      <c r="L443" s="1">
        <v>50</v>
      </c>
      <c r="M443" s="1"/>
      <c r="N443" s="1">
        <v>1</v>
      </c>
      <c r="O443" s="1"/>
      <c r="P443" s="1"/>
      <c r="Q443" s="1"/>
      <c r="R443" s="1"/>
      <c r="S443" s="1"/>
      <c r="T443" s="1"/>
      <c r="U443" s="1"/>
      <c r="V443" s="1"/>
      <c r="W443" s="1"/>
      <c r="X443" s="1">
        <v>20</v>
      </c>
      <c r="Y443" s="1">
        <v>31</v>
      </c>
      <c r="Z443" s="135"/>
    </row>
    <row r="444" spans="1:26" x14ac:dyDescent="0.35">
      <c r="A444" s="1" t="s">
        <v>288</v>
      </c>
      <c r="B444" s="1">
        <v>2018</v>
      </c>
      <c r="C444" s="2">
        <v>43450</v>
      </c>
      <c r="D444" s="1" t="s">
        <v>66</v>
      </c>
      <c r="E444" s="1" t="s">
        <v>828</v>
      </c>
      <c r="F444" s="1" t="s">
        <v>82</v>
      </c>
      <c r="G444" s="1"/>
      <c r="H444" s="1">
        <v>17</v>
      </c>
      <c r="I444" s="1">
        <v>12</v>
      </c>
      <c r="J444" s="1">
        <v>10</v>
      </c>
      <c r="K444" s="1">
        <v>8</v>
      </c>
      <c r="L444" s="1">
        <v>30</v>
      </c>
      <c r="M444" s="1"/>
      <c r="N444" s="1"/>
      <c r="O444" s="1"/>
      <c r="P444" s="1"/>
      <c r="Q444" s="1"/>
      <c r="R444" s="1"/>
      <c r="S444" s="1"/>
      <c r="T444" s="1"/>
      <c r="U444" s="1"/>
      <c r="V444" s="1"/>
      <c r="W444" s="1"/>
      <c r="X444" s="1"/>
      <c r="Y444" s="1">
        <v>30</v>
      </c>
      <c r="Z444" s="135"/>
    </row>
    <row r="445" spans="1:26" x14ac:dyDescent="0.35">
      <c r="A445" s="1" t="s">
        <v>288</v>
      </c>
      <c r="B445" s="1">
        <v>2018</v>
      </c>
      <c r="C445" s="2">
        <v>43450</v>
      </c>
      <c r="D445" s="1" t="s">
        <v>66</v>
      </c>
      <c r="E445" s="1" t="s">
        <v>971</v>
      </c>
      <c r="F445" s="1" t="s">
        <v>152</v>
      </c>
      <c r="G445" s="1"/>
      <c r="H445" s="1">
        <v>18</v>
      </c>
      <c r="I445" s="1">
        <v>8</v>
      </c>
      <c r="J445" s="1">
        <v>4</v>
      </c>
      <c r="K445" s="1">
        <v>16</v>
      </c>
      <c r="L445" s="1">
        <v>28</v>
      </c>
      <c r="M445" s="1"/>
      <c r="N445" s="1"/>
      <c r="O445" s="1"/>
      <c r="P445" s="1"/>
      <c r="Q445" s="1"/>
      <c r="R445" s="1"/>
      <c r="S445" s="1"/>
      <c r="T445" s="1"/>
      <c r="U445" s="1"/>
      <c r="V445" s="1"/>
      <c r="W445" s="1"/>
      <c r="X445" s="1"/>
      <c r="Y445" s="1">
        <v>28</v>
      </c>
      <c r="Z445" s="135"/>
    </row>
    <row r="446" spans="1:26" x14ac:dyDescent="0.35">
      <c r="A446" s="1" t="s">
        <v>288</v>
      </c>
      <c r="B446" s="1">
        <v>2018</v>
      </c>
      <c r="C446" s="2">
        <v>43450</v>
      </c>
      <c r="D446" s="1" t="s">
        <v>66</v>
      </c>
      <c r="E446" s="1" t="s">
        <v>774</v>
      </c>
      <c r="F446" s="1" t="s">
        <v>46</v>
      </c>
      <c r="G446" s="1"/>
      <c r="H446" s="1">
        <v>19</v>
      </c>
      <c r="I446" s="1">
        <v>2</v>
      </c>
      <c r="J446" s="1">
        <v>14</v>
      </c>
      <c r="K446" s="1">
        <v>4</v>
      </c>
      <c r="L446" s="1">
        <v>20</v>
      </c>
      <c r="M446" s="1"/>
      <c r="N446" s="1"/>
      <c r="O446" s="1">
        <v>3</v>
      </c>
      <c r="P446" s="1"/>
      <c r="Q446" s="1"/>
      <c r="R446" s="1">
        <v>1</v>
      </c>
      <c r="S446" s="1"/>
      <c r="T446" s="1"/>
      <c r="U446" s="1"/>
      <c r="V446" s="1"/>
      <c r="W446" s="1"/>
      <c r="X446" s="1"/>
      <c r="Y446" s="1">
        <v>24</v>
      </c>
      <c r="Z446" s="135"/>
    </row>
    <row r="447" spans="1:26" x14ac:dyDescent="0.35">
      <c r="A447" s="1" t="s">
        <v>288</v>
      </c>
      <c r="B447" s="1">
        <v>2018</v>
      </c>
      <c r="C447" s="2">
        <v>43450</v>
      </c>
      <c r="D447" s="1" t="s">
        <v>66</v>
      </c>
      <c r="E447" s="1" t="s">
        <v>817</v>
      </c>
      <c r="F447" s="1" t="s">
        <v>42</v>
      </c>
      <c r="G447" s="1"/>
      <c r="H447" s="1">
        <v>20</v>
      </c>
      <c r="I447" s="1">
        <v>10</v>
      </c>
      <c r="J447" s="1">
        <v>6</v>
      </c>
      <c r="K447" s="1">
        <v>6</v>
      </c>
      <c r="L447" s="1">
        <v>22</v>
      </c>
      <c r="M447" s="1">
        <v>2</v>
      </c>
      <c r="N447" s="1"/>
      <c r="O447" s="1"/>
      <c r="P447" s="1"/>
      <c r="Q447" s="1"/>
      <c r="R447" s="1"/>
      <c r="S447" s="1"/>
      <c r="T447" s="1"/>
      <c r="U447" s="1"/>
      <c r="V447" s="1"/>
      <c r="W447" s="1"/>
      <c r="X447" s="1">
        <v>20</v>
      </c>
      <c r="Y447" s="1">
        <v>4</v>
      </c>
      <c r="Z447" s="135"/>
    </row>
    <row r="448" spans="1:26" x14ac:dyDescent="0.35">
      <c r="A448" s="1" t="s">
        <v>288</v>
      </c>
      <c r="B448" s="1">
        <v>2018</v>
      </c>
      <c r="C448" s="2">
        <v>43450</v>
      </c>
      <c r="D448" s="1" t="s">
        <v>66</v>
      </c>
      <c r="E448" s="1" t="s">
        <v>493</v>
      </c>
      <c r="F448" s="1" t="s">
        <v>31</v>
      </c>
      <c r="G448" s="1"/>
      <c r="H448" s="1" t="s">
        <v>607</v>
      </c>
      <c r="I448" s="1">
        <v>2</v>
      </c>
      <c r="J448" s="1" t="s">
        <v>758</v>
      </c>
      <c r="K448" s="1"/>
      <c r="L448" s="1"/>
      <c r="M448" s="1"/>
      <c r="N448" s="1"/>
      <c r="O448" s="1"/>
      <c r="P448" s="1"/>
      <c r="Q448" s="1"/>
      <c r="R448" s="1"/>
      <c r="S448" s="1"/>
      <c r="T448" s="1"/>
      <c r="U448" s="1"/>
      <c r="V448" s="1"/>
      <c r="W448" s="1"/>
      <c r="X448" s="1"/>
      <c r="Y448" s="1" t="s">
        <v>607</v>
      </c>
      <c r="Z448" s="135"/>
    </row>
    <row r="449" spans="1:27" x14ac:dyDescent="0.35">
      <c r="A449" s="4" t="s">
        <v>217</v>
      </c>
      <c r="B449" s="4">
        <v>2018</v>
      </c>
      <c r="C449" s="5">
        <v>43436</v>
      </c>
      <c r="D449" s="4" t="s">
        <v>66</v>
      </c>
      <c r="E449" s="51" t="s">
        <v>968</v>
      </c>
      <c r="F449" s="51" t="s">
        <v>102</v>
      </c>
      <c r="G449" s="51"/>
      <c r="H449" s="25">
        <v>1</v>
      </c>
      <c r="I449" s="51">
        <v>32</v>
      </c>
      <c r="J449" s="51">
        <v>38</v>
      </c>
      <c r="K449" s="51">
        <v>40</v>
      </c>
      <c r="L449" s="51">
        <v>110</v>
      </c>
      <c r="M449" s="51"/>
      <c r="N449" s="51"/>
      <c r="O449" s="51"/>
      <c r="P449" s="51">
        <v>5</v>
      </c>
      <c r="Q449" s="51"/>
      <c r="R449" s="51"/>
      <c r="S449" s="51"/>
      <c r="T449" s="51">
        <v>3</v>
      </c>
      <c r="U449" s="51"/>
      <c r="V449" s="51">
        <v>10</v>
      </c>
      <c r="W449" s="51"/>
      <c r="X449" s="51"/>
      <c r="Y449" s="51">
        <v>128</v>
      </c>
      <c r="Z449" s="135">
        <v>1.1847222222222222</v>
      </c>
      <c r="AA449">
        <v>52.741999999999997</v>
      </c>
    </row>
    <row r="450" spans="1:27" x14ac:dyDescent="0.35">
      <c r="A450" s="4" t="s">
        <v>217</v>
      </c>
      <c r="B450" s="4">
        <v>2018</v>
      </c>
      <c r="C450" s="5">
        <v>43436</v>
      </c>
      <c r="D450" s="4" t="s">
        <v>66</v>
      </c>
      <c r="E450" s="51" t="s">
        <v>964</v>
      </c>
      <c r="F450" s="51" t="s">
        <v>37</v>
      </c>
      <c r="G450" s="51"/>
      <c r="H450" s="25">
        <v>2</v>
      </c>
      <c r="I450" s="51">
        <v>38</v>
      </c>
      <c r="J450" s="51">
        <v>40</v>
      </c>
      <c r="K450" s="51">
        <v>34</v>
      </c>
      <c r="L450" s="51">
        <v>112</v>
      </c>
      <c r="M450" s="51"/>
      <c r="N450" s="51"/>
      <c r="O450" s="51"/>
      <c r="P450" s="51">
        <v>3</v>
      </c>
      <c r="Q450" s="51"/>
      <c r="R450" s="51">
        <v>1</v>
      </c>
      <c r="S450" s="51"/>
      <c r="T450" s="51"/>
      <c r="U450" s="51"/>
      <c r="V450" s="51">
        <v>2</v>
      </c>
      <c r="W450" s="51"/>
      <c r="X450" s="51"/>
      <c r="Y450" s="51">
        <v>118</v>
      </c>
      <c r="Z450" s="135">
        <v>1.1847222222222222</v>
      </c>
      <c r="AA450">
        <v>52.741999999999997</v>
      </c>
    </row>
    <row r="451" spans="1:27" x14ac:dyDescent="0.35">
      <c r="A451" s="4" t="s">
        <v>217</v>
      </c>
      <c r="B451" s="4">
        <v>2018</v>
      </c>
      <c r="C451" s="5">
        <v>43436</v>
      </c>
      <c r="D451" s="4" t="s">
        <v>66</v>
      </c>
      <c r="E451" s="51" t="s">
        <v>752</v>
      </c>
      <c r="F451" s="51" t="s">
        <v>23</v>
      </c>
      <c r="G451" s="51"/>
      <c r="H451" s="25">
        <v>3</v>
      </c>
      <c r="I451" s="51">
        <v>40</v>
      </c>
      <c r="J451" s="51">
        <v>20</v>
      </c>
      <c r="K451" s="51">
        <v>38</v>
      </c>
      <c r="L451" s="51">
        <v>98</v>
      </c>
      <c r="M451" s="51"/>
      <c r="N451" s="51"/>
      <c r="O451" s="51"/>
      <c r="P451" s="51">
        <v>2</v>
      </c>
      <c r="Q451" s="51">
        <v>5</v>
      </c>
      <c r="R451" s="51">
        <v>5</v>
      </c>
      <c r="S451" s="51"/>
      <c r="T451" s="51">
        <v>1</v>
      </c>
      <c r="U451" s="51">
        <v>2</v>
      </c>
      <c r="V451" s="51"/>
      <c r="W451" s="51"/>
      <c r="X451" s="51"/>
      <c r="Y451" s="51">
        <v>113</v>
      </c>
      <c r="Z451" s="135">
        <v>1.18472222222222</v>
      </c>
      <c r="AA451">
        <v>52.741999999999997</v>
      </c>
    </row>
    <row r="452" spans="1:27" x14ac:dyDescent="0.35">
      <c r="A452" s="4" t="s">
        <v>217</v>
      </c>
      <c r="B452" s="4">
        <v>2018</v>
      </c>
      <c r="C452" s="5">
        <v>43436</v>
      </c>
      <c r="D452" s="4" t="s">
        <v>66</v>
      </c>
      <c r="E452" s="51" t="s">
        <v>340</v>
      </c>
      <c r="F452" s="51" t="s">
        <v>142</v>
      </c>
      <c r="G452" s="51"/>
      <c r="H452" s="25">
        <v>4</v>
      </c>
      <c r="I452" s="51">
        <v>30</v>
      </c>
      <c r="J452" s="51">
        <v>16</v>
      </c>
      <c r="K452" s="51">
        <v>18</v>
      </c>
      <c r="L452" s="51">
        <v>64</v>
      </c>
      <c r="M452" s="51">
        <v>2</v>
      </c>
      <c r="N452" s="51"/>
      <c r="O452" s="51">
        <v>2</v>
      </c>
      <c r="P452" s="51"/>
      <c r="Q452" s="51"/>
      <c r="R452" s="51"/>
      <c r="S452" s="51">
        <v>3</v>
      </c>
      <c r="T452" s="51">
        <v>2</v>
      </c>
      <c r="U452" s="51"/>
      <c r="V452" s="51">
        <v>6</v>
      </c>
      <c r="W452" s="51">
        <v>20</v>
      </c>
      <c r="X452" s="51"/>
      <c r="Y452" s="51">
        <v>99</v>
      </c>
      <c r="Z452" s="135">
        <v>1.18472222222222</v>
      </c>
      <c r="AA452">
        <v>52.741999999999997</v>
      </c>
    </row>
    <row r="453" spans="1:27" x14ac:dyDescent="0.35">
      <c r="A453" s="4" t="s">
        <v>217</v>
      </c>
      <c r="B453" s="4">
        <v>2018</v>
      </c>
      <c r="C453" s="5">
        <v>43436</v>
      </c>
      <c r="D453" s="4" t="s">
        <v>66</v>
      </c>
      <c r="E453" s="51" t="s">
        <v>522</v>
      </c>
      <c r="F453" s="51" t="s">
        <v>58</v>
      </c>
      <c r="G453" s="51"/>
      <c r="H453" s="25">
        <v>5</v>
      </c>
      <c r="I453" s="51">
        <v>36</v>
      </c>
      <c r="J453" s="51">
        <v>28</v>
      </c>
      <c r="K453" s="51">
        <v>26</v>
      </c>
      <c r="L453" s="51">
        <v>90</v>
      </c>
      <c r="M453" s="51"/>
      <c r="N453" s="51"/>
      <c r="O453" s="51"/>
      <c r="P453" s="51">
        <v>1</v>
      </c>
      <c r="Q453" s="51">
        <v>3</v>
      </c>
      <c r="R453" s="51">
        <v>3</v>
      </c>
      <c r="S453" s="51">
        <v>2</v>
      </c>
      <c r="T453" s="51"/>
      <c r="U453" s="51"/>
      <c r="V453" s="51"/>
      <c r="W453" s="51"/>
      <c r="X453" s="51"/>
      <c r="Y453" s="51">
        <v>99</v>
      </c>
      <c r="Z453" s="135">
        <v>1.18472222222222</v>
      </c>
      <c r="AA453">
        <v>52.741999999999997</v>
      </c>
    </row>
    <row r="454" spans="1:27" x14ac:dyDescent="0.35">
      <c r="A454" s="4" t="s">
        <v>217</v>
      </c>
      <c r="B454" s="4">
        <v>2018</v>
      </c>
      <c r="C454" s="5">
        <v>43436</v>
      </c>
      <c r="D454" s="4" t="s">
        <v>66</v>
      </c>
      <c r="E454" s="51" t="s">
        <v>473</v>
      </c>
      <c r="F454" s="51" t="s">
        <v>25</v>
      </c>
      <c r="G454" s="51"/>
      <c r="H454" s="25">
        <v>6</v>
      </c>
      <c r="I454" s="51">
        <v>26</v>
      </c>
      <c r="J454" s="51">
        <v>30</v>
      </c>
      <c r="K454" s="51">
        <v>32</v>
      </c>
      <c r="L454" s="51">
        <v>88</v>
      </c>
      <c r="M454" s="51"/>
      <c r="N454" s="51"/>
      <c r="O454" s="51"/>
      <c r="P454" s="51"/>
      <c r="Q454" s="51"/>
      <c r="R454" s="51"/>
      <c r="S454" s="51">
        <v>5</v>
      </c>
      <c r="T454" s="51"/>
      <c r="U454" s="51">
        <v>1</v>
      </c>
      <c r="V454" s="51">
        <v>4</v>
      </c>
      <c r="W454" s="51"/>
      <c r="X454" s="51"/>
      <c r="Y454" s="51">
        <v>98</v>
      </c>
      <c r="Z454" s="135">
        <v>1.18472222222222</v>
      </c>
      <c r="AA454">
        <v>52.741999999999997</v>
      </c>
    </row>
    <row r="455" spans="1:27" x14ac:dyDescent="0.35">
      <c r="A455" s="4" t="s">
        <v>217</v>
      </c>
      <c r="B455" s="4">
        <v>2018</v>
      </c>
      <c r="C455" s="5">
        <v>43436</v>
      </c>
      <c r="D455" s="4" t="s">
        <v>66</v>
      </c>
      <c r="E455" s="51" t="s">
        <v>648</v>
      </c>
      <c r="F455" s="51" t="s">
        <v>1057</v>
      </c>
      <c r="G455" s="51"/>
      <c r="H455" s="25">
        <v>7</v>
      </c>
      <c r="I455" s="51">
        <v>16</v>
      </c>
      <c r="J455" s="51">
        <v>34</v>
      </c>
      <c r="K455" s="51">
        <v>20</v>
      </c>
      <c r="L455" s="51">
        <v>70</v>
      </c>
      <c r="M455" s="51"/>
      <c r="N455" s="51"/>
      <c r="O455" s="51">
        <v>3</v>
      </c>
      <c r="P455" s="51"/>
      <c r="Q455" s="51"/>
      <c r="R455" s="51"/>
      <c r="S455" s="51"/>
      <c r="T455" s="51"/>
      <c r="U455" s="51"/>
      <c r="V455" s="51"/>
      <c r="W455" s="51">
        <v>20</v>
      </c>
      <c r="X455" s="51"/>
      <c r="Y455" s="51">
        <v>93</v>
      </c>
      <c r="Z455" s="135">
        <v>1.18472222222222</v>
      </c>
      <c r="AA455">
        <v>52.741999999999997</v>
      </c>
    </row>
    <row r="456" spans="1:27" x14ac:dyDescent="0.35">
      <c r="A456" s="4" t="s">
        <v>217</v>
      </c>
      <c r="B456" s="4">
        <v>2018</v>
      </c>
      <c r="C456" s="5">
        <v>43436</v>
      </c>
      <c r="D456" s="4" t="s">
        <v>66</v>
      </c>
      <c r="E456" s="51" t="s">
        <v>987</v>
      </c>
      <c r="F456" s="51" t="s">
        <v>484</v>
      </c>
      <c r="G456" s="51"/>
      <c r="H456" s="25">
        <v>8</v>
      </c>
      <c r="I456" s="51">
        <v>34</v>
      </c>
      <c r="J456" s="51">
        <v>1</v>
      </c>
      <c r="K456" s="51">
        <v>30</v>
      </c>
      <c r="L456" s="51">
        <v>65</v>
      </c>
      <c r="M456" s="51"/>
      <c r="N456" s="51">
        <v>2</v>
      </c>
      <c r="O456" s="51"/>
      <c r="P456" s="51"/>
      <c r="Q456" s="51"/>
      <c r="R456" s="51"/>
      <c r="S456" s="51"/>
      <c r="T456" s="51"/>
      <c r="U456" s="51"/>
      <c r="V456" s="51"/>
      <c r="W456" s="51">
        <v>20</v>
      </c>
      <c r="X456" s="51"/>
      <c r="Y456" s="51">
        <v>87</v>
      </c>
      <c r="Z456" s="135">
        <v>1.18472222222222</v>
      </c>
      <c r="AA456">
        <v>52.741999999999997</v>
      </c>
    </row>
    <row r="457" spans="1:27" x14ac:dyDescent="0.35">
      <c r="A457" s="4" t="s">
        <v>217</v>
      </c>
      <c r="B457" s="4">
        <v>2018</v>
      </c>
      <c r="C457" s="5">
        <v>43436</v>
      </c>
      <c r="D457" s="4" t="s">
        <v>66</v>
      </c>
      <c r="E457" s="51" t="s">
        <v>813</v>
      </c>
      <c r="F457" s="51" t="s">
        <v>33</v>
      </c>
      <c r="G457" s="51"/>
      <c r="H457" s="25">
        <v>9</v>
      </c>
      <c r="I457" s="51">
        <v>18</v>
      </c>
      <c r="J457" s="51">
        <v>22</v>
      </c>
      <c r="K457" s="51">
        <v>14</v>
      </c>
      <c r="L457" s="51">
        <v>54</v>
      </c>
      <c r="M457" s="51"/>
      <c r="N457" s="51">
        <v>5</v>
      </c>
      <c r="O457" s="51">
        <v>1</v>
      </c>
      <c r="P457" s="51"/>
      <c r="Q457" s="51"/>
      <c r="R457" s="51"/>
      <c r="S457" s="51">
        <v>1</v>
      </c>
      <c r="T457" s="51"/>
      <c r="U457" s="51"/>
      <c r="V457" s="51"/>
      <c r="W457" s="51">
        <v>20</v>
      </c>
      <c r="X457" s="51"/>
      <c r="Y457" s="51">
        <v>81</v>
      </c>
      <c r="Z457" s="135">
        <v>1.18472222222222</v>
      </c>
      <c r="AA457">
        <v>52.741999999999997</v>
      </c>
    </row>
    <row r="458" spans="1:27" x14ac:dyDescent="0.35">
      <c r="A458" s="4" t="s">
        <v>217</v>
      </c>
      <c r="B458" s="4">
        <v>2018</v>
      </c>
      <c r="C458" s="5">
        <v>43436</v>
      </c>
      <c r="D458" s="4" t="s">
        <v>66</v>
      </c>
      <c r="E458" s="51" t="s">
        <v>973</v>
      </c>
      <c r="F458" s="51" t="s">
        <v>188</v>
      </c>
      <c r="G458" s="51"/>
      <c r="H458" s="25">
        <v>10</v>
      </c>
      <c r="I458" s="51">
        <v>22</v>
      </c>
      <c r="J458" s="51">
        <v>14</v>
      </c>
      <c r="K458" s="51">
        <v>24</v>
      </c>
      <c r="L458" s="51">
        <v>60</v>
      </c>
      <c r="M458" s="51"/>
      <c r="N458" s="51"/>
      <c r="O458" s="51"/>
      <c r="P458" s="51"/>
      <c r="Q458" s="51"/>
      <c r="R458" s="51"/>
      <c r="S458" s="51"/>
      <c r="T458" s="51"/>
      <c r="U458" s="51"/>
      <c r="V458" s="51"/>
      <c r="W458" s="51">
        <v>20</v>
      </c>
      <c r="X458" s="51"/>
      <c r="Y458" s="51">
        <v>80</v>
      </c>
      <c r="Z458" s="135">
        <v>1.18472222222222</v>
      </c>
      <c r="AA458">
        <v>52.741999999999997</v>
      </c>
    </row>
    <row r="459" spans="1:27" x14ac:dyDescent="0.35">
      <c r="A459" s="4" t="s">
        <v>217</v>
      </c>
      <c r="B459" s="4">
        <v>2018</v>
      </c>
      <c r="C459" s="5">
        <v>43436</v>
      </c>
      <c r="D459" s="4" t="s">
        <v>66</v>
      </c>
      <c r="E459" s="51" t="s">
        <v>586</v>
      </c>
      <c r="F459" s="51" t="s">
        <v>113</v>
      </c>
      <c r="G459" s="51"/>
      <c r="H459" s="25">
        <v>11</v>
      </c>
      <c r="I459" s="51">
        <v>24</v>
      </c>
      <c r="J459" s="51">
        <v>24</v>
      </c>
      <c r="K459" s="51">
        <v>1</v>
      </c>
      <c r="L459" s="51">
        <v>49</v>
      </c>
      <c r="M459" s="51"/>
      <c r="N459" s="51"/>
      <c r="O459" s="51">
        <v>5</v>
      </c>
      <c r="P459" s="51"/>
      <c r="Q459" s="51"/>
      <c r="R459" s="51">
        <v>2</v>
      </c>
      <c r="S459" s="51"/>
      <c r="T459" s="51"/>
      <c r="U459" s="51"/>
      <c r="V459" s="51"/>
      <c r="W459" s="51">
        <v>20</v>
      </c>
      <c r="X459" s="51"/>
      <c r="Y459" s="51">
        <v>76</v>
      </c>
      <c r="Z459" s="135">
        <v>1.18472222222222</v>
      </c>
      <c r="AA459">
        <v>52.741999999999997</v>
      </c>
    </row>
    <row r="460" spans="1:27" x14ac:dyDescent="0.35">
      <c r="A460" s="4" t="s">
        <v>217</v>
      </c>
      <c r="B460" s="4">
        <v>2018</v>
      </c>
      <c r="C460" s="5">
        <v>43436</v>
      </c>
      <c r="D460" s="4" t="s">
        <v>66</v>
      </c>
      <c r="E460" s="51" t="s">
        <v>508</v>
      </c>
      <c r="F460" s="51" t="s">
        <v>85</v>
      </c>
      <c r="G460" s="51"/>
      <c r="H460" s="25">
        <v>12</v>
      </c>
      <c r="I460" s="51">
        <v>28</v>
      </c>
      <c r="J460" s="51">
        <v>10</v>
      </c>
      <c r="K460" s="51">
        <v>36</v>
      </c>
      <c r="L460" s="51">
        <v>74</v>
      </c>
      <c r="M460" s="51"/>
      <c r="N460" s="51"/>
      <c r="O460" s="51"/>
      <c r="P460" s="51"/>
      <c r="Q460" s="51"/>
      <c r="R460" s="51"/>
      <c r="S460" s="51"/>
      <c r="T460" s="51"/>
      <c r="U460" s="51"/>
      <c r="V460" s="51"/>
      <c r="W460" s="51"/>
      <c r="X460" s="51"/>
      <c r="Y460" s="51">
        <v>74</v>
      </c>
      <c r="Z460" s="135">
        <v>1.18472222222222</v>
      </c>
      <c r="AA460">
        <v>52.741999999999997</v>
      </c>
    </row>
    <row r="461" spans="1:27" x14ac:dyDescent="0.35">
      <c r="A461" s="4" t="s">
        <v>217</v>
      </c>
      <c r="B461" s="4">
        <v>2018</v>
      </c>
      <c r="C461" s="5">
        <v>43436</v>
      </c>
      <c r="D461" s="4" t="s">
        <v>66</v>
      </c>
      <c r="E461" s="51" t="s">
        <v>595</v>
      </c>
      <c r="F461" s="51" t="s">
        <v>31</v>
      </c>
      <c r="G461" s="51"/>
      <c r="H461" s="25">
        <v>13</v>
      </c>
      <c r="I461" s="51">
        <v>20</v>
      </c>
      <c r="J461" s="51">
        <v>18</v>
      </c>
      <c r="K461" s="51">
        <v>28</v>
      </c>
      <c r="L461" s="51">
        <v>66</v>
      </c>
      <c r="M461" s="51"/>
      <c r="N461" s="51"/>
      <c r="O461" s="51"/>
      <c r="P461" s="51"/>
      <c r="Q461" s="51">
        <v>2</v>
      </c>
      <c r="R461" s="51"/>
      <c r="S461" s="51"/>
      <c r="T461" s="51"/>
      <c r="U461" s="51">
        <v>3</v>
      </c>
      <c r="V461" s="51"/>
      <c r="W461" s="51"/>
      <c r="X461" s="51"/>
      <c r="Y461" s="51">
        <v>71</v>
      </c>
      <c r="Z461" s="135">
        <v>1.18472222222222</v>
      </c>
      <c r="AA461">
        <v>52.741999999999997</v>
      </c>
    </row>
    <row r="462" spans="1:27" x14ac:dyDescent="0.35">
      <c r="A462" s="4" t="s">
        <v>217</v>
      </c>
      <c r="B462" s="4">
        <v>2018</v>
      </c>
      <c r="C462" s="5">
        <v>43436</v>
      </c>
      <c r="D462" s="4" t="s">
        <v>66</v>
      </c>
      <c r="E462" s="51" t="s">
        <v>784</v>
      </c>
      <c r="F462" s="51" t="s">
        <v>78</v>
      </c>
      <c r="G462" s="51"/>
      <c r="H462" s="25">
        <v>14</v>
      </c>
      <c r="I462" s="51">
        <v>12</v>
      </c>
      <c r="J462" s="51">
        <v>26</v>
      </c>
      <c r="K462" s="51">
        <v>6</v>
      </c>
      <c r="L462" s="51">
        <v>44</v>
      </c>
      <c r="M462" s="51">
        <v>5</v>
      </c>
      <c r="N462" s="51">
        <v>3</v>
      </c>
      <c r="O462" s="51"/>
      <c r="P462" s="51"/>
      <c r="Q462" s="51"/>
      <c r="R462" s="51"/>
      <c r="S462" s="51"/>
      <c r="T462" s="51"/>
      <c r="U462" s="51"/>
      <c r="V462" s="51"/>
      <c r="W462" s="51"/>
      <c r="X462" s="51"/>
      <c r="Y462" s="51">
        <v>52</v>
      </c>
      <c r="Z462" s="135">
        <v>1.18472222222222</v>
      </c>
      <c r="AA462">
        <v>52.741999999999997</v>
      </c>
    </row>
    <row r="463" spans="1:27" x14ac:dyDescent="0.35">
      <c r="A463" s="4" t="s">
        <v>217</v>
      </c>
      <c r="B463" s="4">
        <v>2018</v>
      </c>
      <c r="C463" s="5">
        <v>43436</v>
      </c>
      <c r="D463" s="4" t="s">
        <v>66</v>
      </c>
      <c r="E463" s="51" t="s">
        <v>972</v>
      </c>
      <c r="F463" s="51" t="s">
        <v>56</v>
      </c>
      <c r="G463" s="51"/>
      <c r="H463" s="25">
        <v>15</v>
      </c>
      <c r="I463" s="51">
        <v>1</v>
      </c>
      <c r="J463" s="51">
        <v>32</v>
      </c>
      <c r="K463" s="51">
        <v>12</v>
      </c>
      <c r="L463" s="51">
        <v>45</v>
      </c>
      <c r="M463" s="51"/>
      <c r="N463" s="51">
        <v>1</v>
      </c>
      <c r="O463" s="51"/>
      <c r="P463" s="51"/>
      <c r="Q463" s="51"/>
      <c r="R463" s="51"/>
      <c r="S463" s="51"/>
      <c r="T463" s="51">
        <v>5</v>
      </c>
      <c r="U463" s="51"/>
      <c r="V463" s="51"/>
      <c r="W463" s="51"/>
      <c r="X463" s="51"/>
      <c r="Y463" s="51">
        <v>51</v>
      </c>
      <c r="Z463" s="135">
        <v>1.18472222222222</v>
      </c>
      <c r="AA463">
        <v>52.741999999999997</v>
      </c>
    </row>
    <row r="464" spans="1:27" x14ac:dyDescent="0.35">
      <c r="A464" s="4" t="s">
        <v>217</v>
      </c>
      <c r="B464" s="4">
        <v>2018</v>
      </c>
      <c r="C464" s="5">
        <v>43436</v>
      </c>
      <c r="D464" s="4" t="s">
        <v>66</v>
      </c>
      <c r="E464" s="51" t="s">
        <v>840</v>
      </c>
      <c r="F464" s="51" t="s">
        <v>480</v>
      </c>
      <c r="G464" s="51"/>
      <c r="H464" s="25">
        <v>16</v>
      </c>
      <c r="I464" s="51">
        <v>14</v>
      </c>
      <c r="J464" s="51">
        <v>4</v>
      </c>
      <c r="K464" s="51">
        <v>22</v>
      </c>
      <c r="L464" s="51">
        <v>40</v>
      </c>
      <c r="M464" s="51">
        <v>3</v>
      </c>
      <c r="N464" s="51"/>
      <c r="O464" s="51"/>
      <c r="P464" s="51"/>
      <c r="Q464" s="51"/>
      <c r="R464" s="51"/>
      <c r="S464" s="51"/>
      <c r="T464" s="51"/>
      <c r="U464" s="51"/>
      <c r="V464" s="51"/>
      <c r="W464" s="51"/>
      <c r="X464" s="51"/>
      <c r="Y464" s="51">
        <v>43</v>
      </c>
      <c r="Z464" s="135">
        <v>1.18472222222222</v>
      </c>
      <c r="AA464">
        <v>52.741999999999997</v>
      </c>
    </row>
    <row r="465" spans="1:27" x14ac:dyDescent="0.35">
      <c r="A465" s="4" t="s">
        <v>217</v>
      </c>
      <c r="B465" s="4">
        <v>2018</v>
      </c>
      <c r="C465" s="5">
        <v>43436</v>
      </c>
      <c r="D465" s="4" t="s">
        <v>66</v>
      </c>
      <c r="E465" s="51" t="s">
        <v>870</v>
      </c>
      <c r="F465" s="51" t="s">
        <v>178</v>
      </c>
      <c r="G465" s="51"/>
      <c r="H465" s="25">
        <v>17</v>
      </c>
      <c r="I465" s="51">
        <v>2</v>
      </c>
      <c r="J465" s="51">
        <v>36</v>
      </c>
      <c r="K465" s="51">
        <v>2</v>
      </c>
      <c r="L465" s="51">
        <v>40</v>
      </c>
      <c r="M465" s="51"/>
      <c r="N465" s="51"/>
      <c r="O465" s="51"/>
      <c r="P465" s="51"/>
      <c r="Q465" s="51"/>
      <c r="R465" s="51"/>
      <c r="S465" s="51"/>
      <c r="T465" s="51"/>
      <c r="U465" s="51"/>
      <c r="V465" s="51"/>
      <c r="W465" s="51"/>
      <c r="X465" s="51"/>
      <c r="Y465" s="51">
        <v>40</v>
      </c>
      <c r="Z465" s="135">
        <v>1.18472222222222</v>
      </c>
      <c r="AA465">
        <v>52.741999999999997</v>
      </c>
    </row>
    <row r="466" spans="1:27" x14ac:dyDescent="0.35">
      <c r="A466" s="4" t="s">
        <v>217</v>
      </c>
      <c r="B466" s="4">
        <v>2018</v>
      </c>
      <c r="C466" s="5">
        <v>43436</v>
      </c>
      <c r="D466" s="4" t="s">
        <v>66</v>
      </c>
      <c r="E466" s="51" t="s">
        <v>344</v>
      </c>
      <c r="F466" s="51" t="s">
        <v>154</v>
      </c>
      <c r="G466" s="51"/>
      <c r="H466" s="25">
        <v>18</v>
      </c>
      <c r="I466" s="51">
        <v>10</v>
      </c>
      <c r="J466" s="51">
        <v>12</v>
      </c>
      <c r="K466" s="51">
        <v>1</v>
      </c>
      <c r="L466" s="51">
        <v>23</v>
      </c>
      <c r="M466" s="51"/>
      <c r="N466" s="51"/>
      <c r="O466" s="51"/>
      <c r="P466" s="51"/>
      <c r="Q466" s="51">
        <v>1</v>
      </c>
      <c r="R466" s="51"/>
      <c r="S466" s="51"/>
      <c r="T466" s="51"/>
      <c r="U466" s="51"/>
      <c r="V466" s="51"/>
      <c r="W466" s="51"/>
      <c r="X466" s="51"/>
      <c r="Y466" s="51">
        <v>24</v>
      </c>
      <c r="Z466" s="135">
        <v>1.18472222222222</v>
      </c>
      <c r="AA466">
        <v>52.741999999999997</v>
      </c>
    </row>
    <row r="467" spans="1:27" x14ac:dyDescent="0.35">
      <c r="A467" s="4" t="s">
        <v>217</v>
      </c>
      <c r="B467" s="4">
        <v>2018</v>
      </c>
      <c r="C467" s="5">
        <v>43436</v>
      </c>
      <c r="D467" s="4" t="s">
        <v>66</v>
      </c>
      <c r="E467" s="51" t="s">
        <v>975</v>
      </c>
      <c r="F467" s="51" t="s">
        <v>198</v>
      </c>
      <c r="G467" s="51"/>
      <c r="H467" s="25">
        <v>19</v>
      </c>
      <c r="I467" s="51">
        <v>6</v>
      </c>
      <c r="J467" s="51">
        <v>2</v>
      </c>
      <c r="K467" s="51">
        <v>16</v>
      </c>
      <c r="L467" s="51">
        <v>24</v>
      </c>
      <c r="M467" s="51"/>
      <c r="N467" s="51"/>
      <c r="O467" s="51"/>
      <c r="P467" s="51"/>
      <c r="Q467" s="51"/>
      <c r="R467" s="51"/>
      <c r="S467" s="51"/>
      <c r="T467" s="51"/>
      <c r="U467" s="51"/>
      <c r="V467" s="51"/>
      <c r="W467" s="51"/>
      <c r="X467" s="51"/>
      <c r="Y467" s="51">
        <v>24</v>
      </c>
      <c r="Z467" s="135">
        <v>1.18472222222222</v>
      </c>
      <c r="AA467">
        <v>52.741999999999997</v>
      </c>
    </row>
    <row r="468" spans="1:27" x14ac:dyDescent="0.35">
      <c r="A468" s="4" t="s">
        <v>217</v>
      </c>
      <c r="B468" s="4">
        <v>2018</v>
      </c>
      <c r="C468" s="5">
        <v>43436</v>
      </c>
      <c r="D468" s="4" t="s">
        <v>66</v>
      </c>
      <c r="E468" s="51" t="s">
        <v>828</v>
      </c>
      <c r="F468" s="51" t="s">
        <v>82</v>
      </c>
      <c r="G468" s="51"/>
      <c r="H468" s="25">
        <v>20</v>
      </c>
      <c r="I468" s="51">
        <v>4</v>
      </c>
      <c r="J468" s="51">
        <v>6</v>
      </c>
      <c r="K468" s="51">
        <v>1</v>
      </c>
      <c r="L468" s="51">
        <v>11</v>
      </c>
      <c r="M468" s="51"/>
      <c r="N468" s="51"/>
      <c r="O468" s="51"/>
      <c r="P468" s="51"/>
      <c r="Q468" s="51"/>
      <c r="R468" s="51"/>
      <c r="S468" s="51"/>
      <c r="T468" s="51"/>
      <c r="U468" s="51">
        <v>5</v>
      </c>
      <c r="V468" s="51"/>
      <c r="W468" s="51"/>
      <c r="X468" s="51"/>
      <c r="Y468" s="51">
        <v>16</v>
      </c>
      <c r="Z468" s="135">
        <v>1.18472222222222</v>
      </c>
      <c r="AA468">
        <v>52.741999999999997</v>
      </c>
    </row>
    <row r="469" spans="1:27" x14ac:dyDescent="0.35">
      <c r="A469" s="4" t="s">
        <v>217</v>
      </c>
      <c r="B469" s="4">
        <v>2018</v>
      </c>
      <c r="C469" s="5">
        <v>43436</v>
      </c>
      <c r="D469" s="4" t="s">
        <v>66</v>
      </c>
      <c r="E469" s="51" t="s">
        <v>715</v>
      </c>
      <c r="F469" s="51" t="s">
        <v>152</v>
      </c>
      <c r="G469" s="51"/>
      <c r="H469" s="25">
        <v>21</v>
      </c>
      <c r="I469" s="51">
        <v>1</v>
      </c>
      <c r="J469" s="51">
        <v>8</v>
      </c>
      <c r="K469" s="51">
        <v>1</v>
      </c>
      <c r="L469" s="51">
        <v>10</v>
      </c>
      <c r="M469" s="51">
        <v>1</v>
      </c>
      <c r="N469" s="51"/>
      <c r="O469" s="51"/>
      <c r="P469" s="51"/>
      <c r="Q469" s="51"/>
      <c r="R469" s="51"/>
      <c r="S469" s="51"/>
      <c r="T469" s="51"/>
      <c r="U469" s="51"/>
      <c r="V469" s="51"/>
      <c r="W469" s="51"/>
      <c r="X469" s="51"/>
      <c r="Y469" s="51">
        <v>11</v>
      </c>
      <c r="Z469" s="135">
        <v>1.18472222222222</v>
      </c>
      <c r="AA469">
        <v>52.741999999999997</v>
      </c>
    </row>
    <row r="470" spans="1:27" x14ac:dyDescent="0.35">
      <c r="A470" s="4" t="s">
        <v>217</v>
      </c>
      <c r="B470" s="4">
        <v>2018</v>
      </c>
      <c r="C470" s="5">
        <v>43436</v>
      </c>
      <c r="D470" s="4" t="s">
        <v>66</v>
      </c>
      <c r="E470" s="51" t="s">
        <v>490</v>
      </c>
      <c r="F470" s="51" t="s">
        <v>42</v>
      </c>
      <c r="G470" s="51"/>
      <c r="H470" s="25">
        <v>22</v>
      </c>
      <c r="I470" s="51">
        <v>1</v>
      </c>
      <c r="J470" s="51">
        <v>1</v>
      </c>
      <c r="K470" s="51">
        <v>10</v>
      </c>
      <c r="L470" s="51">
        <v>12</v>
      </c>
      <c r="M470" s="51"/>
      <c r="N470" s="51"/>
      <c r="O470" s="51"/>
      <c r="P470" s="51"/>
      <c r="Q470" s="51"/>
      <c r="R470" s="51"/>
      <c r="S470" s="51"/>
      <c r="T470" s="51"/>
      <c r="U470" s="51"/>
      <c r="V470" s="51"/>
      <c r="W470" s="51"/>
      <c r="X470" s="51">
        <v>40</v>
      </c>
      <c r="Y470" s="51">
        <v>-28</v>
      </c>
      <c r="Z470" s="135">
        <v>1.18472222222222</v>
      </c>
      <c r="AA470">
        <v>52.741999999999997</v>
      </c>
    </row>
    <row r="471" spans="1:27" x14ac:dyDescent="0.35">
      <c r="A471" s="4" t="s">
        <v>217</v>
      </c>
      <c r="B471" s="4">
        <v>2018</v>
      </c>
      <c r="C471" s="5">
        <v>43436</v>
      </c>
      <c r="D471" s="4" t="s">
        <v>66</v>
      </c>
      <c r="E471" s="51" t="s">
        <v>1064</v>
      </c>
      <c r="F471" s="51" t="s">
        <v>207</v>
      </c>
      <c r="G471" s="51"/>
      <c r="H471" s="25">
        <v>23</v>
      </c>
      <c r="I471" s="51">
        <v>1</v>
      </c>
      <c r="J471" s="51">
        <v>1</v>
      </c>
      <c r="K471" s="51">
        <v>8</v>
      </c>
      <c r="L471" s="51">
        <v>10</v>
      </c>
      <c r="M471" s="51"/>
      <c r="N471" s="51"/>
      <c r="O471" s="51"/>
      <c r="P471" s="51"/>
      <c r="Q471" s="51"/>
      <c r="R471" s="51"/>
      <c r="S471" s="51"/>
      <c r="T471" s="51"/>
      <c r="U471" s="51"/>
      <c r="V471" s="51"/>
      <c r="W471" s="51"/>
      <c r="X471" s="51">
        <v>40</v>
      </c>
      <c r="Y471" s="51">
        <v>-30</v>
      </c>
      <c r="Z471" s="135">
        <v>1.18472222222222</v>
      </c>
      <c r="AA471">
        <v>52.741999999999997</v>
      </c>
    </row>
    <row r="472" spans="1:27" x14ac:dyDescent="0.35">
      <c r="A472" s="4" t="s">
        <v>217</v>
      </c>
      <c r="B472" s="4">
        <v>2018</v>
      </c>
      <c r="C472" s="5">
        <v>43436</v>
      </c>
      <c r="D472" s="4" t="s">
        <v>66</v>
      </c>
      <c r="E472" s="51" t="s">
        <v>608</v>
      </c>
      <c r="F472" s="51" t="s">
        <v>46</v>
      </c>
      <c r="G472" s="51"/>
      <c r="H472" s="25" t="s">
        <v>607</v>
      </c>
      <c r="I472" s="51">
        <v>8</v>
      </c>
      <c r="J472" s="51">
        <v>1</v>
      </c>
      <c r="K472" s="51">
        <v>4</v>
      </c>
      <c r="L472" s="51">
        <v>13</v>
      </c>
      <c r="M472" s="51"/>
      <c r="N472" s="51"/>
      <c r="O472" s="51"/>
      <c r="P472" s="51"/>
      <c r="Q472" s="51"/>
      <c r="R472" s="51"/>
      <c r="S472" s="51"/>
      <c r="T472" s="51"/>
      <c r="U472" s="51"/>
      <c r="V472" s="51"/>
      <c r="W472" s="51"/>
      <c r="X472" s="51"/>
      <c r="Y472" s="51" t="s">
        <v>607</v>
      </c>
      <c r="Z472" s="135">
        <v>1.18472222222222</v>
      </c>
      <c r="AA472">
        <v>52.741999999999997</v>
      </c>
    </row>
    <row r="473" spans="1:27" x14ac:dyDescent="0.35">
      <c r="A473" s="34" t="s">
        <v>1269</v>
      </c>
      <c r="B473" s="34">
        <v>2021</v>
      </c>
      <c r="C473" s="10">
        <v>44413</v>
      </c>
      <c r="D473" s="34" t="s">
        <v>191</v>
      </c>
      <c r="E473" t="s">
        <v>786</v>
      </c>
      <c r="F473" t="s">
        <v>113</v>
      </c>
      <c r="H473" s="25">
        <v>1</v>
      </c>
      <c r="I473">
        <v>40</v>
      </c>
      <c r="J473">
        <v>36</v>
      </c>
      <c r="K473">
        <v>38</v>
      </c>
      <c r="L473">
        <v>114</v>
      </c>
      <c r="N473">
        <v>5</v>
      </c>
      <c r="Q473">
        <v>1</v>
      </c>
      <c r="R473">
        <v>5</v>
      </c>
      <c r="T473">
        <v>2</v>
      </c>
      <c r="V473">
        <v>6</v>
      </c>
      <c r="W473">
        <v>20</v>
      </c>
      <c r="Y473">
        <v>153</v>
      </c>
      <c r="Z473" s="135">
        <v>1.1340277777777776</v>
      </c>
      <c r="AA473">
        <v>55.107999999999997</v>
      </c>
    </row>
    <row r="474" spans="1:27" x14ac:dyDescent="0.35">
      <c r="A474" s="34" t="s">
        <v>1269</v>
      </c>
      <c r="B474" s="34">
        <v>2021</v>
      </c>
      <c r="C474" s="10">
        <v>44413</v>
      </c>
      <c r="D474" s="34" t="s">
        <v>191</v>
      </c>
      <c r="E474" t="s">
        <v>598</v>
      </c>
      <c r="F474" t="s">
        <v>35</v>
      </c>
      <c r="H474" s="25">
        <v>2</v>
      </c>
      <c r="I474">
        <v>28</v>
      </c>
      <c r="J474">
        <v>18</v>
      </c>
      <c r="K474">
        <v>32</v>
      </c>
      <c r="L474">
        <v>78</v>
      </c>
      <c r="N474">
        <v>1</v>
      </c>
      <c r="O474">
        <v>5</v>
      </c>
      <c r="U474">
        <v>5</v>
      </c>
      <c r="W474">
        <v>40</v>
      </c>
      <c r="Y474">
        <v>129</v>
      </c>
      <c r="Z474" s="135">
        <v>1.1340277777777776</v>
      </c>
      <c r="AA474">
        <v>55.107999999999997</v>
      </c>
    </row>
    <row r="475" spans="1:27" x14ac:dyDescent="0.35">
      <c r="A475" s="34" t="s">
        <v>1269</v>
      </c>
      <c r="B475" s="34">
        <v>2021</v>
      </c>
      <c r="C475" s="10">
        <v>44413</v>
      </c>
      <c r="D475" s="34" t="s">
        <v>191</v>
      </c>
      <c r="E475" t="s">
        <v>473</v>
      </c>
      <c r="F475" t="s">
        <v>25</v>
      </c>
      <c r="H475" s="25">
        <v>3</v>
      </c>
      <c r="I475">
        <v>16</v>
      </c>
      <c r="J475">
        <v>26</v>
      </c>
      <c r="K475">
        <v>40</v>
      </c>
      <c r="L475">
        <v>82</v>
      </c>
      <c r="P475">
        <v>5</v>
      </c>
      <c r="Q475">
        <v>5</v>
      </c>
      <c r="R475">
        <v>3</v>
      </c>
      <c r="S475">
        <v>2</v>
      </c>
      <c r="T475">
        <v>5</v>
      </c>
      <c r="V475">
        <v>2</v>
      </c>
      <c r="W475">
        <v>20</v>
      </c>
      <c r="Y475">
        <v>124</v>
      </c>
      <c r="Z475" s="135">
        <v>1.1340277777777801</v>
      </c>
      <c r="AA475">
        <v>55.107999999999997</v>
      </c>
    </row>
    <row r="476" spans="1:27" x14ac:dyDescent="0.35">
      <c r="A476" s="34" t="s">
        <v>1269</v>
      </c>
      <c r="B476" s="34">
        <v>2021</v>
      </c>
      <c r="C476" s="10">
        <v>44413</v>
      </c>
      <c r="D476" s="34" t="s">
        <v>191</v>
      </c>
      <c r="E476" t="s">
        <v>584</v>
      </c>
      <c r="F476" t="s">
        <v>27</v>
      </c>
      <c r="H476" s="25">
        <v>4</v>
      </c>
      <c r="I476">
        <v>38</v>
      </c>
      <c r="J476">
        <v>38</v>
      </c>
      <c r="K476">
        <v>30</v>
      </c>
      <c r="L476">
        <v>106</v>
      </c>
      <c r="M476">
        <v>3</v>
      </c>
      <c r="O476">
        <v>3</v>
      </c>
      <c r="R476">
        <v>2</v>
      </c>
      <c r="S476">
        <v>1</v>
      </c>
      <c r="T476">
        <v>3</v>
      </c>
      <c r="Y476">
        <v>118</v>
      </c>
      <c r="Z476" s="135">
        <v>1.1340277777777801</v>
      </c>
      <c r="AA476">
        <v>55.107999999999997</v>
      </c>
    </row>
    <row r="477" spans="1:27" x14ac:dyDescent="0.35">
      <c r="A477" s="34" t="s">
        <v>1269</v>
      </c>
      <c r="B477" s="34">
        <v>2021</v>
      </c>
      <c r="C477" s="10">
        <v>44413</v>
      </c>
      <c r="D477" s="34" t="s">
        <v>191</v>
      </c>
      <c r="E477" t="s">
        <v>603</v>
      </c>
      <c r="F477" t="s">
        <v>484</v>
      </c>
      <c r="H477" s="25">
        <v>5</v>
      </c>
      <c r="I477">
        <v>32</v>
      </c>
      <c r="J477">
        <v>30</v>
      </c>
      <c r="K477">
        <v>26</v>
      </c>
      <c r="L477">
        <v>88</v>
      </c>
      <c r="O477">
        <v>2</v>
      </c>
      <c r="U477">
        <v>3</v>
      </c>
      <c r="W477">
        <v>20</v>
      </c>
      <c r="Y477">
        <v>113</v>
      </c>
      <c r="Z477" s="135">
        <v>1.1340277777777801</v>
      </c>
      <c r="AA477">
        <v>55.107999999999997</v>
      </c>
    </row>
    <row r="478" spans="1:27" x14ac:dyDescent="0.35">
      <c r="A478" s="34" t="s">
        <v>1269</v>
      </c>
      <c r="B478" s="34">
        <v>2021</v>
      </c>
      <c r="C478" s="10">
        <v>44413</v>
      </c>
      <c r="D478" s="34" t="s">
        <v>191</v>
      </c>
      <c r="E478" t="s">
        <v>752</v>
      </c>
      <c r="F478" t="s">
        <v>23</v>
      </c>
      <c r="H478" s="25">
        <v>6</v>
      </c>
      <c r="I478">
        <v>36</v>
      </c>
      <c r="J478">
        <v>40</v>
      </c>
      <c r="K478">
        <v>34</v>
      </c>
      <c r="L478">
        <v>110</v>
      </c>
      <c r="R478">
        <v>1</v>
      </c>
      <c r="T478">
        <v>1</v>
      </c>
      <c r="Y478">
        <v>112</v>
      </c>
      <c r="Z478" s="135">
        <v>1.1340277777777801</v>
      </c>
      <c r="AA478">
        <v>55.107999999999997</v>
      </c>
    </row>
    <row r="479" spans="1:27" x14ac:dyDescent="0.35">
      <c r="A479" s="34" t="s">
        <v>1269</v>
      </c>
      <c r="B479" s="34">
        <v>2021</v>
      </c>
      <c r="C479" s="10">
        <v>44413</v>
      </c>
      <c r="D479" s="34" t="s">
        <v>191</v>
      </c>
      <c r="E479" t="s">
        <v>963</v>
      </c>
      <c r="F479" t="s">
        <v>85</v>
      </c>
      <c r="H479" s="25">
        <v>7</v>
      </c>
      <c r="I479">
        <v>24</v>
      </c>
      <c r="J479">
        <v>34</v>
      </c>
      <c r="K479">
        <v>36</v>
      </c>
      <c r="L479">
        <v>94</v>
      </c>
      <c r="N479">
        <v>2</v>
      </c>
      <c r="O479">
        <v>1</v>
      </c>
      <c r="P479">
        <v>1</v>
      </c>
      <c r="U479">
        <v>1</v>
      </c>
      <c r="V479">
        <v>10</v>
      </c>
      <c r="Y479">
        <v>109</v>
      </c>
      <c r="Z479" s="135">
        <v>1.1340277777777801</v>
      </c>
      <c r="AA479">
        <v>55.107999999999997</v>
      </c>
    </row>
    <row r="480" spans="1:27" x14ac:dyDescent="0.35">
      <c r="A480" s="34" t="s">
        <v>1269</v>
      </c>
      <c r="B480" s="34">
        <v>2021</v>
      </c>
      <c r="C480" s="10">
        <v>44413</v>
      </c>
      <c r="D480" s="34" t="s">
        <v>191</v>
      </c>
      <c r="E480" t="s">
        <v>487</v>
      </c>
      <c r="F480" t="s">
        <v>164</v>
      </c>
      <c r="H480" s="25">
        <v>8</v>
      </c>
      <c r="I480">
        <v>22</v>
      </c>
      <c r="J480">
        <v>32</v>
      </c>
      <c r="K480">
        <v>20</v>
      </c>
      <c r="L480">
        <v>74</v>
      </c>
      <c r="M480">
        <v>2</v>
      </c>
      <c r="N480">
        <v>3</v>
      </c>
      <c r="W480">
        <v>20</v>
      </c>
      <c r="Y480">
        <v>99</v>
      </c>
      <c r="Z480" s="135">
        <v>1.1340277777777801</v>
      </c>
      <c r="AA480">
        <v>55.107999999999997</v>
      </c>
    </row>
    <row r="481" spans="1:27" x14ac:dyDescent="0.35">
      <c r="A481" s="34" t="s">
        <v>1269</v>
      </c>
      <c r="B481" s="34">
        <v>2021</v>
      </c>
      <c r="C481" s="10">
        <v>44413</v>
      </c>
      <c r="D481" s="34" t="s">
        <v>191</v>
      </c>
      <c r="E481" t="s">
        <v>596</v>
      </c>
      <c r="F481" t="s">
        <v>29</v>
      </c>
      <c r="H481" s="25">
        <v>9</v>
      </c>
      <c r="I481">
        <v>18</v>
      </c>
      <c r="J481">
        <v>20</v>
      </c>
      <c r="K481">
        <v>8</v>
      </c>
      <c r="L481">
        <v>46</v>
      </c>
      <c r="P481">
        <v>2</v>
      </c>
      <c r="Q481">
        <v>3</v>
      </c>
      <c r="W481">
        <v>40</v>
      </c>
      <c r="Y481">
        <v>91</v>
      </c>
      <c r="Z481" s="135">
        <v>1.1340277777777801</v>
      </c>
      <c r="AA481">
        <v>55.107999999999997</v>
      </c>
    </row>
    <row r="482" spans="1:27" x14ac:dyDescent="0.35">
      <c r="A482" s="34" t="s">
        <v>1269</v>
      </c>
      <c r="B482" s="34">
        <v>2021</v>
      </c>
      <c r="C482" s="10">
        <v>44413</v>
      </c>
      <c r="D482" s="34" t="s">
        <v>191</v>
      </c>
      <c r="E482" t="s">
        <v>964</v>
      </c>
      <c r="F482" t="s">
        <v>37</v>
      </c>
      <c r="H482" s="25">
        <v>10</v>
      </c>
      <c r="I482">
        <v>12</v>
      </c>
      <c r="J482">
        <v>22</v>
      </c>
      <c r="K482">
        <v>28</v>
      </c>
      <c r="L482">
        <v>62</v>
      </c>
      <c r="U482">
        <v>2</v>
      </c>
      <c r="W482">
        <v>20</v>
      </c>
      <c r="Y482">
        <v>84</v>
      </c>
      <c r="Z482" s="135">
        <v>1.1340277777777801</v>
      </c>
      <c r="AA482">
        <v>55.107999999999997</v>
      </c>
    </row>
    <row r="483" spans="1:27" x14ac:dyDescent="0.35">
      <c r="A483" s="34" t="s">
        <v>1269</v>
      </c>
      <c r="B483" s="34">
        <v>2021</v>
      </c>
      <c r="C483" s="10">
        <v>44413</v>
      </c>
      <c r="D483" s="34" t="s">
        <v>191</v>
      </c>
      <c r="E483" t="s">
        <v>968</v>
      </c>
      <c r="F483" t="s">
        <v>102</v>
      </c>
      <c r="H483" s="25">
        <v>11</v>
      </c>
      <c r="I483">
        <v>30</v>
      </c>
      <c r="J483">
        <v>16</v>
      </c>
      <c r="K483">
        <v>24</v>
      </c>
      <c r="L483">
        <v>70</v>
      </c>
      <c r="S483">
        <v>5</v>
      </c>
      <c r="V483">
        <v>4</v>
      </c>
      <c r="Y483">
        <v>79</v>
      </c>
      <c r="Z483" s="135">
        <v>1.1340277777777801</v>
      </c>
      <c r="AA483">
        <v>55.107999999999997</v>
      </c>
    </row>
    <row r="484" spans="1:27" x14ac:dyDescent="0.35">
      <c r="A484" s="34" t="s">
        <v>1269</v>
      </c>
      <c r="B484" s="34">
        <v>2021</v>
      </c>
      <c r="C484" s="10">
        <v>44413</v>
      </c>
      <c r="D484" s="34" t="s">
        <v>191</v>
      </c>
      <c r="E484" t="s">
        <v>810</v>
      </c>
      <c r="F484" t="s">
        <v>188</v>
      </c>
      <c r="H484" s="25">
        <v>12</v>
      </c>
      <c r="I484">
        <v>6</v>
      </c>
      <c r="J484">
        <v>14</v>
      </c>
      <c r="K484">
        <v>6</v>
      </c>
      <c r="L484">
        <v>26</v>
      </c>
      <c r="M484">
        <v>5</v>
      </c>
      <c r="P484">
        <v>3</v>
      </c>
      <c r="Q484">
        <v>2</v>
      </c>
      <c r="W484">
        <v>40</v>
      </c>
      <c r="Y484">
        <v>76</v>
      </c>
      <c r="Z484" s="135">
        <v>1.1340277777777801</v>
      </c>
      <c r="AA484">
        <v>55.107999999999997</v>
      </c>
    </row>
    <row r="485" spans="1:27" x14ac:dyDescent="0.35">
      <c r="A485" s="34" t="s">
        <v>1269</v>
      </c>
      <c r="B485" s="34">
        <v>2021</v>
      </c>
      <c r="C485" s="10">
        <v>44413</v>
      </c>
      <c r="D485" s="34" t="s">
        <v>191</v>
      </c>
      <c r="E485" t="s">
        <v>888</v>
      </c>
      <c r="F485" t="s">
        <v>78</v>
      </c>
      <c r="H485" s="25">
        <v>13</v>
      </c>
      <c r="I485">
        <v>20</v>
      </c>
      <c r="J485">
        <v>28</v>
      </c>
      <c r="K485">
        <v>22</v>
      </c>
      <c r="L485">
        <v>70</v>
      </c>
      <c r="Y485">
        <v>70</v>
      </c>
      <c r="Z485" s="135">
        <v>1.1340277777777801</v>
      </c>
      <c r="AA485">
        <v>55.107999999999997</v>
      </c>
    </row>
    <row r="486" spans="1:27" x14ac:dyDescent="0.35">
      <c r="A486" s="34" t="s">
        <v>1269</v>
      </c>
      <c r="B486" s="34">
        <v>2021</v>
      </c>
      <c r="C486" s="10">
        <v>44413</v>
      </c>
      <c r="D486" s="34" t="s">
        <v>191</v>
      </c>
      <c r="E486" t="s">
        <v>522</v>
      </c>
      <c r="F486" t="s">
        <v>58</v>
      </c>
      <c r="H486" s="25">
        <v>14</v>
      </c>
      <c r="I486">
        <v>34</v>
      </c>
      <c r="J486">
        <v>12</v>
      </c>
      <c r="K486">
        <v>16</v>
      </c>
      <c r="L486">
        <v>62</v>
      </c>
      <c r="Y486">
        <v>62</v>
      </c>
      <c r="Z486" s="135">
        <v>1.1340277777777801</v>
      </c>
      <c r="AA486">
        <v>55.107999999999997</v>
      </c>
    </row>
    <row r="487" spans="1:27" x14ac:dyDescent="0.35">
      <c r="A487" s="34" t="s">
        <v>1269</v>
      </c>
      <c r="B487" s="34">
        <v>2021</v>
      </c>
      <c r="C487" s="10">
        <v>44413</v>
      </c>
      <c r="D487" s="34" t="s">
        <v>191</v>
      </c>
      <c r="E487" t="s">
        <v>493</v>
      </c>
      <c r="F487" t="s">
        <v>31</v>
      </c>
      <c r="H487" s="25">
        <v>15</v>
      </c>
      <c r="I487">
        <v>26</v>
      </c>
      <c r="J487">
        <v>10</v>
      </c>
      <c r="K487">
        <v>18</v>
      </c>
      <c r="L487">
        <v>54</v>
      </c>
      <c r="Y487">
        <v>54</v>
      </c>
      <c r="Z487" s="135">
        <v>1.1340277777777801</v>
      </c>
      <c r="AA487">
        <v>55.107999999999997</v>
      </c>
    </row>
    <row r="488" spans="1:27" x14ac:dyDescent="0.35">
      <c r="A488" s="34" t="s">
        <v>1269</v>
      </c>
      <c r="B488" s="34">
        <v>2021</v>
      </c>
      <c r="C488" s="10">
        <v>44413</v>
      </c>
      <c r="D488" s="34" t="s">
        <v>191</v>
      </c>
      <c r="E488" t="s">
        <v>608</v>
      </c>
      <c r="F488" t="s">
        <v>46</v>
      </c>
      <c r="H488" s="25">
        <v>16</v>
      </c>
      <c r="I488">
        <v>14</v>
      </c>
      <c r="J488">
        <v>24</v>
      </c>
      <c r="K488">
        <v>10</v>
      </c>
      <c r="L488">
        <v>48</v>
      </c>
      <c r="Y488">
        <v>48</v>
      </c>
      <c r="Z488" s="135">
        <v>1.1340277777777801</v>
      </c>
      <c r="AA488">
        <v>55.107999999999997</v>
      </c>
    </row>
    <row r="489" spans="1:27" x14ac:dyDescent="0.35">
      <c r="A489" s="34" t="s">
        <v>1269</v>
      </c>
      <c r="B489" s="34">
        <v>2021</v>
      </c>
      <c r="C489" s="10">
        <v>44413</v>
      </c>
      <c r="D489" s="34" t="s">
        <v>191</v>
      </c>
      <c r="E489" t="s">
        <v>965</v>
      </c>
      <c r="F489" t="s">
        <v>178</v>
      </c>
      <c r="H489" s="25">
        <v>17</v>
      </c>
      <c r="I489">
        <v>10</v>
      </c>
      <c r="J489">
        <v>4</v>
      </c>
      <c r="K489">
        <v>4</v>
      </c>
      <c r="L489">
        <v>18</v>
      </c>
      <c r="Y489">
        <v>18</v>
      </c>
      <c r="Z489" s="135">
        <v>1.1340277777777801</v>
      </c>
      <c r="AA489">
        <v>55.107999999999997</v>
      </c>
    </row>
    <row r="490" spans="1:27" x14ac:dyDescent="0.35">
      <c r="A490" s="34" t="s">
        <v>1269</v>
      </c>
      <c r="B490" s="34">
        <v>2021</v>
      </c>
      <c r="C490" s="10">
        <v>44413</v>
      </c>
      <c r="D490" s="34" t="s">
        <v>191</v>
      </c>
      <c r="E490" t="s">
        <v>1281</v>
      </c>
      <c r="F490" t="s">
        <v>646</v>
      </c>
      <c r="H490" s="25">
        <v>18</v>
      </c>
      <c r="I490">
        <v>4</v>
      </c>
      <c r="J490">
        <v>2</v>
      </c>
      <c r="K490">
        <v>2</v>
      </c>
      <c r="L490">
        <v>8</v>
      </c>
      <c r="Y490">
        <v>8</v>
      </c>
      <c r="Z490" s="135">
        <v>1.1340277777777801</v>
      </c>
      <c r="AA490">
        <v>55.107999999999997</v>
      </c>
    </row>
    <row r="491" spans="1:27" x14ac:dyDescent="0.35">
      <c r="A491" s="34" t="s">
        <v>1269</v>
      </c>
      <c r="B491" s="34">
        <v>2021</v>
      </c>
      <c r="C491" s="10">
        <v>44413</v>
      </c>
      <c r="D491" s="34" t="s">
        <v>191</v>
      </c>
      <c r="E491" t="s">
        <v>1282</v>
      </c>
      <c r="F491" t="s">
        <v>63</v>
      </c>
      <c r="H491" s="25">
        <v>19</v>
      </c>
      <c r="I491">
        <v>2</v>
      </c>
      <c r="J491">
        <v>6</v>
      </c>
      <c r="K491">
        <v>12</v>
      </c>
      <c r="L491">
        <v>20</v>
      </c>
      <c r="S491">
        <v>3</v>
      </c>
      <c r="X491">
        <v>40</v>
      </c>
      <c r="Y491">
        <v>-17</v>
      </c>
      <c r="Z491" s="135">
        <v>1.1340277777777801</v>
      </c>
      <c r="AA491">
        <v>55.107999999999997</v>
      </c>
    </row>
    <row r="492" spans="1:27" x14ac:dyDescent="0.35">
      <c r="A492" s="34" t="s">
        <v>1269</v>
      </c>
      <c r="B492" s="34">
        <v>2021</v>
      </c>
      <c r="C492" s="10">
        <v>44413</v>
      </c>
      <c r="D492" s="34" t="s">
        <v>191</v>
      </c>
      <c r="E492" t="s">
        <v>340</v>
      </c>
      <c r="F492" t="s">
        <v>142</v>
      </c>
      <c r="H492" s="25" t="s">
        <v>607</v>
      </c>
      <c r="I492">
        <v>8</v>
      </c>
      <c r="J492">
        <v>8</v>
      </c>
      <c r="K492">
        <v>14</v>
      </c>
      <c r="L492">
        <v>30</v>
      </c>
      <c r="M492">
        <v>1</v>
      </c>
      <c r="X492">
        <v>20</v>
      </c>
      <c r="Y492" t="s">
        <v>607</v>
      </c>
      <c r="Z492" s="135">
        <v>1.1340277777777801</v>
      </c>
      <c r="AA492">
        <v>55.107999999999997</v>
      </c>
    </row>
  </sheetData>
  <autoFilter ref="A1:AA448" xr:uid="{D4D99032-85EA-467B-B6C3-EA42F6A14D08}">
    <sortState xmlns:xlrd2="http://schemas.microsoft.com/office/spreadsheetml/2017/richdata2" ref="A2:AA472">
      <sortCondition descending="1" ref="C1:C448"/>
    </sortState>
  </autoFilter>
  <sortState xmlns:xlrd2="http://schemas.microsoft.com/office/spreadsheetml/2017/richdata2" ref="E48:Y68">
    <sortCondition descending="1" ref="Y48:Y68"/>
  </sortState>
  <phoneticPr fontId="2" type="noConversion"/>
  <conditionalFormatting sqref="I2:I25">
    <cfRule type="colorScale" priority="31">
      <colorScale>
        <cfvo type="min"/>
        <cfvo type="percentile" val="50"/>
        <cfvo type="max"/>
        <color rgb="FFF8696B"/>
        <color rgb="FFFFEB84"/>
        <color rgb="FF63BE7B"/>
      </colorScale>
    </cfRule>
  </conditionalFormatting>
  <conditionalFormatting sqref="J2:J25">
    <cfRule type="colorScale" priority="30">
      <colorScale>
        <cfvo type="min"/>
        <cfvo type="percentile" val="50"/>
        <cfvo type="max"/>
        <color rgb="FFF8696B"/>
        <color rgb="FFFFEB84"/>
        <color rgb="FF63BE7B"/>
      </colorScale>
    </cfRule>
  </conditionalFormatting>
  <conditionalFormatting sqref="K2:K25">
    <cfRule type="colorScale" priority="29">
      <colorScale>
        <cfvo type="min"/>
        <cfvo type="percentile" val="50"/>
        <cfvo type="max"/>
        <color rgb="FFF8696B"/>
        <color rgb="FFFFEB84"/>
        <color rgb="FF63BE7B"/>
      </colorScale>
    </cfRule>
  </conditionalFormatting>
  <conditionalFormatting sqref="L2:L25">
    <cfRule type="colorScale" priority="28">
      <colorScale>
        <cfvo type="min"/>
        <cfvo type="percentile" val="50"/>
        <cfvo type="max"/>
        <color rgb="FFF8696B"/>
        <color rgb="FFFFEB84"/>
        <color rgb="FF63BE7B"/>
      </colorScale>
    </cfRule>
  </conditionalFormatting>
  <conditionalFormatting sqref="I26:I48">
    <cfRule type="colorScale" priority="27">
      <colorScale>
        <cfvo type="min"/>
        <cfvo type="percentile" val="50"/>
        <cfvo type="max"/>
        <color rgb="FFF8696B"/>
        <color rgb="FFFFEB84"/>
        <color rgb="FF63BE7B"/>
      </colorScale>
    </cfRule>
  </conditionalFormatting>
  <conditionalFormatting sqref="J26:J48">
    <cfRule type="colorScale" priority="26">
      <colorScale>
        <cfvo type="min"/>
        <cfvo type="percentile" val="50"/>
        <cfvo type="max"/>
        <color rgb="FFF8696B"/>
        <color rgb="FFFFEB84"/>
        <color rgb="FF63BE7B"/>
      </colorScale>
    </cfRule>
  </conditionalFormatting>
  <conditionalFormatting sqref="K26:K48">
    <cfRule type="colorScale" priority="25">
      <colorScale>
        <cfvo type="min"/>
        <cfvo type="percentile" val="50"/>
        <cfvo type="max"/>
        <color rgb="FFF8696B"/>
        <color rgb="FFFFEB84"/>
        <color rgb="FF63BE7B"/>
      </colorScale>
    </cfRule>
  </conditionalFormatting>
  <conditionalFormatting sqref="L26:L48">
    <cfRule type="colorScale" priority="24">
      <colorScale>
        <cfvo type="min"/>
        <cfvo type="percentile" val="50"/>
        <cfvo type="max"/>
        <color rgb="FFF8696B"/>
        <color rgb="FFFFEB84"/>
        <color rgb="FF63BE7B"/>
      </colorScale>
    </cfRule>
  </conditionalFormatting>
  <conditionalFormatting sqref="M2:U2000">
    <cfRule type="cellIs" dxfId="73" priority="37" operator="between">
      <formula>1</formula>
      <formula>1</formula>
    </cfRule>
    <cfRule type="cellIs" dxfId="72" priority="38" operator="between">
      <formula>2</formula>
      <formula>2</formula>
    </cfRule>
    <cfRule type="cellIs" dxfId="71" priority="39" operator="between">
      <formula>3</formula>
      <formula>3</formula>
    </cfRule>
    <cfRule type="cellIs" dxfId="70" priority="40" operator="between">
      <formula>5</formula>
      <formula>5</formula>
    </cfRule>
  </conditionalFormatting>
  <conditionalFormatting sqref="V2:W2000">
    <cfRule type="cellIs" dxfId="69" priority="33" operator="between">
      <formula>2</formula>
      <formula>2</formula>
    </cfRule>
    <cfRule type="cellIs" dxfId="68" priority="34" operator="between">
      <formula>4</formula>
      <formula>4</formula>
    </cfRule>
    <cfRule type="cellIs" dxfId="67" priority="35" operator="between">
      <formula>6</formula>
      <formula>6</formula>
    </cfRule>
    <cfRule type="cellIs" dxfId="66" priority="36" operator="between">
      <formula>10</formula>
      <formula>10</formula>
    </cfRule>
  </conditionalFormatting>
  <conditionalFormatting sqref="J49:J70">
    <cfRule type="colorScale" priority="23">
      <colorScale>
        <cfvo type="min"/>
        <cfvo type="percentile" val="50"/>
        <cfvo type="max"/>
        <color rgb="FFF8696B"/>
        <color rgb="FFFFEB84"/>
        <color rgb="FF63BE7B"/>
      </colorScale>
    </cfRule>
  </conditionalFormatting>
  <conditionalFormatting sqref="I49:I70">
    <cfRule type="colorScale" priority="22">
      <colorScale>
        <cfvo type="min"/>
        <cfvo type="percentile" val="50"/>
        <cfvo type="max"/>
        <color rgb="FFF8696B"/>
        <color rgb="FFFFEB84"/>
        <color rgb="FF63BE7B"/>
      </colorScale>
    </cfRule>
  </conditionalFormatting>
  <conditionalFormatting sqref="K49:K70">
    <cfRule type="colorScale" priority="21">
      <colorScale>
        <cfvo type="min"/>
        <cfvo type="percentile" val="50"/>
        <cfvo type="max"/>
        <color rgb="FFF8696B"/>
        <color rgb="FFFFEB84"/>
        <color rgb="FF63BE7B"/>
      </colorScale>
    </cfRule>
  </conditionalFormatting>
  <conditionalFormatting sqref="L49:L70">
    <cfRule type="colorScale" priority="20">
      <colorScale>
        <cfvo type="min"/>
        <cfvo type="percentile" val="50"/>
        <cfvo type="max"/>
        <color rgb="FFF8696B"/>
        <color rgb="FFFFEB84"/>
        <color rgb="FF63BE7B"/>
      </colorScale>
    </cfRule>
  </conditionalFormatting>
  <conditionalFormatting sqref="A313:D336">
    <cfRule type="expression" dxfId="65" priority="18">
      <formula>$E313="F"</formula>
    </cfRule>
    <cfRule type="expression" dxfId="64" priority="19">
      <formula>$E313="Q"</formula>
    </cfRule>
  </conditionalFormatting>
  <conditionalFormatting sqref="A337:B360 D337:D360">
    <cfRule type="expression" dxfId="63" priority="16">
      <formula>$E337="F"</formula>
    </cfRule>
    <cfRule type="expression" dxfId="62" priority="17">
      <formula>$E337="Q"</formula>
    </cfRule>
  </conditionalFormatting>
  <conditionalFormatting sqref="A361:B361 D361:D379 A363:B363 A365:B365 A367:B367 A369:B369 A371:B371 A373:B373 A375:B375 A377:B377 A379:B379">
    <cfRule type="expression" dxfId="61" priority="14">
      <formula>$E361="F"</formula>
    </cfRule>
    <cfRule type="expression" dxfId="60" priority="15">
      <formula>$E361="Q"</formula>
    </cfRule>
  </conditionalFormatting>
  <conditionalFormatting sqref="A362:B362 A364:B364 A366:B366 A368:B368 A370:B370 A372:B372 A374:B374 A376:B376 A378:B378">
    <cfRule type="expression" dxfId="59" priority="12">
      <formula>$E362="F"</formula>
    </cfRule>
    <cfRule type="expression" dxfId="58" priority="13">
      <formula>$E362="Q"</formula>
    </cfRule>
  </conditionalFormatting>
  <conditionalFormatting sqref="A380:B400 D380:D400">
    <cfRule type="expression" dxfId="57" priority="10">
      <formula>$E380="F"</formula>
    </cfRule>
    <cfRule type="expression" dxfId="56" priority="11">
      <formula>$E380="Q"</formula>
    </cfRule>
  </conditionalFormatting>
  <conditionalFormatting sqref="D401:D424">
    <cfRule type="expression" dxfId="55" priority="8">
      <formula>#REF!="F"</formula>
    </cfRule>
    <cfRule type="expression" dxfId="54" priority="9">
      <formula>#REF!="Q"</formula>
    </cfRule>
  </conditionalFormatting>
  <conditionalFormatting sqref="A401:B401 A403:B403 A405:B405 A407:B407 A409:B409 A411:B411 A413:B413 A415:B415 A417:B417 A419:B419 A421:B421 A423:B423">
    <cfRule type="expression" dxfId="53" priority="6">
      <formula>#REF!="F"</formula>
    </cfRule>
    <cfRule type="expression" dxfId="52" priority="7">
      <formula>#REF!="Q"</formula>
    </cfRule>
  </conditionalFormatting>
  <conditionalFormatting sqref="A402:B402 A404:B404 A406:B406 A408:B408 A410:B410 A412:B412 A414:B414 A416:B416 A418:B418 A420:B420 A422:B422 A424:B424">
    <cfRule type="expression" dxfId="51" priority="4">
      <formula>#REF!="F"</formula>
    </cfRule>
    <cfRule type="expression" dxfId="50" priority="5">
      <formula>#REF!="Q"</formula>
    </cfRule>
  </conditionalFormatting>
  <conditionalFormatting sqref="A473:D492">
    <cfRule type="expression" dxfId="49" priority="1">
      <formula>$E473="R1"</formula>
    </cfRule>
    <cfRule type="expression" dxfId="48" priority="2">
      <formula>$E473="F"</formula>
    </cfRule>
    <cfRule type="expression" dxfId="47" priority="3">
      <formula>$E473="Q"</formula>
    </cfRule>
  </conditionalFormatting>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7FB8AE-5F5E-4FC8-A008-EC43B6E10A6D}">
  <sheetPr codeName="Sheet3"/>
  <dimension ref="A1:AQ2580"/>
  <sheetViews>
    <sheetView topLeftCell="S1" zoomScale="70" zoomScaleNormal="70" workbookViewId="0">
      <pane ySplit="1" topLeftCell="A215" activePane="bottomLeft" state="frozen"/>
      <selection pane="bottomLeft" activeCell="AO232" sqref="AO232"/>
    </sheetView>
  </sheetViews>
  <sheetFormatPr defaultRowHeight="14.5" x14ac:dyDescent="0.35"/>
  <cols>
    <col min="1" max="1" width="9.26953125" bestFit="1" customWidth="1"/>
    <col min="2" max="2" width="6" bestFit="1" customWidth="1"/>
    <col min="3" max="3" width="11.81640625" bestFit="1" customWidth="1"/>
    <col min="4" max="4" width="6.54296875" bestFit="1" customWidth="1"/>
    <col min="5" max="5" width="6.81640625" bestFit="1" customWidth="1"/>
    <col min="6" max="6" width="29.26953125" bestFit="1" customWidth="1"/>
    <col min="7" max="7" width="8.26953125" bestFit="1" customWidth="1"/>
    <col min="8" max="8" width="6.54296875" bestFit="1" customWidth="1"/>
    <col min="9" max="9" width="5.7265625" bestFit="1" customWidth="1"/>
    <col min="10" max="15" width="8.26953125" bestFit="1" customWidth="1"/>
    <col min="16" max="16" width="9.54296875" bestFit="1" customWidth="1"/>
    <col min="17" max="41" width="9.6328125" bestFit="1" customWidth="1"/>
    <col min="43" max="43" width="11.453125" bestFit="1" customWidth="1"/>
  </cols>
  <sheetData>
    <row r="1" spans="1:43" x14ac:dyDescent="0.35">
      <c r="A1" t="s">
        <v>0</v>
      </c>
      <c r="B1" t="s">
        <v>1</v>
      </c>
      <c r="C1" t="s">
        <v>2</v>
      </c>
      <c r="D1" t="s">
        <v>3</v>
      </c>
      <c r="E1" t="s">
        <v>4</v>
      </c>
      <c r="F1" t="s">
        <v>5</v>
      </c>
      <c r="G1" t="s">
        <v>8</v>
      </c>
      <c r="H1" t="s">
        <v>7</v>
      </c>
      <c r="I1" t="s">
        <v>9</v>
      </c>
      <c r="J1">
        <v>125</v>
      </c>
      <c r="K1">
        <v>250</v>
      </c>
      <c r="L1">
        <v>375</v>
      </c>
      <c r="M1">
        <v>500</v>
      </c>
      <c r="N1">
        <v>625</v>
      </c>
      <c r="O1">
        <v>750</v>
      </c>
      <c r="P1">
        <v>875</v>
      </c>
      <c r="Q1">
        <v>1000</v>
      </c>
      <c r="R1">
        <v>1125</v>
      </c>
      <c r="S1">
        <v>1250</v>
      </c>
      <c r="T1">
        <v>1375</v>
      </c>
      <c r="U1">
        <v>1500</v>
      </c>
      <c r="V1">
        <v>1625</v>
      </c>
      <c r="W1">
        <v>1750</v>
      </c>
      <c r="X1">
        <v>1875</v>
      </c>
      <c r="Y1">
        <v>2000</v>
      </c>
      <c r="Z1">
        <v>2125</v>
      </c>
      <c r="AA1">
        <v>2250</v>
      </c>
      <c r="AB1">
        <v>2375</v>
      </c>
      <c r="AC1">
        <v>2500</v>
      </c>
      <c r="AD1">
        <v>2625</v>
      </c>
      <c r="AE1">
        <v>2750</v>
      </c>
      <c r="AF1">
        <v>2875</v>
      </c>
      <c r="AG1">
        <v>3000</v>
      </c>
      <c r="AH1">
        <v>3125</v>
      </c>
      <c r="AI1">
        <v>3250</v>
      </c>
      <c r="AJ1">
        <v>3375</v>
      </c>
      <c r="AK1">
        <v>3500</v>
      </c>
      <c r="AL1">
        <v>3625</v>
      </c>
      <c r="AM1">
        <v>3750</v>
      </c>
      <c r="AN1">
        <v>3875</v>
      </c>
      <c r="AO1">
        <v>4000</v>
      </c>
      <c r="AP1" t="s">
        <v>472</v>
      </c>
      <c r="AQ1" t="s">
        <v>18</v>
      </c>
    </row>
    <row r="2" spans="1:43" x14ac:dyDescent="0.35">
      <c r="A2" s="1" t="s">
        <v>19</v>
      </c>
      <c r="B2" s="1">
        <v>2022</v>
      </c>
      <c r="C2" s="2">
        <v>44848</v>
      </c>
      <c r="D2" s="1" t="s">
        <v>20</v>
      </c>
      <c r="E2" s="1" t="s">
        <v>21</v>
      </c>
      <c r="F2" s="1" t="s">
        <v>501</v>
      </c>
      <c r="G2" s="1" t="s">
        <v>25</v>
      </c>
      <c r="H2" s="11">
        <f>(C2-VLOOKUP(F2,Riders!$A$2:$C$213,2,FALSE))/365</f>
        <v>26.238356164383561</v>
      </c>
      <c r="I2" s="1">
        <v>1</v>
      </c>
      <c r="J2" s="23">
        <v>13.637</v>
      </c>
      <c r="K2" s="23">
        <v>8.3939999999999984</v>
      </c>
      <c r="L2" s="23">
        <v>7.8230000000000004</v>
      </c>
      <c r="M2" s="23">
        <v>7.7010000000000005</v>
      </c>
      <c r="N2" s="23">
        <v>7.5970000000000013</v>
      </c>
      <c r="O2" s="23">
        <v>7.5559999999999974</v>
      </c>
      <c r="P2" s="23">
        <v>7.4820000000000135</v>
      </c>
      <c r="Q2" s="23">
        <v>7.5040000000000049</v>
      </c>
      <c r="R2" s="23">
        <v>7.4219999999999828</v>
      </c>
      <c r="S2" s="23">
        <v>7.3840000000000003</v>
      </c>
      <c r="T2" s="23">
        <v>7.3430000000000035</v>
      </c>
      <c r="U2" s="23">
        <v>7.3289999999999935</v>
      </c>
      <c r="V2" s="23">
        <v>7.2909999999999968</v>
      </c>
      <c r="W2" s="23">
        <v>7.2860000000000298</v>
      </c>
      <c r="X2" s="23">
        <v>7.2919999999999874</v>
      </c>
      <c r="Y2" s="23">
        <v>7.3409999999999798</v>
      </c>
      <c r="Z2" s="23">
        <v>7.305000000000021</v>
      </c>
      <c r="AA2" s="23">
        <v>7.2509999999999764</v>
      </c>
      <c r="AB2" s="23">
        <v>7.2080000000000268</v>
      </c>
      <c r="AC2" s="23">
        <v>7.1989999999999839</v>
      </c>
      <c r="AD2" s="23">
        <v>7.2090000000000316</v>
      </c>
      <c r="AE2" s="23">
        <v>7.1849999999999739</v>
      </c>
      <c r="AF2" s="23">
        <v>7.1479999999999961</v>
      </c>
      <c r="AG2" s="23">
        <v>7.0939999999999941</v>
      </c>
      <c r="AH2" s="23">
        <v>7.0710000000000264</v>
      </c>
      <c r="AI2" s="23">
        <v>7.1129999999999711</v>
      </c>
      <c r="AJ2" s="23">
        <v>7.1050000000000182</v>
      </c>
      <c r="AK2" s="23">
        <v>7.0859999999999843</v>
      </c>
      <c r="AL2" s="23">
        <v>7.125</v>
      </c>
      <c r="AM2" s="23">
        <v>7.1010000000000275</v>
      </c>
      <c r="AN2" s="23">
        <v>7.0639999999999645</v>
      </c>
      <c r="AO2" s="23">
        <v>7.046999999999997</v>
      </c>
      <c r="AP2" s="35">
        <f>IF(COUNT(J2:AO2)=32,SUM(J2:AO2),"")</f>
        <v>240.69299999999998</v>
      </c>
      <c r="AQ2" s="46">
        <f>3.6*4000/AP2</f>
        <v>59.827248819035042</v>
      </c>
    </row>
    <row r="3" spans="1:43" x14ac:dyDescent="0.35">
      <c r="A3" s="1" t="s">
        <v>19</v>
      </c>
      <c r="B3" s="1">
        <v>2022</v>
      </c>
      <c r="C3" s="2">
        <v>44848</v>
      </c>
      <c r="D3" s="1" t="s">
        <v>20</v>
      </c>
      <c r="E3" s="1" t="s">
        <v>21</v>
      </c>
      <c r="F3" s="1" t="s">
        <v>502</v>
      </c>
      <c r="G3" s="1" t="s">
        <v>25</v>
      </c>
      <c r="H3" s="11">
        <f>(C3-VLOOKUP(F3,Riders!$A$2:$C$213,2,FALSE))/365</f>
        <v>22.049315068493151</v>
      </c>
      <c r="I3" s="1">
        <v>2</v>
      </c>
      <c r="J3" s="23">
        <v>12.843</v>
      </c>
      <c r="K3" s="23">
        <v>8.11</v>
      </c>
      <c r="L3" s="23">
        <v>7.8930000000000007</v>
      </c>
      <c r="M3" s="23">
        <v>7.8670000000000009</v>
      </c>
      <c r="N3" s="23">
        <v>7.8350000000000009</v>
      </c>
      <c r="O3" s="23">
        <v>7.652000000000001</v>
      </c>
      <c r="P3" s="23">
        <v>7.5559999999999903</v>
      </c>
      <c r="Q3" s="23">
        <v>7.5130000000000123</v>
      </c>
      <c r="R3" s="23">
        <v>7.4849999999999852</v>
      </c>
      <c r="S3" s="23">
        <v>7.4840000000000089</v>
      </c>
      <c r="T3" s="23">
        <v>7.4540000000000077</v>
      </c>
      <c r="U3" s="23">
        <v>7.362000000000009</v>
      </c>
      <c r="V3" s="23">
        <v>7.3099999999999739</v>
      </c>
      <c r="W3" s="23">
        <v>7.2870000000000203</v>
      </c>
      <c r="X3" s="23">
        <v>7.3829999999999814</v>
      </c>
      <c r="Y3" s="23">
        <v>7.4340000000000117</v>
      </c>
      <c r="Z3" s="23">
        <v>7.4569999999999794</v>
      </c>
      <c r="AA3" s="23">
        <v>7.4110000000000014</v>
      </c>
      <c r="AB3" s="23">
        <v>7.3650000000000091</v>
      </c>
      <c r="AC3" s="23">
        <v>7.3240000000000407</v>
      </c>
      <c r="AD3" s="23">
        <v>7.23599999999999</v>
      </c>
      <c r="AE3" s="23">
        <v>7.1749999999999545</v>
      </c>
      <c r="AF3" s="23">
        <v>7.1820000000000448</v>
      </c>
      <c r="AG3" s="23">
        <v>7.2009999999999934</v>
      </c>
      <c r="AH3" s="23">
        <v>7.1779999999999688</v>
      </c>
      <c r="AI3" s="23">
        <v>7.1910000000000025</v>
      </c>
      <c r="AJ3" s="23">
        <v>7.3009999999999877</v>
      </c>
      <c r="AK3" s="23">
        <v>7.3110000000000355</v>
      </c>
      <c r="AL3" s="23">
        <v>7.3639999999999759</v>
      </c>
      <c r="AM3" s="23">
        <v>7.3319999999999652</v>
      </c>
      <c r="AN3" s="23">
        <v>7.3050000000000637</v>
      </c>
      <c r="AO3" s="23">
        <v>7.2109999999999843</v>
      </c>
      <c r="AP3" s="35">
        <f t="shared" ref="AP3:AP66" si="0">IF(COUNT(J3:AO3)=32,SUM(J3:AO3),"")</f>
        <v>243.012</v>
      </c>
      <c r="AQ3" s="46">
        <f t="shared" ref="AQ3:AQ66" si="1">3.6*4000/AP3</f>
        <v>59.256333020591576</v>
      </c>
    </row>
    <row r="4" spans="1:43" x14ac:dyDescent="0.35">
      <c r="A4" s="1" t="s">
        <v>19</v>
      </c>
      <c r="B4" s="1">
        <v>2022</v>
      </c>
      <c r="C4" s="2">
        <v>44848</v>
      </c>
      <c r="D4" s="1" t="s">
        <v>20</v>
      </c>
      <c r="E4" s="1" t="s">
        <v>21</v>
      </c>
      <c r="F4" s="1" t="s">
        <v>503</v>
      </c>
      <c r="G4" s="1" t="s">
        <v>113</v>
      </c>
      <c r="H4" s="11" t="e">
        <f>(C4-VLOOKUP(F4,Riders!$A$2:$C$213,2,FALSE))/365</f>
        <v>#N/A</v>
      </c>
      <c r="I4" s="1">
        <v>3</v>
      </c>
      <c r="J4" s="23">
        <v>13.566000000000001</v>
      </c>
      <c r="K4" s="23">
        <v>8.1470000000000002</v>
      </c>
      <c r="L4" s="23">
        <v>7.6699999999999982</v>
      </c>
      <c r="M4" s="23">
        <v>7.5999999999999979</v>
      </c>
      <c r="N4" s="23">
        <v>7.5890000000000057</v>
      </c>
      <c r="O4" s="23">
        <v>7.5869999999999962</v>
      </c>
      <c r="P4" s="23">
        <v>7.5099999999999909</v>
      </c>
      <c r="Q4" s="23">
        <v>7.4589999999999961</v>
      </c>
      <c r="R4" s="23">
        <v>7.3980000000000103</v>
      </c>
      <c r="S4" s="23">
        <v>7.3850000000000051</v>
      </c>
      <c r="T4" s="23">
        <v>7.4050000000000011</v>
      </c>
      <c r="U4" s="23">
        <v>7.4549999999999841</v>
      </c>
      <c r="V4" s="23">
        <v>7.4130000000000109</v>
      </c>
      <c r="W4" s="23">
        <v>7.3990000000000009</v>
      </c>
      <c r="X4" s="23">
        <v>7.3610000000000042</v>
      </c>
      <c r="Y4" s="23">
        <v>7.4050000000000011</v>
      </c>
      <c r="Z4" s="23">
        <v>7.3829999999999956</v>
      </c>
      <c r="AA4" s="23">
        <v>7.4279999999999973</v>
      </c>
      <c r="AB4" s="23">
        <v>7.4090000000000202</v>
      </c>
      <c r="AC4" s="23">
        <v>7.4209999999999638</v>
      </c>
      <c r="AD4" s="23">
        <v>7.3710000000000093</v>
      </c>
      <c r="AE4" s="23">
        <v>7.3420000000000414</v>
      </c>
      <c r="AF4" s="23">
        <v>7.2849999999999682</v>
      </c>
      <c r="AG4" s="23">
        <v>7.2920000000000016</v>
      </c>
      <c r="AH4" s="23">
        <v>7.2939999999999827</v>
      </c>
      <c r="AI4" s="23">
        <v>7.3610000000000184</v>
      </c>
      <c r="AJ4" s="23">
        <v>7.3669999999999618</v>
      </c>
      <c r="AK4" s="23">
        <v>7.4490000000000123</v>
      </c>
      <c r="AL4" s="23">
        <v>7.4870000000000232</v>
      </c>
      <c r="AM4" s="23">
        <v>7.5279999999999916</v>
      </c>
      <c r="AN4" s="23">
        <v>7.5060000000000286</v>
      </c>
      <c r="AO4" s="23">
        <v>7.9089999999999918</v>
      </c>
      <c r="AP4" s="35">
        <f t="shared" si="0"/>
        <v>245.18100000000001</v>
      </c>
      <c r="AQ4" s="46">
        <f t="shared" si="1"/>
        <v>58.732120351903284</v>
      </c>
    </row>
    <row r="5" spans="1:43" x14ac:dyDescent="0.35">
      <c r="A5" s="1" t="s">
        <v>19</v>
      </c>
      <c r="B5" s="1">
        <v>2022</v>
      </c>
      <c r="C5" s="2">
        <v>44848</v>
      </c>
      <c r="D5" s="1" t="s">
        <v>20</v>
      </c>
      <c r="E5" s="1" t="s">
        <v>21</v>
      </c>
      <c r="F5" s="1" t="s">
        <v>504</v>
      </c>
      <c r="G5" s="1" t="s">
        <v>480</v>
      </c>
      <c r="H5" s="11" t="e">
        <f>(C5-VLOOKUP(F5,Riders!$A$2:$C$213,2,FALSE))/365</f>
        <v>#N/A</v>
      </c>
      <c r="I5" s="1">
        <v>4</v>
      </c>
      <c r="J5" s="23">
        <v>13.61</v>
      </c>
      <c r="K5" s="23">
        <v>8.1950000000000003</v>
      </c>
      <c r="L5" s="23">
        <v>7.75</v>
      </c>
      <c r="M5" s="23">
        <v>7.6169999999999973</v>
      </c>
      <c r="N5" s="23">
        <v>7.4849999999999994</v>
      </c>
      <c r="O5" s="23">
        <v>7.5010000000000048</v>
      </c>
      <c r="P5" s="23">
        <v>7.4809999999999945</v>
      </c>
      <c r="Q5" s="23">
        <v>7.4710000000000036</v>
      </c>
      <c r="R5" s="23">
        <v>7.4419999999999931</v>
      </c>
      <c r="S5" s="23">
        <v>7.4750000000000227</v>
      </c>
      <c r="T5" s="23">
        <v>7.4609999999999843</v>
      </c>
      <c r="U5" s="23">
        <v>7.5020000000000095</v>
      </c>
      <c r="V5" s="23">
        <v>7.492999999999995</v>
      </c>
      <c r="W5" s="23">
        <v>7.4770000000000181</v>
      </c>
      <c r="X5" s="23">
        <v>7.4499999999999744</v>
      </c>
      <c r="Y5" s="23">
        <v>7.4909999999999854</v>
      </c>
      <c r="Z5" s="23">
        <v>7.4560000000000173</v>
      </c>
      <c r="AA5" s="23">
        <v>7.4970000000000141</v>
      </c>
      <c r="AB5" s="23">
        <v>7.4550000000000125</v>
      </c>
      <c r="AC5" s="23">
        <v>7.5039999999999907</v>
      </c>
      <c r="AD5" s="23">
        <v>7.4890000000000043</v>
      </c>
      <c r="AE5" s="23">
        <v>7.469999999999942</v>
      </c>
      <c r="AF5" s="23">
        <v>7.4320000000000732</v>
      </c>
      <c r="AG5" s="23">
        <v>7.4319999999999595</v>
      </c>
      <c r="AH5" s="23">
        <v>7.356000000000023</v>
      </c>
      <c r="AI5" s="23">
        <v>7.3629999999999711</v>
      </c>
      <c r="AJ5" s="23">
        <v>7.3640000000000043</v>
      </c>
      <c r="AK5" s="23">
        <v>7.4060000000000059</v>
      </c>
      <c r="AL5" s="23">
        <v>7.4539999999999793</v>
      </c>
      <c r="AM5" s="23">
        <v>7.6150000000000375</v>
      </c>
      <c r="AN5" s="23">
        <v>7.7059999999999889</v>
      </c>
      <c r="AO5" s="23">
        <v>7.804000000000002</v>
      </c>
      <c r="AP5" s="35">
        <f t="shared" si="0"/>
        <v>246.70400000000001</v>
      </c>
      <c r="AQ5" s="46">
        <f t="shared" si="1"/>
        <v>58.369544069005769</v>
      </c>
    </row>
    <row r="6" spans="1:43" x14ac:dyDescent="0.35">
      <c r="A6" s="1" t="s">
        <v>19</v>
      </c>
      <c r="B6" s="1">
        <v>2022</v>
      </c>
      <c r="C6" s="2">
        <v>44848</v>
      </c>
      <c r="D6" s="1" t="s">
        <v>20</v>
      </c>
      <c r="E6" s="1" t="s">
        <v>21</v>
      </c>
      <c r="F6" s="1" t="s">
        <v>496</v>
      </c>
      <c r="G6" s="1" t="s">
        <v>85</v>
      </c>
      <c r="H6" s="11">
        <f>(C6-VLOOKUP(F6,Riders!$A$2:$C$213,2,FALSE))/365</f>
        <v>27.753424657534246</v>
      </c>
      <c r="I6" s="1">
        <v>5</v>
      </c>
      <c r="J6" s="23">
        <v>12.891999999999999</v>
      </c>
      <c r="K6" s="23">
        <v>7.990000000000002</v>
      </c>
      <c r="L6" s="23">
        <v>7.4390000000000001</v>
      </c>
      <c r="M6" s="23">
        <v>7.3289999999999971</v>
      </c>
      <c r="N6" s="23">
        <v>7.1930000000000049</v>
      </c>
      <c r="O6" s="23">
        <v>7.2419999999999973</v>
      </c>
      <c r="P6" s="23">
        <v>7.2900000000000063</v>
      </c>
      <c r="Q6" s="23">
        <v>7.3819999999999979</v>
      </c>
      <c r="R6" s="23">
        <v>7.4590000000000032</v>
      </c>
      <c r="S6" s="23">
        <v>7.4549999999999841</v>
      </c>
      <c r="T6" s="23">
        <v>7.4950000000000188</v>
      </c>
      <c r="U6" s="23">
        <v>7.5109999999999815</v>
      </c>
      <c r="V6" s="23">
        <v>7.5039999999999907</v>
      </c>
      <c r="W6" s="23">
        <v>7.54200000000003</v>
      </c>
      <c r="X6" s="23">
        <v>7.5419999999999874</v>
      </c>
      <c r="Y6" s="23">
        <v>7.5840000000000174</v>
      </c>
      <c r="Z6" s="23">
        <v>7.5099999999999625</v>
      </c>
      <c r="AA6" s="23">
        <v>7.5049999999999955</v>
      </c>
      <c r="AB6" s="23">
        <v>7.5320000000000107</v>
      </c>
      <c r="AC6" s="23">
        <v>7.5190000000000055</v>
      </c>
      <c r="AD6" s="23">
        <v>7.5819999999999652</v>
      </c>
      <c r="AE6" s="23">
        <v>7.6370000000000289</v>
      </c>
      <c r="AF6" s="23">
        <v>7.6480000000000246</v>
      </c>
      <c r="AG6" s="23">
        <v>7.6599999999999682</v>
      </c>
      <c r="AH6" s="23">
        <v>7.6980000000000075</v>
      </c>
      <c r="AI6" s="23">
        <v>7.7140000000000271</v>
      </c>
      <c r="AJ6" s="23">
        <v>7.6859999999999786</v>
      </c>
      <c r="AK6" s="23">
        <v>7.7220000000000084</v>
      </c>
      <c r="AL6" s="23">
        <v>7.7450000000000045</v>
      </c>
      <c r="AM6" s="23">
        <v>7.768999999999977</v>
      </c>
      <c r="AN6" s="23">
        <v>7.7709999999999866</v>
      </c>
      <c r="AO6" s="23">
        <v>7.7789999999999964</v>
      </c>
      <c r="AP6" s="35">
        <f t="shared" si="0"/>
        <v>247.32599999999996</v>
      </c>
      <c r="AQ6" s="46">
        <f t="shared" si="1"/>
        <v>58.222750539773422</v>
      </c>
    </row>
    <row r="7" spans="1:43" x14ac:dyDescent="0.35">
      <c r="A7" s="1" t="s">
        <v>19</v>
      </c>
      <c r="B7" s="1">
        <v>2022</v>
      </c>
      <c r="C7" s="2">
        <v>44848</v>
      </c>
      <c r="D7" s="1" t="s">
        <v>20</v>
      </c>
      <c r="E7" s="1" t="s">
        <v>21</v>
      </c>
      <c r="F7" s="1" t="s">
        <v>505</v>
      </c>
      <c r="G7" s="1" t="s">
        <v>35</v>
      </c>
      <c r="H7" s="11" t="e">
        <f>(C7-VLOOKUP(F7,Riders!$A$2:$C$213,2,FALSE))/365</f>
        <v>#N/A</v>
      </c>
      <c r="I7" s="1">
        <v>6</v>
      </c>
      <c r="J7" s="23">
        <v>12.814</v>
      </c>
      <c r="K7" s="23">
        <v>7.9239999999999995</v>
      </c>
      <c r="L7" s="23">
        <v>7.5519999999999996</v>
      </c>
      <c r="M7" s="23">
        <v>7.4359999999999999</v>
      </c>
      <c r="N7" s="23">
        <v>7.4540000000000006</v>
      </c>
      <c r="O7" s="23">
        <v>7.4450000000000003</v>
      </c>
      <c r="P7" s="23">
        <v>7.4390000000000001</v>
      </c>
      <c r="Q7" s="23">
        <v>7.4019999999999939</v>
      </c>
      <c r="R7" s="23">
        <v>7.4350000000000023</v>
      </c>
      <c r="S7" s="23">
        <v>7.3819999999999908</v>
      </c>
      <c r="T7" s="23">
        <v>7.5150000000000148</v>
      </c>
      <c r="U7" s="23">
        <v>7.4620000000000033</v>
      </c>
      <c r="V7" s="23">
        <v>7.4749999999999943</v>
      </c>
      <c r="W7" s="23">
        <v>7.5</v>
      </c>
      <c r="X7" s="23">
        <v>7.5020000000000238</v>
      </c>
      <c r="Y7" s="23">
        <v>7.5459999999999638</v>
      </c>
      <c r="Z7" s="23">
        <v>7.5759999999999934</v>
      </c>
      <c r="AA7" s="23">
        <v>7.6140000000000043</v>
      </c>
      <c r="AB7" s="23">
        <v>7.6210000000000377</v>
      </c>
      <c r="AC7" s="23">
        <v>7.6069999999999709</v>
      </c>
      <c r="AD7" s="23">
        <v>7.6069999999999993</v>
      </c>
      <c r="AE7" s="23">
        <v>7.6529999999999916</v>
      </c>
      <c r="AF7" s="23">
        <v>7.7180000000000177</v>
      </c>
      <c r="AG7" s="23">
        <v>7.7150000000000034</v>
      </c>
      <c r="AH7" s="23">
        <v>7.7610000000000241</v>
      </c>
      <c r="AI7" s="23">
        <v>7.7069999999999936</v>
      </c>
      <c r="AJ7" s="23">
        <v>7.7259999999999707</v>
      </c>
      <c r="AK7" s="23">
        <v>7.7340000000000089</v>
      </c>
      <c r="AL7" s="23">
        <v>7.7890000000000441</v>
      </c>
      <c r="AM7" s="23">
        <v>7.7949999999999591</v>
      </c>
      <c r="AN7" s="23">
        <v>7.8830000000000098</v>
      </c>
      <c r="AO7" s="23">
        <v>7.8899999999999579</v>
      </c>
      <c r="AP7" s="35">
        <f t="shared" si="0"/>
        <v>248.67899999999997</v>
      </c>
      <c r="AQ7" s="46">
        <f t="shared" si="1"/>
        <v>57.90597517281315</v>
      </c>
    </row>
    <row r="8" spans="1:43" x14ac:dyDescent="0.35">
      <c r="A8" s="1" t="s">
        <v>19</v>
      </c>
      <c r="B8" s="1">
        <v>2022</v>
      </c>
      <c r="C8" s="2">
        <v>44848</v>
      </c>
      <c r="D8" s="1" t="s">
        <v>20</v>
      </c>
      <c r="E8" s="1" t="s">
        <v>21</v>
      </c>
      <c r="F8" s="1" t="s">
        <v>506</v>
      </c>
      <c r="G8" s="1" t="s">
        <v>102</v>
      </c>
      <c r="H8" s="11" t="e">
        <f>(C8-VLOOKUP(F8,Riders!$A$2:$C$213,2,FALSE))/365</f>
        <v>#N/A</v>
      </c>
      <c r="I8" s="1">
        <v>7</v>
      </c>
      <c r="J8" s="23">
        <v>13.590999999999999</v>
      </c>
      <c r="K8" s="23">
        <v>8.2110000000000003</v>
      </c>
      <c r="L8" s="23">
        <v>7.7390000000000008</v>
      </c>
      <c r="M8" s="23">
        <v>7.5590000000000011</v>
      </c>
      <c r="N8" s="23">
        <v>7.5289999999999964</v>
      </c>
      <c r="O8" s="23">
        <v>7.4950000000000045</v>
      </c>
      <c r="P8" s="23">
        <v>7.463000000000001</v>
      </c>
      <c r="Q8" s="23">
        <v>7.3719999999999999</v>
      </c>
      <c r="R8" s="23">
        <v>7.3359999999999985</v>
      </c>
      <c r="S8" s="23">
        <v>7.3080000000000069</v>
      </c>
      <c r="T8" s="23">
        <v>7.3069999999999879</v>
      </c>
      <c r="U8" s="23">
        <v>7.2980000000000018</v>
      </c>
      <c r="V8" s="23">
        <v>7.3519999999999897</v>
      </c>
      <c r="W8" s="23">
        <v>7.3470000000000084</v>
      </c>
      <c r="X8" s="23">
        <v>7.4170000000000016</v>
      </c>
      <c r="Y8" s="23">
        <v>7.4420000000000073</v>
      </c>
      <c r="Z8" s="23">
        <v>7.4469999999999601</v>
      </c>
      <c r="AA8" s="23">
        <v>7.4160000000000252</v>
      </c>
      <c r="AB8" s="23">
        <v>7.4500000000000171</v>
      </c>
      <c r="AC8" s="23">
        <v>7.4689999999999941</v>
      </c>
      <c r="AD8" s="23">
        <v>7.4840000000000089</v>
      </c>
      <c r="AE8" s="23">
        <v>7.5529999999999688</v>
      </c>
      <c r="AF8" s="23">
        <v>7.5800000000000125</v>
      </c>
      <c r="AG8" s="23">
        <v>7.6720000000000255</v>
      </c>
      <c r="AH8" s="23">
        <v>7.7529999999999859</v>
      </c>
      <c r="AI8" s="23">
        <v>7.7800000000000011</v>
      </c>
      <c r="AJ8" s="23">
        <v>7.8769999999999811</v>
      </c>
      <c r="AK8" s="23">
        <v>7.9550000000000125</v>
      </c>
      <c r="AL8" s="23">
        <v>8.0049999999999955</v>
      </c>
      <c r="AM8" s="23">
        <v>8.0010000000000332</v>
      </c>
      <c r="AN8" s="23">
        <v>7.9989999999999952</v>
      </c>
      <c r="AO8" s="23">
        <v>7.9899999999999807</v>
      </c>
      <c r="AP8" s="35">
        <f t="shared" si="0"/>
        <v>249.197</v>
      </c>
      <c r="AQ8" s="46">
        <f t="shared" si="1"/>
        <v>57.785607370875248</v>
      </c>
    </row>
    <row r="9" spans="1:43" x14ac:dyDescent="0.35">
      <c r="A9" s="1" t="s">
        <v>19</v>
      </c>
      <c r="B9" s="1">
        <v>2022</v>
      </c>
      <c r="C9" s="2">
        <v>44848</v>
      </c>
      <c r="D9" s="1" t="s">
        <v>20</v>
      </c>
      <c r="E9" s="1" t="s">
        <v>21</v>
      </c>
      <c r="F9" s="1" t="s">
        <v>507</v>
      </c>
      <c r="G9" s="1" t="s">
        <v>27</v>
      </c>
      <c r="H9" s="11" t="e">
        <f>(C9-VLOOKUP(F9,Riders!$A$2:$C$213,2,FALSE))/365</f>
        <v>#N/A</v>
      </c>
      <c r="I9" s="1">
        <v>8</v>
      </c>
      <c r="J9" s="23">
        <v>13.568</v>
      </c>
      <c r="K9" s="23">
        <v>8.0469999999999988</v>
      </c>
      <c r="L9" s="23">
        <v>7.6060000000000016</v>
      </c>
      <c r="M9" s="23">
        <v>7.4980000000000011</v>
      </c>
      <c r="N9" s="23">
        <v>7.4029999999999987</v>
      </c>
      <c r="O9" s="23">
        <v>7.4189999999999969</v>
      </c>
      <c r="P9" s="23">
        <v>7.3890000000000029</v>
      </c>
      <c r="Q9" s="23">
        <v>7.4019999999999797</v>
      </c>
      <c r="R9" s="23">
        <v>7.3440000000000225</v>
      </c>
      <c r="S9" s="23">
        <v>7.3899999999999864</v>
      </c>
      <c r="T9" s="23">
        <v>7.3530000000000086</v>
      </c>
      <c r="U9" s="23">
        <v>7.4000000000000199</v>
      </c>
      <c r="V9" s="23">
        <v>7.366999999999976</v>
      </c>
      <c r="W9" s="23">
        <v>7.4210000000000065</v>
      </c>
      <c r="X9" s="23">
        <v>7.3770000000000095</v>
      </c>
      <c r="Y9" s="23">
        <v>7.4209999999999781</v>
      </c>
      <c r="Z9" s="23">
        <v>7.4140000000000015</v>
      </c>
      <c r="AA9" s="23">
        <v>7.4720000000000084</v>
      </c>
      <c r="AB9" s="23">
        <v>7.4509999999999934</v>
      </c>
      <c r="AC9" s="23">
        <v>7.4910000000000139</v>
      </c>
      <c r="AD9" s="23">
        <v>7.5149999999999864</v>
      </c>
      <c r="AE9" s="23">
        <v>7.5589999999999691</v>
      </c>
      <c r="AF9" s="23">
        <v>7.6260000000000332</v>
      </c>
      <c r="AG9" s="23">
        <v>7.7140000000000271</v>
      </c>
      <c r="AH9" s="23">
        <v>7.8039999999999736</v>
      </c>
      <c r="AI9" s="23">
        <v>7.8420000000000414</v>
      </c>
      <c r="AJ9" s="23">
        <v>7.8649999999999523</v>
      </c>
      <c r="AK9" s="23">
        <v>7.9640000000000271</v>
      </c>
      <c r="AL9" s="23">
        <v>8.0209999999999866</v>
      </c>
      <c r="AM9" s="23">
        <v>8.1129999999999711</v>
      </c>
      <c r="AN9" s="23">
        <v>8.1069999999999993</v>
      </c>
      <c r="AO9" s="23">
        <v>8.2440000000000282</v>
      </c>
      <c r="AP9" s="35">
        <f t="shared" si="0"/>
        <v>249.607</v>
      </c>
      <c r="AQ9" s="46">
        <f t="shared" si="1"/>
        <v>57.690689764309496</v>
      </c>
    </row>
    <row r="10" spans="1:43" x14ac:dyDescent="0.35">
      <c r="A10" s="1" t="s">
        <v>19</v>
      </c>
      <c r="B10" s="1">
        <v>2022</v>
      </c>
      <c r="C10" s="2">
        <v>44848</v>
      </c>
      <c r="D10" s="1" t="s">
        <v>20</v>
      </c>
      <c r="E10" s="1" t="s">
        <v>21</v>
      </c>
      <c r="F10" s="1" t="s">
        <v>508</v>
      </c>
      <c r="G10" s="1" t="s">
        <v>85</v>
      </c>
      <c r="H10" s="11">
        <f>(C10-VLOOKUP(F10,Riders!$A$2:$C$213,2,FALSE))/365</f>
        <v>32.07123287671233</v>
      </c>
      <c r="I10" s="1">
        <v>9</v>
      </c>
      <c r="J10" s="23">
        <v>13.224</v>
      </c>
      <c r="K10" s="23">
        <v>8.218</v>
      </c>
      <c r="L10" s="23">
        <v>7.7639999999999993</v>
      </c>
      <c r="M10" s="23">
        <v>7.5969999999999978</v>
      </c>
      <c r="N10" s="23">
        <v>7.554000000000002</v>
      </c>
      <c r="O10" s="23">
        <v>7.5120000000000005</v>
      </c>
      <c r="P10" s="23">
        <v>7.617999999999995</v>
      </c>
      <c r="Q10" s="23">
        <v>7.6099999999999994</v>
      </c>
      <c r="R10" s="23">
        <v>7.6640000000000157</v>
      </c>
      <c r="S10" s="23">
        <v>7.5779999999999887</v>
      </c>
      <c r="T10" s="23">
        <v>7.578000000000003</v>
      </c>
      <c r="U10" s="23">
        <v>7.5160000000000053</v>
      </c>
      <c r="V10" s="23">
        <v>7.5559999999999832</v>
      </c>
      <c r="W10" s="23">
        <v>7.5200000000000244</v>
      </c>
      <c r="X10" s="23">
        <v>7.5109999999999957</v>
      </c>
      <c r="Y10" s="23">
        <v>7.5079999999999956</v>
      </c>
      <c r="Z10" s="23">
        <v>7.5469999999999828</v>
      </c>
      <c r="AA10" s="23">
        <v>7.5120000000000289</v>
      </c>
      <c r="AB10" s="23">
        <v>7.5559999999999832</v>
      </c>
      <c r="AC10" s="23">
        <v>7.539999999999992</v>
      </c>
      <c r="AD10" s="23">
        <v>7.5729999999999791</v>
      </c>
      <c r="AE10" s="23">
        <v>7.5400000000000489</v>
      </c>
      <c r="AF10" s="23">
        <v>7.5699999999999648</v>
      </c>
      <c r="AG10" s="23">
        <v>7.5220000000000198</v>
      </c>
      <c r="AH10" s="23">
        <v>7.5940000000000225</v>
      </c>
      <c r="AI10" s="23">
        <v>7.5629999999999882</v>
      </c>
      <c r="AJ10" s="23">
        <v>7.6430000000000007</v>
      </c>
      <c r="AK10" s="23">
        <v>7.6519999999999868</v>
      </c>
      <c r="AL10" s="23">
        <v>7.7639999999999816</v>
      </c>
      <c r="AM10" s="23">
        <v>7.8190000000000168</v>
      </c>
      <c r="AN10" s="23">
        <v>7.8840000000000146</v>
      </c>
      <c r="AO10" s="23">
        <v>8.0169999999999675</v>
      </c>
      <c r="AP10" s="35">
        <f t="shared" si="0"/>
        <v>249.82399999999998</v>
      </c>
      <c r="AQ10" s="46">
        <f t="shared" si="1"/>
        <v>57.640578967593193</v>
      </c>
    </row>
    <row r="11" spans="1:43" x14ac:dyDescent="0.35">
      <c r="A11" s="1" t="s">
        <v>19</v>
      </c>
      <c r="B11" s="1">
        <v>2022</v>
      </c>
      <c r="C11" s="2">
        <v>44848</v>
      </c>
      <c r="D11" s="1" t="s">
        <v>20</v>
      </c>
      <c r="E11" s="1" t="s">
        <v>21</v>
      </c>
      <c r="F11" s="1" t="s">
        <v>509</v>
      </c>
      <c r="G11" s="1" t="s">
        <v>31</v>
      </c>
      <c r="H11" s="11" t="e">
        <f>(C11-VLOOKUP(F11,Riders!$A$2:$C$213,2,FALSE))/365</f>
        <v>#N/A</v>
      </c>
      <c r="I11" s="1">
        <v>10</v>
      </c>
      <c r="J11" s="23">
        <v>13.54</v>
      </c>
      <c r="K11" s="23">
        <v>8.1440000000000019</v>
      </c>
      <c r="L11" s="23">
        <v>7.7119999999999997</v>
      </c>
      <c r="M11" s="23">
        <v>7.5589999999999975</v>
      </c>
      <c r="N11" s="23">
        <v>7.5720000000000027</v>
      </c>
      <c r="O11" s="23">
        <v>7.6129999999999995</v>
      </c>
      <c r="P11" s="23">
        <v>7.6830000000000069</v>
      </c>
      <c r="Q11" s="23">
        <v>7.7639999999999816</v>
      </c>
      <c r="R11" s="23">
        <v>7.7870000000000061</v>
      </c>
      <c r="S11" s="23">
        <v>7.7999999999999972</v>
      </c>
      <c r="T11" s="23">
        <v>7.8149999999999977</v>
      </c>
      <c r="U11" s="23">
        <v>7.7610000000000241</v>
      </c>
      <c r="V11" s="23">
        <v>7.8089999999999833</v>
      </c>
      <c r="W11" s="23">
        <v>7.7950000000000017</v>
      </c>
      <c r="X11" s="23">
        <v>7.7750000000000199</v>
      </c>
      <c r="Y11" s="23">
        <v>7.7549999999999955</v>
      </c>
      <c r="Z11" s="23">
        <v>7.7389999999999759</v>
      </c>
      <c r="AA11" s="23">
        <v>7.73599999999999</v>
      </c>
      <c r="AB11" s="23">
        <v>7.7370000000000516</v>
      </c>
      <c r="AC11" s="23">
        <v>7.7409999999999854</v>
      </c>
      <c r="AD11" s="23">
        <v>7.7269999999999754</v>
      </c>
      <c r="AE11" s="23">
        <v>7.7440000000000282</v>
      </c>
      <c r="AF11" s="23">
        <v>7.6729999999999734</v>
      </c>
      <c r="AG11" s="23">
        <v>7.5649999999999977</v>
      </c>
      <c r="AH11" s="23">
        <v>7.2579999999999814</v>
      </c>
      <c r="AI11" s="23">
        <v>7.27800000000002</v>
      </c>
      <c r="AJ11" s="23">
        <v>7.2940000000000111</v>
      </c>
      <c r="AK11" s="23">
        <v>7.3359999999999843</v>
      </c>
      <c r="AL11" s="23">
        <v>7.3509999999999707</v>
      </c>
      <c r="AM11" s="23">
        <v>7.4180000000000348</v>
      </c>
      <c r="AN11" s="23">
        <v>7.4699999999999989</v>
      </c>
      <c r="AO11" s="23">
        <v>7.5699999999999932</v>
      </c>
      <c r="AP11" s="35">
        <f t="shared" si="0"/>
        <v>250.52099999999999</v>
      </c>
      <c r="AQ11" s="46">
        <f t="shared" si="1"/>
        <v>57.48021123977631</v>
      </c>
    </row>
    <row r="12" spans="1:43" x14ac:dyDescent="0.35">
      <c r="A12" s="1" t="s">
        <v>19</v>
      </c>
      <c r="B12" s="1">
        <v>2022</v>
      </c>
      <c r="C12" s="2">
        <v>44848</v>
      </c>
      <c r="D12" s="1" t="s">
        <v>20</v>
      </c>
      <c r="E12" s="1" t="s">
        <v>21</v>
      </c>
      <c r="F12" s="1" t="s">
        <v>510</v>
      </c>
      <c r="G12" s="1" t="s">
        <v>29</v>
      </c>
      <c r="H12" s="11">
        <f>(C12-VLOOKUP(F12,Riders!$A$2:$C$213,2,FALSE))/365</f>
        <v>21.797260273972604</v>
      </c>
      <c r="I12" s="1">
        <v>11</v>
      </c>
      <c r="J12" s="23">
        <v>13.297000000000001</v>
      </c>
      <c r="K12" s="23">
        <v>8.3569999999999993</v>
      </c>
      <c r="L12" s="23">
        <v>7.9089999999999989</v>
      </c>
      <c r="M12" s="23">
        <v>7.7789999999999999</v>
      </c>
      <c r="N12" s="23">
        <v>7.6890000000000001</v>
      </c>
      <c r="O12" s="23">
        <v>7.661999999999999</v>
      </c>
      <c r="P12" s="23">
        <v>7.5210000000000008</v>
      </c>
      <c r="Q12" s="23">
        <v>7.453000000000003</v>
      </c>
      <c r="R12" s="23">
        <v>7.4129999999999967</v>
      </c>
      <c r="S12" s="23">
        <v>7.4909999999999997</v>
      </c>
      <c r="T12" s="23">
        <v>7.4720000000000084</v>
      </c>
      <c r="U12" s="23">
        <v>7.5239999999999867</v>
      </c>
      <c r="V12" s="23">
        <v>7.4860000000000042</v>
      </c>
      <c r="W12" s="23">
        <v>7.5139999999999816</v>
      </c>
      <c r="X12" s="23">
        <v>7.4689999999999941</v>
      </c>
      <c r="Y12" s="23">
        <v>7.4710000000000178</v>
      </c>
      <c r="Z12" s="23">
        <v>7.4690000000000367</v>
      </c>
      <c r="AA12" s="23">
        <v>7.5289999999999679</v>
      </c>
      <c r="AB12" s="23">
        <v>7.5290000000000248</v>
      </c>
      <c r="AC12" s="23">
        <v>7.6309999999999718</v>
      </c>
      <c r="AD12" s="23">
        <v>7.6440000000000055</v>
      </c>
      <c r="AE12" s="23">
        <v>7.7650000000000148</v>
      </c>
      <c r="AF12" s="23">
        <v>7.7039999999999793</v>
      </c>
      <c r="AG12" s="23">
        <v>7.7539999999999907</v>
      </c>
      <c r="AH12" s="23">
        <v>7.7680000000000007</v>
      </c>
      <c r="AI12" s="23">
        <v>7.8330000000000268</v>
      </c>
      <c r="AJ12" s="23">
        <v>7.8569999999999993</v>
      </c>
      <c r="AK12" s="23">
        <v>7.8969999999999914</v>
      </c>
      <c r="AL12" s="23">
        <v>7.9120000000000061</v>
      </c>
      <c r="AM12" s="23">
        <v>7.8700000000000045</v>
      </c>
      <c r="AN12" s="23">
        <v>7.8710000000000093</v>
      </c>
      <c r="AO12" s="23">
        <v>7.90300000000002</v>
      </c>
      <c r="AP12" s="35">
        <f t="shared" si="0"/>
        <v>251.44300000000004</v>
      </c>
      <c r="AQ12" s="46">
        <f t="shared" si="1"/>
        <v>57.269440787772965</v>
      </c>
    </row>
    <row r="13" spans="1:43" x14ac:dyDescent="0.35">
      <c r="A13" s="1" t="s">
        <v>19</v>
      </c>
      <c r="B13" s="1">
        <v>2022</v>
      </c>
      <c r="C13" s="2">
        <v>44848</v>
      </c>
      <c r="D13" s="1" t="s">
        <v>20</v>
      </c>
      <c r="E13" s="1" t="s">
        <v>21</v>
      </c>
      <c r="F13" s="1" t="s">
        <v>511</v>
      </c>
      <c r="G13" s="1" t="s">
        <v>33</v>
      </c>
      <c r="H13" s="11" t="e">
        <f>(C13-VLOOKUP(F13,Riders!$A$2:$C$213,2,FALSE))/365</f>
        <v>#N/A</v>
      </c>
      <c r="I13" s="1">
        <v>12</v>
      </c>
      <c r="J13" s="23">
        <v>13.377000000000001</v>
      </c>
      <c r="K13" s="23">
        <v>8.3179999999999996</v>
      </c>
      <c r="L13" s="23">
        <v>7.7650000000000006</v>
      </c>
      <c r="M13" s="23">
        <v>7.6139999999999972</v>
      </c>
      <c r="N13" s="23">
        <v>7.5050000000000026</v>
      </c>
      <c r="O13" s="23">
        <v>7.5360000000000014</v>
      </c>
      <c r="P13" s="23">
        <v>7.5529999999999973</v>
      </c>
      <c r="Q13" s="23">
        <v>7.595000000000006</v>
      </c>
      <c r="R13" s="23">
        <v>7.5829999999999984</v>
      </c>
      <c r="S13" s="23">
        <v>7.6710000000000065</v>
      </c>
      <c r="T13" s="23">
        <v>7.6549999999999869</v>
      </c>
      <c r="U13" s="23">
        <v>7.6540000000000106</v>
      </c>
      <c r="V13" s="23">
        <v>7.6119999999999948</v>
      </c>
      <c r="W13" s="23">
        <v>7.6730000000000018</v>
      </c>
      <c r="X13" s="23">
        <v>7.6209999999999951</v>
      </c>
      <c r="Y13" s="23">
        <v>7.6419999999999959</v>
      </c>
      <c r="Z13" s="23">
        <v>7.671999999999997</v>
      </c>
      <c r="AA13" s="23">
        <v>7.710000000000008</v>
      </c>
      <c r="AB13" s="23">
        <v>7.6550000000000011</v>
      </c>
      <c r="AC13" s="23">
        <v>7.6899999999999693</v>
      </c>
      <c r="AD13" s="23">
        <v>7.6680000000000064</v>
      </c>
      <c r="AE13" s="23">
        <v>7.65300000000002</v>
      </c>
      <c r="AF13" s="23">
        <v>7.695999999999998</v>
      </c>
      <c r="AG13" s="23">
        <v>7.6750000000000114</v>
      </c>
      <c r="AH13" s="23">
        <v>7.6749999999999829</v>
      </c>
      <c r="AI13" s="23">
        <v>7.6940000000000168</v>
      </c>
      <c r="AJ13" s="23">
        <v>7.6889999999999645</v>
      </c>
      <c r="AK13" s="23">
        <v>7.7120000000000175</v>
      </c>
      <c r="AL13" s="23">
        <v>7.7180000000000177</v>
      </c>
      <c r="AM13" s="23">
        <v>7.8139999999999645</v>
      </c>
      <c r="AN13" s="23">
        <v>7.7589999999999861</v>
      </c>
      <c r="AO13" s="23">
        <v>7.8070000000000448</v>
      </c>
      <c r="AP13" s="35">
        <f t="shared" si="0"/>
        <v>251.661</v>
      </c>
      <c r="AQ13" s="46">
        <f t="shared" si="1"/>
        <v>57.219831439913214</v>
      </c>
    </row>
    <row r="14" spans="1:43" x14ac:dyDescent="0.35">
      <c r="A14" s="1" t="s">
        <v>19</v>
      </c>
      <c r="B14" s="1">
        <v>2022</v>
      </c>
      <c r="C14" s="2">
        <v>44848</v>
      </c>
      <c r="D14" s="1" t="s">
        <v>20</v>
      </c>
      <c r="E14" s="1" t="s">
        <v>21</v>
      </c>
      <c r="F14" s="1" t="s">
        <v>512</v>
      </c>
      <c r="G14" s="1" t="s">
        <v>33</v>
      </c>
      <c r="H14" s="11" t="e">
        <f>(C14-VLOOKUP(F14,Riders!$A$2:$C$213,2,FALSE))/365</f>
        <v>#N/A</v>
      </c>
      <c r="I14" s="1">
        <v>13</v>
      </c>
      <c r="J14" s="23">
        <v>13.291</v>
      </c>
      <c r="K14" s="23">
        <v>7.9770000000000003</v>
      </c>
      <c r="L14" s="23">
        <v>7.5790000000000006</v>
      </c>
      <c r="M14" s="23">
        <v>7.4660000000000011</v>
      </c>
      <c r="N14" s="23">
        <v>7.5619999999999976</v>
      </c>
      <c r="O14" s="23">
        <v>7.5559999999999974</v>
      </c>
      <c r="P14" s="23">
        <v>7.6760000000000019</v>
      </c>
      <c r="Q14" s="23">
        <v>7.7049999999999983</v>
      </c>
      <c r="R14" s="23">
        <v>7.7299999999999898</v>
      </c>
      <c r="S14" s="23">
        <v>7.6400000000000006</v>
      </c>
      <c r="T14" s="23">
        <v>7.6650000000000205</v>
      </c>
      <c r="U14" s="23">
        <v>7.652000000000001</v>
      </c>
      <c r="V14" s="23">
        <v>7.5990000000000038</v>
      </c>
      <c r="W14" s="23">
        <v>7.6079999999999757</v>
      </c>
      <c r="X14" s="23">
        <v>7.6450000000000102</v>
      </c>
      <c r="Y14" s="23">
        <v>7.6189999999999856</v>
      </c>
      <c r="Z14" s="23">
        <v>7.7030000000000172</v>
      </c>
      <c r="AA14" s="23">
        <v>7.6839999999999975</v>
      </c>
      <c r="AB14" s="23">
        <v>7.7590000000000146</v>
      </c>
      <c r="AC14" s="23">
        <v>7.7249999999999659</v>
      </c>
      <c r="AD14" s="23">
        <v>7.7059999999999889</v>
      </c>
      <c r="AE14" s="23">
        <v>7.6840000000000543</v>
      </c>
      <c r="AF14" s="23">
        <v>7.6959999999999695</v>
      </c>
      <c r="AG14" s="23">
        <v>7.7550000000000239</v>
      </c>
      <c r="AH14" s="23">
        <v>7.7599999999999909</v>
      </c>
      <c r="AI14" s="23">
        <v>7.757000000000005</v>
      </c>
      <c r="AJ14" s="23">
        <v>7.8629999999999995</v>
      </c>
      <c r="AK14" s="23">
        <v>7.8449999999999989</v>
      </c>
      <c r="AL14" s="23">
        <v>7.9449999999999932</v>
      </c>
      <c r="AM14" s="23">
        <v>8.0919999999999845</v>
      </c>
      <c r="AN14" s="23">
        <v>8.06899999999996</v>
      </c>
      <c r="AO14" s="23">
        <v>8.183000000000078</v>
      </c>
      <c r="AP14" s="35">
        <f t="shared" si="0"/>
        <v>253.19600000000003</v>
      </c>
      <c r="AQ14" s="46">
        <f t="shared" si="1"/>
        <v>56.872936381301436</v>
      </c>
    </row>
    <row r="15" spans="1:43" x14ac:dyDescent="0.35">
      <c r="A15" s="1" t="s">
        <v>19</v>
      </c>
      <c r="B15" s="1">
        <v>2022</v>
      </c>
      <c r="C15" s="2">
        <v>44848</v>
      </c>
      <c r="D15" s="1" t="s">
        <v>20</v>
      </c>
      <c r="E15" s="1" t="s">
        <v>21</v>
      </c>
      <c r="F15" s="1" t="s">
        <v>513</v>
      </c>
      <c r="G15" s="1" t="s">
        <v>29</v>
      </c>
      <c r="H15" s="11" t="e">
        <f>(C15-VLOOKUP(F15,Riders!$A$2:$C$213,2,FALSE))/365</f>
        <v>#N/A</v>
      </c>
      <c r="I15" s="1">
        <v>14</v>
      </c>
      <c r="J15" s="23">
        <v>13.782</v>
      </c>
      <c r="K15" s="23">
        <v>8.4370000000000012</v>
      </c>
      <c r="L15" s="23">
        <v>7.6759999999999984</v>
      </c>
      <c r="M15" s="23">
        <v>7.5239999999999974</v>
      </c>
      <c r="N15" s="23">
        <v>7.4110000000000014</v>
      </c>
      <c r="O15" s="23">
        <v>7.4780000000000015</v>
      </c>
      <c r="P15" s="23">
        <v>7.490000000000002</v>
      </c>
      <c r="Q15" s="23">
        <v>7.5660000000000025</v>
      </c>
      <c r="R15" s="23">
        <v>7.5570000000000022</v>
      </c>
      <c r="S15" s="23">
        <v>7.6629999999999967</v>
      </c>
      <c r="T15" s="23">
        <v>7.6989999999999981</v>
      </c>
      <c r="U15" s="23">
        <v>7.7729999999999819</v>
      </c>
      <c r="V15" s="23">
        <v>7.7320000000000135</v>
      </c>
      <c r="W15" s="23">
        <v>7.7580000000000098</v>
      </c>
      <c r="X15" s="23">
        <v>7.6880000000000024</v>
      </c>
      <c r="Y15" s="23">
        <v>7.7139999999999702</v>
      </c>
      <c r="Z15" s="23">
        <v>7.6960000000000264</v>
      </c>
      <c r="AA15" s="23">
        <v>7.7599999999999909</v>
      </c>
      <c r="AB15" s="23">
        <v>7.7560000000000002</v>
      </c>
      <c r="AC15" s="23">
        <v>7.8210000000000264</v>
      </c>
      <c r="AD15" s="23">
        <v>7.8039999999999736</v>
      </c>
      <c r="AE15" s="23">
        <v>7.8439999999999941</v>
      </c>
      <c r="AF15" s="23">
        <v>7.8189999999999884</v>
      </c>
      <c r="AG15" s="23">
        <v>7.8670000000000186</v>
      </c>
      <c r="AH15" s="23">
        <v>7.8360000000000127</v>
      </c>
      <c r="AI15" s="23">
        <v>7.900999999999982</v>
      </c>
      <c r="AJ15" s="23">
        <v>7.910000000000025</v>
      </c>
      <c r="AK15" s="23">
        <v>7.9449999999999648</v>
      </c>
      <c r="AL15" s="23">
        <v>7.9360000000000355</v>
      </c>
      <c r="AM15" s="23">
        <v>8.0059999999999718</v>
      </c>
      <c r="AN15" s="23">
        <v>7.967000000000013</v>
      </c>
      <c r="AO15" s="23">
        <v>8.0010000000000048</v>
      </c>
      <c r="AP15" s="35">
        <f t="shared" si="0"/>
        <v>254.81700000000001</v>
      </c>
      <c r="AQ15" s="46">
        <f t="shared" si="1"/>
        <v>56.511143291067704</v>
      </c>
    </row>
    <row r="16" spans="1:43" x14ac:dyDescent="0.35">
      <c r="A16" s="1" t="s">
        <v>19</v>
      </c>
      <c r="B16" s="1">
        <v>2022</v>
      </c>
      <c r="C16" s="2">
        <v>44848</v>
      </c>
      <c r="D16" s="1" t="s">
        <v>20</v>
      </c>
      <c r="E16" s="1" t="s">
        <v>21</v>
      </c>
      <c r="F16" s="1" t="s">
        <v>514</v>
      </c>
      <c r="G16" s="1" t="s">
        <v>46</v>
      </c>
      <c r="H16" s="11" t="e">
        <f>(C16-VLOOKUP(F16,Riders!$A$2:$C$213,2,FALSE))/365</f>
        <v>#N/A</v>
      </c>
      <c r="I16" s="1">
        <v>15</v>
      </c>
      <c r="J16" s="23">
        <v>13.920999999999999</v>
      </c>
      <c r="K16" s="23">
        <v>8.213000000000001</v>
      </c>
      <c r="L16" s="23">
        <v>7.7160000000000011</v>
      </c>
      <c r="M16" s="23">
        <v>7.4949999999999974</v>
      </c>
      <c r="N16" s="23">
        <v>7.554000000000002</v>
      </c>
      <c r="O16" s="23">
        <v>7.5499999999999972</v>
      </c>
      <c r="P16" s="23">
        <v>7.6370000000000076</v>
      </c>
      <c r="Q16" s="23">
        <v>7.6630000000000038</v>
      </c>
      <c r="R16" s="23">
        <v>7.7249999999999943</v>
      </c>
      <c r="S16" s="23">
        <v>7.7309999999999803</v>
      </c>
      <c r="T16" s="23">
        <v>7.7630000000000194</v>
      </c>
      <c r="U16" s="23">
        <v>7.7870000000000061</v>
      </c>
      <c r="V16" s="23">
        <v>7.828000000000003</v>
      </c>
      <c r="W16" s="23">
        <v>7.8380000000000081</v>
      </c>
      <c r="X16" s="23">
        <v>7.9059999999999775</v>
      </c>
      <c r="Y16" s="23">
        <v>7.8739999999999952</v>
      </c>
      <c r="Z16" s="23">
        <v>7.8810000000000002</v>
      </c>
      <c r="AA16" s="23">
        <v>7.8470000000000084</v>
      </c>
      <c r="AB16" s="23">
        <v>7.8589999999999804</v>
      </c>
      <c r="AC16" s="23">
        <v>7.811000000000007</v>
      </c>
      <c r="AD16" s="23">
        <v>7.8590000000000089</v>
      </c>
      <c r="AE16" s="23">
        <v>7.8330000000000268</v>
      </c>
      <c r="AF16" s="23">
        <v>7.8579999999999757</v>
      </c>
      <c r="AG16" s="23">
        <v>7.853999999999985</v>
      </c>
      <c r="AH16" s="23">
        <v>7.8790000000000191</v>
      </c>
      <c r="AI16" s="23">
        <v>7.8369999999999891</v>
      </c>
      <c r="AJ16" s="23">
        <v>7.8160000000000025</v>
      </c>
      <c r="AK16" s="23">
        <v>7.5960000000000036</v>
      </c>
      <c r="AL16" s="23">
        <v>7.5880000000000223</v>
      </c>
      <c r="AM16" s="23">
        <v>7.6430000000000007</v>
      </c>
      <c r="AN16" s="23">
        <v>7.6949999999999932</v>
      </c>
      <c r="AO16" s="23">
        <v>7.771000000000015</v>
      </c>
      <c r="AP16" s="35">
        <f t="shared" si="0"/>
        <v>254.82800000000003</v>
      </c>
      <c r="AQ16" s="46">
        <f t="shared" si="1"/>
        <v>56.508703910088364</v>
      </c>
    </row>
    <row r="17" spans="1:43" x14ac:dyDescent="0.35">
      <c r="A17" s="1" t="s">
        <v>19</v>
      </c>
      <c r="B17" s="1">
        <v>2022</v>
      </c>
      <c r="C17" s="2">
        <v>44848</v>
      </c>
      <c r="D17" s="1" t="s">
        <v>20</v>
      </c>
      <c r="E17" s="1" t="s">
        <v>21</v>
      </c>
      <c r="F17" s="1" t="s">
        <v>494</v>
      </c>
      <c r="G17" s="1" t="s">
        <v>37</v>
      </c>
      <c r="H17" s="11">
        <f>(C17-VLOOKUP(F17,Riders!$A$2:$C$213,2,FALSE))/365</f>
        <v>24.317808219178083</v>
      </c>
      <c r="I17" s="1">
        <v>16</v>
      </c>
      <c r="J17" s="23">
        <v>13.34</v>
      </c>
      <c r="K17" s="23">
        <v>8.2680000000000007</v>
      </c>
      <c r="L17" s="23">
        <v>7.902000000000001</v>
      </c>
      <c r="M17" s="23">
        <v>7.782</v>
      </c>
      <c r="N17" s="23">
        <v>7.7259999999999991</v>
      </c>
      <c r="O17" s="23">
        <v>7.652000000000001</v>
      </c>
      <c r="P17" s="23">
        <v>7.7250000000000014</v>
      </c>
      <c r="Q17" s="23">
        <v>7.7580000000000027</v>
      </c>
      <c r="R17" s="23">
        <v>7.811000000000007</v>
      </c>
      <c r="S17" s="23">
        <v>7.7579999999999814</v>
      </c>
      <c r="T17" s="23">
        <v>7.7990000000000066</v>
      </c>
      <c r="U17" s="23">
        <v>7.7329999999999899</v>
      </c>
      <c r="V17" s="23">
        <v>7.8080000000000069</v>
      </c>
      <c r="W17" s="23">
        <v>7.7709999999999866</v>
      </c>
      <c r="X17" s="23">
        <v>7.856000000000023</v>
      </c>
      <c r="Y17" s="23">
        <v>7.7929999999999922</v>
      </c>
      <c r="Z17" s="23">
        <v>7.8799999999999955</v>
      </c>
      <c r="AA17" s="23">
        <v>7.8340000000000032</v>
      </c>
      <c r="AB17" s="23">
        <v>7.9179999999999779</v>
      </c>
      <c r="AC17" s="23">
        <v>7.8610000000000184</v>
      </c>
      <c r="AD17" s="23">
        <v>7.8940000000000339</v>
      </c>
      <c r="AE17" s="23">
        <v>7.8539999999999566</v>
      </c>
      <c r="AF17" s="23">
        <v>7.8330000000000268</v>
      </c>
      <c r="AG17" s="23">
        <v>7.8129999999999598</v>
      </c>
      <c r="AH17" s="23">
        <v>7.8910000000000196</v>
      </c>
      <c r="AI17" s="23">
        <v>7.8270000000000266</v>
      </c>
      <c r="AJ17" s="23">
        <v>7.9039999999999679</v>
      </c>
      <c r="AK17" s="23">
        <v>7.9370000000000118</v>
      </c>
      <c r="AL17" s="23">
        <v>8.0139999999999816</v>
      </c>
      <c r="AM17" s="23">
        <v>8.0949999999999989</v>
      </c>
      <c r="AN17" s="23">
        <v>8.202000000000055</v>
      </c>
      <c r="AO17" s="23">
        <v>8.2599999999999341</v>
      </c>
      <c r="AP17" s="35">
        <f t="shared" si="0"/>
        <v>257.49899999999997</v>
      </c>
      <c r="AQ17" s="46">
        <f t="shared" si="1"/>
        <v>55.922547272028247</v>
      </c>
    </row>
    <row r="18" spans="1:43" x14ac:dyDescent="0.35">
      <c r="A18" s="1" t="s">
        <v>19</v>
      </c>
      <c r="B18" s="1">
        <v>2022</v>
      </c>
      <c r="C18" s="2">
        <v>44848</v>
      </c>
      <c r="D18" s="1" t="s">
        <v>20</v>
      </c>
      <c r="E18" s="1" t="s">
        <v>21</v>
      </c>
      <c r="F18" s="1" t="s">
        <v>515</v>
      </c>
      <c r="G18" s="1" t="s">
        <v>39</v>
      </c>
      <c r="H18" s="11" t="e">
        <f>(C18-VLOOKUP(F18,Riders!$A$2:$C$213,2,FALSE))/365</f>
        <v>#N/A</v>
      </c>
      <c r="I18" s="1">
        <v>17</v>
      </c>
      <c r="J18" s="23">
        <v>14.554</v>
      </c>
      <c r="K18" s="23">
        <v>8.4329999999999981</v>
      </c>
      <c r="L18" s="23">
        <v>7.8770000000000024</v>
      </c>
      <c r="M18" s="23">
        <v>7.7630000000000017</v>
      </c>
      <c r="N18" s="23">
        <v>7.8359999999999985</v>
      </c>
      <c r="O18" s="23">
        <v>7.8070000000000022</v>
      </c>
      <c r="P18" s="23">
        <v>7.7709999999999937</v>
      </c>
      <c r="Q18" s="23">
        <v>7.6730000000000018</v>
      </c>
      <c r="R18" s="23">
        <v>7.686000000000007</v>
      </c>
      <c r="S18" s="23">
        <v>7.6339999999999861</v>
      </c>
      <c r="T18" s="23">
        <v>7.6630000000000109</v>
      </c>
      <c r="U18" s="23">
        <v>7.6419999999999959</v>
      </c>
      <c r="V18" s="23">
        <v>7.6240000000000094</v>
      </c>
      <c r="W18" s="23">
        <v>7.6159999999999997</v>
      </c>
      <c r="X18" s="23">
        <v>7.6449999999999818</v>
      </c>
      <c r="Y18" s="23">
        <v>7.6349999999999909</v>
      </c>
      <c r="Z18" s="23">
        <v>7.6069999999999993</v>
      </c>
      <c r="AA18" s="23">
        <v>7.5950000000000557</v>
      </c>
      <c r="AB18" s="23">
        <v>7.714999999999975</v>
      </c>
      <c r="AC18" s="23">
        <v>7.7109999999999843</v>
      </c>
      <c r="AD18" s="23">
        <v>7.7699999999999818</v>
      </c>
      <c r="AE18" s="23">
        <v>7.7669999999999959</v>
      </c>
      <c r="AF18" s="23">
        <v>7.8770000000000095</v>
      </c>
      <c r="AG18" s="23">
        <v>7.8940000000000055</v>
      </c>
      <c r="AH18" s="23">
        <v>7.9370000000000402</v>
      </c>
      <c r="AI18" s="23">
        <v>8.0099999999999341</v>
      </c>
      <c r="AJ18" s="23">
        <v>8.0900000000000318</v>
      </c>
      <c r="AK18" s="23">
        <v>8.1830000000000211</v>
      </c>
      <c r="AL18" s="23">
        <v>8.2609999999999957</v>
      </c>
      <c r="AM18" s="23">
        <v>8.3409999999999798</v>
      </c>
      <c r="AN18" s="23">
        <v>8.3669999999999902</v>
      </c>
      <c r="AO18" s="23">
        <v>8.4430000000000405</v>
      </c>
      <c r="AP18" s="35">
        <f t="shared" si="0"/>
        <v>258.42700000000002</v>
      </c>
      <c r="AQ18" s="46">
        <f t="shared" si="1"/>
        <v>55.721731862382796</v>
      </c>
    </row>
    <row r="19" spans="1:43" x14ac:dyDescent="0.35">
      <c r="A19" s="1" t="s">
        <v>19</v>
      </c>
      <c r="B19" s="1">
        <v>2022</v>
      </c>
      <c r="C19" s="2">
        <v>44848</v>
      </c>
      <c r="D19" s="1" t="s">
        <v>20</v>
      </c>
      <c r="E19" s="1" t="s">
        <v>21</v>
      </c>
      <c r="F19" s="1" t="s">
        <v>516</v>
      </c>
      <c r="G19" s="1" t="s">
        <v>29</v>
      </c>
      <c r="H19" s="11">
        <f>(C19-VLOOKUP(F19,Riders!$A$2:$C$213,2,FALSE))/365</f>
        <v>20.87945205479452</v>
      </c>
      <c r="I19" s="1">
        <v>18</v>
      </c>
      <c r="J19" s="23">
        <v>13.704000000000001</v>
      </c>
      <c r="K19" s="23">
        <v>8.6810000000000009</v>
      </c>
      <c r="L19" s="23">
        <v>7.916999999999998</v>
      </c>
      <c r="M19" s="23">
        <v>7.7049999999999983</v>
      </c>
      <c r="N19" s="23">
        <v>7.5279999999999987</v>
      </c>
      <c r="O19" s="23">
        <v>7.5680000000000049</v>
      </c>
      <c r="P19" s="23">
        <v>7.5300000000000011</v>
      </c>
      <c r="Q19" s="23">
        <v>7.5659999999999954</v>
      </c>
      <c r="R19" s="23">
        <v>7.5470000000000113</v>
      </c>
      <c r="S19" s="23">
        <v>7.625</v>
      </c>
      <c r="T19" s="23">
        <v>7.6940000000000026</v>
      </c>
      <c r="U19" s="23">
        <v>7.734999999999971</v>
      </c>
      <c r="V19" s="23">
        <v>7.6880000000000024</v>
      </c>
      <c r="W19" s="23">
        <v>7.6520000000000152</v>
      </c>
      <c r="X19" s="23">
        <v>7.7120000000000175</v>
      </c>
      <c r="Y19" s="23">
        <v>7.8449999999999847</v>
      </c>
      <c r="Z19" s="23">
        <v>7.8940000000000055</v>
      </c>
      <c r="AA19" s="23">
        <v>7.9039999999999964</v>
      </c>
      <c r="AB19" s="23">
        <v>7.953000000000003</v>
      </c>
      <c r="AC19" s="23">
        <v>7.8870000000000005</v>
      </c>
      <c r="AD19" s="23">
        <v>7.7770000000000152</v>
      </c>
      <c r="AE19" s="23">
        <v>7.8459999999999752</v>
      </c>
      <c r="AF19" s="23">
        <v>7.8610000000000184</v>
      </c>
      <c r="AG19" s="23">
        <v>8.1430000000000007</v>
      </c>
      <c r="AH19" s="23">
        <v>8.0569999999999879</v>
      </c>
      <c r="AI19" s="23">
        <v>8.1640000000000157</v>
      </c>
      <c r="AJ19" s="23">
        <v>8.2109999999999843</v>
      </c>
      <c r="AK19" s="23">
        <v>8.268999999999977</v>
      </c>
      <c r="AL19" s="23">
        <v>8.238000000000028</v>
      </c>
      <c r="AM19" s="23">
        <v>8.2869999999999777</v>
      </c>
      <c r="AN19" s="23">
        <v>8.2690000000000339</v>
      </c>
      <c r="AO19" s="23">
        <v>8.3199999999999648</v>
      </c>
      <c r="AP19" s="35">
        <f t="shared" si="0"/>
        <v>258.77699999999999</v>
      </c>
      <c r="AQ19" s="46">
        <f t="shared" si="1"/>
        <v>55.646367335582376</v>
      </c>
    </row>
    <row r="20" spans="1:43" x14ac:dyDescent="0.35">
      <c r="A20" s="1" t="s">
        <v>19</v>
      </c>
      <c r="B20" s="1">
        <v>2022</v>
      </c>
      <c r="C20" s="2">
        <v>44848</v>
      </c>
      <c r="D20" s="1" t="s">
        <v>20</v>
      </c>
      <c r="E20" s="1" t="s">
        <v>21</v>
      </c>
      <c r="F20" s="1" t="s">
        <v>517</v>
      </c>
      <c r="G20" s="1" t="s">
        <v>164</v>
      </c>
      <c r="H20" s="11" t="e">
        <f>(C20-VLOOKUP(F20,Riders!$A$2:$C$213,2,FALSE))/365</f>
        <v>#N/A</v>
      </c>
      <c r="I20" s="1">
        <v>19</v>
      </c>
      <c r="J20" s="23">
        <v>14.055</v>
      </c>
      <c r="K20" s="23">
        <v>8.615000000000002</v>
      </c>
      <c r="L20" s="23">
        <v>7.9859999999999971</v>
      </c>
      <c r="M20" s="23">
        <v>7.7289999999999992</v>
      </c>
      <c r="N20" s="23">
        <v>7.6600000000000037</v>
      </c>
      <c r="O20" s="23">
        <v>7.742999999999995</v>
      </c>
      <c r="P20" s="23">
        <v>7.7939999999999969</v>
      </c>
      <c r="Q20" s="23">
        <v>7.8300000000000125</v>
      </c>
      <c r="R20" s="23">
        <v>7.8639999999999901</v>
      </c>
      <c r="S20" s="23">
        <v>7.9099999999999966</v>
      </c>
      <c r="T20" s="23">
        <v>7.9009999999999962</v>
      </c>
      <c r="U20" s="23">
        <v>7.9590000000000032</v>
      </c>
      <c r="V20" s="23">
        <v>7.9480000000000075</v>
      </c>
      <c r="W20" s="23">
        <v>7.9590000000000032</v>
      </c>
      <c r="X20" s="23">
        <v>7.9139999999999873</v>
      </c>
      <c r="Y20" s="23">
        <v>7.9199999999999875</v>
      </c>
      <c r="Z20" s="23">
        <v>7.8960000000000434</v>
      </c>
      <c r="AA20" s="23">
        <v>7.9089999999999634</v>
      </c>
      <c r="AB20" s="23">
        <v>7.8860000000000241</v>
      </c>
      <c r="AC20" s="23">
        <v>7.9199999999999875</v>
      </c>
      <c r="AD20" s="23">
        <v>7.9190000000000396</v>
      </c>
      <c r="AE20" s="23">
        <v>7.9589999999999748</v>
      </c>
      <c r="AF20" s="23">
        <v>7.9609999999999843</v>
      </c>
      <c r="AG20" s="23">
        <v>8.0080000000000098</v>
      </c>
      <c r="AH20" s="23">
        <v>7.9410000000000309</v>
      </c>
      <c r="AI20" s="23">
        <v>7.9509999999999934</v>
      </c>
      <c r="AJ20" s="23">
        <v>7.9669999999999561</v>
      </c>
      <c r="AK20" s="23">
        <v>7.988000000000028</v>
      </c>
      <c r="AL20" s="23">
        <v>8.007000000000005</v>
      </c>
      <c r="AM20" s="23">
        <v>7.9939999999999714</v>
      </c>
      <c r="AN20" s="23">
        <v>8.0039999999999907</v>
      </c>
      <c r="AO20" s="23">
        <v>8.0680000000000405</v>
      </c>
      <c r="AP20" s="35">
        <f t="shared" si="0"/>
        <v>260.16500000000002</v>
      </c>
      <c r="AQ20" s="46">
        <f t="shared" si="1"/>
        <v>55.349489746891393</v>
      </c>
    </row>
    <row r="21" spans="1:43" x14ac:dyDescent="0.35">
      <c r="A21" s="1" t="s">
        <v>19</v>
      </c>
      <c r="B21" s="1">
        <v>2022</v>
      </c>
      <c r="C21" s="2">
        <v>44848</v>
      </c>
      <c r="D21" s="1" t="s">
        <v>20</v>
      </c>
      <c r="E21" s="1" t="s">
        <v>21</v>
      </c>
      <c r="F21" s="1" t="s">
        <v>518</v>
      </c>
      <c r="G21" s="1" t="s">
        <v>33</v>
      </c>
      <c r="H21" s="11" t="e">
        <f>(C21-VLOOKUP(F21,Riders!$A$2:$C$213,2,FALSE))/365</f>
        <v>#N/A</v>
      </c>
      <c r="I21" s="1">
        <v>20</v>
      </c>
      <c r="J21" s="23">
        <v>12.945</v>
      </c>
      <c r="K21" s="23">
        <v>8.004999999999999</v>
      </c>
      <c r="L21" s="23">
        <v>7.8260000000000005</v>
      </c>
      <c r="M21" s="23">
        <v>7.8780000000000037</v>
      </c>
      <c r="N21" s="23">
        <v>7.972999999999999</v>
      </c>
      <c r="O21" s="23">
        <v>7.9689999999999941</v>
      </c>
      <c r="P21" s="23">
        <v>7.953000000000003</v>
      </c>
      <c r="Q21" s="23">
        <v>7.8919999999999888</v>
      </c>
      <c r="R21" s="23">
        <v>7.8870000000000147</v>
      </c>
      <c r="S21" s="23">
        <v>7.8839999999999861</v>
      </c>
      <c r="T21" s="23">
        <v>7.9340000000000117</v>
      </c>
      <c r="U21" s="23">
        <v>7.8360000000000127</v>
      </c>
      <c r="V21" s="23">
        <v>7.8839999999999719</v>
      </c>
      <c r="W21" s="23">
        <v>7.896000000000015</v>
      </c>
      <c r="X21" s="23">
        <v>7.9519999999999982</v>
      </c>
      <c r="Y21" s="23">
        <v>7.9249999999999829</v>
      </c>
      <c r="Z21" s="23">
        <v>7.9680000000000177</v>
      </c>
      <c r="AA21" s="23">
        <v>7.9799999999999898</v>
      </c>
      <c r="AB21" s="23">
        <v>8.0279999999999916</v>
      </c>
      <c r="AC21" s="23">
        <v>8.0620000000000118</v>
      </c>
      <c r="AD21" s="23">
        <v>8.0499999999999829</v>
      </c>
      <c r="AE21" s="23">
        <v>7.9790000000000134</v>
      </c>
      <c r="AF21" s="23">
        <v>7.9909999999999854</v>
      </c>
      <c r="AG21" s="23">
        <v>7.936000000000007</v>
      </c>
      <c r="AH21" s="23">
        <v>7.9430000000000121</v>
      </c>
      <c r="AI21" s="23">
        <v>7.9790000000000134</v>
      </c>
      <c r="AJ21" s="23">
        <v>8.1119999999999663</v>
      </c>
      <c r="AK21" s="23">
        <v>8.2530000000000427</v>
      </c>
      <c r="AL21" s="23">
        <v>8.3089999999999407</v>
      </c>
      <c r="AM21" s="23">
        <v>8.3650000000000091</v>
      </c>
      <c r="AN21" s="23">
        <v>8.4220000000000255</v>
      </c>
      <c r="AO21" s="23">
        <v>8.3579999999999757</v>
      </c>
      <c r="AP21" s="35">
        <f t="shared" si="0"/>
        <v>261.37399999999997</v>
      </c>
      <c r="AQ21" s="46">
        <f t="shared" si="1"/>
        <v>55.093467598154376</v>
      </c>
    </row>
    <row r="22" spans="1:43" x14ac:dyDescent="0.35">
      <c r="A22" s="1" t="s">
        <v>19</v>
      </c>
      <c r="B22" s="1">
        <v>2022</v>
      </c>
      <c r="C22" s="2">
        <v>44848</v>
      </c>
      <c r="D22" s="1" t="s">
        <v>20</v>
      </c>
      <c r="E22" s="1" t="s">
        <v>21</v>
      </c>
      <c r="F22" s="1" t="s">
        <v>519</v>
      </c>
      <c r="G22" s="1" t="s">
        <v>250</v>
      </c>
      <c r="H22" s="11">
        <f>(C22-VLOOKUP(F22,Riders!$A$2:$C$213,2,FALSE))/365</f>
        <v>31.756164383561643</v>
      </c>
      <c r="I22" s="1">
        <v>21</v>
      </c>
      <c r="J22" s="23">
        <v>13.983000000000001</v>
      </c>
      <c r="K22" s="23">
        <v>8.2369999999999983</v>
      </c>
      <c r="L22" s="23">
        <v>7.8030000000000008</v>
      </c>
      <c r="M22" s="23">
        <v>7.6220000000000034</v>
      </c>
      <c r="N22" s="23">
        <v>7.6669999999999945</v>
      </c>
      <c r="O22" s="23">
        <v>7.669000000000004</v>
      </c>
      <c r="P22" s="23">
        <v>7.7119999999999891</v>
      </c>
      <c r="Q22" s="23">
        <v>7.7449999999999974</v>
      </c>
      <c r="R22" s="23">
        <v>7.7550000000000239</v>
      </c>
      <c r="S22" s="23">
        <v>7.7959999999999923</v>
      </c>
      <c r="T22" s="23">
        <v>7.840999999999994</v>
      </c>
      <c r="U22" s="23">
        <v>7.8990000000000009</v>
      </c>
      <c r="V22" s="23">
        <v>7.8700000000000045</v>
      </c>
      <c r="W22" s="23">
        <v>7.9279999999999973</v>
      </c>
      <c r="X22" s="23">
        <v>7.9380000000000024</v>
      </c>
      <c r="Y22" s="23">
        <v>8.0289999999999964</v>
      </c>
      <c r="Z22" s="23">
        <v>8.0980000000000132</v>
      </c>
      <c r="AA22" s="23">
        <v>8.054000000000002</v>
      </c>
      <c r="AB22" s="23">
        <v>7.9229999999999734</v>
      </c>
      <c r="AC22" s="23">
        <v>7.8830000000000098</v>
      </c>
      <c r="AD22" s="23">
        <v>7.9190000000000111</v>
      </c>
      <c r="AE22" s="23">
        <v>7.9379999999999882</v>
      </c>
      <c r="AF22" s="23">
        <v>7.921999999999997</v>
      </c>
      <c r="AG22" s="23">
        <v>7.9770000000000039</v>
      </c>
      <c r="AH22" s="23">
        <v>8.0559999999999832</v>
      </c>
      <c r="AI22" s="23">
        <v>8.1570000000000391</v>
      </c>
      <c r="AJ22" s="23">
        <v>8.2890000000000157</v>
      </c>
      <c r="AK22" s="23">
        <v>8.3239999999999554</v>
      </c>
      <c r="AL22" s="23">
        <v>8.4099999999999966</v>
      </c>
      <c r="AM22" s="23">
        <v>8.3839999999999577</v>
      </c>
      <c r="AN22" s="23">
        <v>8.37600000000009</v>
      </c>
      <c r="AO22" s="23">
        <v>8.3970000000000198</v>
      </c>
      <c r="AP22" s="35">
        <f t="shared" si="0"/>
        <v>261.60100000000006</v>
      </c>
      <c r="AQ22" s="46">
        <f t="shared" si="1"/>
        <v>55.045661140439051</v>
      </c>
    </row>
    <row r="23" spans="1:43" x14ac:dyDescent="0.35">
      <c r="A23" s="1" t="s">
        <v>19</v>
      </c>
      <c r="B23" s="1">
        <v>2022</v>
      </c>
      <c r="C23" s="2">
        <v>44848</v>
      </c>
      <c r="D23" s="1" t="s">
        <v>20</v>
      </c>
      <c r="E23" s="1" t="s">
        <v>21</v>
      </c>
      <c r="F23" s="1" t="s">
        <v>520</v>
      </c>
      <c r="G23" s="1" t="s">
        <v>164</v>
      </c>
      <c r="H23" s="11" t="e">
        <f>(C23-VLOOKUP(F23,Riders!$A$2:$C$213,2,FALSE))/365</f>
        <v>#N/A</v>
      </c>
      <c r="I23" s="1">
        <v>22</v>
      </c>
      <c r="J23" s="23">
        <v>15.183999999999999</v>
      </c>
      <c r="K23" s="23">
        <v>8.2030000000000012</v>
      </c>
      <c r="L23" s="23">
        <v>7.4939999999999998</v>
      </c>
      <c r="M23" s="23">
        <v>7.2860000000000014</v>
      </c>
      <c r="N23" s="23">
        <v>7.2939999999999969</v>
      </c>
      <c r="O23" s="23">
        <v>7.3900000000000006</v>
      </c>
      <c r="P23" s="23">
        <v>7.5229999999999961</v>
      </c>
      <c r="Q23" s="23">
        <v>7.5870000000000033</v>
      </c>
      <c r="R23" s="23">
        <v>7.7210000000000036</v>
      </c>
      <c r="S23" s="23">
        <v>7.7849999999999966</v>
      </c>
      <c r="T23" s="23">
        <v>7.8520000000000039</v>
      </c>
      <c r="U23" s="23">
        <v>7.9039999999999822</v>
      </c>
      <c r="V23" s="23">
        <v>7.9849999999999994</v>
      </c>
      <c r="W23" s="23">
        <v>8.0870000000000175</v>
      </c>
      <c r="X23" s="23">
        <v>8.1479999999999961</v>
      </c>
      <c r="Y23" s="23">
        <v>8.1839999999999833</v>
      </c>
      <c r="Z23" s="23">
        <v>8.2900000000000205</v>
      </c>
      <c r="AA23" s="23">
        <v>8.2990000000000066</v>
      </c>
      <c r="AB23" s="23">
        <v>8.2860000000000014</v>
      </c>
      <c r="AC23" s="23">
        <v>8.1999999999999886</v>
      </c>
      <c r="AD23" s="23">
        <v>8.2059999999999889</v>
      </c>
      <c r="AE23" s="23">
        <v>8.1419999999999959</v>
      </c>
      <c r="AF23" s="23">
        <v>8.1470000000000198</v>
      </c>
      <c r="AG23" s="23">
        <v>8.078000000000003</v>
      </c>
      <c r="AH23" s="23">
        <v>8.0719999999999743</v>
      </c>
      <c r="AI23" s="23">
        <v>8.0460000000000207</v>
      </c>
      <c r="AJ23" s="23">
        <v>8.0950000000000273</v>
      </c>
      <c r="AK23" s="23">
        <v>8.1129999999999711</v>
      </c>
      <c r="AL23" s="23">
        <v>8.0819999999999936</v>
      </c>
      <c r="AM23" s="23">
        <v>8.0939999999999941</v>
      </c>
      <c r="AN23" s="23">
        <v>7.9920000000000471</v>
      </c>
      <c r="AO23" s="23">
        <v>7.9569999999999652</v>
      </c>
      <c r="AP23" s="35">
        <f t="shared" si="0"/>
        <v>261.726</v>
      </c>
      <c r="AQ23" s="46">
        <f t="shared" si="1"/>
        <v>55.01937140368171</v>
      </c>
    </row>
    <row r="24" spans="1:43" x14ac:dyDescent="0.35">
      <c r="A24" s="1" t="s">
        <v>19</v>
      </c>
      <c r="B24" s="1">
        <v>2022</v>
      </c>
      <c r="C24" s="2">
        <v>44848</v>
      </c>
      <c r="D24" s="1" t="s">
        <v>20</v>
      </c>
      <c r="E24" s="1" t="s">
        <v>21</v>
      </c>
      <c r="F24" s="1" t="s">
        <v>521</v>
      </c>
      <c r="G24" s="1" t="s">
        <v>58</v>
      </c>
      <c r="H24" s="11">
        <f>(C24-VLOOKUP(F24,Riders!$A$2:$C$213,2,FALSE))/365</f>
        <v>25.756164383561643</v>
      </c>
      <c r="I24" s="1">
        <v>23</v>
      </c>
      <c r="J24" s="23">
        <v>13.404999999999999</v>
      </c>
      <c r="K24" s="23">
        <v>8.2760000000000016</v>
      </c>
      <c r="L24" s="23">
        <v>7.9839999999999982</v>
      </c>
      <c r="M24" s="23">
        <v>7.8879999999999981</v>
      </c>
      <c r="N24" s="23">
        <v>7.7270000000000039</v>
      </c>
      <c r="O24" s="23">
        <v>7.7259999999999991</v>
      </c>
      <c r="P24" s="23">
        <v>7.6960000000000051</v>
      </c>
      <c r="Q24" s="23">
        <v>7.6990000000000052</v>
      </c>
      <c r="R24" s="23">
        <v>7.6550000000000011</v>
      </c>
      <c r="S24" s="23">
        <v>7.7220000000000084</v>
      </c>
      <c r="T24" s="23">
        <v>7.694999999999979</v>
      </c>
      <c r="U24" s="23">
        <v>7.737000000000009</v>
      </c>
      <c r="V24" s="23">
        <v>7.8010000000000019</v>
      </c>
      <c r="W24" s="23">
        <v>7.8659999999999997</v>
      </c>
      <c r="X24" s="23">
        <v>7.8930000000000007</v>
      </c>
      <c r="Y24" s="23">
        <v>7.9639999999999702</v>
      </c>
      <c r="Z24" s="23">
        <v>7.9780000000000086</v>
      </c>
      <c r="AA24" s="23">
        <v>8.1040000000000418</v>
      </c>
      <c r="AB24" s="23">
        <v>8.1029999999999802</v>
      </c>
      <c r="AC24" s="23">
        <v>8.2569999999999766</v>
      </c>
      <c r="AD24" s="23">
        <v>8.242999999999995</v>
      </c>
      <c r="AE24" s="23">
        <v>8.3580000000000041</v>
      </c>
      <c r="AF24" s="23">
        <v>8.3720000000000141</v>
      </c>
      <c r="AG24" s="23">
        <v>8.4639999999999702</v>
      </c>
      <c r="AH24" s="23">
        <v>8.5050000000000239</v>
      </c>
      <c r="AI24" s="23">
        <v>8.5529999999999973</v>
      </c>
      <c r="AJ24" s="23">
        <v>8.549000000000035</v>
      </c>
      <c r="AK24" s="23">
        <v>8.5559999999999832</v>
      </c>
      <c r="AL24" s="23">
        <v>8.5769999999999982</v>
      </c>
      <c r="AM24" s="23">
        <v>8.6119999999999379</v>
      </c>
      <c r="AN24" s="23">
        <v>8.5820000000000221</v>
      </c>
      <c r="AO24" s="23">
        <v>8.6630000000000109</v>
      </c>
      <c r="AP24" s="35">
        <f t="shared" si="0"/>
        <v>265.20999999999998</v>
      </c>
      <c r="AQ24" s="46">
        <f t="shared" si="1"/>
        <v>54.296595151012411</v>
      </c>
    </row>
    <row r="25" spans="1:43" x14ac:dyDescent="0.35">
      <c r="A25" s="1" t="s">
        <v>19</v>
      </c>
      <c r="B25" s="1">
        <v>2022</v>
      </c>
      <c r="C25" s="2">
        <v>44848</v>
      </c>
      <c r="D25" s="1" t="s">
        <v>20</v>
      </c>
      <c r="E25" s="1" t="s">
        <v>21</v>
      </c>
      <c r="F25" s="1" t="s">
        <v>522</v>
      </c>
      <c r="G25" s="1" t="s">
        <v>58</v>
      </c>
      <c r="H25" s="11">
        <f>(C25-VLOOKUP(F25,Riders!$A$2:$C$213,2,FALSE))/365</f>
        <v>30.986301369863014</v>
      </c>
      <c r="I25" s="1">
        <v>24</v>
      </c>
      <c r="J25" s="23">
        <v>13.647</v>
      </c>
      <c r="K25" s="23">
        <v>8.270999999999999</v>
      </c>
      <c r="L25" s="23">
        <v>7.8440000000000012</v>
      </c>
      <c r="M25" s="23">
        <v>7.8320000000000007</v>
      </c>
      <c r="N25" s="23">
        <v>7.8979999999999961</v>
      </c>
      <c r="O25" s="23">
        <v>7.9220000000000041</v>
      </c>
      <c r="P25" s="23">
        <v>7.8869999999999933</v>
      </c>
      <c r="Q25" s="23">
        <v>7.8670000000000115</v>
      </c>
      <c r="R25" s="23">
        <v>7.8749999999999858</v>
      </c>
      <c r="S25" s="23">
        <v>7.896000000000015</v>
      </c>
      <c r="T25" s="23">
        <v>7.951999999999984</v>
      </c>
      <c r="U25" s="23">
        <v>8.0000000000000142</v>
      </c>
      <c r="V25" s="23">
        <v>8.0369999999999919</v>
      </c>
      <c r="W25" s="23">
        <v>8.0939999999999941</v>
      </c>
      <c r="X25" s="23">
        <v>8.1280000000000285</v>
      </c>
      <c r="Y25" s="23">
        <v>8.2199999999999847</v>
      </c>
      <c r="Z25" s="23">
        <v>8.289999999999992</v>
      </c>
      <c r="AA25" s="23">
        <v>8.3760000000000048</v>
      </c>
      <c r="AB25" s="23">
        <v>8.4180000000000064</v>
      </c>
      <c r="AC25" s="23">
        <v>8.4890000000000043</v>
      </c>
      <c r="AD25" s="23">
        <v>8.5449999999999875</v>
      </c>
      <c r="AE25" s="23">
        <v>8.5760000000000218</v>
      </c>
      <c r="AF25" s="23">
        <v>8.6299999999999955</v>
      </c>
      <c r="AG25" s="23">
        <v>8.7260000000000275</v>
      </c>
      <c r="AH25" s="23">
        <v>8.7949999999999307</v>
      </c>
      <c r="AI25" s="23">
        <v>8.8650000000000375</v>
      </c>
      <c r="AJ25" s="23">
        <v>8.9189999999999827</v>
      </c>
      <c r="AK25" s="23">
        <v>8.9790000000000134</v>
      </c>
      <c r="AL25" s="23">
        <v>9.0600000000000307</v>
      </c>
      <c r="AM25" s="23">
        <v>9.0839999999999748</v>
      </c>
      <c r="AN25" s="23">
        <v>9.1159999999999286</v>
      </c>
      <c r="AO25" s="23">
        <v>9.4170000000000869</v>
      </c>
      <c r="AP25" s="35">
        <f t="shared" si="0"/>
        <v>273.65500000000003</v>
      </c>
      <c r="AQ25" s="46">
        <f t="shared" si="1"/>
        <v>52.621000895287857</v>
      </c>
    </row>
    <row r="26" spans="1:43" x14ac:dyDescent="0.35">
      <c r="A26" s="1" t="s">
        <v>19</v>
      </c>
      <c r="B26" s="1">
        <v>2022</v>
      </c>
      <c r="C26" s="2">
        <v>44848</v>
      </c>
      <c r="D26" s="1" t="s">
        <v>20</v>
      </c>
      <c r="E26" s="1" t="s">
        <v>21</v>
      </c>
      <c r="F26" s="1" t="s">
        <v>523</v>
      </c>
      <c r="G26" s="1" t="s">
        <v>524</v>
      </c>
      <c r="H26" s="11" t="e">
        <f>(C26-VLOOKUP(F26,Riders!$A$2:$C$213,2,FALSE))/365</f>
        <v>#N/A</v>
      </c>
      <c r="I26" s="1">
        <v>25</v>
      </c>
      <c r="J26" s="23">
        <v>13.603999999999999</v>
      </c>
      <c r="K26" s="23">
        <v>8.4930000000000021</v>
      </c>
      <c r="L26" s="23">
        <v>8.1329999999999991</v>
      </c>
      <c r="M26" s="23">
        <v>8.1579999999999977</v>
      </c>
      <c r="N26" s="23">
        <v>8.1219999999999999</v>
      </c>
      <c r="O26" s="23">
        <v>8.1610000000000014</v>
      </c>
      <c r="P26" s="23">
        <v>8.2010000000000076</v>
      </c>
      <c r="Q26" s="23">
        <v>8.2939999999999898</v>
      </c>
      <c r="R26" s="23">
        <v>8.3569999999999993</v>
      </c>
      <c r="S26" s="23">
        <v>8.2750000000000057</v>
      </c>
      <c r="T26" s="23">
        <v>8.6149999999999807</v>
      </c>
      <c r="U26" s="23">
        <v>8.3380000000000223</v>
      </c>
      <c r="V26" s="23">
        <v>8.3490000000000038</v>
      </c>
      <c r="W26" s="23">
        <v>8.4909999999999997</v>
      </c>
      <c r="X26" s="23">
        <v>8.5819999999999936</v>
      </c>
      <c r="Y26" s="23">
        <v>8.710000000000008</v>
      </c>
      <c r="Z26" s="23">
        <v>8.8240000000000123</v>
      </c>
      <c r="AA26" s="23">
        <v>8.9919999999999902</v>
      </c>
      <c r="AB26" s="23">
        <v>8.9359999999999786</v>
      </c>
      <c r="AC26" s="23">
        <v>8.9570000000000221</v>
      </c>
      <c r="AD26" s="23">
        <v>9.0099999999999625</v>
      </c>
      <c r="AE26" s="23">
        <v>9.1270000000000095</v>
      </c>
      <c r="AF26" s="23">
        <v>9.1330000000000382</v>
      </c>
      <c r="AG26" s="23">
        <v>8.9809999999999945</v>
      </c>
      <c r="AH26" s="23">
        <v>8.8219999999999743</v>
      </c>
      <c r="AI26" s="23">
        <v>8.8450000000000273</v>
      </c>
      <c r="AJ26" s="23">
        <v>8.8769999999999811</v>
      </c>
      <c r="AK26" s="23">
        <v>8.9850000000000136</v>
      </c>
      <c r="AL26" s="23">
        <v>9.0309999999999491</v>
      </c>
      <c r="AM26" s="23">
        <v>9.1070000000000277</v>
      </c>
      <c r="AN26" s="23">
        <v>9.0670000000000073</v>
      </c>
      <c r="AO26" s="23">
        <v>9.1129999999999995</v>
      </c>
      <c r="AP26" s="35">
        <f t="shared" si="0"/>
        <v>282.69</v>
      </c>
      <c r="AQ26" s="46">
        <f t="shared" si="1"/>
        <v>50.939191340337473</v>
      </c>
    </row>
    <row r="27" spans="1:43" x14ac:dyDescent="0.35">
      <c r="A27" s="4" t="s">
        <v>19</v>
      </c>
      <c r="B27" s="4">
        <v>2022</v>
      </c>
      <c r="C27" s="5">
        <v>44848</v>
      </c>
      <c r="D27" s="4" t="s">
        <v>20</v>
      </c>
      <c r="E27" s="4" t="s">
        <v>64</v>
      </c>
      <c r="F27" s="4" t="s">
        <v>501</v>
      </c>
      <c r="G27" s="4" t="s">
        <v>25</v>
      </c>
      <c r="H27" s="12">
        <f>(C27-VLOOKUP(F27,Riders!$A$2:$C$213,2,FALSE))/365</f>
        <v>26.238356164383561</v>
      </c>
      <c r="I27" s="4">
        <v>1</v>
      </c>
      <c r="J27" s="23">
        <v>13.768000000000001</v>
      </c>
      <c r="K27" s="23">
        <v>8.4199999999999982</v>
      </c>
      <c r="L27" s="23">
        <v>7.804000000000002</v>
      </c>
      <c r="M27" s="23">
        <v>7.6389999999999993</v>
      </c>
      <c r="N27" s="23">
        <v>7.5660000000000025</v>
      </c>
      <c r="O27" s="23">
        <v>7.4759999999999991</v>
      </c>
      <c r="P27" s="23">
        <v>7.4369999999999905</v>
      </c>
      <c r="Q27" s="23">
        <v>7.3609999999999971</v>
      </c>
      <c r="R27" s="23">
        <v>7.342000000000013</v>
      </c>
      <c r="S27" s="23">
        <v>7.3149999999999977</v>
      </c>
      <c r="T27" s="23">
        <v>7.2630000000000052</v>
      </c>
      <c r="U27" s="23">
        <v>7.2520000000000095</v>
      </c>
      <c r="V27" s="23">
        <v>7.215999999999994</v>
      </c>
      <c r="W27" s="23">
        <v>7.1969999999999885</v>
      </c>
      <c r="X27" s="23">
        <v>7.179000000000002</v>
      </c>
      <c r="Y27" s="23">
        <v>7.203000000000003</v>
      </c>
      <c r="Z27" s="23">
        <v>7.1869999999999976</v>
      </c>
      <c r="AA27" s="23">
        <v>7.2019999999999982</v>
      </c>
      <c r="AB27" s="23">
        <v>7.1839999999999975</v>
      </c>
      <c r="AC27" s="23">
        <v>7.1240000000000236</v>
      </c>
      <c r="AD27" s="23">
        <v>7.1549999999999727</v>
      </c>
      <c r="AE27" s="23">
        <v>7.1620000000000061</v>
      </c>
      <c r="AF27" s="23">
        <v>7.1619999999999777</v>
      </c>
      <c r="AG27" s="23">
        <v>7.1780000000000257</v>
      </c>
      <c r="AH27" s="23">
        <v>7.1850000000000023</v>
      </c>
      <c r="AI27" s="23">
        <v>7.1749999999999829</v>
      </c>
      <c r="AJ27" s="23">
        <v>7.1490000000000009</v>
      </c>
      <c r="AK27" s="23">
        <v>7.0940000000000225</v>
      </c>
      <c r="AL27" s="23">
        <v>7.0910000000000082</v>
      </c>
      <c r="AM27" s="23">
        <v>7.0419999999999732</v>
      </c>
      <c r="AN27" s="23">
        <v>7.0370000000000346</v>
      </c>
      <c r="AO27" s="23">
        <v>7.070999999999998</v>
      </c>
      <c r="AP27" s="35">
        <f t="shared" si="0"/>
        <v>239.63600000000002</v>
      </c>
      <c r="AQ27" s="46">
        <f t="shared" si="1"/>
        <v>60.091138226309894</v>
      </c>
    </row>
    <row r="28" spans="1:43" x14ac:dyDescent="0.35">
      <c r="A28" s="4" t="s">
        <v>19</v>
      </c>
      <c r="B28" s="4">
        <v>2022</v>
      </c>
      <c r="C28" s="5">
        <v>44848</v>
      </c>
      <c r="D28" s="4" t="s">
        <v>20</v>
      </c>
      <c r="E28" s="4" t="s">
        <v>64</v>
      </c>
      <c r="F28" s="4" t="s">
        <v>502</v>
      </c>
      <c r="G28" s="4" t="s">
        <v>25</v>
      </c>
      <c r="H28" s="12">
        <f>(C28-VLOOKUP(F28,Riders!$A$2:$C$213,2,FALSE))/365</f>
        <v>22.049315068493151</v>
      </c>
      <c r="I28" s="4">
        <v>2</v>
      </c>
      <c r="J28" s="23">
        <v>13.035</v>
      </c>
      <c r="K28" s="23">
        <v>7.8550000000000004</v>
      </c>
      <c r="L28" s="23">
        <v>7.6759999999999984</v>
      </c>
      <c r="M28" s="23">
        <v>7.5850000000000044</v>
      </c>
      <c r="N28" s="23">
        <v>7.5589999999999975</v>
      </c>
      <c r="O28" s="23">
        <v>7.4649999999999963</v>
      </c>
      <c r="P28" s="23">
        <v>7.5120000000000005</v>
      </c>
      <c r="Q28" s="23">
        <v>7.4330000000000069</v>
      </c>
      <c r="R28" s="23">
        <v>7.4319999999999879</v>
      </c>
      <c r="S28" s="23">
        <v>7.4410000000000025</v>
      </c>
      <c r="T28" s="23">
        <v>7.4570000000000078</v>
      </c>
      <c r="U28" s="23">
        <v>7.3289999999999935</v>
      </c>
      <c r="V28" s="23">
        <v>7.3250000000000028</v>
      </c>
      <c r="W28" s="23">
        <v>7.2930000000000064</v>
      </c>
      <c r="X28" s="23">
        <v>7.3590000000000089</v>
      </c>
      <c r="Y28" s="23">
        <v>7.3359999999999985</v>
      </c>
      <c r="Z28" s="23">
        <v>7.3459999999999752</v>
      </c>
      <c r="AA28" s="23">
        <v>7.2770000000000152</v>
      </c>
      <c r="AB28" s="23">
        <v>7.2129999999999939</v>
      </c>
      <c r="AC28" s="23">
        <v>7.2330000000000041</v>
      </c>
      <c r="AD28" s="23">
        <v>7.2840000000000202</v>
      </c>
      <c r="AE28" s="23">
        <v>7.313999999999993</v>
      </c>
      <c r="AF28" s="23">
        <v>7.3499999999999659</v>
      </c>
      <c r="AG28" s="23">
        <v>7.3530000000000371</v>
      </c>
      <c r="AH28" s="23">
        <v>7.3919999999999675</v>
      </c>
      <c r="AI28" s="23">
        <v>7.4110000000000014</v>
      </c>
      <c r="AJ28" s="23">
        <v>7.4400000000000261</v>
      </c>
      <c r="AK28" s="23">
        <v>7.4749999999999943</v>
      </c>
      <c r="AL28" s="23">
        <v>7.5450000000000159</v>
      </c>
      <c r="AM28" s="23">
        <v>7.6009999999999707</v>
      </c>
      <c r="AN28" s="23">
        <v>7.6539999999999964</v>
      </c>
      <c r="AO28" s="23">
        <v>7.8100000000000023</v>
      </c>
      <c r="AP28" s="35">
        <f t="shared" si="0"/>
        <v>243.79</v>
      </c>
      <c r="AQ28" s="46">
        <f t="shared" si="1"/>
        <v>59.067229993026785</v>
      </c>
    </row>
    <row r="29" spans="1:43" x14ac:dyDescent="0.35">
      <c r="A29" s="4" t="s">
        <v>19</v>
      </c>
      <c r="B29" s="4">
        <v>2022</v>
      </c>
      <c r="C29" s="5">
        <v>44848</v>
      </c>
      <c r="D29" s="4" t="s">
        <v>20</v>
      </c>
      <c r="E29" s="4" t="s">
        <v>64</v>
      </c>
      <c r="F29" s="4" t="s">
        <v>504</v>
      </c>
      <c r="G29" s="4" t="s">
        <v>480</v>
      </c>
      <c r="H29" s="12" t="e">
        <f>(C29-VLOOKUP(F29,Riders!$A$2:$C$213,2,FALSE))/365</f>
        <v>#N/A</v>
      </c>
      <c r="I29" s="4">
        <v>3</v>
      </c>
      <c r="J29" s="23">
        <v>13.723000000000001</v>
      </c>
      <c r="K29" s="23">
        <v>8.1739999999999977</v>
      </c>
      <c r="L29" s="23">
        <v>7.7550000000000026</v>
      </c>
      <c r="M29" s="23">
        <v>7.5839999999999961</v>
      </c>
      <c r="N29" s="23">
        <v>7.5549999999999997</v>
      </c>
      <c r="O29" s="23">
        <v>7.4780000000000015</v>
      </c>
      <c r="P29" s="23">
        <v>7.4519999999999911</v>
      </c>
      <c r="Q29" s="23">
        <v>7.4200000000000159</v>
      </c>
      <c r="R29" s="23">
        <v>7.4549999999999983</v>
      </c>
      <c r="S29" s="23">
        <v>7.4860000000000042</v>
      </c>
      <c r="T29" s="23">
        <v>7.492999999999995</v>
      </c>
      <c r="U29" s="23">
        <v>7.4829999999999899</v>
      </c>
      <c r="V29" s="23">
        <v>7.5009999999999906</v>
      </c>
      <c r="W29" s="23">
        <v>7.4660000000000224</v>
      </c>
      <c r="X29" s="23">
        <v>7.4960000000000093</v>
      </c>
      <c r="Y29" s="23">
        <v>7.4699999999999562</v>
      </c>
      <c r="Z29" s="23">
        <v>7.4780000000000513</v>
      </c>
      <c r="AA29" s="23">
        <v>7.5039999999999623</v>
      </c>
      <c r="AB29" s="23">
        <v>7.5180000000000291</v>
      </c>
      <c r="AC29" s="23">
        <v>7.5369999999999777</v>
      </c>
      <c r="AD29" s="23">
        <v>7.5360000000000014</v>
      </c>
      <c r="AE29" s="23">
        <v>7.554000000000002</v>
      </c>
      <c r="AF29" s="23">
        <v>7.5760000000000218</v>
      </c>
      <c r="AG29" s="23">
        <v>7.5849999999999795</v>
      </c>
      <c r="AH29" s="23">
        <v>7.563999999999993</v>
      </c>
      <c r="AI29" s="23">
        <v>7.5649999999999977</v>
      </c>
      <c r="AJ29" s="23">
        <v>7.6149999999999807</v>
      </c>
      <c r="AK29" s="23">
        <v>7.6490000000000578</v>
      </c>
      <c r="AL29" s="23">
        <v>7.6979999999999507</v>
      </c>
      <c r="AM29" s="23">
        <v>7.7479999999999905</v>
      </c>
      <c r="AN29" s="23">
        <v>7.7880000000000678</v>
      </c>
      <c r="AO29" s="23">
        <v>7.8319999999999652</v>
      </c>
      <c r="AP29" s="35">
        <f t="shared" si="0"/>
        <v>248.738</v>
      </c>
      <c r="AQ29" s="46">
        <f t="shared" si="1"/>
        <v>57.892240027659625</v>
      </c>
    </row>
    <row r="30" spans="1:43" x14ac:dyDescent="0.35">
      <c r="A30" s="4" t="s">
        <v>19</v>
      </c>
      <c r="B30" s="4">
        <v>2022</v>
      </c>
      <c r="C30" s="5">
        <v>44848</v>
      </c>
      <c r="D30" s="4" t="s">
        <v>20</v>
      </c>
      <c r="E30" s="4" t="s">
        <v>64</v>
      </c>
      <c r="F30" s="4" t="s">
        <v>503</v>
      </c>
      <c r="G30" s="4" t="s">
        <v>113</v>
      </c>
      <c r="H30" s="12" t="e">
        <f>(C30-VLOOKUP(F30,Riders!$A$2:$C$213,2,FALSE))/365</f>
        <v>#N/A</v>
      </c>
      <c r="I30" s="4">
        <v>4</v>
      </c>
      <c r="J30" s="23">
        <v>13.583</v>
      </c>
      <c r="K30" s="23">
        <v>8.2129999999999992</v>
      </c>
      <c r="L30" s="23">
        <v>7.6560000000000024</v>
      </c>
      <c r="M30" s="23">
        <v>7.541999999999998</v>
      </c>
      <c r="N30" s="23">
        <v>7.5679999999999978</v>
      </c>
      <c r="O30" s="23">
        <v>7.5260000000000034</v>
      </c>
      <c r="P30" s="23">
        <v>7.512999999999991</v>
      </c>
      <c r="Q30" s="23">
        <v>7.4930000000000163</v>
      </c>
      <c r="R30" s="23">
        <v>7.4289999999999878</v>
      </c>
      <c r="S30" s="23">
        <v>7.4269999999999925</v>
      </c>
      <c r="T30" s="23">
        <v>7.4220000000000113</v>
      </c>
      <c r="U30" s="23">
        <v>7.4890000000000043</v>
      </c>
      <c r="V30" s="23">
        <v>7.4919999999999902</v>
      </c>
      <c r="W30" s="23">
        <v>7.51400000000001</v>
      </c>
      <c r="X30" s="23">
        <v>7.5349999999999966</v>
      </c>
      <c r="Y30" s="23">
        <v>7.5620000000000118</v>
      </c>
      <c r="Z30" s="23">
        <v>7.5239999999999867</v>
      </c>
      <c r="AA30" s="23">
        <v>7.554000000000002</v>
      </c>
      <c r="AB30" s="23">
        <v>7.5730000000000075</v>
      </c>
      <c r="AC30" s="23">
        <v>7.6080000000000041</v>
      </c>
      <c r="AD30" s="23">
        <v>7.6279999999999859</v>
      </c>
      <c r="AE30" s="23">
        <v>7.6279999999999859</v>
      </c>
      <c r="AF30" s="23">
        <v>7.660000000000025</v>
      </c>
      <c r="AG30" s="23">
        <v>7.6880000000000166</v>
      </c>
      <c r="AH30" s="23">
        <v>7.6319999999999766</v>
      </c>
      <c r="AI30" s="23">
        <v>7.6610000000000014</v>
      </c>
      <c r="AJ30" s="23">
        <v>7.6999999999999886</v>
      </c>
      <c r="AK30" s="23">
        <v>7.7119999999999891</v>
      </c>
      <c r="AL30" s="23">
        <v>7.7670000000000528</v>
      </c>
      <c r="AM30" s="23">
        <v>7.8079999999999643</v>
      </c>
      <c r="AN30" s="23">
        <v>7.8799999999999955</v>
      </c>
      <c r="AO30" s="23">
        <v>7.9689999999999657</v>
      </c>
      <c r="AP30" s="35">
        <f t="shared" si="0"/>
        <v>249.95599999999996</v>
      </c>
      <c r="AQ30" s="46">
        <f t="shared" si="1"/>
        <v>57.610139384531685</v>
      </c>
    </row>
    <row r="31" spans="1:43" x14ac:dyDescent="0.35">
      <c r="A31" s="1" t="s">
        <v>139</v>
      </c>
      <c r="B31" s="1">
        <v>2022</v>
      </c>
      <c r="C31" s="2">
        <v>44751</v>
      </c>
      <c r="D31" s="1" t="s">
        <v>66</v>
      </c>
      <c r="E31" s="1" t="s">
        <v>21</v>
      </c>
      <c r="F31" s="1" t="s">
        <v>502</v>
      </c>
      <c r="G31" s="1" t="s">
        <v>25</v>
      </c>
      <c r="H31" s="11">
        <f>(C31-VLOOKUP(F31,Riders!$A$2:$C$267,2,FALSE))/365</f>
        <v>21.783561643835615</v>
      </c>
      <c r="I31" s="1">
        <v>1</v>
      </c>
      <c r="J31" s="35">
        <v>13.569000000000001</v>
      </c>
      <c r="K31" s="35">
        <v>7.9949999999999992</v>
      </c>
      <c r="L31" s="35">
        <v>7.7289999999999992</v>
      </c>
      <c r="M31" s="35">
        <v>7.6409999999999982</v>
      </c>
      <c r="N31" s="35">
        <v>7.6930000000000049</v>
      </c>
      <c r="O31" s="35">
        <v>7.6689999999999969</v>
      </c>
      <c r="P31" s="35">
        <v>7.6989999999999981</v>
      </c>
      <c r="Q31" s="35">
        <v>7.615000000000002</v>
      </c>
      <c r="R31" s="35">
        <v>7.6240000000000094</v>
      </c>
      <c r="S31" s="35">
        <v>7.597999999999999</v>
      </c>
      <c r="T31" s="35">
        <v>7.6599999999999966</v>
      </c>
      <c r="U31" s="35">
        <v>7.6110000000000042</v>
      </c>
      <c r="V31" s="35">
        <v>7.6029999999999944</v>
      </c>
      <c r="W31" s="35">
        <v>7.6130000000000138</v>
      </c>
      <c r="X31" s="35">
        <v>7.6269999999999811</v>
      </c>
      <c r="Y31" s="35">
        <v>7.5779999999999745</v>
      </c>
      <c r="Z31" s="35">
        <v>7.5840000000000316</v>
      </c>
      <c r="AA31" s="35">
        <v>7.5559999999999832</v>
      </c>
      <c r="AB31" s="35">
        <v>7.561000000000007</v>
      </c>
      <c r="AC31" s="35">
        <v>7.4699999999999989</v>
      </c>
      <c r="AD31" s="35">
        <v>7.4749999999999943</v>
      </c>
      <c r="AE31" s="35">
        <v>7.3739999999999952</v>
      </c>
      <c r="AF31" s="35">
        <v>7.4300000000000352</v>
      </c>
      <c r="AG31" s="35">
        <v>7.4399999999999693</v>
      </c>
      <c r="AH31" s="35">
        <v>7.4870000000000232</v>
      </c>
      <c r="AI31" s="35">
        <v>7.4420000000000073</v>
      </c>
      <c r="AJ31" s="35">
        <v>7.4609999999999559</v>
      </c>
      <c r="AK31" s="35">
        <v>7.4569999999999936</v>
      </c>
      <c r="AL31" s="35">
        <v>7.495000000000033</v>
      </c>
      <c r="AM31" s="35">
        <v>7.4620000000000175</v>
      </c>
      <c r="AN31" s="35">
        <v>7.3369999999999607</v>
      </c>
      <c r="AO31" s="35">
        <v>7.3990000000000293</v>
      </c>
      <c r="AP31" s="35">
        <f t="shared" si="0"/>
        <v>247.95400000000001</v>
      </c>
      <c r="AQ31" s="46">
        <f t="shared" si="1"/>
        <v>58.075288158287421</v>
      </c>
    </row>
    <row r="32" spans="1:43" x14ac:dyDescent="0.35">
      <c r="A32" s="1" t="s">
        <v>139</v>
      </c>
      <c r="B32" s="1">
        <v>2022</v>
      </c>
      <c r="C32" s="2">
        <v>44751</v>
      </c>
      <c r="D32" s="1" t="s">
        <v>66</v>
      </c>
      <c r="E32" s="1" t="s">
        <v>21</v>
      </c>
      <c r="F32" s="1" t="s">
        <v>681</v>
      </c>
      <c r="G32" s="1" t="s">
        <v>25</v>
      </c>
      <c r="H32" s="11" t="e">
        <f>(C32-VLOOKUP(F32,Riders!$A$2:$C$267,2,FALSE))/365</f>
        <v>#N/A</v>
      </c>
      <c r="I32" s="1">
        <v>2</v>
      </c>
      <c r="J32" s="35">
        <v>13.983000000000001</v>
      </c>
      <c r="K32" s="35">
        <v>8.472999999999999</v>
      </c>
      <c r="L32" s="35">
        <v>7.9570000000000007</v>
      </c>
      <c r="M32" s="35">
        <v>7.7660000000000018</v>
      </c>
      <c r="N32" s="35">
        <v>7.7959999999999994</v>
      </c>
      <c r="O32" s="35">
        <v>7.8789999999999978</v>
      </c>
      <c r="P32" s="35">
        <v>7.8440000000000012</v>
      </c>
      <c r="Q32" s="35">
        <v>7.8480000000000061</v>
      </c>
      <c r="R32" s="35">
        <v>7.7859999999999872</v>
      </c>
      <c r="S32" s="35">
        <v>7.8100000000000165</v>
      </c>
      <c r="T32" s="35">
        <v>7.7590000000000003</v>
      </c>
      <c r="U32" s="35">
        <v>7.7530000000000001</v>
      </c>
      <c r="V32" s="35">
        <v>7.7269999999999897</v>
      </c>
      <c r="W32" s="35">
        <v>7.8000000000000114</v>
      </c>
      <c r="X32" s="35">
        <v>7.7409999999999997</v>
      </c>
      <c r="Y32" s="35">
        <v>7.7869999999999919</v>
      </c>
      <c r="Z32" s="35">
        <v>7.7189999999999941</v>
      </c>
      <c r="AA32" s="35">
        <v>7.7259999999999991</v>
      </c>
      <c r="AB32" s="35">
        <v>7.6939999999999884</v>
      </c>
      <c r="AC32" s="35">
        <v>7.7370000000000232</v>
      </c>
      <c r="AD32" s="35">
        <v>7.6969999999999743</v>
      </c>
      <c r="AE32" s="35">
        <v>7.6770000000000209</v>
      </c>
      <c r="AF32" s="35">
        <v>7.6940000000000168</v>
      </c>
      <c r="AG32" s="35">
        <v>7.7789999999999964</v>
      </c>
      <c r="AH32" s="35">
        <v>7.7920000000000016</v>
      </c>
      <c r="AI32" s="35">
        <v>7.867999999999995</v>
      </c>
      <c r="AJ32" s="35">
        <v>7.8370000000000175</v>
      </c>
      <c r="AK32" s="35">
        <v>7.8919999999999959</v>
      </c>
      <c r="AL32" s="35">
        <v>7.8019999999999925</v>
      </c>
      <c r="AM32" s="35">
        <v>7.8009999999999877</v>
      </c>
      <c r="AN32" s="35">
        <v>7.7689999999999486</v>
      </c>
      <c r="AO32" s="35">
        <v>7.7470000000000141</v>
      </c>
      <c r="AP32" s="35">
        <f t="shared" si="0"/>
        <v>255.93999999999997</v>
      </c>
      <c r="AQ32" s="46">
        <f t="shared" si="1"/>
        <v>56.263186684379157</v>
      </c>
    </row>
    <row r="33" spans="1:43" x14ac:dyDescent="0.35">
      <c r="A33" s="1" t="s">
        <v>139</v>
      </c>
      <c r="B33" s="1">
        <v>2022</v>
      </c>
      <c r="C33" s="2">
        <v>44751</v>
      </c>
      <c r="D33" s="1" t="s">
        <v>66</v>
      </c>
      <c r="E33" s="1" t="s">
        <v>21</v>
      </c>
      <c r="F33" s="1" t="s">
        <v>697</v>
      </c>
      <c r="G33" s="1" t="s">
        <v>39</v>
      </c>
      <c r="H33" s="11" t="e">
        <f>(C33-VLOOKUP(F33,Riders!$A$2:$C$267,2,FALSE))/365</f>
        <v>#N/A</v>
      </c>
      <c r="I33" s="1">
        <v>3</v>
      </c>
      <c r="J33" s="35">
        <v>13.164</v>
      </c>
      <c r="K33" s="35">
        <v>8.5230000000000015</v>
      </c>
      <c r="L33" s="35">
        <v>8.1779999999999973</v>
      </c>
      <c r="M33" s="35">
        <v>8.157</v>
      </c>
      <c r="N33" s="35">
        <v>8.0519999999999996</v>
      </c>
      <c r="O33" s="35">
        <v>8.0210000000000008</v>
      </c>
      <c r="P33" s="35">
        <v>7.9310000000000116</v>
      </c>
      <c r="Q33" s="35">
        <v>7.9619999999999891</v>
      </c>
      <c r="R33" s="35">
        <v>7.9279999999999973</v>
      </c>
      <c r="S33" s="35">
        <v>7.9270000000000067</v>
      </c>
      <c r="T33" s="35">
        <v>7.9429999999999978</v>
      </c>
      <c r="U33" s="35">
        <v>7.9429999999999836</v>
      </c>
      <c r="V33" s="35">
        <v>7.9000000000000057</v>
      </c>
      <c r="W33" s="35">
        <v>7.9049999999999869</v>
      </c>
      <c r="X33" s="35">
        <v>7.9410000000000167</v>
      </c>
      <c r="Y33" s="35">
        <v>7.90300000000002</v>
      </c>
      <c r="Z33" s="35">
        <v>7.8919999999999675</v>
      </c>
      <c r="AA33" s="35">
        <v>7.9130000000000393</v>
      </c>
      <c r="AB33" s="35">
        <v>7.9279999999999688</v>
      </c>
      <c r="AC33" s="35">
        <v>7.9890000000000327</v>
      </c>
      <c r="AD33" s="35">
        <v>7.8899999999999864</v>
      </c>
      <c r="AE33" s="35">
        <v>7.9790000000000134</v>
      </c>
      <c r="AF33" s="35">
        <v>7.936000000000007</v>
      </c>
      <c r="AG33" s="35">
        <v>7.9669999999999561</v>
      </c>
      <c r="AH33" s="35">
        <v>7.8780000000000143</v>
      </c>
      <c r="AI33" s="35">
        <v>7.9309999999999832</v>
      </c>
      <c r="AJ33" s="35">
        <v>7.8429999999999893</v>
      </c>
      <c r="AK33" s="35">
        <v>7.8900000000000432</v>
      </c>
      <c r="AL33" s="35">
        <v>7.81899999999996</v>
      </c>
      <c r="AM33" s="35">
        <v>7.8689999999999998</v>
      </c>
      <c r="AN33" s="35">
        <v>7.8000000000000682</v>
      </c>
      <c r="AO33" s="35">
        <v>7.8819999999999482</v>
      </c>
      <c r="AP33" s="35">
        <f t="shared" si="0"/>
        <v>259.78399999999999</v>
      </c>
      <c r="AQ33" s="46">
        <f t="shared" si="1"/>
        <v>55.430665475933857</v>
      </c>
    </row>
    <row r="34" spans="1:43" x14ac:dyDescent="0.35">
      <c r="A34" s="1" t="s">
        <v>139</v>
      </c>
      <c r="B34" s="1">
        <v>2022</v>
      </c>
      <c r="C34" s="2">
        <v>44751</v>
      </c>
      <c r="D34" s="1" t="s">
        <v>66</v>
      </c>
      <c r="E34" s="1" t="s">
        <v>21</v>
      </c>
      <c r="F34" s="1" t="s">
        <v>702</v>
      </c>
      <c r="G34" s="1" t="s">
        <v>44</v>
      </c>
      <c r="H34" s="11" t="e">
        <f>(C34-VLOOKUP(F34,Riders!$A$2:$C$267,2,FALSE))/365</f>
        <v>#N/A</v>
      </c>
      <c r="I34" s="1">
        <v>4</v>
      </c>
      <c r="J34" s="35">
        <v>14.339</v>
      </c>
      <c r="K34" s="35">
        <v>7.984</v>
      </c>
      <c r="L34" s="35">
        <v>7.5030000000000001</v>
      </c>
      <c r="M34" s="35">
        <v>7.4410000000000025</v>
      </c>
      <c r="N34" s="35">
        <v>7.4279999999999973</v>
      </c>
      <c r="O34" s="35">
        <v>7.4709999999999965</v>
      </c>
      <c r="P34" s="35">
        <v>7.5</v>
      </c>
      <c r="Q34" s="35">
        <v>7.5769999999999982</v>
      </c>
      <c r="R34" s="35">
        <v>7.5680000000000121</v>
      </c>
      <c r="S34" s="35">
        <v>7.6079999999999899</v>
      </c>
      <c r="T34" s="35">
        <v>7.6069999999999993</v>
      </c>
      <c r="U34" s="35">
        <v>7.8359999999999985</v>
      </c>
      <c r="V34" s="35">
        <v>7.8889999999999958</v>
      </c>
      <c r="W34" s="35">
        <v>7.9320000000000164</v>
      </c>
      <c r="X34" s="35">
        <v>7.9849999999999994</v>
      </c>
      <c r="Y34" s="35">
        <v>8.0289999999999964</v>
      </c>
      <c r="Z34" s="35">
        <v>7.9989999999999952</v>
      </c>
      <c r="AA34" s="35">
        <v>8.0500000000000114</v>
      </c>
      <c r="AB34" s="35">
        <v>8.0519999999999925</v>
      </c>
      <c r="AC34" s="35">
        <v>8.1099999999999852</v>
      </c>
      <c r="AD34" s="35">
        <v>8.1170000000000186</v>
      </c>
      <c r="AE34" s="35">
        <v>8.188999999999993</v>
      </c>
      <c r="AF34" s="35">
        <v>8.1910000000000025</v>
      </c>
      <c r="AG34" s="35">
        <v>8.2459999999999809</v>
      </c>
      <c r="AH34" s="35">
        <v>8.2090000000000316</v>
      </c>
      <c r="AI34" s="35">
        <v>8.2819999999999823</v>
      </c>
      <c r="AJ34" s="35">
        <v>8.2750000000000341</v>
      </c>
      <c r="AK34" s="35">
        <v>8.2999999999999829</v>
      </c>
      <c r="AL34" s="35">
        <v>8.268999999999977</v>
      </c>
      <c r="AM34" s="35">
        <v>8.2720000000000482</v>
      </c>
      <c r="AN34" s="35">
        <v>8.2509999999999764</v>
      </c>
      <c r="AO34" s="35">
        <v>8.2869999999999777</v>
      </c>
      <c r="AP34" s="35">
        <f t="shared" si="0"/>
        <v>260.79599999999999</v>
      </c>
      <c r="AQ34" s="46">
        <f t="shared" si="1"/>
        <v>55.215570790963056</v>
      </c>
    </row>
    <row r="35" spans="1:43" x14ac:dyDescent="0.35">
      <c r="A35" s="1" t="s">
        <v>139</v>
      </c>
      <c r="B35" s="1">
        <v>2022</v>
      </c>
      <c r="C35" s="2">
        <v>44751</v>
      </c>
      <c r="D35" s="1" t="s">
        <v>66</v>
      </c>
      <c r="E35" s="1" t="s">
        <v>21</v>
      </c>
      <c r="F35" s="1" t="s">
        <v>709</v>
      </c>
      <c r="G35" s="1" t="s">
        <v>44</v>
      </c>
      <c r="H35" s="11" t="e">
        <f>(C35-VLOOKUP(F35,Riders!$A$2:$C$267,2,FALSE))/365</f>
        <v>#N/A</v>
      </c>
      <c r="I35" s="1">
        <v>5</v>
      </c>
      <c r="J35" s="35">
        <v>14.911</v>
      </c>
      <c r="K35" s="35">
        <v>8.9330000000000016</v>
      </c>
      <c r="L35" s="35">
        <v>8.2890000000000015</v>
      </c>
      <c r="M35" s="35">
        <v>8.0210000000000008</v>
      </c>
      <c r="N35" s="35">
        <v>7.8959999999999937</v>
      </c>
      <c r="O35" s="35">
        <v>7.892000000000003</v>
      </c>
      <c r="P35" s="35">
        <v>7.845000000000006</v>
      </c>
      <c r="Q35" s="35">
        <v>7.7900000000000063</v>
      </c>
      <c r="R35" s="35">
        <v>7.7789999999999964</v>
      </c>
      <c r="S35" s="35">
        <v>7.7369999999999948</v>
      </c>
      <c r="T35" s="35">
        <v>7.7329999999999899</v>
      </c>
      <c r="U35" s="35">
        <v>7.7580000000000098</v>
      </c>
      <c r="V35" s="35">
        <v>7.784000000000006</v>
      </c>
      <c r="W35" s="35">
        <v>7.775999999999982</v>
      </c>
      <c r="X35" s="35">
        <v>7.7620000000000005</v>
      </c>
      <c r="Y35" s="35">
        <v>7.7950000000000017</v>
      </c>
      <c r="Z35" s="35">
        <v>7.8100000000000023</v>
      </c>
      <c r="AA35" s="35">
        <v>7.863000000000028</v>
      </c>
      <c r="AB35" s="35">
        <v>7.8809999999999718</v>
      </c>
      <c r="AC35" s="35">
        <v>7.8930000000000007</v>
      </c>
      <c r="AD35" s="35">
        <v>7.9279999999999688</v>
      </c>
      <c r="AE35" s="35">
        <v>7.9510000000000218</v>
      </c>
      <c r="AF35" s="35">
        <v>7.98599999999999</v>
      </c>
      <c r="AG35" s="35">
        <v>7.9940000000000282</v>
      </c>
      <c r="AH35" s="35">
        <v>7.9759999999999991</v>
      </c>
      <c r="AI35" s="35">
        <v>7.9559999999999889</v>
      </c>
      <c r="AJ35" s="35">
        <v>7.9620000000000175</v>
      </c>
      <c r="AK35" s="35">
        <v>7.9749999999999943</v>
      </c>
      <c r="AL35" s="35">
        <v>7.978999999999985</v>
      </c>
      <c r="AM35" s="35">
        <v>7.9840000000000089</v>
      </c>
      <c r="AN35" s="35">
        <v>7.9609999999999843</v>
      </c>
      <c r="AO35" s="35">
        <v>8.0060000000000002</v>
      </c>
      <c r="AP35" s="35">
        <f t="shared" si="0"/>
        <v>260.80599999999998</v>
      </c>
      <c r="AQ35" s="46">
        <f t="shared" si="1"/>
        <v>55.213453678212929</v>
      </c>
    </row>
    <row r="36" spans="1:43" x14ac:dyDescent="0.35">
      <c r="A36" s="1" t="s">
        <v>139</v>
      </c>
      <c r="B36" s="1">
        <v>2022</v>
      </c>
      <c r="C36" s="2">
        <v>44751</v>
      </c>
      <c r="D36" s="1" t="s">
        <v>66</v>
      </c>
      <c r="E36" s="1" t="s">
        <v>21</v>
      </c>
      <c r="F36" s="1" t="s">
        <v>713</v>
      </c>
      <c r="G36" s="1" t="s">
        <v>726</v>
      </c>
      <c r="H36" s="11" t="e">
        <f>(C36-VLOOKUP(F36,Riders!$A$2:$C$267,2,FALSE))/365</f>
        <v>#N/A</v>
      </c>
      <c r="I36" s="1">
        <v>6</v>
      </c>
      <c r="J36" s="35">
        <v>14.002000000000001</v>
      </c>
      <c r="K36" s="35">
        <v>8.5250000000000004</v>
      </c>
      <c r="L36" s="35">
        <v>8.0189999999999984</v>
      </c>
      <c r="M36" s="35">
        <v>7.7349999999999994</v>
      </c>
      <c r="N36" s="35">
        <v>7.5330000000000013</v>
      </c>
      <c r="O36" s="35">
        <v>7.5069999999999979</v>
      </c>
      <c r="P36" s="35">
        <v>7.6370000000000076</v>
      </c>
      <c r="Q36" s="35">
        <v>7.7830000000000084</v>
      </c>
      <c r="R36" s="35">
        <v>7.7859999999999872</v>
      </c>
      <c r="S36" s="35">
        <v>7.8689999999999998</v>
      </c>
      <c r="T36" s="35">
        <v>7.8689999999999998</v>
      </c>
      <c r="U36" s="35">
        <v>7.9470000000000027</v>
      </c>
      <c r="V36" s="35">
        <v>7.86099999999999</v>
      </c>
      <c r="W36" s="35">
        <v>7.8660000000000139</v>
      </c>
      <c r="X36" s="35">
        <v>7.8730000000000189</v>
      </c>
      <c r="Y36" s="35">
        <v>7.7869999999999635</v>
      </c>
      <c r="Z36" s="35">
        <v>7.8670000000000186</v>
      </c>
      <c r="AA36" s="35">
        <v>7.8710000000000093</v>
      </c>
      <c r="AB36" s="35">
        <v>7.9349999999999739</v>
      </c>
      <c r="AC36" s="35">
        <v>8.0300000000000011</v>
      </c>
      <c r="AD36" s="35">
        <v>8.0930000000000177</v>
      </c>
      <c r="AE36" s="35">
        <v>8.0939999999999657</v>
      </c>
      <c r="AF36" s="35">
        <v>8.0690000000000452</v>
      </c>
      <c r="AG36" s="35">
        <v>8.1209999999999809</v>
      </c>
      <c r="AH36" s="35">
        <v>8.0980000000000132</v>
      </c>
      <c r="AI36" s="35">
        <v>8.1139999999999759</v>
      </c>
      <c r="AJ36" s="35">
        <v>8.1350000000000193</v>
      </c>
      <c r="AK36" s="35">
        <v>8.186000000000007</v>
      </c>
      <c r="AL36" s="35">
        <v>8.1690000000000111</v>
      </c>
      <c r="AM36" s="35">
        <v>8.2589999999999861</v>
      </c>
      <c r="AN36" s="35">
        <v>8.15199999999993</v>
      </c>
      <c r="AO36" s="35">
        <v>8.1300000000000807</v>
      </c>
      <c r="AP36" s="35">
        <f t="shared" si="0"/>
        <v>260.92200000000003</v>
      </c>
      <c r="AQ36" s="46">
        <f t="shared" si="1"/>
        <v>55.18890702968703</v>
      </c>
    </row>
    <row r="37" spans="1:43" x14ac:dyDescent="0.35">
      <c r="A37" s="1" t="s">
        <v>139</v>
      </c>
      <c r="B37" s="1">
        <v>2022</v>
      </c>
      <c r="C37" s="2">
        <v>44751</v>
      </c>
      <c r="D37" s="1" t="s">
        <v>66</v>
      </c>
      <c r="E37" s="1" t="s">
        <v>21</v>
      </c>
      <c r="F37" s="1" t="s">
        <v>519</v>
      </c>
      <c r="G37" s="1" t="s">
        <v>250</v>
      </c>
      <c r="H37" s="11">
        <f>(C37-VLOOKUP(F37,Riders!$A$2:$C$267,2,FALSE))/365</f>
        <v>31.490410958904111</v>
      </c>
      <c r="I37" s="1">
        <v>7</v>
      </c>
      <c r="J37" s="35">
        <v>14.161</v>
      </c>
      <c r="K37" s="35">
        <v>8.2750000000000004</v>
      </c>
      <c r="L37" s="35">
        <v>7.9250000000000007</v>
      </c>
      <c r="M37" s="35">
        <v>7.8109999999999964</v>
      </c>
      <c r="N37" s="35">
        <v>7.757000000000005</v>
      </c>
      <c r="O37" s="35">
        <v>7.7650000000000006</v>
      </c>
      <c r="P37" s="35">
        <v>7.8089999999999975</v>
      </c>
      <c r="Q37" s="35">
        <v>7.8140000000000072</v>
      </c>
      <c r="R37" s="35">
        <v>7.8239999999999981</v>
      </c>
      <c r="S37" s="35">
        <v>7.867999999999995</v>
      </c>
      <c r="T37" s="35">
        <v>7.9229999999999876</v>
      </c>
      <c r="U37" s="35">
        <v>7.9450000000000216</v>
      </c>
      <c r="V37" s="35">
        <v>7.9379999999999882</v>
      </c>
      <c r="W37" s="35">
        <v>7.9169999999999874</v>
      </c>
      <c r="X37" s="35">
        <v>7.8170000000000357</v>
      </c>
      <c r="Y37" s="35">
        <v>7.9139999999999731</v>
      </c>
      <c r="Z37" s="35">
        <v>7.9350000000000307</v>
      </c>
      <c r="AA37" s="35">
        <v>8.1059999999999945</v>
      </c>
      <c r="AB37" s="35">
        <v>8.0819999999999652</v>
      </c>
      <c r="AC37" s="35">
        <v>8.0670000000000073</v>
      </c>
      <c r="AD37" s="35">
        <v>7.953000000000003</v>
      </c>
      <c r="AE37" s="35">
        <v>7.9220000000000255</v>
      </c>
      <c r="AF37" s="35">
        <v>7.9589999999999748</v>
      </c>
      <c r="AG37" s="35">
        <v>8.0310000000000059</v>
      </c>
      <c r="AH37" s="35">
        <v>8.0839999999999748</v>
      </c>
      <c r="AI37" s="35">
        <v>8.1059999999999945</v>
      </c>
      <c r="AJ37" s="35">
        <v>8.1040000000000418</v>
      </c>
      <c r="AK37" s="35">
        <v>8.1469999999999914</v>
      </c>
      <c r="AL37" s="35">
        <v>8.1470000000000198</v>
      </c>
      <c r="AM37" s="35">
        <v>8.0789999999999793</v>
      </c>
      <c r="AN37" s="35">
        <v>8.0829999999999984</v>
      </c>
      <c r="AO37" s="35">
        <v>8.054000000000002</v>
      </c>
      <c r="AP37" s="35">
        <f t="shared" si="0"/>
        <v>261.322</v>
      </c>
      <c r="AQ37" s="46">
        <f t="shared" si="1"/>
        <v>55.104430549284025</v>
      </c>
    </row>
    <row r="38" spans="1:43" x14ac:dyDescent="0.35">
      <c r="A38" s="1" t="s">
        <v>139</v>
      </c>
      <c r="B38" s="1">
        <v>2022</v>
      </c>
      <c r="C38" s="2">
        <v>44751</v>
      </c>
      <c r="D38" s="1" t="s">
        <v>66</v>
      </c>
      <c r="E38" s="1" t="s">
        <v>21</v>
      </c>
      <c r="F38" s="1" t="s">
        <v>494</v>
      </c>
      <c r="G38" s="1" t="s">
        <v>37</v>
      </c>
      <c r="H38" s="11">
        <f>(C38-VLOOKUP(F38,Riders!$A$2:$C$267,2,FALSE))/365</f>
        <v>24.052054794520547</v>
      </c>
      <c r="I38" s="1">
        <v>8</v>
      </c>
      <c r="J38" s="35">
        <v>13.44</v>
      </c>
      <c r="K38" s="35">
        <v>8.2580000000000009</v>
      </c>
      <c r="L38" s="35">
        <v>7.8170000000000002</v>
      </c>
      <c r="M38" s="35">
        <v>7.7909999999999968</v>
      </c>
      <c r="N38" s="35">
        <v>7.8420000000000059</v>
      </c>
      <c r="O38" s="35">
        <v>7.8149999999999977</v>
      </c>
      <c r="P38" s="35">
        <v>7.7070000000000078</v>
      </c>
      <c r="Q38" s="35">
        <v>7.6799999999999855</v>
      </c>
      <c r="R38" s="35">
        <v>7.7490000000000094</v>
      </c>
      <c r="S38" s="35">
        <v>7.8039999999999878</v>
      </c>
      <c r="T38" s="35">
        <v>7.8330000000000126</v>
      </c>
      <c r="U38" s="35">
        <v>7.8910000000000053</v>
      </c>
      <c r="V38" s="35">
        <v>7.8369999999999891</v>
      </c>
      <c r="W38" s="35">
        <v>7.8439999999999941</v>
      </c>
      <c r="X38" s="35">
        <v>7.7800000000000011</v>
      </c>
      <c r="Y38" s="35">
        <v>7.7880000000000109</v>
      </c>
      <c r="Z38" s="35">
        <v>7.804000000000002</v>
      </c>
      <c r="AA38" s="35">
        <v>7.8600000000000136</v>
      </c>
      <c r="AB38" s="35">
        <v>7.8810000000000002</v>
      </c>
      <c r="AC38" s="35">
        <v>8.0099999999999625</v>
      </c>
      <c r="AD38" s="35">
        <v>7.9939999999999998</v>
      </c>
      <c r="AE38" s="35">
        <v>8.0240000000000009</v>
      </c>
      <c r="AF38" s="35">
        <v>8.0670000000000357</v>
      </c>
      <c r="AG38" s="35">
        <v>8.214999999999975</v>
      </c>
      <c r="AH38" s="35">
        <v>8.289999999999992</v>
      </c>
      <c r="AI38" s="35">
        <v>8.4260000000000161</v>
      </c>
      <c r="AJ38" s="35">
        <v>8.5389999999999873</v>
      </c>
      <c r="AK38" s="35">
        <v>8.6080000000000041</v>
      </c>
      <c r="AL38" s="35">
        <v>8.554000000000002</v>
      </c>
      <c r="AM38" s="35">
        <v>8.6500000000000057</v>
      </c>
      <c r="AN38" s="35">
        <v>8.7090000000000316</v>
      </c>
      <c r="AO38" s="35">
        <v>8.7469999999999288</v>
      </c>
      <c r="AP38" s="35">
        <f t="shared" si="0"/>
        <v>263.25399999999996</v>
      </c>
      <c r="AQ38" s="46">
        <f t="shared" si="1"/>
        <v>54.700023551399035</v>
      </c>
    </row>
    <row r="39" spans="1:43" x14ac:dyDescent="0.35">
      <c r="A39" s="1" t="s">
        <v>139</v>
      </c>
      <c r="B39" s="1">
        <v>2022</v>
      </c>
      <c r="C39" s="2">
        <v>44751</v>
      </c>
      <c r="D39" s="1" t="s">
        <v>66</v>
      </c>
      <c r="E39" s="1" t="s">
        <v>21</v>
      </c>
      <c r="F39" s="1" t="s">
        <v>629</v>
      </c>
      <c r="G39" s="1" t="s">
        <v>724</v>
      </c>
      <c r="H39" s="11" t="e">
        <f>(C39-VLOOKUP(F39,Riders!$A$2:$C$267,2,FALSE))/365</f>
        <v>#N/A</v>
      </c>
      <c r="I39" s="1">
        <v>9</v>
      </c>
      <c r="J39" s="35">
        <v>14.55</v>
      </c>
      <c r="K39" s="35">
        <v>8.6069999999999993</v>
      </c>
      <c r="L39" s="35">
        <v>8.0530000000000008</v>
      </c>
      <c r="M39" s="35">
        <v>7.8339999999999961</v>
      </c>
      <c r="N39" s="35">
        <v>7.6400000000000006</v>
      </c>
      <c r="O39" s="35">
        <v>7.5630000000000024</v>
      </c>
      <c r="P39" s="35">
        <v>7.6269999999999953</v>
      </c>
      <c r="Q39" s="35">
        <v>7.7309999999999945</v>
      </c>
      <c r="R39" s="35">
        <v>7.8670000000000044</v>
      </c>
      <c r="S39" s="35">
        <v>7.9390000000000072</v>
      </c>
      <c r="T39" s="35">
        <v>8.0390000000000015</v>
      </c>
      <c r="U39" s="35">
        <v>8.0360000000000014</v>
      </c>
      <c r="V39" s="35">
        <v>8.0240000000000009</v>
      </c>
      <c r="W39" s="35">
        <v>8.089999999999975</v>
      </c>
      <c r="X39" s="35">
        <v>8.0400000000000347</v>
      </c>
      <c r="Y39" s="35">
        <v>8.0159999999999627</v>
      </c>
      <c r="Z39" s="35">
        <v>8.0600000000000307</v>
      </c>
      <c r="AA39" s="35">
        <v>8.0759999999999934</v>
      </c>
      <c r="AB39" s="35">
        <v>8.1650000000000205</v>
      </c>
      <c r="AC39" s="35">
        <v>8.1569999999999538</v>
      </c>
      <c r="AD39" s="35">
        <v>8.18100000000004</v>
      </c>
      <c r="AE39" s="35">
        <v>8.2040000000000077</v>
      </c>
      <c r="AF39" s="35">
        <v>8.2699999999999818</v>
      </c>
      <c r="AG39" s="35">
        <v>8.2309999999999945</v>
      </c>
      <c r="AH39" s="35">
        <v>8.2349999999999852</v>
      </c>
      <c r="AI39" s="35">
        <v>8.2600000000000193</v>
      </c>
      <c r="AJ39" s="35">
        <v>8.3059999999999832</v>
      </c>
      <c r="AK39" s="35">
        <v>8.3129999999999882</v>
      </c>
      <c r="AL39" s="35">
        <v>8.3929999999999723</v>
      </c>
      <c r="AM39" s="35">
        <v>8.3360000000000412</v>
      </c>
      <c r="AN39" s="35">
        <v>8.3329999999999984</v>
      </c>
      <c r="AO39" s="35">
        <v>8.2400000000000659</v>
      </c>
      <c r="AP39" s="35">
        <f t="shared" si="0"/>
        <v>265.41600000000005</v>
      </c>
      <c r="AQ39" s="46">
        <f t="shared" si="1"/>
        <v>54.254453386382124</v>
      </c>
    </row>
    <row r="40" spans="1:43" x14ac:dyDescent="0.35">
      <c r="A40" s="1" t="s">
        <v>139</v>
      </c>
      <c r="B40" s="1">
        <v>2022</v>
      </c>
      <c r="C40" s="2">
        <v>44751</v>
      </c>
      <c r="D40" s="1" t="s">
        <v>66</v>
      </c>
      <c r="E40" s="1" t="s">
        <v>21</v>
      </c>
      <c r="F40" s="1" t="s">
        <v>515</v>
      </c>
      <c r="G40" s="1" t="s">
        <v>39</v>
      </c>
      <c r="H40" s="11">
        <f>(C40-VLOOKUP(F40,Riders!$A$2:$C$267,2,FALSE))/365</f>
        <v>21.556164383561644</v>
      </c>
      <c r="I40" s="1">
        <v>10</v>
      </c>
      <c r="J40" s="35">
        <v>14.949</v>
      </c>
      <c r="K40" s="35">
        <v>8.572000000000001</v>
      </c>
      <c r="L40" s="35">
        <v>7.9499999999999993</v>
      </c>
      <c r="M40" s="35">
        <v>7.7970000000000006</v>
      </c>
      <c r="N40" s="35">
        <v>7.7759999999999962</v>
      </c>
      <c r="O40" s="35">
        <v>7.7070000000000007</v>
      </c>
      <c r="P40" s="35">
        <v>7.7109999999999914</v>
      </c>
      <c r="Q40" s="35">
        <v>7.5960000000000036</v>
      </c>
      <c r="R40" s="35">
        <v>7.6239999999999952</v>
      </c>
      <c r="S40" s="35">
        <v>7.6450000000000102</v>
      </c>
      <c r="T40" s="35">
        <v>7.6689999999999969</v>
      </c>
      <c r="U40" s="35">
        <v>7.7039999999999935</v>
      </c>
      <c r="V40" s="35">
        <v>7.7140000000000271</v>
      </c>
      <c r="W40" s="35">
        <v>7.747999999999962</v>
      </c>
      <c r="X40" s="35">
        <v>7.8010000000000161</v>
      </c>
      <c r="Y40" s="35">
        <v>7.8380000000000223</v>
      </c>
      <c r="Z40" s="35">
        <v>7.9159999999999684</v>
      </c>
      <c r="AA40" s="35">
        <v>7.9210000000000207</v>
      </c>
      <c r="AB40" s="35">
        <v>8.0149999999999864</v>
      </c>
      <c r="AC40" s="35">
        <v>8.1350000000000193</v>
      </c>
      <c r="AD40" s="35">
        <v>8.2839999999999918</v>
      </c>
      <c r="AE40" s="35">
        <v>8.4010000000000105</v>
      </c>
      <c r="AF40" s="35">
        <v>8.5039999999999623</v>
      </c>
      <c r="AG40" s="35">
        <v>8.5610000000000355</v>
      </c>
      <c r="AH40" s="35">
        <v>8.7119999999999607</v>
      </c>
      <c r="AI40" s="35">
        <v>8.7140000000000555</v>
      </c>
      <c r="AJ40" s="35">
        <v>8.8460000000000036</v>
      </c>
      <c r="AK40" s="35">
        <v>8.813999999999993</v>
      </c>
      <c r="AL40" s="35">
        <v>8.8809999999999434</v>
      </c>
      <c r="AM40" s="35">
        <v>8.8410000000000082</v>
      </c>
      <c r="AN40" s="35">
        <v>8.8440000000000225</v>
      </c>
      <c r="AO40" s="35">
        <v>8.8249999999999886</v>
      </c>
      <c r="AP40" s="35">
        <f t="shared" si="0"/>
        <v>268.01499999999999</v>
      </c>
      <c r="AQ40" s="46">
        <f t="shared" si="1"/>
        <v>53.728336100591385</v>
      </c>
    </row>
    <row r="41" spans="1:43" x14ac:dyDescent="0.35">
      <c r="A41" s="1" t="s">
        <v>139</v>
      </c>
      <c r="B41" s="1">
        <v>2022</v>
      </c>
      <c r="C41" s="2">
        <v>44751</v>
      </c>
      <c r="D41" s="1" t="s">
        <v>66</v>
      </c>
      <c r="E41" s="1" t="s">
        <v>21</v>
      </c>
      <c r="F41" s="1" t="s">
        <v>521</v>
      </c>
      <c r="G41" s="1" t="s">
        <v>58</v>
      </c>
      <c r="H41" s="11">
        <f>(C41-VLOOKUP(F41,Riders!$A$2:$C$267,2,FALSE))/365</f>
        <v>25.490410958904111</v>
      </c>
      <c r="I41" s="1">
        <v>11</v>
      </c>
      <c r="J41" s="35">
        <v>13.744999999999999</v>
      </c>
      <c r="K41" s="35">
        <v>8.5900000000000016</v>
      </c>
      <c r="L41" s="35">
        <v>8.4239999999999995</v>
      </c>
      <c r="M41" s="35">
        <v>8.3350000000000009</v>
      </c>
      <c r="N41" s="35">
        <v>8.2729999999999961</v>
      </c>
      <c r="O41" s="35">
        <v>8.1649999999999991</v>
      </c>
      <c r="P41" s="35">
        <v>8.1610000000000014</v>
      </c>
      <c r="Q41" s="35">
        <v>8.1709999999999923</v>
      </c>
      <c r="R41" s="35">
        <v>8.1830000000000069</v>
      </c>
      <c r="S41" s="35">
        <v>8.152000000000001</v>
      </c>
      <c r="T41" s="35">
        <v>8.1839999999999975</v>
      </c>
      <c r="U41" s="35">
        <v>8.1029999999999944</v>
      </c>
      <c r="V41" s="35">
        <v>8.1170000000000044</v>
      </c>
      <c r="W41" s="35">
        <v>8.092000000000013</v>
      </c>
      <c r="X41" s="35">
        <v>8.0679999999999694</v>
      </c>
      <c r="Y41" s="35">
        <v>8.0640000000000214</v>
      </c>
      <c r="Z41" s="35">
        <v>8.0999999999999659</v>
      </c>
      <c r="AA41" s="35">
        <v>8.0680000000000121</v>
      </c>
      <c r="AB41" s="35">
        <v>8.0980000000000416</v>
      </c>
      <c r="AC41" s="35">
        <v>8.0569999999999879</v>
      </c>
      <c r="AD41" s="35">
        <v>8.1550000000000296</v>
      </c>
      <c r="AE41" s="35">
        <v>8.2249999999999659</v>
      </c>
      <c r="AF41" s="35">
        <v>8.2800000000000296</v>
      </c>
      <c r="AG41" s="35">
        <v>8.2849999999999397</v>
      </c>
      <c r="AH41" s="35">
        <v>8.3810000000000286</v>
      </c>
      <c r="AI41" s="35">
        <v>8.4990000000000236</v>
      </c>
      <c r="AJ41" s="35">
        <v>8.5719999999999743</v>
      </c>
      <c r="AK41" s="35">
        <v>8.613000000000028</v>
      </c>
      <c r="AL41" s="35">
        <v>8.7659999999999627</v>
      </c>
      <c r="AM41" s="35">
        <v>8.5320000000000675</v>
      </c>
      <c r="AN41" s="35">
        <v>8.4549999999999557</v>
      </c>
      <c r="AO41" s="35">
        <v>8.4740000000000464</v>
      </c>
      <c r="AP41" s="35">
        <f t="shared" si="0"/>
        <v>270.38700000000006</v>
      </c>
      <c r="AQ41" s="46">
        <f t="shared" si="1"/>
        <v>53.256998302433168</v>
      </c>
    </row>
    <row r="42" spans="1:43" x14ac:dyDescent="0.35">
      <c r="A42" s="1" t="s">
        <v>139</v>
      </c>
      <c r="B42" s="1">
        <v>2022</v>
      </c>
      <c r="C42" s="2">
        <v>44751</v>
      </c>
      <c r="D42" s="1" t="s">
        <v>66</v>
      </c>
      <c r="E42" s="1" t="s">
        <v>21</v>
      </c>
      <c r="F42" s="1" t="s">
        <v>692</v>
      </c>
      <c r="G42" s="1" t="s">
        <v>725</v>
      </c>
      <c r="H42" s="11" t="e">
        <f>(C42-VLOOKUP(F42,Riders!$A$2:$C$267,2,FALSE))/365</f>
        <v>#N/A</v>
      </c>
      <c r="I42" s="1">
        <v>12</v>
      </c>
      <c r="J42" s="35">
        <v>13.551</v>
      </c>
      <c r="K42" s="35">
        <v>8.1539999999999981</v>
      </c>
      <c r="L42" s="35">
        <v>7.9150000000000027</v>
      </c>
      <c r="M42" s="35">
        <v>7.8649999999999984</v>
      </c>
      <c r="N42" s="35">
        <v>7.921999999999997</v>
      </c>
      <c r="O42" s="35">
        <v>7.9450000000000003</v>
      </c>
      <c r="P42" s="35">
        <v>7.9440000000000097</v>
      </c>
      <c r="Q42" s="35">
        <v>7.9129999999999967</v>
      </c>
      <c r="R42" s="35">
        <v>7.9549999999999983</v>
      </c>
      <c r="S42" s="35">
        <v>8.0489999999999924</v>
      </c>
      <c r="T42" s="35">
        <v>8.0600000000000165</v>
      </c>
      <c r="U42" s="35">
        <v>8.1209999999999951</v>
      </c>
      <c r="V42" s="35">
        <v>8.224000000000018</v>
      </c>
      <c r="W42" s="35">
        <v>8.2759999999999962</v>
      </c>
      <c r="X42" s="35">
        <v>8.312999999999974</v>
      </c>
      <c r="Y42" s="35">
        <v>8.3160000000000025</v>
      </c>
      <c r="Z42" s="35">
        <v>8.453000000000003</v>
      </c>
      <c r="AA42" s="35">
        <v>8.5519999999999925</v>
      </c>
      <c r="AB42" s="35">
        <v>8.589999999999975</v>
      </c>
      <c r="AC42" s="35">
        <v>8.5950000000000273</v>
      </c>
      <c r="AD42" s="35">
        <v>8.5849999999999795</v>
      </c>
      <c r="AE42" s="35">
        <v>8.5060000000000286</v>
      </c>
      <c r="AF42" s="35">
        <v>8.5869999999999891</v>
      </c>
      <c r="AG42" s="35">
        <v>8.6159999999999854</v>
      </c>
      <c r="AH42" s="35">
        <v>8.6930000000000405</v>
      </c>
      <c r="AI42" s="35">
        <v>8.6529999999999916</v>
      </c>
      <c r="AJ42" s="35">
        <v>8.7280000000000086</v>
      </c>
      <c r="AK42" s="35">
        <v>8.757000000000005</v>
      </c>
      <c r="AL42" s="35">
        <v>8.733999999999952</v>
      </c>
      <c r="AM42" s="35">
        <v>8.7210000000000036</v>
      </c>
      <c r="AN42" s="35">
        <v>8.7109999999999843</v>
      </c>
      <c r="AO42" s="35">
        <v>8.6830000000000496</v>
      </c>
      <c r="AP42" s="35">
        <f t="shared" si="0"/>
        <v>272.68700000000001</v>
      </c>
      <c r="AQ42" s="46">
        <f t="shared" si="1"/>
        <v>52.807797951497506</v>
      </c>
    </row>
    <row r="43" spans="1:43" x14ac:dyDescent="0.35">
      <c r="A43" s="1" t="s">
        <v>139</v>
      </c>
      <c r="B43" s="1">
        <v>2022</v>
      </c>
      <c r="C43" s="2">
        <v>44751</v>
      </c>
      <c r="D43" s="1" t="s">
        <v>66</v>
      </c>
      <c r="E43" s="1" t="s">
        <v>21</v>
      </c>
      <c r="F43" s="1" t="s">
        <v>718</v>
      </c>
      <c r="G43" s="1" t="s">
        <v>727</v>
      </c>
      <c r="H43" s="11">
        <f>(C43-VLOOKUP(F43,Riders!$A$2:$C$267,2,FALSE))/365</f>
        <v>43.008219178082193</v>
      </c>
      <c r="I43" s="1">
        <v>13</v>
      </c>
      <c r="J43" s="35">
        <v>14.819000000000001</v>
      </c>
      <c r="K43" s="35">
        <v>8.9769999999999985</v>
      </c>
      <c r="L43" s="35">
        <v>8.4710000000000036</v>
      </c>
      <c r="M43" s="35">
        <v>8.2359999999999971</v>
      </c>
      <c r="N43" s="35">
        <v>8.1510000000000034</v>
      </c>
      <c r="O43" s="35">
        <v>8.0629999999999953</v>
      </c>
      <c r="P43" s="35">
        <v>8.1689999999999969</v>
      </c>
      <c r="Q43" s="35">
        <v>8.1640000000000015</v>
      </c>
      <c r="R43" s="35">
        <v>8.2580000000000098</v>
      </c>
      <c r="S43" s="35">
        <v>8.2489999999999952</v>
      </c>
      <c r="T43" s="35">
        <v>8.3049999999999926</v>
      </c>
      <c r="U43" s="35">
        <v>8.2930000000000064</v>
      </c>
      <c r="V43" s="35">
        <v>8.1390000000000242</v>
      </c>
      <c r="W43" s="35">
        <v>8.122999999999962</v>
      </c>
      <c r="X43" s="35">
        <v>8.1929999999999978</v>
      </c>
      <c r="Y43" s="35">
        <v>8.231000000000023</v>
      </c>
      <c r="Z43" s="35">
        <v>8.313999999999993</v>
      </c>
      <c r="AA43" s="35">
        <v>8.3500000000000227</v>
      </c>
      <c r="AB43" s="35">
        <v>8.4379999999999882</v>
      </c>
      <c r="AC43" s="35">
        <v>8.4709999999999752</v>
      </c>
      <c r="AD43" s="35">
        <v>8.532999999999987</v>
      </c>
      <c r="AE43" s="35">
        <v>8.5670000000000357</v>
      </c>
      <c r="AF43" s="35">
        <v>8.6519999999999868</v>
      </c>
      <c r="AG43" s="35">
        <v>8.717000000000013</v>
      </c>
      <c r="AH43" s="35">
        <v>8.7729999999999961</v>
      </c>
      <c r="AI43" s="35">
        <v>8.8429999999999893</v>
      </c>
      <c r="AJ43" s="35">
        <v>8.9170000000000584</v>
      </c>
      <c r="AK43" s="35">
        <v>8.991999999999905</v>
      </c>
      <c r="AL43" s="35">
        <v>8.9740000000000464</v>
      </c>
      <c r="AM43" s="35">
        <v>9.0079999999999814</v>
      </c>
      <c r="AN43" s="35">
        <v>9.0070000000000618</v>
      </c>
      <c r="AO43" s="35">
        <v>9.0799999999999272</v>
      </c>
      <c r="AP43" s="35">
        <f t="shared" si="0"/>
        <v>278.47699999999998</v>
      </c>
      <c r="AQ43" s="46">
        <f t="shared" si="1"/>
        <v>51.709836000818747</v>
      </c>
    </row>
    <row r="44" spans="1:43" x14ac:dyDescent="0.35">
      <c r="A44" s="4" t="s">
        <v>139</v>
      </c>
      <c r="B44" s="4">
        <v>2022</v>
      </c>
      <c r="C44" s="5">
        <v>44751</v>
      </c>
      <c r="D44" s="4" t="s">
        <v>66</v>
      </c>
      <c r="E44" s="4" t="s">
        <v>64</v>
      </c>
      <c r="F44" s="4" t="s">
        <v>502</v>
      </c>
      <c r="G44" s="4" t="s">
        <v>25</v>
      </c>
      <c r="H44" s="12">
        <f>(C44-VLOOKUP(F44,Riders!$A$2:$C$267,2,FALSE))/365</f>
        <v>21.783561643835615</v>
      </c>
      <c r="I44" s="4">
        <v>1</v>
      </c>
      <c r="J44" s="35">
        <v>13.063000000000001</v>
      </c>
      <c r="K44" s="35">
        <v>7.8390000000000004</v>
      </c>
      <c r="L44" s="35">
        <v>7.6999999999999993</v>
      </c>
      <c r="M44" s="35">
        <v>7.700999999999997</v>
      </c>
      <c r="N44" s="35">
        <v>7.6910000000000025</v>
      </c>
      <c r="O44" s="35">
        <v>7.6570000000000036</v>
      </c>
      <c r="P44" s="35">
        <v>7.6859999999999999</v>
      </c>
      <c r="Q44" s="35">
        <v>7.7109999999999843</v>
      </c>
      <c r="R44" s="35">
        <v>7.6020000000000039</v>
      </c>
      <c r="S44" s="35">
        <v>7.5889999999999986</v>
      </c>
      <c r="T44" s="35">
        <v>7.5640000000000072</v>
      </c>
      <c r="U44" s="35">
        <v>7.4890000000000043</v>
      </c>
      <c r="V44" s="35">
        <v>7.4939999999999998</v>
      </c>
      <c r="W44" s="35">
        <v>7.4380000000000024</v>
      </c>
      <c r="X44" s="35">
        <v>7.501000000000019</v>
      </c>
      <c r="Y44" s="35">
        <v>7.5049999999999812</v>
      </c>
      <c r="Z44" s="35">
        <v>7.5030000000000285</v>
      </c>
      <c r="AA44" s="35">
        <v>7.4949999999999761</v>
      </c>
      <c r="AB44" s="35">
        <v>7.4939999999999714</v>
      </c>
      <c r="AC44" s="35">
        <v>7.4339999999999975</v>
      </c>
      <c r="AD44" s="35">
        <v>7.43100000000004</v>
      </c>
      <c r="AE44" s="35">
        <v>7.3809999999999718</v>
      </c>
      <c r="AF44" s="35">
        <v>7.4090000000000202</v>
      </c>
      <c r="AG44" s="35">
        <v>7.3909999999999911</v>
      </c>
      <c r="AH44" s="35">
        <v>7.3770000000000095</v>
      </c>
      <c r="AI44" s="35">
        <v>7.4349999999999739</v>
      </c>
      <c r="AJ44" s="35">
        <v>7.2940000000000111</v>
      </c>
      <c r="AK44" s="35">
        <v>7.2890000000000157</v>
      </c>
      <c r="AL44" s="35">
        <v>7.2979999999999734</v>
      </c>
      <c r="AM44" s="35">
        <v>7.3120000000000118</v>
      </c>
      <c r="AN44" s="35">
        <v>7.3000000000000114</v>
      </c>
      <c r="AO44" s="35">
        <v>7.3000000000000114</v>
      </c>
      <c r="AP44" s="35">
        <f t="shared" si="0"/>
        <v>245.37300000000002</v>
      </c>
      <c r="AQ44" s="46">
        <f t="shared" si="1"/>
        <v>58.686163514323084</v>
      </c>
    </row>
    <row r="45" spans="1:43" x14ac:dyDescent="0.35">
      <c r="A45" s="4" t="s">
        <v>139</v>
      </c>
      <c r="B45" s="4">
        <v>2022</v>
      </c>
      <c r="C45" s="5">
        <v>44751</v>
      </c>
      <c r="D45" s="4" t="s">
        <v>66</v>
      </c>
      <c r="E45" s="4" t="s">
        <v>64</v>
      </c>
      <c r="F45" s="4" t="s">
        <v>681</v>
      </c>
      <c r="G45" s="4" t="s">
        <v>25</v>
      </c>
      <c r="H45" s="12" t="e">
        <f>(C45-VLOOKUP(F45,Riders!$A$2:$C$267,2,FALSE))/365</f>
        <v>#N/A</v>
      </c>
      <c r="I45" s="4">
        <v>2</v>
      </c>
      <c r="J45" s="35">
        <v>13.827</v>
      </c>
      <c r="K45" s="35">
        <v>7.9700000000000006</v>
      </c>
      <c r="L45" s="35">
        <v>7.5629999999999988</v>
      </c>
      <c r="M45" s="35">
        <v>7.5900000000000034</v>
      </c>
      <c r="N45" s="35">
        <v>7.6439999999999984</v>
      </c>
      <c r="O45" s="35">
        <v>7.7199999999999989</v>
      </c>
      <c r="P45" s="35">
        <v>7.7689999999999912</v>
      </c>
      <c r="Q45" s="35">
        <v>7.7230000000000061</v>
      </c>
      <c r="R45" s="35">
        <v>7.7580000000000098</v>
      </c>
      <c r="S45" s="35">
        <v>7.6939999999999884</v>
      </c>
      <c r="T45" s="35">
        <v>7.695999999999998</v>
      </c>
      <c r="U45" s="35">
        <v>7.6970000000000027</v>
      </c>
      <c r="V45" s="35">
        <v>7.7439999999999998</v>
      </c>
      <c r="W45" s="35">
        <v>7.7800000000000153</v>
      </c>
      <c r="X45" s="35">
        <v>7.789999999999992</v>
      </c>
      <c r="Y45" s="35">
        <v>7.8369999999999891</v>
      </c>
      <c r="Z45" s="35">
        <v>7.8580000000000041</v>
      </c>
      <c r="AA45" s="35">
        <v>7.9280000000000257</v>
      </c>
      <c r="AB45" s="35">
        <v>7.9489999999999554</v>
      </c>
      <c r="AC45" s="35">
        <v>7.9830000000000325</v>
      </c>
      <c r="AD45" s="35">
        <v>8.0019999999999811</v>
      </c>
      <c r="AE45" s="35">
        <v>8.007000000000005</v>
      </c>
      <c r="AF45" s="35">
        <v>8.0459999999999923</v>
      </c>
      <c r="AG45" s="35">
        <v>8.0900000000000034</v>
      </c>
      <c r="AH45" s="35">
        <v>8.1280000000000143</v>
      </c>
      <c r="AI45" s="35">
        <v>8.6890000000000214</v>
      </c>
      <c r="AJ45" s="35"/>
      <c r="AK45" s="35"/>
      <c r="AL45" s="35"/>
      <c r="AM45" s="35"/>
      <c r="AN45" s="35"/>
      <c r="AO45" s="35"/>
      <c r="AP45" s="35" t="str">
        <f t="shared" si="0"/>
        <v/>
      </c>
      <c r="AQ45" s="46"/>
    </row>
    <row r="46" spans="1:43" x14ac:dyDescent="0.35">
      <c r="A46" s="4" t="s">
        <v>139</v>
      </c>
      <c r="B46" s="4">
        <v>2022</v>
      </c>
      <c r="C46" s="5">
        <v>44751</v>
      </c>
      <c r="D46" s="4" t="s">
        <v>66</v>
      </c>
      <c r="E46" s="4" t="s">
        <v>64</v>
      </c>
      <c r="F46" s="4" t="s">
        <v>697</v>
      </c>
      <c r="G46" s="4" t="s">
        <v>39</v>
      </c>
      <c r="H46" s="12" t="e">
        <f>(C46-VLOOKUP(F46,Riders!$A$2:$C$267,2,FALSE))/365</f>
        <v>#N/A</v>
      </c>
      <c r="I46" s="4">
        <v>3</v>
      </c>
      <c r="J46" s="35">
        <v>13.672000000000001</v>
      </c>
      <c r="K46" s="35">
        <v>8.2119999999999997</v>
      </c>
      <c r="L46" s="35">
        <v>7.7800000000000011</v>
      </c>
      <c r="M46" s="35">
        <v>7.7639999999999958</v>
      </c>
      <c r="N46" s="35">
        <v>7.8060000000000045</v>
      </c>
      <c r="O46" s="35">
        <v>7.93</v>
      </c>
      <c r="P46" s="35">
        <v>7.8789999999999978</v>
      </c>
      <c r="Q46" s="35">
        <v>7.9390000000000001</v>
      </c>
      <c r="R46" s="35">
        <v>7.8639999999999901</v>
      </c>
      <c r="S46" s="35">
        <v>7.8990000000000151</v>
      </c>
      <c r="T46" s="35">
        <v>7.8889999999999958</v>
      </c>
      <c r="U46" s="35">
        <v>8.0000000000000142</v>
      </c>
      <c r="V46" s="35">
        <v>7.9609999999999843</v>
      </c>
      <c r="W46" s="35">
        <v>8.0310000000000059</v>
      </c>
      <c r="X46" s="35">
        <v>7.9429999999999978</v>
      </c>
      <c r="Y46" s="35">
        <v>7.9620000000000033</v>
      </c>
      <c r="Z46" s="35">
        <v>7.8990000000000009</v>
      </c>
      <c r="AA46" s="35">
        <v>7.9699999999999989</v>
      </c>
      <c r="AB46" s="35">
        <v>7.8590000000000089</v>
      </c>
      <c r="AC46" s="35">
        <v>7.9339999999999691</v>
      </c>
      <c r="AD46" s="35">
        <v>7.7959999999999923</v>
      </c>
      <c r="AE46" s="35">
        <v>7.8430000000000177</v>
      </c>
      <c r="AF46" s="35">
        <v>7.7950000000000159</v>
      </c>
      <c r="AG46" s="35">
        <v>7.7869999999999777</v>
      </c>
      <c r="AH46" s="35">
        <v>7.7620000000000005</v>
      </c>
      <c r="AI46" s="35">
        <v>7.8190000000000168</v>
      </c>
      <c r="AJ46" s="35">
        <v>7.8570000000000277</v>
      </c>
      <c r="AK46" s="35">
        <v>7.9209999999999638</v>
      </c>
      <c r="AL46" s="35">
        <v>7.8730000000000189</v>
      </c>
      <c r="AM46" s="35">
        <v>8.0219999999999629</v>
      </c>
      <c r="AN46" s="35">
        <v>8.0419999999999732</v>
      </c>
      <c r="AO46" s="35">
        <v>8.2220000000000653</v>
      </c>
      <c r="AP46" s="35">
        <f t="shared" si="0"/>
        <v>258.93200000000002</v>
      </c>
      <c r="AQ46" s="46">
        <f t="shared" si="1"/>
        <v>55.613056709869767</v>
      </c>
    </row>
    <row r="47" spans="1:43" x14ac:dyDescent="0.35">
      <c r="A47" s="4" t="s">
        <v>139</v>
      </c>
      <c r="B47" s="4">
        <v>2022</v>
      </c>
      <c r="C47" s="5">
        <v>44751</v>
      </c>
      <c r="D47" s="4" t="s">
        <v>66</v>
      </c>
      <c r="E47" s="4" t="s">
        <v>64</v>
      </c>
      <c r="F47" s="4" t="s">
        <v>702</v>
      </c>
      <c r="G47" s="4" t="s">
        <v>44</v>
      </c>
      <c r="H47" s="12" t="e">
        <f>(C47-VLOOKUP(F47,Riders!$A$2:$C$267,2,FALSE))/365</f>
        <v>#N/A</v>
      </c>
      <c r="I47" s="4">
        <v>4</v>
      </c>
      <c r="J47" s="35">
        <v>14.252000000000001</v>
      </c>
      <c r="K47" s="35">
        <v>8.0699999999999985</v>
      </c>
      <c r="L47" s="35">
        <v>7.6880000000000024</v>
      </c>
      <c r="M47" s="35">
        <v>7.6099999999999959</v>
      </c>
      <c r="N47" s="35">
        <v>7.661999999999999</v>
      </c>
      <c r="O47" s="35">
        <v>7.6810000000000045</v>
      </c>
      <c r="P47" s="35">
        <v>7.7959999999999994</v>
      </c>
      <c r="Q47" s="35">
        <v>7.7580000000000098</v>
      </c>
      <c r="R47" s="35">
        <v>7.757000000000005</v>
      </c>
      <c r="S47" s="35">
        <v>7.6719999999999828</v>
      </c>
      <c r="T47" s="35">
        <v>7.7569999999999908</v>
      </c>
      <c r="U47" s="35">
        <v>7.7830000000000155</v>
      </c>
      <c r="V47" s="35">
        <v>7.8319999999999936</v>
      </c>
      <c r="W47" s="35">
        <v>7.7919999999999874</v>
      </c>
      <c r="X47" s="35">
        <v>7.8500000000000227</v>
      </c>
      <c r="Y47" s="35">
        <v>7.8739999999999668</v>
      </c>
      <c r="Z47" s="35">
        <v>7.9270000000000493</v>
      </c>
      <c r="AA47" s="35">
        <v>7.9259999999999877</v>
      </c>
      <c r="AB47" s="35">
        <v>8.0059999999999718</v>
      </c>
      <c r="AC47" s="35">
        <v>7.9790000000000134</v>
      </c>
      <c r="AD47" s="35">
        <v>8.0060000000000002</v>
      </c>
      <c r="AE47" s="35">
        <v>8.0460000000000207</v>
      </c>
      <c r="AF47" s="35">
        <v>8.0209999999999866</v>
      </c>
      <c r="AG47" s="35">
        <v>8.0150000000000148</v>
      </c>
      <c r="AH47" s="35">
        <v>8.0349999999999682</v>
      </c>
      <c r="AI47" s="35">
        <v>8.0290000000000248</v>
      </c>
      <c r="AJ47" s="35">
        <v>8.0689999999999884</v>
      </c>
      <c r="AK47" s="35">
        <v>8.0579999999999927</v>
      </c>
      <c r="AL47" s="35">
        <v>8.1259999999999764</v>
      </c>
      <c r="AM47" s="35">
        <v>8.1350000000000193</v>
      </c>
      <c r="AN47" s="35">
        <v>8.1529999999999916</v>
      </c>
      <c r="AO47" s="35">
        <v>8.2430000000000234</v>
      </c>
      <c r="AP47" s="35">
        <f t="shared" si="0"/>
        <v>259.608</v>
      </c>
      <c r="AQ47" s="46">
        <f t="shared" si="1"/>
        <v>55.468244430063791</v>
      </c>
    </row>
    <row r="48" spans="1:43" x14ac:dyDescent="0.35">
      <c r="A48" s="1" t="s">
        <v>162</v>
      </c>
      <c r="B48" s="1">
        <v>2022</v>
      </c>
      <c r="C48" s="2">
        <v>44695</v>
      </c>
      <c r="D48" s="1" t="s">
        <v>66</v>
      </c>
      <c r="E48" s="1" t="s">
        <v>21</v>
      </c>
      <c r="F48" s="1" t="s">
        <v>510</v>
      </c>
      <c r="G48" s="1" t="s">
        <v>29</v>
      </c>
      <c r="H48" s="11">
        <f>(C48-VLOOKUP(F48,Riders!$A$2:$C$1999,2,FALSE))/365</f>
        <v>21.378082191780823</v>
      </c>
      <c r="I48" s="1">
        <v>1</v>
      </c>
      <c r="J48" s="35">
        <v>13.651999999999999</v>
      </c>
      <c r="K48" s="35">
        <v>8.4300000000000015</v>
      </c>
      <c r="L48" s="35">
        <v>7.8419999999999987</v>
      </c>
      <c r="M48" s="35">
        <v>7.7079999999999984</v>
      </c>
      <c r="N48" s="35">
        <v>7.6400000000000006</v>
      </c>
      <c r="O48" s="35">
        <v>7.4939999999999998</v>
      </c>
      <c r="P48" s="35">
        <v>7.5130000000000052</v>
      </c>
      <c r="Q48" s="35">
        <v>7.5289999999999893</v>
      </c>
      <c r="R48" s="35">
        <v>7.548000000000016</v>
      </c>
      <c r="S48" s="35">
        <v>7.5799999999999983</v>
      </c>
      <c r="T48" s="35">
        <v>7.5899999999999892</v>
      </c>
      <c r="U48" s="35">
        <v>7.534000000000006</v>
      </c>
      <c r="V48" s="35">
        <v>7.5229999999999961</v>
      </c>
      <c r="W48" s="35">
        <v>7.494000000000014</v>
      </c>
      <c r="X48" s="35">
        <v>7.4219999999999828</v>
      </c>
      <c r="Y48" s="35">
        <v>7.3770000000000095</v>
      </c>
      <c r="Z48" s="35">
        <v>7.3639999999999759</v>
      </c>
      <c r="AA48" s="35">
        <v>7.3640000000000327</v>
      </c>
      <c r="AB48" s="35">
        <v>7.3339999999999748</v>
      </c>
      <c r="AC48" s="35">
        <v>7.3550000000000182</v>
      </c>
      <c r="AD48" s="35">
        <v>7.4120000000000061</v>
      </c>
      <c r="AE48" s="35">
        <v>7.4279999999999973</v>
      </c>
      <c r="AF48" s="35">
        <v>7.4699999999999989</v>
      </c>
      <c r="AG48" s="35">
        <v>7.4569999999999936</v>
      </c>
      <c r="AH48" s="35">
        <v>7.38900000000001</v>
      </c>
      <c r="AI48" s="35">
        <v>7.3619999999999663</v>
      </c>
      <c r="AJ48" s="35">
        <v>7.3220000000000027</v>
      </c>
      <c r="AK48" s="35">
        <v>7.3480000000000132</v>
      </c>
      <c r="AL48" s="35">
        <v>7.4279999999999973</v>
      </c>
      <c r="AM48" s="35">
        <v>7.4910000000000423</v>
      </c>
      <c r="AN48" s="35">
        <v>7.462999999999937</v>
      </c>
      <c r="AO48" s="35">
        <v>7.3690000000000282</v>
      </c>
      <c r="AP48" s="35">
        <f t="shared" si="0"/>
        <v>246.232</v>
      </c>
      <c r="AQ48" s="46">
        <f t="shared" si="1"/>
        <v>58.481432145293873</v>
      </c>
    </row>
    <row r="49" spans="1:43" x14ac:dyDescent="0.35">
      <c r="A49" s="1" t="s">
        <v>162</v>
      </c>
      <c r="B49" s="1">
        <v>2022</v>
      </c>
      <c r="C49" s="2">
        <v>44695</v>
      </c>
      <c r="D49" s="1" t="s">
        <v>66</v>
      </c>
      <c r="E49" s="1" t="s">
        <v>21</v>
      </c>
      <c r="F49" s="1" t="s">
        <v>516</v>
      </c>
      <c r="G49" s="1" t="s">
        <v>29</v>
      </c>
      <c r="H49" s="11">
        <f>(C49-VLOOKUP(F49,Riders!$A$2:$C$1999,2,FALSE))/365</f>
        <v>20.460273972602739</v>
      </c>
      <c r="I49" s="1">
        <v>2</v>
      </c>
      <c r="J49" s="35">
        <v>13.638999999999999</v>
      </c>
      <c r="K49" s="35">
        <v>8.6260000000000012</v>
      </c>
      <c r="L49" s="35">
        <v>8.07</v>
      </c>
      <c r="M49" s="35">
        <v>7.8870000000000005</v>
      </c>
      <c r="N49" s="35">
        <v>7.6460000000000008</v>
      </c>
      <c r="O49" s="35">
        <v>7.5619999999999976</v>
      </c>
      <c r="P49" s="35">
        <v>7.622000000000007</v>
      </c>
      <c r="Q49" s="35">
        <v>7.6580000000000013</v>
      </c>
      <c r="R49" s="35">
        <v>7.6129999999999995</v>
      </c>
      <c r="S49" s="35">
        <v>7.61099999999999</v>
      </c>
      <c r="T49" s="35">
        <v>7.5969999999999942</v>
      </c>
      <c r="U49" s="35">
        <v>7.65300000000002</v>
      </c>
      <c r="V49" s="35">
        <v>7.5729999999999791</v>
      </c>
      <c r="W49" s="35">
        <v>7.5300000000000011</v>
      </c>
      <c r="X49" s="35">
        <v>7.5530000000000257</v>
      </c>
      <c r="Y49" s="35">
        <v>7.6289999999999765</v>
      </c>
      <c r="Z49" s="35">
        <v>7.5580000000000211</v>
      </c>
      <c r="AA49" s="35">
        <v>7.525999999999982</v>
      </c>
      <c r="AB49" s="35">
        <v>7.4549999999999841</v>
      </c>
      <c r="AC49" s="35">
        <v>7.4430000000000121</v>
      </c>
      <c r="AD49" s="35">
        <v>7.4830000000000041</v>
      </c>
      <c r="AE49" s="35">
        <v>7.4439999999999884</v>
      </c>
      <c r="AF49" s="35">
        <v>7.4259999999999877</v>
      </c>
      <c r="AG49" s="35">
        <v>7.3800000000000239</v>
      </c>
      <c r="AH49" s="35">
        <v>7.382000000000005</v>
      </c>
      <c r="AI49" s="35">
        <v>7.3379999999999939</v>
      </c>
      <c r="AJ49" s="35">
        <v>7.4159999999999968</v>
      </c>
      <c r="AK49" s="35">
        <v>7.3669999999999902</v>
      </c>
      <c r="AL49" s="35">
        <v>7.3670000000000186</v>
      </c>
      <c r="AM49" s="35">
        <v>7.2940000000000396</v>
      </c>
      <c r="AN49" s="35">
        <v>7.3169999999999789</v>
      </c>
      <c r="AO49" s="35">
        <v>7.3089999999999975</v>
      </c>
      <c r="AP49" s="35">
        <f t="shared" si="0"/>
        <v>247.97400000000002</v>
      </c>
      <c r="AQ49" s="46">
        <f t="shared" si="1"/>
        <v>58.070604176244281</v>
      </c>
    </row>
    <row r="50" spans="1:43" x14ac:dyDescent="0.35">
      <c r="A50" s="1" t="s">
        <v>162</v>
      </c>
      <c r="B50" s="1">
        <v>2022</v>
      </c>
      <c r="C50" s="2">
        <v>44695</v>
      </c>
      <c r="D50" s="1" t="s">
        <v>66</v>
      </c>
      <c r="E50" s="1" t="s">
        <v>21</v>
      </c>
      <c r="F50" s="1" t="s">
        <v>748</v>
      </c>
      <c r="G50" s="1" t="s">
        <v>35</v>
      </c>
      <c r="H50" s="11">
        <f>(C50-VLOOKUP(F50,Riders!$A$2:$C$1999,2,FALSE))/365</f>
        <v>29.764383561643836</v>
      </c>
      <c r="I50" s="1">
        <v>3</v>
      </c>
      <c r="J50" s="35">
        <v>13.04</v>
      </c>
      <c r="K50" s="35">
        <v>8.1880000000000024</v>
      </c>
      <c r="L50" s="35">
        <v>7.7799999999999976</v>
      </c>
      <c r="M50" s="35">
        <v>7.7070000000000043</v>
      </c>
      <c r="N50" s="35">
        <v>7.7199999999999989</v>
      </c>
      <c r="O50" s="35">
        <v>7.732999999999997</v>
      </c>
      <c r="P50" s="35">
        <v>7.75</v>
      </c>
      <c r="Q50" s="35">
        <v>7.7659999999999982</v>
      </c>
      <c r="R50" s="35">
        <v>7.7760000000000105</v>
      </c>
      <c r="S50" s="35">
        <v>7.7749999999999773</v>
      </c>
      <c r="T50" s="35">
        <v>7.7190000000000083</v>
      </c>
      <c r="U50" s="35">
        <v>7.7480000000000047</v>
      </c>
      <c r="V50" s="35">
        <v>7.7620000000000005</v>
      </c>
      <c r="W50" s="35">
        <v>7.7549999999999955</v>
      </c>
      <c r="X50" s="35">
        <v>7.7820000000000107</v>
      </c>
      <c r="Y50" s="35">
        <v>7.7740000000000009</v>
      </c>
      <c r="Z50" s="35">
        <v>7.7280000000000086</v>
      </c>
      <c r="AA50" s="35">
        <v>7.7129999999999939</v>
      </c>
      <c r="AB50" s="35">
        <v>7.7460000000000093</v>
      </c>
      <c r="AC50" s="35">
        <v>7.6599999999999682</v>
      </c>
      <c r="AD50" s="35">
        <v>7.606000000000023</v>
      </c>
      <c r="AE50" s="35">
        <v>7.5609999999999786</v>
      </c>
      <c r="AF50" s="35">
        <v>7.6020000000000039</v>
      </c>
      <c r="AG50" s="35">
        <v>7.6479999999999961</v>
      </c>
      <c r="AH50" s="35">
        <v>7.7249999999999943</v>
      </c>
      <c r="AI50" s="35">
        <v>7.7930000000000348</v>
      </c>
      <c r="AJ50" s="35">
        <v>7.8179999999999836</v>
      </c>
      <c r="AK50" s="35">
        <v>7.8470000000000084</v>
      </c>
      <c r="AL50" s="35">
        <v>7.8449999999999704</v>
      </c>
      <c r="AM50" s="35">
        <v>7.8000000000000398</v>
      </c>
      <c r="AN50" s="35">
        <v>7.7909999999999684</v>
      </c>
      <c r="AO50" s="35">
        <v>7.8280000000000314</v>
      </c>
      <c r="AP50" s="35">
        <f t="shared" si="0"/>
        <v>253.48600000000002</v>
      </c>
      <c r="AQ50" s="46">
        <f t="shared" si="1"/>
        <v>56.807871046132718</v>
      </c>
    </row>
    <row r="51" spans="1:43" x14ac:dyDescent="0.35">
      <c r="A51" s="1" t="s">
        <v>162</v>
      </c>
      <c r="B51" s="1">
        <v>2022</v>
      </c>
      <c r="C51" s="2">
        <v>44695</v>
      </c>
      <c r="D51" s="1" t="s">
        <v>66</v>
      </c>
      <c r="E51" s="1" t="s">
        <v>21</v>
      </c>
      <c r="F51" s="1" t="s">
        <v>636</v>
      </c>
      <c r="G51" s="1" t="s">
        <v>102</v>
      </c>
      <c r="H51" s="11">
        <f>(C51-VLOOKUP(F51,Riders!$A$2:$C$1999,2,FALSE))/365</f>
        <v>20.947945205479453</v>
      </c>
      <c r="I51" s="1">
        <v>4</v>
      </c>
      <c r="J51" s="35">
        <v>13.705</v>
      </c>
      <c r="K51" s="35">
        <v>8.3289999999999988</v>
      </c>
      <c r="L51" s="35">
        <v>7.8420000000000023</v>
      </c>
      <c r="M51" s="35">
        <v>7.7360000000000007</v>
      </c>
      <c r="N51" s="35">
        <v>7.6709999999999994</v>
      </c>
      <c r="O51" s="35">
        <v>7.6430000000000007</v>
      </c>
      <c r="P51" s="35">
        <v>7.6099999999999923</v>
      </c>
      <c r="Q51" s="35">
        <v>7.6019999999999968</v>
      </c>
      <c r="R51" s="35">
        <v>7.6020000000000039</v>
      </c>
      <c r="S51" s="35">
        <v>7.6460000000000008</v>
      </c>
      <c r="T51" s="35">
        <v>7.5880000000000081</v>
      </c>
      <c r="U51" s="35">
        <v>7.5799999999999983</v>
      </c>
      <c r="V51" s="35">
        <v>7.5799999999999841</v>
      </c>
      <c r="W51" s="35">
        <v>7.6090000000000231</v>
      </c>
      <c r="X51" s="35">
        <v>7.632000000000005</v>
      </c>
      <c r="Y51" s="35">
        <v>7.6710000000000065</v>
      </c>
      <c r="Z51" s="35">
        <v>7.6619999999999777</v>
      </c>
      <c r="AA51" s="35">
        <v>7.7090000000000032</v>
      </c>
      <c r="AB51" s="35">
        <v>7.6779999999999973</v>
      </c>
      <c r="AC51" s="35">
        <v>7.6880000000000166</v>
      </c>
      <c r="AD51" s="35">
        <v>7.6629999999999541</v>
      </c>
      <c r="AE51" s="35">
        <v>7.6879999999999882</v>
      </c>
      <c r="AF51" s="35">
        <v>7.7020000000000266</v>
      </c>
      <c r="AG51" s="35">
        <v>7.7669999999999959</v>
      </c>
      <c r="AH51" s="35">
        <v>7.8410000000000082</v>
      </c>
      <c r="AI51" s="35">
        <v>7.8810000000000002</v>
      </c>
      <c r="AJ51" s="35">
        <v>7.8850000000000193</v>
      </c>
      <c r="AK51" s="35">
        <v>7.9049999999999727</v>
      </c>
      <c r="AL51" s="35">
        <v>7.8880000000000337</v>
      </c>
      <c r="AM51" s="35">
        <v>7.9319999999999879</v>
      </c>
      <c r="AN51" s="35">
        <v>7.9700000000000273</v>
      </c>
      <c r="AO51" s="35">
        <v>8.0269999999999868</v>
      </c>
      <c r="AP51" s="35">
        <f t="shared" si="0"/>
        <v>253.93200000000002</v>
      </c>
      <c r="AQ51" s="46">
        <f t="shared" si="1"/>
        <v>56.708095080572747</v>
      </c>
    </row>
    <row r="52" spans="1:43" x14ac:dyDescent="0.35">
      <c r="A52" s="1" t="s">
        <v>162</v>
      </c>
      <c r="B52" s="1">
        <v>2022</v>
      </c>
      <c r="C52" s="2">
        <v>44695</v>
      </c>
      <c r="D52" s="1" t="s">
        <v>66</v>
      </c>
      <c r="E52" s="1" t="s">
        <v>21</v>
      </c>
      <c r="F52" s="1" t="s">
        <v>496</v>
      </c>
      <c r="G52" s="1" t="s">
        <v>85</v>
      </c>
      <c r="H52" s="11">
        <f>(C52-VLOOKUP(F52,Riders!$A$2:$C$1999,2,FALSE))/365</f>
        <v>27.334246575342465</v>
      </c>
      <c r="I52" s="1">
        <v>5</v>
      </c>
      <c r="J52" s="35">
        <v>13.271000000000001</v>
      </c>
      <c r="K52" s="35">
        <v>8.286999999999999</v>
      </c>
      <c r="L52" s="35">
        <v>7.7590000000000003</v>
      </c>
      <c r="M52" s="35">
        <v>7.5840000000000032</v>
      </c>
      <c r="N52" s="35">
        <v>7.5939999999999941</v>
      </c>
      <c r="O52" s="35">
        <v>7.6030000000000015</v>
      </c>
      <c r="P52" s="35">
        <v>7.5570000000000022</v>
      </c>
      <c r="Q52" s="35">
        <v>7.6200000000000045</v>
      </c>
      <c r="R52" s="35">
        <v>7.6129999999999995</v>
      </c>
      <c r="S52" s="35">
        <v>7.6650000000000063</v>
      </c>
      <c r="T52" s="35">
        <v>7.6789999999999878</v>
      </c>
      <c r="U52" s="35">
        <v>7.796999999999997</v>
      </c>
      <c r="V52" s="35">
        <v>7.7980000000000018</v>
      </c>
      <c r="W52" s="35">
        <v>7.8309999999999889</v>
      </c>
      <c r="X52" s="35">
        <v>7.796999999999997</v>
      </c>
      <c r="Y52" s="35">
        <v>7.8100000000000023</v>
      </c>
      <c r="Z52" s="35">
        <v>7.8010000000000161</v>
      </c>
      <c r="AA52" s="35">
        <v>7.839999999999975</v>
      </c>
      <c r="AB52" s="35">
        <v>7.8170000000000357</v>
      </c>
      <c r="AC52" s="35">
        <v>7.875</v>
      </c>
      <c r="AD52" s="35">
        <v>7.8279999999999745</v>
      </c>
      <c r="AE52" s="35">
        <v>7.8690000000000282</v>
      </c>
      <c r="AF52" s="35">
        <v>7.8619999999999663</v>
      </c>
      <c r="AG52" s="35">
        <v>7.8950000000000102</v>
      </c>
      <c r="AH52" s="35">
        <v>7.8770000000000095</v>
      </c>
      <c r="AI52" s="35">
        <v>7.8999999999999773</v>
      </c>
      <c r="AJ52" s="35">
        <v>7.849000000000018</v>
      </c>
      <c r="AK52" s="35">
        <v>7.8790000000000191</v>
      </c>
      <c r="AL52" s="35">
        <v>7.8430000000000177</v>
      </c>
      <c r="AM52" s="35">
        <v>7.84699999999998</v>
      </c>
      <c r="AN52" s="35">
        <v>7.7239999999999895</v>
      </c>
      <c r="AO52" s="35">
        <v>7.703000000000003</v>
      </c>
      <c r="AP52" s="35">
        <f t="shared" si="0"/>
        <v>254.67400000000001</v>
      </c>
      <c r="AQ52" s="46">
        <f t="shared" si="1"/>
        <v>56.542874419846548</v>
      </c>
    </row>
    <row r="53" spans="1:43" x14ac:dyDescent="0.35">
      <c r="A53" s="1" t="s">
        <v>162</v>
      </c>
      <c r="B53" s="1">
        <v>2022</v>
      </c>
      <c r="C53" s="2">
        <v>44695</v>
      </c>
      <c r="D53" s="1" t="s">
        <v>66</v>
      </c>
      <c r="E53" s="1" t="s">
        <v>21</v>
      </c>
      <c r="F53" s="1" t="s">
        <v>633</v>
      </c>
      <c r="G53" s="1" t="s">
        <v>85</v>
      </c>
      <c r="H53" s="11">
        <f>(C53-VLOOKUP(F53,Riders!$A$2:$C$1999,2,FALSE))/365</f>
        <v>23.312328767123287</v>
      </c>
      <c r="I53" s="1">
        <v>6</v>
      </c>
      <c r="J53" s="35">
        <v>14.032999999999999</v>
      </c>
      <c r="K53" s="35">
        <v>8.4829999999999988</v>
      </c>
      <c r="L53" s="35">
        <v>7.907</v>
      </c>
      <c r="M53" s="35">
        <v>7.7950000000000053</v>
      </c>
      <c r="N53" s="35">
        <v>7.8029999999999973</v>
      </c>
      <c r="O53" s="35">
        <v>7.7650000000000006</v>
      </c>
      <c r="P53" s="35">
        <v>7.8350000000000009</v>
      </c>
      <c r="Q53" s="35">
        <v>7.9319999999999951</v>
      </c>
      <c r="R53" s="35">
        <v>7.8680000000000092</v>
      </c>
      <c r="S53" s="35">
        <v>7.8459999999999894</v>
      </c>
      <c r="T53" s="35">
        <v>7.8799999999999955</v>
      </c>
      <c r="U53" s="35">
        <v>7.8290000000000077</v>
      </c>
      <c r="V53" s="35">
        <v>7.8030000000000115</v>
      </c>
      <c r="W53" s="35">
        <v>7.7959999999999781</v>
      </c>
      <c r="X53" s="35">
        <v>7.7910000000000252</v>
      </c>
      <c r="Y53" s="35">
        <v>7.7719999999999914</v>
      </c>
      <c r="Z53" s="35">
        <v>7.7929999999999779</v>
      </c>
      <c r="AA53" s="35">
        <v>7.8149999999999977</v>
      </c>
      <c r="AB53" s="35">
        <v>7.7870000000000346</v>
      </c>
      <c r="AC53" s="35">
        <v>7.7599999999999909</v>
      </c>
      <c r="AD53" s="35">
        <v>7.7420000000000186</v>
      </c>
      <c r="AE53" s="35">
        <v>7.69399999999996</v>
      </c>
      <c r="AF53" s="35">
        <v>7.6980000000000075</v>
      </c>
      <c r="AG53" s="35">
        <v>7.6829999999999927</v>
      </c>
      <c r="AH53" s="35">
        <v>7.6510000000000389</v>
      </c>
      <c r="AI53" s="35">
        <v>7.6269999999999811</v>
      </c>
      <c r="AJ53" s="35">
        <v>7.6099999999999852</v>
      </c>
      <c r="AK53" s="35">
        <v>7.5720000000000312</v>
      </c>
      <c r="AL53" s="35">
        <v>7.5650000000000261</v>
      </c>
      <c r="AM53" s="35">
        <v>7.5399999999999636</v>
      </c>
      <c r="AN53" s="35">
        <v>7.4839999999999804</v>
      </c>
      <c r="AO53" s="35">
        <v>7.7939999999999827</v>
      </c>
      <c r="AP53" s="35">
        <f t="shared" si="0"/>
        <v>254.95299999999997</v>
      </c>
      <c r="AQ53" s="46">
        <f t="shared" si="1"/>
        <v>56.480998458539425</v>
      </c>
    </row>
    <row r="54" spans="1:43" x14ac:dyDescent="0.35">
      <c r="A54" s="1" t="s">
        <v>162</v>
      </c>
      <c r="B54" s="1">
        <v>2022</v>
      </c>
      <c r="C54" s="2">
        <v>44695</v>
      </c>
      <c r="D54" s="1" t="s">
        <v>66</v>
      </c>
      <c r="E54" s="1" t="s">
        <v>21</v>
      </c>
      <c r="F54" s="1" t="s">
        <v>681</v>
      </c>
      <c r="G54" s="1" t="s">
        <v>25</v>
      </c>
      <c r="H54" s="11">
        <f>(C54-VLOOKUP(F54,Riders!$A$2:$C$1999,2,FALSE))/365</f>
        <v>25.82191780821918</v>
      </c>
      <c r="I54" s="1">
        <v>7</v>
      </c>
      <c r="J54" s="35">
        <v>14.077</v>
      </c>
      <c r="K54" s="35">
        <v>8.2209999999999983</v>
      </c>
      <c r="L54" s="35">
        <v>7.7530000000000001</v>
      </c>
      <c r="M54" s="35">
        <v>7.7010000000000041</v>
      </c>
      <c r="N54" s="35">
        <v>7.7259999999999991</v>
      </c>
      <c r="O54" s="35">
        <v>7.7479999999999976</v>
      </c>
      <c r="P54" s="35">
        <v>7.7160000000000011</v>
      </c>
      <c r="Q54" s="35">
        <v>7.7060000000000102</v>
      </c>
      <c r="R54" s="35">
        <v>7.7249999999999943</v>
      </c>
      <c r="S54" s="35">
        <v>7.7409999999999997</v>
      </c>
      <c r="T54" s="35">
        <v>7.6810000000000116</v>
      </c>
      <c r="U54" s="35">
        <v>7.680999999999969</v>
      </c>
      <c r="V54" s="35">
        <v>7.6560000000000201</v>
      </c>
      <c r="W54" s="35">
        <v>7.6669999999999874</v>
      </c>
      <c r="X54" s="35">
        <v>7.6710000000000207</v>
      </c>
      <c r="Y54" s="35">
        <v>7.6399999999999721</v>
      </c>
      <c r="Z54" s="35">
        <v>7.6690000000000396</v>
      </c>
      <c r="AA54" s="35">
        <v>7.6759999999999593</v>
      </c>
      <c r="AB54" s="35">
        <v>7.7010000000000218</v>
      </c>
      <c r="AC54" s="35">
        <v>7.7439999999999998</v>
      </c>
      <c r="AD54" s="35">
        <v>7.7339999999999804</v>
      </c>
      <c r="AE54" s="35">
        <v>7.7630000000000052</v>
      </c>
      <c r="AF54" s="35">
        <v>7.7350000000000136</v>
      </c>
      <c r="AG54" s="35">
        <v>7.7659999999999911</v>
      </c>
      <c r="AH54" s="35">
        <v>7.7739999999999725</v>
      </c>
      <c r="AI54" s="35">
        <v>7.898000000000053</v>
      </c>
      <c r="AJ54" s="35">
        <v>7.9139999999999873</v>
      </c>
      <c r="AK54" s="35">
        <v>7.9579999999999984</v>
      </c>
      <c r="AL54" s="35">
        <v>7.9019999999999868</v>
      </c>
      <c r="AM54" s="35">
        <v>7.9159999999999968</v>
      </c>
      <c r="AN54" s="35">
        <v>7.9420000000000357</v>
      </c>
      <c r="AO54" s="35">
        <v>8.0079999999999529</v>
      </c>
      <c r="AP54" s="35">
        <f t="shared" si="0"/>
        <v>255.20999999999998</v>
      </c>
      <c r="AQ54" s="46">
        <f t="shared" si="1"/>
        <v>56.424121311860823</v>
      </c>
    </row>
    <row r="55" spans="1:43" x14ac:dyDescent="0.35">
      <c r="A55" s="1" t="s">
        <v>162</v>
      </c>
      <c r="B55" s="1">
        <v>2022</v>
      </c>
      <c r="C55" s="2">
        <v>44695</v>
      </c>
      <c r="D55" s="1" t="s">
        <v>66</v>
      </c>
      <c r="E55" s="1" t="s">
        <v>21</v>
      </c>
      <c r="F55" s="1" t="s">
        <v>511</v>
      </c>
      <c r="G55" s="1" t="s">
        <v>33</v>
      </c>
      <c r="H55" s="11">
        <f>(C55-VLOOKUP(F55,Riders!$A$2:$C$1999,2,FALSE))/365</f>
        <v>22.717808219178082</v>
      </c>
      <c r="I55" s="1">
        <v>8</v>
      </c>
      <c r="J55" s="35">
        <v>13.842000000000001</v>
      </c>
      <c r="K55" s="35">
        <v>8.5419999999999998</v>
      </c>
      <c r="L55" s="35">
        <v>7.9310000000000009</v>
      </c>
      <c r="M55" s="35">
        <v>7.6999999999999993</v>
      </c>
      <c r="N55" s="35">
        <v>7.6869999999999976</v>
      </c>
      <c r="O55" s="35">
        <v>7.7259999999999991</v>
      </c>
      <c r="P55" s="35">
        <v>7.7560000000000073</v>
      </c>
      <c r="Q55" s="35">
        <v>7.7570000000000121</v>
      </c>
      <c r="R55" s="35">
        <v>7.7959999999999781</v>
      </c>
      <c r="S55" s="35">
        <v>7.7759999999999962</v>
      </c>
      <c r="T55" s="35">
        <v>7.7590000000000003</v>
      </c>
      <c r="U55" s="35">
        <v>7.8040000000000163</v>
      </c>
      <c r="V55" s="35">
        <v>7.8010000000000161</v>
      </c>
      <c r="W55" s="35">
        <v>7.7499999999999716</v>
      </c>
      <c r="X55" s="35">
        <v>7.7849999999999966</v>
      </c>
      <c r="Y55" s="35">
        <v>7.8380000000000081</v>
      </c>
      <c r="Z55" s="35">
        <v>7.8310000000000173</v>
      </c>
      <c r="AA55" s="35">
        <v>7.8409999999999798</v>
      </c>
      <c r="AB55" s="35">
        <v>7.8549999999999898</v>
      </c>
      <c r="AC55" s="35">
        <v>7.8530000000000086</v>
      </c>
      <c r="AD55" s="35">
        <v>7.8619999999999948</v>
      </c>
      <c r="AE55" s="35">
        <v>7.896000000000015</v>
      </c>
      <c r="AF55" s="35">
        <v>7.9050000000000011</v>
      </c>
      <c r="AG55" s="35">
        <v>7.8950000000000102</v>
      </c>
      <c r="AH55" s="35">
        <v>7.9079999999999586</v>
      </c>
      <c r="AI55" s="35">
        <v>7.8980000000000246</v>
      </c>
      <c r="AJ55" s="35">
        <v>7.9249999999999829</v>
      </c>
      <c r="AK55" s="35">
        <v>7.9530000000000314</v>
      </c>
      <c r="AL55" s="35">
        <v>7.9449999999999932</v>
      </c>
      <c r="AM55" s="35">
        <v>7.9599999999999795</v>
      </c>
      <c r="AN55" s="35">
        <v>7.9979999999999905</v>
      </c>
      <c r="AO55" s="35">
        <v>7.9370000000000687</v>
      </c>
      <c r="AP55" s="35">
        <f t="shared" si="0"/>
        <v>257.71200000000005</v>
      </c>
      <c r="AQ55" s="46">
        <f t="shared" si="1"/>
        <v>55.876327062767729</v>
      </c>
    </row>
    <row r="56" spans="1:43" x14ac:dyDescent="0.35">
      <c r="A56" s="1" t="s">
        <v>162</v>
      </c>
      <c r="B56" s="1">
        <v>2022</v>
      </c>
      <c r="C56" s="2">
        <v>44695</v>
      </c>
      <c r="D56" s="1" t="s">
        <v>66</v>
      </c>
      <c r="E56" s="1" t="s">
        <v>21</v>
      </c>
      <c r="F56" s="1" t="s">
        <v>515</v>
      </c>
      <c r="G56" s="1" t="s">
        <v>39</v>
      </c>
      <c r="H56" s="11">
        <f>(C56-VLOOKUP(F56,Riders!$A$2:$C$1999,2,FALSE))/365</f>
        <v>21.402739726027399</v>
      </c>
      <c r="I56" s="1">
        <v>9</v>
      </c>
      <c r="J56" s="35">
        <v>14.109</v>
      </c>
      <c r="K56" s="35">
        <v>8.2900000000000009</v>
      </c>
      <c r="L56" s="35">
        <v>7.7459999999999987</v>
      </c>
      <c r="M56" s="35">
        <v>7.583000000000002</v>
      </c>
      <c r="N56" s="35">
        <v>7.5790000000000006</v>
      </c>
      <c r="O56" s="35">
        <v>7.7089999999999961</v>
      </c>
      <c r="P56" s="35">
        <v>7.7659999999999911</v>
      </c>
      <c r="Q56" s="35">
        <v>7.7890000000000086</v>
      </c>
      <c r="R56" s="35">
        <v>7.7920000000000158</v>
      </c>
      <c r="S56" s="35">
        <v>7.7689999999999912</v>
      </c>
      <c r="T56" s="35">
        <v>7.7530000000000001</v>
      </c>
      <c r="U56" s="35">
        <v>7.7119999999999891</v>
      </c>
      <c r="V56" s="35">
        <v>7.6970000000000169</v>
      </c>
      <c r="W56" s="35">
        <v>7.687999999999974</v>
      </c>
      <c r="X56" s="35">
        <v>7.6840000000000259</v>
      </c>
      <c r="Y56" s="35">
        <v>7.7399999999999949</v>
      </c>
      <c r="Z56" s="35">
        <v>7.6700000000000159</v>
      </c>
      <c r="AA56" s="35">
        <v>7.7409999999999854</v>
      </c>
      <c r="AB56" s="35">
        <v>7.6980000000000075</v>
      </c>
      <c r="AC56" s="35">
        <v>7.7509999999999764</v>
      </c>
      <c r="AD56" s="35">
        <v>7.7630000000000052</v>
      </c>
      <c r="AE56" s="35">
        <v>7.8339999999999748</v>
      </c>
      <c r="AF56" s="35">
        <v>7.8410000000000082</v>
      </c>
      <c r="AG56" s="35">
        <v>7.8840000000000146</v>
      </c>
      <c r="AH56" s="35">
        <v>7.945999999999998</v>
      </c>
      <c r="AI56" s="35">
        <v>8.0440000000000396</v>
      </c>
      <c r="AJ56" s="35">
        <v>7.9929999999999666</v>
      </c>
      <c r="AK56" s="35">
        <v>8.0459999999999923</v>
      </c>
      <c r="AL56" s="35">
        <v>8.0510000000000161</v>
      </c>
      <c r="AM56" s="35">
        <v>8.2099999999999795</v>
      </c>
      <c r="AN56" s="35">
        <v>8.5780000000000598</v>
      </c>
      <c r="AO56" s="35">
        <v>8.4099999999999966</v>
      </c>
      <c r="AP56" s="35">
        <f t="shared" si="0"/>
        <v>257.86600000000004</v>
      </c>
      <c r="AQ56" s="46">
        <f t="shared" si="1"/>
        <v>55.842957194822105</v>
      </c>
    </row>
    <row r="57" spans="1:43" x14ac:dyDescent="0.35">
      <c r="A57" s="1" t="s">
        <v>162</v>
      </c>
      <c r="B57" s="1">
        <v>2022</v>
      </c>
      <c r="C57" s="2">
        <v>44695</v>
      </c>
      <c r="D57" s="1" t="s">
        <v>66</v>
      </c>
      <c r="E57" s="1" t="s">
        <v>21</v>
      </c>
      <c r="F57" s="1" t="s">
        <v>605</v>
      </c>
      <c r="G57" s="1" t="s">
        <v>33</v>
      </c>
      <c r="H57" s="11">
        <f>(C57-VLOOKUP(F57,Riders!$A$2:$C$1999,2,FALSE))/365</f>
        <v>20.342465753424658</v>
      </c>
      <c r="I57" s="1">
        <v>10</v>
      </c>
      <c r="J57" s="35">
        <v>13.811999999999999</v>
      </c>
      <c r="K57" s="35">
        <v>8.4109999999999996</v>
      </c>
      <c r="L57" s="35">
        <v>8.0300000000000011</v>
      </c>
      <c r="M57" s="35">
        <v>7.9620000000000033</v>
      </c>
      <c r="N57" s="35">
        <v>7.9979999999999976</v>
      </c>
      <c r="O57" s="35">
        <v>8.0839999999999961</v>
      </c>
      <c r="P57" s="35">
        <v>8.0280000000000058</v>
      </c>
      <c r="Q57" s="35">
        <v>7.9899999999999949</v>
      </c>
      <c r="R57" s="35">
        <v>7.9520000000000124</v>
      </c>
      <c r="S57" s="35">
        <v>7.9819999999999993</v>
      </c>
      <c r="T57" s="35">
        <v>8.0249999999999773</v>
      </c>
      <c r="U57" s="35">
        <v>8.0640000000000214</v>
      </c>
      <c r="V57" s="35">
        <v>8.0509999999999877</v>
      </c>
      <c r="W57" s="35">
        <v>8.0260000000000105</v>
      </c>
      <c r="X57" s="35">
        <v>8</v>
      </c>
      <c r="Y57" s="35">
        <v>8.0369999999999919</v>
      </c>
      <c r="Z57" s="35">
        <v>7.9800000000000182</v>
      </c>
      <c r="AA57" s="35">
        <v>7.9349999999999739</v>
      </c>
      <c r="AB57" s="35">
        <v>7.9430000000000121</v>
      </c>
      <c r="AC57" s="35">
        <v>7.8870000000000005</v>
      </c>
      <c r="AD57" s="35">
        <v>7.8839999999999861</v>
      </c>
      <c r="AE57" s="35">
        <v>7.8449999999999989</v>
      </c>
      <c r="AF57" s="35">
        <v>7.8210000000000264</v>
      </c>
      <c r="AG57" s="35">
        <v>7.7859999999999729</v>
      </c>
      <c r="AH57" s="35">
        <v>7.7200000000000273</v>
      </c>
      <c r="AI57" s="35">
        <v>7.6659999999999684</v>
      </c>
      <c r="AJ57" s="35">
        <v>7.7140000000000271</v>
      </c>
      <c r="AK57" s="35">
        <v>7.7819999999999823</v>
      </c>
      <c r="AL57" s="35">
        <v>7.7789999999999964</v>
      </c>
      <c r="AM57" s="35">
        <v>7.7750000000000057</v>
      </c>
      <c r="AN57" s="35">
        <v>7.8439999999999941</v>
      </c>
      <c r="AO57" s="35">
        <v>7.8770000000000095</v>
      </c>
      <c r="AP57" s="35">
        <f t="shared" si="0"/>
        <v>259.69</v>
      </c>
      <c r="AQ57" s="46">
        <f t="shared" si="1"/>
        <v>55.450729716200087</v>
      </c>
    </row>
    <row r="58" spans="1:43" x14ac:dyDescent="0.35">
      <c r="A58" s="1" t="s">
        <v>162</v>
      </c>
      <c r="B58" s="1">
        <v>2022</v>
      </c>
      <c r="C58" s="2">
        <v>44695</v>
      </c>
      <c r="D58" s="1" t="s">
        <v>66</v>
      </c>
      <c r="E58" s="1" t="s">
        <v>21</v>
      </c>
      <c r="F58" s="1" t="s">
        <v>697</v>
      </c>
      <c r="G58" s="1" t="s">
        <v>39</v>
      </c>
      <c r="H58" s="11">
        <f>(C58-VLOOKUP(F58,Riders!$A$2:$C$1999,2,FALSE))/365</f>
        <v>22.465753424657535</v>
      </c>
      <c r="I58" s="1">
        <v>11</v>
      </c>
      <c r="J58" s="35">
        <v>13.74</v>
      </c>
      <c r="K58" s="35">
        <v>8.3559999999999999</v>
      </c>
      <c r="L58" s="35">
        <v>7.8619999999999983</v>
      </c>
      <c r="M58" s="35">
        <v>7.8070000000000022</v>
      </c>
      <c r="N58" s="35">
        <v>7.8140000000000001</v>
      </c>
      <c r="O58" s="35">
        <v>7.8819999999999979</v>
      </c>
      <c r="P58" s="35">
        <v>7.8900000000000148</v>
      </c>
      <c r="Q58" s="35">
        <v>7.9479999999999791</v>
      </c>
      <c r="R58" s="35">
        <v>7.9620000000000033</v>
      </c>
      <c r="S58" s="35">
        <v>8.0120000000000005</v>
      </c>
      <c r="T58" s="35">
        <v>7.9270000000000067</v>
      </c>
      <c r="U58" s="35">
        <v>7.9409999999999883</v>
      </c>
      <c r="V58" s="35">
        <v>7.9320000000000022</v>
      </c>
      <c r="W58" s="35">
        <v>7.9849999999999994</v>
      </c>
      <c r="X58" s="35">
        <v>8.0039999999999907</v>
      </c>
      <c r="Y58" s="35">
        <v>8.0260000000000389</v>
      </c>
      <c r="Z58" s="35">
        <v>8.039999999999992</v>
      </c>
      <c r="AA58" s="35">
        <v>8.1119999999999948</v>
      </c>
      <c r="AB58" s="35">
        <v>8.0480000000000018</v>
      </c>
      <c r="AC58" s="35">
        <v>8.0839999999999748</v>
      </c>
      <c r="AD58" s="35">
        <v>8.0750000000000171</v>
      </c>
      <c r="AE58" s="35">
        <v>8.0029999999999859</v>
      </c>
      <c r="AF58" s="35">
        <v>7.9080000000000155</v>
      </c>
      <c r="AG58" s="35">
        <v>8.0039999999999623</v>
      </c>
      <c r="AH58" s="35">
        <v>7.9890000000000327</v>
      </c>
      <c r="AI58" s="35">
        <v>8.0810000000000173</v>
      </c>
      <c r="AJ58" s="35">
        <v>8.117999999999995</v>
      </c>
      <c r="AK58" s="35">
        <v>8.1459999999999866</v>
      </c>
      <c r="AL58" s="35">
        <v>8.0520000000000209</v>
      </c>
      <c r="AM58" s="35">
        <v>8.0159999999999911</v>
      </c>
      <c r="AN58" s="35">
        <v>7.9839999999999804</v>
      </c>
      <c r="AO58" s="35">
        <v>8.1029999999999518</v>
      </c>
      <c r="AP58" s="35">
        <f t="shared" si="0"/>
        <v>261.85099999999994</v>
      </c>
      <c r="AQ58" s="46">
        <f t="shared" si="1"/>
        <v>54.99310676682542</v>
      </c>
    </row>
    <row r="59" spans="1:43" x14ac:dyDescent="0.35">
      <c r="A59" s="1" t="s">
        <v>162</v>
      </c>
      <c r="B59" s="1">
        <v>2022</v>
      </c>
      <c r="C59" s="2">
        <v>44695</v>
      </c>
      <c r="D59" s="1" t="s">
        <v>66</v>
      </c>
      <c r="E59" s="1" t="s">
        <v>21</v>
      </c>
      <c r="F59" s="1" t="s">
        <v>519</v>
      </c>
      <c r="G59" s="1" t="s">
        <v>250</v>
      </c>
      <c r="H59" s="11">
        <f>(C59-VLOOKUP(F59,Riders!$A$2:$C$1999,2,FALSE))/365</f>
        <v>31.336986301369862</v>
      </c>
      <c r="I59" s="1">
        <v>12</v>
      </c>
      <c r="J59" s="35">
        <v>14.173</v>
      </c>
      <c r="K59" s="35">
        <v>8.4449999999999985</v>
      </c>
      <c r="L59" s="35">
        <v>8.0390000000000015</v>
      </c>
      <c r="M59" s="35">
        <v>7.9030000000000022</v>
      </c>
      <c r="N59" s="35">
        <v>7.8629999999999995</v>
      </c>
      <c r="O59" s="35">
        <v>7.9039999999999964</v>
      </c>
      <c r="P59" s="35">
        <v>7.9080000000000013</v>
      </c>
      <c r="Q59" s="35">
        <v>7.9270000000000067</v>
      </c>
      <c r="R59" s="35">
        <v>7.9179999999999779</v>
      </c>
      <c r="S59" s="35">
        <v>7.8960000000000292</v>
      </c>
      <c r="T59" s="35">
        <v>7.9149999999999778</v>
      </c>
      <c r="U59" s="35">
        <v>7.9280000000000115</v>
      </c>
      <c r="V59" s="35">
        <v>7.9440000000000026</v>
      </c>
      <c r="W59" s="35">
        <v>7.9369999999999976</v>
      </c>
      <c r="X59" s="35">
        <v>7.9450000000000074</v>
      </c>
      <c r="Y59" s="35">
        <v>7.9679999999999893</v>
      </c>
      <c r="Z59" s="35">
        <v>7.9779999999999802</v>
      </c>
      <c r="AA59" s="35">
        <v>7.9570000000000221</v>
      </c>
      <c r="AB59" s="35">
        <v>7.9400000000000261</v>
      </c>
      <c r="AC59" s="35">
        <v>7.9479999999999791</v>
      </c>
      <c r="AD59" s="35">
        <v>7.9989999999999952</v>
      </c>
      <c r="AE59" s="35">
        <v>8.0190000000000055</v>
      </c>
      <c r="AF59" s="35">
        <v>7.9609999999999843</v>
      </c>
      <c r="AG59" s="35">
        <v>7.9710000000000036</v>
      </c>
      <c r="AH59" s="35">
        <v>8.0009999999999764</v>
      </c>
      <c r="AI59" s="35">
        <v>7.9780000000000371</v>
      </c>
      <c r="AJ59" s="35">
        <v>8.0209999999999866</v>
      </c>
      <c r="AK59" s="35">
        <v>8.1450000000000102</v>
      </c>
      <c r="AL59" s="35">
        <v>8.1400000000000432</v>
      </c>
      <c r="AM59" s="35">
        <v>8.1319999999999482</v>
      </c>
      <c r="AN59" s="35">
        <v>8.1109999999999616</v>
      </c>
      <c r="AO59" s="35">
        <v>8.1150000000000375</v>
      </c>
      <c r="AP59" s="35">
        <f t="shared" si="0"/>
        <v>262.029</v>
      </c>
      <c r="AQ59" s="46">
        <f t="shared" si="1"/>
        <v>54.955749172801482</v>
      </c>
    </row>
    <row r="60" spans="1:43" x14ac:dyDescent="0.35">
      <c r="A60" s="1" t="s">
        <v>162</v>
      </c>
      <c r="B60" s="1">
        <v>2022</v>
      </c>
      <c r="C60" s="2">
        <v>44695</v>
      </c>
      <c r="D60" s="1" t="s">
        <v>66</v>
      </c>
      <c r="E60" s="1" t="s">
        <v>21</v>
      </c>
      <c r="F60" s="1" t="s">
        <v>711</v>
      </c>
      <c r="G60" s="1" t="s">
        <v>726</v>
      </c>
      <c r="H60" s="11">
        <f>(C60-VLOOKUP(F60,Riders!$A$2:$C$1999,2,FALSE))/365</f>
        <v>28.745205479452054</v>
      </c>
      <c r="I60" s="1">
        <v>13</v>
      </c>
      <c r="J60" s="35">
        <v>14.250999999999999</v>
      </c>
      <c r="K60" s="35">
        <v>8.5230000000000015</v>
      </c>
      <c r="L60" s="35">
        <v>7.9939999999999998</v>
      </c>
      <c r="M60" s="35">
        <v>7.8549999999999969</v>
      </c>
      <c r="N60" s="35">
        <v>7.7899999999999991</v>
      </c>
      <c r="O60" s="35">
        <v>7.7410000000000068</v>
      </c>
      <c r="P60" s="35">
        <v>7.6600000000000037</v>
      </c>
      <c r="Q60" s="35">
        <v>7.6999999999999886</v>
      </c>
      <c r="R60" s="35">
        <v>7.6720000000000113</v>
      </c>
      <c r="S60" s="35">
        <v>7.7549999999999955</v>
      </c>
      <c r="T60" s="35">
        <v>7.7749999999999915</v>
      </c>
      <c r="U60" s="35">
        <v>7.8320000000000078</v>
      </c>
      <c r="V60" s="35">
        <v>7.7780000000000058</v>
      </c>
      <c r="W60" s="35">
        <v>7.7789999999999822</v>
      </c>
      <c r="X60" s="35">
        <v>7.7480000000000189</v>
      </c>
      <c r="Y60" s="35">
        <v>7.7930000000000064</v>
      </c>
      <c r="Z60" s="35">
        <v>7.7860000000000014</v>
      </c>
      <c r="AA60" s="35">
        <v>7.8529999999999802</v>
      </c>
      <c r="AB60" s="35">
        <v>7.8840000000000146</v>
      </c>
      <c r="AC60" s="35">
        <v>7.9459999999999695</v>
      </c>
      <c r="AD60" s="35">
        <v>7.9470000000000312</v>
      </c>
      <c r="AE60" s="35">
        <v>8.0419999999999732</v>
      </c>
      <c r="AF60" s="35">
        <v>8.021000000000015</v>
      </c>
      <c r="AG60" s="35">
        <v>8.0270000000000152</v>
      </c>
      <c r="AH60" s="35">
        <v>8.0999999999999659</v>
      </c>
      <c r="AI60" s="35">
        <v>8.160000000000025</v>
      </c>
      <c r="AJ60" s="35">
        <v>8.2139999999999986</v>
      </c>
      <c r="AK60" s="35">
        <v>8.3479999999999848</v>
      </c>
      <c r="AL60" s="35">
        <v>8.3920000000000528</v>
      </c>
      <c r="AM60" s="35">
        <v>8.4759999999999422</v>
      </c>
      <c r="AN60" s="35">
        <v>8.5620000000000118</v>
      </c>
      <c r="AO60" s="35">
        <v>8.6650000000000205</v>
      </c>
      <c r="AP60" s="35">
        <f t="shared" si="0"/>
        <v>262.06900000000002</v>
      </c>
      <c r="AQ60" s="46">
        <f t="shared" si="1"/>
        <v>54.947361191136679</v>
      </c>
    </row>
    <row r="61" spans="1:43" x14ac:dyDescent="0.35">
      <c r="A61" s="1" t="s">
        <v>162</v>
      </c>
      <c r="B61" s="1">
        <v>2022</v>
      </c>
      <c r="C61" s="2">
        <v>44695</v>
      </c>
      <c r="D61" s="1" t="s">
        <v>66</v>
      </c>
      <c r="E61" s="1" t="s">
        <v>21</v>
      </c>
      <c r="F61" s="1" t="s">
        <v>730</v>
      </c>
      <c r="G61" s="1" t="s">
        <v>25</v>
      </c>
      <c r="H61" s="11">
        <f>(C61-VLOOKUP(F61,Riders!$A$2:$C$1999,2,FALSE))/365</f>
        <v>20.109589041095891</v>
      </c>
      <c r="I61" s="1">
        <v>14</v>
      </c>
      <c r="J61" s="35">
        <v>13.826000000000001</v>
      </c>
      <c r="K61" s="35">
        <v>8.3329999999999984</v>
      </c>
      <c r="L61" s="35">
        <v>8.1620000000000026</v>
      </c>
      <c r="M61" s="35">
        <v>8.3640000000000008</v>
      </c>
      <c r="N61" s="35">
        <v>8.4329999999999998</v>
      </c>
      <c r="O61" s="35">
        <v>8.3279999999999959</v>
      </c>
      <c r="P61" s="35">
        <v>8.1640000000000086</v>
      </c>
      <c r="Q61" s="35">
        <v>8.0619999999999905</v>
      </c>
      <c r="R61" s="35">
        <v>8.0450000000000017</v>
      </c>
      <c r="S61" s="35">
        <v>8.0229999999999961</v>
      </c>
      <c r="T61" s="35">
        <v>8.0250000000000057</v>
      </c>
      <c r="U61" s="35">
        <v>8.0940000000000083</v>
      </c>
      <c r="V61" s="35">
        <v>8.0999999999999943</v>
      </c>
      <c r="W61" s="35">
        <v>8.0889999999999844</v>
      </c>
      <c r="X61" s="35">
        <v>8.0260000000000247</v>
      </c>
      <c r="Y61" s="35">
        <v>8.0029999999999859</v>
      </c>
      <c r="Z61" s="35">
        <v>7.8640000000000043</v>
      </c>
      <c r="AA61" s="35">
        <v>7.886999999999972</v>
      </c>
      <c r="AB61" s="35">
        <v>7.8500000000000227</v>
      </c>
      <c r="AC61" s="35">
        <v>7.8949999999999818</v>
      </c>
      <c r="AD61" s="35">
        <v>7.9180000000000348</v>
      </c>
      <c r="AE61" s="35">
        <v>7.9660000000000082</v>
      </c>
      <c r="AF61" s="35">
        <v>7.9899999999999807</v>
      </c>
      <c r="AG61" s="35">
        <v>8.01400000000001</v>
      </c>
      <c r="AH61" s="35">
        <v>7.9770000000000039</v>
      </c>
      <c r="AI61" s="35">
        <v>7.9089999999999918</v>
      </c>
      <c r="AJ61" s="35">
        <v>7.882000000000005</v>
      </c>
      <c r="AK61" s="35">
        <v>7.9319999999999879</v>
      </c>
      <c r="AL61" s="35">
        <v>7.8459999999999752</v>
      </c>
      <c r="AM61" s="35">
        <v>7.8460000000000036</v>
      </c>
      <c r="AN61" s="35">
        <v>7.804000000000002</v>
      </c>
      <c r="AO61" s="35">
        <v>7.7490000000000236</v>
      </c>
      <c r="AP61" s="35">
        <f t="shared" si="0"/>
        <v>262.40600000000001</v>
      </c>
      <c r="AQ61" s="46">
        <f t="shared" si="1"/>
        <v>54.876793975747503</v>
      </c>
    </row>
    <row r="62" spans="1:43" x14ac:dyDescent="0.35">
      <c r="A62" s="1" t="s">
        <v>162</v>
      </c>
      <c r="B62" s="1">
        <v>2022</v>
      </c>
      <c r="C62" s="2">
        <v>44695</v>
      </c>
      <c r="D62" s="1" t="s">
        <v>66</v>
      </c>
      <c r="E62" s="1" t="s">
        <v>21</v>
      </c>
      <c r="F62" s="1" t="s">
        <v>713</v>
      </c>
      <c r="G62" s="1" t="s">
        <v>726</v>
      </c>
      <c r="H62" s="11">
        <f>(C62-VLOOKUP(F62,Riders!$A$2:$C$1999,2,FALSE))/365</f>
        <v>31.112328767123287</v>
      </c>
      <c r="I62" s="1">
        <v>15</v>
      </c>
      <c r="J62" s="35">
        <v>15.108000000000001</v>
      </c>
      <c r="K62" s="35">
        <v>8.7240000000000002</v>
      </c>
      <c r="L62" s="35">
        <v>7.8930000000000007</v>
      </c>
      <c r="M62" s="35">
        <v>7.5219999999999985</v>
      </c>
      <c r="N62" s="35">
        <v>7.4949999999999974</v>
      </c>
      <c r="O62" s="35">
        <v>7.5920000000000059</v>
      </c>
      <c r="P62" s="35">
        <v>7.7260000000000062</v>
      </c>
      <c r="Q62" s="35">
        <v>7.8699999999999974</v>
      </c>
      <c r="R62" s="35">
        <v>7.9039999999999822</v>
      </c>
      <c r="S62" s="35">
        <v>7.9480000000000075</v>
      </c>
      <c r="T62" s="35">
        <v>7.8990000000000009</v>
      </c>
      <c r="U62" s="35">
        <v>7.8719999999999999</v>
      </c>
      <c r="V62" s="35">
        <v>7.9489999999999839</v>
      </c>
      <c r="W62" s="35">
        <v>7.9930000000000234</v>
      </c>
      <c r="X62" s="35">
        <v>7.9650000000000176</v>
      </c>
      <c r="Y62" s="35">
        <v>7.9659999999999656</v>
      </c>
      <c r="Z62" s="35">
        <v>7.9610000000000412</v>
      </c>
      <c r="AA62" s="35">
        <v>8.0399999999999636</v>
      </c>
      <c r="AB62" s="35">
        <v>8.099000000000018</v>
      </c>
      <c r="AC62" s="35">
        <v>8.1089999999999804</v>
      </c>
      <c r="AD62" s="35">
        <v>8.1240000000000236</v>
      </c>
      <c r="AE62" s="35">
        <v>8.1779999999999973</v>
      </c>
      <c r="AF62" s="35">
        <v>8.0949999999999989</v>
      </c>
      <c r="AG62" s="35">
        <v>8.157999999999987</v>
      </c>
      <c r="AH62" s="35">
        <v>8.1380000000000052</v>
      </c>
      <c r="AI62" s="35">
        <v>8.1850000000000023</v>
      </c>
      <c r="AJ62" s="35">
        <v>8.1539999999999964</v>
      </c>
      <c r="AK62" s="35">
        <v>8.1780000000000257</v>
      </c>
      <c r="AL62" s="35">
        <v>8.1559999999999491</v>
      </c>
      <c r="AM62" s="35">
        <v>8.1580000000000155</v>
      </c>
      <c r="AN62" s="35">
        <v>8.1190000000000282</v>
      </c>
      <c r="AO62" s="35">
        <v>8.0039999999999623</v>
      </c>
      <c r="AP62" s="35">
        <f t="shared" si="0"/>
        <v>263.28199999999998</v>
      </c>
      <c r="AQ62" s="46">
        <f t="shared" si="1"/>
        <v>54.694206212350259</v>
      </c>
    </row>
    <row r="63" spans="1:43" x14ac:dyDescent="0.35">
      <c r="A63" s="1" t="s">
        <v>162</v>
      </c>
      <c r="B63" s="1">
        <v>2022</v>
      </c>
      <c r="C63" s="2">
        <v>44695</v>
      </c>
      <c r="D63" s="1" t="s">
        <v>66</v>
      </c>
      <c r="E63" s="1" t="s">
        <v>21</v>
      </c>
      <c r="F63" s="1" t="s">
        <v>629</v>
      </c>
      <c r="G63" s="1" t="s">
        <v>724</v>
      </c>
      <c r="H63" s="11">
        <f>(C63-VLOOKUP(F63,Riders!$A$2:$C$1999,2,FALSE))/365</f>
        <v>28.30958904109589</v>
      </c>
      <c r="I63" s="1">
        <v>16</v>
      </c>
      <c r="J63" s="35">
        <v>13.37</v>
      </c>
      <c r="K63" s="35">
        <v>8.2090000000000014</v>
      </c>
      <c r="L63" s="35">
        <v>7.8299999999999983</v>
      </c>
      <c r="M63" s="35">
        <v>7.7169999999999987</v>
      </c>
      <c r="N63" s="35">
        <v>7.6410000000000053</v>
      </c>
      <c r="O63" s="35">
        <v>7.68</v>
      </c>
      <c r="P63" s="35">
        <v>7.7140000000000057</v>
      </c>
      <c r="Q63" s="35">
        <v>7.8729999999999976</v>
      </c>
      <c r="R63" s="35">
        <v>7.9119999999999919</v>
      </c>
      <c r="S63" s="35">
        <v>7.9840000000000089</v>
      </c>
      <c r="T63" s="35">
        <v>8.0230000000000103</v>
      </c>
      <c r="U63" s="35">
        <v>8.0409999999999968</v>
      </c>
      <c r="V63" s="35">
        <v>8.1009999999999707</v>
      </c>
      <c r="W63" s="35">
        <v>8.1219999999999999</v>
      </c>
      <c r="X63" s="35">
        <v>8.1560000000000059</v>
      </c>
      <c r="Y63" s="35">
        <v>8.1590000000000202</v>
      </c>
      <c r="Z63" s="35">
        <v>8.1929999999999836</v>
      </c>
      <c r="AA63" s="35">
        <v>8.2350000000000136</v>
      </c>
      <c r="AB63" s="35">
        <v>8.2999999999999829</v>
      </c>
      <c r="AC63" s="35">
        <v>8.2810000000000343</v>
      </c>
      <c r="AD63" s="35">
        <v>8.2410000000000139</v>
      </c>
      <c r="AE63" s="35">
        <v>8.2459999999999525</v>
      </c>
      <c r="AF63" s="35">
        <v>8.3320000000000221</v>
      </c>
      <c r="AG63" s="35">
        <v>8.3580000000000041</v>
      </c>
      <c r="AH63" s="35">
        <v>8.4459999999999411</v>
      </c>
      <c r="AI63" s="35">
        <v>8.4330000000000211</v>
      </c>
      <c r="AJ63" s="35">
        <v>8.4290000000000305</v>
      </c>
      <c r="AK63" s="35">
        <v>8.4240000000000066</v>
      </c>
      <c r="AL63" s="35">
        <v>8.4279999999999688</v>
      </c>
      <c r="AM63" s="35">
        <v>8.4220000000000255</v>
      </c>
      <c r="AN63" s="35">
        <v>8.3529999999999518</v>
      </c>
      <c r="AO63" s="35">
        <v>8.3170000000000073</v>
      </c>
      <c r="AP63" s="35">
        <f t="shared" si="0"/>
        <v>265.96999999999997</v>
      </c>
      <c r="AQ63" s="46">
        <f t="shared" si="1"/>
        <v>54.141444523818478</v>
      </c>
    </row>
    <row r="64" spans="1:43" x14ac:dyDescent="0.35">
      <c r="A64" s="1" t="s">
        <v>162</v>
      </c>
      <c r="B64" s="1">
        <v>2022</v>
      </c>
      <c r="C64" s="2">
        <v>44695</v>
      </c>
      <c r="D64" s="1" t="s">
        <v>66</v>
      </c>
      <c r="E64" s="1" t="s">
        <v>21</v>
      </c>
      <c r="F64" s="1" t="s">
        <v>667</v>
      </c>
      <c r="G64" s="1" t="s">
        <v>524</v>
      </c>
      <c r="H64" s="11">
        <f>(C64-VLOOKUP(F64,Riders!$A$2:$C$1999,2,FALSE))/365</f>
        <v>19.950684931506849</v>
      </c>
      <c r="I64" s="1">
        <v>17</v>
      </c>
      <c r="J64" s="35">
        <v>13.087999999999999</v>
      </c>
      <c r="K64" s="35">
        <v>8.293000000000001</v>
      </c>
      <c r="L64" s="35">
        <v>7.8649999999999984</v>
      </c>
      <c r="M64" s="35">
        <v>7.8390000000000022</v>
      </c>
      <c r="N64" s="35">
        <v>7.9039999999999964</v>
      </c>
      <c r="O64" s="35">
        <v>8.0100000000000051</v>
      </c>
      <c r="P64" s="35">
        <v>8.0919999999999987</v>
      </c>
      <c r="Q64" s="35">
        <v>8.1679999999999993</v>
      </c>
      <c r="R64" s="35">
        <v>8.2590000000000003</v>
      </c>
      <c r="S64" s="35">
        <v>8.3239999999999981</v>
      </c>
      <c r="T64" s="35">
        <v>8.335000000000008</v>
      </c>
      <c r="U64" s="35">
        <v>8.3359999999999843</v>
      </c>
      <c r="V64" s="35">
        <v>8.3820000000000192</v>
      </c>
      <c r="W64" s="35">
        <v>8.4269999999999925</v>
      </c>
      <c r="X64" s="35">
        <v>8.5090000000000146</v>
      </c>
      <c r="Y64" s="35">
        <v>8.5719999999999743</v>
      </c>
      <c r="Z64" s="35">
        <v>8.5730000000000075</v>
      </c>
      <c r="AA64" s="35">
        <v>8.5669999999999789</v>
      </c>
      <c r="AB64" s="35">
        <v>8.6100000000000136</v>
      </c>
      <c r="AC64" s="35">
        <v>8.6360000000000241</v>
      </c>
      <c r="AD64" s="35">
        <v>8.6329999999999814</v>
      </c>
      <c r="AE64" s="35">
        <v>8.714999999999975</v>
      </c>
      <c r="AF64" s="35">
        <v>8.7430000000000234</v>
      </c>
      <c r="AG64" s="35">
        <v>8.7860000000000298</v>
      </c>
      <c r="AH64" s="35">
        <v>8.3229999999999507</v>
      </c>
      <c r="AI64" s="35">
        <v>8.2069999999999936</v>
      </c>
      <c r="AJ64" s="35">
        <v>8.55600000000004</v>
      </c>
      <c r="AK64" s="35">
        <v>8.5369999999999777</v>
      </c>
      <c r="AL64" s="35">
        <v>8.3220000000000027</v>
      </c>
      <c r="AM64" s="35">
        <v>8.3830000000000382</v>
      </c>
      <c r="AN64" s="35">
        <v>8.3499999999999659</v>
      </c>
      <c r="AO64" s="35">
        <v>8.5440000000000396</v>
      </c>
      <c r="AP64" s="35">
        <f t="shared" si="0"/>
        <v>272.88800000000003</v>
      </c>
      <c r="AQ64" s="46">
        <f t="shared" si="1"/>
        <v>52.768901527366531</v>
      </c>
    </row>
    <row r="65" spans="1:43" x14ac:dyDescent="0.35">
      <c r="A65" s="1" t="s">
        <v>162</v>
      </c>
      <c r="B65" s="1">
        <v>2022</v>
      </c>
      <c r="C65" s="2">
        <v>44695</v>
      </c>
      <c r="D65" s="1" t="s">
        <v>66</v>
      </c>
      <c r="E65" s="1" t="s">
        <v>21</v>
      </c>
      <c r="F65" s="1" t="s">
        <v>523</v>
      </c>
      <c r="G65" s="1" t="s">
        <v>524</v>
      </c>
      <c r="H65" s="11">
        <f>(C65-VLOOKUP(F65,Riders!$A$2:$C$1999,2,FALSE))/365</f>
        <v>21.553424657534247</v>
      </c>
      <c r="I65" s="1">
        <v>18</v>
      </c>
      <c r="J65" s="35">
        <v>13.401</v>
      </c>
      <c r="K65" s="35">
        <v>8.407</v>
      </c>
      <c r="L65" s="35">
        <v>8.1920000000000002</v>
      </c>
      <c r="M65" s="35">
        <v>8.1300000000000026</v>
      </c>
      <c r="N65" s="35">
        <v>8.2040000000000006</v>
      </c>
      <c r="O65" s="35">
        <v>8.2889999999999944</v>
      </c>
      <c r="P65" s="35">
        <v>8.3079999999999998</v>
      </c>
      <c r="Q65" s="35">
        <v>8.3240000000000123</v>
      </c>
      <c r="R65" s="35">
        <v>8.2999999999999972</v>
      </c>
      <c r="S65" s="35">
        <v>8.3119999999999976</v>
      </c>
      <c r="T65" s="35">
        <v>8.3589999999999804</v>
      </c>
      <c r="U65" s="35">
        <v>8.4000000000000199</v>
      </c>
      <c r="V65" s="35">
        <v>8.4239999999999924</v>
      </c>
      <c r="W65" s="35">
        <v>8.4840000000000089</v>
      </c>
      <c r="X65" s="35">
        <v>8.5929999999999751</v>
      </c>
      <c r="Y65" s="35">
        <v>8.6300000000000239</v>
      </c>
      <c r="Z65" s="35">
        <v>8.6300000000000239</v>
      </c>
      <c r="AA65" s="35">
        <v>8.6479999999999393</v>
      </c>
      <c r="AB65" s="35">
        <v>8.6950000000000216</v>
      </c>
      <c r="AC65" s="35">
        <v>8.717000000000013</v>
      </c>
      <c r="AD65" s="35">
        <v>8.6099999999999852</v>
      </c>
      <c r="AE65" s="35">
        <v>8.3640000000000043</v>
      </c>
      <c r="AF65" s="35">
        <v>8.3769999999999811</v>
      </c>
      <c r="AG65" s="35">
        <v>8.4720000000000084</v>
      </c>
      <c r="AH65" s="35">
        <v>8.6359999999999957</v>
      </c>
      <c r="AI65" s="35">
        <v>8.7440000000000282</v>
      </c>
      <c r="AJ65" s="35">
        <v>8.86099999999999</v>
      </c>
      <c r="AK65" s="35">
        <v>8.8910000000000196</v>
      </c>
      <c r="AL65" s="35">
        <v>8.9659999999999798</v>
      </c>
      <c r="AM65" s="35">
        <v>9.01400000000001</v>
      </c>
      <c r="AN65" s="35">
        <v>9.0269999999999868</v>
      </c>
      <c r="AO65" s="35">
        <v>9.0080000000000382</v>
      </c>
      <c r="AP65" s="35">
        <f t="shared" si="0"/>
        <v>278.41700000000003</v>
      </c>
      <c r="AQ65" s="46">
        <f t="shared" si="1"/>
        <v>51.720979681556798</v>
      </c>
    </row>
    <row r="66" spans="1:43" x14ac:dyDescent="0.35">
      <c r="A66" s="4" t="s">
        <v>162</v>
      </c>
      <c r="B66" s="4">
        <v>2022</v>
      </c>
      <c r="C66" s="5">
        <v>44695</v>
      </c>
      <c r="D66" s="4" t="s">
        <v>66</v>
      </c>
      <c r="E66" s="4" t="s">
        <v>64</v>
      </c>
      <c r="F66" s="4" t="s">
        <v>516</v>
      </c>
      <c r="G66" s="4" t="s">
        <v>29</v>
      </c>
      <c r="H66" s="12">
        <f>(C66-VLOOKUP(F66,Riders!$A$2:$C$1999,2,FALSE))/365</f>
        <v>20.460273972602739</v>
      </c>
      <c r="I66" s="4">
        <v>1</v>
      </c>
      <c r="J66" s="35">
        <v>13.87</v>
      </c>
      <c r="K66" s="35">
        <v>8.3190000000000008</v>
      </c>
      <c r="L66" s="35">
        <v>7.7270000000000003</v>
      </c>
      <c r="M66" s="35">
        <v>7.52</v>
      </c>
      <c r="N66" s="35">
        <v>7.4390000000000001</v>
      </c>
      <c r="O66" s="35">
        <v>7.4480000000000004</v>
      </c>
      <c r="P66" s="35">
        <v>7.4410000000000025</v>
      </c>
      <c r="Q66" s="35">
        <v>7.4629999999999868</v>
      </c>
      <c r="R66" s="35">
        <v>7.3950000000000102</v>
      </c>
      <c r="S66" s="35">
        <v>7.3990000000000009</v>
      </c>
      <c r="T66" s="35">
        <v>7.4450000000000074</v>
      </c>
      <c r="U66" s="35">
        <v>7.5210000000000008</v>
      </c>
      <c r="V66" s="35">
        <v>7.512999999999991</v>
      </c>
      <c r="W66" s="35">
        <v>7.5420000000000158</v>
      </c>
      <c r="X66" s="35">
        <v>7.5649999999999835</v>
      </c>
      <c r="Y66" s="35">
        <v>7.5789999999999793</v>
      </c>
      <c r="Z66" s="35">
        <v>7.5690000000000168</v>
      </c>
      <c r="AA66" s="35">
        <v>7.535000000000025</v>
      </c>
      <c r="AB66" s="35">
        <v>7.5599999999999739</v>
      </c>
      <c r="AC66" s="35">
        <v>7.4869999999999948</v>
      </c>
      <c r="AD66" s="35">
        <v>7.5330000000000155</v>
      </c>
      <c r="AE66" s="35">
        <v>7.4539999999999793</v>
      </c>
      <c r="AF66" s="35">
        <v>7.4840000000000373</v>
      </c>
      <c r="AG66" s="35">
        <v>7.511999999999972</v>
      </c>
      <c r="AH66" s="35">
        <v>7.509000000000043</v>
      </c>
      <c r="AI66" s="35">
        <v>7.5039999999999907</v>
      </c>
      <c r="AJ66" s="35">
        <v>7.5339999999999634</v>
      </c>
      <c r="AK66" s="35">
        <v>7.5480000000000018</v>
      </c>
      <c r="AL66" s="35">
        <v>7.5260000000000105</v>
      </c>
      <c r="AM66" s="35">
        <v>7.6289999999999623</v>
      </c>
      <c r="AN66" s="35">
        <v>7.5740000000000123</v>
      </c>
      <c r="AO66" s="35">
        <v>7.5470000000000539</v>
      </c>
      <c r="AP66" s="35">
        <f t="shared" si="0"/>
        <v>247.69100000000003</v>
      </c>
      <c r="AQ66" s="46">
        <f t="shared" si="1"/>
        <v>58.136952896956281</v>
      </c>
    </row>
    <row r="67" spans="1:43" x14ac:dyDescent="0.35">
      <c r="A67" s="4" t="s">
        <v>162</v>
      </c>
      <c r="B67" s="4">
        <v>2022</v>
      </c>
      <c r="C67" s="5">
        <v>44695</v>
      </c>
      <c r="D67" s="4" t="s">
        <v>66</v>
      </c>
      <c r="E67" s="4" t="s">
        <v>64</v>
      </c>
      <c r="F67" s="4" t="s">
        <v>510</v>
      </c>
      <c r="G67" s="4" t="s">
        <v>29</v>
      </c>
      <c r="H67" s="12">
        <f>(C67-VLOOKUP(F67,Riders!$A$2:$C$1999,2,FALSE))/365</f>
        <v>21.378082191780823</v>
      </c>
      <c r="I67" s="4">
        <v>2</v>
      </c>
      <c r="J67" s="35">
        <v>14.577999999999999</v>
      </c>
      <c r="K67" s="35">
        <v>8.5380000000000003</v>
      </c>
      <c r="L67" s="35">
        <v>7.8870000000000005</v>
      </c>
      <c r="M67" s="35">
        <v>7.6670000000000016</v>
      </c>
      <c r="N67" s="35">
        <v>7.5970000000000013</v>
      </c>
      <c r="O67" s="35">
        <v>7.5829999999999984</v>
      </c>
      <c r="P67" s="35">
        <v>7.5829999999999913</v>
      </c>
      <c r="Q67" s="35">
        <v>7.5889999999999986</v>
      </c>
      <c r="R67" s="35">
        <v>7.5460000000000065</v>
      </c>
      <c r="S67" s="35">
        <v>7.5630000000000024</v>
      </c>
      <c r="T67" s="35">
        <v>7.5619999999999976</v>
      </c>
      <c r="U67" s="35">
        <v>7.5830000000000126</v>
      </c>
      <c r="V67" s="35">
        <v>7.5960000000000036</v>
      </c>
      <c r="W67" s="35">
        <v>7.5999999999999943</v>
      </c>
      <c r="X67" s="35">
        <v>7.6059999999999945</v>
      </c>
      <c r="Y67" s="35">
        <v>7.6139999999999759</v>
      </c>
      <c r="Z67" s="35">
        <v>7.5770000000000266</v>
      </c>
      <c r="AA67" s="35">
        <v>7.5110000000000241</v>
      </c>
      <c r="AB67" s="35">
        <v>7.5419999999999732</v>
      </c>
      <c r="AC67" s="35">
        <v>7.5240000000000009</v>
      </c>
      <c r="AD67" s="35">
        <v>7.5389999999999588</v>
      </c>
      <c r="AE67" s="35">
        <v>7.5340000000000202</v>
      </c>
      <c r="AF67" s="35">
        <v>7.5030000000000427</v>
      </c>
      <c r="AG67" s="35">
        <v>7.4969999999999857</v>
      </c>
      <c r="AH67" s="35">
        <v>7.492999999999995</v>
      </c>
      <c r="AI67" s="35">
        <v>7.4619999999999891</v>
      </c>
      <c r="AJ67" s="35">
        <v>7.4490000000000123</v>
      </c>
      <c r="AK67" s="35">
        <v>7.4089999999999918</v>
      </c>
      <c r="AL67" s="35">
        <v>7.4440000000000168</v>
      </c>
      <c r="AM67" s="35">
        <v>7.3699999999999761</v>
      </c>
      <c r="AN67" s="35">
        <v>7.3369999999999891</v>
      </c>
      <c r="AO67" s="35">
        <v>7.3830000000000382</v>
      </c>
      <c r="AP67" s="35">
        <f t="shared" ref="AP67:AP130" si="2">IF(COUNT(J67:AO67)=32,SUM(J67:AO67),"")</f>
        <v>249.26600000000002</v>
      </c>
      <c r="AQ67" s="46">
        <f t="shared" ref="AQ67:AQ130" si="3">3.6*4000/AP67</f>
        <v>57.769611579597694</v>
      </c>
    </row>
    <row r="68" spans="1:43" x14ac:dyDescent="0.35">
      <c r="A68" s="4" t="s">
        <v>162</v>
      </c>
      <c r="B68" s="4">
        <v>2022</v>
      </c>
      <c r="C68" s="5">
        <v>44695</v>
      </c>
      <c r="D68" s="4" t="s">
        <v>66</v>
      </c>
      <c r="E68" s="4" t="s">
        <v>64</v>
      </c>
      <c r="F68" s="4" t="s">
        <v>636</v>
      </c>
      <c r="G68" s="4" t="s">
        <v>102</v>
      </c>
      <c r="H68" s="12">
        <f>(C68-VLOOKUP(F68,Riders!$A$2:$C$1999,2,FALSE))/365</f>
        <v>20.947945205479453</v>
      </c>
      <c r="I68" s="4">
        <v>3</v>
      </c>
      <c r="J68" s="35">
        <v>13.753</v>
      </c>
      <c r="K68" s="35">
        <v>8.3719999999999999</v>
      </c>
      <c r="L68" s="35">
        <v>7.9600000000000009</v>
      </c>
      <c r="M68" s="35">
        <v>7.830999999999996</v>
      </c>
      <c r="N68" s="35">
        <v>7.7409999999999997</v>
      </c>
      <c r="O68" s="35">
        <v>7.6720000000000041</v>
      </c>
      <c r="P68" s="35">
        <v>7.5810000000000031</v>
      </c>
      <c r="Q68" s="35">
        <v>7.5200000000000031</v>
      </c>
      <c r="R68" s="35">
        <v>7.5310000000000059</v>
      </c>
      <c r="S68" s="35">
        <v>7.5449999999999733</v>
      </c>
      <c r="T68" s="35">
        <v>7.6250000000000284</v>
      </c>
      <c r="U68" s="35">
        <v>7.695999999999998</v>
      </c>
      <c r="V68" s="35">
        <v>7.7209999999999894</v>
      </c>
      <c r="W68" s="35">
        <v>7.7529999999999859</v>
      </c>
      <c r="X68" s="35">
        <v>7.7010000000000218</v>
      </c>
      <c r="Y68" s="35">
        <v>7.6969999999999743</v>
      </c>
      <c r="Z68" s="35">
        <v>7.7160000000000082</v>
      </c>
      <c r="AA68" s="35">
        <v>7.7079999999999984</v>
      </c>
      <c r="AB68" s="35">
        <v>7.7010000000000218</v>
      </c>
      <c r="AC68" s="35">
        <v>7.7329999999999757</v>
      </c>
      <c r="AD68" s="35">
        <v>7.7160000000000082</v>
      </c>
      <c r="AE68" s="35">
        <v>7.7439999999999998</v>
      </c>
      <c r="AF68" s="35">
        <v>7.7540000000000191</v>
      </c>
      <c r="AG68" s="35">
        <v>7.7719999999999914</v>
      </c>
      <c r="AH68" s="35">
        <v>7.7599999999999909</v>
      </c>
      <c r="AI68" s="35">
        <v>7.742999999999995</v>
      </c>
      <c r="AJ68" s="35">
        <v>7.75</v>
      </c>
      <c r="AK68" s="35">
        <v>7.8029999999999973</v>
      </c>
      <c r="AL68" s="35">
        <v>7.79200000000003</v>
      </c>
      <c r="AM68" s="35">
        <v>7.8789999999999623</v>
      </c>
      <c r="AN68" s="35">
        <v>7.9090000000000487</v>
      </c>
      <c r="AO68" s="35">
        <v>7.997999999999962</v>
      </c>
      <c r="AP68" s="35">
        <f t="shared" si="2"/>
        <v>254.17699999999999</v>
      </c>
      <c r="AQ68" s="46">
        <f t="shared" si="3"/>
        <v>56.653434417748265</v>
      </c>
    </row>
    <row r="69" spans="1:43" x14ac:dyDescent="0.35">
      <c r="A69" s="4" t="s">
        <v>162</v>
      </c>
      <c r="B69" s="4">
        <v>2022</v>
      </c>
      <c r="C69" s="5">
        <v>44695</v>
      </c>
      <c r="D69" s="4" t="s">
        <v>66</v>
      </c>
      <c r="E69" s="4" t="s">
        <v>64</v>
      </c>
      <c r="F69" s="4" t="s">
        <v>748</v>
      </c>
      <c r="G69" s="4" t="s">
        <v>35</v>
      </c>
      <c r="H69" s="12">
        <f>(C69-VLOOKUP(F69,Riders!$A$2:$C$1999,2,FALSE))/365</f>
        <v>29.764383561643836</v>
      </c>
      <c r="I69" s="4">
        <v>4</v>
      </c>
      <c r="J69" s="35">
        <v>13.198</v>
      </c>
      <c r="K69" s="35">
        <v>8.2970000000000006</v>
      </c>
      <c r="L69" s="35">
        <v>7.8649999999999984</v>
      </c>
      <c r="M69" s="35">
        <v>7.7910000000000039</v>
      </c>
      <c r="N69" s="35">
        <v>7.7919999999999945</v>
      </c>
      <c r="O69" s="35">
        <v>7.7890000000000015</v>
      </c>
      <c r="P69" s="35">
        <v>7.8000000000000043</v>
      </c>
      <c r="Q69" s="35">
        <v>7.8279999999999959</v>
      </c>
      <c r="R69" s="35">
        <v>7.8460000000000036</v>
      </c>
      <c r="S69" s="35">
        <v>7.8340000000000032</v>
      </c>
      <c r="T69" s="35">
        <v>7.8089999999999975</v>
      </c>
      <c r="U69" s="35">
        <v>7.7709999999999866</v>
      </c>
      <c r="V69" s="35">
        <v>7.8109999999999928</v>
      </c>
      <c r="W69" s="35">
        <v>7.7770000000000294</v>
      </c>
      <c r="X69" s="35">
        <v>7.8070000000000022</v>
      </c>
      <c r="Y69" s="35">
        <v>7.9019999999999868</v>
      </c>
      <c r="Z69" s="35">
        <v>7.8739999999999952</v>
      </c>
      <c r="AA69" s="35">
        <v>7.8319999999999936</v>
      </c>
      <c r="AB69" s="35">
        <v>7.8120000000000402</v>
      </c>
      <c r="AC69" s="35">
        <v>7.8719999999999573</v>
      </c>
      <c r="AD69" s="35">
        <v>7.91700000000003</v>
      </c>
      <c r="AE69" s="35">
        <v>7.9199999999999591</v>
      </c>
      <c r="AF69" s="35">
        <v>7.9560000000000457</v>
      </c>
      <c r="AG69" s="35">
        <v>7.9029999999999916</v>
      </c>
      <c r="AH69" s="35">
        <v>7.8559999999999661</v>
      </c>
      <c r="AI69" s="35">
        <v>7.8590000000000089</v>
      </c>
      <c r="AJ69" s="35">
        <v>7.9019999999999868</v>
      </c>
      <c r="AK69" s="35">
        <v>7.9269999999999925</v>
      </c>
      <c r="AL69" s="35">
        <v>7.9620000000000175</v>
      </c>
      <c r="AM69" s="35">
        <v>8.0070000000000618</v>
      </c>
      <c r="AN69" s="35">
        <v>7.9939999999999429</v>
      </c>
      <c r="AO69" s="35">
        <v>8.1209999999999809</v>
      </c>
      <c r="AP69" s="35">
        <f t="shared" si="2"/>
        <v>257.63099999999997</v>
      </c>
      <c r="AQ69" s="46">
        <f t="shared" si="3"/>
        <v>55.893894756454003</v>
      </c>
    </row>
    <row r="70" spans="1:43" x14ac:dyDescent="0.35">
      <c r="A70" s="1" t="s">
        <v>65</v>
      </c>
      <c r="B70" s="1">
        <v>2022</v>
      </c>
      <c r="C70" s="2">
        <v>44673</v>
      </c>
      <c r="D70" s="1" t="s">
        <v>66</v>
      </c>
      <c r="E70" s="1" t="s">
        <v>21</v>
      </c>
      <c r="F70" s="1" t="s">
        <v>507</v>
      </c>
      <c r="G70" s="1" t="s">
        <v>27</v>
      </c>
      <c r="H70" s="11">
        <f>(C70-VLOOKUP(F70,Riders!$A$2:$C$1999,2,FALSE))/365</f>
        <v>26.252054794520546</v>
      </c>
      <c r="I70" s="1">
        <v>1</v>
      </c>
      <c r="J70" s="35">
        <v>13.939</v>
      </c>
      <c r="K70" s="35">
        <v>8.1849999999999987</v>
      </c>
      <c r="L70" s="35">
        <v>7.6350000000000016</v>
      </c>
      <c r="M70" s="35">
        <v>7.4179999999999993</v>
      </c>
      <c r="N70" s="35">
        <v>7.3359999999999985</v>
      </c>
      <c r="O70" s="35">
        <v>7.3389999999999986</v>
      </c>
      <c r="P70" s="35">
        <v>7.3640000000000043</v>
      </c>
      <c r="Q70" s="35">
        <v>7.3629999999999924</v>
      </c>
      <c r="R70" s="35">
        <v>7.3920000000000101</v>
      </c>
      <c r="S70" s="35">
        <v>7.3999999999999915</v>
      </c>
      <c r="T70" s="35">
        <v>7.4129999999999967</v>
      </c>
      <c r="U70" s="35">
        <v>7.3849999999999909</v>
      </c>
      <c r="V70" s="35">
        <v>7.3770000000000238</v>
      </c>
      <c r="W70" s="35">
        <v>7.3639999999999901</v>
      </c>
      <c r="X70" s="35">
        <v>7.3500000000000227</v>
      </c>
      <c r="Y70" s="35">
        <v>7.3379999999999797</v>
      </c>
      <c r="Z70" s="35">
        <v>7.3789999999999765</v>
      </c>
      <c r="AA70" s="35">
        <v>7.3410000000000082</v>
      </c>
      <c r="AB70" s="35">
        <v>7.3520000000000323</v>
      </c>
      <c r="AC70" s="35">
        <v>7.4179999999999779</v>
      </c>
      <c r="AD70" s="35">
        <v>7.367999999999995</v>
      </c>
      <c r="AE70" s="35">
        <v>7.3969999999999914</v>
      </c>
      <c r="AF70" s="35">
        <v>7.4470000000000027</v>
      </c>
      <c r="AG70" s="35">
        <v>7.4550000000000409</v>
      </c>
      <c r="AH70" s="35">
        <v>7.5159999999999627</v>
      </c>
      <c r="AI70" s="35">
        <v>7.5529999999999973</v>
      </c>
      <c r="AJ70" s="35">
        <v>7.6020000000000323</v>
      </c>
      <c r="AK70" s="35">
        <v>7.6419999999999959</v>
      </c>
      <c r="AL70" s="35">
        <v>7.7289999999999566</v>
      </c>
      <c r="AM70" s="35">
        <v>7.7780000000000484</v>
      </c>
      <c r="AN70" s="35">
        <v>7.8109999999999786</v>
      </c>
      <c r="AO70" s="35">
        <v>7.8640000000000327</v>
      </c>
      <c r="AP70" s="35">
        <f t="shared" si="2"/>
        <v>246.25000000000003</v>
      </c>
      <c r="AQ70" s="46">
        <f t="shared" si="3"/>
        <v>58.477157360406082</v>
      </c>
    </row>
    <row r="71" spans="1:43" x14ac:dyDescent="0.35">
      <c r="A71" s="1" t="s">
        <v>65</v>
      </c>
      <c r="B71" s="1">
        <v>2022</v>
      </c>
      <c r="C71" s="2">
        <v>44673</v>
      </c>
      <c r="D71" s="1" t="s">
        <v>66</v>
      </c>
      <c r="E71" s="1" t="s">
        <v>21</v>
      </c>
      <c r="F71" s="1" t="s">
        <v>516</v>
      </c>
      <c r="G71" s="1" t="s">
        <v>29</v>
      </c>
      <c r="H71" s="11">
        <f>(C71-VLOOKUP(F71,Riders!$A$2:$C$1999,2,FALSE))/365</f>
        <v>20.399999999999999</v>
      </c>
      <c r="I71" s="1">
        <v>2</v>
      </c>
      <c r="J71" s="35">
        <v>13.728999999999999</v>
      </c>
      <c r="K71" s="35">
        <v>8.6679999999999993</v>
      </c>
      <c r="L71" s="35">
        <v>7.968</v>
      </c>
      <c r="M71" s="35">
        <v>7.6239999999999988</v>
      </c>
      <c r="N71" s="35">
        <v>7.5680000000000049</v>
      </c>
      <c r="O71" s="35">
        <v>7.5210000000000008</v>
      </c>
      <c r="P71" s="35">
        <v>7.5359999999999943</v>
      </c>
      <c r="Q71" s="35">
        <v>7.5929999999999964</v>
      </c>
      <c r="R71" s="35">
        <v>7.6740000000000066</v>
      </c>
      <c r="S71" s="35">
        <v>7.6299999999999955</v>
      </c>
      <c r="T71" s="35">
        <v>7.6019999999999897</v>
      </c>
      <c r="U71" s="35">
        <v>7.6450000000000244</v>
      </c>
      <c r="V71" s="35">
        <v>7.6299999999999955</v>
      </c>
      <c r="W71" s="35">
        <v>7.6300000000000097</v>
      </c>
      <c r="X71" s="35">
        <v>7.6760000000000019</v>
      </c>
      <c r="Y71" s="35">
        <v>7.6599999999999966</v>
      </c>
      <c r="Z71" s="35">
        <v>7.6249999999999716</v>
      </c>
      <c r="AA71" s="35">
        <v>7.5910000000000082</v>
      </c>
      <c r="AB71" s="35">
        <v>7.5699999999999932</v>
      </c>
      <c r="AC71" s="35">
        <v>7.4760000000000275</v>
      </c>
      <c r="AD71" s="35">
        <v>7.4089999999999918</v>
      </c>
      <c r="AE71" s="35">
        <v>7.3810000000000002</v>
      </c>
      <c r="AF71" s="35">
        <v>7.3909999999999911</v>
      </c>
      <c r="AG71" s="35">
        <v>7.356000000000023</v>
      </c>
      <c r="AH71" s="35">
        <v>7.3580000000000041</v>
      </c>
      <c r="AI71" s="35">
        <v>7.5389999999999588</v>
      </c>
      <c r="AJ71" s="35">
        <v>7.3610000000000184</v>
      </c>
      <c r="AK71" s="35">
        <v>7.3480000000000132</v>
      </c>
      <c r="AL71" s="35">
        <v>7.353999999999985</v>
      </c>
      <c r="AM71" s="35">
        <v>7.4339999999999975</v>
      </c>
      <c r="AN71" s="35">
        <v>7.3519999999999754</v>
      </c>
      <c r="AO71" s="35">
        <v>7.3730000000000189</v>
      </c>
      <c r="AP71" s="35">
        <f t="shared" si="2"/>
        <v>248.27199999999999</v>
      </c>
      <c r="AQ71" s="46">
        <f t="shared" si="3"/>
        <v>58.000902236257012</v>
      </c>
    </row>
    <row r="72" spans="1:43" x14ac:dyDescent="0.35">
      <c r="A72" s="1" t="s">
        <v>65</v>
      </c>
      <c r="B72" s="1">
        <v>2022</v>
      </c>
      <c r="C72" s="2">
        <v>44673</v>
      </c>
      <c r="D72" s="1" t="s">
        <v>66</v>
      </c>
      <c r="E72" s="1" t="s">
        <v>21</v>
      </c>
      <c r="F72" s="1" t="s">
        <v>779</v>
      </c>
      <c r="G72" s="1" t="s">
        <v>113</v>
      </c>
      <c r="H72" s="11">
        <f>(C72-VLOOKUP(F72,Riders!$A$2:$C$1999,2,FALSE))/365</f>
        <v>25.443835616438356</v>
      </c>
      <c r="I72" s="1">
        <v>3</v>
      </c>
      <c r="J72" s="35">
        <v>13.833</v>
      </c>
      <c r="K72" s="35">
        <v>8.5220000000000002</v>
      </c>
      <c r="L72" s="35">
        <v>7.847999999999999</v>
      </c>
      <c r="M72" s="35">
        <v>7.6190000000000033</v>
      </c>
      <c r="N72" s="35">
        <v>7.6049999999999969</v>
      </c>
      <c r="O72" s="35">
        <v>7.570999999999998</v>
      </c>
      <c r="P72" s="35">
        <v>7.5670000000000073</v>
      </c>
      <c r="Q72" s="35">
        <v>7.5699999999999861</v>
      </c>
      <c r="R72" s="35">
        <v>7.5730000000000075</v>
      </c>
      <c r="S72" s="35">
        <v>7.5790000000000077</v>
      </c>
      <c r="T72" s="35">
        <v>7.5360000000000014</v>
      </c>
      <c r="U72" s="35">
        <v>7.4969999999999999</v>
      </c>
      <c r="V72" s="35">
        <v>7.5159999999999769</v>
      </c>
      <c r="W72" s="35">
        <v>7.4570000000000221</v>
      </c>
      <c r="X72" s="35">
        <v>7.5280000000000058</v>
      </c>
      <c r="Y72" s="35">
        <v>7.5019999999999953</v>
      </c>
      <c r="Z72" s="35">
        <v>7.5389999999999873</v>
      </c>
      <c r="AA72" s="35">
        <v>7.5429999999999779</v>
      </c>
      <c r="AB72" s="35">
        <v>7.6000000000000227</v>
      </c>
      <c r="AC72" s="35">
        <v>7.554000000000002</v>
      </c>
      <c r="AD72" s="35">
        <v>7.5270000000000152</v>
      </c>
      <c r="AE72" s="35">
        <v>7.4959999999999809</v>
      </c>
      <c r="AF72" s="35">
        <v>7.4950000000000045</v>
      </c>
      <c r="AG72" s="35">
        <v>7.4970000000000141</v>
      </c>
      <c r="AH72" s="35">
        <v>7.5020000000000095</v>
      </c>
      <c r="AI72" s="35">
        <v>7.4989999999999668</v>
      </c>
      <c r="AJ72" s="35">
        <v>7.5480000000000018</v>
      </c>
      <c r="AK72" s="35">
        <v>7.5579999999999927</v>
      </c>
      <c r="AL72" s="35">
        <v>7.5900000000000034</v>
      </c>
      <c r="AM72" s="35">
        <v>7.6240000000000521</v>
      </c>
      <c r="AN72" s="35">
        <v>7.6469999999999061</v>
      </c>
      <c r="AO72" s="35">
        <v>7.6990000000000407</v>
      </c>
      <c r="AP72" s="35">
        <f t="shared" si="2"/>
        <v>249.24099999999999</v>
      </c>
      <c r="AQ72" s="46">
        <f t="shared" si="3"/>
        <v>57.77540613301985</v>
      </c>
    </row>
    <row r="73" spans="1:43" x14ac:dyDescent="0.35">
      <c r="A73" s="1" t="s">
        <v>65</v>
      </c>
      <c r="B73" s="1">
        <v>2022</v>
      </c>
      <c r="C73" s="2">
        <v>44673</v>
      </c>
      <c r="D73" s="1" t="s">
        <v>66</v>
      </c>
      <c r="E73" s="1" t="s">
        <v>21</v>
      </c>
      <c r="F73" s="1" t="s">
        <v>510</v>
      </c>
      <c r="G73" s="1" t="s">
        <v>29</v>
      </c>
      <c r="H73" s="11">
        <f>(C73-VLOOKUP(F73,Riders!$A$2:$C$1999,2,FALSE))/365</f>
        <v>21.317808219178083</v>
      </c>
      <c r="I73" s="1">
        <v>4</v>
      </c>
      <c r="J73" s="35">
        <v>13.308</v>
      </c>
      <c r="K73" s="35">
        <v>8.1460000000000008</v>
      </c>
      <c r="L73" s="35">
        <v>7.7379999999999995</v>
      </c>
      <c r="M73" s="35">
        <v>7.6450000000000031</v>
      </c>
      <c r="N73" s="35">
        <v>7.6389999999999958</v>
      </c>
      <c r="O73" s="35">
        <v>7.7049999999999983</v>
      </c>
      <c r="P73" s="35">
        <v>7.7450000000000045</v>
      </c>
      <c r="Q73" s="35">
        <v>7.7809999999999917</v>
      </c>
      <c r="R73" s="35">
        <v>7.7740000000000151</v>
      </c>
      <c r="S73" s="35">
        <v>7.7079999999999842</v>
      </c>
      <c r="T73" s="35">
        <v>7.6540000000000248</v>
      </c>
      <c r="U73" s="35">
        <v>7.6259999999999906</v>
      </c>
      <c r="V73" s="35">
        <v>7.5619999999999834</v>
      </c>
      <c r="W73" s="35">
        <v>7.5730000000000075</v>
      </c>
      <c r="X73" s="35">
        <v>7.6290000000000049</v>
      </c>
      <c r="Y73" s="35">
        <v>7.632000000000005</v>
      </c>
      <c r="Z73" s="35">
        <v>7.6149999999999807</v>
      </c>
      <c r="AA73" s="35">
        <v>7.646000000000015</v>
      </c>
      <c r="AB73" s="35">
        <v>7.5819999999999936</v>
      </c>
      <c r="AC73" s="35">
        <v>7.6239999999999952</v>
      </c>
      <c r="AD73" s="35">
        <v>7.5910000000000082</v>
      </c>
      <c r="AE73" s="35">
        <v>7.5819999999999936</v>
      </c>
      <c r="AF73" s="35">
        <v>7.5300000000000011</v>
      </c>
      <c r="AG73" s="35">
        <v>7.4410000000000025</v>
      </c>
      <c r="AH73" s="35">
        <v>7.4470000000000027</v>
      </c>
      <c r="AI73" s="35">
        <v>7.4320000000000164</v>
      </c>
      <c r="AJ73" s="35">
        <v>7.5289999999999964</v>
      </c>
      <c r="AK73" s="35">
        <v>7.6059999999999945</v>
      </c>
      <c r="AL73" s="35">
        <v>7.5829999999999984</v>
      </c>
      <c r="AM73" s="35">
        <v>7.4429999999999836</v>
      </c>
      <c r="AN73" s="35">
        <v>7.4330000000000496</v>
      </c>
      <c r="AO73" s="35">
        <v>7.3669999999999902</v>
      </c>
      <c r="AP73" s="35">
        <f t="shared" si="2"/>
        <v>249.31600000000003</v>
      </c>
      <c r="AQ73" s="46">
        <f t="shared" si="3"/>
        <v>57.758025959023882</v>
      </c>
    </row>
    <row r="74" spans="1:43" x14ac:dyDescent="0.35">
      <c r="A74" s="1" t="s">
        <v>65</v>
      </c>
      <c r="B74" s="1">
        <v>2022</v>
      </c>
      <c r="C74" s="2">
        <v>44673</v>
      </c>
      <c r="D74" s="1" t="s">
        <v>66</v>
      </c>
      <c r="E74" s="1" t="s">
        <v>21</v>
      </c>
      <c r="F74" s="1" t="s">
        <v>778</v>
      </c>
      <c r="G74" s="1" t="s">
        <v>762</v>
      </c>
      <c r="H74" s="11" t="e">
        <f>(C74-VLOOKUP(F74,Riders!$A$2:$C$1999,2,FALSE))/365</f>
        <v>#N/A</v>
      </c>
      <c r="I74" s="1">
        <v>5</v>
      </c>
      <c r="J74" s="35">
        <v>13.528</v>
      </c>
      <c r="K74" s="35">
        <v>8.2230000000000008</v>
      </c>
      <c r="L74" s="35">
        <v>7.7689999999999984</v>
      </c>
      <c r="M74" s="35">
        <v>7.6890000000000036</v>
      </c>
      <c r="N74" s="35">
        <v>7.6939999999999955</v>
      </c>
      <c r="O74" s="35">
        <v>7.6529999999999987</v>
      </c>
      <c r="P74" s="35">
        <v>7.6680000000000135</v>
      </c>
      <c r="Q74" s="35">
        <v>7.6169999999999831</v>
      </c>
      <c r="R74" s="35">
        <v>7.5560000000000116</v>
      </c>
      <c r="S74" s="35">
        <v>7.5319999999999965</v>
      </c>
      <c r="T74" s="35">
        <v>7.5669999999999931</v>
      </c>
      <c r="U74" s="35">
        <v>7.5820000000000221</v>
      </c>
      <c r="V74" s="35">
        <v>7.6639999999999873</v>
      </c>
      <c r="W74" s="35">
        <v>7.6429999999999723</v>
      </c>
      <c r="X74" s="35">
        <v>7.6610000000000298</v>
      </c>
      <c r="Y74" s="35">
        <v>7.6119999999999806</v>
      </c>
      <c r="Z74" s="35">
        <v>7.6450000000000387</v>
      </c>
      <c r="AA74" s="35">
        <v>7.5479999999999734</v>
      </c>
      <c r="AB74" s="35">
        <v>7.4969999999999857</v>
      </c>
      <c r="AC74" s="35">
        <v>7.521000000000015</v>
      </c>
      <c r="AD74" s="35">
        <v>7.5689999999999884</v>
      </c>
      <c r="AE74" s="35">
        <v>7.5960000000000036</v>
      </c>
      <c r="AF74" s="35">
        <v>7.5370000000000346</v>
      </c>
      <c r="AG74" s="35">
        <v>7.7579999999999814</v>
      </c>
      <c r="AH74" s="35">
        <v>7.5240000000000009</v>
      </c>
      <c r="AI74" s="35">
        <v>7.4849999999999852</v>
      </c>
      <c r="AJ74" s="35">
        <v>7.5730000000000075</v>
      </c>
      <c r="AK74" s="35">
        <v>7.5949999999999989</v>
      </c>
      <c r="AL74" s="35">
        <v>7.6349999999999909</v>
      </c>
      <c r="AM74" s="35">
        <v>7.6780000000000257</v>
      </c>
      <c r="AN74" s="35">
        <v>7.7690000000000055</v>
      </c>
      <c r="AO74" s="35">
        <v>7.8769999999999811</v>
      </c>
      <c r="AP74" s="35">
        <f t="shared" si="2"/>
        <v>250.465</v>
      </c>
      <c r="AQ74" s="46">
        <f t="shared" si="3"/>
        <v>57.493062903000421</v>
      </c>
    </row>
    <row r="75" spans="1:43" x14ac:dyDescent="0.35">
      <c r="A75" s="1" t="s">
        <v>65</v>
      </c>
      <c r="B75" s="1">
        <v>2022</v>
      </c>
      <c r="C75" s="2">
        <v>44673</v>
      </c>
      <c r="D75" s="1" t="s">
        <v>66</v>
      </c>
      <c r="E75" s="1" t="s">
        <v>21</v>
      </c>
      <c r="F75" s="1" t="s">
        <v>504</v>
      </c>
      <c r="G75" s="1" t="s">
        <v>480</v>
      </c>
      <c r="H75" s="11">
        <f>(C75-VLOOKUP(F75,Riders!$A$2:$C$1999,2,FALSE))/365</f>
        <v>25.643835616438356</v>
      </c>
      <c r="I75" s="1">
        <v>6</v>
      </c>
      <c r="J75" s="35">
        <v>13.256</v>
      </c>
      <c r="K75" s="35">
        <v>8.1020000000000003</v>
      </c>
      <c r="L75" s="35">
        <v>7.7579999999999991</v>
      </c>
      <c r="M75" s="35">
        <v>7.5769999999999982</v>
      </c>
      <c r="N75" s="35">
        <v>7.5579999999999998</v>
      </c>
      <c r="O75" s="35">
        <v>7.4710000000000036</v>
      </c>
      <c r="P75" s="35">
        <v>7.3999999999999986</v>
      </c>
      <c r="Q75" s="35">
        <v>7.3580000000000041</v>
      </c>
      <c r="R75" s="35">
        <v>7.3519999999999897</v>
      </c>
      <c r="S75" s="35">
        <v>7.4059999999999917</v>
      </c>
      <c r="T75" s="35">
        <v>7.4260000000000161</v>
      </c>
      <c r="U75" s="35">
        <v>7.4510000000000076</v>
      </c>
      <c r="V75" s="35">
        <v>7.4869999999999948</v>
      </c>
      <c r="W75" s="35">
        <v>7.48599999999999</v>
      </c>
      <c r="X75" s="35">
        <v>7.4990000000000094</v>
      </c>
      <c r="Y75" s="35">
        <v>7.4710000000000036</v>
      </c>
      <c r="Z75" s="35">
        <v>7.5539999999999878</v>
      </c>
      <c r="AA75" s="35">
        <v>7.467000000000013</v>
      </c>
      <c r="AB75" s="35">
        <v>7.5440000000000111</v>
      </c>
      <c r="AC75" s="35">
        <v>7.5859999999999843</v>
      </c>
      <c r="AD75" s="35">
        <v>7.5929999999999609</v>
      </c>
      <c r="AE75" s="35">
        <v>7.6210000000000377</v>
      </c>
      <c r="AF75" s="35">
        <v>7.6379999999999768</v>
      </c>
      <c r="AG75" s="35">
        <v>7.742999999999995</v>
      </c>
      <c r="AH75" s="35">
        <v>7.8270000000000266</v>
      </c>
      <c r="AI75" s="35">
        <v>7.8600000000000136</v>
      </c>
      <c r="AJ75" s="35">
        <v>7.9329999999999927</v>
      </c>
      <c r="AK75" s="35">
        <v>7.9629999999999654</v>
      </c>
      <c r="AL75" s="35">
        <v>7.9990000000000236</v>
      </c>
      <c r="AM75" s="35">
        <v>8.0680000000000405</v>
      </c>
      <c r="AN75" s="35">
        <v>8.1079999999999757</v>
      </c>
      <c r="AO75" s="35">
        <v>8.1399999999999579</v>
      </c>
      <c r="AP75" s="35">
        <f t="shared" si="2"/>
        <v>250.70199999999997</v>
      </c>
      <c r="AQ75" s="46">
        <f t="shared" si="3"/>
        <v>57.438712096433221</v>
      </c>
    </row>
    <row r="76" spans="1:43" x14ac:dyDescent="0.35">
      <c r="A76" s="1" t="s">
        <v>65</v>
      </c>
      <c r="B76" s="1">
        <v>2022</v>
      </c>
      <c r="C76" s="2">
        <v>44673</v>
      </c>
      <c r="D76" s="1" t="s">
        <v>66</v>
      </c>
      <c r="E76" s="1" t="s">
        <v>21</v>
      </c>
      <c r="F76" s="1" t="s">
        <v>773</v>
      </c>
      <c r="G76" s="1" t="s">
        <v>726</v>
      </c>
      <c r="H76" s="11" t="e">
        <f>(C76-VLOOKUP(F76,Riders!$A$2:$C$1999,2,FALSE))/365</f>
        <v>#N/A</v>
      </c>
      <c r="I76" s="1">
        <v>7</v>
      </c>
      <c r="J76" s="35">
        <v>13.222</v>
      </c>
      <c r="K76" s="35">
        <v>8.048</v>
      </c>
      <c r="L76" s="35">
        <v>7.7650000000000006</v>
      </c>
      <c r="M76" s="35">
        <v>7.782</v>
      </c>
      <c r="N76" s="35">
        <v>7.7310000000000016</v>
      </c>
      <c r="O76" s="35">
        <v>7.6479999999999961</v>
      </c>
      <c r="P76" s="35">
        <v>7.5830000000000055</v>
      </c>
      <c r="Q76" s="35">
        <v>7.5399999999999991</v>
      </c>
      <c r="R76" s="35">
        <v>7.578000000000003</v>
      </c>
      <c r="S76" s="35">
        <v>7.6599999999999966</v>
      </c>
      <c r="T76" s="35">
        <v>7.7209999999999752</v>
      </c>
      <c r="U76" s="35">
        <v>7.7140000000000271</v>
      </c>
      <c r="V76" s="35">
        <v>7.7219999999999942</v>
      </c>
      <c r="W76" s="35">
        <v>7.6549999999999869</v>
      </c>
      <c r="X76" s="35">
        <v>7.619000000000014</v>
      </c>
      <c r="Y76" s="35">
        <v>7.6310000000000002</v>
      </c>
      <c r="Z76" s="35">
        <v>7.6840000000000259</v>
      </c>
      <c r="AA76" s="35">
        <v>7.617999999999995</v>
      </c>
      <c r="AB76" s="35">
        <v>7.6849999999999739</v>
      </c>
      <c r="AC76" s="35">
        <v>7.7510000000000048</v>
      </c>
      <c r="AD76" s="35">
        <v>7.6899999999999977</v>
      </c>
      <c r="AE76" s="35">
        <v>7.6189999999999714</v>
      </c>
      <c r="AF76" s="35">
        <v>7.5720000000000312</v>
      </c>
      <c r="AG76" s="35">
        <v>7.5949999999999704</v>
      </c>
      <c r="AH76" s="35">
        <v>7.662000000000063</v>
      </c>
      <c r="AI76" s="35">
        <v>7.6539999999999679</v>
      </c>
      <c r="AJ76" s="35">
        <v>7.7259999999999991</v>
      </c>
      <c r="AK76" s="35">
        <v>7.6920000000000357</v>
      </c>
      <c r="AL76" s="35">
        <v>7.7639999999999532</v>
      </c>
      <c r="AM76" s="35">
        <v>7.7839999999999634</v>
      </c>
      <c r="AN76" s="35">
        <v>7.813000000000045</v>
      </c>
      <c r="AO76" s="35">
        <v>7.7320000000000277</v>
      </c>
      <c r="AP76" s="35">
        <f t="shared" si="2"/>
        <v>251.66000000000003</v>
      </c>
      <c r="AQ76" s="46">
        <f t="shared" si="3"/>
        <v>57.220058809504884</v>
      </c>
    </row>
    <row r="77" spans="1:43" x14ac:dyDescent="0.35">
      <c r="A77" s="1" t="s">
        <v>65</v>
      </c>
      <c r="B77" s="1">
        <v>2022</v>
      </c>
      <c r="C77" s="2">
        <v>44673</v>
      </c>
      <c r="D77" s="1" t="s">
        <v>66</v>
      </c>
      <c r="E77" s="1" t="s">
        <v>21</v>
      </c>
      <c r="F77" s="1" t="s">
        <v>652</v>
      </c>
      <c r="G77" s="1" t="s">
        <v>25</v>
      </c>
      <c r="H77" s="11">
        <f>(C77-VLOOKUP(F77,Riders!$A$2:$C$1999,2,FALSE))/365</f>
        <v>20.112328767123287</v>
      </c>
      <c r="I77" s="1">
        <v>8</v>
      </c>
      <c r="J77" s="35">
        <v>13.836</v>
      </c>
      <c r="K77" s="35">
        <v>8.4479999999999986</v>
      </c>
      <c r="L77" s="35">
        <v>8.0600000000000023</v>
      </c>
      <c r="M77" s="35">
        <v>7.9029999999999987</v>
      </c>
      <c r="N77" s="35">
        <v>7.7610000000000028</v>
      </c>
      <c r="O77" s="35">
        <v>7.8099999999999952</v>
      </c>
      <c r="P77" s="35">
        <v>7.8019999999999925</v>
      </c>
      <c r="Q77" s="35">
        <v>7.8130000000000166</v>
      </c>
      <c r="R77" s="35">
        <v>7.7800000000000011</v>
      </c>
      <c r="S77" s="35">
        <v>7.7589999999999861</v>
      </c>
      <c r="T77" s="35">
        <v>7.7860000000000156</v>
      </c>
      <c r="U77" s="35">
        <v>7.8269999999999982</v>
      </c>
      <c r="V77" s="35">
        <v>7.8579999999999899</v>
      </c>
      <c r="W77" s="35">
        <v>7.8189999999999884</v>
      </c>
      <c r="X77" s="35">
        <v>7.7250000000000227</v>
      </c>
      <c r="Y77" s="35">
        <v>7.6429999999999865</v>
      </c>
      <c r="Z77" s="35">
        <v>7.6470000000000198</v>
      </c>
      <c r="AA77" s="35">
        <v>7.5919999999999845</v>
      </c>
      <c r="AB77" s="35">
        <v>7.5900000000000034</v>
      </c>
      <c r="AC77" s="35">
        <v>7.5370000000000346</v>
      </c>
      <c r="AD77" s="35">
        <v>7.5259999999999536</v>
      </c>
      <c r="AE77" s="35">
        <v>7.535000000000025</v>
      </c>
      <c r="AF77" s="35">
        <v>7.4909999999999854</v>
      </c>
      <c r="AG77" s="35">
        <v>7.546999999999997</v>
      </c>
      <c r="AH77" s="35">
        <v>7.5889999999999702</v>
      </c>
      <c r="AI77" s="35">
        <v>7.5110000000000525</v>
      </c>
      <c r="AJ77" s="35">
        <v>7.511999999999972</v>
      </c>
      <c r="AK77" s="35">
        <v>7.5589999999999975</v>
      </c>
      <c r="AL77" s="35">
        <v>7.5700000000000216</v>
      </c>
      <c r="AM77" s="35">
        <v>7.6030000000000086</v>
      </c>
      <c r="AN77" s="35">
        <v>7.6529999999999632</v>
      </c>
      <c r="AO77" s="35">
        <v>7.6690000000000396</v>
      </c>
      <c r="AP77" s="35">
        <f t="shared" si="2"/>
        <v>252.76100000000002</v>
      </c>
      <c r="AQ77" s="46">
        <f t="shared" si="3"/>
        <v>56.970814326577276</v>
      </c>
    </row>
    <row r="78" spans="1:43" x14ac:dyDescent="0.35">
      <c r="A78" s="1" t="s">
        <v>65</v>
      </c>
      <c r="B78" s="1">
        <v>2022</v>
      </c>
      <c r="C78" s="2">
        <v>44673</v>
      </c>
      <c r="D78" s="1" t="s">
        <v>66</v>
      </c>
      <c r="E78" s="1" t="s">
        <v>21</v>
      </c>
      <c r="F78" s="1" t="s">
        <v>681</v>
      </c>
      <c r="G78" s="1" t="s">
        <v>25</v>
      </c>
      <c r="H78" s="11">
        <f>(C78-VLOOKUP(F78,Riders!$A$2:$C$1999,2,FALSE))/365</f>
        <v>25.761643835616439</v>
      </c>
      <c r="I78" s="1">
        <v>9</v>
      </c>
      <c r="J78" s="35">
        <v>13.585000000000001</v>
      </c>
      <c r="K78" s="35">
        <v>8.0609999999999999</v>
      </c>
      <c r="L78" s="35">
        <v>7.7420000000000009</v>
      </c>
      <c r="M78" s="35">
        <v>7.7799999999999976</v>
      </c>
      <c r="N78" s="35">
        <v>7.875</v>
      </c>
      <c r="O78" s="35">
        <v>7.8810000000000002</v>
      </c>
      <c r="P78" s="35">
        <v>7.7450000000000045</v>
      </c>
      <c r="Q78" s="35">
        <v>7.7249999999999872</v>
      </c>
      <c r="R78" s="35">
        <v>7.7410000000000139</v>
      </c>
      <c r="S78" s="35">
        <v>7.7220000000000084</v>
      </c>
      <c r="T78" s="35">
        <v>7.7239999999999753</v>
      </c>
      <c r="U78" s="35">
        <v>7.7270000000000039</v>
      </c>
      <c r="V78" s="35">
        <v>7.7009999999999934</v>
      </c>
      <c r="W78" s="35">
        <v>7.7130000000000223</v>
      </c>
      <c r="X78" s="35">
        <v>7.7549999999999812</v>
      </c>
      <c r="Y78" s="35">
        <v>7.7030000000000172</v>
      </c>
      <c r="Z78" s="35">
        <v>7.7389999999999759</v>
      </c>
      <c r="AA78" s="35">
        <v>7.7290000000000418</v>
      </c>
      <c r="AB78" s="35">
        <v>7.6899999999999693</v>
      </c>
      <c r="AC78" s="35">
        <v>7.6529999999999916</v>
      </c>
      <c r="AD78" s="35">
        <v>7.7210000000000605</v>
      </c>
      <c r="AE78" s="35">
        <v>7.6969999999999459</v>
      </c>
      <c r="AF78" s="35">
        <v>7.7120000000000175</v>
      </c>
      <c r="AG78" s="35">
        <v>7.6779999999999973</v>
      </c>
      <c r="AH78" s="35">
        <v>7.6869999999999834</v>
      </c>
      <c r="AI78" s="35">
        <v>7.6750000000000114</v>
      </c>
      <c r="AJ78" s="35">
        <v>7.6949999999999932</v>
      </c>
      <c r="AK78" s="35">
        <v>7.6310000000000286</v>
      </c>
      <c r="AL78" s="35">
        <v>7.6009999999999991</v>
      </c>
      <c r="AM78" s="35">
        <v>7.5980000000000132</v>
      </c>
      <c r="AN78" s="35">
        <v>7.6449999999999818</v>
      </c>
      <c r="AO78" s="35">
        <v>7.6619999999999777</v>
      </c>
      <c r="AP78" s="35">
        <f t="shared" si="2"/>
        <v>252.99299999999999</v>
      </c>
      <c r="AQ78" s="46">
        <f t="shared" si="3"/>
        <v>56.918570869549754</v>
      </c>
    </row>
    <row r="79" spans="1:43" x14ac:dyDescent="0.35">
      <c r="A79" s="1" t="s">
        <v>65</v>
      </c>
      <c r="B79" s="1">
        <v>2022</v>
      </c>
      <c r="C79" s="2">
        <v>44673</v>
      </c>
      <c r="D79" s="1" t="s">
        <v>66</v>
      </c>
      <c r="E79" s="1" t="s">
        <v>21</v>
      </c>
      <c r="F79" s="1" t="s">
        <v>654</v>
      </c>
      <c r="G79" s="1" t="s">
        <v>484</v>
      </c>
      <c r="H79" s="11">
        <f>(C79-VLOOKUP(F79,Riders!$A$2:$C$1999,2,FALSE))/365</f>
        <v>18.421917808219177</v>
      </c>
      <c r="I79" s="1">
        <v>10</v>
      </c>
      <c r="J79" s="35">
        <v>13.904</v>
      </c>
      <c r="K79" s="35">
        <v>8.7199999999999989</v>
      </c>
      <c r="L79" s="35">
        <v>8.213000000000001</v>
      </c>
      <c r="M79" s="35">
        <v>7.9190000000000005</v>
      </c>
      <c r="N79" s="35">
        <v>7.8220000000000027</v>
      </c>
      <c r="O79" s="35">
        <v>7.8099999999999952</v>
      </c>
      <c r="P79" s="35">
        <v>7.7630000000000052</v>
      </c>
      <c r="Q79" s="35">
        <v>7.747000000000007</v>
      </c>
      <c r="R79" s="35">
        <v>7.7329999999999899</v>
      </c>
      <c r="S79" s="35">
        <v>7.7000000000000028</v>
      </c>
      <c r="T79" s="35">
        <v>7.6999999999999886</v>
      </c>
      <c r="U79" s="35">
        <v>7.7549999999999955</v>
      </c>
      <c r="V79" s="35">
        <v>7.7510000000000048</v>
      </c>
      <c r="W79" s="35">
        <v>7.7409999999999997</v>
      </c>
      <c r="X79" s="35">
        <v>7.7870000000000061</v>
      </c>
      <c r="Y79" s="35">
        <v>7.7720000000000198</v>
      </c>
      <c r="Z79" s="35">
        <v>7.7659999999999911</v>
      </c>
      <c r="AA79" s="35">
        <v>7.7620000000000005</v>
      </c>
      <c r="AB79" s="35">
        <v>7.7479999999999905</v>
      </c>
      <c r="AC79" s="35">
        <v>7.5740000000000123</v>
      </c>
      <c r="AD79" s="35">
        <v>7.4719999999999516</v>
      </c>
      <c r="AE79" s="35">
        <v>7.5690000000000737</v>
      </c>
      <c r="AF79" s="35">
        <v>7.6459999999999866</v>
      </c>
      <c r="AG79" s="35">
        <v>7.6269999999999527</v>
      </c>
      <c r="AH79" s="35">
        <v>7.5880000000000223</v>
      </c>
      <c r="AI79" s="35">
        <v>7.6010000000000275</v>
      </c>
      <c r="AJ79" s="35">
        <v>7.5500000000000114</v>
      </c>
      <c r="AK79" s="35">
        <v>7.5459999999999638</v>
      </c>
      <c r="AL79" s="35">
        <v>7.6930000000000121</v>
      </c>
      <c r="AM79" s="35">
        <v>7.9429999999999836</v>
      </c>
      <c r="AN79" s="35">
        <v>7.6010000000000275</v>
      </c>
      <c r="AO79" s="35">
        <v>7.5169999999999675</v>
      </c>
      <c r="AP79" s="35">
        <f t="shared" si="2"/>
        <v>254.04</v>
      </c>
      <c r="AQ79" s="46">
        <f t="shared" si="3"/>
        <v>56.683986773736422</v>
      </c>
    </row>
    <row r="80" spans="1:43" x14ac:dyDescent="0.35">
      <c r="A80" s="1" t="s">
        <v>65</v>
      </c>
      <c r="B80" s="1">
        <v>2022</v>
      </c>
      <c r="C80" s="2">
        <v>44673</v>
      </c>
      <c r="D80" s="1" t="s">
        <v>66</v>
      </c>
      <c r="E80" s="1" t="s">
        <v>21</v>
      </c>
      <c r="F80" s="1" t="s">
        <v>658</v>
      </c>
      <c r="G80" s="1" t="s">
        <v>78</v>
      </c>
      <c r="H80" s="11">
        <f>(C80-VLOOKUP(F80,Riders!$A$2:$C$1999,2,FALSE))/365</f>
        <v>19.745205479452054</v>
      </c>
      <c r="I80" s="1">
        <v>11</v>
      </c>
      <c r="J80" s="35">
        <v>13.635</v>
      </c>
      <c r="K80" s="35">
        <v>7.9710000000000019</v>
      </c>
      <c r="L80" s="35">
        <v>7.5809999999999995</v>
      </c>
      <c r="M80" s="35">
        <v>7.4899999999999984</v>
      </c>
      <c r="N80" s="35">
        <v>7.5829999999999984</v>
      </c>
      <c r="O80" s="35">
        <v>7.6780000000000044</v>
      </c>
      <c r="P80" s="35">
        <v>7.6599999999999966</v>
      </c>
      <c r="Q80" s="35">
        <v>7.6859999999999928</v>
      </c>
      <c r="R80" s="35">
        <v>7.6830000000000069</v>
      </c>
      <c r="S80" s="35">
        <v>7.7789999999999964</v>
      </c>
      <c r="T80" s="35">
        <v>7.8340000000000032</v>
      </c>
      <c r="U80" s="35">
        <v>7.8429999999999893</v>
      </c>
      <c r="V80" s="35">
        <v>7.7680000000000007</v>
      </c>
      <c r="W80" s="35">
        <v>7.7820000000000249</v>
      </c>
      <c r="X80" s="35">
        <v>7.8059999999999974</v>
      </c>
      <c r="Y80" s="35">
        <v>7.769999999999996</v>
      </c>
      <c r="Z80" s="35">
        <v>7.8549999999999898</v>
      </c>
      <c r="AA80" s="35">
        <v>7.8590000000000089</v>
      </c>
      <c r="AB80" s="35">
        <v>7.8839999999999861</v>
      </c>
      <c r="AC80" s="35">
        <v>7.8740000000000236</v>
      </c>
      <c r="AD80" s="35">
        <v>7.8349999999999795</v>
      </c>
      <c r="AE80" s="35">
        <v>7.8770000000000095</v>
      </c>
      <c r="AF80" s="35">
        <v>7.8680000000000234</v>
      </c>
      <c r="AG80" s="35">
        <v>7.8879999999999484</v>
      </c>
      <c r="AH80" s="35">
        <v>7.9080000000000155</v>
      </c>
      <c r="AI80" s="35">
        <v>7.9410000000000309</v>
      </c>
      <c r="AJ80" s="35">
        <v>7.9929999999999666</v>
      </c>
      <c r="AK80" s="35">
        <v>8.0200000000000102</v>
      </c>
      <c r="AL80" s="35">
        <v>8.1140000000000043</v>
      </c>
      <c r="AM80" s="35">
        <v>8.1930000000000121</v>
      </c>
      <c r="AN80" s="35">
        <v>8.188999999999993</v>
      </c>
      <c r="AO80" s="35">
        <v>8.226999999999947</v>
      </c>
      <c r="AP80" s="35">
        <f t="shared" si="2"/>
        <v>257.07399999999996</v>
      </c>
      <c r="AQ80" s="46">
        <f t="shared" si="3"/>
        <v>56.014999572107655</v>
      </c>
    </row>
    <row r="81" spans="1:43" x14ac:dyDescent="0.35">
      <c r="A81" s="1" t="s">
        <v>65</v>
      </c>
      <c r="B81" s="1">
        <v>2022</v>
      </c>
      <c r="C81" s="2">
        <v>44673</v>
      </c>
      <c r="D81" s="1" t="s">
        <v>66</v>
      </c>
      <c r="E81" s="1" t="s">
        <v>21</v>
      </c>
      <c r="F81" s="1" t="s">
        <v>606</v>
      </c>
      <c r="G81" s="1" t="s">
        <v>46</v>
      </c>
      <c r="H81" s="11">
        <f>(C81-VLOOKUP(F81,Riders!$A$2:$C$1999,2,FALSE))/365</f>
        <v>23.608219178082191</v>
      </c>
      <c r="I81" s="1">
        <v>12</v>
      </c>
      <c r="J81" s="35">
        <v>14.02</v>
      </c>
      <c r="K81" s="35">
        <v>8.0560000000000009</v>
      </c>
      <c r="L81" s="35">
        <v>7.6580000000000013</v>
      </c>
      <c r="M81" s="35">
        <v>7.5649999999999977</v>
      </c>
      <c r="N81" s="35">
        <v>7.5429999999999993</v>
      </c>
      <c r="O81" s="35">
        <v>7.642000000000003</v>
      </c>
      <c r="P81" s="35">
        <v>7.6269999999999882</v>
      </c>
      <c r="Q81" s="35">
        <v>7.6760000000000161</v>
      </c>
      <c r="R81" s="35">
        <v>7.6219999999999999</v>
      </c>
      <c r="S81" s="35">
        <v>7.5799999999999841</v>
      </c>
      <c r="T81" s="35">
        <v>7.6290000000000049</v>
      </c>
      <c r="U81" s="35">
        <v>7.710000000000008</v>
      </c>
      <c r="V81" s="35">
        <v>7.7519999999999953</v>
      </c>
      <c r="W81" s="35">
        <v>7.777000000000001</v>
      </c>
      <c r="X81" s="35">
        <v>7.820999999999998</v>
      </c>
      <c r="Y81" s="35">
        <v>7.8219999999999743</v>
      </c>
      <c r="Z81" s="35">
        <v>7.8390000000000271</v>
      </c>
      <c r="AA81" s="35">
        <v>7.921999999999997</v>
      </c>
      <c r="AB81" s="35">
        <v>7.9000000000000341</v>
      </c>
      <c r="AC81" s="35">
        <v>8.0069999999999766</v>
      </c>
      <c r="AD81" s="35">
        <v>8.0190000000000055</v>
      </c>
      <c r="AE81" s="35">
        <v>7.9679999999999609</v>
      </c>
      <c r="AF81" s="35">
        <v>7.9560000000000173</v>
      </c>
      <c r="AG81" s="35">
        <v>8.0190000000000055</v>
      </c>
      <c r="AH81" s="35">
        <v>8.1009999999999991</v>
      </c>
      <c r="AI81" s="35">
        <v>8.1170000000000186</v>
      </c>
      <c r="AJ81" s="35">
        <v>8.09699999999998</v>
      </c>
      <c r="AK81" s="35">
        <v>8.186000000000007</v>
      </c>
      <c r="AL81" s="35">
        <v>8.2239999999999895</v>
      </c>
      <c r="AM81" s="35">
        <v>8.2800000000000011</v>
      </c>
      <c r="AN81" s="35">
        <v>8.2539999999999623</v>
      </c>
      <c r="AO81" s="35">
        <v>8.2760000000000673</v>
      </c>
      <c r="AP81" s="35">
        <f t="shared" si="2"/>
        <v>258.66500000000002</v>
      </c>
      <c r="AQ81" s="46">
        <f t="shared" si="3"/>
        <v>55.670461794212585</v>
      </c>
    </row>
    <row r="82" spans="1:43" x14ac:dyDescent="0.35">
      <c r="A82" s="1" t="s">
        <v>65</v>
      </c>
      <c r="B82" s="1">
        <v>2022</v>
      </c>
      <c r="C82" s="2">
        <v>44673</v>
      </c>
      <c r="D82" s="1" t="s">
        <v>66</v>
      </c>
      <c r="E82" s="1" t="s">
        <v>21</v>
      </c>
      <c r="F82" s="1" t="s">
        <v>769</v>
      </c>
      <c r="G82" s="1" t="s">
        <v>164</v>
      </c>
      <c r="H82" s="11" t="e">
        <f>(C82-VLOOKUP(F82,Riders!$A$2:$C$1999,2,FALSE))/365</f>
        <v>#N/A</v>
      </c>
      <c r="I82" s="1">
        <v>13</v>
      </c>
      <c r="J82" s="35">
        <v>13.305</v>
      </c>
      <c r="K82" s="35">
        <v>8.1449999999999996</v>
      </c>
      <c r="L82" s="35">
        <v>7.6359999999999992</v>
      </c>
      <c r="M82" s="35">
        <v>7.4500000000000028</v>
      </c>
      <c r="N82" s="35">
        <v>7.4129999999999967</v>
      </c>
      <c r="O82" s="35">
        <v>7.4329999999999998</v>
      </c>
      <c r="P82" s="35">
        <v>7.4720000000000013</v>
      </c>
      <c r="Q82" s="35">
        <v>7.4839999999999947</v>
      </c>
      <c r="R82" s="35">
        <v>7.5019999999999953</v>
      </c>
      <c r="S82" s="35">
        <v>7.5900000000000176</v>
      </c>
      <c r="T82" s="35">
        <v>7.617999999999995</v>
      </c>
      <c r="U82" s="35">
        <v>7.6439999999999912</v>
      </c>
      <c r="V82" s="35">
        <v>7.6490000000000009</v>
      </c>
      <c r="W82" s="35">
        <v>7.6470000000000198</v>
      </c>
      <c r="X82" s="35">
        <v>7.6799999999999926</v>
      </c>
      <c r="Y82" s="35">
        <v>7.7320000000000135</v>
      </c>
      <c r="Z82" s="35">
        <v>7.7369999999999806</v>
      </c>
      <c r="AA82" s="35">
        <v>8.0180000000000291</v>
      </c>
      <c r="AB82" s="35">
        <v>7.9109999999999729</v>
      </c>
      <c r="AC82" s="35">
        <v>7.9739999999999895</v>
      </c>
      <c r="AD82" s="35">
        <v>8.0300000000000296</v>
      </c>
      <c r="AE82" s="35">
        <v>8.0939999999999941</v>
      </c>
      <c r="AF82" s="35">
        <v>8.1469999999999914</v>
      </c>
      <c r="AG82" s="35">
        <v>8.2139999999999986</v>
      </c>
      <c r="AH82" s="35">
        <v>8.2790000000000248</v>
      </c>
      <c r="AI82" s="35">
        <v>8.3829999999999814</v>
      </c>
      <c r="AJ82" s="35">
        <v>8.3679999999999666</v>
      </c>
      <c r="AK82" s="35">
        <v>8.4279999999999973</v>
      </c>
      <c r="AL82" s="35">
        <v>8.4320000000000732</v>
      </c>
      <c r="AM82" s="35">
        <v>8.5019999999999527</v>
      </c>
      <c r="AN82" s="35">
        <v>8.48599999999999</v>
      </c>
      <c r="AO82" s="35">
        <v>8.6090000000000089</v>
      </c>
      <c r="AP82" s="35">
        <f t="shared" si="2"/>
        <v>259.012</v>
      </c>
      <c r="AQ82" s="46">
        <f t="shared" si="3"/>
        <v>55.59587972758019</v>
      </c>
    </row>
    <row r="83" spans="1:43" x14ac:dyDescent="0.35">
      <c r="A83" s="1" t="s">
        <v>65</v>
      </c>
      <c r="B83" s="1">
        <v>2022</v>
      </c>
      <c r="C83" s="2">
        <v>44673</v>
      </c>
      <c r="D83" s="1" t="s">
        <v>66</v>
      </c>
      <c r="E83" s="1" t="s">
        <v>21</v>
      </c>
      <c r="F83" s="1" t="s">
        <v>772</v>
      </c>
      <c r="G83" s="1" t="s">
        <v>113</v>
      </c>
      <c r="H83" s="11" t="e">
        <f>(C83-VLOOKUP(F83,Riders!$A$2:$C$1999,2,FALSE))/365</f>
        <v>#N/A</v>
      </c>
      <c r="I83" s="1">
        <v>14</v>
      </c>
      <c r="J83" s="35">
        <v>13.750999999999999</v>
      </c>
      <c r="K83" s="35">
        <v>8.2910000000000021</v>
      </c>
      <c r="L83" s="35">
        <v>7.9049999999999976</v>
      </c>
      <c r="M83" s="35">
        <v>7.727999999999998</v>
      </c>
      <c r="N83" s="35">
        <v>7.6260000000000048</v>
      </c>
      <c r="O83" s="35">
        <v>7.5749999999999957</v>
      </c>
      <c r="P83" s="35">
        <v>7.6110000000000113</v>
      </c>
      <c r="Q83" s="35">
        <v>7.6549999999999869</v>
      </c>
      <c r="R83" s="35">
        <v>7.7210000000000036</v>
      </c>
      <c r="S83" s="35">
        <v>7.7219999999999942</v>
      </c>
      <c r="T83" s="35">
        <v>7.7469999999999999</v>
      </c>
      <c r="U83" s="35">
        <v>7.757000000000005</v>
      </c>
      <c r="V83" s="35">
        <v>7.7740000000000151</v>
      </c>
      <c r="W83" s="35">
        <v>7.7899999999999778</v>
      </c>
      <c r="X83" s="35">
        <v>7.8020000000000067</v>
      </c>
      <c r="Y83" s="35">
        <v>7.8260000000000076</v>
      </c>
      <c r="Z83" s="35">
        <v>7.8199999999999648</v>
      </c>
      <c r="AA83" s="35">
        <v>7.9240000000000066</v>
      </c>
      <c r="AB83" s="35">
        <v>7.8520000000000323</v>
      </c>
      <c r="AC83" s="35">
        <v>7.95799999999997</v>
      </c>
      <c r="AD83" s="35">
        <v>8.0100000000000477</v>
      </c>
      <c r="AE83" s="35">
        <v>8.0179999999999723</v>
      </c>
      <c r="AF83" s="35">
        <v>8.0200000000000102</v>
      </c>
      <c r="AG83" s="35">
        <v>8.0870000000000175</v>
      </c>
      <c r="AH83" s="35">
        <v>8.1099999999999852</v>
      </c>
      <c r="AI83" s="35">
        <v>8.0979999999999848</v>
      </c>
      <c r="AJ83" s="35">
        <v>8.1360000000000241</v>
      </c>
      <c r="AK83" s="35">
        <v>8.1849999999999739</v>
      </c>
      <c r="AL83" s="35">
        <v>8.1910000000000309</v>
      </c>
      <c r="AM83" s="35">
        <v>8.2169999999999845</v>
      </c>
      <c r="AN83" s="35">
        <v>8.1920000000000073</v>
      </c>
      <c r="AO83" s="35">
        <v>8.2329999999999757</v>
      </c>
      <c r="AP83" s="35">
        <f t="shared" si="2"/>
        <v>259.33199999999999</v>
      </c>
      <c r="AQ83" s="46">
        <f t="shared" si="3"/>
        <v>55.527277775207075</v>
      </c>
    </row>
    <row r="84" spans="1:43" x14ac:dyDescent="0.35">
      <c r="A84" s="1" t="s">
        <v>65</v>
      </c>
      <c r="B84" s="1">
        <v>2022</v>
      </c>
      <c r="C84" s="2">
        <v>44673</v>
      </c>
      <c r="D84" s="1" t="s">
        <v>66</v>
      </c>
      <c r="E84" s="1" t="s">
        <v>21</v>
      </c>
      <c r="F84" s="1" t="s">
        <v>775</v>
      </c>
      <c r="G84" s="1" t="s">
        <v>85</v>
      </c>
      <c r="H84" s="11" t="e">
        <f>(C84-VLOOKUP(F84,Riders!$A$2:$C$1999,2,FALSE))/365</f>
        <v>#N/A</v>
      </c>
      <c r="I84" s="1">
        <v>15</v>
      </c>
      <c r="J84" s="35">
        <v>13.916</v>
      </c>
      <c r="K84" s="35">
        <v>8.3120000000000012</v>
      </c>
      <c r="L84" s="35">
        <v>7.7709999999999972</v>
      </c>
      <c r="M84" s="35">
        <v>7.5580000000000034</v>
      </c>
      <c r="N84" s="35">
        <v>7.6389999999999958</v>
      </c>
      <c r="O84" s="35">
        <v>7.7590000000000003</v>
      </c>
      <c r="P84" s="35">
        <v>7.8759999999999977</v>
      </c>
      <c r="Q84" s="35">
        <v>7.9610000000000198</v>
      </c>
      <c r="R84" s="35">
        <v>7.9159999999999684</v>
      </c>
      <c r="S84" s="35">
        <v>7.8730000000000189</v>
      </c>
      <c r="T84" s="35">
        <v>7.8779999999999859</v>
      </c>
      <c r="U84" s="35">
        <v>7.9050000000000153</v>
      </c>
      <c r="V84" s="35">
        <v>7.8830000000000098</v>
      </c>
      <c r="W84" s="35">
        <v>7.9299999999999926</v>
      </c>
      <c r="X84" s="35">
        <v>7.8999999999999915</v>
      </c>
      <c r="Y84" s="35">
        <v>7.9509999999999934</v>
      </c>
      <c r="Z84" s="35">
        <v>7.9699999999999989</v>
      </c>
      <c r="AA84" s="35">
        <v>7.9869999999999948</v>
      </c>
      <c r="AB84" s="35">
        <v>7.9849999999999852</v>
      </c>
      <c r="AC84" s="35">
        <v>7.9760000000000275</v>
      </c>
      <c r="AD84" s="35">
        <v>7.9560000000000173</v>
      </c>
      <c r="AE84" s="35">
        <v>7.9569999999999936</v>
      </c>
      <c r="AF84" s="35">
        <v>7.9259999999999877</v>
      </c>
      <c r="AG84" s="35">
        <v>7.907999999999987</v>
      </c>
      <c r="AH84" s="35">
        <v>7.9050000000000011</v>
      </c>
      <c r="AI84" s="35">
        <v>7.9019999999999868</v>
      </c>
      <c r="AJ84" s="35">
        <v>7.9730000000000416</v>
      </c>
      <c r="AK84" s="35">
        <v>7.9589999999999748</v>
      </c>
      <c r="AL84" s="35">
        <v>8.0300000000000011</v>
      </c>
      <c r="AM84" s="35">
        <v>8.0410000000000252</v>
      </c>
      <c r="AN84" s="35">
        <v>7.9799999999999898</v>
      </c>
      <c r="AO84" s="35">
        <v>7.9420000000000073</v>
      </c>
      <c r="AP84" s="35">
        <f t="shared" si="2"/>
        <v>259.42500000000001</v>
      </c>
      <c r="AQ84" s="46">
        <f t="shared" si="3"/>
        <v>55.507372072853421</v>
      </c>
    </row>
    <row r="85" spans="1:43" x14ac:dyDescent="0.35">
      <c r="A85" s="1" t="s">
        <v>65</v>
      </c>
      <c r="B85" s="1">
        <v>2022</v>
      </c>
      <c r="C85" s="2">
        <v>44673</v>
      </c>
      <c r="D85" s="1" t="s">
        <v>66</v>
      </c>
      <c r="E85" s="1" t="s">
        <v>21</v>
      </c>
      <c r="F85" s="1" t="s">
        <v>770</v>
      </c>
      <c r="G85" s="1" t="s">
        <v>102</v>
      </c>
      <c r="H85" s="11" t="e">
        <f>(C85-VLOOKUP(F85,Riders!$A$2:$C$1999,2,FALSE))/365</f>
        <v>#N/A</v>
      </c>
      <c r="I85" s="1">
        <v>16</v>
      </c>
      <c r="J85" s="35">
        <v>13.662000000000001</v>
      </c>
      <c r="K85" s="35">
        <v>8.2879999999999985</v>
      </c>
      <c r="L85" s="35">
        <v>7.968</v>
      </c>
      <c r="M85" s="35">
        <v>7.9669999999999987</v>
      </c>
      <c r="N85" s="35">
        <v>7.990000000000002</v>
      </c>
      <c r="O85" s="35">
        <v>8.036999999999999</v>
      </c>
      <c r="P85" s="35">
        <v>7.9190000000000111</v>
      </c>
      <c r="Q85" s="35">
        <v>7.8739999999999881</v>
      </c>
      <c r="R85" s="35">
        <v>7.7929999999999922</v>
      </c>
      <c r="S85" s="35">
        <v>7.7430000000000092</v>
      </c>
      <c r="T85" s="35">
        <v>7.7219999999999942</v>
      </c>
      <c r="U85" s="35">
        <v>7.7230000000000132</v>
      </c>
      <c r="V85" s="35">
        <v>7.7789999999999822</v>
      </c>
      <c r="W85" s="35">
        <v>7.8220000000000027</v>
      </c>
      <c r="X85" s="35">
        <v>7.8640000000000043</v>
      </c>
      <c r="Y85" s="35">
        <v>7.8910000000000053</v>
      </c>
      <c r="Z85" s="35">
        <v>7.9070000000000107</v>
      </c>
      <c r="AA85" s="35">
        <v>7.8609999999999616</v>
      </c>
      <c r="AB85" s="35">
        <v>7.8190000000000168</v>
      </c>
      <c r="AC85" s="35">
        <v>7.8310000000000457</v>
      </c>
      <c r="AD85" s="35">
        <v>7.7259999999999707</v>
      </c>
      <c r="AE85" s="35">
        <v>7.6839999999999975</v>
      </c>
      <c r="AF85" s="35">
        <v>7.6399999999999864</v>
      </c>
      <c r="AG85" s="35">
        <v>7.7040000000000077</v>
      </c>
      <c r="AH85" s="35">
        <v>7.7599999999999909</v>
      </c>
      <c r="AI85" s="35">
        <v>7.8480000000000132</v>
      </c>
      <c r="AJ85" s="35">
        <v>7.9889999999999759</v>
      </c>
      <c r="AK85" s="35">
        <v>8.1239999999999952</v>
      </c>
      <c r="AL85" s="35">
        <v>8.3220000000000312</v>
      </c>
      <c r="AM85" s="35">
        <v>8.4410000000000025</v>
      </c>
      <c r="AN85" s="35">
        <v>8.4030000000000484</v>
      </c>
      <c r="AO85" s="35">
        <v>8.4699999999999704</v>
      </c>
      <c r="AP85" s="35">
        <f t="shared" si="2"/>
        <v>259.57100000000003</v>
      </c>
      <c r="AQ85" s="46">
        <f t="shared" si="3"/>
        <v>55.476151033821182</v>
      </c>
    </row>
    <row r="86" spans="1:43" x14ac:dyDescent="0.35">
      <c r="A86" s="1" t="s">
        <v>65</v>
      </c>
      <c r="B86" s="1">
        <v>2022</v>
      </c>
      <c r="C86" s="2">
        <v>44673</v>
      </c>
      <c r="D86" s="1" t="s">
        <v>66</v>
      </c>
      <c r="E86" s="1" t="s">
        <v>21</v>
      </c>
      <c r="F86" s="1" t="s">
        <v>738</v>
      </c>
      <c r="G86" s="1" t="s">
        <v>33</v>
      </c>
      <c r="H86" s="11">
        <f>(C86-VLOOKUP(F86,Riders!$A$2:$C$1999,2,FALSE))/365</f>
        <v>21.169863013698631</v>
      </c>
      <c r="I86" s="1">
        <v>17</v>
      </c>
      <c r="J86" s="35">
        <v>13.632999999999999</v>
      </c>
      <c r="K86" s="35">
        <v>8.1950000000000003</v>
      </c>
      <c r="L86" s="35">
        <v>7.8790000000000013</v>
      </c>
      <c r="M86" s="35">
        <v>7.8530000000000015</v>
      </c>
      <c r="N86" s="35">
        <v>7.7859999999999943</v>
      </c>
      <c r="O86" s="35">
        <v>7.7700000000000031</v>
      </c>
      <c r="P86" s="35">
        <v>7.8130000000000024</v>
      </c>
      <c r="Q86" s="35">
        <v>7.8870000000000005</v>
      </c>
      <c r="R86" s="35">
        <v>7.9759999999999991</v>
      </c>
      <c r="S86" s="35">
        <v>8.0589999999999833</v>
      </c>
      <c r="T86" s="35">
        <v>7.994000000000014</v>
      </c>
      <c r="U86" s="35">
        <v>7.9639999999999986</v>
      </c>
      <c r="V86" s="35">
        <v>7.9220000000000113</v>
      </c>
      <c r="W86" s="35">
        <v>7.9470000000000027</v>
      </c>
      <c r="X86" s="35">
        <v>7.9089999999999918</v>
      </c>
      <c r="Y86" s="35">
        <v>7.8890000000000242</v>
      </c>
      <c r="Z86" s="35">
        <v>7.8509999999999707</v>
      </c>
      <c r="AA86" s="35">
        <v>7.8150000000000261</v>
      </c>
      <c r="AB86" s="35">
        <v>7.820999999999998</v>
      </c>
      <c r="AC86" s="35">
        <v>7.8379999999999939</v>
      </c>
      <c r="AD86" s="35">
        <v>7.7150000000000034</v>
      </c>
      <c r="AE86" s="35">
        <v>7.7829999999999586</v>
      </c>
      <c r="AF86" s="35">
        <v>7.7500000000000284</v>
      </c>
      <c r="AG86" s="35">
        <v>7.8240000000000123</v>
      </c>
      <c r="AH86" s="35">
        <v>7.8849999999999909</v>
      </c>
      <c r="AI86" s="35">
        <v>7.9590000000000032</v>
      </c>
      <c r="AJ86" s="35">
        <v>8.0149999999999864</v>
      </c>
      <c r="AK86" s="35">
        <v>8.1199999999999761</v>
      </c>
      <c r="AL86" s="35">
        <v>8.2120000000000744</v>
      </c>
      <c r="AM86" s="35">
        <v>8.3969999999999345</v>
      </c>
      <c r="AN86" s="35">
        <v>8.4340000000000259</v>
      </c>
      <c r="AO86" s="35">
        <v>8.511999999999972</v>
      </c>
      <c r="AP86" s="35">
        <f t="shared" si="2"/>
        <v>260.40699999999998</v>
      </c>
      <c r="AQ86" s="46">
        <f t="shared" si="3"/>
        <v>55.298052663714884</v>
      </c>
    </row>
    <row r="87" spans="1:43" x14ac:dyDescent="0.35">
      <c r="A87" s="1" t="s">
        <v>65</v>
      </c>
      <c r="B87" s="1">
        <v>2022</v>
      </c>
      <c r="C87" s="2">
        <v>44673</v>
      </c>
      <c r="D87" s="1" t="s">
        <v>66</v>
      </c>
      <c r="E87" s="1" t="s">
        <v>21</v>
      </c>
      <c r="F87" s="1" t="s">
        <v>594</v>
      </c>
      <c r="G87" s="1" t="s">
        <v>31</v>
      </c>
      <c r="H87" s="11">
        <f>(C87-VLOOKUP(F87,Riders!$A$2:$C$1999,2,FALSE))/365</f>
        <v>24.2</v>
      </c>
      <c r="I87" s="1">
        <v>18</v>
      </c>
      <c r="J87" s="35">
        <v>14.071</v>
      </c>
      <c r="K87" s="35">
        <v>8.3600000000000012</v>
      </c>
      <c r="L87" s="35">
        <v>7.8989999999999974</v>
      </c>
      <c r="M87" s="35">
        <v>7.7289999999999992</v>
      </c>
      <c r="N87" s="35">
        <v>7.7140000000000057</v>
      </c>
      <c r="O87" s="35">
        <v>7.7479999999999976</v>
      </c>
      <c r="P87" s="35">
        <v>7.7740000000000009</v>
      </c>
      <c r="Q87" s="35">
        <v>7.8259999999999934</v>
      </c>
      <c r="R87" s="35">
        <v>7.8010000000000019</v>
      </c>
      <c r="S87" s="35">
        <v>7.8160000000000025</v>
      </c>
      <c r="T87" s="35">
        <v>7.826999999999984</v>
      </c>
      <c r="U87" s="35">
        <v>7.8280000000000172</v>
      </c>
      <c r="V87" s="35">
        <v>7.8429999999999893</v>
      </c>
      <c r="W87" s="35">
        <v>7.8370000000000175</v>
      </c>
      <c r="X87" s="35">
        <v>7.8769999999999811</v>
      </c>
      <c r="Y87" s="35">
        <v>7.9180000000000064</v>
      </c>
      <c r="Z87" s="35">
        <v>7.9259999999999877</v>
      </c>
      <c r="AA87" s="35">
        <v>7.9720000000000084</v>
      </c>
      <c r="AB87" s="35">
        <v>8.0110000000000241</v>
      </c>
      <c r="AC87" s="35">
        <v>8.0449999999999875</v>
      </c>
      <c r="AD87" s="35">
        <v>8.0409999999999968</v>
      </c>
      <c r="AE87" s="35">
        <v>8.0739999999999839</v>
      </c>
      <c r="AF87" s="35">
        <v>8.1150000000000091</v>
      </c>
      <c r="AG87" s="35">
        <v>8.160000000000025</v>
      </c>
      <c r="AH87" s="35">
        <v>8.1659999999999968</v>
      </c>
      <c r="AI87" s="35">
        <v>7.9540000000000077</v>
      </c>
      <c r="AJ87" s="35">
        <v>7.9569999999999652</v>
      </c>
      <c r="AK87" s="35">
        <v>8.0489999999999782</v>
      </c>
      <c r="AL87" s="35">
        <v>8.0770000000000266</v>
      </c>
      <c r="AM87" s="35">
        <v>8.0640000000000214</v>
      </c>
      <c r="AN87" s="35">
        <v>8.1290000000000191</v>
      </c>
      <c r="AO87" s="35">
        <v>8.164999999999992</v>
      </c>
      <c r="AP87" s="35">
        <f t="shared" si="2"/>
        <v>260.77300000000002</v>
      </c>
      <c r="AQ87" s="46">
        <f t="shared" si="3"/>
        <v>55.220440766490391</v>
      </c>
    </row>
    <row r="88" spans="1:43" x14ac:dyDescent="0.35">
      <c r="A88" s="1" t="s">
        <v>65</v>
      </c>
      <c r="B88" s="1">
        <v>2022</v>
      </c>
      <c r="C88" s="2">
        <v>44673</v>
      </c>
      <c r="D88" s="1" t="s">
        <v>66</v>
      </c>
      <c r="E88" s="1" t="s">
        <v>21</v>
      </c>
      <c r="F88" s="1" t="s">
        <v>675</v>
      </c>
      <c r="G88" s="1" t="s">
        <v>484</v>
      </c>
      <c r="H88" s="11">
        <f>(C88-VLOOKUP(F88,Riders!$A$2:$C$1999,2,FALSE))/365</f>
        <v>20.682191780821917</v>
      </c>
      <c r="I88" s="1">
        <v>19</v>
      </c>
      <c r="J88" s="35">
        <v>13.965999999999999</v>
      </c>
      <c r="K88" s="35">
        <v>8.5230000000000015</v>
      </c>
      <c r="L88" s="35">
        <v>8.120000000000001</v>
      </c>
      <c r="M88" s="35">
        <v>8.0210000000000008</v>
      </c>
      <c r="N88" s="35">
        <v>7.9589999999999961</v>
      </c>
      <c r="O88" s="35">
        <v>7.9830000000000041</v>
      </c>
      <c r="P88" s="35">
        <v>7.9499999999999957</v>
      </c>
      <c r="Q88" s="35">
        <v>7.9179999999999993</v>
      </c>
      <c r="R88" s="35">
        <v>7.9000000000000057</v>
      </c>
      <c r="S88" s="35">
        <v>7.9579999999999842</v>
      </c>
      <c r="T88" s="35">
        <v>7.9000000000000057</v>
      </c>
      <c r="U88" s="35">
        <v>7.8770000000000095</v>
      </c>
      <c r="V88" s="35">
        <v>7.8219999999999885</v>
      </c>
      <c r="W88" s="35">
        <v>7.8340000000000032</v>
      </c>
      <c r="X88" s="35">
        <v>7.7989999999999924</v>
      </c>
      <c r="Y88" s="35">
        <v>7.8370000000000317</v>
      </c>
      <c r="Z88" s="35">
        <v>7.8870000000000005</v>
      </c>
      <c r="AA88" s="35">
        <v>7.9729999999999848</v>
      </c>
      <c r="AB88" s="35">
        <v>7.9780000000000086</v>
      </c>
      <c r="AC88" s="35">
        <v>8.0209999999999866</v>
      </c>
      <c r="AD88" s="35">
        <v>8.0060000000000286</v>
      </c>
      <c r="AE88" s="35">
        <v>8.054000000000002</v>
      </c>
      <c r="AF88" s="35">
        <v>8.1619999999999493</v>
      </c>
      <c r="AG88" s="35">
        <v>8.0269999999999868</v>
      </c>
      <c r="AH88" s="35">
        <v>7.9180000000000064</v>
      </c>
      <c r="AI88" s="35">
        <v>7.9580000000000268</v>
      </c>
      <c r="AJ88" s="35">
        <v>8.0339999999999918</v>
      </c>
      <c r="AK88" s="35">
        <v>8.0940000000000509</v>
      </c>
      <c r="AL88" s="35">
        <v>8.1329999999999529</v>
      </c>
      <c r="AM88" s="35">
        <v>8.1950000000000216</v>
      </c>
      <c r="AN88" s="35">
        <v>8.15199999999993</v>
      </c>
      <c r="AO88" s="35">
        <v>8.1420000000000528</v>
      </c>
      <c r="AP88" s="35">
        <f t="shared" si="2"/>
        <v>262.101</v>
      </c>
      <c r="AQ88" s="46">
        <f t="shared" si="3"/>
        <v>54.940652649169593</v>
      </c>
    </row>
    <row r="89" spans="1:43" x14ac:dyDescent="0.35">
      <c r="A89" s="1" t="s">
        <v>65</v>
      </c>
      <c r="B89" s="1">
        <v>2022</v>
      </c>
      <c r="C89" s="2">
        <v>44673</v>
      </c>
      <c r="D89" s="1" t="s">
        <v>66</v>
      </c>
      <c r="E89" s="1" t="s">
        <v>21</v>
      </c>
      <c r="F89" s="1" t="s">
        <v>774</v>
      </c>
      <c r="G89" s="1" t="s">
        <v>46</v>
      </c>
      <c r="H89" s="11">
        <f>(C89-VLOOKUP(F89,Riders!$A$2:$C$1999,2,FALSE))/365</f>
        <v>23.720547945205478</v>
      </c>
      <c r="I89" s="1">
        <v>20</v>
      </c>
      <c r="J89" s="35">
        <v>14.853</v>
      </c>
      <c r="K89" s="35">
        <v>8.4339999999999993</v>
      </c>
      <c r="L89" s="35">
        <v>8.0809999999999995</v>
      </c>
      <c r="M89" s="35">
        <v>8.0100000000000016</v>
      </c>
      <c r="N89" s="35">
        <v>7.982999999999997</v>
      </c>
      <c r="O89" s="35">
        <v>7.9640000000000057</v>
      </c>
      <c r="P89" s="35">
        <v>7.9329999999999927</v>
      </c>
      <c r="Q89" s="35">
        <v>7.902000000000001</v>
      </c>
      <c r="R89" s="35">
        <v>7.9350000000000023</v>
      </c>
      <c r="S89" s="35">
        <v>7.909000000000006</v>
      </c>
      <c r="T89" s="35">
        <v>7.9319999999999879</v>
      </c>
      <c r="U89" s="35">
        <v>7.8710000000000093</v>
      </c>
      <c r="V89" s="35">
        <v>7.8840000000000003</v>
      </c>
      <c r="W89" s="35">
        <v>7.8650000000000091</v>
      </c>
      <c r="X89" s="35">
        <v>7.8709999999999951</v>
      </c>
      <c r="Y89" s="35">
        <v>7.8879999999999626</v>
      </c>
      <c r="Z89" s="35">
        <v>7.9370000000000118</v>
      </c>
      <c r="AA89" s="35">
        <v>7.8970000000000198</v>
      </c>
      <c r="AB89" s="35">
        <v>7.9239999999999782</v>
      </c>
      <c r="AC89" s="35">
        <v>7.9130000000000393</v>
      </c>
      <c r="AD89" s="35">
        <v>7.9430000000000121</v>
      </c>
      <c r="AE89" s="35">
        <v>7.9339999999999691</v>
      </c>
      <c r="AF89" s="35">
        <v>7.9909999999999854</v>
      </c>
      <c r="AG89" s="35">
        <v>7.9960000000000093</v>
      </c>
      <c r="AH89" s="35">
        <v>8.078000000000003</v>
      </c>
      <c r="AI89" s="35">
        <v>8.1030000000000086</v>
      </c>
      <c r="AJ89" s="35">
        <v>8.1219999999999857</v>
      </c>
      <c r="AK89" s="35">
        <v>8.1569999999999823</v>
      </c>
      <c r="AL89" s="35">
        <v>8.1310000000000002</v>
      </c>
      <c r="AM89" s="35">
        <v>8.1540000000000816</v>
      </c>
      <c r="AN89" s="35">
        <v>8.0259999999999536</v>
      </c>
      <c r="AO89" s="35">
        <v>8.0660000000000025</v>
      </c>
      <c r="AP89" s="35">
        <f t="shared" si="2"/>
        <v>262.68700000000001</v>
      </c>
      <c r="AQ89" s="46">
        <f t="shared" si="3"/>
        <v>54.818091492917425</v>
      </c>
    </row>
    <row r="90" spans="1:43" x14ac:dyDescent="0.35">
      <c r="A90" s="1" t="s">
        <v>65</v>
      </c>
      <c r="B90" s="1">
        <v>2022</v>
      </c>
      <c r="C90" s="2">
        <v>44673</v>
      </c>
      <c r="D90" s="1" t="s">
        <v>66</v>
      </c>
      <c r="E90" s="1" t="s">
        <v>21</v>
      </c>
      <c r="F90" s="1" t="s">
        <v>656</v>
      </c>
      <c r="G90" s="1" t="s">
        <v>78</v>
      </c>
      <c r="H90" s="11">
        <f>(C90-VLOOKUP(F90,Riders!$A$2:$C$1999,2,FALSE))/365</f>
        <v>19.279452054794522</v>
      </c>
      <c r="I90" s="1">
        <v>21</v>
      </c>
      <c r="J90" s="35">
        <v>13.420999999999999</v>
      </c>
      <c r="K90" s="35">
        <v>8.0100000000000016</v>
      </c>
      <c r="L90" s="35">
        <v>7.7010000000000005</v>
      </c>
      <c r="M90" s="35">
        <v>7.6709999999999958</v>
      </c>
      <c r="N90" s="35">
        <v>7.7230000000000061</v>
      </c>
      <c r="O90" s="35">
        <v>7.68</v>
      </c>
      <c r="P90" s="35">
        <v>7.7409999999999997</v>
      </c>
      <c r="Q90" s="35">
        <v>7.7810000000000059</v>
      </c>
      <c r="R90" s="35">
        <v>7.7839999999999918</v>
      </c>
      <c r="S90" s="35">
        <v>7.8010000000000019</v>
      </c>
      <c r="T90" s="35">
        <v>7.8790000000000049</v>
      </c>
      <c r="U90" s="35">
        <v>7.8839999999999861</v>
      </c>
      <c r="V90" s="35">
        <v>7.8970000000000056</v>
      </c>
      <c r="W90" s="35">
        <v>7.8670000000000186</v>
      </c>
      <c r="X90" s="35">
        <v>7.9699999999999847</v>
      </c>
      <c r="Y90" s="35">
        <v>8.0120000000000005</v>
      </c>
      <c r="Z90" s="35">
        <v>8.0569999999999879</v>
      </c>
      <c r="AA90" s="35">
        <v>8.1359999999999957</v>
      </c>
      <c r="AB90" s="35">
        <v>8.1640000000000157</v>
      </c>
      <c r="AC90" s="35">
        <v>8.0240000000000009</v>
      </c>
      <c r="AD90" s="35">
        <v>8.1449999999999818</v>
      </c>
      <c r="AE90" s="35">
        <v>8.0700000000000216</v>
      </c>
      <c r="AF90" s="35">
        <v>8.1970000000000027</v>
      </c>
      <c r="AG90" s="35">
        <v>8.2609999999999673</v>
      </c>
      <c r="AH90" s="35">
        <v>8.1990000000000407</v>
      </c>
      <c r="AI90" s="35">
        <v>8.2669999999999675</v>
      </c>
      <c r="AJ90" s="35">
        <v>8.3329999999999984</v>
      </c>
      <c r="AK90" s="35">
        <v>8.4149999999999636</v>
      </c>
      <c r="AL90" s="35">
        <v>8.3860000000000525</v>
      </c>
      <c r="AM90" s="35">
        <v>8.4160000000000252</v>
      </c>
      <c r="AN90" s="35">
        <v>8.5529999999999688</v>
      </c>
      <c r="AO90" s="35">
        <v>8.6739999999999782</v>
      </c>
      <c r="AP90" s="35">
        <f t="shared" si="2"/>
        <v>263.11899999999997</v>
      </c>
      <c r="AQ90" s="46">
        <f t="shared" si="3"/>
        <v>54.728088811526348</v>
      </c>
    </row>
    <row r="91" spans="1:43" x14ac:dyDescent="0.35">
      <c r="A91" s="1" t="s">
        <v>65</v>
      </c>
      <c r="B91" s="1">
        <v>2022</v>
      </c>
      <c r="C91" s="2">
        <v>44673</v>
      </c>
      <c r="D91" s="1" t="s">
        <v>66</v>
      </c>
      <c r="E91" s="1" t="s">
        <v>21</v>
      </c>
      <c r="F91" s="1" t="s">
        <v>621</v>
      </c>
      <c r="G91" s="1" t="s">
        <v>44</v>
      </c>
      <c r="H91" s="11">
        <f>(C91-VLOOKUP(F91,Riders!$A$2:$C$1999,2,FALSE))/365</f>
        <v>35.558904109589044</v>
      </c>
      <c r="I91" s="1">
        <v>22</v>
      </c>
      <c r="J91" s="35">
        <v>13.429</v>
      </c>
      <c r="K91" s="35">
        <v>8.386000000000001</v>
      </c>
      <c r="L91" s="35">
        <v>7.9659999999999975</v>
      </c>
      <c r="M91" s="35">
        <v>7.8810000000000002</v>
      </c>
      <c r="N91" s="35">
        <v>7.9209999999999994</v>
      </c>
      <c r="O91" s="35">
        <v>7.9549999999999983</v>
      </c>
      <c r="P91" s="35">
        <v>7.963000000000001</v>
      </c>
      <c r="Q91" s="35">
        <v>7.9870000000000019</v>
      </c>
      <c r="R91" s="35">
        <v>7.9500000000000028</v>
      </c>
      <c r="S91" s="35">
        <v>7.9579999999999984</v>
      </c>
      <c r="T91" s="35">
        <v>7.9739999999999895</v>
      </c>
      <c r="U91" s="35">
        <v>7.9630000000000081</v>
      </c>
      <c r="V91" s="35">
        <v>7.9279999999999973</v>
      </c>
      <c r="W91" s="35">
        <v>7.9660000000000224</v>
      </c>
      <c r="X91" s="35">
        <v>7.9849999999999994</v>
      </c>
      <c r="Y91" s="35">
        <v>7.9679999999999609</v>
      </c>
      <c r="Z91" s="35">
        <v>8.0260000000000105</v>
      </c>
      <c r="AA91" s="35">
        <v>8.0900000000000318</v>
      </c>
      <c r="AB91" s="35">
        <v>8.1149999999999807</v>
      </c>
      <c r="AC91" s="35">
        <v>8.1340000000000146</v>
      </c>
      <c r="AD91" s="35">
        <v>8.1730000000000018</v>
      </c>
      <c r="AE91" s="35">
        <v>8.1949999999999932</v>
      </c>
      <c r="AF91" s="35">
        <v>8.2839999999999918</v>
      </c>
      <c r="AG91" s="35">
        <v>8.3710000000000093</v>
      </c>
      <c r="AH91" s="35">
        <v>8.4119999999999493</v>
      </c>
      <c r="AI91" s="35">
        <v>8.3360000000000696</v>
      </c>
      <c r="AJ91" s="35">
        <v>8.4099999999999682</v>
      </c>
      <c r="AK91" s="35">
        <v>8.4620000000000175</v>
      </c>
      <c r="AL91" s="35">
        <v>8.4519999999999982</v>
      </c>
      <c r="AM91" s="35">
        <v>8.5589999999999975</v>
      </c>
      <c r="AN91" s="35">
        <v>8.5099999999999341</v>
      </c>
      <c r="AO91" s="35">
        <v>8.5660000000000309</v>
      </c>
      <c r="AP91" s="35">
        <f t="shared" si="2"/>
        <v>266.27499999999998</v>
      </c>
      <c r="AQ91" s="46">
        <f t="shared" si="3"/>
        <v>54.079429161581075</v>
      </c>
    </row>
    <row r="92" spans="1:43" x14ac:dyDescent="0.35">
      <c r="A92" s="1" t="s">
        <v>65</v>
      </c>
      <c r="B92" s="1">
        <v>2022</v>
      </c>
      <c r="C92" s="2">
        <v>44673</v>
      </c>
      <c r="D92" s="1" t="s">
        <v>66</v>
      </c>
      <c r="E92" s="1" t="s">
        <v>21</v>
      </c>
      <c r="F92" s="1" t="s">
        <v>768</v>
      </c>
      <c r="G92" s="1" t="s">
        <v>33</v>
      </c>
      <c r="H92" s="11">
        <f>(C92-VLOOKUP(F92,Riders!$A$2:$C$1999,2,FALSE))/365</f>
        <v>21.021917808219179</v>
      </c>
      <c r="I92" s="1">
        <v>23</v>
      </c>
      <c r="J92" s="35">
        <v>13.811999999999999</v>
      </c>
      <c r="K92" s="35">
        <v>8.7039999999999988</v>
      </c>
      <c r="L92" s="35">
        <v>8.2010000000000005</v>
      </c>
      <c r="M92" s="35">
        <v>7.9740000000000038</v>
      </c>
      <c r="N92" s="35">
        <v>7.8659999999999997</v>
      </c>
      <c r="O92" s="35">
        <v>7.8729999999999976</v>
      </c>
      <c r="P92" s="35">
        <v>7.9030000000000058</v>
      </c>
      <c r="Q92" s="35">
        <v>7.9099999999999895</v>
      </c>
      <c r="R92" s="35">
        <v>8.0300000000000011</v>
      </c>
      <c r="S92" s="35">
        <v>8.078000000000003</v>
      </c>
      <c r="T92" s="35">
        <v>8.0670000000000215</v>
      </c>
      <c r="U92" s="35">
        <v>8.0249999999999773</v>
      </c>
      <c r="V92" s="35">
        <v>8.0900000000000176</v>
      </c>
      <c r="W92" s="35">
        <v>8.1229999999999905</v>
      </c>
      <c r="X92" s="35">
        <v>8.1799999999999926</v>
      </c>
      <c r="Y92" s="35">
        <v>8.2079999999999842</v>
      </c>
      <c r="Z92" s="35">
        <v>8.2439999999999998</v>
      </c>
      <c r="AA92" s="35">
        <v>8.0340000000000202</v>
      </c>
      <c r="AB92" s="35">
        <v>8.0630000000000166</v>
      </c>
      <c r="AC92" s="35">
        <v>8.0569999999999595</v>
      </c>
      <c r="AD92" s="35">
        <v>8.2640000000000384</v>
      </c>
      <c r="AE92" s="35">
        <v>8.3779999999999859</v>
      </c>
      <c r="AF92" s="35">
        <v>8.3819999999999766</v>
      </c>
      <c r="AG92" s="35">
        <v>8.4440000000000168</v>
      </c>
      <c r="AH92" s="35">
        <v>8.3550000000000182</v>
      </c>
      <c r="AI92" s="35">
        <v>8.3829999999999814</v>
      </c>
      <c r="AJ92" s="35">
        <v>8.3099999999999739</v>
      </c>
      <c r="AK92" s="35">
        <v>8.2880000000000393</v>
      </c>
      <c r="AL92" s="35">
        <v>8.3799999999999955</v>
      </c>
      <c r="AM92" s="35">
        <v>8.4899999999999807</v>
      </c>
      <c r="AN92" s="35">
        <v>8.4230000000000018</v>
      </c>
      <c r="AO92" s="35">
        <v>8.2800000000000296</v>
      </c>
      <c r="AP92" s="35">
        <f t="shared" si="2"/>
        <v>267.81900000000002</v>
      </c>
      <c r="AQ92" s="46">
        <f t="shared" si="3"/>
        <v>53.76765651428763</v>
      </c>
    </row>
    <row r="93" spans="1:43" x14ac:dyDescent="0.35">
      <c r="A93" s="1" t="s">
        <v>65</v>
      </c>
      <c r="B93" s="1">
        <v>2022</v>
      </c>
      <c r="C93" s="2">
        <v>44673</v>
      </c>
      <c r="D93" s="1" t="s">
        <v>66</v>
      </c>
      <c r="E93" s="1" t="s">
        <v>21</v>
      </c>
      <c r="F93" s="1" t="s">
        <v>667</v>
      </c>
      <c r="G93" s="1" t="s">
        <v>524</v>
      </c>
      <c r="H93" s="11">
        <f>(C93-VLOOKUP(F93,Riders!$A$2:$C$1999,2,FALSE))/365</f>
        <v>19.890410958904109</v>
      </c>
      <c r="I93" s="1">
        <v>24</v>
      </c>
      <c r="J93" s="35">
        <v>13.144</v>
      </c>
      <c r="K93" s="35">
        <v>8.2720000000000002</v>
      </c>
      <c r="L93" s="35">
        <v>7.9489999999999981</v>
      </c>
      <c r="M93" s="35">
        <v>7.9610000000000021</v>
      </c>
      <c r="N93" s="35">
        <v>7.9489999999999981</v>
      </c>
      <c r="O93" s="35">
        <v>8.0210000000000008</v>
      </c>
      <c r="P93" s="35">
        <v>8.115000000000002</v>
      </c>
      <c r="Q93" s="35">
        <v>8.1980000000000075</v>
      </c>
      <c r="R93" s="35">
        <v>8.2259999999999849</v>
      </c>
      <c r="S93" s="35">
        <v>8.2399999999999949</v>
      </c>
      <c r="T93" s="35">
        <v>8.2560000000000144</v>
      </c>
      <c r="U93" s="35">
        <v>8.3299999999999983</v>
      </c>
      <c r="V93" s="35">
        <v>8.373999999999981</v>
      </c>
      <c r="W93" s="35">
        <v>8.3720000000000283</v>
      </c>
      <c r="X93" s="35">
        <v>8.4039999999999964</v>
      </c>
      <c r="Y93" s="35">
        <v>8.5240000000000009</v>
      </c>
      <c r="Z93" s="35">
        <v>8.5090000000000146</v>
      </c>
      <c r="AA93" s="35">
        <v>8.5259999999999536</v>
      </c>
      <c r="AB93" s="35">
        <v>8.4920000000000186</v>
      </c>
      <c r="AC93" s="35">
        <v>8.5159999999999911</v>
      </c>
      <c r="AD93" s="35">
        <v>8.5590000000000259</v>
      </c>
      <c r="AE93" s="35">
        <v>8.2789999999999679</v>
      </c>
      <c r="AF93" s="35">
        <v>8.1290000000000191</v>
      </c>
      <c r="AG93" s="35">
        <v>8.09699999999998</v>
      </c>
      <c r="AH93" s="35">
        <v>8.259000000000043</v>
      </c>
      <c r="AI93" s="35">
        <v>8.4619999999999891</v>
      </c>
      <c r="AJ93" s="35">
        <v>8.3909999999999911</v>
      </c>
      <c r="AK93" s="35">
        <v>8.4750000000000227</v>
      </c>
      <c r="AL93" s="35">
        <v>8.386999999999972</v>
      </c>
      <c r="AM93" s="35">
        <v>8.3570000000000277</v>
      </c>
      <c r="AN93" s="35">
        <v>8.4409999999999741</v>
      </c>
      <c r="AO93" s="35">
        <v>8.2939999999999827</v>
      </c>
      <c r="AP93" s="35">
        <f t="shared" si="2"/>
        <v>270.50799999999998</v>
      </c>
      <c r="AQ93" s="46">
        <f t="shared" si="3"/>
        <v>53.233176098303936</v>
      </c>
    </row>
    <row r="94" spans="1:43" x14ac:dyDescent="0.35">
      <c r="A94" s="1" t="s">
        <v>65</v>
      </c>
      <c r="B94" s="1">
        <v>2022</v>
      </c>
      <c r="C94" s="2">
        <v>44673</v>
      </c>
      <c r="D94" s="1" t="s">
        <v>66</v>
      </c>
      <c r="E94" s="1" t="s">
        <v>21</v>
      </c>
      <c r="F94" s="1" t="s">
        <v>494</v>
      </c>
      <c r="G94" s="1" t="s">
        <v>37</v>
      </c>
      <c r="H94" s="11">
        <f>(C94-VLOOKUP(F94,Riders!$A$2:$C$1999,2,FALSE))/365</f>
        <v>23.838356164383562</v>
      </c>
      <c r="I94" s="1">
        <v>25</v>
      </c>
      <c r="J94" s="35">
        <v>13.387</v>
      </c>
      <c r="K94" s="35">
        <v>8.3069999999999986</v>
      </c>
      <c r="L94" s="35">
        <v>8.0510000000000019</v>
      </c>
      <c r="M94" s="35">
        <v>7.9999999999999964</v>
      </c>
      <c r="N94" s="35">
        <v>7.8680000000000021</v>
      </c>
      <c r="O94" s="35">
        <v>7.7880000000000038</v>
      </c>
      <c r="P94" s="35">
        <v>7.6709999999999994</v>
      </c>
      <c r="Q94" s="35">
        <v>7.6989999999999981</v>
      </c>
      <c r="R94" s="35">
        <v>7.671999999999997</v>
      </c>
      <c r="S94" s="35">
        <v>7.777000000000001</v>
      </c>
      <c r="T94" s="35">
        <v>7.804000000000002</v>
      </c>
      <c r="U94" s="35">
        <v>7.88900000000001</v>
      </c>
      <c r="V94" s="35">
        <v>7.9609999999999843</v>
      </c>
      <c r="W94" s="35">
        <v>8.090999999999994</v>
      </c>
      <c r="X94" s="35">
        <v>8.1690000000000111</v>
      </c>
      <c r="Y94" s="35">
        <v>8.2710000000000008</v>
      </c>
      <c r="Z94" s="35">
        <v>8.3479999999999848</v>
      </c>
      <c r="AA94" s="35">
        <v>8.4640000000000271</v>
      </c>
      <c r="AB94" s="35">
        <v>8.3799999999999955</v>
      </c>
      <c r="AC94" s="35">
        <v>8.4919999999999902</v>
      </c>
      <c r="AD94" s="35">
        <v>8.4900000000000091</v>
      </c>
      <c r="AE94" s="35">
        <v>8.5079999999999814</v>
      </c>
      <c r="AF94" s="35">
        <v>8.6160000000000139</v>
      </c>
      <c r="AG94" s="35">
        <v>8.7539999999999907</v>
      </c>
      <c r="AH94" s="35">
        <v>8.6220000000000141</v>
      </c>
      <c r="AI94" s="35">
        <v>8.6659999999999968</v>
      </c>
      <c r="AJ94" s="35">
        <v>8.6560000000000059</v>
      </c>
      <c r="AK94" s="35">
        <v>8.8290000000000077</v>
      </c>
      <c r="AL94" s="35">
        <v>8.8919999999999391</v>
      </c>
      <c r="AM94" s="35">
        <v>9.0590000000000828</v>
      </c>
      <c r="AN94" s="35">
        <v>9.0559999999999832</v>
      </c>
      <c r="AO94" s="35">
        <v>9.269999999999925</v>
      </c>
      <c r="AP94" s="35">
        <f t="shared" si="2"/>
        <v>271.50699999999995</v>
      </c>
      <c r="AQ94" s="46">
        <f t="shared" si="3"/>
        <v>53.03730658878041</v>
      </c>
    </row>
    <row r="95" spans="1:43" x14ac:dyDescent="0.35">
      <c r="A95" s="1" t="s">
        <v>65</v>
      </c>
      <c r="B95" s="1">
        <v>2022</v>
      </c>
      <c r="C95" s="2">
        <v>44673</v>
      </c>
      <c r="D95" s="1" t="s">
        <v>66</v>
      </c>
      <c r="E95" s="1" t="s">
        <v>21</v>
      </c>
      <c r="F95" s="1" t="s">
        <v>522</v>
      </c>
      <c r="G95" s="1" t="s">
        <v>58</v>
      </c>
      <c r="H95" s="11">
        <f>(C95-VLOOKUP(F95,Riders!$A$2:$C$1999,2,FALSE))/365</f>
        <v>30.506849315068493</v>
      </c>
      <c r="I95" s="1">
        <v>26</v>
      </c>
      <c r="J95" s="35">
        <v>14.016999999999999</v>
      </c>
      <c r="K95" s="35">
        <v>8.5740000000000016</v>
      </c>
      <c r="L95" s="35">
        <v>7.9309999999999974</v>
      </c>
      <c r="M95" s="35">
        <v>7.7730000000000032</v>
      </c>
      <c r="N95" s="35">
        <v>7.7989999999999995</v>
      </c>
      <c r="O95" s="35">
        <v>7.8339999999999961</v>
      </c>
      <c r="P95" s="35">
        <v>7.8289999999999935</v>
      </c>
      <c r="Q95" s="35">
        <v>7.8940000000000055</v>
      </c>
      <c r="R95" s="35">
        <v>7.8930000000000007</v>
      </c>
      <c r="S95" s="35">
        <v>7.8760000000000048</v>
      </c>
      <c r="T95" s="35">
        <v>7.9080000000000155</v>
      </c>
      <c r="U95" s="35">
        <v>7.9759999999999991</v>
      </c>
      <c r="V95" s="35">
        <v>8.0169999999999817</v>
      </c>
      <c r="W95" s="35">
        <v>8.0880000000000081</v>
      </c>
      <c r="X95" s="35">
        <v>8.1850000000000023</v>
      </c>
      <c r="Y95" s="35">
        <v>8.2240000000000038</v>
      </c>
      <c r="Z95" s="35">
        <v>8.1710000000000207</v>
      </c>
      <c r="AA95" s="35">
        <v>8.1549999999999443</v>
      </c>
      <c r="AB95" s="35">
        <v>8.2280000000000371</v>
      </c>
      <c r="AC95" s="35">
        <v>8.2560000000000002</v>
      </c>
      <c r="AD95" s="35">
        <v>8.3169999999999789</v>
      </c>
      <c r="AE95" s="35">
        <v>8.4770000000000039</v>
      </c>
      <c r="AF95" s="35">
        <v>8.563999999999993</v>
      </c>
      <c r="AG95" s="35">
        <v>8.6430000000000007</v>
      </c>
      <c r="AH95" s="35">
        <v>8.6699999999999875</v>
      </c>
      <c r="AI95" s="35">
        <v>8.7820000000000107</v>
      </c>
      <c r="AJ95" s="35">
        <v>8.8230000000000075</v>
      </c>
      <c r="AK95" s="35">
        <v>8.8959999999999582</v>
      </c>
      <c r="AL95" s="35">
        <v>8.9240000000000066</v>
      </c>
      <c r="AM95" s="35">
        <v>9.0120000000000005</v>
      </c>
      <c r="AN95" s="35">
        <v>9.0120000000000857</v>
      </c>
      <c r="AO95" s="35">
        <v>9.1979999999999222</v>
      </c>
      <c r="AP95" s="35">
        <f t="shared" si="2"/>
        <v>271.94599999999997</v>
      </c>
      <c r="AQ95" s="46">
        <f t="shared" si="3"/>
        <v>52.951688938245098</v>
      </c>
    </row>
    <row r="96" spans="1:43" x14ac:dyDescent="0.35">
      <c r="A96" s="1" t="s">
        <v>65</v>
      </c>
      <c r="B96" s="1">
        <v>2022</v>
      </c>
      <c r="C96" s="2">
        <v>44673</v>
      </c>
      <c r="D96" s="1" t="s">
        <v>66</v>
      </c>
      <c r="E96" s="1" t="s">
        <v>21</v>
      </c>
      <c r="F96" s="1" t="s">
        <v>523</v>
      </c>
      <c r="G96" s="1" t="s">
        <v>524</v>
      </c>
      <c r="H96" s="11">
        <f>(C96-VLOOKUP(F96,Riders!$A$2:$C$1999,2,FALSE))/365</f>
        <v>21.493150684931507</v>
      </c>
      <c r="I96" s="1">
        <v>27</v>
      </c>
      <c r="J96" s="35">
        <v>13.617000000000001</v>
      </c>
      <c r="K96" s="35">
        <v>8.3729999999999976</v>
      </c>
      <c r="L96" s="35">
        <v>7.9260000000000019</v>
      </c>
      <c r="M96" s="35">
        <v>7.8559999999999981</v>
      </c>
      <c r="N96" s="35">
        <v>7.8590000000000018</v>
      </c>
      <c r="O96" s="35">
        <v>7.8840000000000003</v>
      </c>
      <c r="P96" s="35">
        <v>7.9449999999999932</v>
      </c>
      <c r="Q96" s="35">
        <v>8.085000000000008</v>
      </c>
      <c r="R96" s="35">
        <v>8.2059999999999889</v>
      </c>
      <c r="S96" s="35">
        <v>8.2970000000000113</v>
      </c>
      <c r="T96" s="35">
        <v>8.3179999999999978</v>
      </c>
      <c r="U96" s="35">
        <v>8.3709999999999951</v>
      </c>
      <c r="V96" s="35">
        <v>8.3910000000000053</v>
      </c>
      <c r="W96" s="35">
        <v>8.4950000000000045</v>
      </c>
      <c r="X96" s="35">
        <v>8.4949999999999903</v>
      </c>
      <c r="Y96" s="35">
        <v>8.5819999999999936</v>
      </c>
      <c r="Z96" s="35">
        <v>8.5730000000000075</v>
      </c>
      <c r="AA96" s="35">
        <v>8.6740000000000066</v>
      </c>
      <c r="AB96" s="35">
        <v>8.6380000000000052</v>
      </c>
      <c r="AC96" s="35">
        <v>8.6999999999999886</v>
      </c>
      <c r="AD96" s="35">
        <v>8.6189999999999998</v>
      </c>
      <c r="AE96" s="35">
        <v>8.3160000000000025</v>
      </c>
      <c r="AF96" s="35">
        <v>8.2650000000000148</v>
      </c>
      <c r="AG96" s="35">
        <v>8.2839999999999918</v>
      </c>
      <c r="AH96" s="35">
        <v>8.3049999999999784</v>
      </c>
      <c r="AI96" s="35">
        <v>8.3500000000000227</v>
      </c>
      <c r="AJ96" s="35">
        <v>8.4089999999999918</v>
      </c>
      <c r="AK96" s="35">
        <v>8.4890000000000043</v>
      </c>
      <c r="AL96" s="35">
        <v>8.5300000000000011</v>
      </c>
      <c r="AM96" s="35">
        <v>8.5340000000000202</v>
      </c>
      <c r="AN96" s="35">
        <v>8.5099999999999341</v>
      </c>
      <c r="AO96" s="35">
        <v>8.6210000000000377</v>
      </c>
      <c r="AP96" s="35">
        <f t="shared" si="2"/>
        <v>272.517</v>
      </c>
      <c r="AQ96" s="46">
        <f t="shared" si="3"/>
        <v>52.84074021070245</v>
      </c>
    </row>
    <row r="97" spans="1:43" x14ac:dyDescent="0.35">
      <c r="A97" s="1" t="s">
        <v>65</v>
      </c>
      <c r="B97" s="1">
        <v>2022</v>
      </c>
      <c r="C97" s="2">
        <v>44673</v>
      </c>
      <c r="D97" s="1" t="s">
        <v>66</v>
      </c>
      <c r="E97" s="1" t="s">
        <v>21</v>
      </c>
      <c r="F97" s="1" t="s">
        <v>635</v>
      </c>
      <c r="G97" s="1" t="s">
        <v>478</v>
      </c>
      <c r="H97" s="11">
        <f>(C97-VLOOKUP(F97,Riders!$A$2:$C$1999,2,FALSE))/365</f>
        <v>22.975342465753425</v>
      </c>
      <c r="I97" s="1">
        <v>28</v>
      </c>
      <c r="J97" s="35">
        <v>13.706</v>
      </c>
      <c r="K97" s="35">
        <v>8.25</v>
      </c>
      <c r="L97" s="35">
        <v>7.9939999999999998</v>
      </c>
      <c r="M97" s="35">
        <v>7.9809999999999981</v>
      </c>
      <c r="N97" s="35">
        <v>8.0420000000000016</v>
      </c>
      <c r="O97" s="35">
        <v>8.088000000000001</v>
      </c>
      <c r="P97" s="35">
        <v>8.2119999999999962</v>
      </c>
      <c r="Q97" s="35">
        <v>8.3200000000000074</v>
      </c>
      <c r="R97" s="35">
        <v>8.4049999999999869</v>
      </c>
      <c r="S97" s="35">
        <v>8.4700000000000131</v>
      </c>
      <c r="T97" s="35">
        <v>8.578000000000003</v>
      </c>
      <c r="U97" s="35">
        <v>8.5789999999999935</v>
      </c>
      <c r="V97" s="35">
        <v>8.5649999999999977</v>
      </c>
      <c r="W97" s="35">
        <v>8.4710000000000178</v>
      </c>
      <c r="X97" s="35">
        <v>8.3589999999999947</v>
      </c>
      <c r="Y97" s="35">
        <v>8.3410000000000082</v>
      </c>
      <c r="Z97" s="35">
        <v>8.3479999999999848</v>
      </c>
      <c r="AA97" s="35">
        <v>8.3979999999999961</v>
      </c>
      <c r="AB97" s="35">
        <v>8.4639999999999986</v>
      </c>
      <c r="AC97" s="35">
        <v>8.4960000000000377</v>
      </c>
      <c r="AD97" s="35">
        <v>8.5079999999999814</v>
      </c>
      <c r="AE97" s="35">
        <v>8.5339999999999634</v>
      </c>
      <c r="AF97" s="35">
        <v>8.5610000000000355</v>
      </c>
      <c r="AG97" s="35">
        <v>8.5539999999999736</v>
      </c>
      <c r="AH97" s="35">
        <v>8.525999999999982</v>
      </c>
      <c r="AI97" s="35">
        <v>8.4770000000000039</v>
      </c>
      <c r="AJ97" s="35">
        <v>8.453000000000003</v>
      </c>
      <c r="AK97" s="35">
        <v>8.4660000000000082</v>
      </c>
      <c r="AL97" s="35">
        <v>8.467000000000013</v>
      </c>
      <c r="AM97" s="35">
        <v>8.4189999999999827</v>
      </c>
      <c r="AN97" s="35">
        <v>8.4200000000000159</v>
      </c>
      <c r="AO97" s="35">
        <v>8.3290000000000077</v>
      </c>
      <c r="AP97" s="35">
        <f t="shared" si="2"/>
        <v>273.78100000000001</v>
      </c>
      <c r="AQ97" s="46">
        <f t="shared" si="3"/>
        <v>52.596783560583091</v>
      </c>
    </row>
    <row r="98" spans="1:43" x14ac:dyDescent="0.35">
      <c r="A98" s="1" t="s">
        <v>65</v>
      </c>
      <c r="B98" s="1">
        <v>2022</v>
      </c>
      <c r="C98" s="2">
        <v>44673</v>
      </c>
      <c r="D98" s="1" t="s">
        <v>66</v>
      </c>
      <c r="E98" s="1" t="s">
        <v>21</v>
      </c>
      <c r="F98" s="1" t="s">
        <v>776</v>
      </c>
      <c r="G98" s="1" t="s">
        <v>777</v>
      </c>
      <c r="H98" s="11" t="e">
        <f>(C98-VLOOKUP(F98,Riders!$A$2:$C$1999,2,FALSE))/365</f>
        <v>#N/A</v>
      </c>
      <c r="I98" s="1">
        <v>29</v>
      </c>
      <c r="J98" s="35">
        <v>15.467000000000001</v>
      </c>
      <c r="K98" s="35">
        <v>9.1259999999999994</v>
      </c>
      <c r="L98" s="35">
        <v>8.5749999999999993</v>
      </c>
      <c r="M98" s="35">
        <v>8.4320000000000022</v>
      </c>
      <c r="N98" s="35">
        <v>8.259999999999998</v>
      </c>
      <c r="O98" s="35">
        <v>8.2280000000000015</v>
      </c>
      <c r="P98" s="35">
        <v>8.2479999999999976</v>
      </c>
      <c r="Q98" s="35">
        <v>8.3210000000000122</v>
      </c>
      <c r="R98" s="35">
        <v>8.3059999999999832</v>
      </c>
      <c r="S98" s="35">
        <v>8.2060000000000031</v>
      </c>
      <c r="T98" s="35">
        <v>8.1310000000000002</v>
      </c>
      <c r="U98" s="35">
        <v>8.1540000000000106</v>
      </c>
      <c r="V98" s="35">
        <v>8.0929999999999893</v>
      </c>
      <c r="W98" s="35">
        <v>8.179000000000002</v>
      </c>
      <c r="X98" s="35">
        <v>8.2199999999999989</v>
      </c>
      <c r="Y98" s="35">
        <v>8.2319999999999993</v>
      </c>
      <c r="Z98" s="35">
        <v>8.271000000000015</v>
      </c>
      <c r="AA98" s="35">
        <v>8.3130000000000166</v>
      </c>
      <c r="AB98" s="35">
        <v>8.3349999999999511</v>
      </c>
      <c r="AC98" s="35">
        <v>8.3680000000000234</v>
      </c>
      <c r="AD98" s="35">
        <v>8.3680000000000234</v>
      </c>
      <c r="AE98" s="35">
        <v>8.3899999999999864</v>
      </c>
      <c r="AF98" s="35">
        <v>8.3889999999999816</v>
      </c>
      <c r="AG98" s="35">
        <v>8.4050000000000011</v>
      </c>
      <c r="AH98" s="35">
        <v>8.4250000000000114</v>
      </c>
      <c r="AI98" s="35">
        <v>8.3840000000000146</v>
      </c>
      <c r="AJ98" s="35">
        <v>8.4269999999999641</v>
      </c>
      <c r="AK98" s="35">
        <v>8.4639999999999986</v>
      </c>
      <c r="AL98" s="35">
        <v>8.4750000000000227</v>
      </c>
      <c r="AM98" s="35">
        <v>8.4319999999999595</v>
      </c>
      <c r="AN98" s="35">
        <v>8.4040000000000532</v>
      </c>
      <c r="AO98" s="35">
        <v>8.3409999999999513</v>
      </c>
      <c r="AP98" s="35">
        <f t="shared" si="2"/>
        <v>274.36899999999997</v>
      </c>
      <c r="AQ98" s="46">
        <f t="shared" si="3"/>
        <v>52.484063432822225</v>
      </c>
    </row>
    <row r="99" spans="1:43" x14ac:dyDescent="0.35">
      <c r="A99" s="1" t="s">
        <v>65</v>
      </c>
      <c r="B99" s="1">
        <v>2022</v>
      </c>
      <c r="C99" s="2">
        <v>44673</v>
      </c>
      <c r="D99" s="1" t="s">
        <v>66</v>
      </c>
      <c r="E99" s="1" t="s">
        <v>21</v>
      </c>
      <c r="F99" s="1" t="s">
        <v>771</v>
      </c>
      <c r="G99" s="1" t="s">
        <v>478</v>
      </c>
      <c r="H99" s="11" t="e">
        <f>(C99-VLOOKUP(F99,Riders!$A$2:$C$1999,2,FALSE))/365</f>
        <v>#N/A</v>
      </c>
      <c r="I99" s="1">
        <v>30</v>
      </c>
      <c r="J99" s="35">
        <v>14.180999999999999</v>
      </c>
      <c r="K99" s="35">
        <v>8.5080000000000009</v>
      </c>
      <c r="L99" s="35">
        <v>8.1380000000000017</v>
      </c>
      <c r="M99" s="35">
        <v>8.0119999999999969</v>
      </c>
      <c r="N99" s="35">
        <v>7.902000000000001</v>
      </c>
      <c r="O99" s="35">
        <v>7.8759999999999977</v>
      </c>
      <c r="P99" s="35">
        <v>7.9050000000000011</v>
      </c>
      <c r="Q99" s="35">
        <v>7.9520000000000195</v>
      </c>
      <c r="R99" s="35">
        <v>8.0479999999999734</v>
      </c>
      <c r="S99" s="35">
        <v>8.1569999999999965</v>
      </c>
      <c r="T99" s="35">
        <v>8.2790000000000106</v>
      </c>
      <c r="U99" s="35">
        <v>8.3569999999999993</v>
      </c>
      <c r="V99" s="35">
        <v>8.4399999999999835</v>
      </c>
      <c r="W99" s="35">
        <v>8.5120000000000147</v>
      </c>
      <c r="X99" s="35">
        <v>8.5609999999999786</v>
      </c>
      <c r="Y99" s="35">
        <v>8.641000000000048</v>
      </c>
      <c r="Z99" s="35">
        <v>8.7109999999999843</v>
      </c>
      <c r="AA99" s="35">
        <v>8.6389999999999816</v>
      </c>
      <c r="AB99" s="35">
        <v>8.5369999999999777</v>
      </c>
      <c r="AC99" s="35">
        <v>8.5030000000000427</v>
      </c>
      <c r="AD99" s="35">
        <v>8.5269999999999584</v>
      </c>
      <c r="AE99" s="35">
        <v>8.6120000000000516</v>
      </c>
      <c r="AF99" s="35">
        <v>8.6350000000000193</v>
      </c>
      <c r="AG99" s="35">
        <v>8.7099999999999511</v>
      </c>
      <c r="AH99" s="35">
        <v>8.7599999999999909</v>
      </c>
      <c r="AI99" s="35">
        <v>8.835000000000008</v>
      </c>
      <c r="AJ99" s="35">
        <v>8.8360000000000412</v>
      </c>
      <c r="AK99" s="35">
        <v>8.8349999999999511</v>
      </c>
      <c r="AL99" s="35">
        <v>8.8430000000000177</v>
      </c>
      <c r="AM99" s="35">
        <v>8.8570000000000277</v>
      </c>
      <c r="AN99" s="35">
        <v>8.8459999999999468</v>
      </c>
      <c r="AO99" s="35">
        <v>8.80600000000004</v>
      </c>
      <c r="AP99" s="35">
        <f t="shared" si="2"/>
        <v>276.96100000000001</v>
      </c>
      <c r="AQ99" s="46">
        <f t="shared" si="3"/>
        <v>51.992879863951963</v>
      </c>
    </row>
    <row r="100" spans="1:43" x14ac:dyDescent="0.35">
      <c r="A100" s="4" t="s">
        <v>65</v>
      </c>
      <c r="B100" s="4">
        <v>2022</v>
      </c>
      <c r="C100" s="5">
        <v>44673</v>
      </c>
      <c r="D100" s="4" t="s">
        <v>66</v>
      </c>
      <c r="E100" s="4" t="s">
        <v>64</v>
      </c>
      <c r="F100" s="4" t="s">
        <v>507</v>
      </c>
      <c r="G100" s="4" t="s">
        <v>27</v>
      </c>
      <c r="H100" s="12">
        <f>(C100-VLOOKUP(F100,Riders!$A$2:$C$1999,2,FALSE))/365</f>
        <v>26.252054794520546</v>
      </c>
      <c r="I100" s="4">
        <v>1</v>
      </c>
      <c r="J100" s="35">
        <v>13.904</v>
      </c>
      <c r="K100" s="35">
        <v>8.1170000000000009</v>
      </c>
      <c r="L100" s="35">
        <v>7.5739999999999981</v>
      </c>
      <c r="M100" s="35">
        <v>7.3830000000000027</v>
      </c>
      <c r="N100" s="35">
        <v>7.3010000000000019</v>
      </c>
      <c r="O100" s="35">
        <v>7.2889999999999944</v>
      </c>
      <c r="P100" s="35">
        <v>7.3130000000000024</v>
      </c>
      <c r="Q100" s="35">
        <v>7.3559999999999945</v>
      </c>
      <c r="R100" s="35">
        <v>7.3870000000000005</v>
      </c>
      <c r="S100" s="35">
        <v>7.3800000000000239</v>
      </c>
      <c r="T100" s="35">
        <v>7.3679999999999808</v>
      </c>
      <c r="U100" s="35">
        <v>7.3649999999999949</v>
      </c>
      <c r="V100" s="35">
        <v>7.3739999999999952</v>
      </c>
      <c r="W100" s="35">
        <v>7.3990000000000009</v>
      </c>
      <c r="X100" s="35">
        <v>7.3860000000000241</v>
      </c>
      <c r="Y100" s="35">
        <v>7.3669999999999902</v>
      </c>
      <c r="Z100" s="35">
        <v>7.3840000000000146</v>
      </c>
      <c r="AA100" s="35">
        <v>7.3559999999999661</v>
      </c>
      <c r="AB100" s="35">
        <v>7.3739999999999952</v>
      </c>
      <c r="AC100" s="35">
        <v>7.38900000000001</v>
      </c>
      <c r="AD100" s="35">
        <v>7.41700000000003</v>
      </c>
      <c r="AE100" s="35">
        <v>7.4269999999999641</v>
      </c>
      <c r="AF100" s="35">
        <v>7.4650000000000318</v>
      </c>
      <c r="AG100" s="35">
        <v>7.4659999999999798</v>
      </c>
      <c r="AH100" s="35">
        <v>7.5229999999999961</v>
      </c>
      <c r="AI100" s="35">
        <v>7.5150000000000148</v>
      </c>
      <c r="AJ100" s="35">
        <v>7.5680000000000121</v>
      </c>
      <c r="AK100" s="35">
        <v>7.617999999999995</v>
      </c>
      <c r="AL100" s="35">
        <v>7.6629999999999825</v>
      </c>
      <c r="AM100" s="35">
        <v>7.6999999999999602</v>
      </c>
      <c r="AN100" s="35">
        <v>7.7250000000000796</v>
      </c>
      <c r="AO100" s="35">
        <v>7.7909999999999684</v>
      </c>
      <c r="AP100" s="35">
        <f t="shared" si="2"/>
        <v>245.64400000000001</v>
      </c>
      <c r="AQ100" s="46">
        <f t="shared" si="3"/>
        <v>58.62141961537835</v>
      </c>
    </row>
    <row r="101" spans="1:43" x14ac:dyDescent="0.35">
      <c r="A101" s="4" t="s">
        <v>65</v>
      </c>
      <c r="B101" s="4">
        <v>2022</v>
      </c>
      <c r="C101" s="5">
        <v>44673</v>
      </c>
      <c r="D101" s="4" t="s">
        <v>66</v>
      </c>
      <c r="E101" s="4" t="s">
        <v>64</v>
      </c>
      <c r="F101" s="4" t="s">
        <v>516</v>
      </c>
      <c r="G101" s="4" t="s">
        <v>29</v>
      </c>
      <c r="H101" s="12">
        <f>(C101-VLOOKUP(F101,Riders!$A$2:$C$1999,2,FALSE))/365</f>
        <v>20.399999999999999</v>
      </c>
      <c r="I101" s="4">
        <v>2</v>
      </c>
      <c r="J101" s="35">
        <v>13.581</v>
      </c>
      <c r="K101" s="35">
        <v>8.5</v>
      </c>
      <c r="L101" s="35">
        <v>7.8769999999999989</v>
      </c>
      <c r="M101" s="35">
        <v>7.6480000000000032</v>
      </c>
      <c r="N101" s="35">
        <v>7.5529999999999973</v>
      </c>
      <c r="O101" s="35">
        <v>7.4780000000000015</v>
      </c>
      <c r="P101" s="35">
        <v>7.4570000000000007</v>
      </c>
      <c r="Q101" s="35">
        <v>7.4880000000000067</v>
      </c>
      <c r="R101" s="35">
        <v>7.5439999999999827</v>
      </c>
      <c r="S101" s="35">
        <v>7.5810000000000173</v>
      </c>
      <c r="T101" s="35">
        <v>7.5159999999999911</v>
      </c>
      <c r="U101" s="35">
        <v>7.4759999999999991</v>
      </c>
      <c r="V101" s="35">
        <v>7.465999999999994</v>
      </c>
      <c r="W101" s="35">
        <v>7.5820000000000078</v>
      </c>
      <c r="X101" s="35">
        <v>7.5449999999999875</v>
      </c>
      <c r="Y101" s="35">
        <v>7.6370000000000289</v>
      </c>
      <c r="Z101" s="35">
        <v>7.6219999999999715</v>
      </c>
      <c r="AA101" s="35">
        <v>7.6250000000000284</v>
      </c>
      <c r="AB101" s="35">
        <v>7.5679999999999836</v>
      </c>
      <c r="AC101" s="35">
        <v>7.5459999999999923</v>
      </c>
      <c r="AD101" s="35">
        <v>7.5109999999999957</v>
      </c>
      <c r="AE101" s="35">
        <v>7.5450000000000443</v>
      </c>
      <c r="AF101" s="35">
        <v>7.6379999999999768</v>
      </c>
      <c r="AG101" s="35">
        <v>7.585000000000008</v>
      </c>
      <c r="AH101" s="35">
        <v>7.6069999999999993</v>
      </c>
      <c r="AI101" s="35">
        <v>7.5900000000000034</v>
      </c>
      <c r="AJ101" s="35">
        <v>7.6239999999999952</v>
      </c>
      <c r="AK101" s="35">
        <v>7.5939999999999657</v>
      </c>
      <c r="AL101" s="35">
        <v>7.5949999999999989</v>
      </c>
      <c r="AM101" s="35">
        <v>7.6040000000000418</v>
      </c>
      <c r="AN101" s="35">
        <v>7.5859999999999559</v>
      </c>
      <c r="AO101" s="35">
        <v>7.6020000000000039</v>
      </c>
      <c r="AP101" s="35">
        <f t="shared" si="2"/>
        <v>249.37099999999998</v>
      </c>
      <c r="AQ101" s="46">
        <f t="shared" si="3"/>
        <v>57.745287142450408</v>
      </c>
    </row>
    <row r="102" spans="1:43" x14ac:dyDescent="0.35">
      <c r="A102" s="4" t="s">
        <v>65</v>
      </c>
      <c r="B102" s="4">
        <v>2022</v>
      </c>
      <c r="C102" s="5">
        <v>44673</v>
      </c>
      <c r="D102" s="4" t="s">
        <v>66</v>
      </c>
      <c r="E102" s="4" t="s">
        <v>64</v>
      </c>
      <c r="F102" s="4" t="s">
        <v>779</v>
      </c>
      <c r="G102" s="4" t="s">
        <v>113</v>
      </c>
      <c r="H102" s="12">
        <f>(C102-VLOOKUP(F102,Riders!$A$2:$C$1999,2,FALSE))/365</f>
        <v>25.443835616438356</v>
      </c>
      <c r="I102" s="4">
        <v>3</v>
      </c>
      <c r="J102" s="35">
        <v>13.557</v>
      </c>
      <c r="K102" s="35">
        <v>8.2969999999999988</v>
      </c>
      <c r="L102" s="35">
        <v>7.7520000000000024</v>
      </c>
      <c r="M102" s="35">
        <v>7.5749999999999957</v>
      </c>
      <c r="N102" s="35">
        <v>7.5680000000000049</v>
      </c>
      <c r="O102" s="35">
        <v>7.5559999999999974</v>
      </c>
      <c r="P102" s="35">
        <v>7.5820000000000007</v>
      </c>
      <c r="Q102" s="35">
        <v>7.5870000000000033</v>
      </c>
      <c r="R102" s="35">
        <v>7.6219999999999999</v>
      </c>
      <c r="S102" s="35">
        <v>7.590999999999994</v>
      </c>
      <c r="T102" s="35">
        <v>7.5790000000000077</v>
      </c>
      <c r="U102" s="35">
        <v>7.5660000000000025</v>
      </c>
      <c r="V102" s="35">
        <v>7.5550000000000068</v>
      </c>
      <c r="W102" s="35">
        <v>7.590999999999994</v>
      </c>
      <c r="X102" s="35">
        <v>7.5859999999999843</v>
      </c>
      <c r="Y102" s="35">
        <v>7.5489999999999782</v>
      </c>
      <c r="Z102" s="35">
        <v>7.5740000000000123</v>
      </c>
      <c r="AA102" s="35">
        <v>7.5370000000000061</v>
      </c>
      <c r="AB102" s="35">
        <v>7.5670000000000073</v>
      </c>
      <c r="AC102" s="35">
        <v>7.5720000000000027</v>
      </c>
      <c r="AD102" s="35">
        <v>7.5769999999999982</v>
      </c>
      <c r="AE102" s="35">
        <v>7.5479999999999734</v>
      </c>
      <c r="AF102" s="35">
        <v>7.5560000000000116</v>
      </c>
      <c r="AG102" s="35">
        <v>7.5319999999999823</v>
      </c>
      <c r="AH102" s="35">
        <v>7.5680000000000689</v>
      </c>
      <c r="AI102" s="35">
        <v>7.5729999999999791</v>
      </c>
      <c r="AJ102" s="35">
        <v>7.6009999999999707</v>
      </c>
      <c r="AK102" s="35">
        <v>7.6230000000000189</v>
      </c>
      <c r="AL102" s="35">
        <v>7.6239999999999952</v>
      </c>
      <c r="AM102" s="35">
        <v>7.5609999999999786</v>
      </c>
      <c r="AN102" s="35">
        <v>7.5240000000000578</v>
      </c>
      <c r="AO102" s="35">
        <v>7.5589999999999407</v>
      </c>
      <c r="AP102" s="35">
        <f t="shared" si="2"/>
        <v>249.20899999999997</v>
      </c>
      <c r="AQ102" s="46">
        <f t="shared" si="3"/>
        <v>57.782824857850244</v>
      </c>
    </row>
    <row r="103" spans="1:43" x14ac:dyDescent="0.35">
      <c r="A103" s="4" t="s">
        <v>65</v>
      </c>
      <c r="B103" s="4">
        <v>2022</v>
      </c>
      <c r="C103" s="5">
        <v>44673</v>
      </c>
      <c r="D103" s="4" t="s">
        <v>66</v>
      </c>
      <c r="E103" s="4" t="s">
        <v>64</v>
      </c>
      <c r="F103" s="4" t="s">
        <v>510</v>
      </c>
      <c r="G103" s="4" t="s">
        <v>29</v>
      </c>
      <c r="H103" s="12">
        <f>(C103-VLOOKUP(F103,Riders!$A$2:$C$1999,2,FALSE))/365</f>
        <v>21.317808219178083</v>
      </c>
      <c r="I103" s="4">
        <v>4</v>
      </c>
      <c r="J103" s="35">
        <v>13.611000000000001</v>
      </c>
      <c r="K103" s="35">
        <v>8.3999999999999986</v>
      </c>
      <c r="L103" s="35">
        <v>7.9390000000000001</v>
      </c>
      <c r="M103" s="35">
        <v>7.8820000000000014</v>
      </c>
      <c r="N103" s="35">
        <v>7.7340000000000018</v>
      </c>
      <c r="O103" s="35">
        <v>7.6400000000000006</v>
      </c>
      <c r="P103" s="35">
        <v>7.5849999999999937</v>
      </c>
      <c r="Q103" s="35">
        <v>7.5840000000000174</v>
      </c>
      <c r="R103" s="35">
        <v>7.5389999999999731</v>
      </c>
      <c r="S103" s="35">
        <v>7.5540000000000163</v>
      </c>
      <c r="T103" s="35">
        <v>7.4919999999999902</v>
      </c>
      <c r="U103" s="35">
        <v>7.4970000000000141</v>
      </c>
      <c r="V103" s="35">
        <v>7.5480000000000018</v>
      </c>
      <c r="W103" s="35">
        <v>7.569999999999979</v>
      </c>
      <c r="X103" s="35">
        <v>7.570999999999998</v>
      </c>
      <c r="Y103" s="35">
        <v>7.6570000000000107</v>
      </c>
      <c r="Z103" s="35">
        <v>7.6730000000000018</v>
      </c>
      <c r="AA103" s="35">
        <v>7.6510000000000105</v>
      </c>
      <c r="AB103" s="35">
        <v>7.671999999999997</v>
      </c>
      <c r="AC103" s="35">
        <v>7.6349999999999909</v>
      </c>
      <c r="AD103" s="35">
        <v>7.7430000000000234</v>
      </c>
      <c r="AE103" s="35">
        <v>7.7319999999999709</v>
      </c>
      <c r="AF103" s="35">
        <v>7.7020000000000266</v>
      </c>
      <c r="AG103" s="35">
        <v>7.69399999999996</v>
      </c>
      <c r="AH103" s="35">
        <v>7.7130000000000223</v>
      </c>
      <c r="AI103" s="35">
        <v>7.7040000000000077</v>
      </c>
      <c r="AJ103" s="35">
        <v>7.5820000000000221</v>
      </c>
      <c r="AK103" s="35">
        <v>7.4949999999999761</v>
      </c>
      <c r="AL103" s="35">
        <v>7.4759999999999991</v>
      </c>
      <c r="AM103" s="35">
        <v>7.478999999999985</v>
      </c>
      <c r="AN103" s="35">
        <v>7.3790000000000191</v>
      </c>
      <c r="AO103" s="35">
        <v>7.3199999999999932</v>
      </c>
      <c r="AP103" s="35">
        <f t="shared" si="2"/>
        <v>250.453</v>
      </c>
      <c r="AQ103" s="46">
        <f t="shared" si="3"/>
        <v>57.495817578547673</v>
      </c>
    </row>
    <row r="104" spans="1:43" x14ac:dyDescent="0.35">
      <c r="A104" s="1" t="s">
        <v>182</v>
      </c>
      <c r="B104" s="1">
        <v>2021</v>
      </c>
      <c r="C104" s="2">
        <v>44491</v>
      </c>
      <c r="D104" s="1" t="s">
        <v>20</v>
      </c>
      <c r="E104" s="1" t="s">
        <v>21</v>
      </c>
      <c r="F104" s="1" t="s">
        <v>860</v>
      </c>
      <c r="G104" s="1" t="s">
        <v>164</v>
      </c>
      <c r="H104" s="1"/>
      <c r="I104" s="1">
        <v>1</v>
      </c>
      <c r="J104" s="35">
        <v>13.24</v>
      </c>
      <c r="K104" s="35">
        <v>7.9829999999999988</v>
      </c>
      <c r="L104" s="35">
        <v>7.5480000000000018</v>
      </c>
      <c r="M104" s="35">
        <v>7.3919999999999959</v>
      </c>
      <c r="N104" s="35">
        <v>7.3300000000000054</v>
      </c>
      <c r="O104" s="35">
        <v>7.286999999999999</v>
      </c>
      <c r="P104" s="35">
        <v>7.3230000000000004</v>
      </c>
      <c r="Q104" s="35">
        <v>7.2800000000000082</v>
      </c>
      <c r="R104" s="35">
        <v>7.2879999999999825</v>
      </c>
      <c r="S104" s="35">
        <v>7.2790000000000106</v>
      </c>
      <c r="T104" s="35">
        <v>7.2680000000000007</v>
      </c>
      <c r="U104" s="35">
        <v>7.2529999999999859</v>
      </c>
      <c r="V104" s="35">
        <v>7.3260000000000076</v>
      </c>
      <c r="W104" s="35">
        <v>7.3410000000000082</v>
      </c>
      <c r="X104" s="35">
        <v>7.3669999999999902</v>
      </c>
      <c r="Y104" s="35">
        <v>7.4150000000000063</v>
      </c>
      <c r="Z104" s="35">
        <v>7.4549999999999983</v>
      </c>
      <c r="AA104" s="35">
        <v>7.4540000000000077</v>
      </c>
      <c r="AB104" s="35">
        <v>7.464999999999975</v>
      </c>
      <c r="AC104" s="35">
        <v>7.3990000000000293</v>
      </c>
      <c r="AD104" s="35">
        <v>7.407999999999987</v>
      </c>
      <c r="AE104" s="35">
        <v>7.3610000000000184</v>
      </c>
      <c r="AF104" s="35">
        <v>7.4099999999999966</v>
      </c>
      <c r="AG104" s="35">
        <v>7.4019999999999868</v>
      </c>
      <c r="AH104" s="35">
        <v>7.4439999999999884</v>
      </c>
      <c r="AI104" s="35">
        <v>7.4590000000000032</v>
      </c>
      <c r="AJ104" s="35">
        <v>7.5250000000000057</v>
      </c>
      <c r="AK104" s="35">
        <v>7.4630000000000223</v>
      </c>
      <c r="AL104" s="35">
        <v>7.492999999999995</v>
      </c>
      <c r="AM104" s="35">
        <v>7.4999999999999716</v>
      </c>
      <c r="AN104" s="35">
        <v>7.5040000000000191</v>
      </c>
      <c r="AO104" s="35">
        <v>7.5749999999999886</v>
      </c>
      <c r="AP104" s="35">
        <f t="shared" si="2"/>
        <v>243.23699999999999</v>
      </c>
      <c r="AQ104" s="46">
        <f t="shared" si="3"/>
        <v>59.201519505667314</v>
      </c>
    </row>
    <row r="105" spans="1:43" x14ac:dyDescent="0.35">
      <c r="A105" s="1" t="s">
        <v>182</v>
      </c>
      <c r="B105" s="1">
        <v>2021</v>
      </c>
      <c r="C105" s="2">
        <v>44491</v>
      </c>
      <c r="D105" s="1" t="s">
        <v>20</v>
      </c>
      <c r="E105" s="1" t="s">
        <v>21</v>
      </c>
      <c r="F105" s="1" t="s">
        <v>502</v>
      </c>
      <c r="G105" s="1" t="s">
        <v>25</v>
      </c>
      <c r="H105" s="1"/>
      <c r="I105" s="1">
        <v>2</v>
      </c>
      <c r="J105" s="35">
        <v>13.189</v>
      </c>
      <c r="K105" s="35">
        <v>7.9239999999999995</v>
      </c>
      <c r="L105" s="35">
        <v>7.4589999999999996</v>
      </c>
      <c r="M105" s="35">
        <v>7.3750000000000036</v>
      </c>
      <c r="N105" s="35">
        <v>7.3549999999999969</v>
      </c>
      <c r="O105" s="35">
        <v>7.304000000000002</v>
      </c>
      <c r="P105" s="35">
        <v>7.3539999999999992</v>
      </c>
      <c r="Q105" s="35">
        <v>7.3590000000000018</v>
      </c>
      <c r="R105" s="35">
        <v>7.375</v>
      </c>
      <c r="S105" s="35">
        <v>7.3859999999999957</v>
      </c>
      <c r="T105" s="35">
        <v>7.4279999999999973</v>
      </c>
      <c r="U105" s="35">
        <v>7.4390000000000072</v>
      </c>
      <c r="V105" s="35">
        <v>7.421999999999997</v>
      </c>
      <c r="W105" s="35">
        <v>7.4419999999999931</v>
      </c>
      <c r="X105" s="35">
        <v>7.4969999999999999</v>
      </c>
      <c r="Y105" s="35">
        <v>7.5360000000000156</v>
      </c>
      <c r="Z105" s="35">
        <v>7.5630000000000024</v>
      </c>
      <c r="AA105" s="35">
        <v>7.5949999999999704</v>
      </c>
      <c r="AB105" s="35">
        <v>7.5860000000000127</v>
      </c>
      <c r="AC105" s="35">
        <v>7.6030000000000086</v>
      </c>
      <c r="AD105" s="35">
        <v>7.6009999999999991</v>
      </c>
      <c r="AE105" s="35">
        <v>7.5769999999999982</v>
      </c>
      <c r="AF105" s="35">
        <v>7.5249999999999773</v>
      </c>
      <c r="AG105" s="35">
        <v>7.5310000000000343</v>
      </c>
      <c r="AH105" s="35">
        <v>7.5199999999999534</v>
      </c>
      <c r="AI105" s="35">
        <v>7.5210000000000434</v>
      </c>
      <c r="AJ105" s="35">
        <v>7.5469999999999686</v>
      </c>
      <c r="AK105" s="35">
        <v>7.5270000000000152</v>
      </c>
      <c r="AL105" s="35">
        <v>7.5439999999999827</v>
      </c>
      <c r="AM105" s="35">
        <v>7.5640000000000782</v>
      </c>
      <c r="AN105" s="35">
        <v>7.5679999999999552</v>
      </c>
      <c r="AO105" s="35">
        <v>7.5689999999999884</v>
      </c>
      <c r="AP105" s="35">
        <f t="shared" si="2"/>
        <v>245.785</v>
      </c>
      <c r="AQ105" s="46">
        <f t="shared" si="3"/>
        <v>58.587790141790592</v>
      </c>
    </row>
    <row r="106" spans="1:43" x14ac:dyDescent="0.35">
      <c r="A106" s="1" t="s">
        <v>182</v>
      </c>
      <c r="B106" s="1">
        <v>2021</v>
      </c>
      <c r="C106" s="2">
        <v>44491</v>
      </c>
      <c r="D106" s="1" t="s">
        <v>20</v>
      </c>
      <c r="E106" s="1" t="s">
        <v>21</v>
      </c>
      <c r="F106" s="1" t="s">
        <v>501</v>
      </c>
      <c r="G106" s="1" t="s">
        <v>25</v>
      </c>
      <c r="H106" s="1"/>
      <c r="I106" s="1">
        <v>3</v>
      </c>
      <c r="J106" s="35">
        <v>14.061999999999999</v>
      </c>
      <c r="K106" s="35">
        <v>8.5559999999999992</v>
      </c>
      <c r="L106" s="35">
        <v>7.9009999999999998</v>
      </c>
      <c r="M106" s="35">
        <v>7.7590000000000003</v>
      </c>
      <c r="N106" s="35">
        <v>7.6550000000000011</v>
      </c>
      <c r="O106" s="35">
        <v>7.6229999999999976</v>
      </c>
      <c r="P106" s="35">
        <v>7.5670000000000002</v>
      </c>
      <c r="Q106" s="35">
        <v>7.5230000000000032</v>
      </c>
      <c r="R106" s="35">
        <v>7.5169999999999959</v>
      </c>
      <c r="S106" s="35">
        <v>7.5250000000000057</v>
      </c>
      <c r="T106" s="35">
        <v>7.4939999999999856</v>
      </c>
      <c r="U106" s="35">
        <v>7.4410000000000167</v>
      </c>
      <c r="V106" s="35">
        <v>7.4440000000000026</v>
      </c>
      <c r="W106" s="35">
        <v>7.4030000000000058</v>
      </c>
      <c r="X106" s="35">
        <v>7.4419999999999931</v>
      </c>
      <c r="Y106" s="35">
        <v>7.367999999999995</v>
      </c>
      <c r="Z106" s="35">
        <v>7.4260000000000161</v>
      </c>
      <c r="AA106" s="35">
        <v>7.4189999999999827</v>
      </c>
      <c r="AB106" s="35">
        <v>7.4909999999999854</v>
      </c>
      <c r="AC106" s="35">
        <v>7.4720000000000368</v>
      </c>
      <c r="AD106" s="35">
        <v>7.4949999999999761</v>
      </c>
      <c r="AE106" s="35">
        <v>7.4509999999999934</v>
      </c>
      <c r="AF106" s="35">
        <v>7.4550000000000125</v>
      </c>
      <c r="AG106" s="35">
        <v>7.4320000000000164</v>
      </c>
      <c r="AH106" s="35">
        <v>7.407999999999987</v>
      </c>
      <c r="AI106" s="35">
        <v>7.3889999999999816</v>
      </c>
      <c r="AJ106" s="35">
        <v>7.3350000000000364</v>
      </c>
      <c r="AK106" s="35">
        <v>7.3059999999999548</v>
      </c>
      <c r="AL106" s="35">
        <v>7.29200000000003</v>
      </c>
      <c r="AM106" s="35">
        <v>7.2530000000000143</v>
      </c>
      <c r="AN106" s="35">
        <v>7.2319999999999425</v>
      </c>
      <c r="AO106" s="35">
        <v>7.266000000000048</v>
      </c>
      <c r="AP106" s="35">
        <f t="shared" si="2"/>
        <v>246.40200000000002</v>
      </c>
      <c r="AQ106" s="46">
        <f t="shared" si="3"/>
        <v>58.441084082109718</v>
      </c>
    </row>
    <row r="107" spans="1:43" x14ac:dyDescent="0.35">
      <c r="A107" s="1" t="s">
        <v>182</v>
      </c>
      <c r="B107" s="1">
        <v>2021</v>
      </c>
      <c r="C107" s="2">
        <v>44491</v>
      </c>
      <c r="D107" s="1" t="s">
        <v>20</v>
      </c>
      <c r="E107" s="1" t="s">
        <v>21</v>
      </c>
      <c r="F107" s="1" t="s">
        <v>508</v>
      </c>
      <c r="G107" s="1" t="s">
        <v>85</v>
      </c>
      <c r="H107" s="1"/>
      <c r="I107" s="1">
        <v>4</v>
      </c>
      <c r="J107" s="35">
        <v>13.565</v>
      </c>
      <c r="K107" s="35">
        <v>8.4940000000000015</v>
      </c>
      <c r="L107" s="35">
        <v>8.0109999999999992</v>
      </c>
      <c r="M107" s="35">
        <v>7.7439999999999998</v>
      </c>
      <c r="N107" s="35">
        <v>7.6899999999999977</v>
      </c>
      <c r="O107" s="35">
        <v>7.642000000000003</v>
      </c>
      <c r="P107" s="35">
        <v>7.6469999999999985</v>
      </c>
      <c r="Q107" s="35">
        <v>7.6330000000000169</v>
      </c>
      <c r="R107" s="35">
        <v>7.6059999999999661</v>
      </c>
      <c r="S107" s="35">
        <v>7.6290000000000191</v>
      </c>
      <c r="T107" s="35">
        <v>7.5810000000000031</v>
      </c>
      <c r="U107" s="35">
        <v>7.6020000000000039</v>
      </c>
      <c r="V107" s="35">
        <v>7.5939999999999941</v>
      </c>
      <c r="W107" s="35">
        <v>7.554000000000002</v>
      </c>
      <c r="X107" s="35">
        <v>7.5219999999999914</v>
      </c>
      <c r="Y107" s="35">
        <v>7.4820000000000135</v>
      </c>
      <c r="Z107" s="35">
        <v>7.4759999999999991</v>
      </c>
      <c r="AA107" s="35">
        <v>7.4309999999999832</v>
      </c>
      <c r="AB107" s="35">
        <v>7.3849999999999909</v>
      </c>
      <c r="AC107" s="35">
        <v>7.3799999999999955</v>
      </c>
      <c r="AD107" s="35">
        <v>7.3950000000000387</v>
      </c>
      <c r="AE107" s="35">
        <v>7.2959999999999638</v>
      </c>
      <c r="AF107" s="35">
        <v>7.3970000000000198</v>
      </c>
      <c r="AG107" s="35">
        <v>7.4180000000000064</v>
      </c>
      <c r="AH107" s="35">
        <v>7.4019999999999584</v>
      </c>
      <c r="AI107" s="35">
        <v>7.3860000000000241</v>
      </c>
      <c r="AJ107" s="35">
        <v>7.4010000000000389</v>
      </c>
      <c r="AK107" s="35">
        <v>7.3839999999999577</v>
      </c>
      <c r="AL107" s="35">
        <v>7.3990000000000293</v>
      </c>
      <c r="AM107" s="35">
        <v>7.4099999999999682</v>
      </c>
      <c r="AN107" s="35">
        <v>7.4949999999999761</v>
      </c>
      <c r="AO107" s="35">
        <v>7.5580000000000211</v>
      </c>
      <c r="AP107" s="35">
        <f t="shared" si="2"/>
        <v>247.60899999999998</v>
      </c>
      <c r="AQ107" s="46">
        <f t="shared" si="3"/>
        <v>58.156205953741591</v>
      </c>
    </row>
    <row r="108" spans="1:43" x14ac:dyDescent="0.35">
      <c r="A108" s="1" t="s">
        <v>182</v>
      </c>
      <c r="B108" s="1">
        <v>2021</v>
      </c>
      <c r="C108" s="2">
        <v>44491</v>
      </c>
      <c r="D108" s="1" t="s">
        <v>20</v>
      </c>
      <c r="E108" s="1" t="s">
        <v>21</v>
      </c>
      <c r="F108" s="1" t="s">
        <v>510</v>
      </c>
      <c r="G108" s="1" t="s">
        <v>29</v>
      </c>
      <c r="H108" s="1"/>
      <c r="I108" s="1">
        <v>5</v>
      </c>
      <c r="J108" s="35">
        <v>13.414</v>
      </c>
      <c r="K108" s="35">
        <v>8.3259999999999987</v>
      </c>
      <c r="L108" s="35">
        <v>7.9649999999999999</v>
      </c>
      <c r="M108" s="35">
        <v>7.7860000000000014</v>
      </c>
      <c r="N108" s="35">
        <v>7.6700000000000017</v>
      </c>
      <c r="O108" s="35">
        <v>7.6000000000000014</v>
      </c>
      <c r="P108" s="35">
        <v>7.5619999999999905</v>
      </c>
      <c r="Q108" s="35">
        <v>7.4470000000000027</v>
      </c>
      <c r="R108" s="35">
        <v>7.4100000000000108</v>
      </c>
      <c r="S108" s="35">
        <v>7.3929999999999865</v>
      </c>
      <c r="T108" s="35">
        <v>7.3289999999999935</v>
      </c>
      <c r="U108" s="35">
        <v>7.2730000000000103</v>
      </c>
      <c r="V108" s="35">
        <v>7.320999999999998</v>
      </c>
      <c r="W108" s="35">
        <v>7.2589999999999861</v>
      </c>
      <c r="X108" s="35">
        <v>7.2590000000000288</v>
      </c>
      <c r="Y108" s="35">
        <v>7.262999999999991</v>
      </c>
      <c r="Z108" s="35">
        <v>7.1940000000000026</v>
      </c>
      <c r="AA108" s="35">
        <v>7.1869999999999834</v>
      </c>
      <c r="AB108" s="35">
        <v>7.2120000000000175</v>
      </c>
      <c r="AC108" s="35">
        <v>7.2499999999999716</v>
      </c>
      <c r="AD108" s="35">
        <v>7.4220000000000255</v>
      </c>
      <c r="AE108" s="35">
        <v>7.5680000000000405</v>
      </c>
      <c r="AF108" s="35">
        <v>7.6709999999999638</v>
      </c>
      <c r="AG108" s="35">
        <v>7.7130000000000223</v>
      </c>
      <c r="AH108" s="35">
        <v>7.7849999999999682</v>
      </c>
      <c r="AI108" s="35">
        <v>7.8369999999999891</v>
      </c>
      <c r="AJ108" s="35">
        <v>7.8979999999999961</v>
      </c>
      <c r="AK108" s="35">
        <v>7.8300000000000125</v>
      </c>
      <c r="AL108" s="35">
        <v>7.8870000000000005</v>
      </c>
      <c r="AM108" s="35">
        <v>7.9609999999999843</v>
      </c>
      <c r="AN108" s="35">
        <v>7.9959999999999525</v>
      </c>
      <c r="AO108" s="35">
        <v>7.9080000000000723</v>
      </c>
      <c r="AP108" s="35">
        <f t="shared" si="2"/>
        <v>248.596</v>
      </c>
      <c r="AQ108" s="46">
        <f t="shared" si="3"/>
        <v>57.925308532719754</v>
      </c>
    </row>
    <row r="109" spans="1:43" x14ac:dyDescent="0.35">
      <c r="A109" s="1" t="s">
        <v>182</v>
      </c>
      <c r="B109" s="1">
        <v>2021</v>
      </c>
      <c r="C109" s="2">
        <v>44491</v>
      </c>
      <c r="D109" s="1" t="s">
        <v>20</v>
      </c>
      <c r="E109" s="1" t="s">
        <v>21</v>
      </c>
      <c r="F109" s="1" t="s">
        <v>516</v>
      </c>
      <c r="G109" s="1" t="s">
        <v>29</v>
      </c>
      <c r="H109" s="1"/>
      <c r="I109" s="1">
        <v>6</v>
      </c>
      <c r="J109" s="35">
        <v>13.672000000000001</v>
      </c>
      <c r="K109" s="35">
        <v>8.4259999999999984</v>
      </c>
      <c r="L109" s="35">
        <v>7.8880000000000017</v>
      </c>
      <c r="M109" s="35">
        <v>7.7149999999999999</v>
      </c>
      <c r="N109" s="35">
        <v>7.6370000000000005</v>
      </c>
      <c r="O109" s="35">
        <v>7.5640000000000001</v>
      </c>
      <c r="P109" s="35">
        <v>7.5289999999999964</v>
      </c>
      <c r="Q109" s="35">
        <v>7.541000000000011</v>
      </c>
      <c r="R109" s="35">
        <v>7.5239999999999867</v>
      </c>
      <c r="S109" s="35">
        <v>7.5650000000000119</v>
      </c>
      <c r="T109" s="35">
        <v>7.5919999999999987</v>
      </c>
      <c r="U109" s="35">
        <v>7.6259999999999906</v>
      </c>
      <c r="V109" s="35">
        <v>7.6269999999999953</v>
      </c>
      <c r="W109" s="35">
        <v>7.6240000000000094</v>
      </c>
      <c r="X109" s="35">
        <v>7.6340000000000003</v>
      </c>
      <c r="Y109" s="35">
        <v>7.6340000000000003</v>
      </c>
      <c r="Z109" s="35">
        <v>7.5879999999999939</v>
      </c>
      <c r="AA109" s="35">
        <v>7.5939999999999941</v>
      </c>
      <c r="AB109" s="35">
        <v>7.5820000000000221</v>
      </c>
      <c r="AC109" s="35">
        <v>7.6329999999999814</v>
      </c>
      <c r="AD109" s="35">
        <v>7.6120000000000232</v>
      </c>
      <c r="AE109" s="35">
        <v>7.5820000000000221</v>
      </c>
      <c r="AF109" s="35">
        <v>7.5939999999999372</v>
      </c>
      <c r="AG109" s="35">
        <v>7.6300000000000239</v>
      </c>
      <c r="AH109" s="35">
        <v>7.6349999999999909</v>
      </c>
      <c r="AI109" s="35">
        <v>7.5459999999999923</v>
      </c>
      <c r="AJ109" s="35">
        <v>7.5450000000000159</v>
      </c>
      <c r="AK109" s="35">
        <v>7.6090000000000089</v>
      </c>
      <c r="AL109" s="35">
        <v>7.6120000000000516</v>
      </c>
      <c r="AM109" s="35">
        <v>7.6149999999999523</v>
      </c>
      <c r="AN109" s="35">
        <v>7.5670000000000073</v>
      </c>
      <c r="AO109" s="35">
        <v>7.6099999999999568</v>
      </c>
      <c r="AP109" s="35">
        <f t="shared" si="2"/>
        <v>250.35199999999998</v>
      </c>
      <c r="AQ109" s="46">
        <f t="shared" si="3"/>
        <v>57.519013229373051</v>
      </c>
    </row>
    <row r="110" spans="1:43" x14ac:dyDescent="0.35">
      <c r="A110" s="1" t="s">
        <v>182</v>
      </c>
      <c r="B110" s="1">
        <v>2021</v>
      </c>
      <c r="C110" s="2">
        <v>44491</v>
      </c>
      <c r="D110" s="1" t="s">
        <v>20</v>
      </c>
      <c r="E110" s="1" t="s">
        <v>21</v>
      </c>
      <c r="F110" s="1" t="s">
        <v>652</v>
      </c>
      <c r="G110" s="1" t="s">
        <v>25</v>
      </c>
      <c r="H110" s="1"/>
      <c r="I110" s="1">
        <v>7</v>
      </c>
      <c r="J110" s="35">
        <v>13.711</v>
      </c>
      <c r="K110" s="35">
        <v>8.1710000000000012</v>
      </c>
      <c r="L110" s="35">
        <v>7.7989999999999995</v>
      </c>
      <c r="M110" s="35">
        <v>7.7429999999999986</v>
      </c>
      <c r="N110" s="35">
        <v>7.8059999999999974</v>
      </c>
      <c r="O110" s="35">
        <v>7.845000000000006</v>
      </c>
      <c r="P110" s="35">
        <v>7.8649999999999949</v>
      </c>
      <c r="Q110" s="35">
        <v>7.8659999999999997</v>
      </c>
      <c r="R110" s="35">
        <v>7.7680000000000007</v>
      </c>
      <c r="S110" s="35">
        <v>7.7090000000000032</v>
      </c>
      <c r="T110" s="35">
        <v>7.6950000000000074</v>
      </c>
      <c r="U110" s="35">
        <v>7.6899999999999977</v>
      </c>
      <c r="V110" s="35">
        <v>7.7079999999999984</v>
      </c>
      <c r="W110" s="35">
        <v>7.7600000000000051</v>
      </c>
      <c r="X110" s="35">
        <v>7.637999999999991</v>
      </c>
      <c r="Y110" s="35">
        <v>7.5809999999999889</v>
      </c>
      <c r="Z110" s="35">
        <v>7.5380000000000393</v>
      </c>
      <c r="AA110" s="35">
        <v>7.5219999999999629</v>
      </c>
      <c r="AB110" s="35">
        <v>7.585000000000008</v>
      </c>
      <c r="AC110" s="35">
        <v>7.5449999999999875</v>
      </c>
      <c r="AD110" s="35">
        <v>7.4920000000000186</v>
      </c>
      <c r="AE110" s="35">
        <v>7.4969999999999857</v>
      </c>
      <c r="AF110" s="35">
        <v>7.4440000000000168</v>
      </c>
      <c r="AG110" s="35">
        <v>7.507000000000005</v>
      </c>
      <c r="AH110" s="35">
        <v>7.4599999999999511</v>
      </c>
      <c r="AI110" s="35">
        <v>7.4560000000000457</v>
      </c>
      <c r="AJ110" s="35">
        <v>7.4770000000000039</v>
      </c>
      <c r="AK110" s="35">
        <v>7.5169999999999675</v>
      </c>
      <c r="AL110" s="35">
        <v>7.5050000000000523</v>
      </c>
      <c r="AM110" s="35">
        <v>7.6629999999999825</v>
      </c>
      <c r="AN110" s="35">
        <v>7.436000000000007</v>
      </c>
      <c r="AO110" s="35">
        <v>7.5099999999999625</v>
      </c>
      <c r="AP110" s="35">
        <f t="shared" si="2"/>
        <v>250.50899999999999</v>
      </c>
      <c r="AQ110" s="46">
        <f t="shared" si="3"/>
        <v>57.482964683903575</v>
      </c>
    </row>
    <row r="111" spans="1:43" x14ac:dyDescent="0.35">
      <c r="A111" s="1" t="s">
        <v>182</v>
      </c>
      <c r="B111" s="1">
        <v>2021</v>
      </c>
      <c r="C111" s="2">
        <v>44491</v>
      </c>
      <c r="D111" s="1" t="s">
        <v>20</v>
      </c>
      <c r="E111" s="1" t="s">
        <v>21</v>
      </c>
      <c r="F111" s="1" t="s">
        <v>779</v>
      </c>
      <c r="G111" s="1" t="s">
        <v>113</v>
      </c>
      <c r="H111" s="1"/>
      <c r="I111" s="1">
        <v>8</v>
      </c>
      <c r="J111" s="35">
        <v>13.444000000000001</v>
      </c>
      <c r="K111" s="35">
        <v>8.4290000000000003</v>
      </c>
      <c r="L111" s="35">
        <v>7.8509999999999991</v>
      </c>
      <c r="M111" s="35">
        <v>7.6660000000000004</v>
      </c>
      <c r="N111" s="35">
        <v>7.6439999999999984</v>
      </c>
      <c r="O111" s="35">
        <v>7.5990000000000038</v>
      </c>
      <c r="P111" s="35">
        <v>7.5889999999999986</v>
      </c>
      <c r="Q111" s="35">
        <v>7.6199999999999974</v>
      </c>
      <c r="R111" s="35">
        <v>7.6680000000000064</v>
      </c>
      <c r="S111" s="35">
        <v>7.6260000000000048</v>
      </c>
      <c r="T111" s="35">
        <v>7.6679999999999779</v>
      </c>
      <c r="U111" s="35">
        <v>7.6750000000000114</v>
      </c>
      <c r="V111" s="35">
        <v>7.6940000000000026</v>
      </c>
      <c r="W111" s="35">
        <v>7.6960000000000122</v>
      </c>
      <c r="X111" s="35">
        <v>7.7069999999999936</v>
      </c>
      <c r="Y111" s="35">
        <v>7.7150000000000176</v>
      </c>
      <c r="Z111" s="35">
        <v>7.7119999999999607</v>
      </c>
      <c r="AA111" s="35">
        <v>7.6670000000000016</v>
      </c>
      <c r="AB111" s="35">
        <v>7.6560000000000059</v>
      </c>
      <c r="AC111" s="35">
        <v>7.6760000000000161</v>
      </c>
      <c r="AD111" s="35">
        <v>7.6949999999999932</v>
      </c>
      <c r="AE111" s="35">
        <v>7.6950000000000216</v>
      </c>
      <c r="AF111" s="35">
        <v>7.7439999999999714</v>
      </c>
      <c r="AG111" s="35">
        <v>7.7790000000000248</v>
      </c>
      <c r="AH111" s="35">
        <v>7.7719999999999345</v>
      </c>
      <c r="AI111" s="35">
        <v>7.7980000000000302</v>
      </c>
      <c r="AJ111" s="35">
        <v>7.7920000000000584</v>
      </c>
      <c r="AK111" s="35">
        <v>7.8549999999999613</v>
      </c>
      <c r="AL111" s="35">
        <v>7.9130000000000109</v>
      </c>
      <c r="AM111" s="35">
        <v>7.9109999999999729</v>
      </c>
      <c r="AN111" s="35">
        <v>7.9250000000000398</v>
      </c>
      <c r="AO111" s="35">
        <v>7.9590000000000032</v>
      </c>
      <c r="AP111" s="35">
        <f t="shared" si="2"/>
        <v>253.84000000000003</v>
      </c>
      <c r="AQ111" s="46">
        <f t="shared" si="3"/>
        <v>56.728647967223438</v>
      </c>
    </row>
    <row r="112" spans="1:43" x14ac:dyDescent="0.35">
      <c r="A112" s="1" t="s">
        <v>182</v>
      </c>
      <c r="B112" s="1">
        <v>2021</v>
      </c>
      <c r="C112" s="2">
        <v>44491</v>
      </c>
      <c r="D112" s="1" t="s">
        <v>20</v>
      </c>
      <c r="E112" s="1" t="s">
        <v>21</v>
      </c>
      <c r="F112" s="1" t="s">
        <v>594</v>
      </c>
      <c r="G112" s="1" t="s">
        <v>31</v>
      </c>
      <c r="H112" s="1"/>
      <c r="I112" s="1">
        <v>9</v>
      </c>
      <c r="J112" s="35">
        <v>13.98</v>
      </c>
      <c r="K112" s="35">
        <v>8.1020000000000003</v>
      </c>
      <c r="L112" s="35">
        <v>7.7249999999999979</v>
      </c>
      <c r="M112" s="35">
        <v>7.7050000000000018</v>
      </c>
      <c r="N112" s="35">
        <v>7.7430000000000021</v>
      </c>
      <c r="O112" s="35">
        <v>7.7629999999999981</v>
      </c>
      <c r="P112" s="35">
        <v>7.7669999999999888</v>
      </c>
      <c r="Q112" s="35">
        <v>7.754000000000012</v>
      </c>
      <c r="R112" s="35">
        <v>7.7409999999999997</v>
      </c>
      <c r="S112" s="35">
        <v>7.7409999999999997</v>
      </c>
      <c r="T112" s="35">
        <v>7.7200000000000131</v>
      </c>
      <c r="U112" s="35">
        <v>7.7259999999999707</v>
      </c>
      <c r="V112" s="35">
        <v>7.7070000000000221</v>
      </c>
      <c r="W112" s="35">
        <v>7.7279999999999802</v>
      </c>
      <c r="X112" s="35">
        <v>7.7150000000000176</v>
      </c>
      <c r="Y112" s="35">
        <v>7.7219999999999942</v>
      </c>
      <c r="Z112" s="35">
        <v>7.7059999999999889</v>
      </c>
      <c r="AA112" s="35">
        <v>7.6880000000000166</v>
      </c>
      <c r="AB112" s="35">
        <v>7.6700000000000159</v>
      </c>
      <c r="AC112" s="35">
        <v>7.7299999999999898</v>
      </c>
      <c r="AD112" s="35">
        <v>7.7659999999999911</v>
      </c>
      <c r="AE112" s="35">
        <v>7.7719999999999914</v>
      </c>
      <c r="AF112" s="35">
        <v>7.7880000000000393</v>
      </c>
      <c r="AG112" s="35">
        <v>7.7699999999999818</v>
      </c>
      <c r="AH112" s="35">
        <v>7.7450000000000045</v>
      </c>
      <c r="AI112" s="35">
        <v>7.757000000000005</v>
      </c>
      <c r="AJ112" s="35">
        <v>7.757000000000005</v>
      </c>
      <c r="AK112" s="35">
        <v>7.7659999999999911</v>
      </c>
      <c r="AL112" s="35">
        <v>7.7879999999999541</v>
      </c>
      <c r="AM112" s="35">
        <v>7.8530000000000371</v>
      </c>
      <c r="AN112" s="35">
        <v>7.9010000000000105</v>
      </c>
      <c r="AO112" s="35">
        <v>7.9549999999999841</v>
      </c>
      <c r="AP112" s="35">
        <f t="shared" si="2"/>
        <v>254.751</v>
      </c>
      <c r="AQ112" s="46">
        <f t="shared" si="3"/>
        <v>56.525784000847885</v>
      </c>
    </row>
    <row r="113" spans="1:43" x14ac:dyDescent="0.35">
      <c r="A113" s="1" t="s">
        <v>182</v>
      </c>
      <c r="B113" s="1">
        <v>2021</v>
      </c>
      <c r="C113" s="2">
        <v>44491</v>
      </c>
      <c r="D113" s="1" t="s">
        <v>20</v>
      </c>
      <c r="E113" s="1" t="s">
        <v>21</v>
      </c>
      <c r="F113" s="1" t="s">
        <v>80</v>
      </c>
      <c r="G113" s="1" t="s">
        <v>27</v>
      </c>
      <c r="H113" s="1"/>
      <c r="I113" s="1">
        <v>10</v>
      </c>
      <c r="J113" s="35">
        <v>13.148</v>
      </c>
      <c r="K113" s="35">
        <v>8.2110000000000021</v>
      </c>
      <c r="L113" s="35">
        <v>7.8559999999999981</v>
      </c>
      <c r="M113" s="35">
        <v>7.791999999999998</v>
      </c>
      <c r="N113" s="35">
        <v>7.8180000000000049</v>
      </c>
      <c r="O113" s="35">
        <v>7.7359999999999971</v>
      </c>
      <c r="P113" s="35">
        <v>7.6799999999999855</v>
      </c>
      <c r="Q113" s="35">
        <v>7.659000000000006</v>
      </c>
      <c r="R113" s="35">
        <v>7.659000000000006</v>
      </c>
      <c r="S113" s="35">
        <v>7.7150000000000176</v>
      </c>
      <c r="T113" s="35">
        <v>7.6749999999999972</v>
      </c>
      <c r="U113" s="35">
        <v>7.6779999999999973</v>
      </c>
      <c r="V113" s="35">
        <v>7.6379999999999768</v>
      </c>
      <c r="W113" s="35">
        <v>7.6270000000000238</v>
      </c>
      <c r="X113" s="35">
        <v>7.6069999999999567</v>
      </c>
      <c r="Y113" s="35">
        <v>7.674000000000035</v>
      </c>
      <c r="Z113" s="35">
        <v>7.7019999999999698</v>
      </c>
      <c r="AA113" s="35">
        <v>7.7260000000000275</v>
      </c>
      <c r="AB113" s="35">
        <v>7.6940000000000168</v>
      </c>
      <c r="AC113" s="35">
        <v>7.7159999999999798</v>
      </c>
      <c r="AD113" s="35">
        <v>7.6910000000000025</v>
      </c>
      <c r="AE113" s="35">
        <v>7.7600000000000193</v>
      </c>
      <c r="AF113" s="35">
        <v>7.7799999999999727</v>
      </c>
      <c r="AG113" s="35">
        <v>7.8100000000000307</v>
      </c>
      <c r="AH113" s="35">
        <v>7.81899999999996</v>
      </c>
      <c r="AI113" s="35">
        <v>7.820999999999998</v>
      </c>
      <c r="AJ113" s="35">
        <v>7.9210000000000207</v>
      </c>
      <c r="AK113" s="35">
        <v>7.9609999999999843</v>
      </c>
      <c r="AL113" s="35">
        <v>8.061000000000007</v>
      </c>
      <c r="AM113" s="35">
        <v>8.1370000000000005</v>
      </c>
      <c r="AN113" s="35">
        <v>8.29200000000003</v>
      </c>
      <c r="AO113" s="35">
        <v>8.2690000000000055</v>
      </c>
      <c r="AP113" s="35">
        <f t="shared" si="2"/>
        <v>255.33300000000003</v>
      </c>
      <c r="AQ113" s="46">
        <f t="shared" si="3"/>
        <v>56.396940465979718</v>
      </c>
    </row>
    <row r="114" spans="1:43" x14ac:dyDescent="0.35">
      <c r="A114" s="1" t="s">
        <v>182</v>
      </c>
      <c r="B114" s="1">
        <v>2021</v>
      </c>
      <c r="C114" s="2">
        <v>44491</v>
      </c>
      <c r="D114" s="1" t="s">
        <v>20</v>
      </c>
      <c r="E114" s="1" t="s">
        <v>21</v>
      </c>
      <c r="F114" s="1" t="s">
        <v>842</v>
      </c>
      <c r="G114" s="1" t="s">
        <v>185</v>
      </c>
      <c r="H114" s="1"/>
      <c r="I114" s="1">
        <v>11</v>
      </c>
      <c r="J114" s="35">
        <v>12.859</v>
      </c>
      <c r="K114" s="35">
        <v>7.8340000000000014</v>
      </c>
      <c r="L114" s="35">
        <v>7.532</v>
      </c>
      <c r="M114" s="35">
        <v>7.4519999999999982</v>
      </c>
      <c r="N114" s="35">
        <v>7.4200000000000017</v>
      </c>
      <c r="O114" s="35">
        <v>7.4570000000000007</v>
      </c>
      <c r="P114" s="35">
        <v>7.4979999999999976</v>
      </c>
      <c r="Q114" s="35">
        <v>7.5319999999999894</v>
      </c>
      <c r="R114" s="35">
        <v>7.5310000000000201</v>
      </c>
      <c r="S114" s="35">
        <v>7.569999999999979</v>
      </c>
      <c r="T114" s="35">
        <v>7.5790000000000219</v>
      </c>
      <c r="U114" s="35">
        <v>7.6209999999999809</v>
      </c>
      <c r="V114" s="35">
        <v>7.6730000000000018</v>
      </c>
      <c r="W114" s="35">
        <v>7.7160000000000082</v>
      </c>
      <c r="X114" s="35">
        <v>7.7239999999999753</v>
      </c>
      <c r="Y114" s="35">
        <v>7.857000000000042</v>
      </c>
      <c r="Z114" s="35">
        <v>7.8580000000000041</v>
      </c>
      <c r="AA114" s="35">
        <v>7.8619999999999663</v>
      </c>
      <c r="AB114" s="35">
        <v>7.8449999999999989</v>
      </c>
      <c r="AC114" s="35">
        <v>7.9800000000000182</v>
      </c>
      <c r="AD114" s="35">
        <v>8.0519999999999925</v>
      </c>
      <c r="AE114" s="35">
        <v>8.1220000000000141</v>
      </c>
      <c r="AF114" s="35">
        <v>8.0679999999999836</v>
      </c>
      <c r="AG114" s="35">
        <v>8.1270000000000095</v>
      </c>
      <c r="AH114" s="35">
        <v>8.1820000000000164</v>
      </c>
      <c r="AI114" s="35">
        <v>8.1870000000000118</v>
      </c>
      <c r="AJ114" s="35">
        <v>8.2269999999999754</v>
      </c>
      <c r="AK114" s="35">
        <v>8.2849999999999682</v>
      </c>
      <c r="AL114" s="35">
        <v>8.2940000000000396</v>
      </c>
      <c r="AM114" s="35">
        <v>8.1499999999999204</v>
      </c>
      <c r="AN114" s="35">
        <v>8.0050000000000807</v>
      </c>
      <c r="AO114" s="35">
        <v>8.1349999999999625</v>
      </c>
      <c r="AP114" s="35">
        <f t="shared" si="2"/>
        <v>256.23399999999998</v>
      </c>
      <c r="AQ114" s="46">
        <f t="shared" si="3"/>
        <v>56.198630938907407</v>
      </c>
    </row>
    <row r="115" spans="1:43" x14ac:dyDescent="0.35">
      <c r="A115" s="1" t="s">
        <v>182</v>
      </c>
      <c r="B115" s="1">
        <v>2021</v>
      </c>
      <c r="C115" s="2">
        <v>44491</v>
      </c>
      <c r="D115" s="1" t="s">
        <v>20</v>
      </c>
      <c r="E115" s="1" t="s">
        <v>21</v>
      </c>
      <c r="F115" s="1" t="s">
        <v>845</v>
      </c>
      <c r="G115" s="1" t="s">
        <v>185</v>
      </c>
      <c r="H115" s="1"/>
      <c r="I115" s="1">
        <v>12</v>
      </c>
      <c r="J115" s="35">
        <v>13.089</v>
      </c>
      <c r="K115" s="35">
        <v>8.0310000000000006</v>
      </c>
      <c r="L115" s="35">
        <v>7.6199999999999974</v>
      </c>
      <c r="M115" s="35">
        <v>7.7220000000000049</v>
      </c>
      <c r="N115" s="35">
        <v>7.8349999999999937</v>
      </c>
      <c r="O115" s="35">
        <v>7.8210000000000051</v>
      </c>
      <c r="P115" s="35">
        <v>7.7519999999999953</v>
      </c>
      <c r="Q115" s="35">
        <v>7.7499999999999929</v>
      </c>
      <c r="R115" s="35">
        <v>7.7790000000000106</v>
      </c>
      <c r="S115" s="35">
        <v>7.7590000000000003</v>
      </c>
      <c r="T115" s="35">
        <v>7.7260000000000133</v>
      </c>
      <c r="U115" s="35">
        <v>7.755999999999986</v>
      </c>
      <c r="V115" s="35">
        <v>7.7240000000000038</v>
      </c>
      <c r="W115" s="35">
        <v>7.7619999999999862</v>
      </c>
      <c r="X115" s="35">
        <v>7.7790000000000106</v>
      </c>
      <c r="Y115" s="35">
        <v>7.7889999999999873</v>
      </c>
      <c r="Z115" s="35">
        <v>7.742999999999995</v>
      </c>
      <c r="AA115" s="35">
        <v>7.828000000000003</v>
      </c>
      <c r="AB115" s="35">
        <v>7.6009999999999991</v>
      </c>
      <c r="AC115" s="35">
        <v>7.7420000000000186</v>
      </c>
      <c r="AD115" s="35">
        <v>7.8199999999999932</v>
      </c>
      <c r="AE115" s="35">
        <v>7.9120000000000061</v>
      </c>
      <c r="AF115" s="35">
        <v>7.9489999999999839</v>
      </c>
      <c r="AG115" s="35">
        <v>8.0100000000000193</v>
      </c>
      <c r="AH115" s="35">
        <v>8.0409999999999968</v>
      </c>
      <c r="AI115" s="35">
        <v>8.0900000000000318</v>
      </c>
      <c r="AJ115" s="35">
        <v>8.1419999999999675</v>
      </c>
      <c r="AK115" s="35">
        <v>8.1270000000000095</v>
      </c>
      <c r="AL115" s="35">
        <v>8.0949999999999989</v>
      </c>
      <c r="AM115" s="35">
        <v>8.0960000000000321</v>
      </c>
      <c r="AN115" s="35">
        <v>8.1389999999999816</v>
      </c>
      <c r="AO115" s="35">
        <v>8.2159999999999798</v>
      </c>
      <c r="AP115" s="35">
        <f t="shared" si="2"/>
        <v>257.245</v>
      </c>
      <c r="AQ115" s="46">
        <f t="shared" si="3"/>
        <v>55.97776438803475</v>
      </c>
    </row>
    <row r="116" spans="1:43" x14ac:dyDescent="0.35">
      <c r="A116" s="1" t="s">
        <v>182</v>
      </c>
      <c r="B116" s="1">
        <v>2021</v>
      </c>
      <c r="C116" s="2">
        <v>44491</v>
      </c>
      <c r="D116" s="1" t="s">
        <v>20</v>
      </c>
      <c r="E116" s="1" t="s">
        <v>21</v>
      </c>
      <c r="F116" s="1" t="s">
        <v>494</v>
      </c>
      <c r="G116" s="1" t="s">
        <v>37</v>
      </c>
      <c r="H116" s="1"/>
      <c r="I116" s="1">
        <v>13</v>
      </c>
      <c r="J116" s="35">
        <v>13.198</v>
      </c>
      <c r="K116" s="35">
        <v>8.0470000000000006</v>
      </c>
      <c r="L116" s="35">
        <v>7.8109999999999999</v>
      </c>
      <c r="M116" s="35">
        <v>7.7420000000000009</v>
      </c>
      <c r="N116" s="35">
        <v>7.7729999999999961</v>
      </c>
      <c r="O116" s="35">
        <v>7.8659999999999997</v>
      </c>
      <c r="P116" s="35">
        <v>7.8500000000000085</v>
      </c>
      <c r="Q116" s="35">
        <v>7.887999999999991</v>
      </c>
      <c r="R116" s="35">
        <v>7.835000000000008</v>
      </c>
      <c r="S116" s="35">
        <v>7.8379999999999939</v>
      </c>
      <c r="T116" s="35">
        <v>7.8379999999999939</v>
      </c>
      <c r="U116" s="35">
        <v>7.8359999999999985</v>
      </c>
      <c r="V116" s="35">
        <v>7.8290000000000077</v>
      </c>
      <c r="W116" s="35">
        <v>7.8249999999999886</v>
      </c>
      <c r="X116" s="35">
        <v>7.8610000000000042</v>
      </c>
      <c r="Y116" s="35">
        <v>7.9189999999999969</v>
      </c>
      <c r="Z116" s="35">
        <v>7.9399999999999977</v>
      </c>
      <c r="AA116" s="35">
        <v>7.9860000000000184</v>
      </c>
      <c r="AB116" s="35">
        <v>7.9659999999999798</v>
      </c>
      <c r="AC116" s="35">
        <v>7.9710000000000036</v>
      </c>
      <c r="AD116" s="35">
        <v>8.0220000000000198</v>
      </c>
      <c r="AE116" s="35">
        <v>8.0580000000000211</v>
      </c>
      <c r="AF116" s="35">
        <v>8.0239999999999725</v>
      </c>
      <c r="AG116" s="35">
        <v>7.9850000000000136</v>
      </c>
      <c r="AH116" s="35">
        <v>8.0219999999999914</v>
      </c>
      <c r="AI116" s="35">
        <v>8.1029999999999802</v>
      </c>
      <c r="AJ116" s="35">
        <v>8.0939999999999941</v>
      </c>
      <c r="AK116" s="35">
        <v>8.1829999999999927</v>
      </c>
      <c r="AL116" s="35">
        <v>8.1810000000000684</v>
      </c>
      <c r="AM116" s="35">
        <v>8.2559999999999718</v>
      </c>
      <c r="AN116" s="35">
        <v>8.2840000000000202</v>
      </c>
      <c r="AO116" s="35">
        <v>8.275999999999982</v>
      </c>
      <c r="AP116" s="35">
        <f t="shared" si="2"/>
        <v>260.30700000000002</v>
      </c>
      <c r="AQ116" s="46">
        <f t="shared" si="3"/>
        <v>55.319296061957608</v>
      </c>
    </row>
    <row r="117" spans="1:43" x14ac:dyDescent="0.35">
      <c r="A117" s="1" t="s">
        <v>182</v>
      </c>
      <c r="B117" s="1">
        <v>2021</v>
      </c>
      <c r="C117" s="2">
        <v>44491</v>
      </c>
      <c r="D117" s="1" t="s">
        <v>20</v>
      </c>
      <c r="E117" s="1" t="s">
        <v>21</v>
      </c>
      <c r="F117" s="1" t="s">
        <v>519</v>
      </c>
      <c r="G117" s="1" t="s">
        <v>250</v>
      </c>
      <c r="H117" s="1"/>
      <c r="I117" s="1">
        <v>14</v>
      </c>
      <c r="J117" s="35">
        <v>14.063000000000001</v>
      </c>
      <c r="K117" s="35">
        <v>8.1620000000000008</v>
      </c>
      <c r="L117" s="35">
        <v>7.7089999999999996</v>
      </c>
      <c r="M117" s="35">
        <v>7.6140000000000008</v>
      </c>
      <c r="N117" s="35">
        <v>7.6099999999999994</v>
      </c>
      <c r="O117" s="35">
        <v>7.6280000000000001</v>
      </c>
      <c r="P117" s="35">
        <v>7.6780000000000044</v>
      </c>
      <c r="Q117" s="35">
        <v>7.7069999999999865</v>
      </c>
      <c r="R117" s="35">
        <v>7.7540000000000049</v>
      </c>
      <c r="S117" s="35">
        <v>7.7880000000000109</v>
      </c>
      <c r="T117" s="35">
        <v>7.813999999999993</v>
      </c>
      <c r="U117" s="35">
        <v>7.8389999999999986</v>
      </c>
      <c r="V117" s="35">
        <v>7.8590000000000089</v>
      </c>
      <c r="W117" s="35">
        <v>7.8789999999999907</v>
      </c>
      <c r="X117" s="35">
        <v>7.8759999999999906</v>
      </c>
      <c r="Y117" s="35">
        <v>7.9310000000000116</v>
      </c>
      <c r="Z117" s="35">
        <v>8.0100000000000193</v>
      </c>
      <c r="AA117" s="35">
        <v>7.9969999999999857</v>
      </c>
      <c r="AB117" s="35">
        <v>7.9779999999999802</v>
      </c>
      <c r="AC117" s="35">
        <v>7.9520000000000266</v>
      </c>
      <c r="AD117" s="35">
        <v>8.0069999999999482</v>
      </c>
      <c r="AE117" s="35">
        <v>8.0260000000000389</v>
      </c>
      <c r="AF117" s="35">
        <v>8.1539999999999964</v>
      </c>
      <c r="AG117" s="35">
        <v>8.0900000000000034</v>
      </c>
      <c r="AH117" s="35">
        <v>8.0630000000000166</v>
      </c>
      <c r="AI117" s="35">
        <v>8.0689999999999884</v>
      </c>
      <c r="AJ117" s="35">
        <v>8.1519999999999868</v>
      </c>
      <c r="AK117" s="35">
        <v>8.2600000000000193</v>
      </c>
      <c r="AL117" s="35">
        <v>8.3129999999999882</v>
      </c>
      <c r="AM117" s="35">
        <v>8.1820000000000164</v>
      </c>
      <c r="AN117" s="35">
        <v>8.0989999999999895</v>
      </c>
      <c r="AO117" s="35">
        <v>8.1380000000000052</v>
      </c>
      <c r="AP117" s="35">
        <f t="shared" si="2"/>
        <v>260.40100000000001</v>
      </c>
      <c r="AQ117" s="46">
        <f t="shared" si="3"/>
        <v>55.299326807500734</v>
      </c>
    </row>
    <row r="118" spans="1:43" x14ac:dyDescent="0.35">
      <c r="A118" s="1" t="s">
        <v>182</v>
      </c>
      <c r="B118" s="1">
        <v>2021</v>
      </c>
      <c r="C118" s="2">
        <v>44491</v>
      </c>
      <c r="D118" s="1" t="s">
        <v>20</v>
      </c>
      <c r="E118" s="1" t="s">
        <v>21</v>
      </c>
      <c r="F118" s="1" t="s">
        <v>790</v>
      </c>
      <c r="G118" s="1" t="s">
        <v>480</v>
      </c>
      <c r="H118" s="1"/>
      <c r="I118" s="1">
        <v>15</v>
      </c>
      <c r="J118" s="35">
        <v>13.856</v>
      </c>
      <c r="K118" s="35">
        <v>8.5900000000000016</v>
      </c>
      <c r="L118" s="35">
        <v>8.1209999999999987</v>
      </c>
      <c r="M118" s="35">
        <v>7.9540000000000006</v>
      </c>
      <c r="N118" s="35">
        <v>7.8859999999999957</v>
      </c>
      <c r="O118" s="35">
        <v>7.875</v>
      </c>
      <c r="P118" s="35">
        <v>7.8449999999999989</v>
      </c>
      <c r="Q118" s="35">
        <v>7.8059999999999974</v>
      </c>
      <c r="R118" s="35">
        <v>7.9009999999999962</v>
      </c>
      <c r="S118" s="35">
        <v>7.8990000000000151</v>
      </c>
      <c r="T118" s="35">
        <v>7.873999999999981</v>
      </c>
      <c r="U118" s="35">
        <v>7.9490000000000265</v>
      </c>
      <c r="V118" s="35">
        <v>7.9259999999999877</v>
      </c>
      <c r="W118" s="35">
        <v>7.9190000000000111</v>
      </c>
      <c r="X118" s="35">
        <v>7.9809999999999945</v>
      </c>
      <c r="Y118" s="35">
        <v>8.0080000000000098</v>
      </c>
      <c r="Z118" s="35">
        <v>8.032999999999987</v>
      </c>
      <c r="AA118" s="35">
        <v>8.0080000000000098</v>
      </c>
      <c r="AB118" s="35">
        <v>7.9879999999999995</v>
      </c>
      <c r="AC118" s="35">
        <v>7.95799999999997</v>
      </c>
      <c r="AD118" s="35">
        <v>7.9080000000000155</v>
      </c>
      <c r="AE118" s="35">
        <v>7.8770000000000095</v>
      </c>
      <c r="AF118" s="35">
        <v>7.8480000000000132</v>
      </c>
      <c r="AG118" s="35">
        <v>7.8419999999999845</v>
      </c>
      <c r="AH118" s="35">
        <v>7.8759999999999764</v>
      </c>
      <c r="AI118" s="35">
        <v>7.8980000000000246</v>
      </c>
      <c r="AJ118" s="35">
        <v>7.9809999999999661</v>
      </c>
      <c r="AK118" s="35">
        <v>7.9980000000000189</v>
      </c>
      <c r="AL118" s="35">
        <v>7.9800000000000182</v>
      </c>
      <c r="AM118" s="35">
        <v>7.9639999999999702</v>
      </c>
      <c r="AN118" s="35">
        <v>7.9650000000000603</v>
      </c>
      <c r="AO118" s="35">
        <v>7.9829999999999757</v>
      </c>
      <c r="AP118" s="35">
        <f t="shared" si="2"/>
        <v>260.49700000000001</v>
      </c>
      <c r="AQ118" s="46">
        <f t="shared" si="3"/>
        <v>55.278947550259694</v>
      </c>
    </row>
    <row r="119" spans="1:43" x14ac:dyDescent="0.35">
      <c r="A119" s="1" t="s">
        <v>182</v>
      </c>
      <c r="B119" s="1">
        <v>2021</v>
      </c>
      <c r="C119" s="2">
        <v>44491</v>
      </c>
      <c r="D119" s="1" t="s">
        <v>20</v>
      </c>
      <c r="E119" s="1" t="s">
        <v>21</v>
      </c>
      <c r="F119" s="1" t="s">
        <v>839</v>
      </c>
      <c r="G119" s="1" t="s">
        <v>480</v>
      </c>
      <c r="H119" s="1"/>
      <c r="I119" s="1">
        <v>16</v>
      </c>
      <c r="J119" s="35">
        <v>13.507999999999999</v>
      </c>
      <c r="K119" s="35">
        <v>8.2289999999999992</v>
      </c>
      <c r="L119" s="35">
        <v>8.0390000000000015</v>
      </c>
      <c r="M119" s="35">
        <v>7.9589999999999996</v>
      </c>
      <c r="N119" s="35">
        <v>7.892000000000003</v>
      </c>
      <c r="O119" s="35">
        <v>7.9329999999999998</v>
      </c>
      <c r="P119" s="35">
        <v>7.9780000000000086</v>
      </c>
      <c r="Q119" s="35">
        <v>8.0299999999999869</v>
      </c>
      <c r="R119" s="35">
        <v>8.117999999999995</v>
      </c>
      <c r="S119" s="35">
        <v>8.1450000000000102</v>
      </c>
      <c r="T119" s="35">
        <v>8.1359999999999957</v>
      </c>
      <c r="U119" s="35">
        <v>8.159000000000006</v>
      </c>
      <c r="V119" s="35">
        <v>8.125</v>
      </c>
      <c r="W119" s="35">
        <v>8.157999999999987</v>
      </c>
      <c r="X119" s="35">
        <v>8.085000000000008</v>
      </c>
      <c r="Y119" s="35">
        <v>7.9230000000000018</v>
      </c>
      <c r="Z119" s="35">
        <v>7.8349999999999795</v>
      </c>
      <c r="AA119" s="35">
        <v>7.8540000000000418</v>
      </c>
      <c r="AB119" s="35">
        <v>7.8569999999999709</v>
      </c>
      <c r="AC119" s="35">
        <v>7.8979999999999961</v>
      </c>
      <c r="AD119" s="35">
        <v>8.0320000000000107</v>
      </c>
      <c r="AE119" s="35">
        <v>8.0909999999999798</v>
      </c>
      <c r="AF119" s="35">
        <v>8.0889999999999986</v>
      </c>
      <c r="AG119" s="35">
        <v>8.1370000000000005</v>
      </c>
      <c r="AH119" s="35">
        <v>8.0409999999999968</v>
      </c>
      <c r="AI119" s="35">
        <v>8.0090000000000146</v>
      </c>
      <c r="AJ119" s="35">
        <v>8.0519999999999925</v>
      </c>
      <c r="AK119" s="35">
        <v>8.0699999999999932</v>
      </c>
      <c r="AL119" s="35">
        <v>8.1030000000000371</v>
      </c>
      <c r="AM119" s="35">
        <v>8.1109999999999616</v>
      </c>
      <c r="AN119" s="35">
        <v>8.0660000000000593</v>
      </c>
      <c r="AO119" s="35">
        <v>8.0539999999999736</v>
      </c>
      <c r="AP119" s="35">
        <f t="shared" si="2"/>
        <v>262.71600000000001</v>
      </c>
      <c r="AQ119" s="46">
        <f t="shared" si="3"/>
        <v>54.812040378203079</v>
      </c>
    </row>
    <row r="120" spans="1:43" x14ac:dyDescent="0.35">
      <c r="A120" s="1" t="s">
        <v>182</v>
      </c>
      <c r="B120" s="1">
        <v>2021</v>
      </c>
      <c r="C120" s="2">
        <v>44491</v>
      </c>
      <c r="D120" s="1" t="s">
        <v>20</v>
      </c>
      <c r="E120" s="1" t="s">
        <v>21</v>
      </c>
      <c r="F120" s="1" t="s">
        <v>710</v>
      </c>
      <c r="G120" s="1" t="s">
        <v>44</v>
      </c>
      <c r="H120" s="1"/>
      <c r="I120" s="1">
        <v>17</v>
      </c>
      <c r="J120" s="35">
        <v>13.500999999999999</v>
      </c>
      <c r="K120" s="35">
        <v>8.3830000000000009</v>
      </c>
      <c r="L120" s="35">
        <v>7.786999999999999</v>
      </c>
      <c r="M120" s="35">
        <v>7.5640000000000001</v>
      </c>
      <c r="N120" s="35">
        <v>7.4639999999999986</v>
      </c>
      <c r="O120" s="35">
        <v>7.4400000000000048</v>
      </c>
      <c r="P120" s="35">
        <v>7.5849999999999937</v>
      </c>
      <c r="Q120" s="35">
        <v>7.595000000000006</v>
      </c>
      <c r="R120" s="35">
        <v>7.6749999999999972</v>
      </c>
      <c r="S120" s="35">
        <v>7.7650000000000148</v>
      </c>
      <c r="T120" s="35">
        <v>7.8019999999999925</v>
      </c>
      <c r="U120" s="35">
        <v>7.7650000000000006</v>
      </c>
      <c r="V120" s="35">
        <v>7.769999999999996</v>
      </c>
      <c r="W120" s="35">
        <v>7.828000000000003</v>
      </c>
      <c r="X120" s="35">
        <v>7.8730000000000047</v>
      </c>
      <c r="Y120" s="35">
        <v>7.8709999999999951</v>
      </c>
      <c r="Z120" s="35">
        <v>7.8929999999999723</v>
      </c>
      <c r="AA120" s="35">
        <v>7.9050000000000296</v>
      </c>
      <c r="AB120" s="35">
        <v>8.0069999999999766</v>
      </c>
      <c r="AC120" s="35">
        <v>8.0500000000000114</v>
      </c>
      <c r="AD120" s="35">
        <v>8.0910000000000082</v>
      </c>
      <c r="AE120" s="35">
        <v>8.1850000000000023</v>
      </c>
      <c r="AF120" s="35">
        <v>8.2760000000000105</v>
      </c>
      <c r="AG120" s="35">
        <v>8.4089999999999918</v>
      </c>
      <c r="AH120" s="35">
        <v>8.4350000000000023</v>
      </c>
      <c r="AI120" s="35">
        <v>8.4840000000000089</v>
      </c>
      <c r="AJ120" s="35">
        <v>8.6009999999999991</v>
      </c>
      <c r="AK120" s="35">
        <v>8.6430000000000007</v>
      </c>
      <c r="AL120" s="35">
        <v>8.6659999999999968</v>
      </c>
      <c r="AM120" s="35">
        <v>8.6999999999999602</v>
      </c>
      <c r="AN120" s="35">
        <v>8.7390000000000043</v>
      </c>
      <c r="AO120" s="35">
        <v>8.7760000000000389</v>
      </c>
      <c r="AP120" s="35">
        <f t="shared" si="2"/>
        <v>263.52800000000002</v>
      </c>
      <c r="AQ120" s="46">
        <f t="shared" si="3"/>
        <v>54.643149874017176</v>
      </c>
    </row>
    <row r="121" spans="1:43" x14ac:dyDescent="0.35">
      <c r="A121" s="1" t="s">
        <v>182</v>
      </c>
      <c r="B121" s="1">
        <v>2021</v>
      </c>
      <c r="C121" s="2">
        <v>44491</v>
      </c>
      <c r="D121" s="1" t="s">
        <v>20</v>
      </c>
      <c r="E121" s="1" t="s">
        <v>21</v>
      </c>
      <c r="F121" s="1" t="s">
        <v>707</v>
      </c>
      <c r="G121" s="1" t="s">
        <v>44</v>
      </c>
      <c r="H121" s="1"/>
      <c r="I121" s="1">
        <v>18</v>
      </c>
      <c r="J121" s="35">
        <v>13.781000000000001</v>
      </c>
      <c r="K121" s="35">
        <v>8.261000000000001</v>
      </c>
      <c r="L121" s="35">
        <v>7.9059999999999988</v>
      </c>
      <c r="M121" s="35">
        <v>7.8010000000000019</v>
      </c>
      <c r="N121" s="35">
        <v>7.7879999999999967</v>
      </c>
      <c r="O121" s="35">
        <v>7.804000000000002</v>
      </c>
      <c r="P121" s="35">
        <v>7.8509999999999991</v>
      </c>
      <c r="Q121" s="35">
        <v>7.8830000000000027</v>
      </c>
      <c r="R121" s="35">
        <v>7.8909999999999911</v>
      </c>
      <c r="S121" s="35">
        <v>7.8900000000000148</v>
      </c>
      <c r="T121" s="35">
        <v>7.9150000000000063</v>
      </c>
      <c r="U121" s="35">
        <v>7.9529999999999887</v>
      </c>
      <c r="V121" s="35">
        <v>7.9580000000000126</v>
      </c>
      <c r="W121" s="35">
        <v>8.0149999999999721</v>
      </c>
      <c r="X121" s="35">
        <v>8.0820000000000221</v>
      </c>
      <c r="Y121" s="35">
        <v>8.201999999999984</v>
      </c>
      <c r="Z121" s="35">
        <v>8.2480000000000189</v>
      </c>
      <c r="AA121" s="35">
        <v>8.3359999999999843</v>
      </c>
      <c r="AB121" s="35">
        <v>8.3510000000000275</v>
      </c>
      <c r="AC121" s="35">
        <v>8.3409999999999798</v>
      </c>
      <c r="AD121" s="35">
        <v>8.2099999999999795</v>
      </c>
      <c r="AE121" s="35">
        <v>8.0939999999999941</v>
      </c>
      <c r="AF121" s="35">
        <v>8.0920000000000414</v>
      </c>
      <c r="AG121" s="35">
        <v>8.1709999999999923</v>
      </c>
      <c r="AH121" s="35">
        <v>8.1809999999999548</v>
      </c>
      <c r="AI121" s="35">
        <v>8.2620000000000289</v>
      </c>
      <c r="AJ121" s="35">
        <v>8.3499999999999943</v>
      </c>
      <c r="AK121" s="35">
        <v>8.4049999999999727</v>
      </c>
      <c r="AL121" s="35">
        <v>8.4000000000000341</v>
      </c>
      <c r="AM121" s="35">
        <v>8.4379999999999882</v>
      </c>
      <c r="AN121" s="35">
        <v>8.3830000000000098</v>
      </c>
      <c r="AO121" s="35">
        <v>8.3030000000000541</v>
      </c>
      <c r="AP121" s="35">
        <f t="shared" si="2"/>
        <v>265.54600000000005</v>
      </c>
      <c r="AQ121" s="46">
        <f t="shared" si="3"/>
        <v>54.22789271915223</v>
      </c>
    </row>
    <row r="122" spans="1:43" x14ac:dyDescent="0.35">
      <c r="A122" s="1" t="s">
        <v>182</v>
      </c>
      <c r="B122" s="1">
        <v>2021</v>
      </c>
      <c r="C122" s="2">
        <v>44491</v>
      </c>
      <c r="D122" s="1" t="s">
        <v>20</v>
      </c>
      <c r="E122" s="1" t="s">
        <v>21</v>
      </c>
      <c r="F122" s="1" t="s">
        <v>812</v>
      </c>
      <c r="G122" s="1" t="s">
        <v>188</v>
      </c>
      <c r="H122" s="1"/>
      <c r="I122" s="1">
        <v>19</v>
      </c>
      <c r="J122" s="35">
        <v>14.475</v>
      </c>
      <c r="K122" s="35">
        <v>8.581999999999999</v>
      </c>
      <c r="L122" s="35">
        <v>8.1720000000000006</v>
      </c>
      <c r="M122" s="35">
        <v>8.304000000000002</v>
      </c>
      <c r="N122" s="35">
        <v>8.1499999999999986</v>
      </c>
      <c r="O122" s="35">
        <v>8.107999999999997</v>
      </c>
      <c r="P122" s="35">
        <v>8.0750000000000028</v>
      </c>
      <c r="Q122" s="35">
        <v>8.0150000000000148</v>
      </c>
      <c r="R122" s="35">
        <v>8.0129999999999768</v>
      </c>
      <c r="S122" s="35">
        <v>8.0460000000000065</v>
      </c>
      <c r="T122" s="35">
        <v>8.0360000000000156</v>
      </c>
      <c r="U122" s="35">
        <v>8.137999999999991</v>
      </c>
      <c r="V122" s="35">
        <v>8.1899999999999835</v>
      </c>
      <c r="W122" s="35">
        <v>8.2430000000000234</v>
      </c>
      <c r="X122" s="35">
        <v>8.3349999999999653</v>
      </c>
      <c r="Y122" s="35">
        <v>8.3520000000000323</v>
      </c>
      <c r="Z122" s="35">
        <v>8.2609999999999957</v>
      </c>
      <c r="AA122" s="35">
        <v>7.8549999999999898</v>
      </c>
      <c r="AB122" s="35">
        <v>7.8379999999999939</v>
      </c>
      <c r="AC122" s="35">
        <v>7.9279999999999973</v>
      </c>
      <c r="AD122" s="35">
        <v>7.9950000000000045</v>
      </c>
      <c r="AE122" s="35">
        <v>8.0209999999999866</v>
      </c>
      <c r="AF122" s="35">
        <v>8.0830000000000268</v>
      </c>
      <c r="AG122" s="35">
        <v>8.103999999999985</v>
      </c>
      <c r="AH122" s="35">
        <v>8.0450000000000159</v>
      </c>
      <c r="AI122" s="35">
        <v>8.0529999999999973</v>
      </c>
      <c r="AJ122" s="35">
        <v>8.0939999999999941</v>
      </c>
      <c r="AK122" s="35">
        <v>8.1699999999999875</v>
      </c>
      <c r="AL122" s="35">
        <v>8.1069999999999709</v>
      </c>
      <c r="AM122" s="35">
        <v>8.1460000000001003</v>
      </c>
      <c r="AN122" s="35">
        <v>8.1839999999999975</v>
      </c>
      <c r="AO122" s="35">
        <v>8.2189999999999941</v>
      </c>
      <c r="AP122" s="35">
        <f t="shared" si="2"/>
        <v>266.33700000000005</v>
      </c>
      <c r="AQ122" s="46">
        <f t="shared" si="3"/>
        <v>54.06684013111208</v>
      </c>
    </row>
    <row r="123" spans="1:43" x14ac:dyDescent="0.35">
      <c r="A123" s="1" t="s">
        <v>182</v>
      </c>
      <c r="B123" s="1">
        <v>2021</v>
      </c>
      <c r="C123" s="2">
        <v>44491</v>
      </c>
      <c r="D123" s="1" t="s">
        <v>20</v>
      </c>
      <c r="E123" s="1" t="s">
        <v>21</v>
      </c>
      <c r="F123" s="1" t="s">
        <v>855</v>
      </c>
      <c r="G123" s="1" t="s">
        <v>207</v>
      </c>
      <c r="H123" s="1"/>
      <c r="I123" s="1">
        <v>20</v>
      </c>
      <c r="J123" s="35">
        <v>13.454000000000001</v>
      </c>
      <c r="K123" s="35">
        <v>8.1119999999999983</v>
      </c>
      <c r="L123" s="35">
        <v>7.9529999999999994</v>
      </c>
      <c r="M123" s="35">
        <v>8.0030000000000001</v>
      </c>
      <c r="N123" s="35">
        <v>8.0380000000000038</v>
      </c>
      <c r="O123" s="35">
        <v>8.0649999999999977</v>
      </c>
      <c r="P123" s="35">
        <v>8.0450000000000017</v>
      </c>
      <c r="Q123" s="35">
        <v>8.0259999999999962</v>
      </c>
      <c r="R123" s="35">
        <v>7.9829999999999899</v>
      </c>
      <c r="S123" s="35">
        <v>7.9850000000000136</v>
      </c>
      <c r="T123" s="35">
        <v>7.9900000000000091</v>
      </c>
      <c r="U123" s="35">
        <v>8.027000000000001</v>
      </c>
      <c r="V123" s="35">
        <v>8.0830000000000126</v>
      </c>
      <c r="W123" s="35">
        <v>8.1319999999999908</v>
      </c>
      <c r="X123" s="35">
        <v>8.1489999999999867</v>
      </c>
      <c r="Y123" s="35">
        <v>8.1840000000000117</v>
      </c>
      <c r="Z123" s="35">
        <v>8.23599999999999</v>
      </c>
      <c r="AA123" s="35">
        <v>8.3070000000000164</v>
      </c>
      <c r="AB123" s="35">
        <v>8.367999999999995</v>
      </c>
      <c r="AC123" s="35">
        <v>8.464999999999975</v>
      </c>
      <c r="AD123" s="35">
        <v>8.2820000000000107</v>
      </c>
      <c r="AE123" s="35">
        <v>8.0769999999999982</v>
      </c>
      <c r="AF123" s="35">
        <v>8.0799999999999841</v>
      </c>
      <c r="AG123" s="35">
        <v>8.1730000000000018</v>
      </c>
      <c r="AH123" s="35">
        <v>8.2620000000000289</v>
      </c>
      <c r="AI123" s="35">
        <v>8.3909999999999911</v>
      </c>
      <c r="AJ123" s="35">
        <v>8.4539999999999793</v>
      </c>
      <c r="AK123" s="35">
        <v>8.6180000000000518</v>
      </c>
      <c r="AL123" s="35">
        <v>8.7459999999999809</v>
      </c>
      <c r="AM123" s="35">
        <v>8.8629999999999711</v>
      </c>
      <c r="AN123" s="35">
        <v>8.9430000000000405</v>
      </c>
      <c r="AO123" s="35">
        <v>8.9990000000000236</v>
      </c>
      <c r="AP123" s="35">
        <f t="shared" si="2"/>
        <v>269.49300000000005</v>
      </c>
      <c r="AQ123" s="46">
        <f t="shared" si="3"/>
        <v>53.433669891240207</v>
      </c>
    </row>
    <row r="124" spans="1:43" x14ac:dyDescent="0.35">
      <c r="A124" s="1" t="s">
        <v>182</v>
      </c>
      <c r="B124" s="1">
        <v>2021</v>
      </c>
      <c r="C124" s="2">
        <v>44491</v>
      </c>
      <c r="D124" s="1" t="s">
        <v>20</v>
      </c>
      <c r="E124" s="1" t="s">
        <v>21</v>
      </c>
      <c r="F124" s="1" t="s">
        <v>834</v>
      </c>
      <c r="G124" s="1" t="s">
        <v>56</v>
      </c>
      <c r="H124" s="1"/>
      <c r="I124" s="1">
        <v>21</v>
      </c>
      <c r="J124" s="35">
        <v>14.026</v>
      </c>
      <c r="K124" s="35">
        <v>8.379999999999999</v>
      </c>
      <c r="L124" s="35">
        <v>8.0760000000000005</v>
      </c>
      <c r="M124" s="35">
        <v>8.1319999999999979</v>
      </c>
      <c r="N124" s="35">
        <v>8.1960000000000051</v>
      </c>
      <c r="O124" s="35">
        <v>8.1529999999999987</v>
      </c>
      <c r="P124" s="35">
        <v>8.1769999999999996</v>
      </c>
      <c r="Q124" s="35">
        <v>8.1339999999999861</v>
      </c>
      <c r="R124" s="35">
        <v>8.1850000000000023</v>
      </c>
      <c r="S124" s="35">
        <v>8.159000000000006</v>
      </c>
      <c r="T124" s="35">
        <v>8.2310000000000088</v>
      </c>
      <c r="U124" s="35">
        <v>8.2249999999999801</v>
      </c>
      <c r="V124" s="35">
        <v>8.285000000000025</v>
      </c>
      <c r="W124" s="35">
        <v>8.3429999999999893</v>
      </c>
      <c r="X124" s="35">
        <v>8.3590000000000089</v>
      </c>
      <c r="Y124" s="35">
        <v>8.4730000000000132</v>
      </c>
      <c r="Z124" s="35">
        <v>8.5039999999999623</v>
      </c>
      <c r="AA124" s="35">
        <v>8.4659999999999798</v>
      </c>
      <c r="AB124" s="35">
        <v>8.4670000000000414</v>
      </c>
      <c r="AC124" s="35">
        <v>8.5180000000000007</v>
      </c>
      <c r="AD124" s="35">
        <v>8.5600000000000023</v>
      </c>
      <c r="AE124" s="35">
        <v>8.6559999999999775</v>
      </c>
      <c r="AF124" s="35">
        <v>8.710000000000008</v>
      </c>
      <c r="AG124" s="35">
        <v>8.7750000000000057</v>
      </c>
      <c r="AH124" s="35">
        <v>8.9000000000000057</v>
      </c>
      <c r="AI124" s="35">
        <v>8.9809999999999661</v>
      </c>
      <c r="AJ124" s="35">
        <v>9.0520000000000209</v>
      </c>
      <c r="AK124" s="35">
        <v>9.1139999999999759</v>
      </c>
      <c r="AL124" s="35">
        <v>9.1720000000000255</v>
      </c>
      <c r="AM124" s="35">
        <v>9.2470000000000141</v>
      </c>
      <c r="AN124" s="35">
        <v>9.36099999999999</v>
      </c>
      <c r="AO124" s="35">
        <v>9.4830000000000041</v>
      </c>
      <c r="AP124" s="35">
        <f t="shared" si="2"/>
        <v>279.5</v>
      </c>
      <c r="AQ124" s="46">
        <f t="shared" si="3"/>
        <v>51.520572450805012</v>
      </c>
    </row>
    <row r="125" spans="1:43" x14ac:dyDescent="0.35">
      <c r="A125" s="1" t="s">
        <v>182</v>
      </c>
      <c r="B125" s="1">
        <v>2021</v>
      </c>
      <c r="C125" s="2">
        <v>44491</v>
      </c>
      <c r="D125" s="1" t="s">
        <v>20</v>
      </c>
      <c r="E125" s="1" t="s">
        <v>21</v>
      </c>
      <c r="F125" s="1" t="s">
        <v>639</v>
      </c>
      <c r="G125" s="1" t="s">
        <v>492</v>
      </c>
      <c r="H125" s="1"/>
      <c r="I125" s="1">
        <v>22</v>
      </c>
      <c r="J125" s="35">
        <v>13.475</v>
      </c>
      <c r="K125" s="35">
        <v>8.2230000000000008</v>
      </c>
      <c r="L125" s="35">
        <v>7.8109999999999999</v>
      </c>
      <c r="M125" s="35">
        <v>7.7580000000000027</v>
      </c>
      <c r="N125" s="35">
        <v>7.8289999999999935</v>
      </c>
      <c r="O125" s="35">
        <v>7.9980000000000047</v>
      </c>
      <c r="P125" s="35">
        <v>8.1509999999999962</v>
      </c>
      <c r="Q125" s="35">
        <v>8.2830000000000084</v>
      </c>
      <c r="R125" s="35">
        <v>8.4429999999999978</v>
      </c>
      <c r="S125" s="35">
        <v>8.5499999999999972</v>
      </c>
      <c r="T125" s="35">
        <v>8.5949999999999989</v>
      </c>
      <c r="U125" s="35">
        <v>8.5270000000000152</v>
      </c>
      <c r="V125" s="35">
        <v>8.5489999999999782</v>
      </c>
      <c r="W125" s="35">
        <v>8.6409999999999911</v>
      </c>
      <c r="X125" s="35">
        <v>8.6770000000000067</v>
      </c>
      <c r="Y125" s="35">
        <v>8.7760000000000105</v>
      </c>
      <c r="Z125" s="35">
        <v>8.7849999999999966</v>
      </c>
      <c r="AA125" s="35">
        <v>8.8150000000000261</v>
      </c>
      <c r="AB125" s="35">
        <v>8.7740000000000009</v>
      </c>
      <c r="AC125" s="35">
        <v>8.7449999999999761</v>
      </c>
      <c r="AD125" s="35">
        <v>8.8950000000000102</v>
      </c>
      <c r="AE125" s="35">
        <v>8.9310000000000116</v>
      </c>
      <c r="AF125" s="35">
        <v>8.9999999999999716</v>
      </c>
      <c r="AG125" s="35">
        <v>8.8400000000000318</v>
      </c>
      <c r="AH125" s="35">
        <v>8.7169999999999561</v>
      </c>
      <c r="AI125" s="35">
        <v>8.7399999999999807</v>
      </c>
      <c r="AJ125" s="35">
        <v>8.8030000000000257</v>
      </c>
      <c r="AK125" s="35">
        <v>8.9590000000000316</v>
      </c>
      <c r="AL125" s="35">
        <v>8.9809999999999945</v>
      </c>
      <c r="AM125" s="35">
        <v>8.95799999999997</v>
      </c>
      <c r="AN125" s="35">
        <v>8.9090000000000487</v>
      </c>
      <c r="AO125" s="35">
        <v>8.9669999999999845</v>
      </c>
      <c r="AP125" s="35">
        <f t="shared" si="2"/>
        <v>280.10500000000002</v>
      </c>
      <c r="AQ125" s="46">
        <f t="shared" si="3"/>
        <v>51.409292943717531</v>
      </c>
    </row>
    <row r="126" spans="1:43" x14ac:dyDescent="0.35">
      <c r="A126" s="4" t="s">
        <v>182</v>
      </c>
      <c r="B126" s="4">
        <v>2021</v>
      </c>
      <c r="C126" s="5">
        <v>44491</v>
      </c>
      <c r="D126" s="4" t="s">
        <v>20</v>
      </c>
      <c r="E126" s="4" t="s">
        <v>64</v>
      </c>
      <c r="F126" s="4" t="s">
        <v>860</v>
      </c>
      <c r="G126" s="4" t="s">
        <v>164</v>
      </c>
      <c r="H126" s="4"/>
      <c r="I126" s="4">
        <v>1</v>
      </c>
      <c r="J126" s="35">
        <v>13.241</v>
      </c>
      <c r="K126" s="35">
        <v>8.0380000000000003</v>
      </c>
      <c r="L126" s="35">
        <v>7.532</v>
      </c>
      <c r="M126" s="35">
        <v>7.3410000000000011</v>
      </c>
      <c r="N126" s="35">
        <v>7.3279999999999959</v>
      </c>
      <c r="O126" s="35">
        <v>7.3600000000000065</v>
      </c>
      <c r="P126" s="35">
        <v>7.3999999999999986</v>
      </c>
      <c r="Q126" s="35">
        <v>7.3969999999999985</v>
      </c>
      <c r="R126" s="35">
        <v>7.4069999999999965</v>
      </c>
      <c r="S126" s="35">
        <v>7.4140000000000015</v>
      </c>
      <c r="T126" s="35">
        <v>7.4539999999999935</v>
      </c>
      <c r="U126" s="35">
        <v>7.3850000000000051</v>
      </c>
      <c r="V126" s="35">
        <v>7.3810000000000002</v>
      </c>
      <c r="W126" s="35">
        <v>7.3410000000000082</v>
      </c>
      <c r="X126" s="35">
        <v>7.453000000000003</v>
      </c>
      <c r="Y126" s="35">
        <v>7.4169999999999874</v>
      </c>
      <c r="Z126" s="35">
        <v>7.4320000000000022</v>
      </c>
      <c r="AA126" s="35">
        <v>7.3849999999999909</v>
      </c>
      <c r="AB126" s="35">
        <v>7.4480000000000075</v>
      </c>
      <c r="AC126" s="35">
        <v>7.4159999999999684</v>
      </c>
      <c r="AD126" s="35">
        <v>7.5050000000000239</v>
      </c>
      <c r="AE126" s="35">
        <v>7.4669999999999845</v>
      </c>
      <c r="AF126" s="35">
        <v>7.5170000000000243</v>
      </c>
      <c r="AG126" s="35">
        <v>7.4590000000000032</v>
      </c>
      <c r="AH126" s="35">
        <v>7.4939999999999998</v>
      </c>
      <c r="AI126" s="35">
        <v>7.5039999999999907</v>
      </c>
      <c r="AJ126" s="35">
        <v>7.5580000000000211</v>
      </c>
      <c r="AK126" s="35">
        <v>7.5550000000000068</v>
      </c>
      <c r="AL126" s="35">
        <v>7.5769999999999982</v>
      </c>
      <c r="AM126" s="35">
        <v>7.5889999999999702</v>
      </c>
      <c r="AN126" s="35">
        <v>7.6360000000000241</v>
      </c>
      <c r="AO126" s="35">
        <v>7.6290000000000191</v>
      </c>
      <c r="AP126" s="35">
        <f t="shared" si="2"/>
        <v>245.06000000000003</v>
      </c>
      <c r="AQ126" s="46">
        <f t="shared" si="3"/>
        <v>58.761119725781434</v>
      </c>
    </row>
    <row r="127" spans="1:43" x14ac:dyDescent="0.35">
      <c r="A127" s="4" t="s">
        <v>182</v>
      </c>
      <c r="B127" s="4">
        <v>2021</v>
      </c>
      <c r="C127" s="5">
        <v>44491</v>
      </c>
      <c r="D127" s="4" t="s">
        <v>20</v>
      </c>
      <c r="E127" s="4" t="s">
        <v>64</v>
      </c>
      <c r="F127" s="4" t="s">
        <v>502</v>
      </c>
      <c r="G127" s="4" t="s">
        <v>25</v>
      </c>
      <c r="H127" s="4"/>
      <c r="I127" s="4">
        <v>2</v>
      </c>
      <c r="J127" s="35">
        <v>13.02</v>
      </c>
      <c r="K127" s="35">
        <v>7.786999999999999</v>
      </c>
      <c r="L127" s="35">
        <v>7.5200000000000031</v>
      </c>
      <c r="M127" s="35">
        <v>7.4579999999999949</v>
      </c>
      <c r="N127" s="35">
        <v>7.4490000000000052</v>
      </c>
      <c r="O127" s="35">
        <v>7.4589999999999961</v>
      </c>
      <c r="P127" s="35">
        <v>7.5040000000000049</v>
      </c>
      <c r="Q127" s="35">
        <v>7.4669999999999845</v>
      </c>
      <c r="R127" s="35">
        <v>7.4510000000000218</v>
      </c>
      <c r="S127" s="35">
        <v>7.478999999999985</v>
      </c>
      <c r="T127" s="35">
        <v>7.507000000000005</v>
      </c>
      <c r="U127" s="35">
        <v>7.5009999999999906</v>
      </c>
      <c r="V127" s="35">
        <v>7.4780000000000086</v>
      </c>
      <c r="W127" s="35">
        <v>7.4770000000000039</v>
      </c>
      <c r="X127" s="35">
        <v>7.4020000000000152</v>
      </c>
      <c r="Y127" s="35">
        <v>7.333999999999989</v>
      </c>
      <c r="Z127" s="35">
        <v>7.3460000000000036</v>
      </c>
      <c r="AA127" s="35">
        <v>7.4029999999999916</v>
      </c>
      <c r="AB127" s="35">
        <v>7.4179999999999779</v>
      </c>
      <c r="AC127" s="35">
        <v>7.5020000000000095</v>
      </c>
      <c r="AD127" s="35">
        <v>7.4739999999999895</v>
      </c>
      <c r="AE127" s="35">
        <v>7.5159999999999911</v>
      </c>
      <c r="AF127" s="35">
        <v>7.5280000000000484</v>
      </c>
      <c r="AG127" s="35">
        <v>7.5389999999999588</v>
      </c>
      <c r="AH127" s="35">
        <v>7.5840000000000032</v>
      </c>
      <c r="AI127" s="35">
        <v>7.6539999999999964</v>
      </c>
      <c r="AJ127" s="35">
        <v>7.6750000000000114</v>
      </c>
      <c r="AK127" s="35">
        <v>7.7160000000000366</v>
      </c>
      <c r="AL127" s="35">
        <v>7.6619999999999777</v>
      </c>
      <c r="AM127" s="35">
        <v>7.6690000000000111</v>
      </c>
      <c r="AN127" s="35">
        <v>7.5799999999999841</v>
      </c>
      <c r="AO127" s="35">
        <v>7.5900000000000034</v>
      </c>
      <c r="AP127" s="35">
        <f t="shared" si="2"/>
        <v>246.149</v>
      </c>
      <c r="AQ127" s="46">
        <f t="shared" si="3"/>
        <v>58.501151741424906</v>
      </c>
    </row>
    <row r="128" spans="1:43" x14ac:dyDescent="0.35">
      <c r="A128" s="4" t="s">
        <v>182</v>
      </c>
      <c r="B128" s="4">
        <v>2021</v>
      </c>
      <c r="C128" s="5">
        <v>44491</v>
      </c>
      <c r="D128" s="4" t="s">
        <v>20</v>
      </c>
      <c r="E128" s="4" t="s">
        <v>64</v>
      </c>
      <c r="F128" s="4" t="s">
        <v>501</v>
      </c>
      <c r="G128" s="4" t="s">
        <v>25</v>
      </c>
      <c r="H128" s="4"/>
      <c r="I128" s="4">
        <v>3</v>
      </c>
      <c r="J128" s="35">
        <v>13.334</v>
      </c>
      <c r="K128" s="35">
        <v>8.0229999999999997</v>
      </c>
      <c r="L128" s="35">
        <v>7.4819999999999993</v>
      </c>
      <c r="M128" s="35">
        <v>7.3120000000000047</v>
      </c>
      <c r="N128" s="35">
        <v>7.2419999999999973</v>
      </c>
      <c r="O128" s="35">
        <v>7.2149999999999963</v>
      </c>
      <c r="P128" s="35">
        <v>7.2430000000000021</v>
      </c>
      <c r="Q128" s="35">
        <v>7.1560000000000059</v>
      </c>
      <c r="R128" s="35">
        <v>7.1730000000000018</v>
      </c>
      <c r="S128" s="35">
        <v>7.1539999999999822</v>
      </c>
      <c r="T128" s="35">
        <v>7.1410000000000196</v>
      </c>
      <c r="U128" s="35">
        <v>7.1399999999999864</v>
      </c>
      <c r="V128" s="35">
        <v>7.1539999999999964</v>
      </c>
      <c r="W128" s="35">
        <v>7.1690000000000111</v>
      </c>
      <c r="X128" s="35">
        <v>7.1599999999999824</v>
      </c>
      <c r="Y128" s="35">
        <v>7.15300000000002</v>
      </c>
      <c r="Z128" s="35">
        <v>7.1870000000000118</v>
      </c>
      <c r="AA128" s="35">
        <v>7.2299999999999898</v>
      </c>
      <c r="AB128" s="35">
        <v>7.4839999999999804</v>
      </c>
      <c r="AC128" s="35">
        <v>7.3420000000000414</v>
      </c>
      <c r="AD128" s="35">
        <v>7.4249999999999545</v>
      </c>
      <c r="AE128" s="35">
        <v>7.5240000000000293</v>
      </c>
      <c r="AF128" s="35">
        <v>7.6019999999999754</v>
      </c>
      <c r="AG128" s="35">
        <v>7.7130000000000223</v>
      </c>
      <c r="AH128" s="35">
        <v>9.6359999999999957</v>
      </c>
      <c r="AI128" s="35"/>
      <c r="AJ128" s="35"/>
      <c r="AK128" s="35"/>
      <c r="AL128" s="35"/>
      <c r="AM128" s="35"/>
      <c r="AN128" s="35"/>
      <c r="AO128" s="35"/>
      <c r="AP128" s="35" t="str">
        <f t="shared" si="2"/>
        <v/>
      </c>
      <c r="AQ128" s="46"/>
    </row>
    <row r="129" spans="1:43" x14ac:dyDescent="0.35">
      <c r="A129" s="4" t="s">
        <v>182</v>
      </c>
      <c r="B129" s="4">
        <v>2021</v>
      </c>
      <c r="C129" s="5">
        <v>44491</v>
      </c>
      <c r="D129" s="4" t="s">
        <v>20</v>
      </c>
      <c r="E129" s="4" t="s">
        <v>64</v>
      </c>
      <c r="F129" s="4" t="s">
        <v>508</v>
      </c>
      <c r="G129" s="4" t="s">
        <v>85</v>
      </c>
      <c r="H129" s="4"/>
      <c r="I129" s="4">
        <v>4</v>
      </c>
      <c r="J129" s="35">
        <v>13.561</v>
      </c>
      <c r="K129" s="35">
        <v>8.4830000000000005</v>
      </c>
      <c r="L129" s="35">
        <v>8.0039999999999978</v>
      </c>
      <c r="M129" s="35">
        <v>7.8009999999999984</v>
      </c>
      <c r="N129" s="35">
        <v>7.6870000000000047</v>
      </c>
      <c r="O129" s="35">
        <v>7.6340000000000003</v>
      </c>
      <c r="P129" s="35">
        <v>7.6360000000000099</v>
      </c>
      <c r="Q129" s="35">
        <v>7.5939999999999941</v>
      </c>
      <c r="R129" s="35">
        <v>7.5789999999999935</v>
      </c>
      <c r="S129" s="35">
        <v>7.585000000000008</v>
      </c>
      <c r="T129" s="35">
        <v>7.590999999999994</v>
      </c>
      <c r="U129" s="35">
        <v>7.6030000000000086</v>
      </c>
      <c r="V129" s="35">
        <v>7.5759999999999792</v>
      </c>
      <c r="W129" s="35">
        <v>7.5780000000000172</v>
      </c>
      <c r="X129" s="35">
        <v>7.5469999999999828</v>
      </c>
      <c r="Y129" s="35">
        <v>7.5170000000000101</v>
      </c>
      <c r="Z129" s="35">
        <v>7.5660000000000025</v>
      </c>
      <c r="AA129" s="35">
        <v>7.6699999999999875</v>
      </c>
      <c r="AB129" s="35">
        <v>8.8430000000000177</v>
      </c>
      <c r="AC129" s="35"/>
      <c r="AD129" s="35"/>
      <c r="AE129" s="35"/>
      <c r="AF129" s="35"/>
      <c r="AG129" s="35"/>
      <c r="AH129" s="35"/>
      <c r="AI129" s="35"/>
      <c r="AJ129" s="35"/>
      <c r="AK129" s="35"/>
      <c r="AL129" s="35"/>
      <c r="AM129" s="35"/>
      <c r="AN129" s="35"/>
      <c r="AO129" s="35"/>
      <c r="AP129" s="35" t="str">
        <f t="shared" si="2"/>
        <v/>
      </c>
      <c r="AQ129" s="46"/>
    </row>
    <row r="130" spans="1:43" x14ac:dyDescent="0.35">
      <c r="A130" s="1" t="s">
        <v>139</v>
      </c>
      <c r="B130" s="1">
        <v>2021</v>
      </c>
      <c r="C130" s="2">
        <v>44450</v>
      </c>
      <c r="D130" s="1" t="s">
        <v>66</v>
      </c>
      <c r="E130" s="1" t="s">
        <v>21</v>
      </c>
      <c r="F130" s="1" t="s">
        <v>519</v>
      </c>
      <c r="G130" s="1"/>
      <c r="H130" s="1"/>
      <c r="I130" s="1">
        <v>1</v>
      </c>
      <c r="J130" s="35">
        <v>14.057</v>
      </c>
      <c r="K130" s="35">
        <v>8.3310000000000013</v>
      </c>
      <c r="L130" s="35">
        <v>7.9689999999999976</v>
      </c>
      <c r="M130" s="35">
        <v>7.8569999999999993</v>
      </c>
      <c r="N130" s="35">
        <v>7.7439999999999998</v>
      </c>
      <c r="O130" s="35">
        <v>7.7180000000000035</v>
      </c>
      <c r="P130" s="35">
        <v>7.7430000000000021</v>
      </c>
      <c r="Q130" s="35">
        <v>7.7269999999999968</v>
      </c>
      <c r="R130" s="35">
        <v>7.7340000000000089</v>
      </c>
      <c r="S130" s="35">
        <v>7.7779999999999916</v>
      </c>
      <c r="T130" s="35">
        <v>7.7789999999999964</v>
      </c>
      <c r="U130" s="35">
        <v>7.7540000000000049</v>
      </c>
      <c r="V130" s="35">
        <v>7.742999999999995</v>
      </c>
      <c r="W130" s="35">
        <v>7.7399999999999949</v>
      </c>
      <c r="X130" s="35">
        <v>7.7530000000000001</v>
      </c>
      <c r="Y130" s="35">
        <v>7.7620000000000289</v>
      </c>
      <c r="Z130" s="35">
        <v>7.8299999999999841</v>
      </c>
      <c r="AA130" s="35">
        <v>7.8160000000000025</v>
      </c>
      <c r="AB130" s="35">
        <v>7.8429999999999893</v>
      </c>
      <c r="AC130" s="35">
        <v>7.7680000000000007</v>
      </c>
      <c r="AD130" s="35">
        <v>7.8330000000000268</v>
      </c>
      <c r="AE130" s="35">
        <v>7.8569999999999709</v>
      </c>
      <c r="AF130" s="35">
        <v>7.9039999999999964</v>
      </c>
      <c r="AG130" s="35">
        <v>7.8940000000000055</v>
      </c>
      <c r="AH130" s="35">
        <v>7.8970000000000198</v>
      </c>
      <c r="AI130" s="35">
        <v>7.8489999999999895</v>
      </c>
      <c r="AJ130" s="35">
        <v>7.9110000000000014</v>
      </c>
      <c r="AK130" s="35">
        <v>7.9300000000000068</v>
      </c>
      <c r="AL130" s="35">
        <v>7.962999999999937</v>
      </c>
      <c r="AM130" s="35">
        <v>8.0190000000000623</v>
      </c>
      <c r="AN130" s="35">
        <v>8.108999999999952</v>
      </c>
      <c r="AO130" s="35">
        <v>8.1539999999999964</v>
      </c>
      <c r="AP130" s="35">
        <f t="shared" si="2"/>
        <v>257.76599999999996</v>
      </c>
      <c r="AQ130" s="46">
        <f t="shared" si="3"/>
        <v>55.86462140080539</v>
      </c>
    </row>
    <row r="131" spans="1:43" x14ac:dyDescent="0.35">
      <c r="A131" s="1" t="s">
        <v>139</v>
      </c>
      <c r="B131" s="1">
        <v>2021</v>
      </c>
      <c r="C131" s="2">
        <v>44450</v>
      </c>
      <c r="D131" s="1" t="s">
        <v>66</v>
      </c>
      <c r="E131" s="1" t="s">
        <v>21</v>
      </c>
      <c r="F131" s="1" t="s">
        <v>814</v>
      </c>
      <c r="G131" s="1"/>
      <c r="H131" s="1"/>
      <c r="I131" s="1">
        <v>2</v>
      </c>
      <c r="J131" s="35">
        <v>13.944000000000001</v>
      </c>
      <c r="K131" s="35">
        <v>8.4730000000000008</v>
      </c>
      <c r="L131" s="35">
        <v>7.9769999999999968</v>
      </c>
      <c r="M131" s="35">
        <v>7.82</v>
      </c>
      <c r="N131" s="35">
        <v>7.9029999999999987</v>
      </c>
      <c r="O131" s="35">
        <v>7.9160000000000039</v>
      </c>
      <c r="P131" s="35">
        <v>7.990000000000002</v>
      </c>
      <c r="Q131" s="35">
        <v>7.9510000000000005</v>
      </c>
      <c r="R131" s="35">
        <v>7.9380000000000024</v>
      </c>
      <c r="S131" s="35">
        <v>7.9419999999999931</v>
      </c>
      <c r="T131" s="35">
        <v>7.9779999999999944</v>
      </c>
      <c r="U131" s="35">
        <v>7.9240000000000066</v>
      </c>
      <c r="V131" s="35">
        <v>7.8900000000000148</v>
      </c>
      <c r="W131" s="35">
        <v>7.8979999999999677</v>
      </c>
      <c r="X131" s="35">
        <v>7.8510000000000275</v>
      </c>
      <c r="Y131" s="35">
        <v>7.9519999999999698</v>
      </c>
      <c r="Z131" s="35">
        <v>7.8810000000000286</v>
      </c>
      <c r="AA131" s="35">
        <v>7.9189999999999827</v>
      </c>
      <c r="AB131" s="35">
        <v>7.9610000000000127</v>
      </c>
      <c r="AC131" s="35">
        <v>7.9920000000000186</v>
      </c>
      <c r="AD131" s="35">
        <v>8.025999999999982</v>
      </c>
      <c r="AE131" s="35">
        <v>8.0439999999999827</v>
      </c>
      <c r="AF131" s="35">
        <v>8.0769999999999982</v>
      </c>
      <c r="AG131" s="35">
        <v>8.0220000000000198</v>
      </c>
      <c r="AH131" s="35">
        <v>7.9989999999999952</v>
      </c>
      <c r="AI131" s="35">
        <v>7.9240000000000066</v>
      </c>
      <c r="AJ131" s="35">
        <v>7.9549999999999841</v>
      </c>
      <c r="AK131" s="35">
        <v>7.9200000000000443</v>
      </c>
      <c r="AL131" s="35">
        <v>7.9899999999999523</v>
      </c>
      <c r="AM131" s="35">
        <v>8.0680000000000121</v>
      </c>
      <c r="AN131" s="35">
        <v>8.0839999999999748</v>
      </c>
      <c r="AO131" s="35">
        <v>8.0300000000001148</v>
      </c>
      <c r="AP131" s="35">
        <f t="shared" ref="AP131:AP194" si="4">IF(COUNT(J131:AO131)=32,SUM(J131:AO131),"")</f>
        <v>261.23900000000009</v>
      </c>
      <c r="AQ131" s="46">
        <f t="shared" ref="AQ131:AQ194" si="5">3.6*4000/AP131</f>
        <v>55.12193814859188</v>
      </c>
    </row>
    <row r="132" spans="1:43" x14ac:dyDescent="0.35">
      <c r="A132" s="1" t="s">
        <v>139</v>
      </c>
      <c r="B132" s="1">
        <v>2021</v>
      </c>
      <c r="C132" s="2">
        <v>44450</v>
      </c>
      <c r="D132" s="1" t="s">
        <v>66</v>
      </c>
      <c r="E132" s="1" t="s">
        <v>21</v>
      </c>
      <c r="F132" s="1" t="s">
        <v>711</v>
      </c>
      <c r="G132" s="1"/>
      <c r="H132" s="1"/>
      <c r="I132" s="1">
        <v>3</v>
      </c>
      <c r="J132" s="35">
        <v>14.582000000000001</v>
      </c>
      <c r="K132" s="35">
        <v>8.7689999999999984</v>
      </c>
      <c r="L132" s="35">
        <v>8.1180000000000021</v>
      </c>
      <c r="M132" s="35">
        <v>7.9350000000000023</v>
      </c>
      <c r="N132" s="35">
        <v>7.7639999999999958</v>
      </c>
      <c r="O132" s="35">
        <v>7.7280000000000015</v>
      </c>
      <c r="P132" s="35">
        <v>7.7640000000000029</v>
      </c>
      <c r="Q132" s="35">
        <v>7.6980000000000004</v>
      </c>
      <c r="R132" s="35">
        <v>7.7340000000000089</v>
      </c>
      <c r="S132" s="35">
        <v>7.8149999999999977</v>
      </c>
      <c r="T132" s="35">
        <v>7.8169999999999789</v>
      </c>
      <c r="U132" s="35">
        <v>7.7900000000000063</v>
      </c>
      <c r="V132" s="35">
        <v>7.7850000000000108</v>
      </c>
      <c r="W132" s="35">
        <v>7.7799999999999869</v>
      </c>
      <c r="X132" s="35">
        <v>7.7920000000000016</v>
      </c>
      <c r="Y132" s="35">
        <v>7.7690000000000197</v>
      </c>
      <c r="Z132" s="35">
        <v>7.8019999999999925</v>
      </c>
      <c r="AA132" s="35">
        <v>7.8460000000000036</v>
      </c>
      <c r="AB132" s="35">
        <v>7.8499999999999943</v>
      </c>
      <c r="AC132" s="35">
        <v>7.8529999999999802</v>
      </c>
      <c r="AD132" s="35">
        <v>7.8489999999999895</v>
      </c>
      <c r="AE132" s="35">
        <v>7.8780000000000427</v>
      </c>
      <c r="AF132" s="35">
        <v>7.9569999999999652</v>
      </c>
      <c r="AG132" s="35">
        <v>8.0190000000000055</v>
      </c>
      <c r="AH132" s="35">
        <v>8.0769999999999982</v>
      </c>
      <c r="AI132" s="35">
        <v>8.0870000000000175</v>
      </c>
      <c r="AJ132" s="35">
        <v>8.1339999999999861</v>
      </c>
      <c r="AK132" s="35">
        <v>8.2140000000000271</v>
      </c>
      <c r="AL132" s="35">
        <v>8.2939999999999827</v>
      </c>
      <c r="AM132" s="35">
        <v>8.3970000000000198</v>
      </c>
      <c r="AN132" s="35">
        <v>8.525999999999982</v>
      </c>
      <c r="AO132" s="35">
        <v>8.5539999999999736</v>
      </c>
      <c r="AP132" s="35">
        <f t="shared" si="4"/>
        <v>261.97699999999998</v>
      </c>
      <c r="AQ132" s="46">
        <f t="shared" si="5"/>
        <v>54.966657378319475</v>
      </c>
    </row>
    <row r="133" spans="1:43" x14ac:dyDescent="0.35">
      <c r="A133" s="1" t="s">
        <v>139</v>
      </c>
      <c r="B133" s="1">
        <v>2021</v>
      </c>
      <c r="C133" s="2">
        <v>44450</v>
      </c>
      <c r="D133" s="1" t="s">
        <v>66</v>
      </c>
      <c r="E133" s="1" t="s">
        <v>21</v>
      </c>
      <c r="F133" s="1" t="s">
        <v>707</v>
      </c>
      <c r="G133" s="1"/>
      <c r="H133" s="1"/>
      <c r="I133" s="1">
        <v>4</v>
      </c>
      <c r="J133" s="35">
        <v>13.475</v>
      </c>
      <c r="K133" s="35">
        <v>8.1950000000000021</v>
      </c>
      <c r="L133" s="35">
        <v>7.7199999999999989</v>
      </c>
      <c r="M133" s="35">
        <v>7.607999999999997</v>
      </c>
      <c r="N133" s="35">
        <v>7.536999999999999</v>
      </c>
      <c r="O133" s="35">
        <v>7.6020000000000039</v>
      </c>
      <c r="P133" s="35">
        <v>7.6980000000000004</v>
      </c>
      <c r="Q133" s="35">
        <v>7.8109999999999999</v>
      </c>
      <c r="R133" s="35">
        <v>7.8530000000000086</v>
      </c>
      <c r="S133" s="35">
        <v>7.9189999999999827</v>
      </c>
      <c r="T133" s="35">
        <v>7.9069999999999965</v>
      </c>
      <c r="U133" s="35">
        <v>7.9540000000000219</v>
      </c>
      <c r="V133" s="35">
        <v>7.9959999999999809</v>
      </c>
      <c r="W133" s="35">
        <v>8.0669999999999931</v>
      </c>
      <c r="X133" s="35">
        <v>8.0900000000000176</v>
      </c>
      <c r="Y133" s="35">
        <v>8.1170000000000044</v>
      </c>
      <c r="Z133" s="35">
        <v>8.1280000000000143</v>
      </c>
      <c r="AA133" s="35">
        <v>8.1560000000000059</v>
      </c>
      <c r="AB133" s="35">
        <v>8.0449999999999591</v>
      </c>
      <c r="AC133" s="35">
        <v>8.1100000000000136</v>
      </c>
      <c r="AD133" s="35">
        <v>8.1729999999999734</v>
      </c>
      <c r="AE133" s="35">
        <v>8.2370000000000232</v>
      </c>
      <c r="AF133" s="35">
        <v>8.1880000000000166</v>
      </c>
      <c r="AG133" s="35">
        <v>8.2349999999999852</v>
      </c>
      <c r="AH133" s="35">
        <v>8.2210000000000036</v>
      </c>
      <c r="AI133" s="35">
        <v>8.2179999999999609</v>
      </c>
      <c r="AJ133" s="35">
        <v>8.2260000000000559</v>
      </c>
      <c r="AK133" s="35">
        <v>8.2199999999999989</v>
      </c>
      <c r="AL133" s="35">
        <v>8.2229999999999848</v>
      </c>
      <c r="AM133" s="35">
        <v>8.2399999999999807</v>
      </c>
      <c r="AN133" s="35">
        <v>8.1839999999999975</v>
      </c>
      <c r="AO133" s="35">
        <v>8.0999999999999943</v>
      </c>
      <c r="AP133" s="35">
        <f t="shared" si="4"/>
        <v>262.45299999999997</v>
      </c>
      <c r="AQ133" s="46">
        <f t="shared" si="5"/>
        <v>54.866966656887143</v>
      </c>
    </row>
    <row r="134" spans="1:43" x14ac:dyDescent="0.35">
      <c r="A134" s="1" t="s">
        <v>139</v>
      </c>
      <c r="B134" s="1">
        <v>2021</v>
      </c>
      <c r="C134" s="2">
        <v>44450</v>
      </c>
      <c r="D134" s="1" t="s">
        <v>66</v>
      </c>
      <c r="E134" s="1" t="s">
        <v>21</v>
      </c>
      <c r="F134" s="1" t="s">
        <v>605</v>
      </c>
      <c r="G134" s="1"/>
      <c r="H134" s="1"/>
      <c r="I134" s="1">
        <v>5</v>
      </c>
      <c r="J134" s="35">
        <v>13.794</v>
      </c>
      <c r="K134" s="35">
        <v>8.5079999999999991</v>
      </c>
      <c r="L134" s="35">
        <v>8.0949999999999989</v>
      </c>
      <c r="M134" s="35">
        <v>7.9029999999999987</v>
      </c>
      <c r="N134" s="35">
        <v>7.8860000000000028</v>
      </c>
      <c r="O134" s="35">
        <v>7.8590000000000018</v>
      </c>
      <c r="P134" s="35">
        <v>7.8909999999999982</v>
      </c>
      <c r="Q134" s="35">
        <v>7.919000000000004</v>
      </c>
      <c r="R134" s="35">
        <v>7.8700000000000045</v>
      </c>
      <c r="S134" s="35">
        <v>7.894999999999996</v>
      </c>
      <c r="T134" s="35">
        <v>7.882000000000005</v>
      </c>
      <c r="U134" s="35">
        <v>7.9209999999999923</v>
      </c>
      <c r="V134" s="35">
        <v>7.9889999999999901</v>
      </c>
      <c r="W134" s="35">
        <v>8.0510000000000304</v>
      </c>
      <c r="X134" s="35">
        <v>7.9999999999999858</v>
      </c>
      <c r="Y134" s="35">
        <v>8.0229999999999819</v>
      </c>
      <c r="Z134" s="35">
        <v>8.046999999999997</v>
      </c>
      <c r="AA134" s="35">
        <v>8.0629999999999882</v>
      </c>
      <c r="AB134" s="35">
        <v>8.0770000000000266</v>
      </c>
      <c r="AC134" s="35">
        <v>8.0409999999999968</v>
      </c>
      <c r="AD134" s="35">
        <v>8.0739999999999839</v>
      </c>
      <c r="AE134" s="35">
        <v>8.106000000000023</v>
      </c>
      <c r="AF134" s="35">
        <v>8.054000000000002</v>
      </c>
      <c r="AG134" s="35">
        <v>8.0619999999999834</v>
      </c>
      <c r="AH134" s="35">
        <v>8.061000000000007</v>
      </c>
      <c r="AI134" s="35">
        <v>8.1110000000000184</v>
      </c>
      <c r="AJ134" s="35">
        <v>8.1680000000000064</v>
      </c>
      <c r="AK134" s="35">
        <v>8.2809999999999491</v>
      </c>
      <c r="AL134" s="35">
        <v>8.4260000000000446</v>
      </c>
      <c r="AM134" s="35">
        <v>8.4660000000000082</v>
      </c>
      <c r="AN134" s="35">
        <v>8.4979999999999336</v>
      </c>
      <c r="AO134" s="35">
        <v>8.660000000000025</v>
      </c>
      <c r="AP134" s="35">
        <f t="shared" si="4"/>
        <v>264.68099999999998</v>
      </c>
      <c r="AQ134" s="46">
        <f t="shared" si="5"/>
        <v>54.405114080723592</v>
      </c>
    </row>
    <row r="135" spans="1:43" x14ac:dyDescent="0.35">
      <c r="A135" s="1" t="s">
        <v>139</v>
      </c>
      <c r="B135" s="1">
        <v>2021</v>
      </c>
      <c r="C135" s="2">
        <v>44450</v>
      </c>
      <c r="D135" s="1" t="s">
        <v>66</v>
      </c>
      <c r="E135" s="1" t="s">
        <v>21</v>
      </c>
      <c r="F135" s="1" t="s">
        <v>518</v>
      </c>
      <c r="G135" s="1"/>
      <c r="H135" s="1"/>
      <c r="I135" s="1">
        <v>6</v>
      </c>
      <c r="J135" s="35">
        <v>13.484999999999999</v>
      </c>
      <c r="K135" s="35">
        <v>7.9810000000000016</v>
      </c>
      <c r="L135" s="35">
        <v>7.5489999999999995</v>
      </c>
      <c r="M135" s="35">
        <v>7.4260000000000019</v>
      </c>
      <c r="N135" s="35">
        <v>7.4739999999999966</v>
      </c>
      <c r="O135" s="35">
        <v>7.5240000000000009</v>
      </c>
      <c r="P135" s="35">
        <v>7.6030000000000015</v>
      </c>
      <c r="Q135" s="35">
        <v>7.6740000000000066</v>
      </c>
      <c r="R135" s="35">
        <v>7.7339999999999804</v>
      </c>
      <c r="S135" s="35">
        <v>7.7740000000000151</v>
      </c>
      <c r="T135" s="35">
        <v>7.8340000000000032</v>
      </c>
      <c r="U135" s="35">
        <v>7.8399999999999892</v>
      </c>
      <c r="V135" s="35">
        <v>7.8870000000000005</v>
      </c>
      <c r="W135" s="35">
        <v>7.9560000000000173</v>
      </c>
      <c r="X135" s="35">
        <v>7.9770000000000039</v>
      </c>
      <c r="Y135" s="35">
        <v>8.0799999999999841</v>
      </c>
      <c r="Z135" s="35">
        <v>8.1459999999999866</v>
      </c>
      <c r="AA135" s="35">
        <v>8.2220000000000084</v>
      </c>
      <c r="AB135" s="35">
        <v>8.3000000000000114</v>
      </c>
      <c r="AC135" s="35">
        <v>8.4059999999999775</v>
      </c>
      <c r="AD135" s="35">
        <v>8.38900000000001</v>
      </c>
      <c r="AE135" s="35">
        <v>8.4749999999999943</v>
      </c>
      <c r="AF135" s="35">
        <v>8.5429999999999779</v>
      </c>
      <c r="AG135" s="35">
        <v>8.606000000000023</v>
      </c>
      <c r="AH135" s="35">
        <v>8.76400000000001</v>
      </c>
      <c r="AI135" s="35">
        <v>8.8140000000000214</v>
      </c>
      <c r="AJ135" s="35">
        <v>8.865999999999957</v>
      </c>
      <c r="AK135" s="35">
        <v>8.8940000000000339</v>
      </c>
      <c r="AL135" s="35">
        <v>8.8429999999999609</v>
      </c>
      <c r="AM135" s="35">
        <v>8.7060000000000457</v>
      </c>
      <c r="AN135" s="35">
        <v>8.5629999999999598</v>
      </c>
      <c r="AO135" s="35">
        <v>8.5219999999999914</v>
      </c>
      <c r="AP135" s="35">
        <f t="shared" si="4"/>
        <v>266.85699999999997</v>
      </c>
      <c r="AQ135" s="46">
        <f t="shared" si="5"/>
        <v>53.96148499008833</v>
      </c>
    </row>
    <row r="136" spans="1:43" x14ac:dyDescent="0.35">
      <c r="A136" s="1" t="s">
        <v>139</v>
      </c>
      <c r="B136" s="1">
        <v>2021</v>
      </c>
      <c r="C136" s="2">
        <v>44450</v>
      </c>
      <c r="D136" s="1" t="s">
        <v>66</v>
      </c>
      <c r="E136" s="1" t="s">
        <v>21</v>
      </c>
      <c r="F136" s="1" t="s">
        <v>834</v>
      </c>
      <c r="G136" s="1"/>
      <c r="H136" s="1"/>
      <c r="I136" s="1">
        <v>7</v>
      </c>
      <c r="J136" s="35">
        <v>13.866</v>
      </c>
      <c r="K136" s="35">
        <v>8.3140000000000001</v>
      </c>
      <c r="L136" s="35">
        <v>8.0289999999999999</v>
      </c>
      <c r="M136" s="35">
        <v>8.004999999999999</v>
      </c>
      <c r="N136" s="35">
        <v>8.070999999999998</v>
      </c>
      <c r="O136" s="35">
        <v>8.105000000000004</v>
      </c>
      <c r="P136" s="35">
        <v>8.1319999999999979</v>
      </c>
      <c r="Q136" s="35">
        <v>8.0959999999999965</v>
      </c>
      <c r="R136" s="35">
        <v>8.0520000000000209</v>
      </c>
      <c r="S136" s="35">
        <v>7.9849999999999852</v>
      </c>
      <c r="T136" s="35">
        <v>7.9960000000000093</v>
      </c>
      <c r="U136" s="35">
        <v>8.0480000000000018</v>
      </c>
      <c r="V136" s="35">
        <v>8.0529999999999973</v>
      </c>
      <c r="W136" s="35">
        <v>8.0490000000000066</v>
      </c>
      <c r="X136" s="35">
        <v>8.0669999999999646</v>
      </c>
      <c r="Y136" s="35">
        <v>8.0690000000000026</v>
      </c>
      <c r="Z136" s="35">
        <v>8.1140000000000327</v>
      </c>
      <c r="AA136" s="35">
        <v>8.164999999999992</v>
      </c>
      <c r="AB136" s="35">
        <v>8.1969999999999743</v>
      </c>
      <c r="AC136" s="35">
        <v>8.2030000000000314</v>
      </c>
      <c r="AD136" s="35">
        <v>8.1819999999999595</v>
      </c>
      <c r="AE136" s="35">
        <v>8.2140000000000271</v>
      </c>
      <c r="AF136" s="35">
        <v>8.2849999999999966</v>
      </c>
      <c r="AG136" s="35">
        <v>8.3839999999999861</v>
      </c>
      <c r="AH136" s="35">
        <v>8.4279999999999973</v>
      </c>
      <c r="AI136" s="35">
        <v>8.5270000000000152</v>
      </c>
      <c r="AJ136" s="35">
        <v>8.5450000000000159</v>
      </c>
      <c r="AK136" s="35">
        <v>8.5439999999999827</v>
      </c>
      <c r="AL136" s="35">
        <v>8.5500000000000398</v>
      </c>
      <c r="AM136" s="35">
        <v>8.6329999999999245</v>
      </c>
      <c r="AN136" s="35">
        <v>8.7270000000000323</v>
      </c>
      <c r="AO136" s="35">
        <v>8.9320000000000164</v>
      </c>
      <c r="AP136" s="35">
        <f t="shared" si="4"/>
        <v>269.56700000000001</v>
      </c>
      <c r="AQ136" s="46">
        <f t="shared" si="5"/>
        <v>53.419001584021778</v>
      </c>
    </row>
    <row r="137" spans="1:43" x14ac:dyDescent="0.35">
      <c r="A137" s="1" t="s">
        <v>139</v>
      </c>
      <c r="B137" s="1">
        <v>2021</v>
      </c>
      <c r="C137" s="2">
        <v>44450</v>
      </c>
      <c r="D137" s="1" t="s">
        <v>66</v>
      </c>
      <c r="E137" s="1" t="s">
        <v>21</v>
      </c>
      <c r="F137" s="1" t="s">
        <v>895</v>
      </c>
      <c r="G137" s="1"/>
      <c r="H137" s="1"/>
      <c r="I137" s="1">
        <v>8</v>
      </c>
      <c r="J137" s="35">
        <v>14.803000000000001</v>
      </c>
      <c r="K137" s="35">
        <v>8.5730000000000004</v>
      </c>
      <c r="L137" s="35">
        <v>8.3520000000000003</v>
      </c>
      <c r="M137" s="35">
        <v>8.3829999999999956</v>
      </c>
      <c r="N137" s="35">
        <v>8.328000000000003</v>
      </c>
      <c r="O137" s="35">
        <v>8.392000000000003</v>
      </c>
      <c r="P137" s="35">
        <v>8.3299999999999983</v>
      </c>
      <c r="Q137" s="35">
        <v>8.1949999999999932</v>
      </c>
      <c r="R137" s="35">
        <v>8.2000000000000028</v>
      </c>
      <c r="S137" s="35">
        <v>8.2160000000000082</v>
      </c>
      <c r="T137" s="35">
        <v>8.2279999999999802</v>
      </c>
      <c r="U137" s="35">
        <v>8.2220000000000226</v>
      </c>
      <c r="V137" s="35">
        <v>8.2329999999999757</v>
      </c>
      <c r="W137" s="35">
        <v>8.2580000000000382</v>
      </c>
      <c r="X137" s="35">
        <v>8.339999999999975</v>
      </c>
      <c r="Y137" s="35">
        <v>8.3410000000000082</v>
      </c>
      <c r="Z137" s="35">
        <v>8.3309999999999889</v>
      </c>
      <c r="AA137" s="35">
        <v>8.2950000000000159</v>
      </c>
      <c r="AB137" s="35">
        <v>8.275999999999982</v>
      </c>
      <c r="AC137" s="35">
        <v>8.3380000000000223</v>
      </c>
      <c r="AD137" s="35">
        <v>8.4309999999999832</v>
      </c>
      <c r="AE137" s="35">
        <v>8.5630000000000166</v>
      </c>
      <c r="AF137" s="35">
        <v>8.4699999999999989</v>
      </c>
      <c r="AG137" s="35">
        <v>8.6370000000000005</v>
      </c>
      <c r="AH137" s="35">
        <v>8.4329999999999643</v>
      </c>
      <c r="AI137" s="35">
        <v>8.4320000000000164</v>
      </c>
      <c r="AJ137" s="35">
        <v>8.3940000000000339</v>
      </c>
      <c r="AK137" s="35">
        <v>8.4479999999999507</v>
      </c>
      <c r="AL137" s="35">
        <v>8.5250000000000341</v>
      </c>
      <c r="AM137" s="35">
        <v>8.421999999999997</v>
      </c>
      <c r="AN137" s="35">
        <v>8.4409999999999741</v>
      </c>
      <c r="AO137" s="35">
        <v>8.5030000000000427</v>
      </c>
      <c r="AP137" s="35">
        <f t="shared" si="4"/>
        <v>274.33300000000003</v>
      </c>
      <c r="AQ137" s="46">
        <f t="shared" si="5"/>
        <v>52.490950778798023</v>
      </c>
    </row>
    <row r="138" spans="1:43" x14ac:dyDescent="0.35">
      <c r="A138" s="1" t="s">
        <v>139</v>
      </c>
      <c r="B138" s="1">
        <v>2021</v>
      </c>
      <c r="C138" s="2">
        <v>44450</v>
      </c>
      <c r="D138" s="1" t="s">
        <v>66</v>
      </c>
      <c r="E138" s="1" t="s">
        <v>21</v>
      </c>
      <c r="F138" s="1" t="s">
        <v>893</v>
      </c>
      <c r="G138" s="1"/>
      <c r="H138" s="1"/>
      <c r="I138" s="1">
        <v>9</v>
      </c>
      <c r="J138" s="35">
        <v>14.381</v>
      </c>
      <c r="K138" s="35">
        <v>8.8689999999999998</v>
      </c>
      <c r="L138" s="35">
        <v>8.245000000000001</v>
      </c>
      <c r="M138" s="35">
        <v>8.0500000000000007</v>
      </c>
      <c r="N138" s="35">
        <v>7.9690000000000012</v>
      </c>
      <c r="O138" s="35">
        <v>8.0209999999999937</v>
      </c>
      <c r="P138" s="35">
        <v>8.0539999999999949</v>
      </c>
      <c r="Q138" s="35">
        <v>8.1270000000000024</v>
      </c>
      <c r="R138" s="35">
        <v>8.1580000000000013</v>
      </c>
      <c r="S138" s="35">
        <v>8.2549999999999955</v>
      </c>
      <c r="T138" s="35">
        <v>8.2510000000000048</v>
      </c>
      <c r="U138" s="35">
        <v>8.4150000000000063</v>
      </c>
      <c r="V138" s="35">
        <v>8.4709999999999894</v>
      </c>
      <c r="W138" s="35">
        <v>8.5139999999999958</v>
      </c>
      <c r="X138" s="35">
        <v>8.5920000000000272</v>
      </c>
      <c r="Y138" s="35">
        <v>8.686000000000007</v>
      </c>
      <c r="Z138" s="35">
        <v>8.7319999999999709</v>
      </c>
      <c r="AA138" s="35">
        <v>8.7590000000000146</v>
      </c>
      <c r="AB138" s="35">
        <v>8.7579999999999814</v>
      </c>
      <c r="AC138" s="35">
        <v>8.88900000000001</v>
      </c>
      <c r="AD138" s="35">
        <v>8.9850000000000136</v>
      </c>
      <c r="AE138" s="35">
        <v>9.1119999999999948</v>
      </c>
      <c r="AF138" s="35">
        <v>9.1800000000000068</v>
      </c>
      <c r="AG138" s="35">
        <v>9.3179999999999552</v>
      </c>
      <c r="AH138" s="35">
        <v>9.4460000000000264</v>
      </c>
      <c r="AI138" s="35">
        <v>9.5300000000000011</v>
      </c>
      <c r="AJ138" s="35">
        <v>9.5169999999999959</v>
      </c>
      <c r="AK138" s="35">
        <v>9.5900000000000034</v>
      </c>
      <c r="AL138" s="35">
        <v>9.5530000000000257</v>
      </c>
      <c r="AM138" s="35">
        <v>9.632000000000005</v>
      </c>
      <c r="AN138" s="35">
        <v>9.5999999999999659</v>
      </c>
      <c r="AO138" s="35">
        <v>9.617999999999995</v>
      </c>
      <c r="AP138" s="35">
        <f t="shared" si="4"/>
        <v>287.27699999999999</v>
      </c>
      <c r="AQ138" s="46">
        <f t="shared" si="5"/>
        <v>50.125836735972598</v>
      </c>
    </row>
    <row r="139" spans="1:43" x14ac:dyDescent="0.35">
      <c r="A139" s="1" t="s">
        <v>139</v>
      </c>
      <c r="B139" s="1">
        <v>2021</v>
      </c>
      <c r="C139" s="2">
        <v>44450</v>
      </c>
      <c r="D139" s="1" t="s">
        <v>66</v>
      </c>
      <c r="E139" s="1" t="s">
        <v>21</v>
      </c>
      <c r="F139" s="1" t="s">
        <v>894</v>
      </c>
      <c r="G139" s="1"/>
      <c r="H139" s="1"/>
      <c r="I139" s="1">
        <v>10</v>
      </c>
      <c r="J139" s="35">
        <v>14.553000000000001</v>
      </c>
      <c r="K139" s="35">
        <v>8.6709999999999994</v>
      </c>
      <c r="L139" s="35">
        <v>8.5100000000000016</v>
      </c>
      <c r="M139" s="35">
        <v>8.4439999999999955</v>
      </c>
      <c r="N139" s="35">
        <v>8.4610000000000056</v>
      </c>
      <c r="O139" s="35">
        <v>8.4229999999999947</v>
      </c>
      <c r="P139" s="35">
        <v>8.4270000000000067</v>
      </c>
      <c r="Q139" s="35">
        <v>8.4919999999999902</v>
      </c>
      <c r="R139" s="35">
        <v>8.5229999999999961</v>
      </c>
      <c r="S139" s="35">
        <v>8.5610000000000213</v>
      </c>
      <c r="T139" s="35">
        <v>8.5039999999999907</v>
      </c>
      <c r="U139" s="35">
        <v>8.4780000000000086</v>
      </c>
      <c r="V139" s="35">
        <v>8.4919999999999902</v>
      </c>
      <c r="W139" s="35">
        <v>8.5559999999999974</v>
      </c>
      <c r="X139" s="35">
        <v>8.5060000000000002</v>
      </c>
      <c r="Y139" s="35">
        <v>8.3569999999999993</v>
      </c>
      <c r="Z139" s="35">
        <v>8.2929999999999779</v>
      </c>
      <c r="AA139" s="35">
        <v>8.3990000000000293</v>
      </c>
      <c r="AB139" s="35">
        <v>8.5080000000000098</v>
      </c>
      <c r="AC139" s="35">
        <v>8.6750000000000114</v>
      </c>
      <c r="AD139" s="35">
        <v>8.8099999999999739</v>
      </c>
      <c r="AE139" s="35">
        <v>9.0400000000000205</v>
      </c>
      <c r="AF139" s="35">
        <v>9.1769999999999925</v>
      </c>
      <c r="AG139" s="35">
        <v>9.3609999999999616</v>
      </c>
      <c r="AH139" s="35">
        <v>9.4580000000000268</v>
      </c>
      <c r="AI139" s="35">
        <v>9.625</v>
      </c>
      <c r="AJ139" s="35">
        <v>9.6869999999999834</v>
      </c>
      <c r="AK139" s="35">
        <v>9.8030000000000257</v>
      </c>
      <c r="AL139" s="35">
        <v>9.6740000000000066</v>
      </c>
      <c r="AM139" s="35">
        <v>9.7730000000000246</v>
      </c>
      <c r="AN139" s="35">
        <v>9.6429999999999154</v>
      </c>
      <c r="AO139" s="35">
        <v>9.7380000000000564</v>
      </c>
      <c r="AP139" s="35">
        <f t="shared" si="4"/>
        <v>289.62200000000001</v>
      </c>
      <c r="AQ139" s="46">
        <f t="shared" si="5"/>
        <v>49.719979835785956</v>
      </c>
    </row>
    <row r="140" spans="1:43" x14ac:dyDescent="0.35">
      <c r="A140" s="4" t="s">
        <v>139</v>
      </c>
      <c r="B140" s="4">
        <v>2021</v>
      </c>
      <c r="C140" s="5">
        <v>44450</v>
      </c>
      <c r="D140" s="4" t="s">
        <v>66</v>
      </c>
      <c r="E140" s="4" t="s">
        <v>64</v>
      </c>
      <c r="F140" s="4" t="s">
        <v>519</v>
      </c>
      <c r="G140" s="4"/>
      <c r="H140" s="4"/>
      <c r="I140" s="4">
        <v>1</v>
      </c>
      <c r="J140" s="35">
        <v>14.009</v>
      </c>
      <c r="K140" s="35">
        <v>8.3490000000000002</v>
      </c>
      <c r="L140" s="35">
        <v>7.843</v>
      </c>
      <c r="M140" s="35">
        <v>7.7389999999999972</v>
      </c>
      <c r="N140" s="35">
        <v>7.6530000000000058</v>
      </c>
      <c r="O140" s="35">
        <v>7.7089999999999961</v>
      </c>
      <c r="P140" s="35">
        <v>7.6999999999999886</v>
      </c>
      <c r="Q140" s="35">
        <v>7.7840000000000131</v>
      </c>
      <c r="R140" s="35">
        <v>7.7449999999999903</v>
      </c>
      <c r="S140" s="35">
        <v>7.8130000000000024</v>
      </c>
      <c r="T140" s="35">
        <v>7.751000000000019</v>
      </c>
      <c r="U140" s="35">
        <v>7.8029999999999831</v>
      </c>
      <c r="V140" s="35">
        <v>7.8160000000000025</v>
      </c>
      <c r="W140" s="35">
        <v>7.9750000000000227</v>
      </c>
      <c r="X140" s="35">
        <v>7.9709999999999752</v>
      </c>
      <c r="Y140" s="35">
        <v>8.0279999999999916</v>
      </c>
      <c r="Z140" s="35">
        <v>8.0330000000000155</v>
      </c>
      <c r="AA140" s="35">
        <v>8.1780000000000257</v>
      </c>
      <c r="AB140" s="35">
        <v>8.1999999999999602</v>
      </c>
      <c r="AC140" s="35">
        <v>8.4390000000000214</v>
      </c>
      <c r="AD140" s="35">
        <v>8.4129999999999825</v>
      </c>
      <c r="AE140" s="35">
        <v>8.5100000000000193</v>
      </c>
      <c r="AF140" s="35">
        <v>8.4409999999999457</v>
      </c>
      <c r="AG140" s="35">
        <v>8.5390000000000441</v>
      </c>
      <c r="AH140" s="35">
        <v>8.4610000000000127</v>
      </c>
      <c r="AI140" s="35">
        <v>8.5309999999999775</v>
      </c>
      <c r="AJ140" s="35">
        <v>8.5029999999999859</v>
      </c>
      <c r="AK140" s="35">
        <v>8.5220000000000198</v>
      </c>
      <c r="AL140" s="35">
        <v>8.3610000000000184</v>
      </c>
      <c r="AM140" s="35">
        <v>8.3599999999999568</v>
      </c>
      <c r="AN140" s="35">
        <v>8.2349999999999568</v>
      </c>
      <c r="AO140" s="35">
        <v>8.2980000000000587</v>
      </c>
      <c r="AP140" s="35">
        <f t="shared" si="4"/>
        <v>265.71199999999999</v>
      </c>
      <c r="AQ140" s="46">
        <f t="shared" si="5"/>
        <v>54.194014572168363</v>
      </c>
    </row>
    <row r="141" spans="1:43" x14ac:dyDescent="0.35">
      <c r="A141" s="4" t="s">
        <v>139</v>
      </c>
      <c r="B141" s="4">
        <v>2021</v>
      </c>
      <c r="C141" s="5">
        <v>44450</v>
      </c>
      <c r="D141" s="4" t="s">
        <v>66</v>
      </c>
      <c r="E141" s="4" t="s">
        <v>64</v>
      </c>
      <c r="F141" s="4" t="s">
        <v>814</v>
      </c>
      <c r="G141" s="4"/>
      <c r="H141" s="4"/>
      <c r="I141" s="4">
        <v>2</v>
      </c>
      <c r="J141" s="35">
        <v>13.923</v>
      </c>
      <c r="K141" s="35">
        <v>8.3869999999999987</v>
      </c>
      <c r="L141" s="35">
        <v>7.9619999999999997</v>
      </c>
      <c r="M141" s="35">
        <v>7.875</v>
      </c>
      <c r="N141" s="35">
        <v>8.0429999999999993</v>
      </c>
      <c r="O141" s="35">
        <v>8.1030000000000015</v>
      </c>
      <c r="P141" s="35">
        <v>8.2070000000000078</v>
      </c>
      <c r="Q141" s="35">
        <v>8.1739999999999853</v>
      </c>
      <c r="R141" s="35">
        <v>8.2090000000000032</v>
      </c>
      <c r="S141" s="35">
        <v>8.1060000000000088</v>
      </c>
      <c r="T141" s="35">
        <v>8.0739999999999981</v>
      </c>
      <c r="U141" s="35">
        <v>8.0120000000000005</v>
      </c>
      <c r="V141" s="35">
        <v>8.1130000000000138</v>
      </c>
      <c r="W141" s="35">
        <v>8.0729999999999791</v>
      </c>
      <c r="X141" s="35">
        <v>8.2090000000000174</v>
      </c>
      <c r="Y141" s="35">
        <v>8.1559999999999917</v>
      </c>
      <c r="Z141" s="35">
        <v>8.2719999999999629</v>
      </c>
      <c r="AA141" s="35">
        <v>8.1960000000000264</v>
      </c>
      <c r="AB141" s="35">
        <v>8.3280000000000314</v>
      </c>
      <c r="AC141" s="35">
        <v>8.3009999999999593</v>
      </c>
      <c r="AD141" s="35">
        <v>8.4580000000000268</v>
      </c>
      <c r="AE141" s="35">
        <v>8.407999999999987</v>
      </c>
      <c r="AF141" s="35">
        <v>8.525999999999982</v>
      </c>
      <c r="AG141" s="35">
        <v>8.4570000000000221</v>
      </c>
      <c r="AH141" s="35">
        <v>8.4140000000000157</v>
      </c>
      <c r="AI141" s="35">
        <v>8.372999999999962</v>
      </c>
      <c r="AJ141" s="35">
        <v>8.4700000000000273</v>
      </c>
      <c r="AK141" s="35">
        <v>8.2580000000000098</v>
      </c>
      <c r="AL141" s="35">
        <v>8.1950000000000216</v>
      </c>
      <c r="AM141" s="35">
        <v>8.0679999999999836</v>
      </c>
      <c r="AN141" s="35">
        <v>8.1379999999999768</v>
      </c>
      <c r="AO141" s="35">
        <v>8.1100000000000136</v>
      </c>
      <c r="AP141" s="35">
        <f t="shared" si="4"/>
        <v>268.59800000000001</v>
      </c>
      <c r="AQ141" s="46">
        <f t="shared" si="5"/>
        <v>53.611717138623519</v>
      </c>
    </row>
    <row r="142" spans="1:43" x14ac:dyDescent="0.35">
      <c r="A142" s="4" t="s">
        <v>139</v>
      </c>
      <c r="B142" s="4">
        <v>2021</v>
      </c>
      <c r="C142" s="5">
        <v>44450</v>
      </c>
      <c r="D142" s="4" t="s">
        <v>66</v>
      </c>
      <c r="E142" s="4" t="s">
        <v>64</v>
      </c>
      <c r="F142" s="4" t="s">
        <v>707</v>
      </c>
      <c r="G142" s="4"/>
      <c r="H142" s="4"/>
      <c r="I142" s="4">
        <v>3</v>
      </c>
      <c r="J142" s="35">
        <v>13.914</v>
      </c>
      <c r="K142" s="35">
        <v>8.3579999999999988</v>
      </c>
      <c r="L142" s="35">
        <v>8.1810000000000009</v>
      </c>
      <c r="M142" s="35">
        <v>8.0340000000000025</v>
      </c>
      <c r="N142" s="35">
        <v>8.1409999999999982</v>
      </c>
      <c r="O142" s="35">
        <v>8.0260000000000034</v>
      </c>
      <c r="P142" s="35">
        <v>8.0929999999999893</v>
      </c>
      <c r="Q142" s="35">
        <v>7.9859999999999971</v>
      </c>
      <c r="R142" s="35">
        <v>8.0350000000000108</v>
      </c>
      <c r="S142" s="35">
        <v>7.8979999999999961</v>
      </c>
      <c r="T142" s="35">
        <v>7.9710000000000036</v>
      </c>
      <c r="U142" s="35">
        <v>7.9190000000000111</v>
      </c>
      <c r="V142" s="35">
        <v>8.0250000000000057</v>
      </c>
      <c r="W142" s="35">
        <v>7.98599999999999</v>
      </c>
      <c r="X142" s="35">
        <v>8.1140000000000043</v>
      </c>
      <c r="Y142" s="35">
        <v>8.1289999999999907</v>
      </c>
      <c r="Z142" s="35">
        <v>8.2319999999999993</v>
      </c>
      <c r="AA142" s="35">
        <v>8.1370000000000005</v>
      </c>
      <c r="AB142" s="35">
        <v>8.257000000000005</v>
      </c>
      <c r="AC142" s="35">
        <v>8.1979999999999791</v>
      </c>
      <c r="AD142" s="35">
        <v>8.3089999999999975</v>
      </c>
      <c r="AE142" s="35">
        <v>8.2710000000000434</v>
      </c>
      <c r="AF142" s="35">
        <v>8.372999999999962</v>
      </c>
      <c r="AG142" s="35">
        <v>8.407999999999987</v>
      </c>
      <c r="AH142" s="35">
        <v>8.509000000000043</v>
      </c>
      <c r="AI142" s="35">
        <v>8.4579999999999416</v>
      </c>
      <c r="AJ142" s="35">
        <v>8.544000000000068</v>
      </c>
      <c r="AK142" s="35">
        <v>8.5199999999999534</v>
      </c>
      <c r="AL142" s="35">
        <v>8.5240000000000578</v>
      </c>
      <c r="AM142" s="35">
        <v>8.54099999999994</v>
      </c>
      <c r="AN142" s="35">
        <v>8.4410000000000025</v>
      </c>
      <c r="AO142" s="35">
        <v>8.1709999999999923</v>
      </c>
      <c r="AP142" s="35">
        <f t="shared" si="4"/>
        <v>268.70299999999997</v>
      </c>
      <c r="AQ142" s="46">
        <f t="shared" si="5"/>
        <v>53.590767501665411</v>
      </c>
    </row>
    <row r="143" spans="1:43" x14ac:dyDescent="0.35">
      <c r="A143" s="4" t="s">
        <v>139</v>
      </c>
      <c r="B143" s="4">
        <v>2021</v>
      </c>
      <c r="C143" s="5">
        <v>44450</v>
      </c>
      <c r="D143" s="4" t="s">
        <v>66</v>
      </c>
      <c r="E143" s="4" t="s">
        <v>64</v>
      </c>
      <c r="F143" s="4" t="s">
        <v>711</v>
      </c>
      <c r="G143" s="4"/>
      <c r="H143" s="4"/>
      <c r="I143" s="4">
        <v>4</v>
      </c>
      <c r="J143" s="35">
        <v>14.191000000000001</v>
      </c>
      <c r="K143" s="35">
        <v>8.4449999999999985</v>
      </c>
      <c r="L143" s="35">
        <v>7.9640000000000022</v>
      </c>
      <c r="M143" s="35">
        <v>7.8659999999999997</v>
      </c>
      <c r="N143" s="35">
        <v>7.6370000000000005</v>
      </c>
      <c r="O143" s="35">
        <v>7.6760000000000019</v>
      </c>
      <c r="P143" s="35">
        <v>7.6350000000000051</v>
      </c>
      <c r="Q143" s="35">
        <v>7.6669999999999803</v>
      </c>
      <c r="R143" s="35">
        <v>7.6540000000000106</v>
      </c>
      <c r="S143" s="35">
        <v>7.7309999999999945</v>
      </c>
      <c r="T143" s="35">
        <v>7.7349999999999994</v>
      </c>
      <c r="U143" s="35">
        <v>7.8080000000000069</v>
      </c>
      <c r="V143" s="35">
        <v>7.7909999999999968</v>
      </c>
      <c r="W143" s="35">
        <v>7.8990000000000151</v>
      </c>
      <c r="X143" s="35">
        <v>7.9170000000000016</v>
      </c>
      <c r="Y143" s="35">
        <v>8.0499999999999829</v>
      </c>
      <c r="Z143" s="35">
        <v>8.021000000000015</v>
      </c>
      <c r="AA143" s="35">
        <v>8.1610000000000014</v>
      </c>
      <c r="AB143" s="35">
        <v>8.2019999999999698</v>
      </c>
      <c r="AC143" s="35">
        <v>8.2800000000000011</v>
      </c>
      <c r="AD143" s="35">
        <v>8.4130000000000109</v>
      </c>
      <c r="AE143" s="35">
        <v>8.4849999999999852</v>
      </c>
      <c r="AF143" s="35">
        <v>8.4830000000000041</v>
      </c>
      <c r="AG143" s="35">
        <v>8.5970000000000368</v>
      </c>
      <c r="AH143" s="35">
        <v>8.59699999999998</v>
      </c>
      <c r="AI143" s="35">
        <v>8.7180000000000177</v>
      </c>
      <c r="AJ143" s="35">
        <v>8.72199999999998</v>
      </c>
      <c r="AK143" s="35">
        <v>8.8479999999999563</v>
      </c>
      <c r="AL143" s="35">
        <v>8.9180000000000064</v>
      </c>
      <c r="AM143" s="35">
        <v>9.0649999999999977</v>
      </c>
      <c r="AN143" s="35">
        <v>9.0500000000000398</v>
      </c>
      <c r="AO143" s="35">
        <v>8.9720000000000368</v>
      </c>
      <c r="AP143" s="35">
        <f t="shared" si="4"/>
        <v>269.19800000000004</v>
      </c>
      <c r="AQ143" s="46">
        <f t="shared" si="5"/>
        <v>53.492225053677956</v>
      </c>
    </row>
    <row r="144" spans="1:43" x14ac:dyDescent="0.35">
      <c r="A144" s="1" t="s">
        <v>905</v>
      </c>
      <c r="B144" s="1">
        <v>2021</v>
      </c>
      <c r="C144" s="2">
        <v>44386</v>
      </c>
      <c r="D144" s="1" t="s">
        <v>66</v>
      </c>
      <c r="E144" s="1" t="s">
        <v>21</v>
      </c>
      <c r="F144" s="1" t="s">
        <v>778</v>
      </c>
      <c r="G144" s="1" t="s">
        <v>924</v>
      </c>
      <c r="H144" s="1"/>
      <c r="I144" s="1">
        <v>1</v>
      </c>
      <c r="J144" s="35">
        <v>13.645</v>
      </c>
      <c r="K144" s="35">
        <v>8.18</v>
      </c>
      <c r="L144" s="35">
        <v>7.8189999999999991</v>
      </c>
      <c r="M144" s="35">
        <v>7.669000000000004</v>
      </c>
      <c r="N144" s="35">
        <v>7.6729999999999947</v>
      </c>
      <c r="O144" s="35">
        <v>7.7070000000000007</v>
      </c>
      <c r="P144" s="35">
        <v>7.7190000000000083</v>
      </c>
      <c r="Q144" s="35">
        <v>7.7549999999999955</v>
      </c>
      <c r="R144" s="35">
        <v>7.6929999999999978</v>
      </c>
      <c r="S144" s="35">
        <v>7.7000000000000171</v>
      </c>
      <c r="T144" s="35">
        <v>7.7119999999999749</v>
      </c>
      <c r="U144" s="35">
        <v>7.7180000000000177</v>
      </c>
      <c r="V144" s="35">
        <v>7.6939999999999884</v>
      </c>
      <c r="W144" s="35">
        <v>7.6839999999999975</v>
      </c>
      <c r="X144" s="35">
        <v>7.6969999999999885</v>
      </c>
      <c r="Y144" s="35">
        <v>7.6540000000000106</v>
      </c>
      <c r="Z144" s="35">
        <v>7.6100000000000136</v>
      </c>
      <c r="AA144" s="35">
        <v>7.6129999999999995</v>
      </c>
      <c r="AB144" s="35">
        <v>7.6690000000000111</v>
      </c>
      <c r="AC144" s="35">
        <v>7.6419999999999675</v>
      </c>
      <c r="AD144" s="35">
        <v>7.625</v>
      </c>
      <c r="AE144" s="35">
        <v>7.6210000000000093</v>
      </c>
      <c r="AF144" s="35">
        <v>7.6180000000000518</v>
      </c>
      <c r="AG144" s="35">
        <v>7.6769999999999641</v>
      </c>
      <c r="AH144" s="35">
        <v>7.6099999999999852</v>
      </c>
      <c r="AI144" s="35">
        <v>7.6140000000000043</v>
      </c>
      <c r="AJ144" s="35">
        <v>7.6219999999999857</v>
      </c>
      <c r="AK144" s="35">
        <v>7.6350000000000193</v>
      </c>
      <c r="AL144" s="35">
        <v>7.6939999999999884</v>
      </c>
      <c r="AM144" s="35">
        <v>7.7750000000000057</v>
      </c>
      <c r="AN144" s="35">
        <v>7.8800000000000239</v>
      </c>
      <c r="AO144" s="35">
        <v>7.9219999999999686</v>
      </c>
      <c r="AP144" s="35">
        <f t="shared" si="4"/>
        <v>252.54599999999999</v>
      </c>
      <c r="AQ144" s="46">
        <f t="shared" si="5"/>
        <v>57.019315293055527</v>
      </c>
    </row>
    <row r="145" spans="1:43" x14ac:dyDescent="0.35">
      <c r="A145" s="1" t="s">
        <v>905</v>
      </c>
      <c r="B145" s="1">
        <v>2021</v>
      </c>
      <c r="C145" s="2">
        <v>44386</v>
      </c>
      <c r="D145" s="1" t="s">
        <v>66</v>
      </c>
      <c r="E145" s="1" t="s">
        <v>21</v>
      </c>
      <c r="F145" s="1" t="s">
        <v>848</v>
      </c>
      <c r="G145" s="1" t="s">
        <v>198</v>
      </c>
      <c r="H145" s="1"/>
      <c r="I145" s="1">
        <v>2</v>
      </c>
      <c r="J145" s="35">
        <v>13.115</v>
      </c>
      <c r="K145" s="35">
        <v>8.2550000000000008</v>
      </c>
      <c r="L145" s="35">
        <v>7.7449999999999974</v>
      </c>
      <c r="M145" s="35">
        <v>7.539000000000005</v>
      </c>
      <c r="N145" s="35">
        <v>7.5789999999999935</v>
      </c>
      <c r="O145" s="35">
        <v>7.6100000000000065</v>
      </c>
      <c r="P145" s="35">
        <v>7.5839999999999961</v>
      </c>
      <c r="Q145" s="35">
        <v>7.5690000000000097</v>
      </c>
      <c r="R145" s="35">
        <v>7.5579999999999927</v>
      </c>
      <c r="S145" s="35">
        <v>7.5509999999999877</v>
      </c>
      <c r="T145" s="35">
        <v>7.561000000000007</v>
      </c>
      <c r="U145" s="35">
        <v>7.5540000000000163</v>
      </c>
      <c r="V145" s="35">
        <v>7.5259999999999962</v>
      </c>
      <c r="W145" s="35">
        <v>7.5359999999999872</v>
      </c>
      <c r="X145" s="35">
        <v>7.630999999999986</v>
      </c>
      <c r="Y145" s="35">
        <v>7.5470000000000397</v>
      </c>
      <c r="Z145" s="35">
        <v>7.6299999999999812</v>
      </c>
      <c r="AA145" s="35">
        <v>7.6880000000000166</v>
      </c>
      <c r="AB145" s="35">
        <v>7.7439999999999998</v>
      </c>
      <c r="AC145" s="35">
        <v>7.7839999999999918</v>
      </c>
      <c r="AD145" s="35">
        <v>7.853999999999985</v>
      </c>
      <c r="AE145" s="35">
        <v>7.9070000000000391</v>
      </c>
      <c r="AF145" s="35">
        <v>7.8969999999999345</v>
      </c>
      <c r="AG145" s="35">
        <v>7.9350000000000307</v>
      </c>
      <c r="AH145" s="35">
        <v>7.8719999999999857</v>
      </c>
      <c r="AI145" s="35">
        <v>7.875</v>
      </c>
      <c r="AJ145" s="35">
        <v>7.9029999999999916</v>
      </c>
      <c r="AK145" s="35">
        <v>7.9400000000000261</v>
      </c>
      <c r="AL145" s="35">
        <v>7.9989999999999668</v>
      </c>
      <c r="AM145" s="35">
        <v>8.0250000000000057</v>
      </c>
      <c r="AN145" s="35">
        <v>8.0519999999999925</v>
      </c>
      <c r="AO145" s="35">
        <v>8.07000000000005</v>
      </c>
      <c r="AP145" s="35">
        <f t="shared" si="4"/>
        <v>253.63500000000002</v>
      </c>
      <c r="AQ145" s="46">
        <f t="shared" si="5"/>
        <v>56.774498787627884</v>
      </c>
    </row>
    <row r="146" spans="1:43" x14ac:dyDescent="0.35">
      <c r="A146" s="1" t="s">
        <v>905</v>
      </c>
      <c r="B146" s="1">
        <v>2021</v>
      </c>
      <c r="C146" s="2">
        <v>44386</v>
      </c>
      <c r="D146" s="1" t="s">
        <v>66</v>
      </c>
      <c r="E146" s="1" t="s">
        <v>21</v>
      </c>
      <c r="F146" s="1" t="s">
        <v>508</v>
      </c>
      <c r="G146" s="1" t="s">
        <v>85</v>
      </c>
      <c r="H146" s="1"/>
      <c r="I146" s="1">
        <v>3</v>
      </c>
      <c r="J146" s="35">
        <v>13.829000000000001</v>
      </c>
      <c r="K146" s="35">
        <v>8.6909999999999989</v>
      </c>
      <c r="L146" s="35">
        <v>8.11</v>
      </c>
      <c r="M146" s="35">
        <v>7.9109999999999978</v>
      </c>
      <c r="N146" s="35">
        <v>7.8090000000000046</v>
      </c>
      <c r="O146" s="35">
        <v>7.7359999999999971</v>
      </c>
      <c r="P146" s="35">
        <v>7.7250000000000014</v>
      </c>
      <c r="Q146" s="35">
        <v>7.7609999999999886</v>
      </c>
      <c r="R146" s="35">
        <v>7.7460000000000093</v>
      </c>
      <c r="S146" s="35">
        <v>7.7509999999999906</v>
      </c>
      <c r="T146" s="35">
        <v>7.7570000000000192</v>
      </c>
      <c r="U146" s="35">
        <v>7.7399999999999807</v>
      </c>
      <c r="V146" s="35">
        <v>7.7109999999999985</v>
      </c>
      <c r="W146" s="35">
        <v>7.6430000000000007</v>
      </c>
      <c r="X146" s="35">
        <v>7.6550000000000011</v>
      </c>
      <c r="Y146" s="35">
        <v>7.6120000000000232</v>
      </c>
      <c r="Z146" s="35">
        <v>7.6049999999999898</v>
      </c>
      <c r="AA146" s="35">
        <v>7.7730000000000246</v>
      </c>
      <c r="AB146" s="35">
        <v>7.6239999999999668</v>
      </c>
      <c r="AC146" s="35">
        <v>7.6040000000000134</v>
      </c>
      <c r="AD146" s="35">
        <v>7.6899999999999977</v>
      </c>
      <c r="AE146" s="35">
        <v>7.6820000000000164</v>
      </c>
      <c r="AF146" s="35">
        <v>7.6969999999999743</v>
      </c>
      <c r="AG146" s="35">
        <v>7.7210000000000036</v>
      </c>
      <c r="AH146" s="35">
        <v>7.7160000000000082</v>
      </c>
      <c r="AI146" s="35">
        <v>7.7179999999999609</v>
      </c>
      <c r="AJ146" s="35">
        <v>7.7470000000000141</v>
      </c>
      <c r="AK146" s="35">
        <v>7.6970000000000027</v>
      </c>
      <c r="AL146" s="35">
        <v>7.6910000000000593</v>
      </c>
      <c r="AM146" s="35">
        <v>7.6099999999999568</v>
      </c>
      <c r="AN146" s="35">
        <v>7.63900000000001</v>
      </c>
      <c r="AO146" s="35">
        <v>7.6549999999999727</v>
      </c>
      <c r="AP146" s="35">
        <f t="shared" si="4"/>
        <v>254.05599999999998</v>
      </c>
      <c r="AQ146" s="46">
        <f t="shared" si="5"/>
        <v>56.68041691595554</v>
      </c>
    </row>
    <row r="147" spans="1:43" x14ac:dyDescent="0.35">
      <c r="A147" s="1" t="s">
        <v>905</v>
      </c>
      <c r="B147" s="1">
        <v>2021</v>
      </c>
      <c r="C147" s="2">
        <v>44386</v>
      </c>
      <c r="D147" s="1" t="s">
        <v>66</v>
      </c>
      <c r="E147" s="1" t="s">
        <v>21</v>
      </c>
      <c r="F147" s="1" t="s">
        <v>681</v>
      </c>
      <c r="G147" s="1" t="s">
        <v>25</v>
      </c>
      <c r="H147" s="1"/>
      <c r="I147" s="1">
        <v>4</v>
      </c>
      <c r="J147" s="35">
        <v>13.515000000000001</v>
      </c>
      <c r="K147" s="35">
        <v>8.4319999999999986</v>
      </c>
      <c r="L147" s="35">
        <v>8.0740000000000016</v>
      </c>
      <c r="M147" s="35">
        <v>8.0309999999999988</v>
      </c>
      <c r="N147" s="35">
        <v>7.9399999999999977</v>
      </c>
      <c r="O147" s="35">
        <v>7.7959999999999994</v>
      </c>
      <c r="P147" s="35">
        <v>7.7210000000000107</v>
      </c>
      <c r="Q147" s="35">
        <v>7.7089999999999961</v>
      </c>
      <c r="R147" s="35">
        <v>7.7669999999999959</v>
      </c>
      <c r="S147" s="35">
        <v>7.7420000000000044</v>
      </c>
      <c r="T147" s="35">
        <v>7.7590000000000003</v>
      </c>
      <c r="U147" s="35">
        <v>7.708999999999989</v>
      </c>
      <c r="V147" s="35">
        <v>7.7280000000000086</v>
      </c>
      <c r="W147" s="35">
        <v>7.7399999999999949</v>
      </c>
      <c r="X147" s="35">
        <v>7.757000000000005</v>
      </c>
      <c r="Y147" s="35">
        <v>7.7109999999999985</v>
      </c>
      <c r="Z147" s="35">
        <v>7.7779999999999916</v>
      </c>
      <c r="AA147" s="35">
        <v>7.7770000000000152</v>
      </c>
      <c r="AB147" s="35">
        <v>7.7360000000000184</v>
      </c>
      <c r="AC147" s="35">
        <v>7.6779999999999688</v>
      </c>
      <c r="AD147" s="35">
        <v>7.7670000000000243</v>
      </c>
      <c r="AE147" s="35">
        <v>7.7789999999999964</v>
      </c>
      <c r="AF147" s="35">
        <v>7.8119999999999834</v>
      </c>
      <c r="AG147" s="35">
        <v>7.7469999999999857</v>
      </c>
      <c r="AH147" s="35">
        <v>7.8030000000000257</v>
      </c>
      <c r="AI147" s="35">
        <v>7.8119999999999834</v>
      </c>
      <c r="AJ147" s="35">
        <v>7.757000000000005</v>
      </c>
      <c r="AK147" s="35">
        <v>7.7510000000000048</v>
      </c>
      <c r="AL147" s="35">
        <v>7.7159999999999798</v>
      </c>
      <c r="AM147" s="35">
        <v>7.6830000000000496</v>
      </c>
      <c r="AN147" s="35">
        <v>7.6919999999999504</v>
      </c>
      <c r="AO147" s="35">
        <v>7.6609999999999729</v>
      </c>
      <c r="AP147" s="35">
        <f t="shared" si="4"/>
        <v>255.07999999999996</v>
      </c>
      <c r="AQ147" s="46">
        <f t="shared" si="5"/>
        <v>56.45287752861848</v>
      </c>
    </row>
    <row r="148" spans="1:43" x14ac:dyDescent="0.35">
      <c r="A148" s="1" t="s">
        <v>905</v>
      </c>
      <c r="B148" s="1">
        <v>2021</v>
      </c>
      <c r="C148" s="2">
        <v>44386</v>
      </c>
      <c r="D148" s="1" t="s">
        <v>66</v>
      </c>
      <c r="E148" s="1" t="s">
        <v>21</v>
      </c>
      <c r="F148" s="1" t="s">
        <v>925</v>
      </c>
      <c r="G148" s="1" t="s">
        <v>198</v>
      </c>
      <c r="H148" s="1"/>
      <c r="I148" s="1">
        <v>5</v>
      </c>
      <c r="J148" s="35">
        <v>13.85</v>
      </c>
      <c r="K148" s="35">
        <v>8.349000000000002</v>
      </c>
      <c r="L148" s="35">
        <v>7.7850000000000001</v>
      </c>
      <c r="M148" s="35">
        <v>7.6099999999999994</v>
      </c>
      <c r="N148" s="35">
        <v>7.6069999999999993</v>
      </c>
      <c r="O148" s="35">
        <v>7.5600000000000023</v>
      </c>
      <c r="P148" s="35">
        <v>7.5649999999999977</v>
      </c>
      <c r="Q148" s="35">
        <v>7.602000000000011</v>
      </c>
      <c r="R148" s="35">
        <v>7.6389999999999958</v>
      </c>
      <c r="S148" s="35">
        <v>7.6569999999999965</v>
      </c>
      <c r="T148" s="35">
        <v>7.6659999999999826</v>
      </c>
      <c r="U148" s="35">
        <v>7.6869999999999976</v>
      </c>
      <c r="V148" s="35">
        <v>7.8660000000000139</v>
      </c>
      <c r="W148" s="35">
        <v>7.7510000000000048</v>
      </c>
      <c r="X148" s="35">
        <v>7.8349999999999937</v>
      </c>
      <c r="Y148" s="35">
        <v>7.8830000000000098</v>
      </c>
      <c r="Z148" s="35">
        <v>7.9489999999999839</v>
      </c>
      <c r="AA148" s="35">
        <v>7.9490000000000123</v>
      </c>
      <c r="AB148" s="35">
        <v>8.0249999999999773</v>
      </c>
      <c r="AC148" s="35">
        <v>8.0519999999999925</v>
      </c>
      <c r="AD148" s="35">
        <v>8.0720000000000312</v>
      </c>
      <c r="AE148" s="35">
        <v>8.1519999999999868</v>
      </c>
      <c r="AF148" s="35">
        <v>8.1180000000000518</v>
      </c>
      <c r="AG148" s="35">
        <v>8.1549999999999443</v>
      </c>
      <c r="AH148" s="35">
        <v>8.1320000000000334</v>
      </c>
      <c r="AI148" s="35">
        <v>8.1659999999999968</v>
      </c>
      <c r="AJ148" s="35">
        <v>8.2179999999999893</v>
      </c>
      <c r="AK148" s="35">
        <v>8.2069999999999936</v>
      </c>
      <c r="AL148" s="35">
        <v>8.3359999999999843</v>
      </c>
      <c r="AM148" s="35">
        <v>8.2000000000000739</v>
      </c>
      <c r="AN148" s="35">
        <v>8.2439999999999145</v>
      </c>
      <c r="AO148" s="35">
        <v>8.3300000000000125</v>
      </c>
      <c r="AP148" s="35">
        <f t="shared" si="4"/>
        <v>260.21699999999998</v>
      </c>
      <c r="AQ148" s="46">
        <f t="shared" si="5"/>
        <v>55.338429080344483</v>
      </c>
    </row>
    <row r="149" spans="1:43" x14ac:dyDescent="0.35">
      <c r="A149" s="1" t="s">
        <v>905</v>
      </c>
      <c r="B149" s="1">
        <v>2021</v>
      </c>
      <c r="C149" s="2">
        <v>44386</v>
      </c>
      <c r="D149" s="1" t="s">
        <v>66</v>
      </c>
      <c r="E149" s="1" t="s">
        <v>21</v>
      </c>
      <c r="F149" s="1" t="s">
        <v>680</v>
      </c>
      <c r="G149" s="1" t="s">
        <v>25</v>
      </c>
      <c r="H149" s="1"/>
      <c r="I149" s="1">
        <v>6</v>
      </c>
      <c r="J149" s="35">
        <v>13.513999999999999</v>
      </c>
      <c r="K149" s="35">
        <v>8.2319999999999993</v>
      </c>
      <c r="L149" s="35">
        <v>7.98</v>
      </c>
      <c r="M149" s="35">
        <v>7.9029999999999987</v>
      </c>
      <c r="N149" s="35">
        <v>7.911999999999999</v>
      </c>
      <c r="O149" s="35">
        <v>7.8740000000000023</v>
      </c>
      <c r="P149" s="35">
        <v>7.9079999999999941</v>
      </c>
      <c r="Q149" s="35">
        <v>7.8810000000000002</v>
      </c>
      <c r="R149" s="35">
        <v>7.9639999999999986</v>
      </c>
      <c r="S149" s="35">
        <v>7.9629999999999939</v>
      </c>
      <c r="T149" s="35">
        <v>7.9200000000000301</v>
      </c>
      <c r="U149" s="35">
        <v>7.8249999999999886</v>
      </c>
      <c r="V149" s="35">
        <v>7.9150000000000063</v>
      </c>
      <c r="W149" s="35">
        <v>7.9099999999999824</v>
      </c>
      <c r="X149" s="35">
        <v>7.9080000000000297</v>
      </c>
      <c r="Y149" s="35">
        <v>7.8759999999999621</v>
      </c>
      <c r="Z149" s="35">
        <v>7.8940000000000055</v>
      </c>
      <c r="AA149" s="35">
        <v>7.8799999999999955</v>
      </c>
      <c r="AB149" s="35">
        <v>7.8920000000000528</v>
      </c>
      <c r="AC149" s="35">
        <v>7.8509999999999707</v>
      </c>
      <c r="AD149" s="35">
        <v>7.9250000000000114</v>
      </c>
      <c r="AE149" s="35">
        <v>7.9449999999999932</v>
      </c>
      <c r="AF149" s="35">
        <v>7.8650000000000091</v>
      </c>
      <c r="AG149" s="35">
        <v>7.900999999999982</v>
      </c>
      <c r="AH149" s="35">
        <v>7.9700000000000273</v>
      </c>
      <c r="AI149" s="35">
        <v>7.9899999999999807</v>
      </c>
      <c r="AJ149" s="35">
        <v>8.018999999999977</v>
      </c>
      <c r="AK149" s="35">
        <v>8.0530000000000257</v>
      </c>
      <c r="AL149" s="35">
        <v>8.0889999999999702</v>
      </c>
      <c r="AM149" s="35">
        <v>8.1160000000000139</v>
      </c>
      <c r="AN149" s="35">
        <v>8.1769999999999641</v>
      </c>
      <c r="AO149" s="35">
        <v>8.3700000000000045</v>
      </c>
      <c r="AP149" s="35">
        <f t="shared" si="4"/>
        <v>260.42199999999997</v>
      </c>
      <c r="AQ149" s="46">
        <f t="shared" si="5"/>
        <v>55.294867561112355</v>
      </c>
    </row>
    <row r="150" spans="1:43" x14ac:dyDescent="0.35">
      <c r="A150" s="1" t="s">
        <v>905</v>
      </c>
      <c r="B150" s="1">
        <v>2021</v>
      </c>
      <c r="C150" s="2">
        <v>44386</v>
      </c>
      <c r="D150" s="1" t="s">
        <v>66</v>
      </c>
      <c r="E150" s="1" t="s">
        <v>21</v>
      </c>
      <c r="F150" s="1" t="s">
        <v>496</v>
      </c>
      <c r="G150" s="1" t="s">
        <v>85</v>
      </c>
      <c r="H150" s="1"/>
      <c r="I150" s="1">
        <v>7</v>
      </c>
      <c r="J150" s="35">
        <v>13.22</v>
      </c>
      <c r="K150" s="35">
        <v>8.2239999999999984</v>
      </c>
      <c r="L150" s="35">
        <v>7.6730000000000018</v>
      </c>
      <c r="M150" s="35">
        <v>7.5770000000000017</v>
      </c>
      <c r="N150" s="35">
        <v>7.5829999999999984</v>
      </c>
      <c r="O150" s="35">
        <v>7.7029999999999959</v>
      </c>
      <c r="P150" s="35">
        <v>7.7950000000000017</v>
      </c>
      <c r="Q150" s="35">
        <v>7.8539999999999921</v>
      </c>
      <c r="R150" s="35">
        <v>7.8990000000000009</v>
      </c>
      <c r="S150" s="35">
        <v>7.9260000000000019</v>
      </c>
      <c r="T150" s="35">
        <v>7.9059999999999917</v>
      </c>
      <c r="U150" s="35">
        <v>7.9170000000000158</v>
      </c>
      <c r="V150" s="35">
        <v>7.8990000000000009</v>
      </c>
      <c r="W150" s="35">
        <v>7.8659999999999854</v>
      </c>
      <c r="X150" s="35">
        <v>7.876000000000019</v>
      </c>
      <c r="Y150" s="35">
        <v>7.9299999999999784</v>
      </c>
      <c r="Z150" s="35">
        <v>7.8740000000000236</v>
      </c>
      <c r="AA150" s="35">
        <v>8.0200000000000102</v>
      </c>
      <c r="AB150" s="35">
        <v>8.0499999999999829</v>
      </c>
      <c r="AC150" s="35">
        <v>8.1230000000000189</v>
      </c>
      <c r="AD150" s="35">
        <v>8.143999999999977</v>
      </c>
      <c r="AE150" s="35">
        <v>8.1870000000000118</v>
      </c>
      <c r="AF150" s="35">
        <v>8.1990000000000123</v>
      </c>
      <c r="AG150" s="35">
        <v>8.2169999999999845</v>
      </c>
      <c r="AH150" s="35">
        <v>8.2049999999999841</v>
      </c>
      <c r="AI150" s="35">
        <v>8.2140000000000555</v>
      </c>
      <c r="AJ150" s="35">
        <v>8.2109999999999843</v>
      </c>
      <c r="AK150" s="35">
        <v>8.2319999999999709</v>
      </c>
      <c r="AL150" s="35">
        <v>8.2089999999999748</v>
      </c>
      <c r="AM150" s="35">
        <v>8.2189999999999941</v>
      </c>
      <c r="AN150" s="35">
        <v>8.2120000000000175</v>
      </c>
      <c r="AO150" s="35">
        <v>8.2180000000000177</v>
      </c>
      <c r="AP150" s="35">
        <f t="shared" si="4"/>
        <v>261.38200000000001</v>
      </c>
      <c r="AQ150" s="46">
        <f t="shared" si="5"/>
        <v>55.091781377447568</v>
      </c>
    </row>
    <row r="151" spans="1:43" x14ac:dyDescent="0.35">
      <c r="A151" s="1" t="s">
        <v>905</v>
      </c>
      <c r="B151" s="1">
        <v>2021</v>
      </c>
      <c r="C151" s="2">
        <v>44386</v>
      </c>
      <c r="D151" s="1" t="s">
        <v>66</v>
      </c>
      <c r="E151" s="1" t="s">
        <v>21</v>
      </c>
      <c r="F151" s="1" t="s">
        <v>839</v>
      </c>
      <c r="G151" s="1" t="s">
        <v>480</v>
      </c>
      <c r="H151" s="1"/>
      <c r="I151" s="1">
        <v>8</v>
      </c>
      <c r="J151" s="35">
        <v>13.62</v>
      </c>
      <c r="K151" s="35">
        <v>8.2449999999999992</v>
      </c>
      <c r="L151" s="35">
        <v>8.1290000000000013</v>
      </c>
      <c r="M151" s="35">
        <v>8.0840000000000032</v>
      </c>
      <c r="N151" s="35">
        <v>8.1639999999999944</v>
      </c>
      <c r="O151" s="35">
        <v>8.1670000000000016</v>
      </c>
      <c r="P151" s="35">
        <v>8.1489999999999938</v>
      </c>
      <c r="Q151" s="35">
        <v>8.1510000000000105</v>
      </c>
      <c r="R151" s="35">
        <v>8.1310000000000002</v>
      </c>
      <c r="S151" s="35">
        <v>8.1350000000000051</v>
      </c>
      <c r="T151" s="35">
        <v>8.1549999999999869</v>
      </c>
      <c r="U151" s="35">
        <v>8.1730000000000018</v>
      </c>
      <c r="V151" s="35">
        <v>8.1880000000000024</v>
      </c>
      <c r="W151" s="35">
        <v>8.1670000000000158</v>
      </c>
      <c r="X151" s="35">
        <v>8.1339999999999577</v>
      </c>
      <c r="Y151" s="35">
        <v>8.1070000000000277</v>
      </c>
      <c r="Z151" s="35">
        <v>8.0490000000000066</v>
      </c>
      <c r="AA151" s="35">
        <v>8.0569999999999879</v>
      </c>
      <c r="AB151" s="35">
        <v>8.0860000000000127</v>
      </c>
      <c r="AC151" s="35">
        <v>8.0670000000000073</v>
      </c>
      <c r="AD151" s="35">
        <v>8.0409999999999968</v>
      </c>
      <c r="AE151" s="35">
        <v>7.9749999999999659</v>
      </c>
      <c r="AF151" s="35">
        <v>8.0290000000000532</v>
      </c>
      <c r="AG151" s="35">
        <v>8.0669999999999789</v>
      </c>
      <c r="AH151" s="35">
        <v>8.0999999999999943</v>
      </c>
      <c r="AI151" s="35">
        <v>8.0749999999999886</v>
      </c>
      <c r="AJ151" s="35">
        <v>8.099000000000018</v>
      </c>
      <c r="AK151" s="35">
        <v>8.1029999999999802</v>
      </c>
      <c r="AL151" s="35">
        <v>8.174000000000035</v>
      </c>
      <c r="AM151" s="35">
        <v>8.1409999999999911</v>
      </c>
      <c r="AN151" s="35">
        <v>8.0959999999999752</v>
      </c>
      <c r="AO151" s="35">
        <v>8.0360000000000014</v>
      </c>
      <c r="AP151" s="35">
        <f t="shared" si="4"/>
        <v>265.09399999999999</v>
      </c>
      <c r="AQ151" s="46">
        <f t="shared" si="5"/>
        <v>54.320354289421864</v>
      </c>
    </row>
    <row r="152" spans="1:43" x14ac:dyDescent="0.35">
      <c r="A152" s="1" t="s">
        <v>905</v>
      </c>
      <c r="B152" s="1">
        <v>2021</v>
      </c>
      <c r="C152" s="2">
        <v>44386</v>
      </c>
      <c r="D152" s="1" t="s">
        <v>66</v>
      </c>
      <c r="E152" s="1" t="s">
        <v>21</v>
      </c>
      <c r="F152" s="1" t="s">
        <v>519</v>
      </c>
      <c r="G152" s="1" t="s">
        <v>250</v>
      </c>
      <c r="H152" s="1"/>
      <c r="I152" s="1">
        <v>9</v>
      </c>
      <c r="J152" s="35">
        <v>15.622</v>
      </c>
      <c r="K152" s="35">
        <v>9.1129999999999995</v>
      </c>
      <c r="L152" s="35">
        <v>8.4350000000000023</v>
      </c>
      <c r="M152" s="35">
        <v>8.1890000000000001</v>
      </c>
      <c r="N152" s="35">
        <v>8.1009999999999991</v>
      </c>
      <c r="O152" s="35">
        <v>8.0379999999999967</v>
      </c>
      <c r="P152" s="35">
        <v>8.0180000000000078</v>
      </c>
      <c r="Q152" s="35">
        <v>8.0679999999999978</v>
      </c>
      <c r="R152" s="35">
        <v>8.0360000000000014</v>
      </c>
      <c r="S152" s="35">
        <v>8.0319999999999965</v>
      </c>
      <c r="T152" s="35">
        <v>8.0840000000000032</v>
      </c>
      <c r="U152" s="35">
        <v>8.0980000000000132</v>
      </c>
      <c r="V152" s="35">
        <v>8.0879999999999797</v>
      </c>
      <c r="W152" s="35">
        <v>8.1200000000000045</v>
      </c>
      <c r="X152" s="35">
        <v>8.13900000000001</v>
      </c>
      <c r="Y152" s="35">
        <v>8.2279999999999802</v>
      </c>
      <c r="Z152" s="35">
        <v>8.188999999999993</v>
      </c>
      <c r="AA152" s="35">
        <v>8.0290000000000532</v>
      </c>
      <c r="AB152" s="35">
        <v>7.7889999999999588</v>
      </c>
      <c r="AC152" s="35">
        <v>7.9310000000000116</v>
      </c>
      <c r="AD152" s="35">
        <v>8.1440000000000055</v>
      </c>
      <c r="AE152" s="35">
        <v>8.0229999999999677</v>
      </c>
      <c r="AF152" s="35">
        <v>7.9039999999999964</v>
      </c>
      <c r="AG152" s="35">
        <v>7.8510000000000275</v>
      </c>
      <c r="AH152" s="35">
        <v>7.8000000000000114</v>
      </c>
      <c r="AI152" s="35">
        <v>7.8299999999999841</v>
      </c>
      <c r="AJ152" s="35">
        <v>7.8989999999999725</v>
      </c>
      <c r="AK152" s="35">
        <v>7.9470000000000027</v>
      </c>
      <c r="AL152" s="35">
        <v>7.9450000000000216</v>
      </c>
      <c r="AM152" s="35">
        <v>8.0000000000000284</v>
      </c>
      <c r="AN152" s="35">
        <v>7.9659999999999229</v>
      </c>
      <c r="AO152" s="35">
        <v>7.9880000000000564</v>
      </c>
      <c r="AP152" s="35">
        <f t="shared" si="4"/>
        <v>265.64400000000001</v>
      </c>
      <c r="AQ152" s="46">
        <f t="shared" si="5"/>
        <v>54.20788724759452</v>
      </c>
    </row>
    <row r="153" spans="1:43" x14ac:dyDescent="0.35">
      <c r="A153" s="1" t="s">
        <v>905</v>
      </c>
      <c r="B153" s="1">
        <v>2021</v>
      </c>
      <c r="C153" s="2">
        <v>44386</v>
      </c>
      <c r="D153" s="1" t="s">
        <v>66</v>
      </c>
      <c r="E153" s="1" t="s">
        <v>21</v>
      </c>
      <c r="F153" s="1" t="s">
        <v>790</v>
      </c>
      <c r="G153" s="1" t="s">
        <v>480</v>
      </c>
      <c r="H153" s="1"/>
      <c r="I153" s="1">
        <v>10</v>
      </c>
      <c r="J153" s="35">
        <v>14.09</v>
      </c>
      <c r="K153" s="35">
        <v>8.7420000000000009</v>
      </c>
      <c r="L153" s="35">
        <v>8.3189999999999991</v>
      </c>
      <c r="M153" s="35">
        <v>8.0890000000000022</v>
      </c>
      <c r="N153" s="35">
        <v>8.0079999999999956</v>
      </c>
      <c r="O153" s="35">
        <v>8.0330000000000013</v>
      </c>
      <c r="P153" s="35">
        <v>8.0640000000000001</v>
      </c>
      <c r="Q153" s="35">
        <v>8.1110000000000042</v>
      </c>
      <c r="R153" s="35">
        <v>8.1299999999999955</v>
      </c>
      <c r="S153" s="35">
        <v>8.070999999999998</v>
      </c>
      <c r="T153" s="35">
        <v>8.083999999999989</v>
      </c>
      <c r="U153" s="35">
        <v>8.105000000000004</v>
      </c>
      <c r="V153" s="35">
        <v>8.1760000000000161</v>
      </c>
      <c r="W153" s="35">
        <v>8.1039999999999992</v>
      </c>
      <c r="X153" s="35">
        <v>7.7950000000000017</v>
      </c>
      <c r="Y153" s="35">
        <v>7.8179999999999978</v>
      </c>
      <c r="Z153" s="35">
        <v>7.8269999999999982</v>
      </c>
      <c r="AA153" s="35">
        <v>7.98599999999999</v>
      </c>
      <c r="AB153" s="35">
        <v>7.9759999999999991</v>
      </c>
      <c r="AC153" s="35">
        <v>7.9860000000000184</v>
      </c>
      <c r="AD153" s="35">
        <v>8.018999999999977</v>
      </c>
      <c r="AE153" s="35">
        <v>8.0520000000000493</v>
      </c>
      <c r="AF153" s="35">
        <v>8.115999999999957</v>
      </c>
      <c r="AG153" s="35">
        <v>8.1760000000000161</v>
      </c>
      <c r="AH153" s="35">
        <v>8.2340000000000089</v>
      </c>
      <c r="AI153" s="35">
        <v>8.3209999999999695</v>
      </c>
      <c r="AJ153" s="35">
        <v>8.3669999999999902</v>
      </c>
      <c r="AK153" s="35">
        <v>8.5200000000000387</v>
      </c>
      <c r="AL153" s="35">
        <v>8.5519999999999641</v>
      </c>
      <c r="AM153" s="35">
        <v>8.5390000000000441</v>
      </c>
      <c r="AN153" s="35">
        <v>8.5289999999999395</v>
      </c>
      <c r="AO153" s="35">
        <v>8.5430000000000632</v>
      </c>
      <c r="AP153" s="35">
        <f t="shared" si="4"/>
        <v>267.48200000000003</v>
      </c>
      <c r="AQ153" s="46">
        <f t="shared" si="5"/>
        <v>53.835398269790112</v>
      </c>
    </row>
    <row r="154" spans="1:43" x14ac:dyDescent="0.35">
      <c r="A154" s="1" t="s">
        <v>905</v>
      </c>
      <c r="B154" s="1">
        <v>2021</v>
      </c>
      <c r="C154" s="2">
        <v>44386</v>
      </c>
      <c r="D154" s="1" t="s">
        <v>66</v>
      </c>
      <c r="E154" s="1" t="s">
        <v>21</v>
      </c>
      <c r="F154" s="1" t="s">
        <v>926</v>
      </c>
      <c r="G154" s="1" t="s">
        <v>207</v>
      </c>
      <c r="H154" s="1"/>
      <c r="I154" s="1">
        <v>11</v>
      </c>
      <c r="J154" s="35">
        <v>14.324999999999999</v>
      </c>
      <c r="K154" s="35">
        <v>8.3490000000000002</v>
      </c>
      <c r="L154" s="35">
        <v>7.8780000000000001</v>
      </c>
      <c r="M154" s="35">
        <v>7.7620000000000005</v>
      </c>
      <c r="N154" s="35">
        <v>7.8179999999999978</v>
      </c>
      <c r="O154" s="35">
        <v>7.8980000000000032</v>
      </c>
      <c r="P154" s="35">
        <v>7.9619999999999962</v>
      </c>
      <c r="Q154" s="35">
        <v>8.0009999999999977</v>
      </c>
      <c r="R154" s="35">
        <v>8.0559999999999974</v>
      </c>
      <c r="S154" s="35">
        <v>8.1119999999999948</v>
      </c>
      <c r="T154" s="35">
        <v>8.1980000000000217</v>
      </c>
      <c r="U154" s="35">
        <v>8.2569999999999766</v>
      </c>
      <c r="V154" s="35">
        <v>8.2700000000000244</v>
      </c>
      <c r="W154" s="35">
        <v>8.319999999999979</v>
      </c>
      <c r="X154" s="35">
        <v>8.3369999999999891</v>
      </c>
      <c r="Y154" s="35">
        <v>8.3590000000000089</v>
      </c>
      <c r="Z154" s="35">
        <v>8.3790000000000191</v>
      </c>
      <c r="AA154" s="35">
        <v>8.3739999999999952</v>
      </c>
      <c r="AB154" s="35">
        <v>8.1810000000000116</v>
      </c>
      <c r="AC154" s="35">
        <v>8.025999999999982</v>
      </c>
      <c r="AD154" s="35">
        <v>8.0579999999999927</v>
      </c>
      <c r="AE154" s="35">
        <v>8.1030000000000086</v>
      </c>
      <c r="AF154" s="35">
        <v>8.2450000000000045</v>
      </c>
      <c r="AG154" s="35">
        <v>8.275999999999982</v>
      </c>
      <c r="AH154" s="35">
        <v>8.3710000000000377</v>
      </c>
      <c r="AI154" s="35">
        <v>8.3290000000000077</v>
      </c>
      <c r="AJ154" s="35">
        <v>8.3509999999999991</v>
      </c>
      <c r="AK154" s="35">
        <v>8.4000000000000057</v>
      </c>
      <c r="AL154" s="35">
        <v>8.4559999999999604</v>
      </c>
      <c r="AM154" s="35">
        <v>8.4499999999999602</v>
      </c>
      <c r="AN154" s="35">
        <v>8.34800000000007</v>
      </c>
      <c r="AO154" s="35">
        <v>8.3519999999999186</v>
      </c>
      <c r="AP154" s="35">
        <f t="shared" si="4"/>
        <v>268.60099999999994</v>
      </c>
      <c r="AQ154" s="46">
        <f t="shared" si="5"/>
        <v>53.611118350266764</v>
      </c>
    </row>
    <row r="155" spans="1:43" x14ac:dyDescent="0.35">
      <c r="A155" s="1" t="s">
        <v>905</v>
      </c>
      <c r="B155" s="1">
        <v>2021</v>
      </c>
      <c r="C155" s="2">
        <v>44386</v>
      </c>
      <c r="D155" s="1" t="s">
        <v>66</v>
      </c>
      <c r="E155" s="1" t="s">
        <v>21</v>
      </c>
      <c r="F155" s="1" t="s">
        <v>927</v>
      </c>
      <c r="G155" s="1" t="s">
        <v>188</v>
      </c>
      <c r="H155" s="1"/>
      <c r="I155" s="1">
        <v>12</v>
      </c>
      <c r="J155" s="35">
        <v>14.009</v>
      </c>
      <c r="K155" s="35">
        <v>8.3640000000000008</v>
      </c>
      <c r="L155" s="35">
        <v>7.8039999999999985</v>
      </c>
      <c r="M155" s="35">
        <v>7.5829999999999984</v>
      </c>
      <c r="N155" s="35">
        <v>7.507000000000005</v>
      </c>
      <c r="O155" s="35">
        <v>7.5030000000000001</v>
      </c>
      <c r="P155" s="35">
        <v>7.5599999999999952</v>
      </c>
      <c r="Q155" s="35">
        <v>7.6040000000000134</v>
      </c>
      <c r="R155" s="35">
        <v>7.6449999999999818</v>
      </c>
      <c r="S155" s="35">
        <v>7.659000000000006</v>
      </c>
      <c r="T155" s="35">
        <v>7.7810000000000059</v>
      </c>
      <c r="U155" s="35">
        <v>7.7749999999999915</v>
      </c>
      <c r="V155" s="35">
        <v>7.9370000000000118</v>
      </c>
      <c r="W155" s="35">
        <v>8.0349999999999966</v>
      </c>
      <c r="X155" s="35">
        <v>8.1880000000000166</v>
      </c>
      <c r="Y155" s="35">
        <v>8.1899999999999551</v>
      </c>
      <c r="Z155" s="35">
        <v>8.3010000000000161</v>
      </c>
      <c r="AA155" s="35">
        <v>8.3430000000000177</v>
      </c>
      <c r="AB155" s="35">
        <v>8.4129999999999825</v>
      </c>
      <c r="AC155" s="35">
        <v>8.5769999999999982</v>
      </c>
      <c r="AD155" s="35">
        <v>8.5680000000000405</v>
      </c>
      <c r="AE155" s="35">
        <v>8.622999999999962</v>
      </c>
      <c r="AF155" s="35">
        <v>8.6480000000000246</v>
      </c>
      <c r="AG155" s="35">
        <v>8.6439999999999486</v>
      </c>
      <c r="AH155" s="35">
        <v>8.6480000000000246</v>
      </c>
      <c r="AI155" s="35">
        <v>8.6899999999999977</v>
      </c>
      <c r="AJ155" s="35">
        <v>8.664999999999992</v>
      </c>
      <c r="AK155" s="35">
        <v>8.5999999999999943</v>
      </c>
      <c r="AL155" s="35">
        <v>8.6850000000000307</v>
      </c>
      <c r="AM155" s="35">
        <v>8.8479999999999563</v>
      </c>
      <c r="AN155" s="35">
        <v>8.9029999999999916</v>
      </c>
      <c r="AO155" s="35">
        <v>8.9130000000000109</v>
      </c>
      <c r="AP155" s="35">
        <f t="shared" si="4"/>
        <v>269.21299999999997</v>
      </c>
      <c r="AQ155" s="46">
        <f t="shared" si="5"/>
        <v>53.489244575856297</v>
      </c>
    </row>
    <row r="156" spans="1:43" x14ac:dyDescent="0.35">
      <c r="A156" s="1" t="s">
        <v>905</v>
      </c>
      <c r="B156" s="1">
        <v>2021</v>
      </c>
      <c r="C156" s="2">
        <v>44386</v>
      </c>
      <c r="D156" s="1" t="s">
        <v>66</v>
      </c>
      <c r="E156" s="1" t="s">
        <v>21</v>
      </c>
      <c r="F156" s="1" t="s">
        <v>928</v>
      </c>
      <c r="G156" s="1" t="s">
        <v>58</v>
      </c>
      <c r="H156" s="1"/>
      <c r="I156" s="1">
        <v>13</v>
      </c>
      <c r="J156" s="35">
        <v>13.742000000000001</v>
      </c>
      <c r="K156" s="35">
        <v>8.6989999999999981</v>
      </c>
      <c r="L156" s="35">
        <v>8.2669999999999995</v>
      </c>
      <c r="M156" s="35">
        <v>8.2289999999999992</v>
      </c>
      <c r="N156" s="35">
        <v>8.375</v>
      </c>
      <c r="O156" s="35">
        <v>8.4350000000000023</v>
      </c>
      <c r="P156" s="35">
        <v>8.4270000000000067</v>
      </c>
      <c r="Q156" s="35">
        <v>8.4049999999999869</v>
      </c>
      <c r="R156" s="35">
        <v>8.3530000000000086</v>
      </c>
      <c r="S156" s="35">
        <v>8.2909999999999968</v>
      </c>
      <c r="T156" s="35">
        <v>8.3269999999999982</v>
      </c>
      <c r="U156" s="35">
        <v>8.3290000000000077</v>
      </c>
      <c r="V156" s="35">
        <v>8.3609999999999758</v>
      </c>
      <c r="W156" s="35">
        <v>8.3470000000000368</v>
      </c>
      <c r="X156" s="35">
        <v>8.3599999999999852</v>
      </c>
      <c r="Y156" s="35">
        <v>8.0169999999999959</v>
      </c>
      <c r="Z156" s="35">
        <v>8.0720000000000027</v>
      </c>
      <c r="AA156" s="35">
        <v>8.1920000000000073</v>
      </c>
      <c r="AB156" s="35">
        <v>8.2849999999999966</v>
      </c>
      <c r="AC156" s="35">
        <v>8.4039999999999964</v>
      </c>
      <c r="AD156" s="35">
        <v>8.3659999999999854</v>
      </c>
      <c r="AE156" s="35">
        <v>8.3040000000000305</v>
      </c>
      <c r="AF156" s="35">
        <v>8.2419999999999902</v>
      </c>
      <c r="AG156" s="35">
        <v>8.1979999999999791</v>
      </c>
      <c r="AH156" s="35">
        <v>8.1730000000000018</v>
      </c>
      <c r="AI156" s="35">
        <v>8.2270000000000607</v>
      </c>
      <c r="AJ156" s="35">
        <v>8.1599999999999397</v>
      </c>
      <c r="AK156" s="35">
        <v>8.2220000000000653</v>
      </c>
      <c r="AL156" s="35">
        <v>8.2229999999999279</v>
      </c>
      <c r="AM156" s="35">
        <v>8.1400000000000148</v>
      </c>
      <c r="AN156" s="35">
        <v>8.0600000000000307</v>
      </c>
      <c r="AO156" s="35">
        <v>7.9549999999999841</v>
      </c>
      <c r="AP156" s="35">
        <f t="shared" si="4"/>
        <v>270.18700000000001</v>
      </c>
      <c r="AQ156" s="46">
        <f t="shared" si="5"/>
        <v>53.296420627195239</v>
      </c>
    </row>
    <row r="157" spans="1:43" x14ac:dyDescent="0.35">
      <c r="A157" s="1" t="s">
        <v>905</v>
      </c>
      <c r="B157" s="1">
        <v>2021</v>
      </c>
      <c r="C157" s="2">
        <v>44386</v>
      </c>
      <c r="D157" s="1" t="s">
        <v>66</v>
      </c>
      <c r="E157" s="1" t="s">
        <v>21</v>
      </c>
      <c r="F157" s="1" t="s">
        <v>929</v>
      </c>
      <c r="G157" s="1" t="s">
        <v>917</v>
      </c>
      <c r="H157" s="1"/>
      <c r="I157" s="1">
        <v>14</v>
      </c>
      <c r="J157" s="35">
        <v>13.622999999999999</v>
      </c>
      <c r="K157" s="35">
        <v>8.3600000000000012</v>
      </c>
      <c r="L157" s="35">
        <v>8.1729999999999983</v>
      </c>
      <c r="M157" s="35">
        <v>8.2860000000000014</v>
      </c>
      <c r="N157" s="35">
        <v>8.3789999999999978</v>
      </c>
      <c r="O157" s="35">
        <v>8.355000000000004</v>
      </c>
      <c r="P157" s="35">
        <v>8.3619999999999948</v>
      </c>
      <c r="Q157" s="35">
        <v>8.3629999999999995</v>
      </c>
      <c r="R157" s="35">
        <v>8.2819999999999965</v>
      </c>
      <c r="S157" s="35">
        <v>8.2710000000000008</v>
      </c>
      <c r="T157" s="35">
        <v>8.2890000000000015</v>
      </c>
      <c r="U157" s="35">
        <v>8.3100000000000023</v>
      </c>
      <c r="V157" s="35">
        <v>8.3180000000000121</v>
      </c>
      <c r="W157" s="35">
        <v>8.3079999999999927</v>
      </c>
      <c r="X157" s="35">
        <v>8.3389999999999986</v>
      </c>
      <c r="Y157" s="35">
        <v>8.3140000000000214</v>
      </c>
      <c r="Z157" s="35">
        <v>8.3489999999999895</v>
      </c>
      <c r="AA157" s="35">
        <v>8.328000000000003</v>
      </c>
      <c r="AB157" s="35">
        <v>8.3639999999999759</v>
      </c>
      <c r="AC157" s="35">
        <v>8.40300000000002</v>
      </c>
      <c r="AD157" s="35">
        <v>8.4299999999999784</v>
      </c>
      <c r="AE157" s="35">
        <v>8.27800000000002</v>
      </c>
      <c r="AF157" s="35">
        <v>8.3129999999999882</v>
      </c>
      <c r="AG157" s="35">
        <v>8.3769999999999811</v>
      </c>
      <c r="AH157" s="35">
        <v>8.4460000000000264</v>
      </c>
      <c r="AI157" s="35">
        <v>8.5390000000000441</v>
      </c>
      <c r="AJ157" s="35">
        <v>8.5319999999999823</v>
      </c>
      <c r="AK157" s="35">
        <v>8.6119999999999379</v>
      </c>
      <c r="AL157" s="35">
        <v>8.6189999999999998</v>
      </c>
      <c r="AM157" s="35">
        <v>8.5649999999999977</v>
      </c>
      <c r="AN157" s="35">
        <v>8.563000000000045</v>
      </c>
      <c r="AO157" s="35">
        <v>8.5790000000000077</v>
      </c>
      <c r="AP157" s="35">
        <f t="shared" si="4"/>
        <v>273.62900000000002</v>
      </c>
      <c r="AQ157" s="46">
        <f t="shared" si="5"/>
        <v>52.62600089902751</v>
      </c>
    </row>
    <row r="158" spans="1:43" x14ac:dyDescent="0.35">
      <c r="A158" s="1" t="s">
        <v>905</v>
      </c>
      <c r="B158" s="1">
        <v>2021</v>
      </c>
      <c r="C158" s="2">
        <v>44386</v>
      </c>
      <c r="D158" s="1" t="s">
        <v>66</v>
      </c>
      <c r="E158" s="1" t="s">
        <v>21</v>
      </c>
      <c r="F158" s="1" t="s">
        <v>718</v>
      </c>
      <c r="G158" s="1" t="s">
        <v>727</v>
      </c>
      <c r="H158" s="1"/>
      <c r="I158" s="1">
        <v>15</v>
      </c>
      <c r="J158" s="35">
        <v>14.228</v>
      </c>
      <c r="K158" s="35">
        <v>8.3480000000000008</v>
      </c>
      <c r="L158" s="35">
        <v>7.9920000000000009</v>
      </c>
      <c r="M158" s="35">
        <v>7.9939999999999962</v>
      </c>
      <c r="N158" s="35">
        <v>8.0230000000000032</v>
      </c>
      <c r="O158" s="35">
        <v>8.1890000000000001</v>
      </c>
      <c r="P158" s="35">
        <v>8.2020000000000124</v>
      </c>
      <c r="Q158" s="35">
        <v>8.2809999999999775</v>
      </c>
      <c r="R158" s="35">
        <v>8.3190000000000026</v>
      </c>
      <c r="S158" s="35">
        <v>8.349000000000018</v>
      </c>
      <c r="T158" s="35">
        <v>8.2989999999999924</v>
      </c>
      <c r="U158" s="35">
        <v>8.3939999999999912</v>
      </c>
      <c r="V158" s="35">
        <v>8.3670000000000044</v>
      </c>
      <c r="W158" s="35">
        <v>8.4470000000000169</v>
      </c>
      <c r="X158" s="35">
        <v>8.3789999999999907</v>
      </c>
      <c r="Y158" s="35">
        <v>8.453000000000003</v>
      </c>
      <c r="Z158" s="35">
        <v>8.4539999999999793</v>
      </c>
      <c r="AA158" s="35">
        <v>8.5100000000000193</v>
      </c>
      <c r="AB158" s="35">
        <v>8.4879999999999995</v>
      </c>
      <c r="AC158" s="35">
        <v>8.5660000000000025</v>
      </c>
      <c r="AD158" s="35">
        <v>8.5550000000000068</v>
      </c>
      <c r="AE158" s="35">
        <v>8.6389999999999816</v>
      </c>
      <c r="AF158" s="35">
        <v>8.6599999999999966</v>
      </c>
      <c r="AG158" s="35">
        <v>8.7620000000000289</v>
      </c>
      <c r="AH158" s="35">
        <v>8.7679999999999723</v>
      </c>
      <c r="AI158" s="35">
        <v>8.8809999999999718</v>
      </c>
      <c r="AJ158" s="35">
        <v>8.8420000000000414</v>
      </c>
      <c r="AK158" s="35">
        <v>8.7539999999999907</v>
      </c>
      <c r="AL158" s="35">
        <v>8.7590000000000146</v>
      </c>
      <c r="AM158" s="35">
        <v>8.768999999999977</v>
      </c>
      <c r="AN158" s="35">
        <v>8.7699999999999818</v>
      </c>
      <c r="AO158" s="35">
        <v>8.8250000000000455</v>
      </c>
      <c r="AP158" s="35">
        <f t="shared" si="4"/>
        <v>277.26600000000002</v>
      </c>
      <c r="AQ158" s="46">
        <f t="shared" si="5"/>
        <v>51.935686308454692</v>
      </c>
    </row>
    <row r="159" spans="1:43" x14ac:dyDescent="0.35">
      <c r="A159" s="1" t="s">
        <v>905</v>
      </c>
      <c r="B159" s="1">
        <v>2021</v>
      </c>
      <c r="C159" s="2">
        <v>44386</v>
      </c>
      <c r="D159" s="1" t="s">
        <v>66</v>
      </c>
      <c r="E159" s="1" t="s">
        <v>21</v>
      </c>
      <c r="F159" s="1" t="s">
        <v>930</v>
      </c>
      <c r="G159" s="1" t="s">
        <v>207</v>
      </c>
      <c r="H159" s="1"/>
      <c r="I159" s="1">
        <v>16</v>
      </c>
      <c r="J159" s="35">
        <v>13.923</v>
      </c>
      <c r="K159" s="35">
        <v>8.577</v>
      </c>
      <c r="L159" s="35">
        <v>8.4969999999999999</v>
      </c>
      <c r="M159" s="35">
        <v>8.6049999999999969</v>
      </c>
      <c r="N159" s="35">
        <v>8.6470000000000056</v>
      </c>
      <c r="O159" s="35">
        <v>8.6289999999999978</v>
      </c>
      <c r="P159" s="35">
        <v>8.6029999999999944</v>
      </c>
      <c r="Q159" s="35">
        <v>8.6290000000000191</v>
      </c>
      <c r="R159" s="35">
        <v>8.6599999999999966</v>
      </c>
      <c r="S159" s="35">
        <v>8.5729999999999933</v>
      </c>
      <c r="T159" s="35">
        <v>8.0250000000000057</v>
      </c>
      <c r="U159" s="35">
        <v>8.0739999999999839</v>
      </c>
      <c r="V159" s="35">
        <v>8.2190000000000083</v>
      </c>
      <c r="W159" s="35">
        <v>8.4849999999999994</v>
      </c>
      <c r="X159" s="35">
        <v>8.6149999999999949</v>
      </c>
      <c r="Y159" s="35">
        <v>8.5339999999999918</v>
      </c>
      <c r="Z159" s="35">
        <v>8.3899999999999864</v>
      </c>
      <c r="AA159" s="35">
        <v>8.4650000000000318</v>
      </c>
      <c r="AB159" s="35">
        <v>8.5099999999999909</v>
      </c>
      <c r="AC159" s="35">
        <v>8.5769999999999982</v>
      </c>
      <c r="AD159" s="35">
        <v>8.5559999999999832</v>
      </c>
      <c r="AE159" s="35">
        <v>8.6280000000000143</v>
      </c>
      <c r="AF159" s="35">
        <v>8.6230000000000189</v>
      </c>
      <c r="AG159" s="35">
        <v>8.7920000000000016</v>
      </c>
      <c r="AH159" s="35">
        <v>8.839999999999975</v>
      </c>
      <c r="AI159" s="35">
        <v>8.7839999999999918</v>
      </c>
      <c r="AJ159" s="35">
        <v>8.5150000000000432</v>
      </c>
      <c r="AK159" s="35">
        <v>8.5289999999999679</v>
      </c>
      <c r="AL159" s="35">
        <v>8.5459999999999923</v>
      </c>
      <c r="AM159" s="35">
        <v>8.4730000000000416</v>
      </c>
      <c r="AN159" s="35">
        <v>8.3229999999999791</v>
      </c>
      <c r="AO159" s="35">
        <v>8.4530000000000314</v>
      </c>
      <c r="AP159" s="35">
        <f t="shared" si="4"/>
        <v>278.29900000000004</v>
      </c>
      <c r="AQ159" s="46">
        <f t="shared" si="5"/>
        <v>51.742909604418266</v>
      </c>
    </row>
    <row r="160" spans="1:43" x14ac:dyDescent="0.35">
      <c r="A160" s="1" t="s">
        <v>905</v>
      </c>
      <c r="B160" s="1">
        <v>2021</v>
      </c>
      <c r="C160" s="2">
        <v>44386</v>
      </c>
      <c r="D160" s="1" t="s">
        <v>66</v>
      </c>
      <c r="E160" s="1" t="s">
        <v>21</v>
      </c>
      <c r="F160" s="1" t="s">
        <v>931</v>
      </c>
      <c r="G160" s="1" t="s">
        <v>188</v>
      </c>
      <c r="H160" s="1"/>
      <c r="I160" s="1">
        <v>17</v>
      </c>
      <c r="J160" s="35">
        <v>14.861000000000001</v>
      </c>
      <c r="K160" s="35">
        <v>8.6869999999999976</v>
      </c>
      <c r="L160" s="35">
        <v>7.9470000000000027</v>
      </c>
      <c r="M160" s="35">
        <v>7.7840000000000025</v>
      </c>
      <c r="N160" s="35">
        <v>7.8129999999999953</v>
      </c>
      <c r="O160" s="35">
        <v>7.855000000000004</v>
      </c>
      <c r="P160" s="35">
        <v>7.9519999999999911</v>
      </c>
      <c r="Q160" s="35">
        <v>8.0519999999999996</v>
      </c>
      <c r="R160" s="35">
        <v>8.1419999999999959</v>
      </c>
      <c r="S160" s="35">
        <v>8.2080000000000126</v>
      </c>
      <c r="T160" s="35">
        <v>8.2019999999999982</v>
      </c>
      <c r="U160" s="35">
        <v>8.2480000000000047</v>
      </c>
      <c r="V160" s="35">
        <v>8.3329999999999984</v>
      </c>
      <c r="W160" s="35">
        <v>8.4210000000000065</v>
      </c>
      <c r="X160" s="35">
        <v>8.4349999999999881</v>
      </c>
      <c r="Y160" s="35">
        <v>8.4989999999999952</v>
      </c>
      <c r="Z160" s="35">
        <v>8.5690000000000168</v>
      </c>
      <c r="AA160" s="35">
        <v>8.4140000000000157</v>
      </c>
      <c r="AB160" s="35">
        <v>8.686999999999955</v>
      </c>
      <c r="AC160" s="35">
        <v>8.5160000000000196</v>
      </c>
      <c r="AD160" s="35">
        <v>8.6270000000000095</v>
      </c>
      <c r="AE160" s="35">
        <v>8.7620000000000005</v>
      </c>
      <c r="AF160" s="35">
        <v>8.7579999999999529</v>
      </c>
      <c r="AG160" s="35">
        <v>8.8850000000000477</v>
      </c>
      <c r="AH160" s="35">
        <v>8.8520000000000039</v>
      </c>
      <c r="AI160" s="35">
        <v>9.0069999999999766</v>
      </c>
      <c r="AJ160" s="35">
        <v>8.9530000000000314</v>
      </c>
      <c r="AK160" s="35">
        <v>9.0629999999999882</v>
      </c>
      <c r="AL160" s="35">
        <v>9.0099999999999625</v>
      </c>
      <c r="AM160" s="35">
        <v>8.98599999999999</v>
      </c>
      <c r="AN160" s="35">
        <v>9.0290000000000532</v>
      </c>
      <c r="AO160" s="35">
        <v>9.1339999999999577</v>
      </c>
      <c r="AP160" s="35">
        <f t="shared" si="4"/>
        <v>278.69099999999997</v>
      </c>
      <c r="AQ160" s="46">
        <f t="shared" si="5"/>
        <v>51.670129282969313</v>
      </c>
    </row>
    <row r="161" spans="1:43" x14ac:dyDescent="0.35">
      <c r="A161" s="1" t="s">
        <v>905</v>
      </c>
      <c r="B161" s="1">
        <v>2021</v>
      </c>
      <c r="C161" s="2">
        <v>44386</v>
      </c>
      <c r="D161" s="1" t="s">
        <v>66</v>
      </c>
      <c r="E161" s="1" t="s">
        <v>21</v>
      </c>
      <c r="F161" s="1" t="s">
        <v>639</v>
      </c>
      <c r="G161" s="1" t="s">
        <v>492</v>
      </c>
      <c r="H161" s="1"/>
      <c r="I161" s="1">
        <v>18</v>
      </c>
      <c r="J161" s="35">
        <v>13.532</v>
      </c>
      <c r="K161" s="35">
        <v>8.5949999999999989</v>
      </c>
      <c r="L161" s="35">
        <v>8.0470000000000006</v>
      </c>
      <c r="M161" s="35">
        <v>7.9759999999999991</v>
      </c>
      <c r="N161" s="35">
        <v>8.0620000000000047</v>
      </c>
      <c r="O161" s="35">
        <v>8.2489999999999952</v>
      </c>
      <c r="P161" s="35">
        <v>8.4220000000000041</v>
      </c>
      <c r="Q161" s="35">
        <v>8.5719999999999956</v>
      </c>
      <c r="R161" s="35">
        <v>8.7379999999999995</v>
      </c>
      <c r="S161" s="35">
        <v>8.8049999999999926</v>
      </c>
      <c r="T161" s="35">
        <v>8.9540000000000219</v>
      </c>
      <c r="U161" s="35">
        <v>8.9679999999999893</v>
      </c>
      <c r="V161" s="35">
        <v>8.9899999999999949</v>
      </c>
      <c r="W161" s="35">
        <v>8.8919999999999959</v>
      </c>
      <c r="X161" s="35">
        <v>9.0939999999999941</v>
      </c>
      <c r="Y161" s="35">
        <v>8.9699999999999989</v>
      </c>
      <c r="Z161" s="35">
        <v>9.0690000000000168</v>
      </c>
      <c r="AA161" s="35">
        <v>9.1229999999999905</v>
      </c>
      <c r="AB161" s="35">
        <v>9.2330000000000325</v>
      </c>
      <c r="AC161" s="35">
        <v>9.335000000000008</v>
      </c>
      <c r="AD161" s="35">
        <v>9.3289999999999509</v>
      </c>
      <c r="AE161" s="35">
        <v>9.3590000000000089</v>
      </c>
      <c r="AF161" s="35">
        <v>9.3940000000000339</v>
      </c>
      <c r="AG161" s="35">
        <v>9.4679999999999609</v>
      </c>
      <c r="AH161" s="35">
        <v>9.2750000000000341</v>
      </c>
      <c r="AI161" s="35">
        <v>9.407999999999987</v>
      </c>
      <c r="AJ161" s="35">
        <v>9.4390000000000214</v>
      </c>
      <c r="AK161" s="35">
        <v>9.2629999999999484</v>
      </c>
      <c r="AL161" s="35">
        <v>9.1330000000000382</v>
      </c>
      <c r="AM161" s="35">
        <v>9.2729999999999677</v>
      </c>
      <c r="AN161" s="35">
        <v>9.1770000000000209</v>
      </c>
      <c r="AO161" s="35">
        <v>9.1050000000000182</v>
      </c>
      <c r="AP161" s="35">
        <f t="shared" si="4"/>
        <v>291.24900000000002</v>
      </c>
      <c r="AQ161" s="46">
        <f t="shared" si="5"/>
        <v>49.442229844565986</v>
      </c>
    </row>
    <row r="162" spans="1:43" x14ac:dyDescent="0.35">
      <c r="A162" s="41" t="s">
        <v>905</v>
      </c>
      <c r="B162" s="41">
        <v>2021</v>
      </c>
      <c r="C162" s="42">
        <v>44386</v>
      </c>
      <c r="D162" s="41" t="s">
        <v>66</v>
      </c>
      <c r="E162" s="4" t="s">
        <v>64</v>
      </c>
      <c r="F162" s="4" t="s">
        <v>848</v>
      </c>
      <c r="G162" s="4" t="s">
        <v>198</v>
      </c>
      <c r="H162" s="4"/>
      <c r="I162" s="4">
        <v>1</v>
      </c>
      <c r="J162" s="35">
        <v>13.228</v>
      </c>
      <c r="K162" s="35">
        <v>8.1790000000000003</v>
      </c>
      <c r="L162" s="35">
        <v>7.7280000000000015</v>
      </c>
      <c r="M162" s="35">
        <v>7.5299999999999976</v>
      </c>
      <c r="N162" s="35">
        <v>7.5120000000000005</v>
      </c>
      <c r="O162" s="35">
        <v>7.5339999999999989</v>
      </c>
      <c r="P162" s="35">
        <v>7.5570000000000022</v>
      </c>
      <c r="Q162" s="35">
        <v>7.6099999999999994</v>
      </c>
      <c r="R162" s="35">
        <v>7.6159999999999997</v>
      </c>
      <c r="S162" s="35">
        <v>7.6189999999999856</v>
      </c>
      <c r="T162" s="35">
        <v>7.5440000000000111</v>
      </c>
      <c r="U162" s="35">
        <v>7.5930000000000035</v>
      </c>
      <c r="V162" s="35">
        <v>7.5489999999999924</v>
      </c>
      <c r="W162" s="35">
        <v>7.5369999999999919</v>
      </c>
      <c r="X162" s="35">
        <v>7.5490000000000208</v>
      </c>
      <c r="Y162" s="35">
        <v>7.5750000000000171</v>
      </c>
      <c r="Z162" s="35">
        <v>7.527999999999949</v>
      </c>
      <c r="AA162" s="35">
        <v>7.5380000000000393</v>
      </c>
      <c r="AB162" s="35">
        <v>7.5249999999999488</v>
      </c>
      <c r="AC162" s="35">
        <v>7.5870000000000175</v>
      </c>
      <c r="AD162" s="35">
        <v>7.627000000000038</v>
      </c>
      <c r="AE162" s="35">
        <v>7.6709999999999923</v>
      </c>
      <c r="AF162" s="35">
        <v>7.6610000000000014</v>
      </c>
      <c r="AG162" s="35">
        <v>7.7309999999999945</v>
      </c>
      <c r="AH162" s="35">
        <v>7.7630000000000052</v>
      </c>
      <c r="AI162" s="35">
        <v>7.8300000000000125</v>
      </c>
      <c r="AJ162" s="35">
        <v>7.9060000000000059</v>
      </c>
      <c r="AK162" s="35">
        <v>7.9229999999999734</v>
      </c>
      <c r="AL162" s="35">
        <v>7.936000000000007</v>
      </c>
      <c r="AM162" s="35">
        <v>8.0360000000000014</v>
      </c>
      <c r="AN162" s="35">
        <v>7.9989999999999952</v>
      </c>
      <c r="AO162" s="35">
        <v>8.0519999999999925</v>
      </c>
      <c r="AP162" s="35">
        <f t="shared" si="4"/>
        <v>251.773</v>
      </c>
      <c r="AQ162" s="46">
        <f t="shared" si="5"/>
        <v>57.194377474947672</v>
      </c>
    </row>
    <row r="163" spans="1:43" x14ac:dyDescent="0.35">
      <c r="A163" s="4" t="s">
        <v>905</v>
      </c>
      <c r="B163" s="4">
        <v>2021</v>
      </c>
      <c r="C163" s="5">
        <v>44386</v>
      </c>
      <c r="D163" s="4" t="s">
        <v>66</v>
      </c>
      <c r="E163" s="4" t="s">
        <v>64</v>
      </c>
      <c r="F163" s="4" t="s">
        <v>778</v>
      </c>
      <c r="G163" s="4" t="s">
        <v>924</v>
      </c>
      <c r="H163" s="4"/>
      <c r="I163" s="4">
        <v>2</v>
      </c>
      <c r="J163" s="35">
        <v>13.773</v>
      </c>
      <c r="K163" s="35">
        <v>8.1879999999999988</v>
      </c>
      <c r="L163" s="35">
        <v>7.6690000000000005</v>
      </c>
      <c r="M163" s="35">
        <v>7.5650000000000013</v>
      </c>
      <c r="N163" s="35">
        <v>7.5589999999999975</v>
      </c>
      <c r="O163" s="35">
        <v>7.597999999999999</v>
      </c>
      <c r="P163" s="35">
        <v>7.6470000000000056</v>
      </c>
      <c r="Q163" s="35">
        <v>7.6930000000000049</v>
      </c>
      <c r="R163" s="35">
        <v>7.6839999999999833</v>
      </c>
      <c r="S163" s="35">
        <v>7.7659999999999911</v>
      </c>
      <c r="T163" s="35">
        <v>7.7680000000000149</v>
      </c>
      <c r="U163" s="35">
        <v>7.8010000000000019</v>
      </c>
      <c r="V163" s="35">
        <v>7.7759999999999962</v>
      </c>
      <c r="W163" s="35">
        <v>7.8290000000000219</v>
      </c>
      <c r="X163" s="35">
        <v>7.825999999999965</v>
      </c>
      <c r="Y163" s="35">
        <v>7.8960000000000292</v>
      </c>
      <c r="Z163" s="35">
        <v>7.8899999999999864</v>
      </c>
      <c r="AA163" s="35">
        <v>7.960000000000008</v>
      </c>
      <c r="AB163" s="35">
        <v>7.9739999999999895</v>
      </c>
      <c r="AC163" s="35">
        <v>7.9069999999999823</v>
      </c>
      <c r="AD163" s="35">
        <v>7.9180000000000064</v>
      </c>
      <c r="AE163" s="35">
        <v>7.9450000000000216</v>
      </c>
      <c r="AF163" s="35">
        <v>7.9709999999999752</v>
      </c>
      <c r="AG163" s="35">
        <v>8.0120000000000289</v>
      </c>
      <c r="AH163" s="35">
        <v>8.0009999999999764</v>
      </c>
      <c r="AI163" s="35">
        <v>7.8990000000000293</v>
      </c>
      <c r="AJ163" s="35">
        <v>7.9499999999999886</v>
      </c>
      <c r="AK163" s="35">
        <v>7.9909999999999854</v>
      </c>
      <c r="AL163" s="35">
        <v>8.0160000000000196</v>
      </c>
      <c r="AM163" s="35">
        <v>7.992999999999995</v>
      </c>
      <c r="AN163" s="35">
        <v>8.0379999999999825</v>
      </c>
      <c r="AO163" s="35">
        <v>8.0720000000000596</v>
      </c>
      <c r="AP163" s="35">
        <f t="shared" si="4"/>
        <v>257.57500000000005</v>
      </c>
      <c r="AQ163" s="46">
        <f t="shared" si="5"/>
        <v>55.906046782490527</v>
      </c>
    </row>
    <row r="164" spans="1:43" x14ac:dyDescent="0.35">
      <c r="A164" s="4" t="s">
        <v>905</v>
      </c>
      <c r="B164" s="4">
        <v>2021</v>
      </c>
      <c r="C164" s="5">
        <v>44386</v>
      </c>
      <c r="D164" s="4" t="s">
        <v>66</v>
      </c>
      <c r="E164" s="4" t="s">
        <v>64</v>
      </c>
      <c r="F164" s="4" t="s">
        <v>681</v>
      </c>
      <c r="G164" s="4" t="s">
        <v>25</v>
      </c>
      <c r="H164" s="4"/>
      <c r="I164" s="4">
        <v>3</v>
      </c>
      <c r="J164" s="35">
        <v>13.416</v>
      </c>
      <c r="K164" s="35">
        <v>8.34</v>
      </c>
      <c r="L164" s="35">
        <v>7.9199999999999982</v>
      </c>
      <c r="M164" s="35">
        <v>7.8440000000000047</v>
      </c>
      <c r="N164" s="35">
        <v>7.8439999999999941</v>
      </c>
      <c r="O164" s="35">
        <v>7.8250000000000028</v>
      </c>
      <c r="P164" s="35">
        <v>7.8120000000000047</v>
      </c>
      <c r="Q164" s="35">
        <v>7.742999999999995</v>
      </c>
      <c r="R164" s="35">
        <v>7.7650000000000006</v>
      </c>
      <c r="S164" s="35">
        <v>7.7190000000000083</v>
      </c>
      <c r="T164" s="35">
        <v>7.7009999999999934</v>
      </c>
      <c r="U164" s="35">
        <v>7.742999999999995</v>
      </c>
      <c r="V164" s="35">
        <v>7.7890000000000015</v>
      </c>
      <c r="W164" s="35">
        <v>7.8019999999999925</v>
      </c>
      <c r="X164" s="35">
        <v>7.7720000000000056</v>
      </c>
      <c r="Y164" s="35">
        <v>7.7669999999999959</v>
      </c>
      <c r="Z164" s="35">
        <v>7.76400000000001</v>
      </c>
      <c r="AA164" s="35">
        <v>7.7860000000000014</v>
      </c>
      <c r="AB164" s="35">
        <v>7.8710000000000093</v>
      </c>
      <c r="AC164" s="35">
        <v>7.9449999999999648</v>
      </c>
      <c r="AD164" s="35">
        <v>7.9900000000000375</v>
      </c>
      <c r="AE164" s="35">
        <v>8.070999999999998</v>
      </c>
      <c r="AF164" s="35">
        <v>8.1309999999999718</v>
      </c>
      <c r="AG164" s="35">
        <v>8.2019999999999982</v>
      </c>
      <c r="AH164" s="35">
        <v>8.2659999999999911</v>
      </c>
      <c r="AI164" s="35">
        <v>8.3520000000000323</v>
      </c>
      <c r="AJ164" s="35">
        <v>8.4339999999999975</v>
      </c>
      <c r="AK164" s="35">
        <v>8.5579999999999927</v>
      </c>
      <c r="AL164" s="35">
        <v>8.6309999999999718</v>
      </c>
      <c r="AM164" s="35">
        <v>8.6270000000000095</v>
      </c>
      <c r="AN164" s="35">
        <v>8.8470000000000368</v>
      </c>
      <c r="AO164" s="35">
        <v>8.9140000000000157</v>
      </c>
      <c r="AP164" s="35">
        <f t="shared" si="4"/>
        <v>263.19100000000003</v>
      </c>
      <c r="AQ164" s="46">
        <f t="shared" si="5"/>
        <v>54.713117089870089</v>
      </c>
    </row>
    <row r="165" spans="1:43" x14ac:dyDescent="0.35">
      <c r="A165" s="39" t="s">
        <v>905</v>
      </c>
      <c r="B165" s="39">
        <v>2021</v>
      </c>
      <c r="C165" s="44">
        <v>44386</v>
      </c>
      <c r="D165" s="39" t="s">
        <v>66</v>
      </c>
      <c r="E165" s="4" t="s">
        <v>64</v>
      </c>
      <c r="F165" s="4" t="s">
        <v>508</v>
      </c>
      <c r="G165" s="4" t="s">
        <v>85</v>
      </c>
      <c r="H165" s="4"/>
      <c r="I165" s="4">
        <v>4</v>
      </c>
      <c r="J165" s="35">
        <v>13.613</v>
      </c>
      <c r="K165" s="35">
        <v>8.6230000000000011</v>
      </c>
      <c r="L165" s="35">
        <v>8.0289999999999999</v>
      </c>
      <c r="M165" s="35">
        <v>7.759999999999998</v>
      </c>
      <c r="N165" s="35">
        <v>7.695999999999998</v>
      </c>
      <c r="O165" s="35">
        <v>7.6200000000000045</v>
      </c>
      <c r="P165" s="35">
        <v>7.6569999999999894</v>
      </c>
      <c r="Q165" s="35">
        <v>7.6770000000000067</v>
      </c>
      <c r="R165" s="35">
        <v>7.6730000000000018</v>
      </c>
      <c r="S165" s="35">
        <v>7.6799999999999784</v>
      </c>
      <c r="T165" s="35">
        <v>7.6770000000000209</v>
      </c>
      <c r="U165" s="35">
        <v>7.6729999999999876</v>
      </c>
      <c r="V165" s="35">
        <v>7.6430000000000149</v>
      </c>
      <c r="W165" s="35">
        <v>7.6409999999999911</v>
      </c>
      <c r="X165" s="35">
        <v>7.6480000000000103</v>
      </c>
      <c r="Y165" s="35">
        <v>7.6539999999999964</v>
      </c>
      <c r="Z165" s="35">
        <v>7.6449999999999818</v>
      </c>
      <c r="AA165" s="35">
        <v>7.6180000000000234</v>
      </c>
      <c r="AB165" s="35">
        <v>7.6160000000000139</v>
      </c>
      <c r="AC165" s="35">
        <v>7.5790000000000077</v>
      </c>
      <c r="AD165" s="35">
        <v>7.5900000000000034</v>
      </c>
      <c r="AE165" s="35">
        <v>7.6039999999999566</v>
      </c>
      <c r="AF165" s="35">
        <v>7.5810000000000173</v>
      </c>
      <c r="AG165" s="35">
        <v>7.5649999999999693</v>
      </c>
      <c r="AH165" s="35">
        <v>7.5880000000000223</v>
      </c>
      <c r="AI165" s="35">
        <v>7.6059999999999945</v>
      </c>
      <c r="AJ165" s="35">
        <v>7.6400000000000148</v>
      </c>
      <c r="AK165" s="35">
        <v>7.646000000000015</v>
      </c>
      <c r="AL165" s="35">
        <v>7.6359999999999673</v>
      </c>
      <c r="AM165" s="35"/>
      <c r="AN165" s="35"/>
      <c r="AO165" s="35"/>
      <c r="AP165" s="35" t="str">
        <f t="shared" si="4"/>
        <v/>
      </c>
      <c r="AQ165" s="46"/>
    </row>
    <row r="166" spans="1:43" x14ac:dyDescent="0.35">
      <c r="A166" s="1" t="s">
        <v>226</v>
      </c>
      <c r="B166" s="1">
        <v>2021</v>
      </c>
      <c r="C166" s="2">
        <v>44332</v>
      </c>
      <c r="D166" s="1" t="s">
        <v>66</v>
      </c>
      <c r="E166" s="1" t="s">
        <v>21</v>
      </c>
      <c r="F166" s="1" t="s">
        <v>860</v>
      </c>
      <c r="G166" s="1" t="s">
        <v>164</v>
      </c>
      <c r="H166" s="1"/>
      <c r="I166" s="1">
        <v>1</v>
      </c>
      <c r="J166" s="35">
        <v>13.331</v>
      </c>
      <c r="K166" s="35">
        <v>7.9200000000000017</v>
      </c>
      <c r="L166" s="35">
        <v>7.4390000000000001</v>
      </c>
      <c r="M166" s="35">
        <v>7.2739999999999974</v>
      </c>
      <c r="N166" s="35">
        <v>7.2469999999999999</v>
      </c>
      <c r="O166" s="35">
        <v>7.2749999999999986</v>
      </c>
      <c r="P166" s="35">
        <v>7.3150000000000048</v>
      </c>
      <c r="Q166" s="35">
        <v>7.2860000000000014</v>
      </c>
      <c r="R166" s="35">
        <v>7.3259999999999934</v>
      </c>
      <c r="S166" s="35">
        <v>7.257000000000005</v>
      </c>
      <c r="T166" s="35">
        <v>7.2969999999999828</v>
      </c>
      <c r="U166" s="35">
        <v>7.2860000000000014</v>
      </c>
      <c r="V166" s="35">
        <v>7.3580000000000183</v>
      </c>
      <c r="W166" s="35">
        <v>7.362000000000009</v>
      </c>
      <c r="X166" s="35">
        <v>7.3790000000000049</v>
      </c>
      <c r="Y166" s="35">
        <v>7.3870000000000005</v>
      </c>
      <c r="Z166" s="35">
        <v>7.5709999999999837</v>
      </c>
      <c r="AA166" s="35">
        <v>7.4520000000000266</v>
      </c>
      <c r="AB166" s="35">
        <v>7.2489999999999952</v>
      </c>
      <c r="AC166" s="35">
        <v>7.275999999999982</v>
      </c>
      <c r="AD166" s="35">
        <v>7.342000000000013</v>
      </c>
      <c r="AE166" s="35">
        <v>7.3979999999999961</v>
      </c>
      <c r="AF166" s="35">
        <v>7.5069999999999766</v>
      </c>
      <c r="AG166" s="35">
        <v>7.5260000000000105</v>
      </c>
      <c r="AH166" s="35">
        <v>7.6189999999999998</v>
      </c>
      <c r="AI166" s="35">
        <v>7.59699999999998</v>
      </c>
      <c r="AJ166" s="35">
        <v>7.6589999999999918</v>
      </c>
      <c r="AK166" s="35">
        <v>7.6730000000000302</v>
      </c>
      <c r="AL166" s="35">
        <v>7.7560000000000002</v>
      </c>
      <c r="AM166" s="35">
        <v>7.882000000000005</v>
      </c>
      <c r="AN166" s="35">
        <v>7.9210000000000207</v>
      </c>
      <c r="AO166" s="35">
        <v>7.9689999999999657</v>
      </c>
      <c r="AP166" s="35">
        <f t="shared" si="4"/>
        <v>245.136</v>
      </c>
      <c r="AQ166" s="46">
        <f t="shared" si="5"/>
        <v>58.742901899353832</v>
      </c>
    </row>
    <row r="167" spans="1:43" x14ac:dyDescent="0.35">
      <c r="A167" s="1" t="s">
        <v>226</v>
      </c>
      <c r="B167" s="1">
        <v>2021</v>
      </c>
      <c r="C167" s="2">
        <v>44332</v>
      </c>
      <c r="D167" s="1" t="s">
        <v>66</v>
      </c>
      <c r="E167" s="1" t="s">
        <v>21</v>
      </c>
      <c r="F167" s="1" t="s">
        <v>731</v>
      </c>
      <c r="G167" s="1" t="s">
        <v>29</v>
      </c>
      <c r="H167" s="1"/>
      <c r="I167" s="1">
        <v>2</v>
      </c>
      <c r="J167" s="35">
        <v>13.99</v>
      </c>
      <c r="K167" s="35">
        <v>8.44</v>
      </c>
      <c r="L167" s="35">
        <v>7.9490000000000016</v>
      </c>
      <c r="M167" s="35">
        <v>7.8139999999999965</v>
      </c>
      <c r="N167" s="35">
        <v>7.7430000000000021</v>
      </c>
      <c r="O167" s="35">
        <v>7.7560000000000002</v>
      </c>
      <c r="P167" s="35">
        <v>7.7589999999999932</v>
      </c>
      <c r="Q167" s="35">
        <v>7.7890000000000015</v>
      </c>
      <c r="R167" s="35">
        <v>7.8059999999999974</v>
      </c>
      <c r="S167" s="35">
        <v>7.7370000000000232</v>
      </c>
      <c r="T167" s="35">
        <v>7.7299999999999756</v>
      </c>
      <c r="U167" s="35">
        <v>7.722999999999999</v>
      </c>
      <c r="V167" s="35">
        <v>7.737000000000009</v>
      </c>
      <c r="W167" s="35">
        <v>7.8019999999999925</v>
      </c>
      <c r="X167" s="35">
        <v>7.7950000000000159</v>
      </c>
      <c r="Y167" s="35">
        <v>7.7590000000000003</v>
      </c>
      <c r="Z167" s="35">
        <v>7.7529999999999575</v>
      </c>
      <c r="AA167" s="35">
        <v>7.5310000000000343</v>
      </c>
      <c r="AB167" s="35">
        <v>7.4159999999999968</v>
      </c>
      <c r="AC167" s="35">
        <v>7.4040000000000248</v>
      </c>
      <c r="AD167" s="35">
        <v>7.4219999999999686</v>
      </c>
      <c r="AE167" s="35">
        <v>7.5270000000000152</v>
      </c>
      <c r="AF167" s="35">
        <v>7.6019999999999754</v>
      </c>
      <c r="AG167" s="35">
        <v>7.6380000000000052</v>
      </c>
      <c r="AH167" s="35">
        <v>7.6470000000000198</v>
      </c>
      <c r="AI167" s="35">
        <v>7.7590000000000146</v>
      </c>
      <c r="AJ167" s="35">
        <v>7.7469999999999857</v>
      </c>
      <c r="AK167" s="35">
        <v>7.7820000000000107</v>
      </c>
      <c r="AL167" s="35">
        <v>7.7709999999999582</v>
      </c>
      <c r="AM167" s="35">
        <v>7.8370000000000459</v>
      </c>
      <c r="AN167" s="35">
        <v>7.9009999999999252</v>
      </c>
      <c r="AO167" s="35">
        <v>7.9600000000000648</v>
      </c>
      <c r="AP167" s="35">
        <f t="shared" si="4"/>
        <v>254.02600000000001</v>
      </c>
      <c r="AQ167" s="46">
        <f t="shared" si="5"/>
        <v>56.687110768189079</v>
      </c>
    </row>
    <row r="168" spans="1:43" x14ac:dyDescent="0.35">
      <c r="A168" s="1" t="s">
        <v>226</v>
      </c>
      <c r="B168" s="1">
        <v>2021</v>
      </c>
      <c r="C168" s="2">
        <v>44332</v>
      </c>
      <c r="D168" s="1" t="s">
        <v>66</v>
      </c>
      <c r="E168" s="1" t="s">
        <v>21</v>
      </c>
      <c r="F168" s="1" t="s">
        <v>513</v>
      </c>
      <c r="G168" s="1" t="s">
        <v>29</v>
      </c>
      <c r="H168" s="1"/>
      <c r="I168" s="1">
        <v>3</v>
      </c>
      <c r="J168" s="35">
        <v>13.349</v>
      </c>
      <c r="K168" s="35">
        <v>8.2570000000000014</v>
      </c>
      <c r="L168" s="35">
        <v>7.782</v>
      </c>
      <c r="M168" s="35">
        <v>7.6339999999999968</v>
      </c>
      <c r="N168" s="35">
        <v>7.6189999999999998</v>
      </c>
      <c r="O168" s="35">
        <v>7.7220000000000013</v>
      </c>
      <c r="P168" s="35">
        <v>7.7720000000000056</v>
      </c>
      <c r="Q168" s="35">
        <v>7.8159999999999883</v>
      </c>
      <c r="R168" s="35">
        <v>7.8130000000000024</v>
      </c>
      <c r="S168" s="35">
        <v>7.7410000000000139</v>
      </c>
      <c r="T168" s="35">
        <v>7.6889999999999787</v>
      </c>
      <c r="U168" s="35">
        <v>7.6250000000000284</v>
      </c>
      <c r="V168" s="35">
        <v>7.6209999999999951</v>
      </c>
      <c r="W168" s="35">
        <v>7.659000000000006</v>
      </c>
      <c r="X168" s="35">
        <v>7.6979999999999933</v>
      </c>
      <c r="Y168" s="35">
        <v>7.6719999999999828</v>
      </c>
      <c r="Z168" s="35">
        <v>7.6939999999999884</v>
      </c>
      <c r="AA168" s="35">
        <v>7.68100000000004</v>
      </c>
      <c r="AB168" s="35">
        <v>7.7019999999999982</v>
      </c>
      <c r="AC168" s="35">
        <v>7.7489999999999952</v>
      </c>
      <c r="AD168" s="35">
        <v>7.8289999999999793</v>
      </c>
      <c r="AE168" s="35">
        <v>7.8699999999999761</v>
      </c>
      <c r="AF168" s="35">
        <v>7.8950000000000102</v>
      </c>
      <c r="AG168" s="35">
        <v>7.8990000000000293</v>
      </c>
      <c r="AH168" s="35">
        <v>7.9000000000000057</v>
      </c>
      <c r="AI168" s="35">
        <v>7.8509999999999707</v>
      </c>
      <c r="AJ168" s="35">
        <v>7.8600000000000136</v>
      </c>
      <c r="AK168" s="35">
        <v>7.8770000000000095</v>
      </c>
      <c r="AL168" s="35">
        <v>7.9180000000000064</v>
      </c>
      <c r="AM168" s="35">
        <v>7.9369999999999834</v>
      </c>
      <c r="AN168" s="35">
        <v>7.9879999999999711</v>
      </c>
      <c r="AO168" s="35">
        <v>7.9580000000000268</v>
      </c>
      <c r="AP168" s="35">
        <f t="shared" si="4"/>
        <v>255.077</v>
      </c>
      <c r="AQ168" s="46">
        <f t="shared" si="5"/>
        <v>56.453541479631639</v>
      </c>
    </row>
    <row r="169" spans="1:43" x14ac:dyDescent="0.35">
      <c r="A169" s="1" t="s">
        <v>226</v>
      </c>
      <c r="B169" s="1">
        <v>2021</v>
      </c>
      <c r="C169" s="2">
        <v>44332</v>
      </c>
      <c r="D169" s="1" t="s">
        <v>66</v>
      </c>
      <c r="E169" s="1" t="s">
        <v>21</v>
      </c>
      <c r="F169" s="1" t="s">
        <v>494</v>
      </c>
      <c r="G169" s="1" t="s">
        <v>37</v>
      </c>
      <c r="H169" s="1"/>
      <c r="I169" s="1">
        <v>4</v>
      </c>
      <c r="J169" s="35">
        <v>13.349</v>
      </c>
      <c r="K169" s="35">
        <v>8.1350000000000016</v>
      </c>
      <c r="L169" s="35">
        <v>7.6939999999999991</v>
      </c>
      <c r="M169" s="35">
        <v>7.6069999999999958</v>
      </c>
      <c r="N169" s="35">
        <v>7.6870000000000047</v>
      </c>
      <c r="O169" s="35">
        <v>7.7439999999999998</v>
      </c>
      <c r="P169" s="35">
        <v>7.794000000000004</v>
      </c>
      <c r="Q169" s="35">
        <v>7.7989999999999924</v>
      </c>
      <c r="R169" s="35">
        <v>7.7710000000000008</v>
      </c>
      <c r="S169" s="35">
        <v>7.7900000000000063</v>
      </c>
      <c r="T169" s="35">
        <v>7.8089999999999975</v>
      </c>
      <c r="U169" s="35">
        <v>7.8440000000000225</v>
      </c>
      <c r="V169" s="35">
        <v>7.8479999999999848</v>
      </c>
      <c r="W169" s="35">
        <v>7.8539999999999992</v>
      </c>
      <c r="X169" s="35">
        <v>7.880999999999986</v>
      </c>
      <c r="Y169" s="35">
        <v>7.9040000000000248</v>
      </c>
      <c r="Z169" s="35">
        <v>7.9219999999999686</v>
      </c>
      <c r="AA169" s="35">
        <v>8.0020000000000095</v>
      </c>
      <c r="AB169" s="35">
        <v>7.9650000000000034</v>
      </c>
      <c r="AC169" s="35">
        <v>7.9799999999999898</v>
      </c>
      <c r="AD169" s="35">
        <v>7.9480000000000075</v>
      </c>
      <c r="AE169" s="35">
        <v>7.953000000000003</v>
      </c>
      <c r="AF169" s="35">
        <v>7.9879999999999995</v>
      </c>
      <c r="AG169" s="35">
        <v>8.021000000000015</v>
      </c>
      <c r="AH169" s="35">
        <v>8.0440000000000111</v>
      </c>
      <c r="AI169" s="35">
        <v>8.08299999999997</v>
      </c>
      <c r="AJ169" s="35">
        <v>7.9910000000000139</v>
      </c>
      <c r="AK169" s="35">
        <v>8.0430000000000064</v>
      </c>
      <c r="AL169" s="35">
        <v>8.1239999999999952</v>
      </c>
      <c r="AM169" s="35">
        <v>8.032999999999987</v>
      </c>
      <c r="AN169" s="35">
        <v>8.1010000000000275</v>
      </c>
      <c r="AO169" s="35">
        <v>8.2249999999999659</v>
      </c>
      <c r="AP169" s="35">
        <f t="shared" si="4"/>
        <v>258.93299999999999</v>
      </c>
      <c r="AQ169" s="46">
        <f t="shared" si="5"/>
        <v>55.612841932082816</v>
      </c>
    </row>
    <row r="170" spans="1:43" x14ac:dyDescent="0.35">
      <c r="A170" s="1" t="s">
        <v>226</v>
      </c>
      <c r="B170" s="1">
        <v>2021</v>
      </c>
      <c r="C170" s="2">
        <v>44332</v>
      </c>
      <c r="D170" s="1" t="s">
        <v>66</v>
      </c>
      <c r="E170" s="1" t="s">
        <v>21</v>
      </c>
      <c r="F170" s="1" t="s">
        <v>594</v>
      </c>
      <c r="G170" s="1" t="s">
        <v>31</v>
      </c>
      <c r="H170" s="1"/>
      <c r="I170" s="1">
        <v>5</v>
      </c>
      <c r="J170" s="35">
        <v>14.249000000000001</v>
      </c>
      <c r="K170" s="35">
        <v>8.4679999999999982</v>
      </c>
      <c r="L170" s="35">
        <v>8.07</v>
      </c>
      <c r="M170" s="35">
        <v>7.9639999999999986</v>
      </c>
      <c r="N170" s="35">
        <v>7.9110000000000014</v>
      </c>
      <c r="O170" s="35">
        <v>7.8729999999999976</v>
      </c>
      <c r="P170" s="35">
        <v>7.8900000000000148</v>
      </c>
      <c r="Q170" s="35">
        <v>7.8559999999999803</v>
      </c>
      <c r="R170" s="35">
        <v>7.8840000000000146</v>
      </c>
      <c r="S170" s="35">
        <v>7.8769999999999953</v>
      </c>
      <c r="T170" s="35">
        <v>7.8950000000000102</v>
      </c>
      <c r="U170" s="35">
        <v>7.8649999999999807</v>
      </c>
      <c r="V170" s="35">
        <v>7.8680000000000092</v>
      </c>
      <c r="W170" s="35">
        <v>7.8270000000000124</v>
      </c>
      <c r="X170" s="35">
        <v>7.8639999999999901</v>
      </c>
      <c r="Y170" s="35">
        <v>7.8840000000000003</v>
      </c>
      <c r="Z170" s="35">
        <v>7.8950000000000102</v>
      </c>
      <c r="AA170" s="35">
        <v>7.907999999999987</v>
      </c>
      <c r="AB170" s="35">
        <v>7.8990000000000009</v>
      </c>
      <c r="AC170" s="35">
        <v>7.8510000000000275</v>
      </c>
      <c r="AD170" s="35">
        <v>7.8989999999999725</v>
      </c>
      <c r="AE170" s="35">
        <v>7.8799999999999955</v>
      </c>
      <c r="AF170" s="35">
        <v>7.9350000000000023</v>
      </c>
      <c r="AG170" s="35">
        <v>7.9119999999999777</v>
      </c>
      <c r="AH170" s="35">
        <v>7.9950000000000045</v>
      </c>
      <c r="AI170" s="35">
        <v>8.0160000000000196</v>
      </c>
      <c r="AJ170" s="35">
        <v>8.0439999999999827</v>
      </c>
      <c r="AK170" s="35">
        <v>8.0390000000000441</v>
      </c>
      <c r="AL170" s="35">
        <v>8.0859999999999559</v>
      </c>
      <c r="AM170" s="35">
        <v>8.0680000000000689</v>
      </c>
      <c r="AN170" s="35">
        <v>8.066999999999922</v>
      </c>
      <c r="AO170" s="35">
        <v>8.1379999999999768</v>
      </c>
      <c r="AP170" s="35">
        <f t="shared" si="4"/>
        <v>260.87699999999995</v>
      </c>
      <c r="AQ170" s="46">
        <f t="shared" si="5"/>
        <v>55.198426844834934</v>
      </c>
    </row>
    <row r="171" spans="1:43" x14ac:dyDescent="0.35">
      <c r="A171" s="1" t="s">
        <v>226</v>
      </c>
      <c r="B171" s="1">
        <v>2021</v>
      </c>
      <c r="C171" s="2">
        <v>44332</v>
      </c>
      <c r="D171" s="1" t="s">
        <v>66</v>
      </c>
      <c r="E171" s="1" t="s">
        <v>21</v>
      </c>
      <c r="F171" s="1" t="s">
        <v>675</v>
      </c>
      <c r="G171" s="1" t="s">
        <v>484</v>
      </c>
      <c r="H171" s="1"/>
      <c r="I171" s="1">
        <v>6</v>
      </c>
      <c r="J171" s="35">
        <v>13.557</v>
      </c>
      <c r="K171" s="35">
        <v>8.69</v>
      </c>
      <c r="L171" s="35">
        <v>8.2839999999999989</v>
      </c>
      <c r="M171" s="35">
        <v>8.2409999999999997</v>
      </c>
      <c r="N171" s="35">
        <v>8.1570000000000036</v>
      </c>
      <c r="O171" s="35">
        <v>8.0090000000000003</v>
      </c>
      <c r="P171" s="35">
        <v>7.8919999999999888</v>
      </c>
      <c r="Q171" s="35">
        <v>7.9089999999999989</v>
      </c>
      <c r="R171" s="35">
        <v>7.9680000000000035</v>
      </c>
      <c r="S171" s="35">
        <v>8.0040000000000049</v>
      </c>
      <c r="T171" s="35">
        <v>8.0780000000000172</v>
      </c>
      <c r="U171" s="35">
        <v>8.1249999999999716</v>
      </c>
      <c r="V171" s="35">
        <v>8.1740000000000066</v>
      </c>
      <c r="W171" s="35">
        <v>8.2030000000000172</v>
      </c>
      <c r="X171" s="35">
        <v>8.2159999999999798</v>
      </c>
      <c r="Y171" s="35">
        <v>8.1980000000000217</v>
      </c>
      <c r="Z171" s="35">
        <v>8.2259999999999991</v>
      </c>
      <c r="AA171" s="35">
        <v>8.2309999999999661</v>
      </c>
      <c r="AB171" s="35">
        <v>8.2010000000000218</v>
      </c>
      <c r="AC171" s="35">
        <v>8.1700000000000159</v>
      </c>
      <c r="AD171" s="35">
        <v>8.129999999999967</v>
      </c>
      <c r="AE171" s="35">
        <v>8.1230000000000189</v>
      </c>
      <c r="AF171" s="35">
        <v>8.2889999999999873</v>
      </c>
      <c r="AG171" s="35">
        <v>8.1160000000000139</v>
      </c>
      <c r="AH171" s="35">
        <v>8.1119999999999663</v>
      </c>
      <c r="AI171" s="35">
        <v>8.120000000000033</v>
      </c>
      <c r="AJ171" s="35">
        <v>8.1520000000000152</v>
      </c>
      <c r="AK171" s="35">
        <v>8.2209999999999752</v>
      </c>
      <c r="AL171" s="35">
        <v>8.2450000000000614</v>
      </c>
      <c r="AM171" s="35">
        <v>8.2109999999999843</v>
      </c>
      <c r="AN171" s="35">
        <v>8.1919999999999789</v>
      </c>
      <c r="AO171" s="35">
        <v>8.1649999999999068</v>
      </c>
      <c r="AP171" s="35">
        <f t="shared" si="4"/>
        <v>266.60899999999992</v>
      </c>
      <c r="AQ171" s="46">
        <f t="shared" si="5"/>
        <v>54.011680025805596</v>
      </c>
    </row>
    <row r="172" spans="1:43" x14ac:dyDescent="0.35">
      <c r="A172" s="1" t="s">
        <v>226</v>
      </c>
      <c r="B172" s="1">
        <v>2021</v>
      </c>
      <c r="C172" s="2">
        <v>44332</v>
      </c>
      <c r="D172" s="1" t="s">
        <v>66</v>
      </c>
      <c r="E172" s="1" t="s">
        <v>21</v>
      </c>
      <c r="F172" s="1" t="s">
        <v>811</v>
      </c>
      <c r="G172" s="1" t="s">
        <v>188</v>
      </c>
      <c r="H172" s="1"/>
      <c r="I172" s="1">
        <v>7</v>
      </c>
      <c r="J172" s="35">
        <v>13.789</v>
      </c>
      <c r="K172" s="35">
        <v>8.3869999999999987</v>
      </c>
      <c r="L172" s="35">
        <v>7.9820000000000029</v>
      </c>
      <c r="M172" s="35">
        <v>7.8369999999999962</v>
      </c>
      <c r="N172" s="35">
        <v>7.8000000000000043</v>
      </c>
      <c r="O172" s="35">
        <v>7.8109999999999999</v>
      </c>
      <c r="P172" s="35">
        <v>7.8539999999999921</v>
      </c>
      <c r="Q172" s="35">
        <v>7.9640000000000128</v>
      </c>
      <c r="R172" s="35">
        <v>7.9559999999999889</v>
      </c>
      <c r="S172" s="35">
        <v>7.9820000000000135</v>
      </c>
      <c r="T172" s="35">
        <v>8.0319999999999823</v>
      </c>
      <c r="U172" s="35">
        <v>8.0480000000000302</v>
      </c>
      <c r="V172" s="35">
        <v>8.0859999999999843</v>
      </c>
      <c r="W172" s="35">
        <v>8.1119999999999948</v>
      </c>
      <c r="X172" s="35">
        <v>8.1389999999999816</v>
      </c>
      <c r="Y172" s="35">
        <v>8.1560000000000485</v>
      </c>
      <c r="Z172" s="35">
        <v>8.1879999999999598</v>
      </c>
      <c r="AA172" s="35">
        <v>8.224000000000018</v>
      </c>
      <c r="AB172" s="35">
        <v>8.2609999999999957</v>
      </c>
      <c r="AC172" s="35">
        <v>8.3060000000000116</v>
      </c>
      <c r="AD172" s="35">
        <v>8.3310000000000173</v>
      </c>
      <c r="AE172" s="35">
        <v>8.4309999999999548</v>
      </c>
      <c r="AF172" s="35">
        <v>8.5039999999999907</v>
      </c>
      <c r="AG172" s="35">
        <v>8.4570000000000221</v>
      </c>
      <c r="AH172" s="35">
        <v>8.438999999999993</v>
      </c>
      <c r="AI172" s="35">
        <v>8.5040000000000191</v>
      </c>
      <c r="AJ172" s="35">
        <v>8.5409999999999684</v>
      </c>
      <c r="AK172" s="35">
        <v>8.5860000000000127</v>
      </c>
      <c r="AL172" s="35">
        <v>8.2620000000000289</v>
      </c>
      <c r="AM172" s="35">
        <v>8.1589999999999634</v>
      </c>
      <c r="AN172" s="35">
        <v>8.2849999999999682</v>
      </c>
      <c r="AO172" s="35">
        <v>8.2410000000000423</v>
      </c>
      <c r="AP172" s="35">
        <f t="shared" si="4"/>
        <v>267.654</v>
      </c>
      <c r="AQ172" s="46">
        <f t="shared" si="5"/>
        <v>53.800802528637718</v>
      </c>
    </row>
    <row r="173" spans="1:43" x14ac:dyDescent="0.35">
      <c r="A173" s="1" t="s">
        <v>226</v>
      </c>
      <c r="B173" s="1">
        <v>2021</v>
      </c>
      <c r="C173" s="2">
        <v>44332</v>
      </c>
      <c r="D173" s="1" t="s">
        <v>66</v>
      </c>
      <c r="E173" s="1" t="s">
        <v>21</v>
      </c>
      <c r="F173" s="1" t="s">
        <v>857</v>
      </c>
      <c r="G173" s="1" t="s">
        <v>207</v>
      </c>
      <c r="H173" s="1"/>
      <c r="I173" s="1">
        <v>8</v>
      </c>
      <c r="J173" s="35">
        <v>14.385999999999999</v>
      </c>
      <c r="K173" s="35">
        <v>8.3490000000000002</v>
      </c>
      <c r="L173" s="35">
        <v>7.9430000000000014</v>
      </c>
      <c r="M173" s="35">
        <v>7.968</v>
      </c>
      <c r="N173" s="35">
        <v>8.0180000000000007</v>
      </c>
      <c r="O173" s="35">
        <v>8.1009999999999991</v>
      </c>
      <c r="P173" s="35">
        <v>8.1410000000000053</v>
      </c>
      <c r="Q173" s="35">
        <v>8.2019999999999982</v>
      </c>
      <c r="R173" s="35">
        <v>8.2319999999999993</v>
      </c>
      <c r="S173" s="35">
        <v>8.2389999999999901</v>
      </c>
      <c r="T173" s="35">
        <v>8.3059999999999974</v>
      </c>
      <c r="U173" s="35">
        <v>8.3600000000000136</v>
      </c>
      <c r="V173" s="35">
        <v>8.3310000000000031</v>
      </c>
      <c r="W173" s="35">
        <v>8.3980000000000103</v>
      </c>
      <c r="X173" s="35">
        <v>8.4189999999999827</v>
      </c>
      <c r="Y173" s="35">
        <v>8.1420000000000243</v>
      </c>
      <c r="Z173" s="35">
        <v>7.8589999999999804</v>
      </c>
      <c r="AA173" s="35">
        <v>7.8760000000000048</v>
      </c>
      <c r="AB173" s="35">
        <v>7.9089999999999918</v>
      </c>
      <c r="AC173" s="35">
        <v>8.0080000000000098</v>
      </c>
      <c r="AD173" s="35">
        <v>8.1669999999999732</v>
      </c>
      <c r="AE173" s="35">
        <v>8.217000000000013</v>
      </c>
      <c r="AF173" s="35">
        <v>8.3629999999999995</v>
      </c>
      <c r="AG173" s="35">
        <v>8.4849999999999852</v>
      </c>
      <c r="AH173" s="35">
        <v>8.63900000000001</v>
      </c>
      <c r="AI173" s="35">
        <v>8.799000000000035</v>
      </c>
      <c r="AJ173" s="35">
        <v>8.8359999999999843</v>
      </c>
      <c r="AK173" s="35">
        <v>8.9920000000000186</v>
      </c>
      <c r="AL173" s="35">
        <v>8.9639999999999702</v>
      </c>
      <c r="AM173" s="35">
        <v>9.1370000000000005</v>
      </c>
      <c r="AN173" s="35">
        <v>9.1389999999999532</v>
      </c>
      <c r="AO173" s="35">
        <v>9.2390000000000327</v>
      </c>
      <c r="AP173" s="35">
        <f t="shared" si="4"/>
        <v>274.16399999999999</v>
      </c>
      <c r="AQ173" s="46">
        <f t="shared" si="5"/>
        <v>52.523307217577802</v>
      </c>
    </row>
    <row r="174" spans="1:43" x14ac:dyDescent="0.35">
      <c r="A174" s="1" t="s">
        <v>226</v>
      </c>
      <c r="B174" s="1">
        <v>2021</v>
      </c>
      <c r="C174" s="2">
        <v>44332</v>
      </c>
      <c r="D174" s="1" t="s">
        <v>66</v>
      </c>
      <c r="E174" s="1" t="s">
        <v>21</v>
      </c>
      <c r="F174" s="1" t="s">
        <v>718</v>
      </c>
      <c r="G174" s="1" t="s">
        <v>727</v>
      </c>
      <c r="H174" s="1"/>
      <c r="I174" s="1">
        <v>9</v>
      </c>
      <c r="J174" s="35">
        <v>14.840999999999999</v>
      </c>
      <c r="K174" s="35">
        <v>9.3110000000000017</v>
      </c>
      <c r="L174" s="35">
        <v>8.6289999999999978</v>
      </c>
      <c r="M174" s="35">
        <v>8.32</v>
      </c>
      <c r="N174" s="35">
        <v>8.195999999999998</v>
      </c>
      <c r="O174" s="35">
        <v>8.1970000000000027</v>
      </c>
      <c r="P174" s="35">
        <v>8.1820000000000022</v>
      </c>
      <c r="Q174" s="35">
        <v>8.2379999999999995</v>
      </c>
      <c r="R174" s="35">
        <v>8.2839999999999776</v>
      </c>
      <c r="S174" s="35">
        <v>8.3000000000000256</v>
      </c>
      <c r="T174" s="35">
        <v>8.3639999999999901</v>
      </c>
      <c r="U174" s="35">
        <v>8.414999999999992</v>
      </c>
      <c r="V174" s="35">
        <v>8.4129999999999967</v>
      </c>
      <c r="W174" s="35">
        <v>8.4860000000000326</v>
      </c>
      <c r="X174" s="35">
        <v>8.5430000000000064</v>
      </c>
      <c r="Y174" s="35">
        <v>8.5779999999999745</v>
      </c>
      <c r="Z174" s="35">
        <v>8.5560000000000116</v>
      </c>
      <c r="AA174" s="35">
        <v>8.6379999999999768</v>
      </c>
      <c r="AB174" s="35">
        <v>8.66700000000003</v>
      </c>
      <c r="AC174" s="35">
        <v>8.7119999999999891</v>
      </c>
      <c r="AD174" s="35">
        <v>8.671999999999997</v>
      </c>
      <c r="AE174" s="35">
        <v>8.710000000000008</v>
      </c>
      <c r="AF174" s="35">
        <v>8.5799999999999841</v>
      </c>
      <c r="AG174" s="35">
        <v>8.5810000000000173</v>
      </c>
      <c r="AH174" s="35">
        <v>8.5080000000000098</v>
      </c>
      <c r="AI174" s="35">
        <v>8.5739999999999839</v>
      </c>
      <c r="AJ174" s="35">
        <v>8.58299999999997</v>
      </c>
      <c r="AK174" s="35">
        <v>8.6270000000000095</v>
      </c>
      <c r="AL174" s="35">
        <v>8.5909999999999798</v>
      </c>
      <c r="AM174" s="35">
        <v>8.6010000000000844</v>
      </c>
      <c r="AN174" s="35">
        <v>8.547999999999945</v>
      </c>
      <c r="AO174" s="35">
        <v>8.563000000000045</v>
      </c>
      <c r="AP174" s="35">
        <f t="shared" si="4"/>
        <v>279.00800000000004</v>
      </c>
      <c r="AQ174" s="46">
        <f t="shared" si="5"/>
        <v>51.611423328363337</v>
      </c>
    </row>
    <row r="175" spans="1:43" x14ac:dyDescent="0.35">
      <c r="A175" s="4" t="s">
        <v>226</v>
      </c>
      <c r="B175" s="4">
        <v>2021</v>
      </c>
      <c r="C175" s="5">
        <v>44332</v>
      </c>
      <c r="D175" s="4" t="s">
        <v>66</v>
      </c>
      <c r="E175" s="4" t="s">
        <v>64</v>
      </c>
      <c r="F175" s="4" t="s">
        <v>860</v>
      </c>
      <c r="G175" s="4" t="s">
        <v>164</v>
      </c>
      <c r="H175" s="4"/>
      <c r="I175" s="4">
        <v>1</v>
      </c>
      <c r="J175" s="35">
        <v>13.286</v>
      </c>
      <c r="K175" s="35">
        <v>7.8929999999999989</v>
      </c>
      <c r="L175" s="35">
        <v>7.3480000000000025</v>
      </c>
      <c r="M175" s="35">
        <v>7.1939999999999955</v>
      </c>
      <c r="N175" s="35">
        <v>7.1310000000000002</v>
      </c>
      <c r="O175" s="35">
        <v>7.1400000000000006</v>
      </c>
      <c r="P175" s="35">
        <v>7.179000000000002</v>
      </c>
      <c r="Q175" s="35">
        <v>7.2190000000000012</v>
      </c>
      <c r="R175" s="35">
        <v>7.2960000000000065</v>
      </c>
      <c r="S175" s="35">
        <v>7.3179999999999978</v>
      </c>
      <c r="T175" s="35">
        <v>7.3359999999999985</v>
      </c>
      <c r="U175" s="35">
        <v>7.340999999999994</v>
      </c>
      <c r="V175" s="35">
        <v>7.3340000000000174</v>
      </c>
      <c r="W175" s="35">
        <v>7.3629999999999853</v>
      </c>
      <c r="X175" s="35">
        <v>7.3599999999999994</v>
      </c>
      <c r="Y175" s="35">
        <v>7.3730000000000047</v>
      </c>
      <c r="Z175" s="35">
        <v>7.4009999999999962</v>
      </c>
      <c r="AA175" s="35">
        <v>7.3880000000000052</v>
      </c>
      <c r="AB175" s="35">
        <v>7.4230000000000018</v>
      </c>
      <c r="AC175" s="35">
        <v>7.3889999999999816</v>
      </c>
      <c r="AD175" s="35">
        <v>7.4890000000000043</v>
      </c>
      <c r="AE175" s="35">
        <v>9.320999999999998</v>
      </c>
      <c r="AF175" s="35"/>
      <c r="AG175" s="35"/>
      <c r="AH175" s="35"/>
      <c r="AI175" s="35"/>
      <c r="AJ175" s="35"/>
      <c r="AK175" s="35"/>
      <c r="AL175" s="35"/>
      <c r="AM175" s="35"/>
      <c r="AN175" s="35"/>
      <c r="AO175" s="35"/>
      <c r="AP175" s="35" t="str">
        <f t="shared" si="4"/>
        <v/>
      </c>
      <c r="AQ175" s="46"/>
    </row>
    <row r="176" spans="1:43" x14ac:dyDescent="0.35">
      <c r="A176" s="4" t="s">
        <v>226</v>
      </c>
      <c r="B176" s="4">
        <v>2021</v>
      </c>
      <c r="C176" s="5">
        <v>44332</v>
      </c>
      <c r="D176" s="4" t="s">
        <v>66</v>
      </c>
      <c r="E176" s="4" t="s">
        <v>64</v>
      </c>
      <c r="F176" s="4" t="s">
        <v>731</v>
      </c>
      <c r="G176" s="4" t="s">
        <v>29</v>
      </c>
      <c r="H176" s="4"/>
      <c r="I176" s="4">
        <v>2</v>
      </c>
      <c r="J176" s="35">
        <v>13.667</v>
      </c>
      <c r="K176" s="35">
        <v>8.2320000000000011</v>
      </c>
      <c r="L176" s="35">
        <v>7.718</v>
      </c>
      <c r="M176" s="35">
        <v>7.5479999999999983</v>
      </c>
      <c r="N176" s="35">
        <v>7.5420000000000016</v>
      </c>
      <c r="O176" s="35">
        <v>7.4780000000000015</v>
      </c>
      <c r="P176" s="35">
        <v>7.472999999999999</v>
      </c>
      <c r="Q176" s="35">
        <v>7.4139999999999873</v>
      </c>
      <c r="R176" s="35">
        <v>7.4550000000000125</v>
      </c>
      <c r="S176" s="35">
        <v>7.4740000000000038</v>
      </c>
      <c r="T176" s="35">
        <v>7.5370000000000061</v>
      </c>
      <c r="U176" s="35">
        <v>7.5829999999999842</v>
      </c>
      <c r="V176" s="35">
        <v>7.6480000000000103</v>
      </c>
      <c r="W176" s="35">
        <v>7.6619999999999919</v>
      </c>
      <c r="X176" s="35">
        <v>7.8100000000000165</v>
      </c>
      <c r="Y176" s="35">
        <v>7.9099999999999682</v>
      </c>
      <c r="Z176" s="35">
        <v>7.953000000000003</v>
      </c>
      <c r="AA176" s="35">
        <v>7.9819999999999993</v>
      </c>
      <c r="AB176" s="35">
        <v>8.0330000000000155</v>
      </c>
      <c r="AC176" s="35">
        <v>8.0699999999999932</v>
      </c>
      <c r="AD176" s="35">
        <v>10.039999999999992</v>
      </c>
      <c r="AE176" s="35"/>
      <c r="AF176" s="35"/>
      <c r="AG176" s="35"/>
      <c r="AH176" s="35"/>
      <c r="AI176" s="35"/>
      <c r="AJ176" s="35"/>
      <c r="AK176" s="35"/>
      <c r="AL176" s="35"/>
      <c r="AM176" s="35"/>
      <c r="AN176" s="35"/>
      <c r="AO176" s="35"/>
      <c r="AP176" s="35" t="str">
        <f t="shared" si="4"/>
        <v/>
      </c>
      <c r="AQ176" s="46"/>
    </row>
    <row r="177" spans="1:43" x14ac:dyDescent="0.35">
      <c r="A177" s="4" t="s">
        <v>226</v>
      </c>
      <c r="B177" s="4">
        <v>2021</v>
      </c>
      <c r="C177" s="5">
        <v>44332</v>
      </c>
      <c r="D177" s="4" t="s">
        <v>66</v>
      </c>
      <c r="E177" s="4" t="s">
        <v>64</v>
      </c>
      <c r="F177" s="4" t="s">
        <v>513</v>
      </c>
      <c r="G177" s="4" t="s">
        <v>29</v>
      </c>
      <c r="H177" s="4"/>
      <c r="I177" s="4">
        <v>3</v>
      </c>
      <c r="J177" s="35">
        <v>13.426</v>
      </c>
      <c r="K177" s="35">
        <v>8.2050000000000001</v>
      </c>
      <c r="L177" s="35">
        <v>7.6690000000000005</v>
      </c>
      <c r="M177" s="35">
        <v>7.5809999999999995</v>
      </c>
      <c r="N177" s="35">
        <v>7.6199999999999974</v>
      </c>
      <c r="O177" s="35">
        <v>7.6859999999999999</v>
      </c>
      <c r="P177" s="35">
        <v>7.722999999999999</v>
      </c>
      <c r="Q177" s="35">
        <v>7.7909999999999968</v>
      </c>
      <c r="R177" s="35">
        <v>7.7650000000000148</v>
      </c>
      <c r="S177" s="35">
        <v>7.7459999999999951</v>
      </c>
      <c r="T177" s="35">
        <v>7.7129999999999797</v>
      </c>
      <c r="U177" s="35">
        <v>7.7310000000000372</v>
      </c>
      <c r="V177" s="35">
        <v>7.7279999999999944</v>
      </c>
      <c r="W177" s="35">
        <v>7.7389999999999759</v>
      </c>
      <c r="X177" s="35">
        <v>7.7850000000000108</v>
      </c>
      <c r="Y177" s="35">
        <v>7.8030000000000115</v>
      </c>
      <c r="Z177" s="35">
        <v>7.7809999999999775</v>
      </c>
      <c r="AA177" s="35">
        <v>7.7700000000000102</v>
      </c>
      <c r="AB177" s="35">
        <v>7.7549999999999955</v>
      </c>
      <c r="AC177" s="35">
        <v>7.7959999999999923</v>
      </c>
      <c r="AD177" s="35">
        <v>7.7959999999999923</v>
      </c>
      <c r="AE177" s="35">
        <v>7.8149999999999977</v>
      </c>
      <c r="AF177" s="35">
        <v>7.8410000000000082</v>
      </c>
      <c r="AG177" s="35">
        <v>7.8730000000000189</v>
      </c>
      <c r="AH177" s="35">
        <v>7.8849999999999909</v>
      </c>
      <c r="AI177" s="35">
        <v>7.8719999999999573</v>
      </c>
      <c r="AJ177" s="35">
        <v>7.8750000000000568</v>
      </c>
      <c r="AK177" s="35">
        <v>7.9189999999999827</v>
      </c>
      <c r="AL177" s="35">
        <v>7.9739999999999895</v>
      </c>
      <c r="AM177" s="35">
        <v>7.9730000000000416</v>
      </c>
      <c r="AN177" s="35">
        <v>8.0319999999999254</v>
      </c>
      <c r="AO177" s="35">
        <v>8.0550000000000921</v>
      </c>
      <c r="AP177" s="35">
        <f t="shared" si="4"/>
        <v>255.72300000000004</v>
      </c>
      <c r="AQ177" s="46">
        <f t="shared" si="5"/>
        <v>56.310930186178005</v>
      </c>
    </row>
    <row r="178" spans="1:43" x14ac:dyDescent="0.35">
      <c r="A178" s="4" t="s">
        <v>226</v>
      </c>
      <c r="B178" s="4">
        <v>2021</v>
      </c>
      <c r="C178" s="5">
        <v>44332</v>
      </c>
      <c r="D178" s="4" t="s">
        <v>66</v>
      </c>
      <c r="E178" s="4" t="s">
        <v>64</v>
      </c>
      <c r="F178" s="4" t="s">
        <v>494</v>
      </c>
      <c r="G178" s="4" t="s">
        <v>37</v>
      </c>
      <c r="H178" s="4"/>
      <c r="I178" s="4">
        <v>4</v>
      </c>
      <c r="J178" s="35">
        <v>13.236000000000001</v>
      </c>
      <c r="K178" s="35">
        <v>8.2530000000000001</v>
      </c>
      <c r="L178" s="35">
        <v>7.8359999999999985</v>
      </c>
      <c r="M178" s="35">
        <v>7.77</v>
      </c>
      <c r="N178" s="35">
        <v>7.8060000000000045</v>
      </c>
      <c r="O178" s="35">
        <v>7.8939999999999984</v>
      </c>
      <c r="P178" s="35">
        <v>7.9329999999999927</v>
      </c>
      <c r="Q178" s="35">
        <v>7.8990000000000009</v>
      </c>
      <c r="R178" s="35">
        <v>7.8520000000000181</v>
      </c>
      <c r="S178" s="35">
        <v>7.7919999999999732</v>
      </c>
      <c r="T178" s="35">
        <v>7.7610000000000099</v>
      </c>
      <c r="U178" s="35">
        <v>7.7979999999999876</v>
      </c>
      <c r="V178" s="35">
        <v>7.8650000000000233</v>
      </c>
      <c r="W178" s="35">
        <v>7.8640000000000043</v>
      </c>
      <c r="X178" s="35">
        <v>7.8789999999999907</v>
      </c>
      <c r="Y178" s="35">
        <v>7.8879999999999626</v>
      </c>
      <c r="Z178" s="35">
        <v>7.8960000000000434</v>
      </c>
      <c r="AA178" s="35">
        <v>7.9350000000000023</v>
      </c>
      <c r="AB178" s="35">
        <v>7.9449999999999932</v>
      </c>
      <c r="AC178" s="35">
        <v>8.0030000000000143</v>
      </c>
      <c r="AD178" s="35">
        <v>8.0279999999999632</v>
      </c>
      <c r="AE178" s="35">
        <v>8.0390000000000157</v>
      </c>
      <c r="AF178" s="35">
        <v>8.0679999999999836</v>
      </c>
      <c r="AG178" s="35">
        <v>8.0600000000000307</v>
      </c>
      <c r="AH178" s="35">
        <v>8.1289999999999907</v>
      </c>
      <c r="AI178" s="35">
        <v>8.1999999999999886</v>
      </c>
      <c r="AJ178" s="35">
        <v>8.2580000000000098</v>
      </c>
      <c r="AK178" s="35">
        <v>8.3640000000000043</v>
      </c>
      <c r="AL178" s="35">
        <v>8.4550000000000125</v>
      </c>
      <c r="AM178" s="35">
        <v>8.5099999999999909</v>
      </c>
      <c r="AN178" s="35">
        <v>8.5489999999999782</v>
      </c>
      <c r="AO178" s="35">
        <v>8.6290000000000191</v>
      </c>
      <c r="AP178" s="35">
        <f t="shared" si="4"/>
        <v>262.39400000000001</v>
      </c>
      <c r="AQ178" s="46">
        <f t="shared" si="5"/>
        <v>54.879303642613777</v>
      </c>
    </row>
    <row r="179" spans="1:43" x14ac:dyDescent="0.35">
      <c r="A179" s="25" t="s">
        <v>217</v>
      </c>
      <c r="B179" s="25">
        <v>2020</v>
      </c>
      <c r="C179" s="10">
        <v>43889</v>
      </c>
      <c r="D179" s="25" t="s">
        <v>20</v>
      </c>
      <c r="E179" s="25" t="s">
        <v>21</v>
      </c>
      <c r="F179" t="s">
        <v>501</v>
      </c>
      <c r="G179" t="s">
        <v>25</v>
      </c>
      <c r="I179" s="25">
        <v>1</v>
      </c>
      <c r="J179" s="35">
        <v>13.590999999999999</v>
      </c>
      <c r="K179" s="35">
        <v>8.2720000000000002</v>
      </c>
      <c r="L179" s="35">
        <v>7.6280000000000001</v>
      </c>
      <c r="M179" s="35">
        <v>7.4100000000000037</v>
      </c>
      <c r="N179" s="35">
        <v>7.3119999999999976</v>
      </c>
      <c r="O179" s="35">
        <v>7.286999999999999</v>
      </c>
      <c r="P179" s="35">
        <v>7.2939999999999969</v>
      </c>
      <c r="Q179" s="35">
        <v>7.2780000000000058</v>
      </c>
      <c r="R179" s="35">
        <v>7.335000000000008</v>
      </c>
      <c r="S179" s="35">
        <v>7.3689999999999856</v>
      </c>
      <c r="T179" s="35">
        <v>7.3790000000000049</v>
      </c>
      <c r="U179" s="35">
        <v>7.3599999999999994</v>
      </c>
      <c r="V179" s="35">
        <v>7.3380000000000081</v>
      </c>
      <c r="W179" s="35">
        <v>7.2920000000000016</v>
      </c>
      <c r="X179" s="35">
        <v>7.3230000000000075</v>
      </c>
      <c r="Y179" s="35">
        <v>7.3089999999999691</v>
      </c>
      <c r="Z179" s="35">
        <v>7.3140000000000214</v>
      </c>
      <c r="AA179" s="35">
        <v>7.2810000000000059</v>
      </c>
      <c r="AB179" s="35">
        <v>7.3019999999999925</v>
      </c>
      <c r="AC179" s="35">
        <v>7.2980000000000018</v>
      </c>
      <c r="AD179" s="35">
        <v>7.3119999999999834</v>
      </c>
      <c r="AE179" s="35">
        <v>7.3299999999999841</v>
      </c>
      <c r="AF179" s="35">
        <v>7.3600000000000136</v>
      </c>
      <c r="AG179" s="35">
        <v>7.3730000000000189</v>
      </c>
      <c r="AH179" s="35">
        <v>7.3409999999999798</v>
      </c>
      <c r="AI179" s="35">
        <v>7.3489999999999895</v>
      </c>
      <c r="AJ179" s="35">
        <v>7.3450000000000557</v>
      </c>
      <c r="AK179" s="35">
        <v>7.3079999999999359</v>
      </c>
      <c r="AL179" s="35">
        <v>7.3190000000000452</v>
      </c>
      <c r="AM179" s="35">
        <v>7.2940000000000111</v>
      </c>
      <c r="AN179" s="35">
        <v>7.3089999999999691</v>
      </c>
      <c r="AO179" s="35">
        <v>7.3219999999999743</v>
      </c>
      <c r="AP179" s="35">
        <f t="shared" si="4"/>
        <v>241.93399999999997</v>
      </c>
      <c r="AQ179" s="46">
        <f t="shared" si="5"/>
        <v>59.52036505823903</v>
      </c>
    </row>
    <row r="180" spans="1:43" x14ac:dyDescent="0.35">
      <c r="A180" s="25" t="s">
        <v>217</v>
      </c>
      <c r="B180" s="25">
        <v>2020</v>
      </c>
      <c r="C180" s="10">
        <v>43889</v>
      </c>
      <c r="D180" s="25" t="s">
        <v>20</v>
      </c>
      <c r="E180" s="25" t="s">
        <v>21</v>
      </c>
      <c r="F180" t="s">
        <v>860</v>
      </c>
      <c r="G180" t="s">
        <v>164</v>
      </c>
      <c r="I180" s="25">
        <v>2</v>
      </c>
      <c r="J180" s="35">
        <v>13.281000000000001</v>
      </c>
      <c r="K180" s="35">
        <v>8.0280000000000005</v>
      </c>
      <c r="L180" s="35">
        <v>7.4349999999999987</v>
      </c>
      <c r="M180" s="35">
        <v>7.2520000000000024</v>
      </c>
      <c r="N180" s="35">
        <v>7.2199999999999989</v>
      </c>
      <c r="O180" s="35">
        <v>7.2629999999999981</v>
      </c>
      <c r="P180" s="35">
        <v>7.3070000000000022</v>
      </c>
      <c r="Q180" s="35">
        <v>7.340999999999994</v>
      </c>
      <c r="R180" s="35">
        <v>7.3509999999999991</v>
      </c>
      <c r="S180" s="35">
        <v>7.3520000000000039</v>
      </c>
      <c r="T180" s="35">
        <v>7.3680000000000092</v>
      </c>
      <c r="U180" s="35">
        <v>7.3800000000000097</v>
      </c>
      <c r="V180" s="35">
        <v>7.3859999999999673</v>
      </c>
      <c r="W180" s="35">
        <v>7.410000000000025</v>
      </c>
      <c r="X180" s="35">
        <v>7.4399999999999693</v>
      </c>
      <c r="Y180" s="35">
        <v>7.4130000000000251</v>
      </c>
      <c r="Z180" s="35">
        <v>7.4489999999999839</v>
      </c>
      <c r="AA180" s="35">
        <v>7.4450000000000216</v>
      </c>
      <c r="AB180" s="35">
        <v>7.4909999999999854</v>
      </c>
      <c r="AC180" s="35">
        <v>7.4899999999999807</v>
      </c>
      <c r="AD180" s="35">
        <v>7.5380000000000393</v>
      </c>
      <c r="AE180" s="35">
        <v>7.4159999999999968</v>
      </c>
      <c r="AF180" s="35">
        <v>7.4050000000000011</v>
      </c>
      <c r="AG180" s="35">
        <v>7.3929999999999723</v>
      </c>
      <c r="AH180" s="35">
        <v>7.4000000000000057</v>
      </c>
      <c r="AI180" s="35">
        <v>7.3360000000000127</v>
      </c>
      <c r="AJ180" s="35">
        <v>7.5600000000000023</v>
      </c>
      <c r="AK180" s="35">
        <v>7.3979999999999961</v>
      </c>
      <c r="AL180" s="35">
        <v>7.4729999999999848</v>
      </c>
      <c r="AM180" s="35">
        <v>7.4769999999999754</v>
      </c>
      <c r="AN180" s="35">
        <v>7.5250000000000625</v>
      </c>
      <c r="AO180" s="35">
        <v>7.6169999999999902</v>
      </c>
      <c r="AP180" s="35">
        <f t="shared" si="4"/>
        <v>243.64000000000001</v>
      </c>
      <c r="AQ180" s="46">
        <f t="shared" si="5"/>
        <v>59.103595468724343</v>
      </c>
    </row>
    <row r="181" spans="1:43" x14ac:dyDescent="0.35">
      <c r="A181" s="25" t="s">
        <v>217</v>
      </c>
      <c r="B181" s="25">
        <v>2020</v>
      </c>
      <c r="C181" s="10">
        <v>43889</v>
      </c>
      <c r="D181" s="25" t="s">
        <v>20</v>
      </c>
      <c r="E181" s="25" t="s">
        <v>21</v>
      </c>
      <c r="F181" t="s">
        <v>507</v>
      </c>
      <c r="G181" t="s">
        <v>27</v>
      </c>
      <c r="I181" s="25">
        <v>3</v>
      </c>
      <c r="J181" s="35">
        <v>13.371</v>
      </c>
      <c r="K181" s="35">
        <v>7.9709999999999983</v>
      </c>
      <c r="L181" s="35">
        <v>7.4980000000000011</v>
      </c>
      <c r="M181" s="35">
        <v>7.2789999999999999</v>
      </c>
      <c r="N181" s="35">
        <v>7.2299999999999969</v>
      </c>
      <c r="O181" s="35">
        <v>7.2460000000000022</v>
      </c>
      <c r="P181" s="35">
        <v>7.2719999999999985</v>
      </c>
      <c r="Q181" s="35">
        <v>7.3019999999999996</v>
      </c>
      <c r="R181" s="35">
        <v>7.3539999999999992</v>
      </c>
      <c r="S181" s="35">
        <v>7.3930000000000149</v>
      </c>
      <c r="T181" s="35">
        <v>7.4269999999999925</v>
      </c>
      <c r="U181" s="35">
        <v>7.4499999999999886</v>
      </c>
      <c r="V181" s="35">
        <v>7.4420000000000073</v>
      </c>
      <c r="W181" s="35">
        <v>7.4329999999999927</v>
      </c>
      <c r="X181" s="35">
        <v>7.4330000000000211</v>
      </c>
      <c r="Y181" s="35">
        <v>7.4319999999999737</v>
      </c>
      <c r="Z181" s="35">
        <v>7.4230000000000018</v>
      </c>
      <c r="AA181" s="35">
        <v>7.4500000000000171</v>
      </c>
      <c r="AB181" s="35">
        <v>7.4969999999999857</v>
      </c>
      <c r="AC181" s="35">
        <v>7.5109999999999957</v>
      </c>
      <c r="AD181" s="35">
        <v>7.5049999999999955</v>
      </c>
      <c r="AE181" s="35">
        <v>7.5560000000000116</v>
      </c>
      <c r="AF181" s="35">
        <v>7.5680000000000121</v>
      </c>
      <c r="AG181" s="35">
        <v>7.5900000000000034</v>
      </c>
      <c r="AH181" s="35">
        <v>7.6569999999999823</v>
      </c>
      <c r="AI181" s="35">
        <v>7.6919999999999789</v>
      </c>
      <c r="AJ181" s="35">
        <v>7.766000000000048</v>
      </c>
      <c r="AK181" s="35">
        <v>7.8449999999999704</v>
      </c>
      <c r="AL181" s="35">
        <v>7.9259999999999877</v>
      </c>
      <c r="AM181" s="35">
        <v>7.9890000000000327</v>
      </c>
      <c r="AN181" s="35">
        <v>8.0439999999999827</v>
      </c>
      <c r="AO181" s="35">
        <v>8.0409999999999968</v>
      </c>
      <c r="AP181" s="35">
        <f t="shared" si="4"/>
        <v>247.59299999999999</v>
      </c>
      <c r="AQ181" s="46">
        <f t="shared" si="5"/>
        <v>58.159964134688785</v>
      </c>
    </row>
    <row r="182" spans="1:43" x14ac:dyDescent="0.35">
      <c r="A182" s="25" t="s">
        <v>217</v>
      </c>
      <c r="B182" s="25">
        <v>2020</v>
      </c>
      <c r="C182" s="10">
        <v>43889</v>
      </c>
      <c r="D182" s="25" t="s">
        <v>20</v>
      </c>
      <c r="E182" s="25" t="s">
        <v>21</v>
      </c>
      <c r="F182" t="s">
        <v>502</v>
      </c>
      <c r="G182" t="s">
        <v>25</v>
      </c>
      <c r="I182" s="25">
        <v>4</v>
      </c>
      <c r="J182" s="35">
        <v>13.311999999999999</v>
      </c>
      <c r="K182" s="35">
        <v>7.9940000000000015</v>
      </c>
      <c r="L182" s="35">
        <v>7.6099999999999994</v>
      </c>
      <c r="M182" s="35">
        <v>7.5059999999999967</v>
      </c>
      <c r="N182" s="35">
        <v>7.453000000000003</v>
      </c>
      <c r="O182" s="35">
        <v>7.4069999999999965</v>
      </c>
      <c r="P182" s="35">
        <v>7.4210000000000065</v>
      </c>
      <c r="Q182" s="35">
        <v>7.4750000000000085</v>
      </c>
      <c r="R182" s="35">
        <v>7.4959999999999951</v>
      </c>
      <c r="S182" s="35">
        <v>7.4609999999999843</v>
      </c>
      <c r="T182" s="35">
        <v>7.4840000000000089</v>
      </c>
      <c r="U182" s="35">
        <v>7.5110000000000099</v>
      </c>
      <c r="V182" s="35">
        <v>7.5240000000000009</v>
      </c>
      <c r="W182" s="35">
        <v>7.5239999999999725</v>
      </c>
      <c r="X182" s="35">
        <v>7.5769999999999982</v>
      </c>
      <c r="Y182" s="35">
        <v>7.563000000000045</v>
      </c>
      <c r="Z182" s="35">
        <v>7.5599999999999881</v>
      </c>
      <c r="AA182" s="35">
        <v>7.6129999999999995</v>
      </c>
      <c r="AB182" s="35">
        <v>7.679000000000002</v>
      </c>
      <c r="AC182" s="35">
        <v>7.6999999999999886</v>
      </c>
      <c r="AD182" s="35">
        <v>7.6520000000000152</v>
      </c>
      <c r="AE182" s="35">
        <v>7.5440000000000111</v>
      </c>
      <c r="AF182" s="35">
        <v>7.5089999999999861</v>
      </c>
      <c r="AG182" s="35">
        <v>7.5459999999999923</v>
      </c>
      <c r="AH182" s="35">
        <v>7.546999999999997</v>
      </c>
      <c r="AI182" s="35">
        <v>7.563999999999993</v>
      </c>
      <c r="AJ182" s="35">
        <v>7.6659999999999968</v>
      </c>
      <c r="AK182" s="35">
        <v>7.546999999999997</v>
      </c>
      <c r="AL182" s="35">
        <v>7.5960000000000321</v>
      </c>
      <c r="AM182" s="35">
        <v>7.6589999999999634</v>
      </c>
      <c r="AN182" s="35">
        <v>7.6710000000000491</v>
      </c>
      <c r="AO182" s="35">
        <v>7.7229999999999848</v>
      </c>
      <c r="AP182" s="35">
        <f t="shared" si="4"/>
        <v>248.09400000000002</v>
      </c>
      <c r="AQ182" s="46">
        <f t="shared" si="5"/>
        <v>58.042516143074799</v>
      </c>
    </row>
    <row r="183" spans="1:43" x14ac:dyDescent="0.35">
      <c r="A183" s="25" t="s">
        <v>217</v>
      </c>
      <c r="B183" s="25">
        <v>2020</v>
      </c>
      <c r="C183" s="10">
        <v>43889</v>
      </c>
      <c r="D183" s="25" t="s">
        <v>20</v>
      </c>
      <c r="E183" s="25" t="s">
        <v>21</v>
      </c>
      <c r="F183" t="s">
        <v>942</v>
      </c>
      <c r="G183" t="s">
        <v>29</v>
      </c>
      <c r="I183" s="25">
        <v>5</v>
      </c>
      <c r="J183" s="35">
        <v>12.657</v>
      </c>
      <c r="K183" s="35">
        <v>7.7940000000000005</v>
      </c>
      <c r="L183" s="35">
        <v>7.5549999999999997</v>
      </c>
      <c r="M183" s="35">
        <v>7.445999999999998</v>
      </c>
      <c r="N183" s="35">
        <v>7.5219999999999985</v>
      </c>
      <c r="O183" s="35">
        <v>7.554000000000002</v>
      </c>
      <c r="P183" s="35">
        <v>7.5970000000000013</v>
      </c>
      <c r="Q183" s="35">
        <v>7.5919999999999987</v>
      </c>
      <c r="R183" s="35">
        <v>7.5930000000000035</v>
      </c>
      <c r="S183" s="35">
        <v>7.5900000000000034</v>
      </c>
      <c r="T183" s="35">
        <v>7.5720000000000027</v>
      </c>
      <c r="U183" s="35">
        <v>7.5789999999999935</v>
      </c>
      <c r="V183" s="35">
        <v>7.5809999999999889</v>
      </c>
      <c r="W183" s="35">
        <v>7.6270000000000095</v>
      </c>
      <c r="X183" s="35">
        <v>7.6060000000000088</v>
      </c>
      <c r="Y183" s="35">
        <v>7.5879999999999654</v>
      </c>
      <c r="Z183" s="35">
        <v>7.5980000000000132</v>
      </c>
      <c r="AA183" s="35">
        <v>7.6150000000000091</v>
      </c>
      <c r="AB183" s="35">
        <v>7.620000000000033</v>
      </c>
      <c r="AC183" s="35">
        <v>7.6359999999999673</v>
      </c>
      <c r="AD183" s="35">
        <v>7.6290000000000191</v>
      </c>
      <c r="AE183" s="35">
        <v>7.6509999999999536</v>
      </c>
      <c r="AF183" s="35">
        <v>7.6240000000000236</v>
      </c>
      <c r="AG183" s="35">
        <v>7.6409999999999911</v>
      </c>
      <c r="AH183" s="35">
        <v>7.632000000000005</v>
      </c>
      <c r="AI183" s="35">
        <v>7.6500000000000341</v>
      </c>
      <c r="AJ183" s="35">
        <v>7.6639999999999873</v>
      </c>
      <c r="AK183" s="35">
        <v>7.6970000000000027</v>
      </c>
      <c r="AL183" s="35">
        <v>7.7069999999999936</v>
      </c>
      <c r="AM183" s="35">
        <v>7.7210000000000036</v>
      </c>
      <c r="AN183" s="35">
        <v>7.68100000000004</v>
      </c>
      <c r="AO183" s="35">
        <v>7.7089999999999179</v>
      </c>
      <c r="AP183" s="35">
        <f t="shared" si="4"/>
        <v>248.92799999999997</v>
      </c>
      <c r="AQ183" s="46">
        <f t="shared" si="5"/>
        <v>57.848052448900894</v>
      </c>
    </row>
    <row r="184" spans="1:43" x14ac:dyDescent="0.35">
      <c r="A184" s="25" t="s">
        <v>217</v>
      </c>
      <c r="B184" s="25">
        <v>2020</v>
      </c>
      <c r="C184" s="10">
        <v>43889</v>
      </c>
      <c r="D184" s="25" t="s">
        <v>20</v>
      </c>
      <c r="E184" s="25" t="s">
        <v>21</v>
      </c>
      <c r="F184" t="s">
        <v>956</v>
      </c>
      <c r="G184" t="s">
        <v>85</v>
      </c>
      <c r="I184" s="25">
        <v>6</v>
      </c>
      <c r="J184" s="35">
        <v>13.191000000000001</v>
      </c>
      <c r="K184" s="35">
        <v>8.0959999999999983</v>
      </c>
      <c r="L184" s="35">
        <v>7.6110000000000007</v>
      </c>
      <c r="M184" s="35">
        <v>7.5289999999999999</v>
      </c>
      <c r="N184" s="35">
        <v>7.5390000000000015</v>
      </c>
      <c r="O184" s="35">
        <v>7.6099999999999994</v>
      </c>
      <c r="P184" s="35">
        <v>7.6189999999999998</v>
      </c>
      <c r="Q184" s="35">
        <v>7.6659999999999897</v>
      </c>
      <c r="R184" s="35">
        <v>7.6570000000000107</v>
      </c>
      <c r="S184" s="35">
        <v>7.6359999999999957</v>
      </c>
      <c r="T184" s="35">
        <v>7.6290000000000049</v>
      </c>
      <c r="U184" s="35">
        <v>7.6139999999999901</v>
      </c>
      <c r="V184" s="35">
        <v>7.6710000000000065</v>
      </c>
      <c r="W184" s="35">
        <v>7.6139999999999901</v>
      </c>
      <c r="X184" s="35">
        <v>7.633000000000024</v>
      </c>
      <c r="Y184" s="35">
        <v>7.5439999999999969</v>
      </c>
      <c r="Z184" s="35">
        <v>7.5720000000000027</v>
      </c>
      <c r="AA184" s="35">
        <v>7.585000000000008</v>
      </c>
      <c r="AB184" s="35">
        <v>7.5329999999999586</v>
      </c>
      <c r="AC184" s="35">
        <v>7.5370000000000346</v>
      </c>
      <c r="AD184" s="35">
        <v>7.6039999999999566</v>
      </c>
      <c r="AE184" s="35">
        <v>7.6780000000000541</v>
      </c>
      <c r="AF184" s="35">
        <v>7.6279999999999859</v>
      </c>
      <c r="AG184" s="35">
        <v>7.6239999999999952</v>
      </c>
      <c r="AH184" s="35">
        <v>7.6199999999999761</v>
      </c>
      <c r="AI184" s="35">
        <v>7.6240000000000236</v>
      </c>
      <c r="AJ184" s="35">
        <v>7.6449999999999818</v>
      </c>
      <c r="AK184" s="35">
        <v>7.5930000000000177</v>
      </c>
      <c r="AL184" s="35">
        <v>7.5719999999999743</v>
      </c>
      <c r="AM184" s="35">
        <v>7.6210000000000093</v>
      </c>
      <c r="AN184" s="35">
        <v>7.6950000000000216</v>
      </c>
      <c r="AO184" s="35">
        <v>7.7210000000000036</v>
      </c>
      <c r="AP184" s="35">
        <f t="shared" si="4"/>
        <v>249.71100000000001</v>
      </c>
      <c r="AQ184" s="46">
        <f t="shared" si="5"/>
        <v>57.666662662037311</v>
      </c>
    </row>
    <row r="185" spans="1:43" x14ac:dyDescent="0.35">
      <c r="A185" s="25" t="s">
        <v>217</v>
      </c>
      <c r="B185" s="25">
        <v>2020</v>
      </c>
      <c r="C185" s="10">
        <v>43889</v>
      </c>
      <c r="D185" s="25" t="s">
        <v>20</v>
      </c>
      <c r="E185" s="25" t="s">
        <v>21</v>
      </c>
      <c r="F185" t="s">
        <v>508</v>
      </c>
      <c r="G185" t="s">
        <v>85</v>
      </c>
      <c r="I185" s="25">
        <v>7</v>
      </c>
      <c r="J185" s="35">
        <v>13.420999999999999</v>
      </c>
      <c r="K185" s="35">
        <v>8.3620000000000019</v>
      </c>
      <c r="L185" s="35">
        <v>7.8389999999999986</v>
      </c>
      <c r="M185" s="35">
        <v>7.5960000000000036</v>
      </c>
      <c r="N185" s="35">
        <v>7.5859999999999985</v>
      </c>
      <c r="O185" s="35">
        <v>7.5970000000000013</v>
      </c>
      <c r="P185" s="35">
        <v>7.5819999999999936</v>
      </c>
      <c r="Q185" s="35">
        <v>7.6330000000000027</v>
      </c>
      <c r="R185" s="35">
        <v>7.6670000000000016</v>
      </c>
      <c r="S185" s="35">
        <v>7.6839999999999975</v>
      </c>
      <c r="T185" s="35">
        <v>7.6800000000000068</v>
      </c>
      <c r="U185" s="35">
        <v>7.6519999999999868</v>
      </c>
      <c r="V185" s="35">
        <v>7.6870000000000118</v>
      </c>
      <c r="W185" s="35">
        <v>7.6839999999999975</v>
      </c>
      <c r="X185" s="35">
        <v>7.6930000000000121</v>
      </c>
      <c r="Y185" s="35">
        <v>7.6799999999999926</v>
      </c>
      <c r="Z185" s="35">
        <v>7.6569999999999823</v>
      </c>
      <c r="AA185" s="35">
        <v>7.6169999999999902</v>
      </c>
      <c r="AB185" s="35">
        <v>7.6580000000000439</v>
      </c>
      <c r="AC185" s="35">
        <v>7.6079999999999757</v>
      </c>
      <c r="AD185" s="35">
        <v>7.6360000000000241</v>
      </c>
      <c r="AE185" s="35">
        <v>7.6569999999999823</v>
      </c>
      <c r="AF185" s="35">
        <v>7.6489999999999725</v>
      </c>
      <c r="AG185" s="35">
        <v>7.617999999999995</v>
      </c>
      <c r="AH185" s="35">
        <v>7.6380000000000052</v>
      </c>
      <c r="AI185" s="35">
        <v>7.5860000000000127</v>
      </c>
      <c r="AJ185" s="35">
        <v>7.5630000000000166</v>
      </c>
      <c r="AK185" s="35">
        <v>7.4310000000000116</v>
      </c>
      <c r="AL185" s="35">
        <v>7.4159999999999968</v>
      </c>
      <c r="AM185" s="35">
        <v>7.4069999999999823</v>
      </c>
      <c r="AN185" s="35">
        <v>7.4220000000000255</v>
      </c>
      <c r="AO185" s="35">
        <v>7.6960000000000264</v>
      </c>
      <c r="AP185" s="35">
        <f t="shared" si="4"/>
        <v>250.30200000000005</v>
      </c>
      <c r="AQ185" s="46">
        <f t="shared" si="5"/>
        <v>57.530503152192139</v>
      </c>
    </row>
    <row r="186" spans="1:43" x14ac:dyDescent="0.35">
      <c r="A186" s="25" t="s">
        <v>217</v>
      </c>
      <c r="B186" s="25">
        <v>2020</v>
      </c>
      <c r="C186" s="10">
        <v>43889</v>
      </c>
      <c r="D186" s="25" t="s">
        <v>20</v>
      </c>
      <c r="E186" s="25" t="s">
        <v>21</v>
      </c>
      <c r="F186" t="s">
        <v>957</v>
      </c>
      <c r="G186" t="s">
        <v>480</v>
      </c>
      <c r="I186" s="25">
        <v>8</v>
      </c>
      <c r="J186" s="35">
        <v>13.411</v>
      </c>
      <c r="K186" s="35">
        <v>8.2679999999999989</v>
      </c>
      <c r="L186" s="35">
        <v>7.8960000000000008</v>
      </c>
      <c r="M186" s="35">
        <v>7.7639999999999993</v>
      </c>
      <c r="N186" s="35">
        <v>7.6529999999999987</v>
      </c>
      <c r="O186" s="35">
        <v>7.615000000000002</v>
      </c>
      <c r="P186" s="35">
        <v>7.6230000000000118</v>
      </c>
      <c r="Q186" s="35">
        <v>7.6199999999999974</v>
      </c>
      <c r="R186" s="35">
        <v>7.6399999999999864</v>
      </c>
      <c r="S186" s="35">
        <v>7.6270000000000095</v>
      </c>
      <c r="T186" s="35">
        <v>7.6259999999999906</v>
      </c>
      <c r="U186" s="35">
        <v>7.6090000000000089</v>
      </c>
      <c r="V186" s="35">
        <v>7.6079999999999899</v>
      </c>
      <c r="W186" s="35">
        <v>7.6219999999999999</v>
      </c>
      <c r="X186" s="35">
        <v>7.6329999999999956</v>
      </c>
      <c r="Y186" s="35">
        <v>7.6420000000000101</v>
      </c>
      <c r="Z186" s="35">
        <v>7.6280000000000143</v>
      </c>
      <c r="AA186" s="35">
        <v>7.6059999999999945</v>
      </c>
      <c r="AB186" s="35">
        <v>7.5929999999999893</v>
      </c>
      <c r="AC186" s="35">
        <v>7.5840000000000032</v>
      </c>
      <c r="AD186" s="35">
        <v>7.5760000000000218</v>
      </c>
      <c r="AE186" s="35">
        <v>7.5919999999999845</v>
      </c>
      <c r="AF186" s="35">
        <v>7.6119999999999948</v>
      </c>
      <c r="AG186" s="35">
        <v>7.5840000000000032</v>
      </c>
      <c r="AH186" s="35">
        <v>7.5339999999999918</v>
      </c>
      <c r="AI186" s="35">
        <v>7.5230000000000246</v>
      </c>
      <c r="AJ186" s="35">
        <v>7.6759999999999877</v>
      </c>
      <c r="AK186" s="35">
        <v>7.5730000000000075</v>
      </c>
      <c r="AL186" s="35">
        <v>7.6249999999999716</v>
      </c>
      <c r="AM186" s="35">
        <v>7.6910000000000025</v>
      </c>
      <c r="AN186" s="35">
        <v>7.7470000000000425</v>
      </c>
      <c r="AO186" s="35">
        <v>7.8279999999999461</v>
      </c>
      <c r="AP186" s="35">
        <f t="shared" si="4"/>
        <v>250.82899999999998</v>
      </c>
      <c r="AQ186" s="46">
        <f t="shared" si="5"/>
        <v>57.409629668020848</v>
      </c>
    </row>
    <row r="187" spans="1:43" x14ac:dyDescent="0.35">
      <c r="A187" s="25" t="s">
        <v>217</v>
      </c>
      <c r="B187" s="25">
        <v>2020</v>
      </c>
      <c r="C187" s="10">
        <v>43889</v>
      </c>
      <c r="D187" s="25" t="s">
        <v>20</v>
      </c>
      <c r="E187" s="25" t="s">
        <v>21</v>
      </c>
      <c r="F187" t="s">
        <v>731</v>
      </c>
      <c r="G187" t="s">
        <v>29</v>
      </c>
      <c r="I187" s="25">
        <v>9</v>
      </c>
      <c r="J187" s="35">
        <v>13.519</v>
      </c>
      <c r="K187" s="35">
        <v>8.0310000000000006</v>
      </c>
      <c r="L187" s="35">
        <v>7.6690000000000005</v>
      </c>
      <c r="M187" s="35">
        <v>7.6240000000000023</v>
      </c>
      <c r="N187" s="35">
        <v>7.5109999999999957</v>
      </c>
      <c r="O187" s="35">
        <v>7.4819999999999993</v>
      </c>
      <c r="P187" s="35">
        <v>7.4879999999999995</v>
      </c>
      <c r="Q187" s="35">
        <v>7.4540000000000077</v>
      </c>
      <c r="R187" s="35">
        <v>7.5090000000000003</v>
      </c>
      <c r="S187" s="35">
        <v>7.5009999999999906</v>
      </c>
      <c r="T187" s="35">
        <v>7.5330000000000155</v>
      </c>
      <c r="U187" s="35">
        <v>7.5809999999999746</v>
      </c>
      <c r="V187" s="35">
        <v>7.6030000000000086</v>
      </c>
      <c r="W187" s="35">
        <v>7.5869999999999891</v>
      </c>
      <c r="X187" s="35">
        <v>7.5700000000000216</v>
      </c>
      <c r="Y187" s="35">
        <v>7.5739999999999839</v>
      </c>
      <c r="Z187" s="35">
        <v>7.5540000000000305</v>
      </c>
      <c r="AA187" s="35">
        <v>7.5229999999999677</v>
      </c>
      <c r="AB187" s="35">
        <v>7.5830000000000268</v>
      </c>
      <c r="AC187" s="35">
        <v>7.6209999999999809</v>
      </c>
      <c r="AD187" s="35">
        <v>7.7190000000000225</v>
      </c>
      <c r="AE187" s="35">
        <v>7.679000000000002</v>
      </c>
      <c r="AF187" s="35">
        <v>7.733999999999952</v>
      </c>
      <c r="AG187" s="35">
        <v>7.7820000000000391</v>
      </c>
      <c r="AH187" s="35">
        <v>7.8289999999999793</v>
      </c>
      <c r="AI187" s="35">
        <v>7.8260000000000218</v>
      </c>
      <c r="AJ187" s="35">
        <v>7.929000000000002</v>
      </c>
      <c r="AK187" s="35">
        <v>8.0369999999999777</v>
      </c>
      <c r="AL187" s="35">
        <v>8.1090000000000089</v>
      </c>
      <c r="AM187" s="35">
        <v>8.1100000000000136</v>
      </c>
      <c r="AN187" s="35">
        <v>8.1470000000000198</v>
      </c>
      <c r="AO187" s="35">
        <v>8.1529999999999632</v>
      </c>
      <c r="AP187" s="35">
        <f t="shared" si="4"/>
        <v>252.571</v>
      </c>
      <c r="AQ187" s="46">
        <f t="shared" si="5"/>
        <v>57.013671403288583</v>
      </c>
    </row>
    <row r="188" spans="1:43" x14ac:dyDescent="0.35">
      <c r="A188" s="25" t="s">
        <v>217</v>
      </c>
      <c r="B188" s="25">
        <v>2020</v>
      </c>
      <c r="C188" s="10">
        <v>43889</v>
      </c>
      <c r="D188" s="25" t="s">
        <v>20</v>
      </c>
      <c r="E188" s="25" t="s">
        <v>21</v>
      </c>
      <c r="F188" t="s">
        <v>681</v>
      </c>
      <c r="G188" t="s">
        <v>25</v>
      </c>
      <c r="I188" s="25">
        <v>10</v>
      </c>
      <c r="J188" s="35">
        <v>13.131</v>
      </c>
      <c r="K188" s="35">
        <v>8.2399999999999984</v>
      </c>
      <c r="L188" s="35">
        <v>7.9140000000000015</v>
      </c>
      <c r="M188" s="35">
        <v>7.6919999999999966</v>
      </c>
      <c r="N188" s="35">
        <v>7.6290000000000049</v>
      </c>
      <c r="O188" s="35">
        <v>7.6439999999999984</v>
      </c>
      <c r="P188" s="35">
        <v>7.7019999999999982</v>
      </c>
      <c r="Q188" s="35">
        <v>7.7190000000000083</v>
      </c>
      <c r="R188" s="35">
        <v>7.7299999999999898</v>
      </c>
      <c r="S188" s="35">
        <v>7.7080000000000126</v>
      </c>
      <c r="T188" s="35">
        <v>7.7189999999999799</v>
      </c>
      <c r="U188" s="35">
        <v>7.6620000000000203</v>
      </c>
      <c r="V188" s="35">
        <v>7.6599999999999824</v>
      </c>
      <c r="W188" s="35">
        <v>7.6510000000000247</v>
      </c>
      <c r="X188" s="35">
        <v>7.6650000000000063</v>
      </c>
      <c r="Y188" s="35">
        <v>7.6629999999999399</v>
      </c>
      <c r="Z188" s="35">
        <v>7.6380000000000337</v>
      </c>
      <c r="AA188" s="35">
        <v>7.6819999999999879</v>
      </c>
      <c r="AB188" s="35">
        <v>7.6590000000000202</v>
      </c>
      <c r="AC188" s="35">
        <v>7.7049999999999841</v>
      </c>
      <c r="AD188" s="35">
        <v>7.6869999999999834</v>
      </c>
      <c r="AE188" s="35">
        <v>7.68100000000004</v>
      </c>
      <c r="AF188" s="35">
        <v>7.7450000000000045</v>
      </c>
      <c r="AG188" s="35">
        <v>7.7459999999999809</v>
      </c>
      <c r="AH188" s="35">
        <v>7.8070000000000448</v>
      </c>
      <c r="AI188" s="35">
        <v>7.8989999999999441</v>
      </c>
      <c r="AJ188" s="35">
        <v>7.7900000000000205</v>
      </c>
      <c r="AK188" s="35">
        <v>7.7950000000000159</v>
      </c>
      <c r="AL188" s="35">
        <v>7.782999999999987</v>
      </c>
      <c r="AM188" s="35">
        <v>7.8359999999999843</v>
      </c>
      <c r="AN188" s="35">
        <v>7.8930000000000007</v>
      </c>
      <c r="AO188" s="35">
        <v>7.9269999999999925</v>
      </c>
      <c r="AP188" s="35">
        <f t="shared" si="4"/>
        <v>253.40199999999999</v>
      </c>
      <c r="AQ188" s="46">
        <f t="shared" si="5"/>
        <v>56.826702235972881</v>
      </c>
    </row>
    <row r="189" spans="1:43" x14ac:dyDescent="0.35">
      <c r="A189" s="25" t="s">
        <v>217</v>
      </c>
      <c r="B189" s="25">
        <v>2020</v>
      </c>
      <c r="C189" s="10">
        <v>43889</v>
      </c>
      <c r="D189" s="25" t="s">
        <v>20</v>
      </c>
      <c r="E189" s="25" t="s">
        <v>21</v>
      </c>
      <c r="F189" t="s">
        <v>925</v>
      </c>
      <c r="G189" t="s">
        <v>198</v>
      </c>
      <c r="I189" s="25">
        <v>11</v>
      </c>
      <c r="J189" s="35">
        <v>13.397</v>
      </c>
      <c r="K189" s="35">
        <v>8.0540000000000003</v>
      </c>
      <c r="L189" s="35">
        <v>7.57</v>
      </c>
      <c r="M189" s="35">
        <v>7.4410000000000025</v>
      </c>
      <c r="N189" s="35">
        <v>7.4539999999999935</v>
      </c>
      <c r="O189" s="35">
        <v>7.453000000000003</v>
      </c>
      <c r="P189" s="35">
        <v>7.4450000000000003</v>
      </c>
      <c r="Q189" s="35">
        <v>7.4510000000000005</v>
      </c>
      <c r="R189" s="35">
        <v>7.4609999999999985</v>
      </c>
      <c r="S189" s="35">
        <v>7.4690000000000083</v>
      </c>
      <c r="T189" s="35">
        <v>7.4809999999999945</v>
      </c>
      <c r="U189" s="35">
        <v>7.5090000000000146</v>
      </c>
      <c r="V189" s="35">
        <v>7.5779999999999745</v>
      </c>
      <c r="W189" s="35">
        <v>7.597999999999999</v>
      </c>
      <c r="X189" s="35">
        <v>7.6620000000000061</v>
      </c>
      <c r="Y189" s="35">
        <v>7.6890000000000072</v>
      </c>
      <c r="Z189" s="35">
        <v>7.7979999999999876</v>
      </c>
      <c r="AA189" s="35">
        <v>7.8579999999999757</v>
      </c>
      <c r="AB189" s="35">
        <v>7.9130000000000393</v>
      </c>
      <c r="AC189" s="35">
        <v>7.9689999999999941</v>
      </c>
      <c r="AD189" s="35">
        <v>7.9849999999999852</v>
      </c>
      <c r="AE189" s="35">
        <v>7.9830000000000041</v>
      </c>
      <c r="AF189" s="35">
        <v>8.0410000000000537</v>
      </c>
      <c r="AG189" s="35">
        <v>8.0749999999999602</v>
      </c>
      <c r="AH189" s="35">
        <v>8.1049999999999898</v>
      </c>
      <c r="AI189" s="35">
        <v>8.1149999999999807</v>
      </c>
      <c r="AJ189" s="35">
        <v>8.1480000000000246</v>
      </c>
      <c r="AK189" s="35">
        <v>8.2520000000000095</v>
      </c>
      <c r="AL189" s="35">
        <v>8.2040000000000077</v>
      </c>
      <c r="AM189" s="35">
        <v>8.2280000000000086</v>
      </c>
      <c r="AN189" s="35">
        <v>8.1959999999999695</v>
      </c>
      <c r="AO189" s="35">
        <v>8.1459999999999866</v>
      </c>
      <c r="AP189" s="35">
        <f t="shared" si="4"/>
        <v>255.72799999999998</v>
      </c>
      <c r="AQ189" s="46">
        <f t="shared" si="5"/>
        <v>56.309829193518119</v>
      </c>
    </row>
    <row r="190" spans="1:43" x14ac:dyDescent="0.35">
      <c r="A190" s="25" t="s">
        <v>217</v>
      </c>
      <c r="B190" s="25">
        <v>2020</v>
      </c>
      <c r="C190" s="10">
        <v>43889</v>
      </c>
      <c r="D190" s="25" t="s">
        <v>20</v>
      </c>
      <c r="E190" s="25" t="s">
        <v>21</v>
      </c>
      <c r="F190" t="s">
        <v>958</v>
      </c>
      <c r="G190" t="s">
        <v>33</v>
      </c>
      <c r="I190" s="25">
        <v>12</v>
      </c>
      <c r="J190" s="35">
        <v>13.753</v>
      </c>
      <c r="K190" s="35">
        <v>8.1819999999999986</v>
      </c>
      <c r="L190" s="35">
        <v>7.8530000000000015</v>
      </c>
      <c r="M190" s="35">
        <v>7.754999999999999</v>
      </c>
      <c r="N190" s="35">
        <v>7.6820000000000022</v>
      </c>
      <c r="O190" s="35">
        <v>7.6749999999999972</v>
      </c>
      <c r="P190" s="35">
        <v>7.7479999999999976</v>
      </c>
      <c r="Q190" s="35">
        <v>7.7690000000000055</v>
      </c>
      <c r="R190" s="35">
        <v>7.7879999999999967</v>
      </c>
      <c r="S190" s="35">
        <v>7.7909999999999968</v>
      </c>
      <c r="T190" s="35">
        <v>7.8080000000000069</v>
      </c>
      <c r="U190" s="35">
        <v>7.7999999999999972</v>
      </c>
      <c r="V190" s="35">
        <v>7.8360000000000127</v>
      </c>
      <c r="W190" s="35">
        <v>7.8329999999999984</v>
      </c>
      <c r="X190" s="35">
        <v>7.8379999999999939</v>
      </c>
      <c r="Y190" s="35">
        <v>7.8889999999999958</v>
      </c>
      <c r="Z190" s="35">
        <v>7.8480000000000132</v>
      </c>
      <c r="AA190" s="35">
        <v>7.8779999999999859</v>
      </c>
      <c r="AB190" s="35">
        <v>7.8710000000000093</v>
      </c>
      <c r="AC190" s="35">
        <v>7.86099999999999</v>
      </c>
      <c r="AD190" s="35">
        <v>7.8850000000000193</v>
      </c>
      <c r="AE190" s="35">
        <v>7.8629999999999995</v>
      </c>
      <c r="AF190" s="35">
        <v>7.9239999999999782</v>
      </c>
      <c r="AG190" s="35">
        <v>7.9339999999999975</v>
      </c>
      <c r="AH190" s="35">
        <v>7.9480000000000359</v>
      </c>
      <c r="AI190" s="35">
        <v>8.0179999999999723</v>
      </c>
      <c r="AJ190" s="35">
        <v>7.8360000000000127</v>
      </c>
      <c r="AK190" s="35">
        <v>7.8049999999999784</v>
      </c>
      <c r="AL190" s="35">
        <v>7.8800000000000239</v>
      </c>
      <c r="AM190" s="35">
        <v>7.8359999999999843</v>
      </c>
      <c r="AN190" s="35">
        <v>7.839999999999975</v>
      </c>
      <c r="AO190" s="35">
        <v>7.8380000000000791</v>
      </c>
      <c r="AP190" s="35">
        <f t="shared" si="4"/>
        <v>257.06500000000005</v>
      </c>
      <c r="AQ190" s="46">
        <f t="shared" si="5"/>
        <v>56.016960690875834</v>
      </c>
    </row>
    <row r="191" spans="1:43" x14ac:dyDescent="0.35">
      <c r="A191" s="25" t="s">
        <v>217</v>
      </c>
      <c r="B191" s="25">
        <v>2020</v>
      </c>
      <c r="C191" s="10">
        <v>43889</v>
      </c>
      <c r="D191" s="25" t="s">
        <v>20</v>
      </c>
      <c r="E191" s="25" t="s">
        <v>21</v>
      </c>
      <c r="F191" t="s">
        <v>734</v>
      </c>
      <c r="G191" t="s">
        <v>102</v>
      </c>
      <c r="I191" s="25">
        <v>13</v>
      </c>
      <c r="J191" s="35">
        <v>13.548999999999999</v>
      </c>
      <c r="K191" s="35">
        <v>8.347999999999999</v>
      </c>
      <c r="L191" s="35">
        <v>7.708000000000002</v>
      </c>
      <c r="M191" s="35">
        <v>7.4479999999999968</v>
      </c>
      <c r="N191" s="35">
        <v>7.4080000000000013</v>
      </c>
      <c r="O191" s="35">
        <v>7.4340000000000046</v>
      </c>
      <c r="P191" s="35">
        <v>7.5289999999999964</v>
      </c>
      <c r="Q191" s="35">
        <v>7.656000000000013</v>
      </c>
      <c r="R191" s="35">
        <v>7.7569999999999908</v>
      </c>
      <c r="S191" s="35">
        <v>7.8340000000000032</v>
      </c>
      <c r="T191" s="35">
        <v>7.9039999999999964</v>
      </c>
      <c r="U191" s="35">
        <v>7.9060000000000059</v>
      </c>
      <c r="V191" s="35">
        <v>7.9709999999999894</v>
      </c>
      <c r="W191" s="35">
        <v>7.9430000000000121</v>
      </c>
      <c r="X191" s="35">
        <v>7.9740000000000038</v>
      </c>
      <c r="Y191" s="35">
        <v>8.0179999999999865</v>
      </c>
      <c r="Z191" s="35">
        <v>8.0219999999999914</v>
      </c>
      <c r="AA191" s="35">
        <v>7.9989999999999952</v>
      </c>
      <c r="AB191" s="35">
        <v>7.9770000000000039</v>
      </c>
      <c r="AC191" s="35">
        <v>7.9850000000000136</v>
      </c>
      <c r="AD191" s="35">
        <v>7.9819999999999993</v>
      </c>
      <c r="AE191" s="35">
        <v>8.0120000000000005</v>
      </c>
      <c r="AF191" s="35">
        <v>8.0159999999999627</v>
      </c>
      <c r="AG191" s="35">
        <v>8.0250000000000057</v>
      </c>
      <c r="AH191" s="35">
        <v>8.0320000000000107</v>
      </c>
      <c r="AI191" s="35">
        <v>7.981000000000023</v>
      </c>
      <c r="AJ191" s="35">
        <v>7.9879999999999995</v>
      </c>
      <c r="AK191" s="35">
        <v>8.0009999999999764</v>
      </c>
      <c r="AL191" s="35">
        <v>8.0230000000000246</v>
      </c>
      <c r="AM191" s="35">
        <v>8.0300000000000011</v>
      </c>
      <c r="AN191" s="35">
        <v>8.0170000000000243</v>
      </c>
      <c r="AO191" s="35">
        <v>8.0429999999999495</v>
      </c>
      <c r="AP191" s="35">
        <f t="shared" si="4"/>
        <v>258.52</v>
      </c>
      <c r="AQ191" s="46">
        <f t="shared" si="5"/>
        <v>55.701686523286405</v>
      </c>
    </row>
    <row r="192" spans="1:43" x14ac:dyDescent="0.35">
      <c r="A192" s="25" t="s">
        <v>217</v>
      </c>
      <c r="B192" s="25">
        <v>2020</v>
      </c>
      <c r="C192" s="10">
        <v>43889</v>
      </c>
      <c r="D192" s="25" t="s">
        <v>20</v>
      </c>
      <c r="E192" s="25" t="s">
        <v>21</v>
      </c>
      <c r="F192" t="s">
        <v>80</v>
      </c>
      <c r="G192" t="s">
        <v>27</v>
      </c>
      <c r="I192" s="25">
        <v>14</v>
      </c>
      <c r="J192" s="35">
        <v>12.936999999999999</v>
      </c>
      <c r="K192" s="35">
        <v>8.109</v>
      </c>
      <c r="L192" s="35">
        <v>7.8569999999999993</v>
      </c>
      <c r="M192" s="35">
        <v>7.7920000000000016</v>
      </c>
      <c r="N192" s="35">
        <v>7.7520000000000024</v>
      </c>
      <c r="O192" s="35">
        <v>7.7639999999999958</v>
      </c>
      <c r="P192" s="35">
        <v>7.7100000000000009</v>
      </c>
      <c r="Q192" s="35">
        <v>7.7640000000000029</v>
      </c>
      <c r="R192" s="35">
        <v>7.7839999999999918</v>
      </c>
      <c r="S192" s="35">
        <v>7.8260000000000076</v>
      </c>
      <c r="T192" s="35">
        <v>7.8440000000000083</v>
      </c>
      <c r="U192" s="35">
        <v>7.8799999999999812</v>
      </c>
      <c r="V192" s="35">
        <v>7.862000000000009</v>
      </c>
      <c r="W192" s="35">
        <v>7.8719999999999857</v>
      </c>
      <c r="X192" s="35">
        <v>7.8459999999999894</v>
      </c>
      <c r="Y192" s="35">
        <v>7.9230000000000445</v>
      </c>
      <c r="Z192" s="35">
        <v>7.8809999999999718</v>
      </c>
      <c r="AA192" s="35">
        <v>7.849000000000018</v>
      </c>
      <c r="AB192" s="35">
        <v>7.8089999999999691</v>
      </c>
      <c r="AC192" s="35">
        <v>7.8390000000000271</v>
      </c>
      <c r="AD192" s="35">
        <v>7.8760000000000048</v>
      </c>
      <c r="AE192" s="35">
        <v>7.9379999999999882</v>
      </c>
      <c r="AF192" s="35">
        <v>7.9249999999999829</v>
      </c>
      <c r="AG192" s="35">
        <v>7.9580000000000268</v>
      </c>
      <c r="AH192" s="35">
        <v>7.9249999999999829</v>
      </c>
      <c r="AI192" s="35">
        <v>8.0270000000000152</v>
      </c>
      <c r="AJ192" s="35">
        <v>8.0429999999999779</v>
      </c>
      <c r="AK192" s="35">
        <v>8.1100000000000421</v>
      </c>
      <c r="AL192" s="35">
        <v>8.1479999999999393</v>
      </c>
      <c r="AM192" s="35">
        <v>8.299000000000035</v>
      </c>
      <c r="AN192" s="35">
        <v>8.3520000000000323</v>
      </c>
      <c r="AO192" s="35">
        <v>8.4879999999999995</v>
      </c>
      <c r="AP192" s="35">
        <f t="shared" si="4"/>
        <v>258.98900000000003</v>
      </c>
      <c r="AQ192" s="46">
        <f t="shared" si="5"/>
        <v>55.600817023116804</v>
      </c>
    </row>
    <row r="193" spans="1:43" x14ac:dyDescent="0.35">
      <c r="A193" s="25" t="s">
        <v>217</v>
      </c>
      <c r="B193" s="25">
        <v>2020</v>
      </c>
      <c r="C193" s="10">
        <v>43889</v>
      </c>
      <c r="D193" s="25" t="s">
        <v>20</v>
      </c>
      <c r="E193" s="25" t="s">
        <v>21</v>
      </c>
      <c r="F193" t="s">
        <v>927</v>
      </c>
      <c r="G193" t="s">
        <v>188</v>
      </c>
      <c r="I193" s="25">
        <v>15</v>
      </c>
      <c r="J193" s="35">
        <v>13.872</v>
      </c>
      <c r="K193" s="35">
        <v>8.1529999999999987</v>
      </c>
      <c r="L193" s="35">
        <v>7.6859999999999999</v>
      </c>
      <c r="M193" s="35">
        <v>7.6000000000000014</v>
      </c>
      <c r="N193" s="35">
        <v>7.6219999999999999</v>
      </c>
      <c r="O193" s="35">
        <v>7.6659999999999968</v>
      </c>
      <c r="P193" s="35">
        <v>7.7740000000000151</v>
      </c>
      <c r="Q193" s="35">
        <v>7.7839999999999989</v>
      </c>
      <c r="R193" s="35">
        <v>7.8489999999999753</v>
      </c>
      <c r="S193" s="35">
        <v>7.9130000000000109</v>
      </c>
      <c r="T193" s="35">
        <v>7.921999999999997</v>
      </c>
      <c r="U193" s="35">
        <v>7.9770000000000039</v>
      </c>
      <c r="V193" s="35">
        <v>7.9839999999999947</v>
      </c>
      <c r="W193" s="35">
        <v>8.0140000000000242</v>
      </c>
      <c r="X193" s="35">
        <v>8.0459999999999781</v>
      </c>
      <c r="Y193" s="35">
        <v>8.070999999999998</v>
      </c>
      <c r="Z193" s="35">
        <v>7.9329999999999927</v>
      </c>
      <c r="AA193" s="35">
        <v>7.8269999999999982</v>
      </c>
      <c r="AB193" s="35">
        <v>7.882000000000005</v>
      </c>
      <c r="AC193" s="35">
        <v>7.914999999999992</v>
      </c>
      <c r="AD193" s="35">
        <v>7.9480000000000075</v>
      </c>
      <c r="AE193" s="35">
        <v>8.01400000000001</v>
      </c>
      <c r="AF193" s="35">
        <v>7.9900000000000091</v>
      </c>
      <c r="AG193" s="35">
        <v>7.9899999999999807</v>
      </c>
      <c r="AH193" s="35">
        <v>8.0229999999999961</v>
      </c>
      <c r="AI193" s="35">
        <v>8.054000000000002</v>
      </c>
      <c r="AJ193" s="35">
        <v>8.0540000000000305</v>
      </c>
      <c r="AK193" s="35">
        <v>8.0419999999999447</v>
      </c>
      <c r="AL193" s="35">
        <v>7.9580000000000553</v>
      </c>
      <c r="AM193" s="35">
        <v>7.9259999999999877</v>
      </c>
      <c r="AN193" s="35">
        <v>7.9830000000000041</v>
      </c>
      <c r="AO193" s="35">
        <v>7.8719999999999857</v>
      </c>
      <c r="AP193" s="35">
        <f t="shared" si="4"/>
        <v>259.34399999999999</v>
      </c>
      <c r="AQ193" s="46">
        <f t="shared" si="5"/>
        <v>55.5247084952804</v>
      </c>
    </row>
    <row r="194" spans="1:43" x14ac:dyDescent="0.35">
      <c r="A194" s="25" t="s">
        <v>217</v>
      </c>
      <c r="B194" s="25">
        <v>2020</v>
      </c>
      <c r="C194" s="10">
        <v>43889</v>
      </c>
      <c r="D194" s="25" t="s">
        <v>20</v>
      </c>
      <c r="E194" s="25" t="s">
        <v>21</v>
      </c>
      <c r="F194" t="s">
        <v>959</v>
      </c>
      <c r="G194" t="s">
        <v>46</v>
      </c>
      <c r="I194" s="25">
        <v>16</v>
      </c>
      <c r="J194" s="35">
        <v>15.035</v>
      </c>
      <c r="K194" s="35">
        <v>8.64</v>
      </c>
      <c r="L194" s="35">
        <v>7.9289999999999985</v>
      </c>
      <c r="M194" s="35">
        <v>7.6989999999999981</v>
      </c>
      <c r="N194" s="35">
        <v>7.6219999999999999</v>
      </c>
      <c r="O194" s="35">
        <v>7.6040000000000063</v>
      </c>
      <c r="P194" s="35">
        <v>7.6490000000000009</v>
      </c>
      <c r="Q194" s="35">
        <v>7.6409999999999982</v>
      </c>
      <c r="R194" s="35">
        <v>7.6619999999999919</v>
      </c>
      <c r="S194" s="35">
        <v>7.7040000000000077</v>
      </c>
      <c r="T194" s="35">
        <v>7.7639999999999958</v>
      </c>
      <c r="U194" s="35">
        <v>7.8220000000000027</v>
      </c>
      <c r="V194" s="35">
        <v>7.8329999999999984</v>
      </c>
      <c r="W194" s="35">
        <v>7.8539999999999992</v>
      </c>
      <c r="X194" s="35">
        <v>7.880999999999986</v>
      </c>
      <c r="Y194" s="35">
        <v>7.8800000000000381</v>
      </c>
      <c r="Z194" s="35">
        <v>7.9039999999999964</v>
      </c>
      <c r="AA194" s="35">
        <v>7.9339999999999975</v>
      </c>
      <c r="AB194" s="35">
        <v>7.9499999999999886</v>
      </c>
      <c r="AC194" s="35">
        <v>7.9379999999999882</v>
      </c>
      <c r="AD194" s="35">
        <v>8.0300000000000011</v>
      </c>
      <c r="AE194" s="35">
        <v>8.0569999999999879</v>
      </c>
      <c r="AF194" s="35">
        <v>8.0660000000000025</v>
      </c>
      <c r="AG194" s="35">
        <v>8.1210000000000093</v>
      </c>
      <c r="AH194" s="35">
        <v>8.1650000000000205</v>
      </c>
      <c r="AI194" s="35">
        <v>8.2399999999999807</v>
      </c>
      <c r="AJ194" s="35">
        <v>8.1969999999999743</v>
      </c>
      <c r="AK194" s="35">
        <v>8.1400000000000432</v>
      </c>
      <c r="AL194" s="35">
        <v>8.0749999999999886</v>
      </c>
      <c r="AM194" s="35">
        <v>8.1270000000000095</v>
      </c>
      <c r="AN194" s="35">
        <v>8.1169999999999618</v>
      </c>
      <c r="AO194" s="35">
        <v>8.1820000000000732</v>
      </c>
      <c r="AP194" s="35">
        <f t="shared" si="4"/>
        <v>261.46200000000005</v>
      </c>
      <c r="AQ194" s="46">
        <f t="shared" si="5"/>
        <v>55.074924845675461</v>
      </c>
    </row>
    <row r="195" spans="1:43" x14ac:dyDescent="0.35">
      <c r="A195" s="25" t="s">
        <v>217</v>
      </c>
      <c r="B195" s="25">
        <v>2020</v>
      </c>
      <c r="C195" s="10">
        <v>43889</v>
      </c>
      <c r="D195" s="25" t="s">
        <v>20</v>
      </c>
      <c r="E195" s="25" t="s">
        <v>21</v>
      </c>
      <c r="F195" t="s">
        <v>521</v>
      </c>
      <c r="G195" t="s">
        <v>58</v>
      </c>
      <c r="I195" s="25">
        <v>17</v>
      </c>
      <c r="J195" s="35">
        <v>13.683</v>
      </c>
      <c r="K195" s="35">
        <v>8.4480000000000004</v>
      </c>
      <c r="L195" s="35">
        <v>8.32</v>
      </c>
      <c r="M195" s="35">
        <v>8.2259999999999991</v>
      </c>
      <c r="N195" s="35">
        <v>8.0940000000000012</v>
      </c>
      <c r="O195" s="35">
        <v>8.0450000000000017</v>
      </c>
      <c r="P195" s="35">
        <v>8.0300000000000011</v>
      </c>
      <c r="Q195" s="35">
        <v>8.0189999999999912</v>
      </c>
      <c r="R195" s="35">
        <v>7.9899999999999949</v>
      </c>
      <c r="S195" s="35">
        <v>8.0020000000000238</v>
      </c>
      <c r="T195" s="35">
        <v>8.0240000000000009</v>
      </c>
      <c r="U195" s="35">
        <v>8.0309999999999633</v>
      </c>
      <c r="V195" s="35">
        <v>8.029000000000039</v>
      </c>
      <c r="W195" s="35">
        <v>8.0209999999999724</v>
      </c>
      <c r="X195" s="35">
        <v>7.9829999999999899</v>
      </c>
      <c r="Y195" s="35">
        <v>8.0250000000000199</v>
      </c>
      <c r="Z195" s="35">
        <v>8</v>
      </c>
      <c r="AA195" s="35">
        <v>8.0169999999999959</v>
      </c>
      <c r="AB195" s="35">
        <v>8.0030000000000143</v>
      </c>
      <c r="AC195" s="35">
        <v>7.9509999999999934</v>
      </c>
      <c r="AD195" s="35">
        <v>7.86099999999999</v>
      </c>
      <c r="AE195" s="35">
        <v>7.8979999999999961</v>
      </c>
      <c r="AF195" s="35">
        <v>7.9120000000000346</v>
      </c>
      <c r="AG195" s="35">
        <v>7.964999999999975</v>
      </c>
      <c r="AH195" s="35">
        <v>8.0769999999999982</v>
      </c>
      <c r="AI195" s="35">
        <v>8.1170000000000186</v>
      </c>
      <c r="AJ195" s="35">
        <v>8.1970000000000027</v>
      </c>
      <c r="AK195" s="35">
        <v>8.3479999999999848</v>
      </c>
      <c r="AL195" s="35">
        <v>8.3769999999999811</v>
      </c>
      <c r="AM195" s="35">
        <v>8.4200000000000159</v>
      </c>
      <c r="AN195" s="35">
        <v>8.4180000000000064</v>
      </c>
      <c r="AO195" s="35">
        <v>8.3799999999999955</v>
      </c>
      <c r="AP195" s="35">
        <f t="shared" ref="AP195:AP250" si="6">IF(COUNT(J195:AO195)=32,SUM(J195:AO195),"")</f>
        <v>264.911</v>
      </c>
      <c r="AQ195" s="46">
        <f t="shared" ref="AQ195:AQ250" si="7">3.6*4000/AP195</f>
        <v>54.357878683784364</v>
      </c>
    </row>
    <row r="196" spans="1:43" x14ac:dyDescent="0.35">
      <c r="A196" s="25" t="s">
        <v>217</v>
      </c>
      <c r="B196" s="25">
        <v>2020</v>
      </c>
      <c r="C196" s="10">
        <v>43889</v>
      </c>
      <c r="D196" s="25" t="s">
        <v>20</v>
      </c>
      <c r="E196" s="25" t="s">
        <v>21</v>
      </c>
      <c r="F196" t="s">
        <v>718</v>
      </c>
      <c r="G196" t="s">
        <v>727</v>
      </c>
      <c r="I196" s="25">
        <v>18</v>
      </c>
      <c r="J196" s="35">
        <v>15.131</v>
      </c>
      <c r="K196" s="35">
        <v>8.7779999999999987</v>
      </c>
      <c r="L196" s="35">
        <v>8.2370000000000019</v>
      </c>
      <c r="M196" s="35">
        <v>8.1880000000000024</v>
      </c>
      <c r="N196" s="35">
        <v>8.1989999999999981</v>
      </c>
      <c r="O196" s="35">
        <v>8.2860000000000014</v>
      </c>
      <c r="P196" s="35">
        <v>8.3340000000000032</v>
      </c>
      <c r="Q196" s="35">
        <v>8.4409999999999883</v>
      </c>
      <c r="R196" s="35">
        <v>8.3450000000000131</v>
      </c>
      <c r="S196" s="35">
        <v>8.3039999999999878</v>
      </c>
      <c r="T196" s="35">
        <v>8.3389999999999986</v>
      </c>
      <c r="U196" s="35">
        <v>8.3919999999999959</v>
      </c>
      <c r="V196" s="35">
        <v>8.4180000000000348</v>
      </c>
      <c r="W196" s="35">
        <v>8.4619999999999749</v>
      </c>
      <c r="X196" s="35">
        <v>8.519999999999996</v>
      </c>
      <c r="Y196" s="35">
        <v>8.5370000000000061</v>
      </c>
      <c r="Z196" s="35">
        <v>8.5989999999999895</v>
      </c>
      <c r="AA196" s="35">
        <v>8.6940000000000168</v>
      </c>
      <c r="AB196" s="35">
        <v>8.695999999999998</v>
      </c>
      <c r="AC196" s="35">
        <v>8.8529999999999802</v>
      </c>
      <c r="AD196" s="35">
        <v>8.7770000000000152</v>
      </c>
      <c r="AE196" s="35">
        <v>8.9279999999999973</v>
      </c>
      <c r="AF196" s="35">
        <v>8.9739999999999895</v>
      </c>
      <c r="AG196" s="35">
        <v>9.0669999999999789</v>
      </c>
      <c r="AH196" s="35">
        <v>9.0440000000000396</v>
      </c>
      <c r="AI196" s="35">
        <v>9.2040000000000077</v>
      </c>
      <c r="AJ196" s="35">
        <v>9.1379999999999484</v>
      </c>
      <c r="AK196" s="35">
        <v>9.2680000000000291</v>
      </c>
      <c r="AL196" s="35">
        <v>9.3020000000000493</v>
      </c>
      <c r="AM196" s="35">
        <v>9.3789999999999623</v>
      </c>
      <c r="AN196" s="35">
        <v>9.3550000000000182</v>
      </c>
      <c r="AO196" s="35">
        <v>9.38900000000001</v>
      </c>
      <c r="AP196" s="35">
        <f t="shared" si="6"/>
        <v>285.57800000000003</v>
      </c>
      <c r="AQ196" s="46">
        <f t="shared" si="7"/>
        <v>50.424052272934183</v>
      </c>
    </row>
    <row r="197" spans="1:43" x14ac:dyDescent="0.35">
      <c r="A197" s="25" t="s">
        <v>217</v>
      </c>
      <c r="B197" s="25">
        <v>2020</v>
      </c>
      <c r="C197" s="10">
        <v>43889</v>
      </c>
      <c r="D197" s="25" t="s">
        <v>20</v>
      </c>
      <c r="E197" s="25" t="s">
        <v>64</v>
      </c>
      <c r="F197" t="s">
        <v>501</v>
      </c>
      <c r="G197" t="s">
        <v>25</v>
      </c>
      <c r="I197" s="25">
        <v>1</v>
      </c>
      <c r="J197" s="35">
        <v>13.379</v>
      </c>
      <c r="K197" s="35">
        <v>8.0730000000000022</v>
      </c>
      <c r="L197" s="35">
        <v>7.6169999999999973</v>
      </c>
      <c r="M197" s="35">
        <v>7.4420000000000037</v>
      </c>
      <c r="N197" s="35">
        <v>7.3879999999999981</v>
      </c>
      <c r="O197" s="35">
        <v>7.3900000000000006</v>
      </c>
      <c r="P197" s="35">
        <v>7.3609999999999971</v>
      </c>
      <c r="Q197" s="35">
        <v>7.3350000000000009</v>
      </c>
      <c r="R197" s="35">
        <v>7.3880000000000052</v>
      </c>
      <c r="S197" s="35">
        <v>7.2989999999999924</v>
      </c>
      <c r="T197" s="35">
        <v>7.3629999999999995</v>
      </c>
      <c r="U197" s="35">
        <v>7.3650000000000091</v>
      </c>
      <c r="V197" s="35">
        <v>7.4109999999999872</v>
      </c>
      <c r="W197" s="35">
        <v>7.3119999999999976</v>
      </c>
      <c r="X197" s="35">
        <v>7.3670000000000044</v>
      </c>
      <c r="Y197" s="35">
        <v>7.3720000000000141</v>
      </c>
      <c r="Z197" s="35">
        <v>7.3730000000000047</v>
      </c>
      <c r="AA197" s="35">
        <v>7.4039999999999679</v>
      </c>
      <c r="AB197" s="35">
        <v>7.4080000000000155</v>
      </c>
      <c r="AC197" s="35">
        <v>7.4279999999999973</v>
      </c>
      <c r="AD197" s="35">
        <v>7.40300000000002</v>
      </c>
      <c r="AE197" s="35">
        <v>7.3860000000000241</v>
      </c>
      <c r="AF197" s="35">
        <v>7.3709999999999525</v>
      </c>
      <c r="AG197" s="35">
        <v>7.3460000000000036</v>
      </c>
      <c r="AH197" s="35">
        <v>7.3520000000000323</v>
      </c>
      <c r="AI197" s="35">
        <v>7.3619999999999663</v>
      </c>
      <c r="AJ197" s="35">
        <v>7.4180000000000348</v>
      </c>
      <c r="AK197" s="35">
        <v>7.4009999999999536</v>
      </c>
      <c r="AL197" s="35">
        <v>7.4500000000000171</v>
      </c>
      <c r="AM197" s="35">
        <v>7.4739999999999895</v>
      </c>
      <c r="AN197" s="35">
        <v>7.5400000000000489</v>
      </c>
      <c r="AO197" s="35">
        <v>7.8969999999999629</v>
      </c>
      <c r="AP197" s="35">
        <f t="shared" si="6"/>
        <v>243.875</v>
      </c>
      <c r="AQ197" s="46">
        <f t="shared" si="7"/>
        <v>59.046642747309072</v>
      </c>
    </row>
    <row r="198" spans="1:43" x14ac:dyDescent="0.35">
      <c r="A198" s="25" t="s">
        <v>217</v>
      </c>
      <c r="B198" s="25">
        <v>2020</v>
      </c>
      <c r="C198" s="10">
        <v>43889</v>
      </c>
      <c r="D198" s="25" t="s">
        <v>20</v>
      </c>
      <c r="E198" s="25" t="s">
        <v>64</v>
      </c>
      <c r="F198" t="s">
        <v>860</v>
      </c>
      <c r="G198" t="s">
        <v>164</v>
      </c>
      <c r="I198" s="25">
        <v>2</v>
      </c>
      <c r="J198" s="35">
        <v>13.311</v>
      </c>
      <c r="K198" s="35">
        <v>8.1589999999999989</v>
      </c>
      <c r="L198" s="35">
        <v>7.6230000000000011</v>
      </c>
      <c r="M198" s="35">
        <v>7.3779999999999966</v>
      </c>
      <c r="N198" s="35">
        <v>7.3060000000000045</v>
      </c>
      <c r="O198" s="35">
        <v>7.286999999999999</v>
      </c>
      <c r="P198" s="35">
        <v>7.2849999999999966</v>
      </c>
      <c r="Q198" s="35">
        <v>7.2800000000000082</v>
      </c>
      <c r="R198" s="35">
        <v>7.320999999999998</v>
      </c>
      <c r="S198" s="35">
        <v>7.3299999999999983</v>
      </c>
      <c r="T198" s="35">
        <v>7.3559999999999803</v>
      </c>
      <c r="U198" s="35">
        <v>7.383000000000024</v>
      </c>
      <c r="V198" s="35">
        <v>7.3769999999999811</v>
      </c>
      <c r="W198" s="35">
        <v>7.3840000000000288</v>
      </c>
      <c r="X198" s="35">
        <v>7.4080000000000013</v>
      </c>
      <c r="Y198" s="35">
        <v>7.445999999999998</v>
      </c>
      <c r="Z198" s="35">
        <v>7.4879999999999995</v>
      </c>
      <c r="AA198" s="35">
        <v>7.4969999999999573</v>
      </c>
      <c r="AB198" s="35">
        <v>7.5110000000000241</v>
      </c>
      <c r="AC198" s="35">
        <v>7.5029999999999859</v>
      </c>
      <c r="AD198" s="35">
        <v>7.6040000000000134</v>
      </c>
      <c r="AE198" s="35">
        <v>7.6380000000000052</v>
      </c>
      <c r="AF198" s="35">
        <v>7.6200000000000045</v>
      </c>
      <c r="AG198" s="35">
        <v>7.5700000000000216</v>
      </c>
      <c r="AH198" s="35">
        <v>7.5839999999999463</v>
      </c>
      <c r="AI198" s="35">
        <v>7.7420000000000186</v>
      </c>
      <c r="AJ198" s="35">
        <v>7.7870000000000346</v>
      </c>
      <c r="AK198" s="35">
        <v>7.8789999999999907</v>
      </c>
      <c r="AL198" s="35">
        <v>7.9199999999999875</v>
      </c>
      <c r="AM198" s="35">
        <v>7.9500000000000171</v>
      </c>
      <c r="AN198" s="35">
        <v>7.9969999999999857</v>
      </c>
      <c r="AO198" s="35">
        <v>8.1239999999999952</v>
      </c>
      <c r="AP198" s="35">
        <f t="shared" si="6"/>
        <v>248.048</v>
      </c>
      <c r="AQ198" s="46">
        <f t="shared" si="7"/>
        <v>58.053280010320584</v>
      </c>
    </row>
    <row r="199" spans="1:43" x14ac:dyDescent="0.35">
      <c r="A199" s="25" t="s">
        <v>217</v>
      </c>
      <c r="B199" s="25">
        <v>2020</v>
      </c>
      <c r="C199" s="10">
        <v>43889</v>
      </c>
      <c r="D199" s="25" t="s">
        <v>20</v>
      </c>
      <c r="E199" s="25" t="s">
        <v>64</v>
      </c>
      <c r="F199" t="s">
        <v>507</v>
      </c>
      <c r="G199" t="s">
        <v>27</v>
      </c>
      <c r="I199" s="25">
        <v>3</v>
      </c>
      <c r="J199" s="35">
        <v>13.632</v>
      </c>
      <c r="K199" s="35">
        <v>8.1390000000000011</v>
      </c>
      <c r="L199" s="35">
        <v>7.6099999999999994</v>
      </c>
      <c r="M199" s="35">
        <v>7.4549999999999983</v>
      </c>
      <c r="N199" s="35">
        <v>7.365000000000002</v>
      </c>
      <c r="O199" s="35">
        <v>7.3290000000000006</v>
      </c>
      <c r="P199" s="35">
        <v>7.3909999999999982</v>
      </c>
      <c r="Q199" s="35">
        <v>7.3809999999999931</v>
      </c>
      <c r="R199" s="35">
        <v>7.4170000000000016</v>
      </c>
      <c r="S199" s="35">
        <v>7.4260000000000019</v>
      </c>
      <c r="T199" s="35">
        <v>7.4240000000000208</v>
      </c>
      <c r="U199" s="35">
        <v>7.4399999999999835</v>
      </c>
      <c r="V199" s="35">
        <v>7.4249999999999972</v>
      </c>
      <c r="W199" s="35">
        <v>7.4469999999999885</v>
      </c>
      <c r="X199" s="35">
        <v>7.4360000000000213</v>
      </c>
      <c r="Y199" s="35">
        <v>7.4099999999999966</v>
      </c>
      <c r="Z199" s="35">
        <v>7.4399999999999977</v>
      </c>
      <c r="AA199" s="35">
        <v>7.4289999999999736</v>
      </c>
      <c r="AB199" s="35">
        <v>7.4200000000000443</v>
      </c>
      <c r="AC199" s="35">
        <v>7.4549999999999841</v>
      </c>
      <c r="AD199" s="35">
        <v>7.5349999999999966</v>
      </c>
      <c r="AE199" s="35">
        <v>7.5590000000000259</v>
      </c>
      <c r="AF199" s="35">
        <v>7.6379999999999768</v>
      </c>
      <c r="AG199" s="35">
        <v>7.7179999999999893</v>
      </c>
      <c r="AH199" s="35">
        <v>7.7469999999999857</v>
      </c>
      <c r="AI199" s="35">
        <v>7.8040000000000305</v>
      </c>
      <c r="AJ199" s="35">
        <v>7.8720000000000141</v>
      </c>
      <c r="AK199" s="35">
        <v>7.9509999999999934</v>
      </c>
      <c r="AL199" s="35">
        <v>8.0440000000000111</v>
      </c>
      <c r="AM199" s="35">
        <v>8.115999999999957</v>
      </c>
      <c r="AN199" s="35">
        <v>8.2029999999999745</v>
      </c>
      <c r="AO199" s="35">
        <v>8.2630000000000337</v>
      </c>
      <c r="AP199" s="35">
        <f t="shared" si="6"/>
        <v>249.92099999999999</v>
      </c>
      <c r="AQ199" s="46">
        <f t="shared" si="7"/>
        <v>57.618207353523715</v>
      </c>
    </row>
    <row r="200" spans="1:43" x14ac:dyDescent="0.35">
      <c r="A200" s="25" t="s">
        <v>217</v>
      </c>
      <c r="B200" s="25">
        <v>2020</v>
      </c>
      <c r="C200" s="10">
        <v>43889</v>
      </c>
      <c r="D200" s="25" t="s">
        <v>20</v>
      </c>
      <c r="E200" s="25" t="s">
        <v>64</v>
      </c>
      <c r="F200" t="s">
        <v>502</v>
      </c>
      <c r="G200" t="s">
        <v>25</v>
      </c>
      <c r="I200" s="25">
        <v>4</v>
      </c>
      <c r="J200" s="35">
        <v>13.01</v>
      </c>
      <c r="K200" s="35">
        <v>7.9060000000000006</v>
      </c>
      <c r="L200" s="35">
        <v>7.5150000000000006</v>
      </c>
      <c r="M200" s="35">
        <v>7.4130000000000003</v>
      </c>
      <c r="N200" s="35">
        <v>7.4140000000000015</v>
      </c>
      <c r="O200" s="35">
        <v>7.4019999999999939</v>
      </c>
      <c r="P200" s="35">
        <v>7.4480000000000004</v>
      </c>
      <c r="Q200" s="35">
        <v>7.4590000000000245</v>
      </c>
      <c r="R200" s="35">
        <v>7.525999999999982</v>
      </c>
      <c r="S200" s="35">
        <v>7.5279999999999916</v>
      </c>
      <c r="T200" s="35">
        <v>7.5649999999999977</v>
      </c>
      <c r="U200" s="35">
        <v>7.6009999999999991</v>
      </c>
      <c r="V200" s="35">
        <v>7.6200000000000045</v>
      </c>
      <c r="W200" s="35">
        <v>7.6470000000000056</v>
      </c>
      <c r="X200" s="35">
        <v>7.659000000000006</v>
      </c>
      <c r="Y200" s="35">
        <v>7.7060000000000031</v>
      </c>
      <c r="Z200" s="35">
        <v>7.7089999999999463</v>
      </c>
      <c r="AA200" s="35">
        <v>7.7230000000000132</v>
      </c>
      <c r="AB200" s="35">
        <v>7.7840000000000202</v>
      </c>
      <c r="AC200" s="35">
        <v>7.75</v>
      </c>
      <c r="AD200" s="35">
        <v>7.7880000000000109</v>
      </c>
      <c r="AE200" s="35">
        <v>7.7339999999999804</v>
      </c>
      <c r="AF200" s="35">
        <v>7.8449999999999989</v>
      </c>
      <c r="AG200" s="35">
        <v>7.9430000000000121</v>
      </c>
      <c r="AH200" s="35">
        <v>7.9900000000000091</v>
      </c>
      <c r="AI200" s="35">
        <v>8.0500000000000114</v>
      </c>
      <c r="AJ200" s="35">
        <v>8.0419999999999732</v>
      </c>
      <c r="AK200" s="35">
        <v>8.0310000000000343</v>
      </c>
      <c r="AL200" s="35">
        <v>8.13900000000001</v>
      </c>
      <c r="AM200" s="35">
        <v>8.1879999999999882</v>
      </c>
      <c r="AN200" s="35">
        <v>8.108999999999952</v>
      </c>
      <c r="AO200" s="35">
        <v>7.9230000000000302</v>
      </c>
      <c r="AP200" s="35">
        <f t="shared" si="6"/>
        <v>253.167</v>
      </c>
      <c r="AQ200" s="46">
        <f t="shared" si="7"/>
        <v>56.879451113296753</v>
      </c>
    </row>
    <row r="201" spans="1:43" x14ac:dyDescent="0.35">
      <c r="A201" s="1" t="s">
        <v>233</v>
      </c>
      <c r="B201" s="1">
        <v>2019</v>
      </c>
      <c r="C201" s="2">
        <v>43772</v>
      </c>
      <c r="D201" s="1" t="s">
        <v>66</v>
      </c>
      <c r="E201" s="1" t="s">
        <v>21</v>
      </c>
      <c r="F201" s="1" t="s">
        <v>501</v>
      </c>
      <c r="G201" s="1" t="s">
        <v>25</v>
      </c>
      <c r="H201" s="1"/>
      <c r="I201" s="1">
        <v>1</v>
      </c>
      <c r="J201" s="35">
        <v>13.678000000000001</v>
      </c>
      <c r="K201" s="35">
        <v>8.3640000000000008</v>
      </c>
      <c r="L201" s="35">
        <v>7.7879999999999967</v>
      </c>
      <c r="M201" s="35">
        <v>7.6630000000000038</v>
      </c>
      <c r="N201" s="35">
        <v>7.6059999999999945</v>
      </c>
      <c r="O201" s="35">
        <v>7.6290000000000049</v>
      </c>
      <c r="P201" s="35">
        <v>7.6029999999999944</v>
      </c>
      <c r="Q201" s="35">
        <v>7.5979999999999919</v>
      </c>
      <c r="R201" s="35">
        <v>7.5690000000000168</v>
      </c>
      <c r="S201" s="35">
        <v>7.5660000000000025</v>
      </c>
      <c r="T201" s="35">
        <v>7.5049999999999955</v>
      </c>
      <c r="U201" s="35">
        <v>7.5069999999999908</v>
      </c>
      <c r="V201" s="35">
        <v>7.4510000000000076</v>
      </c>
      <c r="W201" s="35">
        <v>7.4510000000000076</v>
      </c>
      <c r="X201" s="35">
        <v>7.4130000000000109</v>
      </c>
      <c r="Y201" s="35">
        <v>7.4239999999999924</v>
      </c>
      <c r="Z201" s="35">
        <v>7.3919999999999817</v>
      </c>
      <c r="AA201" s="35">
        <v>7.3559999999999945</v>
      </c>
      <c r="AB201" s="35">
        <v>7.3590000000000089</v>
      </c>
      <c r="AC201" s="35">
        <v>7.3499999999999943</v>
      </c>
      <c r="AD201" s="35">
        <v>7.3590000000000089</v>
      </c>
      <c r="AE201" s="35">
        <v>7.3499999999999943</v>
      </c>
      <c r="AF201" s="35">
        <v>7.3069999999999879</v>
      </c>
      <c r="AG201" s="35">
        <v>7.2530000000000143</v>
      </c>
      <c r="AH201" s="35">
        <v>7.2470000000000141</v>
      </c>
      <c r="AI201" s="35">
        <v>7.2119999999999607</v>
      </c>
      <c r="AJ201" s="35">
        <v>7.1770000000000493</v>
      </c>
      <c r="AK201" s="35">
        <v>7.1779999999999688</v>
      </c>
      <c r="AL201" s="35">
        <v>7.217000000000013</v>
      </c>
      <c r="AM201" s="35">
        <v>7.2229999999999848</v>
      </c>
      <c r="AN201" s="35">
        <v>7.2200000000000273</v>
      </c>
      <c r="AO201" s="35">
        <v>7.2369999999999663</v>
      </c>
      <c r="AP201" s="35">
        <f t="shared" si="6"/>
        <v>244.25199999999998</v>
      </c>
      <c r="AQ201" s="46">
        <f t="shared" si="7"/>
        <v>58.955504970276607</v>
      </c>
    </row>
    <row r="202" spans="1:43" x14ac:dyDescent="0.35">
      <c r="A202" s="1" t="s">
        <v>233</v>
      </c>
      <c r="B202" s="1">
        <v>2019</v>
      </c>
      <c r="C202" s="2">
        <v>43772</v>
      </c>
      <c r="D202" s="1" t="s">
        <v>66</v>
      </c>
      <c r="E202" s="1" t="s">
        <v>21</v>
      </c>
      <c r="F202" s="1" t="s">
        <v>1019</v>
      </c>
      <c r="G202" s="1" t="s">
        <v>1024</v>
      </c>
      <c r="H202" s="1"/>
      <c r="I202" s="1">
        <v>2</v>
      </c>
      <c r="J202" s="35">
        <v>13.839</v>
      </c>
      <c r="K202" s="35">
        <v>8.322000000000001</v>
      </c>
      <c r="L202" s="35">
        <v>7.7939999999999969</v>
      </c>
      <c r="M202" s="35">
        <v>7.6090000000000018</v>
      </c>
      <c r="N202" s="35">
        <v>7.5390000000000015</v>
      </c>
      <c r="O202" s="35">
        <v>7.4939999999999998</v>
      </c>
      <c r="P202" s="35">
        <v>7.4870000000000019</v>
      </c>
      <c r="Q202" s="35">
        <v>7.4900000000000091</v>
      </c>
      <c r="R202" s="35">
        <v>7.4929999999999808</v>
      </c>
      <c r="S202" s="35">
        <v>7.4939999999999998</v>
      </c>
      <c r="T202" s="35">
        <v>7.5020000000000095</v>
      </c>
      <c r="U202" s="35">
        <v>7.4989999999999952</v>
      </c>
      <c r="V202" s="35">
        <v>7.4879999999999995</v>
      </c>
      <c r="W202" s="35">
        <v>7.5289999999999964</v>
      </c>
      <c r="X202" s="35">
        <v>7.5060000000000002</v>
      </c>
      <c r="Y202" s="35">
        <v>7.5319999999999965</v>
      </c>
      <c r="Z202" s="35">
        <v>7.5470000000000255</v>
      </c>
      <c r="AA202" s="35">
        <v>7.5649999999999977</v>
      </c>
      <c r="AB202" s="35">
        <v>7.58299999999997</v>
      </c>
      <c r="AC202" s="35">
        <v>7.5680000000000121</v>
      </c>
      <c r="AD202" s="35">
        <v>7.5739999999999839</v>
      </c>
      <c r="AE202" s="35">
        <v>7.6119999999999948</v>
      </c>
      <c r="AF202" s="35">
        <v>7.6380000000000337</v>
      </c>
      <c r="AG202" s="35">
        <v>7.6419999999999959</v>
      </c>
      <c r="AH202" s="35">
        <v>7.6610000000000298</v>
      </c>
      <c r="AI202" s="35">
        <v>7.6559999999999775</v>
      </c>
      <c r="AJ202" s="35">
        <v>7.632000000000005</v>
      </c>
      <c r="AK202" s="35">
        <v>7.6519999999999584</v>
      </c>
      <c r="AL202" s="35">
        <v>7.688000000000045</v>
      </c>
      <c r="AM202" s="35">
        <v>7.7059999999999604</v>
      </c>
      <c r="AN202" s="35">
        <v>7.7330000000000041</v>
      </c>
      <c r="AO202" s="35">
        <v>7.768999999999977</v>
      </c>
      <c r="AP202" s="35">
        <f t="shared" si="6"/>
        <v>249.84299999999996</v>
      </c>
      <c r="AQ202" s="46">
        <f t="shared" si="7"/>
        <v>57.636195530793344</v>
      </c>
    </row>
    <row r="203" spans="1:43" x14ac:dyDescent="0.35">
      <c r="A203" s="1" t="s">
        <v>233</v>
      </c>
      <c r="B203" s="1">
        <v>2019</v>
      </c>
      <c r="C203" s="2">
        <v>43772</v>
      </c>
      <c r="D203" s="1" t="s">
        <v>66</v>
      </c>
      <c r="E203" s="1" t="s">
        <v>21</v>
      </c>
      <c r="F203" s="1" t="s">
        <v>956</v>
      </c>
      <c r="G203" s="1" t="s">
        <v>85</v>
      </c>
      <c r="H203" s="1"/>
      <c r="I203" s="1">
        <v>3</v>
      </c>
      <c r="J203" s="35">
        <v>13.202</v>
      </c>
      <c r="K203" s="35">
        <v>8.1470000000000002</v>
      </c>
      <c r="L203" s="35">
        <v>7.66</v>
      </c>
      <c r="M203" s="35">
        <v>7.5459999999999994</v>
      </c>
      <c r="N203" s="35">
        <v>7.5919999999999987</v>
      </c>
      <c r="O203" s="35">
        <v>7.6370000000000005</v>
      </c>
      <c r="P203" s="35">
        <v>7.6240000000000023</v>
      </c>
      <c r="Q203" s="35">
        <v>7.6530000000000058</v>
      </c>
      <c r="R203" s="35">
        <v>7.6260000000000048</v>
      </c>
      <c r="S203" s="35">
        <v>7.6370000000000005</v>
      </c>
      <c r="T203" s="35">
        <v>7.6219999999999857</v>
      </c>
      <c r="U203" s="35">
        <v>7.6360000000000099</v>
      </c>
      <c r="V203" s="35">
        <v>7.6489999999999867</v>
      </c>
      <c r="W203" s="35">
        <v>7.6630000000000109</v>
      </c>
      <c r="X203" s="35">
        <v>7.6259999999999906</v>
      </c>
      <c r="Y203" s="35">
        <v>7.680000000000021</v>
      </c>
      <c r="Z203" s="35">
        <v>7.6560000000000059</v>
      </c>
      <c r="AA203" s="35">
        <v>7.6239999999999668</v>
      </c>
      <c r="AB203" s="35">
        <v>7.6230000000000189</v>
      </c>
      <c r="AC203" s="35">
        <v>7.5989999999999895</v>
      </c>
      <c r="AD203" s="35">
        <v>7.6250000000000284</v>
      </c>
      <c r="AE203" s="35">
        <v>7.6370000000000005</v>
      </c>
      <c r="AF203" s="35">
        <v>7.6239999999999952</v>
      </c>
      <c r="AG203" s="35">
        <v>7.6509999999999536</v>
      </c>
      <c r="AH203" s="35">
        <v>7.6680000000000348</v>
      </c>
      <c r="AI203" s="35">
        <v>7.6619999999999777</v>
      </c>
      <c r="AJ203" s="35">
        <v>7.6749999999999829</v>
      </c>
      <c r="AK203" s="35">
        <v>7.648000000000053</v>
      </c>
      <c r="AL203" s="35">
        <v>7.6499999999999773</v>
      </c>
      <c r="AM203" s="35">
        <v>7.6200000000000045</v>
      </c>
      <c r="AN203" s="35">
        <v>7.6139999999999759</v>
      </c>
      <c r="AO203" s="35">
        <v>7.6149999999999807</v>
      </c>
      <c r="AP203" s="35">
        <f t="shared" si="6"/>
        <v>250.39099999999996</v>
      </c>
      <c r="AQ203" s="46">
        <f t="shared" si="7"/>
        <v>57.510054275113731</v>
      </c>
    </row>
    <row r="204" spans="1:43" x14ac:dyDescent="0.35">
      <c r="A204" s="1" t="s">
        <v>233</v>
      </c>
      <c r="B204" s="1">
        <v>2019</v>
      </c>
      <c r="C204" s="2">
        <v>43772</v>
      </c>
      <c r="D204" s="1" t="s">
        <v>66</v>
      </c>
      <c r="E204" s="1" t="s">
        <v>21</v>
      </c>
      <c r="F204" s="1" t="s">
        <v>860</v>
      </c>
      <c r="G204" s="1" t="s">
        <v>164</v>
      </c>
      <c r="H204" s="1"/>
      <c r="I204" s="1">
        <v>4</v>
      </c>
      <c r="J204" s="35">
        <v>13.662000000000001</v>
      </c>
      <c r="K204" s="35">
        <v>8.3809999999999985</v>
      </c>
      <c r="L204" s="35">
        <v>7.8230000000000004</v>
      </c>
      <c r="M204" s="35">
        <v>7.6270000000000024</v>
      </c>
      <c r="N204" s="35">
        <v>7.5120000000000005</v>
      </c>
      <c r="O204" s="35">
        <v>7.5259999999999962</v>
      </c>
      <c r="P204" s="35">
        <v>7.5279999999999987</v>
      </c>
      <c r="Q204" s="35">
        <v>7.5600000000000023</v>
      </c>
      <c r="R204" s="35">
        <v>7.6180000000000092</v>
      </c>
      <c r="S204" s="35">
        <v>7.6289999999999907</v>
      </c>
      <c r="T204" s="35">
        <v>7.6380000000000052</v>
      </c>
      <c r="U204" s="35">
        <v>7.6629999999999967</v>
      </c>
      <c r="V204" s="35">
        <v>7.6270000000000095</v>
      </c>
      <c r="W204" s="35">
        <v>7.6619999999999919</v>
      </c>
      <c r="X204" s="35">
        <v>7.6670000000000158</v>
      </c>
      <c r="Y204" s="35">
        <v>7.6679999999999779</v>
      </c>
      <c r="Z204" s="35">
        <v>7.6850000000000023</v>
      </c>
      <c r="AA204" s="35">
        <v>7.6749999999999829</v>
      </c>
      <c r="AB204" s="35">
        <v>7.6610000000000298</v>
      </c>
      <c r="AC204" s="35">
        <v>7.7059999999999889</v>
      </c>
      <c r="AD204" s="35">
        <v>7.6519999999999868</v>
      </c>
      <c r="AE204" s="35">
        <v>7.6800000000000068</v>
      </c>
      <c r="AF204" s="35">
        <v>7.7329999999999757</v>
      </c>
      <c r="AG204" s="35">
        <v>7.7300000000000182</v>
      </c>
      <c r="AH204" s="35">
        <v>7.7109999999999843</v>
      </c>
      <c r="AI204" s="35">
        <v>7.7020000000000266</v>
      </c>
      <c r="AJ204" s="35">
        <v>7.7350000000000136</v>
      </c>
      <c r="AK204" s="35">
        <v>7.6859999999999786</v>
      </c>
      <c r="AL204" s="35">
        <v>7.6549999999999727</v>
      </c>
      <c r="AM204" s="35">
        <v>7.7090000000000316</v>
      </c>
      <c r="AN204" s="35">
        <v>7.6990000000000123</v>
      </c>
      <c r="AO204" s="35">
        <v>7.7560000000000002</v>
      </c>
      <c r="AP204" s="35">
        <f t="shared" si="6"/>
        <v>251.96600000000001</v>
      </c>
      <c r="AQ204" s="46">
        <f t="shared" si="7"/>
        <v>57.150567933768841</v>
      </c>
    </row>
    <row r="205" spans="1:43" x14ac:dyDescent="0.35">
      <c r="A205" s="1" t="s">
        <v>233</v>
      </c>
      <c r="B205" s="1">
        <v>2019</v>
      </c>
      <c r="C205" s="2">
        <v>43772</v>
      </c>
      <c r="D205" s="1" t="s">
        <v>66</v>
      </c>
      <c r="E205" s="1" t="s">
        <v>21</v>
      </c>
      <c r="F205" s="1" t="s">
        <v>925</v>
      </c>
      <c r="G205" s="1" t="s">
        <v>198</v>
      </c>
      <c r="H205" s="1"/>
      <c r="I205" s="1">
        <v>5</v>
      </c>
      <c r="J205" s="35">
        <v>13.07</v>
      </c>
      <c r="K205" s="35">
        <v>8.0670000000000002</v>
      </c>
      <c r="L205" s="35">
        <v>7.7749999999999986</v>
      </c>
      <c r="M205" s="35">
        <v>7.6670000000000016</v>
      </c>
      <c r="N205" s="35">
        <v>7.6390000000000029</v>
      </c>
      <c r="O205" s="35">
        <v>7.5619999999999976</v>
      </c>
      <c r="P205" s="35">
        <v>7.5480000000000018</v>
      </c>
      <c r="Q205" s="35">
        <v>7.534000000000006</v>
      </c>
      <c r="R205" s="35">
        <v>7.5330000000000013</v>
      </c>
      <c r="S205" s="35">
        <v>7.5039999999999907</v>
      </c>
      <c r="T205" s="35">
        <v>7.5090000000000003</v>
      </c>
      <c r="U205" s="35">
        <v>7.4979999999999905</v>
      </c>
      <c r="V205" s="35">
        <v>7.465999999999994</v>
      </c>
      <c r="W205" s="35">
        <v>7.4550000000000267</v>
      </c>
      <c r="X205" s="35">
        <v>7.5109999999999957</v>
      </c>
      <c r="Y205" s="35">
        <v>7.5369999999999919</v>
      </c>
      <c r="Z205" s="35">
        <v>7.5520000000000209</v>
      </c>
      <c r="AA205" s="35">
        <v>7.5909999999999798</v>
      </c>
      <c r="AB205" s="35">
        <v>7.6129999999999995</v>
      </c>
      <c r="AC205" s="35">
        <v>7.6599999999999966</v>
      </c>
      <c r="AD205" s="35">
        <v>7.6770000000000209</v>
      </c>
      <c r="AE205" s="35">
        <v>7.7669999999999675</v>
      </c>
      <c r="AF205" s="35">
        <v>7.8190000000000452</v>
      </c>
      <c r="AG205" s="35">
        <v>7.8419999999999561</v>
      </c>
      <c r="AH205" s="35">
        <v>7.867999999999995</v>
      </c>
      <c r="AI205" s="35">
        <v>7.896000000000015</v>
      </c>
      <c r="AJ205" s="35">
        <v>7.8779999999999859</v>
      </c>
      <c r="AK205" s="35">
        <v>7.9250000000000682</v>
      </c>
      <c r="AL205" s="35">
        <v>7.9499999999999602</v>
      </c>
      <c r="AM205" s="35">
        <v>8.0330000000000155</v>
      </c>
      <c r="AN205" s="35">
        <v>8.0419999999999447</v>
      </c>
      <c r="AO205" s="35">
        <v>8.0860000000000412</v>
      </c>
      <c r="AP205" s="35">
        <f t="shared" si="6"/>
        <v>252.07400000000001</v>
      </c>
      <c r="AQ205" s="46">
        <f t="shared" si="7"/>
        <v>57.126082023532767</v>
      </c>
    </row>
    <row r="206" spans="1:43" x14ac:dyDescent="0.35">
      <c r="A206" s="1" t="s">
        <v>233</v>
      </c>
      <c r="B206" s="1">
        <v>2019</v>
      </c>
      <c r="C206" s="2">
        <v>43772</v>
      </c>
      <c r="D206" s="1" t="s">
        <v>66</v>
      </c>
      <c r="E206" s="1" t="s">
        <v>21</v>
      </c>
      <c r="F206" s="1" t="s">
        <v>731</v>
      </c>
      <c r="G206" s="1" t="s">
        <v>29</v>
      </c>
      <c r="H206" s="1"/>
      <c r="I206" s="1">
        <v>6</v>
      </c>
      <c r="J206" s="35">
        <v>13.835000000000001</v>
      </c>
      <c r="K206" s="35">
        <v>8.3069999999999986</v>
      </c>
      <c r="L206" s="35">
        <v>7.7920000000000016</v>
      </c>
      <c r="M206" s="35">
        <v>7.6919999999999966</v>
      </c>
      <c r="N206" s="35">
        <v>7.6610000000000014</v>
      </c>
      <c r="O206" s="35">
        <v>7.6580000000000013</v>
      </c>
      <c r="P206" s="35">
        <v>7.57</v>
      </c>
      <c r="Q206" s="35">
        <v>7.5190000000000055</v>
      </c>
      <c r="R206" s="35">
        <v>7.492999999999995</v>
      </c>
      <c r="S206" s="35">
        <v>7.4819999999999993</v>
      </c>
      <c r="T206" s="35">
        <v>7.5229999999999961</v>
      </c>
      <c r="U206" s="35">
        <v>7.5540000000000163</v>
      </c>
      <c r="V206" s="35">
        <v>7.5409999999999968</v>
      </c>
      <c r="W206" s="35">
        <v>7.5199999999999818</v>
      </c>
      <c r="X206" s="35">
        <v>7.4770000000000181</v>
      </c>
      <c r="Y206" s="35">
        <v>7.6140000000000185</v>
      </c>
      <c r="Z206" s="35">
        <v>7.5429999999999495</v>
      </c>
      <c r="AA206" s="35">
        <v>7.6090000000000373</v>
      </c>
      <c r="AB206" s="35">
        <v>7.5939999999999657</v>
      </c>
      <c r="AC206" s="35">
        <v>7.6110000000000184</v>
      </c>
      <c r="AD206" s="35">
        <v>7.6110000000000184</v>
      </c>
      <c r="AE206" s="35">
        <v>7.6629999999999825</v>
      </c>
      <c r="AF206" s="35">
        <v>7.6620000000000346</v>
      </c>
      <c r="AG206" s="35">
        <v>7.7289999999999566</v>
      </c>
      <c r="AH206" s="35">
        <v>7.6960000000000264</v>
      </c>
      <c r="AI206" s="35">
        <v>7.7069999999999936</v>
      </c>
      <c r="AJ206" s="35">
        <v>7.7589999999999861</v>
      </c>
      <c r="AK206" s="35">
        <v>7.76400000000001</v>
      </c>
      <c r="AL206" s="35">
        <v>7.9269999999999925</v>
      </c>
      <c r="AM206" s="35">
        <v>8.0019999999999527</v>
      </c>
      <c r="AN206" s="35">
        <v>8.0470000000000539</v>
      </c>
      <c r="AO206" s="35">
        <v>8.0059999999999718</v>
      </c>
      <c r="AP206" s="35">
        <f t="shared" si="6"/>
        <v>252.16799999999998</v>
      </c>
      <c r="AQ206" s="46">
        <f t="shared" si="7"/>
        <v>57.104787284667367</v>
      </c>
    </row>
    <row r="207" spans="1:43" x14ac:dyDescent="0.35">
      <c r="A207" s="1" t="s">
        <v>233</v>
      </c>
      <c r="B207" s="1">
        <v>2019</v>
      </c>
      <c r="C207" s="2">
        <v>43772</v>
      </c>
      <c r="D207" s="1" t="s">
        <v>66</v>
      </c>
      <c r="E207" s="1" t="s">
        <v>21</v>
      </c>
      <c r="F207" s="1" t="s">
        <v>507</v>
      </c>
      <c r="G207" s="1" t="s">
        <v>27</v>
      </c>
      <c r="H207" s="1"/>
      <c r="I207" s="1">
        <v>7</v>
      </c>
      <c r="J207" s="35">
        <v>13.71</v>
      </c>
      <c r="K207" s="35">
        <v>8.1649999999999991</v>
      </c>
      <c r="L207" s="35">
        <v>7.7439999999999998</v>
      </c>
      <c r="M207" s="35">
        <v>7.6000000000000014</v>
      </c>
      <c r="N207" s="35">
        <v>7.5180000000000007</v>
      </c>
      <c r="O207" s="35">
        <v>7.4879999999999995</v>
      </c>
      <c r="P207" s="35">
        <v>7.4669999999999987</v>
      </c>
      <c r="Q207" s="35">
        <v>7.475999999999992</v>
      </c>
      <c r="R207" s="35">
        <v>7.4780000000000086</v>
      </c>
      <c r="S207" s="35">
        <v>7.5160000000000053</v>
      </c>
      <c r="T207" s="35">
        <v>7.5439999999999827</v>
      </c>
      <c r="U207" s="35">
        <v>7.6340000000000288</v>
      </c>
      <c r="V207" s="35">
        <v>7.6069999999999993</v>
      </c>
      <c r="W207" s="35">
        <v>7.6689999999999827</v>
      </c>
      <c r="X207" s="35">
        <v>7.664999999999992</v>
      </c>
      <c r="Y207" s="35">
        <v>7.7130000000000223</v>
      </c>
      <c r="Z207" s="35">
        <v>7.7039999999999651</v>
      </c>
      <c r="AA207" s="35">
        <v>7.7630000000000337</v>
      </c>
      <c r="AB207" s="35">
        <v>7.7959999999999923</v>
      </c>
      <c r="AC207" s="35">
        <v>7.8259999999999934</v>
      </c>
      <c r="AD207" s="35">
        <v>7.8889999999999816</v>
      </c>
      <c r="AE207" s="35">
        <v>7.9690000000000225</v>
      </c>
      <c r="AF207" s="35">
        <v>8.0120000000000005</v>
      </c>
      <c r="AG207" s="35">
        <v>8.0679999999999836</v>
      </c>
      <c r="AH207" s="35">
        <v>8.0810000000000457</v>
      </c>
      <c r="AI207" s="35">
        <v>8.1059999999999661</v>
      </c>
      <c r="AJ207" s="35">
        <v>8.1180000000000234</v>
      </c>
      <c r="AK207" s="35">
        <v>8.1279999999999575</v>
      </c>
      <c r="AL207" s="35">
        <v>8.1450000000000102</v>
      </c>
      <c r="AM207" s="35">
        <v>8.1430000000000291</v>
      </c>
      <c r="AN207" s="35">
        <v>8.1409999999999627</v>
      </c>
      <c r="AO207" s="35">
        <v>8.1159999999999854</v>
      </c>
      <c r="AP207" s="35">
        <f t="shared" si="6"/>
        <v>255.99899999999997</v>
      </c>
      <c r="AQ207" s="46">
        <f t="shared" si="7"/>
        <v>56.25021972742082</v>
      </c>
    </row>
    <row r="208" spans="1:43" x14ac:dyDescent="0.35">
      <c r="A208" s="1" t="s">
        <v>233</v>
      </c>
      <c r="B208" s="1">
        <v>2019</v>
      </c>
      <c r="C208" s="2">
        <v>43772</v>
      </c>
      <c r="D208" s="1" t="s">
        <v>66</v>
      </c>
      <c r="E208" s="1" t="s">
        <v>21</v>
      </c>
      <c r="F208" s="1" t="s">
        <v>1063</v>
      </c>
      <c r="G208" s="1" t="s">
        <v>78</v>
      </c>
      <c r="H208" s="1"/>
      <c r="I208" s="1">
        <v>8</v>
      </c>
      <c r="J208" s="35">
        <v>13.317</v>
      </c>
      <c r="K208" s="35">
        <v>8.1419999999999995</v>
      </c>
      <c r="L208" s="35">
        <v>7.7639999999999993</v>
      </c>
      <c r="M208" s="35">
        <v>7.7190000000000012</v>
      </c>
      <c r="N208" s="35">
        <v>7.68</v>
      </c>
      <c r="O208" s="35">
        <v>7.6589999999999989</v>
      </c>
      <c r="P208" s="35">
        <v>7.6270000000000024</v>
      </c>
      <c r="Q208" s="35">
        <v>7.6439999999999912</v>
      </c>
      <c r="R208" s="35">
        <v>7.6710000000000065</v>
      </c>
      <c r="S208" s="35">
        <v>7.6920000000000073</v>
      </c>
      <c r="T208" s="35">
        <v>7.7129999999999797</v>
      </c>
      <c r="U208" s="35">
        <v>7.7290000000000134</v>
      </c>
      <c r="V208" s="35">
        <v>7.722999999999999</v>
      </c>
      <c r="W208" s="35">
        <v>7.8080000000000069</v>
      </c>
      <c r="X208" s="35">
        <v>7.8769999999999811</v>
      </c>
      <c r="Y208" s="35">
        <v>7.8629999999999995</v>
      </c>
      <c r="Z208" s="35">
        <v>7.8569999999999993</v>
      </c>
      <c r="AA208" s="35">
        <v>7.8889999999999816</v>
      </c>
      <c r="AB208" s="35">
        <v>7.8730000000000189</v>
      </c>
      <c r="AC208" s="35">
        <v>7.9180000000000064</v>
      </c>
      <c r="AD208" s="35">
        <v>7.9559999999999889</v>
      </c>
      <c r="AE208" s="35">
        <v>7.9390000000000214</v>
      </c>
      <c r="AF208" s="35">
        <v>7.9920000000000186</v>
      </c>
      <c r="AG208" s="35">
        <v>8.0079999999999814</v>
      </c>
      <c r="AH208" s="35">
        <v>8.0750000000000171</v>
      </c>
      <c r="AI208" s="35">
        <v>8.1069999999999709</v>
      </c>
      <c r="AJ208" s="35">
        <v>8.1279999999999859</v>
      </c>
      <c r="AK208" s="35">
        <v>8.1000000000000227</v>
      </c>
      <c r="AL208" s="35">
        <v>8.1190000000000282</v>
      </c>
      <c r="AM208" s="35">
        <v>8.1419999999999675</v>
      </c>
      <c r="AN208" s="35">
        <v>8.2319999999999993</v>
      </c>
      <c r="AO208" s="35">
        <v>8.2069999999999652</v>
      </c>
      <c r="AP208" s="35">
        <f t="shared" si="6"/>
        <v>258.16999999999996</v>
      </c>
      <c r="AQ208" s="46">
        <f t="shared" si="7"/>
        <v>55.777201069063032</v>
      </c>
    </row>
    <row r="209" spans="1:43" x14ac:dyDescent="0.35">
      <c r="A209" s="1" t="s">
        <v>233</v>
      </c>
      <c r="B209" s="1">
        <v>2019</v>
      </c>
      <c r="C209" s="2">
        <v>43772</v>
      </c>
      <c r="D209" s="1" t="s">
        <v>66</v>
      </c>
      <c r="E209" s="1" t="s">
        <v>21</v>
      </c>
      <c r="F209" s="1" t="s">
        <v>927</v>
      </c>
      <c r="G209" s="1" t="s">
        <v>188</v>
      </c>
      <c r="H209" s="1"/>
      <c r="I209" s="1">
        <v>9</v>
      </c>
      <c r="J209" s="35">
        <v>13.952999999999999</v>
      </c>
      <c r="K209" s="35">
        <v>8.4140000000000015</v>
      </c>
      <c r="L209" s="35">
        <v>7.8569999999999993</v>
      </c>
      <c r="M209" s="35">
        <v>7.7480000000000011</v>
      </c>
      <c r="N209" s="35">
        <v>7.7049999999999983</v>
      </c>
      <c r="O209" s="35">
        <v>7.7220000000000013</v>
      </c>
      <c r="P209" s="35">
        <v>7.695999999999998</v>
      </c>
      <c r="Q209" s="35">
        <v>7.6689999999999969</v>
      </c>
      <c r="R209" s="35">
        <v>7.6940000000000026</v>
      </c>
      <c r="S209" s="35">
        <v>7.7360000000000042</v>
      </c>
      <c r="T209" s="35">
        <v>7.7240000000000038</v>
      </c>
      <c r="U209" s="35">
        <v>7.7659999999999911</v>
      </c>
      <c r="V209" s="35">
        <v>7.7730000000000103</v>
      </c>
      <c r="W209" s="35">
        <v>7.8190000000000026</v>
      </c>
      <c r="X209" s="35">
        <v>7.8619999999999806</v>
      </c>
      <c r="Y209" s="35">
        <v>7.9060000000000201</v>
      </c>
      <c r="Z209" s="35">
        <v>7.9029999999999632</v>
      </c>
      <c r="AA209" s="35">
        <v>7.9200000000000159</v>
      </c>
      <c r="AB209" s="35">
        <v>7.9540000000000077</v>
      </c>
      <c r="AC209" s="35">
        <v>7.9470000000000027</v>
      </c>
      <c r="AD209" s="35">
        <v>7.9329999999999927</v>
      </c>
      <c r="AE209" s="35">
        <v>7.9730000000000132</v>
      </c>
      <c r="AF209" s="35">
        <v>7.9259999999999877</v>
      </c>
      <c r="AG209" s="35">
        <v>7.9300000000000068</v>
      </c>
      <c r="AH209" s="35">
        <v>8</v>
      </c>
      <c r="AI209" s="35">
        <v>8.0290000000000248</v>
      </c>
      <c r="AJ209" s="35">
        <v>8.0479999999999734</v>
      </c>
      <c r="AK209" s="35">
        <v>8.1129999999999711</v>
      </c>
      <c r="AL209" s="35">
        <v>8.0570000000000448</v>
      </c>
      <c r="AM209" s="35">
        <v>8.0439999999999543</v>
      </c>
      <c r="AN209" s="35">
        <v>8.0200000000000671</v>
      </c>
      <c r="AO209" s="35">
        <v>8.0069999999999766</v>
      </c>
      <c r="AP209" s="35">
        <f t="shared" si="6"/>
        <v>258.84800000000001</v>
      </c>
      <c r="AQ209" s="46">
        <f t="shared" si="7"/>
        <v>55.631103968352079</v>
      </c>
    </row>
    <row r="210" spans="1:43" x14ac:dyDescent="0.35">
      <c r="A210" s="1" t="s">
        <v>233</v>
      </c>
      <c r="B210" s="1">
        <v>2019</v>
      </c>
      <c r="C210" s="2">
        <v>43772</v>
      </c>
      <c r="D210" s="1" t="s">
        <v>66</v>
      </c>
      <c r="E210" s="1" t="s">
        <v>21</v>
      </c>
      <c r="F210" s="1" t="s">
        <v>749</v>
      </c>
      <c r="G210" s="1" t="s">
        <v>46</v>
      </c>
      <c r="H210" s="1"/>
      <c r="I210" s="1">
        <v>10</v>
      </c>
      <c r="J210" s="35">
        <v>13.358000000000001</v>
      </c>
      <c r="K210" s="35">
        <v>8.0139999999999993</v>
      </c>
      <c r="L210" s="35">
        <v>7.6789999999999985</v>
      </c>
      <c r="M210" s="35">
        <v>7.5800000000000018</v>
      </c>
      <c r="N210" s="35">
        <v>7.5649999999999977</v>
      </c>
      <c r="O210" s="35">
        <v>7.6450000000000031</v>
      </c>
      <c r="P210" s="35">
        <v>7.6739999999999995</v>
      </c>
      <c r="Q210" s="35">
        <v>7.7210000000000036</v>
      </c>
      <c r="R210" s="35">
        <v>7.7329999999999899</v>
      </c>
      <c r="S210" s="35">
        <v>7.7060000000000031</v>
      </c>
      <c r="T210" s="35">
        <v>7.7590000000000003</v>
      </c>
      <c r="U210" s="35">
        <v>7.8220000000000027</v>
      </c>
      <c r="V210" s="35">
        <v>7.8530000000000229</v>
      </c>
      <c r="W210" s="35">
        <v>7.8399999999999892</v>
      </c>
      <c r="X210" s="35">
        <v>7.8990000000000009</v>
      </c>
      <c r="Y210" s="35">
        <v>7.9410000000000025</v>
      </c>
      <c r="Z210" s="35">
        <v>7.9549999999999557</v>
      </c>
      <c r="AA210" s="35">
        <v>7.9660000000000366</v>
      </c>
      <c r="AB210" s="35">
        <v>7.9559999999999604</v>
      </c>
      <c r="AC210" s="35">
        <v>8.0220000000000198</v>
      </c>
      <c r="AD210" s="35">
        <v>8.0480000000000302</v>
      </c>
      <c r="AE210" s="35">
        <v>8.0490000000000066</v>
      </c>
      <c r="AF210" s="35">
        <v>8.1209999999999809</v>
      </c>
      <c r="AG210" s="35">
        <v>8.242999999999995</v>
      </c>
      <c r="AH210" s="35">
        <v>8.2290000000000134</v>
      </c>
      <c r="AI210" s="35">
        <v>8.261999999999972</v>
      </c>
      <c r="AJ210" s="35">
        <v>8.320999999999998</v>
      </c>
      <c r="AK210" s="35">
        <v>8.36099999999999</v>
      </c>
      <c r="AL210" s="35">
        <v>8.3490000000000464</v>
      </c>
      <c r="AM210" s="35">
        <v>8.328000000000003</v>
      </c>
      <c r="AN210" s="35">
        <v>8.3399999999999466</v>
      </c>
      <c r="AO210" s="35">
        <v>8.5050000000000239</v>
      </c>
      <c r="AP210" s="35">
        <f t="shared" si="6"/>
        <v>260.84399999999999</v>
      </c>
      <c r="AQ210" s="46">
        <f t="shared" si="7"/>
        <v>55.20541013019276</v>
      </c>
    </row>
    <row r="211" spans="1:43" x14ac:dyDescent="0.35">
      <c r="A211" s="1" t="s">
        <v>233</v>
      </c>
      <c r="B211" s="1">
        <v>2019</v>
      </c>
      <c r="C211" s="2">
        <v>43772</v>
      </c>
      <c r="D211" s="1" t="s">
        <v>66</v>
      </c>
      <c r="E211" s="1" t="s">
        <v>21</v>
      </c>
      <c r="F211" s="1" t="s">
        <v>382</v>
      </c>
      <c r="G211" s="1" t="s">
        <v>113</v>
      </c>
      <c r="H211" s="1"/>
      <c r="I211" s="1">
        <v>11</v>
      </c>
      <c r="J211" s="35">
        <v>13.608000000000001</v>
      </c>
      <c r="K211" s="35">
        <v>8.5919999999999987</v>
      </c>
      <c r="L211" s="35">
        <v>8.4000000000000021</v>
      </c>
      <c r="M211" s="35">
        <v>8.3789999999999978</v>
      </c>
      <c r="N211" s="35">
        <v>8.3629999999999995</v>
      </c>
      <c r="O211" s="35">
        <v>8.3389999999999986</v>
      </c>
      <c r="P211" s="35">
        <v>8.2990000000000066</v>
      </c>
      <c r="Q211" s="35">
        <v>8.2729999999999961</v>
      </c>
      <c r="R211" s="35">
        <v>8.144999999999996</v>
      </c>
      <c r="S211" s="35">
        <v>8.083999999999989</v>
      </c>
      <c r="T211" s="35">
        <v>7.9510000000000076</v>
      </c>
      <c r="U211" s="35">
        <v>7.914999999999992</v>
      </c>
      <c r="V211" s="35">
        <v>8.0230000000000246</v>
      </c>
      <c r="W211" s="35">
        <v>7.8979999999999961</v>
      </c>
      <c r="X211" s="35">
        <v>8.0660000000000025</v>
      </c>
      <c r="Y211" s="35">
        <v>8.0839999999999748</v>
      </c>
      <c r="Z211" s="35">
        <v>8.2200000000000273</v>
      </c>
      <c r="AA211" s="35">
        <v>8.1869999999999834</v>
      </c>
      <c r="AB211" s="35">
        <v>8.0949999999999989</v>
      </c>
      <c r="AC211" s="35">
        <v>7.9590000000000032</v>
      </c>
      <c r="AD211" s="35">
        <v>7.8559999999999661</v>
      </c>
      <c r="AE211" s="35">
        <v>7.8480000000000132</v>
      </c>
      <c r="AF211" s="35">
        <v>7.8610000000000184</v>
      </c>
      <c r="AG211" s="35">
        <v>7.835000000000008</v>
      </c>
      <c r="AH211" s="35">
        <v>7.8569999999999709</v>
      </c>
      <c r="AI211" s="35">
        <v>7.9700000000000557</v>
      </c>
      <c r="AJ211" s="35">
        <v>7.9209999999999638</v>
      </c>
      <c r="AK211" s="35">
        <v>7.8830000000000098</v>
      </c>
      <c r="AL211" s="35">
        <v>7.8770000000000095</v>
      </c>
      <c r="AM211" s="35">
        <v>7.9759999999999707</v>
      </c>
      <c r="AN211" s="35">
        <v>7.992999999999995</v>
      </c>
      <c r="AO211" s="35">
        <v>8.0630000000000734</v>
      </c>
      <c r="AP211" s="35">
        <f t="shared" si="6"/>
        <v>263.82000000000005</v>
      </c>
      <c r="AQ211" s="46">
        <f t="shared" si="7"/>
        <v>54.58267000227427</v>
      </c>
    </row>
    <row r="212" spans="1:43" x14ac:dyDescent="0.35">
      <c r="A212" s="1" t="s">
        <v>233</v>
      </c>
      <c r="B212" s="1">
        <v>2019</v>
      </c>
      <c r="C212" s="2">
        <v>43772</v>
      </c>
      <c r="D212" s="1" t="s">
        <v>66</v>
      </c>
      <c r="E212" s="1" t="s">
        <v>21</v>
      </c>
      <c r="F212" s="1" t="s">
        <v>521</v>
      </c>
      <c r="G212" s="1" t="s">
        <v>58</v>
      </c>
      <c r="H212" s="1"/>
      <c r="I212" s="1">
        <v>12</v>
      </c>
      <c r="J212" s="35">
        <v>13.927</v>
      </c>
      <c r="K212" s="35">
        <v>8.6950000000000003</v>
      </c>
      <c r="L212" s="35">
        <v>8.4059999999999988</v>
      </c>
      <c r="M212" s="35">
        <v>8.2520000000000024</v>
      </c>
      <c r="N212" s="35">
        <v>8.1890000000000001</v>
      </c>
      <c r="O212" s="35">
        <v>8.1439999999999984</v>
      </c>
      <c r="P212" s="35">
        <v>8.0839999999999961</v>
      </c>
      <c r="Q212" s="35">
        <v>8.0860000000000056</v>
      </c>
      <c r="R212" s="35">
        <v>8.0750000000000028</v>
      </c>
      <c r="S212" s="35">
        <v>8.0560000000000116</v>
      </c>
      <c r="T212" s="35">
        <v>8.0749999999999886</v>
      </c>
      <c r="U212" s="35">
        <v>8.1010000000000133</v>
      </c>
      <c r="V212" s="35">
        <v>8.1029999999999944</v>
      </c>
      <c r="W212" s="35">
        <v>8.1370000000000005</v>
      </c>
      <c r="X212" s="35">
        <v>8.1430000000000007</v>
      </c>
      <c r="Y212" s="35">
        <v>8.0529999999999973</v>
      </c>
      <c r="Z212" s="35">
        <v>8.0429999999999779</v>
      </c>
      <c r="AA212" s="35">
        <v>8.0160000000000196</v>
      </c>
      <c r="AB212" s="35">
        <v>7.9189999999999827</v>
      </c>
      <c r="AC212" s="35">
        <v>7.8880000000000052</v>
      </c>
      <c r="AD212" s="35">
        <v>7.9400000000000261</v>
      </c>
      <c r="AE212" s="35">
        <v>7.9939999999999998</v>
      </c>
      <c r="AF212" s="35">
        <v>7.9449999999999648</v>
      </c>
      <c r="AG212" s="35">
        <v>7.9290000000000305</v>
      </c>
      <c r="AH212" s="35">
        <v>7.9110000000000014</v>
      </c>
      <c r="AI212" s="35">
        <v>7.8719999999999857</v>
      </c>
      <c r="AJ212" s="35">
        <v>7.907999999999987</v>
      </c>
      <c r="AK212" s="35">
        <v>8.007000000000005</v>
      </c>
      <c r="AL212" s="35">
        <v>8.0370000000000346</v>
      </c>
      <c r="AM212" s="35">
        <v>8.0239999999999725</v>
      </c>
      <c r="AN212" s="35">
        <v>8.0039999999999907</v>
      </c>
      <c r="AO212" s="35">
        <v>8.016000000000048</v>
      </c>
      <c r="AP212" s="35">
        <f t="shared" si="6"/>
        <v>263.97900000000004</v>
      </c>
      <c r="AQ212" s="46">
        <f t="shared" si="7"/>
        <v>54.549793733592438</v>
      </c>
    </row>
    <row r="213" spans="1:43" x14ac:dyDescent="0.35">
      <c r="A213" s="1" t="s">
        <v>233</v>
      </c>
      <c r="B213" s="1">
        <v>2019</v>
      </c>
      <c r="C213" s="2">
        <v>43772</v>
      </c>
      <c r="D213" s="1" t="s">
        <v>66</v>
      </c>
      <c r="E213" s="1" t="s">
        <v>21</v>
      </c>
      <c r="F213" s="1" t="s">
        <v>855</v>
      </c>
      <c r="G213" s="1" t="s">
        <v>207</v>
      </c>
      <c r="H213" s="1"/>
      <c r="I213" s="1">
        <v>13</v>
      </c>
      <c r="J213" s="35">
        <v>13.162000000000001</v>
      </c>
      <c r="K213" s="35">
        <v>8.1449999999999978</v>
      </c>
      <c r="L213" s="35">
        <v>8.0150000000000006</v>
      </c>
      <c r="M213" s="35">
        <v>8.0500000000000007</v>
      </c>
      <c r="N213" s="35">
        <v>8.11</v>
      </c>
      <c r="O213" s="35">
        <v>8.1229999999999976</v>
      </c>
      <c r="P213" s="35">
        <v>8.1170000000000115</v>
      </c>
      <c r="Q213" s="35">
        <v>8.1069999999999993</v>
      </c>
      <c r="R213" s="35">
        <v>8.1490000000000009</v>
      </c>
      <c r="S213" s="35">
        <v>8.157999999999987</v>
      </c>
      <c r="T213" s="35">
        <v>8.2000000000000028</v>
      </c>
      <c r="U213" s="35">
        <v>8.2480000000000047</v>
      </c>
      <c r="V213" s="35">
        <v>8.2689999999999912</v>
      </c>
      <c r="W213" s="35">
        <v>8.2540000000000049</v>
      </c>
      <c r="X213" s="35">
        <v>8.3070000000000164</v>
      </c>
      <c r="Y213" s="35">
        <v>8.3089999999999691</v>
      </c>
      <c r="Z213" s="35">
        <v>8.3260000000000218</v>
      </c>
      <c r="AA213" s="35">
        <v>8.325999999999965</v>
      </c>
      <c r="AB213" s="35">
        <v>8.3570000000000277</v>
      </c>
      <c r="AC213" s="35">
        <v>8.3850000000000193</v>
      </c>
      <c r="AD213" s="35">
        <v>8.3929999999999723</v>
      </c>
      <c r="AE213" s="35">
        <v>8.4019999999999868</v>
      </c>
      <c r="AF213" s="35">
        <v>8.4450000000000216</v>
      </c>
      <c r="AG213" s="35">
        <v>8.4550000000000125</v>
      </c>
      <c r="AH213" s="35">
        <v>8.3899999999999579</v>
      </c>
      <c r="AI213" s="35">
        <v>8.4350000000000307</v>
      </c>
      <c r="AJ213" s="35">
        <v>8.3509999999999991</v>
      </c>
      <c r="AK213" s="35">
        <v>8.4849999999999852</v>
      </c>
      <c r="AL213" s="35">
        <v>8.5419999999999732</v>
      </c>
      <c r="AM213" s="35">
        <v>8.5140000000000384</v>
      </c>
      <c r="AN213" s="35">
        <v>8.5079999999999814</v>
      </c>
      <c r="AO213" s="35">
        <v>8.5369999999999777</v>
      </c>
      <c r="AP213" s="35">
        <f t="shared" si="6"/>
        <v>270.57399999999996</v>
      </c>
      <c r="AQ213" s="46">
        <f t="shared" si="7"/>
        <v>53.220191149186554</v>
      </c>
    </row>
    <row r="214" spans="1:43" x14ac:dyDescent="0.35">
      <c r="A214" s="1" t="s">
        <v>233</v>
      </c>
      <c r="B214" s="1">
        <v>2019</v>
      </c>
      <c r="C214" s="2">
        <v>43772</v>
      </c>
      <c r="D214" s="1" t="s">
        <v>66</v>
      </c>
      <c r="E214" s="1" t="s">
        <v>21</v>
      </c>
      <c r="F214" s="1" t="s">
        <v>817</v>
      </c>
      <c r="G214" s="1" t="s">
        <v>42</v>
      </c>
      <c r="H214" s="1"/>
      <c r="I214" s="1">
        <v>14</v>
      </c>
      <c r="J214" s="35">
        <v>14.173</v>
      </c>
      <c r="K214" s="35">
        <v>8.6749999999999989</v>
      </c>
      <c r="L214" s="35">
        <v>8.2040000000000006</v>
      </c>
      <c r="M214" s="35">
        <v>8.0660000000000025</v>
      </c>
      <c r="N214" s="35">
        <v>8.0379999999999967</v>
      </c>
      <c r="O214" s="35">
        <v>8.017000000000003</v>
      </c>
      <c r="P214" s="35">
        <v>8.0410000000000039</v>
      </c>
      <c r="Q214" s="35">
        <v>8.0309999999999846</v>
      </c>
      <c r="R214" s="35">
        <v>8.1100000000000136</v>
      </c>
      <c r="S214" s="35">
        <v>8.1509999999999962</v>
      </c>
      <c r="T214" s="35">
        <v>8.1760000000000019</v>
      </c>
      <c r="U214" s="35">
        <v>8.1880000000000024</v>
      </c>
      <c r="V214" s="35">
        <v>8.23599999999999</v>
      </c>
      <c r="W214" s="35">
        <v>8.2360000000000042</v>
      </c>
      <c r="X214" s="35">
        <v>8.2780000000000058</v>
      </c>
      <c r="Y214" s="35">
        <v>8.2539999999999623</v>
      </c>
      <c r="Z214" s="35">
        <v>8.2480000000000189</v>
      </c>
      <c r="AA214" s="35">
        <v>8.2530000000000143</v>
      </c>
      <c r="AB214" s="35">
        <v>8.2800000000000011</v>
      </c>
      <c r="AC214" s="35">
        <v>8.3129999999999882</v>
      </c>
      <c r="AD214" s="35">
        <v>8.3319999999999936</v>
      </c>
      <c r="AE214" s="35">
        <v>8.3270000000000266</v>
      </c>
      <c r="AF214" s="35">
        <v>8.3869999999999436</v>
      </c>
      <c r="AG214" s="35">
        <v>8.3420000000000698</v>
      </c>
      <c r="AH214" s="35">
        <v>8.4649999999999466</v>
      </c>
      <c r="AI214" s="35">
        <v>8.3910000000000196</v>
      </c>
      <c r="AJ214" s="35">
        <v>8.4280000000000257</v>
      </c>
      <c r="AK214" s="35">
        <v>8.4849999999999568</v>
      </c>
      <c r="AL214" s="35">
        <v>8.535000000000025</v>
      </c>
      <c r="AM214" s="35">
        <v>8.5910000000000366</v>
      </c>
      <c r="AN214" s="35">
        <v>8.6289999999999623</v>
      </c>
      <c r="AO214" s="35">
        <v>8.5880000000000223</v>
      </c>
      <c r="AP214" s="35">
        <f t="shared" si="6"/>
        <v>271.46800000000002</v>
      </c>
      <c r="AQ214" s="46">
        <f t="shared" si="7"/>
        <v>53.044926105470992</v>
      </c>
    </row>
    <row r="215" spans="1:43" x14ac:dyDescent="0.35">
      <c r="A215" s="1" t="s">
        <v>233</v>
      </c>
      <c r="B215" s="1">
        <v>2019</v>
      </c>
      <c r="C215" s="2">
        <v>43772</v>
      </c>
      <c r="D215" s="1" t="s">
        <v>66</v>
      </c>
      <c r="E215" s="1" t="s">
        <v>21</v>
      </c>
      <c r="F215" s="1" t="s">
        <v>858</v>
      </c>
      <c r="G215" s="1" t="s">
        <v>207</v>
      </c>
      <c r="H215" s="1"/>
      <c r="I215" s="1">
        <v>15</v>
      </c>
      <c r="J215" s="35">
        <v>14.195</v>
      </c>
      <c r="K215" s="35">
        <v>8.7979999999999983</v>
      </c>
      <c r="L215" s="35">
        <v>8.2230000000000025</v>
      </c>
      <c r="M215" s="35">
        <v>8.0570000000000022</v>
      </c>
      <c r="N215" s="35">
        <v>7.9779999999999944</v>
      </c>
      <c r="O215" s="35">
        <v>7.9870000000000019</v>
      </c>
      <c r="P215" s="35">
        <v>8.0859999999999914</v>
      </c>
      <c r="Q215" s="35">
        <v>8.2180000000000106</v>
      </c>
      <c r="R215" s="35">
        <v>8.2139999999999844</v>
      </c>
      <c r="S215" s="35">
        <v>8.1910000000000167</v>
      </c>
      <c r="T215" s="35">
        <v>8.1920000000000073</v>
      </c>
      <c r="U215" s="35">
        <v>8.171999999999997</v>
      </c>
      <c r="V215" s="35">
        <v>8.2109999999999843</v>
      </c>
      <c r="W215" s="35">
        <v>8.2430000000000234</v>
      </c>
      <c r="X215" s="35">
        <v>8.1859999999999786</v>
      </c>
      <c r="Y215" s="35">
        <v>8.1800000000000068</v>
      </c>
      <c r="Z215" s="35">
        <v>8.2249999999999943</v>
      </c>
      <c r="AA215" s="35">
        <v>8.2600000000000193</v>
      </c>
      <c r="AB215" s="35">
        <v>8.3569999999999709</v>
      </c>
      <c r="AC215" s="35">
        <v>8.4830000000000325</v>
      </c>
      <c r="AD215" s="35">
        <v>8.5090000000000146</v>
      </c>
      <c r="AE215" s="35">
        <v>8.5529999999999688</v>
      </c>
      <c r="AF215" s="35">
        <v>8.6239999999999952</v>
      </c>
      <c r="AG215" s="35">
        <v>8.6980000000000075</v>
      </c>
      <c r="AH215" s="35">
        <v>8.7299999999999613</v>
      </c>
      <c r="AI215" s="35">
        <v>8.6650000000000489</v>
      </c>
      <c r="AJ215" s="35">
        <v>8.7180000000000177</v>
      </c>
      <c r="AK215" s="35">
        <v>8.7599999999999625</v>
      </c>
      <c r="AL215" s="35">
        <v>8.7639999999999816</v>
      </c>
      <c r="AM215" s="35">
        <v>8.7180000000000746</v>
      </c>
      <c r="AN215" s="35">
        <v>8.7079999999999131</v>
      </c>
      <c r="AO215" s="35">
        <v>8.7220000000000368</v>
      </c>
      <c r="AP215" s="35">
        <f t="shared" si="6"/>
        <v>274.625</v>
      </c>
      <c r="AQ215" s="46">
        <f t="shared" si="7"/>
        <v>52.435138825671373</v>
      </c>
    </row>
    <row r="216" spans="1:43" x14ac:dyDescent="0.35">
      <c r="A216" s="1" t="s">
        <v>233</v>
      </c>
      <c r="B216" s="1">
        <v>2019</v>
      </c>
      <c r="C216" s="2">
        <v>43772</v>
      </c>
      <c r="D216" s="1" t="s">
        <v>66</v>
      </c>
      <c r="E216" s="1" t="s">
        <v>21</v>
      </c>
      <c r="F216" s="1" t="s">
        <v>718</v>
      </c>
      <c r="G216" s="1" t="s">
        <v>727</v>
      </c>
      <c r="H216" s="1"/>
      <c r="I216" s="1">
        <v>16</v>
      </c>
      <c r="J216" s="35">
        <v>15.244999999999999</v>
      </c>
      <c r="K216" s="35">
        <v>8.7460000000000004</v>
      </c>
      <c r="L216" s="35">
        <v>8.2820000000000036</v>
      </c>
      <c r="M216" s="35">
        <v>8.1059999999999945</v>
      </c>
      <c r="N216" s="35">
        <v>8.1039999999999992</v>
      </c>
      <c r="O216" s="35">
        <v>8.230000000000004</v>
      </c>
      <c r="P216" s="35">
        <v>8.3090000000000046</v>
      </c>
      <c r="Q216" s="35">
        <v>8.3689999999999856</v>
      </c>
      <c r="R216" s="35">
        <v>8.38900000000001</v>
      </c>
      <c r="S216" s="35">
        <v>8.4519999999999982</v>
      </c>
      <c r="T216" s="35">
        <v>8.4290000000000163</v>
      </c>
      <c r="U216" s="35">
        <v>8.5019999999999669</v>
      </c>
      <c r="V216" s="35">
        <v>8.4990000000000236</v>
      </c>
      <c r="W216" s="35">
        <v>8.5629999999999882</v>
      </c>
      <c r="X216" s="35">
        <v>8.5480000000000302</v>
      </c>
      <c r="Y216" s="35">
        <v>8.5979999999999563</v>
      </c>
      <c r="Z216" s="35">
        <v>8.6330000000000098</v>
      </c>
      <c r="AA216" s="35">
        <v>8.6830000000000211</v>
      </c>
      <c r="AB216" s="35">
        <v>8.6909999999999741</v>
      </c>
      <c r="AC216" s="35">
        <v>8.7950000000000159</v>
      </c>
      <c r="AD216" s="35">
        <v>8.8269999999999982</v>
      </c>
      <c r="AE216" s="35">
        <v>8.9089999999999918</v>
      </c>
      <c r="AF216" s="35">
        <v>8.9230000000000018</v>
      </c>
      <c r="AG216" s="35">
        <v>9.0869999999999891</v>
      </c>
      <c r="AH216" s="35">
        <v>9.0420000000000016</v>
      </c>
      <c r="AI216" s="35">
        <v>8.9520000000000266</v>
      </c>
      <c r="AJ216" s="35">
        <v>8.879999999999967</v>
      </c>
      <c r="AK216" s="35">
        <v>8.964999999999975</v>
      </c>
      <c r="AL216" s="35">
        <v>9.0060000000000571</v>
      </c>
      <c r="AM216" s="35">
        <v>9.0369999999999777</v>
      </c>
      <c r="AN216" s="35">
        <v>9.0589999999999691</v>
      </c>
      <c r="AO216" s="35">
        <v>9.0730000000000928</v>
      </c>
      <c r="AP216" s="35">
        <f t="shared" si="6"/>
        <v>283.93300000000005</v>
      </c>
      <c r="AQ216" s="46">
        <f t="shared" si="7"/>
        <v>50.716190087098006</v>
      </c>
    </row>
    <row r="217" spans="1:43" x14ac:dyDescent="0.35">
      <c r="A217" s="1" t="s">
        <v>233</v>
      </c>
      <c r="B217" s="1">
        <v>2019</v>
      </c>
      <c r="C217" s="2">
        <v>43772</v>
      </c>
      <c r="D217" s="1" t="s">
        <v>66</v>
      </c>
      <c r="E217" s="1" t="s">
        <v>21</v>
      </c>
      <c r="F217" s="1" t="s">
        <v>603</v>
      </c>
      <c r="G217" s="1" t="s">
        <v>484</v>
      </c>
      <c r="H217" s="1"/>
      <c r="I217" s="1">
        <v>17</v>
      </c>
      <c r="J217" s="35">
        <v>13.53</v>
      </c>
      <c r="K217" s="35">
        <v>8.9919999999999991</v>
      </c>
      <c r="L217" s="35">
        <v>8.8610000000000007</v>
      </c>
      <c r="M217" s="35">
        <v>8.8279999999999994</v>
      </c>
      <c r="N217" s="35">
        <v>8.8509999999999991</v>
      </c>
      <c r="O217" s="35">
        <v>8.8689999999999998</v>
      </c>
      <c r="P217" s="35">
        <v>8.9249999999999972</v>
      </c>
      <c r="Q217" s="35">
        <v>8.9050000000000011</v>
      </c>
      <c r="R217" s="35">
        <v>8.9860000000000042</v>
      </c>
      <c r="S217" s="35">
        <v>9.0330000000000155</v>
      </c>
      <c r="T217" s="35">
        <v>9.0719999999999885</v>
      </c>
      <c r="U217" s="35">
        <v>8.9989999999999952</v>
      </c>
      <c r="V217" s="35">
        <v>8.974000000000018</v>
      </c>
      <c r="W217" s="35">
        <v>8.8349999999999795</v>
      </c>
      <c r="X217" s="35">
        <v>8.811000000000007</v>
      </c>
      <c r="Y217" s="35">
        <v>8.8250000000000171</v>
      </c>
      <c r="Z217" s="35">
        <v>8.8349999999999795</v>
      </c>
      <c r="AA217" s="35">
        <v>8.8159999999999741</v>
      </c>
      <c r="AB217" s="35">
        <v>8.6880000000000166</v>
      </c>
      <c r="AC217" s="35">
        <v>8.5919999999999845</v>
      </c>
      <c r="AD217" s="35">
        <v>8.5459999999999923</v>
      </c>
      <c r="AE217" s="35">
        <v>8.5330000000000155</v>
      </c>
      <c r="AF217" s="35">
        <v>8.6030000000000086</v>
      </c>
      <c r="AG217" s="35">
        <v>8.5349999999999966</v>
      </c>
      <c r="AH217" s="35">
        <v>8.6190000000000282</v>
      </c>
      <c r="AI217" s="35">
        <v>8.4699999999999704</v>
      </c>
      <c r="AJ217" s="35">
        <v>8.4619999999999891</v>
      </c>
      <c r="AK217" s="35">
        <v>8.3710000000000377</v>
      </c>
      <c r="AL217" s="35">
        <v>8.3739999999999384</v>
      </c>
      <c r="AM217" s="35">
        <v>8.4090000000000487</v>
      </c>
      <c r="AN217" s="35">
        <v>8.6690000000000396</v>
      </c>
      <c r="AO217" s="35">
        <v>9.2379999999999427</v>
      </c>
      <c r="AP217" s="35">
        <f t="shared" si="6"/>
        <v>285.05599999999998</v>
      </c>
      <c r="AQ217" s="46">
        <f t="shared" si="7"/>
        <v>50.516389762011677</v>
      </c>
    </row>
    <row r="218" spans="1:43" x14ac:dyDescent="0.35">
      <c r="A218" s="1" t="s">
        <v>233</v>
      </c>
      <c r="B218" s="1">
        <v>2019</v>
      </c>
      <c r="C218" s="2">
        <v>43772</v>
      </c>
      <c r="D218" s="1" t="s">
        <v>66</v>
      </c>
      <c r="E218" s="1" t="s">
        <v>21</v>
      </c>
      <c r="F218" s="1" t="s">
        <v>1067</v>
      </c>
      <c r="G218" s="1" t="s">
        <v>907</v>
      </c>
      <c r="H218" s="1"/>
      <c r="I218" s="1">
        <v>18</v>
      </c>
      <c r="J218" s="35">
        <v>13.551</v>
      </c>
      <c r="K218" s="35">
        <v>8.2219999999999995</v>
      </c>
      <c r="L218" s="35">
        <v>7.9619999999999997</v>
      </c>
      <c r="M218" s="35">
        <v>8.0640000000000001</v>
      </c>
      <c r="N218" s="35">
        <v>8.0910000000000011</v>
      </c>
      <c r="O218" s="35">
        <v>8.1490000000000009</v>
      </c>
      <c r="P218" s="35">
        <v>8.1239999999999881</v>
      </c>
      <c r="Q218" s="35">
        <v>8.1550000000000082</v>
      </c>
      <c r="R218" s="35">
        <v>8.1599999999999966</v>
      </c>
      <c r="S218" s="35">
        <v>8.2360000000000042</v>
      </c>
      <c r="T218" s="35">
        <v>8.2610000000000099</v>
      </c>
      <c r="U218" s="35">
        <v>8.2879999999999825</v>
      </c>
      <c r="V218" s="35">
        <v>8.3780000000000001</v>
      </c>
      <c r="W218" s="35">
        <v>8.4540000000000362</v>
      </c>
      <c r="X218" s="35">
        <v>8.5139999999999532</v>
      </c>
      <c r="Y218" s="35">
        <v>8.606000000000023</v>
      </c>
      <c r="Z218" s="35">
        <v>8.6550000000000011</v>
      </c>
      <c r="AA218" s="35">
        <v>8.8019999999999925</v>
      </c>
      <c r="AB218" s="35">
        <v>8.9599999999999795</v>
      </c>
      <c r="AC218" s="35">
        <v>9.0570000000000164</v>
      </c>
      <c r="AD218" s="35">
        <v>9.2539999999999907</v>
      </c>
      <c r="AE218" s="35">
        <v>9.460000000000008</v>
      </c>
      <c r="AF218" s="35">
        <v>9.5699999999999932</v>
      </c>
      <c r="AG218" s="35">
        <v>9.7000000000000455</v>
      </c>
      <c r="AH218" s="35">
        <v>9.6009999999999422</v>
      </c>
      <c r="AI218" s="35">
        <v>9.5310000000000059</v>
      </c>
      <c r="AJ218" s="35">
        <v>9.6250000000000568</v>
      </c>
      <c r="AK218" s="35">
        <v>9.7139999999999702</v>
      </c>
      <c r="AL218" s="35">
        <v>9.7839999999999918</v>
      </c>
      <c r="AM218" s="35">
        <v>9.8730000000000473</v>
      </c>
      <c r="AN218" s="35">
        <v>9.8489999999999327</v>
      </c>
      <c r="AO218" s="35">
        <v>9.9640000000000555</v>
      </c>
      <c r="AP218" s="35">
        <f t="shared" si="6"/>
        <v>288.61400000000003</v>
      </c>
      <c r="AQ218" s="46">
        <f t="shared" si="7"/>
        <v>49.893629553659899</v>
      </c>
    </row>
    <row r="219" spans="1:43" x14ac:dyDescent="0.35">
      <c r="A219" s="1" t="s">
        <v>233</v>
      </c>
      <c r="B219" s="1">
        <v>2019</v>
      </c>
      <c r="C219" s="2">
        <v>43772</v>
      </c>
      <c r="D219" s="1" t="s">
        <v>66</v>
      </c>
      <c r="E219" s="1" t="s">
        <v>21</v>
      </c>
      <c r="F219" s="1" t="s">
        <v>839</v>
      </c>
      <c r="G219" s="1" t="s">
        <v>480</v>
      </c>
      <c r="H219" s="1"/>
      <c r="I219" s="1">
        <v>19</v>
      </c>
      <c r="J219" s="35">
        <v>13.976000000000001</v>
      </c>
      <c r="K219" s="35">
        <v>8.8510000000000009</v>
      </c>
      <c r="L219" s="35">
        <v>8.629999999999999</v>
      </c>
      <c r="M219" s="35">
        <v>8.5229999999999961</v>
      </c>
      <c r="N219" s="35">
        <v>8.7110000000000056</v>
      </c>
      <c r="O219" s="35">
        <v>8.9759999999999991</v>
      </c>
      <c r="P219" s="35">
        <v>9.1129999999999995</v>
      </c>
      <c r="Q219" s="35">
        <v>9.1900000000000119</v>
      </c>
      <c r="R219" s="35">
        <v>9.1640000000000015</v>
      </c>
      <c r="S219" s="35">
        <v>9.1639999999999873</v>
      </c>
      <c r="T219" s="35">
        <v>9.1869999999999976</v>
      </c>
      <c r="U219" s="35">
        <v>9.3419999999999987</v>
      </c>
      <c r="V219" s="35">
        <v>9.2469999999999857</v>
      </c>
      <c r="W219" s="35">
        <v>9.3020000000000209</v>
      </c>
      <c r="X219" s="35">
        <v>9.4119999999999777</v>
      </c>
      <c r="Y219" s="35">
        <v>9.4560000000000173</v>
      </c>
      <c r="Z219" s="35">
        <v>9.4430000000000121</v>
      </c>
      <c r="AA219" s="35">
        <v>9.3899999999999864</v>
      </c>
      <c r="AB219" s="35">
        <v>9.4770000000000039</v>
      </c>
      <c r="AC219" s="35">
        <v>9.4489999999999554</v>
      </c>
      <c r="AD219" s="35">
        <v>9.4670000000000698</v>
      </c>
      <c r="AE219" s="35">
        <v>9.5319999999999823</v>
      </c>
      <c r="AF219" s="35">
        <v>9.4639999999999702</v>
      </c>
      <c r="AG219" s="35">
        <v>9.2680000000000291</v>
      </c>
      <c r="AH219" s="35">
        <v>8.9759999999999991</v>
      </c>
      <c r="AI219" s="35">
        <v>8.7599999999999909</v>
      </c>
      <c r="AJ219" s="35">
        <v>8.5819999999999652</v>
      </c>
      <c r="AK219" s="35">
        <v>8.4290000000000873</v>
      </c>
      <c r="AL219" s="35">
        <v>8.2229999999999563</v>
      </c>
      <c r="AM219" s="35">
        <v>8.0569999999999595</v>
      </c>
      <c r="AN219" s="35">
        <v>7.9780000000000086</v>
      </c>
      <c r="AO219" s="35">
        <v>7.9750000000000227</v>
      </c>
      <c r="AP219" s="35">
        <f t="shared" si="6"/>
        <v>292.714</v>
      </c>
      <c r="AQ219" s="46">
        <f t="shared" si="7"/>
        <v>49.194777154492101</v>
      </c>
    </row>
    <row r="220" spans="1:43" x14ac:dyDescent="0.35">
      <c r="A220" s="4" t="s">
        <v>233</v>
      </c>
      <c r="B220" s="4">
        <v>2019</v>
      </c>
      <c r="C220" s="5">
        <v>43772</v>
      </c>
      <c r="D220" s="4" t="s">
        <v>66</v>
      </c>
      <c r="E220" s="4" t="s">
        <v>64</v>
      </c>
      <c r="F220" s="4" t="s">
        <v>501</v>
      </c>
      <c r="G220" s="4" t="s">
        <v>25</v>
      </c>
      <c r="H220" s="4"/>
      <c r="I220" s="4">
        <v>1</v>
      </c>
      <c r="J220" s="35">
        <v>13.472</v>
      </c>
      <c r="K220" s="35">
        <v>8.1240000000000006</v>
      </c>
      <c r="L220" s="35">
        <v>7.6810000000000009</v>
      </c>
      <c r="M220" s="35">
        <v>7.5679999999999978</v>
      </c>
      <c r="N220" s="35">
        <v>7.5320000000000036</v>
      </c>
      <c r="O220" s="35">
        <v>7.5159999999999982</v>
      </c>
      <c r="P220" s="35">
        <v>7.4619999999999962</v>
      </c>
      <c r="Q220" s="35">
        <v>7.4290000000000092</v>
      </c>
      <c r="R220" s="35">
        <v>7.4139999999999873</v>
      </c>
      <c r="S220" s="35">
        <v>7.4020000000000152</v>
      </c>
      <c r="T220" s="35">
        <v>7.430999999999969</v>
      </c>
      <c r="U220" s="35">
        <v>7.4430000000000121</v>
      </c>
      <c r="V220" s="35">
        <v>7.4120000000000061</v>
      </c>
      <c r="W220" s="35">
        <v>7.3980000000000103</v>
      </c>
      <c r="X220" s="35">
        <v>7.3569999999999709</v>
      </c>
      <c r="Y220" s="35">
        <v>7.3420000000000272</v>
      </c>
      <c r="Z220" s="35">
        <v>7.3199999999999932</v>
      </c>
      <c r="AA220" s="35">
        <v>7.311000000000007</v>
      </c>
      <c r="AB220" s="35">
        <v>7.2839999999999918</v>
      </c>
      <c r="AC220" s="35">
        <v>7.2940000000000111</v>
      </c>
      <c r="AD220" s="35">
        <v>7.2940000000000111</v>
      </c>
      <c r="AE220" s="35">
        <v>7.2690000000000055</v>
      </c>
      <c r="AF220" s="35">
        <v>7.2939999999999827</v>
      </c>
      <c r="AG220" s="35">
        <v>7.3050000000000068</v>
      </c>
      <c r="AH220" s="35">
        <v>7.2860000000000014</v>
      </c>
      <c r="AI220" s="35">
        <v>7.2489999999999952</v>
      </c>
      <c r="AJ220" s="35">
        <v>7.2929999999999779</v>
      </c>
      <c r="AK220" s="35">
        <v>7.29200000000003</v>
      </c>
      <c r="AL220" s="35">
        <v>7.3059999999999832</v>
      </c>
      <c r="AM220" s="35">
        <v>7.2159999999999798</v>
      </c>
      <c r="AN220" s="35">
        <v>7.367999999999995</v>
      </c>
      <c r="AO220" s="35">
        <v>7.2830000000000155</v>
      </c>
      <c r="AP220" s="35">
        <f t="shared" si="6"/>
        <v>242.64699999999999</v>
      </c>
      <c r="AQ220" s="46">
        <f t="shared" si="7"/>
        <v>59.345468932234894</v>
      </c>
    </row>
    <row r="221" spans="1:43" x14ac:dyDescent="0.35">
      <c r="A221" s="4" t="s">
        <v>233</v>
      </c>
      <c r="B221" s="4">
        <v>2019</v>
      </c>
      <c r="C221" s="5">
        <v>43772</v>
      </c>
      <c r="D221" s="4" t="s">
        <v>66</v>
      </c>
      <c r="E221" s="4" t="s">
        <v>64</v>
      </c>
      <c r="F221" s="4" t="s">
        <v>1019</v>
      </c>
      <c r="G221" s="4" t="s">
        <v>1024</v>
      </c>
      <c r="H221" s="4"/>
      <c r="I221" s="4">
        <v>2</v>
      </c>
      <c r="J221" s="35">
        <v>13.472</v>
      </c>
      <c r="K221" s="35">
        <v>8.5419999999999998</v>
      </c>
      <c r="L221" s="35">
        <v>7.2630000000000017</v>
      </c>
      <c r="M221" s="35">
        <v>8.0889999999999986</v>
      </c>
      <c r="N221" s="35">
        <v>7.0799999999999983</v>
      </c>
      <c r="O221" s="35">
        <v>7.9420000000000002</v>
      </c>
      <c r="P221" s="35">
        <v>7.0670000000000002</v>
      </c>
      <c r="Q221" s="35">
        <v>7.86099999999999</v>
      </c>
      <c r="R221" s="35">
        <v>7.1420000000000101</v>
      </c>
      <c r="S221" s="35">
        <v>7.8250000000000171</v>
      </c>
      <c r="T221" s="35">
        <v>7.1469999999999771</v>
      </c>
      <c r="U221" s="35">
        <v>7.8830000000000098</v>
      </c>
      <c r="V221" s="35">
        <v>7.1340000000000003</v>
      </c>
      <c r="W221" s="35">
        <v>7.9890000000000043</v>
      </c>
      <c r="X221" s="35">
        <v>6.9869999999999948</v>
      </c>
      <c r="Y221" s="35">
        <v>8.1889999999999787</v>
      </c>
      <c r="Z221" s="35">
        <v>6.7865000000000038</v>
      </c>
      <c r="AA221" s="35">
        <v>8.4195000000000277</v>
      </c>
      <c r="AB221" s="35">
        <v>6.4890000000000043</v>
      </c>
      <c r="AC221" s="35">
        <v>8.7849999999999966</v>
      </c>
      <c r="AD221" s="35">
        <v>6.1665000000000134</v>
      </c>
      <c r="AE221" s="35">
        <v>9.1754999999999711</v>
      </c>
      <c r="AF221" s="35">
        <v>5.8050000000000068</v>
      </c>
      <c r="AG221" s="35">
        <v>9.7029999999999745</v>
      </c>
      <c r="AH221" s="35">
        <v>5.3095000000000425</v>
      </c>
      <c r="AI221" s="35">
        <v>10.276499999999999</v>
      </c>
      <c r="AJ221" s="35">
        <v>4.7859999999999729</v>
      </c>
      <c r="AK221" s="35">
        <v>10.76400000000001</v>
      </c>
      <c r="AL221" s="35">
        <v>4.2639999999999816</v>
      </c>
      <c r="AM221" s="35">
        <v>11.658000000000044</v>
      </c>
      <c r="AN221" s="35">
        <v>3.3859999999999673</v>
      </c>
      <c r="AO221" s="35">
        <v>7.5450000000000159</v>
      </c>
      <c r="AP221" s="35">
        <f t="shared" si="6"/>
        <v>246.93100000000001</v>
      </c>
      <c r="AQ221" s="46">
        <f t="shared" si="7"/>
        <v>58.3158858142558</v>
      </c>
    </row>
    <row r="222" spans="1:43" x14ac:dyDescent="0.35">
      <c r="A222" s="4" t="s">
        <v>233</v>
      </c>
      <c r="B222" s="4">
        <v>2019</v>
      </c>
      <c r="C222" s="5">
        <v>43772</v>
      </c>
      <c r="D222" s="4" t="s">
        <v>66</v>
      </c>
      <c r="E222" s="4" t="s">
        <v>64</v>
      </c>
      <c r="F222" s="4" t="s">
        <v>860</v>
      </c>
      <c r="G222" s="4" t="s">
        <v>164</v>
      </c>
      <c r="H222" s="4"/>
      <c r="I222" s="4">
        <v>3</v>
      </c>
      <c r="J222" s="35">
        <v>13.603</v>
      </c>
      <c r="K222" s="35">
        <v>8.1470000000000002</v>
      </c>
      <c r="L222" s="35">
        <v>7.6990000000000016</v>
      </c>
      <c r="M222" s="35">
        <v>7.5479999999999983</v>
      </c>
      <c r="N222" s="35">
        <v>7.5180000000000007</v>
      </c>
      <c r="O222" s="35">
        <v>7.5039999999999978</v>
      </c>
      <c r="P222" s="35">
        <v>7.5360000000000014</v>
      </c>
      <c r="Q222" s="35">
        <v>7.5579999999999998</v>
      </c>
      <c r="R222" s="35">
        <v>7.6050000000000182</v>
      </c>
      <c r="S222" s="35">
        <v>7.5579999999999785</v>
      </c>
      <c r="T222" s="35">
        <v>7.5530000000000115</v>
      </c>
      <c r="U222" s="35">
        <v>7.5729999999999933</v>
      </c>
      <c r="V222" s="35">
        <v>7.6059999999999945</v>
      </c>
      <c r="W222" s="35">
        <v>7.597999999999999</v>
      </c>
      <c r="X222" s="35">
        <v>7.599000000000018</v>
      </c>
      <c r="Y222" s="35">
        <v>7.6249999999999858</v>
      </c>
      <c r="Z222" s="35">
        <v>7.6639999999999731</v>
      </c>
      <c r="AA222" s="35">
        <v>7.5950000000000273</v>
      </c>
      <c r="AB222" s="35">
        <v>7.6270000000000095</v>
      </c>
      <c r="AC222" s="35">
        <v>7.6479999999999961</v>
      </c>
      <c r="AD222" s="35">
        <v>7.66700000000003</v>
      </c>
      <c r="AE222" s="35">
        <v>7.6859999999999786</v>
      </c>
      <c r="AF222" s="35">
        <v>7.7119999999999891</v>
      </c>
      <c r="AG222" s="35">
        <v>7.7109999999999843</v>
      </c>
      <c r="AH222" s="35">
        <v>7.7230000000000132</v>
      </c>
      <c r="AI222" s="35">
        <v>7.7950000000000159</v>
      </c>
      <c r="AJ222" s="35">
        <v>7.7879999999999825</v>
      </c>
      <c r="AK222" s="35">
        <v>7.7119999999999607</v>
      </c>
      <c r="AL222" s="35">
        <v>7.7460000000000093</v>
      </c>
      <c r="AM222" s="35">
        <v>7.7430000000000518</v>
      </c>
      <c r="AN222" s="35">
        <v>7.7609999999999957</v>
      </c>
      <c r="AO222" s="35">
        <v>7.8070000000000164</v>
      </c>
      <c r="AP222" s="35">
        <f t="shared" si="6"/>
        <v>251.21500000000003</v>
      </c>
      <c r="AQ222" s="46">
        <f t="shared" si="7"/>
        <v>57.321417908962438</v>
      </c>
    </row>
    <row r="223" spans="1:43" x14ac:dyDescent="0.35">
      <c r="A223" s="4" t="s">
        <v>233</v>
      </c>
      <c r="B223" s="4">
        <v>2019</v>
      </c>
      <c r="C223" s="5">
        <v>43772</v>
      </c>
      <c r="D223" s="4" t="s">
        <v>66</v>
      </c>
      <c r="E223" s="4" t="s">
        <v>64</v>
      </c>
      <c r="F223" s="4" t="s">
        <v>956</v>
      </c>
      <c r="G223" s="4" t="s">
        <v>85</v>
      </c>
      <c r="H223" s="4"/>
      <c r="I223" s="4">
        <v>4</v>
      </c>
      <c r="J223" s="35">
        <v>13.058</v>
      </c>
      <c r="K223" s="35">
        <v>8.1219999999999999</v>
      </c>
      <c r="L223" s="35">
        <v>7.679000000000002</v>
      </c>
      <c r="M223" s="35">
        <v>7.6379999999999981</v>
      </c>
      <c r="N223" s="35">
        <v>7.6670000000000016</v>
      </c>
      <c r="O223" s="35">
        <v>7.6640000000000015</v>
      </c>
      <c r="P223" s="35">
        <v>7.6269999999999953</v>
      </c>
      <c r="Q223" s="35">
        <v>7.6479999999999961</v>
      </c>
      <c r="R223" s="35">
        <v>7.6479999999999961</v>
      </c>
      <c r="S223" s="35">
        <v>7.6330000000000098</v>
      </c>
      <c r="T223" s="35">
        <v>7.6580000000000155</v>
      </c>
      <c r="U223" s="35">
        <v>7.6449999999999818</v>
      </c>
      <c r="V223" s="35">
        <v>7.6580000000000013</v>
      </c>
      <c r="W223" s="35">
        <v>7.666000000000011</v>
      </c>
      <c r="X223" s="35">
        <v>7.7209999999999894</v>
      </c>
      <c r="Y223" s="35">
        <v>7.7059999999999889</v>
      </c>
      <c r="Z223" s="35">
        <v>7.6839999999999975</v>
      </c>
      <c r="AA223" s="35">
        <v>7.679000000000002</v>
      </c>
      <c r="AB223" s="35">
        <v>7.7210000000000036</v>
      </c>
      <c r="AC223" s="35">
        <v>7.7189999999999941</v>
      </c>
      <c r="AD223" s="35">
        <v>7.7130000000000223</v>
      </c>
      <c r="AE223" s="35">
        <v>7.7410000000000139</v>
      </c>
      <c r="AF223" s="35">
        <v>7.70799999999997</v>
      </c>
      <c r="AG223" s="35">
        <v>7.710000000000008</v>
      </c>
      <c r="AH223" s="35">
        <v>7.7510000000000048</v>
      </c>
      <c r="AI223" s="35">
        <v>7.7919999999999732</v>
      </c>
      <c r="AJ223" s="35">
        <v>7.7900000000000205</v>
      </c>
      <c r="AK223" s="35">
        <v>7.8170000000000073</v>
      </c>
      <c r="AL223" s="35">
        <v>7.8369999999999891</v>
      </c>
      <c r="AM223" s="35">
        <v>7.820999999999998</v>
      </c>
      <c r="AN223" s="35">
        <v>7.8120000000000402</v>
      </c>
      <c r="AO223" s="35">
        <v>7.7549999999999955</v>
      </c>
      <c r="AP223" s="35">
        <f t="shared" si="6"/>
        <v>252.48800000000003</v>
      </c>
      <c r="AQ223" s="46">
        <f t="shared" si="7"/>
        <v>57.03241342162795</v>
      </c>
    </row>
    <row r="224" spans="1:43" x14ac:dyDescent="0.35">
      <c r="A224" s="1" t="s">
        <v>281</v>
      </c>
      <c r="B224" s="1">
        <v>2019</v>
      </c>
      <c r="C224" s="2">
        <v>43525</v>
      </c>
      <c r="D224" s="1" t="s">
        <v>20</v>
      </c>
      <c r="E224" s="25" t="s">
        <v>21</v>
      </c>
      <c r="F224" t="s">
        <v>501</v>
      </c>
      <c r="G224" t="s">
        <v>25</v>
      </c>
      <c r="I224" s="25">
        <v>1</v>
      </c>
      <c r="J224" s="35">
        <v>13.175000000000001</v>
      </c>
      <c r="K224" s="35">
        <v>8.004999999999999</v>
      </c>
      <c r="L224" s="35">
        <v>7.5800000000000018</v>
      </c>
      <c r="M224" s="35">
        <v>7.5070000000000014</v>
      </c>
      <c r="N224" s="35">
        <v>7.4719999999999942</v>
      </c>
      <c r="O224" s="35">
        <v>7.4480000000000004</v>
      </c>
      <c r="P224" s="35">
        <v>7.472999999999999</v>
      </c>
      <c r="Q224" s="35">
        <v>7.4830000000000041</v>
      </c>
      <c r="R224" s="35">
        <v>7.4639999999999986</v>
      </c>
      <c r="S224" s="35">
        <v>7.4990000000000094</v>
      </c>
      <c r="T224" s="35">
        <v>7.5009999999999906</v>
      </c>
      <c r="U224" s="35">
        <v>7.5180000000000007</v>
      </c>
      <c r="V224" s="35">
        <v>7.4780000000000086</v>
      </c>
      <c r="W224" s="35">
        <v>7.4980000000000047</v>
      </c>
      <c r="X224" s="35">
        <v>7.5210000000000008</v>
      </c>
      <c r="Y224" s="35">
        <v>7.5069999999999908</v>
      </c>
      <c r="Z224" s="35">
        <v>7.5229999999999819</v>
      </c>
      <c r="AA224" s="35">
        <v>7.561000000000007</v>
      </c>
      <c r="AB224" s="35">
        <v>7.5220000000000198</v>
      </c>
      <c r="AC224" s="35">
        <v>7.511999999999972</v>
      </c>
      <c r="AD224" s="35">
        <v>7.4710000000000036</v>
      </c>
      <c r="AE224" s="35">
        <v>7.5450000000000159</v>
      </c>
      <c r="AF224" s="35">
        <v>7.5040000000000191</v>
      </c>
      <c r="AG224" s="35">
        <v>7.5419999999999732</v>
      </c>
      <c r="AH224" s="35">
        <v>7.5039999999999907</v>
      </c>
      <c r="AI224" s="35">
        <v>7.563999999999993</v>
      </c>
      <c r="AJ224" s="35">
        <v>7.5580000000000211</v>
      </c>
      <c r="AK224" s="35">
        <v>7.6280000000000143</v>
      </c>
      <c r="AL224" s="35">
        <v>7.636999999999972</v>
      </c>
      <c r="AM224" s="35">
        <v>7.68100000000004</v>
      </c>
      <c r="AN224" s="35">
        <v>7.7249999999999943</v>
      </c>
      <c r="AO224" s="35">
        <v>7.8499999999999659</v>
      </c>
      <c r="AP224" s="35">
        <f t="shared" si="6"/>
        <v>247.45599999999999</v>
      </c>
      <c r="AQ224" s="46">
        <f t="shared" si="7"/>
        <v>58.192163455321349</v>
      </c>
    </row>
    <row r="225" spans="1:43" x14ac:dyDescent="0.35">
      <c r="A225" s="1" t="s">
        <v>281</v>
      </c>
      <c r="B225" s="1">
        <v>2019</v>
      </c>
      <c r="C225" s="2">
        <v>43525</v>
      </c>
      <c r="D225" s="1" t="s">
        <v>20</v>
      </c>
      <c r="E225" s="25" t="s">
        <v>21</v>
      </c>
      <c r="F225" t="s">
        <v>731</v>
      </c>
      <c r="G225" t="s">
        <v>29</v>
      </c>
      <c r="I225" s="25">
        <v>2</v>
      </c>
      <c r="J225" s="35">
        <v>13.602</v>
      </c>
      <c r="K225" s="35">
        <v>8.0670000000000002</v>
      </c>
      <c r="L225" s="35">
        <v>7.5620000000000012</v>
      </c>
      <c r="M225" s="35">
        <v>7.4609999999999985</v>
      </c>
      <c r="N225" s="35">
        <v>7.5039999999999978</v>
      </c>
      <c r="O225" s="35">
        <v>7.5660000000000025</v>
      </c>
      <c r="P225" s="35">
        <v>7.5919999999999987</v>
      </c>
      <c r="Q225" s="35">
        <v>7.6589999999999918</v>
      </c>
      <c r="R225" s="35">
        <v>7.6280000000000001</v>
      </c>
      <c r="S225" s="35">
        <v>7.6030000000000086</v>
      </c>
      <c r="T225" s="35">
        <v>7.5679999999999978</v>
      </c>
      <c r="U225" s="35">
        <v>7.5229999999999961</v>
      </c>
      <c r="V225" s="35">
        <v>7.5409999999999968</v>
      </c>
      <c r="W225" s="35">
        <v>7.5220000000000056</v>
      </c>
      <c r="X225" s="35">
        <v>7.5519999999999925</v>
      </c>
      <c r="Y225" s="35">
        <v>7.51400000000001</v>
      </c>
      <c r="Z225" s="35">
        <v>7.4659999999999798</v>
      </c>
      <c r="AA225" s="35">
        <v>7.3800000000000239</v>
      </c>
      <c r="AB225" s="35">
        <v>7.4060000000000059</v>
      </c>
      <c r="AC225" s="35">
        <v>7.3969999999999914</v>
      </c>
      <c r="AD225" s="35">
        <v>7.4919999999999902</v>
      </c>
      <c r="AE225" s="35">
        <v>7.5390000000000157</v>
      </c>
      <c r="AF225" s="35">
        <v>7.5979999999999848</v>
      </c>
      <c r="AG225" s="35">
        <v>7.6370000000000005</v>
      </c>
      <c r="AH225" s="35">
        <v>7.6570000000000107</v>
      </c>
      <c r="AI225" s="35">
        <v>7.6200000000000045</v>
      </c>
      <c r="AJ225" s="35">
        <v>7.6519999999999868</v>
      </c>
      <c r="AK225" s="35">
        <v>7.6810000000000116</v>
      </c>
      <c r="AL225" s="35">
        <v>7.7290000000000134</v>
      </c>
      <c r="AM225" s="35">
        <v>7.7489999999999952</v>
      </c>
      <c r="AN225" s="35">
        <v>7.8079999999999927</v>
      </c>
      <c r="AO225" s="35">
        <v>7.8159999999999741</v>
      </c>
      <c r="AP225" s="35">
        <f t="shared" si="6"/>
        <v>249.09099999999998</v>
      </c>
      <c r="AQ225" s="46">
        <f t="shared" si="7"/>
        <v>57.810197879489827</v>
      </c>
    </row>
    <row r="226" spans="1:43" x14ac:dyDescent="0.35">
      <c r="A226" s="1" t="s">
        <v>281</v>
      </c>
      <c r="B226" s="1">
        <v>2019</v>
      </c>
      <c r="C226" s="2">
        <v>43525</v>
      </c>
      <c r="D226" s="1" t="s">
        <v>20</v>
      </c>
      <c r="E226" s="25" t="s">
        <v>21</v>
      </c>
      <c r="F226" t="s">
        <v>681</v>
      </c>
      <c r="G226" t="s">
        <v>25</v>
      </c>
      <c r="I226" s="25">
        <v>3</v>
      </c>
      <c r="J226" s="35">
        <v>13.519</v>
      </c>
      <c r="K226" s="35">
        <v>7.956999999999999</v>
      </c>
      <c r="L226" s="35">
        <v>7.4390000000000001</v>
      </c>
      <c r="M226" s="35">
        <v>7.4560000000000031</v>
      </c>
      <c r="N226" s="35">
        <v>7.5659999999999954</v>
      </c>
      <c r="O226" s="35">
        <v>7.713000000000001</v>
      </c>
      <c r="P226" s="35">
        <v>7.6360000000000028</v>
      </c>
      <c r="Q226" s="35">
        <v>7.7060000000000031</v>
      </c>
      <c r="R226" s="35">
        <v>7.6229999999999905</v>
      </c>
      <c r="S226" s="35">
        <v>7.632000000000005</v>
      </c>
      <c r="T226" s="35">
        <v>7.6329999999999956</v>
      </c>
      <c r="U226" s="35">
        <v>7.5960000000000036</v>
      </c>
      <c r="V226" s="35">
        <v>7.5450000000000159</v>
      </c>
      <c r="W226" s="35">
        <v>7.6310000000000002</v>
      </c>
      <c r="X226" s="35">
        <v>7.6149999999999807</v>
      </c>
      <c r="Y226" s="35">
        <v>7.617999999999995</v>
      </c>
      <c r="Z226" s="35">
        <v>7.7199999999999989</v>
      </c>
      <c r="AA226" s="35">
        <v>7.7469999999999857</v>
      </c>
      <c r="AB226" s="35">
        <v>7.7450000000000045</v>
      </c>
      <c r="AC226" s="35">
        <v>7.7730000000000246</v>
      </c>
      <c r="AD226" s="35">
        <v>7.6880000000000166</v>
      </c>
      <c r="AE226" s="35">
        <v>7.6089999999999804</v>
      </c>
      <c r="AF226" s="35">
        <v>7.6499999999999773</v>
      </c>
      <c r="AG226" s="35">
        <v>7.7400000000000091</v>
      </c>
      <c r="AH226" s="35">
        <v>7.7390000000000043</v>
      </c>
      <c r="AI226" s="35">
        <v>7.7849999999999682</v>
      </c>
      <c r="AJ226" s="35">
        <v>7.7460000000000662</v>
      </c>
      <c r="AK226" s="35">
        <v>7.7869999999999777</v>
      </c>
      <c r="AL226" s="35">
        <v>7.7309999999999661</v>
      </c>
      <c r="AM226" s="35">
        <v>7.8030000000000257</v>
      </c>
      <c r="AN226" s="35">
        <v>7.7610000000000241</v>
      </c>
      <c r="AO226" s="35">
        <v>7.8550000000000182</v>
      </c>
      <c r="AP226" s="35">
        <f t="shared" si="6"/>
        <v>251.76400000000004</v>
      </c>
      <c r="AQ226" s="46">
        <f t="shared" si="7"/>
        <v>57.196422046043111</v>
      </c>
    </row>
    <row r="227" spans="1:43" x14ac:dyDescent="0.35">
      <c r="A227" s="1" t="s">
        <v>281</v>
      </c>
      <c r="B227" s="1">
        <v>2019</v>
      </c>
      <c r="C227" s="2">
        <v>43525</v>
      </c>
      <c r="D227" s="1" t="s">
        <v>20</v>
      </c>
      <c r="E227" s="25" t="s">
        <v>21</v>
      </c>
      <c r="F227" t="s">
        <v>925</v>
      </c>
      <c r="G227" t="s">
        <v>198</v>
      </c>
      <c r="I227" s="25">
        <v>4</v>
      </c>
      <c r="J227" s="35">
        <v>13.21</v>
      </c>
      <c r="K227" s="35">
        <v>8.1430000000000007</v>
      </c>
      <c r="L227" s="35">
        <v>7.916999999999998</v>
      </c>
      <c r="M227" s="35">
        <v>7.7870000000000026</v>
      </c>
      <c r="N227" s="35">
        <v>7.7409999999999997</v>
      </c>
      <c r="O227" s="35">
        <v>7.6400000000000006</v>
      </c>
      <c r="P227" s="35">
        <v>7.5799999999999841</v>
      </c>
      <c r="Q227" s="35">
        <v>7.5170000000000101</v>
      </c>
      <c r="R227" s="35">
        <v>7.4790000000000134</v>
      </c>
      <c r="S227" s="35">
        <v>7.4609999999999843</v>
      </c>
      <c r="T227" s="35">
        <v>7.5420000000000016</v>
      </c>
      <c r="U227" s="35">
        <v>7.5589999999999833</v>
      </c>
      <c r="V227" s="35">
        <v>7.5540000000000305</v>
      </c>
      <c r="W227" s="35">
        <v>7.5249999999999915</v>
      </c>
      <c r="X227" s="35">
        <v>7.5089999999999861</v>
      </c>
      <c r="Y227" s="35">
        <v>7.535000000000025</v>
      </c>
      <c r="Z227" s="35">
        <v>7.5559999999999832</v>
      </c>
      <c r="AA227" s="35">
        <v>7.5730000000000075</v>
      </c>
      <c r="AB227" s="35">
        <v>7.6049999999999898</v>
      </c>
      <c r="AC227" s="35">
        <v>7.5660000000000025</v>
      </c>
      <c r="AD227" s="35">
        <v>7.6200000000000045</v>
      </c>
      <c r="AE227" s="35">
        <v>7.660000000000025</v>
      </c>
      <c r="AF227" s="35">
        <v>7.7529999999999859</v>
      </c>
      <c r="AG227" s="35">
        <v>7.8180000000000121</v>
      </c>
      <c r="AH227" s="35">
        <v>7.811000000000007</v>
      </c>
      <c r="AI227" s="35">
        <v>7.8069999999999595</v>
      </c>
      <c r="AJ227" s="35">
        <v>7.8070000000000448</v>
      </c>
      <c r="AK227" s="35">
        <v>7.851999999999947</v>
      </c>
      <c r="AL227" s="35">
        <v>7.8550000000000182</v>
      </c>
      <c r="AM227" s="35">
        <v>7.9860000000000184</v>
      </c>
      <c r="AN227" s="35">
        <v>7.9869999999999663</v>
      </c>
      <c r="AO227" s="35">
        <v>8.002000000000038</v>
      </c>
      <c r="AP227" s="35">
        <f t="shared" si="6"/>
        <v>251.95700000000002</v>
      </c>
      <c r="AQ227" s="46">
        <f t="shared" si="7"/>
        <v>57.152609373821718</v>
      </c>
    </row>
    <row r="228" spans="1:43" x14ac:dyDescent="0.35">
      <c r="A228" s="1" t="s">
        <v>281</v>
      </c>
      <c r="B228" s="1">
        <v>2019</v>
      </c>
      <c r="C228" s="2">
        <v>43525</v>
      </c>
      <c r="D228" s="1" t="s">
        <v>20</v>
      </c>
      <c r="E228" s="25" t="s">
        <v>21</v>
      </c>
      <c r="F228" t="s">
        <v>860</v>
      </c>
      <c r="G228" t="s">
        <v>164</v>
      </c>
      <c r="I228" s="25">
        <v>5</v>
      </c>
      <c r="J228" s="35">
        <v>13.366</v>
      </c>
      <c r="K228" s="35">
        <v>8.0680000000000014</v>
      </c>
      <c r="L228" s="35">
        <v>7.6139999999999972</v>
      </c>
      <c r="M228" s="35">
        <v>7.3550000000000004</v>
      </c>
      <c r="N228" s="35">
        <v>7.2580000000000027</v>
      </c>
      <c r="O228" s="35">
        <v>7.2310000000000016</v>
      </c>
      <c r="P228" s="35">
        <v>7.3230000000000004</v>
      </c>
      <c r="Q228" s="35">
        <v>7.3419999999999987</v>
      </c>
      <c r="R228" s="35">
        <v>7.453000000000003</v>
      </c>
      <c r="S228" s="35">
        <v>7.4459999999999837</v>
      </c>
      <c r="T228" s="35">
        <v>7.5190000000000055</v>
      </c>
      <c r="U228" s="35">
        <v>7.5360000000000014</v>
      </c>
      <c r="V228" s="35">
        <v>7.6370000000000147</v>
      </c>
      <c r="W228" s="35">
        <v>7.6079999999999899</v>
      </c>
      <c r="X228" s="35">
        <v>7.6700000000000017</v>
      </c>
      <c r="Y228" s="35">
        <v>7.5949999999999847</v>
      </c>
      <c r="Z228" s="35">
        <v>7.6950000000000216</v>
      </c>
      <c r="AA228" s="35">
        <v>7.657999999999987</v>
      </c>
      <c r="AB228" s="35">
        <v>7.7740000000000293</v>
      </c>
      <c r="AC228" s="35">
        <v>7.714999999999975</v>
      </c>
      <c r="AD228" s="35">
        <v>7.8489999999999895</v>
      </c>
      <c r="AE228" s="35">
        <v>7.8360000000000127</v>
      </c>
      <c r="AF228" s="35">
        <v>7.9569999999999936</v>
      </c>
      <c r="AG228" s="35">
        <v>7.867999999999995</v>
      </c>
      <c r="AH228" s="35">
        <v>7.9990000000000236</v>
      </c>
      <c r="AI228" s="35">
        <v>7.9919999999999618</v>
      </c>
      <c r="AJ228" s="35">
        <v>8.0760000000000218</v>
      </c>
      <c r="AK228" s="35">
        <v>8.0750000000000171</v>
      </c>
      <c r="AL228" s="35">
        <v>8.1199999999999477</v>
      </c>
      <c r="AM228" s="35">
        <v>8.0690000000000452</v>
      </c>
      <c r="AN228" s="35">
        <v>8.127000000000038</v>
      </c>
      <c r="AO228" s="35">
        <v>8.0549999999999216</v>
      </c>
      <c r="AP228" s="35">
        <f t="shared" si="6"/>
        <v>252.88599999999997</v>
      </c>
      <c r="AQ228" s="46">
        <f t="shared" si="7"/>
        <v>56.94265400219863</v>
      </c>
    </row>
    <row r="229" spans="1:43" x14ac:dyDescent="0.35">
      <c r="A229" s="1" t="s">
        <v>281</v>
      </c>
      <c r="B229" s="1">
        <v>2019</v>
      </c>
      <c r="C229" s="2">
        <v>43525</v>
      </c>
      <c r="D229" s="1" t="s">
        <v>20</v>
      </c>
      <c r="E229" s="25" t="s">
        <v>21</v>
      </c>
      <c r="F229" t="s">
        <v>957</v>
      </c>
      <c r="G229" t="s">
        <v>480</v>
      </c>
      <c r="I229" s="25">
        <v>6</v>
      </c>
      <c r="J229" s="35">
        <v>12.999000000000001</v>
      </c>
      <c r="K229" s="35">
        <v>8.0419999999999998</v>
      </c>
      <c r="L229" s="35">
        <v>7.6189999999999998</v>
      </c>
      <c r="M229" s="35">
        <v>7.5669999999999966</v>
      </c>
      <c r="N229" s="35">
        <v>7.5450000000000017</v>
      </c>
      <c r="O229" s="35">
        <v>7.5870000000000033</v>
      </c>
      <c r="P229" s="35">
        <v>7.588000000000001</v>
      </c>
      <c r="Q229" s="35">
        <v>7.6509999999999962</v>
      </c>
      <c r="R229" s="35">
        <v>7.6480000000000103</v>
      </c>
      <c r="S229" s="35">
        <v>7.6979999999999933</v>
      </c>
      <c r="T229" s="35">
        <v>7.6800000000000068</v>
      </c>
      <c r="U229" s="35">
        <v>7.6189999999999856</v>
      </c>
      <c r="V229" s="35">
        <v>7.5840000000000174</v>
      </c>
      <c r="W229" s="35">
        <v>7.6069999999999851</v>
      </c>
      <c r="X229" s="35">
        <v>7.5980000000000132</v>
      </c>
      <c r="Y229" s="35">
        <v>7.6399999999999864</v>
      </c>
      <c r="Z229" s="35">
        <v>7.646000000000015</v>
      </c>
      <c r="AA229" s="35">
        <v>7.73599999999999</v>
      </c>
      <c r="AB229" s="35">
        <v>7.7200000000000273</v>
      </c>
      <c r="AC229" s="35">
        <v>7.7479999999999905</v>
      </c>
      <c r="AD229" s="35">
        <v>7.7280000000000086</v>
      </c>
      <c r="AE229" s="35">
        <v>7.7699999999999818</v>
      </c>
      <c r="AF229" s="35">
        <v>7.7729999999999677</v>
      </c>
      <c r="AG229" s="35">
        <v>7.8250000000000171</v>
      </c>
      <c r="AH229" s="35">
        <v>7.8750000000000284</v>
      </c>
      <c r="AI229" s="35">
        <v>7.9509999999999934</v>
      </c>
      <c r="AJ229" s="35">
        <v>7.9869999999999948</v>
      </c>
      <c r="AK229" s="35">
        <v>8.063999999999993</v>
      </c>
      <c r="AL229" s="35">
        <v>8.0660000000000025</v>
      </c>
      <c r="AM229" s="35">
        <v>8.1149999999999807</v>
      </c>
      <c r="AN229" s="35">
        <v>8.1740000000000066</v>
      </c>
      <c r="AO229" s="35">
        <v>8.2770000000000152</v>
      </c>
      <c r="AP229" s="35">
        <f t="shared" si="6"/>
        <v>254.12700000000001</v>
      </c>
      <c r="AQ229" s="46">
        <f t="shared" si="7"/>
        <v>56.664581095279132</v>
      </c>
    </row>
    <row r="230" spans="1:43" x14ac:dyDescent="0.35">
      <c r="A230" s="1" t="s">
        <v>281</v>
      </c>
      <c r="B230" s="1">
        <v>2019</v>
      </c>
      <c r="C230" s="2">
        <v>43525</v>
      </c>
      <c r="D230" s="1" t="s">
        <v>20</v>
      </c>
      <c r="E230" s="25" t="s">
        <v>21</v>
      </c>
      <c r="F230" t="s">
        <v>1019</v>
      </c>
      <c r="G230" t="s">
        <v>113</v>
      </c>
      <c r="I230" s="25">
        <v>7</v>
      </c>
      <c r="J230" s="35">
        <v>13.895</v>
      </c>
      <c r="K230" s="35">
        <v>8.3219999999999992</v>
      </c>
      <c r="L230" s="35">
        <v>7.7690000000000019</v>
      </c>
      <c r="M230" s="35">
        <v>7.593</v>
      </c>
      <c r="N230" s="35">
        <v>7.6300000000000026</v>
      </c>
      <c r="O230" s="35">
        <v>7.6059999999999945</v>
      </c>
      <c r="P230" s="35">
        <v>7.6510000000000034</v>
      </c>
      <c r="Q230" s="35">
        <v>7.5990000000000109</v>
      </c>
      <c r="R230" s="35">
        <v>7.6489999999999867</v>
      </c>
      <c r="S230" s="35">
        <v>7.625</v>
      </c>
      <c r="T230" s="35">
        <v>7.6670000000000158</v>
      </c>
      <c r="U230" s="35">
        <v>7.6609999999999729</v>
      </c>
      <c r="V230" s="35">
        <v>7.7320000000000135</v>
      </c>
      <c r="W230" s="35">
        <v>7.7110000000000127</v>
      </c>
      <c r="X230" s="35">
        <v>7.7069999999999794</v>
      </c>
      <c r="Y230" s="35">
        <v>7.6960000000000122</v>
      </c>
      <c r="Z230" s="35">
        <v>7.7179999999999893</v>
      </c>
      <c r="AA230" s="35">
        <v>7.7560000000000286</v>
      </c>
      <c r="AB230" s="35">
        <v>7.5629999999999882</v>
      </c>
      <c r="AC230" s="35">
        <v>7.754999999999967</v>
      </c>
      <c r="AD230" s="35">
        <v>7.7430000000000518</v>
      </c>
      <c r="AE230" s="35">
        <v>7.8059999999999832</v>
      </c>
      <c r="AF230" s="35">
        <v>7.83299999999997</v>
      </c>
      <c r="AG230" s="35">
        <v>7.7870000000000061</v>
      </c>
      <c r="AH230" s="35">
        <v>7.8500000000000227</v>
      </c>
      <c r="AI230" s="35">
        <v>7.7859999999999729</v>
      </c>
      <c r="AJ230" s="35">
        <v>7.9380000000000166</v>
      </c>
      <c r="AK230" s="35">
        <v>7.8589999999999804</v>
      </c>
      <c r="AL230" s="35">
        <v>7.9540000000000077</v>
      </c>
      <c r="AM230" s="35">
        <v>7.9440000000000168</v>
      </c>
      <c r="AN230" s="35">
        <v>7.950999999999965</v>
      </c>
      <c r="AO230" s="35">
        <v>7.974000000000018</v>
      </c>
      <c r="AP230" s="35">
        <f t="shared" si="6"/>
        <v>254.73</v>
      </c>
      <c r="AQ230" s="46">
        <f t="shared" si="7"/>
        <v>56.530443999528913</v>
      </c>
    </row>
    <row r="231" spans="1:43" x14ac:dyDescent="0.35">
      <c r="A231" s="1" t="s">
        <v>281</v>
      </c>
      <c r="B231" s="1">
        <v>2019</v>
      </c>
      <c r="C231" s="2">
        <v>43525</v>
      </c>
      <c r="D231" s="1" t="s">
        <v>20</v>
      </c>
      <c r="E231" s="25" t="s">
        <v>21</v>
      </c>
      <c r="F231" t="s">
        <v>508</v>
      </c>
      <c r="G231" t="s">
        <v>85</v>
      </c>
      <c r="I231" s="25">
        <v>8</v>
      </c>
      <c r="J231" s="35">
        <v>13.315</v>
      </c>
      <c r="K231" s="35">
        <v>8.4079999999999995</v>
      </c>
      <c r="L231" s="35">
        <v>7.9410000000000025</v>
      </c>
      <c r="M231" s="35">
        <v>7.7269999999999968</v>
      </c>
      <c r="N231" s="35">
        <v>7.6480000000000032</v>
      </c>
      <c r="O231" s="35">
        <v>7.6319999999999979</v>
      </c>
      <c r="P231" s="35">
        <v>7.6760000000000019</v>
      </c>
      <c r="Q231" s="35">
        <v>7.7319999999999922</v>
      </c>
      <c r="R231" s="35">
        <v>7.7470000000000141</v>
      </c>
      <c r="S231" s="35">
        <v>7.7869999999999919</v>
      </c>
      <c r="T231" s="35">
        <v>7.7999999999999972</v>
      </c>
      <c r="U231" s="35">
        <v>7.8299999999999983</v>
      </c>
      <c r="V231" s="35">
        <v>7.8269999999999982</v>
      </c>
      <c r="W231" s="35">
        <v>7.8769999999999953</v>
      </c>
      <c r="X231" s="35">
        <v>7.8310000000000173</v>
      </c>
      <c r="Y231" s="35">
        <v>7.8219999999999885</v>
      </c>
      <c r="Z231" s="35">
        <v>7.7950000000000159</v>
      </c>
      <c r="AA231" s="35">
        <v>7.7740000000000009</v>
      </c>
      <c r="AB231" s="35">
        <v>7.7959999999999638</v>
      </c>
      <c r="AC231" s="35">
        <v>7.7940000000000396</v>
      </c>
      <c r="AD231" s="35">
        <v>7.7839999999999634</v>
      </c>
      <c r="AE231" s="35">
        <v>7.7970000000000255</v>
      </c>
      <c r="AF231" s="35">
        <v>7.8259999999999934</v>
      </c>
      <c r="AG231" s="35">
        <v>7.8400000000000034</v>
      </c>
      <c r="AH231" s="35">
        <v>7.8289999999999793</v>
      </c>
      <c r="AI231" s="35">
        <v>7.8860000000000241</v>
      </c>
      <c r="AJ231" s="35">
        <v>7.86099999999999</v>
      </c>
      <c r="AK231" s="35">
        <v>7.9170000000000016</v>
      </c>
      <c r="AL231" s="35">
        <v>7.9300000000000352</v>
      </c>
      <c r="AM231" s="35">
        <v>7.9949999999999761</v>
      </c>
      <c r="AN231" s="35">
        <v>8.0460000000000491</v>
      </c>
      <c r="AO231" s="35">
        <v>8.1129999999999711</v>
      </c>
      <c r="AP231" s="35">
        <f t="shared" si="6"/>
        <v>256.58300000000003</v>
      </c>
      <c r="AQ231" s="46">
        <f t="shared" si="7"/>
        <v>56.122190480273431</v>
      </c>
    </row>
    <row r="232" spans="1:43" x14ac:dyDescent="0.35">
      <c r="A232" s="1" t="s">
        <v>281</v>
      </c>
      <c r="B232" s="1">
        <v>2019</v>
      </c>
      <c r="C232" s="2">
        <v>43525</v>
      </c>
      <c r="D232" s="1" t="s">
        <v>20</v>
      </c>
      <c r="E232" s="25" t="s">
        <v>21</v>
      </c>
      <c r="F232" t="s">
        <v>956</v>
      </c>
      <c r="G232" t="s">
        <v>85</v>
      </c>
      <c r="I232" s="25">
        <v>9</v>
      </c>
      <c r="J232" s="35">
        <v>13.032999999999999</v>
      </c>
      <c r="K232" s="35">
        <v>8.1</v>
      </c>
      <c r="L232" s="35">
        <v>7.7349999999999994</v>
      </c>
      <c r="M232" s="35">
        <v>7.7530000000000037</v>
      </c>
      <c r="N232" s="35">
        <v>7.8440000000000012</v>
      </c>
      <c r="O232" s="35">
        <v>7.9469999999999956</v>
      </c>
      <c r="P232" s="35">
        <v>7.9499999999999957</v>
      </c>
      <c r="Q232" s="35">
        <v>7.9249999999999972</v>
      </c>
      <c r="R232" s="35">
        <v>7.9130000000000109</v>
      </c>
      <c r="S232" s="35">
        <v>7.9479999999999933</v>
      </c>
      <c r="T232" s="35">
        <v>7.9180000000000064</v>
      </c>
      <c r="U232" s="35">
        <v>7.9469999999999885</v>
      </c>
      <c r="V232" s="35">
        <v>7.9040000000000106</v>
      </c>
      <c r="W232" s="35">
        <v>7.9189999999999969</v>
      </c>
      <c r="X232" s="35">
        <v>7.936000000000007</v>
      </c>
      <c r="Y232" s="35">
        <v>7.8679999999999808</v>
      </c>
      <c r="Z232" s="35">
        <v>7.8200000000000216</v>
      </c>
      <c r="AA232" s="35">
        <v>7.9869999999999948</v>
      </c>
      <c r="AB232" s="35">
        <v>7.8400000000000034</v>
      </c>
      <c r="AC232" s="35">
        <v>7.9240000000000066</v>
      </c>
      <c r="AD232" s="35">
        <v>7.8529999999999802</v>
      </c>
      <c r="AE232" s="35">
        <v>7.9959999999999809</v>
      </c>
      <c r="AF232" s="35">
        <v>7.9750000000000227</v>
      </c>
      <c r="AG232" s="35">
        <v>7.8190000000000168</v>
      </c>
      <c r="AH232" s="35">
        <v>7.8100000000000023</v>
      </c>
      <c r="AI232" s="35">
        <v>8.0309999999999775</v>
      </c>
      <c r="AJ232" s="35">
        <v>7.7430000000000234</v>
      </c>
      <c r="AK232" s="35">
        <v>7.7920000000000016</v>
      </c>
      <c r="AL232" s="35">
        <v>7.7459999999999809</v>
      </c>
      <c r="AM232" s="35">
        <v>7.7820000000000107</v>
      </c>
      <c r="AN232" s="35">
        <v>7.6779999999999973</v>
      </c>
      <c r="AO232" s="35">
        <v>7.8289999999999793</v>
      </c>
      <c r="AP232" s="35">
        <f t="shared" si="6"/>
        <v>257.26499999999999</v>
      </c>
      <c r="AQ232" s="46">
        <f t="shared" si="7"/>
        <v>55.973412629001224</v>
      </c>
    </row>
    <row r="233" spans="1:43" x14ac:dyDescent="0.35">
      <c r="A233" s="1" t="s">
        <v>281</v>
      </c>
      <c r="B233" s="1">
        <v>2019</v>
      </c>
      <c r="C233" s="2">
        <v>43525</v>
      </c>
      <c r="D233" s="1" t="s">
        <v>20</v>
      </c>
      <c r="E233" s="25" t="s">
        <v>21</v>
      </c>
      <c r="F233" t="s">
        <v>513</v>
      </c>
      <c r="G233" t="s">
        <v>29</v>
      </c>
      <c r="I233" s="25">
        <v>10</v>
      </c>
      <c r="J233" s="35">
        <v>13.35</v>
      </c>
      <c r="K233" s="35">
        <v>8.3209999999999997</v>
      </c>
      <c r="L233" s="35">
        <v>7.838000000000001</v>
      </c>
      <c r="M233" s="35">
        <v>7.7000000000000028</v>
      </c>
      <c r="N233" s="35">
        <v>7.6950000000000003</v>
      </c>
      <c r="O233" s="35">
        <v>7.7759999999999962</v>
      </c>
      <c r="P233" s="35">
        <v>7.7580000000000027</v>
      </c>
      <c r="Q233" s="35">
        <v>7.8159999999999883</v>
      </c>
      <c r="R233" s="35">
        <v>7.7849999999999966</v>
      </c>
      <c r="S233" s="35">
        <v>7.8500000000000085</v>
      </c>
      <c r="T233" s="35">
        <v>7.7840000000000202</v>
      </c>
      <c r="U233" s="35">
        <v>7.7819999999999823</v>
      </c>
      <c r="V233" s="35">
        <v>7.8219999999999885</v>
      </c>
      <c r="W233" s="35">
        <v>7.9099999999999966</v>
      </c>
      <c r="X233" s="35">
        <v>7.8840000000000146</v>
      </c>
      <c r="Y233" s="35">
        <v>7.9970000000000141</v>
      </c>
      <c r="Z233" s="35">
        <v>7.9900000000000091</v>
      </c>
      <c r="AA233" s="35">
        <v>7.9659999999999798</v>
      </c>
      <c r="AB233" s="35">
        <v>7.9320000000000164</v>
      </c>
      <c r="AC233" s="35">
        <v>7.9249999999999829</v>
      </c>
      <c r="AD233" s="35">
        <v>7.8990000000000009</v>
      </c>
      <c r="AE233" s="35">
        <v>7.9650000000000318</v>
      </c>
      <c r="AF233" s="35">
        <v>8.004999999999967</v>
      </c>
      <c r="AG233" s="35">
        <v>4.2000000000000171</v>
      </c>
      <c r="AH233" s="35">
        <v>11.942000000000007</v>
      </c>
      <c r="AI233" s="35">
        <v>8.08299999999997</v>
      </c>
      <c r="AJ233" s="35">
        <v>8.1020000000000039</v>
      </c>
      <c r="AK233" s="35">
        <v>8.0619999999999834</v>
      </c>
      <c r="AL233" s="35">
        <v>8.0980000000000416</v>
      </c>
      <c r="AM233" s="35">
        <v>8.1559999999999491</v>
      </c>
      <c r="AN233" s="35">
        <v>8.188999999999993</v>
      </c>
      <c r="AO233" s="35">
        <v>8.2560000000000002</v>
      </c>
      <c r="AP233" s="35">
        <f t="shared" si="6"/>
        <v>259.83799999999997</v>
      </c>
      <c r="AQ233" s="46">
        <f t="shared" si="7"/>
        <v>55.419145775444704</v>
      </c>
    </row>
    <row r="234" spans="1:43" x14ac:dyDescent="0.35">
      <c r="A234" s="1" t="s">
        <v>281</v>
      </c>
      <c r="B234" s="1">
        <v>2019</v>
      </c>
      <c r="C234" s="2">
        <v>43525</v>
      </c>
      <c r="D234" s="1" t="s">
        <v>20</v>
      </c>
      <c r="E234" s="25" t="s">
        <v>21</v>
      </c>
      <c r="F234" t="s">
        <v>942</v>
      </c>
      <c r="G234" t="s">
        <v>29</v>
      </c>
      <c r="I234" s="25">
        <v>11</v>
      </c>
      <c r="J234" s="35">
        <v>12.78</v>
      </c>
      <c r="K234" s="35">
        <v>8.0909999999999993</v>
      </c>
      <c r="L234" s="35">
        <v>7.6670000000000016</v>
      </c>
      <c r="M234" s="35">
        <v>7.6209999999999987</v>
      </c>
      <c r="N234" s="35">
        <v>7.6379999999999981</v>
      </c>
      <c r="O234" s="35">
        <v>7.7020000000000053</v>
      </c>
      <c r="P234" s="35">
        <v>7.8009999999999948</v>
      </c>
      <c r="Q234" s="35">
        <v>7.8760000000000048</v>
      </c>
      <c r="R234" s="35">
        <v>7.9109999999999872</v>
      </c>
      <c r="S234" s="35">
        <v>7.8740000000000094</v>
      </c>
      <c r="T234" s="35">
        <v>7.8849999999999909</v>
      </c>
      <c r="U234" s="35">
        <v>7.8880000000000052</v>
      </c>
      <c r="V234" s="35">
        <v>7.8739999999999952</v>
      </c>
      <c r="W234" s="35">
        <v>7.847999999999999</v>
      </c>
      <c r="X234" s="35">
        <v>7.8569999999999993</v>
      </c>
      <c r="Y234" s="35">
        <v>7.8670000000000186</v>
      </c>
      <c r="Z234" s="35">
        <v>7.8990000000000009</v>
      </c>
      <c r="AA234" s="35">
        <v>7.9120000000000061</v>
      </c>
      <c r="AB234" s="35">
        <v>7.9379999999999882</v>
      </c>
      <c r="AC234" s="35">
        <v>7.9429999999999836</v>
      </c>
      <c r="AD234" s="35">
        <v>7.9180000000000064</v>
      </c>
      <c r="AE234" s="35">
        <v>7.9260000000000446</v>
      </c>
      <c r="AF234" s="35">
        <v>8.011999999999972</v>
      </c>
      <c r="AG234" s="35">
        <v>8.0429999999999779</v>
      </c>
      <c r="AH234" s="35">
        <v>8.061000000000007</v>
      </c>
      <c r="AI234" s="35">
        <v>8.1170000000000186</v>
      </c>
      <c r="AJ234" s="35">
        <v>8.2450000000000045</v>
      </c>
      <c r="AK234" s="35">
        <v>8.2870000000000061</v>
      </c>
      <c r="AL234" s="35">
        <v>8.3310000000000173</v>
      </c>
      <c r="AM234" s="35">
        <v>8.3489999999999895</v>
      </c>
      <c r="AN234" s="35">
        <v>8.377000000000038</v>
      </c>
      <c r="AO234" s="35">
        <v>8.3989999999999441</v>
      </c>
      <c r="AP234" s="35">
        <f t="shared" si="6"/>
        <v>259.93700000000001</v>
      </c>
      <c r="AQ234" s="46">
        <f t="shared" si="7"/>
        <v>55.398038755544611</v>
      </c>
    </row>
    <row r="235" spans="1:43" x14ac:dyDescent="0.35">
      <c r="A235" s="1" t="s">
        <v>281</v>
      </c>
      <c r="B235" s="1">
        <v>2019</v>
      </c>
      <c r="C235" s="2">
        <v>43525</v>
      </c>
      <c r="D235" s="1" t="s">
        <v>20</v>
      </c>
      <c r="E235" s="25" t="s">
        <v>21</v>
      </c>
      <c r="F235" t="s">
        <v>927</v>
      </c>
      <c r="G235" t="s">
        <v>188</v>
      </c>
      <c r="I235" s="25">
        <v>12</v>
      </c>
      <c r="J235" s="35">
        <v>13.582000000000001</v>
      </c>
      <c r="K235" s="35">
        <v>8.3279999999999994</v>
      </c>
      <c r="L235" s="35">
        <v>7.8780000000000001</v>
      </c>
      <c r="M235" s="35">
        <v>7.8869999999999969</v>
      </c>
      <c r="N235" s="35">
        <v>7.7610000000000028</v>
      </c>
      <c r="O235" s="35">
        <v>7.838000000000001</v>
      </c>
      <c r="P235" s="35">
        <v>7.8109999999999928</v>
      </c>
      <c r="Q235" s="35">
        <v>7.8610000000000184</v>
      </c>
      <c r="R235" s="35">
        <v>7.8219999999999885</v>
      </c>
      <c r="S235" s="35">
        <v>7.8769999999999953</v>
      </c>
      <c r="T235" s="35">
        <v>7.8490000000000038</v>
      </c>
      <c r="U235" s="35">
        <v>7.9000000000000057</v>
      </c>
      <c r="V235" s="35">
        <v>7.8119999999999976</v>
      </c>
      <c r="W235" s="35">
        <v>7.8880000000000052</v>
      </c>
      <c r="X235" s="35">
        <v>7.8719999999999999</v>
      </c>
      <c r="Y235" s="35">
        <v>7.9259999999999877</v>
      </c>
      <c r="Z235" s="35">
        <v>7.9099999999999682</v>
      </c>
      <c r="AA235" s="35">
        <v>7.9420000000000357</v>
      </c>
      <c r="AB235" s="35">
        <v>7.9259999999999877</v>
      </c>
      <c r="AC235" s="35">
        <v>7.974000000000018</v>
      </c>
      <c r="AD235" s="35">
        <v>6.2839999999999918</v>
      </c>
      <c r="AE235" s="35">
        <v>9.5750000000000171</v>
      </c>
      <c r="AF235" s="35">
        <v>7.938999999999993</v>
      </c>
      <c r="AG235" s="35">
        <v>7.9380000000000166</v>
      </c>
      <c r="AH235" s="35">
        <v>7.9529999999999461</v>
      </c>
      <c r="AI235" s="35">
        <v>8.0110000000000241</v>
      </c>
      <c r="AJ235" s="35">
        <v>8.0589999999999975</v>
      </c>
      <c r="AK235" s="35">
        <v>8.1160000000000139</v>
      </c>
      <c r="AL235" s="35">
        <v>8.1629999999999541</v>
      </c>
      <c r="AM235" s="35">
        <v>8.1899999999999977</v>
      </c>
      <c r="AN235" s="35">
        <v>8.1940000000000452</v>
      </c>
      <c r="AO235" s="35">
        <v>8.2800000000000011</v>
      </c>
      <c r="AP235" s="35">
        <f t="shared" si="6"/>
        <v>260.346</v>
      </c>
      <c r="AQ235" s="46">
        <f t="shared" si="7"/>
        <v>55.311009195455277</v>
      </c>
    </row>
    <row r="236" spans="1:43" x14ac:dyDescent="0.35">
      <c r="A236" s="1" t="s">
        <v>281</v>
      </c>
      <c r="B236" s="1">
        <v>2019</v>
      </c>
      <c r="C236" s="2">
        <v>43525</v>
      </c>
      <c r="D236" s="1" t="s">
        <v>20</v>
      </c>
      <c r="E236" s="25" t="s">
        <v>21</v>
      </c>
      <c r="F236" t="s">
        <v>1083</v>
      </c>
      <c r="G236" t="s">
        <v>46</v>
      </c>
      <c r="I236" s="25">
        <v>13</v>
      </c>
      <c r="J236" s="35">
        <v>13.433</v>
      </c>
      <c r="K236" s="35">
        <v>8.2220000000000013</v>
      </c>
      <c r="L236" s="35">
        <v>7.8449999999999989</v>
      </c>
      <c r="M236" s="35">
        <v>7.7959999999999994</v>
      </c>
      <c r="N236" s="35">
        <v>7.7830000000000013</v>
      </c>
      <c r="O236" s="35">
        <v>7.8010000000000019</v>
      </c>
      <c r="P236" s="35">
        <v>7.8670000000000044</v>
      </c>
      <c r="Q236" s="35">
        <v>7.9239999999999995</v>
      </c>
      <c r="R236" s="35">
        <v>7.8819999999999766</v>
      </c>
      <c r="S236" s="35">
        <v>7.8910000000000196</v>
      </c>
      <c r="T236" s="35">
        <v>7.8730000000000047</v>
      </c>
      <c r="U236" s="35">
        <v>7.9039999999999964</v>
      </c>
      <c r="V236" s="35">
        <v>7.9429999999999836</v>
      </c>
      <c r="W236" s="35">
        <v>7.9310000000000116</v>
      </c>
      <c r="X236" s="35">
        <v>7.9179999999999922</v>
      </c>
      <c r="Y236" s="35">
        <v>7.9410000000000167</v>
      </c>
      <c r="Z236" s="35">
        <v>7.9480000000000075</v>
      </c>
      <c r="AA236" s="35">
        <v>7.9669999999999845</v>
      </c>
      <c r="AB236" s="35">
        <v>7.9560000000000173</v>
      </c>
      <c r="AC236" s="35">
        <v>7.9849999999999852</v>
      </c>
      <c r="AD236" s="35">
        <v>8.0589999999999975</v>
      </c>
      <c r="AE236" s="35">
        <v>8.0690000000000168</v>
      </c>
      <c r="AF236" s="35">
        <v>8.0219999999999629</v>
      </c>
      <c r="AG236" s="35">
        <v>8.0380000000000109</v>
      </c>
      <c r="AH236" s="35">
        <v>8.0629999999999882</v>
      </c>
      <c r="AI236" s="35">
        <v>8.0150000000000148</v>
      </c>
      <c r="AJ236" s="35">
        <v>8.039999999999992</v>
      </c>
      <c r="AK236" s="35">
        <v>8.0550000000000068</v>
      </c>
      <c r="AL236" s="35">
        <v>8.0669999999999789</v>
      </c>
      <c r="AM236" s="35">
        <v>8.0860000000000412</v>
      </c>
      <c r="AN236" s="35">
        <v>8.0529999999999973</v>
      </c>
      <c r="AO236" s="35">
        <v>8.146000000000015</v>
      </c>
      <c r="AP236" s="35">
        <f t="shared" si="6"/>
        <v>260.52300000000002</v>
      </c>
      <c r="AQ236" s="46">
        <f t="shared" si="7"/>
        <v>55.273430752755033</v>
      </c>
    </row>
    <row r="237" spans="1:43" x14ac:dyDescent="0.35">
      <c r="A237" s="1" t="s">
        <v>281</v>
      </c>
      <c r="B237" s="1">
        <v>2019</v>
      </c>
      <c r="C237" s="2">
        <v>43525</v>
      </c>
      <c r="D237" s="1" t="s">
        <v>20</v>
      </c>
      <c r="E237" s="25" t="s">
        <v>21</v>
      </c>
      <c r="F237" t="s">
        <v>487</v>
      </c>
      <c r="G237" t="s">
        <v>164</v>
      </c>
      <c r="I237" s="25">
        <v>14</v>
      </c>
      <c r="J237" s="35">
        <v>13.516999999999999</v>
      </c>
      <c r="K237" s="35">
        <v>8.254999999999999</v>
      </c>
      <c r="L237" s="35">
        <v>7.8940000000000019</v>
      </c>
      <c r="M237" s="35">
        <v>7.7089999999999996</v>
      </c>
      <c r="N237" s="35">
        <v>7.7190000000000012</v>
      </c>
      <c r="O237" s="35">
        <v>7.7109999999999985</v>
      </c>
      <c r="P237" s="35">
        <v>7.8100000000000023</v>
      </c>
      <c r="Q237" s="35">
        <v>7.8259999999999863</v>
      </c>
      <c r="R237" s="35">
        <v>7.9200000000000159</v>
      </c>
      <c r="S237" s="35">
        <v>7.9350000000000023</v>
      </c>
      <c r="T237" s="35">
        <v>7.8850000000000051</v>
      </c>
      <c r="U237" s="35">
        <v>7.8359999999999843</v>
      </c>
      <c r="V237" s="35">
        <v>7.8970000000000056</v>
      </c>
      <c r="W237" s="35">
        <v>7.8799999999999955</v>
      </c>
      <c r="X237" s="35">
        <v>7.9330000000000069</v>
      </c>
      <c r="Y237" s="35">
        <v>7.9110000000000014</v>
      </c>
      <c r="Z237" s="35">
        <v>7.9540000000000077</v>
      </c>
      <c r="AA237" s="35">
        <v>7.896000000000015</v>
      </c>
      <c r="AB237" s="35">
        <v>7.9759999999999707</v>
      </c>
      <c r="AC237" s="35">
        <v>7.98599999999999</v>
      </c>
      <c r="AD237" s="35">
        <v>8.02800000000002</v>
      </c>
      <c r="AE237" s="35">
        <v>8.0300000000000011</v>
      </c>
      <c r="AF237" s="35">
        <v>8.0939999999999941</v>
      </c>
      <c r="AG237" s="35">
        <v>8.1459999999999582</v>
      </c>
      <c r="AH237" s="35">
        <v>8.1580000000000155</v>
      </c>
      <c r="AI237" s="35">
        <v>8.1520000000000152</v>
      </c>
      <c r="AJ237" s="35">
        <v>8.2740000000000293</v>
      </c>
      <c r="AK237" s="35">
        <v>8.2159999999999798</v>
      </c>
      <c r="AL237" s="35">
        <v>8.252000000000038</v>
      </c>
      <c r="AM237" s="35">
        <v>8.247999999999962</v>
      </c>
      <c r="AN237" s="35">
        <v>8.2720000000000482</v>
      </c>
      <c r="AO237" s="35">
        <v>8.2759999999999536</v>
      </c>
      <c r="AP237" s="35">
        <f t="shared" si="6"/>
        <v>261.596</v>
      </c>
      <c r="AQ237" s="46">
        <f t="shared" si="7"/>
        <v>55.046713252496218</v>
      </c>
    </row>
    <row r="238" spans="1:43" x14ac:dyDescent="0.35">
      <c r="A238" s="1" t="s">
        <v>281</v>
      </c>
      <c r="B238" s="1">
        <v>2019</v>
      </c>
      <c r="C238" s="2">
        <v>43525</v>
      </c>
      <c r="D238" s="1" t="s">
        <v>20</v>
      </c>
      <c r="E238" s="25" t="s">
        <v>21</v>
      </c>
      <c r="F238" t="s">
        <v>1084</v>
      </c>
      <c r="G238" t="s">
        <v>27</v>
      </c>
      <c r="I238" s="25">
        <v>15</v>
      </c>
      <c r="J238" s="35">
        <v>13.505000000000001</v>
      </c>
      <c r="K238" s="35">
        <v>8.4739999999999984</v>
      </c>
      <c r="L238" s="35">
        <v>8.0459999999999994</v>
      </c>
      <c r="M238" s="35">
        <v>7.972999999999999</v>
      </c>
      <c r="N238" s="35">
        <v>7.9939999999999998</v>
      </c>
      <c r="O238" s="35">
        <v>8.027000000000001</v>
      </c>
      <c r="P238" s="35">
        <v>8.0239999999999938</v>
      </c>
      <c r="Q238" s="35">
        <v>8.012999999999991</v>
      </c>
      <c r="R238" s="35">
        <v>7.9870000000000232</v>
      </c>
      <c r="S238" s="35">
        <v>7.9949999999999903</v>
      </c>
      <c r="T238" s="35">
        <v>7.9869999999999948</v>
      </c>
      <c r="U238" s="35">
        <v>7.9909999999999997</v>
      </c>
      <c r="V238" s="35">
        <v>8.0420000000000016</v>
      </c>
      <c r="W238" s="35">
        <v>8.0720000000000169</v>
      </c>
      <c r="X238" s="35">
        <v>8.0839999999999748</v>
      </c>
      <c r="Y238" s="35">
        <v>8.076000000000036</v>
      </c>
      <c r="Z238" s="35">
        <v>8.0949999999999704</v>
      </c>
      <c r="AA238" s="35">
        <v>8.0870000000000175</v>
      </c>
      <c r="AB238" s="35">
        <v>8.0869999999999891</v>
      </c>
      <c r="AC238" s="35">
        <v>8.0999999999999943</v>
      </c>
      <c r="AD238" s="35">
        <v>8.0150000000000432</v>
      </c>
      <c r="AE238" s="35">
        <v>7.9129999999999825</v>
      </c>
      <c r="AF238" s="35">
        <v>8.0159999999999627</v>
      </c>
      <c r="AG238" s="35">
        <v>8.0010000000000332</v>
      </c>
      <c r="AH238" s="35">
        <v>8.0379999999999825</v>
      </c>
      <c r="AI238" s="35">
        <v>8.0739999999999839</v>
      </c>
      <c r="AJ238" s="35">
        <v>8.0890000000000271</v>
      </c>
      <c r="AK238" s="35">
        <v>8.1409999999999627</v>
      </c>
      <c r="AL238" s="35">
        <v>8.2010000000000218</v>
      </c>
      <c r="AM238" s="35">
        <v>8.2580000000000098</v>
      </c>
      <c r="AN238" s="35">
        <v>8.4019999999999868</v>
      </c>
      <c r="AO238" s="35">
        <v>8.5549999999999784</v>
      </c>
      <c r="AP238" s="35">
        <f t="shared" si="6"/>
        <v>264.36199999999997</v>
      </c>
      <c r="AQ238" s="46">
        <f t="shared" si="7"/>
        <v>54.470763574189945</v>
      </c>
    </row>
    <row r="239" spans="1:43" x14ac:dyDescent="0.35">
      <c r="A239" s="1" t="s">
        <v>281</v>
      </c>
      <c r="B239" s="1">
        <v>2019</v>
      </c>
      <c r="C239" s="2">
        <v>43525</v>
      </c>
      <c r="D239" s="1" t="s">
        <v>20</v>
      </c>
      <c r="E239" s="25" t="s">
        <v>21</v>
      </c>
      <c r="F239" t="s">
        <v>950</v>
      </c>
      <c r="G239" t="s">
        <v>102</v>
      </c>
      <c r="I239" s="25">
        <v>16</v>
      </c>
      <c r="J239" s="35">
        <v>13.127000000000001</v>
      </c>
      <c r="K239" s="35">
        <v>8.1949999999999985</v>
      </c>
      <c r="L239" s="35">
        <v>7.6950000000000003</v>
      </c>
      <c r="M239" s="35">
        <v>7.610000000000003</v>
      </c>
      <c r="N239" s="35">
        <v>7.6490000000000009</v>
      </c>
      <c r="O239" s="35">
        <v>7.7719999999999985</v>
      </c>
      <c r="P239" s="35">
        <v>7.7959999999999994</v>
      </c>
      <c r="Q239" s="35">
        <v>7.8560000000000159</v>
      </c>
      <c r="R239" s="35">
        <v>7.8979999999999961</v>
      </c>
      <c r="S239" s="35">
        <v>7.9680000000000035</v>
      </c>
      <c r="T239" s="35">
        <v>7.9969999999999857</v>
      </c>
      <c r="U239" s="35">
        <v>8.0549999999999784</v>
      </c>
      <c r="V239" s="35">
        <v>8.0510000000000304</v>
      </c>
      <c r="W239" s="35">
        <v>8.1110000000000042</v>
      </c>
      <c r="X239" s="35">
        <v>8.0439999999999685</v>
      </c>
      <c r="Y239" s="35">
        <v>8.0940000000000225</v>
      </c>
      <c r="Z239" s="35">
        <v>8.0149999999999864</v>
      </c>
      <c r="AA239" s="35">
        <v>8.0569999999999879</v>
      </c>
      <c r="AB239" s="35">
        <v>8.1120000000000232</v>
      </c>
      <c r="AC239" s="35">
        <v>8.1809999999999832</v>
      </c>
      <c r="AD239" s="35">
        <v>8.2209999999999752</v>
      </c>
      <c r="AE239" s="35">
        <v>8.3060000000000116</v>
      </c>
      <c r="AF239" s="35">
        <v>8.3060000000000116</v>
      </c>
      <c r="AG239" s="35">
        <v>8.3790000000000475</v>
      </c>
      <c r="AH239" s="35">
        <v>8.3969999999999629</v>
      </c>
      <c r="AI239" s="35">
        <v>8.4219999999999686</v>
      </c>
      <c r="AJ239" s="35">
        <v>8.4750000000000512</v>
      </c>
      <c r="AK239" s="35">
        <v>8.5079999999999814</v>
      </c>
      <c r="AL239" s="35">
        <v>8.5060000000000002</v>
      </c>
      <c r="AM239" s="35">
        <v>8.5800000000000125</v>
      </c>
      <c r="AN239" s="35">
        <v>8.5630000000000166</v>
      </c>
      <c r="AO239" s="35">
        <v>8.6160000000000423</v>
      </c>
      <c r="AP239" s="35">
        <f t="shared" si="6"/>
        <v>265.56200000000007</v>
      </c>
      <c r="AQ239" s="46">
        <f t="shared" si="7"/>
        <v>54.224625511180051</v>
      </c>
    </row>
    <row r="240" spans="1:43" x14ac:dyDescent="0.35">
      <c r="A240" s="1" t="s">
        <v>281</v>
      </c>
      <c r="B240" s="1">
        <v>2019</v>
      </c>
      <c r="C240" s="2">
        <v>43525</v>
      </c>
      <c r="D240" s="1" t="s">
        <v>20</v>
      </c>
      <c r="E240" s="25" t="s">
        <v>21</v>
      </c>
      <c r="F240" t="s">
        <v>744</v>
      </c>
      <c r="G240" t="s">
        <v>256</v>
      </c>
      <c r="I240" s="25">
        <v>17</v>
      </c>
      <c r="J240" s="35">
        <v>13.303000000000001</v>
      </c>
      <c r="K240" s="35">
        <v>8.1430000000000007</v>
      </c>
      <c r="L240" s="35">
        <v>7.9619999999999997</v>
      </c>
      <c r="M240" s="35">
        <v>8.0240000000000009</v>
      </c>
      <c r="N240" s="35">
        <v>8.0159999999999982</v>
      </c>
      <c r="O240" s="35">
        <v>7.9870000000000019</v>
      </c>
      <c r="P240" s="35">
        <v>7.9619999999999891</v>
      </c>
      <c r="Q240" s="35">
        <v>7.8979999999999961</v>
      </c>
      <c r="R240" s="35">
        <v>7.9490000000000123</v>
      </c>
      <c r="S240" s="35">
        <v>7.9159999999999968</v>
      </c>
      <c r="T240" s="35">
        <v>7.8920000000000101</v>
      </c>
      <c r="U240" s="35">
        <v>7.8759999999999764</v>
      </c>
      <c r="V240" s="35">
        <v>7.9030000000000058</v>
      </c>
      <c r="W240" s="35">
        <v>7.9450000000000216</v>
      </c>
      <c r="X240" s="35">
        <v>7.9629999999999797</v>
      </c>
      <c r="Y240" s="35">
        <v>8.0100000000000051</v>
      </c>
      <c r="Z240" s="35">
        <v>8.0770000000000266</v>
      </c>
      <c r="AA240" s="35">
        <v>8.1599999999999682</v>
      </c>
      <c r="AB240" s="35">
        <v>8.2700000000000102</v>
      </c>
      <c r="AC240" s="35">
        <v>8.313999999999993</v>
      </c>
      <c r="AD240" s="35">
        <v>8.4250000000000114</v>
      </c>
      <c r="AE240" s="35">
        <v>8.4430000000000121</v>
      </c>
      <c r="AF240" s="35">
        <v>8.4429999999999836</v>
      </c>
      <c r="AG240" s="35">
        <v>8.5560000000000116</v>
      </c>
      <c r="AH240" s="35">
        <v>8.7659999999999911</v>
      </c>
      <c r="AI240" s="35">
        <v>8.8689999999999714</v>
      </c>
      <c r="AJ240" s="35">
        <v>9.0320000000000107</v>
      </c>
      <c r="AK240" s="35">
        <v>9.1110000000000468</v>
      </c>
      <c r="AL240" s="35">
        <v>8.8739999999999668</v>
      </c>
      <c r="AM240" s="35">
        <v>8.7300000000000466</v>
      </c>
      <c r="AN240" s="35">
        <v>8.6859999999999502</v>
      </c>
      <c r="AO240" s="35">
        <v>8.7509999999999764</v>
      </c>
      <c r="AP240" s="35">
        <f t="shared" si="6"/>
        <v>270.25599999999997</v>
      </c>
      <c r="AQ240" s="46">
        <f t="shared" si="7"/>
        <v>53.282813332543967</v>
      </c>
    </row>
    <row r="241" spans="1:43" x14ac:dyDescent="0.35">
      <c r="A241" s="1" t="s">
        <v>281</v>
      </c>
      <c r="B241" s="1">
        <v>2019</v>
      </c>
      <c r="C241" s="2">
        <v>43525</v>
      </c>
      <c r="D241" s="1" t="s">
        <v>20</v>
      </c>
      <c r="E241" s="25" t="s">
        <v>21</v>
      </c>
      <c r="F241" t="s">
        <v>817</v>
      </c>
      <c r="G241" t="s">
        <v>42</v>
      </c>
      <c r="I241" s="25">
        <v>18</v>
      </c>
      <c r="J241" s="35">
        <v>13.749000000000001</v>
      </c>
      <c r="K241" s="35">
        <v>8.1880000000000006</v>
      </c>
      <c r="L241" s="35">
        <v>7.7459999999999987</v>
      </c>
      <c r="M241" s="35">
        <v>7.6670000000000016</v>
      </c>
      <c r="N241" s="35">
        <v>7.6869999999999976</v>
      </c>
      <c r="O241" s="35">
        <v>7.7330000000000041</v>
      </c>
      <c r="P241" s="35">
        <v>7.7479999999999905</v>
      </c>
      <c r="Q241" s="35">
        <v>7.8370000000000104</v>
      </c>
      <c r="R241" s="35">
        <v>7.9319999999999879</v>
      </c>
      <c r="S241" s="35">
        <v>8.0160000000000196</v>
      </c>
      <c r="T241" s="35">
        <v>8.0909999999999656</v>
      </c>
      <c r="U241" s="35">
        <v>8.173000000000016</v>
      </c>
      <c r="V241" s="35">
        <v>8.1929999999999978</v>
      </c>
      <c r="W241" s="35">
        <v>8.2390000000000043</v>
      </c>
      <c r="X241" s="35">
        <v>8.3330000000000126</v>
      </c>
      <c r="Y241" s="35">
        <v>8.4179999999999922</v>
      </c>
      <c r="Z241" s="35">
        <v>8.4910000000000139</v>
      </c>
      <c r="AA241" s="35">
        <v>8.4029999999999916</v>
      </c>
      <c r="AB241" s="35">
        <v>6.5269999999999868</v>
      </c>
      <c r="AC241" s="35">
        <v>10.270999999999987</v>
      </c>
      <c r="AD241" s="35">
        <v>8.5330000000000155</v>
      </c>
      <c r="AE241" s="35">
        <v>8.5490000000000066</v>
      </c>
      <c r="AF241" s="35">
        <v>8.5349999999999966</v>
      </c>
      <c r="AG241" s="35">
        <v>8.6529999999999916</v>
      </c>
      <c r="AH241" s="35">
        <v>8.6569999999999823</v>
      </c>
      <c r="AI241" s="35">
        <v>8.7599999999999909</v>
      </c>
      <c r="AJ241" s="35">
        <v>8.8090000000000543</v>
      </c>
      <c r="AK241" s="35">
        <v>8.8710000000000093</v>
      </c>
      <c r="AL241" s="35">
        <v>8.83299999999997</v>
      </c>
      <c r="AM241" s="35">
        <v>8.8619999999999948</v>
      </c>
      <c r="AN241" s="35">
        <v>8.7850000000000534</v>
      </c>
      <c r="AO241" s="35">
        <v>8.6879999999999313</v>
      </c>
      <c r="AP241" s="35">
        <f t="shared" si="6"/>
        <v>271.97699999999998</v>
      </c>
      <c r="AQ241" s="46">
        <f t="shared" si="7"/>
        <v>52.945653492758581</v>
      </c>
    </row>
    <row r="242" spans="1:43" x14ac:dyDescent="0.35">
      <c r="A242" s="1" t="s">
        <v>281</v>
      </c>
      <c r="B242" s="1">
        <v>2019</v>
      </c>
      <c r="C242" s="2">
        <v>43525</v>
      </c>
      <c r="D242" s="1" t="s">
        <v>20</v>
      </c>
      <c r="E242" s="25" t="s">
        <v>21</v>
      </c>
      <c r="F242" t="s">
        <v>521</v>
      </c>
      <c r="G242" t="s">
        <v>58</v>
      </c>
      <c r="I242" s="25">
        <v>19</v>
      </c>
      <c r="J242" s="35">
        <v>13.241</v>
      </c>
      <c r="K242" s="35">
        <v>8.1499999999999986</v>
      </c>
      <c r="L242" s="35">
        <v>8.1440000000000019</v>
      </c>
      <c r="M242" s="35">
        <v>8.1729999999999983</v>
      </c>
      <c r="N242" s="35">
        <v>8.1880000000000024</v>
      </c>
      <c r="O242" s="35">
        <v>8.3109999999999999</v>
      </c>
      <c r="P242" s="35">
        <v>8.3250000000000028</v>
      </c>
      <c r="Q242" s="35">
        <v>8.3669999999999973</v>
      </c>
      <c r="R242" s="35">
        <v>8.3179999999999978</v>
      </c>
      <c r="S242" s="35">
        <v>8.2780000000000058</v>
      </c>
      <c r="T242" s="35">
        <v>8.2349999999999852</v>
      </c>
      <c r="U242" s="35">
        <v>8.1930000000000263</v>
      </c>
      <c r="V242" s="35">
        <v>8.1559999999999917</v>
      </c>
      <c r="W242" s="35">
        <v>8.1260000000000048</v>
      </c>
      <c r="X242" s="35">
        <v>8.157999999999987</v>
      </c>
      <c r="Y242" s="35">
        <v>8.157999999999987</v>
      </c>
      <c r="Z242" s="35">
        <v>8.245000000000033</v>
      </c>
      <c r="AA242" s="35">
        <v>8.2829999999999586</v>
      </c>
      <c r="AB242" s="35">
        <v>8.3800000000000239</v>
      </c>
      <c r="AC242" s="35">
        <v>8.4330000000000211</v>
      </c>
      <c r="AD242" s="35">
        <v>8.4239999999999782</v>
      </c>
      <c r="AE242" s="35">
        <v>8.4689999999999941</v>
      </c>
      <c r="AF242" s="35">
        <v>8.5570000000000164</v>
      </c>
      <c r="AG242" s="35">
        <v>8.0869999999999891</v>
      </c>
      <c r="AH242" s="35">
        <v>8.0120000000000005</v>
      </c>
      <c r="AI242" s="35">
        <v>8.0590000000000259</v>
      </c>
      <c r="AJ242" s="35">
        <v>9.7869999999999777</v>
      </c>
      <c r="AK242" s="35">
        <v>8.563999999999993</v>
      </c>
      <c r="AL242" s="35">
        <v>8.5750000000000171</v>
      </c>
      <c r="AM242" s="35">
        <v>8.6560000000000059</v>
      </c>
      <c r="AN242" s="35">
        <v>8.6929999999999836</v>
      </c>
      <c r="AO242" s="35">
        <v>8.7169999999999845</v>
      </c>
      <c r="AP242" s="35">
        <f t="shared" si="6"/>
        <v>272.46199999999999</v>
      </c>
      <c r="AQ242" s="46">
        <f t="shared" si="7"/>
        <v>52.851406801682437</v>
      </c>
    </row>
    <row r="243" spans="1:43" x14ac:dyDescent="0.35">
      <c r="A243" s="1" t="s">
        <v>281</v>
      </c>
      <c r="B243" s="1">
        <v>2019</v>
      </c>
      <c r="C243" s="2">
        <v>43525</v>
      </c>
      <c r="D243" s="1" t="s">
        <v>20</v>
      </c>
      <c r="E243" s="25" t="s">
        <v>21</v>
      </c>
      <c r="F243" t="s">
        <v>1004</v>
      </c>
      <c r="G243" t="s">
        <v>212</v>
      </c>
      <c r="I243" s="25">
        <v>20</v>
      </c>
      <c r="J243" s="35">
        <v>13.573</v>
      </c>
      <c r="K243" s="35">
        <v>8.3019999999999996</v>
      </c>
      <c r="L243" s="35">
        <v>7.9220000000000006</v>
      </c>
      <c r="M243" s="35">
        <v>7.8139999999999965</v>
      </c>
      <c r="N243" s="35">
        <v>7.9269999999999996</v>
      </c>
      <c r="O243" s="35">
        <v>8.0290000000000035</v>
      </c>
      <c r="P243" s="35">
        <v>8.0979999999999848</v>
      </c>
      <c r="Q243" s="35">
        <v>8.1500000000000128</v>
      </c>
      <c r="R243" s="35">
        <v>8.1990000000000123</v>
      </c>
      <c r="S243" s="35">
        <v>8.1670000000000016</v>
      </c>
      <c r="T243" s="35">
        <v>8.2189999999999799</v>
      </c>
      <c r="U243" s="35">
        <v>8.2010000000000076</v>
      </c>
      <c r="V243" s="35">
        <v>8.2639999999999958</v>
      </c>
      <c r="W243" s="35">
        <v>8.2349999999999994</v>
      </c>
      <c r="X243" s="35">
        <v>8.3320000000000078</v>
      </c>
      <c r="Y243" s="35">
        <v>8.4409999999999883</v>
      </c>
      <c r="Z243" s="35">
        <v>8.5219999999999914</v>
      </c>
      <c r="AA243" s="35">
        <v>8.5620000000000402</v>
      </c>
      <c r="AB243" s="35">
        <v>8.6919999999999789</v>
      </c>
      <c r="AC243" s="35">
        <v>8.6980000000000075</v>
      </c>
      <c r="AD243" s="35">
        <v>8.6849999999999739</v>
      </c>
      <c r="AE243" s="35">
        <v>8.585000000000008</v>
      </c>
      <c r="AF243" s="35">
        <v>8.5800000000000125</v>
      </c>
      <c r="AG243" s="35">
        <v>8.5859999999999843</v>
      </c>
      <c r="AH243" s="35">
        <v>8.6970000000000027</v>
      </c>
      <c r="AI243" s="35">
        <v>8.6459999999999866</v>
      </c>
      <c r="AJ243" s="35">
        <v>8.7250000000000512</v>
      </c>
      <c r="AK243" s="35">
        <v>8.7069999999999652</v>
      </c>
      <c r="AL243" s="35">
        <v>8.8600000000000136</v>
      </c>
      <c r="AM243" s="35">
        <v>8.9429999999999836</v>
      </c>
      <c r="AN243" s="35">
        <v>8.7660000000000196</v>
      </c>
      <c r="AO243" s="35">
        <v>8.6030000000000086</v>
      </c>
      <c r="AP243" s="35">
        <f t="shared" si="6"/>
        <v>274.73</v>
      </c>
      <c r="AQ243" s="46">
        <f t="shared" si="7"/>
        <v>52.415098460306481</v>
      </c>
    </row>
    <row r="244" spans="1:43" x14ac:dyDescent="0.35">
      <c r="A244" s="1" t="s">
        <v>281</v>
      </c>
      <c r="B244" s="1">
        <v>2019</v>
      </c>
      <c r="C244" s="2">
        <v>43525</v>
      </c>
      <c r="D244" s="1" t="s">
        <v>20</v>
      </c>
      <c r="E244" s="25" t="s">
        <v>21</v>
      </c>
      <c r="F244" t="s">
        <v>1085</v>
      </c>
      <c r="G244" t="s">
        <v>256</v>
      </c>
      <c r="I244" s="25">
        <v>21</v>
      </c>
      <c r="J244" s="35">
        <v>13.215999999999999</v>
      </c>
      <c r="K244" s="35">
        <v>8.048</v>
      </c>
      <c r="L244" s="35">
        <v>7.8460000000000001</v>
      </c>
      <c r="M244" s="35">
        <v>7.8560000000000016</v>
      </c>
      <c r="N244" s="35">
        <v>7.9170000000000016</v>
      </c>
      <c r="O244" s="35">
        <v>7.9339999999999975</v>
      </c>
      <c r="P244" s="35">
        <v>7.9730000000000061</v>
      </c>
      <c r="Q244" s="35">
        <v>7.9979999999999905</v>
      </c>
      <c r="R244" s="35">
        <v>8.0480000000000018</v>
      </c>
      <c r="S244" s="35">
        <v>8.0510000000000019</v>
      </c>
      <c r="T244" s="35">
        <v>8.112000000000009</v>
      </c>
      <c r="U244" s="35">
        <v>8.1599999999999966</v>
      </c>
      <c r="V244" s="35">
        <v>8.203000000000003</v>
      </c>
      <c r="W244" s="35">
        <v>8.228999999999985</v>
      </c>
      <c r="X244" s="35">
        <v>8.328000000000003</v>
      </c>
      <c r="Y244" s="35">
        <v>8.3850000000000051</v>
      </c>
      <c r="Z244" s="35">
        <v>8.4559999999999889</v>
      </c>
      <c r="AA244" s="35">
        <v>8.467000000000013</v>
      </c>
      <c r="AB244" s="35">
        <v>8.5150000000000148</v>
      </c>
      <c r="AC244" s="35">
        <v>8.5669999999999504</v>
      </c>
      <c r="AD244" s="35">
        <v>8.6440000000000339</v>
      </c>
      <c r="AE244" s="35">
        <v>8.6809999999999832</v>
      </c>
      <c r="AF244" s="35">
        <v>8.7270000000000039</v>
      </c>
      <c r="AG244" s="35">
        <v>8.7920000000000016</v>
      </c>
      <c r="AH244" s="35">
        <v>8.8919999999999959</v>
      </c>
      <c r="AI244" s="35">
        <v>8.8930000000000291</v>
      </c>
      <c r="AJ244" s="35">
        <v>8.8709999999999525</v>
      </c>
      <c r="AK244" s="35">
        <v>8.8910000000000764</v>
      </c>
      <c r="AL244" s="35">
        <v>8.9409999999999741</v>
      </c>
      <c r="AM244" s="35">
        <v>4.8040000000000305</v>
      </c>
      <c r="AN244" s="35">
        <v>13.25</v>
      </c>
      <c r="AO244" s="35">
        <v>9.1789999999999168</v>
      </c>
      <c r="AP244" s="35">
        <f t="shared" si="6"/>
        <v>274.87399999999997</v>
      </c>
      <c r="AQ244" s="46">
        <f t="shared" si="7"/>
        <v>52.387639427519524</v>
      </c>
    </row>
    <row r="245" spans="1:43" x14ac:dyDescent="0.35">
      <c r="A245" s="1" t="s">
        <v>281</v>
      </c>
      <c r="B245" s="1">
        <v>2019</v>
      </c>
      <c r="C245" s="2">
        <v>43525</v>
      </c>
      <c r="D245" s="1" t="s">
        <v>20</v>
      </c>
      <c r="E245" s="25" t="s">
        <v>21</v>
      </c>
      <c r="F245" t="s">
        <v>1086</v>
      </c>
      <c r="G245" t="s">
        <v>116</v>
      </c>
      <c r="I245" s="25">
        <v>22</v>
      </c>
      <c r="J245" s="35">
        <v>13.528</v>
      </c>
      <c r="K245" s="35">
        <v>8.3089999999999993</v>
      </c>
      <c r="L245" s="35">
        <v>8.120000000000001</v>
      </c>
      <c r="M245" s="35">
        <v>8.1820000000000022</v>
      </c>
      <c r="N245" s="35">
        <v>8.171999999999997</v>
      </c>
      <c r="O245" s="35">
        <v>8.25</v>
      </c>
      <c r="P245" s="35">
        <v>8.2930000000000135</v>
      </c>
      <c r="Q245" s="35">
        <v>8.3979999999999819</v>
      </c>
      <c r="R245" s="35">
        <v>8.3910000000000053</v>
      </c>
      <c r="S245" s="35">
        <v>8.4650000000000034</v>
      </c>
      <c r="T245" s="35">
        <v>8.4579999999999984</v>
      </c>
      <c r="U245" s="35">
        <v>8.5090000000000003</v>
      </c>
      <c r="V245" s="35">
        <v>8.5320000000000107</v>
      </c>
      <c r="W245" s="35">
        <v>8.5639999999999787</v>
      </c>
      <c r="X245" s="35">
        <v>8.5710000000000264</v>
      </c>
      <c r="Y245" s="35">
        <v>8.5849999999999795</v>
      </c>
      <c r="Z245" s="35">
        <v>8.6049999999999898</v>
      </c>
      <c r="AA245" s="35">
        <v>8.5999999999999943</v>
      </c>
      <c r="AB245" s="35">
        <v>8.5830000000000268</v>
      </c>
      <c r="AC245" s="35">
        <v>8.603999999999985</v>
      </c>
      <c r="AD245" s="35">
        <v>8.592000000000013</v>
      </c>
      <c r="AE245" s="35">
        <v>8.5849999999999795</v>
      </c>
      <c r="AF245" s="35">
        <v>8.6379999999999768</v>
      </c>
      <c r="AG245" s="35">
        <v>8.7170000000000414</v>
      </c>
      <c r="AH245" s="35">
        <v>8.7210000000000036</v>
      </c>
      <c r="AI245" s="35">
        <v>8.7320000000000277</v>
      </c>
      <c r="AJ245" s="35">
        <v>8.6919999999999789</v>
      </c>
      <c r="AK245" s="35">
        <v>8.7140000000000271</v>
      </c>
      <c r="AL245" s="35">
        <v>8.7129999999999654</v>
      </c>
      <c r="AM245" s="35">
        <v>8.7430000000000234</v>
      </c>
      <c r="AN245" s="35">
        <v>8.7129999999999654</v>
      </c>
      <c r="AO245" s="35">
        <v>8.7669999999999959</v>
      </c>
      <c r="AP245" s="35">
        <f t="shared" si="6"/>
        <v>278.04599999999999</v>
      </c>
      <c r="AQ245" s="46">
        <f t="shared" si="7"/>
        <v>51.789991584126369</v>
      </c>
    </row>
    <row r="246" spans="1:43" x14ac:dyDescent="0.35">
      <c r="A246" s="1" t="s">
        <v>281</v>
      </c>
      <c r="B246" s="1">
        <v>2019</v>
      </c>
      <c r="C246" s="2">
        <v>43525</v>
      </c>
      <c r="D246" s="1" t="s">
        <v>20</v>
      </c>
      <c r="E246" s="25" t="s">
        <v>21</v>
      </c>
      <c r="F246" t="s">
        <v>1087</v>
      </c>
      <c r="G246" t="s">
        <v>152</v>
      </c>
      <c r="I246" s="25">
        <v>23</v>
      </c>
      <c r="J246" s="35">
        <v>14.06</v>
      </c>
      <c r="K246" s="35">
        <v>8.4760000000000009</v>
      </c>
      <c r="L246" s="35">
        <v>8.1359999999999992</v>
      </c>
      <c r="M246" s="35">
        <v>8.0430000000000028</v>
      </c>
      <c r="N246" s="35">
        <v>8.0269999999999939</v>
      </c>
      <c r="O246" s="35">
        <v>8.0670000000000002</v>
      </c>
      <c r="P246" s="35">
        <v>8.1040000000000134</v>
      </c>
      <c r="Q246" s="35">
        <v>8.1939999999999884</v>
      </c>
      <c r="R246" s="35">
        <v>8.2660000000000053</v>
      </c>
      <c r="S246" s="35">
        <v>8.3149999999999835</v>
      </c>
      <c r="T246" s="35">
        <v>8.3170000000000215</v>
      </c>
      <c r="U246" s="35">
        <v>8.3969999999999914</v>
      </c>
      <c r="V246" s="35">
        <v>8.4200000000000017</v>
      </c>
      <c r="W246" s="35">
        <v>8.5380000000000109</v>
      </c>
      <c r="X246" s="35">
        <v>8.6119999999999948</v>
      </c>
      <c r="Y246" s="35">
        <v>8.710000000000008</v>
      </c>
      <c r="Z246" s="35">
        <v>8.7280000000000086</v>
      </c>
      <c r="AA246" s="35">
        <v>8.4899999999999807</v>
      </c>
      <c r="AB246" s="35">
        <v>8.1080000000000041</v>
      </c>
      <c r="AC246" s="35">
        <v>8.1459999999999866</v>
      </c>
      <c r="AD246" s="35">
        <v>8.2460000000000093</v>
      </c>
      <c r="AE246" s="35">
        <v>8.3400000000000034</v>
      </c>
      <c r="AF246" s="35">
        <v>8.5159999999999911</v>
      </c>
      <c r="AG246" s="35">
        <v>8.6479999999999961</v>
      </c>
      <c r="AH246" s="35">
        <v>8.7659999999999911</v>
      </c>
      <c r="AI246" s="35">
        <v>8.9420000000000073</v>
      </c>
      <c r="AJ246" s="35">
        <v>9.0479999999999734</v>
      </c>
      <c r="AK246" s="35">
        <v>9.148000000000053</v>
      </c>
      <c r="AL246" s="35">
        <v>9.210000000000008</v>
      </c>
      <c r="AM246" s="35">
        <v>9.311999999999955</v>
      </c>
      <c r="AN246" s="35">
        <v>9.2880000000000109</v>
      </c>
      <c r="AO246" s="35">
        <v>9.2019999999999982</v>
      </c>
      <c r="AP246" s="35">
        <f t="shared" si="6"/>
        <v>278.82</v>
      </c>
      <c r="AQ246" s="46">
        <f t="shared" si="7"/>
        <v>51.646223369916079</v>
      </c>
    </row>
    <row r="247" spans="1:43" x14ac:dyDescent="0.35">
      <c r="A247" s="1" t="s">
        <v>281</v>
      </c>
      <c r="B247" s="1">
        <v>2019</v>
      </c>
      <c r="C247" s="2">
        <v>43525</v>
      </c>
      <c r="D247" s="1" t="s">
        <v>20</v>
      </c>
      <c r="E247" s="25" t="s">
        <v>64</v>
      </c>
      <c r="F247" t="s">
        <v>501</v>
      </c>
      <c r="G247" t="s">
        <v>25</v>
      </c>
      <c r="I247" s="25">
        <v>1</v>
      </c>
      <c r="J247" s="35">
        <v>13.263</v>
      </c>
      <c r="K247" s="35">
        <v>8.1010000000000009</v>
      </c>
      <c r="L247" s="35">
        <v>7.5909999999999975</v>
      </c>
      <c r="M247" s="35">
        <v>7.4750000000000014</v>
      </c>
      <c r="N247" s="35">
        <v>7.4549999999999983</v>
      </c>
      <c r="O247" s="35">
        <v>7.4780000000000015</v>
      </c>
      <c r="P247" s="35">
        <v>7.4870000000000019</v>
      </c>
      <c r="Q247" s="35">
        <v>7.4760000000000062</v>
      </c>
      <c r="R247" s="35">
        <v>7.4979999999999905</v>
      </c>
      <c r="S247" s="35">
        <v>7.5370000000000061</v>
      </c>
      <c r="T247" s="35">
        <v>7.5050000000000097</v>
      </c>
      <c r="U247" s="35">
        <v>7.5709999999999837</v>
      </c>
      <c r="V247" s="35">
        <v>7.5589999999999975</v>
      </c>
      <c r="W247" s="35">
        <v>7.603999999999985</v>
      </c>
      <c r="X247" s="35">
        <v>7.5800000000000125</v>
      </c>
      <c r="Y247" s="35">
        <v>7.612000000000009</v>
      </c>
      <c r="Z247" s="35">
        <v>7.5730000000000075</v>
      </c>
      <c r="AA247" s="35">
        <v>7.5689999999999884</v>
      </c>
      <c r="AB247" s="35">
        <v>7.561000000000007</v>
      </c>
      <c r="AC247" s="35">
        <v>7.5190000000000055</v>
      </c>
      <c r="AD247" s="35">
        <v>7.5440000000000111</v>
      </c>
      <c r="AE247" s="35">
        <v>7.5529999999999688</v>
      </c>
      <c r="AF247" s="35">
        <v>7.5270000000000437</v>
      </c>
      <c r="AG247" s="35">
        <v>7.5579999999999643</v>
      </c>
      <c r="AH247" s="35">
        <v>7.5400000000000205</v>
      </c>
      <c r="AI247" s="35">
        <v>7.5819999999999936</v>
      </c>
      <c r="AJ247" s="35">
        <v>7.5739999999999839</v>
      </c>
      <c r="AK247" s="35">
        <v>7.6029999999999802</v>
      </c>
      <c r="AL247" s="35">
        <v>7.5820000000000221</v>
      </c>
      <c r="AM247" s="35">
        <v>7.6000000000000227</v>
      </c>
      <c r="AN247" s="35">
        <v>7.61099999999999</v>
      </c>
      <c r="AO247" s="35">
        <v>7.7040000000000362</v>
      </c>
      <c r="AP247" s="35">
        <f t="shared" si="6"/>
        <v>247.99200000000005</v>
      </c>
      <c r="AQ247" s="46">
        <f t="shared" si="7"/>
        <v>58.066389238362518</v>
      </c>
    </row>
    <row r="248" spans="1:43" x14ac:dyDescent="0.35">
      <c r="A248" s="1" t="s">
        <v>281</v>
      </c>
      <c r="B248" s="1">
        <v>2019</v>
      </c>
      <c r="C248" s="2">
        <v>43525</v>
      </c>
      <c r="D248" s="1" t="s">
        <v>20</v>
      </c>
      <c r="E248" s="25" t="s">
        <v>64</v>
      </c>
      <c r="F248" t="s">
        <v>731</v>
      </c>
      <c r="G248" t="s">
        <v>29</v>
      </c>
      <c r="I248" s="25">
        <v>2</v>
      </c>
      <c r="J248" s="35">
        <v>13.855</v>
      </c>
      <c r="K248" s="35">
        <v>8.3290000000000006</v>
      </c>
      <c r="L248" s="35">
        <v>7.8439999999999976</v>
      </c>
      <c r="M248" s="35">
        <v>7.7150000000000034</v>
      </c>
      <c r="N248" s="35">
        <v>7.6379999999999981</v>
      </c>
      <c r="O248" s="35">
        <v>7.6529999999999987</v>
      </c>
      <c r="P248" s="35">
        <v>7.6589999999999918</v>
      </c>
      <c r="Q248" s="35">
        <v>7.6680000000000135</v>
      </c>
      <c r="R248" s="35">
        <v>7.6770000000000067</v>
      </c>
      <c r="S248" s="35">
        <v>7.6959999999999837</v>
      </c>
      <c r="T248" s="35">
        <v>7.6690000000000111</v>
      </c>
      <c r="U248" s="35">
        <v>7.664999999999992</v>
      </c>
      <c r="V248" s="35">
        <v>7.6690000000000111</v>
      </c>
      <c r="W248" s="35">
        <v>7.6779999999999973</v>
      </c>
      <c r="X248" s="35">
        <v>7.7079999999999842</v>
      </c>
      <c r="Y248" s="35">
        <v>7.7120000000000175</v>
      </c>
      <c r="Z248" s="35">
        <v>7.679000000000002</v>
      </c>
      <c r="AA248" s="35">
        <v>7.6909999999999741</v>
      </c>
      <c r="AB248" s="35">
        <v>7.6659999999999968</v>
      </c>
      <c r="AC248" s="35">
        <v>7.6450000000000102</v>
      </c>
      <c r="AD248" s="35">
        <v>7.6020000000000039</v>
      </c>
      <c r="AE248" s="35">
        <v>7.5850000000000364</v>
      </c>
      <c r="AF248" s="35">
        <v>7.5639999999999645</v>
      </c>
      <c r="AG248" s="35">
        <v>7.539999999999992</v>
      </c>
      <c r="AH248" s="35">
        <v>7.6220000000000141</v>
      </c>
      <c r="AI248" s="35">
        <v>7.6709999999999923</v>
      </c>
      <c r="AJ248" s="35">
        <v>7.7160000000000082</v>
      </c>
      <c r="AK248" s="35">
        <v>7.7010000000000218</v>
      </c>
      <c r="AL248" s="35">
        <v>7.7379999999999711</v>
      </c>
      <c r="AM248" s="35">
        <v>7.7610000000000241</v>
      </c>
      <c r="AN248" s="35">
        <v>7.7929999999999495</v>
      </c>
      <c r="AO248" s="35">
        <v>7.7620000000000289</v>
      </c>
      <c r="AP248" s="35">
        <f t="shared" si="6"/>
        <v>252.571</v>
      </c>
      <c r="AQ248" s="46">
        <f t="shared" si="7"/>
        <v>57.013671403288583</v>
      </c>
    </row>
    <row r="249" spans="1:43" x14ac:dyDescent="0.35">
      <c r="A249" s="1" t="s">
        <v>281</v>
      </c>
      <c r="B249" s="1">
        <v>2019</v>
      </c>
      <c r="C249" s="2">
        <v>43525</v>
      </c>
      <c r="D249" s="1" t="s">
        <v>20</v>
      </c>
      <c r="E249" s="25" t="s">
        <v>64</v>
      </c>
      <c r="F249" t="s">
        <v>681</v>
      </c>
      <c r="G249" t="s">
        <v>25</v>
      </c>
      <c r="I249" s="25">
        <v>3</v>
      </c>
      <c r="J249" s="35">
        <v>13.372</v>
      </c>
      <c r="K249" s="35">
        <v>7.9239999999999995</v>
      </c>
      <c r="L249" s="35">
        <v>7.5280000000000022</v>
      </c>
      <c r="M249" s="35">
        <v>7.5879999999999974</v>
      </c>
      <c r="N249" s="35">
        <v>7.6739999999999995</v>
      </c>
      <c r="O249" s="35">
        <v>7.7210000000000036</v>
      </c>
      <c r="P249" s="35">
        <v>7.6289999999999978</v>
      </c>
      <c r="Q249" s="35">
        <v>7.6170000000000115</v>
      </c>
      <c r="R249" s="35">
        <v>7.6909999999999883</v>
      </c>
      <c r="S249" s="35">
        <v>7.7059999999999889</v>
      </c>
      <c r="T249" s="35">
        <v>7.7140000000000128</v>
      </c>
      <c r="U249" s="35">
        <v>7.7400000000000091</v>
      </c>
      <c r="V249" s="35">
        <v>7.7070000000000078</v>
      </c>
      <c r="W249" s="35">
        <v>7.6779999999999688</v>
      </c>
      <c r="X249" s="35">
        <v>7.680000000000021</v>
      </c>
      <c r="Y249" s="35">
        <v>7.6759999999999735</v>
      </c>
      <c r="Z249" s="35">
        <v>7.7330000000000325</v>
      </c>
      <c r="AA249" s="35">
        <v>7.8489999999999895</v>
      </c>
      <c r="AB249" s="35">
        <v>7.8540000000000134</v>
      </c>
      <c r="AC249" s="35">
        <v>7.8990000000000009</v>
      </c>
      <c r="AD249" s="35">
        <v>7.8739999999999668</v>
      </c>
      <c r="AE249" s="35">
        <v>7.9110000000000014</v>
      </c>
      <c r="AF249" s="35">
        <v>7.8990000000000293</v>
      </c>
      <c r="AG249" s="35">
        <v>7.8879999999999768</v>
      </c>
      <c r="AH249" s="35">
        <v>7.896000000000015</v>
      </c>
      <c r="AI249" s="35">
        <v>8.0039999999999907</v>
      </c>
      <c r="AJ249" s="35">
        <v>7.929000000000002</v>
      </c>
      <c r="AK249" s="35">
        <v>7.9509999999999934</v>
      </c>
      <c r="AL249" s="35">
        <v>7.8470000000000084</v>
      </c>
      <c r="AM249" s="35">
        <v>7.8400000000000318</v>
      </c>
      <c r="AN249" s="35">
        <v>7.7719999999999914</v>
      </c>
      <c r="AO249" s="35">
        <v>7.7810000000000059</v>
      </c>
      <c r="AP249" s="35">
        <f t="shared" si="6"/>
        <v>254.57200000000003</v>
      </c>
      <c r="AQ249" s="46">
        <f t="shared" si="7"/>
        <v>56.565529594770823</v>
      </c>
    </row>
    <row r="250" spans="1:43" x14ac:dyDescent="0.35">
      <c r="A250" s="1" t="s">
        <v>281</v>
      </c>
      <c r="B250" s="1">
        <v>2019</v>
      </c>
      <c r="C250" s="2">
        <v>43525</v>
      </c>
      <c r="D250" s="1" t="s">
        <v>20</v>
      </c>
      <c r="E250" s="25" t="s">
        <v>64</v>
      </c>
      <c r="F250" t="s">
        <v>925</v>
      </c>
      <c r="G250" t="s">
        <v>198</v>
      </c>
      <c r="I250" s="25">
        <v>4</v>
      </c>
      <c r="J250" s="35">
        <v>13.186999999999999</v>
      </c>
      <c r="K250" s="35">
        <v>8.1910000000000007</v>
      </c>
      <c r="L250" s="35">
        <v>7.91</v>
      </c>
      <c r="M250" s="35">
        <v>7.7940000000000005</v>
      </c>
      <c r="N250" s="35">
        <v>7.7449999999999974</v>
      </c>
      <c r="O250" s="35">
        <v>7.6829999999999998</v>
      </c>
      <c r="P250" s="35">
        <v>7.6500000000000057</v>
      </c>
      <c r="Q250" s="35">
        <v>7.5979999999999919</v>
      </c>
      <c r="R250" s="35">
        <v>7.5930000000000035</v>
      </c>
      <c r="S250" s="35">
        <v>7.5629999999999882</v>
      </c>
      <c r="T250" s="35">
        <v>7.6180000000000092</v>
      </c>
      <c r="U250" s="35">
        <v>7.63900000000001</v>
      </c>
      <c r="V250" s="35">
        <v>7.6670000000000016</v>
      </c>
      <c r="W250" s="35">
        <v>7.7009999999999792</v>
      </c>
      <c r="X250" s="35">
        <v>7.7289999999999992</v>
      </c>
      <c r="Y250" s="35">
        <v>7.7389999999999901</v>
      </c>
      <c r="Z250" s="35">
        <v>7.8080000000000211</v>
      </c>
      <c r="AA250" s="35">
        <v>7.7820000000000391</v>
      </c>
      <c r="AB250" s="35">
        <v>7.8559999999999661</v>
      </c>
      <c r="AC250" s="35">
        <v>7.8310000000000173</v>
      </c>
      <c r="AD250" s="35">
        <v>7.86099999999999</v>
      </c>
      <c r="AE250" s="35">
        <v>7.8880000000000052</v>
      </c>
      <c r="AF250" s="35">
        <v>7.9379999999999882</v>
      </c>
      <c r="AG250" s="35">
        <v>7.9180000000000064</v>
      </c>
      <c r="AH250" s="35">
        <v>7.9960000000000093</v>
      </c>
      <c r="AI250" s="35">
        <v>8.0139999999999816</v>
      </c>
      <c r="AJ250" s="35">
        <v>8.0529999999999973</v>
      </c>
      <c r="AK250" s="35">
        <v>8.0360000000000298</v>
      </c>
      <c r="AL250" s="35">
        <v>8.1079999999999472</v>
      </c>
      <c r="AM250" s="35">
        <v>8.1660000000000252</v>
      </c>
      <c r="AN250" s="35">
        <v>8.2500000000000284</v>
      </c>
      <c r="AO250" s="35">
        <v>8.2720000000000198</v>
      </c>
      <c r="AP250" s="35">
        <f t="shared" si="6"/>
        <v>256.78400000000005</v>
      </c>
      <c r="AQ250" s="46">
        <f t="shared" si="7"/>
        <v>56.078260327746264</v>
      </c>
    </row>
    <row r="251" spans="1:43" x14ac:dyDescent="0.35">
      <c r="Q251" s="37"/>
      <c r="R251" s="37"/>
      <c r="S251" s="37"/>
      <c r="T251" s="37"/>
      <c r="U251" s="37"/>
      <c r="V251" s="37"/>
      <c r="W251" s="37"/>
      <c r="X251" s="37"/>
      <c r="Y251" s="37"/>
      <c r="Z251" s="37"/>
      <c r="AA251" s="37"/>
      <c r="AB251" s="37"/>
      <c r="AC251" s="37"/>
      <c r="AD251" s="37"/>
      <c r="AE251" s="37"/>
      <c r="AF251" s="37"/>
      <c r="AG251" s="37"/>
      <c r="AH251" s="37"/>
      <c r="AI251" s="37"/>
      <c r="AJ251" s="37"/>
      <c r="AK251" s="37"/>
      <c r="AL251" s="37"/>
      <c r="AM251" s="37"/>
      <c r="AN251" s="37"/>
      <c r="AO251" s="37"/>
    </row>
    <row r="252" spans="1:43" x14ac:dyDescent="0.35">
      <c r="Q252" s="37"/>
      <c r="R252" s="37"/>
      <c r="S252" s="37"/>
      <c r="T252" s="37"/>
      <c r="U252" s="37"/>
      <c r="V252" s="37"/>
      <c r="W252" s="37"/>
      <c r="X252" s="37"/>
      <c r="Y252" s="37"/>
      <c r="Z252" s="37"/>
      <c r="AA252" s="37"/>
      <c r="AB252" s="37"/>
      <c r="AC252" s="37"/>
      <c r="AD252" s="37"/>
      <c r="AE252" s="37"/>
      <c r="AF252" s="37"/>
      <c r="AG252" s="37"/>
      <c r="AH252" s="37"/>
      <c r="AI252" s="37"/>
      <c r="AJ252" s="37"/>
      <c r="AK252" s="37"/>
      <c r="AL252" s="37"/>
      <c r="AM252" s="37"/>
      <c r="AN252" s="37"/>
      <c r="AO252" s="37"/>
    </row>
    <row r="253" spans="1:43" x14ac:dyDescent="0.35">
      <c r="Q253" s="37"/>
      <c r="R253" s="37"/>
      <c r="S253" s="37"/>
      <c r="T253" s="37"/>
      <c r="U253" s="37"/>
      <c r="V253" s="37"/>
      <c r="W253" s="37"/>
      <c r="X253" s="37"/>
      <c r="Y253" s="37"/>
      <c r="Z253" s="37"/>
      <c r="AA253" s="37"/>
      <c r="AB253" s="37"/>
      <c r="AC253" s="37"/>
      <c r="AD253" s="37"/>
      <c r="AE253" s="37"/>
      <c r="AF253" s="37"/>
      <c r="AG253" s="37"/>
      <c r="AH253" s="37"/>
      <c r="AI253" s="37"/>
      <c r="AJ253" s="37"/>
      <c r="AK253" s="37"/>
      <c r="AL253" s="37"/>
      <c r="AM253" s="37"/>
      <c r="AN253" s="37"/>
      <c r="AO253" s="37"/>
    </row>
    <row r="254" spans="1:43" x14ac:dyDescent="0.35">
      <c r="Q254" s="37"/>
      <c r="R254" s="37"/>
      <c r="S254" s="37"/>
      <c r="T254" s="37"/>
      <c r="U254" s="37"/>
      <c r="V254" s="37"/>
      <c r="W254" s="37"/>
      <c r="X254" s="37"/>
      <c r="Y254" s="37"/>
      <c r="Z254" s="37"/>
      <c r="AA254" s="37"/>
      <c r="AB254" s="37"/>
      <c r="AC254" s="37"/>
      <c r="AD254" s="37"/>
      <c r="AE254" s="37"/>
      <c r="AF254" s="37"/>
      <c r="AG254" s="37"/>
      <c r="AH254" s="37"/>
      <c r="AI254" s="37"/>
      <c r="AJ254" s="37"/>
      <c r="AK254" s="37"/>
      <c r="AL254" s="37"/>
      <c r="AM254" s="37"/>
      <c r="AN254" s="37"/>
      <c r="AO254" s="37"/>
    </row>
    <row r="255" spans="1:43" x14ac:dyDescent="0.35">
      <c r="Q255" s="37"/>
      <c r="R255" s="37"/>
      <c r="S255" s="37"/>
      <c r="T255" s="37"/>
      <c r="U255" s="37"/>
      <c r="V255" s="37"/>
      <c r="W255" s="37"/>
      <c r="X255" s="37"/>
      <c r="Y255" s="37"/>
      <c r="Z255" s="37"/>
      <c r="AA255" s="37"/>
      <c r="AB255" s="37"/>
      <c r="AC255" s="37"/>
      <c r="AD255" s="37"/>
      <c r="AE255" s="37"/>
      <c r="AF255" s="37"/>
      <c r="AG255" s="37"/>
      <c r="AH255" s="37"/>
      <c r="AI255" s="37"/>
      <c r="AJ255" s="37"/>
      <c r="AK255" s="37"/>
      <c r="AL255" s="37"/>
      <c r="AM255" s="37"/>
      <c r="AN255" s="37"/>
      <c r="AO255" s="37"/>
    </row>
    <row r="256" spans="1:43" x14ac:dyDescent="0.35">
      <c r="Q256" s="37"/>
      <c r="R256" s="37"/>
      <c r="S256" s="37"/>
      <c r="T256" s="37"/>
      <c r="U256" s="37"/>
      <c r="V256" s="37"/>
      <c r="W256" s="37"/>
      <c r="X256" s="37"/>
      <c r="Y256" s="37"/>
      <c r="Z256" s="37"/>
      <c r="AA256" s="37"/>
      <c r="AB256" s="37"/>
      <c r="AC256" s="37"/>
      <c r="AD256" s="37"/>
      <c r="AE256" s="37"/>
      <c r="AF256" s="37"/>
      <c r="AG256" s="37"/>
      <c r="AH256" s="37"/>
      <c r="AI256" s="37"/>
      <c r="AJ256" s="37"/>
      <c r="AK256" s="37"/>
      <c r="AL256" s="37"/>
      <c r="AM256" s="37"/>
      <c r="AN256" s="37"/>
      <c r="AO256" s="37"/>
    </row>
    <row r="257" spans="17:41" x14ac:dyDescent="0.35">
      <c r="Q257" s="37"/>
      <c r="R257" s="37"/>
      <c r="S257" s="37"/>
      <c r="T257" s="37"/>
      <c r="U257" s="37"/>
      <c r="V257" s="37"/>
      <c r="W257" s="37"/>
      <c r="X257" s="37"/>
      <c r="Y257" s="37"/>
      <c r="Z257" s="37"/>
      <c r="AA257" s="37"/>
      <c r="AB257" s="37"/>
      <c r="AC257" s="37"/>
      <c r="AD257" s="37"/>
      <c r="AE257" s="37"/>
      <c r="AF257" s="37"/>
      <c r="AG257" s="37"/>
      <c r="AH257" s="37"/>
      <c r="AI257" s="37"/>
      <c r="AJ257" s="37"/>
      <c r="AK257" s="37"/>
      <c r="AL257" s="37"/>
      <c r="AM257" s="37"/>
      <c r="AN257" s="37"/>
      <c r="AO257" s="37"/>
    </row>
    <row r="258" spans="17:41" x14ac:dyDescent="0.35">
      <c r="Q258" s="37"/>
      <c r="R258" s="37"/>
      <c r="S258" s="37"/>
      <c r="T258" s="37"/>
      <c r="U258" s="37"/>
      <c r="V258" s="37"/>
      <c r="W258" s="37"/>
      <c r="X258" s="37"/>
      <c r="Y258" s="37"/>
      <c r="Z258" s="37"/>
      <c r="AA258" s="37"/>
      <c r="AB258" s="37"/>
      <c r="AC258" s="37"/>
      <c r="AD258" s="37"/>
      <c r="AE258" s="37"/>
      <c r="AF258" s="37"/>
      <c r="AG258" s="37"/>
      <c r="AH258" s="37"/>
      <c r="AI258" s="37"/>
      <c r="AJ258" s="37"/>
      <c r="AK258" s="37"/>
      <c r="AL258" s="37"/>
      <c r="AM258" s="37"/>
      <c r="AN258" s="37"/>
      <c r="AO258" s="37"/>
    </row>
    <row r="259" spans="17:41" x14ac:dyDescent="0.35">
      <c r="Q259" s="37"/>
      <c r="R259" s="37"/>
      <c r="S259" s="37"/>
      <c r="T259" s="37"/>
      <c r="U259" s="37"/>
      <c r="V259" s="37"/>
      <c r="W259" s="37"/>
      <c r="X259" s="37"/>
      <c r="Y259" s="37"/>
      <c r="Z259" s="37"/>
      <c r="AA259" s="37"/>
      <c r="AB259" s="37"/>
      <c r="AC259" s="37"/>
      <c r="AD259" s="37"/>
      <c r="AE259" s="37"/>
      <c r="AF259" s="37"/>
      <c r="AG259" s="37"/>
      <c r="AH259" s="37"/>
      <c r="AI259" s="37"/>
      <c r="AJ259" s="37"/>
      <c r="AK259" s="37"/>
      <c r="AL259" s="37"/>
      <c r="AM259" s="37"/>
      <c r="AN259" s="37"/>
      <c r="AO259" s="37"/>
    </row>
    <row r="260" spans="17:41" x14ac:dyDescent="0.35">
      <c r="Q260" s="37"/>
      <c r="R260" s="37"/>
      <c r="S260" s="37"/>
      <c r="T260" s="37"/>
      <c r="U260" s="37"/>
      <c r="V260" s="37"/>
      <c r="W260" s="37"/>
      <c r="X260" s="37"/>
      <c r="Y260" s="37"/>
      <c r="Z260" s="37"/>
      <c r="AA260" s="37"/>
      <c r="AB260" s="37"/>
      <c r="AC260" s="37"/>
      <c r="AD260" s="37"/>
      <c r="AE260" s="37"/>
      <c r="AF260" s="37"/>
      <c r="AG260" s="37"/>
      <c r="AH260" s="37"/>
      <c r="AI260" s="37"/>
      <c r="AJ260" s="37"/>
      <c r="AK260" s="37"/>
      <c r="AL260" s="37"/>
      <c r="AM260" s="37"/>
      <c r="AN260" s="37"/>
      <c r="AO260" s="37"/>
    </row>
    <row r="261" spans="17:41" x14ac:dyDescent="0.35">
      <c r="Q261" s="37"/>
      <c r="R261" s="37"/>
      <c r="S261" s="37"/>
      <c r="T261" s="37"/>
      <c r="U261" s="37"/>
      <c r="V261" s="37"/>
      <c r="W261" s="37"/>
      <c r="X261" s="37"/>
      <c r="Y261" s="37"/>
      <c r="Z261" s="37"/>
      <c r="AA261" s="37"/>
      <c r="AB261" s="37"/>
      <c r="AC261" s="37"/>
      <c r="AD261" s="37"/>
      <c r="AE261" s="37"/>
      <c r="AF261" s="37"/>
      <c r="AG261" s="37"/>
      <c r="AH261" s="37"/>
      <c r="AI261" s="37"/>
      <c r="AJ261" s="37"/>
      <c r="AK261" s="37"/>
      <c r="AL261" s="37"/>
      <c r="AM261" s="37"/>
      <c r="AN261" s="37"/>
      <c r="AO261" s="37"/>
    </row>
    <row r="262" spans="17:41" x14ac:dyDescent="0.35">
      <c r="Q262" s="37"/>
      <c r="R262" s="37"/>
      <c r="S262" s="37"/>
      <c r="T262" s="37"/>
      <c r="U262" s="37"/>
      <c r="V262" s="37"/>
      <c r="W262" s="37"/>
      <c r="X262" s="37"/>
      <c r="Y262" s="37"/>
      <c r="Z262" s="37"/>
      <c r="AA262" s="37"/>
      <c r="AB262" s="37"/>
      <c r="AC262" s="37"/>
      <c r="AD262" s="37"/>
      <c r="AE262" s="37"/>
      <c r="AF262" s="37"/>
      <c r="AG262" s="37"/>
      <c r="AH262" s="37"/>
      <c r="AI262" s="37"/>
      <c r="AJ262" s="37"/>
      <c r="AK262" s="37"/>
      <c r="AL262" s="37"/>
      <c r="AM262" s="37"/>
      <c r="AN262" s="37"/>
      <c r="AO262" s="37"/>
    </row>
    <row r="263" spans="17:41" x14ac:dyDescent="0.35">
      <c r="Q263" s="37"/>
      <c r="R263" s="37"/>
      <c r="S263" s="37"/>
      <c r="T263" s="37"/>
      <c r="U263" s="37"/>
      <c r="V263" s="37"/>
      <c r="W263" s="37"/>
      <c r="X263" s="37"/>
      <c r="Y263" s="37"/>
      <c r="Z263" s="37"/>
      <c r="AA263" s="37"/>
      <c r="AB263" s="37"/>
      <c r="AC263" s="37"/>
      <c r="AD263" s="37"/>
      <c r="AE263" s="37"/>
      <c r="AF263" s="37"/>
      <c r="AG263" s="37"/>
      <c r="AH263" s="37"/>
      <c r="AI263" s="37"/>
      <c r="AJ263" s="37"/>
      <c r="AK263" s="37"/>
      <c r="AL263" s="37"/>
      <c r="AM263" s="37"/>
      <c r="AN263" s="37"/>
      <c r="AO263" s="37"/>
    </row>
    <row r="264" spans="17:41" x14ac:dyDescent="0.35">
      <c r="Q264" s="37"/>
      <c r="R264" s="37"/>
      <c r="S264" s="37"/>
      <c r="T264" s="37"/>
      <c r="U264" s="37"/>
      <c r="V264" s="37"/>
      <c r="W264" s="37"/>
      <c r="X264" s="37"/>
      <c r="Y264" s="37"/>
      <c r="Z264" s="37"/>
      <c r="AA264" s="37"/>
      <c r="AB264" s="37"/>
      <c r="AC264" s="37"/>
      <c r="AD264" s="37"/>
      <c r="AE264" s="37"/>
      <c r="AF264" s="37"/>
      <c r="AG264" s="37"/>
      <c r="AH264" s="37"/>
      <c r="AI264" s="37"/>
      <c r="AJ264" s="37"/>
      <c r="AK264" s="37"/>
      <c r="AL264" s="37"/>
      <c r="AM264" s="37"/>
      <c r="AN264" s="37"/>
      <c r="AO264" s="37"/>
    </row>
    <row r="265" spans="17:41" x14ac:dyDescent="0.35">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row>
    <row r="266" spans="17:41" x14ac:dyDescent="0.35">
      <c r="Q266" s="37"/>
      <c r="R266" s="37"/>
      <c r="S266" s="37"/>
      <c r="T266" s="37"/>
      <c r="U266" s="37"/>
      <c r="V266" s="37"/>
      <c r="W266" s="37"/>
      <c r="X266" s="37"/>
      <c r="Y266" s="37"/>
      <c r="Z266" s="37"/>
      <c r="AA266" s="37"/>
      <c r="AB266" s="37"/>
      <c r="AC266" s="37"/>
      <c r="AD266" s="37"/>
      <c r="AE266" s="37"/>
      <c r="AF266" s="37"/>
      <c r="AG266" s="37"/>
      <c r="AH266" s="37"/>
      <c r="AI266" s="37"/>
      <c r="AJ266" s="37"/>
      <c r="AK266" s="37"/>
      <c r="AL266" s="37"/>
      <c r="AM266" s="37"/>
      <c r="AN266" s="37"/>
      <c r="AO266" s="37"/>
    </row>
    <row r="267" spans="17:41" x14ac:dyDescent="0.35">
      <c r="Q267" s="37"/>
      <c r="R267" s="37"/>
      <c r="S267" s="37"/>
      <c r="T267" s="37"/>
      <c r="U267" s="37"/>
      <c r="V267" s="37"/>
      <c r="W267" s="37"/>
      <c r="X267" s="37"/>
      <c r="Y267" s="37"/>
      <c r="Z267" s="37"/>
      <c r="AA267" s="37"/>
      <c r="AB267" s="37"/>
      <c r="AC267" s="37"/>
      <c r="AD267" s="37"/>
      <c r="AE267" s="37"/>
      <c r="AF267" s="37"/>
      <c r="AG267" s="37"/>
      <c r="AH267" s="37"/>
      <c r="AI267" s="37"/>
      <c r="AJ267" s="37"/>
      <c r="AK267" s="37"/>
      <c r="AL267" s="37"/>
      <c r="AM267" s="37"/>
      <c r="AN267" s="37"/>
      <c r="AO267" s="37"/>
    </row>
    <row r="268" spans="17:41" x14ac:dyDescent="0.35">
      <c r="Q268" s="37"/>
      <c r="R268" s="37"/>
      <c r="S268" s="37"/>
      <c r="T268" s="37"/>
      <c r="U268" s="37"/>
      <c r="V268" s="37"/>
      <c r="W268" s="37"/>
      <c r="X268" s="37"/>
      <c r="Y268" s="37"/>
      <c r="Z268" s="37"/>
      <c r="AA268" s="37"/>
      <c r="AB268" s="37"/>
      <c r="AC268" s="37"/>
      <c r="AD268" s="37"/>
      <c r="AE268" s="37"/>
      <c r="AF268" s="37"/>
      <c r="AG268" s="37"/>
      <c r="AH268" s="37"/>
      <c r="AI268" s="37"/>
      <c r="AJ268" s="37"/>
      <c r="AK268" s="37"/>
      <c r="AL268" s="37"/>
      <c r="AM268" s="37"/>
      <c r="AN268" s="37"/>
      <c r="AO268" s="37"/>
    </row>
    <row r="269" spans="17:41" x14ac:dyDescent="0.35">
      <c r="Q269" s="37"/>
      <c r="R269" s="37"/>
      <c r="S269" s="37"/>
      <c r="T269" s="37"/>
      <c r="U269" s="37"/>
      <c r="V269" s="37"/>
      <c r="W269" s="37"/>
      <c r="X269" s="37"/>
      <c r="Y269" s="37"/>
      <c r="Z269" s="37"/>
      <c r="AA269" s="37"/>
      <c r="AB269" s="37"/>
      <c r="AC269" s="37"/>
      <c r="AD269" s="37"/>
      <c r="AE269" s="37"/>
      <c r="AF269" s="37"/>
      <c r="AG269" s="37"/>
      <c r="AH269" s="37"/>
      <c r="AI269" s="37"/>
      <c r="AJ269" s="37"/>
      <c r="AK269" s="37"/>
      <c r="AL269" s="37"/>
      <c r="AM269" s="37"/>
      <c r="AN269" s="37"/>
      <c r="AO269" s="37"/>
    </row>
    <row r="270" spans="17:41" x14ac:dyDescent="0.35">
      <c r="Q270" s="37"/>
      <c r="R270" s="37"/>
      <c r="S270" s="37"/>
      <c r="T270" s="37"/>
      <c r="U270" s="37"/>
      <c r="V270" s="37"/>
      <c r="W270" s="37"/>
      <c r="X270" s="37"/>
      <c r="Y270" s="37"/>
      <c r="Z270" s="37"/>
      <c r="AA270" s="37"/>
      <c r="AB270" s="37"/>
      <c r="AC270" s="37"/>
      <c r="AD270" s="37"/>
      <c r="AE270" s="37"/>
      <c r="AF270" s="37"/>
      <c r="AG270" s="37"/>
      <c r="AH270" s="37"/>
      <c r="AI270" s="37"/>
      <c r="AJ270" s="37"/>
      <c r="AK270" s="37"/>
      <c r="AL270" s="37"/>
      <c r="AM270" s="37"/>
      <c r="AN270" s="37"/>
      <c r="AO270" s="37"/>
    </row>
    <row r="271" spans="17:41" x14ac:dyDescent="0.35">
      <c r="Q271" s="37"/>
      <c r="R271" s="37"/>
      <c r="S271" s="37"/>
      <c r="T271" s="37"/>
      <c r="U271" s="37"/>
      <c r="V271" s="37"/>
      <c r="W271" s="37"/>
      <c r="X271" s="37"/>
      <c r="Y271" s="37"/>
      <c r="Z271" s="37"/>
      <c r="AA271" s="37"/>
      <c r="AB271" s="37"/>
      <c r="AC271" s="37"/>
      <c r="AD271" s="37"/>
      <c r="AE271" s="37"/>
      <c r="AF271" s="37"/>
      <c r="AG271" s="37"/>
      <c r="AH271" s="37"/>
      <c r="AI271" s="37"/>
      <c r="AJ271" s="37"/>
      <c r="AK271" s="37"/>
      <c r="AL271" s="37"/>
      <c r="AM271" s="37"/>
      <c r="AN271" s="37"/>
      <c r="AO271" s="37"/>
    </row>
    <row r="272" spans="17:41" x14ac:dyDescent="0.35">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row>
    <row r="273" spans="17:41" x14ac:dyDescent="0.35">
      <c r="Q273" s="37"/>
      <c r="R273" s="37"/>
      <c r="S273" s="37"/>
      <c r="T273" s="37"/>
      <c r="U273" s="37"/>
      <c r="V273" s="37"/>
      <c r="W273" s="37"/>
      <c r="X273" s="37"/>
      <c r="Y273" s="37"/>
      <c r="Z273" s="37"/>
      <c r="AA273" s="37"/>
      <c r="AB273" s="37"/>
      <c r="AC273" s="37"/>
      <c r="AD273" s="37"/>
      <c r="AE273" s="37"/>
      <c r="AF273" s="37"/>
      <c r="AG273" s="37"/>
      <c r="AH273" s="37"/>
      <c r="AI273" s="37"/>
      <c r="AJ273" s="37"/>
      <c r="AK273" s="37"/>
      <c r="AL273" s="37"/>
      <c r="AM273" s="37"/>
      <c r="AN273" s="37"/>
      <c r="AO273" s="37"/>
    </row>
    <row r="274" spans="17:41" x14ac:dyDescent="0.35">
      <c r="Q274" s="37"/>
      <c r="R274" s="37"/>
      <c r="S274" s="37"/>
      <c r="T274" s="37"/>
      <c r="U274" s="37"/>
      <c r="V274" s="37"/>
      <c r="W274" s="37"/>
      <c r="X274" s="37"/>
      <c r="Y274" s="37"/>
      <c r="Z274" s="37"/>
      <c r="AA274" s="37"/>
      <c r="AB274" s="37"/>
      <c r="AC274" s="37"/>
      <c r="AD274" s="37"/>
      <c r="AE274" s="37"/>
      <c r="AF274" s="37"/>
      <c r="AG274" s="37"/>
      <c r="AH274" s="37"/>
      <c r="AI274" s="37"/>
      <c r="AJ274" s="37"/>
      <c r="AK274" s="37"/>
      <c r="AL274" s="37"/>
      <c r="AM274" s="37"/>
      <c r="AN274" s="37"/>
      <c r="AO274" s="37"/>
    </row>
    <row r="275" spans="17:41" x14ac:dyDescent="0.35">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row>
    <row r="276" spans="17:41" x14ac:dyDescent="0.35">
      <c r="Q276" s="37"/>
      <c r="R276" s="37"/>
      <c r="S276" s="37"/>
      <c r="T276" s="37"/>
      <c r="U276" s="37"/>
      <c r="V276" s="37"/>
      <c r="W276" s="37"/>
      <c r="X276" s="37"/>
      <c r="Y276" s="37"/>
      <c r="Z276" s="37"/>
      <c r="AA276" s="37"/>
      <c r="AB276" s="37"/>
      <c r="AC276" s="37"/>
      <c r="AD276" s="37"/>
      <c r="AE276" s="37"/>
      <c r="AF276" s="37"/>
      <c r="AG276" s="37"/>
      <c r="AH276" s="37"/>
      <c r="AI276" s="37"/>
      <c r="AJ276" s="37"/>
      <c r="AK276" s="37"/>
      <c r="AL276" s="37"/>
      <c r="AM276" s="37"/>
      <c r="AN276" s="37"/>
      <c r="AO276" s="37"/>
    </row>
    <row r="277" spans="17:41" x14ac:dyDescent="0.35">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row>
    <row r="278" spans="17:41" x14ac:dyDescent="0.35">
      <c r="Q278" s="37"/>
      <c r="R278" s="37"/>
      <c r="S278" s="37"/>
      <c r="T278" s="37"/>
      <c r="U278" s="37"/>
      <c r="V278" s="37"/>
      <c r="W278" s="37"/>
      <c r="X278" s="37"/>
      <c r="Y278" s="37"/>
      <c r="Z278" s="37"/>
      <c r="AA278" s="37"/>
      <c r="AB278" s="37"/>
      <c r="AC278" s="37"/>
      <c r="AD278" s="37"/>
      <c r="AE278" s="37"/>
      <c r="AF278" s="37"/>
      <c r="AG278" s="37"/>
      <c r="AH278" s="37"/>
      <c r="AI278" s="37"/>
      <c r="AJ278" s="37"/>
      <c r="AK278" s="37"/>
      <c r="AL278" s="37"/>
      <c r="AM278" s="37"/>
      <c r="AN278" s="37"/>
      <c r="AO278" s="37"/>
    </row>
    <row r="279" spans="17:41" x14ac:dyDescent="0.35">
      <c r="Q279" s="37"/>
      <c r="R279" s="37"/>
      <c r="S279" s="37"/>
      <c r="T279" s="37"/>
      <c r="U279" s="37"/>
      <c r="V279" s="37"/>
      <c r="W279" s="37"/>
      <c r="X279" s="37"/>
      <c r="Y279" s="37"/>
      <c r="Z279" s="37"/>
      <c r="AA279" s="37"/>
      <c r="AB279" s="37"/>
      <c r="AC279" s="37"/>
      <c r="AD279" s="37"/>
      <c r="AE279" s="37"/>
      <c r="AF279" s="37"/>
      <c r="AG279" s="37"/>
      <c r="AH279" s="37"/>
      <c r="AI279" s="37"/>
      <c r="AJ279" s="37"/>
      <c r="AK279" s="37"/>
      <c r="AL279" s="37"/>
      <c r="AM279" s="37"/>
      <c r="AN279" s="37"/>
      <c r="AO279" s="37"/>
    </row>
    <row r="280" spans="17:41" x14ac:dyDescent="0.35">
      <c r="Q280" s="37"/>
      <c r="R280" s="37"/>
      <c r="S280" s="37"/>
      <c r="T280" s="37"/>
      <c r="U280" s="37"/>
      <c r="V280" s="37"/>
      <c r="W280" s="37"/>
      <c r="X280" s="37"/>
      <c r="Y280" s="37"/>
      <c r="Z280" s="37"/>
      <c r="AA280" s="37"/>
      <c r="AB280" s="37"/>
      <c r="AC280" s="37"/>
      <c r="AD280" s="37"/>
      <c r="AE280" s="37"/>
      <c r="AF280" s="37"/>
      <c r="AG280" s="37"/>
      <c r="AH280" s="37"/>
      <c r="AI280" s="37"/>
      <c r="AJ280" s="37"/>
      <c r="AK280" s="37"/>
      <c r="AL280" s="37"/>
      <c r="AM280" s="37"/>
      <c r="AN280" s="37"/>
      <c r="AO280" s="37"/>
    </row>
    <row r="281" spans="17:41" x14ac:dyDescent="0.35">
      <c r="Q281" s="37"/>
      <c r="R281" s="37"/>
      <c r="S281" s="37"/>
      <c r="T281" s="37"/>
      <c r="U281" s="37"/>
      <c r="V281" s="37"/>
      <c r="W281" s="37"/>
      <c r="X281" s="37"/>
      <c r="Y281" s="37"/>
      <c r="Z281" s="37"/>
      <c r="AA281" s="37"/>
      <c r="AB281" s="37"/>
      <c r="AC281" s="37"/>
      <c r="AD281" s="37"/>
      <c r="AE281" s="37"/>
      <c r="AF281" s="37"/>
      <c r="AG281" s="37"/>
      <c r="AH281" s="37"/>
      <c r="AI281" s="37"/>
      <c r="AJ281" s="37"/>
      <c r="AK281" s="37"/>
      <c r="AL281" s="37"/>
      <c r="AM281" s="37"/>
      <c r="AN281" s="37"/>
      <c r="AO281" s="37"/>
    </row>
    <row r="282" spans="17:41" x14ac:dyDescent="0.35">
      <c r="Q282" s="37"/>
      <c r="R282" s="37"/>
      <c r="S282" s="37"/>
      <c r="T282" s="37"/>
      <c r="U282" s="37"/>
      <c r="V282" s="37"/>
      <c r="W282" s="37"/>
      <c r="X282" s="37"/>
      <c r="Y282" s="37"/>
      <c r="Z282" s="37"/>
      <c r="AA282" s="37"/>
      <c r="AB282" s="37"/>
      <c r="AC282" s="37"/>
      <c r="AD282" s="37"/>
      <c r="AE282" s="37"/>
      <c r="AF282" s="37"/>
      <c r="AG282" s="37"/>
      <c r="AH282" s="37"/>
      <c r="AI282" s="37"/>
      <c r="AJ282" s="37"/>
      <c r="AK282" s="37"/>
      <c r="AL282" s="37"/>
      <c r="AM282" s="37"/>
      <c r="AN282" s="37"/>
      <c r="AO282" s="37"/>
    </row>
    <row r="283" spans="17:41" x14ac:dyDescent="0.35">
      <c r="Q283" s="37"/>
      <c r="R283" s="37"/>
      <c r="S283" s="37"/>
      <c r="T283" s="37"/>
      <c r="U283" s="37"/>
      <c r="V283" s="37"/>
      <c r="W283" s="37"/>
      <c r="X283" s="37"/>
      <c r="Y283" s="37"/>
      <c r="Z283" s="37"/>
      <c r="AA283" s="37"/>
      <c r="AB283" s="37"/>
      <c r="AC283" s="37"/>
      <c r="AD283" s="37"/>
      <c r="AE283" s="37"/>
      <c r="AF283" s="37"/>
      <c r="AG283" s="37"/>
      <c r="AH283" s="37"/>
      <c r="AI283" s="37"/>
      <c r="AJ283" s="37"/>
      <c r="AK283" s="37"/>
      <c r="AL283" s="37"/>
      <c r="AM283" s="37"/>
      <c r="AN283" s="37"/>
      <c r="AO283" s="37"/>
    </row>
    <row r="284" spans="17:41" x14ac:dyDescent="0.35">
      <c r="Q284" s="37"/>
      <c r="R284" s="37"/>
      <c r="S284" s="37"/>
      <c r="T284" s="37"/>
      <c r="U284" s="37"/>
      <c r="V284" s="37"/>
      <c r="W284" s="37"/>
      <c r="X284" s="37"/>
      <c r="Y284" s="37"/>
      <c r="Z284" s="37"/>
      <c r="AA284" s="37"/>
      <c r="AB284" s="37"/>
      <c r="AC284" s="37"/>
      <c r="AD284" s="37"/>
      <c r="AE284" s="37"/>
      <c r="AF284" s="37"/>
      <c r="AG284" s="37"/>
      <c r="AH284" s="37"/>
      <c r="AI284" s="37"/>
      <c r="AJ284" s="37"/>
      <c r="AK284" s="37"/>
      <c r="AL284" s="37"/>
      <c r="AM284" s="37"/>
      <c r="AN284" s="37"/>
      <c r="AO284" s="37"/>
    </row>
    <row r="285" spans="17:41" x14ac:dyDescent="0.35">
      <c r="Q285" s="37"/>
      <c r="R285" s="37"/>
      <c r="S285" s="37"/>
      <c r="T285" s="37"/>
      <c r="U285" s="37"/>
      <c r="V285" s="37"/>
      <c r="W285" s="37"/>
      <c r="X285" s="37"/>
      <c r="Y285" s="37"/>
      <c r="Z285" s="37"/>
      <c r="AA285" s="37"/>
      <c r="AB285" s="37"/>
      <c r="AC285" s="37"/>
      <c r="AD285" s="37"/>
      <c r="AE285" s="37"/>
      <c r="AF285" s="37"/>
      <c r="AG285" s="37"/>
      <c r="AH285" s="37"/>
      <c r="AI285" s="37"/>
      <c r="AJ285" s="37"/>
      <c r="AK285" s="37"/>
      <c r="AL285" s="37"/>
      <c r="AM285" s="37"/>
      <c r="AN285" s="37"/>
      <c r="AO285" s="37"/>
    </row>
    <row r="286" spans="17:41" x14ac:dyDescent="0.35">
      <c r="Q286" s="37"/>
      <c r="R286" s="37"/>
      <c r="S286" s="37"/>
      <c r="T286" s="37"/>
      <c r="U286" s="37"/>
      <c r="V286" s="37"/>
      <c r="W286" s="37"/>
      <c r="X286" s="37"/>
      <c r="Y286" s="37"/>
      <c r="Z286" s="37"/>
      <c r="AA286" s="37"/>
      <c r="AB286" s="37"/>
      <c r="AC286" s="37"/>
      <c r="AD286" s="37"/>
      <c r="AE286" s="37"/>
      <c r="AF286" s="37"/>
      <c r="AG286" s="37"/>
      <c r="AH286" s="37"/>
      <c r="AI286" s="37"/>
      <c r="AJ286" s="37"/>
      <c r="AK286" s="37"/>
      <c r="AL286" s="37"/>
      <c r="AM286" s="37"/>
      <c r="AN286" s="37"/>
      <c r="AO286" s="37"/>
    </row>
    <row r="287" spans="17:41" x14ac:dyDescent="0.35">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row>
    <row r="288" spans="17:41" x14ac:dyDescent="0.35">
      <c r="Q288" s="37"/>
      <c r="R288" s="37"/>
      <c r="S288" s="37"/>
      <c r="T288" s="37"/>
      <c r="U288" s="37"/>
      <c r="V288" s="37"/>
      <c r="W288" s="37"/>
      <c r="X288" s="37"/>
      <c r="Y288" s="37"/>
      <c r="Z288" s="37"/>
      <c r="AA288" s="37"/>
      <c r="AB288" s="37"/>
      <c r="AC288" s="37"/>
      <c r="AD288" s="37"/>
      <c r="AE288" s="37"/>
      <c r="AF288" s="37"/>
      <c r="AG288" s="37"/>
      <c r="AH288" s="37"/>
      <c r="AI288" s="37"/>
      <c r="AJ288" s="37"/>
      <c r="AK288" s="37"/>
      <c r="AL288" s="37"/>
      <c r="AM288" s="37"/>
      <c r="AN288" s="37"/>
      <c r="AO288" s="37"/>
    </row>
    <row r="289" spans="17:41" x14ac:dyDescent="0.35">
      <c r="Q289" s="37"/>
      <c r="R289" s="37"/>
      <c r="S289" s="37"/>
      <c r="T289" s="37"/>
      <c r="U289" s="37"/>
      <c r="V289" s="37"/>
      <c r="W289" s="37"/>
      <c r="X289" s="37"/>
      <c r="Y289" s="37"/>
      <c r="Z289" s="37"/>
      <c r="AA289" s="37"/>
      <c r="AB289" s="37"/>
      <c r="AC289" s="37"/>
      <c r="AD289" s="37"/>
      <c r="AE289" s="37"/>
      <c r="AF289" s="37"/>
      <c r="AG289" s="37"/>
      <c r="AH289" s="37"/>
      <c r="AI289" s="37"/>
      <c r="AJ289" s="37"/>
      <c r="AK289" s="37"/>
      <c r="AL289" s="37"/>
      <c r="AM289" s="37"/>
      <c r="AN289" s="37"/>
      <c r="AO289" s="37"/>
    </row>
    <row r="290" spans="17:41" x14ac:dyDescent="0.35">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row>
    <row r="291" spans="17:41" x14ac:dyDescent="0.35">
      <c r="Q291" s="37"/>
      <c r="R291" s="37"/>
      <c r="S291" s="37"/>
      <c r="T291" s="37"/>
      <c r="U291" s="37"/>
      <c r="V291" s="37"/>
      <c r="W291" s="37"/>
      <c r="X291" s="37"/>
      <c r="Y291" s="37"/>
      <c r="Z291" s="37"/>
      <c r="AA291" s="37"/>
      <c r="AB291" s="37"/>
      <c r="AC291" s="37"/>
      <c r="AD291" s="37"/>
      <c r="AE291" s="37"/>
      <c r="AF291" s="37"/>
      <c r="AG291" s="37"/>
      <c r="AH291" s="37"/>
      <c r="AI291" s="37"/>
      <c r="AJ291" s="37"/>
      <c r="AK291" s="37"/>
      <c r="AL291" s="37"/>
      <c r="AM291" s="37"/>
      <c r="AN291" s="37"/>
      <c r="AO291" s="37"/>
    </row>
    <row r="292" spans="17:41" x14ac:dyDescent="0.35">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7"/>
      <c r="AO292" s="37"/>
    </row>
    <row r="293" spans="17:41" x14ac:dyDescent="0.35">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row>
    <row r="294" spans="17:41" x14ac:dyDescent="0.35">
      <c r="Q294" s="37"/>
      <c r="R294" s="37"/>
      <c r="S294" s="37"/>
      <c r="T294" s="37"/>
      <c r="U294" s="37"/>
      <c r="V294" s="37"/>
      <c r="W294" s="37"/>
      <c r="X294" s="37"/>
      <c r="Y294" s="37"/>
      <c r="Z294" s="37"/>
      <c r="AA294" s="37"/>
      <c r="AB294" s="37"/>
      <c r="AC294" s="37"/>
      <c r="AD294" s="37"/>
      <c r="AE294" s="37"/>
      <c r="AF294" s="37"/>
      <c r="AG294" s="37"/>
      <c r="AH294" s="37"/>
      <c r="AI294" s="37"/>
      <c r="AJ294" s="37"/>
      <c r="AK294" s="37"/>
      <c r="AL294" s="37"/>
      <c r="AM294" s="37"/>
      <c r="AN294" s="37"/>
      <c r="AO294" s="37"/>
    </row>
    <row r="295" spans="17:41" x14ac:dyDescent="0.35">
      <c r="Q295" s="37"/>
      <c r="R295" s="37"/>
      <c r="S295" s="37"/>
      <c r="T295" s="37"/>
      <c r="U295" s="37"/>
      <c r="V295" s="37"/>
      <c r="W295" s="37"/>
      <c r="X295" s="37"/>
      <c r="Y295" s="37"/>
      <c r="Z295" s="37"/>
      <c r="AA295" s="37"/>
      <c r="AB295" s="37"/>
      <c r="AC295" s="37"/>
      <c r="AD295" s="37"/>
      <c r="AE295" s="37"/>
      <c r="AF295" s="37"/>
      <c r="AG295" s="37"/>
      <c r="AH295" s="37"/>
      <c r="AI295" s="37"/>
      <c r="AJ295" s="37"/>
      <c r="AK295" s="37"/>
      <c r="AL295" s="37"/>
      <c r="AM295" s="37"/>
      <c r="AN295" s="37"/>
      <c r="AO295" s="37"/>
    </row>
    <row r="296" spans="17:41" x14ac:dyDescent="0.35">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37"/>
      <c r="AO296" s="37"/>
    </row>
    <row r="297" spans="17:41" x14ac:dyDescent="0.35">
      <c r="Q297" s="37"/>
      <c r="R297" s="37"/>
      <c r="S297" s="37"/>
      <c r="T297" s="37"/>
      <c r="U297" s="37"/>
      <c r="V297" s="37"/>
      <c r="W297" s="37"/>
      <c r="X297" s="37"/>
      <c r="Y297" s="37"/>
      <c r="Z297" s="37"/>
      <c r="AA297" s="37"/>
      <c r="AB297" s="37"/>
      <c r="AC297" s="37"/>
      <c r="AD297" s="37"/>
      <c r="AE297" s="37"/>
      <c r="AF297" s="37"/>
      <c r="AG297" s="37"/>
      <c r="AH297" s="37"/>
      <c r="AI297" s="37"/>
      <c r="AJ297" s="37"/>
      <c r="AK297" s="37"/>
      <c r="AL297" s="37"/>
      <c r="AM297" s="37"/>
      <c r="AN297" s="37"/>
      <c r="AO297" s="37"/>
    </row>
    <row r="298" spans="17:41" x14ac:dyDescent="0.35">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row>
    <row r="299" spans="17:41" x14ac:dyDescent="0.35">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row>
    <row r="300" spans="17:41" x14ac:dyDescent="0.35">
      <c r="Q300" s="37"/>
      <c r="R300" s="37"/>
      <c r="S300" s="37"/>
      <c r="T300" s="37"/>
      <c r="U300" s="37"/>
      <c r="V300" s="37"/>
      <c r="W300" s="37"/>
      <c r="X300" s="37"/>
      <c r="Y300" s="37"/>
      <c r="Z300" s="37"/>
      <c r="AA300" s="37"/>
      <c r="AB300" s="37"/>
      <c r="AC300" s="37"/>
      <c r="AD300" s="37"/>
      <c r="AE300" s="37"/>
      <c r="AF300" s="37"/>
      <c r="AG300" s="37"/>
      <c r="AH300" s="37"/>
      <c r="AI300" s="37"/>
      <c r="AJ300" s="37"/>
      <c r="AK300" s="37"/>
      <c r="AL300" s="37"/>
      <c r="AM300" s="37"/>
      <c r="AN300" s="37"/>
      <c r="AO300" s="37"/>
    </row>
    <row r="301" spans="17:41" x14ac:dyDescent="0.35">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7"/>
      <c r="AO301" s="37"/>
    </row>
    <row r="302" spans="17:41" x14ac:dyDescent="0.35">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7"/>
      <c r="AO302" s="37"/>
    </row>
    <row r="303" spans="17:41" x14ac:dyDescent="0.35">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7"/>
      <c r="AO303" s="37"/>
    </row>
    <row r="304" spans="17:41" x14ac:dyDescent="0.35">
      <c r="Q304" s="37"/>
      <c r="R304" s="37"/>
      <c r="S304" s="37"/>
      <c r="T304" s="37"/>
      <c r="U304" s="37"/>
      <c r="V304" s="37"/>
      <c r="W304" s="37"/>
      <c r="X304" s="37"/>
      <c r="Y304" s="37"/>
      <c r="Z304" s="37"/>
      <c r="AA304" s="37"/>
      <c r="AB304" s="37"/>
      <c r="AC304" s="37"/>
      <c r="AD304" s="37"/>
      <c r="AE304" s="37"/>
      <c r="AF304" s="37"/>
      <c r="AG304" s="37"/>
      <c r="AH304" s="37"/>
      <c r="AI304" s="37"/>
      <c r="AJ304" s="37"/>
      <c r="AK304" s="37"/>
      <c r="AL304" s="37"/>
      <c r="AM304" s="37"/>
      <c r="AN304" s="37"/>
      <c r="AO304" s="37"/>
    </row>
    <row r="305" spans="17:41" x14ac:dyDescent="0.35">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7"/>
      <c r="AO305" s="37"/>
    </row>
    <row r="306" spans="17:41" x14ac:dyDescent="0.35">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row>
    <row r="307" spans="17:41" x14ac:dyDescent="0.35">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row>
    <row r="308" spans="17:41" x14ac:dyDescent="0.35">
      <c r="Q308" s="37"/>
      <c r="R308" s="37"/>
      <c r="S308" s="37"/>
      <c r="T308" s="37"/>
      <c r="U308" s="37"/>
      <c r="V308" s="37"/>
      <c r="W308" s="37"/>
      <c r="X308" s="37"/>
      <c r="Y308" s="37"/>
      <c r="Z308" s="37"/>
      <c r="AA308" s="37"/>
      <c r="AB308" s="37"/>
      <c r="AC308" s="37"/>
      <c r="AD308" s="37"/>
      <c r="AE308" s="37"/>
      <c r="AF308" s="37"/>
      <c r="AG308" s="37"/>
      <c r="AH308" s="37"/>
      <c r="AI308" s="37"/>
      <c r="AJ308" s="37"/>
      <c r="AK308" s="37"/>
      <c r="AL308" s="37"/>
      <c r="AM308" s="37"/>
      <c r="AN308" s="37"/>
      <c r="AO308" s="37"/>
    </row>
    <row r="309" spans="17:41" x14ac:dyDescent="0.35">
      <c r="Q309" s="37"/>
      <c r="R309" s="37"/>
      <c r="S309" s="37"/>
      <c r="T309" s="37"/>
      <c r="U309" s="37"/>
      <c r="V309" s="37"/>
      <c r="W309" s="37"/>
      <c r="X309" s="37"/>
      <c r="Y309" s="37"/>
      <c r="Z309" s="37"/>
      <c r="AA309" s="37"/>
      <c r="AB309" s="37"/>
      <c r="AC309" s="37"/>
      <c r="AD309" s="37"/>
      <c r="AE309" s="37"/>
      <c r="AF309" s="37"/>
      <c r="AG309" s="37"/>
      <c r="AH309" s="37"/>
      <c r="AI309" s="37"/>
      <c r="AJ309" s="37"/>
      <c r="AK309" s="37"/>
      <c r="AL309" s="37"/>
      <c r="AM309" s="37"/>
      <c r="AN309" s="37"/>
      <c r="AO309" s="37"/>
    </row>
    <row r="310" spans="17:41" x14ac:dyDescent="0.35">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row>
    <row r="311" spans="17:41" x14ac:dyDescent="0.35">
      <c r="Q311" s="37"/>
      <c r="R311" s="37"/>
      <c r="S311" s="37"/>
      <c r="T311" s="37"/>
      <c r="U311" s="37"/>
      <c r="V311" s="37"/>
      <c r="W311" s="37"/>
      <c r="X311" s="37"/>
      <c r="Y311" s="37"/>
      <c r="Z311" s="37"/>
      <c r="AA311" s="37"/>
      <c r="AB311" s="37"/>
      <c r="AC311" s="37"/>
      <c r="AD311" s="37"/>
      <c r="AE311" s="37"/>
      <c r="AF311" s="37"/>
      <c r="AG311" s="37"/>
      <c r="AH311" s="37"/>
      <c r="AI311" s="37"/>
      <c r="AJ311" s="37"/>
      <c r="AK311" s="37"/>
      <c r="AL311" s="37"/>
      <c r="AM311" s="37"/>
      <c r="AN311" s="37"/>
      <c r="AO311" s="37"/>
    </row>
    <row r="312" spans="17:41" x14ac:dyDescent="0.35">
      <c r="Q312" s="37"/>
      <c r="R312" s="37"/>
      <c r="S312" s="37"/>
      <c r="T312" s="37"/>
      <c r="U312" s="37"/>
      <c r="V312" s="37"/>
      <c r="W312" s="37"/>
      <c r="X312" s="37"/>
      <c r="Y312" s="37"/>
      <c r="Z312" s="37"/>
      <c r="AA312" s="37"/>
      <c r="AB312" s="37"/>
      <c r="AC312" s="37"/>
      <c r="AD312" s="37"/>
      <c r="AE312" s="37"/>
      <c r="AF312" s="37"/>
      <c r="AG312" s="37"/>
      <c r="AH312" s="37"/>
      <c r="AI312" s="37"/>
      <c r="AJ312" s="37"/>
      <c r="AK312" s="37"/>
      <c r="AL312" s="37"/>
      <c r="AM312" s="37"/>
      <c r="AN312" s="37"/>
      <c r="AO312" s="37"/>
    </row>
    <row r="313" spans="17:41" x14ac:dyDescent="0.35">
      <c r="Q313" s="37"/>
      <c r="R313" s="37"/>
      <c r="S313" s="37"/>
      <c r="T313" s="37"/>
      <c r="U313" s="37"/>
      <c r="V313" s="37"/>
      <c r="W313" s="37"/>
      <c r="X313" s="37"/>
      <c r="Y313" s="37"/>
      <c r="Z313" s="37"/>
      <c r="AA313" s="37"/>
      <c r="AB313" s="37"/>
      <c r="AC313" s="37"/>
      <c r="AD313" s="37"/>
      <c r="AE313" s="37"/>
      <c r="AF313" s="37"/>
      <c r="AG313" s="37"/>
      <c r="AH313" s="37"/>
      <c r="AI313" s="37"/>
      <c r="AJ313" s="37"/>
      <c r="AK313" s="37"/>
      <c r="AL313" s="37"/>
      <c r="AM313" s="37"/>
      <c r="AN313" s="37"/>
      <c r="AO313" s="37"/>
    </row>
    <row r="314" spans="17:41" x14ac:dyDescent="0.35">
      <c r="Q314" s="37"/>
      <c r="R314" s="37"/>
      <c r="S314" s="37"/>
      <c r="T314" s="37"/>
      <c r="U314" s="37"/>
      <c r="V314" s="37"/>
      <c r="W314" s="37"/>
      <c r="X314" s="37"/>
      <c r="Y314" s="37"/>
      <c r="Z314" s="37"/>
      <c r="AA314" s="37"/>
      <c r="AB314" s="37"/>
      <c r="AC314" s="37"/>
      <c r="AD314" s="37"/>
      <c r="AE314" s="37"/>
      <c r="AF314" s="37"/>
      <c r="AG314" s="37"/>
      <c r="AH314" s="37"/>
      <c r="AI314" s="37"/>
      <c r="AJ314" s="37"/>
      <c r="AK314" s="37"/>
      <c r="AL314" s="37"/>
      <c r="AM314" s="37"/>
      <c r="AN314" s="37"/>
      <c r="AO314" s="37"/>
    </row>
    <row r="315" spans="17:41" x14ac:dyDescent="0.35">
      <c r="Q315" s="37"/>
      <c r="R315" s="37"/>
      <c r="S315" s="37"/>
      <c r="T315" s="37"/>
      <c r="U315" s="37"/>
      <c r="V315" s="37"/>
      <c r="W315" s="37"/>
      <c r="X315" s="37"/>
      <c r="Y315" s="37"/>
      <c r="Z315" s="37"/>
      <c r="AA315" s="37"/>
      <c r="AB315" s="37"/>
      <c r="AC315" s="37"/>
      <c r="AD315" s="37"/>
      <c r="AE315" s="37"/>
      <c r="AF315" s="37"/>
      <c r="AG315" s="37"/>
      <c r="AH315" s="37"/>
      <c r="AI315" s="37"/>
      <c r="AJ315" s="37"/>
      <c r="AK315" s="37"/>
      <c r="AL315" s="37"/>
      <c r="AM315" s="37"/>
      <c r="AN315" s="37"/>
      <c r="AO315" s="37"/>
    </row>
    <row r="316" spans="17:41" x14ac:dyDescent="0.35">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row>
    <row r="317" spans="17:41" x14ac:dyDescent="0.35">
      <c r="Q317" s="37"/>
      <c r="R317" s="37"/>
      <c r="S317" s="37"/>
      <c r="T317" s="37"/>
      <c r="U317" s="37"/>
      <c r="V317" s="37"/>
      <c r="W317" s="37"/>
      <c r="X317" s="37"/>
      <c r="Y317" s="37"/>
      <c r="Z317" s="37"/>
      <c r="AA317" s="37"/>
      <c r="AB317" s="37"/>
      <c r="AC317" s="37"/>
      <c r="AD317" s="37"/>
      <c r="AE317" s="37"/>
      <c r="AF317" s="37"/>
      <c r="AG317" s="37"/>
      <c r="AH317" s="37"/>
      <c r="AI317" s="37"/>
      <c r="AJ317" s="37"/>
      <c r="AK317" s="37"/>
      <c r="AL317" s="37"/>
      <c r="AM317" s="37"/>
      <c r="AN317" s="37"/>
      <c r="AO317" s="37"/>
    </row>
    <row r="318" spans="17:41" x14ac:dyDescent="0.35">
      <c r="Q318" s="37"/>
      <c r="R318" s="37"/>
      <c r="S318" s="37"/>
      <c r="T318" s="37"/>
      <c r="U318" s="37"/>
      <c r="V318" s="37"/>
      <c r="W318" s="37"/>
      <c r="X318" s="37"/>
      <c r="Y318" s="37"/>
      <c r="Z318" s="37"/>
      <c r="AA318" s="37"/>
      <c r="AB318" s="37"/>
      <c r="AC318" s="37"/>
      <c r="AD318" s="37"/>
      <c r="AE318" s="37"/>
      <c r="AF318" s="37"/>
      <c r="AG318" s="37"/>
      <c r="AH318" s="37"/>
      <c r="AI318" s="37"/>
      <c r="AJ318" s="37"/>
      <c r="AK318" s="37"/>
      <c r="AL318" s="37"/>
      <c r="AM318" s="37"/>
      <c r="AN318" s="37"/>
      <c r="AO318" s="37"/>
    </row>
    <row r="319" spans="17:41" x14ac:dyDescent="0.35">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row>
    <row r="320" spans="17:41" x14ac:dyDescent="0.35">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7"/>
      <c r="AO320" s="37"/>
    </row>
    <row r="321" spans="17:41" x14ac:dyDescent="0.35">
      <c r="Q321" s="37"/>
      <c r="R321" s="37"/>
      <c r="S321" s="37"/>
      <c r="T321" s="37"/>
      <c r="U321" s="37"/>
      <c r="V321" s="37"/>
      <c r="W321" s="37"/>
      <c r="X321" s="37"/>
      <c r="Y321" s="37"/>
      <c r="Z321" s="37"/>
      <c r="AA321" s="37"/>
      <c r="AB321" s="37"/>
      <c r="AC321" s="37"/>
      <c r="AD321" s="37"/>
      <c r="AE321" s="37"/>
      <c r="AF321" s="37"/>
      <c r="AG321" s="37"/>
      <c r="AH321" s="37"/>
      <c r="AI321" s="37"/>
      <c r="AJ321" s="37"/>
      <c r="AK321" s="37"/>
      <c r="AL321" s="37"/>
      <c r="AM321" s="37"/>
      <c r="AN321" s="37"/>
      <c r="AO321" s="37"/>
    </row>
    <row r="322" spans="17:41" x14ac:dyDescent="0.35">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7"/>
      <c r="AO322" s="37"/>
    </row>
    <row r="323" spans="17:41" x14ac:dyDescent="0.35">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row>
    <row r="324" spans="17:41" x14ac:dyDescent="0.35">
      <c r="Q324" s="37"/>
      <c r="R324" s="37"/>
      <c r="S324" s="37"/>
      <c r="T324" s="37"/>
      <c r="U324" s="37"/>
      <c r="V324" s="37"/>
      <c r="W324" s="37"/>
      <c r="X324" s="37"/>
      <c r="Y324" s="37"/>
      <c r="Z324" s="37"/>
      <c r="AA324" s="37"/>
      <c r="AB324" s="37"/>
      <c r="AC324" s="37"/>
      <c r="AD324" s="37"/>
      <c r="AE324" s="37"/>
      <c r="AF324" s="37"/>
      <c r="AG324" s="37"/>
      <c r="AH324" s="37"/>
      <c r="AI324" s="37"/>
      <c r="AJ324" s="37"/>
      <c r="AK324" s="37"/>
      <c r="AL324" s="37"/>
      <c r="AM324" s="37"/>
      <c r="AN324" s="37"/>
      <c r="AO324" s="37"/>
    </row>
    <row r="325" spans="17:41" x14ac:dyDescent="0.35">
      <c r="Q325" s="37"/>
      <c r="R325" s="37"/>
      <c r="S325" s="37"/>
      <c r="T325" s="37"/>
      <c r="U325" s="37"/>
      <c r="V325" s="37"/>
      <c r="W325" s="37"/>
      <c r="X325" s="37"/>
      <c r="Y325" s="37"/>
      <c r="Z325" s="37"/>
      <c r="AA325" s="37"/>
      <c r="AB325" s="37"/>
      <c r="AC325" s="37"/>
      <c r="AD325" s="37"/>
      <c r="AE325" s="37"/>
      <c r="AF325" s="37"/>
      <c r="AG325" s="37"/>
      <c r="AH325" s="37"/>
      <c r="AI325" s="37"/>
      <c r="AJ325" s="37"/>
      <c r="AK325" s="37"/>
      <c r="AL325" s="37"/>
      <c r="AM325" s="37"/>
      <c r="AN325" s="37"/>
      <c r="AO325" s="37"/>
    </row>
    <row r="326" spans="17:41" x14ac:dyDescent="0.35">
      <c r="Q326" s="37"/>
      <c r="R326" s="37"/>
      <c r="S326" s="37"/>
      <c r="T326" s="37"/>
      <c r="U326" s="37"/>
      <c r="V326" s="37"/>
      <c r="W326" s="37"/>
      <c r="X326" s="37"/>
      <c r="Y326" s="37"/>
      <c r="Z326" s="37"/>
      <c r="AA326" s="37"/>
      <c r="AB326" s="37"/>
      <c r="AC326" s="37"/>
      <c r="AD326" s="37"/>
      <c r="AE326" s="37"/>
      <c r="AF326" s="37"/>
      <c r="AG326" s="37"/>
      <c r="AH326" s="37"/>
      <c r="AI326" s="37"/>
      <c r="AJ326" s="37"/>
      <c r="AK326" s="37"/>
      <c r="AL326" s="37"/>
      <c r="AM326" s="37"/>
      <c r="AN326" s="37"/>
      <c r="AO326" s="37"/>
    </row>
    <row r="327" spans="17:41" x14ac:dyDescent="0.35">
      <c r="Q327" s="37"/>
      <c r="R327" s="37"/>
      <c r="S327" s="37"/>
      <c r="T327" s="37"/>
      <c r="U327" s="37"/>
      <c r="V327" s="37"/>
      <c r="W327" s="37"/>
      <c r="X327" s="37"/>
      <c r="Y327" s="37"/>
      <c r="Z327" s="37"/>
      <c r="AA327" s="37"/>
      <c r="AB327" s="37"/>
      <c r="AC327" s="37"/>
      <c r="AD327" s="37"/>
      <c r="AE327" s="37"/>
      <c r="AF327" s="37"/>
      <c r="AG327" s="37"/>
      <c r="AH327" s="37"/>
      <c r="AI327" s="37"/>
      <c r="AJ327" s="37"/>
      <c r="AK327" s="37"/>
      <c r="AL327" s="37"/>
      <c r="AM327" s="37"/>
      <c r="AN327" s="37"/>
      <c r="AO327" s="37"/>
    </row>
    <row r="328" spans="17:41" x14ac:dyDescent="0.35">
      <c r="Q328" s="37"/>
      <c r="R328" s="37"/>
      <c r="S328" s="37"/>
      <c r="T328" s="37"/>
      <c r="U328" s="37"/>
      <c r="V328" s="37"/>
      <c r="W328" s="37"/>
      <c r="X328" s="37"/>
      <c r="Y328" s="37"/>
      <c r="Z328" s="37"/>
      <c r="AA328" s="37"/>
      <c r="AB328" s="37"/>
      <c r="AC328" s="37"/>
      <c r="AD328" s="37"/>
      <c r="AE328" s="37"/>
      <c r="AF328" s="37"/>
      <c r="AG328" s="37"/>
      <c r="AH328" s="37"/>
      <c r="AI328" s="37"/>
      <c r="AJ328" s="37"/>
      <c r="AK328" s="37"/>
      <c r="AL328" s="37"/>
      <c r="AM328" s="37"/>
      <c r="AN328" s="37"/>
      <c r="AO328" s="37"/>
    </row>
    <row r="329" spans="17:41" x14ac:dyDescent="0.35">
      <c r="Q329" s="37"/>
      <c r="R329" s="37"/>
      <c r="S329" s="37"/>
      <c r="T329" s="37"/>
      <c r="U329" s="37"/>
      <c r="V329" s="37"/>
      <c r="W329" s="37"/>
      <c r="X329" s="37"/>
      <c r="Y329" s="37"/>
      <c r="Z329" s="37"/>
      <c r="AA329" s="37"/>
      <c r="AB329" s="37"/>
      <c r="AC329" s="37"/>
      <c r="AD329" s="37"/>
      <c r="AE329" s="37"/>
      <c r="AF329" s="37"/>
      <c r="AG329" s="37"/>
      <c r="AH329" s="37"/>
      <c r="AI329" s="37"/>
      <c r="AJ329" s="37"/>
      <c r="AK329" s="37"/>
      <c r="AL329" s="37"/>
      <c r="AM329" s="37"/>
      <c r="AN329" s="37"/>
      <c r="AO329" s="37"/>
    </row>
    <row r="330" spans="17:41" x14ac:dyDescent="0.35">
      <c r="Q330" s="37"/>
      <c r="R330" s="37"/>
      <c r="S330" s="37"/>
      <c r="T330" s="37"/>
      <c r="U330" s="37"/>
      <c r="V330" s="37"/>
      <c r="W330" s="37"/>
      <c r="X330" s="37"/>
      <c r="Y330" s="37"/>
      <c r="Z330" s="37"/>
      <c r="AA330" s="37"/>
      <c r="AB330" s="37"/>
      <c r="AC330" s="37"/>
      <c r="AD330" s="37"/>
      <c r="AE330" s="37"/>
      <c r="AF330" s="37"/>
      <c r="AG330" s="37"/>
      <c r="AH330" s="37"/>
      <c r="AI330" s="37"/>
      <c r="AJ330" s="37"/>
      <c r="AK330" s="37"/>
      <c r="AL330" s="37"/>
      <c r="AM330" s="37"/>
      <c r="AN330" s="37"/>
      <c r="AO330" s="37"/>
    </row>
    <row r="331" spans="17:41" x14ac:dyDescent="0.35">
      <c r="Q331" s="37"/>
      <c r="R331" s="37"/>
      <c r="S331" s="37"/>
      <c r="T331" s="37"/>
      <c r="U331" s="37"/>
      <c r="V331" s="37"/>
      <c r="W331" s="37"/>
      <c r="X331" s="37"/>
      <c r="Y331" s="37"/>
      <c r="Z331" s="37"/>
      <c r="AA331" s="37"/>
      <c r="AB331" s="37"/>
      <c r="AC331" s="37"/>
      <c r="AD331" s="37"/>
      <c r="AE331" s="37"/>
      <c r="AF331" s="37"/>
      <c r="AG331" s="37"/>
      <c r="AH331" s="37"/>
      <c r="AI331" s="37"/>
      <c r="AJ331" s="37"/>
      <c r="AK331" s="37"/>
      <c r="AL331" s="37"/>
      <c r="AM331" s="37"/>
      <c r="AN331" s="37"/>
      <c r="AO331" s="37"/>
    </row>
    <row r="332" spans="17:41" x14ac:dyDescent="0.35">
      <c r="Q332" s="37"/>
      <c r="R332" s="37"/>
      <c r="S332" s="37"/>
      <c r="T332" s="37"/>
      <c r="U332" s="37"/>
      <c r="V332" s="37"/>
      <c r="W332" s="37"/>
      <c r="X332" s="37"/>
      <c r="Y332" s="37"/>
      <c r="Z332" s="37"/>
      <c r="AA332" s="37"/>
      <c r="AB332" s="37"/>
      <c r="AC332" s="37"/>
      <c r="AD332" s="37"/>
      <c r="AE332" s="37"/>
      <c r="AF332" s="37"/>
      <c r="AG332" s="37"/>
      <c r="AH332" s="37"/>
      <c r="AI332" s="37"/>
      <c r="AJ332" s="37"/>
      <c r="AK332" s="37"/>
      <c r="AL332" s="37"/>
      <c r="AM332" s="37"/>
      <c r="AN332" s="37"/>
      <c r="AO332" s="37"/>
    </row>
    <row r="333" spans="17:41" x14ac:dyDescent="0.35">
      <c r="Q333" s="37"/>
      <c r="R333" s="37"/>
      <c r="S333" s="37"/>
      <c r="T333" s="37"/>
      <c r="U333" s="37"/>
      <c r="V333" s="37"/>
      <c r="W333" s="37"/>
      <c r="X333" s="37"/>
      <c r="Y333" s="37"/>
      <c r="Z333" s="37"/>
      <c r="AA333" s="37"/>
      <c r="AB333" s="37"/>
      <c r="AC333" s="37"/>
      <c r="AD333" s="37"/>
      <c r="AE333" s="37"/>
      <c r="AF333" s="37"/>
      <c r="AG333" s="37"/>
      <c r="AH333" s="37"/>
      <c r="AI333" s="37"/>
      <c r="AJ333" s="37"/>
      <c r="AK333" s="37"/>
      <c r="AL333" s="37"/>
      <c r="AM333" s="37"/>
      <c r="AN333" s="37"/>
      <c r="AO333" s="37"/>
    </row>
    <row r="334" spans="17:41" x14ac:dyDescent="0.35">
      <c r="Q334" s="37"/>
      <c r="R334" s="37"/>
      <c r="S334" s="37"/>
      <c r="T334" s="37"/>
      <c r="U334" s="37"/>
      <c r="V334" s="37"/>
      <c r="W334" s="37"/>
      <c r="X334" s="37"/>
      <c r="Y334" s="37"/>
      <c r="Z334" s="37"/>
      <c r="AA334" s="37"/>
      <c r="AB334" s="37"/>
      <c r="AC334" s="37"/>
      <c r="AD334" s="37"/>
      <c r="AE334" s="37"/>
      <c r="AF334" s="37"/>
      <c r="AG334" s="37"/>
      <c r="AH334" s="37"/>
      <c r="AI334" s="37"/>
      <c r="AJ334" s="37"/>
      <c r="AK334" s="37"/>
      <c r="AL334" s="37"/>
      <c r="AM334" s="37"/>
      <c r="AN334" s="37"/>
      <c r="AO334" s="37"/>
    </row>
    <row r="335" spans="17:41" x14ac:dyDescent="0.35">
      <c r="Q335" s="37"/>
      <c r="R335" s="37"/>
      <c r="S335" s="37"/>
      <c r="T335" s="37"/>
      <c r="U335" s="37"/>
      <c r="V335" s="37"/>
      <c r="W335" s="37"/>
      <c r="X335" s="37"/>
      <c r="Y335" s="37"/>
      <c r="Z335" s="37"/>
      <c r="AA335" s="37"/>
      <c r="AB335" s="37"/>
      <c r="AC335" s="37"/>
      <c r="AD335" s="37"/>
      <c r="AE335" s="37"/>
      <c r="AF335" s="37"/>
      <c r="AG335" s="37"/>
      <c r="AH335" s="37"/>
      <c r="AI335" s="37"/>
      <c r="AJ335" s="37"/>
      <c r="AK335" s="37"/>
      <c r="AL335" s="37"/>
      <c r="AM335" s="37"/>
      <c r="AN335" s="37"/>
      <c r="AO335" s="37"/>
    </row>
    <row r="336" spans="17:41" x14ac:dyDescent="0.35">
      <c r="Q336" s="37"/>
      <c r="R336" s="37"/>
      <c r="S336" s="37"/>
      <c r="T336" s="37"/>
      <c r="U336" s="37"/>
      <c r="V336" s="37"/>
      <c r="W336" s="37"/>
      <c r="X336" s="37"/>
      <c r="Y336" s="37"/>
      <c r="Z336" s="37"/>
      <c r="AA336" s="37"/>
      <c r="AB336" s="37"/>
      <c r="AC336" s="37"/>
      <c r="AD336" s="37"/>
      <c r="AE336" s="37"/>
      <c r="AF336" s="37"/>
      <c r="AG336" s="37"/>
      <c r="AH336" s="37"/>
      <c r="AI336" s="37"/>
      <c r="AJ336" s="37"/>
      <c r="AK336" s="37"/>
      <c r="AL336" s="37"/>
      <c r="AM336" s="37"/>
      <c r="AN336" s="37"/>
      <c r="AO336" s="37"/>
    </row>
    <row r="337" spans="17:41" x14ac:dyDescent="0.35">
      <c r="Q337" s="37"/>
      <c r="R337" s="37"/>
      <c r="S337" s="37"/>
      <c r="T337" s="37"/>
      <c r="U337" s="37"/>
      <c r="V337" s="37"/>
      <c r="W337" s="37"/>
      <c r="X337" s="37"/>
      <c r="Y337" s="37"/>
      <c r="Z337" s="37"/>
      <c r="AA337" s="37"/>
      <c r="AB337" s="37"/>
      <c r="AC337" s="37"/>
      <c r="AD337" s="37"/>
      <c r="AE337" s="37"/>
      <c r="AF337" s="37"/>
      <c r="AG337" s="37"/>
      <c r="AH337" s="37"/>
      <c r="AI337" s="37"/>
      <c r="AJ337" s="37"/>
      <c r="AK337" s="37"/>
      <c r="AL337" s="37"/>
      <c r="AM337" s="37"/>
      <c r="AN337" s="37"/>
      <c r="AO337" s="37"/>
    </row>
    <row r="338" spans="17:41" x14ac:dyDescent="0.35">
      <c r="Q338" s="37"/>
      <c r="R338" s="37"/>
      <c r="S338" s="37"/>
      <c r="T338" s="37"/>
      <c r="U338" s="37"/>
      <c r="V338" s="37"/>
      <c r="W338" s="37"/>
      <c r="X338" s="37"/>
      <c r="Y338" s="37"/>
      <c r="Z338" s="37"/>
      <c r="AA338" s="37"/>
      <c r="AB338" s="37"/>
      <c r="AC338" s="37"/>
      <c r="AD338" s="37"/>
      <c r="AE338" s="37"/>
      <c r="AF338" s="37"/>
      <c r="AG338" s="37"/>
      <c r="AH338" s="37"/>
      <c r="AI338" s="37"/>
      <c r="AJ338" s="37"/>
      <c r="AK338" s="37"/>
      <c r="AL338" s="37"/>
      <c r="AM338" s="37"/>
      <c r="AN338" s="37"/>
      <c r="AO338" s="37"/>
    </row>
    <row r="339" spans="17:41" x14ac:dyDescent="0.35">
      <c r="Q339" s="37"/>
      <c r="R339" s="37"/>
      <c r="S339" s="37"/>
      <c r="T339" s="37"/>
      <c r="U339" s="37"/>
      <c r="V339" s="37"/>
      <c r="W339" s="37"/>
      <c r="X339" s="37"/>
      <c r="Y339" s="37"/>
      <c r="Z339" s="37"/>
      <c r="AA339" s="37"/>
      <c r="AB339" s="37"/>
      <c r="AC339" s="37"/>
      <c r="AD339" s="37"/>
      <c r="AE339" s="37"/>
      <c r="AF339" s="37"/>
      <c r="AG339" s="37"/>
      <c r="AH339" s="37"/>
      <c r="AI339" s="37"/>
      <c r="AJ339" s="37"/>
      <c r="AK339" s="37"/>
      <c r="AL339" s="37"/>
      <c r="AM339" s="37"/>
      <c r="AN339" s="37"/>
      <c r="AO339" s="37"/>
    </row>
    <row r="340" spans="17:41" x14ac:dyDescent="0.35">
      <c r="Q340" s="37"/>
      <c r="R340" s="37"/>
      <c r="S340" s="37"/>
      <c r="T340" s="37"/>
      <c r="U340" s="37"/>
      <c r="V340" s="37"/>
      <c r="W340" s="37"/>
      <c r="X340" s="37"/>
      <c r="Y340" s="37"/>
      <c r="Z340" s="37"/>
      <c r="AA340" s="37"/>
      <c r="AB340" s="37"/>
      <c r="AC340" s="37"/>
      <c r="AD340" s="37"/>
      <c r="AE340" s="37"/>
      <c r="AF340" s="37"/>
      <c r="AG340" s="37"/>
      <c r="AH340" s="37"/>
      <c r="AI340" s="37"/>
      <c r="AJ340" s="37"/>
      <c r="AK340" s="37"/>
      <c r="AL340" s="37"/>
      <c r="AM340" s="37"/>
      <c r="AN340" s="37"/>
      <c r="AO340" s="37"/>
    </row>
    <row r="341" spans="17:41" x14ac:dyDescent="0.35">
      <c r="Q341" s="37"/>
      <c r="R341" s="37"/>
      <c r="S341" s="37"/>
      <c r="T341" s="37"/>
      <c r="U341" s="37"/>
      <c r="V341" s="37"/>
      <c r="W341" s="37"/>
      <c r="X341" s="37"/>
      <c r="Y341" s="37"/>
      <c r="Z341" s="37"/>
      <c r="AA341" s="37"/>
      <c r="AB341" s="37"/>
      <c r="AC341" s="37"/>
      <c r="AD341" s="37"/>
      <c r="AE341" s="37"/>
      <c r="AF341" s="37"/>
      <c r="AG341" s="37"/>
      <c r="AH341" s="37"/>
      <c r="AI341" s="37"/>
      <c r="AJ341" s="37"/>
      <c r="AK341" s="37"/>
      <c r="AL341" s="37"/>
      <c r="AM341" s="37"/>
      <c r="AN341" s="37"/>
      <c r="AO341" s="37"/>
    </row>
    <row r="342" spans="17:41" x14ac:dyDescent="0.35">
      <c r="Q342" s="37"/>
      <c r="R342" s="37"/>
      <c r="S342" s="37"/>
      <c r="T342" s="37"/>
      <c r="U342" s="37"/>
      <c r="V342" s="37"/>
      <c r="W342" s="37"/>
      <c r="X342" s="37"/>
      <c r="Y342" s="37"/>
      <c r="Z342" s="37"/>
      <c r="AA342" s="37"/>
      <c r="AB342" s="37"/>
      <c r="AC342" s="37"/>
      <c r="AD342" s="37"/>
      <c r="AE342" s="37"/>
      <c r="AF342" s="37"/>
      <c r="AG342" s="37"/>
      <c r="AH342" s="37"/>
      <c r="AI342" s="37"/>
      <c r="AJ342" s="37"/>
      <c r="AK342" s="37"/>
      <c r="AL342" s="37"/>
      <c r="AM342" s="37"/>
      <c r="AN342" s="37"/>
      <c r="AO342" s="37"/>
    </row>
    <row r="343" spans="17:41" x14ac:dyDescent="0.35">
      <c r="Q343" s="37"/>
      <c r="R343" s="37"/>
      <c r="S343" s="37"/>
      <c r="T343" s="37"/>
      <c r="U343" s="37"/>
      <c r="V343" s="37"/>
      <c r="W343" s="37"/>
      <c r="X343" s="37"/>
      <c r="Y343" s="37"/>
      <c r="Z343" s="37"/>
      <c r="AA343" s="37"/>
      <c r="AB343" s="37"/>
      <c r="AC343" s="37"/>
      <c r="AD343" s="37"/>
      <c r="AE343" s="37"/>
      <c r="AF343" s="37"/>
      <c r="AG343" s="37"/>
      <c r="AH343" s="37"/>
      <c r="AI343" s="37"/>
      <c r="AJ343" s="37"/>
      <c r="AK343" s="37"/>
      <c r="AL343" s="37"/>
      <c r="AM343" s="37"/>
      <c r="AN343" s="37"/>
      <c r="AO343" s="37"/>
    </row>
    <row r="344" spans="17:41" x14ac:dyDescent="0.35">
      <c r="Q344" s="37"/>
      <c r="R344" s="37"/>
      <c r="S344" s="37"/>
      <c r="T344" s="37"/>
      <c r="U344" s="37"/>
      <c r="V344" s="37"/>
      <c r="W344" s="37"/>
      <c r="X344" s="37"/>
      <c r="Y344" s="37"/>
      <c r="Z344" s="37"/>
      <c r="AA344" s="37"/>
      <c r="AB344" s="37"/>
      <c r="AC344" s="37"/>
      <c r="AD344" s="37"/>
      <c r="AE344" s="37"/>
      <c r="AF344" s="37"/>
      <c r="AG344" s="37"/>
      <c r="AH344" s="37"/>
      <c r="AI344" s="37"/>
      <c r="AJ344" s="37"/>
      <c r="AK344" s="37"/>
      <c r="AL344" s="37"/>
      <c r="AM344" s="37"/>
      <c r="AN344" s="37"/>
      <c r="AO344" s="37"/>
    </row>
    <row r="345" spans="17:41" x14ac:dyDescent="0.35">
      <c r="Q345" s="37"/>
      <c r="R345" s="37"/>
      <c r="S345" s="37"/>
      <c r="T345" s="37"/>
      <c r="U345" s="37"/>
      <c r="V345" s="37"/>
      <c r="W345" s="37"/>
      <c r="X345" s="37"/>
      <c r="Y345" s="37"/>
      <c r="Z345" s="37"/>
      <c r="AA345" s="37"/>
      <c r="AB345" s="37"/>
      <c r="AC345" s="37"/>
      <c r="AD345" s="37"/>
      <c r="AE345" s="37"/>
      <c r="AF345" s="37"/>
      <c r="AG345" s="37"/>
      <c r="AH345" s="37"/>
      <c r="AI345" s="37"/>
      <c r="AJ345" s="37"/>
      <c r="AK345" s="37"/>
      <c r="AL345" s="37"/>
      <c r="AM345" s="37"/>
      <c r="AN345" s="37"/>
      <c r="AO345" s="37"/>
    </row>
    <row r="346" spans="17:41" x14ac:dyDescent="0.35">
      <c r="Q346" s="37"/>
      <c r="R346" s="37"/>
      <c r="S346" s="37"/>
      <c r="T346" s="37"/>
      <c r="U346" s="37"/>
      <c r="V346" s="37"/>
      <c r="W346" s="37"/>
      <c r="X346" s="37"/>
      <c r="Y346" s="37"/>
      <c r="Z346" s="37"/>
      <c r="AA346" s="37"/>
      <c r="AB346" s="37"/>
      <c r="AC346" s="37"/>
      <c r="AD346" s="37"/>
      <c r="AE346" s="37"/>
      <c r="AF346" s="37"/>
      <c r="AG346" s="37"/>
      <c r="AH346" s="37"/>
      <c r="AI346" s="37"/>
      <c r="AJ346" s="37"/>
      <c r="AK346" s="37"/>
      <c r="AL346" s="37"/>
      <c r="AM346" s="37"/>
      <c r="AN346" s="37"/>
      <c r="AO346" s="37"/>
    </row>
    <row r="347" spans="17:41" x14ac:dyDescent="0.35">
      <c r="Q347" s="37"/>
      <c r="R347" s="37"/>
      <c r="S347" s="37"/>
      <c r="T347" s="37"/>
      <c r="U347" s="37"/>
      <c r="V347" s="37"/>
      <c r="W347" s="37"/>
      <c r="X347" s="37"/>
      <c r="Y347" s="37"/>
      <c r="Z347" s="37"/>
      <c r="AA347" s="37"/>
      <c r="AB347" s="37"/>
      <c r="AC347" s="37"/>
      <c r="AD347" s="37"/>
      <c r="AE347" s="37"/>
      <c r="AF347" s="37"/>
      <c r="AG347" s="37"/>
      <c r="AH347" s="37"/>
      <c r="AI347" s="37"/>
      <c r="AJ347" s="37"/>
      <c r="AK347" s="37"/>
      <c r="AL347" s="37"/>
      <c r="AM347" s="37"/>
      <c r="AN347" s="37"/>
      <c r="AO347" s="37"/>
    </row>
    <row r="348" spans="17:41" x14ac:dyDescent="0.35">
      <c r="Q348" s="37"/>
      <c r="R348" s="37"/>
      <c r="S348" s="37"/>
      <c r="T348" s="37"/>
      <c r="U348" s="37"/>
      <c r="V348" s="37"/>
      <c r="W348" s="37"/>
      <c r="X348" s="37"/>
      <c r="Y348" s="37"/>
      <c r="Z348" s="37"/>
      <c r="AA348" s="37"/>
      <c r="AB348" s="37"/>
      <c r="AC348" s="37"/>
      <c r="AD348" s="37"/>
      <c r="AE348" s="37"/>
      <c r="AF348" s="37"/>
      <c r="AG348" s="37"/>
      <c r="AH348" s="37"/>
      <c r="AI348" s="37"/>
      <c r="AJ348" s="37"/>
      <c r="AK348" s="37"/>
      <c r="AL348" s="37"/>
      <c r="AM348" s="37"/>
      <c r="AN348" s="37"/>
      <c r="AO348" s="37"/>
    </row>
    <row r="349" spans="17:41" x14ac:dyDescent="0.35">
      <c r="Q349" s="37"/>
      <c r="R349" s="37"/>
      <c r="S349" s="37"/>
      <c r="T349" s="37"/>
      <c r="U349" s="37"/>
      <c r="V349" s="37"/>
      <c r="W349" s="37"/>
      <c r="X349" s="37"/>
      <c r="Y349" s="37"/>
      <c r="Z349" s="37"/>
      <c r="AA349" s="37"/>
      <c r="AB349" s="37"/>
      <c r="AC349" s="37"/>
      <c r="AD349" s="37"/>
      <c r="AE349" s="37"/>
      <c r="AF349" s="37"/>
      <c r="AG349" s="37"/>
      <c r="AH349" s="37"/>
      <c r="AI349" s="37"/>
      <c r="AJ349" s="37"/>
      <c r="AK349" s="37"/>
      <c r="AL349" s="37"/>
      <c r="AM349" s="37"/>
      <c r="AN349" s="37"/>
      <c r="AO349" s="37"/>
    </row>
    <row r="350" spans="17:41" x14ac:dyDescent="0.35">
      <c r="Q350" s="37"/>
      <c r="R350" s="37"/>
      <c r="S350" s="37"/>
      <c r="T350" s="37"/>
      <c r="U350" s="37"/>
      <c r="V350" s="37"/>
      <c r="W350" s="37"/>
      <c r="X350" s="37"/>
      <c r="Y350" s="37"/>
      <c r="Z350" s="37"/>
      <c r="AA350" s="37"/>
      <c r="AB350" s="37"/>
      <c r="AC350" s="37"/>
      <c r="AD350" s="37"/>
      <c r="AE350" s="37"/>
      <c r="AF350" s="37"/>
      <c r="AG350" s="37"/>
      <c r="AH350" s="37"/>
      <c r="AI350" s="37"/>
      <c r="AJ350" s="37"/>
      <c r="AK350" s="37"/>
      <c r="AL350" s="37"/>
      <c r="AM350" s="37"/>
      <c r="AN350" s="37"/>
      <c r="AO350" s="37"/>
    </row>
    <row r="351" spans="17:41" x14ac:dyDescent="0.35">
      <c r="Q351" s="37"/>
      <c r="R351" s="37"/>
      <c r="S351" s="37"/>
      <c r="T351" s="37"/>
      <c r="U351" s="37"/>
      <c r="V351" s="37"/>
      <c r="W351" s="37"/>
      <c r="X351" s="37"/>
      <c r="Y351" s="37"/>
      <c r="Z351" s="37"/>
      <c r="AA351" s="37"/>
      <c r="AB351" s="37"/>
      <c r="AC351" s="37"/>
      <c r="AD351" s="37"/>
      <c r="AE351" s="37"/>
      <c r="AF351" s="37"/>
      <c r="AG351" s="37"/>
      <c r="AH351" s="37"/>
      <c r="AI351" s="37"/>
      <c r="AJ351" s="37"/>
      <c r="AK351" s="37"/>
      <c r="AL351" s="37"/>
      <c r="AM351" s="37"/>
      <c r="AN351" s="37"/>
      <c r="AO351" s="37"/>
    </row>
    <row r="352" spans="17:41" x14ac:dyDescent="0.35">
      <c r="Q352" s="37"/>
      <c r="R352" s="37"/>
      <c r="S352" s="37"/>
      <c r="T352" s="37"/>
      <c r="U352" s="37"/>
      <c r="V352" s="37"/>
      <c r="W352" s="37"/>
      <c r="X352" s="37"/>
      <c r="Y352" s="37"/>
      <c r="Z352" s="37"/>
      <c r="AA352" s="37"/>
      <c r="AB352" s="37"/>
      <c r="AC352" s="37"/>
      <c r="AD352" s="37"/>
      <c r="AE352" s="37"/>
      <c r="AF352" s="37"/>
      <c r="AG352" s="37"/>
      <c r="AH352" s="37"/>
      <c r="AI352" s="37"/>
      <c r="AJ352" s="37"/>
      <c r="AK352" s="37"/>
      <c r="AL352" s="37"/>
      <c r="AM352" s="37"/>
      <c r="AN352" s="37"/>
      <c r="AO352" s="37"/>
    </row>
    <row r="353" spans="17:41" x14ac:dyDescent="0.35">
      <c r="Q353" s="37"/>
      <c r="R353" s="37"/>
      <c r="S353" s="37"/>
      <c r="T353" s="37"/>
      <c r="U353" s="37"/>
      <c r="V353" s="37"/>
      <c r="W353" s="37"/>
      <c r="X353" s="37"/>
      <c r="Y353" s="37"/>
      <c r="Z353" s="37"/>
      <c r="AA353" s="37"/>
      <c r="AB353" s="37"/>
      <c r="AC353" s="37"/>
      <c r="AD353" s="37"/>
      <c r="AE353" s="37"/>
      <c r="AF353" s="37"/>
      <c r="AG353" s="37"/>
      <c r="AH353" s="37"/>
      <c r="AI353" s="37"/>
      <c r="AJ353" s="37"/>
      <c r="AK353" s="37"/>
      <c r="AL353" s="37"/>
      <c r="AM353" s="37"/>
      <c r="AN353" s="37"/>
      <c r="AO353" s="37"/>
    </row>
    <row r="354" spans="17:41" x14ac:dyDescent="0.35">
      <c r="Q354" s="37"/>
      <c r="R354" s="37"/>
      <c r="S354" s="37"/>
      <c r="T354" s="37"/>
      <c r="U354" s="37"/>
      <c r="V354" s="37"/>
      <c r="W354" s="37"/>
      <c r="X354" s="37"/>
      <c r="Y354" s="37"/>
      <c r="Z354" s="37"/>
      <c r="AA354" s="37"/>
      <c r="AB354" s="37"/>
      <c r="AC354" s="37"/>
      <c r="AD354" s="37"/>
      <c r="AE354" s="37"/>
      <c r="AF354" s="37"/>
      <c r="AG354" s="37"/>
      <c r="AH354" s="37"/>
      <c r="AI354" s="37"/>
      <c r="AJ354" s="37"/>
      <c r="AK354" s="37"/>
      <c r="AL354" s="37"/>
      <c r="AM354" s="37"/>
      <c r="AN354" s="37"/>
      <c r="AO354" s="37"/>
    </row>
    <row r="355" spans="17:41" x14ac:dyDescent="0.35">
      <c r="Q355" s="37"/>
      <c r="R355" s="37"/>
      <c r="S355" s="37"/>
      <c r="T355" s="37"/>
      <c r="U355" s="37"/>
      <c r="V355" s="37"/>
      <c r="W355" s="37"/>
      <c r="X355" s="37"/>
      <c r="Y355" s="37"/>
      <c r="Z355" s="37"/>
      <c r="AA355" s="37"/>
      <c r="AB355" s="37"/>
      <c r="AC355" s="37"/>
      <c r="AD355" s="37"/>
      <c r="AE355" s="37"/>
      <c r="AF355" s="37"/>
      <c r="AG355" s="37"/>
      <c r="AH355" s="37"/>
      <c r="AI355" s="37"/>
      <c r="AJ355" s="37"/>
      <c r="AK355" s="37"/>
      <c r="AL355" s="37"/>
      <c r="AM355" s="37"/>
      <c r="AN355" s="37"/>
      <c r="AO355" s="37"/>
    </row>
    <row r="356" spans="17:41" x14ac:dyDescent="0.35">
      <c r="Q356" s="37"/>
      <c r="R356" s="37"/>
      <c r="S356" s="37"/>
      <c r="T356" s="37"/>
      <c r="U356" s="37"/>
      <c r="V356" s="37"/>
      <c r="W356" s="37"/>
      <c r="X356" s="37"/>
      <c r="Y356" s="37"/>
      <c r="Z356" s="37"/>
      <c r="AA356" s="37"/>
      <c r="AB356" s="37"/>
      <c r="AC356" s="37"/>
      <c r="AD356" s="37"/>
      <c r="AE356" s="37"/>
      <c r="AF356" s="37"/>
      <c r="AG356" s="37"/>
      <c r="AH356" s="37"/>
      <c r="AI356" s="37"/>
      <c r="AJ356" s="37"/>
      <c r="AK356" s="37"/>
      <c r="AL356" s="37"/>
      <c r="AM356" s="37"/>
      <c r="AN356" s="37"/>
      <c r="AO356" s="37"/>
    </row>
    <row r="357" spans="17:41" x14ac:dyDescent="0.35">
      <c r="Q357" s="37"/>
      <c r="R357" s="37"/>
      <c r="S357" s="37"/>
      <c r="T357" s="37"/>
      <c r="U357" s="37"/>
      <c r="V357" s="37"/>
      <c r="W357" s="37"/>
      <c r="X357" s="37"/>
      <c r="Y357" s="37"/>
      <c r="Z357" s="37"/>
      <c r="AA357" s="37"/>
      <c r="AB357" s="37"/>
      <c r="AC357" s="37"/>
      <c r="AD357" s="37"/>
      <c r="AE357" s="37"/>
      <c r="AF357" s="37"/>
      <c r="AG357" s="37"/>
      <c r="AH357" s="37"/>
      <c r="AI357" s="37"/>
      <c r="AJ357" s="37"/>
      <c r="AK357" s="37"/>
      <c r="AL357" s="37"/>
      <c r="AM357" s="37"/>
      <c r="AN357" s="37"/>
      <c r="AO357" s="37"/>
    </row>
    <row r="358" spans="17:41" x14ac:dyDescent="0.35">
      <c r="Q358" s="37"/>
      <c r="R358" s="37"/>
      <c r="S358" s="37"/>
      <c r="T358" s="37"/>
      <c r="U358" s="37"/>
      <c r="V358" s="37"/>
      <c r="W358" s="37"/>
      <c r="X358" s="37"/>
      <c r="Y358" s="37"/>
      <c r="Z358" s="37"/>
      <c r="AA358" s="37"/>
      <c r="AB358" s="37"/>
      <c r="AC358" s="37"/>
      <c r="AD358" s="37"/>
      <c r="AE358" s="37"/>
      <c r="AF358" s="37"/>
      <c r="AG358" s="37"/>
      <c r="AH358" s="37"/>
      <c r="AI358" s="37"/>
      <c r="AJ358" s="37"/>
      <c r="AK358" s="37"/>
      <c r="AL358" s="37"/>
      <c r="AM358" s="37"/>
      <c r="AN358" s="37"/>
      <c r="AO358" s="37"/>
    </row>
    <row r="359" spans="17:41" x14ac:dyDescent="0.35">
      <c r="Q359" s="37"/>
      <c r="R359" s="37"/>
      <c r="S359" s="37"/>
      <c r="T359" s="37"/>
      <c r="U359" s="37"/>
      <c r="V359" s="37"/>
      <c r="W359" s="37"/>
      <c r="X359" s="37"/>
      <c r="Y359" s="37"/>
      <c r="Z359" s="37"/>
      <c r="AA359" s="37"/>
      <c r="AB359" s="37"/>
      <c r="AC359" s="37"/>
      <c r="AD359" s="37"/>
      <c r="AE359" s="37"/>
      <c r="AF359" s="37"/>
      <c r="AG359" s="37"/>
      <c r="AH359" s="37"/>
      <c r="AI359" s="37"/>
      <c r="AJ359" s="37"/>
      <c r="AK359" s="37"/>
      <c r="AL359" s="37"/>
      <c r="AM359" s="37"/>
      <c r="AN359" s="37"/>
      <c r="AO359" s="37"/>
    </row>
    <row r="360" spans="17:41" x14ac:dyDescent="0.35">
      <c r="Q360" s="37"/>
      <c r="R360" s="37"/>
      <c r="S360" s="37"/>
      <c r="T360" s="37"/>
      <c r="U360" s="37"/>
      <c r="V360" s="37"/>
      <c r="W360" s="37"/>
      <c r="X360" s="37"/>
      <c r="Y360" s="37"/>
      <c r="Z360" s="37"/>
      <c r="AA360" s="37"/>
      <c r="AB360" s="37"/>
      <c r="AC360" s="37"/>
      <c r="AD360" s="37"/>
      <c r="AE360" s="37"/>
      <c r="AF360" s="37"/>
      <c r="AG360" s="37"/>
      <c r="AH360" s="37"/>
      <c r="AI360" s="37"/>
      <c r="AJ360" s="37"/>
      <c r="AK360" s="37"/>
      <c r="AL360" s="37"/>
      <c r="AM360" s="37"/>
      <c r="AN360" s="37"/>
      <c r="AO360" s="37"/>
    </row>
    <row r="361" spans="17:41" x14ac:dyDescent="0.35">
      <c r="Q361" s="37"/>
      <c r="R361" s="37"/>
      <c r="S361" s="37"/>
      <c r="T361" s="37"/>
      <c r="U361" s="37"/>
      <c r="V361" s="37"/>
      <c r="W361" s="37"/>
      <c r="X361" s="37"/>
      <c r="Y361" s="37"/>
      <c r="Z361" s="37"/>
      <c r="AA361" s="37"/>
      <c r="AB361" s="37"/>
      <c r="AC361" s="37"/>
      <c r="AD361" s="37"/>
      <c r="AE361" s="37"/>
      <c r="AF361" s="37"/>
      <c r="AG361" s="37"/>
      <c r="AH361" s="37"/>
      <c r="AI361" s="37"/>
      <c r="AJ361" s="37"/>
      <c r="AK361" s="37"/>
      <c r="AL361" s="37"/>
      <c r="AM361" s="37"/>
      <c r="AN361" s="37"/>
      <c r="AO361" s="37"/>
    </row>
    <row r="362" spans="17:41" x14ac:dyDescent="0.35">
      <c r="Q362" s="37"/>
      <c r="R362" s="37"/>
      <c r="S362" s="37"/>
      <c r="T362" s="37"/>
      <c r="U362" s="37"/>
      <c r="V362" s="37"/>
      <c r="W362" s="37"/>
      <c r="X362" s="37"/>
      <c r="Y362" s="37"/>
      <c r="Z362" s="37"/>
      <c r="AA362" s="37"/>
      <c r="AB362" s="37"/>
      <c r="AC362" s="37"/>
      <c r="AD362" s="37"/>
      <c r="AE362" s="37"/>
      <c r="AF362" s="37"/>
      <c r="AG362" s="37"/>
      <c r="AH362" s="37"/>
      <c r="AI362" s="37"/>
      <c r="AJ362" s="37"/>
      <c r="AK362" s="37"/>
      <c r="AL362" s="37"/>
      <c r="AM362" s="37"/>
      <c r="AN362" s="37"/>
      <c r="AO362" s="37"/>
    </row>
    <row r="363" spans="17:41" x14ac:dyDescent="0.35">
      <c r="Q363" s="37"/>
      <c r="R363" s="37"/>
      <c r="S363" s="37"/>
      <c r="T363" s="37"/>
      <c r="U363" s="37"/>
      <c r="V363" s="37"/>
      <c r="W363" s="37"/>
      <c r="X363" s="37"/>
      <c r="Y363" s="37"/>
      <c r="Z363" s="37"/>
      <c r="AA363" s="37"/>
      <c r="AB363" s="37"/>
      <c r="AC363" s="37"/>
      <c r="AD363" s="37"/>
      <c r="AE363" s="37"/>
      <c r="AF363" s="37"/>
      <c r="AG363" s="37"/>
      <c r="AH363" s="37"/>
      <c r="AI363" s="37"/>
      <c r="AJ363" s="37"/>
      <c r="AK363" s="37"/>
      <c r="AL363" s="37"/>
      <c r="AM363" s="37"/>
      <c r="AN363" s="37"/>
      <c r="AO363" s="37"/>
    </row>
    <row r="364" spans="17:41" x14ac:dyDescent="0.35">
      <c r="Q364" s="37"/>
      <c r="R364" s="37"/>
      <c r="S364" s="37"/>
      <c r="T364" s="37"/>
      <c r="U364" s="37"/>
      <c r="V364" s="37"/>
      <c r="W364" s="37"/>
      <c r="X364" s="37"/>
      <c r="Y364" s="37"/>
      <c r="Z364" s="37"/>
      <c r="AA364" s="37"/>
      <c r="AB364" s="37"/>
      <c r="AC364" s="37"/>
      <c r="AD364" s="37"/>
      <c r="AE364" s="37"/>
      <c r="AF364" s="37"/>
      <c r="AG364" s="37"/>
      <c r="AH364" s="37"/>
      <c r="AI364" s="37"/>
      <c r="AJ364" s="37"/>
      <c r="AK364" s="37"/>
      <c r="AL364" s="37"/>
      <c r="AM364" s="37"/>
      <c r="AN364" s="37"/>
      <c r="AO364" s="37"/>
    </row>
    <row r="365" spans="17:41" x14ac:dyDescent="0.35">
      <c r="Q365" s="37"/>
      <c r="R365" s="37"/>
      <c r="S365" s="37"/>
      <c r="T365" s="37"/>
      <c r="U365" s="37"/>
      <c r="V365" s="37"/>
      <c r="W365" s="37"/>
      <c r="X365" s="37"/>
      <c r="Y365" s="37"/>
      <c r="Z365" s="37"/>
      <c r="AA365" s="37"/>
      <c r="AB365" s="37"/>
      <c r="AC365" s="37"/>
      <c r="AD365" s="37"/>
      <c r="AE365" s="37"/>
      <c r="AF365" s="37"/>
      <c r="AG365" s="37"/>
      <c r="AH365" s="37"/>
      <c r="AI365" s="37"/>
      <c r="AJ365" s="37"/>
      <c r="AK365" s="37"/>
      <c r="AL365" s="37"/>
      <c r="AM365" s="37"/>
      <c r="AN365" s="37"/>
      <c r="AO365" s="37"/>
    </row>
    <row r="366" spans="17:41" x14ac:dyDescent="0.35">
      <c r="Q366" s="37"/>
      <c r="R366" s="37"/>
      <c r="S366" s="37"/>
      <c r="T366" s="37"/>
      <c r="U366" s="37"/>
      <c r="V366" s="37"/>
      <c r="W366" s="37"/>
      <c r="X366" s="37"/>
      <c r="Y366" s="37"/>
      <c r="Z366" s="37"/>
      <c r="AA366" s="37"/>
      <c r="AB366" s="37"/>
      <c r="AC366" s="37"/>
      <c r="AD366" s="37"/>
      <c r="AE366" s="37"/>
      <c r="AF366" s="37"/>
      <c r="AG366" s="37"/>
      <c r="AH366" s="37"/>
      <c r="AI366" s="37"/>
      <c r="AJ366" s="37"/>
      <c r="AK366" s="37"/>
      <c r="AL366" s="37"/>
      <c r="AM366" s="37"/>
      <c r="AN366" s="37"/>
      <c r="AO366" s="37"/>
    </row>
    <row r="367" spans="17:41" x14ac:dyDescent="0.35">
      <c r="Q367" s="37"/>
      <c r="R367" s="37"/>
      <c r="S367" s="37"/>
      <c r="T367" s="37"/>
      <c r="U367" s="37"/>
      <c r="V367" s="37"/>
      <c r="W367" s="37"/>
      <c r="X367" s="37"/>
      <c r="Y367" s="37"/>
      <c r="Z367" s="37"/>
      <c r="AA367" s="37"/>
      <c r="AB367" s="37"/>
      <c r="AC367" s="37"/>
      <c r="AD367" s="37"/>
      <c r="AE367" s="37"/>
      <c r="AF367" s="37"/>
      <c r="AG367" s="37"/>
      <c r="AH367" s="37"/>
      <c r="AI367" s="37"/>
      <c r="AJ367" s="37"/>
      <c r="AK367" s="37"/>
      <c r="AL367" s="37"/>
      <c r="AM367" s="37"/>
      <c r="AN367" s="37"/>
      <c r="AO367" s="37"/>
    </row>
    <row r="368" spans="17:41" x14ac:dyDescent="0.35">
      <c r="Q368" s="37"/>
      <c r="R368" s="37"/>
      <c r="S368" s="37"/>
      <c r="T368" s="37"/>
      <c r="U368" s="37"/>
      <c r="V368" s="37"/>
      <c r="W368" s="37"/>
      <c r="X368" s="37"/>
      <c r="Y368" s="37"/>
      <c r="Z368" s="37"/>
      <c r="AA368" s="37"/>
      <c r="AB368" s="37"/>
      <c r="AC368" s="37"/>
      <c r="AD368" s="37"/>
      <c r="AE368" s="37"/>
      <c r="AF368" s="37"/>
      <c r="AG368" s="37"/>
      <c r="AH368" s="37"/>
      <c r="AI368" s="37"/>
      <c r="AJ368" s="37"/>
      <c r="AK368" s="37"/>
      <c r="AL368" s="37"/>
      <c r="AM368" s="37"/>
      <c r="AN368" s="37"/>
      <c r="AO368" s="37"/>
    </row>
    <row r="369" spans="17:41" x14ac:dyDescent="0.35">
      <c r="Q369" s="37"/>
      <c r="R369" s="37"/>
      <c r="S369" s="37"/>
      <c r="T369" s="37"/>
      <c r="U369" s="37"/>
      <c r="V369" s="37"/>
      <c r="W369" s="37"/>
      <c r="X369" s="37"/>
      <c r="Y369" s="37"/>
      <c r="Z369" s="37"/>
      <c r="AA369" s="37"/>
      <c r="AB369" s="37"/>
      <c r="AC369" s="37"/>
      <c r="AD369" s="37"/>
      <c r="AE369" s="37"/>
      <c r="AF369" s="37"/>
      <c r="AG369" s="37"/>
      <c r="AH369" s="37"/>
      <c r="AI369" s="37"/>
      <c r="AJ369" s="37"/>
      <c r="AK369" s="37"/>
      <c r="AL369" s="37"/>
      <c r="AM369" s="37"/>
      <c r="AN369" s="37"/>
      <c r="AO369" s="37"/>
    </row>
    <row r="370" spans="17:41" x14ac:dyDescent="0.35">
      <c r="Q370" s="37"/>
      <c r="R370" s="37"/>
      <c r="S370" s="37"/>
      <c r="T370" s="37"/>
      <c r="U370" s="37"/>
      <c r="V370" s="37"/>
      <c r="W370" s="37"/>
      <c r="X370" s="37"/>
      <c r="Y370" s="37"/>
      <c r="Z370" s="37"/>
      <c r="AA370" s="37"/>
      <c r="AB370" s="37"/>
      <c r="AC370" s="37"/>
      <c r="AD370" s="37"/>
      <c r="AE370" s="37"/>
      <c r="AF370" s="37"/>
      <c r="AG370" s="37"/>
      <c r="AH370" s="37"/>
      <c r="AI370" s="37"/>
      <c r="AJ370" s="37"/>
      <c r="AK370" s="37"/>
      <c r="AL370" s="37"/>
      <c r="AM370" s="37"/>
      <c r="AN370" s="37"/>
      <c r="AO370" s="37"/>
    </row>
    <row r="371" spans="17:41" x14ac:dyDescent="0.35">
      <c r="Q371" s="37"/>
      <c r="R371" s="37"/>
      <c r="S371" s="37"/>
      <c r="T371" s="37"/>
      <c r="U371" s="37"/>
      <c r="V371" s="37"/>
      <c r="W371" s="37"/>
      <c r="X371" s="37"/>
      <c r="Y371" s="37"/>
      <c r="Z371" s="37"/>
      <c r="AA371" s="37"/>
      <c r="AB371" s="37"/>
      <c r="AC371" s="37"/>
      <c r="AD371" s="37"/>
      <c r="AE371" s="37"/>
      <c r="AF371" s="37"/>
      <c r="AG371" s="37"/>
      <c r="AH371" s="37"/>
      <c r="AI371" s="37"/>
      <c r="AJ371" s="37"/>
      <c r="AK371" s="37"/>
      <c r="AL371" s="37"/>
      <c r="AM371" s="37"/>
      <c r="AN371" s="37"/>
      <c r="AO371" s="37"/>
    </row>
    <row r="372" spans="17:41" x14ac:dyDescent="0.35">
      <c r="Q372" s="37"/>
      <c r="R372" s="37"/>
      <c r="S372" s="37"/>
      <c r="T372" s="37"/>
      <c r="U372" s="37"/>
      <c r="V372" s="37"/>
      <c r="W372" s="37"/>
      <c r="X372" s="37"/>
      <c r="Y372" s="37"/>
      <c r="Z372" s="37"/>
      <c r="AA372" s="37"/>
      <c r="AB372" s="37"/>
      <c r="AC372" s="37"/>
      <c r="AD372" s="37"/>
      <c r="AE372" s="37"/>
      <c r="AF372" s="37"/>
      <c r="AG372" s="37"/>
      <c r="AH372" s="37"/>
      <c r="AI372" s="37"/>
      <c r="AJ372" s="37"/>
      <c r="AK372" s="37"/>
      <c r="AL372" s="37"/>
      <c r="AM372" s="37"/>
      <c r="AN372" s="37"/>
      <c r="AO372" s="37"/>
    </row>
    <row r="373" spans="17:41" x14ac:dyDescent="0.35">
      <c r="Q373" s="37"/>
      <c r="R373" s="37"/>
      <c r="S373" s="37"/>
      <c r="T373" s="37"/>
      <c r="U373" s="37"/>
      <c r="V373" s="37"/>
      <c r="W373" s="37"/>
      <c r="X373" s="37"/>
      <c r="Y373" s="37"/>
      <c r="Z373" s="37"/>
      <c r="AA373" s="37"/>
      <c r="AB373" s="37"/>
      <c r="AC373" s="37"/>
      <c r="AD373" s="37"/>
      <c r="AE373" s="37"/>
      <c r="AF373" s="37"/>
      <c r="AG373" s="37"/>
      <c r="AH373" s="37"/>
      <c r="AI373" s="37"/>
      <c r="AJ373" s="37"/>
      <c r="AK373" s="37"/>
      <c r="AL373" s="37"/>
      <c r="AM373" s="37"/>
      <c r="AN373" s="37"/>
      <c r="AO373" s="37"/>
    </row>
    <row r="374" spans="17:41" x14ac:dyDescent="0.35">
      <c r="Q374" s="37"/>
      <c r="R374" s="37"/>
      <c r="S374" s="37"/>
      <c r="T374" s="37"/>
      <c r="U374" s="37"/>
      <c r="V374" s="37"/>
      <c r="W374" s="37"/>
      <c r="X374" s="37"/>
      <c r="Y374" s="37"/>
      <c r="Z374" s="37"/>
      <c r="AA374" s="37"/>
      <c r="AB374" s="37"/>
      <c r="AC374" s="37"/>
      <c r="AD374" s="37"/>
      <c r="AE374" s="37"/>
      <c r="AF374" s="37"/>
      <c r="AG374" s="37"/>
      <c r="AH374" s="37"/>
      <c r="AI374" s="37"/>
      <c r="AJ374" s="37"/>
      <c r="AK374" s="37"/>
      <c r="AL374" s="37"/>
      <c r="AM374" s="37"/>
      <c r="AN374" s="37"/>
      <c r="AO374" s="37"/>
    </row>
    <row r="375" spans="17:41" x14ac:dyDescent="0.35">
      <c r="Q375" s="37"/>
      <c r="R375" s="37"/>
      <c r="S375" s="37"/>
      <c r="T375" s="37"/>
      <c r="U375" s="37"/>
      <c r="V375" s="37"/>
      <c r="W375" s="37"/>
      <c r="X375" s="37"/>
      <c r="Y375" s="37"/>
      <c r="Z375" s="37"/>
      <c r="AA375" s="37"/>
      <c r="AB375" s="37"/>
      <c r="AC375" s="37"/>
      <c r="AD375" s="37"/>
      <c r="AE375" s="37"/>
      <c r="AF375" s="37"/>
      <c r="AG375" s="37"/>
      <c r="AH375" s="37"/>
      <c r="AI375" s="37"/>
      <c r="AJ375" s="37"/>
      <c r="AK375" s="37"/>
      <c r="AL375" s="37"/>
      <c r="AM375" s="37"/>
      <c r="AN375" s="37"/>
      <c r="AO375" s="37"/>
    </row>
    <row r="376" spans="17:41" x14ac:dyDescent="0.35">
      <c r="Q376" s="37"/>
      <c r="R376" s="37"/>
      <c r="S376" s="37"/>
      <c r="T376" s="37"/>
      <c r="U376" s="37"/>
      <c r="V376" s="37"/>
      <c r="W376" s="37"/>
      <c r="X376" s="37"/>
      <c r="Y376" s="37"/>
      <c r="Z376" s="37"/>
      <c r="AA376" s="37"/>
      <c r="AB376" s="37"/>
      <c r="AC376" s="37"/>
      <c r="AD376" s="37"/>
      <c r="AE376" s="37"/>
      <c r="AF376" s="37"/>
      <c r="AG376" s="37"/>
      <c r="AH376" s="37"/>
      <c r="AI376" s="37"/>
      <c r="AJ376" s="37"/>
      <c r="AK376" s="37"/>
      <c r="AL376" s="37"/>
      <c r="AM376" s="37"/>
      <c r="AN376" s="37"/>
      <c r="AO376" s="37"/>
    </row>
    <row r="377" spans="17:41" x14ac:dyDescent="0.35">
      <c r="Q377" s="37"/>
      <c r="R377" s="37"/>
      <c r="S377" s="37"/>
      <c r="T377" s="37"/>
      <c r="U377" s="37"/>
      <c r="V377" s="37"/>
      <c r="W377" s="37"/>
      <c r="X377" s="37"/>
      <c r="Y377" s="37"/>
      <c r="Z377" s="37"/>
      <c r="AA377" s="37"/>
      <c r="AB377" s="37"/>
      <c r="AC377" s="37"/>
      <c r="AD377" s="37"/>
      <c r="AE377" s="37"/>
      <c r="AF377" s="37"/>
      <c r="AG377" s="37"/>
      <c r="AH377" s="37"/>
      <c r="AI377" s="37"/>
      <c r="AJ377" s="37"/>
      <c r="AK377" s="37"/>
      <c r="AL377" s="37"/>
      <c r="AM377" s="37"/>
      <c r="AN377" s="37"/>
      <c r="AO377" s="37"/>
    </row>
    <row r="378" spans="17:41" x14ac:dyDescent="0.35">
      <c r="Q378" s="37"/>
      <c r="R378" s="37"/>
      <c r="S378" s="37"/>
      <c r="T378" s="37"/>
      <c r="U378" s="37"/>
      <c r="V378" s="37"/>
      <c r="W378" s="37"/>
      <c r="X378" s="37"/>
      <c r="Y378" s="37"/>
      <c r="Z378" s="37"/>
      <c r="AA378" s="37"/>
      <c r="AB378" s="37"/>
      <c r="AC378" s="37"/>
      <c r="AD378" s="37"/>
      <c r="AE378" s="37"/>
      <c r="AF378" s="37"/>
      <c r="AG378" s="37"/>
      <c r="AH378" s="37"/>
      <c r="AI378" s="37"/>
      <c r="AJ378" s="37"/>
      <c r="AK378" s="37"/>
      <c r="AL378" s="37"/>
      <c r="AM378" s="37"/>
      <c r="AN378" s="37"/>
      <c r="AO378" s="37"/>
    </row>
    <row r="379" spans="17:41" x14ac:dyDescent="0.35">
      <c r="Q379" s="37"/>
      <c r="R379" s="37"/>
      <c r="S379" s="37"/>
      <c r="T379" s="37"/>
      <c r="U379" s="37"/>
      <c r="V379" s="37"/>
      <c r="W379" s="37"/>
      <c r="X379" s="37"/>
      <c r="Y379" s="37"/>
      <c r="Z379" s="37"/>
      <c r="AA379" s="37"/>
      <c r="AB379" s="37"/>
      <c r="AC379" s="37"/>
      <c r="AD379" s="37"/>
      <c r="AE379" s="37"/>
      <c r="AF379" s="37"/>
      <c r="AG379" s="37"/>
      <c r="AH379" s="37"/>
      <c r="AI379" s="37"/>
      <c r="AJ379" s="37"/>
      <c r="AK379" s="37"/>
      <c r="AL379" s="37"/>
      <c r="AM379" s="37"/>
      <c r="AN379" s="37"/>
      <c r="AO379" s="37"/>
    </row>
    <row r="380" spans="17:41" x14ac:dyDescent="0.35">
      <c r="Q380" s="37"/>
      <c r="R380" s="37"/>
      <c r="S380" s="37"/>
      <c r="T380" s="37"/>
      <c r="U380" s="37"/>
      <c r="V380" s="37"/>
      <c r="W380" s="37"/>
      <c r="X380" s="37"/>
      <c r="Y380" s="37"/>
      <c r="Z380" s="37"/>
      <c r="AA380" s="37"/>
      <c r="AB380" s="37"/>
      <c r="AC380" s="37"/>
      <c r="AD380" s="37"/>
      <c r="AE380" s="37"/>
      <c r="AF380" s="37"/>
      <c r="AG380" s="37"/>
      <c r="AH380" s="37"/>
      <c r="AI380" s="37"/>
      <c r="AJ380" s="37"/>
      <c r="AK380" s="37"/>
      <c r="AL380" s="37"/>
      <c r="AM380" s="37"/>
      <c r="AN380" s="37"/>
      <c r="AO380" s="37"/>
    </row>
    <row r="381" spans="17:41" x14ac:dyDescent="0.35">
      <c r="Q381" s="37"/>
      <c r="R381" s="37"/>
      <c r="S381" s="37"/>
      <c r="T381" s="37"/>
      <c r="U381" s="37"/>
      <c r="V381" s="37"/>
      <c r="W381" s="37"/>
      <c r="X381" s="37"/>
      <c r="Y381" s="37"/>
      <c r="Z381" s="37"/>
      <c r="AA381" s="37"/>
      <c r="AB381" s="37"/>
      <c r="AC381" s="37"/>
      <c r="AD381" s="37"/>
      <c r="AE381" s="37"/>
      <c r="AF381" s="37"/>
      <c r="AG381" s="37"/>
      <c r="AH381" s="37"/>
      <c r="AI381" s="37"/>
      <c r="AJ381" s="37"/>
      <c r="AK381" s="37"/>
      <c r="AL381" s="37"/>
      <c r="AM381" s="37"/>
      <c r="AN381" s="37"/>
      <c r="AO381" s="37"/>
    </row>
    <row r="382" spans="17:41" x14ac:dyDescent="0.35">
      <c r="Q382" s="37"/>
      <c r="R382" s="37"/>
      <c r="S382" s="37"/>
      <c r="T382" s="37"/>
      <c r="U382" s="37"/>
      <c r="V382" s="37"/>
      <c r="W382" s="37"/>
      <c r="X382" s="37"/>
      <c r="Y382" s="37"/>
      <c r="Z382" s="37"/>
      <c r="AA382" s="37"/>
      <c r="AB382" s="37"/>
      <c r="AC382" s="37"/>
      <c r="AD382" s="37"/>
      <c r="AE382" s="37"/>
      <c r="AF382" s="37"/>
      <c r="AG382" s="37"/>
      <c r="AH382" s="37"/>
      <c r="AI382" s="37"/>
      <c r="AJ382" s="37"/>
      <c r="AK382" s="37"/>
      <c r="AL382" s="37"/>
      <c r="AM382" s="37"/>
      <c r="AN382" s="37"/>
      <c r="AO382" s="37"/>
    </row>
    <row r="383" spans="17:41" x14ac:dyDescent="0.35">
      <c r="Q383" s="37"/>
      <c r="R383" s="37"/>
      <c r="S383" s="37"/>
      <c r="T383" s="37"/>
      <c r="U383" s="37"/>
      <c r="V383" s="37"/>
      <c r="W383" s="37"/>
      <c r="X383" s="37"/>
      <c r="Y383" s="37"/>
      <c r="Z383" s="37"/>
      <c r="AA383" s="37"/>
      <c r="AB383" s="37"/>
      <c r="AC383" s="37"/>
      <c r="AD383" s="37"/>
      <c r="AE383" s="37"/>
      <c r="AF383" s="37"/>
      <c r="AG383" s="37"/>
      <c r="AH383" s="37"/>
      <c r="AI383" s="37"/>
      <c r="AJ383" s="37"/>
      <c r="AK383" s="37"/>
      <c r="AL383" s="37"/>
      <c r="AM383" s="37"/>
      <c r="AN383" s="37"/>
      <c r="AO383" s="37"/>
    </row>
    <row r="384" spans="17:41" x14ac:dyDescent="0.35">
      <c r="Q384" s="37"/>
      <c r="R384" s="37"/>
      <c r="S384" s="37"/>
      <c r="T384" s="37"/>
      <c r="U384" s="37"/>
      <c r="V384" s="37"/>
      <c r="W384" s="37"/>
      <c r="X384" s="37"/>
      <c r="Y384" s="37"/>
      <c r="Z384" s="37"/>
      <c r="AA384" s="37"/>
      <c r="AB384" s="37"/>
      <c r="AC384" s="37"/>
      <c r="AD384" s="37"/>
      <c r="AE384" s="37"/>
      <c r="AF384" s="37"/>
      <c r="AG384" s="37"/>
      <c r="AH384" s="37"/>
      <c r="AI384" s="37"/>
      <c r="AJ384" s="37"/>
      <c r="AK384" s="37"/>
      <c r="AL384" s="37"/>
      <c r="AM384" s="37"/>
      <c r="AN384" s="37"/>
      <c r="AO384" s="37"/>
    </row>
    <row r="385" spans="17:41" x14ac:dyDescent="0.35">
      <c r="Q385" s="37"/>
      <c r="R385" s="37"/>
      <c r="S385" s="37"/>
      <c r="T385" s="37"/>
      <c r="U385" s="37"/>
      <c r="V385" s="37"/>
      <c r="W385" s="37"/>
      <c r="X385" s="37"/>
      <c r="Y385" s="37"/>
      <c r="Z385" s="37"/>
      <c r="AA385" s="37"/>
      <c r="AB385" s="37"/>
      <c r="AC385" s="37"/>
      <c r="AD385" s="37"/>
      <c r="AE385" s="37"/>
      <c r="AF385" s="37"/>
      <c r="AG385" s="37"/>
      <c r="AH385" s="37"/>
      <c r="AI385" s="37"/>
      <c r="AJ385" s="37"/>
      <c r="AK385" s="37"/>
      <c r="AL385" s="37"/>
      <c r="AM385" s="37"/>
      <c r="AN385" s="37"/>
      <c r="AO385" s="37"/>
    </row>
    <row r="386" spans="17:41" x14ac:dyDescent="0.35">
      <c r="Q386" s="37"/>
      <c r="R386" s="37"/>
      <c r="S386" s="37"/>
      <c r="T386" s="37"/>
      <c r="U386" s="37"/>
      <c r="V386" s="37"/>
      <c r="W386" s="37"/>
      <c r="X386" s="37"/>
      <c r="Y386" s="37"/>
      <c r="Z386" s="37"/>
      <c r="AA386" s="37"/>
      <c r="AB386" s="37"/>
      <c r="AC386" s="37"/>
      <c r="AD386" s="37"/>
      <c r="AE386" s="37"/>
      <c r="AF386" s="37"/>
      <c r="AG386" s="37"/>
      <c r="AH386" s="37"/>
      <c r="AI386" s="37"/>
      <c r="AJ386" s="37"/>
      <c r="AK386" s="37"/>
      <c r="AL386" s="37"/>
      <c r="AM386" s="37"/>
      <c r="AN386" s="37"/>
      <c r="AO386" s="37"/>
    </row>
    <row r="387" spans="17:41" x14ac:dyDescent="0.35">
      <c r="Q387" s="37"/>
      <c r="R387" s="37"/>
      <c r="S387" s="37"/>
      <c r="T387" s="37"/>
      <c r="U387" s="37"/>
      <c r="V387" s="37"/>
      <c r="W387" s="37"/>
      <c r="X387" s="37"/>
      <c r="Y387" s="37"/>
      <c r="Z387" s="37"/>
      <c r="AA387" s="37"/>
      <c r="AB387" s="37"/>
      <c r="AC387" s="37"/>
      <c r="AD387" s="37"/>
      <c r="AE387" s="37"/>
      <c r="AF387" s="37"/>
      <c r="AG387" s="37"/>
      <c r="AH387" s="37"/>
      <c r="AI387" s="37"/>
      <c r="AJ387" s="37"/>
      <c r="AK387" s="37"/>
      <c r="AL387" s="37"/>
      <c r="AM387" s="37"/>
      <c r="AN387" s="37"/>
      <c r="AO387" s="37"/>
    </row>
    <row r="388" spans="17:41" x14ac:dyDescent="0.35">
      <c r="Q388" s="37"/>
      <c r="R388" s="37"/>
      <c r="S388" s="37"/>
      <c r="T388" s="37"/>
      <c r="U388" s="37"/>
      <c r="V388" s="37"/>
      <c r="W388" s="37"/>
      <c r="X388" s="37"/>
      <c r="Y388" s="37"/>
      <c r="Z388" s="37"/>
      <c r="AA388" s="37"/>
      <c r="AB388" s="37"/>
      <c r="AC388" s="37"/>
      <c r="AD388" s="37"/>
      <c r="AE388" s="37"/>
      <c r="AF388" s="37"/>
      <c r="AG388" s="37"/>
      <c r="AH388" s="37"/>
      <c r="AI388" s="37"/>
      <c r="AJ388" s="37"/>
      <c r="AK388" s="37"/>
      <c r="AL388" s="37"/>
      <c r="AM388" s="37"/>
      <c r="AN388" s="37"/>
      <c r="AO388" s="37"/>
    </row>
    <row r="389" spans="17:41" x14ac:dyDescent="0.35">
      <c r="Q389" s="37"/>
      <c r="R389" s="37"/>
      <c r="S389" s="37"/>
      <c r="T389" s="37"/>
      <c r="U389" s="37"/>
      <c r="V389" s="37"/>
      <c r="W389" s="37"/>
      <c r="X389" s="37"/>
      <c r="Y389" s="37"/>
      <c r="Z389" s="37"/>
      <c r="AA389" s="37"/>
      <c r="AB389" s="37"/>
      <c r="AC389" s="37"/>
      <c r="AD389" s="37"/>
      <c r="AE389" s="37"/>
      <c r="AF389" s="37"/>
      <c r="AG389" s="37"/>
      <c r="AH389" s="37"/>
      <c r="AI389" s="37"/>
      <c r="AJ389" s="37"/>
      <c r="AK389" s="37"/>
      <c r="AL389" s="37"/>
      <c r="AM389" s="37"/>
      <c r="AN389" s="37"/>
      <c r="AO389" s="37"/>
    </row>
    <row r="390" spans="17:41" x14ac:dyDescent="0.35">
      <c r="Q390" s="37"/>
      <c r="R390" s="37"/>
      <c r="S390" s="37"/>
      <c r="T390" s="37"/>
      <c r="U390" s="37"/>
      <c r="V390" s="37"/>
      <c r="W390" s="37"/>
      <c r="X390" s="37"/>
      <c r="Y390" s="37"/>
      <c r="Z390" s="37"/>
      <c r="AA390" s="37"/>
      <c r="AB390" s="37"/>
      <c r="AC390" s="37"/>
      <c r="AD390" s="37"/>
      <c r="AE390" s="37"/>
      <c r="AF390" s="37"/>
      <c r="AG390" s="37"/>
      <c r="AH390" s="37"/>
      <c r="AI390" s="37"/>
      <c r="AJ390" s="37"/>
      <c r="AK390" s="37"/>
      <c r="AL390" s="37"/>
      <c r="AM390" s="37"/>
      <c r="AN390" s="37"/>
      <c r="AO390" s="37"/>
    </row>
    <row r="391" spans="17:41" x14ac:dyDescent="0.35">
      <c r="Q391" s="37"/>
      <c r="R391" s="37"/>
      <c r="S391" s="37"/>
      <c r="T391" s="37"/>
      <c r="U391" s="37"/>
      <c r="V391" s="37"/>
      <c r="W391" s="37"/>
      <c r="X391" s="37"/>
      <c r="Y391" s="37"/>
      <c r="Z391" s="37"/>
      <c r="AA391" s="37"/>
      <c r="AB391" s="37"/>
      <c r="AC391" s="37"/>
      <c r="AD391" s="37"/>
      <c r="AE391" s="37"/>
      <c r="AF391" s="37"/>
      <c r="AG391" s="37"/>
      <c r="AH391" s="37"/>
      <c r="AI391" s="37"/>
      <c r="AJ391" s="37"/>
      <c r="AK391" s="37"/>
      <c r="AL391" s="37"/>
      <c r="AM391" s="37"/>
      <c r="AN391" s="37"/>
      <c r="AO391" s="37"/>
    </row>
    <row r="392" spans="17:41" x14ac:dyDescent="0.35">
      <c r="Q392" s="37"/>
      <c r="R392" s="37"/>
      <c r="S392" s="37"/>
      <c r="T392" s="37"/>
      <c r="U392" s="37"/>
      <c r="V392" s="37"/>
      <c r="W392" s="37"/>
      <c r="X392" s="37"/>
      <c r="Y392" s="37"/>
      <c r="Z392" s="37"/>
      <c r="AA392" s="37"/>
      <c r="AB392" s="37"/>
      <c r="AC392" s="37"/>
      <c r="AD392" s="37"/>
      <c r="AE392" s="37"/>
      <c r="AF392" s="37"/>
      <c r="AG392" s="37"/>
      <c r="AH392" s="37"/>
      <c r="AI392" s="37"/>
      <c r="AJ392" s="37"/>
      <c r="AK392" s="37"/>
      <c r="AL392" s="37"/>
      <c r="AM392" s="37"/>
      <c r="AN392" s="37"/>
      <c r="AO392" s="37"/>
    </row>
    <row r="393" spans="17:41" x14ac:dyDescent="0.35">
      <c r="Q393" s="37"/>
      <c r="R393" s="37"/>
      <c r="S393" s="37"/>
      <c r="T393" s="37"/>
      <c r="U393" s="37"/>
      <c r="V393" s="37"/>
      <c r="W393" s="37"/>
      <c r="X393" s="37"/>
      <c r="Y393" s="37"/>
      <c r="Z393" s="37"/>
      <c r="AA393" s="37"/>
      <c r="AB393" s="37"/>
      <c r="AC393" s="37"/>
      <c r="AD393" s="37"/>
      <c r="AE393" s="37"/>
      <c r="AF393" s="37"/>
      <c r="AG393" s="37"/>
      <c r="AH393" s="37"/>
      <c r="AI393" s="37"/>
      <c r="AJ393" s="37"/>
      <c r="AK393" s="37"/>
      <c r="AL393" s="37"/>
      <c r="AM393" s="37"/>
      <c r="AN393" s="37"/>
      <c r="AO393" s="37"/>
    </row>
    <row r="394" spans="17:41" x14ac:dyDescent="0.35">
      <c r="Q394" s="37"/>
      <c r="R394" s="37"/>
      <c r="S394" s="37"/>
      <c r="T394" s="37"/>
      <c r="U394" s="37"/>
      <c r="V394" s="37"/>
      <c r="W394" s="37"/>
      <c r="X394" s="37"/>
      <c r="Y394" s="37"/>
      <c r="Z394" s="37"/>
      <c r="AA394" s="37"/>
      <c r="AB394" s="37"/>
      <c r="AC394" s="37"/>
      <c r="AD394" s="37"/>
      <c r="AE394" s="37"/>
      <c r="AF394" s="37"/>
      <c r="AG394" s="37"/>
      <c r="AH394" s="37"/>
      <c r="AI394" s="37"/>
      <c r="AJ394" s="37"/>
      <c r="AK394" s="37"/>
      <c r="AL394" s="37"/>
      <c r="AM394" s="37"/>
      <c r="AN394" s="37"/>
      <c r="AO394" s="37"/>
    </row>
    <row r="395" spans="17:41" x14ac:dyDescent="0.35">
      <c r="Q395" s="37"/>
      <c r="R395" s="37"/>
      <c r="S395" s="37"/>
      <c r="T395" s="37"/>
      <c r="U395" s="37"/>
      <c r="V395" s="37"/>
      <c r="W395" s="37"/>
      <c r="X395" s="37"/>
      <c r="Y395" s="37"/>
      <c r="Z395" s="37"/>
      <c r="AA395" s="37"/>
      <c r="AB395" s="37"/>
      <c r="AC395" s="37"/>
      <c r="AD395" s="37"/>
      <c r="AE395" s="37"/>
      <c r="AF395" s="37"/>
      <c r="AG395" s="37"/>
      <c r="AH395" s="37"/>
      <c r="AI395" s="37"/>
      <c r="AJ395" s="37"/>
      <c r="AK395" s="37"/>
      <c r="AL395" s="37"/>
      <c r="AM395" s="37"/>
      <c r="AN395" s="37"/>
      <c r="AO395" s="37"/>
    </row>
    <row r="396" spans="17:41" x14ac:dyDescent="0.35">
      <c r="Q396" s="37"/>
      <c r="R396" s="37"/>
      <c r="S396" s="37"/>
      <c r="T396" s="37"/>
      <c r="U396" s="37"/>
      <c r="V396" s="37"/>
      <c r="W396" s="37"/>
      <c r="X396" s="37"/>
      <c r="Y396" s="37"/>
      <c r="Z396" s="37"/>
      <c r="AA396" s="37"/>
      <c r="AB396" s="37"/>
      <c r="AC396" s="37"/>
      <c r="AD396" s="37"/>
      <c r="AE396" s="37"/>
      <c r="AF396" s="37"/>
      <c r="AG396" s="37"/>
      <c r="AH396" s="37"/>
      <c r="AI396" s="37"/>
      <c r="AJ396" s="37"/>
      <c r="AK396" s="37"/>
      <c r="AL396" s="37"/>
      <c r="AM396" s="37"/>
      <c r="AN396" s="37"/>
      <c r="AO396" s="37"/>
    </row>
    <row r="397" spans="17:41" x14ac:dyDescent="0.35">
      <c r="Q397" s="37"/>
      <c r="R397" s="37"/>
      <c r="S397" s="37"/>
      <c r="T397" s="37"/>
      <c r="U397" s="37"/>
      <c r="V397" s="37"/>
      <c r="W397" s="37"/>
      <c r="X397" s="37"/>
      <c r="Y397" s="37"/>
      <c r="Z397" s="37"/>
      <c r="AA397" s="37"/>
      <c r="AB397" s="37"/>
      <c r="AC397" s="37"/>
      <c r="AD397" s="37"/>
      <c r="AE397" s="37"/>
      <c r="AF397" s="37"/>
      <c r="AG397" s="37"/>
      <c r="AH397" s="37"/>
      <c r="AI397" s="37"/>
      <c r="AJ397" s="37"/>
      <c r="AK397" s="37"/>
      <c r="AL397" s="37"/>
      <c r="AM397" s="37"/>
      <c r="AN397" s="37"/>
      <c r="AO397" s="37"/>
    </row>
    <row r="398" spans="17:41" x14ac:dyDescent="0.35">
      <c r="Q398" s="37"/>
      <c r="R398" s="37"/>
      <c r="S398" s="37"/>
      <c r="T398" s="37"/>
      <c r="U398" s="37"/>
      <c r="V398" s="37"/>
      <c r="W398" s="37"/>
      <c r="X398" s="37"/>
      <c r="Y398" s="37"/>
      <c r="Z398" s="37"/>
      <c r="AA398" s="37"/>
      <c r="AB398" s="37"/>
      <c r="AC398" s="37"/>
      <c r="AD398" s="37"/>
      <c r="AE398" s="37"/>
      <c r="AF398" s="37"/>
      <c r="AG398" s="37"/>
      <c r="AH398" s="37"/>
      <c r="AI398" s="37"/>
      <c r="AJ398" s="37"/>
      <c r="AK398" s="37"/>
      <c r="AL398" s="37"/>
      <c r="AM398" s="37"/>
      <c r="AN398" s="37"/>
      <c r="AO398" s="37"/>
    </row>
    <row r="399" spans="17:41" x14ac:dyDescent="0.35">
      <c r="Q399" s="37"/>
      <c r="R399" s="37"/>
      <c r="S399" s="37"/>
      <c r="T399" s="37"/>
      <c r="U399" s="37"/>
      <c r="V399" s="37"/>
      <c r="W399" s="37"/>
      <c r="X399" s="37"/>
      <c r="Y399" s="37"/>
      <c r="Z399" s="37"/>
      <c r="AA399" s="37"/>
      <c r="AB399" s="37"/>
      <c r="AC399" s="37"/>
      <c r="AD399" s="37"/>
      <c r="AE399" s="37"/>
      <c r="AF399" s="37"/>
      <c r="AG399" s="37"/>
      <c r="AH399" s="37"/>
      <c r="AI399" s="37"/>
      <c r="AJ399" s="37"/>
      <c r="AK399" s="37"/>
      <c r="AL399" s="37"/>
      <c r="AM399" s="37"/>
      <c r="AN399" s="37"/>
      <c r="AO399" s="37"/>
    </row>
    <row r="400" spans="17:41" x14ac:dyDescent="0.35">
      <c r="Q400" s="37"/>
      <c r="R400" s="37"/>
      <c r="S400" s="37"/>
      <c r="T400" s="37"/>
      <c r="U400" s="37"/>
      <c r="V400" s="37"/>
      <c r="W400" s="37"/>
      <c r="X400" s="37"/>
      <c r="Y400" s="37"/>
      <c r="Z400" s="37"/>
      <c r="AA400" s="37"/>
      <c r="AB400" s="37"/>
      <c r="AC400" s="37"/>
      <c r="AD400" s="37"/>
      <c r="AE400" s="37"/>
      <c r="AF400" s="37"/>
      <c r="AG400" s="37"/>
      <c r="AH400" s="37"/>
      <c r="AI400" s="37"/>
      <c r="AJ400" s="37"/>
      <c r="AK400" s="37"/>
      <c r="AL400" s="37"/>
      <c r="AM400" s="37"/>
      <c r="AN400" s="37"/>
      <c r="AO400" s="37"/>
    </row>
    <row r="401" spans="17:41" x14ac:dyDescent="0.35">
      <c r="Q401" s="37"/>
      <c r="R401" s="37"/>
      <c r="S401" s="37"/>
      <c r="T401" s="37"/>
      <c r="U401" s="37"/>
      <c r="V401" s="37"/>
      <c r="W401" s="37"/>
      <c r="X401" s="37"/>
      <c r="Y401" s="37"/>
      <c r="Z401" s="37"/>
      <c r="AA401" s="37"/>
      <c r="AB401" s="37"/>
      <c r="AC401" s="37"/>
      <c r="AD401" s="37"/>
      <c r="AE401" s="37"/>
      <c r="AF401" s="37"/>
      <c r="AG401" s="37"/>
      <c r="AH401" s="37"/>
      <c r="AI401" s="37"/>
      <c r="AJ401" s="37"/>
      <c r="AK401" s="37"/>
      <c r="AL401" s="37"/>
      <c r="AM401" s="37"/>
      <c r="AN401" s="37"/>
      <c r="AO401" s="37"/>
    </row>
    <row r="402" spans="17:41" x14ac:dyDescent="0.35">
      <c r="Q402" s="37"/>
      <c r="R402" s="37"/>
      <c r="S402" s="37"/>
      <c r="T402" s="37"/>
      <c r="U402" s="37"/>
      <c r="V402" s="37"/>
      <c r="W402" s="37"/>
      <c r="X402" s="37"/>
      <c r="Y402" s="37"/>
      <c r="Z402" s="37"/>
      <c r="AA402" s="37"/>
      <c r="AB402" s="37"/>
      <c r="AC402" s="37"/>
      <c r="AD402" s="37"/>
      <c r="AE402" s="37"/>
      <c r="AF402" s="37"/>
      <c r="AG402" s="37"/>
      <c r="AH402" s="37"/>
      <c r="AI402" s="37"/>
      <c r="AJ402" s="37"/>
      <c r="AK402" s="37"/>
      <c r="AL402" s="37"/>
      <c r="AM402" s="37"/>
      <c r="AN402" s="37"/>
      <c r="AO402" s="37"/>
    </row>
    <row r="403" spans="17:41" x14ac:dyDescent="0.35">
      <c r="Q403" s="37"/>
      <c r="R403" s="37"/>
      <c r="S403" s="37"/>
      <c r="T403" s="37"/>
      <c r="U403" s="37"/>
      <c r="V403" s="37"/>
      <c r="W403" s="37"/>
      <c r="X403" s="37"/>
      <c r="Y403" s="37"/>
      <c r="Z403" s="37"/>
      <c r="AA403" s="37"/>
      <c r="AB403" s="37"/>
      <c r="AC403" s="37"/>
      <c r="AD403" s="37"/>
      <c r="AE403" s="37"/>
      <c r="AF403" s="37"/>
      <c r="AG403" s="37"/>
      <c r="AH403" s="37"/>
      <c r="AI403" s="37"/>
      <c r="AJ403" s="37"/>
      <c r="AK403" s="37"/>
      <c r="AL403" s="37"/>
      <c r="AM403" s="37"/>
      <c r="AN403" s="37"/>
      <c r="AO403" s="37"/>
    </row>
    <row r="404" spans="17:41" x14ac:dyDescent="0.35">
      <c r="Q404" s="37"/>
      <c r="R404" s="37"/>
      <c r="S404" s="37"/>
      <c r="T404" s="37"/>
      <c r="U404" s="37"/>
      <c r="V404" s="37"/>
      <c r="W404" s="37"/>
      <c r="X404" s="37"/>
      <c r="Y404" s="37"/>
      <c r="Z404" s="37"/>
      <c r="AA404" s="37"/>
      <c r="AB404" s="37"/>
      <c r="AC404" s="37"/>
      <c r="AD404" s="37"/>
      <c r="AE404" s="37"/>
      <c r="AF404" s="37"/>
      <c r="AG404" s="37"/>
      <c r="AH404" s="37"/>
      <c r="AI404" s="37"/>
      <c r="AJ404" s="37"/>
      <c r="AK404" s="37"/>
      <c r="AL404" s="37"/>
      <c r="AM404" s="37"/>
      <c r="AN404" s="37"/>
      <c r="AO404" s="37"/>
    </row>
    <row r="405" spans="17:41" x14ac:dyDescent="0.35">
      <c r="Q405" s="37"/>
      <c r="R405" s="37"/>
      <c r="S405" s="37"/>
      <c r="T405" s="37"/>
      <c r="U405" s="37"/>
      <c r="V405" s="37"/>
      <c r="W405" s="37"/>
      <c r="X405" s="37"/>
      <c r="Y405" s="37"/>
      <c r="Z405" s="37"/>
      <c r="AA405" s="37"/>
      <c r="AB405" s="37"/>
      <c r="AC405" s="37"/>
      <c r="AD405" s="37"/>
      <c r="AE405" s="37"/>
      <c r="AF405" s="37"/>
      <c r="AG405" s="37"/>
      <c r="AH405" s="37"/>
      <c r="AI405" s="37"/>
      <c r="AJ405" s="37"/>
      <c r="AK405" s="37"/>
      <c r="AL405" s="37"/>
      <c r="AM405" s="37"/>
      <c r="AN405" s="37"/>
      <c r="AO405" s="37"/>
    </row>
    <row r="406" spans="17:41" x14ac:dyDescent="0.35">
      <c r="Q406" s="37"/>
      <c r="R406" s="37"/>
      <c r="S406" s="37"/>
      <c r="T406" s="37"/>
      <c r="U406" s="37"/>
      <c r="V406" s="37"/>
      <c r="W406" s="37"/>
      <c r="X406" s="37"/>
      <c r="Y406" s="37"/>
      <c r="Z406" s="37"/>
      <c r="AA406" s="37"/>
      <c r="AB406" s="37"/>
      <c r="AC406" s="37"/>
      <c r="AD406" s="37"/>
      <c r="AE406" s="37"/>
      <c r="AF406" s="37"/>
      <c r="AG406" s="37"/>
      <c r="AH406" s="37"/>
      <c r="AI406" s="37"/>
      <c r="AJ406" s="37"/>
      <c r="AK406" s="37"/>
      <c r="AL406" s="37"/>
      <c r="AM406" s="37"/>
      <c r="AN406" s="37"/>
      <c r="AO406" s="37"/>
    </row>
    <row r="407" spans="17:41" x14ac:dyDescent="0.35">
      <c r="Q407" s="37"/>
      <c r="R407" s="37"/>
      <c r="S407" s="37"/>
      <c r="T407" s="37"/>
      <c r="U407" s="37"/>
      <c r="V407" s="37"/>
      <c r="W407" s="37"/>
      <c r="X407" s="37"/>
      <c r="Y407" s="37"/>
      <c r="Z407" s="37"/>
      <c r="AA407" s="37"/>
      <c r="AB407" s="37"/>
      <c r="AC407" s="37"/>
      <c r="AD407" s="37"/>
      <c r="AE407" s="37"/>
      <c r="AF407" s="37"/>
      <c r="AG407" s="37"/>
      <c r="AH407" s="37"/>
      <c r="AI407" s="37"/>
      <c r="AJ407" s="37"/>
      <c r="AK407" s="37"/>
      <c r="AL407" s="37"/>
      <c r="AM407" s="37"/>
      <c r="AN407" s="37"/>
      <c r="AO407" s="37"/>
    </row>
    <row r="408" spans="17:41" x14ac:dyDescent="0.35">
      <c r="Q408" s="37"/>
      <c r="R408" s="37"/>
      <c r="S408" s="37"/>
      <c r="T408" s="37"/>
      <c r="U408" s="37"/>
      <c r="V408" s="37"/>
      <c r="W408" s="37"/>
      <c r="X408" s="37"/>
      <c r="Y408" s="37"/>
      <c r="Z408" s="37"/>
      <c r="AA408" s="37"/>
      <c r="AB408" s="37"/>
      <c r="AC408" s="37"/>
      <c r="AD408" s="37"/>
      <c r="AE408" s="37"/>
      <c r="AF408" s="37"/>
      <c r="AG408" s="37"/>
      <c r="AH408" s="37"/>
      <c r="AI408" s="37"/>
      <c r="AJ408" s="37"/>
      <c r="AK408" s="37"/>
      <c r="AL408" s="37"/>
      <c r="AM408" s="37"/>
      <c r="AN408" s="37"/>
      <c r="AO408" s="37"/>
    </row>
    <row r="409" spans="17:41" x14ac:dyDescent="0.35">
      <c r="Q409" s="37"/>
      <c r="R409" s="37"/>
      <c r="S409" s="37"/>
      <c r="T409" s="37"/>
      <c r="U409" s="37"/>
      <c r="V409" s="37"/>
      <c r="W409" s="37"/>
      <c r="X409" s="37"/>
      <c r="Y409" s="37"/>
      <c r="Z409" s="37"/>
      <c r="AA409" s="37"/>
      <c r="AB409" s="37"/>
      <c r="AC409" s="37"/>
      <c r="AD409" s="37"/>
      <c r="AE409" s="37"/>
      <c r="AF409" s="37"/>
      <c r="AG409" s="37"/>
      <c r="AH409" s="37"/>
      <c r="AI409" s="37"/>
      <c r="AJ409" s="37"/>
      <c r="AK409" s="37"/>
      <c r="AL409" s="37"/>
      <c r="AM409" s="37"/>
      <c r="AN409" s="37"/>
      <c r="AO409" s="37"/>
    </row>
    <row r="410" spans="17:41" x14ac:dyDescent="0.35">
      <c r="Q410" s="37"/>
      <c r="R410" s="37"/>
      <c r="S410" s="37"/>
      <c r="T410" s="37"/>
      <c r="U410" s="37"/>
      <c r="V410" s="37"/>
      <c r="W410" s="37"/>
      <c r="X410" s="37"/>
      <c r="Y410" s="37"/>
      <c r="Z410" s="37"/>
      <c r="AA410" s="37"/>
      <c r="AB410" s="37"/>
      <c r="AC410" s="37"/>
      <c r="AD410" s="37"/>
      <c r="AE410" s="37"/>
      <c r="AF410" s="37"/>
      <c r="AG410" s="37"/>
      <c r="AH410" s="37"/>
      <c r="AI410" s="37"/>
      <c r="AJ410" s="37"/>
      <c r="AK410" s="37"/>
      <c r="AL410" s="37"/>
      <c r="AM410" s="37"/>
      <c r="AN410" s="37"/>
      <c r="AO410" s="37"/>
    </row>
    <row r="411" spans="17:41" x14ac:dyDescent="0.35">
      <c r="Q411" s="37"/>
      <c r="R411" s="37"/>
      <c r="S411" s="37"/>
      <c r="T411" s="37"/>
      <c r="U411" s="37"/>
      <c r="V411" s="37"/>
      <c r="W411" s="37"/>
      <c r="X411" s="37"/>
      <c r="Y411" s="37"/>
      <c r="Z411" s="37"/>
      <c r="AA411" s="37"/>
      <c r="AB411" s="37"/>
      <c r="AC411" s="37"/>
      <c r="AD411" s="37"/>
      <c r="AE411" s="37"/>
      <c r="AF411" s="37"/>
      <c r="AG411" s="37"/>
      <c r="AH411" s="37"/>
      <c r="AI411" s="37"/>
      <c r="AJ411" s="37"/>
      <c r="AK411" s="37"/>
      <c r="AL411" s="37"/>
      <c r="AM411" s="37"/>
      <c r="AN411" s="37"/>
      <c r="AO411" s="37"/>
    </row>
    <row r="412" spans="17:41" x14ac:dyDescent="0.35">
      <c r="Q412" s="37"/>
      <c r="R412" s="37"/>
      <c r="S412" s="37"/>
      <c r="T412" s="37"/>
      <c r="U412" s="37"/>
      <c r="V412" s="37"/>
      <c r="W412" s="37"/>
      <c r="X412" s="37"/>
      <c r="Y412" s="37"/>
      <c r="Z412" s="37"/>
      <c r="AA412" s="37"/>
      <c r="AB412" s="37"/>
      <c r="AC412" s="37"/>
      <c r="AD412" s="37"/>
      <c r="AE412" s="37"/>
      <c r="AF412" s="37"/>
      <c r="AG412" s="37"/>
      <c r="AH412" s="37"/>
      <c r="AI412" s="37"/>
      <c r="AJ412" s="37"/>
      <c r="AK412" s="37"/>
      <c r="AL412" s="37"/>
      <c r="AM412" s="37"/>
      <c r="AN412" s="37"/>
      <c r="AO412" s="37"/>
    </row>
    <row r="413" spans="17:41" x14ac:dyDescent="0.35">
      <c r="Q413" s="37"/>
      <c r="R413" s="37"/>
      <c r="S413" s="37"/>
      <c r="T413" s="37"/>
      <c r="U413" s="37"/>
      <c r="V413" s="37"/>
      <c r="W413" s="37"/>
      <c r="X413" s="37"/>
      <c r="Y413" s="37"/>
      <c r="Z413" s="37"/>
      <c r="AA413" s="37"/>
      <c r="AB413" s="37"/>
      <c r="AC413" s="37"/>
      <c r="AD413" s="37"/>
      <c r="AE413" s="37"/>
      <c r="AF413" s="37"/>
      <c r="AG413" s="37"/>
      <c r="AH413" s="37"/>
      <c r="AI413" s="37"/>
      <c r="AJ413" s="37"/>
      <c r="AK413" s="37"/>
      <c r="AL413" s="37"/>
      <c r="AM413" s="37"/>
      <c r="AN413" s="37"/>
      <c r="AO413" s="37"/>
    </row>
    <row r="414" spans="17:41" x14ac:dyDescent="0.35">
      <c r="Q414" s="37"/>
      <c r="R414" s="37"/>
      <c r="S414" s="37"/>
      <c r="T414" s="37"/>
      <c r="U414" s="37"/>
      <c r="V414" s="37"/>
      <c r="W414" s="37"/>
      <c r="X414" s="37"/>
      <c r="Y414" s="37"/>
      <c r="Z414" s="37"/>
      <c r="AA414" s="37"/>
      <c r="AB414" s="37"/>
      <c r="AC414" s="37"/>
      <c r="AD414" s="37"/>
      <c r="AE414" s="37"/>
      <c r="AF414" s="37"/>
      <c r="AG414" s="37"/>
      <c r="AH414" s="37"/>
      <c r="AI414" s="37"/>
      <c r="AJ414" s="37"/>
      <c r="AK414" s="37"/>
      <c r="AL414" s="37"/>
      <c r="AM414" s="37"/>
      <c r="AN414" s="37"/>
      <c r="AO414" s="37"/>
    </row>
    <row r="415" spans="17:41" x14ac:dyDescent="0.35">
      <c r="Q415" s="37"/>
      <c r="R415" s="37"/>
      <c r="S415" s="37"/>
      <c r="T415" s="37"/>
      <c r="U415" s="37"/>
      <c r="V415" s="37"/>
      <c r="W415" s="37"/>
      <c r="X415" s="37"/>
      <c r="Y415" s="37"/>
      <c r="Z415" s="37"/>
      <c r="AA415" s="37"/>
      <c r="AB415" s="37"/>
      <c r="AC415" s="37"/>
      <c r="AD415" s="37"/>
      <c r="AE415" s="37"/>
      <c r="AF415" s="37"/>
      <c r="AG415" s="37"/>
      <c r="AH415" s="37"/>
      <c r="AI415" s="37"/>
      <c r="AJ415" s="37"/>
      <c r="AK415" s="37"/>
      <c r="AL415" s="37"/>
      <c r="AM415" s="37"/>
      <c r="AN415" s="37"/>
      <c r="AO415" s="37"/>
    </row>
    <row r="416" spans="17:41" x14ac:dyDescent="0.35">
      <c r="Q416" s="37"/>
      <c r="R416" s="37"/>
      <c r="S416" s="37"/>
      <c r="T416" s="37"/>
      <c r="U416" s="37"/>
      <c r="V416" s="37"/>
      <c r="W416" s="37"/>
      <c r="X416" s="37"/>
      <c r="Y416" s="37"/>
      <c r="Z416" s="37"/>
      <c r="AA416" s="37"/>
      <c r="AB416" s="37"/>
      <c r="AC416" s="37"/>
      <c r="AD416" s="37"/>
      <c r="AE416" s="37"/>
      <c r="AF416" s="37"/>
      <c r="AG416" s="37"/>
      <c r="AH416" s="37"/>
      <c r="AI416" s="37"/>
      <c r="AJ416" s="37"/>
      <c r="AK416" s="37"/>
      <c r="AL416" s="37"/>
      <c r="AM416" s="37"/>
      <c r="AN416" s="37"/>
      <c r="AO416" s="37"/>
    </row>
    <row r="417" spans="17:41" x14ac:dyDescent="0.35">
      <c r="Q417" s="37"/>
      <c r="R417" s="37"/>
      <c r="S417" s="37"/>
      <c r="T417" s="37"/>
      <c r="U417" s="37"/>
      <c r="V417" s="37"/>
      <c r="W417" s="37"/>
      <c r="X417" s="37"/>
      <c r="Y417" s="37"/>
      <c r="Z417" s="37"/>
      <c r="AA417" s="37"/>
      <c r="AB417" s="37"/>
      <c r="AC417" s="37"/>
      <c r="AD417" s="37"/>
      <c r="AE417" s="37"/>
      <c r="AF417" s="37"/>
      <c r="AG417" s="37"/>
      <c r="AH417" s="37"/>
      <c r="AI417" s="37"/>
      <c r="AJ417" s="37"/>
      <c r="AK417" s="37"/>
      <c r="AL417" s="37"/>
      <c r="AM417" s="37"/>
      <c r="AN417" s="37"/>
      <c r="AO417" s="37"/>
    </row>
    <row r="418" spans="17:41" x14ac:dyDescent="0.35">
      <c r="Q418" s="37"/>
      <c r="R418" s="37"/>
      <c r="S418" s="37"/>
      <c r="T418" s="37"/>
      <c r="U418" s="37"/>
      <c r="V418" s="37"/>
      <c r="W418" s="37"/>
      <c r="X418" s="37"/>
      <c r="Y418" s="37"/>
      <c r="Z418" s="37"/>
      <c r="AA418" s="37"/>
      <c r="AB418" s="37"/>
      <c r="AC418" s="37"/>
      <c r="AD418" s="37"/>
      <c r="AE418" s="37"/>
      <c r="AF418" s="37"/>
      <c r="AG418" s="37"/>
      <c r="AH418" s="37"/>
      <c r="AI418" s="37"/>
      <c r="AJ418" s="37"/>
      <c r="AK418" s="37"/>
      <c r="AL418" s="37"/>
      <c r="AM418" s="37"/>
      <c r="AN418" s="37"/>
      <c r="AO418" s="37"/>
    </row>
    <row r="419" spans="17:41" x14ac:dyDescent="0.35">
      <c r="Q419" s="37"/>
      <c r="R419" s="37"/>
      <c r="S419" s="37"/>
      <c r="T419" s="37"/>
      <c r="U419" s="37"/>
      <c r="V419" s="37"/>
      <c r="W419" s="37"/>
      <c r="X419" s="37"/>
      <c r="Y419" s="37"/>
      <c r="Z419" s="37"/>
      <c r="AA419" s="37"/>
      <c r="AB419" s="37"/>
      <c r="AC419" s="37"/>
      <c r="AD419" s="37"/>
      <c r="AE419" s="37"/>
      <c r="AF419" s="37"/>
      <c r="AG419" s="37"/>
      <c r="AH419" s="37"/>
      <c r="AI419" s="37"/>
      <c r="AJ419" s="37"/>
      <c r="AK419" s="37"/>
      <c r="AL419" s="37"/>
      <c r="AM419" s="37"/>
      <c r="AN419" s="37"/>
      <c r="AO419" s="37"/>
    </row>
    <row r="420" spans="17:41" x14ac:dyDescent="0.35">
      <c r="Q420" s="37"/>
      <c r="R420" s="37"/>
      <c r="S420" s="37"/>
      <c r="T420" s="37"/>
      <c r="U420" s="37"/>
      <c r="V420" s="37"/>
      <c r="W420" s="37"/>
      <c r="X420" s="37"/>
      <c r="Y420" s="37"/>
      <c r="Z420" s="37"/>
      <c r="AA420" s="37"/>
      <c r="AB420" s="37"/>
      <c r="AC420" s="37"/>
      <c r="AD420" s="37"/>
      <c r="AE420" s="37"/>
      <c r="AF420" s="37"/>
      <c r="AG420" s="37"/>
      <c r="AH420" s="37"/>
      <c r="AI420" s="37"/>
      <c r="AJ420" s="37"/>
      <c r="AK420" s="37"/>
      <c r="AL420" s="37"/>
      <c r="AM420" s="37"/>
      <c r="AN420" s="37"/>
      <c r="AO420" s="37"/>
    </row>
    <row r="421" spans="17:41" x14ac:dyDescent="0.35">
      <c r="Q421" s="37"/>
      <c r="R421" s="37"/>
      <c r="S421" s="37"/>
      <c r="T421" s="37"/>
      <c r="U421" s="37"/>
      <c r="V421" s="37"/>
      <c r="W421" s="37"/>
      <c r="X421" s="37"/>
      <c r="Y421" s="37"/>
      <c r="Z421" s="37"/>
      <c r="AA421" s="37"/>
      <c r="AB421" s="37"/>
      <c r="AC421" s="37"/>
      <c r="AD421" s="37"/>
      <c r="AE421" s="37"/>
      <c r="AF421" s="37"/>
      <c r="AG421" s="37"/>
      <c r="AH421" s="37"/>
      <c r="AI421" s="37"/>
      <c r="AJ421" s="37"/>
      <c r="AK421" s="37"/>
      <c r="AL421" s="37"/>
      <c r="AM421" s="37"/>
      <c r="AN421" s="37"/>
      <c r="AO421" s="37"/>
    </row>
    <row r="422" spans="17:41" x14ac:dyDescent="0.35">
      <c r="Q422" s="37"/>
      <c r="R422" s="37"/>
      <c r="S422" s="37"/>
      <c r="T422" s="37"/>
      <c r="U422" s="37"/>
      <c r="V422" s="37"/>
      <c r="W422" s="37"/>
      <c r="X422" s="37"/>
      <c r="Y422" s="37"/>
      <c r="Z422" s="37"/>
      <c r="AA422" s="37"/>
      <c r="AB422" s="37"/>
      <c r="AC422" s="37"/>
      <c r="AD422" s="37"/>
      <c r="AE422" s="37"/>
      <c r="AF422" s="37"/>
      <c r="AG422" s="37"/>
      <c r="AH422" s="37"/>
      <c r="AI422" s="37"/>
      <c r="AJ422" s="37"/>
      <c r="AK422" s="37"/>
      <c r="AL422" s="37"/>
      <c r="AM422" s="37"/>
      <c r="AN422" s="37"/>
      <c r="AO422" s="37"/>
    </row>
    <row r="423" spans="17:41" x14ac:dyDescent="0.35">
      <c r="Q423" s="37"/>
      <c r="R423" s="37"/>
      <c r="S423" s="37"/>
      <c r="T423" s="37"/>
      <c r="U423" s="37"/>
      <c r="V423" s="37"/>
      <c r="W423" s="37"/>
      <c r="X423" s="37"/>
      <c r="Y423" s="37"/>
      <c r="Z423" s="37"/>
      <c r="AA423" s="37"/>
      <c r="AB423" s="37"/>
      <c r="AC423" s="37"/>
      <c r="AD423" s="37"/>
      <c r="AE423" s="37"/>
      <c r="AF423" s="37"/>
      <c r="AG423" s="37"/>
      <c r="AH423" s="37"/>
      <c r="AI423" s="37"/>
      <c r="AJ423" s="37"/>
      <c r="AK423" s="37"/>
      <c r="AL423" s="37"/>
      <c r="AM423" s="37"/>
      <c r="AN423" s="37"/>
      <c r="AO423" s="37"/>
    </row>
    <row r="424" spans="17:41" x14ac:dyDescent="0.35">
      <c r="Q424" s="37"/>
      <c r="R424" s="37"/>
      <c r="S424" s="37"/>
      <c r="T424" s="37"/>
      <c r="U424" s="37"/>
      <c r="V424" s="37"/>
      <c r="W424" s="37"/>
      <c r="X424" s="37"/>
      <c r="Y424" s="37"/>
      <c r="Z424" s="37"/>
      <c r="AA424" s="37"/>
      <c r="AB424" s="37"/>
      <c r="AC424" s="37"/>
      <c r="AD424" s="37"/>
      <c r="AE424" s="37"/>
      <c r="AF424" s="37"/>
      <c r="AG424" s="37"/>
      <c r="AH424" s="37"/>
      <c r="AI424" s="37"/>
      <c r="AJ424" s="37"/>
      <c r="AK424" s="37"/>
      <c r="AL424" s="37"/>
      <c r="AM424" s="37"/>
      <c r="AN424" s="37"/>
      <c r="AO424" s="37"/>
    </row>
    <row r="425" spans="17:41" x14ac:dyDescent="0.35">
      <c r="Q425" s="37"/>
      <c r="R425" s="37"/>
      <c r="S425" s="37"/>
      <c r="T425" s="37"/>
      <c r="U425" s="37"/>
      <c r="V425" s="37"/>
      <c r="W425" s="37"/>
      <c r="X425" s="37"/>
      <c r="Y425" s="37"/>
      <c r="Z425" s="37"/>
      <c r="AA425" s="37"/>
      <c r="AB425" s="37"/>
      <c r="AC425" s="37"/>
      <c r="AD425" s="37"/>
      <c r="AE425" s="37"/>
      <c r="AF425" s="37"/>
      <c r="AG425" s="37"/>
      <c r="AH425" s="37"/>
      <c r="AI425" s="37"/>
      <c r="AJ425" s="37"/>
      <c r="AK425" s="37"/>
      <c r="AL425" s="37"/>
      <c r="AM425" s="37"/>
      <c r="AN425" s="37"/>
      <c r="AO425" s="37"/>
    </row>
    <row r="426" spans="17:41" x14ac:dyDescent="0.35">
      <c r="Q426" s="37"/>
      <c r="R426" s="37"/>
      <c r="S426" s="37"/>
      <c r="T426" s="37"/>
      <c r="U426" s="37"/>
      <c r="V426" s="37"/>
      <c r="W426" s="37"/>
      <c r="X426" s="37"/>
      <c r="Y426" s="37"/>
      <c r="Z426" s="37"/>
      <c r="AA426" s="37"/>
      <c r="AB426" s="37"/>
      <c r="AC426" s="37"/>
      <c r="AD426" s="37"/>
      <c r="AE426" s="37"/>
      <c r="AF426" s="37"/>
      <c r="AG426" s="37"/>
      <c r="AH426" s="37"/>
      <c r="AI426" s="37"/>
      <c r="AJ426" s="37"/>
      <c r="AK426" s="37"/>
      <c r="AL426" s="37"/>
      <c r="AM426" s="37"/>
      <c r="AN426" s="37"/>
      <c r="AO426" s="37"/>
    </row>
    <row r="427" spans="17:41" x14ac:dyDescent="0.35">
      <c r="Q427" s="37"/>
      <c r="R427" s="37"/>
      <c r="S427" s="37"/>
      <c r="T427" s="37"/>
      <c r="U427" s="37"/>
      <c r="V427" s="37"/>
      <c r="W427" s="37"/>
      <c r="X427" s="37"/>
      <c r="Y427" s="37"/>
      <c r="Z427" s="37"/>
      <c r="AA427" s="37"/>
      <c r="AB427" s="37"/>
      <c r="AC427" s="37"/>
      <c r="AD427" s="37"/>
      <c r="AE427" s="37"/>
      <c r="AF427" s="37"/>
      <c r="AG427" s="37"/>
      <c r="AH427" s="37"/>
      <c r="AI427" s="37"/>
      <c r="AJ427" s="37"/>
      <c r="AK427" s="37"/>
      <c r="AL427" s="37"/>
      <c r="AM427" s="37"/>
      <c r="AN427" s="37"/>
      <c r="AO427" s="37"/>
    </row>
    <row r="428" spans="17:41" x14ac:dyDescent="0.35">
      <c r="Q428" s="37"/>
      <c r="R428" s="37"/>
      <c r="S428" s="37"/>
      <c r="T428" s="37"/>
      <c r="U428" s="37"/>
      <c r="V428" s="37"/>
      <c r="W428" s="37"/>
      <c r="X428" s="37"/>
      <c r="Y428" s="37"/>
      <c r="Z428" s="37"/>
      <c r="AA428" s="37"/>
      <c r="AB428" s="37"/>
      <c r="AC428" s="37"/>
      <c r="AD428" s="37"/>
      <c r="AE428" s="37"/>
      <c r="AF428" s="37"/>
      <c r="AG428" s="37"/>
      <c r="AH428" s="37"/>
      <c r="AI428" s="37"/>
      <c r="AJ428" s="37"/>
      <c r="AK428" s="37"/>
      <c r="AL428" s="37"/>
      <c r="AM428" s="37"/>
      <c r="AN428" s="37"/>
      <c r="AO428" s="37"/>
    </row>
    <row r="429" spans="17:41" x14ac:dyDescent="0.35">
      <c r="Q429" s="37"/>
      <c r="R429" s="37"/>
      <c r="S429" s="37"/>
      <c r="T429" s="37"/>
      <c r="U429" s="37"/>
      <c r="V429" s="37"/>
      <c r="W429" s="37"/>
      <c r="X429" s="37"/>
      <c r="Y429" s="37"/>
      <c r="Z429" s="37"/>
      <c r="AA429" s="37"/>
      <c r="AB429" s="37"/>
      <c r="AC429" s="37"/>
      <c r="AD429" s="37"/>
      <c r="AE429" s="37"/>
      <c r="AF429" s="37"/>
      <c r="AG429" s="37"/>
      <c r="AH429" s="37"/>
      <c r="AI429" s="37"/>
      <c r="AJ429" s="37"/>
      <c r="AK429" s="37"/>
      <c r="AL429" s="37"/>
      <c r="AM429" s="37"/>
      <c r="AN429" s="37"/>
      <c r="AO429" s="37"/>
    </row>
    <row r="430" spans="17:41" x14ac:dyDescent="0.35">
      <c r="Q430" s="37"/>
      <c r="R430" s="37"/>
      <c r="S430" s="37"/>
      <c r="T430" s="37"/>
      <c r="U430" s="37"/>
      <c r="V430" s="37"/>
      <c r="W430" s="37"/>
      <c r="X430" s="37"/>
      <c r="Y430" s="37"/>
      <c r="Z430" s="37"/>
      <c r="AA430" s="37"/>
      <c r="AB430" s="37"/>
      <c r="AC430" s="37"/>
      <c r="AD430" s="37"/>
      <c r="AE430" s="37"/>
      <c r="AF430" s="37"/>
      <c r="AG430" s="37"/>
      <c r="AH430" s="37"/>
      <c r="AI430" s="37"/>
      <c r="AJ430" s="37"/>
      <c r="AK430" s="37"/>
      <c r="AL430" s="37"/>
      <c r="AM430" s="37"/>
      <c r="AN430" s="37"/>
      <c r="AO430" s="37"/>
    </row>
    <row r="431" spans="17:41" x14ac:dyDescent="0.35">
      <c r="Q431" s="37"/>
      <c r="R431" s="37"/>
      <c r="S431" s="37"/>
      <c r="T431" s="37"/>
      <c r="U431" s="37"/>
      <c r="V431" s="37"/>
      <c r="W431" s="37"/>
      <c r="X431" s="37"/>
      <c r="Y431" s="37"/>
      <c r="Z431" s="37"/>
      <c r="AA431" s="37"/>
      <c r="AB431" s="37"/>
      <c r="AC431" s="37"/>
      <c r="AD431" s="37"/>
      <c r="AE431" s="37"/>
      <c r="AF431" s="37"/>
      <c r="AG431" s="37"/>
      <c r="AH431" s="37"/>
      <c r="AI431" s="37"/>
      <c r="AJ431" s="37"/>
      <c r="AK431" s="37"/>
      <c r="AL431" s="37"/>
      <c r="AM431" s="37"/>
      <c r="AN431" s="37"/>
      <c r="AO431" s="37"/>
    </row>
    <row r="432" spans="17:41" x14ac:dyDescent="0.35">
      <c r="Q432" s="37"/>
      <c r="R432" s="37"/>
      <c r="S432" s="37"/>
      <c r="T432" s="37"/>
      <c r="U432" s="37"/>
      <c r="V432" s="37"/>
      <c r="W432" s="37"/>
      <c r="X432" s="37"/>
      <c r="Y432" s="37"/>
      <c r="Z432" s="37"/>
      <c r="AA432" s="37"/>
      <c r="AB432" s="37"/>
      <c r="AC432" s="37"/>
      <c r="AD432" s="37"/>
      <c r="AE432" s="37"/>
      <c r="AF432" s="37"/>
      <c r="AG432" s="37"/>
      <c r="AH432" s="37"/>
      <c r="AI432" s="37"/>
      <c r="AJ432" s="37"/>
      <c r="AK432" s="37"/>
      <c r="AL432" s="37"/>
      <c r="AM432" s="37"/>
      <c r="AN432" s="37"/>
      <c r="AO432" s="37"/>
    </row>
    <row r="433" spans="17:41" x14ac:dyDescent="0.35">
      <c r="Q433" s="37"/>
      <c r="R433" s="37"/>
      <c r="S433" s="37"/>
      <c r="T433" s="37"/>
      <c r="U433" s="37"/>
      <c r="V433" s="37"/>
      <c r="W433" s="37"/>
      <c r="X433" s="37"/>
      <c r="Y433" s="37"/>
      <c r="Z433" s="37"/>
      <c r="AA433" s="37"/>
      <c r="AB433" s="37"/>
      <c r="AC433" s="37"/>
      <c r="AD433" s="37"/>
      <c r="AE433" s="37"/>
      <c r="AF433" s="37"/>
      <c r="AG433" s="37"/>
      <c r="AH433" s="37"/>
      <c r="AI433" s="37"/>
      <c r="AJ433" s="37"/>
      <c r="AK433" s="37"/>
      <c r="AL433" s="37"/>
      <c r="AM433" s="37"/>
      <c r="AN433" s="37"/>
      <c r="AO433" s="37"/>
    </row>
    <row r="434" spans="17:41" x14ac:dyDescent="0.35">
      <c r="Q434" s="37"/>
      <c r="R434" s="37"/>
      <c r="S434" s="37"/>
      <c r="T434" s="37"/>
      <c r="U434" s="37"/>
      <c r="V434" s="37"/>
      <c r="W434" s="37"/>
      <c r="X434" s="37"/>
      <c r="Y434" s="37"/>
      <c r="Z434" s="37"/>
      <c r="AA434" s="37"/>
      <c r="AB434" s="37"/>
      <c r="AC434" s="37"/>
      <c r="AD434" s="37"/>
      <c r="AE434" s="37"/>
      <c r="AF434" s="37"/>
      <c r="AG434" s="37"/>
      <c r="AH434" s="37"/>
      <c r="AI434" s="37"/>
      <c r="AJ434" s="37"/>
      <c r="AK434" s="37"/>
      <c r="AL434" s="37"/>
      <c r="AM434" s="37"/>
      <c r="AN434" s="37"/>
      <c r="AO434" s="37"/>
    </row>
    <row r="435" spans="17:41" x14ac:dyDescent="0.35">
      <c r="Q435" s="37"/>
      <c r="R435" s="37"/>
      <c r="S435" s="37"/>
      <c r="T435" s="37"/>
      <c r="U435" s="37"/>
      <c r="V435" s="37"/>
      <c r="W435" s="37"/>
      <c r="X435" s="37"/>
      <c r="Y435" s="37"/>
      <c r="Z435" s="37"/>
      <c r="AA435" s="37"/>
      <c r="AB435" s="37"/>
      <c r="AC435" s="37"/>
      <c r="AD435" s="37"/>
      <c r="AE435" s="37"/>
      <c r="AF435" s="37"/>
      <c r="AG435" s="37"/>
      <c r="AH435" s="37"/>
      <c r="AI435" s="37"/>
      <c r="AJ435" s="37"/>
      <c r="AK435" s="37"/>
      <c r="AL435" s="37"/>
      <c r="AM435" s="37"/>
      <c r="AN435" s="37"/>
      <c r="AO435" s="37"/>
    </row>
    <row r="436" spans="17:41" x14ac:dyDescent="0.35">
      <c r="Q436" s="37"/>
      <c r="R436" s="37"/>
      <c r="S436" s="37"/>
      <c r="T436" s="37"/>
      <c r="U436" s="37"/>
      <c r="V436" s="37"/>
      <c r="W436" s="37"/>
      <c r="X436" s="37"/>
      <c r="Y436" s="37"/>
      <c r="Z436" s="37"/>
      <c r="AA436" s="37"/>
      <c r="AB436" s="37"/>
      <c r="AC436" s="37"/>
      <c r="AD436" s="37"/>
      <c r="AE436" s="37"/>
      <c r="AF436" s="37"/>
      <c r="AG436" s="37"/>
      <c r="AH436" s="37"/>
      <c r="AI436" s="37"/>
      <c r="AJ436" s="37"/>
      <c r="AK436" s="37"/>
      <c r="AL436" s="37"/>
      <c r="AM436" s="37"/>
      <c r="AN436" s="37"/>
      <c r="AO436" s="37"/>
    </row>
    <row r="437" spans="17:41" x14ac:dyDescent="0.35">
      <c r="Q437" s="37"/>
      <c r="R437" s="37"/>
      <c r="S437" s="37"/>
      <c r="T437" s="37"/>
      <c r="U437" s="37"/>
      <c r="V437" s="37"/>
      <c r="W437" s="37"/>
      <c r="X437" s="37"/>
      <c r="Y437" s="37"/>
      <c r="Z437" s="37"/>
      <c r="AA437" s="37"/>
      <c r="AB437" s="37"/>
      <c r="AC437" s="37"/>
      <c r="AD437" s="37"/>
      <c r="AE437" s="37"/>
      <c r="AF437" s="37"/>
      <c r="AG437" s="37"/>
      <c r="AH437" s="37"/>
      <c r="AI437" s="37"/>
      <c r="AJ437" s="37"/>
      <c r="AK437" s="37"/>
      <c r="AL437" s="37"/>
      <c r="AM437" s="37"/>
      <c r="AN437" s="37"/>
      <c r="AO437" s="37"/>
    </row>
    <row r="438" spans="17:41" x14ac:dyDescent="0.35">
      <c r="Q438" s="37"/>
      <c r="R438" s="37"/>
      <c r="S438" s="37"/>
      <c r="T438" s="37"/>
      <c r="U438" s="37"/>
      <c r="V438" s="37"/>
      <c r="W438" s="37"/>
      <c r="X438" s="37"/>
      <c r="Y438" s="37"/>
      <c r="Z438" s="37"/>
      <c r="AA438" s="37"/>
      <c r="AB438" s="37"/>
      <c r="AC438" s="37"/>
      <c r="AD438" s="37"/>
      <c r="AE438" s="37"/>
      <c r="AF438" s="37"/>
      <c r="AG438" s="37"/>
      <c r="AH438" s="37"/>
      <c r="AI438" s="37"/>
      <c r="AJ438" s="37"/>
      <c r="AK438" s="37"/>
      <c r="AL438" s="37"/>
      <c r="AM438" s="37"/>
      <c r="AN438" s="37"/>
      <c r="AO438" s="37"/>
    </row>
    <row r="439" spans="17:41" x14ac:dyDescent="0.35">
      <c r="Q439" s="37"/>
      <c r="R439" s="37"/>
      <c r="S439" s="37"/>
      <c r="T439" s="37"/>
      <c r="U439" s="37"/>
      <c r="V439" s="37"/>
      <c r="W439" s="37"/>
      <c r="X439" s="37"/>
      <c r="Y439" s="37"/>
      <c r="Z439" s="37"/>
      <c r="AA439" s="37"/>
      <c r="AB439" s="37"/>
      <c r="AC439" s="37"/>
      <c r="AD439" s="37"/>
      <c r="AE439" s="37"/>
      <c r="AF439" s="37"/>
      <c r="AG439" s="37"/>
      <c r="AH439" s="37"/>
      <c r="AI439" s="37"/>
      <c r="AJ439" s="37"/>
      <c r="AK439" s="37"/>
      <c r="AL439" s="37"/>
      <c r="AM439" s="37"/>
      <c r="AN439" s="37"/>
      <c r="AO439" s="37"/>
    </row>
    <row r="440" spans="17:41" x14ac:dyDescent="0.35">
      <c r="Q440" s="37"/>
      <c r="R440" s="37"/>
      <c r="S440" s="37"/>
      <c r="T440" s="37"/>
      <c r="U440" s="37"/>
      <c r="V440" s="37"/>
      <c r="W440" s="37"/>
      <c r="X440" s="37"/>
      <c r="Y440" s="37"/>
      <c r="Z440" s="37"/>
      <c r="AA440" s="37"/>
      <c r="AB440" s="37"/>
      <c r="AC440" s="37"/>
      <c r="AD440" s="37"/>
      <c r="AE440" s="37"/>
      <c r="AF440" s="37"/>
      <c r="AG440" s="37"/>
      <c r="AH440" s="37"/>
      <c r="AI440" s="37"/>
      <c r="AJ440" s="37"/>
      <c r="AK440" s="37"/>
      <c r="AL440" s="37"/>
      <c r="AM440" s="37"/>
      <c r="AN440" s="37"/>
      <c r="AO440" s="37"/>
    </row>
    <row r="441" spans="17:41" x14ac:dyDescent="0.35">
      <c r="Q441" s="37"/>
      <c r="R441" s="37"/>
      <c r="S441" s="37"/>
      <c r="T441" s="37"/>
      <c r="U441" s="37"/>
      <c r="V441" s="37"/>
      <c r="W441" s="37"/>
      <c r="X441" s="37"/>
      <c r="Y441" s="37"/>
      <c r="Z441" s="37"/>
      <c r="AA441" s="37"/>
      <c r="AB441" s="37"/>
      <c r="AC441" s="37"/>
      <c r="AD441" s="37"/>
      <c r="AE441" s="37"/>
      <c r="AF441" s="37"/>
      <c r="AG441" s="37"/>
      <c r="AH441" s="37"/>
      <c r="AI441" s="37"/>
      <c r="AJ441" s="37"/>
      <c r="AK441" s="37"/>
      <c r="AL441" s="37"/>
      <c r="AM441" s="37"/>
      <c r="AN441" s="37"/>
      <c r="AO441" s="37"/>
    </row>
    <row r="442" spans="17:41" x14ac:dyDescent="0.35">
      <c r="Q442" s="37"/>
      <c r="R442" s="37"/>
      <c r="S442" s="37"/>
      <c r="T442" s="37"/>
      <c r="U442" s="37"/>
      <c r="V442" s="37"/>
      <c r="W442" s="37"/>
      <c r="X442" s="37"/>
      <c r="Y442" s="37"/>
      <c r="Z442" s="37"/>
      <c r="AA442" s="37"/>
      <c r="AB442" s="37"/>
      <c r="AC442" s="37"/>
      <c r="AD442" s="37"/>
      <c r="AE442" s="37"/>
      <c r="AF442" s="37"/>
      <c r="AG442" s="37"/>
      <c r="AH442" s="37"/>
      <c r="AI442" s="37"/>
      <c r="AJ442" s="37"/>
      <c r="AK442" s="37"/>
      <c r="AL442" s="37"/>
      <c r="AM442" s="37"/>
      <c r="AN442" s="37"/>
      <c r="AO442" s="37"/>
    </row>
    <row r="443" spans="17:41" x14ac:dyDescent="0.35">
      <c r="Q443" s="37"/>
      <c r="R443" s="37"/>
      <c r="S443" s="37"/>
      <c r="T443" s="37"/>
      <c r="U443" s="37"/>
      <c r="V443" s="37"/>
      <c r="W443" s="37"/>
      <c r="X443" s="37"/>
      <c r="Y443" s="37"/>
      <c r="Z443" s="37"/>
      <c r="AA443" s="37"/>
      <c r="AB443" s="37"/>
      <c r="AC443" s="37"/>
      <c r="AD443" s="37"/>
      <c r="AE443" s="37"/>
      <c r="AF443" s="37"/>
      <c r="AG443" s="37"/>
      <c r="AH443" s="37"/>
      <c r="AI443" s="37"/>
      <c r="AJ443" s="37"/>
      <c r="AK443" s="37"/>
      <c r="AL443" s="37"/>
      <c r="AM443" s="37"/>
      <c r="AN443" s="37"/>
      <c r="AO443" s="37"/>
    </row>
    <row r="444" spans="17:41" x14ac:dyDescent="0.35">
      <c r="Q444" s="37"/>
      <c r="R444" s="37"/>
      <c r="S444" s="37"/>
      <c r="T444" s="37"/>
      <c r="U444" s="37"/>
      <c r="V444" s="37"/>
      <c r="W444" s="37"/>
      <c r="X444" s="37"/>
      <c r="Y444" s="37"/>
      <c r="Z444" s="37"/>
      <c r="AA444" s="37"/>
      <c r="AB444" s="37"/>
      <c r="AC444" s="37"/>
      <c r="AD444" s="37"/>
      <c r="AE444" s="37"/>
      <c r="AF444" s="37"/>
      <c r="AG444" s="37"/>
      <c r="AH444" s="37"/>
      <c r="AI444" s="37"/>
      <c r="AJ444" s="37"/>
      <c r="AK444" s="37"/>
      <c r="AL444" s="37"/>
      <c r="AM444" s="37"/>
      <c r="AN444" s="37"/>
      <c r="AO444" s="37"/>
    </row>
    <row r="445" spans="17:41" x14ac:dyDescent="0.35">
      <c r="Q445" s="37"/>
      <c r="R445" s="37"/>
      <c r="S445" s="37"/>
      <c r="T445" s="37"/>
      <c r="U445" s="37"/>
      <c r="V445" s="37"/>
      <c r="W445" s="37"/>
      <c r="X445" s="37"/>
      <c r="Y445" s="37"/>
      <c r="Z445" s="37"/>
      <c r="AA445" s="37"/>
      <c r="AB445" s="37"/>
      <c r="AC445" s="37"/>
      <c r="AD445" s="37"/>
      <c r="AE445" s="37"/>
      <c r="AF445" s="37"/>
      <c r="AG445" s="37"/>
      <c r="AH445" s="37"/>
      <c r="AI445" s="37"/>
      <c r="AJ445" s="37"/>
      <c r="AK445" s="37"/>
      <c r="AL445" s="37"/>
      <c r="AM445" s="37"/>
      <c r="AN445" s="37"/>
      <c r="AO445" s="37"/>
    </row>
    <row r="446" spans="17:41" x14ac:dyDescent="0.35">
      <c r="Q446" s="37"/>
      <c r="R446" s="37"/>
      <c r="S446" s="37"/>
      <c r="T446" s="37"/>
      <c r="U446" s="37"/>
      <c r="V446" s="37"/>
      <c r="W446" s="37"/>
      <c r="X446" s="37"/>
      <c r="Y446" s="37"/>
      <c r="Z446" s="37"/>
      <c r="AA446" s="37"/>
      <c r="AB446" s="37"/>
      <c r="AC446" s="37"/>
      <c r="AD446" s="37"/>
      <c r="AE446" s="37"/>
      <c r="AF446" s="37"/>
      <c r="AG446" s="37"/>
      <c r="AH446" s="37"/>
      <c r="AI446" s="37"/>
      <c r="AJ446" s="37"/>
      <c r="AK446" s="37"/>
      <c r="AL446" s="37"/>
      <c r="AM446" s="37"/>
      <c r="AN446" s="37"/>
      <c r="AO446" s="37"/>
    </row>
    <row r="447" spans="17:41" x14ac:dyDescent="0.35">
      <c r="Q447" s="37"/>
      <c r="R447" s="37"/>
      <c r="S447" s="37"/>
      <c r="T447" s="37"/>
      <c r="U447" s="37"/>
      <c r="V447" s="37"/>
      <c r="W447" s="37"/>
      <c r="X447" s="37"/>
      <c r="Y447" s="37"/>
      <c r="Z447" s="37"/>
      <c r="AA447" s="37"/>
      <c r="AB447" s="37"/>
      <c r="AC447" s="37"/>
      <c r="AD447" s="37"/>
      <c r="AE447" s="37"/>
      <c r="AF447" s="37"/>
      <c r="AG447" s="37"/>
      <c r="AH447" s="37"/>
      <c r="AI447" s="37"/>
      <c r="AJ447" s="37"/>
      <c r="AK447" s="37"/>
      <c r="AL447" s="37"/>
      <c r="AM447" s="37"/>
      <c r="AN447" s="37"/>
      <c r="AO447" s="37"/>
    </row>
    <row r="448" spans="17:41" x14ac:dyDescent="0.35">
      <c r="Q448" s="37"/>
      <c r="R448" s="37"/>
      <c r="S448" s="37"/>
      <c r="T448" s="37"/>
      <c r="U448" s="37"/>
      <c r="V448" s="37"/>
      <c r="W448" s="37"/>
      <c r="X448" s="37"/>
      <c r="Y448" s="37"/>
      <c r="Z448" s="37"/>
      <c r="AA448" s="37"/>
      <c r="AB448" s="37"/>
      <c r="AC448" s="37"/>
      <c r="AD448" s="37"/>
      <c r="AE448" s="37"/>
      <c r="AF448" s="37"/>
      <c r="AG448" s="37"/>
      <c r="AH448" s="37"/>
      <c r="AI448" s="37"/>
      <c r="AJ448" s="37"/>
      <c r="AK448" s="37"/>
      <c r="AL448" s="37"/>
      <c r="AM448" s="37"/>
      <c r="AN448" s="37"/>
      <c r="AO448" s="37"/>
    </row>
    <row r="449" spans="17:41" x14ac:dyDescent="0.35">
      <c r="Q449" s="37"/>
      <c r="R449" s="37"/>
      <c r="S449" s="37"/>
      <c r="T449" s="37"/>
      <c r="U449" s="37"/>
      <c r="V449" s="37"/>
      <c r="W449" s="37"/>
      <c r="X449" s="37"/>
      <c r="Y449" s="37"/>
      <c r="Z449" s="37"/>
      <c r="AA449" s="37"/>
      <c r="AB449" s="37"/>
      <c r="AC449" s="37"/>
      <c r="AD449" s="37"/>
      <c r="AE449" s="37"/>
      <c r="AF449" s="37"/>
      <c r="AG449" s="37"/>
      <c r="AH449" s="37"/>
      <c r="AI449" s="37"/>
      <c r="AJ449" s="37"/>
      <c r="AK449" s="37"/>
      <c r="AL449" s="37"/>
      <c r="AM449" s="37"/>
      <c r="AN449" s="37"/>
      <c r="AO449" s="37"/>
    </row>
    <row r="450" spans="17:41" x14ac:dyDescent="0.35">
      <c r="Q450" s="37"/>
      <c r="R450" s="37"/>
      <c r="S450" s="37"/>
      <c r="T450" s="37"/>
      <c r="U450" s="37"/>
      <c r="V450" s="37"/>
      <c r="W450" s="37"/>
      <c r="X450" s="37"/>
      <c r="Y450" s="37"/>
      <c r="Z450" s="37"/>
      <c r="AA450" s="37"/>
      <c r="AB450" s="37"/>
      <c r="AC450" s="37"/>
      <c r="AD450" s="37"/>
      <c r="AE450" s="37"/>
      <c r="AF450" s="37"/>
      <c r="AG450" s="37"/>
      <c r="AH450" s="37"/>
      <c r="AI450" s="37"/>
      <c r="AJ450" s="37"/>
      <c r="AK450" s="37"/>
      <c r="AL450" s="37"/>
      <c r="AM450" s="37"/>
      <c r="AN450" s="37"/>
      <c r="AO450" s="37"/>
    </row>
    <row r="451" spans="17:41" x14ac:dyDescent="0.35">
      <c r="Q451" s="37"/>
      <c r="R451" s="37"/>
      <c r="S451" s="37"/>
      <c r="T451" s="37"/>
      <c r="U451" s="37"/>
      <c r="V451" s="37"/>
      <c r="W451" s="37"/>
      <c r="X451" s="37"/>
      <c r="Y451" s="37"/>
      <c r="Z451" s="37"/>
      <c r="AA451" s="37"/>
      <c r="AB451" s="37"/>
      <c r="AC451" s="37"/>
      <c r="AD451" s="37"/>
      <c r="AE451" s="37"/>
      <c r="AF451" s="37"/>
      <c r="AG451" s="37"/>
      <c r="AH451" s="37"/>
      <c r="AI451" s="37"/>
      <c r="AJ451" s="37"/>
      <c r="AK451" s="37"/>
      <c r="AL451" s="37"/>
      <c r="AM451" s="37"/>
      <c r="AN451" s="37"/>
      <c r="AO451" s="37"/>
    </row>
    <row r="452" spans="17:41" x14ac:dyDescent="0.35">
      <c r="Q452" s="37"/>
      <c r="R452" s="37"/>
      <c r="S452" s="37"/>
      <c r="T452" s="37"/>
      <c r="U452" s="37"/>
      <c r="V452" s="37"/>
      <c r="W452" s="37"/>
      <c r="X452" s="37"/>
      <c r="Y452" s="37"/>
      <c r="Z452" s="37"/>
      <c r="AA452" s="37"/>
      <c r="AB452" s="37"/>
      <c r="AC452" s="37"/>
      <c r="AD452" s="37"/>
      <c r="AE452" s="37"/>
      <c r="AF452" s="37"/>
      <c r="AG452" s="37"/>
      <c r="AH452" s="37"/>
      <c r="AI452" s="37"/>
      <c r="AJ452" s="37"/>
      <c r="AK452" s="37"/>
      <c r="AL452" s="37"/>
      <c r="AM452" s="37"/>
      <c r="AN452" s="37"/>
      <c r="AO452" s="37"/>
    </row>
    <row r="453" spans="17:41" x14ac:dyDescent="0.35">
      <c r="Q453" s="37"/>
      <c r="R453" s="37"/>
      <c r="S453" s="37"/>
      <c r="T453" s="37"/>
      <c r="U453" s="37"/>
      <c r="V453" s="37"/>
      <c r="W453" s="37"/>
      <c r="X453" s="37"/>
      <c r="Y453" s="37"/>
      <c r="Z453" s="37"/>
      <c r="AA453" s="37"/>
      <c r="AB453" s="37"/>
      <c r="AC453" s="37"/>
      <c r="AD453" s="37"/>
      <c r="AE453" s="37"/>
      <c r="AF453" s="37"/>
      <c r="AG453" s="37"/>
      <c r="AH453" s="37"/>
      <c r="AI453" s="37"/>
      <c r="AJ453" s="37"/>
      <c r="AK453" s="37"/>
      <c r="AL453" s="37"/>
      <c r="AM453" s="37"/>
      <c r="AN453" s="37"/>
      <c r="AO453" s="37"/>
    </row>
    <row r="454" spans="17:41" x14ac:dyDescent="0.35">
      <c r="Q454" s="37"/>
      <c r="R454" s="37"/>
      <c r="S454" s="37"/>
      <c r="T454" s="37"/>
      <c r="U454" s="37"/>
      <c r="V454" s="37"/>
      <c r="W454" s="37"/>
      <c r="X454" s="37"/>
      <c r="Y454" s="37"/>
      <c r="Z454" s="37"/>
      <c r="AA454" s="37"/>
      <c r="AB454" s="37"/>
      <c r="AC454" s="37"/>
      <c r="AD454" s="37"/>
      <c r="AE454" s="37"/>
      <c r="AF454" s="37"/>
      <c r="AG454" s="37"/>
      <c r="AH454" s="37"/>
      <c r="AI454" s="37"/>
      <c r="AJ454" s="37"/>
      <c r="AK454" s="37"/>
      <c r="AL454" s="37"/>
      <c r="AM454" s="37"/>
      <c r="AN454" s="37"/>
      <c r="AO454" s="37"/>
    </row>
    <row r="455" spans="17:41" x14ac:dyDescent="0.35">
      <c r="Q455" s="37"/>
      <c r="R455" s="37"/>
      <c r="S455" s="37"/>
      <c r="T455" s="37"/>
      <c r="U455" s="37"/>
      <c r="V455" s="37"/>
      <c r="W455" s="37"/>
      <c r="X455" s="37"/>
      <c r="Y455" s="37"/>
      <c r="Z455" s="37"/>
      <c r="AA455" s="37"/>
      <c r="AB455" s="37"/>
      <c r="AC455" s="37"/>
      <c r="AD455" s="37"/>
      <c r="AE455" s="37"/>
      <c r="AF455" s="37"/>
      <c r="AG455" s="37"/>
      <c r="AH455" s="37"/>
      <c r="AI455" s="37"/>
      <c r="AJ455" s="37"/>
      <c r="AK455" s="37"/>
      <c r="AL455" s="37"/>
      <c r="AM455" s="37"/>
      <c r="AN455" s="37"/>
      <c r="AO455" s="37"/>
    </row>
    <row r="456" spans="17:41" x14ac:dyDescent="0.35">
      <c r="Q456" s="37"/>
      <c r="R456" s="37"/>
      <c r="S456" s="37"/>
      <c r="T456" s="37"/>
      <c r="U456" s="37"/>
      <c r="V456" s="37"/>
      <c r="W456" s="37"/>
      <c r="X456" s="37"/>
      <c r="Y456" s="37"/>
      <c r="Z456" s="37"/>
      <c r="AA456" s="37"/>
      <c r="AB456" s="37"/>
      <c r="AC456" s="37"/>
      <c r="AD456" s="37"/>
      <c r="AE456" s="37"/>
      <c r="AF456" s="37"/>
      <c r="AG456" s="37"/>
      <c r="AH456" s="37"/>
      <c r="AI456" s="37"/>
      <c r="AJ456" s="37"/>
      <c r="AK456" s="37"/>
      <c r="AL456" s="37"/>
      <c r="AM456" s="37"/>
      <c r="AN456" s="37"/>
      <c r="AO456" s="37"/>
    </row>
    <row r="457" spans="17:41" x14ac:dyDescent="0.35">
      <c r="Q457" s="37"/>
      <c r="R457" s="37"/>
      <c r="S457" s="37"/>
      <c r="T457" s="37"/>
      <c r="U457" s="37"/>
      <c r="V457" s="37"/>
      <c r="W457" s="37"/>
      <c r="X457" s="37"/>
      <c r="Y457" s="37"/>
      <c r="Z457" s="37"/>
      <c r="AA457" s="37"/>
      <c r="AB457" s="37"/>
      <c r="AC457" s="37"/>
      <c r="AD457" s="37"/>
      <c r="AE457" s="37"/>
      <c r="AF457" s="37"/>
      <c r="AG457" s="37"/>
      <c r="AH457" s="37"/>
      <c r="AI457" s="37"/>
      <c r="AJ457" s="37"/>
      <c r="AK457" s="37"/>
      <c r="AL457" s="37"/>
      <c r="AM457" s="37"/>
      <c r="AN457" s="37"/>
      <c r="AO457" s="37"/>
    </row>
    <row r="458" spans="17:41" x14ac:dyDescent="0.35">
      <c r="Q458" s="37"/>
      <c r="R458" s="37"/>
      <c r="S458" s="37"/>
      <c r="T458" s="37"/>
      <c r="U458" s="37"/>
      <c r="V458" s="37"/>
      <c r="W458" s="37"/>
      <c r="X458" s="37"/>
      <c r="Y458" s="37"/>
      <c r="Z458" s="37"/>
      <c r="AA458" s="37"/>
      <c r="AB458" s="37"/>
      <c r="AC458" s="37"/>
      <c r="AD458" s="37"/>
      <c r="AE458" s="37"/>
      <c r="AF458" s="37"/>
      <c r="AG458" s="37"/>
      <c r="AH458" s="37"/>
      <c r="AI458" s="37"/>
      <c r="AJ458" s="37"/>
      <c r="AK458" s="37"/>
      <c r="AL458" s="37"/>
      <c r="AM458" s="37"/>
      <c r="AN458" s="37"/>
      <c r="AO458" s="37"/>
    </row>
    <row r="459" spans="17:41" x14ac:dyDescent="0.35">
      <c r="Q459" s="37"/>
      <c r="R459" s="37"/>
      <c r="S459" s="37"/>
      <c r="T459" s="37"/>
      <c r="U459" s="37"/>
      <c r="V459" s="37"/>
      <c r="W459" s="37"/>
      <c r="X459" s="37"/>
      <c r="Y459" s="37"/>
      <c r="Z459" s="37"/>
      <c r="AA459" s="37"/>
      <c r="AB459" s="37"/>
      <c r="AC459" s="37"/>
      <c r="AD459" s="37"/>
      <c r="AE459" s="37"/>
      <c r="AF459" s="37"/>
      <c r="AG459" s="37"/>
      <c r="AH459" s="37"/>
      <c r="AI459" s="37"/>
      <c r="AJ459" s="37"/>
      <c r="AK459" s="37"/>
      <c r="AL459" s="37"/>
      <c r="AM459" s="37"/>
      <c r="AN459" s="37"/>
      <c r="AO459" s="37"/>
    </row>
    <row r="460" spans="17:41" x14ac:dyDescent="0.35">
      <c r="Q460" s="37"/>
      <c r="R460" s="37"/>
      <c r="S460" s="37"/>
      <c r="T460" s="37"/>
      <c r="U460" s="37"/>
      <c r="V460" s="37"/>
      <c r="W460" s="37"/>
      <c r="X460" s="37"/>
      <c r="Y460" s="37"/>
      <c r="Z460" s="37"/>
      <c r="AA460" s="37"/>
      <c r="AB460" s="37"/>
      <c r="AC460" s="37"/>
      <c r="AD460" s="37"/>
      <c r="AE460" s="37"/>
      <c r="AF460" s="37"/>
      <c r="AG460" s="37"/>
      <c r="AH460" s="37"/>
      <c r="AI460" s="37"/>
      <c r="AJ460" s="37"/>
      <c r="AK460" s="37"/>
      <c r="AL460" s="37"/>
      <c r="AM460" s="37"/>
      <c r="AN460" s="37"/>
      <c r="AO460" s="37"/>
    </row>
    <row r="461" spans="17:41" x14ac:dyDescent="0.35">
      <c r="Q461" s="37"/>
      <c r="R461" s="37"/>
      <c r="S461" s="37"/>
      <c r="T461" s="37"/>
      <c r="U461" s="37"/>
      <c r="V461" s="37"/>
      <c r="W461" s="37"/>
      <c r="X461" s="37"/>
      <c r="Y461" s="37"/>
      <c r="Z461" s="37"/>
      <c r="AA461" s="37"/>
      <c r="AB461" s="37"/>
      <c r="AC461" s="37"/>
      <c r="AD461" s="37"/>
      <c r="AE461" s="37"/>
      <c r="AF461" s="37"/>
      <c r="AG461" s="37"/>
      <c r="AH461" s="37"/>
      <c r="AI461" s="37"/>
      <c r="AJ461" s="37"/>
      <c r="AK461" s="37"/>
      <c r="AL461" s="37"/>
      <c r="AM461" s="37"/>
      <c r="AN461" s="37"/>
      <c r="AO461" s="37"/>
    </row>
    <row r="462" spans="17:41" x14ac:dyDescent="0.35">
      <c r="Q462" s="37"/>
      <c r="R462" s="37"/>
      <c r="S462" s="37"/>
      <c r="T462" s="37"/>
      <c r="U462" s="37"/>
      <c r="V462" s="37"/>
      <c r="W462" s="37"/>
      <c r="X462" s="37"/>
      <c r="Y462" s="37"/>
      <c r="Z462" s="37"/>
      <c r="AA462" s="37"/>
      <c r="AB462" s="37"/>
      <c r="AC462" s="37"/>
      <c r="AD462" s="37"/>
      <c r="AE462" s="37"/>
      <c r="AF462" s="37"/>
      <c r="AG462" s="37"/>
      <c r="AH462" s="37"/>
      <c r="AI462" s="37"/>
      <c r="AJ462" s="37"/>
      <c r="AK462" s="37"/>
      <c r="AL462" s="37"/>
      <c r="AM462" s="37"/>
      <c r="AN462" s="37"/>
      <c r="AO462" s="37"/>
    </row>
    <row r="463" spans="17:41" x14ac:dyDescent="0.35">
      <c r="Q463" s="37"/>
      <c r="R463" s="37"/>
      <c r="S463" s="37"/>
      <c r="T463" s="37"/>
      <c r="U463" s="37"/>
      <c r="V463" s="37"/>
      <c r="W463" s="37"/>
      <c r="X463" s="37"/>
      <c r="Y463" s="37"/>
      <c r="Z463" s="37"/>
      <c r="AA463" s="37"/>
      <c r="AB463" s="37"/>
      <c r="AC463" s="37"/>
      <c r="AD463" s="37"/>
      <c r="AE463" s="37"/>
      <c r="AF463" s="37"/>
      <c r="AG463" s="37"/>
      <c r="AH463" s="37"/>
      <c r="AI463" s="37"/>
      <c r="AJ463" s="37"/>
      <c r="AK463" s="37"/>
      <c r="AL463" s="37"/>
      <c r="AM463" s="37"/>
      <c r="AN463" s="37"/>
      <c r="AO463" s="37"/>
    </row>
    <row r="464" spans="17:41" x14ac:dyDescent="0.35">
      <c r="Q464" s="37"/>
      <c r="R464" s="37"/>
      <c r="S464" s="37"/>
      <c r="T464" s="37"/>
      <c r="U464" s="37"/>
      <c r="V464" s="37"/>
      <c r="W464" s="37"/>
      <c r="X464" s="37"/>
      <c r="Y464" s="37"/>
      <c r="Z464" s="37"/>
      <c r="AA464" s="37"/>
      <c r="AB464" s="37"/>
      <c r="AC464" s="37"/>
      <c r="AD464" s="37"/>
      <c r="AE464" s="37"/>
      <c r="AF464" s="37"/>
      <c r="AG464" s="37"/>
      <c r="AH464" s="37"/>
      <c r="AI464" s="37"/>
      <c r="AJ464" s="37"/>
      <c r="AK464" s="37"/>
      <c r="AL464" s="37"/>
      <c r="AM464" s="37"/>
      <c r="AN464" s="37"/>
      <c r="AO464" s="37"/>
    </row>
    <row r="465" spans="17:41" x14ac:dyDescent="0.35">
      <c r="Q465" s="37"/>
      <c r="R465" s="37"/>
      <c r="S465" s="37"/>
      <c r="T465" s="37"/>
      <c r="U465" s="37"/>
      <c r="V465" s="37"/>
      <c r="W465" s="37"/>
      <c r="X465" s="37"/>
      <c r="Y465" s="37"/>
      <c r="Z465" s="37"/>
      <c r="AA465" s="37"/>
      <c r="AB465" s="37"/>
      <c r="AC465" s="37"/>
      <c r="AD465" s="37"/>
      <c r="AE465" s="37"/>
      <c r="AF465" s="37"/>
      <c r="AG465" s="37"/>
      <c r="AH465" s="37"/>
      <c r="AI465" s="37"/>
      <c r="AJ465" s="37"/>
      <c r="AK465" s="37"/>
      <c r="AL465" s="37"/>
      <c r="AM465" s="37"/>
      <c r="AN465" s="37"/>
      <c r="AO465" s="37"/>
    </row>
    <row r="466" spans="17:41" x14ac:dyDescent="0.35">
      <c r="Q466" s="37"/>
      <c r="R466" s="37"/>
      <c r="S466" s="37"/>
      <c r="T466" s="37"/>
      <c r="U466" s="37"/>
      <c r="V466" s="37"/>
      <c r="W466" s="37"/>
      <c r="X466" s="37"/>
      <c r="Y466" s="37"/>
      <c r="Z466" s="37"/>
      <c r="AA466" s="37"/>
      <c r="AB466" s="37"/>
      <c r="AC466" s="37"/>
      <c r="AD466" s="37"/>
      <c r="AE466" s="37"/>
      <c r="AF466" s="37"/>
      <c r="AG466" s="37"/>
      <c r="AH466" s="37"/>
      <c r="AI466" s="37"/>
      <c r="AJ466" s="37"/>
      <c r="AK466" s="37"/>
      <c r="AL466" s="37"/>
      <c r="AM466" s="37"/>
      <c r="AN466" s="37"/>
      <c r="AO466" s="37"/>
    </row>
    <row r="467" spans="17:41" x14ac:dyDescent="0.35">
      <c r="Q467" s="37"/>
      <c r="R467" s="37"/>
      <c r="S467" s="37"/>
      <c r="T467" s="37"/>
      <c r="U467" s="37"/>
      <c r="V467" s="37"/>
      <c r="W467" s="37"/>
      <c r="X467" s="37"/>
      <c r="Y467" s="37"/>
      <c r="Z467" s="37"/>
      <c r="AA467" s="37"/>
      <c r="AB467" s="37"/>
      <c r="AC467" s="37"/>
      <c r="AD467" s="37"/>
      <c r="AE467" s="37"/>
      <c r="AF467" s="37"/>
      <c r="AG467" s="37"/>
      <c r="AH467" s="37"/>
      <c r="AI467" s="37"/>
      <c r="AJ467" s="37"/>
      <c r="AK467" s="37"/>
      <c r="AL467" s="37"/>
      <c r="AM467" s="37"/>
      <c r="AN467" s="37"/>
      <c r="AO467" s="37"/>
    </row>
    <row r="468" spans="17:41" x14ac:dyDescent="0.35">
      <c r="Q468" s="37"/>
      <c r="R468" s="37"/>
      <c r="S468" s="37"/>
      <c r="T468" s="37"/>
      <c r="U468" s="37"/>
      <c r="V468" s="37"/>
      <c r="W468" s="37"/>
      <c r="X468" s="37"/>
      <c r="Y468" s="37"/>
      <c r="Z468" s="37"/>
      <c r="AA468" s="37"/>
      <c r="AB468" s="37"/>
      <c r="AC468" s="37"/>
      <c r="AD468" s="37"/>
      <c r="AE468" s="37"/>
      <c r="AF468" s="37"/>
      <c r="AG468" s="37"/>
      <c r="AH468" s="37"/>
      <c r="AI468" s="37"/>
      <c r="AJ468" s="37"/>
      <c r="AK468" s="37"/>
      <c r="AL468" s="37"/>
      <c r="AM468" s="37"/>
      <c r="AN468" s="37"/>
      <c r="AO468" s="37"/>
    </row>
    <row r="469" spans="17:41" x14ac:dyDescent="0.35">
      <c r="Q469" s="37"/>
      <c r="R469" s="37"/>
      <c r="S469" s="37"/>
      <c r="T469" s="37"/>
      <c r="U469" s="37"/>
      <c r="V469" s="37"/>
      <c r="W469" s="37"/>
      <c r="X469" s="37"/>
      <c r="Y469" s="37"/>
      <c r="Z469" s="37"/>
      <c r="AA469" s="37"/>
      <c r="AB469" s="37"/>
      <c r="AC469" s="37"/>
      <c r="AD469" s="37"/>
      <c r="AE469" s="37"/>
      <c r="AF469" s="37"/>
      <c r="AG469" s="37"/>
      <c r="AH469" s="37"/>
      <c r="AI469" s="37"/>
      <c r="AJ469" s="37"/>
      <c r="AK469" s="37"/>
      <c r="AL469" s="37"/>
      <c r="AM469" s="37"/>
      <c r="AN469" s="37"/>
      <c r="AO469" s="37"/>
    </row>
    <row r="470" spans="17:41" x14ac:dyDescent="0.35">
      <c r="Q470" s="37"/>
      <c r="R470" s="37"/>
      <c r="S470" s="37"/>
      <c r="T470" s="37"/>
      <c r="U470" s="37"/>
      <c r="V470" s="37"/>
      <c r="W470" s="37"/>
      <c r="X470" s="37"/>
      <c r="Y470" s="37"/>
      <c r="Z470" s="37"/>
      <c r="AA470" s="37"/>
      <c r="AB470" s="37"/>
      <c r="AC470" s="37"/>
      <c r="AD470" s="37"/>
      <c r="AE470" s="37"/>
      <c r="AF470" s="37"/>
      <c r="AG470" s="37"/>
      <c r="AH470" s="37"/>
      <c r="AI470" s="37"/>
      <c r="AJ470" s="37"/>
      <c r="AK470" s="37"/>
      <c r="AL470" s="37"/>
      <c r="AM470" s="37"/>
      <c r="AN470" s="37"/>
      <c r="AO470" s="37"/>
    </row>
    <row r="471" spans="17:41" x14ac:dyDescent="0.35">
      <c r="Q471" s="37"/>
      <c r="R471" s="37"/>
      <c r="S471" s="37"/>
      <c r="T471" s="37"/>
      <c r="U471" s="37"/>
      <c r="V471" s="37"/>
      <c r="W471" s="37"/>
      <c r="X471" s="37"/>
      <c r="Y471" s="37"/>
      <c r="Z471" s="37"/>
      <c r="AA471" s="37"/>
      <c r="AB471" s="37"/>
      <c r="AC471" s="37"/>
      <c r="AD471" s="37"/>
      <c r="AE471" s="37"/>
      <c r="AF471" s="37"/>
      <c r="AG471" s="37"/>
      <c r="AH471" s="37"/>
      <c r="AI471" s="37"/>
      <c r="AJ471" s="37"/>
      <c r="AK471" s="37"/>
      <c r="AL471" s="37"/>
      <c r="AM471" s="37"/>
      <c r="AN471" s="37"/>
      <c r="AO471" s="37"/>
    </row>
    <row r="472" spans="17:41" x14ac:dyDescent="0.35">
      <c r="Q472" s="37"/>
      <c r="R472" s="37"/>
      <c r="S472" s="37"/>
      <c r="T472" s="37"/>
      <c r="U472" s="37"/>
      <c r="V472" s="37"/>
      <c r="W472" s="37"/>
      <c r="X472" s="37"/>
      <c r="Y472" s="37"/>
      <c r="Z472" s="37"/>
      <c r="AA472" s="37"/>
      <c r="AB472" s="37"/>
      <c r="AC472" s="37"/>
      <c r="AD472" s="37"/>
      <c r="AE472" s="37"/>
      <c r="AF472" s="37"/>
      <c r="AG472" s="37"/>
      <c r="AH472" s="37"/>
      <c r="AI472" s="37"/>
      <c r="AJ472" s="37"/>
      <c r="AK472" s="37"/>
      <c r="AL472" s="37"/>
      <c r="AM472" s="37"/>
      <c r="AN472" s="37"/>
      <c r="AO472" s="37"/>
    </row>
    <row r="473" spans="17:41" x14ac:dyDescent="0.35">
      <c r="Q473" s="37"/>
      <c r="R473" s="37"/>
      <c r="S473" s="37"/>
      <c r="T473" s="37"/>
      <c r="U473" s="37"/>
      <c r="V473" s="37"/>
      <c r="W473" s="37"/>
      <c r="X473" s="37"/>
      <c r="Y473" s="37"/>
      <c r="Z473" s="37"/>
      <c r="AA473" s="37"/>
      <c r="AB473" s="37"/>
      <c r="AC473" s="37"/>
      <c r="AD473" s="37"/>
      <c r="AE473" s="37"/>
      <c r="AF473" s="37"/>
      <c r="AG473" s="37"/>
      <c r="AH473" s="37"/>
      <c r="AI473" s="37"/>
      <c r="AJ473" s="37"/>
      <c r="AK473" s="37"/>
      <c r="AL473" s="37"/>
      <c r="AM473" s="37"/>
      <c r="AN473" s="37"/>
      <c r="AO473" s="37"/>
    </row>
    <row r="474" spans="17:41" x14ac:dyDescent="0.35">
      <c r="Q474" s="37"/>
      <c r="R474" s="37"/>
      <c r="S474" s="37"/>
      <c r="T474" s="37"/>
      <c r="U474" s="37"/>
      <c r="V474" s="37"/>
      <c r="W474" s="37"/>
      <c r="X474" s="37"/>
      <c r="Y474" s="37"/>
      <c r="Z474" s="37"/>
      <c r="AA474" s="37"/>
      <c r="AB474" s="37"/>
      <c r="AC474" s="37"/>
      <c r="AD474" s="37"/>
      <c r="AE474" s="37"/>
      <c r="AF474" s="37"/>
      <c r="AG474" s="37"/>
      <c r="AH474" s="37"/>
      <c r="AI474" s="37"/>
      <c r="AJ474" s="37"/>
      <c r="AK474" s="37"/>
      <c r="AL474" s="37"/>
      <c r="AM474" s="37"/>
      <c r="AN474" s="37"/>
      <c r="AO474" s="37"/>
    </row>
    <row r="475" spans="17:41" x14ac:dyDescent="0.35">
      <c r="Q475" s="37"/>
      <c r="R475" s="37"/>
      <c r="S475" s="37"/>
      <c r="T475" s="37"/>
      <c r="U475" s="37"/>
      <c r="V475" s="37"/>
      <c r="W475" s="37"/>
      <c r="X475" s="37"/>
      <c r="Y475" s="37"/>
      <c r="Z475" s="37"/>
      <c r="AA475" s="37"/>
      <c r="AB475" s="37"/>
      <c r="AC475" s="37"/>
      <c r="AD475" s="37"/>
      <c r="AE475" s="37"/>
      <c r="AF475" s="37"/>
      <c r="AG475" s="37"/>
      <c r="AH475" s="37"/>
      <c r="AI475" s="37"/>
      <c r="AJ475" s="37"/>
      <c r="AK475" s="37"/>
      <c r="AL475" s="37"/>
      <c r="AM475" s="37"/>
      <c r="AN475" s="37"/>
      <c r="AO475" s="37"/>
    </row>
    <row r="476" spans="17:41" x14ac:dyDescent="0.35">
      <c r="Q476" s="37"/>
      <c r="R476" s="37"/>
      <c r="S476" s="37"/>
      <c r="T476" s="37"/>
      <c r="U476" s="37"/>
      <c r="V476" s="37"/>
      <c r="W476" s="37"/>
      <c r="X476" s="37"/>
      <c r="Y476" s="37"/>
      <c r="Z476" s="37"/>
      <c r="AA476" s="37"/>
      <c r="AB476" s="37"/>
      <c r="AC476" s="37"/>
      <c r="AD476" s="37"/>
      <c r="AE476" s="37"/>
      <c r="AF476" s="37"/>
      <c r="AG476" s="37"/>
      <c r="AH476" s="37"/>
      <c r="AI476" s="37"/>
      <c r="AJ476" s="37"/>
      <c r="AK476" s="37"/>
      <c r="AL476" s="37"/>
      <c r="AM476" s="37"/>
      <c r="AN476" s="37"/>
      <c r="AO476" s="37"/>
    </row>
    <row r="477" spans="17:41" x14ac:dyDescent="0.35">
      <c r="Q477" s="37"/>
      <c r="R477" s="37"/>
      <c r="S477" s="37"/>
      <c r="T477" s="37"/>
      <c r="U477" s="37"/>
      <c r="V477" s="37"/>
      <c r="W477" s="37"/>
      <c r="X477" s="37"/>
      <c r="Y477" s="37"/>
      <c r="Z477" s="37"/>
      <c r="AA477" s="37"/>
      <c r="AB477" s="37"/>
      <c r="AC477" s="37"/>
      <c r="AD477" s="37"/>
      <c r="AE477" s="37"/>
      <c r="AF477" s="37"/>
      <c r="AG477" s="37"/>
      <c r="AH477" s="37"/>
      <c r="AI477" s="37"/>
      <c r="AJ477" s="37"/>
      <c r="AK477" s="37"/>
      <c r="AL477" s="37"/>
      <c r="AM477" s="37"/>
      <c r="AN477" s="37"/>
      <c r="AO477" s="37"/>
    </row>
    <row r="478" spans="17:41" x14ac:dyDescent="0.35">
      <c r="Q478" s="37"/>
      <c r="R478" s="37"/>
      <c r="S478" s="37"/>
      <c r="T478" s="37"/>
      <c r="U478" s="37"/>
      <c r="V478" s="37"/>
      <c r="W478" s="37"/>
      <c r="X478" s="37"/>
      <c r="Y478" s="37"/>
      <c r="Z478" s="37"/>
      <c r="AA478" s="37"/>
      <c r="AB478" s="37"/>
      <c r="AC478" s="37"/>
      <c r="AD478" s="37"/>
      <c r="AE478" s="37"/>
      <c r="AF478" s="37"/>
      <c r="AG478" s="37"/>
      <c r="AH478" s="37"/>
      <c r="AI478" s="37"/>
      <c r="AJ478" s="37"/>
      <c r="AK478" s="37"/>
      <c r="AL478" s="37"/>
      <c r="AM478" s="37"/>
      <c r="AN478" s="37"/>
      <c r="AO478" s="37"/>
    </row>
    <row r="479" spans="17:41" x14ac:dyDescent="0.35">
      <c r="Q479" s="37"/>
      <c r="R479" s="37"/>
      <c r="S479" s="37"/>
      <c r="T479" s="37"/>
      <c r="U479" s="37"/>
      <c r="V479" s="37"/>
      <c r="W479" s="37"/>
      <c r="X479" s="37"/>
      <c r="Y479" s="37"/>
      <c r="Z479" s="37"/>
      <c r="AA479" s="37"/>
      <c r="AB479" s="37"/>
      <c r="AC479" s="37"/>
      <c r="AD479" s="37"/>
      <c r="AE479" s="37"/>
      <c r="AF479" s="37"/>
      <c r="AG479" s="37"/>
      <c r="AH479" s="37"/>
      <c r="AI479" s="37"/>
      <c r="AJ479" s="37"/>
      <c r="AK479" s="37"/>
      <c r="AL479" s="37"/>
      <c r="AM479" s="37"/>
      <c r="AN479" s="37"/>
      <c r="AO479" s="37"/>
    </row>
    <row r="480" spans="17:41" x14ac:dyDescent="0.35">
      <c r="Q480" s="37"/>
      <c r="R480" s="37"/>
      <c r="S480" s="37"/>
      <c r="T480" s="37"/>
      <c r="U480" s="37"/>
      <c r="V480" s="37"/>
      <c r="W480" s="37"/>
      <c r="X480" s="37"/>
      <c r="Y480" s="37"/>
      <c r="Z480" s="37"/>
      <c r="AA480" s="37"/>
      <c r="AB480" s="37"/>
      <c r="AC480" s="37"/>
      <c r="AD480" s="37"/>
      <c r="AE480" s="37"/>
      <c r="AF480" s="37"/>
      <c r="AG480" s="37"/>
      <c r="AH480" s="37"/>
      <c r="AI480" s="37"/>
      <c r="AJ480" s="37"/>
      <c r="AK480" s="37"/>
      <c r="AL480" s="37"/>
      <c r="AM480" s="37"/>
      <c r="AN480" s="37"/>
      <c r="AO480" s="37"/>
    </row>
    <row r="481" spans="17:41" x14ac:dyDescent="0.35">
      <c r="Q481" s="37"/>
      <c r="R481" s="37"/>
      <c r="S481" s="37"/>
      <c r="T481" s="37"/>
      <c r="U481" s="37"/>
      <c r="V481" s="37"/>
      <c r="W481" s="37"/>
      <c r="X481" s="37"/>
      <c r="Y481" s="37"/>
      <c r="Z481" s="37"/>
      <c r="AA481" s="37"/>
      <c r="AB481" s="37"/>
      <c r="AC481" s="37"/>
      <c r="AD481" s="37"/>
      <c r="AE481" s="37"/>
      <c r="AF481" s="37"/>
      <c r="AG481" s="37"/>
      <c r="AH481" s="37"/>
      <c r="AI481" s="37"/>
      <c r="AJ481" s="37"/>
      <c r="AK481" s="37"/>
      <c r="AL481" s="37"/>
      <c r="AM481" s="37"/>
      <c r="AN481" s="37"/>
      <c r="AO481" s="37"/>
    </row>
    <row r="482" spans="17:41" x14ac:dyDescent="0.35">
      <c r="Q482" s="37"/>
      <c r="R482" s="37"/>
      <c r="S482" s="37"/>
      <c r="T482" s="37"/>
      <c r="U482" s="37"/>
      <c r="V482" s="37"/>
      <c r="W482" s="37"/>
      <c r="X482" s="37"/>
      <c r="Y482" s="37"/>
      <c r="Z482" s="37"/>
      <c r="AA482" s="37"/>
      <c r="AB482" s="37"/>
      <c r="AC482" s="37"/>
      <c r="AD482" s="37"/>
      <c r="AE482" s="37"/>
      <c r="AF482" s="37"/>
      <c r="AG482" s="37"/>
      <c r="AH482" s="37"/>
      <c r="AI482" s="37"/>
      <c r="AJ482" s="37"/>
      <c r="AK482" s="37"/>
      <c r="AL482" s="37"/>
      <c r="AM482" s="37"/>
      <c r="AN482" s="37"/>
      <c r="AO482" s="37"/>
    </row>
    <row r="483" spans="17:41" x14ac:dyDescent="0.35">
      <c r="Q483" s="37"/>
      <c r="R483" s="37"/>
      <c r="S483" s="37"/>
      <c r="T483" s="37"/>
      <c r="U483" s="37"/>
      <c r="V483" s="37"/>
      <c r="W483" s="37"/>
      <c r="X483" s="37"/>
      <c r="Y483" s="37"/>
      <c r="Z483" s="37"/>
      <c r="AA483" s="37"/>
      <c r="AB483" s="37"/>
      <c r="AC483" s="37"/>
      <c r="AD483" s="37"/>
      <c r="AE483" s="37"/>
      <c r="AF483" s="37"/>
      <c r="AG483" s="37"/>
      <c r="AH483" s="37"/>
      <c r="AI483" s="37"/>
      <c r="AJ483" s="37"/>
      <c r="AK483" s="37"/>
      <c r="AL483" s="37"/>
      <c r="AM483" s="37"/>
      <c r="AN483" s="37"/>
      <c r="AO483" s="37"/>
    </row>
    <row r="484" spans="17:41" x14ac:dyDescent="0.35">
      <c r="Q484" s="37"/>
      <c r="R484" s="37"/>
      <c r="S484" s="37"/>
      <c r="T484" s="37"/>
      <c r="U484" s="37"/>
      <c r="V484" s="37"/>
      <c r="W484" s="37"/>
      <c r="X484" s="37"/>
      <c r="Y484" s="37"/>
      <c r="Z484" s="37"/>
      <c r="AA484" s="37"/>
      <c r="AB484" s="37"/>
      <c r="AC484" s="37"/>
      <c r="AD484" s="37"/>
      <c r="AE484" s="37"/>
      <c r="AF484" s="37"/>
      <c r="AG484" s="37"/>
      <c r="AH484" s="37"/>
      <c r="AI484" s="37"/>
      <c r="AJ484" s="37"/>
      <c r="AK484" s="37"/>
      <c r="AL484" s="37"/>
      <c r="AM484" s="37"/>
      <c r="AN484" s="37"/>
      <c r="AO484" s="37"/>
    </row>
    <row r="485" spans="17:41" x14ac:dyDescent="0.35">
      <c r="Q485" s="37"/>
      <c r="R485" s="37"/>
      <c r="S485" s="37"/>
      <c r="T485" s="37"/>
      <c r="U485" s="37"/>
      <c r="V485" s="37"/>
      <c r="W485" s="37"/>
      <c r="X485" s="37"/>
      <c r="Y485" s="37"/>
      <c r="Z485" s="37"/>
      <c r="AA485" s="37"/>
      <c r="AB485" s="37"/>
      <c r="AC485" s="37"/>
      <c r="AD485" s="37"/>
      <c r="AE485" s="37"/>
      <c r="AF485" s="37"/>
      <c r="AG485" s="37"/>
      <c r="AH485" s="37"/>
      <c r="AI485" s="37"/>
      <c r="AJ485" s="37"/>
      <c r="AK485" s="37"/>
      <c r="AL485" s="37"/>
      <c r="AM485" s="37"/>
      <c r="AN485" s="37"/>
      <c r="AO485" s="37"/>
    </row>
    <row r="486" spans="17:41" x14ac:dyDescent="0.35">
      <c r="Q486" s="37"/>
      <c r="R486" s="37"/>
      <c r="S486" s="37"/>
      <c r="T486" s="37"/>
      <c r="U486" s="37"/>
      <c r="V486" s="37"/>
      <c r="W486" s="37"/>
      <c r="X486" s="37"/>
      <c r="Y486" s="37"/>
      <c r="Z486" s="37"/>
      <c r="AA486" s="37"/>
      <c r="AB486" s="37"/>
      <c r="AC486" s="37"/>
      <c r="AD486" s="37"/>
      <c r="AE486" s="37"/>
      <c r="AF486" s="37"/>
      <c r="AG486" s="37"/>
      <c r="AH486" s="37"/>
      <c r="AI486" s="37"/>
      <c r="AJ486" s="37"/>
      <c r="AK486" s="37"/>
      <c r="AL486" s="37"/>
      <c r="AM486" s="37"/>
      <c r="AN486" s="37"/>
      <c r="AO486" s="37"/>
    </row>
    <row r="487" spans="17:41" x14ac:dyDescent="0.35">
      <c r="Q487" s="37"/>
      <c r="R487" s="37"/>
      <c r="S487" s="37"/>
      <c r="T487" s="37"/>
      <c r="U487" s="37"/>
      <c r="V487" s="37"/>
      <c r="W487" s="37"/>
      <c r="X487" s="37"/>
      <c r="Y487" s="37"/>
      <c r="Z487" s="37"/>
      <c r="AA487" s="37"/>
      <c r="AB487" s="37"/>
      <c r="AC487" s="37"/>
      <c r="AD487" s="37"/>
      <c r="AE487" s="37"/>
      <c r="AF487" s="37"/>
      <c r="AG487" s="37"/>
      <c r="AH487" s="37"/>
      <c r="AI487" s="37"/>
      <c r="AJ487" s="37"/>
      <c r="AK487" s="37"/>
      <c r="AL487" s="37"/>
      <c r="AM487" s="37"/>
      <c r="AN487" s="37"/>
      <c r="AO487" s="37"/>
    </row>
    <row r="488" spans="17:41" x14ac:dyDescent="0.35">
      <c r="Q488" s="37"/>
      <c r="R488" s="37"/>
      <c r="S488" s="37"/>
      <c r="T488" s="37"/>
      <c r="U488" s="37"/>
      <c r="V488" s="37"/>
      <c r="W488" s="37"/>
      <c r="X488" s="37"/>
      <c r="Y488" s="37"/>
      <c r="Z488" s="37"/>
      <c r="AA488" s="37"/>
      <c r="AB488" s="37"/>
      <c r="AC488" s="37"/>
      <c r="AD488" s="37"/>
      <c r="AE488" s="37"/>
      <c r="AF488" s="37"/>
      <c r="AG488" s="37"/>
      <c r="AH488" s="37"/>
      <c r="AI488" s="37"/>
      <c r="AJ488" s="37"/>
      <c r="AK488" s="37"/>
      <c r="AL488" s="37"/>
      <c r="AM488" s="37"/>
      <c r="AN488" s="37"/>
      <c r="AO488" s="37"/>
    </row>
    <row r="489" spans="17:41" x14ac:dyDescent="0.35">
      <c r="Q489" s="37"/>
      <c r="R489" s="37"/>
      <c r="S489" s="37"/>
      <c r="T489" s="37"/>
      <c r="U489" s="37"/>
      <c r="V489" s="37"/>
      <c r="W489" s="37"/>
      <c r="X489" s="37"/>
      <c r="Y489" s="37"/>
      <c r="Z489" s="37"/>
      <c r="AA489" s="37"/>
      <c r="AB489" s="37"/>
      <c r="AC489" s="37"/>
      <c r="AD489" s="37"/>
      <c r="AE489" s="37"/>
      <c r="AF489" s="37"/>
      <c r="AG489" s="37"/>
      <c r="AH489" s="37"/>
      <c r="AI489" s="37"/>
      <c r="AJ489" s="37"/>
      <c r="AK489" s="37"/>
      <c r="AL489" s="37"/>
      <c r="AM489" s="37"/>
      <c r="AN489" s="37"/>
      <c r="AO489" s="37"/>
    </row>
    <row r="490" spans="17:41" x14ac:dyDescent="0.35">
      <c r="Q490" s="37"/>
      <c r="R490" s="37"/>
      <c r="S490" s="37"/>
      <c r="T490" s="37"/>
      <c r="U490" s="37"/>
      <c r="V490" s="37"/>
      <c r="W490" s="37"/>
      <c r="X490" s="37"/>
      <c r="Y490" s="37"/>
      <c r="Z490" s="37"/>
      <c r="AA490" s="37"/>
      <c r="AB490" s="37"/>
      <c r="AC490" s="37"/>
      <c r="AD490" s="37"/>
      <c r="AE490" s="37"/>
      <c r="AF490" s="37"/>
      <c r="AG490" s="37"/>
      <c r="AH490" s="37"/>
      <c r="AI490" s="37"/>
      <c r="AJ490" s="37"/>
      <c r="AK490" s="37"/>
      <c r="AL490" s="37"/>
      <c r="AM490" s="37"/>
      <c r="AN490" s="37"/>
      <c r="AO490" s="37"/>
    </row>
    <row r="491" spans="17:41" x14ac:dyDescent="0.35">
      <c r="Q491" s="37"/>
      <c r="R491" s="37"/>
      <c r="S491" s="37"/>
      <c r="T491" s="37"/>
      <c r="U491" s="37"/>
      <c r="V491" s="37"/>
      <c r="W491" s="37"/>
      <c r="X491" s="37"/>
      <c r="Y491" s="37"/>
      <c r="Z491" s="37"/>
      <c r="AA491" s="37"/>
      <c r="AB491" s="37"/>
      <c r="AC491" s="37"/>
      <c r="AD491" s="37"/>
      <c r="AE491" s="37"/>
      <c r="AF491" s="37"/>
      <c r="AG491" s="37"/>
      <c r="AH491" s="37"/>
      <c r="AI491" s="37"/>
      <c r="AJ491" s="37"/>
      <c r="AK491" s="37"/>
      <c r="AL491" s="37"/>
      <c r="AM491" s="37"/>
      <c r="AN491" s="37"/>
      <c r="AO491" s="37"/>
    </row>
    <row r="492" spans="17:41" x14ac:dyDescent="0.35">
      <c r="Q492" s="37"/>
      <c r="R492" s="37"/>
      <c r="S492" s="37"/>
      <c r="T492" s="37"/>
      <c r="U492" s="37"/>
      <c r="V492" s="37"/>
      <c r="W492" s="37"/>
      <c r="X492" s="37"/>
      <c r="Y492" s="37"/>
      <c r="Z492" s="37"/>
      <c r="AA492" s="37"/>
      <c r="AB492" s="37"/>
      <c r="AC492" s="37"/>
      <c r="AD492" s="37"/>
      <c r="AE492" s="37"/>
      <c r="AF492" s="37"/>
      <c r="AG492" s="37"/>
      <c r="AH492" s="37"/>
      <c r="AI492" s="37"/>
      <c r="AJ492" s="37"/>
      <c r="AK492" s="37"/>
      <c r="AL492" s="37"/>
      <c r="AM492" s="37"/>
      <c r="AN492" s="37"/>
      <c r="AO492" s="37"/>
    </row>
    <row r="493" spans="17:41" x14ac:dyDescent="0.35">
      <c r="Q493" s="37"/>
      <c r="R493" s="37"/>
      <c r="S493" s="37"/>
      <c r="T493" s="37"/>
      <c r="U493" s="37"/>
      <c r="V493" s="37"/>
      <c r="W493" s="37"/>
      <c r="X493" s="37"/>
      <c r="Y493" s="37"/>
      <c r="Z493" s="37"/>
      <c r="AA493" s="37"/>
      <c r="AB493" s="37"/>
      <c r="AC493" s="37"/>
      <c r="AD493" s="37"/>
      <c r="AE493" s="37"/>
      <c r="AF493" s="37"/>
      <c r="AG493" s="37"/>
      <c r="AH493" s="37"/>
      <c r="AI493" s="37"/>
      <c r="AJ493" s="37"/>
      <c r="AK493" s="37"/>
      <c r="AL493" s="37"/>
      <c r="AM493" s="37"/>
      <c r="AN493" s="37"/>
      <c r="AO493" s="37"/>
    </row>
    <row r="494" spans="17:41" x14ac:dyDescent="0.35">
      <c r="Q494" s="37"/>
      <c r="R494" s="37"/>
      <c r="S494" s="37"/>
      <c r="T494" s="37"/>
      <c r="U494" s="37"/>
      <c r="V494" s="37"/>
      <c r="W494" s="37"/>
      <c r="X494" s="37"/>
      <c r="Y494" s="37"/>
      <c r="Z494" s="37"/>
      <c r="AA494" s="37"/>
      <c r="AB494" s="37"/>
      <c r="AC494" s="37"/>
      <c r="AD494" s="37"/>
      <c r="AE494" s="37"/>
      <c r="AF494" s="37"/>
      <c r="AG494" s="37"/>
      <c r="AH494" s="37"/>
      <c r="AI494" s="37"/>
      <c r="AJ494" s="37"/>
      <c r="AK494" s="37"/>
      <c r="AL494" s="37"/>
      <c r="AM494" s="37"/>
      <c r="AN494" s="37"/>
      <c r="AO494" s="37"/>
    </row>
    <row r="495" spans="17:41" x14ac:dyDescent="0.35">
      <c r="Q495" s="37"/>
      <c r="R495" s="37"/>
      <c r="S495" s="37"/>
      <c r="T495" s="37"/>
      <c r="U495" s="37"/>
      <c r="V495" s="37"/>
      <c r="W495" s="37"/>
      <c r="X495" s="37"/>
      <c r="Y495" s="37"/>
      <c r="Z495" s="37"/>
      <c r="AA495" s="37"/>
      <c r="AB495" s="37"/>
      <c r="AC495" s="37"/>
      <c r="AD495" s="37"/>
      <c r="AE495" s="37"/>
      <c r="AF495" s="37"/>
      <c r="AG495" s="37"/>
      <c r="AH495" s="37"/>
      <c r="AI495" s="37"/>
      <c r="AJ495" s="37"/>
      <c r="AK495" s="37"/>
      <c r="AL495" s="37"/>
      <c r="AM495" s="37"/>
      <c r="AN495" s="37"/>
      <c r="AO495" s="37"/>
    </row>
    <row r="496" spans="17:41" x14ac:dyDescent="0.35">
      <c r="Q496" s="37"/>
      <c r="R496" s="37"/>
      <c r="S496" s="37"/>
      <c r="T496" s="37"/>
      <c r="U496" s="37"/>
      <c r="V496" s="37"/>
      <c r="W496" s="37"/>
      <c r="X496" s="37"/>
      <c r="Y496" s="37"/>
      <c r="Z496" s="37"/>
      <c r="AA496" s="37"/>
      <c r="AB496" s="37"/>
      <c r="AC496" s="37"/>
      <c r="AD496" s="37"/>
      <c r="AE496" s="37"/>
      <c r="AF496" s="37"/>
      <c r="AG496" s="37"/>
      <c r="AH496" s="37"/>
      <c r="AI496" s="37"/>
      <c r="AJ496" s="37"/>
      <c r="AK496" s="37"/>
      <c r="AL496" s="37"/>
      <c r="AM496" s="37"/>
      <c r="AN496" s="37"/>
      <c r="AO496" s="37"/>
    </row>
    <row r="497" spans="17:41" x14ac:dyDescent="0.35">
      <c r="Q497" s="37"/>
      <c r="R497" s="37"/>
      <c r="S497" s="37"/>
      <c r="T497" s="37"/>
      <c r="U497" s="37"/>
      <c r="V497" s="37"/>
      <c r="W497" s="37"/>
      <c r="X497" s="37"/>
      <c r="Y497" s="37"/>
      <c r="Z497" s="37"/>
      <c r="AA497" s="37"/>
      <c r="AB497" s="37"/>
      <c r="AC497" s="37"/>
      <c r="AD497" s="37"/>
      <c r="AE497" s="37"/>
      <c r="AF497" s="37"/>
      <c r="AG497" s="37"/>
      <c r="AH497" s="37"/>
      <c r="AI497" s="37"/>
      <c r="AJ497" s="37"/>
      <c r="AK497" s="37"/>
      <c r="AL497" s="37"/>
      <c r="AM497" s="37"/>
      <c r="AN497" s="37"/>
      <c r="AO497" s="37"/>
    </row>
    <row r="498" spans="17:41" x14ac:dyDescent="0.35">
      <c r="Q498" s="37"/>
      <c r="R498" s="37"/>
      <c r="S498" s="37"/>
      <c r="T498" s="37"/>
      <c r="U498" s="37"/>
      <c r="V498" s="37"/>
      <c r="W498" s="37"/>
      <c r="X498" s="37"/>
      <c r="Y498" s="37"/>
      <c r="Z498" s="37"/>
      <c r="AA498" s="37"/>
      <c r="AB498" s="37"/>
      <c r="AC498" s="37"/>
      <c r="AD498" s="37"/>
      <c r="AE498" s="37"/>
      <c r="AF498" s="37"/>
      <c r="AG498" s="37"/>
      <c r="AH498" s="37"/>
      <c r="AI498" s="37"/>
      <c r="AJ498" s="37"/>
      <c r="AK498" s="37"/>
      <c r="AL498" s="37"/>
      <c r="AM498" s="37"/>
      <c r="AN498" s="37"/>
      <c r="AO498" s="37"/>
    </row>
    <row r="499" spans="17:41" x14ac:dyDescent="0.35">
      <c r="Q499" s="37"/>
      <c r="R499" s="37"/>
      <c r="S499" s="37"/>
      <c r="T499" s="37"/>
      <c r="U499" s="37"/>
      <c r="V499" s="37"/>
      <c r="W499" s="37"/>
      <c r="X499" s="37"/>
      <c r="Y499" s="37"/>
      <c r="Z499" s="37"/>
      <c r="AA499" s="37"/>
      <c r="AB499" s="37"/>
      <c r="AC499" s="37"/>
      <c r="AD499" s="37"/>
      <c r="AE499" s="37"/>
      <c r="AF499" s="37"/>
      <c r="AG499" s="37"/>
      <c r="AH499" s="37"/>
      <c r="AI499" s="37"/>
      <c r="AJ499" s="37"/>
      <c r="AK499" s="37"/>
      <c r="AL499" s="37"/>
      <c r="AM499" s="37"/>
      <c r="AN499" s="37"/>
      <c r="AO499" s="37"/>
    </row>
    <row r="500" spans="17:41" x14ac:dyDescent="0.35">
      <c r="Q500" s="37"/>
      <c r="R500" s="37"/>
      <c r="S500" s="37"/>
      <c r="T500" s="37"/>
      <c r="U500" s="37"/>
      <c r="V500" s="37"/>
      <c r="W500" s="37"/>
      <c r="X500" s="37"/>
      <c r="Y500" s="37"/>
      <c r="Z500" s="37"/>
      <c r="AA500" s="37"/>
      <c r="AB500" s="37"/>
      <c r="AC500" s="37"/>
      <c r="AD500" s="37"/>
      <c r="AE500" s="37"/>
      <c r="AF500" s="37"/>
      <c r="AG500" s="37"/>
      <c r="AH500" s="37"/>
      <c r="AI500" s="37"/>
      <c r="AJ500" s="37"/>
      <c r="AK500" s="37"/>
      <c r="AL500" s="37"/>
      <c r="AM500" s="37"/>
      <c r="AN500" s="37"/>
      <c r="AO500" s="37"/>
    </row>
    <row r="501" spans="17:41" x14ac:dyDescent="0.35">
      <c r="Q501" s="37"/>
      <c r="R501" s="37"/>
      <c r="S501" s="37"/>
      <c r="T501" s="37"/>
      <c r="U501" s="37"/>
      <c r="V501" s="37"/>
      <c r="W501" s="37"/>
      <c r="X501" s="37"/>
      <c r="Y501" s="37"/>
      <c r="Z501" s="37"/>
      <c r="AA501" s="37"/>
      <c r="AB501" s="37"/>
      <c r="AC501" s="37"/>
      <c r="AD501" s="37"/>
      <c r="AE501" s="37"/>
      <c r="AF501" s="37"/>
      <c r="AG501" s="37"/>
      <c r="AH501" s="37"/>
      <c r="AI501" s="37"/>
      <c r="AJ501" s="37"/>
      <c r="AK501" s="37"/>
      <c r="AL501" s="37"/>
      <c r="AM501" s="37"/>
      <c r="AN501" s="37"/>
      <c r="AO501" s="37"/>
    </row>
    <row r="502" spans="17:41" x14ac:dyDescent="0.35">
      <c r="Q502" s="37"/>
      <c r="R502" s="37"/>
      <c r="S502" s="37"/>
      <c r="T502" s="37"/>
      <c r="U502" s="37"/>
      <c r="V502" s="37"/>
      <c r="W502" s="37"/>
      <c r="X502" s="37"/>
      <c r="Y502" s="37"/>
      <c r="Z502" s="37"/>
      <c r="AA502" s="37"/>
      <c r="AB502" s="37"/>
      <c r="AC502" s="37"/>
      <c r="AD502" s="37"/>
      <c r="AE502" s="37"/>
      <c r="AF502" s="37"/>
      <c r="AG502" s="37"/>
      <c r="AH502" s="37"/>
      <c r="AI502" s="37"/>
      <c r="AJ502" s="37"/>
      <c r="AK502" s="37"/>
      <c r="AL502" s="37"/>
      <c r="AM502" s="37"/>
      <c r="AN502" s="37"/>
      <c r="AO502" s="37"/>
    </row>
    <row r="503" spans="17:41" x14ac:dyDescent="0.35">
      <c r="Q503" s="37"/>
      <c r="R503" s="37"/>
      <c r="S503" s="37"/>
      <c r="T503" s="37"/>
      <c r="U503" s="37"/>
      <c r="V503" s="37"/>
      <c r="W503" s="37"/>
      <c r="X503" s="37"/>
      <c r="Y503" s="37"/>
      <c r="Z503" s="37"/>
      <c r="AA503" s="37"/>
      <c r="AB503" s="37"/>
      <c r="AC503" s="37"/>
      <c r="AD503" s="37"/>
      <c r="AE503" s="37"/>
      <c r="AF503" s="37"/>
      <c r="AG503" s="37"/>
      <c r="AH503" s="37"/>
      <c r="AI503" s="37"/>
      <c r="AJ503" s="37"/>
      <c r="AK503" s="37"/>
      <c r="AL503" s="37"/>
      <c r="AM503" s="37"/>
      <c r="AN503" s="37"/>
      <c r="AO503" s="37"/>
    </row>
    <row r="504" spans="17:41" x14ac:dyDescent="0.35">
      <c r="Q504" s="37"/>
      <c r="R504" s="37"/>
      <c r="S504" s="37"/>
      <c r="T504" s="37"/>
      <c r="U504" s="37"/>
      <c r="V504" s="37"/>
      <c r="W504" s="37"/>
      <c r="X504" s="37"/>
      <c r="Y504" s="37"/>
      <c r="Z504" s="37"/>
      <c r="AA504" s="37"/>
      <c r="AB504" s="37"/>
      <c r="AC504" s="37"/>
      <c r="AD504" s="37"/>
      <c r="AE504" s="37"/>
      <c r="AF504" s="37"/>
      <c r="AG504" s="37"/>
      <c r="AH504" s="37"/>
      <c r="AI504" s="37"/>
      <c r="AJ504" s="37"/>
      <c r="AK504" s="37"/>
      <c r="AL504" s="37"/>
      <c r="AM504" s="37"/>
      <c r="AN504" s="37"/>
      <c r="AO504" s="37"/>
    </row>
    <row r="505" spans="17:41" x14ac:dyDescent="0.35">
      <c r="Q505" s="37"/>
      <c r="R505" s="37"/>
      <c r="S505" s="37"/>
      <c r="T505" s="37"/>
      <c r="U505" s="37"/>
      <c r="V505" s="37"/>
      <c r="W505" s="37"/>
      <c r="X505" s="37"/>
      <c r="Y505" s="37"/>
      <c r="Z505" s="37"/>
      <c r="AA505" s="37"/>
      <c r="AB505" s="37"/>
      <c r="AC505" s="37"/>
      <c r="AD505" s="37"/>
      <c r="AE505" s="37"/>
      <c r="AF505" s="37"/>
      <c r="AG505" s="37"/>
      <c r="AH505" s="37"/>
      <c r="AI505" s="37"/>
      <c r="AJ505" s="37"/>
      <c r="AK505" s="37"/>
      <c r="AL505" s="37"/>
      <c r="AM505" s="37"/>
      <c r="AN505" s="37"/>
      <c r="AO505" s="37"/>
    </row>
    <row r="506" spans="17:41" x14ac:dyDescent="0.35">
      <c r="Q506" s="37"/>
      <c r="R506" s="37"/>
      <c r="S506" s="37"/>
      <c r="T506" s="37"/>
      <c r="U506" s="37"/>
      <c r="V506" s="37"/>
      <c r="W506" s="37"/>
      <c r="X506" s="37"/>
      <c r="Y506" s="37"/>
      <c r="Z506" s="37"/>
      <c r="AA506" s="37"/>
      <c r="AB506" s="37"/>
      <c r="AC506" s="37"/>
      <c r="AD506" s="37"/>
      <c r="AE506" s="37"/>
      <c r="AF506" s="37"/>
      <c r="AG506" s="37"/>
      <c r="AH506" s="37"/>
      <c r="AI506" s="37"/>
      <c r="AJ506" s="37"/>
      <c r="AK506" s="37"/>
      <c r="AL506" s="37"/>
      <c r="AM506" s="37"/>
      <c r="AN506" s="37"/>
      <c r="AO506" s="37"/>
    </row>
    <row r="507" spans="17:41" x14ac:dyDescent="0.35">
      <c r="Q507" s="37"/>
      <c r="R507" s="37"/>
      <c r="S507" s="37"/>
      <c r="T507" s="37"/>
      <c r="U507" s="37"/>
      <c r="V507" s="37"/>
      <c r="W507" s="37"/>
      <c r="X507" s="37"/>
      <c r="Y507" s="37"/>
      <c r="Z507" s="37"/>
      <c r="AA507" s="37"/>
      <c r="AB507" s="37"/>
      <c r="AC507" s="37"/>
      <c r="AD507" s="37"/>
      <c r="AE507" s="37"/>
      <c r="AF507" s="37"/>
      <c r="AG507" s="37"/>
      <c r="AH507" s="37"/>
      <c r="AI507" s="37"/>
      <c r="AJ507" s="37"/>
      <c r="AK507" s="37"/>
      <c r="AL507" s="37"/>
      <c r="AM507" s="37"/>
      <c r="AN507" s="37"/>
      <c r="AO507" s="37"/>
    </row>
    <row r="508" spans="17:41" x14ac:dyDescent="0.35">
      <c r="Q508" s="37"/>
      <c r="R508" s="37"/>
      <c r="S508" s="37"/>
      <c r="T508" s="37"/>
      <c r="U508" s="37"/>
      <c r="V508" s="37"/>
      <c r="W508" s="37"/>
      <c r="X508" s="37"/>
      <c r="Y508" s="37"/>
      <c r="Z508" s="37"/>
      <c r="AA508" s="37"/>
      <c r="AB508" s="37"/>
      <c r="AC508" s="37"/>
      <c r="AD508" s="37"/>
      <c r="AE508" s="37"/>
      <c r="AF508" s="37"/>
      <c r="AG508" s="37"/>
      <c r="AH508" s="37"/>
      <c r="AI508" s="37"/>
      <c r="AJ508" s="37"/>
      <c r="AK508" s="37"/>
      <c r="AL508" s="37"/>
      <c r="AM508" s="37"/>
      <c r="AN508" s="37"/>
      <c r="AO508" s="37"/>
    </row>
    <row r="509" spans="17:41" x14ac:dyDescent="0.35">
      <c r="Q509" s="37"/>
      <c r="R509" s="37"/>
      <c r="S509" s="37"/>
      <c r="T509" s="37"/>
      <c r="U509" s="37"/>
      <c r="V509" s="37"/>
      <c r="W509" s="37"/>
      <c r="X509" s="37"/>
      <c r="Y509" s="37"/>
      <c r="Z509" s="37"/>
      <c r="AA509" s="37"/>
      <c r="AB509" s="37"/>
      <c r="AC509" s="37"/>
      <c r="AD509" s="37"/>
      <c r="AE509" s="37"/>
      <c r="AF509" s="37"/>
      <c r="AG509" s="37"/>
      <c r="AH509" s="37"/>
      <c r="AI509" s="37"/>
      <c r="AJ509" s="37"/>
      <c r="AK509" s="37"/>
      <c r="AL509" s="37"/>
      <c r="AM509" s="37"/>
      <c r="AN509" s="37"/>
      <c r="AO509" s="37"/>
    </row>
    <row r="510" spans="17:41" x14ac:dyDescent="0.35">
      <c r="Q510" s="37"/>
      <c r="R510" s="37"/>
      <c r="S510" s="37"/>
      <c r="T510" s="37"/>
      <c r="U510" s="37"/>
      <c r="V510" s="37"/>
      <c r="W510" s="37"/>
      <c r="X510" s="37"/>
      <c r="Y510" s="37"/>
      <c r="Z510" s="37"/>
      <c r="AA510" s="37"/>
      <c r="AB510" s="37"/>
      <c r="AC510" s="37"/>
      <c r="AD510" s="37"/>
      <c r="AE510" s="37"/>
      <c r="AF510" s="37"/>
      <c r="AG510" s="37"/>
      <c r="AH510" s="37"/>
      <c r="AI510" s="37"/>
      <c r="AJ510" s="37"/>
      <c r="AK510" s="37"/>
      <c r="AL510" s="37"/>
      <c r="AM510" s="37"/>
      <c r="AN510" s="37"/>
      <c r="AO510" s="37"/>
    </row>
    <row r="511" spans="17:41" x14ac:dyDescent="0.35">
      <c r="Q511" s="37"/>
      <c r="R511" s="37"/>
      <c r="S511" s="37"/>
      <c r="T511" s="37"/>
      <c r="U511" s="37"/>
      <c r="V511" s="37"/>
      <c r="W511" s="37"/>
      <c r="X511" s="37"/>
      <c r="Y511" s="37"/>
      <c r="Z511" s="37"/>
      <c r="AA511" s="37"/>
      <c r="AB511" s="37"/>
      <c r="AC511" s="37"/>
      <c r="AD511" s="37"/>
      <c r="AE511" s="37"/>
      <c r="AF511" s="37"/>
      <c r="AG511" s="37"/>
      <c r="AH511" s="37"/>
      <c r="AI511" s="37"/>
      <c r="AJ511" s="37"/>
      <c r="AK511" s="37"/>
      <c r="AL511" s="37"/>
      <c r="AM511" s="37"/>
      <c r="AN511" s="37"/>
      <c r="AO511" s="37"/>
    </row>
    <row r="512" spans="17:41" x14ac:dyDescent="0.35">
      <c r="Q512" s="37"/>
      <c r="R512" s="37"/>
      <c r="S512" s="37"/>
      <c r="T512" s="37"/>
      <c r="U512" s="37"/>
      <c r="V512" s="37"/>
      <c r="W512" s="37"/>
      <c r="X512" s="37"/>
      <c r="Y512" s="37"/>
      <c r="Z512" s="37"/>
      <c r="AA512" s="37"/>
      <c r="AB512" s="37"/>
      <c r="AC512" s="37"/>
      <c r="AD512" s="37"/>
      <c r="AE512" s="37"/>
      <c r="AF512" s="37"/>
      <c r="AG512" s="37"/>
      <c r="AH512" s="37"/>
      <c r="AI512" s="37"/>
      <c r="AJ512" s="37"/>
      <c r="AK512" s="37"/>
      <c r="AL512" s="37"/>
      <c r="AM512" s="37"/>
      <c r="AN512" s="37"/>
      <c r="AO512" s="37"/>
    </row>
    <row r="513" spans="17:41" x14ac:dyDescent="0.35">
      <c r="Q513" s="37"/>
      <c r="R513" s="37"/>
      <c r="S513" s="37"/>
      <c r="T513" s="37"/>
      <c r="U513" s="37"/>
      <c r="V513" s="37"/>
      <c r="W513" s="37"/>
      <c r="X513" s="37"/>
      <c r="Y513" s="37"/>
      <c r="Z513" s="37"/>
      <c r="AA513" s="37"/>
      <c r="AB513" s="37"/>
      <c r="AC513" s="37"/>
      <c r="AD513" s="37"/>
      <c r="AE513" s="37"/>
      <c r="AF513" s="37"/>
      <c r="AG513" s="37"/>
      <c r="AH513" s="37"/>
      <c r="AI513" s="37"/>
      <c r="AJ513" s="37"/>
      <c r="AK513" s="37"/>
      <c r="AL513" s="37"/>
      <c r="AM513" s="37"/>
      <c r="AN513" s="37"/>
      <c r="AO513" s="37"/>
    </row>
    <row r="514" spans="17:41" x14ac:dyDescent="0.35">
      <c r="Q514" s="37"/>
      <c r="R514" s="37"/>
      <c r="S514" s="37"/>
      <c r="T514" s="37"/>
      <c r="U514" s="37"/>
      <c r="V514" s="37"/>
      <c r="W514" s="37"/>
      <c r="X514" s="37"/>
      <c r="Y514" s="37"/>
      <c r="Z514" s="37"/>
      <c r="AA514" s="37"/>
      <c r="AB514" s="37"/>
      <c r="AC514" s="37"/>
      <c r="AD514" s="37"/>
      <c r="AE514" s="37"/>
      <c r="AF514" s="37"/>
      <c r="AG514" s="37"/>
      <c r="AH514" s="37"/>
      <c r="AI514" s="37"/>
      <c r="AJ514" s="37"/>
      <c r="AK514" s="37"/>
      <c r="AL514" s="37"/>
      <c r="AM514" s="37"/>
      <c r="AN514" s="37"/>
      <c r="AO514" s="37"/>
    </row>
    <row r="515" spans="17:41" x14ac:dyDescent="0.35">
      <c r="Q515" s="37"/>
      <c r="R515" s="37"/>
      <c r="S515" s="37"/>
      <c r="T515" s="37"/>
      <c r="U515" s="37"/>
      <c r="V515" s="37"/>
      <c r="W515" s="37"/>
      <c r="X515" s="37"/>
      <c r="Y515" s="37"/>
      <c r="Z515" s="37"/>
      <c r="AA515" s="37"/>
      <c r="AB515" s="37"/>
      <c r="AC515" s="37"/>
      <c r="AD515" s="37"/>
      <c r="AE515" s="37"/>
      <c r="AF515" s="37"/>
      <c r="AG515" s="37"/>
      <c r="AH515" s="37"/>
      <c r="AI515" s="37"/>
      <c r="AJ515" s="37"/>
      <c r="AK515" s="37"/>
      <c r="AL515" s="37"/>
      <c r="AM515" s="37"/>
      <c r="AN515" s="37"/>
      <c r="AO515" s="37"/>
    </row>
    <row r="516" spans="17:41" x14ac:dyDescent="0.35">
      <c r="Q516" s="37"/>
      <c r="R516" s="37"/>
      <c r="S516" s="37"/>
      <c r="T516" s="37"/>
      <c r="U516" s="37"/>
      <c r="V516" s="37"/>
      <c r="W516" s="37"/>
      <c r="X516" s="37"/>
      <c r="Y516" s="37"/>
      <c r="Z516" s="37"/>
      <c r="AA516" s="37"/>
      <c r="AB516" s="37"/>
      <c r="AC516" s="37"/>
      <c r="AD516" s="37"/>
      <c r="AE516" s="37"/>
      <c r="AF516" s="37"/>
      <c r="AG516" s="37"/>
      <c r="AH516" s="37"/>
      <c r="AI516" s="37"/>
      <c r="AJ516" s="37"/>
      <c r="AK516" s="37"/>
      <c r="AL516" s="37"/>
      <c r="AM516" s="37"/>
      <c r="AN516" s="37"/>
      <c r="AO516" s="37"/>
    </row>
    <row r="517" spans="17:41" x14ac:dyDescent="0.35">
      <c r="Q517" s="37"/>
      <c r="R517" s="37"/>
      <c r="S517" s="37"/>
      <c r="T517" s="37"/>
      <c r="U517" s="37"/>
      <c r="V517" s="37"/>
      <c r="W517" s="37"/>
      <c r="X517" s="37"/>
      <c r="Y517" s="37"/>
      <c r="Z517" s="37"/>
      <c r="AA517" s="37"/>
      <c r="AB517" s="37"/>
      <c r="AC517" s="37"/>
      <c r="AD517" s="37"/>
      <c r="AE517" s="37"/>
      <c r="AF517" s="37"/>
      <c r="AG517" s="37"/>
      <c r="AH517" s="37"/>
      <c r="AI517" s="37"/>
      <c r="AJ517" s="37"/>
      <c r="AK517" s="37"/>
      <c r="AL517" s="37"/>
      <c r="AM517" s="37"/>
      <c r="AN517" s="37"/>
      <c r="AO517" s="37"/>
    </row>
    <row r="518" spans="17:41" x14ac:dyDescent="0.35">
      <c r="Q518" s="37"/>
      <c r="R518" s="37"/>
      <c r="S518" s="37"/>
      <c r="T518" s="37"/>
      <c r="U518" s="37"/>
      <c r="V518" s="37"/>
      <c r="W518" s="37"/>
      <c r="X518" s="37"/>
      <c r="Y518" s="37"/>
      <c r="Z518" s="37"/>
      <c r="AA518" s="37"/>
      <c r="AB518" s="37"/>
      <c r="AC518" s="37"/>
      <c r="AD518" s="37"/>
      <c r="AE518" s="37"/>
      <c r="AF518" s="37"/>
      <c r="AG518" s="37"/>
      <c r="AH518" s="37"/>
      <c r="AI518" s="37"/>
      <c r="AJ518" s="37"/>
      <c r="AK518" s="37"/>
      <c r="AL518" s="37"/>
      <c r="AM518" s="37"/>
      <c r="AN518" s="37"/>
      <c r="AO518" s="37"/>
    </row>
    <row r="519" spans="17:41" x14ac:dyDescent="0.35">
      <c r="Q519" s="37"/>
      <c r="R519" s="37"/>
      <c r="S519" s="37"/>
      <c r="T519" s="37"/>
      <c r="U519" s="37"/>
      <c r="V519" s="37"/>
      <c r="W519" s="37"/>
      <c r="X519" s="37"/>
      <c r="Y519" s="37"/>
      <c r="Z519" s="37"/>
      <c r="AA519" s="37"/>
      <c r="AB519" s="37"/>
      <c r="AC519" s="37"/>
      <c r="AD519" s="37"/>
      <c r="AE519" s="37"/>
      <c r="AF519" s="37"/>
      <c r="AG519" s="37"/>
      <c r="AH519" s="37"/>
      <c r="AI519" s="37"/>
      <c r="AJ519" s="37"/>
      <c r="AK519" s="37"/>
      <c r="AL519" s="37"/>
      <c r="AM519" s="37"/>
      <c r="AN519" s="37"/>
      <c r="AO519" s="37"/>
    </row>
    <row r="520" spans="17:41" x14ac:dyDescent="0.35">
      <c r="Q520" s="37"/>
      <c r="R520" s="37"/>
      <c r="S520" s="37"/>
      <c r="T520" s="37"/>
      <c r="U520" s="37"/>
      <c r="V520" s="37"/>
      <c r="W520" s="37"/>
      <c r="X520" s="37"/>
      <c r="Y520" s="37"/>
      <c r="Z520" s="37"/>
      <c r="AA520" s="37"/>
      <c r="AB520" s="37"/>
      <c r="AC520" s="37"/>
      <c r="AD520" s="37"/>
      <c r="AE520" s="37"/>
      <c r="AF520" s="37"/>
      <c r="AG520" s="37"/>
      <c r="AH520" s="37"/>
      <c r="AI520" s="37"/>
      <c r="AJ520" s="37"/>
      <c r="AK520" s="37"/>
      <c r="AL520" s="37"/>
      <c r="AM520" s="37"/>
      <c r="AN520" s="37"/>
      <c r="AO520" s="37"/>
    </row>
    <row r="521" spans="17:41" x14ac:dyDescent="0.35">
      <c r="Q521" s="37"/>
      <c r="R521" s="37"/>
      <c r="S521" s="37"/>
      <c r="T521" s="37"/>
      <c r="U521" s="37"/>
      <c r="V521" s="37"/>
      <c r="W521" s="37"/>
      <c r="X521" s="37"/>
      <c r="Y521" s="37"/>
      <c r="Z521" s="37"/>
      <c r="AA521" s="37"/>
      <c r="AB521" s="37"/>
      <c r="AC521" s="37"/>
      <c r="AD521" s="37"/>
      <c r="AE521" s="37"/>
      <c r="AF521" s="37"/>
      <c r="AG521" s="37"/>
      <c r="AH521" s="37"/>
      <c r="AI521" s="37"/>
      <c r="AJ521" s="37"/>
      <c r="AK521" s="37"/>
      <c r="AL521" s="37"/>
      <c r="AM521" s="37"/>
      <c r="AN521" s="37"/>
      <c r="AO521" s="37"/>
    </row>
    <row r="522" spans="17:41" x14ac:dyDescent="0.35">
      <c r="Q522" s="37"/>
      <c r="R522" s="37"/>
      <c r="S522" s="37"/>
      <c r="T522" s="37"/>
      <c r="U522" s="37"/>
      <c r="V522" s="37"/>
      <c r="W522" s="37"/>
      <c r="X522" s="37"/>
      <c r="Y522" s="37"/>
      <c r="Z522" s="37"/>
      <c r="AA522" s="37"/>
      <c r="AB522" s="37"/>
      <c r="AC522" s="37"/>
      <c r="AD522" s="37"/>
      <c r="AE522" s="37"/>
      <c r="AF522" s="37"/>
      <c r="AG522" s="37"/>
      <c r="AH522" s="37"/>
      <c r="AI522" s="37"/>
      <c r="AJ522" s="37"/>
      <c r="AK522" s="37"/>
      <c r="AL522" s="37"/>
      <c r="AM522" s="37"/>
      <c r="AN522" s="37"/>
      <c r="AO522" s="37"/>
    </row>
    <row r="523" spans="17:41" x14ac:dyDescent="0.35">
      <c r="Q523" s="37"/>
      <c r="R523" s="37"/>
      <c r="S523" s="37"/>
      <c r="T523" s="37"/>
      <c r="U523" s="37"/>
      <c r="V523" s="37"/>
      <c r="W523" s="37"/>
      <c r="X523" s="37"/>
      <c r="Y523" s="37"/>
      <c r="Z523" s="37"/>
      <c r="AA523" s="37"/>
      <c r="AB523" s="37"/>
      <c r="AC523" s="37"/>
      <c r="AD523" s="37"/>
      <c r="AE523" s="37"/>
      <c r="AF523" s="37"/>
      <c r="AG523" s="37"/>
      <c r="AH523" s="37"/>
      <c r="AI523" s="37"/>
      <c r="AJ523" s="37"/>
      <c r="AK523" s="37"/>
      <c r="AL523" s="37"/>
      <c r="AM523" s="37"/>
      <c r="AN523" s="37"/>
      <c r="AO523" s="37"/>
    </row>
    <row r="524" spans="17:41" x14ac:dyDescent="0.35">
      <c r="Q524" s="37"/>
      <c r="R524" s="37"/>
      <c r="S524" s="37"/>
      <c r="T524" s="37"/>
      <c r="U524" s="37"/>
      <c r="V524" s="37"/>
      <c r="W524" s="37"/>
      <c r="X524" s="37"/>
      <c r="Y524" s="37"/>
      <c r="Z524" s="37"/>
      <c r="AA524" s="37"/>
      <c r="AB524" s="37"/>
      <c r="AC524" s="37"/>
      <c r="AD524" s="37"/>
      <c r="AE524" s="37"/>
      <c r="AF524" s="37"/>
      <c r="AG524" s="37"/>
      <c r="AH524" s="37"/>
      <c r="AI524" s="37"/>
      <c r="AJ524" s="37"/>
      <c r="AK524" s="37"/>
      <c r="AL524" s="37"/>
      <c r="AM524" s="37"/>
      <c r="AN524" s="37"/>
      <c r="AO524" s="37"/>
    </row>
    <row r="525" spans="17:41" x14ac:dyDescent="0.35">
      <c r="Q525" s="37"/>
      <c r="R525" s="37"/>
      <c r="S525" s="37"/>
      <c r="T525" s="37"/>
      <c r="U525" s="37"/>
      <c r="V525" s="37"/>
      <c r="W525" s="37"/>
      <c r="X525" s="37"/>
      <c r="Y525" s="37"/>
      <c r="Z525" s="37"/>
      <c r="AA525" s="37"/>
      <c r="AB525" s="37"/>
      <c r="AC525" s="37"/>
      <c r="AD525" s="37"/>
      <c r="AE525" s="37"/>
      <c r="AF525" s="37"/>
      <c r="AG525" s="37"/>
      <c r="AH525" s="37"/>
      <c r="AI525" s="37"/>
      <c r="AJ525" s="37"/>
      <c r="AK525" s="37"/>
      <c r="AL525" s="37"/>
      <c r="AM525" s="37"/>
      <c r="AN525" s="37"/>
      <c r="AO525" s="37"/>
    </row>
    <row r="526" spans="17:41" x14ac:dyDescent="0.35">
      <c r="Q526" s="37"/>
      <c r="R526" s="37"/>
      <c r="S526" s="37"/>
      <c r="T526" s="37"/>
      <c r="U526" s="37"/>
      <c r="V526" s="37"/>
      <c r="W526" s="37"/>
      <c r="X526" s="37"/>
      <c r="Y526" s="37"/>
      <c r="Z526" s="37"/>
      <c r="AA526" s="37"/>
      <c r="AB526" s="37"/>
      <c r="AC526" s="37"/>
      <c r="AD526" s="37"/>
      <c r="AE526" s="37"/>
      <c r="AF526" s="37"/>
      <c r="AG526" s="37"/>
      <c r="AH526" s="37"/>
      <c r="AI526" s="37"/>
      <c r="AJ526" s="37"/>
      <c r="AK526" s="37"/>
      <c r="AL526" s="37"/>
      <c r="AM526" s="37"/>
      <c r="AN526" s="37"/>
      <c r="AO526" s="37"/>
    </row>
    <row r="527" spans="17:41" x14ac:dyDescent="0.35">
      <c r="Q527" s="37"/>
      <c r="R527" s="37"/>
      <c r="S527" s="37"/>
      <c r="T527" s="37"/>
      <c r="U527" s="37"/>
      <c r="V527" s="37"/>
      <c r="W527" s="37"/>
      <c r="X527" s="37"/>
      <c r="Y527" s="37"/>
      <c r="Z527" s="37"/>
      <c r="AA527" s="37"/>
      <c r="AB527" s="37"/>
      <c r="AC527" s="37"/>
      <c r="AD527" s="37"/>
      <c r="AE527" s="37"/>
      <c r="AF527" s="37"/>
      <c r="AG527" s="37"/>
      <c r="AH527" s="37"/>
      <c r="AI527" s="37"/>
      <c r="AJ527" s="37"/>
      <c r="AK527" s="37"/>
      <c r="AL527" s="37"/>
      <c r="AM527" s="37"/>
      <c r="AN527" s="37"/>
      <c r="AO527" s="37"/>
    </row>
    <row r="528" spans="17:41" x14ac:dyDescent="0.35">
      <c r="Q528" s="37"/>
      <c r="R528" s="37"/>
      <c r="S528" s="37"/>
      <c r="T528" s="37"/>
      <c r="U528" s="37"/>
      <c r="V528" s="37"/>
      <c r="W528" s="37"/>
      <c r="X528" s="37"/>
      <c r="Y528" s="37"/>
      <c r="Z528" s="37"/>
      <c r="AA528" s="37"/>
      <c r="AB528" s="37"/>
      <c r="AC528" s="37"/>
      <c r="AD528" s="37"/>
      <c r="AE528" s="37"/>
      <c r="AF528" s="37"/>
      <c r="AG528" s="37"/>
      <c r="AH528" s="37"/>
      <c r="AI528" s="37"/>
      <c r="AJ528" s="37"/>
      <c r="AK528" s="37"/>
      <c r="AL528" s="37"/>
      <c r="AM528" s="37"/>
      <c r="AN528" s="37"/>
      <c r="AO528" s="37"/>
    </row>
    <row r="529" spans="17:41" x14ac:dyDescent="0.35">
      <c r="Q529" s="37"/>
      <c r="R529" s="37"/>
      <c r="S529" s="37"/>
      <c r="T529" s="37"/>
      <c r="U529" s="37"/>
      <c r="V529" s="37"/>
      <c r="W529" s="37"/>
      <c r="X529" s="37"/>
      <c r="Y529" s="37"/>
      <c r="Z529" s="37"/>
      <c r="AA529" s="37"/>
      <c r="AB529" s="37"/>
      <c r="AC529" s="37"/>
      <c r="AD529" s="37"/>
      <c r="AE529" s="37"/>
      <c r="AF529" s="37"/>
      <c r="AG529" s="37"/>
      <c r="AH529" s="37"/>
      <c r="AI529" s="37"/>
      <c r="AJ529" s="37"/>
      <c r="AK529" s="37"/>
      <c r="AL529" s="37"/>
      <c r="AM529" s="37"/>
      <c r="AN529" s="37"/>
      <c r="AO529" s="37"/>
    </row>
    <row r="530" spans="17:41" x14ac:dyDescent="0.35">
      <c r="Q530" s="37"/>
      <c r="R530" s="37"/>
      <c r="S530" s="37"/>
      <c r="T530" s="37"/>
      <c r="U530" s="37"/>
      <c r="V530" s="37"/>
      <c r="W530" s="37"/>
      <c r="X530" s="37"/>
      <c r="Y530" s="37"/>
      <c r="Z530" s="37"/>
      <c r="AA530" s="37"/>
      <c r="AB530" s="37"/>
      <c r="AC530" s="37"/>
      <c r="AD530" s="37"/>
      <c r="AE530" s="37"/>
      <c r="AF530" s="37"/>
      <c r="AG530" s="37"/>
      <c r="AH530" s="37"/>
      <c r="AI530" s="37"/>
      <c r="AJ530" s="37"/>
      <c r="AK530" s="37"/>
      <c r="AL530" s="37"/>
      <c r="AM530" s="37"/>
      <c r="AN530" s="37"/>
      <c r="AO530" s="37"/>
    </row>
    <row r="531" spans="17:41" x14ac:dyDescent="0.35">
      <c r="Q531" s="37"/>
      <c r="R531" s="37"/>
      <c r="S531" s="37"/>
      <c r="T531" s="37"/>
      <c r="U531" s="37"/>
      <c r="V531" s="37"/>
      <c r="W531" s="37"/>
      <c r="X531" s="37"/>
      <c r="Y531" s="37"/>
      <c r="Z531" s="37"/>
      <c r="AA531" s="37"/>
      <c r="AB531" s="37"/>
      <c r="AC531" s="37"/>
      <c r="AD531" s="37"/>
      <c r="AE531" s="37"/>
      <c r="AF531" s="37"/>
      <c r="AG531" s="37"/>
      <c r="AH531" s="37"/>
      <c r="AI531" s="37"/>
      <c r="AJ531" s="37"/>
      <c r="AK531" s="37"/>
      <c r="AL531" s="37"/>
      <c r="AM531" s="37"/>
      <c r="AN531" s="37"/>
      <c r="AO531" s="37"/>
    </row>
    <row r="532" spans="17:41" x14ac:dyDescent="0.35">
      <c r="Q532" s="37"/>
      <c r="R532" s="37"/>
      <c r="S532" s="37"/>
      <c r="T532" s="37"/>
      <c r="U532" s="37"/>
      <c r="V532" s="37"/>
      <c r="W532" s="37"/>
      <c r="X532" s="37"/>
      <c r="Y532" s="37"/>
      <c r="Z532" s="37"/>
      <c r="AA532" s="37"/>
      <c r="AB532" s="37"/>
      <c r="AC532" s="37"/>
      <c r="AD532" s="37"/>
      <c r="AE532" s="37"/>
      <c r="AF532" s="37"/>
      <c r="AG532" s="37"/>
      <c r="AH532" s="37"/>
      <c r="AI532" s="37"/>
      <c r="AJ532" s="37"/>
      <c r="AK532" s="37"/>
      <c r="AL532" s="37"/>
      <c r="AM532" s="37"/>
      <c r="AN532" s="37"/>
      <c r="AO532" s="37"/>
    </row>
    <row r="533" spans="17:41" x14ac:dyDescent="0.35">
      <c r="Q533" s="37"/>
      <c r="R533" s="37"/>
      <c r="S533" s="37"/>
      <c r="T533" s="37"/>
      <c r="U533" s="37"/>
      <c r="V533" s="37"/>
      <c r="W533" s="37"/>
      <c r="X533" s="37"/>
      <c r="Y533" s="37"/>
      <c r="Z533" s="37"/>
      <c r="AA533" s="37"/>
      <c r="AB533" s="37"/>
      <c r="AC533" s="37"/>
      <c r="AD533" s="37"/>
      <c r="AE533" s="37"/>
      <c r="AF533" s="37"/>
      <c r="AG533" s="37"/>
      <c r="AH533" s="37"/>
      <c r="AI533" s="37"/>
      <c r="AJ533" s="37"/>
      <c r="AK533" s="37"/>
      <c r="AL533" s="37"/>
      <c r="AM533" s="37"/>
      <c r="AN533" s="37"/>
      <c r="AO533" s="37"/>
    </row>
    <row r="534" spans="17:41" x14ac:dyDescent="0.35">
      <c r="Q534" s="37"/>
      <c r="R534" s="37"/>
      <c r="S534" s="37"/>
      <c r="T534" s="37"/>
      <c r="U534" s="37"/>
      <c r="V534" s="37"/>
      <c r="W534" s="37"/>
      <c r="X534" s="37"/>
      <c r="Y534" s="37"/>
      <c r="Z534" s="37"/>
      <c r="AA534" s="37"/>
      <c r="AB534" s="37"/>
      <c r="AC534" s="37"/>
      <c r="AD534" s="37"/>
      <c r="AE534" s="37"/>
      <c r="AF534" s="37"/>
      <c r="AG534" s="37"/>
      <c r="AH534" s="37"/>
      <c r="AI534" s="37"/>
      <c r="AJ534" s="37"/>
      <c r="AK534" s="37"/>
      <c r="AL534" s="37"/>
      <c r="AM534" s="37"/>
      <c r="AN534" s="37"/>
      <c r="AO534" s="37"/>
    </row>
    <row r="535" spans="17:41" x14ac:dyDescent="0.35">
      <c r="Q535" s="37"/>
      <c r="R535" s="37"/>
      <c r="S535" s="37"/>
      <c r="T535" s="37"/>
      <c r="U535" s="37"/>
      <c r="V535" s="37"/>
      <c r="W535" s="37"/>
      <c r="X535" s="37"/>
      <c r="Y535" s="37"/>
      <c r="Z535" s="37"/>
      <c r="AA535" s="37"/>
      <c r="AB535" s="37"/>
      <c r="AC535" s="37"/>
      <c r="AD535" s="37"/>
      <c r="AE535" s="37"/>
      <c r="AF535" s="37"/>
      <c r="AG535" s="37"/>
      <c r="AH535" s="37"/>
      <c r="AI535" s="37"/>
      <c r="AJ535" s="37"/>
      <c r="AK535" s="37"/>
      <c r="AL535" s="37"/>
      <c r="AM535" s="37"/>
      <c r="AN535" s="37"/>
      <c r="AO535" s="37"/>
    </row>
    <row r="536" spans="17:41" x14ac:dyDescent="0.35">
      <c r="Q536" s="37"/>
      <c r="R536" s="37"/>
      <c r="S536" s="37"/>
      <c r="T536" s="37"/>
      <c r="U536" s="37"/>
      <c r="V536" s="37"/>
      <c r="W536" s="37"/>
      <c r="X536" s="37"/>
      <c r="Y536" s="37"/>
      <c r="Z536" s="37"/>
      <c r="AA536" s="37"/>
      <c r="AB536" s="37"/>
      <c r="AC536" s="37"/>
      <c r="AD536" s="37"/>
      <c r="AE536" s="37"/>
      <c r="AF536" s="37"/>
      <c r="AG536" s="37"/>
      <c r="AH536" s="37"/>
      <c r="AI536" s="37"/>
      <c r="AJ536" s="37"/>
      <c r="AK536" s="37"/>
      <c r="AL536" s="37"/>
      <c r="AM536" s="37"/>
      <c r="AN536" s="37"/>
      <c r="AO536" s="37"/>
    </row>
    <row r="537" spans="17:41" x14ac:dyDescent="0.35">
      <c r="Q537" s="37"/>
      <c r="R537" s="37"/>
      <c r="S537" s="37"/>
      <c r="T537" s="37"/>
      <c r="U537" s="37"/>
      <c r="V537" s="37"/>
      <c r="W537" s="37"/>
      <c r="X537" s="37"/>
      <c r="Y537" s="37"/>
      <c r="Z537" s="37"/>
      <c r="AA537" s="37"/>
      <c r="AB537" s="37"/>
      <c r="AC537" s="37"/>
      <c r="AD537" s="37"/>
      <c r="AE537" s="37"/>
      <c r="AF537" s="37"/>
      <c r="AG537" s="37"/>
      <c r="AH537" s="37"/>
      <c r="AI537" s="37"/>
      <c r="AJ537" s="37"/>
      <c r="AK537" s="37"/>
      <c r="AL537" s="37"/>
      <c r="AM537" s="37"/>
      <c r="AN537" s="37"/>
      <c r="AO537" s="37"/>
    </row>
    <row r="538" spans="17:41" x14ac:dyDescent="0.35">
      <c r="Q538" s="37"/>
      <c r="R538" s="37"/>
      <c r="S538" s="37"/>
      <c r="T538" s="37"/>
      <c r="U538" s="37"/>
      <c r="V538" s="37"/>
      <c r="W538" s="37"/>
      <c r="X538" s="37"/>
      <c r="Y538" s="37"/>
      <c r="Z538" s="37"/>
      <c r="AA538" s="37"/>
      <c r="AB538" s="37"/>
      <c r="AC538" s="37"/>
      <c r="AD538" s="37"/>
      <c r="AE538" s="37"/>
      <c r="AF538" s="37"/>
      <c r="AG538" s="37"/>
      <c r="AH538" s="37"/>
      <c r="AI538" s="37"/>
      <c r="AJ538" s="37"/>
      <c r="AK538" s="37"/>
      <c r="AL538" s="37"/>
      <c r="AM538" s="37"/>
      <c r="AN538" s="37"/>
      <c r="AO538" s="37"/>
    </row>
    <row r="539" spans="17:41" x14ac:dyDescent="0.35">
      <c r="Q539" s="37"/>
      <c r="R539" s="37"/>
      <c r="S539" s="37"/>
      <c r="T539" s="37"/>
      <c r="U539" s="37"/>
      <c r="V539" s="37"/>
      <c r="W539" s="37"/>
      <c r="X539" s="37"/>
      <c r="Y539" s="37"/>
      <c r="Z539" s="37"/>
      <c r="AA539" s="37"/>
      <c r="AB539" s="37"/>
      <c r="AC539" s="37"/>
      <c r="AD539" s="37"/>
      <c r="AE539" s="37"/>
      <c r="AF539" s="37"/>
      <c r="AG539" s="37"/>
      <c r="AH539" s="37"/>
      <c r="AI539" s="37"/>
      <c r="AJ539" s="37"/>
      <c r="AK539" s="37"/>
      <c r="AL539" s="37"/>
      <c r="AM539" s="37"/>
      <c r="AN539" s="37"/>
      <c r="AO539" s="37"/>
    </row>
    <row r="540" spans="17:41" x14ac:dyDescent="0.35">
      <c r="Q540" s="37"/>
      <c r="R540" s="37"/>
      <c r="S540" s="37"/>
      <c r="T540" s="37"/>
      <c r="U540" s="37"/>
      <c r="V540" s="37"/>
      <c r="W540" s="37"/>
      <c r="X540" s="37"/>
      <c r="Y540" s="37"/>
      <c r="Z540" s="37"/>
      <c r="AA540" s="37"/>
      <c r="AB540" s="37"/>
      <c r="AC540" s="37"/>
      <c r="AD540" s="37"/>
      <c r="AE540" s="37"/>
      <c r="AF540" s="37"/>
      <c r="AG540" s="37"/>
      <c r="AH540" s="37"/>
      <c r="AI540" s="37"/>
      <c r="AJ540" s="37"/>
      <c r="AK540" s="37"/>
      <c r="AL540" s="37"/>
      <c r="AM540" s="37"/>
      <c r="AN540" s="37"/>
      <c r="AO540" s="37"/>
    </row>
    <row r="541" spans="17:41" x14ac:dyDescent="0.35">
      <c r="Q541" s="37"/>
      <c r="R541" s="37"/>
      <c r="S541" s="37"/>
      <c r="T541" s="37"/>
      <c r="U541" s="37"/>
      <c r="V541" s="37"/>
      <c r="W541" s="37"/>
      <c r="X541" s="37"/>
      <c r="Y541" s="37"/>
      <c r="Z541" s="37"/>
      <c r="AA541" s="37"/>
      <c r="AB541" s="37"/>
      <c r="AC541" s="37"/>
      <c r="AD541" s="37"/>
      <c r="AE541" s="37"/>
      <c r="AF541" s="37"/>
      <c r="AG541" s="37"/>
      <c r="AH541" s="37"/>
      <c r="AI541" s="37"/>
      <c r="AJ541" s="37"/>
      <c r="AK541" s="37"/>
      <c r="AL541" s="37"/>
      <c r="AM541" s="37"/>
      <c r="AN541" s="37"/>
      <c r="AO541" s="37"/>
    </row>
    <row r="542" spans="17:41" x14ac:dyDescent="0.35">
      <c r="Q542" s="37"/>
      <c r="R542" s="37"/>
      <c r="S542" s="37"/>
      <c r="T542" s="37"/>
      <c r="U542" s="37"/>
      <c r="V542" s="37"/>
      <c r="W542" s="37"/>
      <c r="X542" s="37"/>
      <c r="Y542" s="37"/>
      <c r="Z542" s="37"/>
      <c r="AA542" s="37"/>
      <c r="AB542" s="37"/>
      <c r="AC542" s="37"/>
      <c r="AD542" s="37"/>
      <c r="AE542" s="37"/>
      <c r="AF542" s="37"/>
      <c r="AG542" s="37"/>
      <c r="AH542" s="37"/>
      <c r="AI542" s="37"/>
      <c r="AJ542" s="37"/>
      <c r="AK542" s="37"/>
      <c r="AL542" s="37"/>
      <c r="AM542" s="37"/>
      <c r="AN542" s="37"/>
      <c r="AO542" s="37"/>
    </row>
    <row r="543" spans="17:41" x14ac:dyDescent="0.35">
      <c r="Q543" s="37"/>
      <c r="R543" s="37"/>
      <c r="S543" s="37"/>
      <c r="T543" s="37"/>
      <c r="U543" s="37"/>
      <c r="V543" s="37"/>
      <c r="W543" s="37"/>
      <c r="X543" s="37"/>
      <c r="Y543" s="37"/>
      <c r="Z543" s="37"/>
      <c r="AA543" s="37"/>
      <c r="AB543" s="37"/>
      <c r="AC543" s="37"/>
      <c r="AD543" s="37"/>
      <c r="AE543" s="37"/>
      <c r="AF543" s="37"/>
      <c r="AG543" s="37"/>
      <c r="AH543" s="37"/>
      <c r="AI543" s="37"/>
      <c r="AJ543" s="37"/>
      <c r="AK543" s="37"/>
      <c r="AL543" s="37"/>
      <c r="AM543" s="37"/>
      <c r="AN543" s="37"/>
      <c r="AO543" s="37"/>
    </row>
    <row r="544" spans="17:41" x14ac:dyDescent="0.35">
      <c r="Q544" s="37"/>
      <c r="R544" s="37"/>
      <c r="S544" s="37"/>
      <c r="T544" s="37"/>
      <c r="U544" s="37"/>
      <c r="V544" s="37"/>
      <c r="W544" s="37"/>
      <c r="X544" s="37"/>
      <c r="Y544" s="37"/>
      <c r="Z544" s="37"/>
      <c r="AA544" s="37"/>
      <c r="AB544" s="37"/>
      <c r="AC544" s="37"/>
      <c r="AD544" s="37"/>
      <c r="AE544" s="37"/>
      <c r="AF544" s="37"/>
      <c r="AG544" s="37"/>
      <c r="AH544" s="37"/>
      <c r="AI544" s="37"/>
      <c r="AJ544" s="37"/>
      <c r="AK544" s="37"/>
      <c r="AL544" s="37"/>
      <c r="AM544" s="37"/>
      <c r="AN544" s="37"/>
      <c r="AO544" s="37"/>
    </row>
    <row r="545" spans="17:41" x14ac:dyDescent="0.35">
      <c r="Q545" s="37"/>
      <c r="R545" s="37"/>
      <c r="S545" s="37"/>
      <c r="T545" s="37"/>
      <c r="U545" s="37"/>
      <c r="V545" s="37"/>
      <c r="W545" s="37"/>
      <c r="X545" s="37"/>
      <c r="Y545" s="37"/>
      <c r="Z545" s="37"/>
      <c r="AA545" s="37"/>
      <c r="AB545" s="37"/>
      <c r="AC545" s="37"/>
      <c r="AD545" s="37"/>
      <c r="AE545" s="37"/>
      <c r="AF545" s="37"/>
      <c r="AG545" s="37"/>
      <c r="AH545" s="37"/>
      <c r="AI545" s="37"/>
      <c r="AJ545" s="37"/>
      <c r="AK545" s="37"/>
      <c r="AL545" s="37"/>
      <c r="AM545" s="37"/>
      <c r="AN545" s="37"/>
      <c r="AO545" s="37"/>
    </row>
    <row r="546" spans="17:41" x14ac:dyDescent="0.35">
      <c r="Q546" s="37"/>
      <c r="R546" s="37"/>
      <c r="S546" s="37"/>
      <c r="T546" s="37"/>
      <c r="U546" s="37"/>
      <c r="V546" s="37"/>
      <c r="W546" s="37"/>
      <c r="X546" s="37"/>
      <c r="Y546" s="37"/>
      <c r="Z546" s="37"/>
      <c r="AA546" s="37"/>
      <c r="AB546" s="37"/>
      <c r="AC546" s="37"/>
      <c r="AD546" s="37"/>
      <c r="AE546" s="37"/>
      <c r="AF546" s="37"/>
      <c r="AG546" s="37"/>
      <c r="AH546" s="37"/>
      <c r="AI546" s="37"/>
      <c r="AJ546" s="37"/>
      <c r="AK546" s="37"/>
      <c r="AL546" s="37"/>
      <c r="AM546" s="37"/>
      <c r="AN546" s="37"/>
      <c r="AO546" s="37"/>
    </row>
    <row r="547" spans="17:41" x14ac:dyDescent="0.35">
      <c r="Q547" s="37"/>
      <c r="R547" s="37"/>
      <c r="S547" s="37"/>
      <c r="T547" s="37"/>
      <c r="U547" s="37"/>
      <c r="V547" s="37"/>
      <c r="W547" s="37"/>
      <c r="X547" s="37"/>
      <c r="Y547" s="37"/>
      <c r="Z547" s="37"/>
      <c r="AA547" s="37"/>
      <c r="AB547" s="37"/>
      <c r="AC547" s="37"/>
      <c r="AD547" s="37"/>
      <c r="AE547" s="37"/>
      <c r="AF547" s="37"/>
      <c r="AG547" s="37"/>
      <c r="AH547" s="37"/>
      <c r="AI547" s="37"/>
      <c r="AJ547" s="37"/>
      <c r="AK547" s="37"/>
      <c r="AL547" s="37"/>
      <c r="AM547" s="37"/>
      <c r="AN547" s="37"/>
      <c r="AO547" s="37"/>
    </row>
    <row r="548" spans="17:41" x14ac:dyDescent="0.35">
      <c r="Q548" s="37"/>
      <c r="R548" s="37"/>
      <c r="S548" s="37"/>
      <c r="T548" s="37"/>
      <c r="U548" s="37"/>
      <c r="V548" s="37"/>
      <c r="W548" s="37"/>
      <c r="X548" s="37"/>
      <c r="Y548" s="37"/>
      <c r="Z548" s="37"/>
      <c r="AA548" s="37"/>
      <c r="AB548" s="37"/>
      <c r="AC548" s="37"/>
      <c r="AD548" s="37"/>
      <c r="AE548" s="37"/>
      <c r="AF548" s="37"/>
      <c r="AG548" s="37"/>
      <c r="AH548" s="37"/>
      <c r="AI548" s="37"/>
      <c r="AJ548" s="37"/>
      <c r="AK548" s="37"/>
      <c r="AL548" s="37"/>
      <c r="AM548" s="37"/>
      <c r="AN548" s="37"/>
      <c r="AO548" s="37"/>
    </row>
    <row r="549" spans="17:41" x14ac:dyDescent="0.35">
      <c r="Q549" s="37"/>
      <c r="R549" s="37"/>
      <c r="S549" s="37"/>
      <c r="T549" s="37"/>
      <c r="U549" s="37"/>
      <c r="V549" s="37"/>
      <c r="W549" s="37"/>
      <c r="X549" s="37"/>
      <c r="Y549" s="37"/>
      <c r="Z549" s="37"/>
      <c r="AA549" s="37"/>
      <c r="AB549" s="37"/>
      <c r="AC549" s="37"/>
      <c r="AD549" s="37"/>
      <c r="AE549" s="37"/>
      <c r="AF549" s="37"/>
      <c r="AG549" s="37"/>
      <c r="AH549" s="37"/>
      <c r="AI549" s="37"/>
      <c r="AJ549" s="37"/>
      <c r="AK549" s="37"/>
      <c r="AL549" s="37"/>
      <c r="AM549" s="37"/>
      <c r="AN549" s="37"/>
      <c r="AO549" s="37"/>
    </row>
    <row r="550" spans="17:41" x14ac:dyDescent="0.35">
      <c r="Q550" s="37"/>
      <c r="R550" s="37"/>
      <c r="S550" s="37"/>
      <c r="T550" s="37"/>
      <c r="U550" s="37"/>
      <c r="V550" s="37"/>
      <c r="W550" s="37"/>
      <c r="X550" s="37"/>
      <c r="Y550" s="37"/>
      <c r="Z550" s="37"/>
      <c r="AA550" s="37"/>
      <c r="AB550" s="37"/>
      <c r="AC550" s="37"/>
      <c r="AD550" s="37"/>
      <c r="AE550" s="37"/>
      <c r="AF550" s="37"/>
      <c r="AG550" s="37"/>
      <c r="AH550" s="37"/>
      <c r="AI550" s="37"/>
      <c r="AJ550" s="37"/>
      <c r="AK550" s="37"/>
      <c r="AL550" s="37"/>
      <c r="AM550" s="37"/>
      <c r="AN550" s="37"/>
      <c r="AO550" s="37"/>
    </row>
    <row r="551" spans="17:41" x14ac:dyDescent="0.35">
      <c r="Q551" s="37"/>
      <c r="R551" s="37"/>
      <c r="S551" s="37"/>
      <c r="T551" s="37"/>
      <c r="U551" s="37"/>
      <c r="V551" s="37"/>
      <c r="W551" s="37"/>
      <c r="X551" s="37"/>
      <c r="Y551" s="37"/>
      <c r="Z551" s="37"/>
      <c r="AA551" s="37"/>
      <c r="AB551" s="37"/>
      <c r="AC551" s="37"/>
      <c r="AD551" s="37"/>
      <c r="AE551" s="37"/>
      <c r="AF551" s="37"/>
      <c r="AG551" s="37"/>
      <c r="AH551" s="37"/>
      <c r="AI551" s="37"/>
      <c r="AJ551" s="37"/>
      <c r="AK551" s="37"/>
      <c r="AL551" s="37"/>
      <c r="AM551" s="37"/>
      <c r="AN551" s="37"/>
      <c r="AO551" s="37"/>
    </row>
    <row r="552" spans="17:41" x14ac:dyDescent="0.35">
      <c r="Q552" s="37"/>
      <c r="R552" s="37"/>
      <c r="S552" s="37"/>
      <c r="T552" s="37"/>
      <c r="U552" s="37"/>
      <c r="V552" s="37"/>
      <c r="W552" s="37"/>
      <c r="X552" s="37"/>
      <c r="Y552" s="37"/>
      <c r="Z552" s="37"/>
      <c r="AA552" s="37"/>
      <c r="AB552" s="37"/>
      <c r="AC552" s="37"/>
      <c r="AD552" s="37"/>
      <c r="AE552" s="37"/>
      <c r="AF552" s="37"/>
      <c r="AG552" s="37"/>
      <c r="AH552" s="37"/>
      <c r="AI552" s="37"/>
      <c r="AJ552" s="37"/>
      <c r="AK552" s="37"/>
      <c r="AL552" s="37"/>
      <c r="AM552" s="37"/>
      <c r="AN552" s="37"/>
      <c r="AO552" s="37"/>
    </row>
    <row r="553" spans="17:41" x14ac:dyDescent="0.35">
      <c r="Q553" s="37"/>
      <c r="R553" s="37"/>
      <c r="S553" s="37"/>
      <c r="T553" s="37"/>
      <c r="U553" s="37"/>
      <c r="V553" s="37"/>
      <c r="W553" s="37"/>
      <c r="X553" s="37"/>
      <c r="Y553" s="37"/>
      <c r="Z553" s="37"/>
      <c r="AA553" s="37"/>
      <c r="AB553" s="37"/>
      <c r="AC553" s="37"/>
      <c r="AD553" s="37"/>
      <c r="AE553" s="37"/>
      <c r="AF553" s="37"/>
      <c r="AG553" s="37"/>
      <c r="AH553" s="37"/>
      <c r="AI553" s="37"/>
      <c r="AJ553" s="37"/>
      <c r="AK553" s="37"/>
      <c r="AL553" s="37"/>
      <c r="AM553" s="37"/>
      <c r="AN553" s="37"/>
      <c r="AO553" s="37"/>
    </row>
    <row r="554" spans="17:41" x14ac:dyDescent="0.35">
      <c r="Q554" s="37"/>
      <c r="R554" s="37"/>
      <c r="S554" s="37"/>
      <c r="T554" s="37"/>
      <c r="U554" s="37"/>
      <c r="V554" s="37"/>
      <c r="W554" s="37"/>
      <c r="X554" s="37"/>
      <c r="Y554" s="37"/>
      <c r="Z554" s="37"/>
      <c r="AA554" s="37"/>
      <c r="AB554" s="37"/>
      <c r="AC554" s="37"/>
      <c r="AD554" s="37"/>
      <c r="AE554" s="37"/>
      <c r="AF554" s="37"/>
      <c r="AG554" s="37"/>
      <c r="AH554" s="37"/>
      <c r="AI554" s="37"/>
      <c r="AJ554" s="37"/>
      <c r="AK554" s="37"/>
      <c r="AL554" s="37"/>
      <c r="AM554" s="37"/>
      <c r="AN554" s="37"/>
      <c r="AO554" s="37"/>
    </row>
    <row r="555" spans="17:41" x14ac:dyDescent="0.35">
      <c r="Q555" s="37"/>
      <c r="R555" s="37"/>
      <c r="S555" s="37"/>
      <c r="T555" s="37"/>
      <c r="U555" s="37"/>
      <c r="V555" s="37"/>
      <c r="W555" s="37"/>
      <c r="X555" s="37"/>
      <c r="Y555" s="37"/>
      <c r="Z555" s="37"/>
      <c r="AA555" s="37"/>
      <c r="AB555" s="37"/>
      <c r="AC555" s="37"/>
      <c r="AD555" s="37"/>
      <c r="AE555" s="37"/>
      <c r="AF555" s="37"/>
      <c r="AG555" s="37"/>
      <c r="AH555" s="37"/>
      <c r="AI555" s="37"/>
      <c r="AJ555" s="37"/>
      <c r="AK555" s="37"/>
      <c r="AL555" s="37"/>
      <c r="AM555" s="37"/>
      <c r="AN555" s="37"/>
      <c r="AO555" s="37"/>
    </row>
    <row r="556" spans="17:41" x14ac:dyDescent="0.35">
      <c r="Q556" s="37"/>
      <c r="R556" s="37"/>
      <c r="S556" s="37"/>
      <c r="T556" s="37"/>
      <c r="U556" s="37"/>
      <c r="V556" s="37"/>
      <c r="W556" s="37"/>
      <c r="X556" s="37"/>
      <c r="Y556" s="37"/>
      <c r="Z556" s="37"/>
      <c r="AA556" s="37"/>
      <c r="AB556" s="37"/>
      <c r="AC556" s="37"/>
      <c r="AD556" s="37"/>
      <c r="AE556" s="37"/>
      <c r="AF556" s="37"/>
      <c r="AG556" s="37"/>
      <c r="AH556" s="37"/>
      <c r="AI556" s="37"/>
      <c r="AJ556" s="37"/>
      <c r="AK556" s="37"/>
      <c r="AL556" s="37"/>
      <c r="AM556" s="37"/>
      <c r="AN556" s="37"/>
      <c r="AO556" s="37"/>
    </row>
    <row r="557" spans="17:41" x14ac:dyDescent="0.35">
      <c r="Q557" s="37"/>
      <c r="R557" s="37"/>
      <c r="S557" s="37"/>
      <c r="T557" s="37"/>
      <c r="U557" s="37"/>
      <c r="V557" s="37"/>
      <c r="W557" s="37"/>
      <c r="X557" s="37"/>
      <c r="Y557" s="37"/>
      <c r="Z557" s="37"/>
      <c r="AA557" s="37"/>
      <c r="AB557" s="37"/>
      <c r="AC557" s="37"/>
      <c r="AD557" s="37"/>
      <c r="AE557" s="37"/>
      <c r="AF557" s="37"/>
      <c r="AG557" s="37"/>
      <c r="AH557" s="37"/>
      <c r="AI557" s="37"/>
      <c r="AJ557" s="37"/>
      <c r="AK557" s="37"/>
      <c r="AL557" s="37"/>
      <c r="AM557" s="37"/>
      <c r="AN557" s="37"/>
      <c r="AO557" s="37"/>
    </row>
    <row r="558" spans="17:41" x14ac:dyDescent="0.35">
      <c r="Q558" s="37"/>
      <c r="R558" s="37"/>
      <c r="S558" s="37"/>
      <c r="T558" s="37"/>
      <c r="U558" s="37"/>
      <c r="V558" s="37"/>
      <c r="W558" s="37"/>
      <c r="X558" s="37"/>
      <c r="Y558" s="37"/>
      <c r="Z558" s="37"/>
      <c r="AA558" s="37"/>
      <c r="AB558" s="37"/>
      <c r="AC558" s="37"/>
      <c r="AD558" s="37"/>
      <c r="AE558" s="37"/>
      <c r="AF558" s="37"/>
      <c r="AG558" s="37"/>
      <c r="AH558" s="37"/>
      <c r="AI558" s="37"/>
      <c r="AJ558" s="37"/>
      <c r="AK558" s="37"/>
      <c r="AL558" s="37"/>
      <c r="AM558" s="37"/>
      <c r="AN558" s="37"/>
      <c r="AO558" s="37"/>
    </row>
    <row r="559" spans="17:41" x14ac:dyDescent="0.35">
      <c r="Q559" s="37"/>
      <c r="R559" s="37"/>
      <c r="S559" s="37"/>
      <c r="T559" s="37"/>
      <c r="U559" s="37"/>
      <c r="V559" s="37"/>
      <c r="W559" s="37"/>
      <c r="X559" s="37"/>
      <c r="Y559" s="37"/>
      <c r="Z559" s="37"/>
      <c r="AA559" s="37"/>
      <c r="AB559" s="37"/>
      <c r="AC559" s="37"/>
      <c r="AD559" s="37"/>
      <c r="AE559" s="37"/>
      <c r="AF559" s="37"/>
      <c r="AG559" s="37"/>
      <c r="AH559" s="37"/>
      <c r="AI559" s="37"/>
      <c r="AJ559" s="37"/>
      <c r="AK559" s="37"/>
      <c r="AL559" s="37"/>
      <c r="AM559" s="37"/>
      <c r="AN559" s="37"/>
      <c r="AO559" s="37"/>
    </row>
    <row r="560" spans="17:41" x14ac:dyDescent="0.35">
      <c r="Q560" s="37"/>
      <c r="R560" s="37"/>
      <c r="S560" s="37"/>
      <c r="T560" s="37"/>
      <c r="U560" s="37"/>
      <c r="V560" s="37"/>
      <c r="W560" s="37"/>
      <c r="X560" s="37"/>
      <c r="Y560" s="37"/>
      <c r="Z560" s="37"/>
      <c r="AA560" s="37"/>
      <c r="AB560" s="37"/>
      <c r="AC560" s="37"/>
      <c r="AD560" s="37"/>
      <c r="AE560" s="37"/>
      <c r="AF560" s="37"/>
      <c r="AG560" s="37"/>
      <c r="AH560" s="37"/>
      <c r="AI560" s="37"/>
      <c r="AJ560" s="37"/>
      <c r="AK560" s="37"/>
      <c r="AL560" s="37"/>
      <c r="AM560" s="37"/>
      <c r="AN560" s="37"/>
      <c r="AO560" s="37"/>
    </row>
    <row r="561" spans="17:41" x14ac:dyDescent="0.35">
      <c r="Q561" s="37"/>
      <c r="R561" s="37"/>
      <c r="S561" s="37"/>
      <c r="T561" s="37"/>
      <c r="U561" s="37"/>
      <c r="V561" s="37"/>
      <c r="W561" s="37"/>
      <c r="X561" s="37"/>
      <c r="Y561" s="37"/>
      <c r="Z561" s="37"/>
      <c r="AA561" s="37"/>
      <c r="AB561" s="37"/>
      <c r="AC561" s="37"/>
      <c r="AD561" s="37"/>
      <c r="AE561" s="37"/>
      <c r="AF561" s="37"/>
      <c r="AG561" s="37"/>
      <c r="AH561" s="37"/>
      <c r="AI561" s="37"/>
      <c r="AJ561" s="37"/>
      <c r="AK561" s="37"/>
      <c r="AL561" s="37"/>
      <c r="AM561" s="37"/>
      <c r="AN561" s="37"/>
      <c r="AO561" s="37"/>
    </row>
    <row r="562" spans="17:41" x14ac:dyDescent="0.35">
      <c r="Q562" s="37"/>
      <c r="R562" s="37"/>
      <c r="S562" s="37"/>
      <c r="T562" s="37"/>
      <c r="U562" s="37"/>
      <c r="V562" s="37"/>
      <c r="W562" s="37"/>
      <c r="X562" s="37"/>
      <c r="Y562" s="37"/>
      <c r="Z562" s="37"/>
      <c r="AA562" s="37"/>
      <c r="AB562" s="37"/>
      <c r="AC562" s="37"/>
      <c r="AD562" s="37"/>
      <c r="AE562" s="37"/>
      <c r="AF562" s="37"/>
      <c r="AG562" s="37"/>
      <c r="AH562" s="37"/>
      <c r="AI562" s="37"/>
      <c r="AJ562" s="37"/>
      <c r="AK562" s="37"/>
      <c r="AL562" s="37"/>
      <c r="AM562" s="37"/>
      <c r="AN562" s="37"/>
      <c r="AO562" s="37"/>
    </row>
    <row r="563" spans="17:41" x14ac:dyDescent="0.35">
      <c r="Q563" s="37"/>
      <c r="R563" s="37"/>
      <c r="S563" s="37"/>
      <c r="T563" s="37"/>
      <c r="U563" s="37"/>
      <c r="V563" s="37"/>
      <c r="W563" s="37"/>
      <c r="X563" s="37"/>
      <c r="Y563" s="37"/>
      <c r="Z563" s="37"/>
      <c r="AA563" s="37"/>
      <c r="AB563" s="37"/>
      <c r="AC563" s="37"/>
      <c r="AD563" s="37"/>
      <c r="AE563" s="37"/>
      <c r="AF563" s="37"/>
      <c r="AG563" s="37"/>
      <c r="AH563" s="37"/>
      <c r="AI563" s="37"/>
      <c r="AJ563" s="37"/>
      <c r="AK563" s="37"/>
      <c r="AL563" s="37"/>
      <c r="AM563" s="37"/>
      <c r="AN563" s="37"/>
      <c r="AO563" s="37"/>
    </row>
    <row r="564" spans="17:41" x14ac:dyDescent="0.35">
      <c r="Q564" s="37"/>
      <c r="R564" s="37"/>
      <c r="S564" s="37"/>
      <c r="T564" s="37"/>
      <c r="U564" s="37"/>
      <c r="V564" s="37"/>
      <c r="W564" s="37"/>
      <c r="X564" s="37"/>
      <c r="Y564" s="37"/>
      <c r="Z564" s="37"/>
      <c r="AA564" s="37"/>
      <c r="AB564" s="37"/>
      <c r="AC564" s="37"/>
      <c r="AD564" s="37"/>
      <c r="AE564" s="37"/>
      <c r="AF564" s="37"/>
      <c r="AG564" s="37"/>
      <c r="AH564" s="37"/>
      <c r="AI564" s="37"/>
      <c r="AJ564" s="37"/>
      <c r="AK564" s="37"/>
      <c r="AL564" s="37"/>
      <c r="AM564" s="37"/>
      <c r="AN564" s="37"/>
      <c r="AO564" s="37"/>
    </row>
    <row r="565" spans="17:41" x14ac:dyDescent="0.35">
      <c r="Q565" s="37"/>
      <c r="R565" s="37"/>
      <c r="S565" s="37"/>
      <c r="T565" s="37"/>
      <c r="U565" s="37"/>
      <c r="V565" s="37"/>
      <c r="W565" s="37"/>
      <c r="X565" s="37"/>
      <c r="Y565" s="37"/>
      <c r="Z565" s="37"/>
      <c r="AA565" s="37"/>
      <c r="AB565" s="37"/>
      <c r="AC565" s="37"/>
      <c r="AD565" s="37"/>
      <c r="AE565" s="37"/>
      <c r="AF565" s="37"/>
      <c r="AG565" s="37"/>
      <c r="AH565" s="37"/>
      <c r="AI565" s="37"/>
      <c r="AJ565" s="37"/>
      <c r="AK565" s="37"/>
      <c r="AL565" s="37"/>
      <c r="AM565" s="37"/>
      <c r="AN565" s="37"/>
      <c r="AO565" s="37"/>
    </row>
    <row r="566" spans="17:41" x14ac:dyDescent="0.35">
      <c r="Q566" s="37"/>
      <c r="R566" s="37"/>
      <c r="S566" s="37"/>
      <c r="T566" s="37"/>
      <c r="U566" s="37"/>
      <c r="V566" s="37"/>
      <c r="W566" s="37"/>
      <c r="X566" s="37"/>
      <c r="Y566" s="37"/>
      <c r="Z566" s="37"/>
      <c r="AA566" s="37"/>
      <c r="AB566" s="37"/>
      <c r="AC566" s="37"/>
      <c r="AD566" s="37"/>
      <c r="AE566" s="37"/>
      <c r="AF566" s="37"/>
      <c r="AG566" s="37"/>
      <c r="AH566" s="37"/>
      <c r="AI566" s="37"/>
      <c r="AJ566" s="37"/>
      <c r="AK566" s="37"/>
      <c r="AL566" s="37"/>
      <c r="AM566" s="37"/>
      <c r="AN566" s="37"/>
      <c r="AO566" s="37"/>
    </row>
    <row r="567" spans="17:41" x14ac:dyDescent="0.35">
      <c r="Q567" s="37"/>
      <c r="R567" s="37"/>
      <c r="S567" s="37"/>
      <c r="T567" s="37"/>
      <c r="U567" s="37"/>
      <c r="V567" s="37"/>
      <c r="W567" s="37"/>
      <c r="X567" s="37"/>
      <c r="Y567" s="37"/>
      <c r="Z567" s="37"/>
      <c r="AA567" s="37"/>
      <c r="AB567" s="37"/>
      <c r="AC567" s="37"/>
      <c r="AD567" s="37"/>
      <c r="AE567" s="37"/>
      <c r="AF567" s="37"/>
      <c r="AG567" s="37"/>
      <c r="AH567" s="37"/>
      <c r="AI567" s="37"/>
      <c r="AJ567" s="37"/>
      <c r="AK567" s="37"/>
      <c r="AL567" s="37"/>
      <c r="AM567" s="37"/>
      <c r="AN567" s="37"/>
      <c r="AO567" s="37"/>
    </row>
    <row r="568" spans="17:41" x14ac:dyDescent="0.35">
      <c r="Q568" s="37"/>
      <c r="R568" s="37"/>
      <c r="S568" s="37"/>
      <c r="T568" s="37"/>
      <c r="U568" s="37"/>
      <c r="V568" s="37"/>
      <c r="W568" s="37"/>
      <c r="X568" s="37"/>
      <c r="Y568" s="37"/>
      <c r="Z568" s="37"/>
      <c r="AA568" s="37"/>
      <c r="AB568" s="37"/>
      <c r="AC568" s="37"/>
      <c r="AD568" s="37"/>
      <c r="AE568" s="37"/>
      <c r="AF568" s="37"/>
      <c r="AG568" s="37"/>
      <c r="AH568" s="37"/>
      <c r="AI568" s="37"/>
      <c r="AJ568" s="37"/>
      <c r="AK568" s="37"/>
      <c r="AL568" s="37"/>
      <c r="AM568" s="37"/>
      <c r="AN568" s="37"/>
      <c r="AO568" s="37"/>
    </row>
    <row r="569" spans="17:41" x14ac:dyDescent="0.35">
      <c r="Q569" s="37"/>
      <c r="R569" s="37"/>
      <c r="S569" s="37"/>
      <c r="T569" s="37"/>
      <c r="U569" s="37"/>
      <c r="V569" s="37"/>
      <c r="W569" s="37"/>
      <c r="X569" s="37"/>
      <c r="Y569" s="37"/>
      <c r="Z569" s="37"/>
      <c r="AA569" s="37"/>
      <c r="AB569" s="37"/>
      <c r="AC569" s="37"/>
      <c r="AD569" s="37"/>
      <c r="AE569" s="37"/>
      <c r="AF569" s="37"/>
      <c r="AG569" s="37"/>
      <c r="AH569" s="37"/>
      <c r="AI569" s="37"/>
      <c r="AJ569" s="37"/>
      <c r="AK569" s="37"/>
      <c r="AL569" s="37"/>
      <c r="AM569" s="37"/>
      <c r="AN569" s="37"/>
      <c r="AO569" s="37"/>
    </row>
    <row r="570" spans="17:41" x14ac:dyDescent="0.35">
      <c r="Q570" s="37"/>
      <c r="R570" s="37"/>
      <c r="S570" s="37"/>
      <c r="T570" s="37"/>
      <c r="U570" s="37"/>
      <c r="V570" s="37"/>
      <c r="W570" s="37"/>
      <c r="X570" s="37"/>
      <c r="Y570" s="37"/>
      <c r="Z570" s="37"/>
      <c r="AA570" s="37"/>
      <c r="AB570" s="37"/>
      <c r="AC570" s="37"/>
      <c r="AD570" s="37"/>
      <c r="AE570" s="37"/>
      <c r="AF570" s="37"/>
      <c r="AG570" s="37"/>
      <c r="AH570" s="37"/>
      <c r="AI570" s="37"/>
      <c r="AJ570" s="37"/>
      <c r="AK570" s="37"/>
      <c r="AL570" s="37"/>
      <c r="AM570" s="37"/>
      <c r="AN570" s="37"/>
      <c r="AO570" s="37"/>
    </row>
    <row r="571" spans="17:41" x14ac:dyDescent="0.35">
      <c r="Q571" s="37"/>
      <c r="R571" s="37"/>
      <c r="S571" s="37"/>
      <c r="T571" s="37"/>
      <c r="U571" s="37"/>
      <c r="V571" s="37"/>
      <c r="W571" s="37"/>
      <c r="X571" s="37"/>
      <c r="Y571" s="37"/>
      <c r="Z571" s="37"/>
      <c r="AA571" s="37"/>
      <c r="AB571" s="37"/>
      <c r="AC571" s="37"/>
      <c r="AD571" s="37"/>
      <c r="AE571" s="37"/>
      <c r="AF571" s="37"/>
      <c r="AG571" s="37"/>
      <c r="AH571" s="37"/>
      <c r="AI571" s="37"/>
      <c r="AJ571" s="37"/>
      <c r="AK571" s="37"/>
      <c r="AL571" s="37"/>
      <c r="AM571" s="37"/>
      <c r="AN571" s="37"/>
      <c r="AO571" s="37"/>
    </row>
    <row r="572" spans="17:41" x14ac:dyDescent="0.35">
      <c r="Q572" s="37"/>
      <c r="R572" s="37"/>
      <c r="S572" s="37"/>
      <c r="T572" s="37"/>
      <c r="U572" s="37"/>
      <c r="V572" s="37"/>
      <c r="W572" s="37"/>
      <c r="X572" s="37"/>
      <c r="Y572" s="37"/>
      <c r="Z572" s="37"/>
      <c r="AA572" s="37"/>
      <c r="AB572" s="37"/>
      <c r="AC572" s="37"/>
      <c r="AD572" s="37"/>
      <c r="AE572" s="37"/>
      <c r="AF572" s="37"/>
      <c r="AG572" s="37"/>
      <c r="AH572" s="37"/>
      <c r="AI572" s="37"/>
      <c r="AJ572" s="37"/>
      <c r="AK572" s="37"/>
      <c r="AL572" s="37"/>
      <c r="AM572" s="37"/>
      <c r="AN572" s="37"/>
      <c r="AO572" s="37"/>
    </row>
    <row r="573" spans="17:41" x14ac:dyDescent="0.35">
      <c r="Q573" s="37"/>
      <c r="R573" s="37"/>
      <c r="S573" s="37"/>
      <c r="T573" s="37"/>
      <c r="U573" s="37"/>
      <c r="V573" s="37"/>
      <c r="W573" s="37"/>
      <c r="X573" s="37"/>
      <c r="Y573" s="37"/>
      <c r="Z573" s="37"/>
      <c r="AA573" s="37"/>
      <c r="AB573" s="37"/>
      <c r="AC573" s="37"/>
      <c r="AD573" s="37"/>
      <c r="AE573" s="37"/>
      <c r="AF573" s="37"/>
      <c r="AG573" s="37"/>
      <c r="AH573" s="37"/>
      <c r="AI573" s="37"/>
      <c r="AJ573" s="37"/>
      <c r="AK573" s="37"/>
      <c r="AL573" s="37"/>
      <c r="AM573" s="37"/>
      <c r="AN573" s="37"/>
      <c r="AO573" s="37"/>
    </row>
    <row r="574" spans="17:41" x14ac:dyDescent="0.35">
      <c r="Q574" s="37"/>
      <c r="R574" s="37"/>
      <c r="S574" s="37"/>
      <c r="T574" s="37"/>
      <c r="U574" s="37"/>
      <c r="V574" s="37"/>
      <c r="W574" s="37"/>
      <c r="X574" s="37"/>
      <c r="Y574" s="37"/>
      <c r="Z574" s="37"/>
      <c r="AA574" s="37"/>
      <c r="AB574" s="37"/>
      <c r="AC574" s="37"/>
      <c r="AD574" s="37"/>
      <c r="AE574" s="37"/>
      <c r="AF574" s="37"/>
      <c r="AG574" s="37"/>
      <c r="AH574" s="37"/>
      <c r="AI574" s="37"/>
      <c r="AJ574" s="37"/>
      <c r="AK574" s="37"/>
      <c r="AL574" s="37"/>
      <c r="AM574" s="37"/>
      <c r="AN574" s="37"/>
      <c r="AO574" s="37"/>
    </row>
    <row r="575" spans="17:41" x14ac:dyDescent="0.35">
      <c r="Q575" s="37"/>
      <c r="R575" s="37"/>
      <c r="S575" s="37"/>
      <c r="T575" s="37"/>
      <c r="U575" s="37"/>
      <c r="V575" s="37"/>
      <c r="W575" s="37"/>
      <c r="X575" s="37"/>
      <c r="Y575" s="37"/>
      <c r="Z575" s="37"/>
      <c r="AA575" s="37"/>
      <c r="AB575" s="37"/>
      <c r="AC575" s="37"/>
      <c r="AD575" s="37"/>
      <c r="AE575" s="37"/>
      <c r="AF575" s="37"/>
      <c r="AG575" s="37"/>
      <c r="AH575" s="37"/>
      <c r="AI575" s="37"/>
      <c r="AJ575" s="37"/>
      <c r="AK575" s="37"/>
      <c r="AL575" s="37"/>
      <c r="AM575" s="37"/>
      <c r="AN575" s="37"/>
      <c r="AO575" s="37"/>
    </row>
    <row r="576" spans="17:41" x14ac:dyDescent="0.35">
      <c r="Q576" s="37"/>
      <c r="R576" s="37"/>
      <c r="S576" s="37"/>
      <c r="T576" s="37"/>
      <c r="U576" s="37"/>
      <c r="V576" s="37"/>
      <c r="W576" s="37"/>
      <c r="X576" s="37"/>
      <c r="Y576" s="37"/>
      <c r="Z576" s="37"/>
      <c r="AA576" s="37"/>
      <c r="AB576" s="37"/>
      <c r="AC576" s="37"/>
      <c r="AD576" s="37"/>
      <c r="AE576" s="37"/>
      <c r="AF576" s="37"/>
      <c r="AG576" s="37"/>
      <c r="AH576" s="37"/>
      <c r="AI576" s="37"/>
      <c r="AJ576" s="37"/>
      <c r="AK576" s="37"/>
      <c r="AL576" s="37"/>
      <c r="AM576" s="37"/>
      <c r="AN576" s="37"/>
      <c r="AO576" s="37"/>
    </row>
    <row r="577" spans="17:41" x14ac:dyDescent="0.35">
      <c r="Q577" s="37"/>
      <c r="R577" s="37"/>
      <c r="S577" s="37"/>
      <c r="T577" s="37"/>
      <c r="U577" s="37"/>
      <c r="V577" s="37"/>
      <c r="W577" s="37"/>
      <c r="X577" s="37"/>
      <c r="Y577" s="37"/>
      <c r="Z577" s="37"/>
      <c r="AA577" s="37"/>
      <c r="AB577" s="37"/>
      <c r="AC577" s="37"/>
      <c r="AD577" s="37"/>
      <c r="AE577" s="37"/>
      <c r="AF577" s="37"/>
      <c r="AG577" s="37"/>
      <c r="AH577" s="37"/>
      <c r="AI577" s="37"/>
      <c r="AJ577" s="37"/>
      <c r="AK577" s="37"/>
      <c r="AL577" s="37"/>
      <c r="AM577" s="37"/>
      <c r="AN577" s="37"/>
      <c r="AO577" s="37"/>
    </row>
    <row r="578" spans="17:41" x14ac:dyDescent="0.35">
      <c r="Q578" s="37"/>
      <c r="R578" s="37"/>
      <c r="S578" s="37"/>
      <c r="T578" s="37"/>
      <c r="U578" s="37"/>
      <c r="V578" s="37"/>
      <c r="W578" s="37"/>
      <c r="X578" s="37"/>
      <c r="Y578" s="37"/>
      <c r="Z578" s="37"/>
      <c r="AA578" s="37"/>
      <c r="AB578" s="37"/>
      <c r="AC578" s="37"/>
      <c r="AD578" s="37"/>
      <c r="AE578" s="37"/>
      <c r="AF578" s="37"/>
      <c r="AG578" s="37"/>
      <c r="AH578" s="37"/>
      <c r="AI578" s="37"/>
      <c r="AJ578" s="37"/>
      <c r="AK578" s="37"/>
      <c r="AL578" s="37"/>
      <c r="AM578" s="37"/>
      <c r="AN578" s="37"/>
      <c r="AO578" s="37"/>
    </row>
    <row r="579" spans="17:41" x14ac:dyDescent="0.35">
      <c r="Q579" s="37"/>
      <c r="R579" s="37"/>
      <c r="S579" s="37"/>
      <c r="T579" s="37"/>
      <c r="U579" s="37"/>
      <c r="V579" s="37"/>
      <c r="W579" s="37"/>
      <c r="X579" s="37"/>
      <c r="Y579" s="37"/>
      <c r="Z579" s="37"/>
      <c r="AA579" s="37"/>
      <c r="AB579" s="37"/>
      <c r="AC579" s="37"/>
      <c r="AD579" s="37"/>
      <c r="AE579" s="37"/>
      <c r="AF579" s="37"/>
      <c r="AG579" s="37"/>
      <c r="AH579" s="37"/>
      <c r="AI579" s="37"/>
      <c r="AJ579" s="37"/>
      <c r="AK579" s="37"/>
      <c r="AL579" s="37"/>
      <c r="AM579" s="37"/>
      <c r="AN579" s="37"/>
      <c r="AO579" s="37"/>
    </row>
    <row r="580" spans="17:41" x14ac:dyDescent="0.35">
      <c r="Q580" s="37"/>
      <c r="R580" s="37"/>
      <c r="S580" s="37"/>
      <c r="T580" s="37"/>
      <c r="U580" s="37"/>
      <c r="V580" s="37"/>
      <c r="W580" s="37"/>
      <c r="X580" s="37"/>
      <c r="Y580" s="37"/>
      <c r="Z580" s="37"/>
      <c r="AA580" s="37"/>
      <c r="AB580" s="37"/>
      <c r="AC580" s="37"/>
      <c r="AD580" s="37"/>
      <c r="AE580" s="37"/>
      <c r="AF580" s="37"/>
      <c r="AG580" s="37"/>
      <c r="AH580" s="37"/>
      <c r="AI580" s="37"/>
      <c r="AJ580" s="37"/>
      <c r="AK580" s="37"/>
      <c r="AL580" s="37"/>
      <c r="AM580" s="37"/>
      <c r="AN580" s="37"/>
      <c r="AO580" s="37"/>
    </row>
    <row r="581" spans="17:41" x14ac:dyDescent="0.35">
      <c r="Q581" s="37"/>
      <c r="R581" s="37"/>
      <c r="S581" s="37"/>
      <c r="T581" s="37"/>
      <c r="U581" s="37"/>
      <c r="V581" s="37"/>
      <c r="W581" s="37"/>
      <c r="X581" s="37"/>
      <c r="Y581" s="37"/>
      <c r="Z581" s="37"/>
      <c r="AA581" s="37"/>
      <c r="AB581" s="37"/>
      <c r="AC581" s="37"/>
      <c r="AD581" s="37"/>
      <c r="AE581" s="37"/>
      <c r="AF581" s="37"/>
      <c r="AG581" s="37"/>
      <c r="AH581" s="37"/>
      <c r="AI581" s="37"/>
      <c r="AJ581" s="37"/>
      <c r="AK581" s="37"/>
      <c r="AL581" s="37"/>
      <c r="AM581" s="37"/>
      <c r="AN581" s="37"/>
      <c r="AO581" s="37"/>
    </row>
    <row r="582" spans="17:41" x14ac:dyDescent="0.35">
      <c r="Q582" s="37"/>
      <c r="R582" s="37"/>
      <c r="S582" s="37"/>
      <c r="T582" s="37"/>
      <c r="U582" s="37"/>
      <c r="V582" s="37"/>
      <c r="W582" s="37"/>
      <c r="X582" s="37"/>
      <c r="Y582" s="37"/>
      <c r="Z582" s="37"/>
      <c r="AA582" s="37"/>
      <c r="AB582" s="37"/>
      <c r="AC582" s="37"/>
      <c r="AD582" s="37"/>
      <c r="AE582" s="37"/>
      <c r="AF582" s="37"/>
      <c r="AG582" s="37"/>
      <c r="AH582" s="37"/>
      <c r="AI582" s="37"/>
      <c r="AJ582" s="37"/>
      <c r="AK582" s="37"/>
      <c r="AL582" s="37"/>
      <c r="AM582" s="37"/>
      <c r="AN582" s="37"/>
      <c r="AO582" s="37"/>
    </row>
    <row r="583" spans="17:41" x14ac:dyDescent="0.35">
      <c r="Q583" s="37"/>
      <c r="R583" s="37"/>
      <c r="S583" s="37"/>
      <c r="T583" s="37"/>
      <c r="U583" s="37"/>
      <c r="V583" s="37"/>
      <c r="W583" s="37"/>
      <c r="X583" s="37"/>
      <c r="Y583" s="37"/>
      <c r="Z583" s="37"/>
      <c r="AA583" s="37"/>
      <c r="AB583" s="37"/>
      <c r="AC583" s="37"/>
      <c r="AD583" s="37"/>
      <c r="AE583" s="37"/>
      <c r="AF583" s="37"/>
      <c r="AG583" s="37"/>
      <c r="AH583" s="37"/>
      <c r="AI583" s="37"/>
      <c r="AJ583" s="37"/>
      <c r="AK583" s="37"/>
      <c r="AL583" s="37"/>
      <c r="AM583" s="37"/>
      <c r="AN583" s="37"/>
      <c r="AO583" s="37"/>
    </row>
    <row r="584" spans="17:41" x14ac:dyDescent="0.35">
      <c r="Q584" s="37"/>
      <c r="R584" s="37"/>
      <c r="S584" s="37"/>
      <c r="T584" s="37"/>
      <c r="U584" s="37"/>
      <c r="V584" s="37"/>
      <c r="W584" s="37"/>
      <c r="X584" s="37"/>
      <c r="Y584" s="37"/>
      <c r="Z584" s="37"/>
      <c r="AA584" s="37"/>
      <c r="AB584" s="37"/>
      <c r="AC584" s="37"/>
      <c r="AD584" s="37"/>
      <c r="AE584" s="37"/>
      <c r="AF584" s="37"/>
      <c r="AG584" s="37"/>
      <c r="AH584" s="37"/>
      <c r="AI584" s="37"/>
      <c r="AJ584" s="37"/>
      <c r="AK584" s="37"/>
      <c r="AL584" s="37"/>
      <c r="AM584" s="37"/>
      <c r="AN584" s="37"/>
      <c r="AO584" s="37"/>
    </row>
    <row r="585" spans="17:41" x14ac:dyDescent="0.35">
      <c r="Q585" s="37"/>
      <c r="R585" s="37"/>
      <c r="S585" s="37"/>
      <c r="T585" s="37"/>
      <c r="U585" s="37"/>
      <c r="V585" s="37"/>
      <c r="W585" s="37"/>
      <c r="X585" s="37"/>
      <c r="Y585" s="37"/>
      <c r="Z585" s="37"/>
      <c r="AA585" s="37"/>
      <c r="AB585" s="37"/>
      <c r="AC585" s="37"/>
      <c r="AD585" s="37"/>
      <c r="AE585" s="37"/>
      <c r="AF585" s="37"/>
      <c r="AG585" s="37"/>
      <c r="AH585" s="37"/>
      <c r="AI585" s="37"/>
      <c r="AJ585" s="37"/>
      <c r="AK585" s="37"/>
      <c r="AL585" s="37"/>
      <c r="AM585" s="37"/>
      <c r="AN585" s="37"/>
      <c r="AO585" s="37"/>
    </row>
    <row r="586" spans="17:41" x14ac:dyDescent="0.35">
      <c r="Q586" s="37"/>
      <c r="R586" s="37"/>
      <c r="S586" s="37"/>
      <c r="T586" s="37"/>
      <c r="U586" s="37"/>
      <c r="V586" s="37"/>
      <c r="W586" s="37"/>
      <c r="X586" s="37"/>
      <c r="Y586" s="37"/>
      <c r="Z586" s="37"/>
      <c r="AA586" s="37"/>
      <c r="AB586" s="37"/>
      <c r="AC586" s="37"/>
      <c r="AD586" s="37"/>
      <c r="AE586" s="37"/>
      <c r="AF586" s="37"/>
      <c r="AG586" s="37"/>
      <c r="AH586" s="37"/>
      <c r="AI586" s="37"/>
      <c r="AJ586" s="37"/>
      <c r="AK586" s="37"/>
      <c r="AL586" s="37"/>
      <c r="AM586" s="37"/>
      <c r="AN586" s="37"/>
      <c r="AO586" s="37"/>
    </row>
    <row r="587" spans="17:41" x14ac:dyDescent="0.35">
      <c r="Q587" s="37"/>
      <c r="R587" s="37"/>
      <c r="S587" s="37"/>
      <c r="T587" s="37"/>
      <c r="U587" s="37"/>
      <c r="V587" s="37"/>
      <c r="W587" s="37"/>
      <c r="X587" s="37"/>
      <c r="Y587" s="37"/>
      <c r="Z587" s="37"/>
      <c r="AA587" s="37"/>
      <c r="AB587" s="37"/>
      <c r="AC587" s="37"/>
      <c r="AD587" s="37"/>
      <c r="AE587" s="37"/>
      <c r="AF587" s="37"/>
      <c r="AG587" s="37"/>
      <c r="AH587" s="37"/>
      <c r="AI587" s="37"/>
      <c r="AJ587" s="37"/>
      <c r="AK587" s="37"/>
      <c r="AL587" s="37"/>
      <c r="AM587" s="37"/>
      <c r="AN587" s="37"/>
      <c r="AO587" s="37"/>
    </row>
    <row r="588" spans="17:41" x14ac:dyDescent="0.35">
      <c r="Q588" s="37"/>
      <c r="R588" s="37"/>
      <c r="S588" s="37"/>
      <c r="T588" s="37"/>
      <c r="U588" s="37"/>
      <c r="V588" s="37"/>
      <c r="W588" s="37"/>
      <c r="X588" s="37"/>
      <c r="Y588" s="37"/>
      <c r="Z588" s="37"/>
      <c r="AA588" s="37"/>
      <c r="AB588" s="37"/>
      <c r="AC588" s="37"/>
      <c r="AD588" s="37"/>
      <c r="AE588" s="37"/>
      <c r="AF588" s="37"/>
      <c r="AG588" s="37"/>
      <c r="AH588" s="37"/>
      <c r="AI588" s="37"/>
      <c r="AJ588" s="37"/>
      <c r="AK588" s="37"/>
      <c r="AL588" s="37"/>
      <c r="AM588" s="37"/>
      <c r="AN588" s="37"/>
      <c r="AO588" s="37"/>
    </row>
    <row r="589" spans="17:41" x14ac:dyDescent="0.35">
      <c r="Q589" s="37"/>
      <c r="R589" s="37"/>
      <c r="S589" s="37"/>
      <c r="T589" s="37"/>
      <c r="U589" s="37"/>
      <c r="V589" s="37"/>
      <c r="W589" s="37"/>
      <c r="X589" s="37"/>
      <c r="Y589" s="37"/>
      <c r="Z589" s="37"/>
      <c r="AA589" s="37"/>
      <c r="AB589" s="37"/>
      <c r="AC589" s="37"/>
      <c r="AD589" s="37"/>
      <c r="AE589" s="37"/>
      <c r="AF589" s="37"/>
      <c r="AG589" s="37"/>
      <c r="AH589" s="37"/>
      <c r="AI589" s="37"/>
      <c r="AJ589" s="37"/>
      <c r="AK589" s="37"/>
      <c r="AL589" s="37"/>
      <c r="AM589" s="37"/>
      <c r="AN589" s="37"/>
      <c r="AO589" s="37"/>
    </row>
    <row r="590" spans="17:41" x14ac:dyDescent="0.35">
      <c r="Q590" s="37"/>
      <c r="R590" s="37"/>
      <c r="S590" s="37"/>
      <c r="T590" s="37"/>
      <c r="U590" s="37"/>
      <c r="V590" s="37"/>
      <c r="W590" s="37"/>
      <c r="X590" s="37"/>
      <c r="Y590" s="37"/>
      <c r="Z590" s="37"/>
      <c r="AA590" s="37"/>
      <c r="AB590" s="37"/>
      <c r="AC590" s="37"/>
      <c r="AD590" s="37"/>
      <c r="AE590" s="37"/>
      <c r="AF590" s="37"/>
      <c r="AG590" s="37"/>
      <c r="AH590" s="37"/>
      <c r="AI590" s="37"/>
      <c r="AJ590" s="37"/>
      <c r="AK590" s="37"/>
      <c r="AL590" s="37"/>
      <c r="AM590" s="37"/>
      <c r="AN590" s="37"/>
      <c r="AO590" s="37"/>
    </row>
    <row r="591" spans="17:41" x14ac:dyDescent="0.35">
      <c r="Q591" s="37"/>
      <c r="R591" s="37"/>
      <c r="S591" s="37"/>
      <c r="T591" s="37"/>
      <c r="U591" s="37"/>
      <c r="V591" s="37"/>
      <c r="W591" s="37"/>
      <c r="X591" s="37"/>
      <c r="Y591" s="37"/>
      <c r="Z591" s="37"/>
      <c r="AA591" s="37"/>
      <c r="AB591" s="37"/>
      <c r="AC591" s="37"/>
      <c r="AD591" s="37"/>
      <c r="AE591" s="37"/>
      <c r="AF591" s="37"/>
      <c r="AG591" s="37"/>
      <c r="AH591" s="37"/>
      <c r="AI591" s="37"/>
      <c r="AJ591" s="37"/>
      <c r="AK591" s="37"/>
      <c r="AL591" s="37"/>
      <c r="AM591" s="37"/>
      <c r="AN591" s="37"/>
      <c r="AO591" s="37"/>
    </row>
    <row r="592" spans="17:41" x14ac:dyDescent="0.35">
      <c r="Q592" s="37"/>
      <c r="R592" s="37"/>
      <c r="S592" s="37"/>
      <c r="T592" s="37"/>
      <c r="U592" s="37"/>
      <c r="V592" s="37"/>
      <c r="W592" s="37"/>
      <c r="X592" s="37"/>
      <c r="Y592" s="37"/>
      <c r="Z592" s="37"/>
      <c r="AA592" s="37"/>
      <c r="AB592" s="37"/>
      <c r="AC592" s="37"/>
      <c r="AD592" s="37"/>
      <c r="AE592" s="37"/>
      <c r="AF592" s="37"/>
      <c r="AG592" s="37"/>
      <c r="AH592" s="37"/>
      <c r="AI592" s="37"/>
      <c r="AJ592" s="37"/>
      <c r="AK592" s="37"/>
      <c r="AL592" s="37"/>
      <c r="AM592" s="37"/>
      <c r="AN592" s="37"/>
      <c r="AO592" s="37"/>
    </row>
    <row r="593" spans="17:41" x14ac:dyDescent="0.35">
      <c r="Q593" s="37"/>
      <c r="R593" s="37"/>
      <c r="S593" s="37"/>
      <c r="T593" s="37"/>
      <c r="U593" s="37"/>
      <c r="V593" s="37"/>
      <c r="W593" s="37"/>
      <c r="X593" s="37"/>
      <c r="Y593" s="37"/>
      <c r="Z593" s="37"/>
      <c r="AA593" s="37"/>
      <c r="AB593" s="37"/>
      <c r="AC593" s="37"/>
      <c r="AD593" s="37"/>
      <c r="AE593" s="37"/>
      <c r="AF593" s="37"/>
      <c r="AG593" s="37"/>
      <c r="AH593" s="37"/>
      <c r="AI593" s="37"/>
      <c r="AJ593" s="37"/>
      <c r="AK593" s="37"/>
      <c r="AL593" s="37"/>
      <c r="AM593" s="37"/>
      <c r="AN593" s="37"/>
      <c r="AO593" s="37"/>
    </row>
    <row r="594" spans="17:41" x14ac:dyDescent="0.35">
      <c r="Q594" s="37"/>
      <c r="R594" s="37"/>
      <c r="S594" s="37"/>
      <c r="T594" s="37"/>
      <c r="U594" s="37"/>
      <c r="V594" s="37"/>
      <c r="W594" s="37"/>
      <c r="X594" s="37"/>
      <c r="Y594" s="37"/>
      <c r="Z594" s="37"/>
      <c r="AA594" s="37"/>
      <c r="AB594" s="37"/>
      <c r="AC594" s="37"/>
      <c r="AD594" s="37"/>
      <c r="AE594" s="37"/>
      <c r="AF594" s="37"/>
      <c r="AG594" s="37"/>
      <c r="AH594" s="37"/>
      <c r="AI594" s="37"/>
      <c r="AJ594" s="37"/>
      <c r="AK594" s="37"/>
      <c r="AL594" s="37"/>
      <c r="AM594" s="37"/>
      <c r="AN594" s="37"/>
      <c r="AO594" s="37"/>
    </row>
    <row r="595" spans="17:41" x14ac:dyDescent="0.35">
      <c r="Q595" s="37"/>
      <c r="R595" s="37"/>
      <c r="S595" s="37"/>
      <c r="T595" s="37"/>
      <c r="U595" s="37"/>
      <c r="V595" s="37"/>
      <c r="W595" s="37"/>
      <c r="X595" s="37"/>
      <c r="Y595" s="37"/>
      <c r="Z595" s="37"/>
      <c r="AA595" s="37"/>
      <c r="AB595" s="37"/>
      <c r="AC595" s="37"/>
      <c r="AD595" s="37"/>
      <c r="AE595" s="37"/>
      <c r="AF595" s="37"/>
      <c r="AG595" s="37"/>
      <c r="AH595" s="37"/>
      <c r="AI595" s="37"/>
      <c r="AJ595" s="37"/>
      <c r="AK595" s="37"/>
      <c r="AL595" s="37"/>
      <c r="AM595" s="37"/>
      <c r="AN595" s="37"/>
      <c r="AO595" s="37"/>
    </row>
    <row r="596" spans="17:41" x14ac:dyDescent="0.35">
      <c r="Q596" s="37"/>
      <c r="R596" s="37"/>
      <c r="S596" s="37"/>
      <c r="T596" s="37"/>
      <c r="U596" s="37"/>
      <c r="V596" s="37"/>
      <c r="W596" s="37"/>
      <c r="X596" s="37"/>
      <c r="Y596" s="37"/>
      <c r="Z596" s="37"/>
      <c r="AA596" s="37"/>
      <c r="AB596" s="37"/>
      <c r="AC596" s="37"/>
      <c r="AD596" s="37"/>
      <c r="AE596" s="37"/>
      <c r="AF596" s="37"/>
      <c r="AG596" s="37"/>
      <c r="AH596" s="37"/>
      <c r="AI596" s="37"/>
      <c r="AJ596" s="37"/>
      <c r="AK596" s="37"/>
      <c r="AL596" s="37"/>
      <c r="AM596" s="37"/>
      <c r="AN596" s="37"/>
      <c r="AO596" s="37"/>
    </row>
    <row r="597" spans="17:41" x14ac:dyDescent="0.35">
      <c r="Q597" s="37"/>
      <c r="R597" s="37"/>
      <c r="S597" s="37"/>
      <c r="T597" s="37"/>
      <c r="U597" s="37"/>
      <c r="V597" s="37"/>
      <c r="W597" s="37"/>
      <c r="X597" s="37"/>
      <c r="Y597" s="37"/>
      <c r="Z597" s="37"/>
      <c r="AA597" s="37"/>
      <c r="AB597" s="37"/>
      <c r="AC597" s="37"/>
      <c r="AD597" s="37"/>
      <c r="AE597" s="37"/>
      <c r="AF597" s="37"/>
      <c r="AG597" s="37"/>
      <c r="AH597" s="37"/>
      <c r="AI597" s="37"/>
      <c r="AJ597" s="37"/>
      <c r="AK597" s="37"/>
      <c r="AL597" s="37"/>
      <c r="AM597" s="37"/>
      <c r="AN597" s="37"/>
      <c r="AO597" s="37"/>
    </row>
    <row r="598" spans="17:41" x14ac:dyDescent="0.35">
      <c r="Q598" s="37"/>
      <c r="R598" s="37"/>
      <c r="S598" s="37"/>
      <c r="T598" s="37"/>
      <c r="U598" s="37"/>
      <c r="V598" s="37"/>
      <c r="W598" s="37"/>
      <c r="X598" s="37"/>
      <c r="Y598" s="37"/>
      <c r="Z598" s="37"/>
      <c r="AA598" s="37"/>
      <c r="AB598" s="37"/>
      <c r="AC598" s="37"/>
      <c r="AD598" s="37"/>
      <c r="AE598" s="37"/>
      <c r="AF598" s="37"/>
      <c r="AG598" s="37"/>
      <c r="AH598" s="37"/>
      <c r="AI598" s="37"/>
      <c r="AJ598" s="37"/>
      <c r="AK598" s="37"/>
      <c r="AL598" s="37"/>
      <c r="AM598" s="37"/>
      <c r="AN598" s="37"/>
      <c r="AO598" s="37"/>
    </row>
    <row r="599" spans="17:41" x14ac:dyDescent="0.35">
      <c r="Q599" s="37"/>
      <c r="R599" s="37"/>
      <c r="S599" s="37"/>
      <c r="T599" s="37"/>
      <c r="U599" s="37"/>
      <c r="V599" s="37"/>
      <c r="W599" s="37"/>
      <c r="X599" s="37"/>
      <c r="Y599" s="37"/>
      <c r="Z599" s="37"/>
      <c r="AA599" s="37"/>
      <c r="AB599" s="37"/>
      <c r="AC599" s="37"/>
      <c r="AD599" s="37"/>
      <c r="AE599" s="37"/>
      <c r="AF599" s="37"/>
      <c r="AG599" s="37"/>
      <c r="AH599" s="37"/>
      <c r="AI599" s="37"/>
      <c r="AJ599" s="37"/>
      <c r="AK599" s="37"/>
      <c r="AL599" s="37"/>
      <c r="AM599" s="37"/>
      <c r="AN599" s="37"/>
      <c r="AO599" s="37"/>
    </row>
    <row r="600" spans="17:41" x14ac:dyDescent="0.35">
      <c r="Q600" s="37"/>
      <c r="R600" s="37"/>
      <c r="S600" s="37"/>
      <c r="T600" s="37"/>
      <c r="U600" s="37"/>
      <c r="V600" s="37"/>
      <c r="W600" s="37"/>
      <c r="X600" s="37"/>
      <c r="Y600" s="37"/>
      <c r="Z600" s="37"/>
      <c r="AA600" s="37"/>
      <c r="AB600" s="37"/>
      <c r="AC600" s="37"/>
      <c r="AD600" s="37"/>
      <c r="AE600" s="37"/>
      <c r="AF600" s="37"/>
      <c r="AG600" s="37"/>
      <c r="AH600" s="37"/>
      <c r="AI600" s="37"/>
      <c r="AJ600" s="37"/>
      <c r="AK600" s="37"/>
      <c r="AL600" s="37"/>
      <c r="AM600" s="37"/>
      <c r="AN600" s="37"/>
      <c r="AO600" s="37"/>
    </row>
    <row r="601" spans="17:41" x14ac:dyDescent="0.35">
      <c r="Q601" s="37"/>
      <c r="R601" s="37"/>
      <c r="S601" s="37"/>
      <c r="T601" s="37"/>
      <c r="U601" s="37"/>
      <c r="V601" s="37"/>
      <c r="W601" s="37"/>
      <c r="X601" s="37"/>
      <c r="Y601" s="37"/>
      <c r="Z601" s="37"/>
      <c r="AA601" s="37"/>
      <c r="AB601" s="37"/>
      <c r="AC601" s="37"/>
      <c r="AD601" s="37"/>
      <c r="AE601" s="37"/>
      <c r="AF601" s="37"/>
      <c r="AG601" s="37"/>
      <c r="AH601" s="37"/>
      <c r="AI601" s="37"/>
      <c r="AJ601" s="37"/>
      <c r="AK601" s="37"/>
      <c r="AL601" s="37"/>
      <c r="AM601" s="37"/>
      <c r="AN601" s="37"/>
      <c r="AO601" s="37"/>
    </row>
    <row r="602" spans="17:41" x14ac:dyDescent="0.35">
      <c r="Q602" s="37"/>
      <c r="R602" s="37"/>
      <c r="S602" s="37"/>
      <c r="T602" s="37"/>
      <c r="U602" s="37"/>
      <c r="V602" s="37"/>
      <c r="W602" s="37"/>
      <c r="X602" s="37"/>
      <c r="Y602" s="37"/>
      <c r="Z602" s="37"/>
      <c r="AA602" s="37"/>
      <c r="AB602" s="37"/>
      <c r="AC602" s="37"/>
      <c r="AD602" s="37"/>
      <c r="AE602" s="37"/>
      <c r="AF602" s="37"/>
      <c r="AG602" s="37"/>
      <c r="AH602" s="37"/>
      <c r="AI602" s="37"/>
      <c r="AJ602" s="37"/>
      <c r="AK602" s="37"/>
      <c r="AL602" s="37"/>
      <c r="AM602" s="37"/>
      <c r="AN602" s="37"/>
      <c r="AO602" s="37"/>
    </row>
    <row r="603" spans="17:41" x14ac:dyDescent="0.35">
      <c r="Q603" s="37"/>
      <c r="R603" s="37"/>
      <c r="S603" s="37"/>
      <c r="T603" s="37"/>
      <c r="U603" s="37"/>
      <c r="V603" s="37"/>
      <c r="W603" s="37"/>
      <c r="X603" s="37"/>
      <c r="Y603" s="37"/>
      <c r="Z603" s="37"/>
      <c r="AA603" s="37"/>
      <c r="AB603" s="37"/>
      <c r="AC603" s="37"/>
      <c r="AD603" s="37"/>
      <c r="AE603" s="37"/>
      <c r="AF603" s="37"/>
      <c r="AG603" s="37"/>
      <c r="AH603" s="37"/>
      <c r="AI603" s="37"/>
      <c r="AJ603" s="37"/>
      <c r="AK603" s="37"/>
      <c r="AL603" s="37"/>
      <c r="AM603" s="37"/>
      <c r="AN603" s="37"/>
      <c r="AO603" s="37"/>
    </row>
    <row r="604" spans="17:41" x14ac:dyDescent="0.35">
      <c r="Q604" s="37"/>
      <c r="R604" s="37"/>
      <c r="S604" s="37"/>
      <c r="T604" s="37"/>
      <c r="U604" s="37"/>
      <c r="V604" s="37"/>
      <c r="W604" s="37"/>
      <c r="X604" s="37"/>
      <c r="Y604" s="37"/>
      <c r="Z604" s="37"/>
      <c r="AA604" s="37"/>
      <c r="AB604" s="37"/>
      <c r="AC604" s="37"/>
      <c r="AD604" s="37"/>
      <c r="AE604" s="37"/>
      <c r="AF604" s="37"/>
      <c r="AG604" s="37"/>
      <c r="AH604" s="37"/>
      <c r="AI604" s="37"/>
      <c r="AJ604" s="37"/>
      <c r="AK604" s="37"/>
      <c r="AL604" s="37"/>
      <c r="AM604" s="37"/>
      <c r="AN604" s="37"/>
      <c r="AO604" s="37"/>
    </row>
    <row r="605" spans="17:41" x14ac:dyDescent="0.35">
      <c r="Q605" s="37"/>
      <c r="R605" s="37"/>
      <c r="S605" s="37"/>
      <c r="T605" s="37"/>
      <c r="U605" s="37"/>
      <c r="V605" s="37"/>
      <c r="W605" s="37"/>
      <c r="X605" s="37"/>
      <c r="Y605" s="37"/>
      <c r="Z605" s="37"/>
      <c r="AA605" s="37"/>
      <c r="AB605" s="37"/>
      <c r="AC605" s="37"/>
      <c r="AD605" s="37"/>
      <c r="AE605" s="37"/>
      <c r="AF605" s="37"/>
      <c r="AG605" s="37"/>
      <c r="AH605" s="37"/>
      <c r="AI605" s="37"/>
      <c r="AJ605" s="37"/>
      <c r="AK605" s="37"/>
      <c r="AL605" s="37"/>
      <c r="AM605" s="37"/>
      <c r="AN605" s="37"/>
      <c r="AO605" s="37"/>
    </row>
    <row r="606" spans="17:41" x14ac:dyDescent="0.35">
      <c r="Q606" s="37"/>
      <c r="R606" s="37"/>
      <c r="S606" s="37"/>
      <c r="T606" s="37"/>
      <c r="U606" s="37"/>
      <c r="V606" s="37"/>
      <c r="W606" s="37"/>
      <c r="X606" s="37"/>
      <c r="Y606" s="37"/>
      <c r="Z606" s="37"/>
      <c r="AA606" s="37"/>
      <c r="AB606" s="37"/>
      <c r="AC606" s="37"/>
      <c r="AD606" s="37"/>
      <c r="AE606" s="37"/>
      <c r="AF606" s="37"/>
      <c r="AG606" s="37"/>
      <c r="AH606" s="37"/>
      <c r="AI606" s="37"/>
      <c r="AJ606" s="37"/>
      <c r="AK606" s="37"/>
      <c r="AL606" s="37"/>
      <c r="AM606" s="37"/>
      <c r="AN606" s="37"/>
      <c r="AO606" s="37"/>
    </row>
    <row r="607" spans="17:41" x14ac:dyDescent="0.35">
      <c r="Q607" s="37"/>
      <c r="R607" s="37"/>
      <c r="S607" s="37"/>
      <c r="T607" s="37"/>
      <c r="U607" s="37"/>
      <c r="V607" s="37"/>
      <c r="W607" s="37"/>
      <c r="X607" s="37"/>
      <c r="Y607" s="37"/>
      <c r="Z607" s="37"/>
      <c r="AA607" s="37"/>
      <c r="AB607" s="37"/>
      <c r="AC607" s="37"/>
      <c r="AD607" s="37"/>
      <c r="AE607" s="37"/>
      <c r="AF607" s="37"/>
      <c r="AG607" s="37"/>
      <c r="AH607" s="37"/>
      <c r="AI607" s="37"/>
      <c r="AJ607" s="37"/>
      <c r="AK607" s="37"/>
      <c r="AL607" s="37"/>
      <c r="AM607" s="37"/>
      <c r="AN607" s="37"/>
      <c r="AO607" s="37"/>
    </row>
    <row r="608" spans="17:41" x14ac:dyDescent="0.35">
      <c r="Q608" s="37"/>
      <c r="R608" s="37"/>
      <c r="S608" s="37"/>
      <c r="T608" s="37"/>
      <c r="U608" s="37"/>
      <c r="V608" s="37"/>
      <c r="W608" s="37"/>
      <c r="X608" s="37"/>
      <c r="Y608" s="37"/>
      <c r="Z608" s="37"/>
      <c r="AA608" s="37"/>
      <c r="AB608" s="37"/>
      <c r="AC608" s="37"/>
      <c r="AD608" s="37"/>
      <c r="AE608" s="37"/>
      <c r="AF608" s="37"/>
      <c r="AG608" s="37"/>
      <c r="AH608" s="37"/>
      <c r="AI608" s="37"/>
      <c r="AJ608" s="37"/>
      <c r="AK608" s="37"/>
      <c r="AL608" s="37"/>
      <c r="AM608" s="37"/>
      <c r="AN608" s="37"/>
      <c r="AO608" s="37"/>
    </row>
    <row r="609" spans="17:41" x14ac:dyDescent="0.35">
      <c r="Q609" s="37"/>
      <c r="R609" s="37"/>
      <c r="S609" s="37"/>
      <c r="T609" s="37"/>
      <c r="U609" s="37"/>
      <c r="V609" s="37"/>
      <c r="W609" s="37"/>
      <c r="X609" s="37"/>
      <c r="Y609" s="37"/>
      <c r="Z609" s="37"/>
      <c r="AA609" s="37"/>
      <c r="AB609" s="37"/>
      <c r="AC609" s="37"/>
      <c r="AD609" s="37"/>
      <c r="AE609" s="37"/>
      <c r="AF609" s="37"/>
      <c r="AG609" s="37"/>
      <c r="AH609" s="37"/>
      <c r="AI609" s="37"/>
      <c r="AJ609" s="37"/>
      <c r="AK609" s="37"/>
      <c r="AL609" s="37"/>
      <c r="AM609" s="37"/>
      <c r="AN609" s="37"/>
      <c r="AO609" s="37"/>
    </row>
    <row r="610" spans="17:41" x14ac:dyDescent="0.35">
      <c r="Q610" s="37"/>
      <c r="R610" s="37"/>
      <c r="S610" s="37"/>
      <c r="T610" s="37"/>
      <c r="U610" s="37"/>
      <c r="V610" s="37"/>
      <c r="W610" s="37"/>
      <c r="X610" s="37"/>
      <c r="Y610" s="37"/>
      <c r="Z610" s="37"/>
      <c r="AA610" s="37"/>
      <c r="AB610" s="37"/>
      <c r="AC610" s="37"/>
      <c r="AD610" s="37"/>
      <c r="AE610" s="37"/>
      <c r="AF610" s="37"/>
      <c r="AG610" s="37"/>
      <c r="AH610" s="37"/>
      <c r="AI610" s="37"/>
      <c r="AJ610" s="37"/>
      <c r="AK610" s="37"/>
      <c r="AL610" s="37"/>
      <c r="AM610" s="37"/>
      <c r="AN610" s="37"/>
      <c r="AO610" s="37"/>
    </row>
    <row r="611" spans="17:41" x14ac:dyDescent="0.35">
      <c r="Q611" s="37"/>
      <c r="R611" s="37"/>
      <c r="S611" s="37"/>
      <c r="T611" s="37"/>
      <c r="U611" s="37"/>
      <c r="V611" s="37"/>
      <c r="W611" s="37"/>
      <c r="X611" s="37"/>
      <c r="Y611" s="37"/>
      <c r="Z611" s="37"/>
      <c r="AA611" s="37"/>
      <c r="AB611" s="37"/>
      <c r="AC611" s="37"/>
      <c r="AD611" s="37"/>
      <c r="AE611" s="37"/>
      <c r="AF611" s="37"/>
      <c r="AG611" s="37"/>
      <c r="AH611" s="37"/>
      <c r="AI611" s="37"/>
      <c r="AJ611" s="37"/>
      <c r="AK611" s="37"/>
      <c r="AL611" s="37"/>
      <c r="AM611" s="37"/>
      <c r="AN611" s="37"/>
      <c r="AO611" s="37"/>
    </row>
    <row r="612" spans="17:41" x14ac:dyDescent="0.35">
      <c r="Q612" s="37"/>
      <c r="R612" s="37"/>
      <c r="S612" s="37"/>
      <c r="T612" s="37"/>
      <c r="U612" s="37"/>
      <c r="V612" s="37"/>
      <c r="W612" s="37"/>
      <c r="X612" s="37"/>
      <c r="Y612" s="37"/>
      <c r="Z612" s="37"/>
      <c r="AA612" s="37"/>
      <c r="AB612" s="37"/>
      <c r="AC612" s="37"/>
      <c r="AD612" s="37"/>
      <c r="AE612" s="37"/>
      <c r="AF612" s="37"/>
      <c r="AG612" s="37"/>
      <c r="AH612" s="37"/>
      <c r="AI612" s="37"/>
      <c r="AJ612" s="37"/>
      <c r="AK612" s="37"/>
      <c r="AL612" s="37"/>
      <c r="AM612" s="37"/>
      <c r="AN612" s="37"/>
      <c r="AO612" s="37"/>
    </row>
    <row r="613" spans="17:41" x14ac:dyDescent="0.35">
      <c r="Q613" s="37"/>
      <c r="R613" s="37"/>
      <c r="S613" s="37"/>
      <c r="T613" s="37"/>
      <c r="U613" s="37"/>
      <c r="V613" s="37"/>
      <c r="W613" s="37"/>
      <c r="X613" s="37"/>
      <c r="Y613" s="37"/>
      <c r="Z613" s="37"/>
      <c r="AA613" s="37"/>
      <c r="AB613" s="37"/>
      <c r="AC613" s="37"/>
      <c r="AD613" s="37"/>
      <c r="AE613" s="37"/>
      <c r="AF613" s="37"/>
      <c r="AG613" s="37"/>
      <c r="AH613" s="37"/>
      <c r="AI613" s="37"/>
      <c r="AJ613" s="37"/>
      <c r="AK613" s="37"/>
      <c r="AL613" s="37"/>
      <c r="AM613" s="37"/>
      <c r="AN613" s="37"/>
      <c r="AO613" s="37"/>
    </row>
    <row r="614" spans="17:41" x14ac:dyDescent="0.35">
      <c r="Q614" s="37"/>
      <c r="R614" s="37"/>
      <c r="S614" s="37"/>
      <c r="T614" s="37"/>
      <c r="U614" s="37"/>
      <c r="V614" s="37"/>
      <c r="W614" s="37"/>
      <c r="X614" s="37"/>
      <c r="Y614" s="37"/>
      <c r="Z614" s="37"/>
      <c r="AA614" s="37"/>
      <c r="AB614" s="37"/>
      <c r="AC614" s="37"/>
      <c r="AD614" s="37"/>
      <c r="AE614" s="37"/>
      <c r="AF614" s="37"/>
      <c r="AG614" s="37"/>
      <c r="AH614" s="37"/>
      <c r="AI614" s="37"/>
      <c r="AJ614" s="37"/>
      <c r="AK614" s="37"/>
      <c r="AL614" s="37"/>
      <c r="AM614" s="37"/>
      <c r="AN614" s="37"/>
      <c r="AO614" s="37"/>
    </row>
    <row r="615" spans="17:41" x14ac:dyDescent="0.35">
      <c r="Q615" s="37"/>
      <c r="R615" s="37"/>
      <c r="S615" s="37"/>
      <c r="T615" s="37"/>
      <c r="U615" s="37"/>
      <c r="V615" s="37"/>
      <c r="W615" s="37"/>
      <c r="X615" s="37"/>
      <c r="Y615" s="37"/>
      <c r="Z615" s="37"/>
      <c r="AA615" s="37"/>
      <c r="AB615" s="37"/>
      <c r="AC615" s="37"/>
      <c r="AD615" s="37"/>
      <c r="AE615" s="37"/>
      <c r="AF615" s="37"/>
      <c r="AG615" s="37"/>
      <c r="AH615" s="37"/>
      <c r="AI615" s="37"/>
      <c r="AJ615" s="37"/>
      <c r="AK615" s="37"/>
      <c r="AL615" s="37"/>
      <c r="AM615" s="37"/>
      <c r="AN615" s="37"/>
      <c r="AO615" s="37"/>
    </row>
    <row r="616" spans="17:41" x14ac:dyDescent="0.35">
      <c r="Q616" s="37"/>
      <c r="R616" s="37"/>
      <c r="S616" s="37"/>
      <c r="T616" s="37"/>
      <c r="U616" s="37"/>
      <c r="V616" s="37"/>
      <c r="W616" s="37"/>
      <c r="X616" s="37"/>
      <c r="Y616" s="37"/>
      <c r="Z616" s="37"/>
      <c r="AA616" s="37"/>
      <c r="AB616" s="37"/>
      <c r="AC616" s="37"/>
      <c r="AD616" s="37"/>
      <c r="AE616" s="37"/>
      <c r="AF616" s="37"/>
      <c r="AG616" s="37"/>
      <c r="AH616" s="37"/>
      <c r="AI616" s="37"/>
      <c r="AJ616" s="37"/>
      <c r="AK616" s="37"/>
      <c r="AL616" s="37"/>
      <c r="AM616" s="37"/>
      <c r="AN616" s="37"/>
      <c r="AO616" s="37"/>
    </row>
    <row r="617" spans="17:41" x14ac:dyDescent="0.35">
      <c r="Q617" s="37"/>
      <c r="R617" s="37"/>
      <c r="S617" s="37"/>
      <c r="T617" s="37"/>
      <c r="U617" s="37"/>
      <c r="V617" s="37"/>
      <c r="W617" s="37"/>
      <c r="X617" s="37"/>
      <c r="Y617" s="37"/>
      <c r="Z617" s="37"/>
      <c r="AA617" s="37"/>
      <c r="AB617" s="37"/>
      <c r="AC617" s="37"/>
      <c r="AD617" s="37"/>
      <c r="AE617" s="37"/>
      <c r="AF617" s="37"/>
      <c r="AG617" s="37"/>
      <c r="AH617" s="37"/>
      <c r="AI617" s="37"/>
      <c r="AJ617" s="37"/>
      <c r="AK617" s="37"/>
      <c r="AL617" s="37"/>
      <c r="AM617" s="37"/>
      <c r="AN617" s="37"/>
      <c r="AO617" s="37"/>
    </row>
    <row r="618" spans="17:41" x14ac:dyDescent="0.35">
      <c r="Q618" s="37"/>
      <c r="R618" s="37"/>
      <c r="S618" s="37"/>
      <c r="T618" s="37"/>
      <c r="U618" s="37"/>
      <c r="V618" s="37"/>
      <c r="W618" s="37"/>
      <c r="X618" s="37"/>
      <c r="Y618" s="37"/>
      <c r="Z618" s="37"/>
      <c r="AA618" s="37"/>
      <c r="AB618" s="37"/>
      <c r="AC618" s="37"/>
      <c r="AD618" s="37"/>
      <c r="AE618" s="37"/>
      <c r="AF618" s="37"/>
      <c r="AG618" s="37"/>
      <c r="AH618" s="37"/>
      <c r="AI618" s="37"/>
      <c r="AJ618" s="37"/>
      <c r="AK618" s="37"/>
      <c r="AL618" s="37"/>
      <c r="AM618" s="37"/>
      <c r="AN618" s="37"/>
      <c r="AO618" s="37"/>
    </row>
    <row r="619" spans="17:41" x14ac:dyDescent="0.35">
      <c r="Q619" s="37"/>
      <c r="R619" s="37"/>
      <c r="S619" s="37"/>
      <c r="T619" s="37"/>
      <c r="U619" s="37"/>
      <c r="V619" s="37"/>
      <c r="W619" s="37"/>
      <c r="X619" s="37"/>
      <c r="Y619" s="37"/>
      <c r="Z619" s="37"/>
      <c r="AA619" s="37"/>
      <c r="AB619" s="37"/>
      <c r="AC619" s="37"/>
      <c r="AD619" s="37"/>
      <c r="AE619" s="37"/>
      <c r="AF619" s="37"/>
      <c r="AG619" s="37"/>
      <c r="AH619" s="37"/>
      <c r="AI619" s="37"/>
      <c r="AJ619" s="37"/>
      <c r="AK619" s="37"/>
      <c r="AL619" s="37"/>
      <c r="AM619" s="37"/>
      <c r="AN619" s="37"/>
      <c r="AO619" s="37"/>
    </row>
    <row r="620" spans="17:41" x14ac:dyDescent="0.35">
      <c r="Q620" s="37"/>
      <c r="R620" s="37"/>
      <c r="S620" s="37"/>
      <c r="T620" s="37"/>
      <c r="U620" s="37"/>
      <c r="V620" s="37"/>
      <c r="W620" s="37"/>
      <c r="X620" s="37"/>
      <c r="Y620" s="37"/>
      <c r="Z620" s="37"/>
      <c r="AA620" s="37"/>
      <c r="AB620" s="37"/>
      <c r="AC620" s="37"/>
      <c r="AD620" s="37"/>
      <c r="AE620" s="37"/>
      <c r="AF620" s="37"/>
      <c r="AG620" s="37"/>
      <c r="AH620" s="37"/>
      <c r="AI620" s="37"/>
      <c r="AJ620" s="37"/>
      <c r="AK620" s="37"/>
      <c r="AL620" s="37"/>
      <c r="AM620" s="37"/>
      <c r="AN620" s="37"/>
      <c r="AO620" s="37"/>
    </row>
    <row r="621" spans="17:41" x14ac:dyDescent="0.35">
      <c r="Q621" s="37"/>
      <c r="R621" s="37"/>
      <c r="S621" s="37"/>
      <c r="T621" s="37"/>
      <c r="U621" s="37"/>
      <c r="V621" s="37"/>
      <c r="W621" s="37"/>
      <c r="X621" s="37"/>
      <c r="Y621" s="37"/>
      <c r="Z621" s="37"/>
      <c r="AA621" s="37"/>
      <c r="AB621" s="37"/>
      <c r="AC621" s="37"/>
      <c r="AD621" s="37"/>
      <c r="AE621" s="37"/>
      <c r="AF621" s="37"/>
      <c r="AG621" s="37"/>
      <c r="AH621" s="37"/>
      <c r="AI621" s="37"/>
      <c r="AJ621" s="37"/>
      <c r="AK621" s="37"/>
      <c r="AL621" s="37"/>
      <c r="AM621" s="37"/>
      <c r="AN621" s="37"/>
      <c r="AO621" s="37"/>
    </row>
    <row r="622" spans="17:41" x14ac:dyDescent="0.35">
      <c r="Q622" s="37"/>
      <c r="R622" s="37"/>
      <c r="S622" s="37"/>
      <c r="T622" s="37"/>
      <c r="U622" s="37"/>
      <c r="V622" s="37"/>
      <c r="W622" s="37"/>
      <c r="X622" s="37"/>
      <c r="Y622" s="37"/>
      <c r="Z622" s="37"/>
      <c r="AA622" s="37"/>
      <c r="AB622" s="37"/>
      <c r="AC622" s="37"/>
      <c r="AD622" s="37"/>
      <c r="AE622" s="37"/>
      <c r="AF622" s="37"/>
      <c r="AG622" s="37"/>
      <c r="AH622" s="37"/>
      <c r="AI622" s="37"/>
      <c r="AJ622" s="37"/>
      <c r="AK622" s="37"/>
      <c r="AL622" s="37"/>
      <c r="AM622" s="37"/>
      <c r="AN622" s="37"/>
      <c r="AO622" s="37"/>
    </row>
    <row r="623" spans="17:41" x14ac:dyDescent="0.35">
      <c r="Q623" s="37"/>
      <c r="R623" s="37"/>
      <c r="S623" s="37"/>
      <c r="T623" s="37"/>
      <c r="U623" s="37"/>
      <c r="V623" s="37"/>
      <c r="W623" s="37"/>
      <c r="X623" s="37"/>
      <c r="Y623" s="37"/>
      <c r="Z623" s="37"/>
      <c r="AA623" s="37"/>
      <c r="AB623" s="37"/>
      <c r="AC623" s="37"/>
      <c r="AD623" s="37"/>
      <c r="AE623" s="37"/>
      <c r="AF623" s="37"/>
      <c r="AG623" s="37"/>
      <c r="AH623" s="37"/>
      <c r="AI623" s="37"/>
      <c r="AJ623" s="37"/>
      <c r="AK623" s="37"/>
      <c r="AL623" s="37"/>
      <c r="AM623" s="37"/>
      <c r="AN623" s="37"/>
      <c r="AO623" s="37"/>
    </row>
    <row r="624" spans="17:41" x14ac:dyDescent="0.35">
      <c r="Q624" s="37"/>
      <c r="R624" s="37"/>
      <c r="S624" s="37"/>
      <c r="T624" s="37"/>
      <c r="U624" s="37"/>
      <c r="V624" s="37"/>
      <c r="W624" s="37"/>
      <c r="X624" s="37"/>
      <c r="Y624" s="37"/>
      <c r="Z624" s="37"/>
      <c r="AA624" s="37"/>
      <c r="AB624" s="37"/>
      <c r="AC624" s="37"/>
      <c r="AD624" s="37"/>
      <c r="AE624" s="37"/>
      <c r="AF624" s="37"/>
      <c r="AG624" s="37"/>
      <c r="AH624" s="37"/>
      <c r="AI624" s="37"/>
      <c r="AJ624" s="37"/>
      <c r="AK624" s="37"/>
      <c r="AL624" s="37"/>
      <c r="AM624" s="37"/>
      <c r="AN624" s="37"/>
      <c r="AO624" s="37"/>
    </row>
    <row r="625" spans="17:41" x14ac:dyDescent="0.35">
      <c r="Q625" s="37"/>
      <c r="R625" s="37"/>
      <c r="S625" s="37"/>
      <c r="T625" s="37"/>
      <c r="U625" s="37"/>
      <c r="V625" s="37"/>
      <c r="W625" s="37"/>
      <c r="X625" s="37"/>
      <c r="Y625" s="37"/>
      <c r="Z625" s="37"/>
      <c r="AA625" s="37"/>
      <c r="AB625" s="37"/>
      <c r="AC625" s="37"/>
      <c r="AD625" s="37"/>
      <c r="AE625" s="37"/>
      <c r="AF625" s="37"/>
      <c r="AG625" s="37"/>
      <c r="AH625" s="37"/>
      <c r="AI625" s="37"/>
      <c r="AJ625" s="37"/>
      <c r="AK625" s="37"/>
      <c r="AL625" s="37"/>
      <c r="AM625" s="37"/>
      <c r="AN625" s="37"/>
      <c r="AO625" s="37"/>
    </row>
    <row r="626" spans="17:41" x14ac:dyDescent="0.35">
      <c r="Q626" s="37"/>
      <c r="R626" s="37"/>
      <c r="S626" s="37"/>
      <c r="T626" s="37"/>
      <c r="U626" s="37"/>
      <c r="V626" s="37"/>
      <c r="W626" s="37"/>
      <c r="X626" s="37"/>
      <c r="Y626" s="37"/>
      <c r="Z626" s="37"/>
      <c r="AA626" s="37"/>
      <c r="AB626" s="37"/>
      <c r="AC626" s="37"/>
      <c r="AD626" s="37"/>
      <c r="AE626" s="37"/>
      <c r="AF626" s="37"/>
      <c r="AG626" s="37"/>
      <c r="AH626" s="37"/>
      <c r="AI626" s="37"/>
      <c r="AJ626" s="37"/>
      <c r="AK626" s="37"/>
      <c r="AL626" s="37"/>
      <c r="AM626" s="37"/>
      <c r="AN626" s="37"/>
      <c r="AO626" s="37"/>
    </row>
    <row r="627" spans="17:41" x14ac:dyDescent="0.35">
      <c r="Q627" s="37"/>
      <c r="R627" s="37"/>
      <c r="S627" s="37"/>
      <c r="T627" s="37"/>
      <c r="U627" s="37"/>
      <c r="V627" s="37"/>
      <c r="W627" s="37"/>
      <c r="X627" s="37"/>
      <c r="Y627" s="37"/>
      <c r="Z627" s="37"/>
      <c r="AA627" s="37"/>
      <c r="AB627" s="37"/>
      <c r="AC627" s="37"/>
      <c r="AD627" s="37"/>
      <c r="AE627" s="37"/>
      <c r="AF627" s="37"/>
      <c r="AG627" s="37"/>
      <c r="AH627" s="37"/>
      <c r="AI627" s="37"/>
      <c r="AJ627" s="37"/>
      <c r="AK627" s="37"/>
      <c r="AL627" s="37"/>
      <c r="AM627" s="37"/>
      <c r="AN627" s="37"/>
      <c r="AO627" s="37"/>
    </row>
    <row r="628" spans="17:41" x14ac:dyDescent="0.35">
      <c r="Q628" s="37"/>
      <c r="R628" s="37"/>
      <c r="S628" s="37"/>
      <c r="T628" s="37"/>
      <c r="U628" s="37"/>
      <c r="V628" s="37"/>
      <c r="W628" s="37"/>
      <c r="X628" s="37"/>
      <c r="Y628" s="37"/>
      <c r="Z628" s="37"/>
      <c r="AA628" s="37"/>
      <c r="AB628" s="37"/>
      <c r="AC628" s="37"/>
      <c r="AD628" s="37"/>
      <c r="AE628" s="37"/>
      <c r="AF628" s="37"/>
      <c r="AG628" s="37"/>
      <c r="AH628" s="37"/>
      <c r="AI628" s="37"/>
      <c r="AJ628" s="37"/>
      <c r="AK628" s="37"/>
      <c r="AL628" s="37"/>
      <c r="AM628" s="37"/>
      <c r="AN628" s="37"/>
      <c r="AO628" s="37"/>
    </row>
    <row r="629" spans="17:41" x14ac:dyDescent="0.35">
      <c r="Q629" s="37"/>
      <c r="R629" s="37"/>
      <c r="S629" s="37"/>
      <c r="T629" s="37"/>
      <c r="U629" s="37"/>
      <c r="V629" s="37"/>
      <c r="W629" s="37"/>
      <c r="X629" s="37"/>
      <c r="Y629" s="37"/>
      <c r="Z629" s="37"/>
      <c r="AA629" s="37"/>
      <c r="AB629" s="37"/>
      <c r="AC629" s="37"/>
      <c r="AD629" s="37"/>
      <c r="AE629" s="37"/>
      <c r="AF629" s="37"/>
      <c r="AG629" s="37"/>
      <c r="AH629" s="37"/>
      <c r="AI629" s="37"/>
      <c r="AJ629" s="37"/>
      <c r="AK629" s="37"/>
      <c r="AL629" s="37"/>
      <c r="AM629" s="37"/>
      <c r="AN629" s="37"/>
      <c r="AO629" s="37"/>
    </row>
    <row r="630" spans="17:41" x14ac:dyDescent="0.35">
      <c r="Q630" s="37"/>
      <c r="R630" s="37"/>
      <c r="S630" s="37"/>
      <c r="T630" s="37"/>
      <c r="U630" s="37"/>
      <c r="V630" s="37"/>
      <c r="W630" s="37"/>
      <c r="X630" s="37"/>
      <c r="Y630" s="37"/>
      <c r="Z630" s="37"/>
      <c r="AA630" s="37"/>
      <c r="AB630" s="37"/>
      <c r="AC630" s="37"/>
      <c r="AD630" s="37"/>
      <c r="AE630" s="37"/>
      <c r="AF630" s="37"/>
      <c r="AG630" s="37"/>
      <c r="AH630" s="37"/>
      <c r="AI630" s="37"/>
      <c r="AJ630" s="37"/>
      <c r="AK630" s="37"/>
      <c r="AL630" s="37"/>
      <c r="AM630" s="37"/>
      <c r="AN630" s="37"/>
      <c r="AO630" s="37"/>
    </row>
    <row r="631" spans="17:41" x14ac:dyDescent="0.35">
      <c r="Q631" s="37"/>
      <c r="R631" s="37"/>
      <c r="S631" s="37"/>
      <c r="T631" s="37"/>
      <c r="U631" s="37"/>
      <c r="V631" s="37"/>
      <c r="W631" s="37"/>
      <c r="X631" s="37"/>
      <c r="Y631" s="37"/>
      <c r="Z631" s="37"/>
      <c r="AA631" s="37"/>
      <c r="AB631" s="37"/>
      <c r="AC631" s="37"/>
      <c r="AD631" s="37"/>
      <c r="AE631" s="37"/>
      <c r="AF631" s="37"/>
      <c r="AG631" s="37"/>
      <c r="AH631" s="37"/>
      <c r="AI631" s="37"/>
      <c r="AJ631" s="37"/>
      <c r="AK631" s="37"/>
      <c r="AL631" s="37"/>
      <c r="AM631" s="37"/>
      <c r="AN631" s="37"/>
      <c r="AO631" s="37"/>
    </row>
    <row r="632" spans="17:41" x14ac:dyDescent="0.35">
      <c r="Q632" s="37"/>
      <c r="R632" s="37"/>
      <c r="S632" s="37"/>
      <c r="T632" s="37"/>
      <c r="U632" s="37"/>
      <c r="V632" s="37"/>
      <c r="W632" s="37"/>
      <c r="X632" s="37"/>
      <c r="Y632" s="37"/>
      <c r="Z632" s="37"/>
      <c r="AA632" s="37"/>
      <c r="AB632" s="37"/>
      <c r="AC632" s="37"/>
      <c r="AD632" s="37"/>
      <c r="AE632" s="37"/>
      <c r="AF632" s="37"/>
      <c r="AG632" s="37"/>
      <c r="AH632" s="37"/>
      <c r="AI632" s="37"/>
      <c r="AJ632" s="37"/>
      <c r="AK632" s="37"/>
      <c r="AL632" s="37"/>
      <c r="AM632" s="37"/>
      <c r="AN632" s="37"/>
      <c r="AO632" s="37"/>
    </row>
    <row r="633" spans="17:41" x14ac:dyDescent="0.35">
      <c r="Q633" s="37"/>
      <c r="R633" s="37"/>
      <c r="S633" s="37"/>
      <c r="T633" s="37"/>
      <c r="U633" s="37"/>
      <c r="V633" s="37"/>
      <c r="W633" s="37"/>
      <c r="X633" s="37"/>
      <c r="Y633" s="37"/>
      <c r="Z633" s="37"/>
      <c r="AA633" s="37"/>
      <c r="AB633" s="37"/>
      <c r="AC633" s="37"/>
      <c r="AD633" s="37"/>
      <c r="AE633" s="37"/>
      <c r="AF633" s="37"/>
      <c r="AG633" s="37"/>
      <c r="AH633" s="37"/>
      <c r="AI633" s="37"/>
      <c r="AJ633" s="37"/>
      <c r="AK633" s="37"/>
      <c r="AL633" s="37"/>
      <c r="AM633" s="37"/>
      <c r="AN633" s="37"/>
      <c r="AO633" s="37"/>
    </row>
    <row r="634" spans="17:41" x14ac:dyDescent="0.35">
      <c r="Q634" s="37"/>
      <c r="R634" s="37"/>
      <c r="S634" s="37"/>
      <c r="T634" s="37"/>
      <c r="U634" s="37"/>
      <c r="V634" s="37"/>
      <c r="W634" s="37"/>
      <c r="X634" s="37"/>
      <c r="Y634" s="37"/>
      <c r="Z634" s="37"/>
      <c r="AA634" s="37"/>
      <c r="AB634" s="37"/>
      <c r="AC634" s="37"/>
      <c r="AD634" s="37"/>
      <c r="AE634" s="37"/>
      <c r="AF634" s="37"/>
      <c r="AG634" s="37"/>
      <c r="AH634" s="37"/>
      <c r="AI634" s="37"/>
      <c r="AJ634" s="37"/>
      <c r="AK634" s="37"/>
      <c r="AL634" s="37"/>
      <c r="AM634" s="37"/>
      <c r="AN634" s="37"/>
      <c r="AO634" s="37"/>
    </row>
    <row r="635" spans="17:41" x14ac:dyDescent="0.35">
      <c r="Q635" s="37"/>
      <c r="R635" s="37"/>
      <c r="S635" s="37"/>
      <c r="T635" s="37"/>
      <c r="U635" s="37"/>
      <c r="V635" s="37"/>
      <c r="W635" s="37"/>
      <c r="X635" s="37"/>
      <c r="Y635" s="37"/>
      <c r="Z635" s="37"/>
      <c r="AA635" s="37"/>
      <c r="AB635" s="37"/>
      <c r="AC635" s="37"/>
      <c r="AD635" s="37"/>
      <c r="AE635" s="37"/>
      <c r="AF635" s="37"/>
      <c r="AG635" s="37"/>
      <c r="AH635" s="37"/>
      <c r="AI635" s="37"/>
      <c r="AJ635" s="37"/>
      <c r="AK635" s="37"/>
      <c r="AL635" s="37"/>
      <c r="AM635" s="37"/>
      <c r="AN635" s="37"/>
      <c r="AO635" s="37"/>
    </row>
    <row r="636" spans="17:41" x14ac:dyDescent="0.35">
      <c r="Q636" s="37"/>
      <c r="R636" s="37"/>
      <c r="S636" s="37"/>
      <c r="T636" s="37"/>
      <c r="U636" s="37"/>
      <c r="V636" s="37"/>
      <c r="W636" s="37"/>
      <c r="X636" s="37"/>
      <c r="Y636" s="37"/>
      <c r="Z636" s="37"/>
      <c r="AA636" s="37"/>
      <c r="AB636" s="37"/>
      <c r="AC636" s="37"/>
      <c r="AD636" s="37"/>
      <c r="AE636" s="37"/>
      <c r="AF636" s="37"/>
      <c r="AG636" s="37"/>
      <c r="AH636" s="37"/>
      <c r="AI636" s="37"/>
      <c r="AJ636" s="37"/>
      <c r="AK636" s="37"/>
      <c r="AL636" s="37"/>
      <c r="AM636" s="37"/>
      <c r="AN636" s="37"/>
      <c r="AO636" s="37"/>
    </row>
    <row r="637" spans="17:41" x14ac:dyDescent="0.35">
      <c r="Q637" s="37"/>
      <c r="R637" s="37"/>
      <c r="S637" s="37"/>
      <c r="T637" s="37"/>
      <c r="U637" s="37"/>
      <c r="V637" s="37"/>
      <c r="W637" s="37"/>
      <c r="X637" s="37"/>
      <c r="Y637" s="37"/>
      <c r="Z637" s="37"/>
      <c r="AA637" s="37"/>
      <c r="AB637" s="37"/>
      <c r="AC637" s="37"/>
      <c r="AD637" s="37"/>
      <c r="AE637" s="37"/>
      <c r="AF637" s="37"/>
      <c r="AG637" s="37"/>
      <c r="AH637" s="37"/>
      <c r="AI637" s="37"/>
      <c r="AJ637" s="37"/>
      <c r="AK637" s="37"/>
      <c r="AL637" s="37"/>
      <c r="AM637" s="37"/>
      <c r="AN637" s="37"/>
      <c r="AO637" s="37"/>
    </row>
    <row r="638" spans="17:41" x14ac:dyDescent="0.35">
      <c r="Q638" s="37"/>
      <c r="R638" s="37"/>
      <c r="S638" s="37"/>
      <c r="T638" s="37"/>
      <c r="U638" s="37"/>
      <c r="V638" s="37"/>
      <c r="W638" s="37"/>
      <c r="X638" s="37"/>
      <c r="Y638" s="37"/>
      <c r="Z638" s="37"/>
      <c r="AA638" s="37"/>
      <c r="AB638" s="37"/>
      <c r="AC638" s="37"/>
      <c r="AD638" s="37"/>
      <c r="AE638" s="37"/>
      <c r="AF638" s="37"/>
      <c r="AG638" s="37"/>
      <c r="AH638" s="37"/>
      <c r="AI638" s="37"/>
      <c r="AJ638" s="37"/>
      <c r="AK638" s="37"/>
      <c r="AL638" s="37"/>
      <c r="AM638" s="37"/>
      <c r="AN638" s="37"/>
      <c r="AO638" s="37"/>
    </row>
    <row r="639" spans="17:41" x14ac:dyDescent="0.35">
      <c r="Q639" s="37"/>
      <c r="R639" s="37"/>
      <c r="S639" s="37"/>
      <c r="T639" s="37"/>
      <c r="U639" s="37"/>
      <c r="V639" s="37"/>
      <c r="W639" s="37"/>
      <c r="X639" s="37"/>
      <c r="Y639" s="37"/>
      <c r="Z639" s="37"/>
      <c r="AA639" s="37"/>
      <c r="AB639" s="37"/>
      <c r="AC639" s="37"/>
      <c r="AD639" s="37"/>
      <c r="AE639" s="37"/>
      <c r="AF639" s="37"/>
      <c r="AG639" s="37"/>
      <c r="AH639" s="37"/>
      <c r="AI639" s="37"/>
      <c r="AJ639" s="37"/>
      <c r="AK639" s="37"/>
      <c r="AL639" s="37"/>
      <c r="AM639" s="37"/>
      <c r="AN639" s="37"/>
      <c r="AO639" s="37"/>
    </row>
    <row r="640" spans="17:41" x14ac:dyDescent="0.35">
      <c r="Q640" s="37"/>
      <c r="R640" s="37"/>
      <c r="S640" s="37"/>
      <c r="T640" s="37"/>
      <c r="U640" s="37"/>
      <c r="V640" s="37"/>
      <c r="W640" s="37"/>
      <c r="X640" s="37"/>
      <c r="Y640" s="37"/>
      <c r="Z640" s="37"/>
      <c r="AA640" s="37"/>
      <c r="AB640" s="37"/>
      <c r="AC640" s="37"/>
      <c r="AD640" s="37"/>
      <c r="AE640" s="37"/>
      <c r="AF640" s="37"/>
      <c r="AG640" s="37"/>
      <c r="AH640" s="37"/>
      <c r="AI640" s="37"/>
      <c r="AJ640" s="37"/>
      <c r="AK640" s="37"/>
      <c r="AL640" s="37"/>
      <c r="AM640" s="37"/>
      <c r="AN640" s="37"/>
      <c r="AO640" s="37"/>
    </row>
    <row r="641" spans="17:41" x14ac:dyDescent="0.35">
      <c r="Q641" s="37"/>
      <c r="R641" s="37"/>
      <c r="S641" s="37"/>
      <c r="T641" s="37"/>
      <c r="U641" s="37"/>
      <c r="V641" s="37"/>
      <c r="W641" s="37"/>
      <c r="X641" s="37"/>
      <c r="Y641" s="37"/>
      <c r="Z641" s="37"/>
      <c r="AA641" s="37"/>
      <c r="AB641" s="37"/>
      <c r="AC641" s="37"/>
      <c r="AD641" s="37"/>
      <c r="AE641" s="37"/>
      <c r="AF641" s="37"/>
      <c r="AG641" s="37"/>
      <c r="AH641" s="37"/>
      <c r="AI641" s="37"/>
      <c r="AJ641" s="37"/>
      <c r="AK641" s="37"/>
      <c r="AL641" s="37"/>
      <c r="AM641" s="37"/>
      <c r="AN641" s="37"/>
      <c r="AO641" s="37"/>
    </row>
    <row r="642" spans="17:41" x14ac:dyDescent="0.35">
      <c r="Q642" s="37"/>
      <c r="R642" s="37"/>
      <c r="S642" s="37"/>
      <c r="T642" s="37"/>
      <c r="U642" s="37"/>
      <c r="V642" s="37"/>
      <c r="W642" s="37"/>
      <c r="X642" s="37"/>
      <c r="Y642" s="37"/>
      <c r="Z642" s="37"/>
      <c r="AA642" s="37"/>
      <c r="AB642" s="37"/>
      <c r="AC642" s="37"/>
      <c r="AD642" s="37"/>
      <c r="AE642" s="37"/>
      <c r="AF642" s="37"/>
      <c r="AG642" s="37"/>
      <c r="AH642" s="37"/>
      <c r="AI642" s="37"/>
      <c r="AJ642" s="37"/>
      <c r="AK642" s="37"/>
      <c r="AL642" s="37"/>
      <c r="AM642" s="37"/>
      <c r="AN642" s="37"/>
      <c r="AO642" s="37"/>
    </row>
    <row r="643" spans="17:41" x14ac:dyDescent="0.35">
      <c r="Q643" s="37"/>
      <c r="R643" s="37"/>
      <c r="S643" s="37"/>
      <c r="T643" s="37"/>
      <c r="U643" s="37"/>
      <c r="V643" s="37"/>
      <c r="W643" s="37"/>
      <c r="X643" s="37"/>
      <c r="Y643" s="37"/>
      <c r="Z643" s="37"/>
      <c r="AA643" s="37"/>
      <c r="AB643" s="37"/>
      <c r="AC643" s="37"/>
      <c r="AD643" s="37"/>
      <c r="AE643" s="37"/>
      <c r="AF643" s="37"/>
      <c r="AG643" s="37"/>
      <c r="AH643" s="37"/>
      <c r="AI643" s="37"/>
      <c r="AJ643" s="37"/>
      <c r="AK643" s="37"/>
      <c r="AL643" s="37"/>
      <c r="AM643" s="37"/>
      <c r="AN643" s="37"/>
      <c r="AO643" s="37"/>
    </row>
    <row r="644" spans="17:41" x14ac:dyDescent="0.35">
      <c r="Q644" s="37"/>
      <c r="R644" s="37"/>
      <c r="S644" s="37"/>
      <c r="T644" s="37"/>
      <c r="U644" s="37"/>
      <c r="V644" s="37"/>
      <c r="W644" s="37"/>
      <c r="X644" s="37"/>
      <c r="Y644" s="37"/>
      <c r="Z644" s="37"/>
      <c r="AA644" s="37"/>
      <c r="AB644" s="37"/>
      <c r="AC644" s="37"/>
      <c r="AD644" s="37"/>
      <c r="AE644" s="37"/>
      <c r="AF644" s="37"/>
      <c r="AG644" s="37"/>
      <c r="AH644" s="37"/>
      <c r="AI644" s="37"/>
      <c r="AJ644" s="37"/>
      <c r="AK644" s="37"/>
      <c r="AL644" s="37"/>
      <c r="AM644" s="37"/>
      <c r="AN644" s="37"/>
      <c r="AO644" s="37"/>
    </row>
    <row r="645" spans="17:41" x14ac:dyDescent="0.35">
      <c r="Q645" s="37"/>
      <c r="R645" s="37"/>
      <c r="S645" s="37"/>
      <c r="T645" s="37"/>
      <c r="U645" s="37"/>
      <c r="V645" s="37"/>
      <c r="W645" s="37"/>
      <c r="X645" s="37"/>
      <c r="Y645" s="37"/>
      <c r="Z645" s="37"/>
      <c r="AA645" s="37"/>
      <c r="AB645" s="37"/>
      <c r="AC645" s="37"/>
      <c r="AD645" s="37"/>
      <c r="AE645" s="37"/>
      <c r="AF645" s="37"/>
      <c r="AG645" s="37"/>
      <c r="AH645" s="37"/>
      <c r="AI645" s="37"/>
      <c r="AJ645" s="37"/>
      <c r="AK645" s="37"/>
      <c r="AL645" s="37"/>
      <c r="AM645" s="37"/>
      <c r="AN645" s="37"/>
      <c r="AO645" s="37"/>
    </row>
    <row r="646" spans="17:41" x14ac:dyDescent="0.35">
      <c r="Q646" s="37"/>
      <c r="R646" s="37"/>
      <c r="S646" s="37"/>
      <c r="T646" s="37"/>
      <c r="U646" s="37"/>
      <c r="V646" s="37"/>
      <c r="W646" s="37"/>
      <c r="X646" s="37"/>
      <c r="Y646" s="37"/>
      <c r="Z646" s="37"/>
      <c r="AA646" s="37"/>
      <c r="AB646" s="37"/>
      <c r="AC646" s="37"/>
      <c r="AD646" s="37"/>
      <c r="AE646" s="37"/>
      <c r="AF646" s="37"/>
      <c r="AG646" s="37"/>
      <c r="AH646" s="37"/>
      <c r="AI646" s="37"/>
      <c r="AJ646" s="37"/>
      <c r="AK646" s="37"/>
      <c r="AL646" s="37"/>
      <c r="AM646" s="37"/>
      <c r="AN646" s="37"/>
      <c r="AO646" s="37"/>
    </row>
    <row r="647" spans="17:41" x14ac:dyDescent="0.35">
      <c r="Q647" s="37"/>
      <c r="R647" s="37"/>
      <c r="S647" s="37"/>
      <c r="T647" s="37"/>
      <c r="U647" s="37"/>
      <c r="V647" s="37"/>
      <c r="W647" s="37"/>
      <c r="X647" s="37"/>
      <c r="Y647" s="37"/>
      <c r="Z647" s="37"/>
      <c r="AA647" s="37"/>
      <c r="AB647" s="37"/>
      <c r="AC647" s="37"/>
      <c r="AD647" s="37"/>
      <c r="AE647" s="37"/>
      <c r="AF647" s="37"/>
      <c r="AG647" s="37"/>
      <c r="AH647" s="37"/>
      <c r="AI647" s="37"/>
      <c r="AJ647" s="37"/>
      <c r="AK647" s="37"/>
      <c r="AL647" s="37"/>
      <c r="AM647" s="37"/>
      <c r="AN647" s="37"/>
      <c r="AO647" s="37"/>
    </row>
    <row r="648" spans="17:41" x14ac:dyDescent="0.35">
      <c r="Q648" s="37"/>
      <c r="R648" s="37"/>
      <c r="S648" s="37"/>
      <c r="T648" s="37"/>
      <c r="U648" s="37"/>
      <c r="V648" s="37"/>
      <c r="W648" s="37"/>
      <c r="X648" s="37"/>
      <c r="Y648" s="37"/>
      <c r="Z648" s="37"/>
      <c r="AA648" s="37"/>
      <c r="AB648" s="37"/>
      <c r="AC648" s="37"/>
      <c r="AD648" s="37"/>
      <c r="AE648" s="37"/>
      <c r="AF648" s="37"/>
      <c r="AG648" s="37"/>
      <c r="AH648" s="37"/>
      <c r="AI648" s="37"/>
      <c r="AJ648" s="37"/>
      <c r="AK648" s="37"/>
      <c r="AL648" s="37"/>
      <c r="AM648" s="37"/>
      <c r="AN648" s="37"/>
      <c r="AO648" s="37"/>
    </row>
    <row r="649" spans="17:41" x14ac:dyDescent="0.35">
      <c r="Q649" s="37"/>
      <c r="R649" s="37"/>
      <c r="S649" s="37"/>
      <c r="T649" s="37"/>
      <c r="U649" s="37"/>
      <c r="V649" s="37"/>
      <c r="W649" s="37"/>
      <c r="X649" s="37"/>
      <c r="Y649" s="37"/>
      <c r="Z649" s="37"/>
      <c r="AA649" s="37"/>
      <c r="AB649" s="37"/>
      <c r="AC649" s="37"/>
      <c r="AD649" s="37"/>
      <c r="AE649" s="37"/>
      <c r="AF649" s="37"/>
      <c r="AG649" s="37"/>
      <c r="AH649" s="37"/>
      <c r="AI649" s="37"/>
      <c r="AJ649" s="37"/>
      <c r="AK649" s="37"/>
      <c r="AL649" s="37"/>
      <c r="AM649" s="37"/>
      <c r="AN649" s="37"/>
      <c r="AO649" s="37"/>
    </row>
    <row r="650" spans="17:41" x14ac:dyDescent="0.35">
      <c r="Q650" s="37"/>
      <c r="R650" s="37"/>
      <c r="S650" s="37"/>
      <c r="T650" s="37"/>
      <c r="U650" s="37"/>
      <c r="V650" s="37"/>
      <c r="W650" s="37"/>
      <c r="X650" s="37"/>
      <c r="Y650" s="37"/>
      <c r="Z650" s="37"/>
      <c r="AA650" s="37"/>
      <c r="AB650" s="37"/>
      <c r="AC650" s="37"/>
      <c r="AD650" s="37"/>
      <c r="AE650" s="37"/>
      <c r="AF650" s="37"/>
      <c r="AG650" s="37"/>
      <c r="AH650" s="37"/>
      <c r="AI650" s="37"/>
      <c r="AJ650" s="37"/>
      <c r="AK650" s="37"/>
      <c r="AL650" s="37"/>
      <c r="AM650" s="37"/>
      <c r="AN650" s="37"/>
      <c r="AO650" s="37"/>
    </row>
    <row r="651" spans="17:41" x14ac:dyDescent="0.35">
      <c r="Q651" s="37"/>
      <c r="R651" s="37"/>
      <c r="S651" s="37"/>
      <c r="T651" s="37"/>
      <c r="U651" s="37"/>
      <c r="V651" s="37"/>
      <c r="W651" s="37"/>
      <c r="X651" s="37"/>
      <c r="Y651" s="37"/>
      <c r="Z651" s="37"/>
      <c r="AA651" s="37"/>
      <c r="AB651" s="37"/>
      <c r="AC651" s="37"/>
      <c r="AD651" s="37"/>
      <c r="AE651" s="37"/>
      <c r="AF651" s="37"/>
      <c r="AG651" s="37"/>
      <c r="AH651" s="37"/>
      <c r="AI651" s="37"/>
      <c r="AJ651" s="37"/>
      <c r="AK651" s="37"/>
      <c r="AL651" s="37"/>
      <c r="AM651" s="37"/>
      <c r="AN651" s="37"/>
      <c r="AO651" s="37"/>
    </row>
    <row r="652" spans="17:41" x14ac:dyDescent="0.35">
      <c r="Q652" s="37"/>
      <c r="R652" s="37"/>
      <c r="S652" s="37"/>
      <c r="T652" s="37"/>
      <c r="U652" s="37"/>
      <c r="V652" s="37"/>
      <c r="W652" s="37"/>
      <c r="X652" s="37"/>
      <c r="Y652" s="37"/>
      <c r="Z652" s="37"/>
      <c r="AA652" s="37"/>
      <c r="AB652" s="37"/>
      <c r="AC652" s="37"/>
      <c r="AD652" s="37"/>
      <c r="AE652" s="37"/>
      <c r="AF652" s="37"/>
      <c r="AG652" s="37"/>
      <c r="AH652" s="37"/>
      <c r="AI652" s="37"/>
      <c r="AJ652" s="37"/>
      <c r="AK652" s="37"/>
      <c r="AL652" s="37"/>
      <c r="AM652" s="37"/>
      <c r="AN652" s="37"/>
      <c r="AO652" s="37"/>
    </row>
    <row r="653" spans="17:41" x14ac:dyDescent="0.35">
      <c r="Q653" s="37"/>
      <c r="R653" s="37"/>
      <c r="S653" s="37"/>
      <c r="T653" s="37"/>
      <c r="U653" s="37"/>
      <c r="V653" s="37"/>
      <c r="W653" s="37"/>
      <c r="X653" s="37"/>
      <c r="Y653" s="37"/>
      <c r="Z653" s="37"/>
      <c r="AA653" s="37"/>
      <c r="AB653" s="37"/>
      <c r="AC653" s="37"/>
      <c r="AD653" s="37"/>
      <c r="AE653" s="37"/>
      <c r="AF653" s="37"/>
      <c r="AG653" s="37"/>
      <c r="AH653" s="37"/>
      <c r="AI653" s="37"/>
      <c r="AJ653" s="37"/>
      <c r="AK653" s="37"/>
      <c r="AL653" s="37"/>
      <c r="AM653" s="37"/>
      <c r="AN653" s="37"/>
      <c r="AO653" s="37"/>
    </row>
    <row r="654" spans="17:41" x14ac:dyDescent="0.35">
      <c r="Q654" s="37"/>
      <c r="R654" s="37"/>
      <c r="S654" s="37"/>
      <c r="T654" s="37"/>
      <c r="U654" s="37"/>
      <c r="V654" s="37"/>
      <c r="W654" s="37"/>
      <c r="X654" s="37"/>
      <c r="Y654" s="37"/>
      <c r="Z654" s="37"/>
      <c r="AA654" s="37"/>
      <c r="AB654" s="37"/>
      <c r="AC654" s="37"/>
      <c r="AD654" s="37"/>
      <c r="AE654" s="37"/>
      <c r="AF654" s="37"/>
      <c r="AG654" s="37"/>
      <c r="AH654" s="37"/>
      <c r="AI654" s="37"/>
      <c r="AJ654" s="37"/>
      <c r="AK654" s="37"/>
      <c r="AL654" s="37"/>
      <c r="AM654" s="37"/>
      <c r="AN654" s="37"/>
      <c r="AO654" s="37"/>
    </row>
    <row r="655" spans="17:41" x14ac:dyDescent="0.35">
      <c r="Q655" s="37"/>
      <c r="R655" s="37"/>
      <c r="S655" s="37"/>
      <c r="T655" s="37"/>
      <c r="U655" s="37"/>
      <c r="V655" s="37"/>
      <c r="W655" s="37"/>
      <c r="X655" s="37"/>
      <c r="Y655" s="37"/>
      <c r="Z655" s="37"/>
      <c r="AA655" s="37"/>
      <c r="AB655" s="37"/>
      <c r="AC655" s="37"/>
      <c r="AD655" s="37"/>
      <c r="AE655" s="37"/>
      <c r="AF655" s="37"/>
      <c r="AG655" s="37"/>
      <c r="AH655" s="37"/>
      <c r="AI655" s="37"/>
      <c r="AJ655" s="37"/>
      <c r="AK655" s="37"/>
      <c r="AL655" s="37"/>
      <c r="AM655" s="37"/>
      <c r="AN655" s="37"/>
      <c r="AO655" s="37"/>
    </row>
    <row r="656" spans="17:41" x14ac:dyDescent="0.35">
      <c r="Q656" s="37"/>
      <c r="R656" s="37"/>
      <c r="S656" s="37"/>
      <c r="T656" s="37"/>
      <c r="U656" s="37"/>
      <c r="V656" s="37"/>
      <c r="W656" s="37"/>
      <c r="X656" s="37"/>
      <c r="Y656" s="37"/>
      <c r="Z656" s="37"/>
      <c r="AA656" s="37"/>
      <c r="AB656" s="37"/>
      <c r="AC656" s="37"/>
      <c r="AD656" s="37"/>
      <c r="AE656" s="37"/>
      <c r="AF656" s="37"/>
      <c r="AG656" s="37"/>
      <c r="AH656" s="37"/>
      <c r="AI656" s="37"/>
      <c r="AJ656" s="37"/>
      <c r="AK656" s="37"/>
      <c r="AL656" s="37"/>
      <c r="AM656" s="37"/>
      <c r="AN656" s="37"/>
      <c r="AO656" s="37"/>
    </row>
    <row r="657" spans="17:41" x14ac:dyDescent="0.35">
      <c r="Q657" s="37"/>
      <c r="R657" s="37"/>
      <c r="S657" s="37"/>
      <c r="T657" s="37"/>
      <c r="U657" s="37"/>
      <c r="V657" s="37"/>
      <c r="W657" s="37"/>
      <c r="X657" s="37"/>
      <c r="Y657" s="37"/>
      <c r="Z657" s="37"/>
      <c r="AA657" s="37"/>
      <c r="AB657" s="37"/>
      <c r="AC657" s="37"/>
      <c r="AD657" s="37"/>
      <c r="AE657" s="37"/>
      <c r="AF657" s="37"/>
      <c r="AG657" s="37"/>
      <c r="AH657" s="37"/>
      <c r="AI657" s="37"/>
      <c r="AJ657" s="37"/>
      <c r="AK657" s="37"/>
      <c r="AL657" s="37"/>
      <c r="AM657" s="37"/>
      <c r="AN657" s="37"/>
      <c r="AO657" s="37"/>
    </row>
    <row r="658" spans="17:41" x14ac:dyDescent="0.35">
      <c r="Q658" s="37"/>
      <c r="R658" s="37"/>
      <c r="S658" s="37"/>
      <c r="T658" s="37"/>
      <c r="U658" s="37"/>
      <c r="V658" s="37"/>
      <c r="W658" s="37"/>
      <c r="X658" s="37"/>
      <c r="Y658" s="37"/>
      <c r="Z658" s="37"/>
      <c r="AA658" s="37"/>
      <c r="AB658" s="37"/>
      <c r="AC658" s="37"/>
      <c r="AD658" s="37"/>
      <c r="AE658" s="37"/>
      <c r="AF658" s="37"/>
      <c r="AG658" s="37"/>
      <c r="AH658" s="37"/>
      <c r="AI658" s="37"/>
      <c r="AJ658" s="37"/>
      <c r="AK658" s="37"/>
      <c r="AL658" s="37"/>
      <c r="AM658" s="37"/>
      <c r="AN658" s="37"/>
      <c r="AO658" s="37"/>
    </row>
    <row r="659" spans="17:41" x14ac:dyDescent="0.35">
      <c r="Q659" s="37"/>
      <c r="R659" s="37"/>
      <c r="S659" s="37"/>
      <c r="T659" s="37"/>
      <c r="U659" s="37"/>
      <c r="V659" s="37"/>
      <c r="W659" s="37"/>
      <c r="X659" s="37"/>
      <c r="Y659" s="37"/>
      <c r="Z659" s="37"/>
      <c r="AA659" s="37"/>
      <c r="AB659" s="37"/>
      <c r="AC659" s="37"/>
      <c r="AD659" s="37"/>
      <c r="AE659" s="37"/>
      <c r="AF659" s="37"/>
      <c r="AG659" s="37"/>
      <c r="AH659" s="37"/>
      <c r="AI659" s="37"/>
      <c r="AJ659" s="37"/>
      <c r="AK659" s="37"/>
      <c r="AL659" s="37"/>
      <c r="AM659" s="37"/>
      <c r="AN659" s="37"/>
      <c r="AO659" s="37"/>
    </row>
    <row r="660" spans="17:41" x14ac:dyDescent="0.35">
      <c r="Q660" s="37"/>
      <c r="R660" s="37"/>
      <c r="S660" s="37"/>
      <c r="T660" s="37"/>
      <c r="U660" s="37"/>
      <c r="V660" s="37"/>
      <c r="W660" s="37"/>
      <c r="X660" s="37"/>
      <c r="Y660" s="37"/>
      <c r="Z660" s="37"/>
      <c r="AA660" s="37"/>
      <c r="AB660" s="37"/>
      <c r="AC660" s="37"/>
      <c r="AD660" s="37"/>
      <c r="AE660" s="37"/>
      <c r="AF660" s="37"/>
      <c r="AG660" s="37"/>
      <c r="AH660" s="37"/>
      <c r="AI660" s="37"/>
      <c r="AJ660" s="37"/>
      <c r="AK660" s="37"/>
      <c r="AL660" s="37"/>
      <c r="AM660" s="37"/>
      <c r="AN660" s="37"/>
      <c r="AO660" s="37"/>
    </row>
    <row r="661" spans="17:41" x14ac:dyDescent="0.35">
      <c r="Q661" s="37"/>
      <c r="R661" s="37"/>
      <c r="S661" s="37"/>
      <c r="T661" s="37"/>
      <c r="U661" s="37"/>
      <c r="V661" s="37"/>
      <c r="W661" s="37"/>
      <c r="X661" s="37"/>
      <c r="Y661" s="37"/>
      <c r="Z661" s="37"/>
      <c r="AA661" s="37"/>
      <c r="AB661" s="37"/>
      <c r="AC661" s="37"/>
      <c r="AD661" s="37"/>
      <c r="AE661" s="37"/>
      <c r="AF661" s="37"/>
      <c r="AG661" s="37"/>
      <c r="AH661" s="37"/>
      <c r="AI661" s="37"/>
      <c r="AJ661" s="37"/>
      <c r="AK661" s="37"/>
      <c r="AL661" s="37"/>
      <c r="AM661" s="37"/>
      <c r="AN661" s="37"/>
      <c r="AO661" s="37"/>
    </row>
    <row r="662" spans="17:41" x14ac:dyDescent="0.35">
      <c r="Q662" s="37"/>
      <c r="R662" s="37"/>
      <c r="S662" s="37"/>
      <c r="T662" s="37"/>
      <c r="U662" s="37"/>
      <c r="V662" s="37"/>
      <c r="W662" s="37"/>
      <c r="X662" s="37"/>
      <c r="Y662" s="37"/>
      <c r="Z662" s="37"/>
      <c r="AA662" s="37"/>
      <c r="AB662" s="37"/>
      <c r="AC662" s="37"/>
      <c r="AD662" s="37"/>
      <c r="AE662" s="37"/>
      <c r="AF662" s="37"/>
      <c r="AG662" s="37"/>
      <c r="AH662" s="37"/>
      <c r="AI662" s="37"/>
      <c r="AJ662" s="37"/>
      <c r="AK662" s="37"/>
      <c r="AL662" s="37"/>
      <c r="AM662" s="37"/>
      <c r="AN662" s="37"/>
      <c r="AO662" s="37"/>
    </row>
    <row r="663" spans="17:41" x14ac:dyDescent="0.35">
      <c r="Q663" s="37"/>
      <c r="R663" s="37"/>
      <c r="S663" s="37"/>
      <c r="T663" s="37"/>
      <c r="U663" s="37"/>
      <c r="V663" s="37"/>
      <c r="W663" s="37"/>
      <c r="X663" s="37"/>
      <c r="Y663" s="37"/>
      <c r="Z663" s="37"/>
      <c r="AA663" s="37"/>
      <c r="AB663" s="37"/>
      <c r="AC663" s="37"/>
      <c r="AD663" s="37"/>
      <c r="AE663" s="37"/>
      <c r="AF663" s="37"/>
      <c r="AG663" s="37"/>
      <c r="AH663" s="37"/>
      <c r="AI663" s="37"/>
      <c r="AJ663" s="37"/>
      <c r="AK663" s="37"/>
      <c r="AL663" s="37"/>
      <c r="AM663" s="37"/>
      <c r="AN663" s="37"/>
      <c r="AO663" s="37"/>
    </row>
    <row r="664" spans="17:41" x14ac:dyDescent="0.35">
      <c r="Q664" s="37"/>
      <c r="R664" s="37"/>
      <c r="S664" s="37"/>
      <c r="T664" s="37"/>
      <c r="U664" s="37"/>
      <c r="V664" s="37"/>
      <c r="W664" s="37"/>
      <c r="X664" s="37"/>
      <c r="Y664" s="37"/>
      <c r="Z664" s="37"/>
      <c r="AA664" s="37"/>
      <c r="AB664" s="37"/>
      <c r="AC664" s="37"/>
      <c r="AD664" s="37"/>
      <c r="AE664" s="37"/>
      <c r="AF664" s="37"/>
      <c r="AG664" s="37"/>
      <c r="AH664" s="37"/>
      <c r="AI664" s="37"/>
      <c r="AJ664" s="37"/>
      <c r="AK664" s="37"/>
      <c r="AL664" s="37"/>
      <c r="AM664" s="37"/>
      <c r="AN664" s="37"/>
      <c r="AO664" s="37"/>
    </row>
    <row r="665" spans="17:41" x14ac:dyDescent="0.35">
      <c r="Q665" s="37"/>
      <c r="R665" s="37"/>
      <c r="S665" s="37"/>
      <c r="T665" s="37"/>
      <c r="U665" s="37"/>
      <c r="V665" s="37"/>
      <c r="W665" s="37"/>
      <c r="X665" s="37"/>
      <c r="Y665" s="37"/>
      <c r="Z665" s="37"/>
      <c r="AA665" s="37"/>
      <c r="AB665" s="37"/>
      <c r="AC665" s="37"/>
      <c r="AD665" s="37"/>
      <c r="AE665" s="37"/>
      <c r="AF665" s="37"/>
      <c r="AG665" s="37"/>
      <c r="AH665" s="37"/>
      <c r="AI665" s="37"/>
      <c r="AJ665" s="37"/>
      <c r="AK665" s="37"/>
      <c r="AL665" s="37"/>
      <c r="AM665" s="37"/>
      <c r="AN665" s="37"/>
      <c r="AO665" s="37"/>
    </row>
    <row r="666" spans="17:41" x14ac:dyDescent="0.35">
      <c r="Q666" s="37"/>
      <c r="R666" s="37"/>
      <c r="S666" s="37"/>
      <c r="T666" s="37"/>
      <c r="U666" s="37"/>
      <c r="V666" s="37"/>
      <c r="W666" s="37"/>
      <c r="X666" s="37"/>
      <c r="Y666" s="37"/>
      <c r="Z666" s="37"/>
      <c r="AA666" s="37"/>
      <c r="AB666" s="37"/>
      <c r="AC666" s="37"/>
      <c r="AD666" s="37"/>
      <c r="AE666" s="37"/>
      <c r="AF666" s="37"/>
      <c r="AG666" s="37"/>
      <c r="AH666" s="37"/>
      <c r="AI666" s="37"/>
      <c r="AJ666" s="37"/>
      <c r="AK666" s="37"/>
      <c r="AL666" s="37"/>
      <c r="AM666" s="37"/>
      <c r="AN666" s="37"/>
      <c r="AO666" s="37"/>
    </row>
    <row r="667" spans="17:41" x14ac:dyDescent="0.35">
      <c r="Q667" s="37"/>
      <c r="R667" s="37"/>
      <c r="S667" s="37"/>
      <c r="T667" s="37"/>
      <c r="U667" s="37"/>
      <c r="V667" s="37"/>
      <c r="W667" s="37"/>
      <c r="X667" s="37"/>
      <c r="Y667" s="37"/>
      <c r="Z667" s="37"/>
      <c r="AA667" s="37"/>
      <c r="AB667" s="37"/>
      <c r="AC667" s="37"/>
      <c r="AD667" s="37"/>
      <c r="AE667" s="37"/>
      <c r="AF667" s="37"/>
      <c r="AG667" s="37"/>
      <c r="AH667" s="37"/>
      <c r="AI667" s="37"/>
      <c r="AJ667" s="37"/>
      <c r="AK667" s="37"/>
      <c r="AL667" s="37"/>
      <c r="AM667" s="37"/>
      <c r="AN667" s="37"/>
      <c r="AO667" s="37"/>
    </row>
    <row r="668" spans="17:41" x14ac:dyDescent="0.35">
      <c r="Q668" s="37"/>
      <c r="R668" s="37"/>
      <c r="S668" s="37"/>
      <c r="T668" s="37"/>
      <c r="U668" s="37"/>
      <c r="V668" s="37"/>
      <c r="W668" s="37"/>
      <c r="X668" s="37"/>
      <c r="Y668" s="37"/>
      <c r="Z668" s="37"/>
      <c r="AA668" s="37"/>
      <c r="AB668" s="37"/>
      <c r="AC668" s="37"/>
      <c r="AD668" s="37"/>
      <c r="AE668" s="37"/>
      <c r="AF668" s="37"/>
      <c r="AG668" s="37"/>
      <c r="AH668" s="37"/>
      <c r="AI668" s="37"/>
      <c r="AJ668" s="37"/>
      <c r="AK668" s="37"/>
      <c r="AL668" s="37"/>
      <c r="AM668" s="37"/>
      <c r="AN668" s="37"/>
      <c r="AO668" s="37"/>
    </row>
    <row r="669" spans="17:41" x14ac:dyDescent="0.35">
      <c r="Q669" s="37"/>
      <c r="R669" s="37"/>
      <c r="S669" s="37"/>
      <c r="T669" s="37"/>
      <c r="U669" s="37"/>
      <c r="V669" s="37"/>
      <c r="W669" s="37"/>
      <c r="X669" s="37"/>
      <c r="Y669" s="37"/>
      <c r="Z669" s="37"/>
      <c r="AA669" s="37"/>
      <c r="AB669" s="37"/>
      <c r="AC669" s="37"/>
      <c r="AD669" s="37"/>
      <c r="AE669" s="37"/>
      <c r="AF669" s="37"/>
      <c r="AG669" s="37"/>
      <c r="AH669" s="37"/>
      <c r="AI669" s="37"/>
      <c r="AJ669" s="37"/>
      <c r="AK669" s="37"/>
      <c r="AL669" s="37"/>
      <c r="AM669" s="37"/>
      <c r="AN669" s="37"/>
      <c r="AO669" s="37"/>
    </row>
    <row r="670" spans="17:41" x14ac:dyDescent="0.35">
      <c r="Q670" s="37"/>
      <c r="R670" s="37"/>
      <c r="S670" s="37"/>
      <c r="T670" s="37"/>
      <c r="U670" s="37"/>
      <c r="V670" s="37"/>
      <c r="W670" s="37"/>
      <c r="X670" s="37"/>
      <c r="Y670" s="37"/>
      <c r="Z670" s="37"/>
      <c r="AA670" s="37"/>
      <c r="AB670" s="37"/>
      <c r="AC670" s="37"/>
      <c r="AD670" s="37"/>
      <c r="AE670" s="37"/>
      <c r="AF670" s="37"/>
      <c r="AG670" s="37"/>
      <c r="AH670" s="37"/>
      <c r="AI670" s="37"/>
      <c r="AJ670" s="37"/>
      <c r="AK670" s="37"/>
      <c r="AL670" s="37"/>
      <c r="AM670" s="37"/>
      <c r="AN670" s="37"/>
      <c r="AO670" s="37"/>
    </row>
    <row r="671" spans="17:41" x14ac:dyDescent="0.35">
      <c r="Q671" s="37"/>
      <c r="R671" s="37"/>
      <c r="S671" s="37"/>
      <c r="T671" s="37"/>
      <c r="U671" s="37"/>
      <c r="V671" s="37"/>
      <c r="W671" s="37"/>
      <c r="X671" s="37"/>
      <c r="Y671" s="37"/>
      <c r="Z671" s="37"/>
      <c r="AA671" s="37"/>
      <c r="AB671" s="37"/>
      <c r="AC671" s="37"/>
      <c r="AD671" s="37"/>
      <c r="AE671" s="37"/>
      <c r="AF671" s="37"/>
      <c r="AG671" s="37"/>
      <c r="AH671" s="37"/>
      <c r="AI671" s="37"/>
      <c r="AJ671" s="37"/>
      <c r="AK671" s="37"/>
      <c r="AL671" s="37"/>
      <c r="AM671" s="37"/>
      <c r="AN671" s="37"/>
      <c r="AO671" s="37"/>
    </row>
    <row r="672" spans="17:41" x14ac:dyDescent="0.35">
      <c r="Q672" s="37"/>
      <c r="R672" s="37"/>
      <c r="S672" s="37"/>
      <c r="T672" s="37"/>
      <c r="U672" s="37"/>
      <c r="V672" s="37"/>
      <c r="W672" s="37"/>
      <c r="X672" s="37"/>
      <c r="Y672" s="37"/>
      <c r="Z672" s="37"/>
      <c r="AA672" s="37"/>
      <c r="AB672" s="37"/>
      <c r="AC672" s="37"/>
      <c r="AD672" s="37"/>
      <c r="AE672" s="37"/>
      <c r="AF672" s="37"/>
      <c r="AG672" s="37"/>
      <c r="AH672" s="37"/>
      <c r="AI672" s="37"/>
      <c r="AJ672" s="37"/>
      <c r="AK672" s="37"/>
      <c r="AL672" s="37"/>
      <c r="AM672" s="37"/>
      <c r="AN672" s="37"/>
      <c r="AO672" s="37"/>
    </row>
    <row r="673" spans="17:41" x14ac:dyDescent="0.35">
      <c r="Q673" s="37"/>
      <c r="R673" s="37"/>
      <c r="S673" s="37"/>
      <c r="T673" s="37"/>
      <c r="U673" s="37"/>
      <c r="V673" s="37"/>
      <c r="W673" s="37"/>
      <c r="X673" s="37"/>
      <c r="Y673" s="37"/>
      <c r="Z673" s="37"/>
      <c r="AA673" s="37"/>
      <c r="AB673" s="37"/>
      <c r="AC673" s="37"/>
      <c r="AD673" s="37"/>
      <c r="AE673" s="37"/>
      <c r="AF673" s="37"/>
      <c r="AG673" s="37"/>
      <c r="AH673" s="37"/>
      <c r="AI673" s="37"/>
      <c r="AJ673" s="37"/>
      <c r="AK673" s="37"/>
      <c r="AL673" s="37"/>
      <c r="AM673" s="37"/>
      <c r="AN673" s="37"/>
      <c r="AO673" s="37"/>
    </row>
    <row r="674" spans="17:41" x14ac:dyDescent="0.35">
      <c r="Q674" s="37"/>
      <c r="R674" s="37"/>
      <c r="S674" s="37"/>
      <c r="T674" s="37"/>
      <c r="U674" s="37"/>
      <c r="V674" s="37"/>
      <c r="W674" s="37"/>
      <c r="X674" s="37"/>
      <c r="Y674" s="37"/>
      <c r="Z674" s="37"/>
      <c r="AA674" s="37"/>
      <c r="AB674" s="37"/>
      <c r="AC674" s="37"/>
      <c r="AD674" s="37"/>
      <c r="AE674" s="37"/>
      <c r="AF674" s="37"/>
      <c r="AG674" s="37"/>
      <c r="AH674" s="37"/>
      <c r="AI674" s="37"/>
      <c r="AJ674" s="37"/>
      <c r="AK674" s="37"/>
      <c r="AL674" s="37"/>
      <c r="AM674" s="37"/>
      <c r="AN674" s="37"/>
      <c r="AO674" s="37"/>
    </row>
    <row r="675" spans="17:41" x14ac:dyDescent="0.35">
      <c r="Q675" s="37"/>
      <c r="R675" s="37"/>
      <c r="S675" s="37"/>
      <c r="T675" s="37"/>
      <c r="U675" s="37"/>
      <c r="V675" s="37"/>
      <c r="W675" s="37"/>
      <c r="X675" s="37"/>
      <c r="Y675" s="37"/>
      <c r="Z675" s="37"/>
      <c r="AA675" s="37"/>
      <c r="AB675" s="37"/>
      <c r="AC675" s="37"/>
      <c r="AD675" s="37"/>
      <c r="AE675" s="37"/>
      <c r="AF675" s="37"/>
      <c r="AG675" s="37"/>
      <c r="AH675" s="37"/>
      <c r="AI675" s="37"/>
      <c r="AJ675" s="37"/>
      <c r="AK675" s="37"/>
      <c r="AL675" s="37"/>
      <c r="AM675" s="37"/>
      <c r="AN675" s="37"/>
      <c r="AO675" s="37"/>
    </row>
    <row r="676" spans="17:41" x14ac:dyDescent="0.35">
      <c r="Q676" s="37"/>
      <c r="R676" s="37"/>
      <c r="S676" s="37"/>
      <c r="T676" s="37"/>
      <c r="U676" s="37"/>
      <c r="V676" s="37"/>
      <c r="W676" s="37"/>
      <c r="X676" s="37"/>
      <c r="Y676" s="37"/>
      <c r="Z676" s="37"/>
      <c r="AA676" s="37"/>
      <c r="AB676" s="37"/>
      <c r="AC676" s="37"/>
      <c r="AD676" s="37"/>
      <c r="AE676" s="37"/>
      <c r="AF676" s="37"/>
      <c r="AG676" s="37"/>
      <c r="AH676" s="37"/>
      <c r="AI676" s="37"/>
      <c r="AJ676" s="37"/>
      <c r="AK676" s="37"/>
      <c r="AL676" s="37"/>
      <c r="AM676" s="37"/>
      <c r="AN676" s="37"/>
      <c r="AO676" s="37"/>
    </row>
    <row r="677" spans="17:41" x14ac:dyDescent="0.35">
      <c r="Q677" s="37"/>
      <c r="R677" s="37"/>
      <c r="S677" s="37"/>
      <c r="T677" s="37"/>
      <c r="U677" s="37"/>
      <c r="V677" s="37"/>
      <c r="W677" s="37"/>
      <c r="X677" s="37"/>
      <c r="Y677" s="37"/>
      <c r="Z677" s="37"/>
      <c r="AA677" s="37"/>
      <c r="AB677" s="37"/>
      <c r="AC677" s="37"/>
      <c r="AD677" s="37"/>
      <c r="AE677" s="37"/>
      <c r="AF677" s="37"/>
      <c r="AG677" s="37"/>
      <c r="AH677" s="37"/>
      <c r="AI677" s="37"/>
      <c r="AJ677" s="37"/>
      <c r="AK677" s="37"/>
      <c r="AL677" s="37"/>
      <c r="AM677" s="37"/>
      <c r="AN677" s="37"/>
      <c r="AO677" s="37"/>
    </row>
    <row r="678" spans="17:41" x14ac:dyDescent="0.35">
      <c r="Q678" s="37"/>
      <c r="R678" s="37"/>
      <c r="S678" s="37"/>
      <c r="T678" s="37"/>
      <c r="U678" s="37"/>
      <c r="V678" s="37"/>
      <c r="W678" s="37"/>
      <c r="X678" s="37"/>
      <c r="Y678" s="37"/>
      <c r="Z678" s="37"/>
      <c r="AA678" s="37"/>
      <c r="AB678" s="37"/>
      <c r="AC678" s="37"/>
      <c r="AD678" s="37"/>
      <c r="AE678" s="37"/>
      <c r="AF678" s="37"/>
      <c r="AG678" s="37"/>
      <c r="AH678" s="37"/>
      <c r="AI678" s="37"/>
      <c r="AJ678" s="37"/>
      <c r="AK678" s="37"/>
      <c r="AL678" s="37"/>
      <c r="AM678" s="37"/>
      <c r="AN678" s="37"/>
      <c r="AO678" s="37"/>
    </row>
    <row r="679" spans="17:41" x14ac:dyDescent="0.35">
      <c r="Q679" s="37"/>
      <c r="R679" s="37"/>
      <c r="S679" s="37"/>
      <c r="T679" s="37"/>
      <c r="U679" s="37"/>
      <c r="V679" s="37"/>
      <c r="W679" s="37"/>
      <c r="X679" s="37"/>
      <c r="Y679" s="37"/>
      <c r="Z679" s="37"/>
      <c r="AA679" s="37"/>
      <c r="AB679" s="37"/>
      <c r="AC679" s="37"/>
      <c r="AD679" s="37"/>
      <c r="AE679" s="37"/>
      <c r="AF679" s="37"/>
      <c r="AG679" s="37"/>
      <c r="AH679" s="37"/>
      <c r="AI679" s="37"/>
      <c r="AJ679" s="37"/>
      <c r="AK679" s="37"/>
      <c r="AL679" s="37"/>
      <c r="AM679" s="37"/>
      <c r="AN679" s="37"/>
      <c r="AO679" s="37"/>
    </row>
    <row r="680" spans="17:41" x14ac:dyDescent="0.35">
      <c r="Q680" s="37"/>
      <c r="R680" s="37"/>
      <c r="S680" s="37"/>
      <c r="T680" s="37"/>
      <c r="U680" s="37"/>
      <c r="V680" s="37"/>
      <c r="W680" s="37"/>
      <c r="X680" s="37"/>
      <c r="Y680" s="37"/>
      <c r="Z680" s="37"/>
      <c r="AA680" s="37"/>
      <c r="AB680" s="37"/>
      <c r="AC680" s="37"/>
      <c r="AD680" s="37"/>
      <c r="AE680" s="37"/>
      <c r="AF680" s="37"/>
      <c r="AG680" s="37"/>
      <c r="AH680" s="37"/>
      <c r="AI680" s="37"/>
      <c r="AJ680" s="37"/>
      <c r="AK680" s="37"/>
      <c r="AL680" s="37"/>
      <c r="AM680" s="37"/>
      <c r="AN680" s="37"/>
      <c r="AO680" s="37"/>
    </row>
    <row r="681" spans="17:41" x14ac:dyDescent="0.35">
      <c r="Q681" s="37"/>
      <c r="R681" s="37"/>
      <c r="S681" s="37"/>
      <c r="T681" s="37"/>
      <c r="U681" s="37"/>
      <c r="V681" s="37"/>
      <c r="W681" s="37"/>
      <c r="X681" s="37"/>
      <c r="Y681" s="37"/>
      <c r="Z681" s="37"/>
      <c r="AA681" s="37"/>
      <c r="AB681" s="37"/>
      <c r="AC681" s="37"/>
      <c r="AD681" s="37"/>
      <c r="AE681" s="37"/>
      <c r="AF681" s="37"/>
      <c r="AG681" s="37"/>
      <c r="AH681" s="37"/>
      <c r="AI681" s="37"/>
      <c r="AJ681" s="37"/>
      <c r="AK681" s="37"/>
      <c r="AL681" s="37"/>
      <c r="AM681" s="37"/>
      <c r="AN681" s="37"/>
      <c r="AO681" s="37"/>
    </row>
    <row r="682" spans="17:41" x14ac:dyDescent="0.35">
      <c r="Q682" s="37"/>
      <c r="R682" s="37"/>
      <c r="S682" s="37"/>
      <c r="T682" s="37"/>
      <c r="U682" s="37"/>
      <c r="V682" s="37"/>
      <c r="W682" s="37"/>
      <c r="X682" s="37"/>
      <c r="Y682" s="37"/>
      <c r="Z682" s="37"/>
      <c r="AA682" s="37"/>
      <c r="AB682" s="37"/>
      <c r="AC682" s="37"/>
      <c r="AD682" s="37"/>
      <c r="AE682" s="37"/>
      <c r="AF682" s="37"/>
      <c r="AG682" s="37"/>
      <c r="AH682" s="37"/>
      <c r="AI682" s="37"/>
      <c r="AJ682" s="37"/>
      <c r="AK682" s="37"/>
      <c r="AL682" s="37"/>
      <c r="AM682" s="37"/>
      <c r="AN682" s="37"/>
      <c r="AO682" s="37"/>
    </row>
    <row r="683" spans="17:41" x14ac:dyDescent="0.35">
      <c r="Q683" s="37"/>
      <c r="R683" s="37"/>
      <c r="S683" s="37"/>
      <c r="T683" s="37"/>
      <c r="U683" s="37"/>
      <c r="V683" s="37"/>
      <c r="W683" s="37"/>
      <c r="X683" s="37"/>
      <c r="Y683" s="37"/>
      <c r="Z683" s="37"/>
      <c r="AA683" s="37"/>
      <c r="AB683" s="37"/>
      <c r="AC683" s="37"/>
      <c r="AD683" s="37"/>
      <c r="AE683" s="37"/>
      <c r="AF683" s="37"/>
      <c r="AG683" s="37"/>
      <c r="AH683" s="37"/>
      <c r="AI683" s="37"/>
      <c r="AJ683" s="37"/>
      <c r="AK683" s="37"/>
      <c r="AL683" s="37"/>
      <c r="AM683" s="37"/>
      <c r="AN683" s="37"/>
      <c r="AO683" s="37"/>
    </row>
    <row r="684" spans="17:41" x14ac:dyDescent="0.35">
      <c r="Q684" s="37"/>
      <c r="R684" s="37"/>
      <c r="S684" s="37"/>
      <c r="T684" s="37"/>
      <c r="U684" s="37"/>
      <c r="V684" s="37"/>
      <c r="W684" s="37"/>
      <c r="X684" s="37"/>
      <c r="Y684" s="37"/>
      <c r="Z684" s="37"/>
      <c r="AA684" s="37"/>
      <c r="AB684" s="37"/>
      <c r="AC684" s="37"/>
      <c r="AD684" s="37"/>
      <c r="AE684" s="37"/>
      <c r="AF684" s="37"/>
      <c r="AG684" s="37"/>
      <c r="AH684" s="37"/>
      <c r="AI684" s="37"/>
      <c r="AJ684" s="37"/>
      <c r="AK684" s="37"/>
      <c r="AL684" s="37"/>
      <c r="AM684" s="37"/>
      <c r="AN684" s="37"/>
      <c r="AO684" s="37"/>
    </row>
    <row r="685" spans="17:41" x14ac:dyDescent="0.35">
      <c r="Q685" s="37"/>
      <c r="R685" s="37"/>
      <c r="S685" s="37"/>
      <c r="T685" s="37"/>
      <c r="U685" s="37"/>
      <c r="V685" s="37"/>
      <c r="W685" s="37"/>
      <c r="X685" s="37"/>
      <c r="Y685" s="37"/>
      <c r="Z685" s="37"/>
      <c r="AA685" s="37"/>
      <c r="AB685" s="37"/>
      <c r="AC685" s="37"/>
      <c r="AD685" s="37"/>
      <c r="AE685" s="37"/>
      <c r="AF685" s="37"/>
      <c r="AG685" s="37"/>
      <c r="AH685" s="37"/>
      <c r="AI685" s="37"/>
      <c r="AJ685" s="37"/>
      <c r="AK685" s="37"/>
      <c r="AL685" s="37"/>
      <c r="AM685" s="37"/>
      <c r="AN685" s="37"/>
      <c r="AO685" s="37"/>
    </row>
    <row r="686" spans="17:41" x14ac:dyDescent="0.35">
      <c r="Q686" s="37"/>
      <c r="R686" s="37"/>
      <c r="S686" s="37"/>
      <c r="T686" s="37"/>
      <c r="U686" s="37"/>
      <c r="V686" s="37"/>
      <c r="W686" s="37"/>
      <c r="X686" s="37"/>
      <c r="Y686" s="37"/>
      <c r="Z686" s="37"/>
      <c r="AA686" s="37"/>
      <c r="AB686" s="37"/>
      <c r="AC686" s="37"/>
      <c r="AD686" s="37"/>
      <c r="AE686" s="37"/>
      <c r="AF686" s="37"/>
      <c r="AG686" s="37"/>
      <c r="AH686" s="37"/>
      <c r="AI686" s="37"/>
      <c r="AJ686" s="37"/>
      <c r="AK686" s="37"/>
      <c r="AL686" s="37"/>
      <c r="AM686" s="37"/>
      <c r="AN686" s="37"/>
      <c r="AO686" s="37"/>
    </row>
    <row r="687" spans="17:41" x14ac:dyDescent="0.35">
      <c r="Q687" s="37"/>
      <c r="R687" s="37"/>
      <c r="S687" s="37"/>
      <c r="T687" s="37"/>
      <c r="U687" s="37"/>
      <c r="V687" s="37"/>
      <c r="W687" s="37"/>
      <c r="X687" s="37"/>
      <c r="Y687" s="37"/>
      <c r="Z687" s="37"/>
      <c r="AA687" s="37"/>
      <c r="AB687" s="37"/>
      <c r="AC687" s="37"/>
      <c r="AD687" s="37"/>
      <c r="AE687" s="37"/>
      <c r="AF687" s="37"/>
      <c r="AG687" s="37"/>
      <c r="AH687" s="37"/>
      <c r="AI687" s="37"/>
      <c r="AJ687" s="37"/>
      <c r="AK687" s="37"/>
      <c r="AL687" s="37"/>
      <c r="AM687" s="37"/>
      <c r="AN687" s="37"/>
      <c r="AO687" s="37"/>
    </row>
    <row r="688" spans="17:41" x14ac:dyDescent="0.35">
      <c r="Q688" s="37"/>
      <c r="R688" s="37"/>
      <c r="S688" s="37"/>
      <c r="T688" s="37"/>
      <c r="U688" s="37"/>
      <c r="V688" s="37"/>
      <c r="W688" s="37"/>
      <c r="X688" s="37"/>
      <c r="Y688" s="37"/>
      <c r="Z688" s="37"/>
      <c r="AA688" s="37"/>
      <c r="AB688" s="37"/>
      <c r="AC688" s="37"/>
      <c r="AD688" s="37"/>
      <c r="AE688" s="37"/>
      <c r="AF688" s="37"/>
      <c r="AG688" s="37"/>
      <c r="AH688" s="37"/>
      <c r="AI688" s="37"/>
      <c r="AJ688" s="37"/>
      <c r="AK688" s="37"/>
      <c r="AL688" s="37"/>
      <c r="AM688" s="37"/>
      <c r="AN688" s="37"/>
      <c r="AO688" s="37"/>
    </row>
    <row r="689" spans="17:41" x14ac:dyDescent="0.35">
      <c r="Q689" s="37"/>
      <c r="R689" s="37"/>
      <c r="S689" s="37"/>
      <c r="T689" s="37"/>
      <c r="U689" s="37"/>
      <c r="V689" s="37"/>
      <c r="W689" s="37"/>
      <c r="X689" s="37"/>
      <c r="Y689" s="37"/>
      <c r="Z689" s="37"/>
      <c r="AA689" s="37"/>
      <c r="AB689" s="37"/>
      <c r="AC689" s="37"/>
      <c r="AD689" s="37"/>
      <c r="AE689" s="37"/>
      <c r="AF689" s="37"/>
      <c r="AG689" s="37"/>
      <c r="AH689" s="37"/>
      <c r="AI689" s="37"/>
      <c r="AJ689" s="37"/>
      <c r="AK689" s="37"/>
      <c r="AL689" s="37"/>
      <c r="AM689" s="37"/>
      <c r="AN689" s="37"/>
      <c r="AO689" s="37"/>
    </row>
    <row r="690" spans="17:41" x14ac:dyDescent="0.35">
      <c r="Q690" s="37"/>
      <c r="R690" s="37"/>
      <c r="S690" s="37"/>
      <c r="T690" s="37"/>
      <c r="U690" s="37"/>
      <c r="V690" s="37"/>
      <c r="W690" s="37"/>
      <c r="X690" s="37"/>
      <c r="Y690" s="37"/>
      <c r="Z690" s="37"/>
      <c r="AA690" s="37"/>
      <c r="AB690" s="37"/>
      <c r="AC690" s="37"/>
      <c r="AD690" s="37"/>
      <c r="AE690" s="37"/>
      <c r="AF690" s="37"/>
      <c r="AG690" s="37"/>
      <c r="AH690" s="37"/>
      <c r="AI690" s="37"/>
      <c r="AJ690" s="37"/>
      <c r="AK690" s="37"/>
      <c r="AL690" s="37"/>
      <c r="AM690" s="37"/>
      <c r="AN690" s="37"/>
      <c r="AO690" s="37"/>
    </row>
    <row r="691" spans="17:41" x14ac:dyDescent="0.35">
      <c r="Q691" s="37"/>
      <c r="R691" s="37"/>
      <c r="S691" s="37"/>
      <c r="T691" s="37"/>
      <c r="U691" s="37"/>
      <c r="V691" s="37"/>
      <c r="W691" s="37"/>
      <c r="X691" s="37"/>
      <c r="Y691" s="37"/>
      <c r="Z691" s="37"/>
      <c r="AA691" s="37"/>
      <c r="AB691" s="37"/>
      <c r="AC691" s="37"/>
      <c r="AD691" s="37"/>
      <c r="AE691" s="37"/>
      <c r="AF691" s="37"/>
      <c r="AG691" s="37"/>
      <c r="AH691" s="37"/>
      <c r="AI691" s="37"/>
      <c r="AJ691" s="37"/>
      <c r="AK691" s="37"/>
      <c r="AL691" s="37"/>
      <c r="AM691" s="37"/>
      <c r="AN691" s="37"/>
      <c r="AO691" s="37"/>
    </row>
    <row r="692" spans="17:41" x14ac:dyDescent="0.35">
      <c r="Q692" s="37"/>
      <c r="R692" s="37"/>
      <c r="S692" s="37"/>
      <c r="T692" s="37"/>
      <c r="U692" s="37"/>
      <c r="V692" s="37"/>
      <c r="W692" s="37"/>
      <c r="X692" s="37"/>
      <c r="Y692" s="37"/>
      <c r="Z692" s="37"/>
      <c r="AA692" s="37"/>
      <c r="AB692" s="37"/>
      <c r="AC692" s="37"/>
      <c r="AD692" s="37"/>
      <c r="AE692" s="37"/>
      <c r="AF692" s="37"/>
      <c r="AG692" s="37"/>
      <c r="AH692" s="37"/>
      <c r="AI692" s="37"/>
      <c r="AJ692" s="37"/>
      <c r="AK692" s="37"/>
      <c r="AL692" s="37"/>
      <c r="AM692" s="37"/>
      <c r="AN692" s="37"/>
      <c r="AO692" s="37"/>
    </row>
    <row r="693" spans="17:41" x14ac:dyDescent="0.35">
      <c r="Q693" s="37"/>
      <c r="R693" s="37"/>
      <c r="S693" s="37"/>
      <c r="T693" s="37"/>
      <c r="U693" s="37"/>
      <c r="V693" s="37"/>
      <c r="W693" s="37"/>
      <c r="X693" s="37"/>
      <c r="Y693" s="37"/>
      <c r="Z693" s="37"/>
      <c r="AA693" s="37"/>
      <c r="AB693" s="37"/>
      <c r="AC693" s="37"/>
      <c r="AD693" s="37"/>
      <c r="AE693" s="37"/>
      <c r="AF693" s="37"/>
      <c r="AG693" s="37"/>
      <c r="AH693" s="37"/>
      <c r="AI693" s="37"/>
      <c r="AJ693" s="37"/>
      <c r="AK693" s="37"/>
      <c r="AL693" s="37"/>
      <c r="AM693" s="37"/>
      <c r="AN693" s="37"/>
      <c r="AO693" s="37"/>
    </row>
    <row r="694" spans="17:41" x14ac:dyDescent="0.35">
      <c r="Q694" s="37"/>
      <c r="R694" s="37"/>
      <c r="S694" s="37"/>
      <c r="T694" s="37"/>
      <c r="U694" s="37"/>
      <c r="V694" s="37"/>
      <c r="W694" s="37"/>
      <c r="X694" s="37"/>
      <c r="Y694" s="37"/>
      <c r="Z694" s="37"/>
      <c r="AA694" s="37"/>
      <c r="AB694" s="37"/>
      <c r="AC694" s="37"/>
      <c r="AD694" s="37"/>
      <c r="AE694" s="37"/>
      <c r="AF694" s="37"/>
      <c r="AG694" s="37"/>
      <c r="AH694" s="37"/>
      <c r="AI694" s="37"/>
      <c r="AJ694" s="37"/>
      <c r="AK694" s="37"/>
      <c r="AL694" s="37"/>
      <c r="AM694" s="37"/>
      <c r="AN694" s="37"/>
      <c r="AO694" s="37"/>
    </row>
    <row r="695" spans="17:41" x14ac:dyDescent="0.35">
      <c r="Q695" s="37"/>
      <c r="R695" s="37"/>
      <c r="S695" s="37"/>
      <c r="T695" s="37"/>
      <c r="U695" s="37"/>
      <c r="V695" s="37"/>
      <c r="W695" s="37"/>
      <c r="X695" s="37"/>
      <c r="Y695" s="37"/>
      <c r="Z695" s="37"/>
      <c r="AA695" s="37"/>
      <c r="AB695" s="37"/>
      <c r="AC695" s="37"/>
      <c r="AD695" s="37"/>
      <c r="AE695" s="37"/>
      <c r="AF695" s="37"/>
      <c r="AG695" s="37"/>
      <c r="AH695" s="37"/>
      <c r="AI695" s="37"/>
      <c r="AJ695" s="37"/>
      <c r="AK695" s="37"/>
      <c r="AL695" s="37"/>
      <c r="AM695" s="37"/>
      <c r="AN695" s="37"/>
      <c r="AO695" s="37"/>
    </row>
    <row r="696" spans="17:41" x14ac:dyDescent="0.35">
      <c r="Q696" s="37"/>
      <c r="R696" s="37"/>
      <c r="S696" s="37"/>
      <c r="T696" s="37"/>
      <c r="U696" s="37"/>
      <c r="V696" s="37"/>
      <c r="W696" s="37"/>
      <c r="X696" s="37"/>
      <c r="Y696" s="37"/>
      <c r="Z696" s="37"/>
      <c r="AA696" s="37"/>
      <c r="AB696" s="37"/>
      <c r="AC696" s="37"/>
      <c r="AD696" s="37"/>
      <c r="AE696" s="37"/>
      <c r="AF696" s="37"/>
      <c r="AG696" s="37"/>
      <c r="AH696" s="37"/>
      <c r="AI696" s="37"/>
      <c r="AJ696" s="37"/>
      <c r="AK696" s="37"/>
      <c r="AL696" s="37"/>
      <c r="AM696" s="37"/>
      <c r="AN696" s="37"/>
      <c r="AO696" s="37"/>
    </row>
    <row r="697" spans="17:41" x14ac:dyDescent="0.35">
      <c r="Q697" s="37"/>
      <c r="R697" s="37"/>
      <c r="S697" s="37"/>
      <c r="T697" s="37"/>
      <c r="U697" s="37"/>
      <c r="V697" s="37"/>
      <c r="W697" s="37"/>
      <c r="X697" s="37"/>
      <c r="Y697" s="37"/>
      <c r="Z697" s="37"/>
      <c r="AA697" s="37"/>
      <c r="AB697" s="37"/>
      <c r="AC697" s="37"/>
      <c r="AD697" s="37"/>
      <c r="AE697" s="37"/>
      <c r="AF697" s="37"/>
      <c r="AG697" s="37"/>
      <c r="AH697" s="37"/>
      <c r="AI697" s="37"/>
      <c r="AJ697" s="37"/>
      <c r="AK697" s="37"/>
      <c r="AL697" s="37"/>
      <c r="AM697" s="37"/>
      <c r="AN697" s="37"/>
      <c r="AO697" s="37"/>
    </row>
    <row r="698" spans="17:41" x14ac:dyDescent="0.35">
      <c r="Q698" s="37"/>
      <c r="R698" s="37"/>
      <c r="S698" s="37"/>
      <c r="T698" s="37"/>
      <c r="U698" s="37"/>
      <c r="V698" s="37"/>
      <c r="W698" s="37"/>
      <c r="X698" s="37"/>
      <c r="Y698" s="37"/>
      <c r="Z698" s="37"/>
      <c r="AA698" s="37"/>
      <c r="AB698" s="37"/>
      <c r="AC698" s="37"/>
      <c r="AD698" s="37"/>
      <c r="AE698" s="37"/>
      <c r="AF698" s="37"/>
      <c r="AG698" s="37"/>
      <c r="AH698" s="37"/>
      <c r="AI698" s="37"/>
      <c r="AJ698" s="37"/>
      <c r="AK698" s="37"/>
      <c r="AL698" s="37"/>
      <c r="AM698" s="37"/>
      <c r="AN698" s="37"/>
      <c r="AO698" s="37"/>
    </row>
    <row r="699" spans="17:41" x14ac:dyDescent="0.35">
      <c r="Q699" s="37"/>
      <c r="R699" s="37"/>
      <c r="S699" s="37"/>
      <c r="T699" s="37"/>
      <c r="U699" s="37"/>
      <c r="V699" s="37"/>
      <c r="W699" s="37"/>
      <c r="X699" s="37"/>
      <c r="Y699" s="37"/>
      <c r="Z699" s="37"/>
      <c r="AA699" s="37"/>
      <c r="AB699" s="37"/>
      <c r="AC699" s="37"/>
      <c r="AD699" s="37"/>
      <c r="AE699" s="37"/>
      <c r="AF699" s="37"/>
      <c r="AG699" s="37"/>
      <c r="AH699" s="37"/>
      <c r="AI699" s="37"/>
      <c r="AJ699" s="37"/>
      <c r="AK699" s="37"/>
      <c r="AL699" s="37"/>
      <c r="AM699" s="37"/>
      <c r="AN699" s="37"/>
      <c r="AO699" s="37"/>
    </row>
    <row r="700" spans="17:41" x14ac:dyDescent="0.35">
      <c r="Q700" s="37"/>
      <c r="R700" s="37"/>
      <c r="S700" s="37"/>
      <c r="T700" s="37"/>
      <c r="U700" s="37"/>
      <c r="V700" s="37"/>
      <c r="W700" s="37"/>
      <c r="X700" s="37"/>
      <c r="Y700" s="37"/>
      <c r="Z700" s="37"/>
      <c r="AA700" s="37"/>
      <c r="AB700" s="37"/>
      <c r="AC700" s="37"/>
      <c r="AD700" s="37"/>
      <c r="AE700" s="37"/>
      <c r="AF700" s="37"/>
      <c r="AG700" s="37"/>
      <c r="AH700" s="37"/>
      <c r="AI700" s="37"/>
      <c r="AJ700" s="37"/>
      <c r="AK700" s="37"/>
      <c r="AL700" s="37"/>
      <c r="AM700" s="37"/>
      <c r="AN700" s="37"/>
      <c r="AO700" s="37"/>
    </row>
    <row r="701" spans="17:41" x14ac:dyDescent="0.35">
      <c r="Q701" s="37"/>
      <c r="R701" s="37"/>
      <c r="S701" s="37"/>
      <c r="T701" s="37"/>
      <c r="U701" s="37"/>
      <c r="V701" s="37"/>
      <c r="W701" s="37"/>
      <c r="X701" s="37"/>
      <c r="Y701" s="37"/>
      <c r="Z701" s="37"/>
      <c r="AA701" s="37"/>
      <c r="AB701" s="37"/>
      <c r="AC701" s="37"/>
      <c r="AD701" s="37"/>
      <c r="AE701" s="37"/>
      <c r="AF701" s="37"/>
      <c r="AG701" s="37"/>
      <c r="AH701" s="37"/>
      <c r="AI701" s="37"/>
      <c r="AJ701" s="37"/>
      <c r="AK701" s="37"/>
      <c r="AL701" s="37"/>
      <c r="AM701" s="37"/>
      <c r="AN701" s="37"/>
      <c r="AO701" s="37"/>
    </row>
    <row r="702" spans="17:41" x14ac:dyDescent="0.35">
      <c r="Q702" s="37"/>
      <c r="R702" s="37"/>
      <c r="S702" s="37"/>
      <c r="T702" s="37"/>
      <c r="U702" s="37"/>
      <c r="V702" s="37"/>
      <c r="W702" s="37"/>
      <c r="X702" s="37"/>
      <c r="Y702" s="37"/>
      <c r="Z702" s="37"/>
      <c r="AA702" s="37"/>
      <c r="AB702" s="37"/>
      <c r="AC702" s="37"/>
      <c r="AD702" s="37"/>
      <c r="AE702" s="37"/>
      <c r="AF702" s="37"/>
      <c r="AG702" s="37"/>
      <c r="AH702" s="37"/>
      <c r="AI702" s="37"/>
      <c r="AJ702" s="37"/>
      <c r="AK702" s="37"/>
      <c r="AL702" s="37"/>
      <c r="AM702" s="37"/>
      <c r="AN702" s="37"/>
      <c r="AO702" s="37"/>
    </row>
    <row r="703" spans="17:41" x14ac:dyDescent="0.35">
      <c r="Q703" s="37"/>
      <c r="R703" s="37"/>
      <c r="S703" s="37"/>
      <c r="T703" s="37"/>
      <c r="U703" s="37"/>
      <c r="V703" s="37"/>
      <c r="W703" s="37"/>
      <c r="X703" s="37"/>
      <c r="Y703" s="37"/>
      <c r="Z703" s="37"/>
      <c r="AA703" s="37"/>
      <c r="AB703" s="37"/>
      <c r="AC703" s="37"/>
      <c r="AD703" s="37"/>
      <c r="AE703" s="37"/>
      <c r="AF703" s="37"/>
      <c r="AG703" s="37"/>
      <c r="AH703" s="37"/>
      <c r="AI703" s="37"/>
      <c r="AJ703" s="37"/>
      <c r="AK703" s="37"/>
      <c r="AL703" s="37"/>
      <c r="AM703" s="37"/>
      <c r="AN703" s="37"/>
      <c r="AO703" s="37"/>
    </row>
    <row r="704" spans="17:41" x14ac:dyDescent="0.35">
      <c r="Q704" s="37"/>
      <c r="R704" s="37"/>
      <c r="S704" s="37"/>
      <c r="T704" s="37"/>
      <c r="U704" s="37"/>
      <c r="V704" s="37"/>
      <c r="W704" s="37"/>
      <c r="X704" s="37"/>
      <c r="Y704" s="37"/>
      <c r="Z704" s="37"/>
      <c r="AA704" s="37"/>
      <c r="AB704" s="37"/>
      <c r="AC704" s="37"/>
      <c r="AD704" s="37"/>
      <c r="AE704" s="37"/>
      <c r="AF704" s="37"/>
      <c r="AG704" s="37"/>
      <c r="AH704" s="37"/>
      <c r="AI704" s="37"/>
      <c r="AJ704" s="37"/>
      <c r="AK704" s="37"/>
      <c r="AL704" s="37"/>
      <c r="AM704" s="37"/>
      <c r="AN704" s="37"/>
      <c r="AO704" s="37"/>
    </row>
    <row r="705" spans="17:41" x14ac:dyDescent="0.35">
      <c r="Q705" s="37"/>
      <c r="R705" s="37"/>
      <c r="S705" s="37"/>
      <c r="T705" s="37"/>
      <c r="U705" s="37"/>
      <c r="V705" s="37"/>
      <c r="W705" s="37"/>
      <c r="X705" s="37"/>
      <c r="Y705" s="37"/>
      <c r="Z705" s="37"/>
      <c r="AA705" s="37"/>
      <c r="AB705" s="37"/>
      <c r="AC705" s="37"/>
      <c r="AD705" s="37"/>
      <c r="AE705" s="37"/>
      <c r="AF705" s="37"/>
      <c r="AG705" s="37"/>
      <c r="AH705" s="37"/>
      <c r="AI705" s="37"/>
      <c r="AJ705" s="37"/>
      <c r="AK705" s="37"/>
      <c r="AL705" s="37"/>
      <c r="AM705" s="37"/>
      <c r="AN705" s="37"/>
      <c r="AO705" s="37"/>
    </row>
    <row r="706" spans="17:41" x14ac:dyDescent="0.35">
      <c r="Q706" s="37"/>
      <c r="R706" s="37"/>
      <c r="S706" s="37"/>
      <c r="T706" s="37"/>
      <c r="U706" s="37"/>
      <c r="V706" s="37"/>
      <c r="W706" s="37"/>
      <c r="X706" s="37"/>
      <c r="Y706" s="37"/>
      <c r="Z706" s="37"/>
      <c r="AA706" s="37"/>
      <c r="AB706" s="37"/>
      <c r="AC706" s="37"/>
      <c r="AD706" s="37"/>
      <c r="AE706" s="37"/>
      <c r="AF706" s="37"/>
      <c r="AG706" s="37"/>
      <c r="AH706" s="37"/>
      <c r="AI706" s="37"/>
      <c r="AJ706" s="37"/>
      <c r="AK706" s="37"/>
      <c r="AL706" s="37"/>
      <c r="AM706" s="37"/>
      <c r="AN706" s="37"/>
      <c r="AO706" s="37"/>
    </row>
    <row r="707" spans="17:41" x14ac:dyDescent="0.35">
      <c r="Q707" s="37"/>
      <c r="R707" s="37"/>
      <c r="S707" s="37"/>
      <c r="T707" s="37"/>
      <c r="U707" s="37"/>
      <c r="V707" s="37"/>
      <c r="W707" s="37"/>
      <c r="X707" s="37"/>
      <c r="Y707" s="37"/>
      <c r="Z707" s="37"/>
      <c r="AA707" s="37"/>
      <c r="AB707" s="37"/>
      <c r="AC707" s="37"/>
      <c r="AD707" s="37"/>
      <c r="AE707" s="37"/>
      <c r="AF707" s="37"/>
      <c r="AG707" s="37"/>
      <c r="AH707" s="37"/>
      <c r="AI707" s="37"/>
      <c r="AJ707" s="37"/>
      <c r="AK707" s="37"/>
      <c r="AL707" s="37"/>
      <c r="AM707" s="37"/>
      <c r="AN707" s="37"/>
      <c r="AO707" s="37"/>
    </row>
    <row r="708" spans="17:41" x14ac:dyDescent="0.35">
      <c r="Q708" s="37"/>
      <c r="R708" s="37"/>
      <c r="S708" s="37"/>
      <c r="T708" s="37"/>
      <c r="U708" s="37"/>
      <c r="V708" s="37"/>
      <c r="W708" s="37"/>
      <c r="X708" s="37"/>
      <c r="Y708" s="37"/>
      <c r="Z708" s="37"/>
      <c r="AA708" s="37"/>
      <c r="AB708" s="37"/>
      <c r="AC708" s="37"/>
      <c r="AD708" s="37"/>
      <c r="AE708" s="37"/>
      <c r="AF708" s="37"/>
      <c r="AG708" s="37"/>
      <c r="AH708" s="37"/>
      <c r="AI708" s="37"/>
      <c r="AJ708" s="37"/>
      <c r="AK708" s="37"/>
      <c r="AL708" s="37"/>
      <c r="AM708" s="37"/>
      <c r="AN708" s="37"/>
      <c r="AO708" s="37"/>
    </row>
    <row r="709" spans="17:41" x14ac:dyDescent="0.35">
      <c r="Q709" s="37"/>
      <c r="R709" s="37"/>
      <c r="S709" s="37"/>
      <c r="T709" s="37"/>
      <c r="U709" s="37"/>
      <c r="V709" s="37"/>
      <c r="W709" s="37"/>
      <c r="X709" s="37"/>
      <c r="Y709" s="37"/>
      <c r="Z709" s="37"/>
      <c r="AA709" s="37"/>
      <c r="AB709" s="37"/>
      <c r="AC709" s="37"/>
      <c r="AD709" s="37"/>
      <c r="AE709" s="37"/>
      <c r="AF709" s="37"/>
      <c r="AG709" s="37"/>
      <c r="AH709" s="37"/>
      <c r="AI709" s="37"/>
      <c r="AJ709" s="37"/>
      <c r="AK709" s="37"/>
      <c r="AL709" s="37"/>
      <c r="AM709" s="37"/>
      <c r="AN709" s="37"/>
      <c r="AO709" s="37"/>
    </row>
    <row r="710" spans="17:41" x14ac:dyDescent="0.35">
      <c r="Q710" s="37"/>
      <c r="R710" s="37"/>
      <c r="S710" s="37"/>
      <c r="T710" s="37"/>
      <c r="U710" s="37"/>
      <c r="V710" s="37"/>
      <c r="W710" s="37"/>
      <c r="X710" s="37"/>
      <c r="Y710" s="37"/>
      <c r="Z710" s="37"/>
      <c r="AA710" s="37"/>
      <c r="AB710" s="37"/>
      <c r="AC710" s="37"/>
      <c r="AD710" s="37"/>
      <c r="AE710" s="37"/>
      <c r="AF710" s="37"/>
      <c r="AG710" s="37"/>
      <c r="AH710" s="37"/>
      <c r="AI710" s="37"/>
      <c r="AJ710" s="37"/>
      <c r="AK710" s="37"/>
      <c r="AL710" s="37"/>
      <c r="AM710" s="37"/>
      <c r="AN710" s="37"/>
      <c r="AO710" s="37"/>
    </row>
    <row r="711" spans="17:41" x14ac:dyDescent="0.35">
      <c r="Q711" s="37"/>
      <c r="R711" s="37"/>
      <c r="S711" s="37"/>
      <c r="T711" s="37"/>
      <c r="U711" s="37"/>
      <c r="V711" s="37"/>
      <c r="W711" s="37"/>
      <c r="X711" s="37"/>
      <c r="Y711" s="37"/>
      <c r="Z711" s="37"/>
      <c r="AA711" s="37"/>
      <c r="AB711" s="37"/>
      <c r="AC711" s="37"/>
      <c r="AD711" s="37"/>
      <c r="AE711" s="37"/>
      <c r="AF711" s="37"/>
      <c r="AG711" s="37"/>
      <c r="AH711" s="37"/>
      <c r="AI711" s="37"/>
      <c r="AJ711" s="37"/>
      <c r="AK711" s="37"/>
      <c r="AL711" s="37"/>
      <c r="AM711" s="37"/>
      <c r="AN711" s="37"/>
      <c r="AO711" s="37"/>
    </row>
    <row r="712" spans="17:41" x14ac:dyDescent="0.35">
      <c r="Q712" s="37"/>
      <c r="R712" s="37"/>
      <c r="S712" s="37"/>
      <c r="T712" s="37"/>
      <c r="U712" s="37"/>
      <c r="V712" s="37"/>
      <c r="W712" s="37"/>
      <c r="X712" s="37"/>
      <c r="Y712" s="37"/>
      <c r="Z712" s="37"/>
      <c r="AA712" s="37"/>
      <c r="AB712" s="37"/>
      <c r="AC712" s="37"/>
      <c r="AD712" s="37"/>
      <c r="AE712" s="37"/>
      <c r="AF712" s="37"/>
      <c r="AG712" s="37"/>
      <c r="AH712" s="37"/>
      <c r="AI712" s="37"/>
      <c r="AJ712" s="37"/>
      <c r="AK712" s="37"/>
      <c r="AL712" s="37"/>
      <c r="AM712" s="37"/>
      <c r="AN712" s="37"/>
      <c r="AO712" s="37"/>
    </row>
    <row r="713" spans="17:41" x14ac:dyDescent="0.35">
      <c r="Q713" s="37"/>
      <c r="R713" s="37"/>
      <c r="S713" s="37"/>
      <c r="T713" s="37"/>
      <c r="U713" s="37"/>
      <c r="V713" s="37"/>
      <c r="W713" s="37"/>
      <c r="X713" s="37"/>
      <c r="Y713" s="37"/>
      <c r="Z713" s="37"/>
      <c r="AA713" s="37"/>
      <c r="AB713" s="37"/>
      <c r="AC713" s="37"/>
      <c r="AD713" s="37"/>
      <c r="AE713" s="37"/>
      <c r="AF713" s="37"/>
      <c r="AG713" s="37"/>
      <c r="AH713" s="37"/>
      <c r="AI713" s="37"/>
      <c r="AJ713" s="37"/>
      <c r="AK713" s="37"/>
      <c r="AL713" s="37"/>
      <c r="AM713" s="37"/>
      <c r="AN713" s="37"/>
      <c r="AO713" s="37"/>
    </row>
    <row r="714" spans="17:41" x14ac:dyDescent="0.35">
      <c r="Q714" s="37"/>
      <c r="R714" s="37"/>
      <c r="S714" s="37"/>
      <c r="T714" s="37"/>
      <c r="U714" s="37"/>
      <c r="V714" s="37"/>
      <c r="W714" s="37"/>
      <c r="X714" s="37"/>
      <c r="Y714" s="37"/>
      <c r="Z714" s="37"/>
      <c r="AA714" s="37"/>
      <c r="AB714" s="37"/>
      <c r="AC714" s="37"/>
      <c r="AD714" s="37"/>
      <c r="AE714" s="37"/>
      <c r="AF714" s="37"/>
      <c r="AG714" s="37"/>
      <c r="AH714" s="37"/>
      <c r="AI714" s="37"/>
      <c r="AJ714" s="37"/>
      <c r="AK714" s="37"/>
      <c r="AL714" s="37"/>
      <c r="AM714" s="37"/>
      <c r="AN714" s="37"/>
      <c r="AO714" s="37"/>
    </row>
    <row r="715" spans="17:41" x14ac:dyDescent="0.35">
      <c r="Q715" s="37"/>
      <c r="R715" s="37"/>
      <c r="S715" s="37"/>
      <c r="T715" s="37"/>
      <c r="U715" s="37"/>
      <c r="V715" s="37"/>
      <c r="W715" s="37"/>
      <c r="X715" s="37"/>
      <c r="Y715" s="37"/>
      <c r="Z715" s="37"/>
      <c r="AA715" s="37"/>
      <c r="AB715" s="37"/>
      <c r="AC715" s="37"/>
      <c r="AD715" s="37"/>
      <c r="AE715" s="37"/>
      <c r="AF715" s="37"/>
      <c r="AG715" s="37"/>
      <c r="AH715" s="37"/>
      <c r="AI715" s="37"/>
      <c r="AJ715" s="37"/>
      <c r="AK715" s="37"/>
      <c r="AL715" s="37"/>
      <c r="AM715" s="37"/>
      <c r="AN715" s="37"/>
      <c r="AO715" s="37"/>
    </row>
    <row r="716" spans="17:41" x14ac:dyDescent="0.35">
      <c r="Q716" s="37"/>
      <c r="R716" s="37"/>
      <c r="S716" s="37"/>
      <c r="T716" s="37"/>
      <c r="U716" s="37"/>
      <c r="V716" s="37"/>
      <c r="W716" s="37"/>
      <c r="X716" s="37"/>
      <c r="Y716" s="37"/>
      <c r="Z716" s="37"/>
      <c r="AA716" s="37"/>
      <c r="AB716" s="37"/>
      <c r="AC716" s="37"/>
      <c r="AD716" s="37"/>
      <c r="AE716" s="37"/>
      <c r="AF716" s="37"/>
      <c r="AG716" s="37"/>
      <c r="AH716" s="37"/>
      <c r="AI716" s="37"/>
      <c r="AJ716" s="37"/>
      <c r="AK716" s="37"/>
      <c r="AL716" s="37"/>
      <c r="AM716" s="37"/>
      <c r="AN716" s="37"/>
      <c r="AO716" s="37"/>
    </row>
    <row r="717" spans="17:41" x14ac:dyDescent="0.35">
      <c r="Q717" s="37"/>
      <c r="R717" s="37"/>
      <c r="S717" s="37"/>
      <c r="T717" s="37"/>
      <c r="U717" s="37"/>
      <c r="V717" s="37"/>
      <c r="W717" s="37"/>
      <c r="X717" s="37"/>
      <c r="Y717" s="37"/>
      <c r="Z717" s="37"/>
      <c r="AA717" s="37"/>
      <c r="AB717" s="37"/>
      <c r="AC717" s="37"/>
      <c r="AD717" s="37"/>
      <c r="AE717" s="37"/>
      <c r="AF717" s="37"/>
      <c r="AG717" s="37"/>
      <c r="AH717" s="37"/>
      <c r="AI717" s="37"/>
      <c r="AJ717" s="37"/>
      <c r="AK717" s="37"/>
      <c r="AL717" s="37"/>
      <c r="AM717" s="37"/>
      <c r="AN717" s="37"/>
      <c r="AO717" s="37"/>
    </row>
    <row r="718" spans="17:41" x14ac:dyDescent="0.35">
      <c r="Q718" s="37"/>
      <c r="R718" s="37"/>
      <c r="S718" s="37"/>
      <c r="T718" s="37"/>
      <c r="U718" s="37"/>
      <c r="V718" s="37"/>
      <c r="W718" s="37"/>
      <c r="X718" s="37"/>
      <c r="Y718" s="37"/>
      <c r="Z718" s="37"/>
      <c r="AA718" s="37"/>
      <c r="AB718" s="37"/>
      <c r="AC718" s="37"/>
      <c r="AD718" s="37"/>
      <c r="AE718" s="37"/>
      <c r="AF718" s="37"/>
      <c r="AG718" s="37"/>
      <c r="AH718" s="37"/>
      <c r="AI718" s="37"/>
      <c r="AJ718" s="37"/>
      <c r="AK718" s="37"/>
      <c r="AL718" s="37"/>
      <c r="AM718" s="37"/>
      <c r="AN718" s="37"/>
      <c r="AO718" s="37"/>
    </row>
    <row r="719" spans="17:41" x14ac:dyDescent="0.35">
      <c r="Q719" s="37"/>
      <c r="R719" s="37"/>
      <c r="S719" s="37"/>
      <c r="T719" s="37"/>
      <c r="U719" s="37"/>
      <c r="V719" s="37"/>
      <c r="W719" s="37"/>
      <c r="X719" s="37"/>
      <c r="Y719" s="37"/>
      <c r="Z719" s="37"/>
      <c r="AA719" s="37"/>
      <c r="AB719" s="37"/>
      <c r="AC719" s="37"/>
      <c r="AD719" s="37"/>
      <c r="AE719" s="37"/>
      <c r="AF719" s="37"/>
      <c r="AG719" s="37"/>
      <c r="AH719" s="37"/>
      <c r="AI719" s="37"/>
      <c r="AJ719" s="37"/>
      <c r="AK719" s="37"/>
      <c r="AL719" s="37"/>
      <c r="AM719" s="37"/>
      <c r="AN719" s="37"/>
      <c r="AO719" s="37"/>
    </row>
    <row r="720" spans="17:41" x14ac:dyDescent="0.35">
      <c r="Q720" s="37"/>
      <c r="R720" s="37"/>
      <c r="S720" s="37"/>
      <c r="T720" s="37"/>
      <c r="U720" s="37"/>
      <c r="V720" s="37"/>
      <c r="W720" s="37"/>
      <c r="X720" s="37"/>
      <c r="Y720" s="37"/>
      <c r="Z720" s="37"/>
      <c r="AA720" s="37"/>
      <c r="AB720" s="37"/>
      <c r="AC720" s="37"/>
      <c r="AD720" s="37"/>
      <c r="AE720" s="37"/>
      <c r="AF720" s="37"/>
      <c r="AG720" s="37"/>
      <c r="AH720" s="37"/>
      <c r="AI720" s="37"/>
      <c r="AJ720" s="37"/>
      <c r="AK720" s="37"/>
      <c r="AL720" s="37"/>
      <c r="AM720" s="37"/>
      <c r="AN720" s="37"/>
      <c r="AO720" s="37"/>
    </row>
    <row r="721" spans="17:41" x14ac:dyDescent="0.35">
      <c r="Q721" s="37"/>
      <c r="R721" s="37"/>
      <c r="S721" s="37"/>
      <c r="T721" s="37"/>
      <c r="U721" s="37"/>
      <c r="V721" s="37"/>
      <c r="W721" s="37"/>
      <c r="X721" s="37"/>
      <c r="Y721" s="37"/>
      <c r="Z721" s="37"/>
      <c r="AA721" s="37"/>
      <c r="AB721" s="37"/>
      <c r="AC721" s="37"/>
      <c r="AD721" s="37"/>
      <c r="AE721" s="37"/>
      <c r="AF721" s="37"/>
      <c r="AG721" s="37"/>
      <c r="AH721" s="37"/>
      <c r="AI721" s="37"/>
      <c r="AJ721" s="37"/>
      <c r="AK721" s="37"/>
      <c r="AL721" s="37"/>
      <c r="AM721" s="37"/>
      <c r="AN721" s="37"/>
      <c r="AO721" s="37"/>
    </row>
    <row r="722" spans="17:41" x14ac:dyDescent="0.35">
      <c r="Q722" s="37"/>
      <c r="R722" s="37"/>
      <c r="S722" s="37"/>
      <c r="T722" s="37"/>
      <c r="U722" s="37"/>
      <c r="V722" s="37"/>
      <c r="W722" s="37"/>
      <c r="X722" s="37"/>
      <c r="Y722" s="37"/>
      <c r="Z722" s="37"/>
      <c r="AA722" s="37"/>
      <c r="AB722" s="37"/>
      <c r="AC722" s="37"/>
      <c r="AD722" s="37"/>
      <c r="AE722" s="37"/>
      <c r="AF722" s="37"/>
      <c r="AG722" s="37"/>
      <c r="AH722" s="37"/>
      <c r="AI722" s="37"/>
      <c r="AJ722" s="37"/>
      <c r="AK722" s="37"/>
      <c r="AL722" s="37"/>
      <c r="AM722" s="37"/>
      <c r="AN722" s="37"/>
      <c r="AO722" s="37"/>
    </row>
    <row r="723" spans="17:41" x14ac:dyDescent="0.35">
      <c r="Q723" s="37"/>
      <c r="R723" s="37"/>
      <c r="S723" s="37"/>
      <c r="T723" s="37"/>
      <c r="U723" s="37"/>
      <c r="V723" s="37"/>
      <c r="W723" s="37"/>
      <c r="X723" s="37"/>
      <c r="Y723" s="37"/>
      <c r="Z723" s="37"/>
      <c r="AA723" s="37"/>
      <c r="AB723" s="37"/>
      <c r="AC723" s="37"/>
      <c r="AD723" s="37"/>
      <c r="AE723" s="37"/>
      <c r="AF723" s="37"/>
      <c r="AG723" s="37"/>
      <c r="AH723" s="37"/>
      <c r="AI723" s="37"/>
      <c r="AJ723" s="37"/>
      <c r="AK723" s="37"/>
      <c r="AL723" s="37"/>
      <c r="AM723" s="37"/>
      <c r="AN723" s="37"/>
      <c r="AO723" s="37"/>
    </row>
    <row r="724" spans="17:41" x14ac:dyDescent="0.35">
      <c r="Q724" s="37"/>
      <c r="R724" s="37"/>
      <c r="S724" s="37"/>
      <c r="T724" s="37"/>
      <c r="U724" s="37"/>
      <c r="V724" s="37"/>
      <c r="W724" s="37"/>
      <c r="X724" s="37"/>
      <c r="Y724" s="37"/>
      <c r="Z724" s="37"/>
      <c r="AA724" s="37"/>
      <c r="AB724" s="37"/>
      <c r="AC724" s="37"/>
      <c r="AD724" s="37"/>
      <c r="AE724" s="37"/>
      <c r="AF724" s="37"/>
      <c r="AG724" s="37"/>
      <c r="AH724" s="37"/>
      <c r="AI724" s="37"/>
      <c r="AJ724" s="37"/>
      <c r="AK724" s="37"/>
      <c r="AL724" s="37"/>
      <c r="AM724" s="37"/>
      <c r="AN724" s="37"/>
      <c r="AO724" s="37"/>
    </row>
    <row r="725" spans="17:41" x14ac:dyDescent="0.35">
      <c r="Q725" s="37"/>
      <c r="R725" s="37"/>
      <c r="S725" s="37"/>
      <c r="T725" s="37"/>
      <c r="U725" s="37"/>
      <c r="V725" s="37"/>
      <c r="W725" s="37"/>
      <c r="X725" s="37"/>
      <c r="Y725" s="37"/>
      <c r="Z725" s="37"/>
      <c r="AA725" s="37"/>
      <c r="AB725" s="37"/>
      <c r="AC725" s="37"/>
      <c r="AD725" s="37"/>
      <c r="AE725" s="37"/>
      <c r="AF725" s="37"/>
      <c r="AG725" s="37"/>
      <c r="AH725" s="37"/>
      <c r="AI725" s="37"/>
      <c r="AJ725" s="37"/>
      <c r="AK725" s="37"/>
      <c r="AL725" s="37"/>
      <c r="AM725" s="37"/>
      <c r="AN725" s="37"/>
      <c r="AO725" s="37"/>
    </row>
    <row r="726" spans="17:41" x14ac:dyDescent="0.35">
      <c r="Q726" s="37"/>
      <c r="R726" s="37"/>
      <c r="S726" s="37"/>
      <c r="T726" s="37"/>
      <c r="U726" s="37"/>
      <c r="V726" s="37"/>
      <c r="W726" s="37"/>
      <c r="X726" s="37"/>
      <c r="Y726" s="37"/>
      <c r="Z726" s="37"/>
      <c r="AA726" s="37"/>
      <c r="AB726" s="37"/>
      <c r="AC726" s="37"/>
      <c r="AD726" s="37"/>
      <c r="AE726" s="37"/>
      <c r="AF726" s="37"/>
      <c r="AG726" s="37"/>
      <c r="AH726" s="37"/>
      <c r="AI726" s="37"/>
      <c r="AJ726" s="37"/>
      <c r="AK726" s="37"/>
      <c r="AL726" s="37"/>
      <c r="AM726" s="37"/>
      <c r="AN726" s="37"/>
      <c r="AO726" s="37"/>
    </row>
    <row r="727" spans="17:41" x14ac:dyDescent="0.35">
      <c r="Q727" s="37"/>
      <c r="R727" s="37"/>
      <c r="S727" s="37"/>
      <c r="T727" s="37"/>
      <c r="U727" s="37"/>
      <c r="V727" s="37"/>
      <c r="W727" s="37"/>
      <c r="X727" s="37"/>
      <c r="Y727" s="37"/>
      <c r="Z727" s="37"/>
      <c r="AA727" s="37"/>
      <c r="AB727" s="37"/>
      <c r="AC727" s="37"/>
      <c r="AD727" s="37"/>
      <c r="AE727" s="37"/>
      <c r="AF727" s="37"/>
      <c r="AG727" s="37"/>
      <c r="AH727" s="37"/>
      <c r="AI727" s="37"/>
      <c r="AJ727" s="37"/>
      <c r="AK727" s="37"/>
      <c r="AL727" s="37"/>
      <c r="AM727" s="37"/>
      <c r="AN727" s="37"/>
      <c r="AO727" s="37"/>
    </row>
    <row r="728" spans="17:41" x14ac:dyDescent="0.35">
      <c r="Q728" s="37"/>
      <c r="R728" s="37"/>
      <c r="S728" s="37"/>
      <c r="T728" s="37"/>
      <c r="U728" s="37"/>
      <c r="V728" s="37"/>
      <c r="W728" s="37"/>
      <c r="X728" s="37"/>
      <c r="Y728" s="37"/>
      <c r="Z728" s="37"/>
      <c r="AA728" s="37"/>
      <c r="AB728" s="37"/>
      <c r="AC728" s="37"/>
      <c r="AD728" s="37"/>
      <c r="AE728" s="37"/>
      <c r="AF728" s="37"/>
      <c r="AG728" s="37"/>
      <c r="AH728" s="37"/>
      <c r="AI728" s="37"/>
      <c r="AJ728" s="37"/>
      <c r="AK728" s="37"/>
      <c r="AL728" s="37"/>
      <c r="AM728" s="37"/>
      <c r="AN728" s="37"/>
      <c r="AO728" s="37"/>
    </row>
    <row r="729" spans="17:41" x14ac:dyDescent="0.35">
      <c r="Q729" s="37"/>
      <c r="R729" s="37"/>
      <c r="S729" s="37"/>
      <c r="T729" s="37"/>
      <c r="U729" s="37"/>
      <c r="V729" s="37"/>
      <c r="W729" s="37"/>
      <c r="X729" s="37"/>
      <c r="Y729" s="37"/>
      <c r="Z729" s="37"/>
      <c r="AA729" s="37"/>
      <c r="AB729" s="37"/>
      <c r="AC729" s="37"/>
      <c r="AD729" s="37"/>
      <c r="AE729" s="37"/>
      <c r="AF729" s="37"/>
      <c r="AG729" s="37"/>
      <c r="AH729" s="37"/>
      <c r="AI729" s="37"/>
      <c r="AJ729" s="37"/>
      <c r="AK729" s="37"/>
      <c r="AL729" s="37"/>
      <c r="AM729" s="37"/>
      <c r="AN729" s="37"/>
      <c r="AO729" s="37"/>
    </row>
    <row r="730" spans="17:41" x14ac:dyDescent="0.35">
      <c r="Q730" s="37"/>
      <c r="R730" s="37"/>
      <c r="S730" s="37"/>
      <c r="T730" s="37"/>
      <c r="U730" s="37"/>
      <c r="V730" s="37"/>
      <c r="W730" s="37"/>
      <c r="X730" s="37"/>
      <c r="Y730" s="37"/>
      <c r="Z730" s="37"/>
      <c r="AA730" s="37"/>
      <c r="AB730" s="37"/>
      <c r="AC730" s="37"/>
      <c r="AD730" s="37"/>
      <c r="AE730" s="37"/>
      <c r="AF730" s="37"/>
      <c r="AG730" s="37"/>
      <c r="AH730" s="37"/>
      <c r="AI730" s="37"/>
      <c r="AJ730" s="37"/>
      <c r="AK730" s="37"/>
      <c r="AL730" s="37"/>
      <c r="AM730" s="37"/>
      <c r="AN730" s="37"/>
      <c r="AO730" s="37"/>
    </row>
    <row r="731" spans="17:41" x14ac:dyDescent="0.35">
      <c r="Q731" s="37"/>
      <c r="R731" s="37"/>
      <c r="S731" s="37"/>
      <c r="T731" s="37"/>
      <c r="U731" s="37"/>
      <c r="V731" s="37"/>
      <c r="W731" s="37"/>
      <c r="X731" s="37"/>
      <c r="Y731" s="37"/>
      <c r="Z731" s="37"/>
      <c r="AA731" s="37"/>
      <c r="AB731" s="37"/>
      <c r="AC731" s="37"/>
      <c r="AD731" s="37"/>
      <c r="AE731" s="37"/>
      <c r="AF731" s="37"/>
      <c r="AG731" s="37"/>
      <c r="AH731" s="37"/>
      <c r="AI731" s="37"/>
      <c r="AJ731" s="37"/>
      <c r="AK731" s="37"/>
      <c r="AL731" s="37"/>
      <c r="AM731" s="37"/>
      <c r="AN731" s="37"/>
      <c r="AO731" s="37"/>
    </row>
    <row r="732" spans="17:41" x14ac:dyDescent="0.35">
      <c r="Q732" s="37"/>
      <c r="R732" s="37"/>
      <c r="S732" s="37"/>
      <c r="T732" s="37"/>
      <c r="U732" s="37"/>
      <c r="V732" s="37"/>
      <c r="W732" s="37"/>
      <c r="X732" s="37"/>
      <c r="Y732" s="37"/>
      <c r="Z732" s="37"/>
      <c r="AA732" s="37"/>
      <c r="AB732" s="37"/>
      <c r="AC732" s="37"/>
      <c r="AD732" s="37"/>
      <c r="AE732" s="37"/>
      <c r="AF732" s="37"/>
      <c r="AG732" s="37"/>
      <c r="AH732" s="37"/>
      <c r="AI732" s="37"/>
      <c r="AJ732" s="37"/>
      <c r="AK732" s="37"/>
      <c r="AL732" s="37"/>
      <c r="AM732" s="37"/>
      <c r="AN732" s="37"/>
      <c r="AO732" s="37"/>
    </row>
    <row r="733" spans="17:41" x14ac:dyDescent="0.35">
      <c r="Q733" s="37"/>
      <c r="R733" s="37"/>
      <c r="S733" s="37"/>
      <c r="T733" s="37"/>
      <c r="U733" s="37"/>
      <c r="V733" s="37"/>
      <c r="W733" s="37"/>
      <c r="X733" s="37"/>
      <c r="Y733" s="37"/>
      <c r="Z733" s="37"/>
      <c r="AA733" s="37"/>
      <c r="AB733" s="37"/>
      <c r="AC733" s="37"/>
      <c r="AD733" s="37"/>
      <c r="AE733" s="37"/>
      <c r="AF733" s="37"/>
      <c r="AG733" s="37"/>
      <c r="AH733" s="37"/>
      <c r="AI733" s="37"/>
      <c r="AJ733" s="37"/>
      <c r="AK733" s="37"/>
      <c r="AL733" s="37"/>
      <c r="AM733" s="37"/>
      <c r="AN733" s="37"/>
      <c r="AO733" s="37"/>
    </row>
    <row r="734" spans="17:41" x14ac:dyDescent="0.35">
      <c r="Q734" s="37"/>
      <c r="R734" s="37"/>
      <c r="S734" s="37"/>
      <c r="T734" s="37"/>
      <c r="U734" s="37"/>
      <c r="V734" s="37"/>
      <c r="W734" s="37"/>
      <c r="X734" s="37"/>
      <c r="Y734" s="37"/>
      <c r="Z734" s="37"/>
      <c r="AA734" s="37"/>
      <c r="AB734" s="37"/>
      <c r="AC734" s="37"/>
      <c r="AD734" s="37"/>
      <c r="AE734" s="37"/>
      <c r="AF734" s="37"/>
      <c r="AG734" s="37"/>
      <c r="AH734" s="37"/>
      <c r="AI734" s="37"/>
      <c r="AJ734" s="37"/>
      <c r="AK734" s="37"/>
      <c r="AL734" s="37"/>
      <c r="AM734" s="37"/>
      <c r="AN734" s="37"/>
      <c r="AO734" s="37"/>
    </row>
    <row r="735" spans="17:41" x14ac:dyDescent="0.35">
      <c r="Q735" s="37"/>
      <c r="R735" s="37"/>
      <c r="S735" s="37"/>
      <c r="T735" s="37"/>
      <c r="U735" s="37"/>
      <c r="V735" s="37"/>
      <c r="W735" s="37"/>
      <c r="X735" s="37"/>
      <c r="Y735" s="37"/>
      <c r="Z735" s="37"/>
      <c r="AA735" s="37"/>
      <c r="AB735" s="37"/>
      <c r="AC735" s="37"/>
      <c r="AD735" s="37"/>
      <c r="AE735" s="37"/>
      <c r="AF735" s="37"/>
      <c r="AG735" s="37"/>
      <c r="AH735" s="37"/>
      <c r="AI735" s="37"/>
      <c r="AJ735" s="37"/>
      <c r="AK735" s="37"/>
      <c r="AL735" s="37"/>
      <c r="AM735" s="37"/>
      <c r="AN735" s="37"/>
      <c r="AO735" s="37"/>
    </row>
    <row r="736" spans="17:41" x14ac:dyDescent="0.35">
      <c r="Q736" s="37"/>
      <c r="R736" s="37"/>
      <c r="S736" s="37"/>
      <c r="T736" s="37"/>
      <c r="U736" s="37"/>
      <c r="V736" s="37"/>
      <c r="W736" s="37"/>
      <c r="X736" s="37"/>
      <c r="Y736" s="37"/>
      <c r="Z736" s="37"/>
      <c r="AA736" s="37"/>
      <c r="AB736" s="37"/>
      <c r="AC736" s="37"/>
      <c r="AD736" s="37"/>
      <c r="AE736" s="37"/>
      <c r="AF736" s="37"/>
      <c r="AG736" s="37"/>
      <c r="AH736" s="37"/>
      <c r="AI736" s="37"/>
      <c r="AJ736" s="37"/>
      <c r="AK736" s="37"/>
      <c r="AL736" s="37"/>
      <c r="AM736" s="37"/>
      <c r="AN736" s="37"/>
      <c r="AO736" s="37"/>
    </row>
    <row r="737" spans="17:41" x14ac:dyDescent="0.35">
      <c r="Q737" s="37"/>
      <c r="R737" s="37"/>
      <c r="S737" s="37"/>
      <c r="T737" s="37"/>
      <c r="U737" s="37"/>
      <c r="V737" s="37"/>
      <c r="W737" s="37"/>
      <c r="X737" s="37"/>
      <c r="Y737" s="37"/>
      <c r="Z737" s="37"/>
      <c r="AA737" s="37"/>
      <c r="AB737" s="37"/>
      <c r="AC737" s="37"/>
      <c r="AD737" s="37"/>
      <c r="AE737" s="37"/>
      <c r="AF737" s="37"/>
      <c r="AG737" s="37"/>
      <c r="AH737" s="37"/>
      <c r="AI737" s="37"/>
      <c r="AJ737" s="37"/>
      <c r="AK737" s="37"/>
      <c r="AL737" s="37"/>
      <c r="AM737" s="37"/>
      <c r="AN737" s="37"/>
      <c r="AO737" s="37"/>
    </row>
    <row r="738" spans="17:41" x14ac:dyDescent="0.35">
      <c r="Q738" s="37"/>
      <c r="R738" s="37"/>
      <c r="S738" s="37"/>
      <c r="T738" s="37"/>
      <c r="U738" s="37"/>
      <c r="V738" s="37"/>
      <c r="W738" s="37"/>
      <c r="X738" s="37"/>
      <c r="Y738" s="37"/>
      <c r="Z738" s="37"/>
      <c r="AA738" s="37"/>
      <c r="AB738" s="37"/>
      <c r="AC738" s="37"/>
      <c r="AD738" s="37"/>
      <c r="AE738" s="37"/>
      <c r="AF738" s="37"/>
      <c r="AG738" s="37"/>
      <c r="AH738" s="37"/>
      <c r="AI738" s="37"/>
      <c r="AJ738" s="37"/>
      <c r="AK738" s="37"/>
      <c r="AL738" s="37"/>
      <c r="AM738" s="37"/>
      <c r="AN738" s="37"/>
      <c r="AO738" s="37"/>
    </row>
    <row r="739" spans="17:41" x14ac:dyDescent="0.35">
      <c r="Q739" s="37"/>
      <c r="R739" s="37"/>
      <c r="S739" s="37"/>
      <c r="T739" s="37"/>
      <c r="U739" s="37"/>
      <c r="V739" s="37"/>
      <c r="W739" s="37"/>
      <c r="X739" s="37"/>
      <c r="Y739" s="37"/>
      <c r="Z739" s="37"/>
      <c r="AA739" s="37"/>
      <c r="AB739" s="37"/>
      <c r="AC739" s="37"/>
      <c r="AD739" s="37"/>
      <c r="AE739" s="37"/>
      <c r="AF739" s="37"/>
      <c r="AG739" s="37"/>
      <c r="AH739" s="37"/>
      <c r="AI739" s="37"/>
      <c r="AJ739" s="37"/>
      <c r="AK739" s="37"/>
      <c r="AL739" s="37"/>
      <c r="AM739" s="37"/>
      <c r="AN739" s="37"/>
      <c r="AO739" s="37"/>
    </row>
    <row r="740" spans="17:41" x14ac:dyDescent="0.35">
      <c r="Q740" s="37"/>
      <c r="R740" s="37"/>
      <c r="S740" s="37"/>
      <c r="T740" s="37"/>
      <c r="U740" s="37"/>
      <c r="V740" s="37"/>
      <c r="W740" s="37"/>
      <c r="X740" s="37"/>
      <c r="Y740" s="37"/>
      <c r="Z740" s="37"/>
      <c r="AA740" s="37"/>
      <c r="AB740" s="37"/>
      <c r="AC740" s="37"/>
      <c r="AD740" s="37"/>
      <c r="AE740" s="37"/>
      <c r="AF740" s="37"/>
      <c r="AG740" s="37"/>
      <c r="AH740" s="37"/>
      <c r="AI740" s="37"/>
      <c r="AJ740" s="37"/>
      <c r="AK740" s="37"/>
      <c r="AL740" s="37"/>
      <c r="AM740" s="37"/>
      <c r="AN740" s="37"/>
      <c r="AO740" s="37"/>
    </row>
    <row r="741" spans="17:41" x14ac:dyDescent="0.35">
      <c r="Q741" s="37"/>
      <c r="R741" s="37"/>
      <c r="S741" s="37"/>
      <c r="T741" s="37"/>
      <c r="U741" s="37"/>
      <c r="V741" s="37"/>
      <c r="W741" s="37"/>
      <c r="X741" s="37"/>
      <c r="Y741" s="37"/>
      <c r="Z741" s="37"/>
      <c r="AA741" s="37"/>
      <c r="AB741" s="37"/>
      <c r="AC741" s="37"/>
      <c r="AD741" s="37"/>
      <c r="AE741" s="37"/>
      <c r="AF741" s="37"/>
      <c r="AG741" s="37"/>
      <c r="AH741" s="37"/>
      <c r="AI741" s="37"/>
      <c r="AJ741" s="37"/>
      <c r="AK741" s="37"/>
      <c r="AL741" s="37"/>
      <c r="AM741" s="37"/>
      <c r="AN741" s="37"/>
      <c r="AO741" s="37"/>
    </row>
    <row r="742" spans="17:41" x14ac:dyDescent="0.35">
      <c r="Q742" s="37"/>
      <c r="R742" s="37"/>
      <c r="S742" s="37"/>
      <c r="T742" s="37"/>
      <c r="U742" s="37"/>
      <c r="V742" s="37"/>
      <c r="W742" s="37"/>
      <c r="X742" s="37"/>
      <c r="Y742" s="37"/>
      <c r="Z742" s="37"/>
      <c r="AA742" s="37"/>
      <c r="AB742" s="37"/>
      <c r="AC742" s="37"/>
      <c r="AD742" s="37"/>
      <c r="AE742" s="37"/>
      <c r="AF742" s="37"/>
      <c r="AG742" s="37"/>
      <c r="AH742" s="37"/>
      <c r="AI742" s="37"/>
      <c r="AJ742" s="37"/>
      <c r="AK742" s="37"/>
      <c r="AL742" s="37"/>
      <c r="AM742" s="37"/>
      <c r="AN742" s="37"/>
      <c r="AO742" s="37"/>
    </row>
    <row r="743" spans="17:41" x14ac:dyDescent="0.35">
      <c r="Q743" s="37"/>
      <c r="R743" s="37"/>
      <c r="S743" s="37"/>
      <c r="T743" s="37"/>
      <c r="U743" s="37"/>
      <c r="V743" s="37"/>
      <c r="W743" s="37"/>
      <c r="X743" s="37"/>
      <c r="Y743" s="37"/>
      <c r="Z743" s="37"/>
      <c r="AA743" s="37"/>
      <c r="AB743" s="37"/>
      <c r="AC743" s="37"/>
      <c r="AD743" s="37"/>
      <c r="AE743" s="37"/>
      <c r="AF743" s="37"/>
      <c r="AG743" s="37"/>
      <c r="AH743" s="37"/>
      <c r="AI743" s="37"/>
      <c r="AJ743" s="37"/>
      <c r="AK743" s="37"/>
      <c r="AL743" s="37"/>
      <c r="AM743" s="37"/>
      <c r="AN743" s="37"/>
      <c r="AO743" s="37"/>
    </row>
    <row r="744" spans="17:41" x14ac:dyDescent="0.35">
      <c r="Q744" s="37"/>
      <c r="R744" s="37"/>
      <c r="S744" s="37"/>
      <c r="T744" s="37"/>
      <c r="U744" s="37"/>
      <c r="V744" s="37"/>
      <c r="W744" s="37"/>
      <c r="X744" s="37"/>
      <c r="Y744" s="37"/>
      <c r="Z744" s="37"/>
      <c r="AA744" s="37"/>
      <c r="AB744" s="37"/>
      <c r="AC744" s="37"/>
      <c r="AD744" s="37"/>
      <c r="AE744" s="37"/>
      <c r="AF744" s="37"/>
      <c r="AG744" s="37"/>
      <c r="AH744" s="37"/>
      <c r="AI744" s="37"/>
      <c r="AJ744" s="37"/>
      <c r="AK744" s="37"/>
      <c r="AL744" s="37"/>
      <c r="AM744" s="37"/>
      <c r="AN744" s="37"/>
      <c r="AO744" s="37"/>
    </row>
    <row r="745" spans="17:41" x14ac:dyDescent="0.35">
      <c r="Q745" s="37"/>
      <c r="R745" s="37"/>
      <c r="S745" s="37"/>
      <c r="T745" s="37"/>
      <c r="U745" s="37"/>
      <c r="V745" s="37"/>
      <c r="W745" s="37"/>
      <c r="X745" s="37"/>
      <c r="Y745" s="37"/>
      <c r="Z745" s="37"/>
      <c r="AA745" s="37"/>
      <c r="AB745" s="37"/>
      <c r="AC745" s="37"/>
      <c r="AD745" s="37"/>
      <c r="AE745" s="37"/>
      <c r="AF745" s="37"/>
      <c r="AG745" s="37"/>
      <c r="AH745" s="37"/>
      <c r="AI745" s="37"/>
      <c r="AJ745" s="37"/>
      <c r="AK745" s="37"/>
      <c r="AL745" s="37"/>
      <c r="AM745" s="37"/>
      <c r="AN745" s="37"/>
      <c r="AO745" s="37"/>
    </row>
    <row r="746" spans="17:41" x14ac:dyDescent="0.35">
      <c r="Q746" s="37"/>
      <c r="R746" s="37"/>
      <c r="S746" s="37"/>
      <c r="T746" s="37"/>
      <c r="U746" s="37"/>
      <c r="V746" s="37"/>
      <c r="W746" s="37"/>
      <c r="X746" s="37"/>
      <c r="Y746" s="37"/>
      <c r="Z746" s="37"/>
      <c r="AA746" s="37"/>
      <c r="AB746" s="37"/>
      <c r="AC746" s="37"/>
      <c r="AD746" s="37"/>
      <c r="AE746" s="37"/>
      <c r="AF746" s="37"/>
      <c r="AG746" s="37"/>
      <c r="AH746" s="37"/>
      <c r="AI746" s="37"/>
      <c r="AJ746" s="37"/>
      <c r="AK746" s="37"/>
      <c r="AL746" s="37"/>
      <c r="AM746" s="37"/>
      <c r="AN746" s="37"/>
      <c r="AO746" s="37"/>
    </row>
    <row r="747" spans="17:41" x14ac:dyDescent="0.35">
      <c r="Q747" s="37"/>
      <c r="R747" s="37"/>
      <c r="S747" s="37"/>
      <c r="T747" s="37"/>
      <c r="U747" s="37"/>
      <c r="V747" s="37"/>
      <c r="W747" s="37"/>
      <c r="X747" s="37"/>
      <c r="Y747" s="37"/>
      <c r="Z747" s="37"/>
      <c r="AA747" s="37"/>
      <c r="AB747" s="37"/>
      <c r="AC747" s="37"/>
      <c r="AD747" s="37"/>
      <c r="AE747" s="37"/>
      <c r="AF747" s="37"/>
      <c r="AG747" s="37"/>
      <c r="AH747" s="37"/>
      <c r="AI747" s="37"/>
      <c r="AJ747" s="37"/>
      <c r="AK747" s="37"/>
      <c r="AL747" s="37"/>
      <c r="AM747" s="37"/>
      <c r="AN747" s="37"/>
      <c r="AO747" s="37"/>
    </row>
    <row r="748" spans="17:41" x14ac:dyDescent="0.35">
      <c r="Q748" s="37"/>
      <c r="R748" s="37"/>
      <c r="S748" s="37"/>
      <c r="T748" s="37"/>
      <c r="U748" s="37"/>
      <c r="V748" s="37"/>
      <c r="W748" s="37"/>
      <c r="X748" s="37"/>
      <c r="Y748" s="37"/>
      <c r="Z748" s="37"/>
      <c r="AA748" s="37"/>
      <c r="AB748" s="37"/>
      <c r="AC748" s="37"/>
      <c r="AD748" s="37"/>
      <c r="AE748" s="37"/>
      <c r="AF748" s="37"/>
      <c r="AG748" s="37"/>
      <c r="AH748" s="37"/>
      <c r="AI748" s="37"/>
      <c r="AJ748" s="37"/>
      <c r="AK748" s="37"/>
      <c r="AL748" s="37"/>
      <c r="AM748" s="37"/>
      <c r="AN748" s="37"/>
      <c r="AO748" s="37"/>
    </row>
    <row r="749" spans="17:41" x14ac:dyDescent="0.35">
      <c r="Q749" s="37"/>
      <c r="R749" s="37"/>
      <c r="S749" s="37"/>
      <c r="T749" s="37"/>
      <c r="U749" s="37"/>
      <c r="V749" s="37"/>
      <c r="W749" s="37"/>
      <c r="X749" s="37"/>
      <c r="Y749" s="37"/>
      <c r="Z749" s="37"/>
      <c r="AA749" s="37"/>
      <c r="AB749" s="37"/>
      <c r="AC749" s="37"/>
      <c r="AD749" s="37"/>
      <c r="AE749" s="37"/>
      <c r="AF749" s="37"/>
      <c r="AG749" s="37"/>
      <c r="AH749" s="37"/>
      <c r="AI749" s="37"/>
      <c r="AJ749" s="37"/>
      <c r="AK749" s="37"/>
      <c r="AL749" s="37"/>
      <c r="AM749" s="37"/>
      <c r="AN749" s="37"/>
      <c r="AO749" s="37"/>
    </row>
    <row r="750" spans="17:41" x14ac:dyDescent="0.35">
      <c r="Q750" s="37"/>
      <c r="R750" s="37"/>
      <c r="S750" s="37"/>
      <c r="T750" s="37"/>
      <c r="U750" s="37"/>
      <c r="V750" s="37"/>
      <c r="W750" s="37"/>
      <c r="X750" s="37"/>
      <c r="Y750" s="37"/>
      <c r="Z750" s="37"/>
      <c r="AA750" s="37"/>
      <c r="AB750" s="37"/>
      <c r="AC750" s="37"/>
      <c r="AD750" s="37"/>
      <c r="AE750" s="37"/>
      <c r="AF750" s="37"/>
      <c r="AG750" s="37"/>
      <c r="AH750" s="37"/>
      <c r="AI750" s="37"/>
      <c r="AJ750" s="37"/>
      <c r="AK750" s="37"/>
      <c r="AL750" s="37"/>
      <c r="AM750" s="37"/>
      <c r="AN750" s="37"/>
      <c r="AO750" s="37"/>
    </row>
    <row r="751" spans="17:41" x14ac:dyDescent="0.35">
      <c r="Q751" s="37"/>
      <c r="R751" s="37"/>
      <c r="S751" s="37"/>
      <c r="T751" s="37"/>
      <c r="U751" s="37"/>
      <c r="V751" s="37"/>
      <c r="W751" s="37"/>
      <c r="X751" s="37"/>
      <c r="Y751" s="37"/>
      <c r="Z751" s="37"/>
      <c r="AA751" s="37"/>
      <c r="AB751" s="37"/>
      <c r="AC751" s="37"/>
      <c r="AD751" s="37"/>
      <c r="AE751" s="37"/>
      <c r="AF751" s="37"/>
      <c r="AG751" s="37"/>
      <c r="AH751" s="37"/>
      <c r="AI751" s="37"/>
      <c r="AJ751" s="37"/>
      <c r="AK751" s="37"/>
      <c r="AL751" s="37"/>
      <c r="AM751" s="37"/>
      <c r="AN751" s="37"/>
      <c r="AO751" s="37"/>
    </row>
    <row r="752" spans="17:41" x14ac:dyDescent="0.35">
      <c r="Q752" s="37"/>
      <c r="R752" s="37"/>
      <c r="S752" s="37"/>
      <c r="T752" s="37"/>
      <c r="U752" s="37"/>
      <c r="V752" s="37"/>
      <c r="W752" s="37"/>
      <c r="X752" s="37"/>
      <c r="Y752" s="37"/>
      <c r="Z752" s="37"/>
      <c r="AA752" s="37"/>
      <c r="AB752" s="37"/>
      <c r="AC752" s="37"/>
      <c r="AD752" s="37"/>
      <c r="AE752" s="37"/>
      <c r="AF752" s="37"/>
      <c r="AG752" s="37"/>
      <c r="AH752" s="37"/>
      <c r="AI752" s="37"/>
      <c r="AJ752" s="37"/>
      <c r="AK752" s="37"/>
      <c r="AL752" s="37"/>
      <c r="AM752" s="37"/>
      <c r="AN752" s="37"/>
      <c r="AO752" s="37"/>
    </row>
    <row r="753" spans="17:41" x14ac:dyDescent="0.35">
      <c r="Q753" s="37"/>
      <c r="R753" s="37"/>
      <c r="S753" s="37"/>
      <c r="T753" s="37"/>
      <c r="U753" s="37"/>
      <c r="V753" s="37"/>
      <c r="W753" s="37"/>
      <c r="X753" s="37"/>
      <c r="Y753" s="37"/>
      <c r="Z753" s="37"/>
      <c r="AA753" s="37"/>
      <c r="AB753" s="37"/>
      <c r="AC753" s="37"/>
      <c r="AD753" s="37"/>
      <c r="AE753" s="37"/>
      <c r="AF753" s="37"/>
      <c r="AG753" s="37"/>
      <c r="AH753" s="37"/>
      <c r="AI753" s="37"/>
      <c r="AJ753" s="37"/>
      <c r="AK753" s="37"/>
      <c r="AL753" s="37"/>
      <c r="AM753" s="37"/>
      <c r="AN753" s="37"/>
      <c r="AO753" s="37"/>
    </row>
    <row r="754" spans="17:41" x14ac:dyDescent="0.35">
      <c r="Q754" s="37"/>
      <c r="R754" s="37"/>
      <c r="S754" s="37"/>
      <c r="T754" s="37"/>
      <c r="U754" s="37"/>
      <c r="V754" s="37"/>
      <c r="W754" s="37"/>
      <c r="X754" s="37"/>
      <c r="Y754" s="37"/>
      <c r="Z754" s="37"/>
      <c r="AA754" s="37"/>
      <c r="AB754" s="37"/>
      <c r="AC754" s="37"/>
      <c r="AD754" s="37"/>
      <c r="AE754" s="37"/>
      <c r="AF754" s="37"/>
      <c r="AG754" s="37"/>
      <c r="AH754" s="37"/>
      <c r="AI754" s="37"/>
      <c r="AJ754" s="37"/>
      <c r="AK754" s="37"/>
      <c r="AL754" s="37"/>
      <c r="AM754" s="37"/>
      <c r="AN754" s="37"/>
      <c r="AO754" s="37"/>
    </row>
    <row r="755" spans="17:41" x14ac:dyDescent="0.35">
      <c r="Q755" s="37"/>
      <c r="R755" s="37"/>
      <c r="S755" s="37"/>
      <c r="T755" s="37"/>
      <c r="U755" s="37"/>
      <c r="V755" s="37"/>
      <c r="W755" s="37"/>
      <c r="X755" s="37"/>
      <c r="Y755" s="37"/>
      <c r="Z755" s="37"/>
      <c r="AA755" s="37"/>
      <c r="AB755" s="37"/>
      <c r="AC755" s="37"/>
      <c r="AD755" s="37"/>
      <c r="AE755" s="37"/>
      <c r="AF755" s="37"/>
      <c r="AG755" s="37"/>
      <c r="AH755" s="37"/>
      <c r="AI755" s="37"/>
      <c r="AJ755" s="37"/>
      <c r="AK755" s="37"/>
      <c r="AL755" s="37"/>
      <c r="AM755" s="37"/>
      <c r="AN755" s="37"/>
      <c r="AO755" s="37"/>
    </row>
    <row r="756" spans="17:41" x14ac:dyDescent="0.35">
      <c r="Q756" s="37"/>
      <c r="R756" s="37"/>
      <c r="S756" s="37"/>
      <c r="T756" s="37"/>
      <c r="U756" s="37"/>
      <c r="V756" s="37"/>
      <c r="W756" s="37"/>
      <c r="X756" s="37"/>
      <c r="Y756" s="37"/>
      <c r="Z756" s="37"/>
      <c r="AA756" s="37"/>
      <c r="AB756" s="37"/>
      <c r="AC756" s="37"/>
      <c r="AD756" s="37"/>
      <c r="AE756" s="37"/>
      <c r="AF756" s="37"/>
      <c r="AG756" s="37"/>
      <c r="AH756" s="37"/>
      <c r="AI756" s="37"/>
      <c r="AJ756" s="37"/>
      <c r="AK756" s="37"/>
      <c r="AL756" s="37"/>
      <c r="AM756" s="37"/>
      <c r="AN756" s="37"/>
      <c r="AO756" s="37"/>
    </row>
    <row r="757" spans="17:41" x14ac:dyDescent="0.35">
      <c r="Q757" s="37"/>
      <c r="R757" s="37"/>
      <c r="S757" s="37"/>
      <c r="T757" s="37"/>
      <c r="U757" s="37"/>
      <c r="V757" s="37"/>
      <c r="W757" s="37"/>
      <c r="X757" s="37"/>
      <c r="Y757" s="37"/>
      <c r="Z757" s="37"/>
      <c r="AA757" s="37"/>
      <c r="AB757" s="37"/>
      <c r="AC757" s="37"/>
      <c r="AD757" s="37"/>
      <c r="AE757" s="37"/>
      <c r="AF757" s="37"/>
      <c r="AG757" s="37"/>
      <c r="AH757" s="37"/>
      <c r="AI757" s="37"/>
      <c r="AJ757" s="37"/>
      <c r="AK757" s="37"/>
      <c r="AL757" s="37"/>
      <c r="AM757" s="37"/>
      <c r="AN757" s="37"/>
      <c r="AO757" s="37"/>
    </row>
    <row r="758" spans="17:41" x14ac:dyDescent="0.35">
      <c r="Q758" s="37"/>
      <c r="R758" s="37"/>
      <c r="S758" s="37"/>
      <c r="T758" s="37"/>
      <c r="U758" s="37"/>
      <c r="V758" s="37"/>
      <c r="W758" s="37"/>
      <c r="X758" s="37"/>
      <c r="Y758" s="37"/>
      <c r="Z758" s="37"/>
      <c r="AA758" s="37"/>
      <c r="AB758" s="37"/>
      <c r="AC758" s="37"/>
      <c r="AD758" s="37"/>
      <c r="AE758" s="37"/>
      <c r="AF758" s="37"/>
      <c r="AG758" s="37"/>
      <c r="AH758" s="37"/>
      <c r="AI758" s="37"/>
      <c r="AJ758" s="37"/>
      <c r="AK758" s="37"/>
      <c r="AL758" s="37"/>
      <c r="AM758" s="37"/>
      <c r="AN758" s="37"/>
      <c r="AO758" s="37"/>
    </row>
    <row r="759" spans="17:41" x14ac:dyDescent="0.35">
      <c r="Q759" s="37"/>
      <c r="R759" s="37"/>
      <c r="S759" s="37"/>
      <c r="T759" s="37"/>
      <c r="U759" s="37"/>
      <c r="V759" s="37"/>
      <c r="W759" s="37"/>
      <c r="X759" s="37"/>
      <c r="Y759" s="37"/>
      <c r="Z759" s="37"/>
      <c r="AA759" s="37"/>
      <c r="AB759" s="37"/>
      <c r="AC759" s="37"/>
      <c r="AD759" s="37"/>
      <c r="AE759" s="37"/>
      <c r="AF759" s="37"/>
      <c r="AG759" s="37"/>
      <c r="AH759" s="37"/>
      <c r="AI759" s="37"/>
      <c r="AJ759" s="37"/>
      <c r="AK759" s="37"/>
      <c r="AL759" s="37"/>
      <c r="AM759" s="37"/>
      <c r="AN759" s="37"/>
      <c r="AO759" s="37"/>
    </row>
    <row r="760" spans="17:41" x14ac:dyDescent="0.35">
      <c r="Q760" s="37"/>
      <c r="R760" s="37"/>
      <c r="S760" s="37"/>
      <c r="T760" s="37"/>
      <c r="U760" s="37"/>
      <c r="V760" s="37"/>
      <c r="W760" s="37"/>
      <c r="X760" s="37"/>
      <c r="Y760" s="37"/>
      <c r="Z760" s="37"/>
      <c r="AA760" s="37"/>
      <c r="AB760" s="37"/>
      <c r="AC760" s="37"/>
      <c r="AD760" s="37"/>
      <c r="AE760" s="37"/>
      <c r="AF760" s="37"/>
      <c r="AG760" s="37"/>
      <c r="AH760" s="37"/>
      <c r="AI760" s="37"/>
      <c r="AJ760" s="37"/>
      <c r="AK760" s="37"/>
      <c r="AL760" s="37"/>
      <c r="AM760" s="37"/>
      <c r="AN760" s="37"/>
      <c r="AO760" s="37"/>
    </row>
    <row r="761" spans="17:41" x14ac:dyDescent="0.35">
      <c r="Q761" s="37"/>
      <c r="R761" s="37"/>
      <c r="S761" s="37"/>
      <c r="T761" s="37"/>
      <c r="U761" s="37"/>
      <c r="V761" s="37"/>
      <c r="W761" s="37"/>
      <c r="X761" s="37"/>
      <c r="Y761" s="37"/>
      <c r="Z761" s="37"/>
      <c r="AA761" s="37"/>
      <c r="AB761" s="37"/>
      <c r="AC761" s="37"/>
      <c r="AD761" s="37"/>
      <c r="AE761" s="37"/>
      <c r="AF761" s="37"/>
      <c r="AG761" s="37"/>
      <c r="AH761" s="37"/>
      <c r="AI761" s="37"/>
      <c r="AJ761" s="37"/>
      <c r="AK761" s="37"/>
      <c r="AL761" s="37"/>
      <c r="AM761" s="37"/>
      <c r="AN761" s="37"/>
      <c r="AO761" s="37"/>
    </row>
    <row r="762" spans="17:41" x14ac:dyDescent="0.35">
      <c r="Q762" s="37"/>
      <c r="R762" s="37"/>
      <c r="S762" s="37"/>
      <c r="T762" s="37"/>
      <c r="U762" s="37"/>
      <c r="V762" s="37"/>
      <c r="W762" s="37"/>
      <c r="X762" s="37"/>
      <c r="Y762" s="37"/>
      <c r="Z762" s="37"/>
      <c r="AA762" s="37"/>
      <c r="AB762" s="37"/>
      <c r="AC762" s="37"/>
      <c r="AD762" s="37"/>
      <c r="AE762" s="37"/>
      <c r="AF762" s="37"/>
      <c r="AG762" s="37"/>
      <c r="AH762" s="37"/>
      <c r="AI762" s="37"/>
      <c r="AJ762" s="37"/>
      <c r="AK762" s="37"/>
      <c r="AL762" s="37"/>
      <c r="AM762" s="37"/>
      <c r="AN762" s="37"/>
      <c r="AO762" s="37"/>
    </row>
    <row r="763" spans="17:41" x14ac:dyDescent="0.35">
      <c r="Q763" s="37"/>
      <c r="R763" s="37"/>
      <c r="S763" s="37"/>
      <c r="T763" s="37"/>
      <c r="U763" s="37"/>
      <c r="V763" s="37"/>
      <c r="W763" s="37"/>
      <c r="X763" s="37"/>
      <c r="Y763" s="37"/>
      <c r="Z763" s="37"/>
      <c r="AA763" s="37"/>
      <c r="AB763" s="37"/>
      <c r="AC763" s="37"/>
      <c r="AD763" s="37"/>
      <c r="AE763" s="37"/>
      <c r="AF763" s="37"/>
      <c r="AG763" s="37"/>
      <c r="AH763" s="37"/>
      <c r="AI763" s="37"/>
      <c r="AJ763" s="37"/>
      <c r="AK763" s="37"/>
      <c r="AL763" s="37"/>
      <c r="AM763" s="37"/>
      <c r="AN763" s="37"/>
      <c r="AO763" s="37"/>
    </row>
    <row r="764" spans="17:41" x14ac:dyDescent="0.35">
      <c r="Q764" s="37"/>
      <c r="R764" s="37"/>
      <c r="S764" s="37"/>
      <c r="T764" s="37"/>
      <c r="U764" s="37"/>
      <c r="V764" s="37"/>
      <c r="W764" s="37"/>
      <c r="X764" s="37"/>
      <c r="Y764" s="37"/>
      <c r="Z764" s="37"/>
      <c r="AA764" s="37"/>
      <c r="AB764" s="37"/>
      <c r="AC764" s="37"/>
      <c r="AD764" s="37"/>
      <c r="AE764" s="37"/>
      <c r="AF764" s="37"/>
      <c r="AG764" s="37"/>
      <c r="AH764" s="37"/>
      <c r="AI764" s="37"/>
      <c r="AJ764" s="37"/>
      <c r="AK764" s="37"/>
      <c r="AL764" s="37"/>
      <c r="AM764" s="37"/>
      <c r="AN764" s="37"/>
      <c r="AO764" s="37"/>
    </row>
    <row r="765" spans="17:41" x14ac:dyDescent="0.35">
      <c r="Q765" s="37"/>
      <c r="R765" s="37"/>
      <c r="S765" s="37"/>
      <c r="T765" s="37"/>
      <c r="U765" s="37"/>
      <c r="V765" s="37"/>
      <c r="W765" s="37"/>
      <c r="X765" s="37"/>
      <c r="Y765" s="37"/>
      <c r="Z765" s="37"/>
      <c r="AA765" s="37"/>
      <c r="AB765" s="37"/>
      <c r="AC765" s="37"/>
      <c r="AD765" s="37"/>
      <c r="AE765" s="37"/>
      <c r="AF765" s="37"/>
      <c r="AG765" s="37"/>
      <c r="AH765" s="37"/>
      <c r="AI765" s="37"/>
      <c r="AJ765" s="37"/>
      <c r="AK765" s="37"/>
      <c r="AL765" s="37"/>
      <c r="AM765" s="37"/>
      <c r="AN765" s="37"/>
      <c r="AO765" s="37"/>
    </row>
    <row r="766" spans="17:41" x14ac:dyDescent="0.35">
      <c r="Q766" s="37"/>
      <c r="R766" s="37"/>
      <c r="S766" s="37"/>
      <c r="T766" s="37"/>
      <c r="U766" s="37"/>
      <c r="V766" s="37"/>
      <c r="W766" s="37"/>
      <c r="X766" s="37"/>
      <c r="Y766" s="37"/>
      <c r="Z766" s="37"/>
      <c r="AA766" s="37"/>
      <c r="AB766" s="37"/>
      <c r="AC766" s="37"/>
      <c r="AD766" s="37"/>
      <c r="AE766" s="37"/>
      <c r="AF766" s="37"/>
      <c r="AG766" s="37"/>
      <c r="AH766" s="37"/>
      <c r="AI766" s="37"/>
      <c r="AJ766" s="37"/>
      <c r="AK766" s="37"/>
      <c r="AL766" s="37"/>
      <c r="AM766" s="37"/>
      <c r="AN766" s="37"/>
      <c r="AO766" s="37"/>
    </row>
    <row r="767" spans="17:41" x14ac:dyDescent="0.35">
      <c r="Q767" s="37"/>
      <c r="R767" s="37"/>
      <c r="S767" s="37"/>
      <c r="T767" s="37"/>
      <c r="U767" s="37"/>
      <c r="V767" s="37"/>
      <c r="W767" s="37"/>
      <c r="X767" s="37"/>
      <c r="Y767" s="37"/>
      <c r="Z767" s="37"/>
      <c r="AA767" s="37"/>
      <c r="AB767" s="37"/>
      <c r="AC767" s="37"/>
      <c r="AD767" s="37"/>
      <c r="AE767" s="37"/>
      <c r="AF767" s="37"/>
      <c r="AG767" s="37"/>
      <c r="AH767" s="37"/>
      <c r="AI767" s="37"/>
      <c r="AJ767" s="37"/>
      <c r="AK767" s="37"/>
      <c r="AL767" s="37"/>
      <c r="AM767" s="37"/>
      <c r="AN767" s="37"/>
      <c r="AO767" s="37"/>
    </row>
    <row r="768" spans="17:41" x14ac:dyDescent="0.35">
      <c r="Q768" s="37"/>
      <c r="R768" s="37"/>
      <c r="S768" s="37"/>
      <c r="T768" s="37"/>
      <c r="U768" s="37"/>
      <c r="V768" s="37"/>
      <c r="W768" s="37"/>
      <c r="X768" s="37"/>
      <c r="Y768" s="37"/>
      <c r="Z768" s="37"/>
      <c r="AA768" s="37"/>
      <c r="AB768" s="37"/>
      <c r="AC768" s="37"/>
      <c r="AD768" s="37"/>
      <c r="AE768" s="37"/>
      <c r="AF768" s="37"/>
      <c r="AG768" s="37"/>
      <c r="AH768" s="37"/>
      <c r="AI768" s="37"/>
      <c r="AJ768" s="37"/>
      <c r="AK768" s="37"/>
      <c r="AL768" s="37"/>
      <c r="AM768" s="37"/>
      <c r="AN768" s="37"/>
      <c r="AO768" s="37"/>
    </row>
    <row r="769" spans="17:41" x14ac:dyDescent="0.35">
      <c r="Q769" s="37"/>
      <c r="R769" s="37"/>
      <c r="S769" s="37"/>
      <c r="T769" s="37"/>
      <c r="U769" s="37"/>
      <c r="V769" s="37"/>
      <c r="W769" s="37"/>
      <c r="X769" s="37"/>
      <c r="Y769" s="37"/>
      <c r="Z769" s="37"/>
      <c r="AA769" s="37"/>
      <c r="AB769" s="37"/>
      <c r="AC769" s="37"/>
      <c r="AD769" s="37"/>
      <c r="AE769" s="37"/>
      <c r="AF769" s="37"/>
      <c r="AG769" s="37"/>
      <c r="AH769" s="37"/>
      <c r="AI769" s="37"/>
      <c r="AJ769" s="37"/>
      <c r="AK769" s="37"/>
      <c r="AL769" s="37"/>
      <c r="AM769" s="37"/>
      <c r="AN769" s="37"/>
      <c r="AO769" s="37"/>
    </row>
    <row r="770" spans="17:41" x14ac:dyDescent="0.35">
      <c r="Q770" s="37"/>
      <c r="R770" s="37"/>
      <c r="S770" s="37"/>
      <c r="T770" s="37"/>
      <c r="U770" s="37"/>
      <c r="V770" s="37"/>
      <c r="W770" s="37"/>
      <c r="X770" s="37"/>
      <c r="Y770" s="37"/>
      <c r="Z770" s="37"/>
      <c r="AA770" s="37"/>
      <c r="AB770" s="37"/>
      <c r="AC770" s="37"/>
      <c r="AD770" s="37"/>
      <c r="AE770" s="37"/>
      <c r="AF770" s="37"/>
      <c r="AG770" s="37"/>
      <c r="AH770" s="37"/>
      <c r="AI770" s="37"/>
      <c r="AJ770" s="37"/>
      <c r="AK770" s="37"/>
      <c r="AL770" s="37"/>
      <c r="AM770" s="37"/>
      <c r="AN770" s="37"/>
      <c r="AO770" s="37"/>
    </row>
    <row r="771" spans="17:41" x14ac:dyDescent="0.35">
      <c r="Q771" s="37"/>
      <c r="R771" s="37"/>
      <c r="S771" s="37"/>
      <c r="T771" s="37"/>
      <c r="U771" s="37"/>
      <c r="V771" s="37"/>
      <c r="W771" s="37"/>
      <c r="X771" s="37"/>
      <c r="Y771" s="37"/>
      <c r="Z771" s="37"/>
      <c r="AA771" s="37"/>
      <c r="AB771" s="37"/>
      <c r="AC771" s="37"/>
      <c r="AD771" s="37"/>
      <c r="AE771" s="37"/>
      <c r="AF771" s="37"/>
      <c r="AG771" s="37"/>
      <c r="AH771" s="37"/>
      <c r="AI771" s="37"/>
      <c r="AJ771" s="37"/>
      <c r="AK771" s="37"/>
      <c r="AL771" s="37"/>
      <c r="AM771" s="37"/>
      <c r="AN771" s="37"/>
      <c r="AO771" s="37"/>
    </row>
    <row r="772" spans="17:41" x14ac:dyDescent="0.35">
      <c r="Q772" s="37"/>
      <c r="R772" s="37"/>
      <c r="S772" s="37"/>
      <c r="T772" s="37"/>
      <c r="U772" s="37"/>
      <c r="V772" s="37"/>
      <c r="W772" s="37"/>
      <c r="X772" s="37"/>
      <c r="Y772" s="37"/>
      <c r="Z772" s="37"/>
      <c r="AA772" s="37"/>
      <c r="AB772" s="37"/>
      <c r="AC772" s="37"/>
      <c r="AD772" s="37"/>
      <c r="AE772" s="37"/>
      <c r="AF772" s="37"/>
      <c r="AG772" s="37"/>
      <c r="AH772" s="37"/>
      <c r="AI772" s="37"/>
      <c r="AJ772" s="37"/>
      <c r="AK772" s="37"/>
      <c r="AL772" s="37"/>
      <c r="AM772" s="37"/>
      <c r="AN772" s="37"/>
      <c r="AO772" s="37"/>
    </row>
    <row r="773" spans="17:41" x14ac:dyDescent="0.35">
      <c r="Q773" s="37"/>
      <c r="R773" s="37"/>
      <c r="S773" s="37"/>
      <c r="T773" s="37"/>
      <c r="U773" s="37"/>
      <c r="V773" s="37"/>
      <c r="W773" s="37"/>
      <c r="X773" s="37"/>
      <c r="Y773" s="37"/>
      <c r="Z773" s="37"/>
      <c r="AA773" s="37"/>
      <c r="AB773" s="37"/>
      <c r="AC773" s="37"/>
      <c r="AD773" s="37"/>
      <c r="AE773" s="37"/>
      <c r="AF773" s="37"/>
      <c r="AG773" s="37"/>
      <c r="AH773" s="37"/>
      <c r="AI773" s="37"/>
      <c r="AJ773" s="37"/>
      <c r="AK773" s="37"/>
      <c r="AL773" s="37"/>
      <c r="AM773" s="37"/>
      <c r="AN773" s="37"/>
      <c r="AO773" s="37"/>
    </row>
    <row r="774" spans="17:41" x14ac:dyDescent="0.35">
      <c r="Q774" s="37"/>
      <c r="R774" s="37"/>
      <c r="S774" s="37"/>
      <c r="T774" s="37"/>
      <c r="U774" s="37"/>
      <c r="V774" s="37"/>
      <c r="W774" s="37"/>
      <c r="X774" s="37"/>
      <c r="Y774" s="37"/>
      <c r="Z774" s="37"/>
      <c r="AA774" s="37"/>
      <c r="AB774" s="37"/>
      <c r="AC774" s="37"/>
      <c r="AD774" s="37"/>
      <c r="AE774" s="37"/>
      <c r="AF774" s="37"/>
      <c r="AG774" s="37"/>
      <c r="AH774" s="37"/>
      <c r="AI774" s="37"/>
      <c r="AJ774" s="37"/>
      <c r="AK774" s="37"/>
      <c r="AL774" s="37"/>
      <c r="AM774" s="37"/>
      <c r="AN774" s="37"/>
      <c r="AO774" s="37"/>
    </row>
    <row r="775" spans="17:41" x14ac:dyDescent="0.35">
      <c r="Q775" s="37"/>
      <c r="R775" s="37"/>
      <c r="S775" s="37"/>
      <c r="T775" s="37"/>
      <c r="U775" s="37"/>
      <c r="V775" s="37"/>
      <c r="W775" s="37"/>
      <c r="X775" s="37"/>
      <c r="Y775" s="37"/>
      <c r="Z775" s="37"/>
      <c r="AA775" s="37"/>
      <c r="AB775" s="37"/>
      <c r="AC775" s="37"/>
      <c r="AD775" s="37"/>
      <c r="AE775" s="37"/>
      <c r="AF775" s="37"/>
      <c r="AG775" s="37"/>
      <c r="AH775" s="37"/>
      <c r="AI775" s="37"/>
      <c r="AJ775" s="37"/>
      <c r="AK775" s="37"/>
      <c r="AL775" s="37"/>
      <c r="AM775" s="37"/>
      <c r="AN775" s="37"/>
      <c r="AO775" s="37"/>
    </row>
    <row r="776" spans="17:41" x14ac:dyDescent="0.35">
      <c r="Q776" s="37"/>
      <c r="R776" s="37"/>
      <c r="S776" s="37"/>
      <c r="T776" s="37"/>
      <c r="U776" s="37"/>
      <c r="V776" s="37"/>
      <c r="W776" s="37"/>
      <c r="X776" s="37"/>
      <c r="Y776" s="37"/>
      <c r="Z776" s="37"/>
      <c r="AA776" s="37"/>
      <c r="AB776" s="37"/>
      <c r="AC776" s="37"/>
      <c r="AD776" s="37"/>
      <c r="AE776" s="37"/>
      <c r="AF776" s="37"/>
      <c r="AG776" s="37"/>
      <c r="AH776" s="37"/>
      <c r="AI776" s="37"/>
      <c r="AJ776" s="37"/>
      <c r="AK776" s="37"/>
      <c r="AL776" s="37"/>
      <c r="AM776" s="37"/>
      <c r="AN776" s="37"/>
      <c r="AO776" s="37"/>
    </row>
    <row r="777" spans="17:41" x14ac:dyDescent="0.35">
      <c r="Q777" s="37"/>
      <c r="R777" s="37"/>
      <c r="S777" s="37"/>
      <c r="T777" s="37"/>
      <c r="U777" s="37"/>
      <c r="V777" s="37"/>
      <c r="W777" s="37"/>
      <c r="X777" s="37"/>
      <c r="Y777" s="37"/>
      <c r="Z777" s="37"/>
      <c r="AA777" s="37"/>
      <c r="AB777" s="37"/>
      <c r="AC777" s="37"/>
      <c r="AD777" s="37"/>
      <c r="AE777" s="37"/>
      <c r="AF777" s="37"/>
      <c r="AG777" s="37"/>
      <c r="AH777" s="37"/>
      <c r="AI777" s="37"/>
      <c r="AJ777" s="37"/>
      <c r="AK777" s="37"/>
      <c r="AL777" s="37"/>
      <c r="AM777" s="37"/>
      <c r="AN777" s="37"/>
      <c r="AO777" s="37"/>
    </row>
    <row r="778" spans="17:41" x14ac:dyDescent="0.35">
      <c r="Q778" s="37"/>
      <c r="R778" s="37"/>
      <c r="S778" s="37"/>
      <c r="T778" s="37"/>
      <c r="U778" s="37"/>
      <c r="V778" s="37"/>
      <c r="W778" s="37"/>
      <c r="X778" s="37"/>
      <c r="Y778" s="37"/>
      <c r="Z778" s="37"/>
      <c r="AA778" s="37"/>
      <c r="AB778" s="37"/>
      <c r="AC778" s="37"/>
      <c r="AD778" s="37"/>
      <c r="AE778" s="37"/>
      <c r="AF778" s="37"/>
      <c r="AG778" s="37"/>
      <c r="AH778" s="37"/>
      <c r="AI778" s="37"/>
      <c r="AJ778" s="37"/>
      <c r="AK778" s="37"/>
      <c r="AL778" s="37"/>
      <c r="AM778" s="37"/>
      <c r="AN778" s="37"/>
      <c r="AO778" s="37"/>
    </row>
    <row r="779" spans="17:41" x14ac:dyDescent="0.35">
      <c r="Q779" s="37"/>
      <c r="R779" s="37"/>
      <c r="S779" s="37"/>
      <c r="T779" s="37"/>
      <c r="U779" s="37"/>
      <c r="V779" s="37"/>
      <c r="W779" s="37"/>
      <c r="X779" s="37"/>
      <c r="Y779" s="37"/>
      <c r="Z779" s="37"/>
      <c r="AA779" s="37"/>
      <c r="AB779" s="37"/>
      <c r="AC779" s="37"/>
      <c r="AD779" s="37"/>
      <c r="AE779" s="37"/>
      <c r="AF779" s="37"/>
      <c r="AG779" s="37"/>
      <c r="AH779" s="37"/>
      <c r="AI779" s="37"/>
      <c r="AJ779" s="37"/>
      <c r="AK779" s="37"/>
      <c r="AL779" s="37"/>
      <c r="AM779" s="37"/>
      <c r="AN779" s="37"/>
      <c r="AO779" s="37"/>
    </row>
    <row r="780" spans="17:41" x14ac:dyDescent="0.35">
      <c r="Q780" s="37"/>
      <c r="R780" s="37"/>
      <c r="S780" s="37"/>
      <c r="T780" s="37"/>
      <c r="U780" s="37"/>
      <c r="V780" s="37"/>
      <c r="W780" s="37"/>
      <c r="X780" s="37"/>
      <c r="Y780" s="37"/>
      <c r="Z780" s="37"/>
      <c r="AA780" s="37"/>
      <c r="AB780" s="37"/>
      <c r="AC780" s="37"/>
      <c r="AD780" s="37"/>
      <c r="AE780" s="37"/>
      <c r="AF780" s="37"/>
      <c r="AG780" s="37"/>
      <c r="AH780" s="37"/>
      <c r="AI780" s="37"/>
      <c r="AJ780" s="37"/>
      <c r="AK780" s="37"/>
      <c r="AL780" s="37"/>
      <c r="AM780" s="37"/>
      <c r="AN780" s="37"/>
      <c r="AO780" s="37"/>
    </row>
    <row r="781" spans="17:41" x14ac:dyDescent="0.35">
      <c r="Q781" s="37"/>
      <c r="R781" s="37"/>
      <c r="S781" s="37"/>
      <c r="T781" s="37"/>
      <c r="U781" s="37"/>
      <c r="V781" s="37"/>
      <c r="W781" s="37"/>
      <c r="X781" s="37"/>
      <c r="Y781" s="37"/>
      <c r="Z781" s="37"/>
      <c r="AA781" s="37"/>
      <c r="AB781" s="37"/>
      <c r="AC781" s="37"/>
      <c r="AD781" s="37"/>
      <c r="AE781" s="37"/>
      <c r="AF781" s="37"/>
      <c r="AG781" s="37"/>
      <c r="AH781" s="37"/>
      <c r="AI781" s="37"/>
      <c r="AJ781" s="37"/>
      <c r="AK781" s="37"/>
      <c r="AL781" s="37"/>
      <c r="AM781" s="37"/>
      <c r="AN781" s="37"/>
      <c r="AO781" s="37"/>
    </row>
    <row r="782" spans="17:41" x14ac:dyDescent="0.35">
      <c r="Q782" s="37"/>
      <c r="R782" s="37"/>
      <c r="S782" s="37"/>
      <c r="T782" s="37"/>
      <c r="U782" s="37"/>
      <c r="V782" s="37"/>
      <c r="W782" s="37"/>
      <c r="X782" s="37"/>
      <c r="Y782" s="37"/>
      <c r="Z782" s="37"/>
      <c r="AA782" s="37"/>
      <c r="AB782" s="37"/>
      <c r="AC782" s="37"/>
      <c r="AD782" s="37"/>
      <c r="AE782" s="37"/>
      <c r="AF782" s="37"/>
      <c r="AG782" s="37"/>
      <c r="AH782" s="37"/>
      <c r="AI782" s="37"/>
      <c r="AJ782" s="37"/>
      <c r="AK782" s="37"/>
      <c r="AL782" s="37"/>
      <c r="AM782" s="37"/>
      <c r="AN782" s="37"/>
      <c r="AO782" s="37"/>
    </row>
    <row r="783" spans="17:41" x14ac:dyDescent="0.35">
      <c r="Q783" s="37"/>
      <c r="R783" s="37"/>
      <c r="S783" s="37"/>
      <c r="T783" s="37"/>
      <c r="U783" s="37"/>
      <c r="V783" s="37"/>
      <c r="W783" s="37"/>
      <c r="X783" s="37"/>
      <c r="Y783" s="37"/>
      <c r="Z783" s="37"/>
      <c r="AA783" s="37"/>
      <c r="AB783" s="37"/>
      <c r="AC783" s="37"/>
      <c r="AD783" s="37"/>
      <c r="AE783" s="37"/>
      <c r="AF783" s="37"/>
      <c r="AG783" s="37"/>
      <c r="AH783" s="37"/>
      <c r="AI783" s="37"/>
      <c r="AJ783" s="37"/>
      <c r="AK783" s="37"/>
      <c r="AL783" s="37"/>
      <c r="AM783" s="37"/>
      <c r="AN783" s="37"/>
      <c r="AO783" s="37"/>
    </row>
    <row r="784" spans="17:41" x14ac:dyDescent="0.35">
      <c r="Q784" s="37"/>
      <c r="R784" s="37"/>
      <c r="S784" s="37"/>
      <c r="T784" s="37"/>
      <c r="U784" s="37"/>
      <c r="V784" s="37"/>
      <c r="W784" s="37"/>
      <c r="X784" s="37"/>
      <c r="Y784" s="37"/>
      <c r="Z784" s="37"/>
      <c r="AA784" s="37"/>
      <c r="AB784" s="37"/>
      <c r="AC784" s="37"/>
      <c r="AD784" s="37"/>
      <c r="AE784" s="37"/>
      <c r="AF784" s="37"/>
      <c r="AG784" s="37"/>
      <c r="AH784" s="37"/>
      <c r="AI784" s="37"/>
      <c r="AJ784" s="37"/>
      <c r="AK784" s="37"/>
      <c r="AL784" s="37"/>
      <c r="AM784" s="37"/>
      <c r="AN784" s="37"/>
      <c r="AO784" s="37"/>
    </row>
    <row r="785" spans="17:41" x14ac:dyDescent="0.35">
      <c r="Q785" s="37"/>
      <c r="R785" s="37"/>
      <c r="S785" s="37"/>
      <c r="T785" s="37"/>
      <c r="U785" s="37"/>
      <c r="V785" s="37"/>
      <c r="W785" s="37"/>
      <c r="X785" s="37"/>
      <c r="Y785" s="37"/>
      <c r="Z785" s="37"/>
      <c r="AA785" s="37"/>
      <c r="AB785" s="37"/>
      <c r="AC785" s="37"/>
      <c r="AD785" s="37"/>
      <c r="AE785" s="37"/>
      <c r="AF785" s="37"/>
      <c r="AG785" s="37"/>
      <c r="AH785" s="37"/>
      <c r="AI785" s="37"/>
      <c r="AJ785" s="37"/>
      <c r="AK785" s="37"/>
      <c r="AL785" s="37"/>
      <c r="AM785" s="37"/>
      <c r="AN785" s="37"/>
      <c r="AO785" s="37"/>
    </row>
    <row r="786" spans="17:41" x14ac:dyDescent="0.35">
      <c r="Q786" s="37"/>
      <c r="R786" s="37"/>
      <c r="S786" s="37"/>
      <c r="T786" s="37"/>
      <c r="U786" s="37"/>
      <c r="V786" s="37"/>
      <c r="W786" s="37"/>
      <c r="X786" s="37"/>
      <c r="Y786" s="37"/>
      <c r="Z786" s="37"/>
      <c r="AA786" s="37"/>
      <c r="AB786" s="37"/>
      <c r="AC786" s="37"/>
      <c r="AD786" s="37"/>
      <c r="AE786" s="37"/>
      <c r="AF786" s="37"/>
      <c r="AG786" s="37"/>
      <c r="AH786" s="37"/>
      <c r="AI786" s="37"/>
      <c r="AJ786" s="37"/>
      <c r="AK786" s="37"/>
      <c r="AL786" s="37"/>
      <c r="AM786" s="37"/>
      <c r="AN786" s="37"/>
      <c r="AO786" s="37"/>
    </row>
    <row r="787" spans="17:41" x14ac:dyDescent="0.35">
      <c r="Q787" s="37"/>
      <c r="R787" s="37"/>
      <c r="S787" s="37"/>
      <c r="T787" s="37"/>
      <c r="U787" s="37"/>
      <c r="V787" s="37"/>
      <c r="W787" s="37"/>
      <c r="X787" s="37"/>
      <c r="Y787" s="37"/>
      <c r="Z787" s="37"/>
      <c r="AA787" s="37"/>
      <c r="AB787" s="37"/>
      <c r="AC787" s="37"/>
      <c r="AD787" s="37"/>
      <c r="AE787" s="37"/>
      <c r="AF787" s="37"/>
      <c r="AG787" s="37"/>
      <c r="AH787" s="37"/>
      <c r="AI787" s="37"/>
      <c r="AJ787" s="37"/>
      <c r="AK787" s="37"/>
      <c r="AL787" s="37"/>
      <c r="AM787" s="37"/>
      <c r="AN787" s="37"/>
      <c r="AO787" s="37"/>
    </row>
    <row r="788" spans="17:41" x14ac:dyDescent="0.35">
      <c r="Q788" s="37"/>
      <c r="R788" s="37"/>
      <c r="S788" s="37"/>
      <c r="T788" s="37"/>
      <c r="U788" s="37"/>
      <c r="V788" s="37"/>
      <c r="W788" s="37"/>
      <c r="X788" s="37"/>
      <c r="Y788" s="37"/>
      <c r="Z788" s="37"/>
      <c r="AA788" s="37"/>
      <c r="AB788" s="37"/>
      <c r="AC788" s="37"/>
      <c r="AD788" s="37"/>
      <c r="AE788" s="37"/>
      <c r="AF788" s="37"/>
      <c r="AG788" s="37"/>
      <c r="AH788" s="37"/>
      <c r="AI788" s="37"/>
      <c r="AJ788" s="37"/>
      <c r="AK788" s="37"/>
      <c r="AL788" s="37"/>
      <c r="AM788" s="37"/>
      <c r="AN788" s="37"/>
      <c r="AO788" s="37"/>
    </row>
    <row r="789" spans="17:41" x14ac:dyDescent="0.35">
      <c r="Q789" s="37"/>
      <c r="R789" s="37"/>
      <c r="S789" s="37"/>
      <c r="T789" s="37"/>
      <c r="U789" s="37"/>
      <c r="V789" s="37"/>
      <c r="W789" s="37"/>
      <c r="X789" s="37"/>
      <c r="Y789" s="37"/>
      <c r="Z789" s="37"/>
      <c r="AA789" s="37"/>
      <c r="AB789" s="37"/>
      <c r="AC789" s="37"/>
      <c r="AD789" s="37"/>
      <c r="AE789" s="37"/>
      <c r="AF789" s="37"/>
      <c r="AG789" s="37"/>
      <c r="AH789" s="37"/>
      <c r="AI789" s="37"/>
      <c r="AJ789" s="37"/>
      <c r="AK789" s="37"/>
      <c r="AL789" s="37"/>
      <c r="AM789" s="37"/>
      <c r="AN789" s="37"/>
      <c r="AO789" s="37"/>
    </row>
    <row r="790" spans="17:41" x14ac:dyDescent="0.35">
      <c r="Q790" s="37"/>
      <c r="R790" s="37"/>
      <c r="S790" s="37"/>
      <c r="T790" s="37"/>
      <c r="U790" s="37"/>
      <c r="V790" s="37"/>
      <c r="W790" s="37"/>
      <c r="X790" s="37"/>
      <c r="Y790" s="37"/>
      <c r="Z790" s="37"/>
      <c r="AA790" s="37"/>
      <c r="AB790" s="37"/>
      <c r="AC790" s="37"/>
      <c r="AD790" s="37"/>
      <c r="AE790" s="37"/>
      <c r="AF790" s="37"/>
      <c r="AG790" s="37"/>
      <c r="AH790" s="37"/>
      <c r="AI790" s="37"/>
      <c r="AJ790" s="37"/>
      <c r="AK790" s="37"/>
      <c r="AL790" s="37"/>
      <c r="AM790" s="37"/>
      <c r="AN790" s="37"/>
      <c r="AO790" s="37"/>
    </row>
    <row r="791" spans="17:41" x14ac:dyDescent="0.35">
      <c r="Q791" s="37"/>
      <c r="R791" s="37"/>
      <c r="S791" s="37"/>
      <c r="T791" s="37"/>
      <c r="U791" s="37"/>
      <c r="V791" s="37"/>
      <c r="W791" s="37"/>
      <c r="X791" s="37"/>
      <c r="Y791" s="37"/>
      <c r="Z791" s="37"/>
      <c r="AA791" s="37"/>
      <c r="AB791" s="37"/>
      <c r="AC791" s="37"/>
      <c r="AD791" s="37"/>
      <c r="AE791" s="37"/>
      <c r="AF791" s="37"/>
      <c r="AG791" s="37"/>
      <c r="AH791" s="37"/>
      <c r="AI791" s="37"/>
      <c r="AJ791" s="37"/>
      <c r="AK791" s="37"/>
      <c r="AL791" s="37"/>
      <c r="AM791" s="37"/>
      <c r="AN791" s="37"/>
      <c r="AO791" s="37"/>
    </row>
    <row r="792" spans="17:41" x14ac:dyDescent="0.35">
      <c r="Q792" s="37"/>
      <c r="R792" s="37"/>
      <c r="S792" s="37"/>
      <c r="T792" s="37"/>
      <c r="U792" s="37"/>
      <c r="V792" s="37"/>
      <c r="W792" s="37"/>
      <c r="X792" s="37"/>
      <c r="Y792" s="37"/>
      <c r="Z792" s="37"/>
      <c r="AA792" s="37"/>
      <c r="AB792" s="37"/>
      <c r="AC792" s="37"/>
      <c r="AD792" s="37"/>
      <c r="AE792" s="37"/>
      <c r="AF792" s="37"/>
      <c r="AG792" s="37"/>
      <c r="AH792" s="37"/>
      <c r="AI792" s="37"/>
      <c r="AJ792" s="37"/>
      <c r="AK792" s="37"/>
      <c r="AL792" s="37"/>
      <c r="AM792" s="37"/>
      <c r="AN792" s="37"/>
      <c r="AO792" s="37"/>
    </row>
    <row r="793" spans="17:41" x14ac:dyDescent="0.35">
      <c r="Q793" s="37"/>
      <c r="R793" s="37"/>
      <c r="S793" s="37"/>
      <c r="T793" s="37"/>
      <c r="U793" s="37"/>
      <c r="V793" s="37"/>
      <c r="W793" s="37"/>
      <c r="X793" s="37"/>
      <c r="Y793" s="37"/>
      <c r="Z793" s="37"/>
      <c r="AA793" s="37"/>
      <c r="AB793" s="37"/>
      <c r="AC793" s="37"/>
      <c r="AD793" s="37"/>
      <c r="AE793" s="37"/>
      <c r="AF793" s="37"/>
      <c r="AG793" s="37"/>
      <c r="AH793" s="37"/>
      <c r="AI793" s="37"/>
      <c r="AJ793" s="37"/>
      <c r="AK793" s="37"/>
      <c r="AL793" s="37"/>
      <c r="AM793" s="37"/>
      <c r="AN793" s="37"/>
      <c r="AO793" s="37"/>
    </row>
    <row r="794" spans="17:41" x14ac:dyDescent="0.35">
      <c r="Q794" s="37"/>
      <c r="R794" s="37"/>
      <c r="S794" s="37"/>
      <c r="T794" s="37"/>
      <c r="U794" s="37"/>
      <c r="V794" s="37"/>
      <c r="W794" s="37"/>
      <c r="X794" s="37"/>
      <c r="Y794" s="37"/>
      <c r="Z794" s="37"/>
      <c r="AA794" s="37"/>
      <c r="AB794" s="37"/>
      <c r="AC794" s="37"/>
      <c r="AD794" s="37"/>
      <c r="AE794" s="37"/>
      <c r="AF794" s="37"/>
      <c r="AG794" s="37"/>
      <c r="AH794" s="37"/>
      <c r="AI794" s="37"/>
      <c r="AJ794" s="37"/>
      <c r="AK794" s="37"/>
      <c r="AL794" s="37"/>
      <c r="AM794" s="37"/>
      <c r="AN794" s="37"/>
      <c r="AO794" s="37"/>
    </row>
    <row r="795" spans="17:41" x14ac:dyDescent="0.35">
      <c r="Q795" s="37"/>
      <c r="R795" s="37"/>
      <c r="S795" s="37"/>
      <c r="T795" s="37"/>
      <c r="U795" s="37"/>
      <c r="V795" s="37"/>
      <c r="W795" s="37"/>
      <c r="X795" s="37"/>
      <c r="Y795" s="37"/>
      <c r="Z795" s="37"/>
      <c r="AA795" s="37"/>
      <c r="AB795" s="37"/>
      <c r="AC795" s="37"/>
      <c r="AD795" s="37"/>
      <c r="AE795" s="37"/>
      <c r="AF795" s="37"/>
      <c r="AG795" s="37"/>
      <c r="AH795" s="37"/>
      <c r="AI795" s="37"/>
      <c r="AJ795" s="37"/>
      <c r="AK795" s="37"/>
      <c r="AL795" s="37"/>
      <c r="AM795" s="37"/>
      <c r="AN795" s="37"/>
      <c r="AO795" s="37"/>
    </row>
    <row r="796" spans="17:41" x14ac:dyDescent="0.35">
      <c r="Q796" s="37"/>
      <c r="R796" s="37"/>
      <c r="S796" s="37"/>
      <c r="T796" s="37"/>
      <c r="U796" s="37"/>
      <c r="V796" s="37"/>
      <c r="W796" s="37"/>
      <c r="X796" s="37"/>
      <c r="Y796" s="37"/>
      <c r="Z796" s="37"/>
      <c r="AA796" s="37"/>
      <c r="AB796" s="37"/>
      <c r="AC796" s="37"/>
      <c r="AD796" s="37"/>
      <c r="AE796" s="37"/>
      <c r="AF796" s="37"/>
      <c r="AG796" s="37"/>
      <c r="AH796" s="37"/>
      <c r="AI796" s="37"/>
      <c r="AJ796" s="37"/>
      <c r="AK796" s="37"/>
      <c r="AL796" s="37"/>
      <c r="AM796" s="37"/>
      <c r="AN796" s="37"/>
      <c r="AO796" s="37"/>
    </row>
    <row r="797" spans="17:41" x14ac:dyDescent="0.35">
      <c r="Q797" s="37"/>
      <c r="R797" s="37"/>
      <c r="S797" s="37"/>
      <c r="T797" s="37"/>
      <c r="U797" s="37"/>
      <c r="V797" s="37"/>
      <c r="W797" s="37"/>
      <c r="X797" s="37"/>
      <c r="Y797" s="37"/>
      <c r="Z797" s="37"/>
      <c r="AA797" s="37"/>
      <c r="AB797" s="37"/>
      <c r="AC797" s="37"/>
      <c r="AD797" s="37"/>
      <c r="AE797" s="37"/>
      <c r="AF797" s="37"/>
      <c r="AG797" s="37"/>
      <c r="AH797" s="37"/>
      <c r="AI797" s="37"/>
      <c r="AJ797" s="37"/>
      <c r="AK797" s="37"/>
      <c r="AL797" s="37"/>
      <c r="AM797" s="37"/>
      <c r="AN797" s="37"/>
      <c r="AO797" s="37"/>
    </row>
    <row r="798" spans="17:41" x14ac:dyDescent="0.35">
      <c r="Q798" s="37"/>
      <c r="R798" s="37"/>
      <c r="S798" s="37"/>
      <c r="T798" s="37"/>
      <c r="U798" s="37"/>
      <c r="V798" s="37"/>
      <c r="W798" s="37"/>
      <c r="X798" s="37"/>
      <c r="Y798" s="37"/>
      <c r="Z798" s="37"/>
      <c r="AA798" s="37"/>
      <c r="AB798" s="37"/>
      <c r="AC798" s="37"/>
      <c r="AD798" s="37"/>
      <c r="AE798" s="37"/>
      <c r="AF798" s="37"/>
      <c r="AG798" s="37"/>
      <c r="AH798" s="37"/>
      <c r="AI798" s="37"/>
      <c r="AJ798" s="37"/>
      <c r="AK798" s="37"/>
      <c r="AL798" s="37"/>
      <c r="AM798" s="37"/>
      <c r="AN798" s="37"/>
      <c r="AO798" s="37"/>
    </row>
    <row r="799" spans="17:41" x14ac:dyDescent="0.35">
      <c r="Q799" s="37"/>
      <c r="R799" s="37"/>
      <c r="S799" s="37"/>
      <c r="T799" s="37"/>
      <c r="U799" s="37"/>
      <c r="V799" s="37"/>
      <c r="W799" s="37"/>
      <c r="X799" s="37"/>
      <c r="Y799" s="37"/>
      <c r="Z799" s="37"/>
      <c r="AA799" s="37"/>
      <c r="AB799" s="37"/>
      <c r="AC799" s="37"/>
      <c r="AD799" s="37"/>
      <c r="AE799" s="37"/>
      <c r="AF799" s="37"/>
      <c r="AG799" s="37"/>
      <c r="AH799" s="37"/>
      <c r="AI799" s="37"/>
      <c r="AJ799" s="37"/>
      <c r="AK799" s="37"/>
      <c r="AL799" s="37"/>
      <c r="AM799" s="37"/>
      <c r="AN799" s="37"/>
      <c r="AO799" s="37"/>
    </row>
    <row r="800" spans="17:41" x14ac:dyDescent="0.35">
      <c r="Q800" s="37"/>
      <c r="R800" s="37"/>
      <c r="S800" s="37"/>
      <c r="T800" s="37"/>
      <c r="U800" s="37"/>
      <c r="V800" s="37"/>
      <c r="W800" s="37"/>
      <c r="X800" s="37"/>
      <c r="Y800" s="37"/>
      <c r="Z800" s="37"/>
      <c r="AA800" s="37"/>
      <c r="AB800" s="37"/>
      <c r="AC800" s="37"/>
      <c r="AD800" s="37"/>
      <c r="AE800" s="37"/>
      <c r="AF800" s="37"/>
      <c r="AG800" s="37"/>
      <c r="AH800" s="37"/>
      <c r="AI800" s="37"/>
      <c r="AJ800" s="37"/>
      <c r="AK800" s="37"/>
      <c r="AL800" s="37"/>
      <c r="AM800" s="37"/>
      <c r="AN800" s="37"/>
      <c r="AO800" s="37"/>
    </row>
    <row r="801" spans="17:41" x14ac:dyDescent="0.35">
      <c r="Q801" s="37"/>
      <c r="R801" s="37"/>
      <c r="S801" s="37"/>
      <c r="T801" s="37"/>
      <c r="U801" s="37"/>
      <c r="V801" s="37"/>
      <c r="W801" s="37"/>
      <c r="X801" s="37"/>
      <c r="Y801" s="37"/>
      <c r="Z801" s="37"/>
      <c r="AA801" s="37"/>
      <c r="AB801" s="37"/>
      <c r="AC801" s="37"/>
      <c r="AD801" s="37"/>
      <c r="AE801" s="37"/>
      <c r="AF801" s="37"/>
      <c r="AG801" s="37"/>
      <c r="AH801" s="37"/>
      <c r="AI801" s="37"/>
      <c r="AJ801" s="37"/>
      <c r="AK801" s="37"/>
      <c r="AL801" s="37"/>
      <c r="AM801" s="37"/>
      <c r="AN801" s="37"/>
      <c r="AO801" s="37"/>
    </row>
    <row r="802" spans="17:41" x14ac:dyDescent="0.35">
      <c r="Q802" s="37"/>
      <c r="R802" s="37"/>
      <c r="S802" s="37"/>
      <c r="T802" s="37"/>
      <c r="U802" s="37"/>
      <c r="V802" s="37"/>
      <c r="W802" s="37"/>
      <c r="X802" s="37"/>
      <c r="Y802" s="37"/>
      <c r="Z802" s="37"/>
      <c r="AA802" s="37"/>
      <c r="AB802" s="37"/>
      <c r="AC802" s="37"/>
      <c r="AD802" s="37"/>
      <c r="AE802" s="37"/>
      <c r="AF802" s="37"/>
      <c r="AG802" s="37"/>
      <c r="AH802" s="37"/>
      <c r="AI802" s="37"/>
      <c r="AJ802" s="37"/>
      <c r="AK802" s="37"/>
      <c r="AL802" s="37"/>
      <c r="AM802" s="37"/>
      <c r="AN802" s="37"/>
      <c r="AO802" s="37"/>
    </row>
    <row r="803" spans="17:41" x14ac:dyDescent="0.35">
      <c r="Q803" s="37"/>
      <c r="R803" s="37"/>
      <c r="S803" s="37"/>
      <c r="T803" s="37"/>
      <c r="U803" s="37"/>
      <c r="V803" s="37"/>
      <c r="W803" s="37"/>
      <c r="X803" s="37"/>
      <c r="Y803" s="37"/>
      <c r="Z803" s="37"/>
      <c r="AA803" s="37"/>
      <c r="AB803" s="37"/>
      <c r="AC803" s="37"/>
      <c r="AD803" s="37"/>
      <c r="AE803" s="37"/>
      <c r="AF803" s="37"/>
      <c r="AG803" s="37"/>
      <c r="AH803" s="37"/>
      <c r="AI803" s="37"/>
      <c r="AJ803" s="37"/>
      <c r="AK803" s="37"/>
      <c r="AL803" s="37"/>
      <c r="AM803" s="37"/>
      <c r="AN803" s="37"/>
      <c r="AO803" s="37"/>
    </row>
    <row r="804" spans="17:41" x14ac:dyDescent="0.35">
      <c r="Q804" s="37"/>
      <c r="R804" s="37"/>
      <c r="S804" s="37"/>
      <c r="T804" s="37"/>
      <c r="U804" s="37"/>
      <c r="V804" s="37"/>
      <c r="W804" s="37"/>
      <c r="X804" s="37"/>
      <c r="Y804" s="37"/>
      <c r="Z804" s="37"/>
      <c r="AA804" s="37"/>
      <c r="AB804" s="37"/>
      <c r="AC804" s="37"/>
      <c r="AD804" s="37"/>
      <c r="AE804" s="37"/>
      <c r="AF804" s="37"/>
      <c r="AG804" s="37"/>
      <c r="AH804" s="37"/>
      <c r="AI804" s="37"/>
      <c r="AJ804" s="37"/>
      <c r="AK804" s="37"/>
      <c r="AL804" s="37"/>
      <c r="AM804" s="37"/>
      <c r="AN804" s="37"/>
      <c r="AO804" s="37"/>
    </row>
    <row r="805" spans="17:41" x14ac:dyDescent="0.35">
      <c r="Q805" s="37"/>
      <c r="R805" s="37"/>
      <c r="S805" s="37"/>
      <c r="T805" s="37"/>
      <c r="U805" s="37"/>
      <c r="V805" s="37"/>
      <c r="W805" s="37"/>
      <c r="X805" s="37"/>
      <c r="Y805" s="37"/>
      <c r="Z805" s="37"/>
      <c r="AA805" s="37"/>
      <c r="AB805" s="37"/>
      <c r="AC805" s="37"/>
      <c r="AD805" s="37"/>
      <c r="AE805" s="37"/>
      <c r="AF805" s="37"/>
      <c r="AG805" s="37"/>
      <c r="AH805" s="37"/>
      <c r="AI805" s="37"/>
      <c r="AJ805" s="37"/>
      <c r="AK805" s="37"/>
      <c r="AL805" s="37"/>
      <c r="AM805" s="37"/>
      <c r="AN805" s="37"/>
      <c r="AO805" s="37"/>
    </row>
    <row r="806" spans="17:41" x14ac:dyDescent="0.35">
      <c r="Q806" s="37"/>
      <c r="R806" s="37"/>
      <c r="S806" s="37"/>
      <c r="T806" s="37"/>
      <c r="U806" s="37"/>
      <c r="V806" s="37"/>
      <c r="W806" s="37"/>
      <c r="X806" s="37"/>
      <c r="Y806" s="37"/>
      <c r="Z806" s="37"/>
      <c r="AA806" s="37"/>
      <c r="AB806" s="37"/>
      <c r="AC806" s="37"/>
      <c r="AD806" s="37"/>
      <c r="AE806" s="37"/>
      <c r="AF806" s="37"/>
      <c r="AG806" s="37"/>
      <c r="AH806" s="37"/>
      <c r="AI806" s="37"/>
      <c r="AJ806" s="37"/>
      <c r="AK806" s="37"/>
      <c r="AL806" s="37"/>
      <c r="AM806" s="37"/>
      <c r="AN806" s="37"/>
      <c r="AO806" s="37"/>
    </row>
    <row r="807" spans="17:41" x14ac:dyDescent="0.35">
      <c r="Q807" s="37"/>
      <c r="R807" s="37"/>
      <c r="S807" s="37"/>
      <c r="T807" s="37"/>
      <c r="U807" s="37"/>
      <c r="V807" s="37"/>
      <c r="W807" s="37"/>
      <c r="X807" s="37"/>
      <c r="Y807" s="37"/>
      <c r="Z807" s="37"/>
      <c r="AA807" s="37"/>
      <c r="AB807" s="37"/>
      <c r="AC807" s="37"/>
      <c r="AD807" s="37"/>
      <c r="AE807" s="37"/>
      <c r="AF807" s="37"/>
      <c r="AG807" s="37"/>
      <c r="AH807" s="37"/>
      <c r="AI807" s="37"/>
      <c r="AJ807" s="37"/>
      <c r="AK807" s="37"/>
      <c r="AL807" s="37"/>
      <c r="AM807" s="37"/>
      <c r="AN807" s="37"/>
      <c r="AO807" s="37"/>
    </row>
    <row r="808" spans="17:41" x14ac:dyDescent="0.35">
      <c r="Q808" s="37"/>
      <c r="R808" s="37"/>
      <c r="S808" s="37"/>
      <c r="T808" s="37"/>
      <c r="U808" s="37"/>
      <c r="V808" s="37"/>
      <c r="W808" s="37"/>
      <c r="X808" s="37"/>
      <c r="Y808" s="37"/>
      <c r="Z808" s="37"/>
      <c r="AA808" s="37"/>
      <c r="AB808" s="37"/>
      <c r="AC808" s="37"/>
      <c r="AD808" s="37"/>
      <c r="AE808" s="37"/>
      <c r="AF808" s="37"/>
      <c r="AG808" s="37"/>
      <c r="AH808" s="37"/>
      <c r="AI808" s="37"/>
      <c r="AJ808" s="37"/>
      <c r="AK808" s="37"/>
      <c r="AL808" s="37"/>
      <c r="AM808" s="37"/>
      <c r="AN808" s="37"/>
      <c r="AO808" s="37"/>
    </row>
    <row r="809" spans="17:41" x14ac:dyDescent="0.35">
      <c r="Q809" s="37"/>
      <c r="R809" s="37"/>
      <c r="S809" s="37"/>
      <c r="T809" s="37"/>
      <c r="U809" s="37"/>
      <c r="V809" s="37"/>
      <c r="W809" s="37"/>
      <c r="X809" s="37"/>
      <c r="Y809" s="37"/>
      <c r="Z809" s="37"/>
      <c r="AA809" s="37"/>
      <c r="AB809" s="37"/>
      <c r="AC809" s="37"/>
      <c r="AD809" s="37"/>
      <c r="AE809" s="37"/>
      <c r="AF809" s="37"/>
      <c r="AG809" s="37"/>
      <c r="AH809" s="37"/>
      <c r="AI809" s="37"/>
      <c r="AJ809" s="37"/>
      <c r="AK809" s="37"/>
      <c r="AL809" s="37"/>
      <c r="AM809" s="37"/>
      <c r="AN809" s="37"/>
      <c r="AO809" s="37"/>
    </row>
    <row r="810" spans="17:41" x14ac:dyDescent="0.35">
      <c r="Q810" s="37"/>
      <c r="R810" s="37"/>
      <c r="S810" s="37"/>
      <c r="T810" s="37"/>
      <c r="U810" s="37"/>
      <c r="V810" s="37"/>
      <c r="W810" s="37"/>
      <c r="X810" s="37"/>
      <c r="Y810" s="37"/>
      <c r="Z810" s="37"/>
      <c r="AA810" s="37"/>
      <c r="AB810" s="37"/>
      <c r="AC810" s="37"/>
      <c r="AD810" s="37"/>
      <c r="AE810" s="37"/>
      <c r="AF810" s="37"/>
      <c r="AG810" s="37"/>
      <c r="AH810" s="37"/>
      <c r="AI810" s="37"/>
      <c r="AJ810" s="37"/>
      <c r="AK810" s="37"/>
      <c r="AL810" s="37"/>
      <c r="AM810" s="37"/>
      <c r="AN810" s="37"/>
      <c r="AO810" s="37"/>
    </row>
    <row r="811" spans="17:41" x14ac:dyDescent="0.35">
      <c r="Q811" s="37"/>
      <c r="R811" s="37"/>
      <c r="S811" s="37"/>
      <c r="T811" s="37"/>
      <c r="U811" s="37"/>
      <c r="V811" s="37"/>
      <c r="W811" s="37"/>
      <c r="X811" s="37"/>
      <c r="Y811" s="37"/>
      <c r="Z811" s="37"/>
      <c r="AA811" s="37"/>
      <c r="AB811" s="37"/>
      <c r="AC811" s="37"/>
      <c r="AD811" s="37"/>
      <c r="AE811" s="37"/>
      <c r="AF811" s="37"/>
      <c r="AG811" s="37"/>
      <c r="AH811" s="37"/>
      <c r="AI811" s="37"/>
      <c r="AJ811" s="37"/>
      <c r="AK811" s="37"/>
      <c r="AL811" s="37"/>
      <c r="AM811" s="37"/>
      <c r="AN811" s="37"/>
      <c r="AO811" s="37"/>
    </row>
    <row r="812" spans="17:41" x14ac:dyDescent="0.35">
      <c r="Q812" s="37"/>
      <c r="R812" s="37"/>
      <c r="S812" s="37"/>
      <c r="T812" s="37"/>
      <c r="U812" s="37"/>
      <c r="V812" s="37"/>
      <c r="W812" s="37"/>
      <c r="X812" s="37"/>
      <c r="Y812" s="37"/>
      <c r="Z812" s="37"/>
      <c r="AA812" s="37"/>
      <c r="AB812" s="37"/>
      <c r="AC812" s="37"/>
      <c r="AD812" s="37"/>
      <c r="AE812" s="37"/>
      <c r="AF812" s="37"/>
      <c r="AG812" s="37"/>
      <c r="AH812" s="37"/>
      <c r="AI812" s="37"/>
      <c r="AJ812" s="37"/>
      <c r="AK812" s="37"/>
      <c r="AL812" s="37"/>
      <c r="AM812" s="37"/>
      <c r="AN812" s="37"/>
      <c r="AO812" s="37"/>
    </row>
    <row r="813" spans="17:41" x14ac:dyDescent="0.35">
      <c r="Q813" s="37"/>
      <c r="R813" s="37"/>
      <c r="S813" s="37"/>
      <c r="T813" s="37"/>
      <c r="U813" s="37"/>
      <c r="V813" s="37"/>
      <c r="W813" s="37"/>
      <c r="X813" s="37"/>
      <c r="Y813" s="37"/>
      <c r="Z813" s="37"/>
      <c r="AA813" s="37"/>
      <c r="AB813" s="37"/>
      <c r="AC813" s="37"/>
      <c r="AD813" s="37"/>
      <c r="AE813" s="37"/>
      <c r="AF813" s="37"/>
      <c r="AG813" s="37"/>
      <c r="AH813" s="37"/>
      <c r="AI813" s="37"/>
      <c r="AJ813" s="37"/>
      <c r="AK813" s="37"/>
      <c r="AL813" s="37"/>
      <c r="AM813" s="37"/>
      <c r="AN813" s="37"/>
      <c r="AO813" s="37"/>
    </row>
    <row r="814" spans="17:41" x14ac:dyDescent="0.35">
      <c r="Q814" s="37"/>
      <c r="R814" s="37"/>
      <c r="S814" s="37"/>
      <c r="T814" s="37"/>
      <c r="U814" s="37"/>
      <c r="V814" s="37"/>
      <c r="W814" s="37"/>
      <c r="X814" s="37"/>
      <c r="Y814" s="37"/>
      <c r="Z814" s="37"/>
      <c r="AA814" s="37"/>
      <c r="AB814" s="37"/>
      <c r="AC814" s="37"/>
      <c r="AD814" s="37"/>
      <c r="AE814" s="37"/>
      <c r="AF814" s="37"/>
      <c r="AG814" s="37"/>
      <c r="AH814" s="37"/>
      <c r="AI814" s="37"/>
      <c r="AJ814" s="37"/>
      <c r="AK814" s="37"/>
      <c r="AL814" s="37"/>
      <c r="AM814" s="37"/>
      <c r="AN814" s="37"/>
      <c r="AO814" s="37"/>
    </row>
    <row r="815" spans="17:41" x14ac:dyDescent="0.35">
      <c r="Q815" s="37"/>
      <c r="R815" s="37"/>
      <c r="S815" s="37"/>
      <c r="T815" s="37"/>
      <c r="U815" s="37"/>
      <c r="V815" s="37"/>
      <c r="W815" s="37"/>
      <c r="X815" s="37"/>
      <c r="Y815" s="37"/>
      <c r="Z815" s="37"/>
      <c r="AA815" s="37"/>
      <c r="AB815" s="37"/>
      <c r="AC815" s="37"/>
      <c r="AD815" s="37"/>
      <c r="AE815" s="37"/>
      <c r="AF815" s="37"/>
      <c r="AG815" s="37"/>
      <c r="AH815" s="37"/>
      <c r="AI815" s="37"/>
      <c r="AJ815" s="37"/>
      <c r="AK815" s="37"/>
      <c r="AL815" s="37"/>
      <c r="AM815" s="37"/>
      <c r="AN815" s="37"/>
      <c r="AO815" s="37"/>
    </row>
    <row r="816" spans="17:41" x14ac:dyDescent="0.35">
      <c r="Q816" s="37"/>
      <c r="R816" s="37"/>
      <c r="S816" s="37"/>
      <c r="T816" s="37"/>
      <c r="U816" s="37"/>
      <c r="V816" s="37"/>
      <c r="W816" s="37"/>
      <c r="X816" s="37"/>
      <c r="Y816" s="37"/>
      <c r="Z816" s="37"/>
      <c r="AA816" s="37"/>
      <c r="AB816" s="37"/>
      <c r="AC816" s="37"/>
      <c r="AD816" s="37"/>
      <c r="AE816" s="37"/>
      <c r="AF816" s="37"/>
      <c r="AG816" s="37"/>
      <c r="AH816" s="37"/>
      <c r="AI816" s="37"/>
      <c r="AJ816" s="37"/>
      <c r="AK816" s="37"/>
      <c r="AL816" s="37"/>
      <c r="AM816" s="37"/>
      <c r="AN816" s="37"/>
      <c r="AO816" s="37"/>
    </row>
    <row r="817" spans="17:41" x14ac:dyDescent="0.35">
      <c r="Q817" s="37"/>
      <c r="R817" s="37"/>
      <c r="S817" s="37"/>
      <c r="T817" s="37"/>
      <c r="U817" s="37"/>
      <c r="V817" s="37"/>
      <c r="W817" s="37"/>
      <c r="X817" s="37"/>
      <c r="Y817" s="37"/>
      <c r="Z817" s="37"/>
      <c r="AA817" s="37"/>
      <c r="AB817" s="37"/>
      <c r="AC817" s="37"/>
      <c r="AD817" s="37"/>
      <c r="AE817" s="37"/>
      <c r="AF817" s="37"/>
      <c r="AG817" s="37"/>
      <c r="AH817" s="37"/>
      <c r="AI817" s="37"/>
      <c r="AJ817" s="37"/>
      <c r="AK817" s="37"/>
      <c r="AL817" s="37"/>
      <c r="AM817" s="37"/>
      <c r="AN817" s="37"/>
      <c r="AO817" s="37"/>
    </row>
    <row r="818" spans="17:41" x14ac:dyDescent="0.35">
      <c r="Q818" s="37"/>
      <c r="R818" s="37"/>
      <c r="S818" s="37"/>
      <c r="T818" s="37"/>
      <c r="U818" s="37"/>
      <c r="V818" s="37"/>
      <c r="W818" s="37"/>
      <c r="X818" s="37"/>
      <c r="Y818" s="37"/>
      <c r="Z818" s="37"/>
      <c r="AA818" s="37"/>
      <c r="AB818" s="37"/>
      <c r="AC818" s="37"/>
      <c r="AD818" s="37"/>
      <c r="AE818" s="37"/>
      <c r="AF818" s="37"/>
      <c r="AG818" s="37"/>
      <c r="AH818" s="37"/>
      <c r="AI818" s="37"/>
      <c r="AJ818" s="37"/>
      <c r="AK818" s="37"/>
      <c r="AL818" s="37"/>
      <c r="AM818" s="37"/>
      <c r="AN818" s="37"/>
      <c r="AO818" s="37"/>
    </row>
    <row r="819" spans="17:41" x14ac:dyDescent="0.35">
      <c r="Q819" s="37"/>
      <c r="R819" s="37"/>
      <c r="S819" s="37"/>
      <c r="T819" s="37"/>
      <c r="U819" s="37"/>
      <c r="V819" s="37"/>
      <c r="W819" s="37"/>
      <c r="X819" s="37"/>
      <c r="Y819" s="37"/>
      <c r="Z819" s="37"/>
      <c r="AA819" s="37"/>
      <c r="AB819" s="37"/>
      <c r="AC819" s="37"/>
      <c r="AD819" s="37"/>
      <c r="AE819" s="37"/>
      <c r="AF819" s="37"/>
      <c r="AG819" s="37"/>
      <c r="AH819" s="37"/>
      <c r="AI819" s="37"/>
      <c r="AJ819" s="37"/>
      <c r="AK819" s="37"/>
      <c r="AL819" s="37"/>
      <c r="AM819" s="37"/>
      <c r="AN819" s="37"/>
      <c r="AO819" s="37"/>
    </row>
    <row r="820" spans="17:41" x14ac:dyDescent="0.35">
      <c r="Q820" s="37"/>
      <c r="R820" s="37"/>
      <c r="S820" s="37"/>
      <c r="T820" s="37"/>
      <c r="U820" s="37"/>
      <c r="V820" s="37"/>
      <c r="W820" s="37"/>
      <c r="X820" s="37"/>
      <c r="Y820" s="37"/>
      <c r="Z820" s="37"/>
      <c r="AA820" s="37"/>
      <c r="AB820" s="37"/>
      <c r="AC820" s="37"/>
      <c r="AD820" s="37"/>
      <c r="AE820" s="37"/>
      <c r="AF820" s="37"/>
      <c r="AG820" s="37"/>
      <c r="AH820" s="37"/>
      <c r="AI820" s="37"/>
      <c r="AJ820" s="37"/>
      <c r="AK820" s="37"/>
      <c r="AL820" s="37"/>
      <c r="AM820" s="37"/>
      <c r="AN820" s="37"/>
      <c r="AO820" s="37"/>
    </row>
    <row r="821" spans="17:41" x14ac:dyDescent="0.35">
      <c r="Q821" s="37"/>
      <c r="R821" s="37"/>
      <c r="S821" s="37"/>
      <c r="T821" s="37"/>
      <c r="U821" s="37"/>
      <c r="V821" s="37"/>
      <c r="W821" s="37"/>
      <c r="X821" s="37"/>
      <c r="Y821" s="37"/>
      <c r="Z821" s="37"/>
      <c r="AA821" s="37"/>
      <c r="AB821" s="37"/>
      <c r="AC821" s="37"/>
      <c r="AD821" s="37"/>
      <c r="AE821" s="37"/>
      <c r="AF821" s="37"/>
      <c r="AG821" s="37"/>
      <c r="AH821" s="37"/>
      <c r="AI821" s="37"/>
      <c r="AJ821" s="37"/>
      <c r="AK821" s="37"/>
      <c r="AL821" s="37"/>
      <c r="AM821" s="37"/>
      <c r="AN821" s="37"/>
      <c r="AO821" s="37"/>
    </row>
    <row r="822" spans="17:41" x14ac:dyDescent="0.35">
      <c r="Q822" s="37"/>
      <c r="R822" s="37"/>
      <c r="S822" s="37"/>
      <c r="T822" s="37"/>
      <c r="U822" s="37"/>
      <c r="V822" s="37"/>
      <c r="W822" s="37"/>
      <c r="X822" s="37"/>
      <c r="Y822" s="37"/>
      <c r="Z822" s="37"/>
      <c r="AA822" s="37"/>
      <c r="AB822" s="37"/>
      <c r="AC822" s="37"/>
      <c r="AD822" s="37"/>
      <c r="AE822" s="37"/>
      <c r="AF822" s="37"/>
      <c r="AG822" s="37"/>
      <c r="AH822" s="37"/>
      <c r="AI822" s="37"/>
      <c r="AJ822" s="37"/>
      <c r="AK822" s="37"/>
      <c r="AL822" s="37"/>
      <c r="AM822" s="37"/>
      <c r="AN822" s="37"/>
      <c r="AO822" s="37"/>
    </row>
    <row r="823" spans="17:41" x14ac:dyDescent="0.35">
      <c r="Q823" s="37"/>
      <c r="R823" s="37"/>
      <c r="S823" s="37"/>
      <c r="T823" s="37"/>
      <c r="U823" s="37"/>
      <c r="V823" s="37"/>
      <c r="W823" s="37"/>
      <c r="X823" s="37"/>
      <c r="Y823" s="37"/>
      <c r="Z823" s="37"/>
      <c r="AA823" s="37"/>
      <c r="AB823" s="37"/>
      <c r="AC823" s="37"/>
      <c r="AD823" s="37"/>
      <c r="AE823" s="37"/>
      <c r="AF823" s="37"/>
      <c r="AG823" s="37"/>
      <c r="AH823" s="37"/>
      <c r="AI823" s="37"/>
      <c r="AJ823" s="37"/>
      <c r="AK823" s="37"/>
      <c r="AL823" s="37"/>
      <c r="AM823" s="37"/>
      <c r="AN823" s="37"/>
      <c r="AO823" s="37"/>
    </row>
    <row r="824" spans="17:41" x14ac:dyDescent="0.35">
      <c r="Q824" s="37"/>
      <c r="R824" s="37"/>
      <c r="S824" s="37"/>
      <c r="T824" s="37"/>
      <c r="U824" s="37"/>
      <c r="V824" s="37"/>
      <c r="W824" s="37"/>
      <c r="X824" s="37"/>
      <c r="Y824" s="37"/>
      <c r="Z824" s="37"/>
      <c r="AA824" s="37"/>
      <c r="AB824" s="37"/>
      <c r="AC824" s="37"/>
      <c r="AD824" s="37"/>
      <c r="AE824" s="37"/>
      <c r="AF824" s="37"/>
      <c r="AG824" s="37"/>
      <c r="AH824" s="37"/>
      <c r="AI824" s="37"/>
      <c r="AJ824" s="37"/>
      <c r="AK824" s="37"/>
      <c r="AL824" s="37"/>
      <c r="AM824" s="37"/>
      <c r="AN824" s="37"/>
      <c r="AO824" s="37"/>
    </row>
    <row r="825" spans="17:41" x14ac:dyDescent="0.35">
      <c r="Q825" s="37"/>
      <c r="R825" s="37"/>
      <c r="S825" s="37"/>
      <c r="T825" s="37"/>
      <c r="U825" s="37"/>
      <c r="V825" s="37"/>
      <c r="W825" s="37"/>
      <c r="X825" s="37"/>
      <c r="Y825" s="37"/>
      <c r="Z825" s="37"/>
      <c r="AA825" s="37"/>
      <c r="AB825" s="37"/>
      <c r="AC825" s="37"/>
      <c r="AD825" s="37"/>
      <c r="AE825" s="37"/>
      <c r="AF825" s="37"/>
      <c r="AG825" s="37"/>
      <c r="AH825" s="37"/>
      <c r="AI825" s="37"/>
      <c r="AJ825" s="37"/>
      <c r="AK825" s="37"/>
      <c r="AL825" s="37"/>
      <c r="AM825" s="37"/>
      <c r="AN825" s="37"/>
      <c r="AO825" s="37"/>
    </row>
    <row r="826" spans="17:41" x14ac:dyDescent="0.35">
      <c r="Q826" s="37"/>
      <c r="R826" s="37"/>
      <c r="S826" s="37"/>
      <c r="T826" s="37"/>
      <c r="U826" s="37"/>
      <c r="V826" s="37"/>
      <c r="W826" s="37"/>
      <c r="X826" s="37"/>
      <c r="Y826" s="37"/>
      <c r="Z826" s="37"/>
      <c r="AA826" s="37"/>
      <c r="AB826" s="37"/>
      <c r="AC826" s="37"/>
      <c r="AD826" s="37"/>
      <c r="AE826" s="37"/>
      <c r="AF826" s="37"/>
      <c r="AG826" s="37"/>
      <c r="AH826" s="37"/>
      <c r="AI826" s="37"/>
      <c r="AJ826" s="37"/>
      <c r="AK826" s="37"/>
      <c r="AL826" s="37"/>
      <c r="AM826" s="37"/>
      <c r="AN826" s="37"/>
      <c r="AO826" s="37"/>
    </row>
    <row r="827" spans="17:41" x14ac:dyDescent="0.35">
      <c r="Q827" s="37"/>
      <c r="R827" s="37"/>
      <c r="S827" s="37"/>
      <c r="T827" s="37"/>
      <c r="U827" s="37"/>
      <c r="V827" s="37"/>
      <c r="W827" s="37"/>
      <c r="X827" s="37"/>
      <c r="Y827" s="37"/>
      <c r="Z827" s="37"/>
      <c r="AA827" s="37"/>
      <c r="AB827" s="37"/>
      <c r="AC827" s="37"/>
      <c r="AD827" s="37"/>
      <c r="AE827" s="37"/>
      <c r="AF827" s="37"/>
      <c r="AG827" s="37"/>
      <c r="AH827" s="37"/>
      <c r="AI827" s="37"/>
      <c r="AJ827" s="37"/>
      <c r="AK827" s="37"/>
      <c r="AL827" s="37"/>
      <c r="AM827" s="37"/>
      <c r="AN827" s="37"/>
      <c r="AO827" s="37"/>
    </row>
    <row r="828" spans="17:41" x14ac:dyDescent="0.35">
      <c r="Q828" s="37"/>
      <c r="R828" s="37"/>
      <c r="S828" s="37"/>
      <c r="T828" s="37"/>
      <c r="U828" s="37"/>
      <c r="V828" s="37"/>
      <c r="W828" s="37"/>
      <c r="X828" s="37"/>
      <c r="Y828" s="37"/>
      <c r="Z828" s="37"/>
      <c r="AA828" s="37"/>
      <c r="AB828" s="37"/>
      <c r="AC828" s="37"/>
      <c r="AD828" s="37"/>
      <c r="AE828" s="37"/>
      <c r="AF828" s="37"/>
      <c r="AG828" s="37"/>
      <c r="AH828" s="37"/>
      <c r="AI828" s="37"/>
      <c r="AJ828" s="37"/>
      <c r="AK828" s="37"/>
      <c r="AL828" s="37"/>
      <c r="AM828" s="37"/>
      <c r="AN828" s="37"/>
      <c r="AO828" s="37"/>
    </row>
    <row r="829" spans="17:41" x14ac:dyDescent="0.35">
      <c r="Q829" s="37"/>
      <c r="R829" s="37"/>
      <c r="S829" s="37"/>
      <c r="T829" s="37"/>
      <c r="U829" s="37"/>
      <c r="V829" s="37"/>
      <c r="W829" s="37"/>
      <c r="X829" s="37"/>
      <c r="Y829" s="37"/>
      <c r="Z829" s="37"/>
      <c r="AA829" s="37"/>
      <c r="AB829" s="37"/>
      <c r="AC829" s="37"/>
      <c r="AD829" s="37"/>
      <c r="AE829" s="37"/>
      <c r="AF829" s="37"/>
      <c r="AG829" s="37"/>
      <c r="AH829" s="37"/>
      <c r="AI829" s="37"/>
      <c r="AJ829" s="37"/>
      <c r="AK829" s="37"/>
      <c r="AL829" s="37"/>
      <c r="AM829" s="37"/>
      <c r="AN829" s="37"/>
      <c r="AO829" s="37"/>
    </row>
    <row r="830" spans="17:41" x14ac:dyDescent="0.35">
      <c r="Q830" s="37"/>
      <c r="R830" s="37"/>
      <c r="S830" s="37"/>
      <c r="T830" s="37"/>
      <c r="U830" s="37"/>
      <c r="V830" s="37"/>
      <c r="W830" s="37"/>
      <c r="X830" s="37"/>
      <c r="Y830" s="37"/>
      <c r="Z830" s="37"/>
      <c r="AA830" s="37"/>
      <c r="AB830" s="37"/>
      <c r="AC830" s="37"/>
      <c r="AD830" s="37"/>
      <c r="AE830" s="37"/>
      <c r="AF830" s="37"/>
      <c r="AG830" s="37"/>
      <c r="AH830" s="37"/>
      <c r="AI830" s="37"/>
      <c r="AJ830" s="37"/>
      <c r="AK830" s="37"/>
      <c r="AL830" s="37"/>
      <c r="AM830" s="37"/>
      <c r="AN830" s="37"/>
      <c r="AO830" s="37"/>
    </row>
    <row r="831" spans="17:41" x14ac:dyDescent="0.35">
      <c r="Q831" s="37"/>
      <c r="R831" s="37"/>
      <c r="S831" s="37"/>
      <c r="T831" s="37"/>
      <c r="U831" s="37"/>
      <c r="V831" s="37"/>
      <c r="W831" s="37"/>
      <c r="X831" s="37"/>
      <c r="Y831" s="37"/>
      <c r="Z831" s="37"/>
      <c r="AA831" s="37"/>
      <c r="AB831" s="37"/>
      <c r="AC831" s="37"/>
      <c r="AD831" s="37"/>
      <c r="AE831" s="37"/>
      <c r="AF831" s="37"/>
      <c r="AG831" s="37"/>
      <c r="AH831" s="37"/>
      <c r="AI831" s="37"/>
      <c r="AJ831" s="37"/>
      <c r="AK831" s="37"/>
      <c r="AL831" s="37"/>
      <c r="AM831" s="37"/>
      <c r="AN831" s="37"/>
      <c r="AO831" s="37"/>
    </row>
    <row r="832" spans="17:41" x14ac:dyDescent="0.35">
      <c r="Q832" s="37"/>
      <c r="R832" s="37"/>
      <c r="S832" s="37"/>
      <c r="T832" s="37"/>
      <c r="U832" s="37"/>
      <c r="V832" s="37"/>
      <c r="W832" s="37"/>
      <c r="X832" s="37"/>
      <c r="Y832" s="37"/>
      <c r="Z832" s="37"/>
      <c r="AA832" s="37"/>
      <c r="AB832" s="37"/>
      <c r="AC832" s="37"/>
      <c r="AD832" s="37"/>
      <c r="AE832" s="37"/>
      <c r="AF832" s="37"/>
      <c r="AG832" s="37"/>
      <c r="AH832" s="37"/>
      <c r="AI832" s="37"/>
      <c r="AJ832" s="37"/>
      <c r="AK832" s="37"/>
      <c r="AL832" s="37"/>
      <c r="AM832" s="37"/>
      <c r="AN832" s="37"/>
      <c r="AO832" s="37"/>
    </row>
    <row r="833" spans="17:41" x14ac:dyDescent="0.35">
      <c r="Q833" s="37"/>
      <c r="R833" s="37"/>
      <c r="S833" s="37"/>
      <c r="T833" s="37"/>
      <c r="U833" s="37"/>
      <c r="V833" s="37"/>
      <c r="W833" s="37"/>
      <c r="X833" s="37"/>
      <c r="Y833" s="37"/>
      <c r="Z833" s="37"/>
      <c r="AA833" s="37"/>
      <c r="AB833" s="37"/>
      <c r="AC833" s="37"/>
      <c r="AD833" s="37"/>
      <c r="AE833" s="37"/>
      <c r="AF833" s="37"/>
      <c r="AG833" s="37"/>
      <c r="AH833" s="37"/>
      <c r="AI833" s="37"/>
      <c r="AJ833" s="37"/>
      <c r="AK833" s="37"/>
      <c r="AL833" s="37"/>
      <c r="AM833" s="37"/>
      <c r="AN833" s="37"/>
      <c r="AO833" s="37"/>
    </row>
    <row r="834" spans="17:41" x14ac:dyDescent="0.35">
      <c r="Q834" s="37"/>
      <c r="R834" s="37"/>
      <c r="S834" s="37"/>
      <c r="T834" s="37"/>
      <c r="U834" s="37"/>
      <c r="V834" s="37"/>
      <c r="W834" s="37"/>
      <c r="X834" s="37"/>
      <c r="Y834" s="37"/>
      <c r="Z834" s="37"/>
      <c r="AA834" s="37"/>
      <c r="AB834" s="37"/>
      <c r="AC834" s="37"/>
      <c r="AD834" s="37"/>
      <c r="AE834" s="37"/>
      <c r="AF834" s="37"/>
      <c r="AG834" s="37"/>
      <c r="AH834" s="37"/>
      <c r="AI834" s="37"/>
      <c r="AJ834" s="37"/>
      <c r="AK834" s="37"/>
      <c r="AL834" s="37"/>
      <c r="AM834" s="37"/>
      <c r="AN834" s="37"/>
      <c r="AO834" s="37"/>
    </row>
    <row r="835" spans="17:41" x14ac:dyDescent="0.35">
      <c r="Q835" s="37"/>
      <c r="R835" s="37"/>
      <c r="S835" s="37"/>
      <c r="T835" s="37"/>
      <c r="U835" s="37"/>
      <c r="V835" s="37"/>
      <c r="W835" s="37"/>
      <c r="X835" s="37"/>
      <c r="Y835" s="37"/>
      <c r="Z835" s="37"/>
      <c r="AA835" s="37"/>
      <c r="AB835" s="37"/>
      <c r="AC835" s="37"/>
      <c r="AD835" s="37"/>
      <c r="AE835" s="37"/>
      <c r="AF835" s="37"/>
      <c r="AG835" s="37"/>
      <c r="AH835" s="37"/>
      <c r="AI835" s="37"/>
      <c r="AJ835" s="37"/>
      <c r="AK835" s="37"/>
      <c r="AL835" s="37"/>
      <c r="AM835" s="37"/>
      <c r="AN835" s="37"/>
      <c r="AO835" s="37"/>
    </row>
    <row r="836" spans="17:41" x14ac:dyDescent="0.35">
      <c r="Q836" s="37"/>
      <c r="R836" s="37"/>
      <c r="S836" s="37"/>
      <c r="T836" s="37"/>
      <c r="U836" s="37"/>
      <c r="V836" s="37"/>
      <c r="W836" s="37"/>
      <c r="X836" s="37"/>
      <c r="Y836" s="37"/>
      <c r="Z836" s="37"/>
      <c r="AA836" s="37"/>
      <c r="AB836" s="37"/>
      <c r="AC836" s="37"/>
      <c r="AD836" s="37"/>
      <c r="AE836" s="37"/>
      <c r="AF836" s="37"/>
      <c r="AG836" s="37"/>
      <c r="AH836" s="37"/>
      <c r="AI836" s="37"/>
      <c r="AJ836" s="37"/>
      <c r="AK836" s="37"/>
      <c r="AL836" s="37"/>
      <c r="AM836" s="37"/>
      <c r="AN836" s="37"/>
      <c r="AO836" s="37"/>
    </row>
    <row r="837" spans="17:41" x14ac:dyDescent="0.35">
      <c r="Q837" s="37"/>
      <c r="R837" s="37"/>
      <c r="S837" s="37"/>
      <c r="T837" s="37"/>
      <c r="U837" s="37"/>
      <c r="V837" s="37"/>
      <c r="W837" s="37"/>
      <c r="X837" s="37"/>
      <c r="Y837" s="37"/>
      <c r="Z837" s="37"/>
      <c r="AA837" s="37"/>
      <c r="AB837" s="37"/>
      <c r="AC837" s="37"/>
      <c r="AD837" s="37"/>
      <c r="AE837" s="37"/>
      <c r="AF837" s="37"/>
      <c r="AG837" s="37"/>
      <c r="AH837" s="37"/>
      <c r="AI837" s="37"/>
      <c r="AJ837" s="37"/>
      <c r="AK837" s="37"/>
      <c r="AL837" s="37"/>
      <c r="AM837" s="37"/>
      <c r="AN837" s="37"/>
      <c r="AO837" s="37"/>
    </row>
    <row r="838" spans="17:41" x14ac:dyDescent="0.35">
      <c r="Q838" s="37"/>
      <c r="R838" s="37"/>
      <c r="S838" s="37"/>
      <c r="T838" s="37"/>
      <c r="U838" s="37"/>
      <c r="V838" s="37"/>
      <c r="W838" s="37"/>
      <c r="X838" s="37"/>
      <c r="Y838" s="37"/>
      <c r="Z838" s="37"/>
      <c r="AA838" s="37"/>
      <c r="AB838" s="37"/>
      <c r="AC838" s="37"/>
      <c r="AD838" s="37"/>
      <c r="AE838" s="37"/>
      <c r="AF838" s="37"/>
      <c r="AG838" s="37"/>
      <c r="AH838" s="37"/>
      <c r="AI838" s="37"/>
      <c r="AJ838" s="37"/>
      <c r="AK838" s="37"/>
      <c r="AL838" s="37"/>
      <c r="AM838" s="37"/>
      <c r="AN838" s="37"/>
      <c r="AO838" s="37"/>
    </row>
    <row r="839" spans="17:41" x14ac:dyDescent="0.35">
      <c r="Q839" s="37"/>
      <c r="R839" s="37"/>
      <c r="S839" s="37"/>
      <c r="T839" s="37"/>
      <c r="U839" s="37"/>
      <c r="V839" s="37"/>
      <c r="W839" s="37"/>
      <c r="X839" s="37"/>
      <c r="Y839" s="37"/>
      <c r="Z839" s="37"/>
      <c r="AA839" s="37"/>
      <c r="AB839" s="37"/>
      <c r="AC839" s="37"/>
      <c r="AD839" s="37"/>
      <c r="AE839" s="37"/>
      <c r="AF839" s="37"/>
      <c r="AG839" s="37"/>
      <c r="AH839" s="37"/>
      <c r="AI839" s="37"/>
      <c r="AJ839" s="37"/>
      <c r="AK839" s="37"/>
      <c r="AL839" s="37"/>
      <c r="AM839" s="37"/>
      <c r="AN839" s="37"/>
      <c r="AO839" s="37"/>
    </row>
    <row r="840" spans="17:41" x14ac:dyDescent="0.35">
      <c r="Q840" s="37"/>
      <c r="R840" s="37"/>
      <c r="S840" s="37"/>
      <c r="T840" s="37"/>
      <c r="U840" s="37"/>
      <c r="V840" s="37"/>
      <c r="W840" s="37"/>
      <c r="X840" s="37"/>
      <c r="Y840" s="37"/>
      <c r="Z840" s="37"/>
      <c r="AA840" s="37"/>
      <c r="AB840" s="37"/>
      <c r="AC840" s="37"/>
      <c r="AD840" s="37"/>
      <c r="AE840" s="37"/>
      <c r="AF840" s="37"/>
      <c r="AG840" s="37"/>
      <c r="AH840" s="37"/>
      <c r="AI840" s="37"/>
      <c r="AJ840" s="37"/>
      <c r="AK840" s="37"/>
      <c r="AL840" s="37"/>
      <c r="AM840" s="37"/>
      <c r="AN840" s="37"/>
      <c r="AO840" s="37"/>
    </row>
    <row r="841" spans="17:41" x14ac:dyDescent="0.35">
      <c r="Q841" s="37"/>
      <c r="R841" s="37"/>
      <c r="S841" s="37"/>
      <c r="T841" s="37"/>
      <c r="U841" s="37"/>
      <c r="V841" s="37"/>
      <c r="W841" s="37"/>
      <c r="X841" s="37"/>
      <c r="Y841" s="37"/>
      <c r="Z841" s="37"/>
      <c r="AA841" s="37"/>
      <c r="AB841" s="37"/>
      <c r="AC841" s="37"/>
      <c r="AD841" s="37"/>
      <c r="AE841" s="37"/>
      <c r="AF841" s="37"/>
      <c r="AG841" s="37"/>
      <c r="AH841" s="37"/>
      <c r="AI841" s="37"/>
      <c r="AJ841" s="37"/>
      <c r="AK841" s="37"/>
      <c r="AL841" s="37"/>
      <c r="AM841" s="37"/>
      <c r="AN841" s="37"/>
      <c r="AO841" s="37"/>
    </row>
    <row r="842" spans="17:41" x14ac:dyDescent="0.35">
      <c r="Q842" s="37"/>
      <c r="R842" s="37"/>
      <c r="S842" s="37"/>
      <c r="T842" s="37"/>
      <c r="U842" s="37"/>
      <c r="V842" s="37"/>
      <c r="W842" s="37"/>
      <c r="X842" s="37"/>
      <c r="Y842" s="37"/>
      <c r="Z842" s="37"/>
      <c r="AA842" s="37"/>
      <c r="AB842" s="37"/>
      <c r="AC842" s="37"/>
      <c r="AD842" s="37"/>
      <c r="AE842" s="37"/>
      <c r="AF842" s="37"/>
      <c r="AG842" s="37"/>
      <c r="AH842" s="37"/>
      <c r="AI842" s="37"/>
      <c r="AJ842" s="37"/>
      <c r="AK842" s="37"/>
      <c r="AL842" s="37"/>
      <c r="AM842" s="37"/>
      <c r="AN842" s="37"/>
      <c r="AO842" s="37"/>
    </row>
    <row r="843" spans="17:41" x14ac:dyDescent="0.35">
      <c r="Q843" s="37"/>
      <c r="R843" s="37"/>
      <c r="S843" s="37"/>
      <c r="T843" s="37"/>
      <c r="U843" s="37"/>
      <c r="V843" s="37"/>
      <c r="W843" s="37"/>
      <c r="X843" s="37"/>
      <c r="Y843" s="37"/>
      <c r="Z843" s="37"/>
      <c r="AA843" s="37"/>
      <c r="AB843" s="37"/>
      <c r="AC843" s="37"/>
      <c r="AD843" s="37"/>
      <c r="AE843" s="37"/>
      <c r="AF843" s="37"/>
      <c r="AG843" s="37"/>
      <c r="AH843" s="37"/>
      <c r="AI843" s="37"/>
      <c r="AJ843" s="37"/>
      <c r="AK843" s="37"/>
      <c r="AL843" s="37"/>
      <c r="AM843" s="37"/>
      <c r="AN843" s="37"/>
      <c r="AO843" s="37"/>
    </row>
    <row r="844" spans="17:41" x14ac:dyDescent="0.35">
      <c r="Q844" s="37"/>
      <c r="R844" s="37"/>
      <c r="S844" s="37"/>
      <c r="T844" s="37"/>
      <c r="U844" s="37"/>
      <c r="V844" s="37"/>
      <c r="W844" s="37"/>
      <c r="X844" s="37"/>
      <c r="Y844" s="37"/>
      <c r="Z844" s="37"/>
      <c r="AA844" s="37"/>
      <c r="AB844" s="37"/>
      <c r="AC844" s="37"/>
      <c r="AD844" s="37"/>
      <c r="AE844" s="37"/>
      <c r="AF844" s="37"/>
      <c r="AG844" s="37"/>
      <c r="AH844" s="37"/>
      <c r="AI844" s="37"/>
      <c r="AJ844" s="37"/>
      <c r="AK844" s="37"/>
      <c r="AL844" s="37"/>
      <c r="AM844" s="37"/>
      <c r="AN844" s="37"/>
      <c r="AO844" s="37"/>
    </row>
    <row r="845" spans="17:41" x14ac:dyDescent="0.35">
      <c r="Q845" s="37"/>
      <c r="R845" s="37"/>
      <c r="S845" s="37"/>
      <c r="T845" s="37"/>
      <c r="U845" s="37"/>
      <c r="V845" s="37"/>
      <c r="W845" s="37"/>
      <c r="X845" s="37"/>
      <c r="Y845" s="37"/>
      <c r="Z845" s="37"/>
      <c r="AA845" s="37"/>
      <c r="AB845" s="37"/>
      <c r="AC845" s="37"/>
      <c r="AD845" s="37"/>
      <c r="AE845" s="37"/>
      <c r="AF845" s="37"/>
      <c r="AG845" s="37"/>
      <c r="AH845" s="37"/>
      <c r="AI845" s="37"/>
      <c r="AJ845" s="37"/>
      <c r="AK845" s="37"/>
      <c r="AL845" s="37"/>
      <c r="AM845" s="37"/>
      <c r="AN845" s="37"/>
      <c r="AO845" s="37"/>
    </row>
    <row r="846" spans="17:41" x14ac:dyDescent="0.35">
      <c r="Q846" s="37"/>
      <c r="R846" s="37"/>
      <c r="S846" s="37"/>
      <c r="T846" s="37"/>
      <c r="U846" s="37"/>
      <c r="V846" s="37"/>
      <c r="W846" s="37"/>
      <c r="X846" s="37"/>
      <c r="Y846" s="37"/>
      <c r="Z846" s="37"/>
      <c r="AA846" s="37"/>
      <c r="AB846" s="37"/>
      <c r="AC846" s="37"/>
      <c r="AD846" s="37"/>
      <c r="AE846" s="37"/>
      <c r="AF846" s="37"/>
      <c r="AG846" s="37"/>
      <c r="AH846" s="37"/>
      <c r="AI846" s="37"/>
      <c r="AJ846" s="37"/>
      <c r="AK846" s="37"/>
      <c r="AL846" s="37"/>
      <c r="AM846" s="37"/>
      <c r="AN846" s="37"/>
      <c r="AO846" s="37"/>
    </row>
    <row r="847" spans="17:41" x14ac:dyDescent="0.35">
      <c r="Q847" s="37"/>
      <c r="R847" s="37"/>
      <c r="S847" s="37"/>
      <c r="T847" s="37"/>
      <c r="U847" s="37"/>
      <c r="V847" s="37"/>
      <c r="W847" s="37"/>
      <c r="X847" s="37"/>
      <c r="Y847" s="37"/>
      <c r="Z847" s="37"/>
      <c r="AA847" s="37"/>
      <c r="AB847" s="37"/>
      <c r="AC847" s="37"/>
      <c r="AD847" s="37"/>
      <c r="AE847" s="37"/>
      <c r="AF847" s="37"/>
      <c r="AG847" s="37"/>
      <c r="AH847" s="37"/>
      <c r="AI847" s="37"/>
      <c r="AJ847" s="37"/>
      <c r="AK847" s="37"/>
      <c r="AL847" s="37"/>
      <c r="AM847" s="37"/>
      <c r="AN847" s="37"/>
      <c r="AO847" s="37"/>
    </row>
    <row r="848" spans="17:41" x14ac:dyDescent="0.35">
      <c r="Q848" s="37"/>
      <c r="R848" s="37"/>
      <c r="S848" s="37"/>
      <c r="T848" s="37"/>
      <c r="U848" s="37"/>
      <c r="V848" s="37"/>
      <c r="W848" s="37"/>
      <c r="X848" s="37"/>
      <c r="Y848" s="37"/>
      <c r="Z848" s="37"/>
      <c r="AA848" s="37"/>
      <c r="AB848" s="37"/>
      <c r="AC848" s="37"/>
      <c r="AD848" s="37"/>
      <c r="AE848" s="37"/>
      <c r="AF848" s="37"/>
      <c r="AG848" s="37"/>
      <c r="AH848" s="37"/>
      <c r="AI848" s="37"/>
      <c r="AJ848" s="37"/>
      <c r="AK848" s="37"/>
      <c r="AL848" s="37"/>
      <c r="AM848" s="37"/>
      <c r="AN848" s="37"/>
      <c r="AO848" s="37"/>
    </row>
    <row r="849" spans="17:41" x14ac:dyDescent="0.35">
      <c r="Q849" s="37"/>
      <c r="R849" s="37"/>
      <c r="S849" s="37"/>
      <c r="T849" s="37"/>
      <c r="U849" s="37"/>
      <c r="V849" s="37"/>
      <c r="W849" s="37"/>
      <c r="X849" s="37"/>
      <c r="Y849" s="37"/>
      <c r="Z849" s="37"/>
      <c r="AA849" s="37"/>
      <c r="AB849" s="37"/>
      <c r="AC849" s="37"/>
      <c r="AD849" s="37"/>
      <c r="AE849" s="37"/>
      <c r="AF849" s="37"/>
      <c r="AG849" s="37"/>
      <c r="AH849" s="37"/>
      <c r="AI849" s="37"/>
      <c r="AJ849" s="37"/>
      <c r="AK849" s="37"/>
      <c r="AL849" s="37"/>
      <c r="AM849" s="37"/>
      <c r="AN849" s="37"/>
      <c r="AO849" s="37"/>
    </row>
    <row r="850" spans="17:41" x14ac:dyDescent="0.35">
      <c r="Q850" s="37"/>
      <c r="R850" s="37"/>
      <c r="S850" s="37"/>
      <c r="T850" s="37"/>
      <c r="U850" s="37"/>
      <c r="V850" s="37"/>
      <c r="W850" s="37"/>
      <c r="X850" s="37"/>
      <c r="Y850" s="37"/>
      <c r="Z850" s="37"/>
      <c r="AA850" s="37"/>
      <c r="AB850" s="37"/>
      <c r="AC850" s="37"/>
      <c r="AD850" s="37"/>
      <c r="AE850" s="37"/>
      <c r="AF850" s="37"/>
      <c r="AG850" s="37"/>
      <c r="AH850" s="37"/>
      <c r="AI850" s="37"/>
      <c r="AJ850" s="37"/>
      <c r="AK850" s="37"/>
      <c r="AL850" s="37"/>
      <c r="AM850" s="37"/>
      <c r="AN850" s="37"/>
      <c r="AO850" s="37"/>
    </row>
    <row r="851" spans="17:41" x14ac:dyDescent="0.35">
      <c r="Q851" s="37"/>
      <c r="R851" s="37"/>
      <c r="S851" s="37"/>
      <c r="T851" s="37"/>
      <c r="U851" s="37"/>
      <c r="V851" s="37"/>
      <c r="W851" s="37"/>
      <c r="X851" s="37"/>
      <c r="Y851" s="37"/>
      <c r="Z851" s="37"/>
      <c r="AA851" s="37"/>
      <c r="AB851" s="37"/>
      <c r="AC851" s="37"/>
      <c r="AD851" s="37"/>
      <c r="AE851" s="37"/>
      <c r="AF851" s="37"/>
      <c r="AG851" s="37"/>
      <c r="AH851" s="37"/>
      <c r="AI851" s="37"/>
      <c r="AJ851" s="37"/>
      <c r="AK851" s="37"/>
      <c r="AL851" s="37"/>
      <c r="AM851" s="37"/>
      <c r="AN851" s="37"/>
      <c r="AO851" s="37"/>
    </row>
    <row r="852" spans="17:41" x14ac:dyDescent="0.35">
      <c r="Q852" s="37"/>
      <c r="R852" s="37"/>
      <c r="S852" s="37"/>
      <c r="T852" s="37"/>
      <c r="U852" s="37"/>
      <c r="V852" s="37"/>
      <c r="W852" s="37"/>
      <c r="X852" s="37"/>
      <c r="Y852" s="37"/>
      <c r="Z852" s="37"/>
      <c r="AA852" s="37"/>
      <c r="AB852" s="37"/>
      <c r="AC852" s="37"/>
      <c r="AD852" s="37"/>
      <c r="AE852" s="37"/>
      <c r="AF852" s="37"/>
      <c r="AG852" s="37"/>
      <c r="AH852" s="37"/>
      <c r="AI852" s="37"/>
      <c r="AJ852" s="37"/>
      <c r="AK852" s="37"/>
      <c r="AL852" s="37"/>
      <c r="AM852" s="37"/>
      <c r="AN852" s="37"/>
      <c r="AO852" s="37"/>
    </row>
    <row r="853" spans="17:41" x14ac:dyDescent="0.35">
      <c r="Q853" s="37"/>
      <c r="R853" s="37"/>
      <c r="S853" s="37"/>
      <c r="T853" s="37"/>
      <c r="U853" s="37"/>
      <c r="V853" s="37"/>
      <c r="W853" s="37"/>
      <c r="X853" s="37"/>
      <c r="Y853" s="37"/>
      <c r="Z853" s="37"/>
      <c r="AA853" s="37"/>
      <c r="AB853" s="37"/>
      <c r="AC853" s="37"/>
      <c r="AD853" s="37"/>
      <c r="AE853" s="37"/>
      <c r="AF853" s="37"/>
      <c r="AG853" s="37"/>
      <c r="AH853" s="37"/>
      <c r="AI853" s="37"/>
      <c r="AJ853" s="37"/>
      <c r="AK853" s="37"/>
      <c r="AL853" s="37"/>
      <c r="AM853" s="37"/>
      <c r="AN853" s="37"/>
      <c r="AO853" s="37"/>
    </row>
    <row r="854" spans="17:41" x14ac:dyDescent="0.35">
      <c r="Q854" s="37"/>
      <c r="R854" s="37"/>
      <c r="S854" s="37"/>
      <c r="T854" s="37"/>
      <c r="U854" s="37"/>
      <c r="V854" s="37"/>
      <c r="W854" s="37"/>
      <c r="X854" s="37"/>
      <c r="Y854" s="37"/>
      <c r="Z854" s="37"/>
      <c r="AA854" s="37"/>
      <c r="AB854" s="37"/>
      <c r="AC854" s="37"/>
      <c r="AD854" s="37"/>
      <c r="AE854" s="37"/>
      <c r="AF854" s="37"/>
      <c r="AG854" s="37"/>
      <c r="AH854" s="37"/>
      <c r="AI854" s="37"/>
      <c r="AJ854" s="37"/>
      <c r="AK854" s="37"/>
      <c r="AL854" s="37"/>
      <c r="AM854" s="37"/>
      <c r="AN854" s="37"/>
      <c r="AO854" s="37"/>
    </row>
    <row r="855" spans="17:41" x14ac:dyDescent="0.35">
      <c r="Q855" s="37"/>
      <c r="R855" s="37"/>
      <c r="S855" s="37"/>
      <c r="T855" s="37"/>
      <c r="U855" s="37"/>
      <c r="V855" s="37"/>
      <c r="W855" s="37"/>
      <c r="X855" s="37"/>
      <c r="Y855" s="37"/>
      <c r="Z855" s="37"/>
      <c r="AA855" s="37"/>
      <c r="AB855" s="37"/>
      <c r="AC855" s="37"/>
      <c r="AD855" s="37"/>
      <c r="AE855" s="37"/>
      <c r="AF855" s="37"/>
      <c r="AG855" s="37"/>
      <c r="AH855" s="37"/>
      <c r="AI855" s="37"/>
      <c r="AJ855" s="37"/>
      <c r="AK855" s="37"/>
      <c r="AL855" s="37"/>
      <c r="AM855" s="37"/>
      <c r="AN855" s="37"/>
      <c r="AO855" s="37"/>
    </row>
    <row r="856" spans="17:41" x14ac:dyDescent="0.35">
      <c r="Q856" s="37"/>
      <c r="R856" s="37"/>
      <c r="S856" s="37"/>
      <c r="T856" s="37"/>
      <c r="U856" s="37"/>
      <c r="V856" s="37"/>
      <c r="W856" s="37"/>
      <c r="X856" s="37"/>
      <c r="Y856" s="37"/>
      <c r="Z856" s="37"/>
      <c r="AA856" s="37"/>
      <c r="AB856" s="37"/>
      <c r="AC856" s="37"/>
      <c r="AD856" s="37"/>
      <c r="AE856" s="37"/>
      <c r="AF856" s="37"/>
      <c r="AG856" s="37"/>
      <c r="AH856" s="37"/>
      <c r="AI856" s="37"/>
      <c r="AJ856" s="37"/>
      <c r="AK856" s="37"/>
      <c r="AL856" s="37"/>
      <c r="AM856" s="37"/>
      <c r="AN856" s="37"/>
      <c r="AO856" s="37"/>
    </row>
    <row r="857" spans="17:41" x14ac:dyDescent="0.35">
      <c r="Q857" s="37"/>
      <c r="R857" s="37"/>
      <c r="S857" s="37"/>
      <c r="T857" s="37"/>
      <c r="U857" s="37"/>
      <c r="V857" s="37"/>
      <c r="W857" s="37"/>
      <c r="X857" s="37"/>
      <c r="Y857" s="37"/>
      <c r="Z857" s="37"/>
      <c r="AA857" s="37"/>
      <c r="AB857" s="37"/>
      <c r="AC857" s="37"/>
      <c r="AD857" s="37"/>
      <c r="AE857" s="37"/>
      <c r="AF857" s="37"/>
      <c r="AG857" s="37"/>
      <c r="AH857" s="37"/>
      <c r="AI857" s="37"/>
      <c r="AJ857" s="37"/>
      <c r="AK857" s="37"/>
      <c r="AL857" s="37"/>
      <c r="AM857" s="37"/>
      <c r="AN857" s="37"/>
      <c r="AO857" s="37"/>
    </row>
    <row r="858" spans="17:41" x14ac:dyDescent="0.35">
      <c r="Q858" s="37"/>
      <c r="R858" s="37"/>
      <c r="S858" s="37"/>
      <c r="T858" s="37"/>
      <c r="U858" s="37"/>
      <c r="V858" s="37"/>
      <c r="W858" s="37"/>
      <c r="X858" s="37"/>
      <c r="Y858" s="37"/>
      <c r="Z858" s="37"/>
      <c r="AA858" s="37"/>
      <c r="AB858" s="37"/>
      <c r="AC858" s="37"/>
      <c r="AD858" s="37"/>
      <c r="AE858" s="37"/>
      <c r="AF858" s="37"/>
      <c r="AG858" s="37"/>
      <c r="AH858" s="37"/>
      <c r="AI858" s="37"/>
      <c r="AJ858" s="37"/>
      <c r="AK858" s="37"/>
      <c r="AL858" s="37"/>
      <c r="AM858" s="37"/>
      <c r="AN858" s="37"/>
      <c r="AO858" s="37"/>
    </row>
    <row r="859" spans="17:41" x14ac:dyDescent="0.35">
      <c r="Q859" s="37"/>
      <c r="R859" s="37"/>
      <c r="S859" s="37"/>
      <c r="T859" s="37"/>
      <c r="U859" s="37"/>
      <c r="V859" s="37"/>
      <c r="W859" s="37"/>
      <c r="X859" s="37"/>
      <c r="Y859" s="37"/>
      <c r="Z859" s="37"/>
      <c r="AA859" s="37"/>
      <c r="AB859" s="37"/>
      <c r="AC859" s="37"/>
      <c r="AD859" s="37"/>
      <c r="AE859" s="37"/>
      <c r="AF859" s="37"/>
      <c r="AG859" s="37"/>
      <c r="AH859" s="37"/>
      <c r="AI859" s="37"/>
      <c r="AJ859" s="37"/>
      <c r="AK859" s="37"/>
      <c r="AL859" s="37"/>
      <c r="AM859" s="37"/>
      <c r="AN859" s="37"/>
      <c r="AO859" s="37"/>
    </row>
    <row r="860" spans="17:41" x14ac:dyDescent="0.35">
      <c r="Q860" s="37"/>
      <c r="R860" s="37"/>
      <c r="S860" s="37"/>
      <c r="T860" s="37"/>
      <c r="U860" s="37"/>
      <c r="V860" s="37"/>
      <c r="W860" s="37"/>
      <c r="X860" s="37"/>
      <c r="Y860" s="37"/>
      <c r="Z860" s="37"/>
      <c r="AA860" s="37"/>
      <c r="AB860" s="37"/>
      <c r="AC860" s="37"/>
      <c r="AD860" s="37"/>
      <c r="AE860" s="37"/>
      <c r="AF860" s="37"/>
      <c r="AG860" s="37"/>
      <c r="AH860" s="37"/>
      <c r="AI860" s="37"/>
      <c r="AJ860" s="37"/>
      <c r="AK860" s="37"/>
      <c r="AL860" s="37"/>
      <c r="AM860" s="37"/>
      <c r="AN860" s="37"/>
      <c r="AO860" s="37"/>
    </row>
    <row r="861" spans="17:41" x14ac:dyDescent="0.35">
      <c r="Q861" s="37"/>
      <c r="R861" s="37"/>
      <c r="S861" s="37"/>
      <c r="T861" s="37"/>
      <c r="U861" s="37"/>
      <c r="V861" s="37"/>
      <c r="W861" s="37"/>
      <c r="X861" s="37"/>
      <c r="Y861" s="37"/>
      <c r="Z861" s="37"/>
      <c r="AA861" s="37"/>
      <c r="AB861" s="37"/>
      <c r="AC861" s="37"/>
      <c r="AD861" s="37"/>
      <c r="AE861" s="37"/>
      <c r="AF861" s="37"/>
      <c r="AG861" s="37"/>
      <c r="AH861" s="37"/>
      <c r="AI861" s="37"/>
      <c r="AJ861" s="37"/>
      <c r="AK861" s="37"/>
      <c r="AL861" s="37"/>
      <c r="AM861" s="37"/>
      <c r="AN861" s="37"/>
      <c r="AO861" s="37"/>
    </row>
    <row r="862" spans="17:41" x14ac:dyDescent="0.35">
      <c r="Q862" s="37"/>
      <c r="R862" s="37"/>
      <c r="S862" s="37"/>
      <c r="T862" s="37"/>
      <c r="U862" s="37"/>
      <c r="V862" s="37"/>
      <c r="W862" s="37"/>
      <c r="X862" s="37"/>
      <c r="Y862" s="37"/>
      <c r="Z862" s="37"/>
      <c r="AA862" s="37"/>
      <c r="AB862" s="37"/>
      <c r="AC862" s="37"/>
      <c r="AD862" s="37"/>
      <c r="AE862" s="37"/>
      <c r="AF862" s="37"/>
      <c r="AG862" s="37"/>
      <c r="AH862" s="37"/>
      <c r="AI862" s="37"/>
      <c r="AJ862" s="37"/>
      <c r="AK862" s="37"/>
      <c r="AL862" s="37"/>
      <c r="AM862" s="37"/>
      <c r="AN862" s="37"/>
      <c r="AO862" s="37"/>
    </row>
    <row r="863" spans="17:41" x14ac:dyDescent="0.35">
      <c r="Q863" s="37"/>
      <c r="R863" s="37"/>
      <c r="S863" s="37"/>
      <c r="T863" s="37"/>
      <c r="U863" s="37"/>
      <c r="V863" s="37"/>
      <c r="W863" s="37"/>
      <c r="X863" s="37"/>
      <c r="Y863" s="37"/>
      <c r="Z863" s="37"/>
      <c r="AA863" s="37"/>
      <c r="AB863" s="37"/>
      <c r="AC863" s="37"/>
      <c r="AD863" s="37"/>
      <c r="AE863" s="37"/>
      <c r="AF863" s="37"/>
      <c r="AG863" s="37"/>
      <c r="AH863" s="37"/>
      <c r="AI863" s="37"/>
      <c r="AJ863" s="37"/>
      <c r="AK863" s="37"/>
      <c r="AL863" s="37"/>
      <c r="AM863" s="37"/>
      <c r="AN863" s="37"/>
      <c r="AO863" s="37"/>
    </row>
    <row r="864" spans="17:41" x14ac:dyDescent="0.35">
      <c r="Q864" s="37"/>
      <c r="R864" s="37"/>
      <c r="S864" s="37"/>
      <c r="T864" s="37"/>
      <c r="U864" s="37"/>
      <c r="V864" s="37"/>
      <c r="W864" s="37"/>
      <c r="X864" s="37"/>
      <c r="Y864" s="37"/>
      <c r="Z864" s="37"/>
      <c r="AA864" s="37"/>
      <c r="AB864" s="37"/>
      <c r="AC864" s="37"/>
      <c r="AD864" s="37"/>
      <c r="AE864" s="37"/>
      <c r="AF864" s="37"/>
      <c r="AG864" s="37"/>
      <c r="AH864" s="37"/>
      <c r="AI864" s="37"/>
      <c r="AJ864" s="37"/>
      <c r="AK864" s="37"/>
      <c r="AL864" s="37"/>
      <c r="AM864" s="37"/>
      <c r="AN864" s="37"/>
      <c r="AO864" s="37"/>
    </row>
    <row r="865" spans="17:41" x14ac:dyDescent="0.35">
      <c r="Q865" s="37"/>
      <c r="R865" s="37"/>
      <c r="S865" s="37"/>
      <c r="T865" s="37"/>
      <c r="U865" s="37"/>
      <c r="V865" s="37"/>
      <c r="W865" s="37"/>
      <c r="X865" s="37"/>
      <c r="Y865" s="37"/>
      <c r="Z865" s="37"/>
      <c r="AA865" s="37"/>
      <c r="AB865" s="37"/>
      <c r="AC865" s="37"/>
      <c r="AD865" s="37"/>
      <c r="AE865" s="37"/>
      <c r="AF865" s="37"/>
      <c r="AG865" s="37"/>
      <c r="AH865" s="37"/>
      <c r="AI865" s="37"/>
      <c r="AJ865" s="37"/>
      <c r="AK865" s="37"/>
      <c r="AL865" s="37"/>
      <c r="AM865" s="37"/>
      <c r="AN865" s="37"/>
      <c r="AO865" s="37"/>
    </row>
    <row r="866" spans="17:41" x14ac:dyDescent="0.35">
      <c r="Q866" s="37"/>
      <c r="R866" s="37"/>
      <c r="S866" s="37"/>
      <c r="T866" s="37"/>
      <c r="U866" s="37"/>
      <c r="V866" s="37"/>
      <c r="W866" s="37"/>
      <c r="X866" s="37"/>
      <c r="Y866" s="37"/>
      <c r="Z866" s="37"/>
      <c r="AA866" s="37"/>
      <c r="AB866" s="37"/>
      <c r="AC866" s="37"/>
      <c r="AD866" s="37"/>
      <c r="AE866" s="37"/>
      <c r="AF866" s="37"/>
      <c r="AG866" s="37"/>
      <c r="AH866" s="37"/>
      <c r="AI866" s="37"/>
      <c r="AJ866" s="37"/>
      <c r="AK866" s="37"/>
      <c r="AL866" s="37"/>
      <c r="AM866" s="37"/>
      <c r="AN866" s="37"/>
      <c r="AO866" s="37"/>
    </row>
    <row r="867" spans="17:41" x14ac:dyDescent="0.35">
      <c r="Q867" s="37"/>
      <c r="R867" s="37"/>
      <c r="S867" s="37"/>
      <c r="T867" s="37"/>
      <c r="U867" s="37"/>
      <c r="V867" s="37"/>
      <c r="W867" s="37"/>
      <c r="X867" s="37"/>
      <c r="Y867" s="37"/>
      <c r="Z867" s="37"/>
      <c r="AA867" s="37"/>
      <c r="AB867" s="37"/>
      <c r="AC867" s="37"/>
      <c r="AD867" s="37"/>
      <c r="AE867" s="37"/>
      <c r="AF867" s="37"/>
      <c r="AG867" s="37"/>
      <c r="AH867" s="37"/>
      <c r="AI867" s="37"/>
      <c r="AJ867" s="37"/>
      <c r="AK867" s="37"/>
      <c r="AL867" s="37"/>
      <c r="AM867" s="37"/>
      <c r="AN867" s="37"/>
      <c r="AO867" s="37"/>
    </row>
    <row r="868" spans="17:41" x14ac:dyDescent="0.35">
      <c r="Q868" s="37"/>
      <c r="R868" s="37"/>
      <c r="S868" s="37"/>
      <c r="T868" s="37"/>
      <c r="U868" s="37"/>
      <c r="V868" s="37"/>
      <c r="W868" s="37"/>
      <c r="X868" s="37"/>
      <c r="Y868" s="37"/>
      <c r="Z868" s="37"/>
      <c r="AA868" s="37"/>
      <c r="AB868" s="37"/>
      <c r="AC868" s="37"/>
      <c r="AD868" s="37"/>
      <c r="AE868" s="37"/>
      <c r="AF868" s="37"/>
      <c r="AG868" s="37"/>
      <c r="AH868" s="37"/>
      <c r="AI868" s="37"/>
      <c r="AJ868" s="37"/>
      <c r="AK868" s="37"/>
      <c r="AL868" s="37"/>
      <c r="AM868" s="37"/>
      <c r="AN868" s="37"/>
      <c r="AO868" s="37"/>
    </row>
    <row r="869" spans="17:41" x14ac:dyDescent="0.35">
      <c r="Q869" s="37"/>
      <c r="R869" s="37"/>
      <c r="S869" s="37"/>
      <c r="T869" s="37"/>
      <c r="U869" s="37"/>
      <c r="V869" s="37"/>
      <c r="W869" s="37"/>
      <c r="X869" s="37"/>
      <c r="Y869" s="37"/>
      <c r="Z869" s="37"/>
      <c r="AA869" s="37"/>
      <c r="AB869" s="37"/>
      <c r="AC869" s="37"/>
      <c r="AD869" s="37"/>
      <c r="AE869" s="37"/>
      <c r="AF869" s="37"/>
      <c r="AG869" s="37"/>
      <c r="AH869" s="37"/>
      <c r="AI869" s="37"/>
      <c r="AJ869" s="37"/>
      <c r="AK869" s="37"/>
      <c r="AL869" s="37"/>
      <c r="AM869" s="37"/>
      <c r="AN869" s="37"/>
      <c r="AO869" s="37"/>
    </row>
    <row r="870" spans="17:41" x14ac:dyDescent="0.35">
      <c r="Q870" s="37"/>
      <c r="R870" s="37"/>
      <c r="S870" s="37"/>
      <c r="T870" s="37"/>
      <c r="U870" s="37"/>
      <c r="V870" s="37"/>
      <c r="W870" s="37"/>
      <c r="X870" s="37"/>
      <c r="Y870" s="37"/>
      <c r="Z870" s="37"/>
      <c r="AA870" s="37"/>
      <c r="AB870" s="37"/>
      <c r="AC870" s="37"/>
      <c r="AD870" s="37"/>
      <c r="AE870" s="37"/>
      <c r="AF870" s="37"/>
      <c r="AG870" s="37"/>
      <c r="AH870" s="37"/>
      <c r="AI870" s="37"/>
      <c r="AJ870" s="37"/>
      <c r="AK870" s="37"/>
      <c r="AL870" s="37"/>
      <c r="AM870" s="37"/>
      <c r="AN870" s="37"/>
      <c r="AO870" s="37"/>
    </row>
    <row r="871" spans="17:41" x14ac:dyDescent="0.35">
      <c r="Q871" s="37"/>
      <c r="R871" s="37"/>
      <c r="S871" s="37"/>
      <c r="T871" s="37"/>
      <c r="U871" s="37"/>
      <c r="V871" s="37"/>
      <c r="W871" s="37"/>
      <c r="X871" s="37"/>
      <c r="Y871" s="37"/>
      <c r="Z871" s="37"/>
      <c r="AA871" s="37"/>
      <c r="AB871" s="37"/>
      <c r="AC871" s="37"/>
      <c r="AD871" s="37"/>
      <c r="AE871" s="37"/>
      <c r="AF871" s="37"/>
      <c r="AG871" s="37"/>
      <c r="AH871" s="37"/>
      <c r="AI871" s="37"/>
      <c r="AJ871" s="37"/>
      <c r="AK871" s="37"/>
      <c r="AL871" s="37"/>
      <c r="AM871" s="37"/>
      <c r="AN871" s="37"/>
      <c r="AO871" s="37"/>
    </row>
    <row r="872" spans="17:41" x14ac:dyDescent="0.35">
      <c r="Q872" s="37"/>
      <c r="R872" s="37"/>
      <c r="S872" s="37"/>
      <c r="T872" s="37"/>
      <c r="U872" s="37"/>
      <c r="V872" s="37"/>
      <c r="W872" s="37"/>
      <c r="X872" s="37"/>
      <c r="Y872" s="37"/>
      <c r="Z872" s="37"/>
      <c r="AA872" s="37"/>
      <c r="AB872" s="37"/>
      <c r="AC872" s="37"/>
      <c r="AD872" s="37"/>
      <c r="AE872" s="37"/>
      <c r="AF872" s="37"/>
      <c r="AG872" s="37"/>
      <c r="AH872" s="37"/>
      <c r="AI872" s="37"/>
      <c r="AJ872" s="37"/>
      <c r="AK872" s="37"/>
      <c r="AL872" s="37"/>
      <c r="AM872" s="37"/>
      <c r="AN872" s="37"/>
      <c r="AO872" s="37"/>
    </row>
    <row r="873" spans="17:41" x14ac:dyDescent="0.35">
      <c r="Q873" s="37"/>
      <c r="R873" s="37"/>
      <c r="S873" s="37"/>
      <c r="T873" s="37"/>
      <c r="U873" s="37"/>
      <c r="V873" s="37"/>
      <c r="W873" s="37"/>
      <c r="X873" s="37"/>
      <c r="Y873" s="37"/>
      <c r="Z873" s="37"/>
      <c r="AA873" s="37"/>
      <c r="AB873" s="37"/>
      <c r="AC873" s="37"/>
      <c r="AD873" s="37"/>
      <c r="AE873" s="37"/>
      <c r="AF873" s="37"/>
      <c r="AG873" s="37"/>
      <c r="AH873" s="37"/>
      <c r="AI873" s="37"/>
      <c r="AJ873" s="37"/>
      <c r="AK873" s="37"/>
      <c r="AL873" s="37"/>
      <c r="AM873" s="37"/>
      <c r="AN873" s="37"/>
      <c r="AO873" s="37"/>
    </row>
    <row r="874" spans="17:41" x14ac:dyDescent="0.35">
      <c r="Q874" s="37"/>
      <c r="R874" s="37"/>
      <c r="S874" s="37"/>
      <c r="T874" s="37"/>
      <c r="U874" s="37"/>
      <c r="V874" s="37"/>
      <c r="W874" s="37"/>
      <c r="X874" s="37"/>
      <c r="Y874" s="37"/>
      <c r="Z874" s="37"/>
      <c r="AA874" s="37"/>
      <c r="AB874" s="37"/>
      <c r="AC874" s="37"/>
      <c r="AD874" s="37"/>
      <c r="AE874" s="37"/>
      <c r="AF874" s="37"/>
      <c r="AG874" s="37"/>
      <c r="AH874" s="37"/>
      <c r="AI874" s="37"/>
      <c r="AJ874" s="37"/>
      <c r="AK874" s="37"/>
      <c r="AL874" s="37"/>
      <c r="AM874" s="37"/>
      <c r="AN874" s="37"/>
      <c r="AO874" s="37"/>
    </row>
    <row r="875" spans="17:41" x14ac:dyDescent="0.35">
      <c r="Q875" s="37"/>
      <c r="R875" s="37"/>
      <c r="S875" s="37"/>
      <c r="T875" s="37"/>
      <c r="U875" s="37"/>
      <c r="V875" s="37"/>
      <c r="W875" s="37"/>
      <c r="X875" s="37"/>
      <c r="Y875" s="37"/>
      <c r="Z875" s="37"/>
      <c r="AA875" s="37"/>
      <c r="AB875" s="37"/>
      <c r="AC875" s="37"/>
      <c r="AD875" s="37"/>
      <c r="AE875" s="37"/>
      <c r="AF875" s="37"/>
      <c r="AG875" s="37"/>
      <c r="AH875" s="37"/>
      <c r="AI875" s="37"/>
      <c r="AJ875" s="37"/>
      <c r="AK875" s="37"/>
      <c r="AL875" s="37"/>
      <c r="AM875" s="37"/>
      <c r="AN875" s="37"/>
      <c r="AO875" s="37"/>
    </row>
    <row r="876" spans="17:41" x14ac:dyDescent="0.35">
      <c r="Q876" s="37"/>
      <c r="R876" s="37"/>
      <c r="S876" s="37"/>
      <c r="T876" s="37"/>
      <c r="U876" s="37"/>
      <c r="V876" s="37"/>
      <c r="W876" s="37"/>
      <c r="X876" s="37"/>
      <c r="Y876" s="37"/>
      <c r="Z876" s="37"/>
      <c r="AA876" s="37"/>
      <c r="AB876" s="37"/>
      <c r="AC876" s="37"/>
      <c r="AD876" s="37"/>
      <c r="AE876" s="37"/>
      <c r="AF876" s="37"/>
      <c r="AG876" s="37"/>
      <c r="AH876" s="37"/>
      <c r="AI876" s="37"/>
      <c r="AJ876" s="37"/>
      <c r="AK876" s="37"/>
      <c r="AL876" s="37"/>
      <c r="AM876" s="37"/>
      <c r="AN876" s="37"/>
      <c r="AO876" s="37"/>
    </row>
    <row r="877" spans="17:41" x14ac:dyDescent="0.35">
      <c r="Q877" s="37"/>
      <c r="R877" s="37"/>
      <c r="S877" s="37"/>
      <c r="T877" s="37"/>
      <c r="U877" s="37"/>
      <c r="V877" s="37"/>
      <c r="W877" s="37"/>
      <c r="X877" s="37"/>
      <c r="Y877" s="37"/>
      <c r="Z877" s="37"/>
      <c r="AA877" s="37"/>
      <c r="AB877" s="37"/>
      <c r="AC877" s="37"/>
      <c r="AD877" s="37"/>
      <c r="AE877" s="37"/>
      <c r="AF877" s="37"/>
      <c r="AG877" s="37"/>
      <c r="AH877" s="37"/>
      <c r="AI877" s="37"/>
      <c r="AJ877" s="37"/>
      <c r="AK877" s="37"/>
      <c r="AL877" s="37"/>
      <c r="AM877" s="37"/>
      <c r="AN877" s="37"/>
      <c r="AO877" s="37"/>
    </row>
    <row r="878" spans="17:41" x14ac:dyDescent="0.35">
      <c r="Q878" s="37"/>
      <c r="R878" s="37"/>
      <c r="S878" s="37"/>
      <c r="T878" s="37"/>
      <c r="U878" s="37"/>
      <c r="V878" s="37"/>
      <c r="W878" s="37"/>
      <c r="X878" s="37"/>
      <c r="Y878" s="37"/>
      <c r="Z878" s="37"/>
      <c r="AA878" s="37"/>
      <c r="AB878" s="37"/>
      <c r="AC878" s="37"/>
      <c r="AD878" s="37"/>
      <c r="AE878" s="37"/>
      <c r="AF878" s="37"/>
      <c r="AG878" s="37"/>
      <c r="AH878" s="37"/>
      <c r="AI878" s="37"/>
      <c r="AJ878" s="37"/>
      <c r="AK878" s="37"/>
      <c r="AL878" s="37"/>
      <c r="AM878" s="37"/>
      <c r="AN878" s="37"/>
      <c r="AO878" s="37"/>
    </row>
    <row r="879" spans="17:41" x14ac:dyDescent="0.35">
      <c r="Q879" s="37"/>
      <c r="R879" s="37"/>
      <c r="S879" s="37"/>
      <c r="T879" s="37"/>
      <c r="U879" s="37"/>
      <c r="V879" s="37"/>
      <c r="W879" s="37"/>
      <c r="X879" s="37"/>
      <c r="Y879" s="37"/>
      <c r="Z879" s="37"/>
      <c r="AA879" s="37"/>
      <c r="AB879" s="37"/>
      <c r="AC879" s="37"/>
      <c r="AD879" s="37"/>
      <c r="AE879" s="37"/>
      <c r="AF879" s="37"/>
      <c r="AG879" s="37"/>
      <c r="AH879" s="37"/>
      <c r="AI879" s="37"/>
      <c r="AJ879" s="37"/>
      <c r="AK879" s="37"/>
      <c r="AL879" s="37"/>
      <c r="AM879" s="37"/>
      <c r="AN879" s="37"/>
      <c r="AO879" s="37"/>
    </row>
    <row r="880" spans="17:41" x14ac:dyDescent="0.35">
      <c r="Q880" s="37"/>
      <c r="R880" s="37"/>
      <c r="S880" s="37"/>
      <c r="T880" s="37"/>
      <c r="U880" s="37"/>
      <c r="V880" s="37"/>
      <c r="W880" s="37"/>
      <c r="X880" s="37"/>
      <c r="Y880" s="37"/>
      <c r="Z880" s="37"/>
      <c r="AA880" s="37"/>
      <c r="AB880" s="37"/>
      <c r="AC880" s="37"/>
      <c r="AD880" s="37"/>
      <c r="AE880" s="37"/>
      <c r="AF880" s="37"/>
      <c r="AG880" s="37"/>
      <c r="AH880" s="37"/>
      <c r="AI880" s="37"/>
      <c r="AJ880" s="37"/>
      <c r="AK880" s="37"/>
      <c r="AL880" s="37"/>
      <c r="AM880" s="37"/>
      <c r="AN880" s="37"/>
      <c r="AO880" s="37"/>
    </row>
    <row r="881" spans="17:41" x14ac:dyDescent="0.35">
      <c r="Q881" s="37"/>
      <c r="R881" s="37"/>
      <c r="S881" s="37"/>
      <c r="T881" s="37"/>
      <c r="U881" s="37"/>
      <c r="V881" s="37"/>
      <c r="W881" s="37"/>
      <c r="X881" s="37"/>
      <c r="Y881" s="37"/>
      <c r="Z881" s="37"/>
      <c r="AA881" s="37"/>
      <c r="AB881" s="37"/>
      <c r="AC881" s="37"/>
      <c r="AD881" s="37"/>
      <c r="AE881" s="37"/>
      <c r="AF881" s="37"/>
      <c r="AG881" s="37"/>
      <c r="AH881" s="37"/>
      <c r="AI881" s="37"/>
      <c r="AJ881" s="37"/>
      <c r="AK881" s="37"/>
      <c r="AL881" s="37"/>
      <c r="AM881" s="37"/>
      <c r="AN881" s="37"/>
      <c r="AO881" s="37"/>
    </row>
    <row r="882" spans="17:41" x14ac:dyDescent="0.35">
      <c r="Q882" s="37"/>
      <c r="R882" s="37"/>
      <c r="S882" s="37"/>
      <c r="T882" s="37"/>
      <c r="U882" s="37"/>
      <c r="V882" s="37"/>
      <c r="W882" s="37"/>
      <c r="X882" s="37"/>
      <c r="Y882" s="37"/>
      <c r="Z882" s="37"/>
      <c r="AA882" s="37"/>
      <c r="AB882" s="37"/>
      <c r="AC882" s="37"/>
      <c r="AD882" s="37"/>
      <c r="AE882" s="37"/>
      <c r="AF882" s="37"/>
      <c r="AG882" s="37"/>
      <c r="AH882" s="37"/>
      <c r="AI882" s="37"/>
      <c r="AJ882" s="37"/>
      <c r="AK882" s="37"/>
      <c r="AL882" s="37"/>
      <c r="AM882" s="37"/>
      <c r="AN882" s="37"/>
      <c r="AO882" s="37"/>
    </row>
    <row r="883" spans="17:41" x14ac:dyDescent="0.35">
      <c r="Q883" s="37"/>
      <c r="R883" s="37"/>
      <c r="S883" s="37"/>
      <c r="T883" s="37"/>
      <c r="U883" s="37"/>
      <c r="V883" s="37"/>
      <c r="W883" s="37"/>
      <c r="X883" s="37"/>
      <c r="Y883" s="37"/>
      <c r="Z883" s="37"/>
      <c r="AA883" s="37"/>
      <c r="AB883" s="37"/>
      <c r="AC883" s="37"/>
      <c r="AD883" s="37"/>
      <c r="AE883" s="37"/>
      <c r="AF883" s="37"/>
      <c r="AG883" s="37"/>
      <c r="AH883" s="37"/>
      <c r="AI883" s="37"/>
      <c r="AJ883" s="37"/>
      <c r="AK883" s="37"/>
      <c r="AL883" s="37"/>
      <c r="AM883" s="37"/>
      <c r="AN883" s="37"/>
      <c r="AO883" s="37"/>
    </row>
    <row r="884" spans="17:41" x14ac:dyDescent="0.35">
      <c r="Q884" s="37"/>
      <c r="R884" s="37"/>
      <c r="S884" s="37"/>
      <c r="T884" s="37"/>
      <c r="U884" s="37"/>
      <c r="V884" s="37"/>
      <c r="W884" s="37"/>
      <c r="X884" s="37"/>
      <c r="Y884" s="37"/>
      <c r="Z884" s="37"/>
      <c r="AA884" s="37"/>
      <c r="AB884" s="37"/>
      <c r="AC884" s="37"/>
      <c r="AD884" s="37"/>
      <c r="AE884" s="37"/>
      <c r="AF884" s="37"/>
      <c r="AG884" s="37"/>
      <c r="AH884" s="37"/>
      <c r="AI884" s="37"/>
      <c r="AJ884" s="37"/>
      <c r="AK884" s="37"/>
      <c r="AL884" s="37"/>
      <c r="AM884" s="37"/>
      <c r="AN884" s="37"/>
      <c r="AO884" s="37"/>
    </row>
    <row r="885" spans="17:41" x14ac:dyDescent="0.35">
      <c r="Q885" s="37"/>
      <c r="R885" s="37"/>
      <c r="S885" s="37"/>
      <c r="T885" s="37"/>
      <c r="U885" s="37"/>
      <c r="V885" s="37"/>
      <c r="W885" s="37"/>
      <c r="X885" s="37"/>
      <c r="Y885" s="37"/>
      <c r="Z885" s="37"/>
      <c r="AA885" s="37"/>
      <c r="AB885" s="37"/>
      <c r="AC885" s="37"/>
      <c r="AD885" s="37"/>
      <c r="AE885" s="37"/>
      <c r="AF885" s="37"/>
      <c r="AG885" s="37"/>
      <c r="AH885" s="37"/>
      <c r="AI885" s="37"/>
      <c r="AJ885" s="37"/>
      <c r="AK885" s="37"/>
      <c r="AL885" s="37"/>
      <c r="AM885" s="37"/>
      <c r="AN885" s="37"/>
      <c r="AO885" s="37"/>
    </row>
    <row r="886" spans="17:41" x14ac:dyDescent="0.35">
      <c r="Q886" s="37"/>
      <c r="R886" s="37"/>
      <c r="S886" s="37"/>
      <c r="T886" s="37"/>
      <c r="U886" s="37"/>
      <c r="V886" s="37"/>
      <c r="W886" s="37"/>
      <c r="X886" s="37"/>
      <c r="Y886" s="37"/>
      <c r="Z886" s="37"/>
      <c r="AA886" s="37"/>
      <c r="AB886" s="37"/>
      <c r="AC886" s="37"/>
      <c r="AD886" s="37"/>
      <c r="AE886" s="37"/>
      <c r="AF886" s="37"/>
      <c r="AG886" s="37"/>
      <c r="AH886" s="37"/>
      <c r="AI886" s="37"/>
      <c r="AJ886" s="37"/>
      <c r="AK886" s="37"/>
      <c r="AL886" s="37"/>
      <c r="AM886" s="37"/>
      <c r="AN886" s="37"/>
      <c r="AO886" s="37"/>
    </row>
    <row r="887" spans="17:41" x14ac:dyDescent="0.35">
      <c r="Q887" s="37"/>
      <c r="R887" s="37"/>
      <c r="S887" s="37"/>
      <c r="T887" s="37"/>
      <c r="U887" s="37"/>
      <c r="V887" s="37"/>
      <c r="W887" s="37"/>
      <c r="X887" s="37"/>
      <c r="Y887" s="37"/>
      <c r="Z887" s="37"/>
      <c r="AA887" s="37"/>
      <c r="AB887" s="37"/>
      <c r="AC887" s="37"/>
      <c r="AD887" s="37"/>
      <c r="AE887" s="37"/>
      <c r="AF887" s="37"/>
      <c r="AG887" s="37"/>
      <c r="AH887" s="37"/>
      <c r="AI887" s="37"/>
      <c r="AJ887" s="37"/>
      <c r="AK887" s="37"/>
      <c r="AL887" s="37"/>
      <c r="AM887" s="37"/>
      <c r="AN887" s="37"/>
      <c r="AO887" s="37"/>
    </row>
    <row r="888" spans="17:41" x14ac:dyDescent="0.35">
      <c r="Q888" s="37"/>
      <c r="R888" s="37"/>
      <c r="S888" s="37"/>
      <c r="T888" s="37"/>
      <c r="U888" s="37"/>
      <c r="V888" s="37"/>
      <c r="W888" s="37"/>
      <c r="X888" s="37"/>
      <c r="Y888" s="37"/>
      <c r="Z888" s="37"/>
      <c r="AA888" s="37"/>
      <c r="AB888" s="37"/>
      <c r="AC888" s="37"/>
      <c r="AD888" s="37"/>
      <c r="AE888" s="37"/>
      <c r="AF888" s="37"/>
      <c r="AG888" s="37"/>
      <c r="AH888" s="37"/>
      <c r="AI888" s="37"/>
      <c r="AJ888" s="37"/>
      <c r="AK888" s="37"/>
      <c r="AL888" s="37"/>
      <c r="AM888" s="37"/>
      <c r="AN888" s="37"/>
      <c r="AO888" s="37"/>
    </row>
    <row r="889" spans="17:41" x14ac:dyDescent="0.35">
      <c r="Q889" s="37"/>
      <c r="R889" s="37"/>
      <c r="S889" s="37"/>
      <c r="T889" s="37"/>
      <c r="U889" s="37"/>
      <c r="V889" s="37"/>
      <c r="W889" s="37"/>
      <c r="X889" s="37"/>
      <c r="Y889" s="37"/>
      <c r="Z889" s="37"/>
      <c r="AA889" s="37"/>
      <c r="AB889" s="37"/>
      <c r="AC889" s="37"/>
      <c r="AD889" s="37"/>
      <c r="AE889" s="37"/>
      <c r="AF889" s="37"/>
      <c r="AG889" s="37"/>
      <c r="AH889" s="37"/>
      <c r="AI889" s="37"/>
      <c r="AJ889" s="37"/>
      <c r="AK889" s="37"/>
      <c r="AL889" s="37"/>
      <c r="AM889" s="37"/>
      <c r="AN889" s="37"/>
      <c r="AO889" s="37"/>
    </row>
    <row r="890" spans="17:41" x14ac:dyDescent="0.35">
      <c r="Q890" s="37"/>
      <c r="R890" s="37"/>
      <c r="S890" s="37"/>
      <c r="T890" s="37"/>
      <c r="U890" s="37"/>
      <c r="V890" s="37"/>
      <c r="W890" s="37"/>
      <c r="X890" s="37"/>
      <c r="Y890" s="37"/>
      <c r="Z890" s="37"/>
      <c r="AA890" s="37"/>
      <c r="AB890" s="37"/>
      <c r="AC890" s="37"/>
      <c r="AD890" s="37"/>
      <c r="AE890" s="37"/>
      <c r="AF890" s="37"/>
      <c r="AG890" s="37"/>
      <c r="AH890" s="37"/>
      <c r="AI890" s="37"/>
      <c r="AJ890" s="37"/>
      <c r="AK890" s="37"/>
      <c r="AL890" s="37"/>
      <c r="AM890" s="37"/>
      <c r="AN890" s="37"/>
      <c r="AO890" s="37"/>
    </row>
    <row r="891" spans="17:41" x14ac:dyDescent="0.35">
      <c r="Q891" s="37"/>
      <c r="R891" s="37"/>
      <c r="S891" s="37"/>
      <c r="T891" s="37"/>
      <c r="U891" s="37"/>
      <c r="V891" s="37"/>
      <c r="W891" s="37"/>
      <c r="X891" s="37"/>
      <c r="Y891" s="37"/>
      <c r="Z891" s="37"/>
      <c r="AA891" s="37"/>
      <c r="AB891" s="37"/>
      <c r="AC891" s="37"/>
      <c r="AD891" s="37"/>
      <c r="AE891" s="37"/>
      <c r="AF891" s="37"/>
      <c r="AG891" s="37"/>
      <c r="AH891" s="37"/>
      <c r="AI891" s="37"/>
      <c r="AJ891" s="37"/>
      <c r="AK891" s="37"/>
      <c r="AL891" s="37"/>
      <c r="AM891" s="37"/>
      <c r="AN891" s="37"/>
      <c r="AO891" s="37"/>
    </row>
    <row r="892" spans="17:41" x14ac:dyDescent="0.35">
      <c r="Q892" s="37"/>
      <c r="R892" s="37"/>
      <c r="S892" s="37"/>
      <c r="T892" s="37"/>
      <c r="U892" s="37"/>
      <c r="V892" s="37"/>
      <c r="W892" s="37"/>
      <c r="X892" s="37"/>
      <c r="Y892" s="37"/>
      <c r="Z892" s="37"/>
      <c r="AA892" s="37"/>
      <c r="AB892" s="37"/>
      <c r="AC892" s="37"/>
      <c r="AD892" s="37"/>
      <c r="AE892" s="37"/>
      <c r="AF892" s="37"/>
      <c r="AG892" s="37"/>
      <c r="AH892" s="37"/>
      <c r="AI892" s="37"/>
      <c r="AJ892" s="37"/>
      <c r="AK892" s="37"/>
      <c r="AL892" s="37"/>
      <c r="AM892" s="37"/>
      <c r="AN892" s="37"/>
      <c r="AO892" s="37"/>
    </row>
    <row r="893" spans="17:41" x14ac:dyDescent="0.35">
      <c r="Q893" s="37"/>
      <c r="R893" s="37"/>
      <c r="S893" s="37"/>
      <c r="T893" s="37"/>
      <c r="U893" s="37"/>
      <c r="V893" s="37"/>
      <c r="W893" s="37"/>
      <c r="X893" s="37"/>
      <c r="Y893" s="37"/>
      <c r="Z893" s="37"/>
      <c r="AA893" s="37"/>
      <c r="AB893" s="37"/>
      <c r="AC893" s="37"/>
      <c r="AD893" s="37"/>
      <c r="AE893" s="37"/>
      <c r="AF893" s="37"/>
      <c r="AG893" s="37"/>
      <c r="AH893" s="37"/>
      <c r="AI893" s="37"/>
      <c r="AJ893" s="37"/>
      <c r="AK893" s="37"/>
      <c r="AL893" s="37"/>
      <c r="AM893" s="37"/>
      <c r="AN893" s="37"/>
      <c r="AO893" s="37"/>
    </row>
    <row r="894" spans="17:41" x14ac:dyDescent="0.35">
      <c r="Q894" s="37"/>
      <c r="R894" s="37"/>
      <c r="S894" s="37"/>
      <c r="T894" s="37"/>
      <c r="U894" s="37"/>
      <c r="V894" s="37"/>
      <c r="W894" s="37"/>
      <c r="X894" s="37"/>
      <c r="Y894" s="37"/>
      <c r="Z894" s="37"/>
      <c r="AA894" s="37"/>
      <c r="AB894" s="37"/>
      <c r="AC894" s="37"/>
      <c r="AD894" s="37"/>
      <c r="AE894" s="37"/>
      <c r="AF894" s="37"/>
      <c r="AG894" s="37"/>
      <c r="AH894" s="37"/>
      <c r="AI894" s="37"/>
      <c r="AJ894" s="37"/>
      <c r="AK894" s="37"/>
      <c r="AL894" s="37"/>
      <c r="AM894" s="37"/>
      <c r="AN894" s="37"/>
      <c r="AO894" s="37"/>
    </row>
    <row r="895" spans="17:41" x14ac:dyDescent="0.35">
      <c r="Q895" s="37"/>
      <c r="R895" s="37"/>
      <c r="S895" s="37"/>
      <c r="T895" s="37"/>
      <c r="U895" s="37"/>
      <c r="V895" s="37"/>
      <c r="W895" s="37"/>
      <c r="X895" s="37"/>
      <c r="Y895" s="37"/>
      <c r="Z895" s="37"/>
      <c r="AA895" s="37"/>
      <c r="AB895" s="37"/>
      <c r="AC895" s="37"/>
      <c r="AD895" s="37"/>
      <c r="AE895" s="37"/>
      <c r="AF895" s="37"/>
      <c r="AG895" s="37"/>
      <c r="AH895" s="37"/>
      <c r="AI895" s="37"/>
      <c r="AJ895" s="37"/>
      <c r="AK895" s="37"/>
      <c r="AL895" s="37"/>
      <c r="AM895" s="37"/>
      <c r="AN895" s="37"/>
      <c r="AO895" s="37"/>
    </row>
    <row r="896" spans="17:41" x14ac:dyDescent="0.35">
      <c r="Q896" s="37"/>
      <c r="R896" s="37"/>
      <c r="S896" s="37"/>
      <c r="T896" s="37"/>
      <c r="U896" s="37"/>
      <c r="V896" s="37"/>
      <c r="W896" s="37"/>
      <c r="X896" s="37"/>
      <c r="Y896" s="37"/>
      <c r="Z896" s="37"/>
      <c r="AA896" s="37"/>
      <c r="AB896" s="37"/>
      <c r="AC896" s="37"/>
      <c r="AD896" s="37"/>
      <c r="AE896" s="37"/>
      <c r="AF896" s="37"/>
      <c r="AG896" s="37"/>
      <c r="AH896" s="37"/>
      <c r="AI896" s="37"/>
      <c r="AJ896" s="37"/>
      <c r="AK896" s="37"/>
      <c r="AL896" s="37"/>
      <c r="AM896" s="37"/>
      <c r="AN896" s="37"/>
      <c r="AO896" s="37"/>
    </row>
    <row r="897" spans="17:41" x14ac:dyDescent="0.35">
      <c r="Q897" s="37"/>
      <c r="R897" s="37"/>
      <c r="S897" s="37"/>
      <c r="T897" s="37"/>
      <c r="U897" s="37"/>
      <c r="V897" s="37"/>
      <c r="W897" s="37"/>
      <c r="X897" s="37"/>
      <c r="Y897" s="37"/>
      <c r="Z897" s="37"/>
      <c r="AA897" s="37"/>
      <c r="AB897" s="37"/>
      <c r="AC897" s="37"/>
      <c r="AD897" s="37"/>
      <c r="AE897" s="37"/>
      <c r="AF897" s="37"/>
      <c r="AG897" s="37"/>
      <c r="AH897" s="37"/>
      <c r="AI897" s="37"/>
      <c r="AJ897" s="37"/>
      <c r="AK897" s="37"/>
      <c r="AL897" s="37"/>
      <c r="AM897" s="37"/>
      <c r="AN897" s="37"/>
      <c r="AO897" s="37"/>
    </row>
    <row r="898" spans="17:41" x14ac:dyDescent="0.35">
      <c r="Q898" s="37"/>
      <c r="R898" s="37"/>
      <c r="S898" s="37"/>
      <c r="T898" s="37"/>
      <c r="U898" s="37"/>
      <c r="V898" s="37"/>
      <c r="W898" s="37"/>
      <c r="X898" s="37"/>
      <c r="Y898" s="37"/>
      <c r="Z898" s="37"/>
      <c r="AA898" s="37"/>
      <c r="AB898" s="37"/>
      <c r="AC898" s="37"/>
      <c r="AD898" s="37"/>
      <c r="AE898" s="37"/>
      <c r="AF898" s="37"/>
      <c r="AG898" s="37"/>
      <c r="AH898" s="37"/>
      <c r="AI898" s="37"/>
      <c r="AJ898" s="37"/>
      <c r="AK898" s="37"/>
      <c r="AL898" s="37"/>
      <c r="AM898" s="37"/>
      <c r="AN898" s="37"/>
      <c r="AO898" s="37"/>
    </row>
    <row r="899" spans="17:41" x14ac:dyDescent="0.35">
      <c r="Q899" s="37"/>
      <c r="R899" s="37"/>
      <c r="S899" s="37"/>
      <c r="T899" s="37"/>
      <c r="U899" s="37"/>
      <c r="V899" s="37"/>
      <c r="W899" s="37"/>
      <c r="X899" s="37"/>
      <c r="Y899" s="37"/>
      <c r="Z899" s="37"/>
      <c r="AA899" s="37"/>
      <c r="AB899" s="37"/>
      <c r="AC899" s="37"/>
      <c r="AD899" s="37"/>
      <c r="AE899" s="37"/>
      <c r="AF899" s="37"/>
      <c r="AG899" s="37"/>
      <c r="AH899" s="37"/>
      <c r="AI899" s="37"/>
      <c r="AJ899" s="37"/>
      <c r="AK899" s="37"/>
      <c r="AL899" s="37"/>
      <c r="AM899" s="37"/>
      <c r="AN899" s="37"/>
      <c r="AO899" s="37"/>
    </row>
    <row r="900" spans="17:41" x14ac:dyDescent="0.35">
      <c r="Q900" s="37"/>
      <c r="R900" s="37"/>
      <c r="S900" s="37"/>
      <c r="T900" s="37"/>
      <c r="U900" s="37"/>
      <c r="V900" s="37"/>
      <c r="W900" s="37"/>
      <c r="X900" s="37"/>
      <c r="Y900" s="37"/>
      <c r="Z900" s="37"/>
      <c r="AA900" s="37"/>
      <c r="AB900" s="37"/>
      <c r="AC900" s="37"/>
      <c r="AD900" s="37"/>
      <c r="AE900" s="37"/>
      <c r="AF900" s="37"/>
      <c r="AG900" s="37"/>
      <c r="AH900" s="37"/>
      <c r="AI900" s="37"/>
      <c r="AJ900" s="37"/>
      <c r="AK900" s="37"/>
      <c r="AL900" s="37"/>
      <c r="AM900" s="37"/>
      <c r="AN900" s="37"/>
      <c r="AO900" s="37"/>
    </row>
    <row r="901" spans="17:41" x14ac:dyDescent="0.35">
      <c r="Q901" s="37"/>
      <c r="R901" s="37"/>
      <c r="S901" s="37"/>
      <c r="T901" s="37"/>
      <c r="U901" s="37"/>
      <c r="V901" s="37"/>
      <c r="W901" s="37"/>
      <c r="X901" s="37"/>
      <c r="Y901" s="37"/>
      <c r="Z901" s="37"/>
      <c r="AA901" s="37"/>
      <c r="AB901" s="37"/>
      <c r="AC901" s="37"/>
      <c r="AD901" s="37"/>
      <c r="AE901" s="37"/>
      <c r="AF901" s="37"/>
      <c r="AG901" s="37"/>
      <c r="AH901" s="37"/>
      <c r="AI901" s="37"/>
      <c r="AJ901" s="37"/>
      <c r="AK901" s="37"/>
      <c r="AL901" s="37"/>
      <c r="AM901" s="37"/>
      <c r="AN901" s="37"/>
      <c r="AO901" s="37"/>
    </row>
    <row r="902" spans="17:41" x14ac:dyDescent="0.35">
      <c r="Q902" s="37"/>
      <c r="R902" s="37"/>
      <c r="S902" s="37"/>
      <c r="T902" s="37"/>
      <c r="U902" s="37"/>
      <c r="V902" s="37"/>
      <c r="W902" s="37"/>
      <c r="X902" s="37"/>
      <c r="Y902" s="37"/>
      <c r="Z902" s="37"/>
      <c r="AA902" s="37"/>
      <c r="AB902" s="37"/>
      <c r="AC902" s="37"/>
      <c r="AD902" s="37"/>
      <c r="AE902" s="37"/>
      <c r="AF902" s="37"/>
      <c r="AG902" s="37"/>
      <c r="AH902" s="37"/>
      <c r="AI902" s="37"/>
      <c r="AJ902" s="37"/>
      <c r="AK902" s="37"/>
      <c r="AL902" s="37"/>
      <c r="AM902" s="37"/>
      <c r="AN902" s="37"/>
      <c r="AO902" s="37"/>
    </row>
    <row r="903" spans="17:41" x14ac:dyDescent="0.35">
      <c r="Q903" s="37"/>
      <c r="R903" s="37"/>
      <c r="S903" s="37"/>
      <c r="T903" s="37"/>
      <c r="U903" s="37"/>
      <c r="V903" s="37"/>
      <c r="W903" s="37"/>
      <c r="X903" s="37"/>
      <c r="Y903" s="37"/>
      <c r="Z903" s="37"/>
      <c r="AA903" s="37"/>
      <c r="AB903" s="37"/>
      <c r="AC903" s="37"/>
      <c r="AD903" s="37"/>
      <c r="AE903" s="37"/>
      <c r="AF903" s="37"/>
      <c r="AG903" s="37"/>
      <c r="AH903" s="37"/>
      <c r="AI903" s="37"/>
      <c r="AJ903" s="37"/>
      <c r="AK903" s="37"/>
      <c r="AL903" s="37"/>
      <c r="AM903" s="37"/>
      <c r="AN903" s="37"/>
      <c r="AO903" s="37"/>
    </row>
    <row r="904" spans="17:41" x14ac:dyDescent="0.35">
      <c r="Q904" s="37"/>
      <c r="R904" s="37"/>
      <c r="S904" s="37"/>
      <c r="T904" s="37"/>
      <c r="U904" s="37"/>
      <c r="V904" s="37"/>
      <c r="W904" s="37"/>
      <c r="X904" s="37"/>
      <c r="Y904" s="37"/>
      <c r="Z904" s="37"/>
      <c r="AA904" s="37"/>
      <c r="AB904" s="37"/>
      <c r="AC904" s="37"/>
      <c r="AD904" s="37"/>
      <c r="AE904" s="37"/>
      <c r="AF904" s="37"/>
      <c r="AG904" s="37"/>
      <c r="AH904" s="37"/>
      <c r="AI904" s="37"/>
      <c r="AJ904" s="37"/>
      <c r="AK904" s="37"/>
      <c r="AL904" s="37"/>
      <c r="AM904" s="37"/>
      <c r="AN904" s="37"/>
      <c r="AO904" s="37"/>
    </row>
    <row r="905" spans="17:41" x14ac:dyDescent="0.35">
      <c r="Q905" s="37"/>
      <c r="R905" s="37"/>
      <c r="S905" s="37"/>
      <c r="T905" s="37"/>
      <c r="U905" s="37"/>
      <c r="V905" s="37"/>
      <c r="W905" s="37"/>
      <c r="X905" s="37"/>
      <c r="Y905" s="37"/>
      <c r="Z905" s="37"/>
      <c r="AA905" s="37"/>
      <c r="AB905" s="37"/>
      <c r="AC905" s="37"/>
      <c r="AD905" s="37"/>
      <c r="AE905" s="37"/>
      <c r="AF905" s="37"/>
      <c r="AG905" s="37"/>
      <c r="AH905" s="37"/>
      <c r="AI905" s="37"/>
      <c r="AJ905" s="37"/>
      <c r="AK905" s="37"/>
      <c r="AL905" s="37"/>
      <c r="AM905" s="37"/>
      <c r="AN905" s="37"/>
      <c r="AO905" s="37"/>
    </row>
    <row r="906" spans="17:41" x14ac:dyDescent="0.35">
      <c r="Q906" s="37"/>
      <c r="R906" s="37"/>
      <c r="S906" s="37"/>
      <c r="T906" s="37"/>
      <c r="U906" s="37"/>
      <c r="V906" s="37"/>
      <c r="W906" s="37"/>
      <c r="X906" s="37"/>
      <c r="Y906" s="37"/>
      <c r="Z906" s="37"/>
      <c r="AA906" s="37"/>
      <c r="AB906" s="37"/>
      <c r="AC906" s="37"/>
      <c r="AD906" s="37"/>
      <c r="AE906" s="37"/>
      <c r="AF906" s="37"/>
      <c r="AG906" s="37"/>
      <c r="AH906" s="37"/>
      <c r="AI906" s="37"/>
      <c r="AJ906" s="37"/>
      <c r="AK906" s="37"/>
      <c r="AL906" s="37"/>
      <c r="AM906" s="37"/>
      <c r="AN906" s="37"/>
      <c r="AO906" s="37"/>
    </row>
    <row r="907" spans="17:41" x14ac:dyDescent="0.35">
      <c r="Q907" s="37"/>
      <c r="R907" s="37"/>
      <c r="S907" s="37"/>
      <c r="T907" s="37"/>
      <c r="U907" s="37"/>
      <c r="V907" s="37"/>
      <c r="W907" s="37"/>
      <c r="X907" s="37"/>
      <c r="Y907" s="37"/>
      <c r="Z907" s="37"/>
      <c r="AA907" s="37"/>
      <c r="AB907" s="37"/>
      <c r="AC907" s="37"/>
      <c r="AD907" s="37"/>
      <c r="AE907" s="37"/>
      <c r="AF907" s="37"/>
      <c r="AG907" s="37"/>
      <c r="AH907" s="37"/>
      <c r="AI907" s="37"/>
      <c r="AJ907" s="37"/>
      <c r="AK907" s="37"/>
      <c r="AL907" s="37"/>
      <c r="AM907" s="37"/>
      <c r="AN907" s="37"/>
      <c r="AO907" s="37"/>
    </row>
    <row r="908" spans="17:41" x14ac:dyDescent="0.35">
      <c r="Q908" s="37"/>
      <c r="R908" s="37"/>
      <c r="S908" s="37"/>
      <c r="T908" s="37"/>
      <c r="U908" s="37"/>
      <c r="V908" s="37"/>
      <c r="W908" s="37"/>
      <c r="X908" s="37"/>
      <c r="Y908" s="37"/>
      <c r="Z908" s="37"/>
      <c r="AA908" s="37"/>
      <c r="AB908" s="37"/>
      <c r="AC908" s="37"/>
      <c r="AD908" s="37"/>
      <c r="AE908" s="37"/>
      <c r="AF908" s="37"/>
      <c r="AG908" s="37"/>
      <c r="AH908" s="37"/>
      <c r="AI908" s="37"/>
      <c r="AJ908" s="37"/>
      <c r="AK908" s="37"/>
      <c r="AL908" s="37"/>
      <c r="AM908" s="37"/>
      <c r="AN908" s="37"/>
      <c r="AO908" s="37"/>
    </row>
    <row r="909" spans="17:41" x14ac:dyDescent="0.35">
      <c r="Q909" s="37"/>
      <c r="R909" s="37"/>
      <c r="S909" s="37"/>
      <c r="T909" s="37"/>
      <c r="U909" s="37"/>
      <c r="V909" s="37"/>
      <c r="W909" s="37"/>
      <c r="X909" s="37"/>
      <c r="Y909" s="37"/>
      <c r="Z909" s="37"/>
      <c r="AA909" s="37"/>
      <c r="AB909" s="37"/>
      <c r="AC909" s="37"/>
      <c r="AD909" s="37"/>
      <c r="AE909" s="37"/>
      <c r="AF909" s="37"/>
      <c r="AG909" s="37"/>
      <c r="AH909" s="37"/>
      <c r="AI909" s="37"/>
      <c r="AJ909" s="37"/>
      <c r="AK909" s="37"/>
      <c r="AL909" s="37"/>
      <c r="AM909" s="37"/>
      <c r="AN909" s="37"/>
      <c r="AO909" s="37"/>
    </row>
    <row r="910" spans="17:41" x14ac:dyDescent="0.35">
      <c r="Q910" s="37"/>
      <c r="R910" s="37"/>
      <c r="S910" s="37"/>
      <c r="T910" s="37"/>
      <c r="U910" s="37"/>
      <c r="V910" s="37"/>
      <c r="W910" s="37"/>
      <c r="X910" s="37"/>
      <c r="Y910" s="37"/>
      <c r="Z910" s="37"/>
      <c r="AA910" s="37"/>
      <c r="AB910" s="37"/>
      <c r="AC910" s="37"/>
      <c r="AD910" s="37"/>
      <c r="AE910" s="37"/>
      <c r="AF910" s="37"/>
      <c r="AG910" s="37"/>
      <c r="AH910" s="37"/>
      <c r="AI910" s="37"/>
      <c r="AJ910" s="37"/>
      <c r="AK910" s="37"/>
      <c r="AL910" s="37"/>
      <c r="AM910" s="37"/>
      <c r="AN910" s="37"/>
      <c r="AO910" s="37"/>
    </row>
    <row r="911" spans="17:41" x14ac:dyDescent="0.35">
      <c r="Q911" s="37"/>
      <c r="R911" s="37"/>
      <c r="S911" s="37"/>
      <c r="T911" s="37"/>
      <c r="U911" s="37"/>
      <c r="V911" s="37"/>
      <c r="W911" s="37"/>
      <c r="X911" s="37"/>
      <c r="Y911" s="37"/>
      <c r="Z911" s="37"/>
      <c r="AA911" s="37"/>
      <c r="AB911" s="37"/>
      <c r="AC911" s="37"/>
      <c r="AD911" s="37"/>
      <c r="AE911" s="37"/>
      <c r="AF911" s="37"/>
      <c r="AG911" s="37"/>
      <c r="AH911" s="37"/>
      <c r="AI911" s="37"/>
      <c r="AJ911" s="37"/>
      <c r="AK911" s="37"/>
      <c r="AL911" s="37"/>
      <c r="AM911" s="37"/>
      <c r="AN911" s="37"/>
      <c r="AO911" s="37"/>
    </row>
    <row r="912" spans="17:41" x14ac:dyDescent="0.35">
      <c r="Q912" s="37"/>
      <c r="R912" s="37"/>
      <c r="S912" s="37"/>
      <c r="T912" s="37"/>
      <c r="U912" s="37"/>
      <c r="V912" s="37"/>
      <c r="W912" s="37"/>
      <c r="X912" s="37"/>
      <c r="Y912" s="37"/>
      <c r="Z912" s="37"/>
      <c r="AA912" s="37"/>
      <c r="AB912" s="37"/>
      <c r="AC912" s="37"/>
      <c r="AD912" s="37"/>
      <c r="AE912" s="37"/>
      <c r="AF912" s="37"/>
      <c r="AG912" s="37"/>
      <c r="AH912" s="37"/>
      <c r="AI912" s="37"/>
      <c r="AJ912" s="37"/>
      <c r="AK912" s="37"/>
      <c r="AL912" s="37"/>
      <c r="AM912" s="37"/>
      <c r="AN912" s="37"/>
      <c r="AO912" s="37"/>
    </row>
    <row r="913" spans="17:41" x14ac:dyDescent="0.35">
      <c r="Q913" s="37"/>
      <c r="R913" s="37"/>
      <c r="S913" s="37"/>
      <c r="T913" s="37"/>
      <c r="U913" s="37"/>
      <c r="V913" s="37"/>
      <c r="W913" s="37"/>
      <c r="X913" s="37"/>
      <c r="Y913" s="37"/>
      <c r="Z913" s="37"/>
      <c r="AA913" s="37"/>
      <c r="AB913" s="37"/>
      <c r="AC913" s="37"/>
      <c r="AD913" s="37"/>
      <c r="AE913" s="37"/>
      <c r="AF913" s="37"/>
      <c r="AG913" s="37"/>
      <c r="AH913" s="37"/>
      <c r="AI913" s="37"/>
      <c r="AJ913" s="37"/>
      <c r="AK913" s="37"/>
      <c r="AL913" s="37"/>
      <c r="AM913" s="37"/>
      <c r="AN913" s="37"/>
      <c r="AO913" s="37"/>
    </row>
    <row r="914" spans="17:41" x14ac:dyDescent="0.35">
      <c r="Q914" s="37"/>
      <c r="R914" s="37"/>
      <c r="S914" s="37"/>
      <c r="T914" s="37"/>
      <c r="U914" s="37"/>
      <c r="V914" s="37"/>
      <c r="W914" s="37"/>
      <c r="X914" s="37"/>
      <c r="Y914" s="37"/>
      <c r="Z914" s="37"/>
      <c r="AA914" s="37"/>
      <c r="AB914" s="37"/>
      <c r="AC914" s="37"/>
      <c r="AD914" s="37"/>
      <c r="AE914" s="37"/>
      <c r="AF914" s="37"/>
      <c r="AG914" s="37"/>
      <c r="AH914" s="37"/>
      <c r="AI914" s="37"/>
      <c r="AJ914" s="37"/>
      <c r="AK914" s="37"/>
      <c r="AL914" s="37"/>
      <c r="AM914" s="37"/>
      <c r="AN914" s="37"/>
      <c r="AO914" s="37"/>
    </row>
    <row r="915" spans="17:41" x14ac:dyDescent="0.35">
      <c r="Q915" s="37"/>
      <c r="R915" s="37"/>
      <c r="S915" s="37"/>
      <c r="T915" s="37"/>
      <c r="U915" s="37"/>
      <c r="V915" s="37"/>
      <c r="W915" s="37"/>
      <c r="X915" s="37"/>
      <c r="Y915" s="37"/>
      <c r="Z915" s="37"/>
      <c r="AA915" s="37"/>
      <c r="AB915" s="37"/>
      <c r="AC915" s="37"/>
      <c r="AD915" s="37"/>
      <c r="AE915" s="37"/>
      <c r="AF915" s="37"/>
      <c r="AG915" s="37"/>
      <c r="AH915" s="37"/>
      <c r="AI915" s="37"/>
      <c r="AJ915" s="37"/>
      <c r="AK915" s="37"/>
      <c r="AL915" s="37"/>
      <c r="AM915" s="37"/>
      <c r="AN915" s="37"/>
      <c r="AO915" s="37"/>
    </row>
    <row r="916" spans="17:41" x14ac:dyDescent="0.35">
      <c r="Q916" s="37"/>
      <c r="R916" s="37"/>
      <c r="S916" s="37"/>
      <c r="T916" s="37"/>
      <c r="U916" s="37"/>
      <c r="V916" s="37"/>
      <c r="W916" s="37"/>
      <c r="X916" s="37"/>
      <c r="Y916" s="37"/>
      <c r="Z916" s="37"/>
      <c r="AA916" s="37"/>
      <c r="AB916" s="37"/>
      <c r="AC916" s="37"/>
      <c r="AD916" s="37"/>
      <c r="AE916" s="37"/>
      <c r="AF916" s="37"/>
      <c r="AG916" s="37"/>
      <c r="AH916" s="37"/>
      <c r="AI916" s="37"/>
      <c r="AJ916" s="37"/>
      <c r="AK916" s="37"/>
      <c r="AL916" s="37"/>
      <c r="AM916" s="37"/>
      <c r="AN916" s="37"/>
      <c r="AO916" s="37"/>
    </row>
    <row r="917" spans="17:41" x14ac:dyDescent="0.35">
      <c r="Q917" s="37"/>
      <c r="R917" s="37"/>
      <c r="S917" s="37"/>
      <c r="T917" s="37"/>
      <c r="U917" s="37"/>
      <c r="V917" s="37"/>
      <c r="W917" s="37"/>
      <c r="X917" s="37"/>
      <c r="Y917" s="37"/>
      <c r="Z917" s="37"/>
      <c r="AA917" s="37"/>
      <c r="AB917" s="37"/>
      <c r="AC917" s="37"/>
      <c r="AD917" s="37"/>
      <c r="AE917" s="37"/>
      <c r="AF917" s="37"/>
      <c r="AG917" s="37"/>
      <c r="AH917" s="37"/>
      <c r="AI917" s="37"/>
      <c r="AJ917" s="37"/>
      <c r="AK917" s="37"/>
      <c r="AL917" s="37"/>
      <c r="AM917" s="37"/>
      <c r="AN917" s="37"/>
      <c r="AO917" s="37"/>
    </row>
    <row r="918" spans="17:41" x14ac:dyDescent="0.35">
      <c r="Q918" s="37"/>
      <c r="R918" s="37"/>
      <c r="S918" s="37"/>
      <c r="T918" s="37"/>
      <c r="U918" s="37"/>
      <c r="V918" s="37"/>
      <c r="W918" s="37"/>
      <c r="X918" s="37"/>
      <c r="Y918" s="37"/>
      <c r="Z918" s="37"/>
      <c r="AA918" s="37"/>
      <c r="AB918" s="37"/>
      <c r="AC918" s="37"/>
      <c r="AD918" s="37"/>
      <c r="AE918" s="37"/>
      <c r="AF918" s="37"/>
      <c r="AG918" s="37"/>
      <c r="AH918" s="37"/>
      <c r="AI918" s="37"/>
      <c r="AJ918" s="37"/>
      <c r="AK918" s="37"/>
      <c r="AL918" s="37"/>
      <c r="AM918" s="37"/>
      <c r="AN918" s="37"/>
      <c r="AO918" s="37"/>
    </row>
    <row r="919" spans="17:41" x14ac:dyDescent="0.35">
      <c r="Q919" s="37"/>
      <c r="R919" s="37"/>
      <c r="S919" s="37"/>
      <c r="T919" s="37"/>
      <c r="U919" s="37"/>
      <c r="V919" s="37"/>
      <c r="W919" s="37"/>
      <c r="X919" s="37"/>
      <c r="Y919" s="37"/>
      <c r="Z919" s="37"/>
      <c r="AA919" s="37"/>
      <c r="AB919" s="37"/>
      <c r="AC919" s="37"/>
      <c r="AD919" s="37"/>
      <c r="AE919" s="37"/>
      <c r="AF919" s="37"/>
      <c r="AG919" s="37"/>
      <c r="AH919" s="37"/>
      <c r="AI919" s="37"/>
      <c r="AJ919" s="37"/>
      <c r="AK919" s="37"/>
      <c r="AL919" s="37"/>
      <c r="AM919" s="37"/>
      <c r="AN919" s="37"/>
      <c r="AO919" s="37"/>
    </row>
    <row r="920" spans="17:41" x14ac:dyDescent="0.35">
      <c r="Q920" s="37"/>
      <c r="R920" s="37"/>
      <c r="S920" s="37"/>
      <c r="T920" s="37"/>
      <c r="U920" s="37"/>
      <c r="V920" s="37"/>
      <c r="W920" s="37"/>
      <c r="X920" s="37"/>
      <c r="Y920" s="37"/>
      <c r="Z920" s="37"/>
      <c r="AA920" s="37"/>
      <c r="AB920" s="37"/>
      <c r="AC920" s="37"/>
      <c r="AD920" s="37"/>
      <c r="AE920" s="37"/>
      <c r="AF920" s="37"/>
      <c r="AG920" s="37"/>
      <c r="AH920" s="37"/>
      <c r="AI920" s="37"/>
      <c r="AJ920" s="37"/>
      <c r="AK920" s="37"/>
      <c r="AL920" s="37"/>
      <c r="AM920" s="37"/>
      <c r="AN920" s="37"/>
      <c r="AO920" s="37"/>
    </row>
    <row r="921" spans="17:41" x14ac:dyDescent="0.35">
      <c r="Q921" s="37"/>
      <c r="R921" s="37"/>
      <c r="S921" s="37"/>
      <c r="T921" s="37"/>
      <c r="U921" s="37"/>
      <c r="V921" s="37"/>
      <c r="W921" s="37"/>
      <c r="X921" s="37"/>
      <c r="Y921" s="37"/>
      <c r="Z921" s="37"/>
      <c r="AA921" s="37"/>
      <c r="AB921" s="37"/>
      <c r="AC921" s="37"/>
      <c r="AD921" s="37"/>
      <c r="AE921" s="37"/>
      <c r="AF921" s="37"/>
      <c r="AG921" s="37"/>
      <c r="AH921" s="37"/>
      <c r="AI921" s="37"/>
      <c r="AJ921" s="37"/>
      <c r="AK921" s="37"/>
      <c r="AL921" s="37"/>
      <c r="AM921" s="37"/>
      <c r="AN921" s="37"/>
      <c r="AO921" s="37"/>
    </row>
    <row r="922" spans="17:41" x14ac:dyDescent="0.35">
      <c r="Q922" s="37"/>
      <c r="R922" s="37"/>
      <c r="S922" s="37"/>
      <c r="T922" s="37"/>
      <c r="U922" s="37"/>
      <c r="V922" s="37"/>
      <c r="W922" s="37"/>
      <c r="X922" s="37"/>
      <c r="Y922" s="37"/>
      <c r="Z922" s="37"/>
      <c r="AA922" s="37"/>
      <c r="AB922" s="37"/>
      <c r="AC922" s="37"/>
      <c r="AD922" s="37"/>
      <c r="AE922" s="37"/>
      <c r="AF922" s="37"/>
      <c r="AG922" s="37"/>
      <c r="AH922" s="37"/>
      <c r="AI922" s="37"/>
      <c r="AJ922" s="37"/>
      <c r="AK922" s="37"/>
      <c r="AL922" s="37"/>
      <c r="AM922" s="37"/>
      <c r="AN922" s="37"/>
      <c r="AO922" s="37"/>
    </row>
    <row r="923" spans="17:41" x14ac:dyDescent="0.35">
      <c r="Q923" s="37"/>
      <c r="R923" s="37"/>
      <c r="S923" s="37"/>
      <c r="T923" s="37"/>
      <c r="U923" s="37"/>
      <c r="V923" s="37"/>
      <c r="W923" s="37"/>
      <c r="X923" s="37"/>
      <c r="Y923" s="37"/>
      <c r="Z923" s="37"/>
      <c r="AA923" s="37"/>
      <c r="AB923" s="37"/>
      <c r="AC923" s="37"/>
      <c r="AD923" s="37"/>
      <c r="AE923" s="37"/>
      <c r="AF923" s="37"/>
      <c r="AG923" s="37"/>
      <c r="AH923" s="37"/>
      <c r="AI923" s="37"/>
      <c r="AJ923" s="37"/>
      <c r="AK923" s="37"/>
      <c r="AL923" s="37"/>
      <c r="AM923" s="37"/>
      <c r="AN923" s="37"/>
      <c r="AO923" s="37"/>
    </row>
    <row r="924" spans="17:41" x14ac:dyDescent="0.35">
      <c r="Q924" s="37"/>
      <c r="R924" s="37"/>
      <c r="S924" s="37"/>
      <c r="T924" s="37"/>
      <c r="U924" s="37"/>
      <c r="V924" s="37"/>
      <c r="W924" s="37"/>
      <c r="X924" s="37"/>
      <c r="Y924" s="37"/>
      <c r="Z924" s="37"/>
      <c r="AA924" s="37"/>
      <c r="AB924" s="37"/>
      <c r="AC924" s="37"/>
      <c r="AD924" s="37"/>
      <c r="AE924" s="37"/>
      <c r="AF924" s="37"/>
      <c r="AG924" s="37"/>
      <c r="AH924" s="37"/>
      <c r="AI924" s="37"/>
      <c r="AJ924" s="37"/>
      <c r="AK924" s="37"/>
      <c r="AL924" s="37"/>
      <c r="AM924" s="37"/>
      <c r="AN924" s="37"/>
      <c r="AO924" s="37"/>
    </row>
    <row r="925" spans="17:41" x14ac:dyDescent="0.35">
      <c r="Q925" s="37"/>
      <c r="R925" s="37"/>
      <c r="S925" s="37"/>
      <c r="T925" s="37"/>
      <c r="U925" s="37"/>
      <c r="V925" s="37"/>
      <c r="W925" s="37"/>
      <c r="X925" s="37"/>
      <c r="Y925" s="37"/>
      <c r="Z925" s="37"/>
      <c r="AA925" s="37"/>
      <c r="AB925" s="37"/>
      <c r="AC925" s="37"/>
      <c r="AD925" s="37"/>
      <c r="AE925" s="37"/>
      <c r="AF925" s="37"/>
      <c r="AG925" s="37"/>
      <c r="AH925" s="37"/>
      <c r="AI925" s="37"/>
      <c r="AJ925" s="37"/>
      <c r="AK925" s="37"/>
      <c r="AL925" s="37"/>
      <c r="AM925" s="37"/>
      <c r="AN925" s="37"/>
      <c r="AO925" s="37"/>
    </row>
    <row r="926" spans="17:41" x14ac:dyDescent="0.35">
      <c r="Q926" s="37"/>
      <c r="R926" s="37"/>
      <c r="S926" s="37"/>
      <c r="T926" s="37"/>
      <c r="U926" s="37"/>
      <c r="V926" s="37"/>
      <c r="W926" s="37"/>
      <c r="X926" s="37"/>
      <c r="Y926" s="37"/>
      <c r="Z926" s="37"/>
      <c r="AA926" s="37"/>
      <c r="AB926" s="37"/>
      <c r="AC926" s="37"/>
      <c r="AD926" s="37"/>
      <c r="AE926" s="37"/>
      <c r="AF926" s="37"/>
      <c r="AG926" s="37"/>
      <c r="AH926" s="37"/>
      <c r="AI926" s="37"/>
      <c r="AJ926" s="37"/>
      <c r="AK926" s="37"/>
      <c r="AL926" s="37"/>
      <c r="AM926" s="37"/>
      <c r="AN926" s="37"/>
      <c r="AO926" s="37"/>
    </row>
    <row r="927" spans="17:41" x14ac:dyDescent="0.35">
      <c r="Q927" s="37"/>
      <c r="R927" s="37"/>
      <c r="S927" s="37"/>
      <c r="T927" s="37"/>
      <c r="U927" s="37"/>
      <c r="V927" s="37"/>
      <c r="W927" s="37"/>
      <c r="X927" s="37"/>
      <c r="Y927" s="37"/>
      <c r="Z927" s="37"/>
      <c r="AA927" s="37"/>
      <c r="AB927" s="37"/>
      <c r="AC927" s="37"/>
      <c r="AD927" s="37"/>
      <c r="AE927" s="37"/>
      <c r="AF927" s="37"/>
      <c r="AG927" s="37"/>
      <c r="AH927" s="37"/>
      <c r="AI927" s="37"/>
      <c r="AJ927" s="37"/>
      <c r="AK927" s="37"/>
      <c r="AL927" s="37"/>
      <c r="AM927" s="37"/>
      <c r="AN927" s="37"/>
      <c r="AO927" s="37"/>
    </row>
    <row r="928" spans="17:41" x14ac:dyDescent="0.35">
      <c r="Q928" s="37"/>
      <c r="R928" s="37"/>
      <c r="S928" s="37"/>
      <c r="T928" s="37"/>
      <c r="U928" s="37"/>
      <c r="V928" s="37"/>
      <c r="W928" s="37"/>
      <c r="X928" s="37"/>
      <c r="Y928" s="37"/>
      <c r="Z928" s="37"/>
      <c r="AA928" s="37"/>
      <c r="AB928" s="37"/>
      <c r="AC928" s="37"/>
      <c r="AD928" s="37"/>
      <c r="AE928" s="37"/>
      <c r="AF928" s="37"/>
      <c r="AG928" s="37"/>
      <c r="AH928" s="37"/>
      <c r="AI928" s="37"/>
      <c r="AJ928" s="37"/>
      <c r="AK928" s="37"/>
      <c r="AL928" s="37"/>
      <c r="AM928" s="37"/>
      <c r="AN928" s="37"/>
      <c r="AO928" s="37"/>
    </row>
    <row r="929" spans="17:41" x14ac:dyDescent="0.35">
      <c r="Q929" s="37"/>
      <c r="R929" s="37"/>
      <c r="S929" s="37"/>
      <c r="T929" s="37"/>
      <c r="U929" s="37"/>
      <c r="V929" s="37"/>
      <c r="W929" s="37"/>
      <c r="X929" s="37"/>
      <c r="Y929" s="37"/>
      <c r="Z929" s="37"/>
      <c r="AA929" s="37"/>
      <c r="AB929" s="37"/>
      <c r="AC929" s="37"/>
      <c r="AD929" s="37"/>
      <c r="AE929" s="37"/>
      <c r="AF929" s="37"/>
      <c r="AG929" s="37"/>
      <c r="AH929" s="37"/>
      <c r="AI929" s="37"/>
      <c r="AJ929" s="37"/>
      <c r="AK929" s="37"/>
      <c r="AL929" s="37"/>
      <c r="AM929" s="37"/>
      <c r="AN929" s="37"/>
      <c r="AO929" s="37"/>
    </row>
    <row r="930" spans="17:41" x14ac:dyDescent="0.35">
      <c r="Q930" s="37"/>
      <c r="R930" s="37"/>
      <c r="S930" s="37"/>
      <c r="T930" s="37"/>
      <c r="U930" s="37"/>
      <c r="V930" s="37"/>
      <c r="W930" s="37"/>
      <c r="X930" s="37"/>
      <c r="Y930" s="37"/>
      <c r="Z930" s="37"/>
      <c r="AA930" s="37"/>
      <c r="AB930" s="37"/>
      <c r="AC930" s="37"/>
      <c r="AD930" s="37"/>
      <c r="AE930" s="37"/>
      <c r="AF930" s="37"/>
      <c r="AG930" s="37"/>
      <c r="AH930" s="37"/>
      <c r="AI930" s="37"/>
      <c r="AJ930" s="37"/>
      <c r="AK930" s="37"/>
      <c r="AL930" s="37"/>
      <c r="AM930" s="37"/>
      <c r="AN930" s="37"/>
      <c r="AO930" s="37"/>
    </row>
    <row r="931" spans="17:41" x14ac:dyDescent="0.35">
      <c r="Q931" s="37"/>
      <c r="R931" s="37"/>
      <c r="S931" s="37"/>
      <c r="T931" s="37"/>
      <c r="U931" s="37"/>
      <c r="V931" s="37"/>
      <c r="W931" s="37"/>
      <c r="X931" s="37"/>
      <c r="Y931" s="37"/>
      <c r="Z931" s="37"/>
      <c r="AA931" s="37"/>
      <c r="AB931" s="37"/>
      <c r="AC931" s="37"/>
      <c r="AD931" s="37"/>
      <c r="AE931" s="37"/>
      <c r="AF931" s="37"/>
      <c r="AG931" s="37"/>
      <c r="AH931" s="37"/>
      <c r="AI931" s="37"/>
      <c r="AJ931" s="37"/>
      <c r="AK931" s="37"/>
      <c r="AL931" s="37"/>
      <c r="AM931" s="37"/>
      <c r="AN931" s="37"/>
      <c r="AO931" s="37"/>
    </row>
    <row r="932" spans="17:41" x14ac:dyDescent="0.35">
      <c r="Q932" s="37"/>
      <c r="R932" s="37"/>
      <c r="S932" s="37"/>
      <c r="T932" s="37"/>
      <c r="U932" s="37"/>
      <c r="V932" s="37"/>
      <c r="W932" s="37"/>
      <c r="X932" s="37"/>
      <c r="Y932" s="37"/>
      <c r="Z932" s="37"/>
      <c r="AA932" s="37"/>
      <c r="AB932" s="37"/>
      <c r="AC932" s="37"/>
      <c r="AD932" s="37"/>
      <c r="AE932" s="37"/>
      <c r="AF932" s="37"/>
      <c r="AG932" s="37"/>
      <c r="AH932" s="37"/>
      <c r="AI932" s="37"/>
      <c r="AJ932" s="37"/>
      <c r="AK932" s="37"/>
      <c r="AL932" s="37"/>
      <c r="AM932" s="37"/>
      <c r="AN932" s="37"/>
      <c r="AO932" s="37"/>
    </row>
    <row r="933" spans="17:41" x14ac:dyDescent="0.35">
      <c r="Q933" s="37"/>
      <c r="R933" s="37"/>
      <c r="S933" s="37"/>
      <c r="T933" s="37"/>
      <c r="U933" s="37"/>
      <c r="V933" s="37"/>
      <c r="W933" s="37"/>
      <c r="X933" s="37"/>
      <c r="Y933" s="37"/>
      <c r="Z933" s="37"/>
      <c r="AA933" s="37"/>
      <c r="AB933" s="37"/>
      <c r="AC933" s="37"/>
      <c r="AD933" s="37"/>
      <c r="AE933" s="37"/>
      <c r="AF933" s="37"/>
      <c r="AG933" s="37"/>
      <c r="AH933" s="37"/>
      <c r="AI933" s="37"/>
      <c r="AJ933" s="37"/>
      <c r="AK933" s="37"/>
      <c r="AL933" s="37"/>
      <c r="AM933" s="37"/>
      <c r="AN933" s="37"/>
      <c r="AO933" s="37"/>
    </row>
    <row r="934" spans="17:41" x14ac:dyDescent="0.35">
      <c r="Q934" s="37"/>
      <c r="R934" s="37"/>
      <c r="S934" s="37"/>
      <c r="T934" s="37"/>
      <c r="U934" s="37"/>
      <c r="V934" s="37"/>
      <c r="W934" s="37"/>
      <c r="X934" s="37"/>
      <c r="Y934" s="37"/>
      <c r="Z934" s="37"/>
      <c r="AA934" s="37"/>
      <c r="AB934" s="37"/>
      <c r="AC934" s="37"/>
      <c r="AD934" s="37"/>
      <c r="AE934" s="37"/>
      <c r="AF934" s="37"/>
      <c r="AG934" s="37"/>
      <c r="AH934" s="37"/>
      <c r="AI934" s="37"/>
      <c r="AJ934" s="37"/>
      <c r="AK934" s="37"/>
      <c r="AL934" s="37"/>
      <c r="AM934" s="37"/>
      <c r="AN934" s="37"/>
      <c r="AO934" s="37"/>
    </row>
    <row r="935" spans="17:41" x14ac:dyDescent="0.35">
      <c r="Q935" s="37"/>
      <c r="R935" s="37"/>
      <c r="S935" s="37"/>
      <c r="T935" s="37"/>
      <c r="U935" s="37"/>
      <c r="V935" s="37"/>
      <c r="W935" s="37"/>
      <c r="X935" s="37"/>
      <c r="Y935" s="37"/>
      <c r="Z935" s="37"/>
      <c r="AA935" s="37"/>
      <c r="AB935" s="37"/>
      <c r="AC935" s="37"/>
      <c r="AD935" s="37"/>
      <c r="AE935" s="37"/>
      <c r="AF935" s="37"/>
      <c r="AG935" s="37"/>
      <c r="AH935" s="37"/>
      <c r="AI935" s="37"/>
      <c r="AJ935" s="37"/>
      <c r="AK935" s="37"/>
      <c r="AL935" s="37"/>
      <c r="AM935" s="37"/>
      <c r="AN935" s="37"/>
      <c r="AO935" s="37"/>
    </row>
    <row r="936" spans="17:41" x14ac:dyDescent="0.35">
      <c r="Q936" s="37"/>
      <c r="R936" s="37"/>
      <c r="S936" s="37"/>
      <c r="T936" s="37"/>
      <c r="U936" s="37"/>
      <c r="V936" s="37"/>
      <c r="W936" s="37"/>
      <c r="X936" s="37"/>
      <c r="Y936" s="37"/>
      <c r="Z936" s="37"/>
      <c r="AA936" s="37"/>
      <c r="AB936" s="37"/>
      <c r="AC936" s="37"/>
      <c r="AD936" s="37"/>
      <c r="AE936" s="37"/>
      <c r="AF936" s="37"/>
      <c r="AG936" s="37"/>
      <c r="AH936" s="37"/>
      <c r="AI936" s="37"/>
      <c r="AJ936" s="37"/>
      <c r="AK936" s="37"/>
      <c r="AL936" s="37"/>
      <c r="AM936" s="37"/>
      <c r="AN936" s="37"/>
      <c r="AO936" s="37"/>
    </row>
    <row r="937" spans="17:41" x14ac:dyDescent="0.35">
      <c r="Q937" s="37"/>
      <c r="R937" s="37"/>
      <c r="S937" s="37"/>
      <c r="T937" s="37"/>
      <c r="U937" s="37"/>
      <c r="V937" s="37"/>
      <c r="W937" s="37"/>
      <c r="X937" s="37"/>
      <c r="Y937" s="37"/>
      <c r="Z937" s="37"/>
      <c r="AA937" s="37"/>
      <c r="AB937" s="37"/>
      <c r="AC937" s="37"/>
      <c r="AD937" s="37"/>
      <c r="AE937" s="37"/>
      <c r="AF937" s="37"/>
      <c r="AG937" s="37"/>
      <c r="AH937" s="37"/>
      <c r="AI937" s="37"/>
      <c r="AJ937" s="37"/>
      <c r="AK937" s="37"/>
      <c r="AL937" s="37"/>
      <c r="AM937" s="37"/>
      <c r="AN937" s="37"/>
      <c r="AO937" s="37"/>
    </row>
    <row r="938" spans="17:41" x14ac:dyDescent="0.35">
      <c r="Q938" s="37"/>
      <c r="R938" s="37"/>
      <c r="S938" s="37"/>
      <c r="T938" s="37"/>
      <c r="U938" s="37"/>
      <c r="V938" s="37"/>
      <c r="W938" s="37"/>
      <c r="X938" s="37"/>
      <c r="Y938" s="37"/>
      <c r="Z938" s="37"/>
      <c r="AA938" s="37"/>
      <c r="AB938" s="37"/>
      <c r="AC938" s="37"/>
      <c r="AD938" s="37"/>
      <c r="AE938" s="37"/>
      <c r="AF938" s="37"/>
      <c r="AG938" s="37"/>
      <c r="AH938" s="37"/>
      <c r="AI938" s="37"/>
      <c r="AJ938" s="37"/>
      <c r="AK938" s="37"/>
      <c r="AL938" s="37"/>
      <c r="AM938" s="37"/>
      <c r="AN938" s="37"/>
      <c r="AO938" s="37"/>
    </row>
    <row r="939" spans="17:41" x14ac:dyDescent="0.35">
      <c r="Q939" s="37"/>
      <c r="R939" s="37"/>
      <c r="S939" s="37"/>
      <c r="T939" s="37"/>
      <c r="U939" s="37"/>
      <c r="V939" s="37"/>
      <c r="W939" s="37"/>
      <c r="X939" s="37"/>
      <c r="Y939" s="37"/>
      <c r="Z939" s="37"/>
      <c r="AA939" s="37"/>
      <c r="AB939" s="37"/>
      <c r="AC939" s="37"/>
      <c r="AD939" s="37"/>
      <c r="AE939" s="37"/>
      <c r="AF939" s="37"/>
      <c r="AG939" s="37"/>
      <c r="AH939" s="37"/>
      <c r="AI939" s="37"/>
      <c r="AJ939" s="37"/>
      <c r="AK939" s="37"/>
      <c r="AL939" s="37"/>
      <c r="AM939" s="37"/>
      <c r="AN939" s="37"/>
      <c r="AO939" s="37"/>
    </row>
    <row r="940" spans="17:41" x14ac:dyDescent="0.35">
      <c r="Q940" s="37"/>
      <c r="R940" s="37"/>
      <c r="S940" s="37"/>
      <c r="T940" s="37"/>
      <c r="U940" s="37"/>
      <c r="V940" s="37"/>
      <c r="W940" s="37"/>
      <c r="X940" s="37"/>
      <c r="Y940" s="37"/>
      <c r="Z940" s="37"/>
      <c r="AA940" s="37"/>
      <c r="AB940" s="37"/>
      <c r="AC940" s="37"/>
      <c r="AD940" s="37"/>
      <c r="AE940" s="37"/>
      <c r="AF940" s="37"/>
      <c r="AG940" s="37"/>
      <c r="AH940" s="37"/>
      <c r="AI940" s="37"/>
      <c r="AJ940" s="37"/>
      <c r="AK940" s="37"/>
      <c r="AL940" s="37"/>
      <c r="AM940" s="37"/>
      <c r="AN940" s="37"/>
      <c r="AO940" s="37"/>
    </row>
    <row r="941" spans="17:41" x14ac:dyDescent="0.35">
      <c r="Q941" s="37"/>
      <c r="R941" s="37"/>
      <c r="S941" s="37"/>
      <c r="T941" s="37"/>
      <c r="U941" s="37"/>
      <c r="V941" s="37"/>
      <c r="W941" s="37"/>
      <c r="X941" s="37"/>
      <c r="Y941" s="37"/>
      <c r="Z941" s="37"/>
      <c r="AA941" s="37"/>
      <c r="AB941" s="37"/>
      <c r="AC941" s="37"/>
      <c r="AD941" s="37"/>
      <c r="AE941" s="37"/>
      <c r="AF941" s="37"/>
      <c r="AG941" s="37"/>
      <c r="AH941" s="37"/>
      <c r="AI941" s="37"/>
      <c r="AJ941" s="37"/>
      <c r="AK941" s="37"/>
      <c r="AL941" s="37"/>
      <c r="AM941" s="37"/>
      <c r="AN941" s="37"/>
      <c r="AO941" s="37"/>
    </row>
    <row r="942" spans="17:41" x14ac:dyDescent="0.35">
      <c r="Q942" s="37"/>
      <c r="R942" s="37"/>
      <c r="S942" s="37"/>
      <c r="T942" s="37"/>
      <c r="U942" s="37"/>
      <c r="V942" s="37"/>
      <c r="W942" s="37"/>
      <c r="X942" s="37"/>
      <c r="Y942" s="37"/>
      <c r="Z942" s="37"/>
      <c r="AA942" s="37"/>
      <c r="AB942" s="37"/>
      <c r="AC942" s="37"/>
      <c r="AD942" s="37"/>
      <c r="AE942" s="37"/>
      <c r="AF942" s="37"/>
      <c r="AG942" s="37"/>
      <c r="AH942" s="37"/>
      <c r="AI942" s="37"/>
      <c r="AJ942" s="37"/>
      <c r="AK942" s="37"/>
      <c r="AL942" s="37"/>
      <c r="AM942" s="37"/>
      <c r="AN942" s="37"/>
      <c r="AO942" s="37"/>
    </row>
    <row r="943" spans="17:41" x14ac:dyDescent="0.35">
      <c r="Q943" s="37"/>
      <c r="R943" s="37"/>
      <c r="S943" s="37"/>
      <c r="T943" s="37"/>
      <c r="U943" s="37"/>
      <c r="V943" s="37"/>
      <c r="W943" s="37"/>
      <c r="X943" s="37"/>
      <c r="Y943" s="37"/>
      <c r="Z943" s="37"/>
      <c r="AA943" s="37"/>
      <c r="AB943" s="37"/>
      <c r="AC943" s="37"/>
      <c r="AD943" s="37"/>
      <c r="AE943" s="37"/>
      <c r="AF943" s="37"/>
      <c r="AG943" s="37"/>
      <c r="AH943" s="37"/>
      <c r="AI943" s="37"/>
      <c r="AJ943" s="37"/>
      <c r="AK943" s="37"/>
      <c r="AL943" s="37"/>
      <c r="AM943" s="37"/>
      <c r="AN943" s="37"/>
      <c r="AO943" s="37"/>
    </row>
    <row r="944" spans="17:41" x14ac:dyDescent="0.35">
      <c r="Q944" s="37"/>
      <c r="R944" s="37"/>
      <c r="S944" s="37"/>
      <c r="T944" s="37"/>
      <c r="U944" s="37"/>
      <c r="V944" s="37"/>
      <c r="W944" s="37"/>
      <c r="X944" s="37"/>
      <c r="Y944" s="37"/>
      <c r="Z944" s="37"/>
      <c r="AA944" s="37"/>
      <c r="AB944" s="37"/>
      <c r="AC944" s="37"/>
      <c r="AD944" s="37"/>
      <c r="AE944" s="37"/>
      <c r="AF944" s="37"/>
      <c r="AG944" s="37"/>
      <c r="AH944" s="37"/>
      <c r="AI944" s="37"/>
      <c r="AJ944" s="37"/>
      <c r="AK944" s="37"/>
      <c r="AL944" s="37"/>
      <c r="AM944" s="37"/>
      <c r="AN944" s="37"/>
      <c r="AO944" s="37"/>
    </row>
    <row r="945" spans="17:41" x14ac:dyDescent="0.35">
      <c r="Q945" s="37"/>
      <c r="R945" s="37"/>
      <c r="S945" s="37"/>
      <c r="T945" s="37"/>
      <c r="U945" s="37"/>
      <c r="V945" s="37"/>
      <c r="W945" s="37"/>
      <c r="X945" s="37"/>
      <c r="Y945" s="37"/>
      <c r="Z945" s="37"/>
      <c r="AA945" s="37"/>
      <c r="AB945" s="37"/>
      <c r="AC945" s="37"/>
      <c r="AD945" s="37"/>
      <c r="AE945" s="37"/>
      <c r="AF945" s="37"/>
      <c r="AG945" s="37"/>
      <c r="AH945" s="37"/>
      <c r="AI945" s="37"/>
      <c r="AJ945" s="37"/>
      <c r="AK945" s="37"/>
      <c r="AL945" s="37"/>
      <c r="AM945" s="37"/>
      <c r="AN945" s="37"/>
      <c r="AO945" s="37"/>
    </row>
    <row r="946" spans="17:41" x14ac:dyDescent="0.35">
      <c r="Q946" s="37"/>
      <c r="R946" s="37"/>
      <c r="S946" s="37"/>
      <c r="T946" s="37"/>
      <c r="U946" s="37"/>
      <c r="V946" s="37"/>
      <c r="W946" s="37"/>
      <c r="X946" s="37"/>
      <c r="Y946" s="37"/>
      <c r="Z946" s="37"/>
      <c r="AA946" s="37"/>
      <c r="AB946" s="37"/>
      <c r="AC946" s="37"/>
      <c r="AD946" s="37"/>
      <c r="AE946" s="37"/>
      <c r="AF946" s="37"/>
      <c r="AG946" s="37"/>
      <c r="AH946" s="37"/>
      <c r="AI946" s="37"/>
      <c r="AJ946" s="37"/>
      <c r="AK946" s="37"/>
      <c r="AL946" s="37"/>
      <c r="AM946" s="37"/>
      <c r="AN946" s="37"/>
      <c r="AO946" s="37"/>
    </row>
    <row r="947" spans="17:41" x14ac:dyDescent="0.35">
      <c r="Q947" s="37"/>
      <c r="R947" s="37"/>
      <c r="S947" s="37"/>
      <c r="T947" s="37"/>
      <c r="U947" s="37"/>
      <c r="V947" s="37"/>
      <c r="W947" s="37"/>
      <c r="X947" s="37"/>
      <c r="Y947" s="37"/>
      <c r="Z947" s="37"/>
      <c r="AA947" s="37"/>
      <c r="AB947" s="37"/>
      <c r="AC947" s="37"/>
      <c r="AD947" s="37"/>
      <c r="AE947" s="37"/>
      <c r="AF947" s="37"/>
      <c r="AG947" s="37"/>
      <c r="AH947" s="37"/>
      <c r="AI947" s="37"/>
      <c r="AJ947" s="37"/>
      <c r="AK947" s="37"/>
      <c r="AL947" s="37"/>
      <c r="AM947" s="37"/>
      <c r="AN947" s="37"/>
      <c r="AO947" s="37"/>
    </row>
    <row r="948" spans="17:41" x14ac:dyDescent="0.35">
      <c r="Q948" s="37"/>
      <c r="R948" s="37"/>
      <c r="S948" s="37"/>
      <c r="T948" s="37"/>
      <c r="U948" s="37"/>
      <c r="V948" s="37"/>
      <c r="W948" s="37"/>
      <c r="X948" s="37"/>
      <c r="Y948" s="37"/>
      <c r="Z948" s="37"/>
      <c r="AA948" s="37"/>
      <c r="AB948" s="37"/>
      <c r="AC948" s="37"/>
      <c r="AD948" s="37"/>
      <c r="AE948" s="37"/>
      <c r="AF948" s="37"/>
      <c r="AG948" s="37"/>
      <c r="AH948" s="37"/>
      <c r="AI948" s="37"/>
      <c r="AJ948" s="37"/>
      <c r="AK948" s="37"/>
      <c r="AL948" s="37"/>
      <c r="AM948" s="37"/>
      <c r="AN948" s="37"/>
      <c r="AO948" s="37"/>
    </row>
    <row r="949" spans="17:41" x14ac:dyDescent="0.35">
      <c r="Q949" s="37"/>
      <c r="R949" s="37"/>
      <c r="S949" s="37"/>
      <c r="T949" s="37"/>
      <c r="U949" s="37"/>
      <c r="V949" s="37"/>
      <c r="W949" s="37"/>
      <c r="X949" s="37"/>
      <c r="Y949" s="37"/>
      <c r="Z949" s="37"/>
      <c r="AA949" s="37"/>
      <c r="AB949" s="37"/>
      <c r="AC949" s="37"/>
      <c r="AD949" s="37"/>
      <c r="AE949" s="37"/>
      <c r="AF949" s="37"/>
      <c r="AG949" s="37"/>
      <c r="AH949" s="37"/>
      <c r="AI949" s="37"/>
      <c r="AJ949" s="37"/>
      <c r="AK949" s="37"/>
      <c r="AL949" s="37"/>
      <c r="AM949" s="37"/>
      <c r="AN949" s="37"/>
      <c r="AO949" s="37"/>
    </row>
    <row r="950" spans="17:41" x14ac:dyDescent="0.35">
      <c r="Q950" s="37"/>
      <c r="R950" s="37"/>
      <c r="S950" s="37"/>
      <c r="T950" s="37"/>
      <c r="U950" s="37"/>
      <c r="V950" s="37"/>
      <c r="W950" s="37"/>
      <c r="X950" s="37"/>
      <c r="Y950" s="37"/>
      <c r="Z950" s="37"/>
      <c r="AA950" s="37"/>
      <c r="AB950" s="37"/>
      <c r="AC950" s="37"/>
      <c r="AD950" s="37"/>
      <c r="AE950" s="37"/>
      <c r="AF950" s="37"/>
      <c r="AG950" s="37"/>
      <c r="AH950" s="37"/>
      <c r="AI950" s="37"/>
      <c r="AJ950" s="37"/>
      <c r="AK950" s="37"/>
      <c r="AL950" s="37"/>
      <c r="AM950" s="37"/>
      <c r="AN950" s="37"/>
      <c r="AO950" s="37"/>
    </row>
    <row r="951" spans="17:41" x14ac:dyDescent="0.35">
      <c r="Q951" s="37"/>
      <c r="R951" s="37"/>
      <c r="S951" s="37"/>
      <c r="T951" s="37"/>
      <c r="U951" s="37"/>
      <c r="V951" s="37"/>
      <c r="W951" s="37"/>
      <c r="X951" s="37"/>
      <c r="Y951" s="37"/>
      <c r="Z951" s="37"/>
      <c r="AA951" s="37"/>
      <c r="AB951" s="37"/>
      <c r="AC951" s="37"/>
      <c r="AD951" s="37"/>
      <c r="AE951" s="37"/>
      <c r="AF951" s="37"/>
      <c r="AG951" s="37"/>
      <c r="AH951" s="37"/>
      <c r="AI951" s="37"/>
      <c r="AJ951" s="37"/>
      <c r="AK951" s="37"/>
      <c r="AL951" s="37"/>
      <c r="AM951" s="37"/>
      <c r="AN951" s="37"/>
      <c r="AO951" s="37"/>
    </row>
    <row r="952" spans="17:41" x14ac:dyDescent="0.35">
      <c r="Q952" s="37"/>
      <c r="R952" s="37"/>
      <c r="S952" s="37"/>
      <c r="T952" s="37"/>
      <c r="U952" s="37"/>
      <c r="V952" s="37"/>
      <c r="W952" s="37"/>
      <c r="X952" s="37"/>
      <c r="Y952" s="37"/>
      <c r="Z952" s="37"/>
      <c r="AA952" s="37"/>
      <c r="AB952" s="37"/>
      <c r="AC952" s="37"/>
      <c r="AD952" s="37"/>
      <c r="AE952" s="37"/>
      <c r="AF952" s="37"/>
      <c r="AG952" s="37"/>
      <c r="AH952" s="37"/>
      <c r="AI952" s="37"/>
      <c r="AJ952" s="37"/>
      <c r="AK952" s="37"/>
      <c r="AL952" s="37"/>
      <c r="AM952" s="37"/>
      <c r="AN952" s="37"/>
      <c r="AO952" s="37"/>
    </row>
    <row r="953" spans="17:41" x14ac:dyDescent="0.35">
      <c r="Q953" s="37"/>
      <c r="R953" s="37"/>
      <c r="S953" s="37"/>
      <c r="T953" s="37"/>
      <c r="U953" s="37"/>
      <c r="V953" s="37"/>
      <c r="W953" s="37"/>
      <c r="X953" s="37"/>
      <c r="Y953" s="37"/>
      <c r="Z953" s="37"/>
      <c r="AA953" s="37"/>
      <c r="AB953" s="37"/>
      <c r="AC953" s="37"/>
      <c r="AD953" s="37"/>
      <c r="AE953" s="37"/>
      <c r="AF953" s="37"/>
      <c r="AG953" s="37"/>
      <c r="AH953" s="37"/>
      <c r="AI953" s="37"/>
      <c r="AJ953" s="37"/>
      <c r="AK953" s="37"/>
      <c r="AL953" s="37"/>
      <c r="AM953" s="37"/>
      <c r="AN953" s="37"/>
      <c r="AO953" s="37"/>
    </row>
    <row r="954" spans="17:41" x14ac:dyDescent="0.35">
      <c r="Q954" s="37"/>
      <c r="R954" s="37"/>
      <c r="S954" s="37"/>
      <c r="T954" s="37"/>
      <c r="U954" s="37"/>
      <c r="V954" s="37"/>
      <c r="W954" s="37"/>
      <c r="X954" s="37"/>
      <c r="Y954" s="37"/>
      <c r="Z954" s="37"/>
      <c r="AA954" s="37"/>
      <c r="AB954" s="37"/>
      <c r="AC954" s="37"/>
      <c r="AD954" s="37"/>
      <c r="AE954" s="37"/>
      <c r="AF954" s="37"/>
      <c r="AG954" s="37"/>
      <c r="AH954" s="37"/>
      <c r="AI954" s="37"/>
      <c r="AJ954" s="37"/>
      <c r="AK954" s="37"/>
      <c r="AL954" s="37"/>
      <c r="AM954" s="37"/>
      <c r="AN954" s="37"/>
      <c r="AO954" s="37"/>
    </row>
    <row r="955" spans="17:41" x14ac:dyDescent="0.35">
      <c r="Q955" s="37"/>
      <c r="R955" s="37"/>
      <c r="S955" s="37"/>
      <c r="T955" s="37"/>
      <c r="U955" s="37"/>
      <c r="V955" s="37"/>
      <c r="W955" s="37"/>
      <c r="X955" s="37"/>
      <c r="Y955" s="37"/>
      <c r="Z955" s="37"/>
      <c r="AA955" s="37"/>
      <c r="AB955" s="37"/>
      <c r="AC955" s="37"/>
      <c r="AD955" s="37"/>
      <c r="AE955" s="37"/>
      <c r="AF955" s="37"/>
      <c r="AG955" s="37"/>
      <c r="AH955" s="37"/>
      <c r="AI955" s="37"/>
      <c r="AJ955" s="37"/>
      <c r="AK955" s="37"/>
      <c r="AL955" s="37"/>
      <c r="AM955" s="37"/>
      <c r="AN955" s="37"/>
      <c r="AO955" s="37"/>
    </row>
    <row r="956" spans="17:41" x14ac:dyDescent="0.35">
      <c r="Q956" s="37"/>
      <c r="R956" s="37"/>
      <c r="S956" s="37"/>
      <c r="T956" s="37"/>
      <c r="U956" s="37"/>
      <c r="V956" s="37"/>
      <c r="W956" s="37"/>
      <c r="X956" s="37"/>
      <c r="Y956" s="37"/>
      <c r="Z956" s="37"/>
      <c r="AA956" s="37"/>
      <c r="AB956" s="37"/>
      <c r="AC956" s="37"/>
      <c r="AD956" s="37"/>
      <c r="AE956" s="37"/>
      <c r="AF956" s="37"/>
      <c r="AG956" s="37"/>
      <c r="AH956" s="37"/>
      <c r="AI956" s="37"/>
      <c r="AJ956" s="37"/>
      <c r="AK956" s="37"/>
      <c r="AL956" s="37"/>
      <c r="AM956" s="37"/>
      <c r="AN956" s="37"/>
      <c r="AO956" s="37"/>
    </row>
    <row r="957" spans="17:41" x14ac:dyDescent="0.35">
      <c r="Q957" s="37"/>
      <c r="R957" s="37"/>
      <c r="S957" s="37"/>
      <c r="T957" s="37"/>
      <c r="U957" s="37"/>
      <c r="V957" s="37"/>
      <c r="W957" s="37"/>
      <c r="X957" s="37"/>
      <c r="Y957" s="37"/>
      <c r="Z957" s="37"/>
      <c r="AA957" s="37"/>
      <c r="AB957" s="37"/>
      <c r="AC957" s="37"/>
      <c r="AD957" s="37"/>
      <c r="AE957" s="37"/>
      <c r="AF957" s="37"/>
      <c r="AG957" s="37"/>
      <c r="AH957" s="37"/>
      <c r="AI957" s="37"/>
      <c r="AJ957" s="37"/>
      <c r="AK957" s="37"/>
      <c r="AL957" s="37"/>
      <c r="AM957" s="37"/>
      <c r="AN957" s="37"/>
      <c r="AO957" s="37"/>
    </row>
    <row r="958" spans="17:41" x14ac:dyDescent="0.35">
      <c r="Q958" s="37"/>
      <c r="R958" s="37"/>
      <c r="S958" s="37"/>
      <c r="T958" s="37"/>
      <c r="U958" s="37"/>
      <c r="V958" s="37"/>
      <c r="W958" s="37"/>
      <c r="X958" s="37"/>
      <c r="Y958" s="37"/>
      <c r="Z958" s="37"/>
      <c r="AA958" s="37"/>
      <c r="AB958" s="37"/>
      <c r="AC958" s="37"/>
      <c r="AD958" s="37"/>
      <c r="AE958" s="37"/>
      <c r="AF958" s="37"/>
      <c r="AG958" s="37"/>
      <c r="AH958" s="37"/>
      <c r="AI958" s="37"/>
      <c r="AJ958" s="37"/>
      <c r="AK958" s="37"/>
      <c r="AL958" s="37"/>
      <c r="AM958" s="37"/>
      <c r="AN958" s="37"/>
      <c r="AO958" s="37"/>
    </row>
    <row r="959" spans="17:41" x14ac:dyDescent="0.35">
      <c r="Q959" s="37"/>
      <c r="R959" s="37"/>
      <c r="S959" s="37"/>
      <c r="T959" s="37"/>
      <c r="U959" s="37"/>
      <c r="V959" s="37"/>
      <c r="W959" s="37"/>
      <c r="X959" s="37"/>
      <c r="Y959" s="37"/>
      <c r="Z959" s="37"/>
      <c r="AA959" s="37"/>
      <c r="AB959" s="37"/>
      <c r="AC959" s="37"/>
      <c r="AD959" s="37"/>
      <c r="AE959" s="37"/>
      <c r="AF959" s="37"/>
      <c r="AG959" s="37"/>
      <c r="AH959" s="37"/>
      <c r="AI959" s="37"/>
      <c r="AJ959" s="37"/>
      <c r="AK959" s="37"/>
      <c r="AL959" s="37"/>
      <c r="AM959" s="37"/>
      <c r="AN959" s="37"/>
      <c r="AO959" s="37"/>
    </row>
    <row r="960" spans="17:41" x14ac:dyDescent="0.35">
      <c r="Q960" s="37"/>
      <c r="R960" s="37"/>
      <c r="S960" s="37"/>
      <c r="T960" s="37"/>
      <c r="U960" s="37"/>
      <c r="V960" s="37"/>
      <c r="W960" s="37"/>
      <c r="X960" s="37"/>
      <c r="Y960" s="37"/>
      <c r="Z960" s="37"/>
      <c r="AA960" s="37"/>
      <c r="AB960" s="37"/>
      <c r="AC960" s="37"/>
      <c r="AD960" s="37"/>
      <c r="AE960" s="37"/>
      <c r="AF960" s="37"/>
      <c r="AG960" s="37"/>
      <c r="AH960" s="37"/>
      <c r="AI960" s="37"/>
      <c r="AJ960" s="37"/>
      <c r="AK960" s="37"/>
      <c r="AL960" s="37"/>
      <c r="AM960" s="37"/>
      <c r="AN960" s="37"/>
      <c r="AO960" s="37"/>
    </row>
    <row r="961" spans="17:41" x14ac:dyDescent="0.35">
      <c r="Q961" s="37"/>
      <c r="R961" s="37"/>
      <c r="S961" s="37"/>
      <c r="T961" s="37"/>
      <c r="U961" s="37"/>
      <c r="V961" s="37"/>
      <c r="W961" s="37"/>
      <c r="X961" s="37"/>
      <c r="Y961" s="37"/>
      <c r="Z961" s="37"/>
      <c r="AA961" s="37"/>
      <c r="AB961" s="37"/>
      <c r="AC961" s="37"/>
      <c r="AD961" s="37"/>
      <c r="AE961" s="37"/>
      <c r="AF961" s="37"/>
      <c r="AG961" s="37"/>
      <c r="AH961" s="37"/>
      <c r="AI961" s="37"/>
      <c r="AJ961" s="37"/>
      <c r="AK961" s="37"/>
      <c r="AL961" s="37"/>
      <c r="AM961" s="37"/>
      <c r="AN961" s="37"/>
      <c r="AO961" s="37"/>
    </row>
    <row r="962" spans="17:41" x14ac:dyDescent="0.35">
      <c r="Q962" s="37"/>
      <c r="R962" s="37"/>
      <c r="S962" s="37"/>
      <c r="T962" s="37"/>
      <c r="U962" s="37"/>
      <c r="V962" s="37"/>
      <c r="W962" s="37"/>
      <c r="X962" s="37"/>
      <c r="Y962" s="37"/>
      <c r="Z962" s="37"/>
      <c r="AA962" s="37"/>
      <c r="AB962" s="37"/>
      <c r="AC962" s="37"/>
      <c r="AD962" s="37"/>
      <c r="AE962" s="37"/>
      <c r="AF962" s="37"/>
      <c r="AG962" s="37"/>
      <c r="AH962" s="37"/>
      <c r="AI962" s="37"/>
      <c r="AJ962" s="37"/>
      <c r="AK962" s="37"/>
      <c r="AL962" s="37"/>
      <c r="AM962" s="37"/>
      <c r="AN962" s="37"/>
      <c r="AO962" s="37"/>
    </row>
    <row r="963" spans="17:41" x14ac:dyDescent="0.35">
      <c r="Q963" s="37"/>
      <c r="R963" s="37"/>
      <c r="S963" s="37"/>
      <c r="T963" s="37"/>
      <c r="U963" s="37"/>
      <c r="V963" s="37"/>
      <c r="W963" s="37"/>
      <c r="X963" s="37"/>
      <c r="Y963" s="37"/>
      <c r="Z963" s="37"/>
      <c r="AA963" s="37"/>
      <c r="AB963" s="37"/>
      <c r="AC963" s="37"/>
      <c r="AD963" s="37"/>
      <c r="AE963" s="37"/>
      <c r="AF963" s="37"/>
      <c r="AG963" s="37"/>
      <c r="AH963" s="37"/>
      <c r="AI963" s="37"/>
      <c r="AJ963" s="37"/>
      <c r="AK963" s="37"/>
      <c r="AL963" s="37"/>
      <c r="AM963" s="37"/>
      <c r="AN963" s="37"/>
      <c r="AO963" s="37"/>
    </row>
    <row r="964" spans="17:41" x14ac:dyDescent="0.35">
      <c r="Q964" s="37"/>
      <c r="R964" s="37"/>
      <c r="S964" s="37"/>
      <c r="T964" s="37"/>
      <c r="U964" s="37"/>
      <c r="V964" s="37"/>
      <c r="W964" s="37"/>
      <c r="X964" s="37"/>
      <c r="Y964" s="37"/>
      <c r="Z964" s="37"/>
      <c r="AA964" s="37"/>
      <c r="AB964" s="37"/>
      <c r="AC964" s="37"/>
      <c r="AD964" s="37"/>
      <c r="AE964" s="37"/>
      <c r="AF964" s="37"/>
      <c r="AG964" s="37"/>
      <c r="AH964" s="37"/>
      <c r="AI964" s="37"/>
      <c r="AJ964" s="37"/>
      <c r="AK964" s="37"/>
      <c r="AL964" s="37"/>
      <c r="AM964" s="37"/>
      <c r="AN964" s="37"/>
      <c r="AO964" s="37"/>
    </row>
    <row r="965" spans="17:41" x14ac:dyDescent="0.35">
      <c r="Q965" s="37"/>
      <c r="R965" s="37"/>
      <c r="S965" s="37"/>
      <c r="T965" s="37"/>
      <c r="U965" s="37"/>
      <c r="V965" s="37"/>
      <c r="W965" s="37"/>
      <c r="X965" s="37"/>
      <c r="Y965" s="37"/>
      <c r="Z965" s="37"/>
      <c r="AA965" s="37"/>
      <c r="AB965" s="37"/>
      <c r="AC965" s="37"/>
      <c r="AD965" s="37"/>
      <c r="AE965" s="37"/>
      <c r="AF965" s="37"/>
      <c r="AG965" s="37"/>
      <c r="AH965" s="37"/>
      <c r="AI965" s="37"/>
      <c r="AJ965" s="37"/>
      <c r="AK965" s="37"/>
      <c r="AL965" s="37"/>
      <c r="AM965" s="37"/>
      <c r="AN965" s="37"/>
      <c r="AO965" s="37"/>
    </row>
    <row r="966" spans="17:41" x14ac:dyDescent="0.35">
      <c r="Q966" s="37"/>
      <c r="R966" s="37"/>
      <c r="S966" s="37"/>
      <c r="T966" s="37"/>
      <c r="U966" s="37"/>
      <c r="V966" s="37"/>
      <c r="W966" s="37"/>
      <c r="X966" s="37"/>
      <c r="Y966" s="37"/>
      <c r="Z966" s="37"/>
      <c r="AA966" s="37"/>
      <c r="AB966" s="37"/>
      <c r="AC966" s="37"/>
      <c r="AD966" s="37"/>
      <c r="AE966" s="37"/>
      <c r="AF966" s="37"/>
      <c r="AG966" s="37"/>
      <c r="AH966" s="37"/>
      <c r="AI966" s="37"/>
      <c r="AJ966" s="37"/>
      <c r="AK966" s="37"/>
      <c r="AL966" s="37"/>
      <c r="AM966" s="37"/>
      <c r="AN966" s="37"/>
      <c r="AO966" s="37"/>
    </row>
    <row r="967" spans="17:41" x14ac:dyDescent="0.35">
      <c r="Q967" s="37"/>
      <c r="R967" s="37"/>
      <c r="S967" s="37"/>
      <c r="T967" s="37"/>
      <c r="U967" s="37"/>
      <c r="V967" s="37"/>
      <c r="W967" s="37"/>
      <c r="X967" s="37"/>
      <c r="Y967" s="37"/>
      <c r="Z967" s="37"/>
      <c r="AA967" s="37"/>
      <c r="AB967" s="37"/>
      <c r="AC967" s="37"/>
      <c r="AD967" s="37"/>
      <c r="AE967" s="37"/>
      <c r="AF967" s="37"/>
      <c r="AG967" s="37"/>
      <c r="AH967" s="37"/>
      <c r="AI967" s="37"/>
      <c r="AJ967" s="37"/>
      <c r="AK967" s="37"/>
      <c r="AL967" s="37"/>
      <c r="AM967" s="37"/>
      <c r="AN967" s="37"/>
      <c r="AO967" s="37"/>
    </row>
    <row r="968" spans="17:41" x14ac:dyDescent="0.35">
      <c r="Q968" s="37"/>
      <c r="R968" s="37"/>
      <c r="S968" s="37"/>
      <c r="T968" s="37"/>
      <c r="U968" s="37"/>
      <c r="V968" s="37"/>
      <c r="W968" s="37"/>
      <c r="X968" s="37"/>
      <c r="Y968" s="37"/>
      <c r="Z968" s="37"/>
      <c r="AA968" s="37"/>
      <c r="AB968" s="37"/>
      <c r="AC968" s="37"/>
      <c r="AD968" s="37"/>
      <c r="AE968" s="37"/>
      <c r="AF968" s="37"/>
      <c r="AG968" s="37"/>
      <c r="AH968" s="37"/>
      <c r="AI968" s="37"/>
      <c r="AJ968" s="37"/>
      <c r="AK968" s="37"/>
      <c r="AL968" s="37"/>
      <c r="AM968" s="37"/>
      <c r="AN968" s="37"/>
      <c r="AO968" s="37"/>
    </row>
    <row r="969" spans="17:41" x14ac:dyDescent="0.35">
      <c r="Q969" s="37"/>
      <c r="R969" s="37"/>
      <c r="S969" s="37"/>
      <c r="T969" s="37"/>
      <c r="U969" s="37"/>
      <c r="V969" s="37"/>
      <c r="W969" s="37"/>
      <c r="X969" s="37"/>
      <c r="Y969" s="37"/>
      <c r="Z969" s="37"/>
      <c r="AA969" s="37"/>
      <c r="AB969" s="37"/>
      <c r="AC969" s="37"/>
      <c r="AD969" s="37"/>
      <c r="AE969" s="37"/>
      <c r="AF969" s="37"/>
      <c r="AG969" s="37"/>
      <c r="AH969" s="37"/>
      <c r="AI969" s="37"/>
      <c r="AJ969" s="37"/>
      <c r="AK969" s="37"/>
      <c r="AL969" s="37"/>
      <c r="AM969" s="37"/>
      <c r="AN969" s="37"/>
      <c r="AO969" s="37"/>
    </row>
    <row r="970" spans="17:41" x14ac:dyDescent="0.35">
      <c r="Q970" s="37"/>
      <c r="R970" s="37"/>
      <c r="S970" s="37"/>
      <c r="T970" s="37"/>
      <c r="U970" s="37"/>
      <c r="V970" s="37"/>
      <c r="W970" s="37"/>
      <c r="X970" s="37"/>
      <c r="Y970" s="37"/>
      <c r="Z970" s="37"/>
      <c r="AA970" s="37"/>
      <c r="AB970" s="37"/>
      <c r="AC970" s="37"/>
      <c r="AD970" s="37"/>
      <c r="AE970" s="37"/>
      <c r="AF970" s="37"/>
      <c r="AG970" s="37"/>
      <c r="AH970" s="37"/>
      <c r="AI970" s="37"/>
      <c r="AJ970" s="37"/>
      <c r="AK970" s="37"/>
      <c r="AL970" s="37"/>
      <c r="AM970" s="37"/>
      <c r="AN970" s="37"/>
      <c r="AO970" s="37"/>
    </row>
    <row r="971" spans="17:41" x14ac:dyDescent="0.35">
      <c r="Q971" s="37"/>
      <c r="R971" s="37"/>
      <c r="S971" s="37"/>
      <c r="T971" s="37"/>
      <c r="U971" s="37"/>
      <c r="V971" s="37"/>
      <c r="W971" s="37"/>
      <c r="X971" s="37"/>
      <c r="Y971" s="37"/>
      <c r="Z971" s="37"/>
      <c r="AA971" s="37"/>
      <c r="AB971" s="37"/>
      <c r="AC971" s="37"/>
      <c r="AD971" s="37"/>
      <c r="AE971" s="37"/>
      <c r="AF971" s="37"/>
      <c r="AG971" s="37"/>
      <c r="AH971" s="37"/>
      <c r="AI971" s="37"/>
      <c r="AJ971" s="37"/>
      <c r="AK971" s="37"/>
      <c r="AL971" s="37"/>
      <c r="AM971" s="37"/>
      <c r="AN971" s="37"/>
      <c r="AO971" s="37"/>
    </row>
    <row r="972" spans="17:41" x14ac:dyDescent="0.35">
      <c r="Q972" s="37"/>
      <c r="R972" s="37"/>
      <c r="S972" s="37"/>
      <c r="T972" s="37"/>
      <c r="U972" s="37"/>
      <c r="V972" s="37"/>
      <c r="W972" s="37"/>
      <c r="X972" s="37"/>
      <c r="Y972" s="37"/>
      <c r="Z972" s="37"/>
      <c r="AA972" s="37"/>
      <c r="AB972" s="37"/>
      <c r="AC972" s="37"/>
      <c r="AD972" s="37"/>
      <c r="AE972" s="37"/>
      <c r="AF972" s="37"/>
      <c r="AG972" s="37"/>
      <c r="AH972" s="37"/>
      <c r="AI972" s="37"/>
      <c r="AJ972" s="37"/>
      <c r="AK972" s="37"/>
      <c r="AL972" s="37"/>
      <c r="AM972" s="37"/>
      <c r="AN972" s="37"/>
      <c r="AO972" s="37"/>
    </row>
    <row r="973" spans="17:41" x14ac:dyDescent="0.35">
      <c r="Q973" s="37"/>
      <c r="R973" s="37"/>
      <c r="S973" s="37"/>
      <c r="T973" s="37"/>
      <c r="U973" s="37"/>
      <c r="V973" s="37"/>
      <c r="W973" s="37"/>
      <c r="X973" s="37"/>
      <c r="Y973" s="37"/>
      <c r="Z973" s="37"/>
      <c r="AA973" s="37"/>
      <c r="AB973" s="37"/>
      <c r="AC973" s="37"/>
      <c r="AD973" s="37"/>
      <c r="AE973" s="37"/>
      <c r="AF973" s="37"/>
      <c r="AG973" s="37"/>
      <c r="AH973" s="37"/>
      <c r="AI973" s="37"/>
      <c r="AJ973" s="37"/>
      <c r="AK973" s="37"/>
      <c r="AL973" s="37"/>
      <c r="AM973" s="37"/>
      <c r="AN973" s="37"/>
      <c r="AO973" s="37"/>
    </row>
    <row r="974" spans="17:41" x14ac:dyDescent="0.35">
      <c r="Q974" s="37"/>
      <c r="R974" s="37"/>
      <c r="S974" s="37"/>
      <c r="T974" s="37"/>
      <c r="U974" s="37"/>
      <c r="V974" s="37"/>
      <c r="W974" s="37"/>
      <c r="X974" s="37"/>
      <c r="Y974" s="37"/>
      <c r="Z974" s="37"/>
      <c r="AA974" s="37"/>
      <c r="AB974" s="37"/>
      <c r="AC974" s="37"/>
      <c r="AD974" s="37"/>
      <c r="AE974" s="37"/>
      <c r="AF974" s="37"/>
      <c r="AG974" s="37"/>
      <c r="AH974" s="37"/>
      <c r="AI974" s="37"/>
      <c r="AJ974" s="37"/>
      <c r="AK974" s="37"/>
      <c r="AL974" s="37"/>
      <c r="AM974" s="37"/>
      <c r="AN974" s="37"/>
      <c r="AO974" s="37"/>
    </row>
    <row r="975" spans="17:41" x14ac:dyDescent="0.35">
      <c r="Q975" s="37"/>
      <c r="R975" s="37"/>
      <c r="S975" s="37"/>
      <c r="T975" s="37"/>
      <c r="U975" s="37"/>
      <c r="V975" s="37"/>
      <c r="W975" s="37"/>
      <c r="X975" s="37"/>
      <c r="Y975" s="37"/>
      <c r="Z975" s="37"/>
      <c r="AA975" s="37"/>
      <c r="AB975" s="37"/>
      <c r="AC975" s="37"/>
      <c r="AD975" s="37"/>
      <c r="AE975" s="37"/>
      <c r="AF975" s="37"/>
      <c r="AG975" s="37"/>
      <c r="AH975" s="37"/>
      <c r="AI975" s="37"/>
      <c r="AJ975" s="37"/>
      <c r="AK975" s="37"/>
      <c r="AL975" s="37"/>
      <c r="AM975" s="37"/>
      <c r="AN975" s="37"/>
      <c r="AO975" s="37"/>
    </row>
    <row r="976" spans="17:41" x14ac:dyDescent="0.35">
      <c r="Q976" s="37"/>
      <c r="R976" s="37"/>
      <c r="S976" s="37"/>
      <c r="T976" s="37"/>
      <c r="U976" s="37"/>
      <c r="V976" s="37"/>
      <c r="W976" s="37"/>
      <c r="X976" s="37"/>
      <c r="Y976" s="37"/>
      <c r="Z976" s="37"/>
      <c r="AA976" s="37"/>
      <c r="AB976" s="37"/>
      <c r="AC976" s="37"/>
      <c r="AD976" s="37"/>
      <c r="AE976" s="37"/>
      <c r="AF976" s="37"/>
      <c r="AG976" s="37"/>
      <c r="AH976" s="37"/>
      <c r="AI976" s="37"/>
      <c r="AJ976" s="37"/>
      <c r="AK976" s="37"/>
      <c r="AL976" s="37"/>
      <c r="AM976" s="37"/>
      <c r="AN976" s="37"/>
      <c r="AO976" s="37"/>
    </row>
    <row r="977" spans="17:41" x14ac:dyDescent="0.35">
      <c r="Q977" s="37"/>
      <c r="R977" s="37"/>
      <c r="S977" s="37"/>
      <c r="T977" s="37"/>
      <c r="U977" s="37"/>
      <c r="V977" s="37"/>
      <c r="W977" s="37"/>
      <c r="X977" s="37"/>
      <c r="Y977" s="37"/>
      <c r="Z977" s="37"/>
      <c r="AA977" s="37"/>
      <c r="AB977" s="37"/>
      <c r="AC977" s="37"/>
      <c r="AD977" s="37"/>
      <c r="AE977" s="37"/>
      <c r="AF977" s="37"/>
      <c r="AG977" s="37"/>
      <c r="AH977" s="37"/>
      <c r="AI977" s="37"/>
      <c r="AJ977" s="37"/>
      <c r="AK977" s="37"/>
      <c r="AL977" s="37"/>
      <c r="AM977" s="37"/>
      <c r="AN977" s="37"/>
      <c r="AO977" s="37"/>
    </row>
    <row r="978" spans="17:41" x14ac:dyDescent="0.35">
      <c r="Q978" s="37"/>
      <c r="R978" s="37"/>
      <c r="S978" s="37"/>
      <c r="T978" s="37"/>
      <c r="U978" s="37"/>
      <c r="V978" s="37"/>
      <c r="W978" s="37"/>
      <c r="X978" s="37"/>
      <c r="Y978" s="37"/>
      <c r="Z978" s="37"/>
      <c r="AA978" s="37"/>
      <c r="AB978" s="37"/>
      <c r="AC978" s="37"/>
      <c r="AD978" s="37"/>
      <c r="AE978" s="37"/>
      <c r="AF978" s="37"/>
      <c r="AG978" s="37"/>
      <c r="AH978" s="37"/>
      <c r="AI978" s="37"/>
      <c r="AJ978" s="37"/>
      <c r="AK978" s="37"/>
      <c r="AL978" s="37"/>
      <c r="AM978" s="37"/>
      <c r="AN978" s="37"/>
      <c r="AO978" s="37"/>
    </row>
    <row r="979" spans="17:41" x14ac:dyDescent="0.35">
      <c r="Q979" s="37"/>
      <c r="R979" s="37"/>
      <c r="S979" s="37"/>
      <c r="T979" s="37"/>
      <c r="U979" s="37"/>
      <c r="V979" s="37"/>
      <c r="W979" s="37"/>
      <c r="X979" s="37"/>
      <c r="Y979" s="37"/>
      <c r="Z979" s="37"/>
      <c r="AA979" s="37"/>
      <c r="AB979" s="37"/>
      <c r="AC979" s="37"/>
      <c r="AD979" s="37"/>
      <c r="AE979" s="37"/>
      <c r="AF979" s="37"/>
      <c r="AG979" s="37"/>
      <c r="AH979" s="37"/>
      <c r="AI979" s="37"/>
      <c r="AJ979" s="37"/>
      <c r="AK979" s="37"/>
      <c r="AL979" s="37"/>
      <c r="AM979" s="37"/>
      <c r="AN979" s="37"/>
      <c r="AO979" s="37"/>
    </row>
    <row r="980" spans="17:41" x14ac:dyDescent="0.35">
      <c r="Q980" s="37"/>
      <c r="R980" s="37"/>
      <c r="S980" s="37"/>
      <c r="T980" s="37"/>
      <c r="U980" s="37"/>
      <c r="V980" s="37"/>
      <c r="W980" s="37"/>
      <c r="X980" s="37"/>
      <c r="Y980" s="37"/>
      <c r="Z980" s="37"/>
      <c r="AA980" s="37"/>
      <c r="AB980" s="37"/>
      <c r="AC980" s="37"/>
      <c r="AD980" s="37"/>
      <c r="AE980" s="37"/>
      <c r="AF980" s="37"/>
      <c r="AG980" s="37"/>
      <c r="AH980" s="37"/>
      <c r="AI980" s="37"/>
      <c r="AJ980" s="37"/>
      <c r="AK980" s="37"/>
      <c r="AL980" s="37"/>
      <c r="AM980" s="37"/>
      <c r="AN980" s="37"/>
      <c r="AO980" s="37"/>
    </row>
    <row r="981" spans="17:41" x14ac:dyDescent="0.35">
      <c r="Q981" s="37"/>
      <c r="R981" s="37"/>
      <c r="S981" s="37"/>
      <c r="T981" s="37"/>
      <c r="U981" s="37"/>
      <c r="V981" s="37"/>
      <c r="W981" s="37"/>
      <c r="X981" s="37"/>
      <c r="Y981" s="37"/>
      <c r="Z981" s="37"/>
      <c r="AA981" s="37"/>
      <c r="AB981" s="37"/>
      <c r="AC981" s="37"/>
      <c r="AD981" s="37"/>
      <c r="AE981" s="37"/>
      <c r="AF981" s="37"/>
      <c r="AG981" s="37"/>
      <c r="AH981" s="37"/>
      <c r="AI981" s="37"/>
      <c r="AJ981" s="37"/>
      <c r="AK981" s="37"/>
      <c r="AL981" s="37"/>
      <c r="AM981" s="37"/>
      <c r="AN981" s="37"/>
      <c r="AO981" s="37"/>
    </row>
    <row r="982" spans="17:41" x14ac:dyDescent="0.35">
      <c r="Q982" s="37"/>
      <c r="R982" s="37"/>
      <c r="S982" s="37"/>
      <c r="T982" s="37"/>
      <c r="U982" s="37"/>
      <c r="V982" s="37"/>
      <c r="W982" s="37"/>
      <c r="X982" s="37"/>
      <c r="Y982" s="37"/>
      <c r="Z982" s="37"/>
      <c r="AA982" s="37"/>
      <c r="AB982" s="37"/>
      <c r="AC982" s="37"/>
      <c r="AD982" s="37"/>
      <c r="AE982" s="37"/>
      <c r="AF982" s="37"/>
      <c r="AG982" s="37"/>
      <c r="AH982" s="37"/>
      <c r="AI982" s="37"/>
      <c r="AJ982" s="37"/>
      <c r="AK982" s="37"/>
      <c r="AL982" s="37"/>
      <c r="AM982" s="37"/>
      <c r="AN982" s="37"/>
      <c r="AO982" s="37"/>
    </row>
    <row r="983" spans="17:41" x14ac:dyDescent="0.35">
      <c r="Q983" s="37"/>
      <c r="R983" s="37"/>
      <c r="S983" s="37"/>
      <c r="T983" s="37"/>
      <c r="U983" s="37"/>
      <c r="V983" s="37"/>
      <c r="W983" s="37"/>
      <c r="X983" s="37"/>
      <c r="Y983" s="37"/>
      <c r="Z983" s="37"/>
      <c r="AA983" s="37"/>
      <c r="AB983" s="37"/>
      <c r="AC983" s="37"/>
      <c r="AD983" s="37"/>
      <c r="AE983" s="37"/>
      <c r="AF983" s="37"/>
      <c r="AG983" s="37"/>
      <c r="AH983" s="37"/>
      <c r="AI983" s="37"/>
      <c r="AJ983" s="37"/>
      <c r="AK983" s="37"/>
      <c r="AL983" s="37"/>
      <c r="AM983" s="37"/>
      <c r="AN983" s="37"/>
      <c r="AO983" s="37"/>
    </row>
    <row r="984" spans="17:41" x14ac:dyDescent="0.35">
      <c r="Q984" s="37"/>
      <c r="R984" s="37"/>
      <c r="S984" s="37"/>
      <c r="T984" s="37"/>
      <c r="U984" s="37"/>
      <c r="V984" s="37"/>
      <c r="W984" s="37"/>
      <c r="X984" s="37"/>
      <c r="Y984" s="37"/>
      <c r="Z984" s="37"/>
      <c r="AA984" s="37"/>
      <c r="AB984" s="37"/>
      <c r="AC984" s="37"/>
      <c r="AD984" s="37"/>
      <c r="AE984" s="37"/>
      <c r="AF984" s="37"/>
      <c r="AG984" s="37"/>
      <c r="AH984" s="37"/>
      <c r="AI984" s="37"/>
      <c r="AJ984" s="37"/>
      <c r="AK984" s="37"/>
      <c r="AL984" s="37"/>
      <c r="AM984" s="37"/>
      <c r="AN984" s="37"/>
      <c r="AO984" s="37"/>
    </row>
    <row r="985" spans="17:41" x14ac:dyDescent="0.35">
      <c r="Q985" s="37"/>
      <c r="R985" s="37"/>
      <c r="S985" s="37"/>
      <c r="T985" s="37"/>
      <c r="U985" s="37"/>
      <c r="V985" s="37"/>
      <c r="W985" s="37"/>
      <c r="X985" s="37"/>
      <c r="Y985" s="37"/>
      <c r="Z985" s="37"/>
      <c r="AA985" s="37"/>
      <c r="AB985" s="37"/>
      <c r="AC985" s="37"/>
      <c r="AD985" s="37"/>
      <c r="AE985" s="37"/>
      <c r="AF985" s="37"/>
      <c r="AG985" s="37"/>
      <c r="AH985" s="37"/>
      <c r="AI985" s="37"/>
      <c r="AJ985" s="37"/>
      <c r="AK985" s="37"/>
      <c r="AL985" s="37"/>
      <c r="AM985" s="37"/>
      <c r="AN985" s="37"/>
      <c r="AO985" s="37"/>
    </row>
    <row r="986" spans="17:41" x14ac:dyDescent="0.35">
      <c r="Q986" s="37"/>
      <c r="R986" s="37"/>
      <c r="S986" s="37"/>
      <c r="T986" s="37"/>
      <c r="U986" s="37"/>
      <c r="V986" s="37"/>
      <c r="W986" s="37"/>
      <c r="X986" s="37"/>
      <c r="Y986" s="37"/>
      <c r="Z986" s="37"/>
      <c r="AA986" s="37"/>
      <c r="AB986" s="37"/>
      <c r="AC986" s="37"/>
      <c r="AD986" s="37"/>
      <c r="AE986" s="37"/>
      <c r="AF986" s="37"/>
      <c r="AG986" s="37"/>
      <c r="AH986" s="37"/>
      <c r="AI986" s="37"/>
      <c r="AJ986" s="37"/>
      <c r="AK986" s="37"/>
      <c r="AL986" s="37"/>
      <c r="AM986" s="37"/>
      <c r="AN986" s="37"/>
      <c r="AO986" s="37"/>
    </row>
    <row r="987" spans="17:41" x14ac:dyDescent="0.35">
      <c r="Q987" s="37"/>
      <c r="R987" s="37"/>
      <c r="S987" s="37"/>
      <c r="T987" s="37"/>
      <c r="U987" s="37"/>
      <c r="V987" s="37"/>
      <c r="W987" s="37"/>
      <c r="X987" s="37"/>
      <c r="Y987" s="37"/>
      <c r="Z987" s="37"/>
      <c r="AA987" s="37"/>
      <c r="AB987" s="37"/>
      <c r="AC987" s="37"/>
      <c r="AD987" s="37"/>
      <c r="AE987" s="37"/>
      <c r="AF987" s="37"/>
      <c r="AG987" s="37"/>
      <c r="AH987" s="37"/>
      <c r="AI987" s="37"/>
      <c r="AJ987" s="37"/>
      <c r="AK987" s="37"/>
      <c r="AL987" s="37"/>
      <c r="AM987" s="37"/>
      <c r="AN987" s="37"/>
      <c r="AO987" s="37"/>
    </row>
    <row r="988" spans="17:41" x14ac:dyDescent="0.35">
      <c r="Q988" s="37"/>
      <c r="R988" s="37"/>
      <c r="S988" s="37"/>
      <c r="T988" s="37"/>
      <c r="U988" s="37"/>
      <c r="V988" s="37"/>
      <c r="W988" s="37"/>
      <c r="X988" s="37"/>
      <c r="Y988" s="37"/>
      <c r="Z988" s="37"/>
      <c r="AA988" s="37"/>
      <c r="AB988" s="37"/>
      <c r="AC988" s="37"/>
      <c r="AD988" s="37"/>
      <c r="AE988" s="37"/>
      <c r="AF988" s="37"/>
      <c r="AG988" s="37"/>
      <c r="AH988" s="37"/>
      <c r="AI988" s="37"/>
      <c r="AJ988" s="37"/>
      <c r="AK988" s="37"/>
      <c r="AL988" s="37"/>
      <c r="AM988" s="37"/>
      <c r="AN988" s="37"/>
      <c r="AO988" s="37"/>
    </row>
    <row r="989" spans="17:41" x14ac:dyDescent="0.35">
      <c r="Q989" s="37"/>
      <c r="R989" s="37"/>
      <c r="S989" s="37"/>
      <c r="T989" s="37"/>
      <c r="U989" s="37"/>
      <c r="V989" s="37"/>
      <c r="W989" s="37"/>
      <c r="X989" s="37"/>
      <c r="Y989" s="37"/>
      <c r="Z989" s="37"/>
      <c r="AA989" s="37"/>
      <c r="AB989" s="37"/>
      <c r="AC989" s="37"/>
      <c r="AD989" s="37"/>
      <c r="AE989" s="37"/>
      <c r="AF989" s="37"/>
      <c r="AG989" s="37"/>
      <c r="AH989" s="37"/>
      <c r="AI989" s="37"/>
      <c r="AJ989" s="37"/>
      <c r="AK989" s="37"/>
      <c r="AL989" s="37"/>
      <c r="AM989" s="37"/>
      <c r="AN989" s="37"/>
      <c r="AO989" s="37"/>
    </row>
    <row r="990" spans="17:41" x14ac:dyDescent="0.35">
      <c r="Q990" s="37"/>
      <c r="R990" s="37"/>
      <c r="S990" s="37"/>
      <c r="T990" s="37"/>
      <c r="U990" s="37"/>
      <c r="V990" s="37"/>
      <c r="W990" s="37"/>
      <c r="X990" s="37"/>
      <c r="Y990" s="37"/>
      <c r="Z990" s="37"/>
      <c r="AA990" s="37"/>
      <c r="AB990" s="37"/>
      <c r="AC990" s="37"/>
      <c r="AD990" s="37"/>
      <c r="AE990" s="37"/>
      <c r="AF990" s="37"/>
      <c r="AG990" s="37"/>
      <c r="AH990" s="37"/>
      <c r="AI990" s="37"/>
      <c r="AJ990" s="37"/>
      <c r="AK990" s="37"/>
      <c r="AL990" s="37"/>
      <c r="AM990" s="37"/>
      <c r="AN990" s="37"/>
      <c r="AO990" s="37"/>
    </row>
    <row r="991" spans="17:41" x14ac:dyDescent="0.35">
      <c r="Q991" s="37"/>
      <c r="R991" s="37"/>
      <c r="S991" s="37"/>
      <c r="T991" s="37"/>
      <c r="U991" s="37"/>
      <c r="V991" s="37"/>
      <c r="W991" s="37"/>
      <c r="X991" s="37"/>
      <c r="Y991" s="37"/>
      <c r="Z991" s="37"/>
      <c r="AA991" s="37"/>
      <c r="AB991" s="37"/>
      <c r="AC991" s="37"/>
      <c r="AD991" s="37"/>
      <c r="AE991" s="37"/>
      <c r="AF991" s="37"/>
      <c r="AG991" s="37"/>
      <c r="AH991" s="37"/>
      <c r="AI991" s="37"/>
      <c r="AJ991" s="37"/>
      <c r="AK991" s="37"/>
      <c r="AL991" s="37"/>
      <c r="AM991" s="37"/>
      <c r="AN991" s="37"/>
      <c r="AO991" s="37"/>
    </row>
    <row r="992" spans="17:41" x14ac:dyDescent="0.35">
      <c r="Q992" s="37"/>
      <c r="R992" s="37"/>
      <c r="S992" s="37"/>
      <c r="T992" s="37"/>
      <c r="U992" s="37"/>
      <c r="V992" s="37"/>
      <c r="W992" s="37"/>
      <c r="X992" s="37"/>
      <c r="Y992" s="37"/>
      <c r="Z992" s="37"/>
      <c r="AA992" s="37"/>
      <c r="AB992" s="37"/>
      <c r="AC992" s="37"/>
      <c r="AD992" s="37"/>
      <c r="AE992" s="37"/>
      <c r="AF992" s="37"/>
      <c r="AG992" s="37"/>
      <c r="AH992" s="37"/>
      <c r="AI992" s="37"/>
      <c r="AJ992" s="37"/>
      <c r="AK992" s="37"/>
      <c r="AL992" s="37"/>
      <c r="AM992" s="37"/>
      <c r="AN992" s="37"/>
      <c r="AO992" s="37"/>
    </row>
    <row r="993" spans="17:41" x14ac:dyDescent="0.35">
      <c r="Q993" s="37"/>
      <c r="R993" s="37"/>
      <c r="S993" s="37"/>
      <c r="T993" s="37"/>
      <c r="U993" s="37"/>
      <c r="V993" s="37"/>
      <c r="W993" s="37"/>
      <c r="X993" s="37"/>
      <c r="Y993" s="37"/>
      <c r="Z993" s="37"/>
      <c r="AA993" s="37"/>
      <c r="AB993" s="37"/>
      <c r="AC993" s="37"/>
      <c r="AD993" s="37"/>
      <c r="AE993" s="37"/>
      <c r="AF993" s="37"/>
      <c r="AG993" s="37"/>
      <c r="AH993" s="37"/>
      <c r="AI993" s="37"/>
      <c r="AJ993" s="37"/>
      <c r="AK993" s="37"/>
      <c r="AL993" s="37"/>
      <c r="AM993" s="37"/>
      <c r="AN993" s="37"/>
      <c r="AO993" s="37"/>
    </row>
    <row r="994" spans="17:41" x14ac:dyDescent="0.35">
      <c r="Q994" s="37"/>
      <c r="R994" s="37"/>
      <c r="S994" s="37"/>
      <c r="T994" s="37"/>
      <c r="U994" s="37"/>
      <c r="V994" s="37"/>
      <c r="W994" s="37"/>
      <c r="X994" s="37"/>
      <c r="Y994" s="37"/>
      <c r="Z994" s="37"/>
      <c r="AA994" s="37"/>
      <c r="AB994" s="37"/>
      <c r="AC994" s="37"/>
      <c r="AD994" s="37"/>
      <c r="AE994" s="37"/>
      <c r="AF994" s="37"/>
      <c r="AG994" s="37"/>
      <c r="AH994" s="37"/>
      <c r="AI994" s="37"/>
      <c r="AJ994" s="37"/>
      <c r="AK994" s="37"/>
      <c r="AL994" s="37"/>
      <c r="AM994" s="37"/>
      <c r="AN994" s="37"/>
      <c r="AO994" s="37"/>
    </row>
    <row r="995" spans="17:41" x14ac:dyDescent="0.35">
      <c r="Q995" s="37"/>
      <c r="R995" s="37"/>
      <c r="S995" s="37"/>
      <c r="T995" s="37"/>
      <c r="U995" s="37"/>
      <c r="V995" s="37"/>
      <c r="W995" s="37"/>
      <c r="X995" s="37"/>
      <c r="Y995" s="37"/>
      <c r="Z995" s="37"/>
      <c r="AA995" s="37"/>
      <c r="AB995" s="37"/>
      <c r="AC995" s="37"/>
      <c r="AD995" s="37"/>
      <c r="AE995" s="37"/>
      <c r="AF995" s="37"/>
      <c r="AG995" s="37"/>
      <c r="AH995" s="37"/>
      <c r="AI995" s="37"/>
      <c r="AJ995" s="37"/>
      <c r="AK995" s="37"/>
      <c r="AL995" s="37"/>
      <c r="AM995" s="37"/>
      <c r="AN995" s="37"/>
      <c r="AO995" s="37"/>
    </row>
    <row r="996" spans="17:41" x14ac:dyDescent="0.35">
      <c r="Q996" s="37"/>
      <c r="R996" s="37"/>
      <c r="S996" s="37"/>
      <c r="T996" s="37"/>
      <c r="U996" s="37"/>
      <c r="V996" s="37"/>
      <c r="W996" s="37"/>
      <c r="X996" s="37"/>
      <c r="Y996" s="37"/>
      <c r="Z996" s="37"/>
      <c r="AA996" s="37"/>
      <c r="AB996" s="37"/>
      <c r="AC996" s="37"/>
      <c r="AD996" s="37"/>
      <c r="AE996" s="37"/>
      <c r="AF996" s="37"/>
      <c r="AG996" s="37"/>
      <c r="AH996" s="37"/>
      <c r="AI996" s="37"/>
      <c r="AJ996" s="37"/>
      <c r="AK996" s="37"/>
      <c r="AL996" s="37"/>
      <c r="AM996" s="37"/>
      <c r="AN996" s="37"/>
      <c r="AO996" s="37"/>
    </row>
    <row r="997" spans="17:41" x14ac:dyDescent="0.35">
      <c r="Q997" s="37"/>
      <c r="R997" s="37"/>
      <c r="S997" s="37"/>
      <c r="T997" s="37"/>
      <c r="U997" s="37"/>
      <c r="V997" s="37"/>
      <c r="W997" s="37"/>
      <c r="X997" s="37"/>
      <c r="Y997" s="37"/>
      <c r="Z997" s="37"/>
      <c r="AA997" s="37"/>
      <c r="AB997" s="37"/>
      <c r="AC997" s="37"/>
      <c r="AD997" s="37"/>
      <c r="AE997" s="37"/>
      <c r="AF997" s="37"/>
      <c r="AG997" s="37"/>
      <c r="AH997" s="37"/>
      <c r="AI997" s="37"/>
      <c r="AJ997" s="37"/>
      <c r="AK997" s="37"/>
      <c r="AL997" s="37"/>
      <c r="AM997" s="37"/>
      <c r="AN997" s="37"/>
      <c r="AO997" s="37"/>
    </row>
    <row r="998" spans="17:41" x14ac:dyDescent="0.35">
      <c r="Q998" s="37"/>
      <c r="R998" s="37"/>
      <c r="S998" s="37"/>
      <c r="T998" s="37"/>
      <c r="U998" s="37"/>
      <c r="V998" s="37"/>
      <c r="W998" s="37"/>
      <c r="X998" s="37"/>
      <c r="Y998" s="37"/>
      <c r="Z998" s="37"/>
      <c r="AA998" s="37"/>
      <c r="AB998" s="37"/>
      <c r="AC998" s="37"/>
      <c r="AD998" s="37"/>
      <c r="AE998" s="37"/>
      <c r="AF998" s="37"/>
      <c r="AG998" s="37"/>
      <c r="AH998" s="37"/>
      <c r="AI998" s="37"/>
      <c r="AJ998" s="37"/>
      <c r="AK998" s="37"/>
      <c r="AL998" s="37"/>
      <c r="AM998" s="37"/>
      <c r="AN998" s="37"/>
      <c r="AO998" s="37"/>
    </row>
    <row r="999" spans="17:41" x14ac:dyDescent="0.35">
      <c r="Q999" s="37"/>
      <c r="R999" s="37"/>
      <c r="S999" s="37"/>
      <c r="T999" s="37"/>
      <c r="U999" s="37"/>
      <c r="V999" s="37"/>
      <c r="W999" s="37"/>
      <c r="X999" s="37"/>
      <c r="Y999" s="37"/>
      <c r="Z999" s="37"/>
      <c r="AA999" s="37"/>
      <c r="AB999" s="37"/>
      <c r="AC999" s="37"/>
      <c r="AD999" s="37"/>
      <c r="AE999" s="37"/>
      <c r="AF999" s="37"/>
      <c r="AG999" s="37"/>
      <c r="AH999" s="37"/>
      <c r="AI999" s="37"/>
      <c r="AJ999" s="37"/>
      <c r="AK999" s="37"/>
      <c r="AL999" s="37"/>
      <c r="AM999" s="37"/>
      <c r="AN999" s="37"/>
      <c r="AO999" s="37"/>
    </row>
    <row r="1000" spans="17:41" x14ac:dyDescent="0.35">
      <c r="Q1000" s="37"/>
      <c r="R1000" s="37"/>
      <c r="S1000" s="37"/>
      <c r="T1000" s="37"/>
      <c r="U1000" s="37"/>
      <c r="V1000" s="37"/>
      <c r="W1000" s="37"/>
      <c r="X1000" s="37"/>
      <c r="Y1000" s="37"/>
      <c r="Z1000" s="37"/>
      <c r="AA1000" s="37"/>
      <c r="AB1000" s="37"/>
      <c r="AC1000" s="37"/>
      <c r="AD1000" s="37"/>
      <c r="AE1000" s="37"/>
      <c r="AF1000" s="37"/>
      <c r="AG1000" s="37"/>
      <c r="AH1000" s="37"/>
      <c r="AI1000" s="37"/>
      <c r="AJ1000" s="37"/>
      <c r="AK1000" s="37"/>
      <c r="AL1000" s="37"/>
      <c r="AM1000" s="37"/>
      <c r="AN1000" s="37"/>
      <c r="AO1000" s="37"/>
    </row>
    <row r="1001" spans="17:41" x14ac:dyDescent="0.35">
      <c r="Q1001" s="37"/>
      <c r="R1001" s="37"/>
      <c r="S1001" s="37"/>
      <c r="T1001" s="37"/>
      <c r="U1001" s="37"/>
      <c r="V1001" s="37"/>
      <c r="W1001" s="37"/>
      <c r="X1001" s="37"/>
      <c r="Y1001" s="37"/>
      <c r="Z1001" s="37"/>
      <c r="AA1001" s="37"/>
      <c r="AB1001" s="37"/>
      <c r="AC1001" s="37"/>
      <c r="AD1001" s="37"/>
      <c r="AE1001" s="37"/>
      <c r="AF1001" s="37"/>
      <c r="AG1001" s="37"/>
      <c r="AH1001" s="37"/>
      <c r="AI1001" s="37"/>
      <c r="AJ1001" s="37"/>
      <c r="AK1001" s="37"/>
      <c r="AL1001" s="37"/>
      <c r="AM1001" s="37"/>
      <c r="AN1001" s="37"/>
      <c r="AO1001" s="37"/>
    </row>
    <row r="1002" spans="17:41" x14ac:dyDescent="0.35">
      <c r="Q1002" s="37"/>
      <c r="R1002" s="37"/>
      <c r="S1002" s="37"/>
      <c r="T1002" s="37"/>
      <c r="U1002" s="37"/>
      <c r="V1002" s="37"/>
      <c r="W1002" s="37"/>
      <c r="X1002" s="37"/>
      <c r="Y1002" s="37"/>
      <c r="Z1002" s="37"/>
      <c r="AA1002" s="37"/>
      <c r="AB1002" s="37"/>
      <c r="AC1002" s="37"/>
      <c r="AD1002" s="37"/>
      <c r="AE1002" s="37"/>
      <c r="AF1002" s="37"/>
      <c r="AG1002" s="37"/>
      <c r="AH1002" s="37"/>
      <c r="AI1002" s="37"/>
      <c r="AJ1002" s="37"/>
      <c r="AK1002" s="37"/>
      <c r="AL1002" s="37"/>
      <c r="AM1002" s="37"/>
      <c r="AN1002" s="37"/>
      <c r="AO1002" s="37"/>
    </row>
    <row r="1003" spans="17:41" x14ac:dyDescent="0.35">
      <c r="Q1003" s="37"/>
      <c r="R1003" s="37"/>
      <c r="S1003" s="37"/>
      <c r="T1003" s="37"/>
      <c r="U1003" s="37"/>
      <c r="V1003" s="37"/>
      <c r="W1003" s="37"/>
      <c r="X1003" s="37"/>
      <c r="Y1003" s="37"/>
      <c r="Z1003" s="37"/>
      <c r="AA1003" s="37"/>
      <c r="AB1003" s="37"/>
      <c r="AC1003" s="37"/>
      <c r="AD1003" s="37"/>
      <c r="AE1003" s="37"/>
      <c r="AF1003" s="37"/>
      <c r="AG1003" s="37"/>
      <c r="AH1003" s="37"/>
      <c r="AI1003" s="37"/>
      <c r="AJ1003" s="37"/>
      <c r="AK1003" s="37"/>
      <c r="AL1003" s="37"/>
      <c r="AM1003" s="37"/>
      <c r="AN1003" s="37"/>
      <c r="AO1003" s="37"/>
    </row>
    <row r="1004" spans="17:41" x14ac:dyDescent="0.35">
      <c r="Q1004" s="37"/>
      <c r="R1004" s="37"/>
      <c r="S1004" s="37"/>
      <c r="T1004" s="37"/>
      <c r="U1004" s="37"/>
      <c r="V1004" s="37"/>
      <c r="W1004" s="37"/>
      <c r="X1004" s="37"/>
      <c r="Y1004" s="37"/>
      <c r="Z1004" s="37"/>
      <c r="AA1004" s="37"/>
      <c r="AB1004" s="37"/>
      <c r="AC1004" s="37"/>
      <c r="AD1004" s="37"/>
      <c r="AE1004" s="37"/>
      <c r="AF1004" s="37"/>
      <c r="AG1004" s="37"/>
      <c r="AH1004" s="37"/>
      <c r="AI1004" s="37"/>
      <c r="AJ1004" s="37"/>
      <c r="AK1004" s="37"/>
      <c r="AL1004" s="37"/>
      <c r="AM1004" s="37"/>
      <c r="AN1004" s="37"/>
      <c r="AO1004" s="37"/>
    </row>
    <row r="1005" spans="17:41" x14ac:dyDescent="0.35">
      <c r="Q1005" s="37"/>
      <c r="R1005" s="37"/>
      <c r="S1005" s="37"/>
      <c r="T1005" s="37"/>
      <c r="U1005" s="37"/>
      <c r="V1005" s="37"/>
      <c r="W1005" s="37"/>
      <c r="X1005" s="37"/>
      <c r="Y1005" s="37"/>
      <c r="Z1005" s="37"/>
      <c r="AA1005" s="37"/>
      <c r="AB1005" s="37"/>
      <c r="AC1005" s="37"/>
      <c r="AD1005" s="37"/>
      <c r="AE1005" s="37"/>
      <c r="AF1005" s="37"/>
      <c r="AG1005" s="37"/>
      <c r="AH1005" s="37"/>
      <c r="AI1005" s="37"/>
      <c r="AJ1005" s="37"/>
      <c r="AK1005" s="37"/>
      <c r="AL1005" s="37"/>
      <c r="AM1005" s="37"/>
      <c r="AN1005" s="37"/>
      <c r="AO1005" s="37"/>
    </row>
    <row r="1006" spans="17:41" x14ac:dyDescent="0.35">
      <c r="Q1006" s="37"/>
      <c r="R1006" s="37"/>
      <c r="S1006" s="37"/>
      <c r="T1006" s="37"/>
      <c r="U1006" s="37"/>
      <c r="V1006" s="37"/>
      <c r="W1006" s="37"/>
      <c r="X1006" s="37"/>
      <c r="Y1006" s="37"/>
      <c r="Z1006" s="37"/>
      <c r="AA1006" s="37"/>
      <c r="AB1006" s="37"/>
      <c r="AC1006" s="37"/>
      <c r="AD1006" s="37"/>
      <c r="AE1006" s="37"/>
      <c r="AF1006" s="37"/>
      <c r="AG1006" s="37"/>
      <c r="AH1006" s="37"/>
      <c r="AI1006" s="37"/>
      <c r="AJ1006" s="37"/>
      <c r="AK1006" s="37"/>
      <c r="AL1006" s="37"/>
      <c r="AM1006" s="37"/>
      <c r="AN1006" s="37"/>
      <c r="AO1006" s="37"/>
    </row>
    <row r="1007" spans="17:41" x14ac:dyDescent="0.35">
      <c r="Q1007" s="37"/>
      <c r="R1007" s="37"/>
      <c r="S1007" s="37"/>
      <c r="T1007" s="37"/>
      <c r="U1007" s="37"/>
      <c r="V1007" s="37"/>
      <c r="W1007" s="37"/>
      <c r="X1007" s="37"/>
      <c r="Y1007" s="37"/>
      <c r="Z1007" s="37"/>
      <c r="AA1007" s="37"/>
      <c r="AB1007" s="37"/>
      <c r="AC1007" s="37"/>
      <c r="AD1007" s="37"/>
      <c r="AE1007" s="37"/>
      <c r="AF1007" s="37"/>
      <c r="AG1007" s="37"/>
      <c r="AH1007" s="37"/>
      <c r="AI1007" s="37"/>
      <c r="AJ1007" s="37"/>
      <c r="AK1007" s="37"/>
      <c r="AL1007" s="37"/>
      <c r="AM1007" s="37"/>
      <c r="AN1007" s="37"/>
      <c r="AO1007" s="37"/>
    </row>
    <row r="1008" spans="17:41" x14ac:dyDescent="0.35">
      <c r="Q1008" s="37"/>
      <c r="R1008" s="37"/>
      <c r="S1008" s="37"/>
      <c r="T1008" s="37"/>
      <c r="U1008" s="37"/>
      <c r="V1008" s="37"/>
      <c r="W1008" s="37"/>
      <c r="X1008" s="37"/>
      <c r="Y1008" s="37"/>
      <c r="Z1008" s="37"/>
      <c r="AA1008" s="37"/>
      <c r="AB1008" s="37"/>
      <c r="AC1008" s="37"/>
      <c r="AD1008" s="37"/>
      <c r="AE1008" s="37"/>
      <c r="AF1008" s="37"/>
      <c r="AG1008" s="37"/>
      <c r="AH1008" s="37"/>
      <c r="AI1008" s="37"/>
      <c r="AJ1008" s="37"/>
      <c r="AK1008" s="37"/>
      <c r="AL1008" s="37"/>
      <c r="AM1008" s="37"/>
      <c r="AN1008" s="37"/>
      <c r="AO1008" s="37"/>
    </row>
    <row r="1009" spans="17:41" x14ac:dyDescent="0.35">
      <c r="Q1009" s="37"/>
      <c r="R1009" s="37"/>
      <c r="S1009" s="37"/>
      <c r="T1009" s="37"/>
      <c r="U1009" s="37"/>
      <c r="V1009" s="37"/>
      <c r="W1009" s="37"/>
      <c r="X1009" s="37"/>
      <c r="Y1009" s="37"/>
      <c r="Z1009" s="37"/>
      <c r="AA1009" s="37"/>
      <c r="AB1009" s="37"/>
      <c r="AC1009" s="37"/>
      <c r="AD1009" s="37"/>
      <c r="AE1009" s="37"/>
      <c r="AF1009" s="37"/>
      <c r="AG1009" s="37"/>
      <c r="AH1009" s="37"/>
      <c r="AI1009" s="37"/>
      <c r="AJ1009" s="37"/>
      <c r="AK1009" s="37"/>
      <c r="AL1009" s="37"/>
      <c r="AM1009" s="37"/>
      <c r="AN1009" s="37"/>
      <c r="AO1009" s="37"/>
    </row>
    <row r="1010" spans="17:41" x14ac:dyDescent="0.35">
      <c r="Q1010" s="37"/>
      <c r="R1010" s="37"/>
      <c r="S1010" s="37"/>
      <c r="T1010" s="37"/>
      <c r="U1010" s="37"/>
      <c r="V1010" s="37"/>
      <c r="W1010" s="37"/>
      <c r="X1010" s="37"/>
      <c r="Y1010" s="37"/>
      <c r="Z1010" s="37"/>
      <c r="AA1010" s="37"/>
      <c r="AB1010" s="37"/>
      <c r="AC1010" s="37"/>
      <c r="AD1010" s="37"/>
      <c r="AE1010" s="37"/>
      <c r="AF1010" s="37"/>
      <c r="AG1010" s="37"/>
      <c r="AH1010" s="37"/>
      <c r="AI1010" s="37"/>
      <c r="AJ1010" s="37"/>
      <c r="AK1010" s="37"/>
      <c r="AL1010" s="37"/>
      <c r="AM1010" s="37"/>
      <c r="AN1010" s="37"/>
      <c r="AO1010" s="37"/>
    </row>
    <row r="1011" spans="17:41" x14ac:dyDescent="0.35">
      <c r="Q1011" s="37"/>
      <c r="R1011" s="37"/>
      <c r="S1011" s="37"/>
      <c r="T1011" s="37"/>
      <c r="U1011" s="37"/>
      <c r="V1011" s="37"/>
      <c r="W1011" s="37"/>
      <c r="X1011" s="37"/>
      <c r="Y1011" s="37"/>
      <c r="Z1011" s="37"/>
      <c r="AA1011" s="37"/>
      <c r="AB1011" s="37"/>
      <c r="AC1011" s="37"/>
      <c r="AD1011" s="37"/>
      <c r="AE1011" s="37"/>
      <c r="AF1011" s="37"/>
      <c r="AG1011" s="37"/>
      <c r="AH1011" s="37"/>
      <c r="AI1011" s="37"/>
      <c r="AJ1011" s="37"/>
      <c r="AK1011" s="37"/>
      <c r="AL1011" s="37"/>
      <c r="AM1011" s="37"/>
      <c r="AN1011" s="37"/>
      <c r="AO1011" s="37"/>
    </row>
    <row r="1012" spans="17:41" x14ac:dyDescent="0.35">
      <c r="Q1012" s="37"/>
      <c r="R1012" s="37"/>
      <c r="S1012" s="37"/>
      <c r="T1012" s="37"/>
      <c r="U1012" s="37"/>
      <c r="V1012" s="37"/>
      <c r="W1012" s="37"/>
      <c r="X1012" s="37"/>
      <c r="Y1012" s="37"/>
      <c r="Z1012" s="37"/>
      <c r="AA1012" s="37"/>
      <c r="AB1012" s="37"/>
      <c r="AC1012" s="37"/>
      <c r="AD1012" s="37"/>
      <c r="AE1012" s="37"/>
      <c r="AF1012" s="37"/>
      <c r="AG1012" s="37"/>
      <c r="AH1012" s="37"/>
      <c r="AI1012" s="37"/>
      <c r="AJ1012" s="37"/>
      <c r="AK1012" s="37"/>
      <c r="AL1012" s="37"/>
      <c r="AM1012" s="37"/>
      <c r="AN1012" s="37"/>
      <c r="AO1012" s="37"/>
    </row>
    <row r="1013" spans="17:41" x14ac:dyDescent="0.35">
      <c r="Q1013" s="37"/>
      <c r="R1013" s="37"/>
      <c r="S1013" s="37"/>
      <c r="T1013" s="37"/>
      <c r="U1013" s="37"/>
      <c r="V1013" s="37"/>
      <c r="W1013" s="37"/>
      <c r="X1013" s="37"/>
      <c r="Y1013" s="37"/>
      <c r="Z1013" s="37"/>
      <c r="AA1013" s="37"/>
      <c r="AB1013" s="37"/>
      <c r="AC1013" s="37"/>
      <c r="AD1013" s="37"/>
      <c r="AE1013" s="37"/>
      <c r="AF1013" s="37"/>
      <c r="AG1013" s="37"/>
      <c r="AH1013" s="37"/>
      <c r="AI1013" s="37"/>
      <c r="AJ1013" s="37"/>
      <c r="AK1013" s="37"/>
      <c r="AL1013" s="37"/>
      <c r="AM1013" s="37"/>
      <c r="AN1013" s="37"/>
      <c r="AO1013" s="37"/>
    </row>
    <row r="1014" spans="17:41" x14ac:dyDescent="0.35">
      <c r="Q1014" s="37"/>
      <c r="R1014" s="37"/>
      <c r="S1014" s="37"/>
      <c r="T1014" s="37"/>
      <c r="U1014" s="37"/>
      <c r="V1014" s="37"/>
      <c r="W1014" s="37"/>
      <c r="X1014" s="37"/>
      <c r="Y1014" s="37"/>
      <c r="Z1014" s="37"/>
      <c r="AA1014" s="37"/>
      <c r="AB1014" s="37"/>
      <c r="AC1014" s="37"/>
      <c r="AD1014" s="37"/>
      <c r="AE1014" s="37"/>
      <c r="AF1014" s="37"/>
      <c r="AG1014" s="37"/>
      <c r="AH1014" s="37"/>
      <c r="AI1014" s="37"/>
      <c r="AJ1014" s="37"/>
      <c r="AK1014" s="37"/>
      <c r="AL1014" s="37"/>
      <c r="AM1014" s="37"/>
      <c r="AN1014" s="37"/>
      <c r="AO1014" s="37"/>
    </row>
    <row r="1015" spans="17:41" x14ac:dyDescent="0.35">
      <c r="Q1015" s="37"/>
      <c r="R1015" s="37"/>
      <c r="S1015" s="37"/>
      <c r="T1015" s="37"/>
      <c r="U1015" s="37"/>
      <c r="V1015" s="37"/>
      <c r="W1015" s="37"/>
      <c r="X1015" s="37"/>
      <c r="Y1015" s="37"/>
      <c r="Z1015" s="37"/>
      <c r="AA1015" s="37"/>
      <c r="AB1015" s="37"/>
      <c r="AC1015" s="37"/>
      <c r="AD1015" s="37"/>
      <c r="AE1015" s="37"/>
      <c r="AF1015" s="37"/>
      <c r="AG1015" s="37"/>
      <c r="AH1015" s="37"/>
      <c r="AI1015" s="37"/>
      <c r="AJ1015" s="37"/>
      <c r="AK1015" s="37"/>
      <c r="AL1015" s="37"/>
      <c r="AM1015" s="37"/>
      <c r="AN1015" s="37"/>
      <c r="AO1015" s="37"/>
    </row>
    <row r="1016" spans="17:41" x14ac:dyDescent="0.35">
      <c r="Q1016" s="37"/>
      <c r="R1016" s="37"/>
      <c r="S1016" s="37"/>
      <c r="T1016" s="37"/>
      <c r="U1016" s="37"/>
      <c r="V1016" s="37"/>
      <c r="W1016" s="37"/>
      <c r="X1016" s="37"/>
      <c r="Y1016" s="37"/>
      <c r="Z1016" s="37"/>
      <c r="AA1016" s="37"/>
      <c r="AB1016" s="37"/>
      <c r="AC1016" s="37"/>
      <c r="AD1016" s="37"/>
      <c r="AE1016" s="37"/>
      <c r="AF1016" s="37"/>
      <c r="AG1016" s="37"/>
      <c r="AH1016" s="37"/>
      <c r="AI1016" s="37"/>
      <c r="AJ1016" s="37"/>
      <c r="AK1016" s="37"/>
      <c r="AL1016" s="37"/>
      <c r="AM1016" s="37"/>
      <c r="AN1016" s="37"/>
      <c r="AO1016" s="37"/>
    </row>
    <row r="1017" spans="17:41" x14ac:dyDescent="0.35">
      <c r="Q1017" s="37"/>
      <c r="R1017" s="37"/>
      <c r="S1017" s="37"/>
      <c r="T1017" s="37"/>
      <c r="U1017" s="37"/>
      <c r="V1017" s="37"/>
      <c r="W1017" s="37"/>
      <c r="X1017" s="37"/>
      <c r="Y1017" s="37"/>
      <c r="Z1017" s="37"/>
      <c r="AA1017" s="37"/>
      <c r="AB1017" s="37"/>
      <c r="AC1017" s="37"/>
      <c r="AD1017" s="37"/>
      <c r="AE1017" s="37"/>
      <c r="AF1017" s="37"/>
      <c r="AG1017" s="37"/>
      <c r="AH1017" s="37"/>
      <c r="AI1017" s="37"/>
      <c r="AJ1017" s="37"/>
      <c r="AK1017" s="37"/>
      <c r="AL1017" s="37"/>
      <c r="AM1017" s="37"/>
      <c r="AN1017" s="37"/>
      <c r="AO1017" s="37"/>
    </row>
    <row r="1018" spans="17:41" x14ac:dyDescent="0.35">
      <c r="Q1018" s="37"/>
      <c r="R1018" s="37"/>
      <c r="S1018" s="37"/>
      <c r="T1018" s="37"/>
      <c r="U1018" s="37"/>
      <c r="V1018" s="37"/>
      <c r="W1018" s="37"/>
      <c r="X1018" s="37"/>
      <c r="Y1018" s="37"/>
      <c r="Z1018" s="37"/>
      <c r="AA1018" s="37"/>
      <c r="AB1018" s="37"/>
      <c r="AC1018" s="37"/>
      <c r="AD1018" s="37"/>
      <c r="AE1018" s="37"/>
      <c r="AF1018" s="37"/>
      <c r="AG1018" s="37"/>
      <c r="AH1018" s="37"/>
      <c r="AI1018" s="37"/>
      <c r="AJ1018" s="37"/>
      <c r="AK1018" s="37"/>
      <c r="AL1018" s="37"/>
      <c r="AM1018" s="37"/>
      <c r="AN1018" s="37"/>
      <c r="AO1018" s="37"/>
    </row>
    <row r="1019" spans="17:41" x14ac:dyDescent="0.35">
      <c r="Q1019" s="37"/>
      <c r="R1019" s="37"/>
      <c r="S1019" s="37"/>
      <c r="T1019" s="37"/>
      <c r="U1019" s="37"/>
      <c r="V1019" s="37"/>
      <c r="W1019" s="37"/>
      <c r="X1019" s="37"/>
      <c r="Y1019" s="37"/>
      <c r="Z1019" s="37"/>
      <c r="AA1019" s="37"/>
      <c r="AB1019" s="37"/>
      <c r="AC1019" s="37"/>
      <c r="AD1019" s="37"/>
      <c r="AE1019" s="37"/>
      <c r="AF1019" s="37"/>
      <c r="AG1019" s="37"/>
      <c r="AH1019" s="37"/>
      <c r="AI1019" s="37"/>
      <c r="AJ1019" s="37"/>
      <c r="AK1019" s="37"/>
      <c r="AL1019" s="37"/>
      <c r="AM1019" s="37"/>
      <c r="AN1019" s="37"/>
      <c r="AO1019" s="37"/>
    </row>
    <row r="1020" spans="17:41" x14ac:dyDescent="0.35">
      <c r="Q1020" s="37"/>
      <c r="R1020" s="37"/>
      <c r="S1020" s="37"/>
      <c r="T1020" s="37"/>
      <c r="U1020" s="37"/>
      <c r="V1020" s="37"/>
      <c r="W1020" s="37"/>
      <c r="X1020" s="37"/>
      <c r="Y1020" s="37"/>
      <c r="Z1020" s="37"/>
      <c r="AA1020" s="37"/>
      <c r="AB1020" s="37"/>
      <c r="AC1020" s="37"/>
      <c r="AD1020" s="37"/>
      <c r="AE1020" s="37"/>
      <c r="AF1020" s="37"/>
      <c r="AG1020" s="37"/>
      <c r="AH1020" s="37"/>
      <c r="AI1020" s="37"/>
      <c r="AJ1020" s="37"/>
      <c r="AK1020" s="37"/>
      <c r="AL1020" s="37"/>
      <c r="AM1020" s="37"/>
      <c r="AN1020" s="37"/>
      <c r="AO1020" s="37"/>
    </row>
    <row r="1021" spans="17:41" x14ac:dyDescent="0.35">
      <c r="Q1021" s="37"/>
      <c r="R1021" s="37"/>
      <c r="S1021" s="37"/>
      <c r="T1021" s="37"/>
      <c r="U1021" s="37"/>
      <c r="V1021" s="37"/>
      <c r="W1021" s="37"/>
      <c r="X1021" s="37"/>
      <c r="Y1021" s="37"/>
      <c r="Z1021" s="37"/>
      <c r="AA1021" s="37"/>
      <c r="AB1021" s="37"/>
      <c r="AC1021" s="37"/>
      <c r="AD1021" s="37"/>
      <c r="AE1021" s="37"/>
      <c r="AF1021" s="37"/>
      <c r="AG1021" s="37"/>
      <c r="AH1021" s="37"/>
      <c r="AI1021" s="37"/>
      <c r="AJ1021" s="37"/>
      <c r="AK1021" s="37"/>
      <c r="AL1021" s="37"/>
      <c r="AM1021" s="37"/>
      <c r="AN1021" s="37"/>
      <c r="AO1021" s="37"/>
    </row>
    <row r="1022" spans="17:41" x14ac:dyDescent="0.35">
      <c r="Q1022" s="37"/>
      <c r="R1022" s="37"/>
      <c r="S1022" s="37"/>
      <c r="T1022" s="37"/>
      <c r="U1022" s="37"/>
      <c r="V1022" s="37"/>
      <c r="W1022" s="37"/>
      <c r="X1022" s="37"/>
      <c r="Y1022" s="37"/>
      <c r="Z1022" s="37"/>
      <c r="AA1022" s="37"/>
      <c r="AB1022" s="37"/>
      <c r="AC1022" s="37"/>
      <c r="AD1022" s="37"/>
      <c r="AE1022" s="37"/>
      <c r="AF1022" s="37"/>
      <c r="AG1022" s="37"/>
      <c r="AH1022" s="37"/>
      <c r="AI1022" s="37"/>
      <c r="AJ1022" s="37"/>
      <c r="AK1022" s="37"/>
      <c r="AL1022" s="37"/>
      <c r="AM1022" s="37"/>
      <c r="AN1022" s="37"/>
      <c r="AO1022" s="37"/>
    </row>
    <row r="1023" spans="17:41" x14ac:dyDescent="0.35">
      <c r="Q1023" s="37"/>
      <c r="R1023" s="37"/>
      <c r="S1023" s="37"/>
      <c r="T1023" s="37"/>
      <c r="U1023" s="37"/>
      <c r="V1023" s="37"/>
      <c r="W1023" s="37"/>
      <c r="X1023" s="37"/>
      <c r="Y1023" s="37"/>
      <c r="Z1023" s="37"/>
      <c r="AA1023" s="37"/>
      <c r="AB1023" s="37"/>
      <c r="AC1023" s="37"/>
      <c r="AD1023" s="37"/>
      <c r="AE1023" s="37"/>
      <c r="AF1023" s="37"/>
      <c r="AG1023" s="37"/>
      <c r="AH1023" s="37"/>
      <c r="AI1023" s="37"/>
      <c r="AJ1023" s="37"/>
      <c r="AK1023" s="37"/>
      <c r="AL1023" s="37"/>
      <c r="AM1023" s="37"/>
      <c r="AN1023" s="37"/>
      <c r="AO1023" s="37"/>
    </row>
    <row r="1024" spans="17:41" x14ac:dyDescent="0.35">
      <c r="Q1024" s="37"/>
      <c r="R1024" s="37"/>
      <c r="S1024" s="37"/>
      <c r="T1024" s="37"/>
      <c r="U1024" s="37"/>
      <c r="V1024" s="37"/>
      <c r="W1024" s="37"/>
      <c r="X1024" s="37"/>
      <c r="Y1024" s="37"/>
      <c r="Z1024" s="37"/>
      <c r="AA1024" s="37"/>
      <c r="AB1024" s="37"/>
      <c r="AC1024" s="37"/>
      <c r="AD1024" s="37"/>
      <c r="AE1024" s="37"/>
      <c r="AF1024" s="37"/>
      <c r="AG1024" s="37"/>
      <c r="AH1024" s="37"/>
      <c r="AI1024" s="37"/>
      <c r="AJ1024" s="37"/>
      <c r="AK1024" s="37"/>
      <c r="AL1024" s="37"/>
      <c r="AM1024" s="37"/>
      <c r="AN1024" s="37"/>
      <c r="AO1024" s="37"/>
    </row>
    <row r="1025" spans="17:41" x14ac:dyDescent="0.35">
      <c r="Q1025" s="37"/>
      <c r="R1025" s="37"/>
      <c r="S1025" s="37"/>
      <c r="T1025" s="37"/>
      <c r="U1025" s="37"/>
      <c r="V1025" s="37"/>
      <c r="W1025" s="37"/>
      <c r="X1025" s="37"/>
      <c r="Y1025" s="37"/>
      <c r="Z1025" s="37"/>
      <c r="AA1025" s="37"/>
      <c r="AB1025" s="37"/>
      <c r="AC1025" s="37"/>
      <c r="AD1025" s="37"/>
      <c r="AE1025" s="37"/>
      <c r="AF1025" s="37"/>
      <c r="AG1025" s="37"/>
      <c r="AH1025" s="37"/>
      <c r="AI1025" s="37"/>
      <c r="AJ1025" s="37"/>
      <c r="AK1025" s="37"/>
      <c r="AL1025" s="37"/>
      <c r="AM1025" s="37"/>
      <c r="AN1025" s="37"/>
      <c r="AO1025" s="37"/>
    </row>
    <row r="1026" spans="17:41" x14ac:dyDescent="0.35">
      <c r="Q1026" s="37"/>
      <c r="R1026" s="37"/>
      <c r="S1026" s="37"/>
      <c r="T1026" s="37"/>
      <c r="U1026" s="37"/>
      <c r="V1026" s="37"/>
      <c r="W1026" s="37"/>
      <c r="X1026" s="37"/>
      <c r="Y1026" s="37"/>
      <c r="Z1026" s="37"/>
      <c r="AA1026" s="37"/>
      <c r="AB1026" s="37"/>
      <c r="AC1026" s="37"/>
      <c r="AD1026" s="37"/>
      <c r="AE1026" s="37"/>
      <c r="AF1026" s="37"/>
      <c r="AG1026" s="37"/>
      <c r="AH1026" s="37"/>
      <c r="AI1026" s="37"/>
      <c r="AJ1026" s="37"/>
      <c r="AK1026" s="37"/>
      <c r="AL1026" s="37"/>
      <c r="AM1026" s="37"/>
      <c r="AN1026" s="37"/>
      <c r="AO1026" s="37"/>
    </row>
    <row r="1027" spans="17:41" x14ac:dyDescent="0.35">
      <c r="Q1027" s="37"/>
      <c r="R1027" s="37"/>
      <c r="S1027" s="37"/>
      <c r="T1027" s="37"/>
      <c r="U1027" s="37"/>
      <c r="V1027" s="37"/>
      <c r="W1027" s="37"/>
      <c r="X1027" s="37"/>
      <c r="Y1027" s="37"/>
      <c r="Z1027" s="37"/>
      <c r="AA1027" s="37"/>
      <c r="AB1027" s="37"/>
      <c r="AC1027" s="37"/>
      <c r="AD1027" s="37"/>
      <c r="AE1027" s="37"/>
      <c r="AF1027" s="37"/>
      <c r="AG1027" s="37"/>
      <c r="AH1027" s="37"/>
      <c r="AI1027" s="37"/>
      <c r="AJ1027" s="37"/>
      <c r="AK1027" s="37"/>
      <c r="AL1027" s="37"/>
      <c r="AM1027" s="37"/>
      <c r="AN1027" s="37"/>
      <c r="AO1027" s="37"/>
    </row>
    <row r="1028" spans="17:41" x14ac:dyDescent="0.35">
      <c r="Q1028" s="37"/>
      <c r="R1028" s="37"/>
      <c r="S1028" s="37"/>
      <c r="T1028" s="37"/>
      <c r="U1028" s="37"/>
      <c r="V1028" s="37"/>
      <c r="W1028" s="37"/>
      <c r="X1028" s="37"/>
      <c r="Y1028" s="37"/>
      <c r="Z1028" s="37"/>
      <c r="AA1028" s="37"/>
      <c r="AB1028" s="37"/>
      <c r="AC1028" s="37"/>
      <c r="AD1028" s="37"/>
      <c r="AE1028" s="37"/>
      <c r="AF1028" s="37"/>
      <c r="AG1028" s="37"/>
      <c r="AH1028" s="37"/>
      <c r="AI1028" s="37"/>
      <c r="AJ1028" s="37"/>
      <c r="AK1028" s="37"/>
      <c r="AL1028" s="37"/>
      <c r="AM1028" s="37"/>
      <c r="AN1028" s="37"/>
      <c r="AO1028" s="37"/>
    </row>
    <row r="1029" spans="17:41" x14ac:dyDescent="0.35">
      <c r="Q1029" s="37"/>
      <c r="R1029" s="37"/>
      <c r="S1029" s="37"/>
      <c r="T1029" s="37"/>
      <c r="U1029" s="37"/>
      <c r="V1029" s="37"/>
      <c r="W1029" s="37"/>
      <c r="X1029" s="37"/>
      <c r="Y1029" s="37"/>
      <c r="Z1029" s="37"/>
      <c r="AA1029" s="37"/>
      <c r="AB1029" s="37"/>
      <c r="AC1029" s="37"/>
      <c r="AD1029" s="37"/>
      <c r="AE1029" s="37"/>
      <c r="AF1029" s="37"/>
      <c r="AG1029" s="37"/>
      <c r="AH1029" s="37"/>
      <c r="AI1029" s="37"/>
      <c r="AJ1029" s="37"/>
      <c r="AK1029" s="37"/>
      <c r="AL1029" s="37"/>
      <c r="AM1029" s="37"/>
      <c r="AN1029" s="37"/>
      <c r="AO1029" s="37"/>
    </row>
    <row r="1030" spans="17:41" x14ac:dyDescent="0.35">
      <c r="Q1030" s="37"/>
      <c r="R1030" s="37"/>
      <c r="S1030" s="37"/>
      <c r="T1030" s="37"/>
      <c r="U1030" s="37"/>
      <c r="V1030" s="37"/>
      <c r="W1030" s="37"/>
      <c r="X1030" s="37"/>
      <c r="Y1030" s="37"/>
      <c r="Z1030" s="37"/>
      <c r="AA1030" s="37"/>
      <c r="AB1030" s="37"/>
      <c r="AC1030" s="37"/>
      <c r="AD1030" s="37"/>
      <c r="AE1030" s="37"/>
      <c r="AF1030" s="37"/>
      <c r="AG1030" s="37"/>
      <c r="AH1030" s="37"/>
      <c r="AI1030" s="37"/>
      <c r="AJ1030" s="37"/>
      <c r="AK1030" s="37"/>
      <c r="AL1030" s="37"/>
      <c r="AM1030" s="37"/>
      <c r="AN1030" s="37"/>
      <c r="AO1030" s="37"/>
    </row>
    <row r="1031" spans="17:41" x14ac:dyDescent="0.35">
      <c r="Q1031" s="37"/>
      <c r="R1031" s="37"/>
      <c r="S1031" s="37"/>
      <c r="T1031" s="37"/>
      <c r="U1031" s="37"/>
      <c r="V1031" s="37"/>
      <c r="W1031" s="37"/>
      <c r="X1031" s="37"/>
      <c r="Y1031" s="37"/>
      <c r="Z1031" s="37"/>
      <c r="AA1031" s="37"/>
      <c r="AB1031" s="37"/>
      <c r="AC1031" s="37"/>
      <c r="AD1031" s="37"/>
      <c r="AE1031" s="37"/>
      <c r="AF1031" s="37"/>
      <c r="AG1031" s="37"/>
      <c r="AH1031" s="37"/>
      <c r="AI1031" s="37"/>
      <c r="AJ1031" s="37"/>
      <c r="AK1031" s="37"/>
      <c r="AL1031" s="37"/>
      <c r="AM1031" s="37"/>
      <c r="AN1031" s="37"/>
      <c r="AO1031" s="37"/>
    </row>
    <row r="1032" spans="17:41" x14ac:dyDescent="0.35">
      <c r="Q1032" s="37"/>
      <c r="R1032" s="37"/>
      <c r="S1032" s="37"/>
      <c r="T1032" s="37"/>
      <c r="U1032" s="37"/>
      <c r="V1032" s="37"/>
      <c r="W1032" s="37"/>
      <c r="X1032" s="37"/>
      <c r="Y1032" s="37"/>
      <c r="Z1032" s="37"/>
      <c r="AA1032" s="37"/>
      <c r="AB1032" s="37"/>
      <c r="AC1032" s="37"/>
      <c r="AD1032" s="37"/>
      <c r="AE1032" s="37"/>
      <c r="AF1032" s="37"/>
      <c r="AG1032" s="37"/>
      <c r="AH1032" s="37"/>
      <c r="AI1032" s="37"/>
      <c r="AJ1032" s="37"/>
      <c r="AK1032" s="37"/>
      <c r="AL1032" s="37"/>
      <c r="AM1032" s="37"/>
      <c r="AN1032" s="37"/>
      <c r="AO1032" s="37"/>
    </row>
    <row r="1033" spans="17:41" x14ac:dyDescent="0.35">
      <c r="Q1033" s="37"/>
      <c r="R1033" s="37"/>
      <c r="S1033" s="37"/>
      <c r="T1033" s="37"/>
      <c r="U1033" s="37"/>
      <c r="V1033" s="37"/>
      <c r="W1033" s="37"/>
      <c r="X1033" s="37"/>
      <c r="Y1033" s="37"/>
      <c r="Z1033" s="37"/>
      <c r="AA1033" s="37"/>
      <c r="AB1033" s="37"/>
      <c r="AC1033" s="37"/>
      <c r="AD1033" s="37"/>
      <c r="AE1033" s="37"/>
      <c r="AF1033" s="37"/>
      <c r="AG1033" s="37"/>
      <c r="AH1033" s="37"/>
      <c r="AI1033" s="37"/>
      <c r="AJ1033" s="37"/>
      <c r="AK1033" s="37"/>
      <c r="AL1033" s="37"/>
      <c r="AM1033" s="37"/>
      <c r="AN1033" s="37"/>
      <c r="AO1033" s="37"/>
    </row>
    <row r="1034" spans="17:41" x14ac:dyDescent="0.35">
      <c r="Q1034" s="37"/>
      <c r="R1034" s="37"/>
      <c r="S1034" s="37"/>
      <c r="T1034" s="37"/>
      <c r="U1034" s="37"/>
      <c r="V1034" s="37"/>
      <c r="W1034" s="37"/>
      <c r="X1034" s="37"/>
      <c r="Y1034" s="37"/>
      <c r="Z1034" s="37"/>
      <c r="AA1034" s="37"/>
      <c r="AB1034" s="37"/>
      <c r="AC1034" s="37"/>
      <c r="AD1034" s="37"/>
      <c r="AE1034" s="37"/>
      <c r="AF1034" s="37"/>
      <c r="AG1034" s="37"/>
      <c r="AH1034" s="37"/>
      <c r="AI1034" s="37"/>
      <c r="AJ1034" s="37"/>
      <c r="AK1034" s="37"/>
      <c r="AL1034" s="37"/>
      <c r="AM1034" s="37"/>
      <c r="AN1034" s="37"/>
      <c r="AO1034" s="37"/>
    </row>
    <row r="1035" spans="17:41" x14ac:dyDescent="0.35">
      <c r="Q1035" s="37"/>
      <c r="R1035" s="37"/>
      <c r="S1035" s="37"/>
      <c r="T1035" s="37"/>
      <c r="U1035" s="37"/>
      <c r="V1035" s="37"/>
      <c r="W1035" s="37"/>
      <c r="X1035" s="37"/>
      <c r="Y1035" s="37"/>
      <c r="Z1035" s="37"/>
      <c r="AA1035" s="37"/>
      <c r="AB1035" s="37"/>
      <c r="AC1035" s="37"/>
      <c r="AD1035" s="37"/>
      <c r="AE1035" s="37"/>
      <c r="AF1035" s="37"/>
      <c r="AG1035" s="37"/>
      <c r="AH1035" s="37"/>
      <c r="AI1035" s="37"/>
      <c r="AJ1035" s="37"/>
      <c r="AK1035" s="37"/>
      <c r="AL1035" s="37"/>
      <c r="AM1035" s="37"/>
      <c r="AN1035" s="37"/>
      <c r="AO1035" s="37"/>
    </row>
    <row r="1036" spans="17:41" x14ac:dyDescent="0.35">
      <c r="Q1036" s="37"/>
      <c r="R1036" s="37"/>
      <c r="S1036" s="37"/>
      <c r="T1036" s="37"/>
      <c r="U1036" s="37"/>
      <c r="V1036" s="37"/>
      <c r="W1036" s="37"/>
      <c r="X1036" s="37"/>
      <c r="Y1036" s="37"/>
      <c r="Z1036" s="37"/>
      <c r="AA1036" s="37"/>
      <c r="AB1036" s="37"/>
      <c r="AC1036" s="37"/>
      <c r="AD1036" s="37"/>
      <c r="AE1036" s="37"/>
      <c r="AF1036" s="37"/>
      <c r="AG1036" s="37"/>
      <c r="AH1036" s="37"/>
      <c r="AI1036" s="37"/>
      <c r="AJ1036" s="37"/>
      <c r="AK1036" s="37"/>
      <c r="AL1036" s="37"/>
      <c r="AM1036" s="37"/>
      <c r="AN1036" s="37"/>
      <c r="AO1036" s="37"/>
    </row>
    <row r="1037" spans="17:41" x14ac:dyDescent="0.35">
      <c r="Q1037" s="37"/>
      <c r="R1037" s="37"/>
      <c r="S1037" s="37"/>
      <c r="T1037" s="37"/>
      <c r="U1037" s="37"/>
      <c r="V1037" s="37"/>
      <c r="W1037" s="37"/>
      <c r="X1037" s="37"/>
      <c r="Y1037" s="37"/>
      <c r="Z1037" s="37"/>
      <c r="AA1037" s="37"/>
      <c r="AB1037" s="37"/>
      <c r="AC1037" s="37"/>
      <c r="AD1037" s="37"/>
      <c r="AE1037" s="37"/>
      <c r="AF1037" s="37"/>
      <c r="AG1037" s="37"/>
      <c r="AH1037" s="37"/>
      <c r="AI1037" s="37"/>
      <c r="AJ1037" s="37"/>
      <c r="AK1037" s="37"/>
      <c r="AL1037" s="37"/>
      <c r="AM1037" s="37"/>
      <c r="AN1037" s="37"/>
      <c r="AO1037" s="37"/>
    </row>
    <row r="1038" spans="17:41" x14ac:dyDescent="0.35">
      <c r="Q1038" s="37"/>
      <c r="R1038" s="37"/>
      <c r="S1038" s="37"/>
      <c r="T1038" s="37"/>
      <c r="U1038" s="37"/>
      <c r="V1038" s="37"/>
      <c r="W1038" s="37"/>
      <c r="X1038" s="37"/>
      <c r="Y1038" s="37"/>
      <c r="Z1038" s="37"/>
      <c r="AA1038" s="37"/>
      <c r="AB1038" s="37"/>
      <c r="AC1038" s="37"/>
      <c r="AD1038" s="37"/>
      <c r="AE1038" s="37"/>
      <c r="AF1038" s="37"/>
      <c r="AG1038" s="37"/>
      <c r="AH1038" s="37"/>
      <c r="AI1038" s="37"/>
      <c r="AJ1038" s="37"/>
      <c r="AK1038" s="37"/>
      <c r="AL1038" s="37"/>
      <c r="AM1038" s="37"/>
      <c r="AN1038" s="37"/>
      <c r="AO1038" s="37"/>
    </row>
    <row r="1039" spans="17:41" x14ac:dyDescent="0.35">
      <c r="Q1039" s="37"/>
      <c r="R1039" s="37"/>
      <c r="S1039" s="37"/>
      <c r="T1039" s="37"/>
      <c r="U1039" s="37"/>
      <c r="V1039" s="37"/>
      <c r="W1039" s="37"/>
      <c r="X1039" s="37"/>
      <c r="Y1039" s="37"/>
      <c r="Z1039" s="37"/>
      <c r="AA1039" s="37"/>
      <c r="AB1039" s="37"/>
      <c r="AC1039" s="37"/>
      <c r="AD1039" s="37"/>
      <c r="AE1039" s="37"/>
      <c r="AF1039" s="37"/>
      <c r="AG1039" s="37"/>
      <c r="AH1039" s="37"/>
      <c r="AI1039" s="37"/>
      <c r="AJ1039" s="37"/>
      <c r="AK1039" s="37"/>
      <c r="AL1039" s="37"/>
      <c r="AM1039" s="37"/>
      <c r="AN1039" s="37"/>
      <c r="AO1039" s="37"/>
    </row>
    <row r="1040" spans="17:41" x14ac:dyDescent="0.35">
      <c r="Q1040" s="37"/>
      <c r="R1040" s="37"/>
      <c r="S1040" s="37"/>
      <c r="T1040" s="37"/>
      <c r="U1040" s="37"/>
      <c r="V1040" s="37"/>
      <c r="W1040" s="37"/>
      <c r="X1040" s="37"/>
      <c r="Y1040" s="37"/>
      <c r="Z1040" s="37"/>
      <c r="AA1040" s="37"/>
      <c r="AB1040" s="37"/>
      <c r="AC1040" s="37"/>
      <c r="AD1040" s="37"/>
      <c r="AE1040" s="37"/>
      <c r="AF1040" s="37"/>
      <c r="AG1040" s="37"/>
      <c r="AH1040" s="37"/>
      <c r="AI1040" s="37"/>
      <c r="AJ1040" s="37"/>
      <c r="AK1040" s="37"/>
      <c r="AL1040" s="37"/>
      <c r="AM1040" s="37"/>
      <c r="AN1040" s="37"/>
      <c r="AO1040" s="37"/>
    </row>
    <row r="1041" spans="17:41" x14ac:dyDescent="0.35">
      <c r="Q1041" s="37"/>
      <c r="R1041" s="37"/>
      <c r="S1041" s="37"/>
      <c r="T1041" s="37"/>
      <c r="U1041" s="37"/>
      <c r="V1041" s="37"/>
      <c r="W1041" s="37"/>
      <c r="X1041" s="37"/>
      <c r="Y1041" s="37"/>
      <c r="Z1041" s="37"/>
      <c r="AA1041" s="37"/>
      <c r="AB1041" s="37"/>
      <c r="AC1041" s="37"/>
      <c r="AD1041" s="37"/>
      <c r="AE1041" s="37"/>
      <c r="AF1041" s="37"/>
      <c r="AG1041" s="37"/>
      <c r="AH1041" s="37"/>
      <c r="AI1041" s="37"/>
      <c r="AJ1041" s="37"/>
      <c r="AK1041" s="37"/>
      <c r="AL1041" s="37"/>
      <c r="AM1041" s="37"/>
      <c r="AN1041" s="37"/>
      <c r="AO1041" s="37"/>
    </row>
    <row r="1042" spans="17:41" x14ac:dyDescent="0.35">
      <c r="Q1042" s="37"/>
      <c r="R1042" s="37"/>
      <c r="S1042" s="37"/>
      <c r="T1042" s="37"/>
      <c r="U1042" s="37"/>
      <c r="V1042" s="37"/>
      <c r="W1042" s="37"/>
      <c r="X1042" s="37"/>
      <c r="Y1042" s="37"/>
      <c r="Z1042" s="37"/>
      <c r="AA1042" s="37"/>
      <c r="AB1042" s="37"/>
      <c r="AC1042" s="37"/>
      <c r="AD1042" s="37"/>
      <c r="AE1042" s="37"/>
      <c r="AF1042" s="37"/>
      <c r="AG1042" s="37"/>
      <c r="AH1042" s="37"/>
      <c r="AI1042" s="37"/>
      <c r="AJ1042" s="37"/>
      <c r="AK1042" s="37"/>
      <c r="AL1042" s="37"/>
      <c r="AM1042" s="37"/>
      <c r="AN1042" s="37"/>
      <c r="AO1042" s="37"/>
    </row>
    <row r="1043" spans="17:41" x14ac:dyDescent="0.35">
      <c r="Q1043" s="37"/>
      <c r="R1043" s="37"/>
      <c r="S1043" s="37"/>
      <c r="T1043" s="37"/>
      <c r="U1043" s="37"/>
      <c r="V1043" s="37"/>
      <c r="W1043" s="37"/>
      <c r="X1043" s="37"/>
      <c r="Y1043" s="37"/>
      <c r="Z1043" s="37"/>
      <c r="AA1043" s="37"/>
      <c r="AB1043" s="37"/>
      <c r="AC1043" s="37"/>
      <c r="AD1043" s="37"/>
      <c r="AE1043" s="37"/>
      <c r="AF1043" s="37"/>
      <c r="AG1043" s="37"/>
      <c r="AH1043" s="37"/>
      <c r="AI1043" s="37"/>
      <c r="AJ1043" s="37"/>
      <c r="AK1043" s="37"/>
      <c r="AL1043" s="37"/>
      <c r="AM1043" s="37"/>
      <c r="AN1043" s="37"/>
      <c r="AO1043" s="37"/>
    </row>
    <row r="1044" spans="17:41" x14ac:dyDescent="0.35">
      <c r="Q1044" s="37"/>
      <c r="R1044" s="37"/>
      <c r="S1044" s="37"/>
      <c r="T1044" s="37"/>
      <c r="U1044" s="37"/>
      <c r="V1044" s="37"/>
      <c r="W1044" s="37"/>
      <c r="X1044" s="37"/>
      <c r="Y1044" s="37"/>
      <c r="Z1044" s="37"/>
      <c r="AA1044" s="37"/>
      <c r="AB1044" s="37"/>
      <c r="AC1044" s="37"/>
      <c r="AD1044" s="37"/>
      <c r="AE1044" s="37"/>
      <c r="AF1044" s="37"/>
      <c r="AG1044" s="37"/>
      <c r="AH1044" s="37"/>
      <c r="AI1044" s="37"/>
      <c r="AJ1044" s="37"/>
      <c r="AK1044" s="37"/>
      <c r="AL1044" s="37"/>
      <c r="AM1044" s="37"/>
      <c r="AN1044" s="37"/>
      <c r="AO1044" s="37"/>
    </row>
    <row r="1045" spans="17:41" x14ac:dyDescent="0.35">
      <c r="Q1045" s="37"/>
      <c r="R1045" s="37"/>
      <c r="S1045" s="37"/>
      <c r="T1045" s="37"/>
      <c r="U1045" s="37"/>
      <c r="V1045" s="37"/>
      <c r="W1045" s="37"/>
      <c r="X1045" s="37"/>
      <c r="Y1045" s="37"/>
      <c r="Z1045" s="37"/>
      <c r="AA1045" s="37"/>
      <c r="AB1045" s="37"/>
      <c r="AC1045" s="37"/>
      <c r="AD1045" s="37"/>
      <c r="AE1045" s="37"/>
      <c r="AF1045" s="37"/>
      <c r="AG1045" s="37"/>
      <c r="AH1045" s="37"/>
      <c r="AI1045" s="37"/>
      <c r="AJ1045" s="37"/>
      <c r="AK1045" s="37"/>
      <c r="AL1045" s="37"/>
      <c r="AM1045" s="37"/>
      <c r="AN1045" s="37"/>
      <c r="AO1045" s="37"/>
    </row>
    <row r="1046" spans="17:41" x14ac:dyDescent="0.35">
      <c r="Q1046" s="37"/>
      <c r="R1046" s="37"/>
      <c r="S1046" s="37"/>
      <c r="T1046" s="37"/>
      <c r="U1046" s="37"/>
      <c r="V1046" s="37"/>
      <c r="W1046" s="37"/>
      <c r="X1046" s="37"/>
      <c r="Y1046" s="37"/>
      <c r="Z1046" s="37"/>
      <c r="AA1046" s="37"/>
      <c r="AB1046" s="37"/>
      <c r="AC1046" s="37"/>
      <c r="AD1046" s="37"/>
      <c r="AE1046" s="37"/>
      <c r="AF1046" s="37"/>
      <c r="AG1046" s="37"/>
      <c r="AH1046" s="37"/>
      <c r="AI1046" s="37"/>
      <c r="AJ1046" s="37"/>
      <c r="AK1046" s="37"/>
      <c r="AL1046" s="37"/>
      <c r="AM1046" s="37"/>
      <c r="AN1046" s="37"/>
      <c r="AO1046" s="37"/>
    </row>
    <row r="1047" spans="17:41" x14ac:dyDescent="0.35">
      <c r="Q1047" s="37"/>
      <c r="R1047" s="37"/>
      <c r="S1047" s="37"/>
      <c r="T1047" s="37"/>
      <c r="U1047" s="37"/>
      <c r="V1047" s="37"/>
      <c r="W1047" s="37"/>
      <c r="X1047" s="37"/>
      <c r="Y1047" s="37"/>
      <c r="Z1047" s="37"/>
      <c r="AA1047" s="37"/>
      <c r="AB1047" s="37"/>
      <c r="AC1047" s="37"/>
      <c r="AD1047" s="37"/>
      <c r="AE1047" s="37"/>
      <c r="AF1047" s="37"/>
      <c r="AG1047" s="37"/>
      <c r="AH1047" s="37"/>
      <c r="AI1047" s="37"/>
      <c r="AJ1047" s="37"/>
      <c r="AK1047" s="37"/>
      <c r="AL1047" s="37"/>
      <c r="AM1047" s="37"/>
      <c r="AN1047" s="37"/>
      <c r="AO1047" s="37"/>
    </row>
    <row r="1048" spans="17:41" x14ac:dyDescent="0.35">
      <c r="Q1048" s="37"/>
      <c r="R1048" s="37"/>
      <c r="S1048" s="37"/>
      <c r="T1048" s="37"/>
      <c r="U1048" s="37"/>
      <c r="V1048" s="37"/>
      <c r="W1048" s="37"/>
      <c r="X1048" s="37"/>
      <c r="Y1048" s="37"/>
      <c r="Z1048" s="37"/>
      <c r="AA1048" s="37"/>
      <c r="AB1048" s="37"/>
      <c r="AC1048" s="37"/>
      <c r="AD1048" s="37"/>
      <c r="AE1048" s="37"/>
      <c r="AF1048" s="37"/>
      <c r="AG1048" s="37"/>
      <c r="AH1048" s="37"/>
      <c r="AI1048" s="37"/>
      <c r="AJ1048" s="37"/>
      <c r="AK1048" s="37"/>
      <c r="AL1048" s="37"/>
      <c r="AM1048" s="37"/>
      <c r="AN1048" s="37"/>
      <c r="AO1048" s="37"/>
    </row>
    <row r="1049" spans="17:41" x14ac:dyDescent="0.35">
      <c r="Q1049" s="37"/>
      <c r="R1049" s="37"/>
      <c r="S1049" s="37"/>
      <c r="T1049" s="37"/>
      <c r="U1049" s="37"/>
      <c r="V1049" s="37"/>
      <c r="W1049" s="37"/>
      <c r="X1049" s="37"/>
      <c r="Y1049" s="37"/>
      <c r="Z1049" s="37"/>
      <c r="AA1049" s="37"/>
      <c r="AB1049" s="37"/>
      <c r="AC1049" s="37"/>
      <c r="AD1049" s="37"/>
      <c r="AE1049" s="37"/>
      <c r="AF1049" s="37"/>
      <c r="AG1049" s="37"/>
      <c r="AH1049" s="37"/>
      <c r="AI1049" s="37"/>
      <c r="AJ1049" s="37"/>
      <c r="AK1049" s="37"/>
      <c r="AL1049" s="37"/>
      <c r="AM1049" s="37"/>
      <c r="AN1049" s="37"/>
      <c r="AO1049" s="37"/>
    </row>
    <row r="1050" spans="17:41" x14ac:dyDescent="0.35">
      <c r="Q1050" s="37"/>
      <c r="R1050" s="37"/>
      <c r="S1050" s="37"/>
      <c r="T1050" s="37"/>
      <c r="U1050" s="37"/>
      <c r="V1050" s="37"/>
      <c r="W1050" s="37"/>
      <c r="X1050" s="37"/>
      <c r="Y1050" s="37"/>
      <c r="Z1050" s="37"/>
      <c r="AA1050" s="37"/>
      <c r="AB1050" s="37"/>
      <c r="AC1050" s="37"/>
      <c r="AD1050" s="37"/>
      <c r="AE1050" s="37"/>
      <c r="AF1050" s="37"/>
      <c r="AG1050" s="37"/>
      <c r="AH1050" s="37"/>
      <c r="AI1050" s="37"/>
      <c r="AJ1050" s="37"/>
      <c r="AK1050" s="37"/>
      <c r="AL1050" s="37"/>
      <c r="AM1050" s="37"/>
      <c r="AN1050" s="37"/>
      <c r="AO1050" s="37"/>
    </row>
    <row r="1051" spans="17:41" x14ac:dyDescent="0.35">
      <c r="Q1051" s="37"/>
      <c r="R1051" s="37"/>
      <c r="S1051" s="37"/>
      <c r="T1051" s="37"/>
      <c r="U1051" s="37"/>
      <c r="V1051" s="37"/>
      <c r="W1051" s="37"/>
      <c r="X1051" s="37"/>
      <c r="Y1051" s="37"/>
      <c r="Z1051" s="37"/>
      <c r="AA1051" s="37"/>
      <c r="AB1051" s="37"/>
      <c r="AC1051" s="37"/>
      <c r="AD1051" s="37"/>
      <c r="AE1051" s="37"/>
      <c r="AF1051" s="37"/>
      <c r="AG1051" s="37"/>
      <c r="AH1051" s="37"/>
      <c r="AI1051" s="37"/>
      <c r="AJ1051" s="37"/>
      <c r="AK1051" s="37"/>
      <c r="AL1051" s="37"/>
      <c r="AM1051" s="37"/>
      <c r="AN1051" s="37"/>
      <c r="AO1051" s="37"/>
    </row>
    <row r="1052" spans="17:41" x14ac:dyDescent="0.35">
      <c r="Q1052" s="37"/>
      <c r="R1052" s="37"/>
      <c r="S1052" s="37"/>
      <c r="T1052" s="37"/>
      <c r="U1052" s="37"/>
      <c r="V1052" s="37"/>
      <c r="W1052" s="37"/>
      <c r="X1052" s="37"/>
      <c r="Y1052" s="37"/>
      <c r="Z1052" s="37"/>
      <c r="AA1052" s="37"/>
      <c r="AB1052" s="37"/>
      <c r="AC1052" s="37"/>
      <c r="AD1052" s="37"/>
      <c r="AE1052" s="37"/>
      <c r="AF1052" s="37"/>
      <c r="AG1052" s="37"/>
      <c r="AH1052" s="37"/>
      <c r="AI1052" s="37"/>
      <c r="AJ1052" s="37"/>
      <c r="AK1052" s="37"/>
      <c r="AL1052" s="37"/>
      <c r="AM1052" s="37"/>
      <c r="AN1052" s="37"/>
      <c r="AO1052" s="37"/>
    </row>
    <row r="1053" spans="17:41" x14ac:dyDescent="0.35">
      <c r="Q1053" s="37"/>
      <c r="R1053" s="37"/>
      <c r="S1053" s="37"/>
      <c r="T1053" s="37"/>
      <c r="U1053" s="37"/>
      <c r="V1053" s="37"/>
      <c r="W1053" s="37"/>
      <c r="X1053" s="37"/>
      <c r="Y1053" s="37"/>
      <c r="Z1053" s="37"/>
      <c r="AA1053" s="37"/>
      <c r="AB1053" s="37"/>
      <c r="AC1053" s="37"/>
      <c r="AD1053" s="37"/>
      <c r="AE1053" s="37"/>
      <c r="AF1053" s="37"/>
      <c r="AG1053" s="37"/>
      <c r="AH1053" s="37"/>
      <c r="AI1053" s="37"/>
      <c r="AJ1053" s="37"/>
      <c r="AK1053" s="37"/>
      <c r="AL1053" s="37"/>
      <c r="AM1053" s="37"/>
      <c r="AN1053" s="37"/>
      <c r="AO1053" s="37"/>
    </row>
    <row r="1054" spans="17:41" x14ac:dyDescent="0.35">
      <c r="Q1054" s="37"/>
      <c r="R1054" s="37"/>
      <c r="S1054" s="37"/>
      <c r="T1054" s="37"/>
      <c r="U1054" s="37"/>
      <c r="V1054" s="37"/>
      <c r="W1054" s="37"/>
      <c r="X1054" s="37"/>
      <c r="Y1054" s="37"/>
      <c r="Z1054" s="37"/>
      <c r="AA1054" s="37"/>
      <c r="AB1054" s="37"/>
      <c r="AC1054" s="37"/>
      <c r="AD1054" s="37"/>
      <c r="AE1054" s="37"/>
      <c r="AF1054" s="37"/>
      <c r="AG1054" s="37"/>
      <c r="AH1054" s="37"/>
      <c r="AI1054" s="37"/>
      <c r="AJ1054" s="37"/>
      <c r="AK1054" s="37"/>
      <c r="AL1054" s="37"/>
      <c r="AM1054" s="37"/>
      <c r="AN1054" s="37"/>
      <c r="AO1054" s="37"/>
    </row>
    <row r="1055" spans="17:41" x14ac:dyDescent="0.35">
      <c r="Q1055" s="37"/>
      <c r="R1055" s="37"/>
      <c r="S1055" s="37"/>
      <c r="T1055" s="37"/>
      <c r="U1055" s="37"/>
      <c r="V1055" s="37"/>
      <c r="W1055" s="37"/>
      <c r="X1055" s="37"/>
      <c r="Y1055" s="37"/>
      <c r="Z1055" s="37"/>
      <c r="AA1055" s="37"/>
      <c r="AB1055" s="37"/>
      <c r="AC1055" s="37"/>
      <c r="AD1055" s="37"/>
      <c r="AE1055" s="37"/>
      <c r="AF1055" s="37"/>
      <c r="AG1055" s="37"/>
      <c r="AH1055" s="37"/>
      <c r="AI1055" s="37"/>
      <c r="AJ1055" s="37"/>
      <c r="AK1055" s="37"/>
      <c r="AL1055" s="37"/>
      <c r="AM1055" s="37"/>
      <c r="AN1055" s="37"/>
      <c r="AO1055" s="37"/>
    </row>
    <row r="1056" spans="17:41" x14ac:dyDescent="0.35">
      <c r="Q1056" s="37"/>
      <c r="R1056" s="37"/>
      <c r="S1056" s="37"/>
      <c r="T1056" s="37"/>
      <c r="U1056" s="37"/>
      <c r="V1056" s="37"/>
      <c r="W1056" s="37"/>
      <c r="X1056" s="37"/>
      <c r="Y1056" s="37"/>
      <c r="Z1056" s="37"/>
      <c r="AA1056" s="37"/>
      <c r="AB1056" s="37"/>
      <c r="AC1056" s="37"/>
      <c r="AD1056" s="37"/>
      <c r="AE1056" s="37"/>
      <c r="AF1056" s="37"/>
      <c r="AG1056" s="37"/>
      <c r="AH1056" s="37"/>
      <c r="AI1056" s="37"/>
      <c r="AJ1056" s="37"/>
      <c r="AK1056" s="37"/>
      <c r="AL1056" s="37"/>
      <c r="AM1056" s="37"/>
      <c r="AN1056" s="37"/>
      <c r="AO1056" s="37"/>
    </row>
    <row r="1057" spans="17:41" x14ac:dyDescent="0.35">
      <c r="Q1057" s="37"/>
      <c r="R1057" s="37"/>
      <c r="S1057" s="37"/>
      <c r="T1057" s="37"/>
      <c r="U1057" s="37"/>
      <c r="V1057" s="37"/>
      <c r="W1057" s="37"/>
      <c r="X1057" s="37"/>
      <c r="Y1057" s="37"/>
      <c r="Z1057" s="37"/>
      <c r="AA1057" s="37"/>
      <c r="AB1057" s="37"/>
      <c r="AC1057" s="37"/>
      <c r="AD1057" s="37"/>
      <c r="AE1057" s="37"/>
      <c r="AF1057" s="37"/>
      <c r="AG1057" s="37"/>
      <c r="AH1057" s="37"/>
      <c r="AI1057" s="37"/>
      <c r="AJ1057" s="37"/>
      <c r="AK1057" s="37"/>
      <c r="AL1057" s="37"/>
      <c r="AM1057" s="37"/>
      <c r="AN1057" s="37"/>
      <c r="AO1057" s="37"/>
    </row>
    <row r="1058" spans="17:41" x14ac:dyDescent="0.35">
      <c r="Q1058" s="37"/>
      <c r="R1058" s="37"/>
      <c r="S1058" s="37"/>
      <c r="T1058" s="37"/>
      <c r="U1058" s="37"/>
      <c r="V1058" s="37"/>
      <c r="W1058" s="37"/>
      <c r="X1058" s="37"/>
      <c r="Y1058" s="37"/>
      <c r="Z1058" s="37"/>
      <c r="AA1058" s="37"/>
      <c r="AB1058" s="37"/>
      <c r="AC1058" s="37"/>
      <c r="AD1058" s="37"/>
      <c r="AE1058" s="37"/>
      <c r="AF1058" s="37"/>
      <c r="AG1058" s="37"/>
      <c r="AH1058" s="37"/>
      <c r="AI1058" s="37"/>
      <c r="AJ1058" s="37"/>
      <c r="AK1058" s="37"/>
      <c r="AL1058" s="37"/>
      <c r="AM1058" s="37"/>
      <c r="AN1058" s="37"/>
      <c r="AO1058" s="37"/>
    </row>
    <row r="1059" spans="17:41" x14ac:dyDescent="0.35">
      <c r="Q1059" s="37"/>
      <c r="R1059" s="37"/>
      <c r="S1059" s="37"/>
      <c r="T1059" s="37"/>
      <c r="U1059" s="37"/>
      <c r="V1059" s="37"/>
      <c r="W1059" s="37"/>
      <c r="X1059" s="37"/>
      <c r="Y1059" s="37"/>
      <c r="Z1059" s="37"/>
      <c r="AA1059" s="37"/>
      <c r="AB1059" s="37"/>
      <c r="AC1059" s="37"/>
      <c r="AD1059" s="37"/>
      <c r="AE1059" s="37"/>
      <c r="AF1059" s="37"/>
      <c r="AG1059" s="37"/>
      <c r="AH1059" s="37"/>
      <c r="AI1059" s="37"/>
      <c r="AJ1059" s="37"/>
      <c r="AK1059" s="37"/>
      <c r="AL1059" s="37"/>
      <c r="AM1059" s="37"/>
      <c r="AN1059" s="37"/>
      <c r="AO1059" s="37"/>
    </row>
    <row r="1060" spans="17:41" x14ac:dyDescent="0.35">
      <c r="Q1060" s="37"/>
      <c r="R1060" s="37"/>
      <c r="S1060" s="37"/>
      <c r="T1060" s="37"/>
      <c r="U1060" s="37"/>
      <c r="V1060" s="37"/>
      <c r="W1060" s="37"/>
      <c r="X1060" s="37"/>
      <c r="Y1060" s="37"/>
      <c r="Z1060" s="37"/>
      <c r="AA1060" s="37"/>
      <c r="AB1060" s="37"/>
      <c r="AC1060" s="37"/>
      <c r="AD1060" s="37"/>
      <c r="AE1060" s="37"/>
      <c r="AF1060" s="37"/>
      <c r="AG1060" s="37"/>
      <c r="AH1060" s="37"/>
      <c r="AI1060" s="37"/>
      <c r="AJ1060" s="37"/>
      <c r="AK1060" s="37"/>
      <c r="AL1060" s="37"/>
      <c r="AM1060" s="37"/>
      <c r="AN1060" s="37"/>
      <c r="AO1060" s="37"/>
    </row>
    <row r="1061" spans="17:41" x14ac:dyDescent="0.35">
      <c r="Q1061" s="37"/>
      <c r="R1061" s="37"/>
      <c r="S1061" s="37"/>
      <c r="T1061" s="37"/>
      <c r="U1061" s="37"/>
      <c r="V1061" s="37"/>
      <c r="W1061" s="37"/>
      <c r="X1061" s="37"/>
      <c r="Y1061" s="37"/>
      <c r="Z1061" s="37"/>
      <c r="AA1061" s="37"/>
      <c r="AB1061" s="37"/>
      <c r="AC1061" s="37"/>
      <c r="AD1061" s="37"/>
      <c r="AE1061" s="37"/>
      <c r="AF1061" s="37"/>
      <c r="AG1061" s="37"/>
      <c r="AH1061" s="37"/>
      <c r="AI1061" s="37"/>
      <c r="AJ1061" s="37"/>
      <c r="AK1061" s="37"/>
      <c r="AL1061" s="37"/>
      <c r="AM1061" s="37"/>
      <c r="AN1061" s="37"/>
      <c r="AO1061" s="37"/>
    </row>
    <row r="1062" spans="17:41" x14ac:dyDescent="0.35">
      <c r="Q1062" s="37"/>
      <c r="R1062" s="37"/>
      <c r="S1062" s="37"/>
      <c r="T1062" s="37"/>
      <c r="U1062" s="37"/>
      <c r="V1062" s="37"/>
      <c r="W1062" s="37"/>
      <c r="X1062" s="37"/>
      <c r="Y1062" s="37"/>
      <c r="Z1062" s="37"/>
      <c r="AA1062" s="37"/>
      <c r="AB1062" s="37"/>
      <c r="AC1062" s="37"/>
      <c r="AD1062" s="37"/>
      <c r="AE1062" s="37"/>
      <c r="AF1062" s="37"/>
      <c r="AG1062" s="37"/>
      <c r="AH1062" s="37"/>
      <c r="AI1062" s="37"/>
      <c r="AJ1062" s="37"/>
      <c r="AK1062" s="37"/>
      <c r="AL1062" s="37"/>
      <c r="AM1062" s="37"/>
      <c r="AN1062" s="37"/>
      <c r="AO1062" s="37"/>
    </row>
    <row r="1063" spans="17:41" x14ac:dyDescent="0.35">
      <c r="Q1063" s="37"/>
      <c r="R1063" s="37"/>
      <c r="S1063" s="37"/>
      <c r="T1063" s="37"/>
      <c r="U1063" s="37"/>
      <c r="V1063" s="37"/>
      <c r="W1063" s="37"/>
      <c r="X1063" s="37"/>
      <c r="Y1063" s="37"/>
      <c r="Z1063" s="37"/>
      <c r="AA1063" s="37"/>
      <c r="AB1063" s="37"/>
      <c r="AC1063" s="37"/>
      <c r="AD1063" s="37"/>
      <c r="AE1063" s="37"/>
      <c r="AF1063" s="37"/>
      <c r="AG1063" s="37"/>
      <c r="AH1063" s="37"/>
      <c r="AI1063" s="37"/>
      <c r="AJ1063" s="37"/>
      <c r="AK1063" s="37"/>
      <c r="AL1063" s="37"/>
      <c r="AM1063" s="37"/>
      <c r="AN1063" s="37"/>
      <c r="AO1063" s="37"/>
    </row>
    <row r="1064" spans="17:41" x14ac:dyDescent="0.35">
      <c r="Q1064" s="37"/>
      <c r="R1064" s="37"/>
      <c r="S1064" s="37"/>
      <c r="T1064" s="37"/>
      <c r="U1064" s="37"/>
      <c r="V1064" s="37"/>
      <c r="W1064" s="37"/>
      <c r="X1064" s="37"/>
      <c r="Y1064" s="37"/>
      <c r="Z1064" s="37"/>
      <c r="AA1064" s="37"/>
      <c r="AB1064" s="37"/>
      <c r="AC1064" s="37"/>
      <c r="AD1064" s="37"/>
      <c r="AE1064" s="37"/>
      <c r="AF1064" s="37"/>
      <c r="AG1064" s="37"/>
      <c r="AH1064" s="37"/>
      <c r="AI1064" s="37"/>
      <c r="AJ1064" s="37"/>
      <c r="AK1064" s="37"/>
      <c r="AL1064" s="37"/>
      <c r="AM1064" s="37"/>
      <c r="AN1064" s="37"/>
      <c r="AO1064" s="37"/>
    </row>
    <row r="1065" spans="17:41" x14ac:dyDescent="0.35">
      <c r="Q1065" s="37"/>
      <c r="R1065" s="37"/>
      <c r="S1065" s="37"/>
      <c r="T1065" s="37"/>
      <c r="U1065" s="37"/>
      <c r="V1065" s="37"/>
      <c r="W1065" s="37"/>
      <c r="X1065" s="37"/>
      <c r="Y1065" s="37"/>
      <c r="Z1065" s="37"/>
      <c r="AA1065" s="37"/>
      <c r="AB1065" s="37"/>
      <c r="AC1065" s="37"/>
      <c r="AD1065" s="37"/>
      <c r="AE1065" s="37"/>
      <c r="AF1065" s="37"/>
      <c r="AG1065" s="37"/>
      <c r="AH1065" s="37"/>
      <c r="AI1065" s="37"/>
      <c r="AJ1065" s="37"/>
      <c r="AK1065" s="37"/>
      <c r="AL1065" s="37"/>
      <c r="AM1065" s="37"/>
      <c r="AN1065" s="37"/>
      <c r="AO1065" s="37"/>
    </row>
    <row r="1066" spans="17:41" x14ac:dyDescent="0.35">
      <c r="Q1066" s="37"/>
      <c r="R1066" s="37"/>
      <c r="S1066" s="37"/>
      <c r="T1066" s="37"/>
      <c r="U1066" s="37"/>
      <c r="V1066" s="37"/>
      <c r="W1066" s="37"/>
      <c r="X1066" s="37"/>
      <c r="Y1066" s="37"/>
      <c r="Z1066" s="37"/>
      <c r="AA1066" s="37"/>
      <c r="AB1066" s="37"/>
      <c r="AC1066" s="37"/>
      <c r="AD1066" s="37"/>
      <c r="AE1066" s="37"/>
      <c r="AF1066" s="37"/>
      <c r="AG1066" s="37"/>
      <c r="AH1066" s="37"/>
      <c r="AI1066" s="37"/>
      <c r="AJ1066" s="37"/>
      <c r="AK1066" s="37"/>
      <c r="AL1066" s="37"/>
      <c r="AM1066" s="37"/>
      <c r="AN1066" s="37"/>
      <c r="AO1066" s="37"/>
    </row>
    <row r="1067" spans="17:41" x14ac:dyDescent="0.35">
      <c r="Q1067" s="37"/>
      <c r="R1067" s="37"/>
      <c r="S1067" s="37"/>
      <c r="T1067" s="37"/>
      <c r="U1067" s="37"/>
      <c r="V1067" s="37"/>
      <c r="W1067" s="37"/>
      <c r="X1067" s="37"/>
      <c r="Y1067" s="37"/>
      <c r="Z1067" s="37"/>
      <c r="AA1067" s="37"/>
      <c r="AB1067" s="37"/>
      <c r="AC1067" s="37"/>
      <c r="AD1067" s="37"/>
      <c r="AE1067" s="37"/>
      <c r="AF1067" s="37"/>
      <c r="AG1067" s="37"/>
      <c r="AH1067" s="37"/>
      <c r="AI1067" s="37"/>
      <c r="AJ1067" s="37"/>
      <c r="AK1067" s="37"/>
      <c r="AL1067" s="37"/>
      <c r="AM1067" s="37"/>
      <c r="AN1067" s="37"/>
      <c r="AO1067" s="37"/>
    </row>
    <row r="1068" spans="17:41" x14ac:dyDescent="0.35">
      <c r="Q1068" s="37"/>
      <c r="R1068" s="37"/>
      <c r="S1068" s="37"/>
      <c r="T1068" s="37"/>
      <c r="U1068" s="37"/>
      <c r="V1068" s="37"/>
      <c r="W1068" s="37"/>
      <c r="X1068" s="37"/>
      <c r="Y1068" s="37"/>
      <c r="Z1068" s="37"/>
      <c r="AA1068" s="37"/>
      <c r="AB1068" s="37"/>
      <c r="AC1068" s="37"/>
      <c r="AD1068" s="37"/>
      <c r="AE1068" s="37"/>
      <c r="AF1068" s="37"/>
      <c r="AG1068" s="37"/>
      <c r="AH1068" s="37"/>
      <c r="AI1068" s="37"/>
      <c r="AJ1068" s="37"/>
      <c r="AK1068" s="37"/>
      <c r="AL1068" s="37"/>
      <c r="AM1068" s="37"/>
      <c r="AN1068" s="37"/>
      <c r="AO1068" s="37"/>
    </row>
    <row r="1069" spans="17:41" x14ac:dyDescent="0.35">
      <c r="Q1069" s="37"/>
      <c r="R1069" s="37"/>
      <c r="S1069" s="37"/>
      <c r="T1069" s="37"/>
      <c r="U1069" s="37"/>
      <c r="V1069" s="37"/>
      <c r="W1069" s="37"/>
      <c r="X1069" s="37"/>
      <c r="Y1069" s="37"/>
      <c r="Z1069" s="37"/>
      <c r="AA1069" s="37"/>
      <c r="AB1069" s="37"/>
      <c r="AC1069" s="37"/>
      <c r="AD1069" s="37"/>
      <c r="AE1069" s="37"/>
      <c r="AF1069" s="37"/>
      <c r="AG1069" s="37"/>
      <c r="AH1069" s="37"/>
      <c r="AI1069" s="37"/>
      <c r="AJ1069" s="37"/>
      <c r="AK1069" s="37"/>
      <c r="AL1069" s="37"/>
      <c r="AM1069" s="37"/>
      <c r="AN1069" s="37"/>
      <c r="AO1069" s="37"/>
    </row>
    <row r="1070" spans="17:41" x14ac:dyDescent="0.35">
      <c r="Q1070" s="37"/>
      <c r="R1070" s="37"/>
      <c r="S1070" s="37"/>
      <c r="T1070" s="37"/>
      <c r="U1070" s="37"/>
      <c r="V1070" s="37"/>
      <c r="W1070" s="37"/>
      <c r="X1070" s="37"/>
      <c r="Y1070" s="37"/>
      <c r="Z1070" s="37"/>
      <c r="AA1070" s="37"/>
      <c r="AB1070" s="37"/>
      <c r="AC1070" s="37"/>
      <c r="AD1070" s="37"/>
      <c r="AE1070" s="37"/>
      <c r="AF1070" s="37"/>
      <c r="AG1070" s="37"/>
      <c r="AH1070" s="37"/>
      <c r="AI1070" s="37"/>
      <c r="AJ1070" s="37"/>
      <c r="AK1070" s="37"/>
      <c r="AL1070" s="37"/>
      <c r="AM1070" s="37"/>
      <c r="AN1070" s="37"/>
      <c r="AO1070" s="37"/>
    </row>
    <row r="1071" spans="17:41" x14ac:dyDescent="0.35">
      <c r="Q1071" s="37"/>
      <c r="R1071" s="37"/>
      <c r="S1071" s="37"/>
      <c r="T1071" s="37"/>
      <c r="U1071" s="37"/>
      <c r="V1071" s="37"/>
      <c r="W1071" s="37"/>
      <c r="X1071" s="37"/>
      <c r="Y1071" s="37"/>
      <c r="Z1071" s="37"/>
      <c r="AA1071" s="37"/>
      <c r="AB1071" s="37"/>
      <c r="AC1071" s="37"/>
      <c r="AD1071" s="37"/>
      <c r="AE1071" s="37"/>
      <c r="AF1071" s="37"/>
      <c r="AG1071" s="37"/>
      <c r="AH1071" s="37"/>
      <c r="AI1071" s="37"/>
      <c r="AJ1071" s="37"/>
      <c r="AK1071" s="37"/>
      <c r="AL1071" s="37"/>
      <c r="AM1071" s="37"/>
      <c r="AN1071" s="37"/>
      <c r="AO1071" s="37"/>
    </row>
    <row r="1072" spans="17:41" x14ac:dyDescent="0.35">
      <c r="Q1072" s="37"/>
      <c r="R1072" s="37"/>
      <c r="S1072" s="37"/>
      <c r="T1072" s="37"/>
      <c r="U1072" s="37"/>
      <c r="V1072" s="37"/>
      <c r="W1072" s="37"/>
      <c r="X1072" s="37"/>
      <c r="Y1072" s="37"/>
      <c r="Z1072" s="37"/>
      <c r="AA1072" s="37"/>
      <c r="AB1072" s="37"/>
      <c r="AC1072" s="37"/>
      <c r="AD1072" s="37"/>
      <c r="AE1072" s="37"/>
      <c r="AF1072" s="37"/>
      <c r="AG1072" s="37"/>
      <c r="AH1072" s="37"/>
      <c r="AI1072" s="37"/>
      <c r="AJ1072" s="37"/>
      <c r="AK1072" s="37"/>
      <c r="AL1072" s="37"/>
      <c r="AM1072" s="37"/>
      <c r="AN1072" s="37"/>
      <c r="AO1072" s="37"/>
    </row>
    <row r="1073" spans="17:41" x14ac:dyDescent="0.35">
      <c r="Q1073" s="37"/>
      <c r="R1073" s="37"/>
      <c r="S1073" s="37"/>
      <c r="T1073" s="37"/>
      <c r="U1073" s="37"/>
      <c r="V1073" s="37"/>
      <c r="W1073" s="37"/>
      <c r="X1073" s="37"/>
      <c r="Y1073" s="37"/>
      <c r="Z1073" s="37"/>
      <c r="AA1073" s="37"/>
      <c r="AB1073" s="37"/>
      <c r="AC1073" s="37"/>
      <c r="AD1073" s="37"/>
      <c r="AE1073" s="37"/>
      <c r="AF1073" s="37"/>
      <c r="AG1073" s="37"/>
      <c r="AH1073" s="37"/>
      <c r="AI1073" s="37"/>
      <c r="AJ1073" s="37"/>
      <c r="AK1073" s="37"/>
      <c r="AL1073" s="37"/>
      <c r="AM1073" s="37"/>
      <c r="AN1073" s="37"/>
      <c r="AO1073" s="37"/>
    </row>
    <row r="1074" spans="17:41" x14ac:dyDescent="0.35">
      <c r="Q1074" s="37"/>
      <c r="R1074" s="37"/>
      <c r="S1074" s="37"/>
      <c r="T1074" s="37"/>
      <c r="U1074" s="37"/>
      <c r="V1074" s="37"/>
      <c r="W1074" s="37"/>
      <c r="X1074" s="37"/>
      <c r="Y1074" s="37"/>
      <c r="Z1074" s="37"/>
      <c r="AA1074" s="37"/>
      <c r="AB1074" s="37"/>
      <c r="AC1074" s="37"/>
      <c r="AD1074" s="37"/>
      <c r="AE1074" s="37"/>
      <c r="AF1074" s="37"/>
      <c r="AG1074" s="37"/>
      <c r="AH1074" s="37"/>
      <c r="AI1074" s="37"/>
      <c r="AJ1074" s="37"/>
      <c r="AK1074" s="37"/>
      <c r="AL1074" s="37"/>
      <c r="AM1074" s="37"/>
      <c r="AN1074" s="37"/>
      <c r="AO1074" s="37"/>
    </row>
    <row r="1075" spans="17:41" x14ac:dyDescent="0.35">
      <c r="Q1075" s="37"/>
      <c r="R1075" s="37"/>
      <c r="S1075" s="37"/>
      <c r="T1075" s="37"/>
      <c r="U1075" s="37"/>
      <c r="V1075" s="37"/>
      <c r="W1075" s="37"/>
      <c r="X1075" s="37"/>
      <c r="Y1075" s="37"/>
      <c r="Z1075" s="37"/>
      <c r="AA1075" s="37"/>
      <c r="AB1075" s="37"/>
      <c r="AC1075" s="37"/>
      <c r="AD1075" s="37"/>
      <c r="AE1075" s="37"/>
      <c r="AF1075" s="37"/>
      <c r="AG1075" s="37"/>
      <c r="AH1075" s="37"/>
      <c r="AI1075" s="37"/>
      <c r="AJ1075" s="37"/>
      <c r="AK1075" s="37"/>
      <c r="AL1075" s="37"/>
      <c r="AM1075" s="37"/>
      <c r="AN1075" s="37"/>
      <c r="AO1075" s="37"/>
    </row>
    <row r="1076" spans="17:41" x14ac:dyDescent="0.35">
      <c r="Q1076" s="37"/>
      <c r="R1076" s="37"/>
      <c r="S1076" s="37"/>
      <c r="T1076" s="37"/>
      <c r="U1076" s="37"/>
      <c r="V1076" s="37"/>
      <c r="W1076" s="37"/>
      <c r="X1076" s="37"/>
      <c r="Y1076" s="37"/>
      <c r="Z1076" s="37"/>
      <c r="AA1076" s="37"/>
      <c r="AB1076" s="37"/>
      <c r="AC1076" s="37"/>
      <c r="AD1076" s="37"/>
      <c r="AE1076" s="37"/>
      <c r="AF1076" s="37"/>
      <c r="AG1076" s="37"/>
      <c r="AH1076" s="37"/>
      <c r="AI1076" s="37"/>
      <c r="AJ1076" s="37"/>
      <c r="AK1076" s="37"/>
      <c r="AL1076" s="37"/>
      <c r="AM1076" s="37"/>
      <c r="AN1076" s="37"/>
      <c r="AO1076" s="37"/>
    </row>
    <row r="1077" spans="17:41" x14ac:dyDescent="0.35">
      <c r="Q1077" s="37"/>
      <c r="R1077" s="37"/>
      <c r="S1077" s="37"/>
      <c r="T1077" s="37"/>
      <c r="U1077" s="37"/>
      <c r="V1077" s="37"/>
      <c r="W1077" s="37"/>
      <c r="X1077" s="37"/>
      <c r="Y1077" s="37"/>
      <c r="Z1077" s="37"/>
      <c r="AA1077" s="37"/>
      <c r="AB1077" s="37"/>
      <c r="AC1077" s="37"/>
      <c r="AD1077" s="37"/>
      <c r="AE1077" s="37"/>
      <c r="AF1077" s="37"/>
      <c r="AG1077" s="37"/>
      <c r="AH1077" s="37"/>
      <c r="AI1077" s="37"/>
      <c r="AJ1077" s="37"/>
      <c r="AK1077" s="37"/>
      <c r="AL1077" s="37"/>
      <c r="AM1077" s="37"/>
      <c r="AN1077" s="37"/>
      <c r="AO1077" s="37"/>
    </row>
    <row r="1078" spans="17:41" x14ac:dyDescent="0.35">
      <c r="Q1078" s="37"/>
      <c r="R1078" s="37"/>
      <c r="S1078" s="37"/>
      <c r="T1078" s="37"/>
      <c r="U1078" s="37"/>
      <c r="V1078" s="37"/>
      <c r="W1078" s="37"/>
      <c r="X1078" s="37"/>
      <c r="Y1078" s="37"/>
      <c r="Z1078" s="37"/>
      <c r="AA1078" s="37"/>
      <c r="AB1078" s="37"/>
      <c r="AC1078" s="37"/>
      <c r="AD1078" s="37"/>
      <c r="AE1078" s="37"/>
      <c r="AF1078" s="37"/>
      <c r="AG1078" s="37"/>
      <c r="AH1078" s="37"/>
      <c r="AI1078" s="37"/>
      <c r="AJ1078" s="37"/>
      <c r="AK1078" s="37"/>
      <c r="AL1078" s="37"/>
      <c r="AM1078" s="37"/>
      <c r="AN1078" s="37"/>
      <c r="AO1078" s="37"/>
    </row>
    <row r="1079" spans="17:41" x14ac:dyDescent="0.35">
      <c r="Q1079" s="37"/>
      <c r="R1079" s="37"/>
      <c r="S1079" s="37"/>
      <c r="T1079" s="37"/>
      <c r="U1079" s="37"/>
      <c r="V1079" s="37"/>
      <c r="W1079" s="37"/>
      <c r="X1079" s="37"/>
      <c r="Y1079" s="37"/>
      <c r="Z1079" s="37"/>
      <c r="AA1079" s="37"/>
      <c r="AB1079" s="37"/>
      <c r="AC1079" s="37"/>
      <c r="AD1079" s="37"/>
      <c r="AE1079" s="37"/>
      <c r="AF1079" s="37"/>
      <c r="AG1079" s="37"/>
      <c r="AH1079" s="37"/>
      <c r="AI1079" s="37"/>
      <c r="AJ1079" s="37"/>
      <c r="AK1079" s="37"/>
      <c r="AL1079" s="37"/>
      <c r="AM1079" s="37"/>
      <c r="AN1079" s="37"/>
      <c r="AO1079" s="37"/>
    </row>
    <row r="1080" spans="17:41" x14ac:dyDescent="0.35">
      <c r="Q1080" s="37"/>
      <c r="R1080" s="37"/>
      <c r="S1080" s="37"/>
      <c r="T1080" s="37"/>
      <c r="U1080" s="37"/>
      <c r="V1080" s="37"/>
      <c r="W1080" s="37"/>
      <c r="X1080" s="37"/>
      <c r="Y1080" s="37"/>
      <c r="Z1080" s="37"/>
      <c r="AA1080" s="37"/>
      <c r="AB1080" s="37"/>
      <c r="AC1080" s="37"/>
      <c r="AD1080" s="37"/>
      <c r="AE1080" s="37"/>
      <c r="AF1080" s="37"/>
      <c r="AG1080" s="37"/>
      <c r="AH1080" s="37"/>
      <c r="AI1080" s="37"/>
      <c r="AJ1080" s="37"/>
      <c r="AK1080" s="37"/>
      <c r="AL1080" s="37"/>
      <c r="AM1080" s="37"/>
      <c r="AN1080" s="37"/>
      <c r="AO1080" s="37"/>
    </row>
    <row r="1081" spans="17:41" x14ac:dyDescent="0.35">
      <c r="Q1081" s="37"/>
      <c r="R1081" s="37"/>
      <c r="S1081" s="37"/>
      <c r="T1081" s="37"/>
      <c r="U1081" s="37"/>
      <c r="V1081" s="37"/>
      <c r="W1081" s="37"/>
      <c r="X1081" s="37"/>
      <c r="Y1081" s="37"/>
      <c r="Z1081" s="37"/>
      <c r="AA1081" s="37"/>
      <c r="AB1081" s="37"/>
      <c r="AC1081" s="37"/>
      <c r="AD1081" s="37"/>
      <c r="AE1081" s="37"/>
      <c r="AF1081" s="37"/>
      <c r="AG1081" s="37"/>
      <c r="AH1081" s="37"/>
      <c r="AI1081" s="37"/>
      <c r="AJ1081" s="37"/>
      <c r="AK1081" s="37"/>
      <c r="AL1081" s="37"/>
      <c r="AM1081" s="37"/>
      <c r="AN1081" s="37"/>
      <c r="AO1081" s="37"/>
    </row>
    <row r="1082" spans="17:41" x14ac:dyDescent="0.35">
      <c r="Q1082" s="37"/>
      <c r="R1082" s="37"/>
      <c r="S1082" s="37"/>
      <c r="T1082" s="37"/>
      <c r="U1082" s="37"/>
      <c r="V1082" s="37"/>
      <c r="W1082" s="37"/>
      <c r="X1082" s="37"/>
      <c r="Y1082" s="37"/>
      <c r="Z1082" s="37"/>
      <c r="AA1082" s="37"/>
      <c r="AB1082" s="37"/>
      <c r="AC1082" s="37"/>
      <c r="AD1082" s="37"/>
      <c r="AE1082" s="37"/>
      <c r="AF1082" s="37"/>
      <c r="AG1082" s="37"/>
      <c r="AH1082" s="37"/>
      <c r="AI1082" s="37"/>
      <c r="AJ1082" s="37"/>
      <c r="AK1082" s="37"/>
      <c r="AL1082" s="37"/>
      <c r="AM1082" s="37"/>
      <c r="AN1082" s="37"/>
      <c r="AO1082" s="37"/>
    </row>
    <row r="1083" spans="17:41" x14ac:dyDescent="0.35">
      <c r="Q1083" s="37"/>
      <c r="R1083" s="37"/>
      <c r="S1083" s="37"/>
      <c r="T1083" s="37"/>
      <c r="U1083" s="37"/>
      <c r="V1083" s="37"/>
      <c r="W1083" s="37"/>
      <c r="X1083" s="37"/>
      <c r="Y1083" s="37"/>
      <c r="Z1083" s="37"/>
      <c r="AA1083" s="37"/>
      <c r="AB1083" s="37"/>
      <c r="AC1083" s="37"/>
      <c r="AD1083" s="37"/>
      <c r="AE1083" s="37"/>
      <c r="AF1083" s="37"/>
      <c r="AG1083" s="37"/>
      <c r="AH1083" s="37"/>
      <c r="AI1083" s="37"/>
      <c r="AJ1083" s="37"/>
      <c r="AK1083" s="37"/>
      <c r="AL1083" s="37"/>
      <c r="AM1083" s="37"/>
      <c r="AN1083" s="37"/>
      <c r="AO1083" s="37"/>
    </row>
    <row r="1084" spans="17:41" x14ac:dyDescent="0.35">
      <c r="Q1084" s="37"/>
      <c r="R1084" s="37"/>
      <c r="S1084" s="37"/>
      <c r="T1084" s="37"/>
      <c r="U1084" s="37"/>
      <c r="V1084" s="37"/>
      <c r="W1084" s="37"/>
      <c r="X1084" s="37"/>
      <c r="Y1084" s="37"/>
      <c r="Z1084" s="37"/>
      <c r="AA1084" s="37"/>
      <c r="AB1084" s="37"/>
      <c r="AC1084" s="37"/>
      <c r="AD1084" s="37"/>
      <c r="AE1084" s="37"/>
      <c r="AF1084" s="37"/>
      <c r="AG1084" s="37"/>
      <c r="AH1084" s="37"/>
      <c r="AI1084" s="37"/>
      <c r="AJ1084" s="37"/>
      <c r="AK1084" s="37"/>
      <c r="AL1084" s="37"/>
      <c r="AM1084" s="37"/>
      <c r="AN1084" s="37"/>
      <c r="AO1084" s="37"/>
    </row>
    <row r="1085" spans="17:41" x14ac:dyDescent="0.35">
      <c r="Q1085" s="37"/>
      <c r="R1085" s="37"/>
      <c r="S1085" s="37"/>
      <c r="T1085" s="37"/>
      <c r="U1085" s="37"/>
      <c r="V1085" s="37"/>
      <c r="W1085" s="37"/>
      <c r="X1085" s="37"/>
      <c r="Y1085" s="37"/>
      <c r="Z1085" s="37"/>
      <c r="AA1085" s="37"/>
      <c r="AB1085" s="37"/>
      <c r="AC1085" s="37"/>
      <c r="AD1085" s="37"/>
      <c r="AE1085" s="37"/>
      <c r="AF1085" s="37"/>
      <c r="AG1085" s="37"/>
      <c r="AH1085" s="37"/>
      <c r="AI1085" s="37"/>
      <c r="AJ1085" s="37"/>
      <c r="AK1085" s="37"/>
      <c r="AL1085" s="37"/>
      <c r="AM1085" s="37"/>
      <c r="AN1085" s="37"/>
      <c r="AO1085" s="37"/>
    </row>
    <row r="1086" spans="17:41" x14ac:dyDescent="0.35">
      <c r="Q1086" s="37"/>
      <c r="R1086" s="37"/>
      <c r="S1086" s="37"/>
      <c r="T1086" s="37"/>
      <c r="U1086" s="37"/>
      <c r="V1086" s="37"/>
      <c r="W1086" s="37"/>
      <c r="X1086" s="37"/>
      <c r="Y1086" s="37"/>
      <c r="Z1086" s="37"/>
      <c r="AA1086" s="37"/>
      <c r="AB1086" s="37"/>
      <c r="AC1086" s="37"/>
      <c r="AD1086" s="37"/>
      <c r="AE1086" s="37"/>
      <c r="AF1086" s="37"/>
      <c r="AG1086" s="37"/>
      <c r="AH1086" s="37"/>
      <c r="AI1086" s="37"/>
      <c r="AJ1086" s="37"/>
      <c r="AK1086" s="37"/>
      <c r="AL1086" s="37"/>
      <c r="AM1086" s="37"/>
      <c r="AN1086" s="37"/>
      <c r="AO1086" s="37"/>
    </row>
    <row r="1087" spans="17:41" x14ac:dyDescent="0.35">
      <c r="Q1087" s="37"/>
      <c r="R1087" s="37"/>
      <c r="S1087" s="37"/>
      <c r="T1087" s="37"/>
      <c r="U1087" s="37"/>
      <c r="V1087" s="37"/>
      <c r="W1087" s="37"/>
      <c r="X1087" s="37"/>
      <c r="Y1087" s="37"/>
      <c r="Z1087" s="37"/>
      <c r="AA1087" s="37"/>
      <c r="AB1087" s="37"/>
      <c r="AC1087" s="37"/>
      <c r="AD1087" s="37"/>
      <c r="AE1087" s="37"/>
      <c r="AF1087" s="37"/>
      <c r="AG1087" s="37"/>
      <c r="AH1087" s="37"/>
      <c r="AI1087" s="37"/>
      <c r="AJ1087" s="37"/>
      <c r="AK1087" s="37"/>
      <c r="AL1087" s="37"/>
      <c r="AM1087" s="37"/>
      <c r="AN1087" s="37"/>
      <c r="AO1087" s="37"/>
    </row>
    <row r="1088" spans="17:41" x14ac:dyDescent="0.35">
      <c r="Q1088" s="37"/>
      <c r="R1088" s="37"/>
      <c r="S1088" s="37"/>
      <c r="T1088" s="37"/>
      <c r="U1088" s="37"/>
      <c r="V1088" s="37"/>
      <c r="W1088" s="37"/>
      <c r="X1088" s="37"/>
      <c r="Y1088" s="37"/>
      <c r="Z1088" s="37"/>
      <c r="AA1088" s="37"/>
      <c r="AB1088" s="37"/>
      <c r="AC1088" s="37"/>
      <c r="AD1088" s="37"/>
      <c r="AE1088" s="37"/>
      <c r="AF1088" s="37"/>
      <c r="AG1088" s="37"/>
      <c r="AH1088" s="37"/>
      <c r="AI1088" s="37"/>
      <c r="AJ1088" s="37"/>
      <c r="AK1088" s="37"/>
      <c r="AL1088" s="37"/>
      <c r="AM1088" s="37"/>
      <c r="AN1088" s="37"/>
      <c r="AO1088" s="37"/>
    </row>
    <row r="1089" spans="17:41" x14ac:dyDescent="0.35">
      <c r="Q1089" s="37"/>
      <c r="R1089" s="37"/>
      <c r="S1089" s="37"/>
      <c r="T1089" s="37"/>
      <c r="U1089" s="37"/>
      <c r="V1089" s="37"/>
      <c r="W1089" s="37"/>
      <c r="X1089" s="37"/>
      <c r="Y1089" s="37"/>
      <c r="Z1089" s="37"/>
      <c r="AA1089" s="37"/>
      <c r="AB1089" s="37"/>
      <c r="AC1089" s="37"/>
      <c r="AD1089" s="37"/>
      <c r="AE1089" s="37"/>
      <c r="AF1089" s="37"/>
      <c r="AG1089" s="37"/>
      <c r="AH1089" s="37"/>
      <c r="AI1089" s="37"/>
      <c r="AJ1089" s="37"/>
      <c r="AK1089" s="37"/>
      <c r="AL1089" s="37"/>
      <c r="AM1089" s="37"/>
      <c r="AN1089" s="37"/>
      <c r="AO1089" s="37"/>
    </row>
    <row r="1090" spans="17:41" x14ac:dyDescent="0.35">
      <c r="Q1090" s="37"/>
      <c r="R1090" s="37"/>
      <c r="S1090" s="37"/>
      <c r="T1090" s="37"/>
      <c r="U1090" s="37"/>
      <c r="V1090" s="37"/>
      <c r="W1090" s="37"/>
      <c r="X1090" s="37"/>
      <c r="Y1090" s="37"/>
      <c r="Z1090" s="37"/>
      <c r="AA1090" s="37"/>
      <c r="AB1090" s="37"/>
      <c r="AC1090" s="37"/>
      <c r="AD1090" s="37"/>
      <c r="AE1090" s="37"/>
      <c r="AF1090" s="37"/>
      <c r="AG1090" s="37"/>
      <c r="AH1090" s="37"/>
      <c r="AI1090" s="37"/>
      <c r="AJ1090" s="37"/>
      <c r="AK1090" s="37"/>
      <c r="AL1090" s="37"/>
      <c r="AM1090" s="37"/>
      <c r="AN1090" s="37"/>
      <c r="AO1090" s="37"/>
    </row>
    <row r="1091" spans="17:41" x14ac:dyDescent="0.35">
      <c r="Q1091" s="37"/>
      <c r="R1091" s="37"/>
      <c r="S1091" s="37"/>
      <c r="T1091" s="37"/>
      <c r="U1091" s="37"/>
      <c r="V1091" s="37"/>
      <c r="W1091" s="37"/>
      <c r="X1091" s="37"/>
      <c r="Y1091" s="37"/>
      <c r="Z1091" s="37"/>
      <c r="AA1091" s="37"/>
      <c r="AB1091" s="37"/>
      <c r="AC1091" s="37"/>
      <c r="AD1091" s="37"/>
      <c r="AE1091" s="37"/>
      <c r="AF1091" s="37"/>
      <c r="AG1091" s="37"/>
      <c r="AH1091" s="37"/>
      <c r="AI1091" s="37"/>
      <c r="AJ1091" s="37"/>
      <c r="AK1091" s="37"/>
      <c r="AL1091" s="37"/>
      <c r="AM1091" s="37"/>
      <c r="AN1091" s="37"/>
      <c r="AO1091" s="37"/>
    </row>
    <row r="1092" spans="17:41" x14ac:dyDescent="0.35">
      <c r="Q1092" s="37"/>
      <c r="R1092" s="37"/>
      <c r="S1092" s="37"/>
      <c r="T1092" s="37"/>
      <c r="U1092" s="37"/>
      <c r="V1092" s="37"/>
      <c r="W1092" s="37"/>
      <c r="X1092" s="37"/>
      <c r="Y1092" s="37"/>
      <c r="Z1092" s="37"/>
      <c r="AA1092" s="37"/>
      <c r="AB1092" s="37"/>
      <c r="AC1092" s="37"/>
      <c r="AD1092" s="37"/>
      <c r="AE1092" s="37"/>
      <c r="AF1092" s="37"/>
      <c r="AG1092" s="37"/>
      <c r="AH1092" s="37"/>
      <c r="AI1092" s="37"/>
      <c r="AJ1092" s="37"/>
      <c r="AK1092" s="37"/>
      <c r="AL1092" s="37"/>
      <c r="AM1092" s="37"/>
      <c r="AN1092" s="37"/>
      <c r="AO1092" s="37"/>
    </row>
    <row r="1093" spans="17:41" x14ac:dyDescent="0.35">
      <c r="Q1093" s="37"/>
      <c r="R1093" s="37"/>
      <c r="S1093" s="37"/>
      <c r="T1093" s="37"/>
      <c r="U1093" s="37"/>
      <c r="V1093" s="37"/>
      <c r="W1093" s="37"/>
      <c r="X1093" s="37"/>
      <c r="Y1093" s="37"/>
      <c r="Z1093" s="37"/>
      <c r="AA1093" s="37"/>
      <c r="AB1093" s="37"/>
      <c r="AC1093" s="37"/>
      <c r="AD1093" s="37"/>
      <c r="AE1093" s="37"/>
      <c r="AF1093" s="37"/>
      <c r="AG1093" s="37"/>
      <c r="AH1093" s="37"/>
      <c r="AI1093" s="37"/>
      <c r="AJ1093" s="37"/>
      <c r="AK1093" s="37"/>
      <c r="AL1093" s="37"/>
      <c r="AM1093" s="37"/>
      <c r="AN1093" s="37"/>
      <c r="AO1093" s="37"/>
    </row>
    <row r="1094" spans="17:41" x14ac:dyDescent="0.35">
      <c r="Q1094" s="37"/>
      <c r="R1094" s="37"/>
      <c r="S1094" s="37"/>
      <c r="T1094" s="37"/>
      <c r="U1094" s="37"/>
      <c r="V1094" s="37"/>
      <c r="W1094" s="37"/>
      <c r="X1094" s="37"/>
      <c r="Y1094" s="37"/>
      <c r="Z1094" s="37"/>
      <c r="AA1094" s="37"/>
      <c r="AB1094" s="37"/>
      <c r="AC1094" s="37"/>
      <c r="AD1094" s="37"/>
      <c r="AE1094" s="37"/>
      <c r="AF1094" s="37"/>
      <c r="AG1094" s="37"/>
      <c r="AH1094" s="37"/>
      <c r="AI1094" s="37"/>
      <c r="AJ1094" s="37"/>
      <c r="AK1094" s="37"/>
      <c r="AL1094" s="37"/>
      <c r="AM1094" s="37"/>
      <c r="AN1094" s="37"/>
      <c r="AO1094" s="37"/>
    </row>
    <row r="1095" spans="17:41" x14ac:dyDescent="0.35">
      <c r="Q1095" s="37"/>
      <c r="R1095" s="37"/>
      <c r="S1095" s="37"/>
      <c r="T1095" s="37"/>
      <c r="U1095" s="37"/>
      <c r="V1095" s="37"/>
      <c r="W1095" s="37"/>
      <c r="X1095" s="37"/>
      <c r="Y1095" s="37"/>
      <c r="Z1095" s="37"/>
      <c r="AA1095" s="37"/>
      <c r="AB1095" s="37"/>
      <c r="AC1095" s="37"/>
      <c r="AD1095" s="37"/>
      <c r="AE1095" s="37"/>
      <c r="AF1095" s="37"/>
      <c r="AG1095" s="37"/>
      <c r="AH1095" s="37"/>
      <c r="AI1095" s="37"/>
      <c r="AJ1095" s="37"/>
      <c r="AK1095" s="37"/>
      <c r="AL1095" s="37"/>
      <c r="AM1095" s="37"/>
      <c r="AN1095" s="37"/>
      <c r="AO1095" s="37"/>
    </row>
    <row r="1096" spans="17:41" x14ac:dyDescent="0.35">
      <c r="Q1096" s="37"/>
      <c r="R1096" s="37"/>
      <c r="S1096" s="37"/>
      <c r="T1096" s="37"/>
      <c r="U1096" s="37"/>
      <c r="V1096" s="37"/>
      <c r="W1096" s="37"/>
      <c r="X1096" s="37"/>
      <c r="Y1096" s="37"/>
      <c r="Z1096" s="37"/>
      <c r="AA1096" s="37"/>
      <c r="AB1096" s="37"/>
      <c r="AC1096" s="37"/>
      <c r="AD1096" s="37"/>
      <c r="AE1096" s="37"/>
      <c r="AF1096" s="37"/>
      <c r="AG1096" s="37"/>
      <c r="AH1096" s="37"/>
      <c r="AI1096" s="37"/>
      <c r="AJ1096" s="37"/>
      <c r="AK1096" s="37"/>
      <c r="AL1096" s="37"/>
      <c r="AM1096" s="37"/>
      <c r="AN1096" s="37"/>
      <c r="AO1096" s="37"/>
    </row>
    <row r="1097" spans="17:41" x14ac:dyDescent="0.35">
      <c r="Q1097" s="37"/>
      <c r="R1097" s="37"/>
      <c r="S1097" s="37"/>
      <c r="T1097" s="37"/>
      <c r="U1097" s="37"/>
      <c r="V1097" s="37"/>
      <c r="W1097" s="37"/>
      <c r="X1097" s="37"/>
      <c r="Y1097" s="37"/>
      <c r="Z1097" s="37"/>
      <c r="AA1097" s="37"/>
      <c r="AB1097" s="37"/>
      <c r="AC1097" s="37"/>
      <c r="AD1097" s="37"/>
      <c r="AE1097" s="37"/>
      <c r="AF1097" s="37"/>
      <c r="AG1097" s="37"/>
      <c r="AH1097" s="37"/>
      <c r="AI1097" s="37"/>
      <c r="AJ1097" s="37"/>
      <c r="AK1097" s="37"/>
      <c r="AL1097" s="37"/>
      <c r="AM1097" s="37"/>
      <c r="AN1097" s="37"/>
      <c r="AO1097" s="37"/>
    </row>
    <row r="1098" spans="17:41" x14ac:dyDescent="0.35">
      <c r="Q1098" s="37"/>
      <c r="R1098" s="37"/>
      <c r="S1098" s="37"/>
      <c r="T1098" s="37"/>
      <c r="U1098" s="37"/>
      <c r="V1098" s="37"/>
      <c r="W1098" s="37"/>
      <c r="X1098" s="37"/>
      <c r="Y1098" s="37"/>
      <c r="Z1098" s="37"/>
      <c r="AA1098" s="37"/>
      <c r="AB1098" s="37"/>
      <c r="AC1098" s="37"/>
      <c r="AD1098" s="37"/>
      <c r="AE1098" s="37"/>
      <c r="AF1098" s="37"/>
      <c r="AG1098" s="37"/>
      <c r="AH1098" s="37"/>
      <c r="AI1098" s="37"/>
      <c r="AJ1098" s="37"/>
      <c r="AK1098" s="37"/>
      <c r="AL1098" s="37"/>
      <c r="AM1098" s="37"/>
      <c r="AN1098" s="37"/>
      <c r="AO1098" s="37"/>
    </row>
    <row r="1099" spans="17:41" x14ac:dyDescent="0.35">
      <c r="Q1099" s="37"/>
      <c r="R1099" s="37"/>
      <c r="S1099" s="37"/>
      <c r="T1099" s="37"/>
      <c r="U1099" s="37"/>
      <c r="V1099" s="37"/>
      <c r="W1099" s="37"/>
      <c r="X1099" s="37"/>
      <c r="Y1099" s="37"/>
      <c r="Z1099" s="37"/>
      <c r="AA1099" s="37"/>
      <c r="AB1099" s="37"/>
      <c r="AC1099" s="37"/>
      <c r="AD1099" s="37"/>
      <c r="AE1099" s="37"/>
      <c r="AF1099" s="37"/>
      <c r="AG1099" s="37"/>
      <c r="AH1099" s="37"/>
      <c r="AI1099" s="37"/>
      <c r="AJ1099" s="37"/>
      <c r="AK1099" s="37"/>
      <c r="AL1099" s="37"/>
      <c r="AM1099" s="37"/>
      <c r="AN1099" s="37"/>
      <c r="AO1099" s="37"/>
    </row>
    <row r="1100" spans="17:41" x14ac:dyDescent="0.35">
      <c r="Q1100" s="37"/>
      <c r="R1100" s="37"/>
      <c r="S1100" s="37"/>
      <c r="T1100" s="37"/>
      <c r="U1100" s="37"/>
      <c r="V1100" s="37"/>
      <c r="W1100" s="37"/>
      <c r="X1100" s="37"/>
      <c r="Y1100" s="37"/>
      <c r="Z1100" s="37"/>
      <c r="AA1100" s="37"/>
      <c r="AB1100" s="37"/>
      <c r="AC1100" s="37"/>
      <c r="AD1100" s="37"/>
      <c r="AE1100" s="37"/>
      <c r="AF1100" s="37"/>
      <c r="AG1100" s="37"/>
      <c r="AH1100" s="37"/>
      <c r="AI1100" s="37"/>
      <c r="AJ1100" s="37"/>
      <c r="AK1100" s="37"/>
      <c r="AL1100" s="37"/>
      <c r="AM1100" s="37"/>
      <c r="AN1100" s="37"/>
      <c r="AO1100" s="37"/>
    </row>
    <row r="1101" spans="17:41" x14ac:dyDescent="0.35">
      <c r="Q1101" s="37"/>
      <c r="R1101" s="37"/>
      <c r="S1101" s="37"/>
      <c r="T1101" s="37"/>
      <c r="U1101" s="37"/>
      <c r="V1101" s="37"/>
      <c r="W1101" s="37"/>
      <c r="X1101" s="37"/>
      <c r="Y1101" s="37"/>
      <c r="Z1101" s="37"/>
      <c r="AA1101" s="37"/>
      <c r="AB1101" s="37"/>
      <c r="AC1101" s="37"/>
      <c r="AD1101" s="37"/>
      <c r="AE1101" s="37"/>
      <c r="AF1101" s="37"/>
      <c r="AG1101" s="37"/>
      <c r="AH1101" s="37"/>
      <c r="AI1101" s="37"/>
      <c r="AJ1101" s="37"/>
      <c r="AK1101" s="37"/>
      <c r="AL1101" s="37"/>
      <c r="AM1101" s="37"/>
      <c r="AN1101" s="37"/>
      <c r="AO1101" s="37"/>
    </row>
    <row r="1102" spans="17:41" x14ac:dyDescent="0.35">
      <c r="Q1102" s="37"/>
      <c r="R1102" s="37"/>
      <c r="S1102" s="37"/>
      <c r="T1102" s="37"/>
      <c r="U1102" s="37"/>
      <c r="V1102" s="37"/>
      <c r="W1102" s="37"/>
      <c r="X1102" s="37"/>
      <c r="Y1102" s="37"/>
      <c r="Z1102" s="37"/>
      <c r="AA1102" s="37"/>
      <c r="AB1102" s="37"/>
      <c r="AC1102" s="37"/>
      <c r="AD1102" s="37"/>
      <c r="AE1102" s="37"/>
      <c r="AF1102" s="37"/>
      <c r="AG1102" s="37"/>
      <c r="AH1102" s="37"/>
      <c r="AI1102" s="37"/>
      <c r="AJ1102" s="37"/>
      <c r="AK1102" s="37"/>
      <c r="AL1102" s="37"/>
      <c r="AM1102" s="37"/>
      <c r="AN1102" s="37"/>
      <c r="AO1102" s="37"/>
    </row>
    <row r="1103" spans="17:41" x14ac:dyDescent="0.35">
      <c r="Q1103" s="37"/>
      <c r="R1103" s="37"/>
      <c r="S1103" s="37"/>
      <c r="T1103" s="37"/>
      <c r="U1103" s="37"/>
      <c r="V1103" s="37"/>
      <c r="W1103" s="37"/>
      <c r="X1103" s="37"/>
      <c r="Y1103" s="37"/>
      <c r="Z1103" s="37"/>
      <c r="AA1103" s="37"/>
      <c r="AB1103" s="37"/>
      <c r="AC1103" s="37"/>
      <c r="AD1103" s="37"/>
      <c r="AE1103" s="37"/>
      <c r="AF1103" s="37"/>
      <c r="AG1103" s="37"/>
      <c r="AH1103" s="37"/>
      <c r="AI1103" s="37"/>
      <c r="AJ1103" s="37"/>
      <c r="AK1103" s="37"/>
      <c r="AL1103" s="37"/>
      <c r="AM1103" s="37"/>
      <c r="AN1103" s="37"/>
      <c r="AO1103" s="37"/>
    </row>
    <row r="1104" spans="17:41" x14ac:dyDescent="0.35">
      <c r="Q1104" s="37"/>
      <c r="R1104" s="37"/>
      <c r="S1104" s="37"/>
      <c r="T1104" s="37"/>
      <c r="U1104" s="37"/>
      <c r="V1104" s="37"/>
      <c r="W1104" s="37"/>
      <c r="X1104" s="37"/>
      <c r="Y1104" s="37"/>
      <c r="Z1104" s="37"/>
      <c r="AA1104" s="37"/>
      <c r="AB1104" s="37"/>
      <c r="AC1104" s="37"/>
      <c r="AD1104" s="37"/>
      <c r="AE1104" s="37"/>
      <c r="AF1104" s="37"/>
      <c r="AG1104" s="37"/>
      <c r="AH1104" s="37"/>
      <c r="AI1104" s="37"/>
      <c r="AJ1104" s="37"/>
      <c r="AK1104" s="37"/>
      <c r="AL1104" s="37"/>
      <c r="AM1104" s="37"/>
      <c r="AN1104" s="37"/>
      <c r="AO1104" s="37"/>
    </row>
    <row r="1105" spans="17:41" x14ac:dyDescent="0.35">
      <c r="Q1105" s="37"/>
      <c r="R1105" s="37"/>
      <c r="S1105" s="37"/>
      <c r="T1105" s="37"/>
      <c r="U1105" s="37"/>
      <c r="V1105" s="37"/>
      <c r="W1105" s="37"/>
      <c r="X1105" s="37"/>
      <c r="Y1105" s="37"/>
      <c r="Z1105" s="37"/>
      <c r="AA1105" s="37"/>
      <c r="AB1105" s="37"/>
      <c r="AC1105" s="37"/>
      <c r="AD1105" s="37"/>
      <c r="AE1105" s="37"/>
      <c r="AF1105" s="37"/>
      <c r="AG1105" s="37"/>
      <c r="AH1105" s="37"/>
      <c r="AI1105" s="37"/>
      <c r="AJ1105" s="37"/>
      <c r="AK1105" s="37"/>
      <c r="AL1105" s="37"/>
      <c r="AM1105" s="37"/>
      <c r="AN1105" s="37"/>
      <c r="AO1105" s="37"/>
    </row>
    <row r="1106" spans="17:41" x14ac:dyDescent="0.35">
      <c r="Q1106" s="37"/>
      <c r="R1106" s="37"/>
      <c r="S1106" s="37"/>
      <c r="T1106" s="37"/>
      <c r="U1106" s="37"/>
      <c r="V1106" s="37"/>
      <c r="W1106" s="37"/>
      <c r="X1106" s="37"/>
      <c r="Y1106" s="37"/>
      <c r="Z1106" s="37"/>
      <c r="AA1106" s="37"/>
      <c r="AB1106" s="37"/>
      <c r="AC1106" s="37"/>
      <c r="AD1106" s="37"/>
      <c r="AE1106" s="37"/>
      <c r="AF1106" s="37"/>
      <c r="AG1106" s="37"/>
      <c r="AH1106" s="37"/>
      <c r="AI1106" s="37"/>
      <c r="AJ1106" s="37"/>
      <c r="AK1106" s="37"/>
      <c r="AL1106" s="37"/>
      <c r="AM1106" s="37"/>
      <c r="AN1106" s="37"/>
      <c r="AO1106" s="37"/>
    </row>
    <row r="1107" spans="17:41" x14ac:dyDescent="0.35">
      <c r="Q1107" s="37"/>
      <c r="R1107" s="37"/>
      <c r="S1107" s="37"/>
      <c r="T1107" s="37"/>
      <c r="U1107" s="37"/>
      <c r="V1107" s="37"/>
      <c r="W1107" s="37"/>
      <c r="X1107" s="37"/>
      <c r="Y1107" s="37"/>
      <c r="Z1107" s="37"/>
      <c r="AA1107" s="37"/>
      <c r="AB1107" s="37"/>
      <c r="AC1107" s="37"/>
      <c r="AD1107" s="37"/>
      <c r="AE1107" s="37"/>
      <c r="AF1107" s="37"/>
      <c r="AG1107" s="37"/>
      <c r="AH1107" s="37"/>
      <c r="AI1107" s="37"/>
      <c r="AJ1107" s="37"/>
      <c r="AK1107" s="37"/>
      <c r="AL1107" s="37"/>
      <c r="AM1107" s="37"/>
      <c r="AN1107" s="37"/>
      <c r="AO1107" s="37"/>
    </row>
    <row r="1108" spans="17:41" x14ac:dyDescent="0.35">
      <c r="Q1108" s="37"/>
      <c r="R1108" s="37"/>
      <c r="S1108" s="37"/>
      <c r="T1108" s="37"/>
      <c r="U1108" s="37"/>
      <c r="V1108" s="37"/>
      <c r="W1108" s="37"/>
      <c r="X1108" s="37"/>
      <c r="Y1108" s="37"/>
      <c r="Z1108" s="37"/>
      <c r="AA1108" s="37"/>
      <c r="AB1108" s="37"/>
      <c r="AC1108" s="37"/>
      <c r="AD1108" s="37"/>
      <c r="AE1108" s="37"/>
      <c r="AF1108" s="37"/>
      <c r="AG1108" s="37"/>
      <c r="AH1108" s="37"/>
      <c r="AI1108" s="37"/>
      <c r="AJ1108" s="37"/>
      <c r="AK1108" s="37"/>
      <c r="AL1108" s="37"/>
      <c r="AM1108" s="37"/>
      <c r="AN1108" s="37"/>
      <c r="AO1108" s="37"/>
    </row>
    <row r="1109" spans="17:41" x14ac:dyDescent="0.35">
      <c r="Q1109" s="37"/>
      <c r="R1109" s="37"/>
      <c r="S1109" s="37"/>
      <c r="T1109" s="37"/>
      <c r="U1109" s="37"/>
      <c r="V1109" s="37"/>
      <c r="W1109" s="37"/>
      <c r="X1109" s="37"/>
      <c r="Y1109" s="37"/>
      <c r="Z1109" s="37"/>
      <c r="AA1109" s="37"/>
      <c r="AB1109" s="37"/>
      <c r="AC1109" s="37"/>
      <c r="AD1109" s="37"/>
      <c r="AE1109" s="37"/>
      <c r="AF1109" s="37"/>
      <c r="AG1109" s="37"/>
      <c r="AH1109" s="37"/>
      <c r="AI1109" s="37"/>
      <c r="AJ1109" s="37"/>
      <c r="AK1109" s="37"/>
      <c r="AL1109" s="37"/>
      <c r="AM1109" s="37"/>
      <c r="AN1109" s="37"/>
      <c r="AO1109" s="37"/>
    </row>
    <row r="1110" spans="17:41" x14ac:dyDescent="0.35">
      <c r="Q1110" s="37"/>
      <c r="R1110" s="37"/>
      <c r="S1110" s="37"/>
      <c r="T1110" s="37"/>
      <c r="U1110" s="37"/>
      <c r="V1110" s="37"/>
      <c r="W1110" s="37"/>
      <c r="X1110" s="37"/>
      <c r="Y1110" s="37"/>
      <c r="Z1110" s="37"/>
      <c r="AA1110" s="37"/>
      <c r="AB1110" s="37"/>
      <c r="AC1110" s="37"/>
      <c r="AD1110" s="37"/>
      <c r="AE1110" s="37"/>
      <c r="AF1110" s="37"/>
      <c r="AG1110" s="37"/>
      <c r="AH1110" s="37"/>
      <c r="AI1110" s="37"/>
      <c r="AJ1110" s="37"/>
      <c r="AK1110" s="37"/>
      <c r="AL1110" s="37"/>
      <c r="AM1110" s="37"/>
      <c r="AN1110" s="37"/>
      <c r="AO1110" s="37"/>
    </row>
    <row r="1111" spans="17:41" x14ac:dyDescent="0.35">
      <c r="Q1111" s="37"/>
      <c r="R1111" s="37"/>
      <c r="S1111" s="37"/>
      <c r="T1111" s="37"/>
      <c r="U1111" s="37"/>
      <c r="V1111" s="37"/>
      <c r="W1111" s="37"/>
      <c r="X1111" s="37"/>
      <c r="Y1111" s="37"/>
      <c r="Z1111" s="37"/>
      <c r="AA1111" s="37"/>
      <c r="AB1111" s="37"/>
      <c r="AC1111" s="37"/>
      <c r="AD1111" s="37"/>
      <c r="AE1111" s="37"/>
      <c r="AF1111" s="37"/>
      <c r="AG1111" s="37"/>
      <c r="AH1111" s="37"/>
      <c r="AI1111" s="37"/>
      <c r="AJ1111" s="37"/>
      <c r="AK1111" s="37"/>
      <c r="AL1111" s="37"/>
      <c r="AM1111" s="37"/>
      <c r="AN1111" s="37"/>
      <c r="AO1111" s="37"/>
    </row>
    <row r="1112" spans="17:41" x14ac:dyDescent="0.35">
      <c r="Q1112" s="37"/>
      <c r="R1112" s="37"/>
      <c r="S1112" s="37"/>
      <c r="T1112" s="37"/>
      <c r="U1112" s="37"/>
      <c r="V1112" s="37"/>
      <c r="W1112" s="37"/>
      <c r="X1112" s="37"/>
      <c r="Y1112" s="37"/>
      <c r="Z1112" s="37"/>
      <c r="AA1112" s="37"/>
      <c r="AB1112" s="37"/>
      <c r="AC1112" s="37"/>
      <c r="AD1112" s="37"/>
      <c r="AE1112" s="37"/>
      <c r="AF1112" s="37"/>
      <c r="AG1112" s="37"/>
      <c r="AH1112" s="37"/>
      <c r="AI1112" s="37"/>
      <c r="AJ1112" s="37"/>
      <c r="AK1112" s="37"/>
      <c r="AL1112" s="37"/>
      <c r="AM1112" s="37"/>
      <c r="AN1112" s="37"/>
      <c r="AO1112" s="37"/>
    </row>
    <row r="1113" spans="17:41" x14ac:dyDescent="0.35">
      <c r="Q1113" s="37"/>
      <c r="R1113" s="37"/>
      <c r="S1113" s="37"/>
      <c r="T1113" s="37"/>
      <c r="U1113" s="37"/>
      <c r="V1113" s="37"/>
      <c r="W1113" s="37"/>
      <c r="X1113" s="37"/>
      <c r="Y1113" s="37"/>
      <c r="Z1113" s="37"/>
      <c r="AA1113" s="37"/>
      <c r="AB1113" s="37"/>
      <c r="AC1113" s="37"/>
      <c r="AD1113" s="37"/>
      <c r="AE1113" s="37"/>
      <c r="AF1113" s="37"/>
      <c r="AG1113" s="37"/>
      <c r="AH1113" s="37"/>
      <c r="AI1113" s="37"/>
      <c r="AJ1113" s="37"/>
      <c r="AK1113" s="37"/>
      <c r="AL1113" s="37"/>
      <c r="AM1113" s="37"/>
      <c r="AN1113" s="37"/>
      <c r="AO1113" s="37"/>
    </row>
    <row r="1114" spans="17:41" x14ac:dyDescent="0.35">
      <c r="Q1114" s="37"/>
      <c r="R1114" s="37"/>
      <c r="S1114" s="37"/>
      <c r="T1114" s="37"/>
      <c r="U1114" s="37"/>
      <c r="V1114" s="37"/>
      <c r="W1114" s="37"/>
      <c r="X1114" s="37"/>
      <c r="Y1114" s="37"/>
      <c r="Z1114" s="37"/>
      <c r="AA1114" s="37"/>
      <c r="AB1114" s="37"/>
      <c r="AC1114" s="37"/>
      <c r="AD1114" s="37"/>
      <c r="AE1114" s="37"/>
      <c r="AF1114" s="37"/>
      <c r="AG1114" s="37"/>
      <c r="AH1114" s="37"/>
      <c r="AI1114" s="37"/>
      <c r="AJ1114" s="37"/>
      <c r="AK1114" s="37"/>
      <c r="AL1114" s="37"/>
      <c r="AM1114" s="37"/>
      <c r="AN1114" s="37"/>
      <c r="AO1114" s="37"/>
    </row>
    <row r="1115" spans="17:41" x14ac:dyDescent="0.35">
      <c r="Q1115" s="37"/>
      <c r="R1115" s="37"/>
      <c r="S1115" s="37"/>
      <c r="T1115" s="37"/>
      <c r="U1115" s="37"/>
      <c r="V1115" s="37"/>
      <c r="W1115" s="37"/>
      <c r="X1115" s="37"/>
      <c r="Y1115" s="37"/>
      <c r="Z1115" s="37"/>
      <c r="AA1115" s="37"/>
      <c r="AB1115" s="37"/>
      <c r="AC1115" s="37"/>
      <c r="AD1115" s="37"/>
      <c r="AE1115" s="37"/>
      <c r="AF1115" s="37"/>
      <c r="AG1115" s="37"/>
      <c r="AH1115" s="37"/>
      <c r="AI1115" s="37"/>
      <c r="AJ1115" s="37"/>
      <c r="AK1115" s="37"/>
      <c r="AL1115" s="37"/>
      <c r="AM1115" s="37"/>
      <c r="AN1115" s="37"/>
      <c r="AO1115" s="37"/>
    </row>
    <row r="1116" spans="17:41" x14ac:dyDescent="0.35">
      <c r="Q1116" s="37"/>
      <c r="R1116" s="37"/>
      <c r="S1116" s="37"/>
      <c r="T1116" s="37"/>
      <c r="U1116" s="37"/>
      <c r="V1116" s="37"/>
      <c r="W1116" s="37"/>
      <c r="X1116" s="37"/>
      <c r="Y1116" s="37"/>
      <c r="Z1116" s="37"/>
      <c r="AA1116" s="37"/>
      <c r="AB1116" s="37"/>
      <c r="AC1116" s="37"/>
      <c r="AD1116" s="37"/>
      <c r="AE1116" s="37"/>
      <c r="AF1116" s="37"/>
      <c r="AG1116" s="37"/>
      <c r="AH1116" s="37"/>
      <c r="AI1116" s="37"/>
      <c r="AJ1116" s="37"/>
      <c r="AK1116" s="37"/>
      <c r="AL1116" s="37"/>
      <c r="AM1116" s="37"/>
      <c r="AN1116" s="37"/>
      <c r="AO1116" s="37"/>
    </row>
    <row r="1117" spans="17:41" x14ac:dyDescent="0.35">
      <c r="Q1117" s="37"/>
      <c r="R1117" s="37"/>
      <c r="S1117" s="37"/>
      <c r="T1117" s="37"/>
      <c r="U1117" s="37"/>
      <c r="V1117" s="37"/>
      <c r="W1117" s="37"/>
      <c r="X1117" s="37"/>
      <c r="Y1117" s="37"/>
      <c r="Z1117" s="37"/>
      <c r="AA1117" s="37"/>
      <c r="AB1117" s="37"/>
      <c r="AC1117" s="37"/>
      <c r="AD1117" s="37"/>
      <c r="AE1117" s="37"/>
      <c r="AF1117" s="37"/>
      <c r="AG1117" s="37"/>
      <c r="AH1117" s="37"/>
      <c r="AI1117" s="37"/>
      <c r="AJ1117" s="37"/>
      <c r="AK1117" s="37"/>
      <c r="AL1117" s="37"/>
      <c r="AM1117" s="37"/>
      <c r="AN1117" s="37"/>
      <c r="AO1117" s="37"/>
    </row>
    <row r="1118" spans="17:41" x14ac:dyDescent="0.35">
      <c r="Q1118" s="37"/>
      <c r="R1118" s="37"/>
      <c r="S1118" s="37"/>
      <c r="T1118" s="37"/>
      <c r="U1118" s="37"/>
      <c r="V1118" s="37"/>
      <c r="W1118" s="37"/>
      <c r="X1118" s="37"/>
      <c r="Y1118" s="37"/>
      <c r="Z1118" s="37"/>
      <c r="AA1118" s="37"/>
      <c r="AB1118" s="37"/>
      <c r="AC1118" s="37"/>
      <c r="AD1118" s="37"/>
      <c r="AE1118" s="37"/>
      <c r="AF1118" s="37"/>
      <c r="AG1118" s="37"/>
      <c r="AH1118" s="37"/>
      <c r="AI1118" s="37"/>
      <c r="AJ1118" s="37"/>
      <c r="AK1118" s="37"/>
      <c r="AL1118" s="37"/>
      <c r="AM1118" s="37"/>
      <c r="AN1118" s="37"/>
      <c r="AO1118" s="37"/>
    </row>
    <row r="1119" spans="17:41" x14ac:dyDescent="0.35">
      <c r="Q1119" s="37"/>
      <c r="R1119" s="37"/>
      <c r="S1119" s="37"/>
      <c r="T1119" s="37"/>
      <c r="U1119" s="37"/>
      <c r="V1119" s="37"/>
      <c r="W1119" s="37"/>
      <c r="X1119" s="37"/>
      <c r="Y1119" s="37"/>
      <c r="Z1119" s="37"/>
      <c r="AA1119" s="37"/>
      <c r="AB1119" s="37"/>
      <c r="AC1119" s="37"/>
      <c r="AD1119" s="37"/>
      <c r="AE1119" s="37"/>
      <c r="AF1119" s="37"/>
      <c r="AG1119" s="37"/>
      <c r="AH1119" s="37"/>
      <c r="AI1119" s="37"/>
      <c r="AJ1119" s="37"/>
      <c r="AK1119" s="37"/>
      <c r="AL1119" s="37"/>
      <c r="AM1119" s="37"/>
      <c r="AN1119" s="37"/>
      <c r="AO1119" s="37"/>
    </row>
    <row r="1120" spans="17:41" x14ac:dyDescent="0.35">
      <c r="Q1120" s="37"/>
      <c r="R1120" s="37"/>
      <c r="S1120" s="37"/>
      <c r="T1120" s="37"/>
      <c r="U1120" s="37"/>
      <c r="V1120" s="37"/>
      <c r="W1120" s="37"/>
      <c r="X1120" s="37"/>
      <c r="Y1120" s="37"/>
      <c r="Z1120" s="37"/>
      <c r="AA1120" s="37"/>
      <c r="AB1120" s="37"/>
      <c r="AC1120" s="37"/>
      <c r="AD1120" s="37"/>
      <c r="AE1120" s="37"/>
      <c r="AF1120" s="37"/>
      <c r="AG1120" s="37"/>
      <c r="AH1120" s="37"/>
      <c r="AI1120" s="37"/>
      <c r="AJ1120" s="37"/>
      <c r="AK1120" s="37"/>
      <c r="AL1120" s="37"/>
      <c r="AM1120" s="37"/>
      <c r="AN1120" s="37"/>
      <c r="AO1120" s="37"/>
    </row>
    <row r="1121" spans="17:41" x14ac:dyDescent="0.35">
      <c r="Q1121" s="37"/>
      <c r="R1121" s="37"/>
      <c r="S1121" s="37"/>
      <c r="T1121" s="37"/>
      <c r="U1121" s="37"/>
      <c r="V1121" s="37"/>
      <c r="W1121" s="37"/>
      <c r="X1121" s="37"/>
      <c r="Y1121" s="37"/>
      <c r="Z1121" s="37"/>
      <c r="AA1121" s="37"/>
      <c r="AB1121" s="37"/>
      <c r="AC1121" s="37"/>
      <c r="AD1121" s="37"/>
      <c r="AE1121" s="37"/>
      <c r="AF1121" s="37"/>
      <c r="AG1121" s="37"/>
      <c r="AH1121" s="37"/>
      <c r="AI1121" s="37"/>
      <c r="AJ1121" s="37"/>
      <c r="AK1121" s="37"/>
      <c r="AL1121" s="37"/>
      <c r="AM1121" s="37"/>
      <c r="AN1121" s="37"/>
      <c r="AO1121" s="37"/>
    </row>
    <row r="1122" spans="17:41" x14ac:dyDescent="0.35">
      <c r="Q1122" s="37"/>
      <c r="R1122" s="37"/>
      <c r="S1122" s="37"/>
      <c r="T1122" s="37"/>
      <c r="U1122" s="37"/>
      <c r="V1122" s="37"/>
      <c r="W1122" s="37"/>
      <c r="X1122" s="37"/>
      <c r="Y1122" s="37"/>
      <c r="Z1122" s="37"/>
      <c r="AA1122" s="37"/>
      <c r="AB1122" s="37"/>
      <c r="AC1122" s="37"/>
      <c r="AD1122" s="37"/>
      <c r="AE1122" s="37"/>
      <c r="AF1122" s="37"/>
      <c r="AG1122" s="37"/>
      <c r="AH1122" s="37"/>
      <c r="AI1122" s="37"/>
      <c r="AJ1122" s="37"/>
      <c r="AK1122" s="37"/>
      <c r="AL1122" s="37"/>
      <c r="AM1122" s="37"/>
      <c r="AN1122" s="37"/>
      <c r="AO1122" s="37"/>
    </row>
    <row r="1123" spans="17:41" x14ac:dyDescent="0.35">
      <c r="Q1123" s="37"/>
      <c r="R1123" s="37"/>
      <c r="S1123" s="37"/>
      <c r="T1123" s="37"/>
      <c r="U1123" s="37"/>
      <c r="V1123" s="37"/>
      <c r="W1123" s="37"/>
      <c r="X1123" s="37"/>
      <c r="Y1123" s="37"/>
      <c r="Z1123" s="37"/>
      <c r="AA1123" s="37"/>
      <c r="AB1123" s="37"/>
      <c r="AC1123" s="37"/>
      <c r="AD1123" s="37"/>
      <c r="AE1123" s="37"/>
      <c r="AF1123" s="37"/>
      <c r="AG1123" s="37"/>
      <c r="AH1123" s="37"/>
      <c r="AI1123" s="37"/>
      <c r="AJ1123" s="37"/>
      <c r="AK1123" s="37"/>
      <c r="AL1123" s="37"/>
      <c r="AM1123" s="37"/>
      <c r="AN1123" s="37"/>
      <c r="AO1123" s="37"/>
    </row>
    <row r="1124" spans="17:41" x14ac:dyDescent="0.35">
      <c r="Q1124" s="37"/>
      <c r="R1124" s="37"/>
      <c r="S1124" s="37"/>
      <c r="T1124" s="37"/>
      <c r="U1124" s="37"/>
      <c r="V1124" s="37"/>
      <c r="W1124" s="37"/>
      <c r="X1124" s="37"/>
      <c r="Y1124" s="37"/>
      <c r="Z1124" s="37"/>
      <c r="AA1124" s="37"/>
      <c r="AB1124" s="37"/>
      <c r="AC1124" s="37"/>
      <c r="AD1124" s="37"/>
      <c r="AE1124" s="37"/>
      <c r="AF1124" s="37"/>
      <c r="AG1124" s="37"/>
      <c r="AH1124" s="37"/>
      <c r="AI1124" s="37"/>
      <c r="AJ1124" s="37"/>
      <c r="AK1124" s="37"/>
      <c r="AL1124" s="37"/>
      <c r="AM1124" s="37"/>
      <c r="AN1124" s="37"/>
      <c r="AO1124" s="37"/>
    </row>
    <row r="1125" spans="17:41" x14ac:dyDescent="0.35">
      <c r="Q1125" s="37"/>
      <c r="R1125" s="37"/>
      <c r="S1125" s="37"/>
      <c r="T1125" s="37"/>
      <c r="U1125" s="37"/>
      <c r="V1125" s="37"/>
      <c r="W1125" s="37"/>
      <c r="X1125" s="37"/>
      <c r="Y1125" s="37"/>
      <c r="Z1125" s="37"/>
      <c r="AA1125" s="37"/>
      <c r="AB1125" s="37"/>
      <c r="AC1125" s="37"/>
      <c r="AD1125" s="37"/>
      <c r="AE1125" s="37"/>
      <c r="AF1125" s="37"/>
      <c r="AG1125" s="37"/>
      <c r="AH1125" s="37"/>
      <c r="AI1125" s="37"/>
      <c r="AJ1125" s="37"/>
      <c r="AK1125" s="37"/>
      <c r="AL1125" s="37"/>
      <c r="AM1125" s="37"/>
      <c r="AN1125" s="37"/>
      <c r="AO1125" s="37"/>
    </row>
    <row r="1126" spans="17:41" x14ac:dyDescent="0.35">
      <c r="Q1126" s="37"/>
      <c r="R1126" s="37"/>
      <c r="S1126" s="37"/>
      <c r="T1126" s="37"/>
      <c r="U1126" s="37"/>
      <c r="V1126" s="37"/>
      <c r="W1126" s="37"/>
      <c r="X1126" s="37"/>
      <c r="Y1126" s="37"/>
      <c r="Z1126" s="37"/>
      <c r="AA1126" s="37"/>
      <c r="AB1126" s="37"/>
      <c r="AC1126" s="37"/>
      <c r="AD1126" s="37"/>
      <c r="AE1126" s="37"/>
      <c r="AF1126" s="37"/>
      <c r="AG1126" s="37"/>
      <c r="AH1126" s="37"/>
      <c r="AI1126" s="37"/>
      <c r="AJ1126" s="37"/>
      <c r="AK1126" s="37"/>
      <c r="AL1126" s="37"/>
      <c r="AM1126" s="37"/>
      <c r="AN1126" s="37"/>
      <c r="AO1126" s="37"/>
    </row>
    <row r="1127" spans="17:41" x14ac:dyDescent="0.35">
      <c r="Q1127" s="37"/>
      <c r="R1127" s="37"/>
      <c r="S1127" s="37"/>
      <c r="T1127" s="37"/>
      <c r="U1127" s="37"/>
      <c r="V1127" s="37"/>
      <c r="W1127" s="37"/>
      <c r="X1127" s="37"/>
      <c r="Y1127" s="37"/>
      <c r="Z1127" s="37"/>
      <c r="AA1127" s="37"/>
      <c r="AB1127" s="37"/>
      <c r="AC1127" s="37"/>
      <c r="AD1127" s="37"/>
      <c r="AE1127" s="37"/>
      <c r="AF1127" s="37"/>
      <c r="AG1127" s="37"/>
      <c r="AH1127" s="37"/>
      <c r="AI1127" s="37"/>
      <c r="AJ1127" s="37"/>
      <c r="AK1127" s="37"/>
      <c r="AL1127" s="37"/>
      <c r="AM1127" s="37"/>
      <c r="AN1127" s="37"/>
      <c r="AO1127" s="37"/>
    </row>
    <row r="1128" spans="17:41" x14ac:dyDescent="0.35">
      <c r="Q1128" s="37"/>
      <c r="R1128" s="37"/>
      <c r="S1128" s="37"/>
      <c r="T1128" s="37"/>
      <c r="U1128" s="37"/>
      <c r="V1128" s="37"/>
      <c r="W1128" s="37"/>
      <c r="X1128" s="37"/>
      <c r="Y1128" s="37"/>
      <c r="Z1128" s="37"/>
      <c r="AA1128" s="37"/>
      <c r="AB1128" s="37"/>
      <c r="AC1128" s="37"/>
      <c r="AD1128" s="37"/>
      <c r="AE1128" s="37"/>
      <c r="AF1128" s="37"/>
      <c r="AG1128" s="37"/>
      <c r="AH1128" s="37"/>
      <c r="AI1128" s="37"/>
      <c r="AJ1128" s="37"/>
      <c r="AK1128" s="37"/>
      <c r="AL1128" s="37"/>
      <c r="AM1128" s="37"/>
      <c r="AN1128" s="37"/>
      <c r="AO1128" s="37"/>
    </row>
    <row r="1129" spans="17:41" x14ac:dyDescent="0.35">
      <c r="Q1129" s="37"/>
      <c r="R1129" s="37"/>
      <c r="S1129" s="37"/>
      <c r="T1129" s="37"/>
      <c r="U1129" s="37"/>
      <c r="V1129" s="37"/>
      <c r="W1129" s="37"/>
      <c r="X1129" s="37"/>
      <c r="Y1129" s="37"/>
      <c r="Z1129" s="37"/>
      <c r="AA1129" s="37"/>
      <c r="AB1129" s="37"/>
      <c r="AC1129" s="37"/>
      <c r="AD1129" s="37"/>
      <c r="AE1129" s="37"/>
      <c r="AF1129" s="37"/>
      <c r="AG1129" s="37"/>
      <c r="AH1129" s="37"/>
      <c r="AI1129" s="37"/>
      <c r="AJ1129" s="37"/>
      <c r="AK1129" s="37"/>
      <c r="AL1129" s="37"/>
      <c r="AM1129" s="37"/>
      <c r="AN1129" s="37"/>
      <c r="AO1129" s="37"/>
    </row>
    <row r="1130" spans="17:41" x14ac:dyDescent="0.35">
      <c r="Q1130" s="37"/>
      <c r="R1130" s="37"/>
      <c r="S1130" s="37"/>
      <c r="T1130" s="37"/>
      <c r="U1130" s="37"/>
      <c r="V1130" s="37"/>
      <c r="W1130" s="37"/>
      <c r="X1130" s="37"/>
      <c r="Y1130" s="37"/>
      <c r="Z1130" s="37"/>
      <c r="AA1130" s="37"/>
      <c r="AB1130" s="37"/>
      <c r="AC1130" s="37"/>
      <c r="AD1130" s="37"/>
      <c r="AE1130" s="37"/>
      <c r="AF1130" s="37"/>
      <c r="AG1130" s="37"/>
      <c r="AH1130" s="37"/>
      <c r="AI1130" s="37"/>
      <c r="AJ1130" s="37"/>
      <c r="AK1130" s="37"/>
      <c r="AL1130" s="37"/>
      <c r="AM1130" s="37"/>
      <c r="AN1130" s="37"/>
      <c r="AO1130" s="37"/>
    </row>
    <row r="1131" spans="17:41" x14ac:dyDescent="0.35">
      <c r="Q1131" s="37"/>
      <c r="R1131" s="37"/>
      <c r="S1131" s="37"/>
      <c r="T1131" s="37"/>
      <c r="U1131" s="37"/>
      <c r="V1131" s="37"/>
      <c r="W1131" s="37"/>
      <c r="X1131" s="37"/>
      <c r="Y1131" s="37"/>
      <c r="Z1131" s="37"/>
      <c r="AA1131" s="37"/>
      <c r="AB1131" s="37"/>
      <c r="AC1131" s="37"/>
      <c r="AD1131" s="37"/>
      <c r="AE1131" s="37"/>
      <c r="AF1131" s="37"/>
      <c r="AG1131" s="37"/>
      <c r="AH1131" s="37"/>
      <c r="AI1131" s="37"/>
      <c r="AJ1131" s="37"/>
      <c r="AK1131" s="37"/>
      <c r="AL1131" s="37"/>
      <c r="AM1131" s="37"/>
      <c r="AN1131" s="37"/>
      <c r="AO1131" s="37"/>
    </row>
    <row r="1132" spans="17:41" x14ac:dyDescent="0.35">
      <c r="Q1132" s="37"/>
      <c r="R1132" s="37"/>
      <c r="S1132" s="37"/>
      <c r="T1132" s="37"/>
      <c r="U1132" s="37"/>
      <c r="V1132" s="37"/>
      <c r="W1132" s="37"/>
      <c r="X1132" s="37"/>
      <c r="Y1132" s="37"/>
      <c r="Z1132" s="37"/>
      <c r="AA1132" s="37"/>
      <c r="AB1132" s="37"/>
      <c r="AC1132" s="37"/>
      <c r="AD1132" s="37"/>
      <c r="AE1132" s="37"/>
      <c r="AF1132" s="37"/>
      <c r="AG1132" s="37"/>
      <c r="AH1132" s="37"/>
      <c r="AI1132" s="37"/>
      <c r="AJ1132" s="37"/>
      <c r="AK1132" s="37"/>
      <c r="AL1132" s="37"/>
      <c r="AM1132" s="37"/>
      <c r="AN1132" s="37"/>
      <c r="AO1132" s="37"/>
    </row>
    <row r="1133" spans="17:41" x14ac:dyDescent="0.35">
      <c r="Q1133" s="37"/>
      <c r="R1133" s="37"/>
      <c r="S1133" s="37"/>
      <c r="T1133" s="37"/>
      <c r="U1133" s="37"/>
      <c r="V1133" s="37"/>
      <c r="W1133" s="37"/>
      <c r="X1133" s="37"/>
      <c r="Y1133" s="37"/>
      <c r="Z1133" s="37"/>
      <c r="AA1133" s="37"/>
      <c r="AB1133" s="37"/>
      <c r="AC1133" s="37"/>
      <c r="AD1133" s="37"/>
      <c r="AE1133" s="37"/>
      <c r="AF1133" s="37"/>
      <c r="AG1133" s="37"/>
      <c r="AH1133" s="37"/>
      <c r="AI1133" s="37"/>
      <c r="AJ1133" s="37"/>
      <c r="AK1133" s="37"/>
      <c r="AL1133" s="37"/>
      <c r="AM1133" s="37"/>
      <c r="AN1133" s="37"/>
      <c r="AO1133" s="37"/>
    </row>
    <row r="1134" spans="17:41" x14ac:dyDescent="0.35">
      <c r="Q1134" s="37"/>
      <c r="R1134" s="37"/>
      <c r="S1134" s="37"/>
      <c r="T1134" s="37"/>
      <c r="U1134" s="37"/>
      <c r="V1134" s="37"/>
      <c r="W1134" s="37"/>
      <c r="X1134" s="37"/>
      <c r="Y1134" s="37"/>
      <c r="Z1134" s="37"/>
      <c r="AA1134" s="37"/>
      <c r="AB1134" s="37"/>
      <c r="AC1134" s="37"/>
      <c r="AD1134" s="37"/>
      <c r="AE1134" s="37"/>
      <c r="AF1134" s="37"/>
      <c r="AG1134" s="37"/>
      <c r="AH1134" s="37"/>
      <c r="AI1134" s="37"/>
      <c r="AJ1134" s="37"/>
      <c r="AK1134" s="37"/>
      <c r="AL1134" s="37"/>
      <c r="AM1134" s="37"/>
      <c r="AN1134" s="37"/>
      <c r="AO1134" s="37"/>
    </row>
    <row r="1135" spans="17:41" x14ac:dyDescent="0.35">
      <c r="Q1135" s="37"/>
      <c r="R1135" s="37"/>
      <c r="S1135" s="37"/>
      <c r="T1135" s="37"/>
      <c r="U1135" s="37"/>
      <c r="V1135" s="37"/>
      <c r="W1135" s="37"/>
      <c r="X1135" s="37"/>
      <c r="Y1135" s="37"/>
      <c r="Z1135" s="37"/>
      <c r="AA1135" s="37"/>
      <c r="AB1135" s="37"/>
      <c r="AC1135" s="37"/>
      <c r="AD1135" s="37"/>
      <c r="AE1135" s="37"/>
      <c r="AF1135" s="37"/>
      <c r="AG1135" s="37"/>
      <c r="AH1135" s="37"/>
      <c r="AI1135" s="37"/>
      <c r="AJ1135" s="37"/>
      <c r="AK1135" s="37"/>
      <c r="AL1135" s="37"/>
      <c r="AM1135" s="37"/>
      <c r="AN1135" s="37"/>
      <c r="AO1135" s="37"/>
    </row>
    <row r="1136" spans="17:41" x14ac:dyDescent="0.35">
      <c r="Q1136" s="37"/>
      <c r="R1136" s="37"/>
      <c r="S1136" s="37"/>
      <c r="T1136" s="37"/>
      <c r="U1136" s="37"/>
      <c r="V1136" s="37"/>
      <c r="W1136" s="37"/>
      <c r="X1136" s="37"/>
      <c r="Y1136" s="37"/>
      <c r="Z1136" s="37"/>
      <c r="AA1136" s="37"/>
      <c r="AB1136" s="37"/>
      <c r="AC1136" s="37"/>
      <c r="AD1136" s="37"/>
      <c r="AE1136" s="37"/>
      <c r="AF1136" s="37"/>
      <c r="AG1136" s="37"/>
      <c r="AH1136" s="37"/>
      <c r="AI1136" s="37"/>
      <c r="AJ1136" s="37"/>
      <c r="AK1136" s="37"/>
      <c r="AL1136" s="37"/>
      <c r="AM1136" s="37"/>
      <c r="AN1136" s="37"/>
      <c r="AO1136" s="37"/>
    </row>
    <row r="1137" spans="17:41" x14ac:dyDescent="0.35">
      <c r="Q1137" s="37"/>
      <c r="R1137" s="37"/>
      <c r="S1137" s="37"/>
      <c r="T1137" s="37"/>
      <c r="U1137" s="37"/>
      <c r="V1137" s="37"/>
      <c r="W1137" s="37"/>
      <c r="X1137" s="37"/>
      <c r="Y1137" s="37"/>
      <c r="Z1137" s="37"/>
      <c r="AA1137" s="37"/>
      <c r="AB1137" s="37"/>
      <c r="AC1137" s="37"/>
      <c r="AD1137" s="37"/>
      <c r="AE1137" s="37"/>
      <c r="AF1137" s="37"/>
      <c r="AG1137" s="37"/>
      <c r="AH1137" s="37"/>
      <c r="AI1137" s="37"/>
      <c r="AJ1137" s="37"/>
      <c r="AK1137" s="37"/>
      <c r="AL1137" s="37"/>
      <c r="AM1137" s="37"/>
      <c r="AN1137" s="37"/>
      <c r="AO1137" s="37"/>
    </row>
    <row r="1138" spans="17:41" x14ac:dyDescent="0.35">
      <c r="Q1138" s="37"/>
      <c r="R1138" s="37"/>
      <c r="S1138" s="37"/>
      <c r="T1138" s="37"/>
      <c r="U1138" s="37"/>
      <c r="V1138" s="37"/>
      <c r="W1138" s="37"/>
      <c r="X1138" s="37"/>
      <c r="Y1138" s="37"/>
      <c r="Z1138" s="37"/>
      <c r="AA1138" s="37"/>
      <c r="AB1138" s="37"/>
      <c r="AC1138" s="37"/>
      <c r="AD1138" s="37"/>
      <c r="AE1138" s="37"/>
      <c r="AF1138" s="37"/>
      <c r="AG1138" s="37"/>
      <c r="AH1138" s="37"/>
      <c r="AI1138" s="37"/>
      <c r="AJ1138" s="37"/>
      <c r="AK1138" s="37"/>
      <c r="AL1138" s="37"/>
      <c r="AM1138" s="37"/>
      <c r="AN1138" s="37"/>
      <c r="AO1138" s="37"/>
    </row>
    <row r="1139" spans="17:41" x14ac:dyDescent="0.35">
      <c r="Q1139" s="37"/>
      <c r="R1139" s="37"/>
      <c r="S1139" s="37"/>
      <c r="T1139" s="37"/>
      <c r="U1139" s="37"/>
      <c r="V1139" s="37"/>
      <c r="W1139" s="37"/>
      <c r="X1139" s="37"/>
      <c r="Y1139" s="37"/>
      <c r="Z1139" s="37"/>
      <c r="AA1139" s="37"/>
      <c r="AB1139" s="37"/>
      <c r="AC1139" s="37"/>
      <c r="AD1139" s="37"/>
      <c r="AE1139" s="37"/>
      <c r="AF1139" s="37"/>
      <c r="AG1139" s="37"/>
      <c r="AH1139" s="37"/>
      <c r="AI1139" s="37"/>
      <c r="AJ1139" s="37"/>
      <c r="AK1139" s="37"/>
      <c r="AL1139" s="37"/>
      <c r="AM1139" s="37"/>
      <c r="AN1139" s="37"/>
      <c r="AO1139" s="37"/>
    </row>
    <row r="1140" spans="17:41" x14ac:dyDescent="0.35">
      <c r="Q1140" s="37"/>
      <c r="R1140" s="37"/>
      <c r="S1140" s="37"/>
      <c r="T1140" s="37"/>
      <c r="U1140" s="37"/>
      <c r="V1140" s="37"/>
      <c r="W1140" s="37"/>
      <c r="X1140" s="37"/>
      <c r="Y1140" s="37"/>
      <c r="Z1140" s="37"/>
      <c r="AA1140" s="37"/>
      <c r="AB1140" s="37"/>
      <c r="AC1140" s="37"/>
      <c r="AD1140" s="37"/>
      <c r="AE1140" s="37"/>
      <c r="AF1140" s="37"/>
      <c r="AG1140" s="37"/>
      <c r="AH1140" s="37"/>
      <c r="AI1140" s="37"/>
      <c r="AJ1140" s="37"/>
      <c r="AK1140" s="37"/>
      <c r="AL1140" s="37"/>
      <c r="AM1140" s="37"/>
      <c r="AN1140" s="37"/>
      <c r="AO1140" s="37"/>
    </row>
    <row r="1141" spans="17:41" x14ac:dyDescent="0.35">
      <c r="Q1141" s="37"/>
      <c r="R1141" s="37"/>
      <c r="S1141" s="37"/>
      <c r="T1141" s="37"/>
      <c r="U1141" s="37"/>
      <c r="V1141" s="37"/>
      <c r="W1141" s="37"/>
      <c r="X1141" s="37"/>
      <c r="Y1141" s="37"/>
      <c r="Z1141" s="37"/>
      <c r="AA1141" s="37"/>
      <c r="AB1141" s="37"/>
      <c r="AC1141" s="37"/>
      <c r="AD1141" s="37"/>
      <c r="AE1141" s="37"/>
      <c r="AF1141" s="37"/>
      <c r="AG1141" s="37"/>
      <c r="AH1141" s="37"/>
      <c r="AI1141" s="37"/>
      <c r="AJ1141" s="37"/>
      <c r="AK1141" s="37"/>
      <c r="AL1141" s="37"/>
      <c r="AM1141" s="37"/>
      <c r="AN1141" s="37"/>
      <c r="AO1141" s="37"/>
    </row>
    <row r="1142" spans="17:41" x14ac:dyDescent="0.35">
      <c r="Q1142" s="37"/>
      <c r="R1142" s="37"/>
      <c r="S1142" s="37"/>
      <c r="T1142" s="37"/>
      <c r="U1142" s="37"/>
      <c r="V1142" s="37"/>
      <c r="W1142" s="37"/>
      <c r="X1142" s="37"/>
      <c r="Y1142" s="37"/>
      <c r="Z1142" s="37"/>
      <c r="AA1142" s="37"/>
      <c r="AB1142" s="37"/>
      <c r="AC1142" s="37"/>
      <c r="AD1142" s="37"/>
      <c r="AE1142" s="37"/>
      <c r="AF1142" s="37"/>
      <c r="AG1142" s="37"/>
      <c r="AH1142" s="37"/>
      <c r="AI1142" s="37"/>
      <c r="AJ1142" s="37"/>
      <c r="AK1142" s="37"/>
      <c r="AL1142" s="37"/>
      <c r="AM1142" s="37"/>
      <c r="AN1142" s="37"/>
      <c r="AO1142" s="37"/>
    </row>
    <row r="1143" spans="17:41" x14ac:dyDescent="0.35">
      <c r="Q1143" s="37"/>
      <c r="R1143" s="37"/>
      <c r="S1143" s="37"/>
      <c r="T1143" s="37"/>
      <c r="U1143" s="37"/>
      <c r="V1143" s="37"/>
      <c r="W1143" s="37"/>
      <c r="X1143" s="37"/>
      <c r="Y1143" s="37"/>
      <c r="Z1143" s="37"/>
      <c r="AA1143" s="37"/>
      <c r="AB1143" s="37"/>
      <c r="AC1143" s="37"/>
      <c r="AD1143" s="37"/>
      <c r="AE1143" s="37"/>
      <c r="AF1143" s="37"/>
      <c r="AG1143" s="37"/>
      <c r="AH1143" s="37"/>
      <c r="AI1143" s="37"/>
      <c r="AJ1143" s="37"/>
      <c r="AK1143" s="37"/>
      <c r="AL1143" s="37"/>
      <c r="AM1143" s="37"/>
      <c r="AN1143" s="37"/>
      <c r="AO1143" s="37"/>
    </row>
    <row r="1144" spans="17:41" x14ac:dyDescent="0.35">
      <c r="Q1144" s="37"/>
      <c r="R1144" s="37"/>
      <c r="S1144" s="37"/>
      <c r="T1144" s="37"/>
      <c r="U1144" s="37"/>
      <c r="V1144" s="37"/>
      <c r="W1144" s="37"/>
      <c r="X1144" s="37"/>
      <c r="Y1144" s="37"/>
      <c r="Z1144" s="37"/>
      <c r="AA1144" s="37"/>
      <c r="AB1144" s="37"/>
      <c r="AC1144" s="37"/>
      <c r="AD1144" s="37"/>
      <c r="AE1144" s="37"/>
      <c r="AF1144" s="37"/>
      <c r="AG1144" s="37"/>
      <c r="AH1144" s="37"/>
      <c r="AI1144" s="37"/>
      <c r="AJ1144" s="37"/>
      <c r="AK1144" s="37"/>
      <c r="AL1144" s="37"/>
      <c r="AM1144" s="37"/>
      <c r="AN1144" s="37"/>
      <c r="AO1144" s="37"/>
    </row>
    <row r="1145" spans="17:41" x14ac:dyDescent="0.35">
      <c r="Q1145" s="37"/>
      <c r="R1145" s="37"/>
      <c r="S1145" s="37"/>
      <c r="T1145" s="37"/>
      <c r="U1145" s="37"/>
      <c r="V1145" s="37"/>
      <c r="W1145" s="37"/>
      <c r="X1145" s="37"/>
      <c r="Y1145" s="37"/>
      <c r="Z1145" s="37"/>
      <c r="AA1145" s="37"/>
      <c r="AB1145" s="37"/>
      <c r="AC1145" s="37"/>
      <c r="AD1145" s="37"/>
      <c r="AE1145" s="37"/>
      <c r="AF1145" s="37"/>
      <c r="AG1145" s="37"/>
      <c r="AH1145" s="37"/>
      <c r="AI1145" s="37"/>
      <c r="AJ1145" s="37"/>
      <c r="AK1145" s="37"/>
      <c r="AL1145" s="37"/>
      <c r="AM1145" s="37"/>
      <c r="AN1145" s="37"/>
      <c r="AO1145" s="37"/>
    </row>
    <row r="1146" spans="17:41" x14ac:dyDescent="0.35">
      <c r="Q1146" s="37"/>
      <c r="R1146" s="37"/>
      <c r="S1146" s="37"/>
      <c r="T1146" s="37"/>
      <c r="U1146" s="37"/>
      <c r="V1146" s="37"/>
      <c r="W1146" s="37"/>
      <c r="X1146" s="37"/>
      <c r="Y1146" s="37"/>
      <c r="Z1146" s="37"/>
      <c r="AA1146" s="37"/>
      <c r="AB1146" s="37"/>
      <c r="AC1146" s="37"/>
      <c r="AD1146" s="37"/>
      <c r="AE1146" s="37"/>
      <c r="AF1146" s="37"/>
      <c r="AG1146" s="37"/>
      <c r="AH1146" s="37"/>
      <c r="AI1146" s="37"/>
      <c r="AJ1146" s="37"/>
      <c r="AK1146" s="37"/>
      <c r="AL1146" s="37"/>
      <c r="AM1146" s="37"/>
      <c r="AN1146" s="37"/>
      <c r="AO1146" s="37"/>
    </row>
    <row r="1147" spans="17:41" x14ac:dyDescent="0.35">
      <c r="Q1147" s="37"/>
      <c r="R1147" s="37"/>
      <c r="S1147" s="37"/>
      <c r="T1147" s="37"/>
      <c r="U1147" s="37"/>
      <c r="V1147" s="37"/>
      <c r="W1147" s="37"/>
      <c r="X1147" s="37"/>
      <c r="Y1147" s="37"/>
      <c r="Z1147" s="37"/>
      <c r="AA1147" s="37"/>
      <c r="AB1147" s="37"/>
      <c r="AC1147" s="37"/>
      <c r="AD1147" s="37"/>
      <c r="AE1147" s="37"/>
      <c r="AF1147" s="37"/>
      <c r="AG1147" s="37"/>
      <c r="AH1147" s="37"/>
      <c r="AI1147" s="37"/>
      <c r="AJ1147" s="37"/>
      <c r="AK1147" s="37"/>
      <c r="AL1147" s="37"/>
      <c r="AM1147" s="37"/>
      <c r="AN1147" s="37"/>
      <c r="AO1147" s="37"/>
    </row>
    <row r="1148" spans="17:41" x14ac:dyDescent="0.35">
      <c r="Q1148" s="37"/>
      <c r="R1148" s="37"/>
      <c r="S1148" s="37"/>
      <c r="T1148" s="37"/>
      <c r="U1148" s="37"/>
      <c r="V1148" s="37"/>
      <c r="W1148" s="37"/>
      <c r="X1148" s="37"/>
      <c r="Y1148" s="37"/>
      <c r="Z1148" s="37"/>
      <c r="AA1148" s="37"/>
      <c r="AB1148" s="37"/>
      <c r="AC1148" s="37"/>
      <c r="AD1148" s="37"/>
      <c r="AE1148" s="37"/>
      <c r="AF1148" s="37"/>
      <c r="AG1148" s="37"/>
      <c r="AH1148" s="37"/>
      <c r="AI1148" s="37"/>
      <c r="AJ1148" s="37"/>
      <c r="AK1148" s="37"/>
      <c r="AL1148" s="37"/>
      <c r="AM1148" s="37"/>
      <c r="AN1148" s="37"/>
      <c r="AO1148" s="37"/>
    </row>
    <row r="1149" spans="17:41" x14ac:dyDescent="0.35">
      <c r="Q1149" s="37"/>
      <c r="R1149" s="37"/>
      <c r="S1149" s="37"/>
      <c r="T1149" s="37"/>
      <c r="U1149" s="37"/>
      <c r="V1149" s="37"/>
      <c r="W1149" s="37"/>
      <c r="X1149" s="37"/>
      <c r="Y1149" s="37"/>
      <c r="Z1149" s="37"/>
      <c r="AA1149" s="37"/>
      <c r="AB1149" s="37"/>
      <c r="AC1149" s="37"/>
      <c r="AD1149" s="37"/>
      <c r="AE1149" s="37"/>
      <c r="AF1149" s="37"/>
      <c r="AG1149" s="37"/>
      <c r="AH1149" s="37"/>
      <c r="AI1149" s="37"/>
      <c r="AJ1149" s="37"/>
      <c r="AK1149" s="37"/>
      <c r="AL1149" s="37"/>
      <c r="AM1149" s="37"/>
      <c r="AN1149" s="37"/>
      <c r="AO1149" s="37"/>
    </row>
    <row r="1150" spans="17:41" x14ac:dyDescent="0.35">
      <c r="Q1150" s="37"/>
      <c r="R1150" s="37"/>
      <c r="S1150" s="37"/>
      <c r="T1150" s="37"/>
      <c r="U1150" s="37"/>
      <c r="V1150" s="37"/>
      <c r="W1150" s="37"/>
      <c r="X1150" s="37"/>
      <c r="Y1150" s="37"/>
      <c r="Z1150" s="37"/>
      <c r="AA1150" s="37"/>
      <c r="AB1150" s="37"/>
      <c r="AC1150" s="37"/>
      <c r="AD1150" s="37"/>
      <c r="AE1150" s="37"/>
      <c r="AF1150" s="37"/>
      <c r="AG1150" s="37"/>
      <c r="AH1150" s="37"/>
      <c r="AI1150" s="37"/>
      <c r="AJ1150" s="37"/>
      <c r="AK1150" s="37"/>
      <c r="AL1150" s="37"/>
      <c r="AM1150" s="37"/>
      <c r="AN1150" s="37"/>
      <c r="AO1150" s="37"/>
    </row>
    <row r="1151" spans="17:41" x14ac:dyDescent="0.35">
      <c r="Q1151" s="37"/>
      <c r="R1151" s="37"/>
      <c r="S1151" s="37"/>
      <c r="T1151" s="37"/>
      <c r="U1151" s="37"/>
      <c r="V1151" s="37"/>
      <c r="W1151" s="37"/>
      <c r="X1151" s="37"/>
      <c r="Y1151" s="37"/>
      <c r="Z1151" s="37"/>
      <c r="AA1151" s="37"/>
      <c r="AB1151" s="37"/>
      <c r="AC1151" s="37"/>
      <c r="AD1151" s="37"/>
      <c r="AE1151" s="37"/>
      <c r="AF1151" s="37"/>
      <c r="AG1151" s="37"/>
      <c r="AH1151" s="37"/>
      <c r="AI1151" s="37"/>
      <c r="AJ1151" s="37"/>
      <c r="AK1151" s="37"/>
      <c r="AL1151" s="37"/>
      <c r="AM1151" s="37"/>
      <c r="AN1151" s="37"/>
      <c r="AO1151" s="37"/>
    </row>
    <row r="1152" spans="17:41" x14ac:dyDescent="0.35">
      <c r="Q1152" s="37"/>
      <c r="R1152" s="37"/>
      <c r="S1152" s="37"/>
      <c r="T1152" s="37"/>
      <c r="U1152" s="37"/>
      <c r="V1152" s="37"/>
      <c r="W1152" s="37"/>
      <c r="X1152" s="37"/>
      <c r="Y1152" s="37"/>
      <c r="Z1152" s="37"/>
      <c r="AA1152" s="37"/>
      <c r="AB1152" s="37"/>
      <c r="AC1152" s="37"/>
      <c r="AD1152" s="37"/>
      <c r="AE1152" s="37"/>
      <c r="AF1152" s="37"/>
      <c r="AG1152" s="37"/>
      <c r="AH1152" s="37"/>
      <c r="AI1152" s="37"/>
      <c r="AJ1152" s="37"/>
      <c r="AK1152" s="37"/>
      <c r="AL1152" s="37"/>
      <c r="AM1152" s="37"/>
      <c r="AN1152" s="37"/>
      <c r="AO1152" s="37"/>
    </row>
    <row r="1153" spans="17:41" x14ac:dyDescent="0.35">
      <c r="Q1153" s="37"/>
      <c r="R1153" s="37"/>
      <c r="S1153" s="37"/>
      <c r="T1153" s="37"/>
      <c r="U1153" s="37"/>
      <c r="V1153" s="37"/>
      <c r="W1153" s="37"/>
      <c r="X1153" s="37"/>
      <c r="Y1153" s="37"/>
      <c r="Z1153" s="37"/>
      <c r="AA1153" s="37"/>
      <c r="AB1153" s="37"/>
      <c r="AC1153" s="37"/>
      <c r="AD1153" s="37"/>
      <c r="AE1153" s="37"/>
      <c r="AF1153" s="37"/>
      <c r="AG1153" s="37"/>
      <c r="AH1153" s="37"/>
      <c r="AI1153" s="37"/>
      <c r="AJ1153" s="37"/>
      <c r="AK1153" s="37"/>
      <c r="AL1153" s="37"/>
      <c r="AM1153" s="37"/>
      <c r="AN1153" s="37"/>
      <c r="AO1153" s="37"/>
    </row>
    <row r="1154" spans="17:41" x14ac:dyDescent="0.35">
      <c r="Q1154" s="37"/>
      <c r="R1154" s="37"/>
      <c r="S1154" s="37"/>
      <c r="T1154" s="37"/>
      <c r="U1154" s="37"/>
      <c r="V1154" s="37"/>
      <c r="W1154" s="37"/>
      <c r="X1154" s="37"/>
      <c r="Y1154" s="37"/>
      <c r="Z1154" s="37"/>
      <c r="AA1154" s="37"/>
      <c r="AB1154" s="37"/>
      <c r="AC1154" s="37"/>
      <c r="AD1154" s="37"/>
      <c r="AE1154" s="37"/>
      <c r="AF1154" s="37"/>
      <c r="AG1154" s="37"/>
      <c r="AH1154" s="37"/>
      <c r="AI1154" s="37"/>
      <c r="AJ1154" s="37"/>
      <c r="AK1154" s="37"/>
      <c r="AL1154" s="37"/>
      <c r="AM1154" s="37"/>
      <c r="AN1154" s="37"/>
      <c r="AO1154" s="37"/>
    </row>
    <row r="1155" spans="17:41" x14ac:dyDescent="0.35">
      <c r="Q1155" s="37"/>
      <c r="R1155" s="37"/>
      <c r="S1155" s="37"/>
      <c r="T1155" s="37"/>
      <c r="U1155" s="37"/>
      <c r="V1155" s="37"/>
      <c r="W1155" s="37"/>
      <c r="X1155" s="37"/>
      <c r="Y1155" s="37"/>
      <c r="Z1155" s="37"/>
      <c r="AA1155" s="37"/>
      <c r="AB1155" s="37"/>
      <c r="AC1155" s="37"/>
      <c r="AD1155" s="37"/>
      <c r="AE1155" s="37"/>
      <c r="AF1155" s="37"/>
      <c r="AG1155" s="37"/>
      <c r="AH1155" s="37"/>
      <c r="AI1155" s="37"/>
      <c r="AJ1155" s="37"/>
      <c r="AK1155" s="37"/>
      <c r="AL1155" s="37"/>
      <c r="AM1155" s="37"/>
      <c r="AN1155" s="37"/>
      <c r="AO1155" s="37"/>
    </row>
    <row r="1156" spans="17:41" x14ac:dyDescent="0.35">
      <c r="Q1156" s="37"/>
      <c r="R1156" s="37"/>
      <c r="S1156" s="37"/>
      <c r="T1156" s="37"/>
      <c r="U1156" s="37"/>
      <c r="V1156" s="37"/>
      <c r="W1156" s="37"/>
      <c r="X1156" s="37"/>
      <c r="Y1156" s="37"/>
      <c r="Z1156" s="37"/>
      <c r="AA1156" s="37"/>
      <c r="AB1156" s="37"/>
      <c r="AC1156" s="37"/>
      <c r="AD1156" s="37"/>
      <c r="AE1156" s="37"/>
      <c r="AF1156" s="37"/>
      <c r="AG1156" s="37"/>
      <c r="AH1156" s="37"/>
      <c r="AI1156" s="37"/>
      <c r="AJ1156" s="37"/>
      <c r="AK1156" s="37"/>
      <c r="AL1156" s="37"/>
      <c r="AM1156" s="37"/>
      <c r="AN1156" s="37"/>
      <c r="AO1156" s="37"/>
    </row>
    <row r="1157" spans="17:41" x14ac:dyDescent="0.35">
      <c r="Q1157" s="37"/>
      <c r="R1157" s="37"/>
      <c r="S1157" s="37"/>
      <c r="T1157" s="37"/>
      <c r="U1157" s="37"/>
      <c r="V1157" s="37"/>
      <c r="W1157" s="37"/>
      <c r="X1157" s="37"/>
      <c r="Y1157" s="37"/>
      <c r="Z1157" s="37"/>
      <c r="AA1157" s="37"/>
      <c r="AB1157" s="37"/>
      <c r="AC1157" s="37"/>
      <c r="AD1157" s="37"/>
      <c r="AE1157" s="37"/>
      <c r="AF1157" s="37"/>
      <c r="AG1157" s="37"/>
      <c r="AH1157" s="37"/>
      <c r="AI1157" s="37"/>
      <c r="AJ1157" s="37"/>
      <c r="AK1157" s="37"/>
      <c r="AL1157" s="37"/>
      <c r="AM1157" s="37"/>
      <c r="AN1157" s="37"/>
      <c r="AO1157" s="37"/>
    </row>
    <row r="1158" spans="17:41" x14ac:dyDescent="0.35">
      <c r="Q1158" s="37"/>
      <c r="R1158" s="37"/>
      <c r="S1158" s="37"/>
      <c r="T1158" s="37"/>
      <c r="U1158" s="37"/>
      <c r="V1158" s="37"/>
      <c r="W1158" s="37"/>
      <c r="X1158" s="37"/>
      <c r="Y1158" s="37"/>
      <c r="Z1158" s="37"/>
      <c r="AA1158" s="37"/>
      <c r="AB1158" s="37"/>
      <c r="AC1158" s="37"/>
      <c r="AD1158" s="37"/>
      <c r="AE1158" s="37"/>
      <c r="AF1158" s="37"/>
      <c r="AG1158" s="37"/>
      <c r="AH1158" s="37"/>
      <c r="AI1158" s="37"/>
      <c r="AJ1158" s="37"/>
      <c r="AK1158" s="37"/>
      <c r="AL1158" s="37"/>
      <c r="AM1158" s="37"/>
      <c r="AN1158" s="37"/>
      <c r="AO1158" s="37"/>
    </row>
    <row r="1159" spans="17:41" x14ac:dyDescent="0.35">
      <c r="Q1159" s="37"/>
      <c r="R1159" s="37"/>
      <c r="S1159" s="37"/>
      <c r="T1159" s="37"/>
      <c r="U1159" s="37"/>
      <c r="V1159" s="37"/>
      <c r="W1159" s="37"/>
      <c r="X1159" s="37"/>
      <c r="Y1159" s="37"/>
      <c r="Z1159" s="37"/>
      <c r="AA1159" s="37"/>
      <c r="AB1159" s="37"/>
      <c r="AC1159" s="37"/>
      <c r="AD1159" s="37"/>
      <c r="AE1159" s="37"/>
      <c r="AF1159" s="37"/>
      <c r="AG1159" s="37"/>
      <c r="AH1159" s="37"/>
      <c r="AI1159" s="37"/>
      <c r="AJ1159" s="37"/>
      <c r="AK1159" s="37"/>
      <c r="AL1159" s="37"/>
      <c r="AM1159" s="37"/>
      <c r="AN1159" s="37"/>
      <c r="AO1159" s="37"/>
    </row>
    <row r="1160" spans="17:41" x14ac:dyDescent="0.35">
      <c r="Q1160" s="37"/>
      <c r="R1160" s="37"/>
      <c r="S1160" s="37"/>
      <c r="T1160" s="37"/>
      <c r="U1160" s="37"/>
      <c r="V1160" s="37"/>
      <c r="W1160" s="37"/>
      <c r="X1160" s="37"/>
      <c r="Y1160" s="37"/>
      <c r="Z1160" s="37"/>
      <c r="AA1160" s="37"/>
      <c r="AB1160" s="37"/>
      <c r="AC1160" s="37"/>
      <c r="AD1160" s="37"/>
      <c r="AE1160" s="37"/>
      <c r="AF1160" s="37"/>
      <c r="AG1160" s="37"/>
      <c r="AH1160" s="37"/>
      <c r="AI1160" s="37"/>
      <c r="AJ1160" s="37"/>
      <c r="AK1160" s="37"/>
      <c r="AL1160" s="37"/>
      <c r="AM1160" s="37"/>
      <c r="AN1160" s="37"/>
      <c r="AO1160" s="37"/>
    </row>
    <row r="1161" spans="17:41" x14ac:dyDescent="0.35">
      <c r="Q1161" s="37"/>
      <c r="R1161" s="37"/>
      <c r="S1161" s="37"/>
      <c r="T1161" s="37"/>
      <c r="U1161" s="37"/>
      <c r="V1161" s="37"/>
      <c r="W1161" s="37"/>
      <c r="X1161" s="37"/>
      <c r="Y1161" s="37"/>
      <c r="Z1161" s="37"/>
      <c r="AA1161" s="37"/>
      <c r="AB1161" s="37"/>
      <c r="AC1161" s="37"/>
      <c r="AD1161" s="37"/>
      <c r="AE1161" s="37"/>
      <c r="AF1161" s="37"/>
      <c r="AG1161" s="37"/>
      <c r="AH1161" s="37"/>
      <c r="AI1161" s="37"/>
      <c r="AJ1161" s="37"/>
      <c r="AK1161" s="37"/>
      <c r="AL1161" s="37"/>
      <c r="AM1161" s="37"/>
      <c r="AN1161" s="37"/>
      <c r="AO1161" s="37"/>
    </row>
    <row r="1162" spans="17:41" x14ac:dyDescent="0.35">
      <c r="Q1162" s="37"/>
      <c r="R1162" s="37"/>
      <c r="S1162" s="37"/>
      <c r="T1162" s="37"/>
      <c r="U1162" s="37"/>
      <c r="V1162" s="37"/>
      <c r="W1162" s="37"/>
      <c r="X1162" s="37"/>
      <c r="Y1162" s="37"/>
      <c r="Z1162" s="37"/>
      <c r="AA1162" s="37"/>
      <c r="AB1162" s="37"/>
      <c r="AC1162" s="37"/>
      <c r="AD1162" s="37"/>
      <c r="AE1162" s="37"/>
      <c r="AF1162" s="37"/>
      <c r="AG1162" s="37"/>
      <c r="AH1162" s="37"/>
      <c r="AI1162" s="37"/>
      <c r="AJ1162" s="37"/>
      <c r="AK1162" s="37"/>
      <c r="AL1162" s="37"/>
      <c r="AM1162" s="37"/>
      <c r="AN1162" s="37"/>
      <c r="AO1162" s="37"/>
    </row>
    <row r="1163" spans="17:41" x14ac:dyDescent="0.35">
      <c r="Q1163" s="37"/>
      <c r="R1163" s="37"/>
      <c r="S1163" s="37"/>
      <c r="T1163" s="37"/>
      <c r="U1163" s="37"/>
      <c r="V1163" s="37"/>
      <c r="W1163" s="37"/>
      <c r="X1163" s="37"/>
      <c r="Y1163" s="37"/>
      <c r="Z1163" s="37"/>
      <c r="AA1163" s="37"/>
      <c r="AB1163" s="37"/>
      <c r="AC1163" s="37"/>
      <c r="AD1163" s="37"/>
      <c r="AE1163" s="37"/>
      <c r="AF1163" s="37"/>
      <c r="AG1163" s="37"/>
      <c r="AH1163" s="37"/>
      <c r="AI1163" s="37"/>
      <c r="AJ1163" s="37"/>
      <c r="AK1163" s="37"/>
      <c r="AL1163" s="37"/>
      <c r="AM1163" s="37"/>
      <c r="AN1163" s="37"/>
      <c r="AO1163" s="37"/>
    </row>
    <row r="1164" spans="17:41" x14ac:dyDescent="0.35">
      <c r="Q1164" s="37"/>
      <c r="R1164" s="37"/>
      <c r="S1164" s="37"/>
      <c r="T1164" s="37"/>
      <c r="U1164" s="37"/>
      <c r="V1164" s="37"/>
      <c r="W1164" s="37"/>
      <c r="X1164" s="37"/>
      <c r="Y1164" s="37"/>
      <c r="Z1164" s="37"/>
      <c r="AA1164" s="37"/>
      <c r="AB1164" s="37"/>
      <c r="AC1164" s="37"/>
      <c r="AD1164" s="37"/>
      <c r="AE1164" s="37"/>
      <c r="AF1164" s="37"/>
      <c r="AG1164" s="37"/>
      <c r="AH1164" s="37"/>
      <c r="AI1164" s="37"/>
      <c r="AJ1164" s="37"/>
      <c r="AK1164" s="37"/>
      <c r="AL1164" s="37"/>
      <c r="AM1164" s="37"/>
      <c r="AN1164" s="37"/>
      <c r="AO1164" s="37"/>
    </row>
    <row r="1165" spans="17:41" x14ac:dyDescent="0.35">
      <c r="Q1165" s="37"/>
      <c r="R1165" s="37"/>
      <c r="S1165" s="37"/>
      <c r="T1165" s="37"/>
      <c r="U1165" s="37"/>
      <c r="V1165" s="37"/>
      <c r="W1165" s="37"/>
      <c r="X1165" s="37"/>
      <c r="Y1165" s="37"/>
      <c r="Z1165" s="37"/>
      <c r="AA1165" s="37"/>
      <c r="AB1165" s="37"/>
      <c r="AC1165" s="37"/>
      <c r="AD1165" s="37"/>
      <c r="AE1165" s="37"/>
      <c r="AF1165" s="37"/>
      <c r="AG1165" s="37"/>
      <c r="AH1165" s="37"/>
      <c r="AI1165" s="37"/>
      <c r="AJ1165" s="37"/>
      <c r="AK1165" s="37"/>
      <c r="AL1165" s="37"/>
      <c r="AM1165" s="37"/>
      <c r="AN1165" s="37"/>
      <c r="AO1165" s="37"/>
    </row>
    <row r="1166" spans="17:41" x14ac:dyDescent="0.35">
      <c r="Q1166" s="37"/>
      <c r="R1166" s="37"/>
      <c r="S1166" s="37"/>
      <c r="T1166" s="37"/>
      <c r="U1166" s="37"/>
      <c r="V1166" s="37"/>
      <c r="W1166" s="37"/>
      <c r="X1166" s="37"/>
      <c r="Y1166" s="37"/>
      <c r="Z1166" s="37"/>
      <c r="AA1166" s="37"/>
      <c r="AB1166" s="37"/>
      <c r="AC1166" s="37"/>
      <c r="AD1166" s="37"/>
      <c r="AE1166" s="37"/>
      <c r="AF1166" s="37"/>
      <c r="AG1166" s="37"/>
      <c r="AH1166" s="37"/>
      <c r="AI1166" s="37"/>
      <c r="AJ1166" s="37"/>
      <c r="AK1166" s="37"/>
      <c r="AL1166" s="37"/>
      <c r="AM1166" s="37"/>
      <c r="AN1166" s="37"/>
      <c r="AO1166" s="37"/>
    </row>
    <row r="1167" spans="17:41" x14ac:dyDescent="0.35">
      <c r="Q1167" s="37"/>
      <c r="R1167" s="37"/>
      <c r="S1167" s="37"/>
      <c r="T1167" s="37"/>
      <c r="U1167" s="37"/>
      <c r="V1167" s="37"/>
      <c r="W1167" s="37"/>
      <c r="X1167" s="37"/>
      <c r="Y1167" s="37"/>
      <c r="Z1167" s="37"/>
      <c r="AA1167" s="37"/>
      <c r="AB1167" s="37"/>
      <c r="AC1167" s="37"/>
      <c r="AD1167" s="37"/>
      <c r="AE1167" s="37"/>
      <c r="AF1167" s="37"/>
      <c r="AG1167" s="37"/>
      <c r="AH1167" s="37"/>
      <c r="AI1167" s="37"/>
      <c r="AJ1167" s="37"/>
      <c r="AK1167" s="37"/>
      <c r="AL1167" s="37"/>
      <c r="AM1167" s="37"/>
      <c r="AN1167" s="37"/>
      <c r="AO1167" s="37"/>
    </row>
    <row r="1168" spans="17:41" x14ac:dyDescent="0.35">
      <c r="Q1168" s="37"/>
      <c r="R1168" s="37"/>
      <c r="S1168" s="37"/>
      <c r="T1168" s="37"/>
      <c r="U1168" s="37"/>
      <c r="V1168" s="37"/>
      <c r="W1168" s="37"/>
      <c r="X1168" s="37"/>
      <c r="Y1168" s="37"/>
      <c r="Z1168" s="37"/>
      <c r="AA1168" s="37"/>
      <c r="AB1168" s="37"/>
      <c r="AC1168" s="37"/>
      <c r="AD1168" s="37"/>
      <c r="AE1168" s="37"/>
      <c r="AF1168" s="37"/>
      <c r="AG1168" s="37"/>
      <c r="AH1168" s="37"/>
      <c r="AI1168" s="37"/>
      <c r="AJ1168" s="37"/>
      <c r="AK1168" s="37"/>
      <c r="AL1168" s="37"/>
      <c r="AM1168" s="37"/>
      <c r="AN1168" s="37"/>
      <c r="AO1168" s="37"/>
    </row>
    <row r="1169" spans="17:41" x14ac:dyDescent="0.35">
      <c r="Q1169" s="37"/>
      <c r="R1169" s="37"/>
      <c r="S1169" s="37"/>
      <c r="T1169" s="37"/>
      <c r="U1169" s="37"/>
      <c r="V1169" s="37"/>
      <c r="W1169" s="37"/>
      <c r="X1169" s="37"/>
      <c r="Y1169" s="37"/>
      <c r="Z1169" s="37"/>
      <c r="AA1169" s="37"/>
      <c r="AB1169" s="37"/>
      <c r="AC1169" s="37"/>
      <c r="AD1169" s="37"/>
      <c r="AE1169" s="37"/>
      <c r="AF1169" s="37"/>
      <c r="AG1169" s="37"/>
      <c r="AH1169" s="37"/>
      <c r="AI1169" s="37"/>
      <c r="AJ1169" s="37"/>
      <c r="AK1169" s="37"/>
      <c r="AL1169" s="37"/>
      <c r="AM1169" s="37"/>
      <c r="AN1169" s="37"/>
      <c r="AO1169" s="37"/>
    </row>
    <row r="1170" spans="17:41" x14ac:dyDescent="0.35">
      <c r="Q1170" s="37"/>
      <c r="R1170" s="37"/>
      <c r="S1170" s="37"/>
      <c r="T1170" s="37"/>
      <c r="U1170" s="37"/>
      <c r="V1170" s="37"/>
      <c r="W1170" s="37"/>
      <c r="X1170" s="37"/>
      <c r="Y1170" s="37"/>
      <c r="Z1170" s="37"/>
      <c r="AA1170" s="37"/>
      <c r="AB1170" s="37"/>
      <c r="AC1170" s="37"/>
      <c r="AD1170" s="37"/>
      <c r="AE1170" s="37"/>
      <c r="AF1170" s="37"/>
      <c r="AG1170" s="37"/>
      <c r="AH1170" s="37"/>
      <c r="AI1170" s="37"/>
      <c r="AJ1170" s="37"/>
      <c r="AK1170" s="37"/>
      <c r="AL1170" s="37"/>
      <c r="AM1170" s="37"/>
      <c r="AN1170" s="37"/>
      <c r="AO1170" s="37"/>
    </row>
    <row r="1171" spans="17:41" x14ac:dyDescent="0.35">
      <c r="Q1171" s="37"/>
      <c r="R1171" s="37"/>
      <c r="S1171" s="37"/>
      <c r="T1171" s="37"/>
      <c r="U1171" s="37"/>
      <c r="V1171" s="37"/>
      <c r="W1171" s="37"/>
      <c r="X1171" s="37"/>
      <c r="Y1171" s="37"/>
      <c r="Z1171" s="37"/>
      <c r="AA1171" s="37"/>
      <c r="AB1171" s="37"/>
      <c r="AC1171" s="37"/>
      <c r="AD1171" s="37"/>
      <c r="AE1171" s="37"/>
      <c r="AF1171" s="37"/>
      <c r="AG1171" s="37"/>
      <c r="AH1171" s="37"/>
      <c r="AI1171" s="37"/>
      <c r="AJ1171" s="37"/>
      <c r="AK1171" s="37"/>
      <c r="AL1171" s="37"/>
      <c r="AM1171" s="37"/>
      <c r="AN1171" s="37"/>
      <c r="AO1171" s="37"/>
    </row>
    <row r="1172" spans="17:41" x14ac:dyDescent="0.35">
      <c r="Q1172" s="37"/>
      <c r="R1172" s="37"/>
      <c r="S1172" s="37"/>
      <c r="T1172" s="37"/>
      <c r="U1172" s="37"/>
      <c r="V1172" s="37"/>
      <c r="W1172" s="37"/>
      <c r="X1172" s="37"/>
      <c r="Y1172" s="37"/>
      <c r="Z1172" s="37"/>
      <c r="AA1172" s="37"/>
      <c r="AB1172" s="37"/>
      <c r="AC1172" s="37"/>
      <c r="AD1172" s="37"/>
      <c r="AE1172" s="37"/>
      <c r="AF1172" s="37"/>
      <c r="AG1172" s="37"/>
      <c r="AH1172" s="37"/>
      <c r="AI1172" s="37"/>
      <c r="AJ1172" s="37"/>
      <c r="AK1172" s="37"/>
      <c r="AL1172" s="37"/>
      <c r="AM1172" s="37"/>
      <c r="AN1172" s="37"/>
      <c r="AO1172" s="37"/>
    </row>
    <row r="1173" spans="17:41" x14ac:dyDescent="0.35">
      <c r="Q1173" s="37"/>
      <c r="R1173" s="37"/>
      <c r="S1173" s="37"/>
      <c r="T1173" s="37"/>
      <c r="U1173" s="37"/>
      <c r="V1173" s="37"/>
      <c r="W1173" s="37"/>
      <c r="X1173" s="37"/>
      <c r="Y1173" s="37"/>
      <c r="Z1173" s="37"/>
      <c r="AA1173" s="37"/>
      <c r="AB1173" s="37"/>
      <c r="AC1173" s="37"/>
      <c r="AD1173" s="37"/>
      <c r="AE1173" s="37"/>
      <c r="AF1173" s="37"/>
      <c r="AG1173" s="37"/>
      <c r="AH1173" s="37"/>
      <c r="AI1173" s="37"/>
      <c r="AJ1173" s="37"/>
      <c r="AK1173" s="37"/>
      <c r="AL1173" s="37"/>
      <c r="AM1173" s="37"/>
      <c r="AN1173" s="37"/>
      <c r="AO1173" s="37"/>
    </row>
    <row r="1174" spans="17:41" x14ac:dyDescent="0.35">
      <c r="Q1174" s="37"/>
      <c r="R1174" s="37"/>
      <c r="S1174" s="37"/>
      <c r="T1174" s="37"/>
      <c r="U1174" s="37"/>
      <c r="V1174" s="37"/>
      <c r="W1174" s="37"/>
      <c r="X1174" s="37"/>
      <c r="Y1174" s="37"/>
      <c r="Z1174" s="37"/>
      <c r="AA1174" s="37"/>
      <c r="AB1174" s="37"/>
      <c r="AC1174" s="37"/>
      <c r="AD1174" s="37"/>
      <c r="AE1174" s="37"/>
      <c r="AF1174" s="37"/>
      <c r="AG1174" s="37"/>
      <c r="AH1174" s="37"/>
      <c r="AI1174" s="37"/>
      <c r="AJ1174" s="37"/>
      <c r="AK1174" s="37"/>
      <c r="AL1174" s="37"/>
      <c r="AM1174" s="37"/>
      <c r="AN1174" s="37"/>
      <c r="AO1174" s="37"/>
    </row>
    <row r="1175" spans="17:41" x14ac:dyDescent="0.35">
      <c r="Q1175" s="37"/>
      <c r="R1175" s="37"/>
      <c r="S1175" s="37"/>
      <c r="T1175" s="37"/>
      <c r="U1175" s="37"/>
      <c r="V1175" s="37"/>
      <c r="W1175" s="37"/>
      <c r="X1175" s="37"/>
      <c r="Y1175" s="37"/>
      <c r="Z1175" s="37"/>
      <c r="AA1175" s="37"/>
      <c r="AB1175" s="37"/>
      <c r="AC1175" s="37"/>
      <c r="AD1175" s="37"/>
      <c r="AE1175" s="37"/>
      <c r="AF1175" s="37"/>
      <c r="AG1175" s="37"/>
      <c r="AH1175" s="37"/>
      <c r="AI1175" s="37"/>
      <c r="AJ1175" s="37"/>
      <c r="AK1175" s="37"/>
      <c r="AL1175" s="37"/>
      <c r="AM1175" s="37"/>
      <c r="AN1175" s="37"/>
      <c r="AO1175" s="37"/>
    </row>
    <row r="1176" spans="17:41" x14ac:dyDescent="0.35">
      <c r="Q1176" s="37"/>
      <c r="R1176" s="37"/>
      <c r="S1176" s="37"/>
      <c r="T1176" s="37"/>
      <c r="U1176" s="37"/>
      <c r="V1176" s="37"/>
      <c r="W1176" s="37"/>
      <c r="X1176" s="37"/>
      <c r="Y1176" s="37"/>
      <c r="Z1176" s="37"/>
      <c r="AA1176" s="37"/>
      <c r="AB1176" s="37"/>
      <c r="AC1176" s="37"/>
      <c r="AD1176" s="37"/>
      <c r="AE1176" s="37"/>
      <c r="AF1176" s="37"/>
      <c r="AG1176" s="37"/>
      <c r="AH1176" s="37"/>
      <c r="AI1176" s="37"/>
      <c r="AJ1176" s="37"/>
      <c r="AK1176" s="37"/>
      <c r="AL1176" s="37"/>
      <c r="AM1176" s="37"/>
      <c r="AN1176" s="37"/>
      <c r="AO1176" s="37"/>
    </row>
    <row r="1177" spans="17:41" x14ac:dyDescent="0.35">
      <c r="Q1177" s="37"/>
      <c r="R1177" s="37"/>
      <c r="S1177" s="37"/>
      <c r="T1177" s="37"/>
      <c r="U1177" s="37"/>
      <c r="V1177" s="37"/>
      <c r="W1177" s="37"/>
      <c r="X1177" s="37"/>
      <c r="Y1177" s="37"/>
      <c r="Z1177" s="37"/>
      <c r="AA1177" s="37"/>
      <c r="AB1177" s="37"/>
      <c r="AC1177" s="37"/>
      <c r="AD1177" s="37"/>
      <c r="AE1177" s="37"/>
      <c r="AF1177" s="37"/>
      <c r="AG1177" s="37"/>
      <c r="AH1177" s="37"/>
      <c r="AI1177" s="37"/>
      <c r="AJ1177" s="37"/>
      <c r="AK1177" s="37"/>
      <c r="AL1177" s="37"/>
      <c r="AM1177" s="37"/>
      <c r="AN1177" s="37"/>
      <c r="AO1177" s="37"/>
    </row>
    <row r="1178" spans="17:41" x14ac:dyDescent="0.35">
      <c r="Q1178" s="37"/>
      <c r="R1178" s="37"/>
      <c r="S1178" s="37"/>
      <c r="T1178" s="37"/>
      <c r="U1178" s="37"/>
      <c r="V1178" s="37"/>
      <c r="W1178" s="37"/>
      <c r="X1178" s="37"/>
      <c r="Y1178" s="37"/>
      <c r="Z1178" s="37"/>
      <c r="AA1178" s="37"/>
      <c r="AB1178" s="37"/>
      <c r="AC1178" s="37"/>
      <c r="AD1178" s="37"/>
      <c r="AE1178" s="37"/>
      <c r="AF1178" s="37"/>
      <c r="AG1178" s="37"/>
      <c r="AH1178" s="37"/>
      <c r="AI1178" s="37"/>
      <c r="AJ1178" s="37"/>
      <c r="AK1178" s="37"/>
      <c r="AL1178" s="37"/>
      <c r="AM1178" s="37"/>
      <c r="AN1178" s="37"/>
      <c r="AO1178" s="37"/>
    </row>
    <row r="1179" spans="17:41" x14ac:dyDescent="0.35">
      <c r="Q1179" s="37"/>
      <c r="R1179" s="37"/>
      <c r="S1179" s="37"/>
      <c r="T1179" s="37"/>
      <c r="U1179" s="37"/>
      <c r="V1179" s="37"/>
      <c r="W1179" s="37"/>
      <c r="X1179" s="37"/>
      <c r="Y1179" s="37"/>
      <c r="Z1179" s="37"/>
      <c r="AA1179" s="37"/>
      <c r="AB1179" s="37"/>
      <c r="AC1179" s="37"/>
      <c r="AD1179" s="37"/>
      <c r="AE1179" s="37"/>
      <c r="AF1179" s="37"/>
      <c r="AG1179" s="37"/>
      <c r="AH1179" s="37"/>
      <c r="AI1179" s="37"/>
      <c r="AJ1179" s="37"/>
      <c r="AK1179" s="37"/>
      <c r="AL1179" s="37"/>
      <c r="AM1179" s="37"/>
      <c r="AN1179" s="37"/>
      <c r="AO1179" s="37"/>
    </row>
    <row r="1180" spans="17:41" x14ac:dyDescent="0.35">
      <c r="Q1180" s="37"/>
      <c r="R1180" s="37"/>
      <c r="S1180" s="37"/>
      <c r="T1180" s="37"/>
      <c r="U1180" s="37"/>
      <c r="V1180" s="37"/>
      <c r="W1180" s="37"/>
      <c r="X1180" s="37"/>
      <c r="Y1180" s="37"/>
      <c r="Z1180" s="37"/>
      <c r="AA1180" s="37"/>
      <c r="AB1180" s="37"/>
      <c r="AC1180" s="37"/>
      <c r="AD1180" s="37"/>
      <c r="AE1180" s="37"/>
      <c r="AF1180" s="37"/>
      <c r="AG1180" s="37"/>
      <c r="AH1180" s="37"/>
      <c r="AI1180" s="37"/>
      <c r="AJ1180" s="37"/>
      <c r="AK1180" s="37"/>
      <c r="AL1180" s="37"/>
      <c r="AM1180" s="37"/>
      <c r="AN1180" s="37"/>
      <c r="AO1180" s="37"/>
    </row>
    <row r="1181" spans="17:41" x14ac:dyDescent="0.35">
      <c r="Q1181" s="37"/>
      <c r="R1181" s="37"/>
      <c r="S1181" s="37"/>
      <c r="T1181" s="37"/>
      <c r="U1181" s="37"/>
      <c r="V1181" s="37"/>
      <c r="W1181" s="37"/>
      <c r="X1181" s="37"/>
      <c r="Y1181" s="37"/>
      <c r="Z1181" s="37"/>
      <c r="AA1181" s="37"/>
      <c r="AB1181" s="37"/>
      <c r="AC1181" s="37"/>
      <c r="AD1181" s="37"/>
      <c r="AE1181" s="37"/>
      <c r="AF1181" s="37"/>
      <c r="AG1181" s="37"/>
      <c r="AH1181" s="37"/>
      <c r="AI1181" s="37"/>
      <c r="AJ1181" s="37"/>
      <c r="AK1181" s="37"/>
      <c r="AL1181" s="37"/>
      <c r="AM1181" s="37"/>
      <c r="AN1181" s="37"/>
      <c r="AO1181" s="37"/>
    </row>
    <row r="1182" spans="17:41" x14ac:dyDescent="0.35">
      <c r="Q1182" s="37"/>
      <c r="R1182" s="37"/>
      <c r="S1182" s="37"/>
      <c r="T1182" s="37"/>
      <c r="U1182" s="37"/>
      <c r="V1182" s="37"/>
      <c r="W1182" s="37"/>
      <c r="X1182" s="37"/>
      <c r="Y1182" s="37"/>
      <c r="Z1182" s="37"/>
      <c r="AA1182" s="37"/>
      <c r="AB1182" s="37"/>
      <c r="AC1182" s="37"/>
      <c r="AD1182" s="37"/>
      <c r="AE1182" s="37"/>
      <c r="AF1182" s="37"/>
      <c r="AG1182" s="37"/>
      <c r="AH1182" s="37"/>
      <c r="AI1182" s="37"/>
      <c r="AJ1182" s="37"/>
      <c r="AK1182" s="37"/>
      <c r="AL1182" s="37"/>
      <c r="AM1182" s="37"/>
      <c r="AN1182" s="37"/>
      <c r="AO1182" s="37"/>
    </row>
    <row r="1183" spans="17:41" x14ac:dyDescent="0.35">
      <c r="Q1183" s="37"/>
      <c r="R1183" s="37"/>
      <c r="S1183" s="37"/>
      <c r="T1183" s="37"/>
      <c r="U1183" s="37"/>
      <c r="V1183" s="37"/>
      <c r="W1183" s="37"/>
      <c r="X1183" s="37"/>
      <c r="Y1183" s="37"/>
      <c r="Z1183" s="37"/>
      <c r="AA1183" s="37"/>
      <c r="AB1183" s="37"/>
      <c r="AC1183" s="37"/>
      <c r="AD1183" s="37"/>
      <c r="AE1183" s="37"/>
      <c r="AF1183" s="37"/>
      <c r="AG1183" s="37"/>
      <c r="AH1183" s="37"/>
      <c r="AI1183" s="37"/>
      <c r="AJ1183" s="37"/>
      <c r="AK1183" s="37"/>
      <c r="AL1183" s="37"/>
      <c r="AM1183" s="37"/>
      <c r="AN1183" s="37"/>
      <c r="AO1183" s="37"/>
    </row>
    <row r="1184" spans="17:41" x14ac:dyDescent="0.35">
      <c r="Q1184" s="37"/>
      <c r="R1184" s="37"/>
      <c r="S1184" s="37"/>
      <c r="T1184" s="37"/>
      <c r="U1184" s="37"/>
      <c r="V1184" s="37"/>
      <c r="W1184" s="37"/>
      <c r="X1184" s="37"/>
      <c r="Y1184" s="37"/>
      <c r="Z1184" s="37"/>
      <c r="AA1184" s="37"/>
      <c r="AB1184" s="37"/>
      <c r="AC1184" s="37"/>
      <c r="AD1184" s="37"/>
      <c r="AE1184" s="37"/>
      <c r="AF1184" s="37"/>
      <c r="AG1184" s="37"/>
      <c r="AH1184" s="37"/>
      <c r="AI1184" s="37"/>
      <c r="AJ1184" s="37"/>
      <c r="AK1184" s="37"/>
      <c r="AL1184" s="37"/>
      <c r="AM1184" s="37"/>
      <c r="AN1184" s="37"/>
      <c r="AO1184" s="37"/>
    </row>
    <row r="1185" spans="17:41" x14ac:dyDescent="0.35">
      <c r="Q1185" s="37"/>
      <c r="R1185" s="37"/>
      <c r="S1185" s="37"/>
      <c r="T1185" s="37"/>
      <c r="U1185" s="37"/>
      <c r="V1185" s="37"/>
      <c r="W1185" s="37"/>
      <c r="X1185" s="37"/>
      <c r="Y1185" s="37"/>
      <c r="Z1185" s="37"/>
      <c r="AA1185" s="37"/>
      <c r="AB1185" s="37"/>
      <c r="AC1185" s="37"/>
      <c r="AD1185" s="37"/>
      <c r="AE1185" s="37"/>
      <c r="AF1185" s="37"/>
      <c r="AG1185" s="37"/>
      <c r="AH1185" s="37"/>
      <c r="AI1185" s="37"/>
      <c r="AJ1185" s="37"/>
      <c r="AK1185" s="37"/>
      <c r="AL1185" s="37"/>
      <c r="AM1185" s="37"/>
      <c r="AN1185" s="37"/>
      <c r="AO1185" s="37"/>
    </row>
    <row r="1186" spans="17:41" x14ac:dyDescent="0.35">
      <c r="Q1186" s="37"/>
      <c r="R1186" s="37"/>
      <c r="S1186" s="37"/>
      <c r="T1186" s="37"/>
      <c r="U1186" s="37"/>
      <c r="V1186" s="37"/>
      <c r="W1186" s="37"/>
      <c r="X1186" s="37"/>
      <c r="Y1186" s="37"/>
      <c r="Z1186" s="37"/>
      <c r="AA1186" s="37"/>
      <c r="AB1186" s="37"/>
      <c r="AC1186" s="37"/>
      <c r="AD1186" s="37"/>
      <c r="AE1186" s="37"/>
      <c r="AF1186" s="37"/>
      <c r="AG1186" s="37"/>
      <c r="AH1186" s="37"/>
      <c r="AI1186" s="37"/>
      <c r="AJ1186" s="37"/>
      <c r="AK1186" s="37"/>
      <c r="AL1186" s="37"/>
      <c r="AM1186" s="37"/>
      <c r="AN1186" s="37"/>
      <c r="AO1186" s="37"/>
    </row>
    <row r="1187" spans="17:41" x14ac:dyDescent="0.35">
      <c r="Q1187" s="37"/>
      <c r="R1187" s="37"/>
      <c r="S1187" s="37"/>
      <c r="T1187" s="37"/>
      <c r="U1187" s="37"/>
      <c r="V1187" s="37"/>
      <c r="W1187" s="37"/>
      <c r="X1187" s="37"/>
      <c r="Y1187" s="37"/>
      <c r="Z1187" s="37"/>
      <c r="AA1187" s="37"/>
      <c r="AB1187" s="37"/>
      <c r="AC1187" s="37"/>
      <c r="AD1187" s="37"/>
      <c r="AE1187" s="37"/>
      <c r="AF1187" s="37"/>
      <c r="AG1187" s="37"/>
      <c r="AH1187" s="37"/>
      <c r="AI1187" s="37"/>
      <c r="AJ1187" s="37"/>
      <c r="AK1187" s="37"/>
      <c r="AL1187" s="37"/>
      <c r="AM1187" s="37"/>
      <c r="AN1187" s="37"/>
      <c r="AO1187" s="37"/>
    </row>
    <row r="1188" spans="17:41" x14ac:dyDescent="0.35">
      <c r="Q1188" s="37"/>
      <c r="R1188" s="37"/>
      <c r="S1188" s="37"/>
      <c r="T1188" s="37"/>
      <c r="U1188" s="37"/>
      <c r="V1188" s="37"/>
      <c r="W1188" s="37"/>
      <c r="X1188" s="37"/>
      <c r="Y1188" s="37"/>
      <c r="Z1188" s="37"/>
      <c r="AA1188" s="37"/>
      <c r="AB1188" s="37"/>
      <c r="AC1188" s="37"/>
      <c r="AD1188" s="37"/>
      <c r="AE1188" s="37"/>
      <c r="AF1188" s="37"/>
      <c r="AG1188" s="37"/>
      <c r="AH1188" s="37"/>
      <c r="AI1188" s="37"/>
      <c r="AJ1188" s="37"/>
      <c r="AK1188" s="37"/>
      <c r="AL1188" s="37"/>
      <c r="AM1188" s="37"/>
      <c r="AN1188" s="37"/>
      <c r="AO1188" s="37"/>
    </row>
    <row r="1189" spans="17:41" x14ac:dyDescent="0.35">
      <c r="Q1189" s="37"/>
      <c r="R1189" s="37"/>
      <c r="S1189" s="37"/>
      <c r="T1189" s="37"/>
      <c r="U1189" s="37"/>
      <c r="V1189" s="37"/>
      <c r="W1189" s="37"/>
      <c r="X1189" s="37"/>
      <c r="Y1189" s="37"/>
      <c r="Z1189" s="37"/>
      <c r="AA1189" s="37"/>
      <c r="AB1189" s="37"/>
      <c r="AC1189" s="37"/>
      <c r="AD1189" s="37"/>
      <c r="AE1189" s="37"/>
      <c r="AF1189" s="37"/>
      <c r="AG1189" s="37"/>
      <c r="AH1189" s="37"/>
      <c r="AI1189" s="37"/>
      <c r="AJ1189" s="37"/>
      <c r="AK1189" s="37"/>
      <c r="AL1189" s="37"/>
      <c r="AM1189" s="37"/>
      <c r="AN1189" s="37"/>
      <c r="AO1189" s="37"/>
    </row>
    <row r="1190" spans="17:41" x14ac:dyDescent="0.35">
      <c r="Q1190" s="37"/>
      <c r="R1190" s="37"/>
      <c r="S1190" s="37"/>
      <c r="T1190" s="37"/>
      <c r="U1190" s="37"/>
      <c r="V1190" s="37"/>
      <c r="W1190" s="37"/>
      <c r="X1190" s="37"/>
      <c r="Y1190" s="37"/>
      <c r="Z1190" s="37"/>
      <c r="AA1190" s="37"/>
      <c r="AB1190" s="37"/>
      <c r="AC1190" s="37"/>
      <c r="AD1190" s="37"/>
      <c r="AE1190" s="37"/>
      <c r="AF1190" s="37"/>
      <c r="AG1190" s="37"/>
      <c r="AH1190" s="37"/>
      <c r="AI1190" s="37"/>
      <c r="AJ1190" s="37"/>
      <c r="AK1190" s="37"/>
      <c r="AL1190" s="37"/>
      <c r="AM1190" s="37"/>
      <c r="AN1190" s="37"/>
      <c r="AO1190" s="37"/>
    </row>
    <row r="1191" spans="17:41" x14ac:dyDescent="0.35">
      <c r="Q1191" s="37"/>
      <c r="R1191" s="37"/>
      <c r="S1191" s="37"/>
      <c r="T1191" s="37"/>
      <c r="U1191" s="37"/>
      <c r="V1191" s="37"/>
      <c r="W1191" s="37"/>
      <c r="X1191" s="37"/>
      <c r="Y1191" s="37"/>
      <c r="Z1191" s="37"/>
      <c r="AA1191" s="37"/>
      <c r="AB1191" s="37"/>
      <c r="AC1191" s="37"/>
      <c r="AD1191" s="37"/>
      <c r="AE1191" s="37"/>
      <c r="AF1191" s="37"/>
      <c r="AG1191" s="37"/>
      <c r="AH1191" s="37"/>
      <c r="AI1191" s="37"/>
      <c r="AJ1191" s="37"/>
      <c r="AK1191" s="37"/>
      <c r="AL1191" s="37"/>
      <c r="AM1191" s="37"/>
      <c r="AN1191" s="37"/>
      <c r="AO1191" s="37"/>
    </row>
    <row r="1192" spans="17:41" x14ac:dyDescent="0.35">
      <c r="Q1192" s="37"/>
      <c r="R1192" s="37"/>
      <c r="S1192" s="37"/>
      <c r="T1192" s="37"/>
      <c r="U1192" s="37"/>
      <c r="V1192" s="37"/>
      <c r="W1192" s="37"/>
      <c r="X1192" s="37"/>
      <c r="Y1192" s="37"/>
      <c r="Z1192" s="37"/>
      <c r="AA1192" s="37"/>
      <c r="AB1192" s="37"/>
      <c r="AC1192" s="37"/>
      <c r="AD1192" s="37"/>
      <c r="AE1192" s="37"/>
      <c r="AF1192" s="37"/>
      <c r="AG1192" s="37"/>
      <c r="AH1192" s="37"/>
      <c r="AI1192" s="37"/>
      <c r="AJ1192" s="37"/>
      <c r="AK1192" s="37"/>
      <c r="AL1192" s="37"/>
      <c r="AM1192" s="37"/>
      <c r="AN1192" s="37"/>
      <c r="AO1192" s="37"/>
    </row>
    <row r="1193" spans="17:41" x14ac:dyDescent="0.35">
      <c r="Q1193" s="37"/>
      <c r="R1193" s="37"/>
      <c r="S1193" s="37"/>
      <c r="T1193" s="37"/>
      <c r="U1193" s="37"/>
      <c r="V1193" s="37"/>
      <c r="W1193" s="37"/>
      <c r="X1193" s="37"/>
      <c r="Y1193" s="37"/>
      <c r="Z1193" s="37"/>
      <c r="AA1193" s="37"/>
      <c r="AB1193" s="37"/>
      <c r="AC1193" s="37"/>
      <c r="AD1193" s="37"/>
      <c r="AE1193" s="37"/>
      <c r="AF1193" s="37"/>
      <c r="AG1193" s="37"/>
      <c r="AH1193" s="37"/>
      <c r="AI1193" s="37"/>
      <c r="AJ1193" s="37"/>
      <c r="AK1193" s="37"/>
      <c r="AL1193" s="37"/>
      <c r="AM1193" s="37"/>
      <c r="AN1193" s="37"/>
      <c r="AO1193" s="37"/>
    </row>
    <row r="1194" spans="17:41" x14ac:dyDescent="0.35">
      <c r="Q1194" s="37"/>
      <c r="R1194" s="37"/>
      <c r="S1194" s="37"/>
      <c r="T1194" s="37"/>
      <c r="U1194" s="37"/>
      <c r="V1194" s="37"/>
      <c r="W1194" s="37"/>
      <c r="X1194" s="37"/>
      <c r="Y1194" s="37"/>
      <c r="Z1194" s="37"/>
      <c r="AA1194" s="37"/>
      <c r="AB1194" s="37"/>
      <c r="AC1194" s="37"/>
      <c r="AD1194" s="37"/>
      <c r="AE1194" s="37"/>
      <c r="AF1194" s="37"/>
      <c r="AG1194" s="37"/>
      <c r="AH1194" s="37"/>
      <c r="AI1194" s="37"/>
      <c r="AJ1194" s="37"/>
      <c r="AK1194" s="37"/>
      <c r="AL1194" s="37"/>
      <c r="AM1194" s="37"/>
      <c r="AN1194" s="37"/>
      <c r="AO1194" s="37"/>
    </row>
    <row r="1195" spans="17:41" x14ac:dyDescent="0.35">
      <c r="Q1195" s="37"/>
      <c r="R1195" s="37"/>
      <c r="S1195" s="37"/>
      <c r="T1195" s="37"/>
      <c r="U1195" s="37"/>
      <c r="V1195" s="37"/>
      <c r="W1195" s="37"/>
      <c r="X1195" s="37"/>
      <c r="Y1195" s="37"/>
      <c r="Z1195" s="37"/>
      <c r="AA1195" s="37"/>
      <c r="AB1195" s="37"/>
      <c r="AC1195" s="37"/>
      <c r="AD1195" s="37"/>
      <c r="AE1195" s="37"/>
      <c r="AF1195" s="37"/>
      <c r="AG1195" s="37"/>
      <c r="AH1195" s="37"/>
      <c r="AI1195" s="37"/>
      <c r="AJ1195" s="37"/>
      <c r="AK1195" s="37"/>
      <c r="AL1195" s="37"/>
      <c r="AM1195" s="37"/>
      <c r="AN1195" s="37"/>
      <c r="AO1195" s="37"/>
    </row>
    <row r="1196" spans="17:41" x14ac:dyDescent="0.35">
      <c r="Q1196" s="37"/>
      <c r="R1196" s="37"/>
      <c r="S1196" s="37"/>
      <c r="T1196" s="37"/>
      <c r="U1196" s="37"/>
      <c r="V1196" s="37"/>
      <c r="W1196" s="37"/>
      <c r="X1196" s="37"/>
      <c r="Y1196" s="37"/>
      <c r="Z1196" s="37"/>
      <c r="AA1196" s="37"/>
      <c r="AB1196" s="37"/>
      <c r="AC1196" s="37"/>
      <c r="AD1196" s="37"/>
      <c r="AE1196" s="37"/>
      <c r="AF1196" s="37"/>
      <c r="AG1196" s="37"/>
      <c r="AH1196" s="37"/>
      <c r="AI1196" s="37"/>
      <c r="AJ1196" s="37"/>
      <c r="AK1196" s="37"/>
      <c r="AL1196" s="37"/>
      <c r="AM1196" s="37"/>
      <c r="AN1196" s="37"/>
      <c r="AO1196" s="37"/>
    </row>
    <row r="1197" spans="17:41" x14ac:dyDescent="0.35">
      <c r="Q1197" s="37"/>
      <c r="R1197" s="37"/>
      <c r="S1197" s="37"/>
      <c r="T1197" s="37"/>
      <c r="U1197" s="37"/>
      <c r="V1197" s="37"/>
      <c r="W1197" s="37"/>
      <c r="X1197" s="37"/>
      <c r="Y1197" s="37"/>
      <c r="Z1197" s="37"/>
      <c r="AA1197" s="37"/>
      <c r="AB1197" s="37"/>
      <c r="AC1197" s="37"/>
      <c r="AD1197" s="37"/>
      <c r="AE1197" s="37"/>
      <c r="AF1197" s="37"/>
      <c r="AG1197" s="37"/>
      <c r="AH1197" s="37"/>
      <c r="AI1197" s="37"/>
      <c r="AJ1197" s="37"/>
      <c r="AK1197" s="37"/>
      <c r="AL1197" s="37"/>
      <c r="AM1197" s="37"/>
      <c r="AN1197" s="37"/>
      <c r="AO1197" s="37"/>
    </row>
    <row r="1198" spans="17:41" x14ac:dyDescent="0.35">
      <c r="Q1198" s="37"/>
      <c r="R1198" s="37"/>
      <c r="S1198" s="37"/>
      <c r="T1198" s="37"/>
      <c r="U1198" s="37"/>
      <c r="V1198" s="37"/>
      <c r="W1198" s="37"/>
      <c r="X1198" s="37"/>
      <c r="Y1198" s="37"/>
      <c r="Z1198" s="37"/>
      <c r="AA1198" s="37"/>
      <c r="AB1198" s="37"/>
      <c r="AC1198" s="37"/>
      <c r="AD1198" s="37"/>
      <c r="AE1198" s="37"/>
      <c r="AF1198" s="37"/>
      <c r="AG1198" s="37"/>
      <c r="AH1198" s="37"/>
      <c r="AI1198" s="37"/>
      <c r="AJ1198" s="37"/>
      <c r="AK1198" s="37"/>
      <c r="AL1198" s="37"/>
      <c r="AM1198" s="37"/>
      <c r="AN1198" s="37"/>
      <c r="AO1198" s="37"/>
    </row>
    <row r="1199" spans="17:41" x14ac:dyDescent="0.35">
      <c r="Q1199" s="37"/>
      <c r="R1199" s="37"/>
      <c r="S1199" s="37"/>
      <c r="T1199" s="37"/>
      <c r="U1199" s="37"/>
      <c r="V1199" s="37"/>
      <c r="W1199" s="37"/>
      <c r="X1199" s="37"/>
      <c r="Y1199" s="37"/>
      <c r="Z1199" s="37"/>
      <c r="AA1199" s="37"/>
      <c r="AB1199" s="37"/>
      <c r="AC1199" s="37"/>
      <c r="AD1199" s="37"/>
      <c r="AE1199" s="37"/>
      <c r="AF1199" s="37"/>
      <c r="AG1199" s="37"/>
      <c r="AH1199" s="37"/>
      <c r="AI1199" s="37"/>
      <c r="AJ1199" s="37"/>
      <c r="AK1199" s="37"/>
      <c r="AL1199" s="37"/>
      <c r="AM1199" s="37"/>
      <c r="AN1199" s="37"/>
      <c r="AO1199" s="37"/>
    </row>
    <row r="1200" spans="17:41" x14ac:dyDescent="0.35">
      <c r="Q1200" s="37"/>
      <c r="R1200" s="37"/>
      <c r="S1200" s="37"/>
      <c r="T1200" s="37"/>
      <c r="U1200" s="37"/>
      <c r="V1200" s="37"/>
      <c r="W1200" s="37"/>
      <c r="X1200" s="37"/>
      <c r="Y1200" s="37"/>
      <c r="Z1200" s="37"/>
      <c r="AA1200" s="37"/>
      <c r="AB1200" s="37"/>
      <c r="AC1200" s="37"/>
      <c r="AD1200" s="37"/>
      <c r="AE1200" s="37"/>
      <c r="AF1200" s="37"/>
      <c r="AG1200" s="37"/>
      <c r="AH1200" s="37"/>
      <c r="AI1200" s="37"/>
      <c r="AJ1200" s="37"/>
      <c r="AK1200" s="37"/>
      <c r="AL1200" s="37"/>
      <c r="AM1200" s="37"/>
      <c r="AN1200" s="37"/>
      <c r="AO1200" s="37"/>
    </row>
    <row r="1201" spans="17:41" x14ac:dyDescent="0.35">
      <c r="Q1201" s="37"/>
      <c r="R1201" s="37"/>
      <c r="S1201" s="37"/>
      <c r="T1201" s="37"/>
      <c r="U1201" s="37"/>
      <c r="V1201" s="37"/>
      <c r="W1201" s="37"/>
      <c r="X1201" s="37"/>
      <c r="Y1201" s="37"/>
      <c r="Z1201" s="37"/>
      <c r="AA1201" s="37"/>
      <c r="AB1201" s="37"/>
      <c r="AC1201" s="37"/>
      <c r="AD1201" s="37"/>
      <c r="AE1201" s="37"/>
      <c r="AF1201" s="37"/>
      <c r="AG1201" s="37"/>
      <c r="AH1201" s="37"/>
      <c r="AI1201" s="37"/>
      <c r="AJ1201" s="37"/>
      <c r="AK1201" s="37"/>
      <c r="AL1201" s="37"/>
      <c r="AM1201" s="37"/>
      <c r="AN1201" s="37"/>
      <c r="AO1201" s="37"/>
    </row>
    <row r="1202" spans="17:41" x14ac:dyDescent="0.35">
      <c r="Q1202" s="37"/>
      <c r="R1202" s="37"/>
      <c r="S1202" s="37"/>
      <c r="T1202" s="37"/>
      <c r="U1202" s="37"/>
      <c r="V1202" s="37"/>
      <c r="W1202" s="37"/>
      <c r="X1202" s="37"/>
      <c r="Y1202" s="37"/>
      <c r="Z1202" s="37"/>
      <c r="AA1202" s="37"/>
      <c r="AB1202" s="37"/>
      <c r="AC1202" s="37"/>
      <c r="AD1202" s="37"/>
      <c r="AE1202" s="37"/>
      <c r="AF1202" s="37"/>
      <c r="AG1202" s="37"/>
      <c r="AH1202" s="37"/>
      <c r="AI1202" s="37"/>
      <c r="AJ1202" s="37"/>
      <c r="AK1202" s="37"/>
      <c r="AL1202" s="37"/>
      <c r="AM1202" s="37"/>
      <c r="AN1202" s="37"/>
      <c r="AO1202" s="37"/>
    </row>
    <row r="1203" spans="17:41" x14ac:dyDescent="0.35">
      <c r="Q1203" s="37"/>
      <c r="R1203" s="37"/>
      <c r="S1203" s="37"/>
      <c r="T1203" s="37"/>
      <c r="U1203" s="37"/>
      <c r="V1203" s="37"/>
      <c r="W1203" s="37"/>
      <c r="X1203" s="37"/>
      <c r="Y1203" s="37"/>
      <c r="Z1203" s="37"/>
      <c r="AA1203" s="37"/>
      <c r="AB1203" s="37"/>
      <c r="AC1203" s="37"/>
      <c r="AD1203" s="37"/>
      <c r="AE1203" s="37"/>
      <c r="AF1203" s="37"/>
      <c r="AG1203" s="37"/>
      <c r="AH1203" s="37"/>
      <c r="AI1203" s="37"/>
      <c r="AJ1203" s="37"/>
      <c r="AK1203" s="37"/>
      <c r="AL1203" s="37"/>
      <c r="AM1203" s="37"/>
      <c r="AN1203" s="37"/>
      <c r="AO1203" s="37"/>
    </row>
    <row r="1204" spans="17:41" x14ac:dyDescent="0.35">
      <c r="Q1204" s="37"/>
      <c r="R1204" s="37"/>
      <c r="S1204" s="37"/>
      <c r="T1204" s="37"/>
      <c r="U1204" s="37"/>
      <c r="V1204" s="37"/>
      <c r="W1204" s="37"/>
      <c r="X1204" s="37"/>
      <c r="Y1204" s="37"/>
      <c r="Z1204" s="37"/>
      <c r="AA1204" s="37"/>
      <c r="AB1204" s="37"/>
      <c r="AC1204" s="37"/>
      <c r="AD1204" s="37"/>
      <c r="AE1204" s="37"/>
      <c r="AF1204" s="37"/>
      <c r="AG1204" s="37"/>
      <c r="AH1204" s="37"/>
      <c r="AI1204" s="37"/>
      <c r="AJ1204" s="37"/>
      <c r="AK1204" s="37"/>
      <c r="AL1204" s="37"/>
      <c r="AM1204" s="37"/>
      <c r="AN1204" s="37"/>
      <c r="AO1204" s="37"/>
    </row>
    <row r="1205" spans="17:41" x14ac:dyDescent="0.35">
      <c r="Q1205" s="37"/>
      <c r="R1205" s="37"/>
      <c r="S1205" s="37"/>
      <c r="T1205" s="37"/>
      <c r="U1205" s="37"/>
      <c r="V1205" s="37"/>
      <c r="W1205" s="37"/>
      <c r="X1205" s="37"/>
      <c r="Y1205" s="37"/>
      <c r="Z1205" s="37"/>
      <c r="AA1205" s="37"/>
      <c r="AB1205" s="37"/>
      <c r="AC1205" s="37"/>
      <c r="AD1205" s="37"/>
      <c r="AE1205" s="37"/>
      <c r="AF1205" s="37"/>
      <c r="AG1205" s="37"/>
      <c r="AH1205" s="37"/>
      <c r="AI1205" s="37"/>
      <c r="AJ1205" s="37"/>
      <c r="AK1205" s="37"/>
      <c r="AL1205" s="37"/>
      <c r="AM1205" s="37"/>
      <c r="AN1205" s="37"/>
      <c r="AO1205" s="37"/>
    </row>
    <row r="1206" spans="17:41" x14ac:dyDescent="0.35">
      <c r="Q1206" s="37"/>
      <c r="R1206" s="37"/>
      <c r="S1206" s="37"/>
      <c r="T1206" s="37"/>
      <c r="U1206" s="37"/>
      <c r="V1206" s="37"/>
      <c r="W1206" s="37"/>
      <c r="X1206" s="37"/>
      <c r="Y1206" s="37"/>
      <c r="Z1206" s="37"/>
      <c r="AA1206" s="37"/>
      <c r="AB1206" s="37"/>
      <c r="AC1206" s="37"/>
      <c r="AD1206" s="37"/>
      <c r="AE1206" s="37"/>
      <c r="AF1206" s="37"/>
      <c r="AG1206" s="37"/>
      <c r="AH1206" s="37"/>
      <c r="AI1206" s="37"/>
      <c r="AJ1206" s="37"/>
      <c r="AK1206" s="37"/>
      <c r="AL1206" s="37"/>
      <c r="AM1206" s="37"/>
      <c r="AN1206" s="37"/>
      <c r="AO1206" s="37"/>
    </row>
    <row r="1207" spans="17:41" x14ac:dyDescent="0.35">
      <c r="Q1207" s="37"/>
      <c r="R1207" s="37"/>
      <c r="S1207" s="37"/>
      <c r="T1207" s="37"/>
      <c r="U1207" s="37"/>
      <c r="V1207" s="37"/>
      <c r="W1207" s="37"/>
      <c r="X1207" s="37"/>
      <c r="Y1207" s="37"/>
      <c r="Z1207" s="37"/>
      <c r="AA1207" s="37"/>
      <c r="AB1207" s="37"/>
      <c r="AC1207" s="37"/>
      <c r="AD1207" s="37"/>
      <c r="AE1207" s="37"/>
      <c r="AF1207" s="37"/>
      <c r="AG1207" s="37"/>
      <c r="AH1207" s="37"/>
      <c r="AI1207" s="37"/>
      <c r="AJ1207" s="37"/>
      <c r="AK1207" s="37"/>
      <c r="AL1207" s="37"/>
      <c r="AM1207" s="37"/>
      <c r="AN1207" s="37"/>
      <c r="AO1207" s="37"/>
    </row>
    <row r="1208" spans="17:41" x14ac:dyDescent="0.35">
      <c r="Q1208" s="37"/>
      <c r="R1208" s="37"/>
      <c r="S1208" s="37"/>
      <c r="T1208" s="37"/>
      <c r="U1208" s="37"/>
      <c r="V1208" s="37"/>
      <c r="W1208" s="37"/>
      <c r="X1208" s="37"/>
      <c r="Y1208" s="37"/>
      <c r="Z1208" s="37"/>
      <c r="AA1208" s="37"/>
      <c r="AB1208" s="37"/>
      <c r="AC1208" s="37"/>
      <c r="AD1208" s="37"/>
      <c r="AE1208" s="37"/>
      <c r="AF1208" s="37"/>
      <c r="AG1208" s="37"/>
      <c r="AH1208" s="37"/>
      <c r="AI1208" s="37"/>
      <c r="AJ1208" s="37"/>
      <c r="AK1208" s="37"/>
      <c r="AL1208" s="37"/>
      <c r="AM1208" s="37"/>
      <c r="AN1208" s="37"/>
      <c r="AO1208" s="37"/>
    </row>
    <row r="1209" spans="17:41" x14ac:dyDescent="0.35">
      <c r="Q1209" s="37"/>
      <c r="R1209" s="37"/>
      <c r="S1209" s="37"/>
      <c r="T1209" s="37"/>
      <c r="U1209" s="37"/>
      <c r="V1209" s="37"/>
      <c r="W1209" s="37"/>
      <c r="X1209" s="37"/>
      <c r="Y1209" s="37"/>
      <c r="Z1209" s="37"/>
      <c r="AA1209" s="37"/>
      <c r="AB1209" s="37"/>
      <c r="AC1209" s="37"/>
      <c r="AD1209" s="37"/>
      <c r="AE1209" s="37"/>
      <c r="AF1209" s="37"/>
      <c r="AG1209" s="37"/>
      <c r="AH1209" s="37"/>
      <c r="AI1209" s="37"/>
      <c r="AJ1209" s="37"/>
      <c r="AK1209" s="37"/>
      <c r="AL1209" s="37"/>
      <c r="AM1209" s="37"/>
      <c r="AN1209" s="37"/>
      <c r="AO1209" s="37"/>
    </row>
    <row r="1210" spans="17:41" x14ac:dyDescent="0.35">
      <c r="Q1210" s="37"/>
      <c r="R1210" s="37"/>
      <c r="S1210" s="37"/>
      <c r="T1210" s="37"/>
      <c r="U1210" s="37"/>
      <c r="V1210" s="37"/>
      <c r="W1210" s="37"/>
      <c r="X1210" s="37"/>
      <c r="Y1210" s="37"/>
      <c r="Z1210" s="37"/>
      <c r="AA1210" s="37"/>
      <c r="AB1210" s="37"/>
      <c r="AC1210" s="37"/>
      <c r="AD1210" s="37"/>
      <c r="AE1210" s="37"/>
      <c r="AF1210" s="37"/>
      <c r="AG1210" s="37"/>
      <c r="AH1210" s="37"/>
      <c r="AI1210" s="37"/>
      <c r="AJ1210" s="37"/>
      <c r="AK1210" s="37"/>
      <c r="AL1210" s="37"/>
      <c r="AM1210" s="37"/>
      <c r="AN1210" s="37"/>
      <c r="AO1210" s="37"/>
    </row>
    <row r="1211" spans="17:41" x14ac:dyDescent="0.35">
      <c r="Q1211" s="37"/>
      <c r="R1211" s="37"/>
      <c r="S1211" s="37"/>
      <c r="T1211" s="37"/>
      <c r="U1211" s="37"/>
      <c r="V1211" s="37"/>
      <c r="W1211" s="37"/>
      <c r="X1211" s="37"/>
      <c r="Y1211" s="37"/>
      <c r="Z1211" s="37"/>
      <c r="AA1211" s="37"/>
      <c r="AB1211" s="37"/>
      <c r="AC1211" s="37"/>
      <c r="AD1211" s="37"/>
      <c r="AE1211" s="37"/>
      <c r="AF1211" s="37"/>
      <c r="AG1211" s="37"/>
      <c r="AH1211" s="37"/>
      <c r="AI1211" s="37"/>
      <c r="AJ1211" s="37"/>
      <c r="AK1211" s="37"/>
      <c r="AL1211" s="37"/>
      <c r="AM1211" s="37"/>
      <c r="AN1211" s="37"/>
      <c r="AO1211" s="37"/>
    </row>
    <row r="1212" spans="17:41" x14ac:dyDescent="0.35">
      <c r="Q1212" s="37"/>
      <c r="R1212" s="37"/>
      <c r="S1212" s="37"/>
      <c r="T1212" s="37"/>
      <c r="U1212" s="37"/>
      <c r="V1212" s="37"/>
      <c r="W1212" s="37"/>
      <c r="X1212" s="37"/>
      <c r="Y1212" s="37"/>
      <c r="Z1212" s="37"/>
      <c r="AA1212" s="37"/>
      <c r="AB1212" s="37"/>
      <c r="AC1212" s="37"/>
      <c r="AD1212" s="37"/>
      <c r="AE1212" s="37"/>
      <c r="AF1212" s="37"/>
      <c r="AG1212" s="37"/>
      <c r="AH1212" s="37"/>
      <c r="AI1212" s="37"/>
      <c r="AJ1212" s="37"/>
      <c r="AK1212" s="37"/>
      <c r="AL1212" s="37"/>
      <c r="AM1212" s="37"/>
      <c r="AN1212" s="37"/>
      <c r="AO1212" s="37"/>
    </row>
    <row r="1213" spans="17:41" x14ac:dyDescent="0.35">
      <c r="Q1213" s="37"/>
      <c r="R1213" s="37"/>
      <c r="S1213" s="37"/>
      <c r="T1213" s="37"/>
      <c r="U1213" s="37"/>
      <c r="V1213" s="37"/>
      <c r="W1213" s="37"/>
      <c r="X1213" s="37"/>
      <c r="Y1213" s="37"/>
      <c r="Z1213" s="37"/>
      <c r="AA1213" s="37"/>
      <c r="AB1213" s="37"/>
      <c r="AC1213" s="37"/>
      <c r="AD1213" s="37"/>
      <c r="AE1213" s="37"/>
      <c r="AF1213" s="37"/>
      <c r="AG1213" s="37"/>
      <c r="AH1213" s="37"/>
      <c r="AI1213" s="37"/>
      <c r="AJ1213" s="37"/>
      <c r="AK1213" s="37"/>
      <c r="AL1213" s="37"/>
      <c r="AM1213" s="37"/>
      <c r="AN1213" s="37"/>
      <c r="AO1213" s="37"/>
    </row>
    <row r="1214" spans="17:41" x14ac:dyDescent="0.35">
      <c r="Q1214" s="37"/>
      <c r="R1214" s="37"/>
      <c r="S1214" s="37"/>
      <c r="T1214" s="37"/>
      <c r="U1214" s="37"/>
      <c r="V1214" s="37"/>
      <c r="W1214" s="37"/>
      <c r="X1214" s="37"/>
      <c r="Y1214" s="37"/>
      <c r="Z1214" s="37"/>
      <c r="AA1214" s="37"/>
      <c r="AB1214" s="37"/>
      <c r="AC1214" s="37"/>
      <c r="AD1214" s="37"/>
      <c r="AE1214" s="37"/>
      <c r="AF1214" s="37"/>
      <c r="AG1214" s="37"/>
      <c r="AH1214" s="37"/>
      <c r="AI1214" s="37"/>
      <c r="AJ1214" s="37"/>
      <c r="AK1214" s="37"/>
      <c r="AL1214" s="37"/>
      <c r="AM1214" s="37"/>
      <c r="AN1214" s="37"/>
      <c r="AO1214" s="37"/>
    </row>
    <row r="1215" spans="17:41" x14ac:dyDescent="0.35">
      <c r="Q1215" s="37"/>
      <c r="R1215" s="37"/>
      <c r="S1215" s="37"/>
      <c r="T1215" s="37"/>
      <c r="U1215" s="37"/>
      <c r="V1215" s="37"/>
      <c r="W1215" s="37"/>
      <c r="X1215" s="37"/>
      <c r="Y1215" s="37"/>
      <c r="Z1215" s="37"/>
      <c r="AA1215" s="37"/>
      <c r="AB1215" s="37"/>
      <c r="AC1215" s="37"/>
      <c r="AD1215" s="37"/>
      <c r="AE1215" s="37"/>
      <c r="AF1215" s="37"/>
      <c r="AG1215" s="37"/>
      <c r="AH1215" s="37"/>
      <c r="AI1215" s="37"/>
      <c r="AJ1215" s="37"/>
      <c r="AK1215" s="37"/>
      <c r="AL1215" s="37"/>
      <c r="AM1215" s="37"/>
      <c r="AN1215" s="37"/>
      <c r="AO1215" s="37"/>
    </row>
    <row r="1216" spans="17:41" x14ac:dyDescent="0.35">
      <c r="Q1216" s="37"/>
      <c r="R1216" s="37"/>
      <c r="S1216" s="37"/>
      <c r="T1216" s="37"/>
      <c r="U1216" s="37"/>
      <c r="V1216" s="37"/>
      <c r="W1216" s="37"/>
      <c r="X1216" s="37"/>
      <c r="Y1216" s="37"/>
      <c r="Z1216" s="37"/>
      <c r="AA1216" s="37"/>
      <c r="AB1216" s="37"/>
      <c r="AC1216" s="37"/>
      <c r="AD1216" s="37"/>
      <c r="AE1216" s="37"/>
      <c r="AF1216" s="37"/>
      <c r="AG1216" s="37"/>
      <c r="AH1216" s="37"/>
      <c r="AI1216" s="37"/>
      <c r="AJ1216" s="37"/>
      <c r="AK1216" s="37"/>
      <c r="AL1216" s="37"/>
      <c r="AM1216" s="37"/>
      <c r="AN1216" s="37"/>
      <c r="AO1216" s="37"/>
    </row>
    <row r="1217" spans="17:41" x14ac:dyDescent="0.35">
      <c r="Q1217" s="37"/>
      <c r="R1217" s="37"/>
      <c r="S1217" s="37"/>
      <c r="T1217" s="37"/>
      <c r="U1217" s="37"/>
      <c r="V1217" s="37"/>
      <c r="W1217" s="37"/>
      <c r="X1217" s="37"/>
      <c r="Y1217" s="37"/>
      <c r="Z1217" s="37"/>
      <c r="AA1217" s="37"/>
      <c r="AB1217" s="37"/>
      <c r="AC1217" s="37"/>
      <c r="AD1217" s="37"/>
      <c r="AE1217" s="37"/>
      <c r="AF1217" s="37"/>
      <c r="AG1217" s="37"/>
      <c r="AH1217" s="37"/>
      <c r="AI1217" s="37"/>
      <c r="AJ1217" s="37"/>
      <c r="AK1217" s="37"/>
      <c r="AL1217" s="37"/>
      <c r="AM1217" s="37"/>
      <c r="AN1217" s="37"/>
      <c r="AO1217" s="37"/>
    </row>
    <row r="1218" spans="17:41" x14ac:dyDescent="0.35">
      <c r="Q1218" s="37"/>
      <c r="R1218" s="37"/>
      <c r="S1218" s="37"/>
      <c r="T1218" s="37"/>
      <c r="U1218" s="37"/>
      <c r="V1218" s="37"/>
      <c r="W1218" s="37"/>
      <c r="X1218" s="37"/>
      <c r="Y1218" s="37"/>
      <c r="Z1218" s="37"/>
      <c r="AA1218" s="37"/>
      <c r="AB1218" s="37"/>
      <c r="AC1218" s="37"/>
      <c r="AD1218" s="37"/>
      <c r="AE1218" s="37"/>
      <c r="AF1218" s="37"/>
      <c r="AG1218" s="37"/>
      <c r="AH1218" s="37"/>
      <c r="AI1218" s="37"/>
      <c r="AJ1218" s="37"/>
      <c r="AK1218" s="37"/>
      <c r="AL1218" s="37"/>
      <c r="AM1218" s="37"/>
      <c r="AN1218" s="37"/>
      <c r="AO1218" s="37"/>
    </row>
    <row r="1219" spans="17:41" x14ac:dyDescent="0.35">
      <c r="Q1219" s="37"/>
      <c r="R1219" s="37"/>
      <c r="S1219" s="37"/>
      <c r="T1219" s="37"/>
      <c r="U1219" s="37"/>
      <c r="V1219" s="37"/>
      <c r="W1219" s="37"/>
      <c r="X1219" s="37"/>
      <c r="Y1219" s="37"/>
      <c r="Z1219" s="37"/>
      <c r="AA1219" s="37"/>
      <c r="AB1219" s="37"/>
      <c r="AC1219" s="37"/>
      <c r="AD1219" s="37"/>
      <c r="AE1219" s="37"/>
      <c r="AF1219" s="37"/>
      <c r="AG1219" s="37"/>
      <c r="AH1219" s="37"/>
      <c r="AI1219" s="37"/>
      <c r="AJ1219" s="37"/>
      <c r="AK1219" s="37"/>
      <c r="AL1219" s="37"/>
      <c r="AM1219" s="37"/>
      <c r="AN1219" s="37"/>
      <c r="AO1219" s="37"/>
    </row>
    <row r="1220" spans="17:41" x14ac:dyDescent="0.35">
      <c r="Q1220" s="37"/>
      <c r="R1220" s="37"/>
      <c r="S1220" s="37"/>
      <c r="T1220" s="37"/>
      <c r="U1220" s="37"/>
      <c r="V1220" s="37"/>
      <c r="W1220" s="37"/>
      <c r="X1220" s="37"/>
      <c r="Y1220" s="37"/>
      <c r="Z1220" s="37"/>
      <c r="AA1220" s="37"/>
      <c r="AB1220" s="37"/>
      <c r="AC1220" s="37"/>
      <c r="AD1220" s="37"/>
      <c r="AE1220" s="37"/>
      <c r="AF1220" s="37"/>
      <c r="AG1220" s="37"/>
      <c r="AH1220" s="37"/>
      <c r="AI1220" s="37"/>
      <c r="AJ1220" s="37"/>
      <c r="AK1220" s="37"/>
      <c r="AL1220" s="37"/>
      <c r="AM1220" s="37"/>
      <c r="AN1220" s="37"/>
      <c r="AO1220" s="37"/>
    </row>
    <row r="1221" spans="17:41" x14ac:dyDescent="0.35">
      <c r="Q1221" s="37"/>
      <c r="R1221" s="37"/>
      <c r="S1221" s="37"/>
      <c r="T1221" s="37"/>
      <c r="U1221" s="37"/>
      <c r="V1221" s="37"/>
      <c r="W1221" s="37"/>
      <c r="X1221" s="37"/>
      <c r="Y1221" s="37"/>
      <c r="Z1221" s="37"/>
      <c r="AA1221" s="37"/>
      <c r="AB1221" s="37"/>
      <c r="AC1221" s="37"/>
      <c r="AD1221" s="37"/>
      <c r="AE1221" s="37"/>
      <c r="AF1221" s="37"/>
      <c r="AG1221" s="37"/>
      <c r="AH1221" s="37"/>
      <c r="AI1221" s="37"/>
      <c r="AJ1221" s="37"/>
      <c r="AK1221" s="37"/>
      <c r="AL1221" s="37"/>
      <c r="AM1221" s="37"/>
      <c r="AN1221" s="37"/>
      <c r="AO1221" s="37"/>
    </row>
    <row r="1222" spans="17:41" x14ac:dyDescent="0.35">
      <c r="Q1222" s="37"/>
      <c r="R1222" s="37"/>
      <c r="S1222" s="37"/>
      <c r="T1222" s="37"/>
      <c r="U1222" s="37"/>
      <c r="V1222" s="37"/>
      <c r="W1222" s="37"/>
      <c r="X1222" s="37"/>
      <c r="Y1222" s="37"/>
      <c r="Z1222" s="37"/>
      <c r="AA1222" s="37"/>
      <c r="AB1222" s="37"/>
      <c r="AC1222" s="37"/>
      <c r="AD1222" s="37"/>
      <c r="AE1222" s="37"/>
      <c r="AF1222" s="37"/>
      <c r="AG1222" s="37"/>
      <c r="AH1222" s="37"/>
      <c r="AI1222" s="37"/>
      <c r="AJ1222" s="37"/>
      <c r="AK1222" s="37"/>
      <c r="AL1222" s="37"/>
      <c r="AM1222" s="37"/>
      <c r="AN1222" s="37"/>
      <c r="AO1222" s="37"/>
    </row>
    <row r="1223" spans="17:41" x14ac:dyDescent="0.35">
      <c r="Q1223" s="37"/>
      <c r="R1223" s="37"/>
      <c r="S1223" s="37"/>
      <c r="T1223" s="37"/>
      <c r="U1223" s="37"/>
      <c r="V1223" s="37"/>
      <c r="W1223" s="37"/>
      <c r="X1223" s="37"/>
      <c r="Y1223" s="37"/>
      <c r="Z1223" s="37"/>
      <c r="AA1223" s="37"/>
      <c r="AB1223" s="37"/>
      <c r="AC1223" s="37"/>
      <c r="AD1223" s="37"/>
      <c r="AE1223" s="37"/>
      <c r="AF1223" s="37"/>
      <c r="AG1223" s="37"/>
      <c r="AH1223" s="37"/>
      <c r="AI1223" s="37"/>
      <c r="AJ1223" s="37"/>
      <c r="AK1223" s="37"/>
      <c r="AL1223" s="37"/>
      <c r="AM1223" s="37"/>
      <c r="AN1223" s="37"/>
      <c r="AO1223" s="37"/>
    </row>
    <row r="1224" spans="17:41" x14ac:dyDescent="0.35">
      <c r="Q1224" s="37"/>
      <c r="R1224" s="37"/>
      <c r="S1224" s="37"/>
      <c r="T1224" s="37"/>
      <c r="U1224" s="37"/>
      <c r="V1224" s="37"/>
      <c r="W1224" s="37"/>
      <c r="X1224" s="37"/>
      <c r="Y1224" s="37"/>
      <c r="Z1224" s="37"/>
      <c r="AA1224" s="37"/>
      <c r="AB1224" s="37"/>
      <c r="AC1224" s="37"/>
      <c r="AD1224" s="37"/>
      <c r="AE1224" s="37"/>
      <c r="AF1224" s="37"/>
      <c r="AG1224" s="37"/>
      <c r="AH1224" s="37"/>
      <c r="AI1224" s="37"/>
      <c r="AJ1224" s="37"/>
      <c r="AK1224" s="37"/>
      <c r="AL1224" s="37"/>
      <c r="AM1224" s="37"/>
      <c r="AN1224" s="37"/>
      <c r="AO1224" s="37"/>
    </row>
    <row r="1225" spans="17:41" x14ac:dyDescent="0.35">
      <c r="Q1225" s="37"/>
      <c r="R1225" s="37"/>
      <c r="S1225" s="37"/>
      <c r="T1225" s="37"/>
      <c r="U1225" s="37"/>
      <c r="V1225" s="37"/>
      <c r="W1225" s="37"/>
      <c r="X1225" s="37"/>
      <c r="Y1225" s="37"/>
      <c r="Z1225" s="37"/>
      <c r="AA1225" s="37"/>
      <c r="AB1225" s="37"/>
      <c r="AC1225" s="37"/>
      <c r="AD1225" s="37"/>
      <c r="AE1225" s="37"/>
      <c r="AF1225" s="37"/>
      <c r="AG1225" s="37"/>
      <c r="AH1225" s="37"/>
      <c r="AI1225" s="37"/>
      <c r="AJ1225" s="37"/>
      <c r="AK1225" s="37"/>
      <c r="AL1225" s="37"/>
      <c r="AM1225" s="37"/>
      <c r="AN1225" s="37"/>
      <c r="AO1225" s="37"/>
    </row>
    <row r="1226" spans="17:41" x14ac:dyDescent="0.35">
      <c r="Q1226" s="37"/>
      <c r="R1226" s="37"/>
      <c r="S1226" s="37"/>
      <c r="T1226" s="37"/>
      <c r="U1226" s="37"/>
      <c r="V1226" s="37"/>
      <c r="W1226" s="37"/>
      <c r="X1226" s="37"/>
      <c r="Y1226" s="37"/>
      <c r="Z1226" s="37"/>
      <c r="AA1226" s="37"/>
      <c r="AB1226" s="37"/>
      <c r="AC1226" s="37"/>
      <c r="AD1226" s="37"/>
      <c r="AE1226" s="37"/>
      <c r="AF1226" s="37"/>
      <c r="AG1226" s="37"/>
      <c r="AH1226" s="37"/>
      <c r="AI1226" s="37"/>
      <c r="AJ1226" s="37"/>
      <c r="AK1226" s="37"/>
      <c r="AL1226" s="37"/>
      <c r="AM1226" s="37"/>
      <c r="AN1226" s="37"/>
      <c r="AO1226" s="37"/>
    </row>
    <row r="1227" spans="17:41" x14ac:dyDescent="0.35">
      <c r="Q1227" s="37"/>
      <c r="R1227" s="37"/>
      <c r="S1227" s="37"/>
      <c r="T1227" s="37"/>
      <c r="U1227" s="37"/>
      <c r="V1227" s="37"/>
      <c r="W1227" s="37"/>
      <c r="X1227" s="37"/>
      <c r="Y1227" s="37"/>
      <c r="Z1227" s="37"/>
      <c r="AA1227" s="37"/>
      <c r="AB1227" s="37"/>
      <c r="AC1227" s="37"/>
      <c r="AD1227" s="37"/>
      <c r="AE1227" s="37"/>
      <c r="AF1227" s="37"/>
      <c r="AG1227" s="37"/>
      <c r="AH1227" s="37"/>
      <c r="AI1227" s="37"/>
      <c r="AJ1227" s="37"/>
      <c r="AK1227" s="37"/>
      <c r="AL1227" s="37"/>
      <c r="AM1227" s="37"/>
      <c r="AN1227" s="37"/>
      <c r="AO1227" s="37"/>
    </row>
    <row r="1228" spans="17:41" x14ac:dyDescent="0.35">
      <c r="Q1228" s="37"/>
      <c r="R1228" s="37"/>
      <c r="S1228" s="37"/>
      <c r="T1228" s="37"/>
      <c r="U1228" s="37"/>
      <c r="V1228" s="37"/>
      <c r="W1228" s="37"/>
      <c r="X1228" s="37"/>
      <c r="Y1228" s="37"/>
      <c r="Z1228" s="37"/>
      <c r="AA1228" s="37"/>
      <c r="AB1228" s="37"/>
      <c r="AC1228" s="37"/>
      <c r="AD1228" s="37"/>
      <c r="AE1228" s="37"/>
      <c r="AF1228" s="37"/>
      <c r="AG1228" s="37"/>
      <c r="AH1228" s="37"/>
      <c r="AI1228" s="37"/>
      <c r="AJ1228" s="37"/>
      <c r="AK1228" s="37"/>
      <c r="AL1228" s="37"/>
      <c r="AM1228" s="37"/>
      <c r="AN1228" s="37"/>
      <c r="AO1228" s="37"/>
    </row>
    <row r="1229" spans="17:41" x14ac:dyDescent="0.35">
      <c r="Q1229" s="37"/>
      <c r="R1229" s="37"/>
      <c r="S1229" s="37"/>
      <c r="T1229" s="37"/>
      <c r="U1229" s="37"/>
      <c r="V1229" s="37"/>
      <c r="W1229" s="37"/>
      <c r="X1229" s="37"/>
      <c r="Y1229" s="37"/>
      <c r="Z1229" s="37"/>
      <c r="AA1229" s="37"/>
      <c r="AB1229" s="37"/>
      <c r="AC1229" s="37"/>
      <c r="AD1229" s="37"/>
      <c r="AE1229" s="37"/>
      <c r="AF1229" s="37"/>
      <c r="AG1229" s="37"/>
      <c r="AH1229" s="37"/>
      <c r="AI1229" s="37"/>
      <c r="AJ1229" s="37"/>
      <c r="AK1229" s="37"/>
      <c r="AL1229" s="37"/>
      <c r="AM1229" s="37"/>
      <c r="AN1229" s="37"/>
      <c r="AO1229" s="37"/>
    </row>
    <row r="1230" spans="17:41" x14ac:dyDescent="0.35">
      <c r="Q1230" s="37"/>
      <c r="R1230" s="37"/>
      <c r="S1230" s="37"/>
      <c r="T1230" s="37"/>
      <c r="U1230" s="37"/>
      <c r="V1230" s="37"/>
      <c r="W1230" s="37"/>
      <c r="X1230" s="37"/>
      <c r="Y1230" s="37"/>
      <c r="Z1230" s="37"/>
      <c r="AA1230" s="37"/>
      <c r="AB1230" s="37"/>
      <c r="AC1230" s="37"/>
      <c r="AD1230" s="37"/>
      <c r="AE1230" s="37"/>
      <c r="AF1230" s="37"/>
      <c r="AG1230" s="37"/>
      <c r="AH1230" s="37"/>
      <c r="AI1230" s="37"/>
      <c r="AJ1230" s="37"/>
      <c r="AK1230" s="37"/>
      <c r="AL1230" s="37"/>
      <c r="AM1230" s="37"/>
      <c r="AN1230" s="37"/>
      <c r="AO1230" s="37"/>
    </row>
    <row r="1231" spans="17:41" x14ac:dyDescent="0.35">
      <c r="Q1231" s="37"/>
      <c r="R1231" s="37"/>
      <c r="S1231" s="37"/>
      <c r="T1231" s="37"/>
      <c r="U1231" s="37"/>
      <c r="V1231" s="37"/>
      <c r="W1231" s="37"/>
      <c r="X1231" s="37"/>
      <c r="Y1231" s="37"/>
      <c r="Z1231" s="37"/>
      <c r="AA1231" s="37"/>
      <c r="AB1231" s="37"/>
      <c r="AC1231" s="37"/>
      <c r="AD1231" s="37"/>
      <c r="AE1231" s="37"/>
      <c r="AF1231" s="37"/>
      <c r="AG1231" s="37"/>
      <c r="AH1231" s="37"/>
      <c r="AI1231" s="37"/>
      <c r="AJ1231" s="37"/>
      <c r="AK1231" s="37"/>
      <c r="AL1231" s="37"/>
      <c r="AM1231" s="37"/>
      <c r="AN1231" s="37"/>
      <c r="AO1231" s="37"/>
    </row>
    <row r="1232" spans="17:41" x14ac:dyDescent="0.35">
      <c r="Q1232" s="37"/>
      <c r="R1232" s="37"/>
      <c r="S1232" s="37"/>
      <c r="T1232" s="37"/>
      <c r="U1232" s="37"/>
      <c r="V1232" s="37"/>
      <c r="W1232" s="37"/>
      <c r="X1232" s="37"/>
      <c r="Y1232" s="37"/>
      <c r="Z1232" s="37"/>
      <c r="AA1232" s="37"/>
      <c r="AB1232" s="37"/>
      <c r="AC1232" s="37"/>
      <c r="AD1232" s="37"/>
      <c r="AE1232" s="37"/>
      <c r="AF1232" s="37"/>
      <c r="AG1232" s="37"/>
      <c r="AH1232" s="37"/>
      <c r="AI1232" s="37"/>
      <c r="AJ1232" s="37"/>
      <c r="AK1232" s="37"/>
      <c r="AL1232" s="37"/>
      <c r="AM1232" s="37"/>
      <c r="AN1232" s="37"/>
      <c r="AO1232" s="37"/>
    </row>
    <row r="1233" spans="17:41" x14ac:dyDescent="0.35">
      <c r="Q1233" s="37"/>
      <c r="R1233" s="37"/>
      <c r="S1233" s="37"/>
      <c r="T1233" s="37"/>
      <c r="U1233" s="37"/>
      <c r="V1233" s="37"/>
      <c r="W1233" s="37"/>
      <c r="X1233" s="37"/>
      <c r="Y1233" s="37"/>
      <c r="Z1233" s="37"/>
      <c r="AA1233" s="37"/>
      <c r="AB1233" s="37"/>
      <c r="AC1233" s="37"/>
      <c r="AD1233" s="37"/>
      <c r="AE1233" s="37"/>
      <c r="AF1233" s="37"/>
      <c r="AG1233" s="37"/>
      <c r="AH1233" s="37"/>
      <c r="AI1233" s="37"/>
      <c r="AJ1233" s="37"/>
      <c r="AK1233" s="37"/>
      <c r="AL1233" s="37"/>
      <c r="AM1233" s="37"/>
      <c r="AN1233" s="37"/>
      <c r="AO1233" s="37"/>
    </row>
    <row r="1234" spans="17:41" x14ac:dyDescent="0.35">
      <c r="Q1234" s="37"/>
      <c r="R1234" s="37"/>
      <c r="S1234" s="37"/>
      <c r="T1234" s="37"/>
      <c r="U1234" s="37"/>
      <c r="V1234" s="37"/>
      <c r="W1234" s="37"/>
      <c r="X1234" s="37"/>
      <c r="Y1234" s="37"/>
      <c r="Z1234" s="37"/>
      <c r="AA1234" s="37"/>
      <c r="AB1234" s="37"/>
      <c r="AC1234" s="37"/>
      <c r="AD1234" s="37"/>
      <c r="AE1234" s="37"/>
      <c r="AF1234" s="37"/>
      <c r="AG1234" s="37"/>
      <c r="AH1234" s="37"/>
      <c r="AI1234" s="37"/>
      <c r="AJ1234" s="37"/>
      <c r="AK1234" s="37"/>
      <c r="AL1234" s="37"/>
      <c r="AM1234" s="37"/>
      <c r="AN1234" s="37"/>
      <c r="AO1234" s="37"/>
    </row>
    <row r="1235" spans="17:41" x14ac:dyDescent="0.35">
      <c r="Q1235" s="37"/>
      <c r="R1235" s="37"/>
      <c r="S1235" s="37"/>
      <c r="T1235" s="37"/>
      <c r="U1235" s="37"/>
      <c r="V1235" s="37"/>
      <c r="W1235" s="37"/>
      <c r="X1235" s="37"/>
      <c r="Y1235" s="37"/>
      <c r="Z1235" s="37"/>
      <c r="AA1235" s="37"/>
      <c r="AB1235" s="37"/>
      <c r="AC1235" s="37"/>
      <c r="AD1235" s="37"/>
      <c r="AE1235" s="37"/>
      <c r="AF1235" s="37"/>
      <c r="AG1235" s="37"/>
      <c r="AH1235" s="37"/>
      <c r="AI1235" s="37"/>
      <c r="AJ1235" s="37"/>
      <c r="AK1235" s="37"/>
      <c r="AL1235" s="37"/>
      <c r="AM1235" s="37"/>
      <c r="AN1235" s="37"/>
      <c r="AO1235" s="37"/>
    </row>
    <row r="1236" spans="17:41" x14ac:dyDescent="0.35">
      <c r="Q1236" s="37"/>
      <c r="R1236" s="37"/>
      <c r="S1236" s="37"/>
      <c r="T1236" s="37"/>
      <c r="U1236" s="37"/>
      <c r="V1236" s="37"/>
      <c r="W1236" s="37"/>
      <c r="X1236" s="37"/>
      <c r="Y1236" s="37"/>
      <c r="Z1236" s="37"/>
      <c r="AA1236" s="37"/>
      <c r="AB1236" s="37"/>
      <c r="AC1236" s="37"/>
      <c r="AD1236" s="37"/>
      <c r="AE1236" s="37"/>
      <c r="AF1236" s="37"/>
      <c r="AG1236" s="37"/>
      <c r="AH1236" s="37"/>
      <c r="AI1236" s="37"/>
      <c r="AJ1236" s="37"/>
      <c r="AK1236" s="37"/>
      <c r="AL1236" s="37"/>
      <c r="AM1236" s="37"/>
      <c r="AN1236" s="37"/>
      <c r="AO1236" s="37"/>
    </row>
    <row r="1237" spans="17:41" x14ac:dyDescent="0.35">
      <c r="Q1237" s="37"/>
      <c r="R1237" s="37"/>
      <c r="S1237" s="37"/>
      <c r="T1237" s="37"/>
      <c r="U1237" s="37"/>
      <c r="V1237" s="37"/>
      <c r="W1237" s="37"/>
      <c r="X1237" s="37"/>
      <c r="Y1237" s="37"/>
      <c r="Z1237" s="37"/>
      <c r="AA1237" s="37"/>
      <c r="AB1237" s="37"/>
      <c r="AC1237" s="37"/>
      <c r="AD1237" s="37"/>
      <c r="AE1237" s="37"/>
      <c r="AF1237" s="37"/>
      <c r="AG1237" s="37"/>
      <c r="AH1237" s="37"/>
      <c r="AI1237" s="37"/>
      <c r="AJ1237" s="37"/>
      <c r="AK1237" s="37"/>
      <c r="AL1237" s="37"/>
      <c r="AM1237" s="37"/>
      <c r="AN1237" s="37"/>
      <c r="AO1237" s="37"/>
    </row>
    <row r="1238" spans="17:41" x14ac:dyDescent="0.35">
      <c r="Q1238" s="37"/>
      <c r="R1238" s="37"/>
      <c r="S1238" s="37"/>
      <c r="T1238" s="37"/>
      <c r="U1238" s="37"/>
      <c r="V1238" s="37"/>
      <c r="W1238" s="37"/>
      <c r="X1238" s="37"/>
      <c r="Y1238" s="37"/>
      <c r="Z1238" s="37"/>
      <c r="AA1238" s="37"/>
      <c r="AB1238" s="37"/>
      <c r="AC1238" s="37"/>
      <c r="AD1238" s="37"/>
      <c r="AE1238" s="37"/>
      <c r="AF1238" s="37"/>
      <c r="AG1238" s="37"/>
      <c r="AH1238" s="37"/>
      <c r="AI1238" s="37"/>
      <c r="AJ1238" s="37"/>
      <c r="AK1238" s="37"/>
      <c r="AL1238" s="37"/>
      <c r="AM1238" s="37"/>
      <c r="AN1238" s="37"/>
      <c r="AO1238" s="37"/>
    </row>
    <row r="1239" spans="17:41" x14ac:dyDescent="0.35">
      <c r="Q1239" s="37"/>
      <c r="R1239" s="37"/>
      <c r="S1239" s="37"/>
      <c r="T1239" s="37"/>
      <c r="U1239" s="37"/>
      <c r="V1239" s="37"/>
      <c r="W1239" s="37"/>
      <c r="X1239" s="37"/>
      <c r="Y1239" s="37"/>
      <c r="Z1239" s="37"/>
      <c r="AA1239" s="37"/>
      <c r="AB1239" s="37"/>
      <c r="AC1239" s="37"/>
      <c r="AD1239" s="37"/>
      <c r="AE1239" s="37"/>
      <c r="AF1239" s="37"/>
      <c r="AG1239" s="37"/>
      <c r="AH1239" s="37"/>
      <c r="AI1239" s="37"/>
      <c r="AJ1239" s="37"/>
      <c r="AK1239" s="37"/>
      <c r="AL1239" s="37"/>
      <c r="AM1239" s="37"/>
      <c r="AN1239" s="37"/>
      <c r="AO1239" s="37"/>
    </row>
    <row r="1240" spans="17:41" x14ac:dyDescent="0.35">
      <c r="Q1240" s="37"/>
      <c r="R1240" s="37"/>
      <c r="S1240" s="37"/>
      <c r="T1240" s="37"/>
      <c r="U1240" s="37"/>
      <c r="V1240" s="37"/>
      <c r="W1240" s="37"/>
      <c r="X1240" s="37"/>
      <c r="Y1240" s="37"/>
      <c r="Z1240" s="37"/>
      <c r="AA1240" s="37"/>
      <c r="AB1240" s="37"/>
      <c r="AC1240" s="37"/>
      <c r="AD1240" s="37"/>
      <c r="AE1240" s="37"/>
      <c r="AF1240" s="37"/>
      <c r="AG1240" s="37"/>
      <c r="AH1240" s="37"/>
      <c r="AI1240" s="37"/>
      <c r="AJ1240" s="37"/>
      <c r="AK1240" s="37"/>
      <c r="AL1240" s="37"/>
      <c r="AM1240" s="37"/>
      <c r="AN1240" s="37"/>
      <c r="AO1240" s="37"/>
    </row>
    <row r="1241" spans="17:41" x14ac:dyDescent="0.35">
      <c r="Q1241" s="37"/>
      <c r="R1241" s="37"/>
      <c r="S1241" s="37"/>
      <c r="T1241" s="37"/>
      <c r="U1241" s="37"/>
      <c r="V1241" s="37"/>
      <c r="W1241" s="37"/>
      <c r="X1241" s="37"/>
      <c r="Y1241" s="37"/>
      <c r="Z1241" s="37"/>
      <c r="AA1241" s="37"/>
      <c r="AB1241" s="37"/>
      <c r="AC1241" s="37"/>
      <c r="AD1241" s="37"/>
      <c r="AE1241" s="37"/>
      <c r="AF1241" s="37"/>
      <c r="AG1241" s="37"/>
      <c r="AH1241" s="37"/>
      <c r="AI1241" s="37"/>
      <c r="AJ1241" s="37"/>
      <c r="AK1241" s="37"/>
      <c r="AL1241" s="37"/>
      <c r="AM1241" s="37"/>
      <c r="AN1241" s="37"/>
      <c r="AO1241" s="37"/>
    </row>
    <row r="1242" spans="17:41" x14ac:dyDescent="0.35">
      <c r="Q1242" s="37"/>
      <c r="R1242" s="37"/>
      <c r="S1242" s="37"/>
      <c r="T1242" s="37"/>
      <c r="U1242" s="37"/>
      <c r="V1242" s="37"/>
      <c r="W1242" s="37"/>
      <c r="X1242" s="37"/>
      <c r="Y1242" s="37"/>
      <c r="Z1242" s="37"/>
      <c r="AA1242" s="37"/>
      <c r="AB1242" s="37"/>
      <c r="AC1242" s="37"/>
      <c r="AD1242" s="37"/>
      <c r="AE1242" s="37"/>
      <c r="AF1242" s="37"/>
      <c r="AG1242" s="37"/>
      <c r="AH1242" s="37"/>
      <c r="AI1242" s="37"/>
      <c r="AJ1242" s="37"/>
      <c r="AK1242" s="37"/>
      <c r="AL1242" s="37"/>
      <c r="AM1242" s="37"/>
      <c r="AN1242" s="37"/>
      <c r="AO1242" s="37"/>
    </row>
    <row r="1243" spans="17:41" x14ac:dyDescent="0.35">
      <c r="Q1243" s="37"/>
      <c r="R1243" s="37"/>
      <c r="S1243" s="37"/>
      <c r="T1243" s="37"/>
      <c r="U1243" s="37"/>
      <c r="V1243" s="37"/>
      <c r="W1243" s="37"/>
      <c r="X1243" s="37"/>
      <c r="Y1243" s="37"/>
      <c r="Z1243" s="37"/>
      <c r="AA1243" s="37"/>
      <c r="AB1243" s="37"/>
      <c r="AC1243" s="37"/>
      <c r="AD1243" s="37"/>
      <c r="AE1243" s="37"/>
      <c r="AF1243" s="37"/>
      <c r="AG1243" s="37"/>
      <c r="AH1243" s="37"/>
      <c r="AI1243" s="37"/>
      <c r="AJ1243" s="37"/>
      <c r="AK1243" s="37"/>
      <c r="AL1243" s="37"/>
      <c r="AM1243" s="37"/>
      <c r="AN1243" s="37"/>
      <c r="AO1243" s="37"/>
    </row>
    <row r="1244" spans="17:41" x14ac:dyDescent="0.35">
      <c r="Q1244" s="37"/>
      <c r="R1244" s="37"/>
      <c r="S1244" s="37"/>
      <c r="T1244" s="37"/>
      <c r="U1244" s="37"/>
      <c r="V1244" s="37"/>
      <c r="W1244" s="37"/>
      <c r="X1244" s="37"/>
      <c r="Y1244" s="37"/>
      <c r="Z1244" s="37"/>
      <c r="AA1244" s="37"/>
      <c r="AB1244" s="37"/>
      <c r="AC1244" s="37"/>
      <c r="AD1244" s="37"/>
      <c r="AE1244" s="37"/>
      <c r="AF1244" s="37"/>
      <c r="AG1244" s="37"/>
      <c r="AH1244" s="37"/>
      <c r="AI1244" s="37"/>
      <c r="AJ1244" s="37"/>
      <c r="AK1244" s="37"/>
      <c r="AL1244" s="37"/>
      <c r="AM1244" s="37"/>
      <c r="AN1244" s="37"/>
      <c r="AO1244" s="37"/>
    </row>
    <row r="1245" spans="17:41" x14ac:dyDescent="0.35">
      <c r="Q1245" s="37"/>
      <c r="R1245" s="37"/>
      <c r="S1245" s="37"/>
      <c r="T1245" s="37"/>
      <c r="U1245" s="37"/>
      <c r="V1245" s="37"/>
      <c r="W1245" s="37"/>
      <c r="X1245" s="37"/>
      <c r="Y1245" s="37"/>
      <c r="Z1245" s="37"/>
      <c r="AA1245" s="37"/>
      <c r="AB1245" s="37"/>
      <c r="AC1245" s="37"/>
      <c r="AD1245" s="37"/>
      <c r="AE1245" s="37"/>
      <c r="AF1245" s="37"/>
      <c r="AG1245" s="37"/>
      <c r="AH1245" s="37"/>
      <c r="AI1245" s="37"/>
      <c r="AJ1245" s="37"/>
      <c r="AK1245" s="37"/>
      <c r="AL1245" s="37"/>
      <c r="AM1245" s="37"/>
      <c r="AN1245" s="37"/>
      <c r="AO1245" s="37"/>
    </row>
    <row r="1246" spans="17:41" x14ac:dyDescent="0.35">
      <c r="Q1246" s="37"/>
      <c r="R1246" s="37"/>
      <c r="S1246" s="37"/>
      <c r="T1246" s="37"/>
      <c r="U1246" s="37"/>
      <c r="V1246" s="37"/>
      <c r="W1246" s="37"/>
      <c r="X1246" s="37"/>
      <c r="Y1246" s="37"/>
      <c r="Z1246" s="37"/>
      <c r="AA1246" s="37"/>
      <c r="AB1246" s="37"/>
      <c r="AC1246" s="37"/>
      <c r="AD1246" s="37"/>
      <c r="AE1246" s="37"/>
      <c r="AF1246" s="37"/>
      <c r="AG1246" s="37"/>
      <c r="AH1246" s="37"/>
      <c r="AI1246" s="37"/>
      <c r="AJ1246" s="37"/>
      <c r="AK1246" s="37"/>
      <c r="AL1246" s="37"/>
      <c r="AM1246" s="37"/>
      <c r="AN1246" s="37"/>
      <c r="AO1246" s="37"/>
    </row>
    <row r="1247" spans="17:41" x14ac:dyDescent="0.35">
      <c r="Q1247" s="37"/>
      <c r="R1247" s="37"/>
      <c r="S1247" s="37"/>
      <c r="T1247" s="37"/>
      <c r="U1247" s="37"/>
      <c r="V1247" s="37"/>
      <c r="W1247" s="37"/>
      <c r="X1247" s="37"/>
      <c r="Y1247" s="37"/>
      <c r="Z1247" s="37"/>
      <c r="AA1247" s="37"/>
      <c r="AB1247" s="37"/>
      <c r="AC1247" s="37"/>
      <c r="AD1247" s="37"/>
      <c r="AE1247" s="37"/>
      <c r="AF1247" s="37"/>
      <c r="AG1247" s="37"/>
      <c r="AH1247" s="37"/>
      <c r="AI1247" s="37"/>
      <c r="AJ1247" s="37"/>
      <c r="AK1247" s="37"/>
      <c r="AL1247" s="37"/>
      <c r="AM1247" s="37"/>
      <c r="AN1247" s="37"/>
      <c r="AO1247" s="37"/>
    </row>
    <row r="1248" spans="17:41" x14ac:dyDescent="0.35">
      <c r="Q1248" s="37"/>
      <c r="R1248" s="37"/>
      <c r="S1248" s="37"/>
      <c r="T1248" s="37"/>
      <c r="U1248" s="37"/>
      <c r="V1248" s="37"/>
      <c r="W1248" s="37"/>
      <c r="X1248" s="37"/>
      <c r="Y1248" s="37"/>
      <c r="Z1248" s="37"/>
      <c r="AA1248" s="37"/>
      <c r="AB1248" s="37"/>
      <c r="AC1248" s="37"/>
      <c r="AD1248" s="37"/>
      <c r="AE1248" s="37"/>
      <c r="AF1248" s="37"/>
      <c r="AG1248" s="37"/>
      <c r="AH1248" s="37"/>
      <c r="AI1248" s="37"/>
      <c r="AJ1248" s="37"/>
      <c r="AK1248" s="37"/>
      <c r="AL1248" s="37"/>
      <c r="AM1248" s="37"/>
      <c r="AN1248" s="37"/>
      <c r="AO1248" s="37"/>
    </row>
    <row r="1249" spans="17:41" x14ac:dyDescent="0.35">
      <c r="Q1249" s="37"/>
      <c r="R1249" s="37"/>
      <c r="S1249" s="37"/>
      <c r="T1249" s="37"/>
      <c r="U1249" s="37"/>
      <c r="V1249" s="37"/>
      <c r="W1249" s="37"/>
      <c r="X1249" s="37"/>
      <c r="Y1249" s="37"/>
      <c r="Z1249" s="37"/>
      <c r="AA1249" s="37"/>
      <c r="AB1249" s="37"/>
      <c r="AC1249" s="37"/>
      <c r="AD1249" s="37"/>
      <c r="AE1249" s="37"/>
      <c r="AF1249" s="37"/>
      <c r="AG1249" s="37"/>
      <c r="AH1249" s="37"/>
      <c r="AI1249" s="37"/>
      <c r="AJ1249" s="37"/>
      <c r="AK1249" s="37"/>
      <c r="AL1249" s="37"/>
      <c r="AM1249" s="37"/>
      <c r="AN1249" s="37"/>
      <c r="AO1249" s="37"/>
    </row>
    <row r="1250" spans="17:41" x14ac:dyDescent="0.35">
      <c r="Q1250" s="37"/>
      <c r="R1250" s="37"/>
      <c r="S1250" s="37"/>
      <c r="T1250" s="37"/>
      <c r="U1250" s="37"/>
      <c r="V1250" s="37"/>
      <c r="W1250" s="37"/>
      <c r="X1250" s="37"/>
      <c r="Y1250" s="37"/>
      <c r="Z1250" s="37"/>
      <c r="AA1250" s="37"/>
      <c r="AB1250" s="37"/>
      <c r="AC1250" s="37"/>
      <c r="AD1250" s="37"/>
      <c r="AE1250" s="37"/>
      <c r="AF1250" s="37"/>
      <c r="AG1250" s="37"/>
      <c r="AH1250" s="37"/>
      <c r="AI1250" s="37"/>
      <c r="AJ1250" s="37"/>
      <c r="AK1250" s="37"/>
      <c r="AL1250" s="37"/>
      <c r="AM1250" s="37"/>
      <c r="AN1250" s="37"/>
      <c r="AO1250" s="37"/>
    </row>
    <row r="1251" spans="17:41" x14ac:dyDescent="0.35">
      <c r="Q1251" s="37"/>
      <c r="R1251" s="37"/>
      <c r="S1251" s="37"/>
      <c r="T1251" s="37"/>
      <c r="U1251" s="37"/>
      <c r="V1251" s="37"/>
      <c r="W1251" s="37"/>
      <c r="X1251" s="37"/>
      <c r="Y1251" s="37"/>
      <c r="Z1251" s="37"/>
      <c r="AA1251" s="37"/>
      <c r="AB1251" s="37"/>
      <c r="AC1251" s="37"/>
      <c r="AD1251" s="37"/>
      <c r="AE1251" s="37"/>
      <c r="AF1251" s="37"/>
      <c r="AG1251" s="37"/>
      <c r="AH1251" s="37"/>
      <c r="AI1251" s="37"/>
      <c r="AJ1251" s="37"/>
      <c r="AK1251" s="37"/>
      <c r="AL1251" s="37"/>
      <c r="AM1251" s="37"/>
      <c r="AN1251" s="37"/>
      <c r="AO1251" s="37"/>
    </row>
    <row r="1252" spans="17:41" x14ac:dyDescent="0.35">
      <c r="Q1252" s="37"/>
      <c r="R1252" s="37"/>
      <c r="S1252" s="37"/>
      <c r="T1252" s="37"/>
      <c r="U1252" s="37"/>
      <c r="V1252" s="37"/>
      <c r="W1252" s="37"/>
      <c r="X1252" s="37"/>
      <c r="Y1252" s="37"/>
      <c r="Z1252" s="37"/>
      <c r="AA1252" s="37"/>
      <c r="AB1252" s="37"/>
      <c r="AC1252" s="37"/>
      <c r="AD1252" s="37"/>
      <c r="AE1252" s="37"/>
      <c r="AF1252" s="37"/>
      <c r="AG1252" s="37"/>
      <c r="AH1252" s="37"/>
      <c r="AI1252" s="37"/>
      <c r="AJ1252" s="37"/>
      <c r="AK1252" s="37"/>
      <c r="AL1252" s="37"/>
      <c r="AM1252" s="37"/>
      <c r="AN1252" s="37"/>
      <c r="AO1252" s="37"/>
    </row>
    <row r="1253" spans="17:41" x14ac:dyDescent="0.35">
      <c r="Q1253" s="37"/>
      <c r="R1253" s="37"/>
      <c r="S1253" s="37"/>
      <c r="T1253" s="37"/>
      <c r="U1253" s="37"/>
      <c r="V1253" s="37"/>
      <c r="W1253" s="37"/>
      <c r="X1253" s="37"/>
      <c r="Y1253" s="37"/>
      <c r="Z1253" s="37"/>
      <c r="AA1253" s="37"/>
      <c r="AB1253" s="37"/>
      <c r="AC1253" s="37"/>
      <c r="AD1253" s="37"/>
      <c r="AE1253" s="37"/>
      <c r="AF1253" s="37"/>
      <c r="AG1253" s="37"/>
      <c r="AH1253" s="37"/>
      <c r="AI1253" s="37"/>
      <c r="AJ1253" s="37"/>
      <c r="AK1253" s="37"/>
      <c r="AL1253" s="37"/>
      <c r="AM1253" s="37"/>
      <c r="AN1253" s="37"/>
      <c r="AO1253" s="37"/>
    </row>
    <row r="1254" spans="17:41" x14ac:dyDescent="0.35">
      <c r="Q1254" s="37"/>
      <c r="R1254" s="37"/>
      <c r="S1254" s="37"/>
      <c r="T1254" s="37"/>
      <c r="U1254" s="37"/>
      <c r="V1254" s="37"/>
      <c r="W1254" s="37"/>
      <c r="X1254" s="37"/>
      <c r="Y1254" s="37"/>
      <c r="Z1254" s="37"/>
      <c r="AA1254" s="37"/>
      <c r="AB1254" s="37"/>
      <c r="AC1254" s="37"/>
      <c r="AD1254" s="37"/>
      <c r="AE1254" s="37"/>
      <c r="AF1254" s="37"/>
      <c r="AG1254" s="37"/>
      <c r="AH1254" s="37"/>
      <c r="AI1254" s="37"/>
      <c r="AJ1254" s="37"/>
      <c r="AK1254" s="37"/>
      <c r="AL1254" s="37"/>
      <c r="AM1254" s="37"/>
      <c r="AN1254" s="37"/>
      <c r="AO1254" s="37"/>
    </row>
    <row r="1255" spans="17:41" x14ac:dyDescent="0.35">
      <c r="Q1255" s="37"/>
      <c r="R1255" s="37"/>
      <c r="S1255" s="37"/>
      <c r="T1255" s="37"/>
      <c r="U1255" s="37"/>
      <c r="V1255" s="37"/>
      <c r="W1255" s="37"/>
      <c r="X1255" s="37"/>
      <c r="Y1255" s="37"/>
      <c r="Z1255" s="37"/>
      <c r="AA1255" s="37"/>
      <c r="AB1255" s="37"/>
      <c r="AC1255" s="37"/>
      <c r="AD1255" s="37"/>
      <c r="AE1255" s="37"/>
      <c r="AF1255" s="37"/>
      <c r="AG1255" s="37"/>
      <c r="AH1255" s="37"/>
      <c r="AI1255" s="37"/>
      <c r="AJ1255" s="37"/>
      <c r="AK1255" s="37"/>
      <c r="AL1255" s="37"/>
      <c r="AM1255" s="37"/>
      <c r="AN1255" s="37"/>
      <c r="AO1255" s="37"/>
    </row>
    <row r="1256" spans="17:41" x14ac:dyDescent="0.35">
      <c r="Q1256" s="37"/>
      <c r="R1256" s="37"/>
      <c r="S1256" s="37"/>
      <c r="T1256" s="37"/>
      <c r="U1256" s="37"/>
      <c r="V1256" s="37"/>
      <c r="W1256" s="37"/>
      <c r="X1256" s="37"/>
      <c r="Y1256" s="37"/>
      <c r="Z1256" s="37"/>
      <c r="AA1256" s="37"/>
      <c r="AB1256" s="37"/>
      <c r="AC1256" s="37"/>
      <c r="AD1256" s="37"/>
      <c r="AE1256" s="37"/>
      <c r="AF1256" s="37"/>
      <c r="AG1256" s="37"/>
      <c r="AH1256" s="37"/>
      <c r="AI1256" s="37"/>
      <c r="AJ1256" s="37"/>
      <c r="AK1256" s="37"/>
      <c r="AL1256" s="37"/>
      <c r="AM1256" s="37"/>
      <c r="AN1256" s="37"/>
      <c r="AO1256" s="37"/>
    </row>
    <row r="1257" spans="17:41" x14ac:dyDescent="0.35">
      <c r="Q1257" s="37"/>
      <c r="R1257" s="37"/>
      <c r="S1257" s="37"/>
      <c r="T1257" s="37"/>
      <c r="U1257" s="37"/>
      <c r="V1257" s="37"/>
      <c r="W1257" s="37"/>
      <c r="X1257" s="37"/>
      <c r="Y1257" s="37"/>
      <c r="Z1257" s="37"/>
      <c r="AA1257" s="37"/>
      <c r="AB1257" s="37"/>
      <c r="AC1257" s="37"/>
      <c r="AD1257" s="37"/>
      <c r="AE1257" s="37"/>
      <c r="AF1257" s="37"/>
      <c r="AG1257" s="37"/>
      <c r="AH1257" s="37"/>
      <c r="AI1257" s="37"/>
      <c r="AJ1257" s="37"/>
      <c r="AK1257" s="37"/>
      <c r="AL1257" s="37"/>
      <c r="AM1257" s="37"/>
      <c r="AN1257" s="37"/>
      <c r="AO1257" s="37"/>
    </row>
    <row r="1258" spans="17:41" x14ac:dyDescent="0.35">
      <c r="Q1258" s="37"/>
      <c r="R1258" s="37"/>
      <c r="S1258" s="37"/>
      <c r="T1258" s="37"/>
      <c r="U1258" s="37"/>
      <c r="V1258" s="37"/>
      <c r="W1258" s="37"/>
      <c r="X1258" s="37"/>
      <c r="Y1258" s="37"/>
      <c r="Z1258" s="37"/>
      <c r="AA1258" s="37"/>
      <c r="AB1258" s="37"/>
      <c r="AC1258" s="37"/>
      <c r="AD1258" s="37"/>
      <c r="AE1258" s="37"/>
      <c r="AF1258" s="37"/>
      <c r="AG1258" s="37"/>
      <c r="AH1258" s="37"/>
      <c r="AI1258" s="37"/>
      <c r="AJ1258" s="37"/>
      <c r="AK1258" s="37"/>
      <c r="AL1258" s="37"/>
      <c r="AM1258" s="37"/>
      <c r="AN1258" s="37"/>
      <c r="AO1258" s="37"/>
    </row>
    <row r="1259" spans="17:41" x14ac:dyDescent="0.35">
      <c r="Q1259" s="37"/>
      <c r="R1259" s="37"/>
      <c r="S1259" s="37"/>
      <c r="T1259" s="37"/>
      <c r="U1259" s="37"/>
      <c r="V1259" s="37"/>
      <c r="W1259" s="37"/>
      <c r="X1259" s="37"/>
      <c r="Y1259" s="37"/>
      <c r="Z1259" s="37"/>
      <c r="AA1259" s="37"/>
      <c r="AB1259" s="37"/>
      <c r="AC1259" s="37"/>
      <c r="AD1259" s="37"/>
      <c r="AE1259" s="37"/>
      <c r="AF1259" s="37"/>
      <c r="AG1259" s="37"/>
      <c r="AH1259" s="37"/>
      <c r="AI1259" s="37"/>
      <c r="AJ1259" s="37"/>
      <c r="AK1259" s="37"/>
      <c r="AL1259" s="37"/>
      <c r="AM1259" s="37"/>
      <c r="AN1259" s="37"/>
      <c r="AO1259" s="37"/>
    </row>
    <row r="1260" spans="17:41" x14ac:dyDescent="0.35">
      <c r="Q1260" s="37"/>
      <c r="R1260" s="37"/>
      <c r="S1260" s="37"/>
      <c r="T1260" s="37"/>
      <c r="U1260" s="37"/>
      <c r="V1260" s="37"/>
      <c r="W1260" s="37"/>
      <c r="X1260" s="37"/>
      <c r="Y1260" s="37"/>
      <c r="Z1260" s="37"/>
      <c r="AA1260" s="37"/>
      <c r="AB1260" s="37"/>
      <c r="AC1260" s="37"/>
      <c r="AD1260" s="37"/>
      <c r="AE1260" s="37"/>
      <c r="AF1260" s="37"/>
      <c r="AG1260" s="37"/>
      <c r="AH1260" s="37"/>
      <c r="AI1260" s="37"/>
      <c r="AJ1260" s="37"/>
      <c r="AK1260" s="37"/>
      <c r="AL1260" s="37"/>
      <c r="AM1260" s="37"/>
      <c r="AN1260" s="37"/>
      <c r="AO1260" s="37"/>
    </row>
    <row r="1261" spans="17:41" x14ac:dyDescent="0.35">
      <c r="Q1261" s="37"/>
      <c r="R1261" s="37"/>
      <c r="S1261" s="37"/>
      <c r="T1261" s="37"/>
      <c r="U1261" s="37"/>
      <c r="V1261" s="37"/>
      <c r="W1261" s="37"/>
      <c r="X1261" s="37"/>
      <c r="Y1261" s="37"/>
      <c r="Z1261" s="37"/>
      <c r="AA1261" s="37"/>
      <c r="AB1261" s="37"/>
      <c r="AC1261" s="37"/>
      <c r="AD1261" s="37"/>
      <c r="AE1261" s="37"/>
      <c r="AF1261" s="37"/>
      <c r="AG1261" s="37"/>
      <c r="AH1261" s="37"/>
      <c r="AI1261" s="37"/>
      <c r="AJ1261" s="37"/>
      <c r="AK1261" s="37"/>
      <c r="AL1261" s="37"/>
      <c r="AM1261" s="37"/>
      <c r="AN1261" s="37"/>
      <c r="AO1261" s="37"/>
    </row>
    <row r="1262" spans="17:41" x14ac:dyDescent="0.35">
      <c r="Q1262" s="37"/>
      <c r="R1262" s="37"/>
      <c r="S1262" s="37"/>
      <c r="T1262" s="37"/>
      <c r="U1262" s="37"/>
      <c r="V1262" s="37"/>
      <c r="W1262" s="37"/>
      <c r="X1262" s="37"/>
      <c r="Y1262" s="37"/>
      <c r="Z1262" s="37"/>
      <c r="AA1262" s="37"/>
      <c r="AB1262" s="37"/>
      <c r="AC1262" s="37"/>
      <c r="AD1262" s="37"/>
      <c r="AE1262" s="37"/>
      <c r="AF1262" s="37"/>
      <c r="AG1262" s="37"/>
      <c r="AH1262" s="37"/>
      <c r="AI1262" s="37"/>
      <c r="AJ1262" s="37"/>
      <c r="AK1262" s="37"/>
      <c r="AL1262" s="37"/>
      <c r="AM1262" s="37"/>
      <c r="AN1262" s="37"/>
      <c r="AO1262" s="37"/>
    </row>
    <row r="1263" spans="17:41" x14ac:dyDescent="0.35">
      <c r="Q1263" s="37"/>
      <c r="R1263" s="37"/>
      <c r="S1263" s="37"/>
      <c r="T1263" s="37"/>
      <c r="U1263" s="37"/>
      <c r="V1263" s="37"/>
      <c r="W1263" s="37"/>
      <c r="X1263" s="37"/>
      <c r="Y1263" s="37"/>
      <c r="Z1263" s="37"/>
      <c r="AA1263" s="37"/>
      <c r="AB1263" s="37"/>
      <c r="AC1263" s="37"/>
      <c r="AD1263" s="37"/>
      <c r="AE1263" s="37"/>
      <c r="AF1263" s="37"/>
      <c r="AG1263" s="37"/>
      <c r="AH1263" s="37"/>
      <c r="AI1263" s="37"/>
      <c r="AJ1263" s="37"/>
      <c r="AK1263" s="37"/>
      <c r="AL1263" s="37"/>
      <c r="AM1263" s="37"/>
      <c r="AN1263" s="37"/>
      <c r="AO1263" s="37"/>
    </row>
    <row r="1264" spans="17:41" x14ac:dyDescent="0.35">
      <c r="Q1264" s="37"/>
      <c r="R1264" s="37"/>
      <c r="S1264" s="37"/>
      <c r="T1264" s="37"/>
      <c r="U1264" s="37"/>
      <c r="V1264" s="37"/>
      <c r="W1264" s="37"/>
      <c r="X1264" s="37"/>
      <c r="Y1264" s="37"/>
      <c r="Z1264" s="37"/>
      <c r="AA1264" s="37"/>
      <c r="AB1264" s="37"/>
      <c r="AC1264" s="37"/>
      <c r="AD1264" s="37"/>
      <c r="AE1264" s="37"/>
      <c r="AF1264" s="37"/>
      <c r="AG1264" s="37"/>
      <c r="AH1264" s="37"/>
      <c r="AI1264" s="37"/>
      <c r="AJ1264" s="37"/>
      <c r="AK1264" s="37"/>
      <c r="AL1264" s="37"/>
      <c r="AM1264" s="37"/>
      <c r="AN1264" s="37"/>
      <c r="AO1264" s="37"/>
    </row>
    <row r="1265" spans="17:41" x14ac:dyDescent="0.35">
      <c r="Q1265" s="37"/>
      <c r="R1265" s="37"/>
      <c r="S1265" s="37"/>
      <c r="T1265" s="37"/>
      <c r="U1265" s="37"/>
      <c r="V1265" s="37"/>
      <c r="W1265" s="37"/>
      <c r="X1265" s="37"/>
      <c r="Y1265" s="37"/>
      <c r="Z1265" s="37"/>
      <c r="AA1265" s="37"/>
      <c r="AB1265" s="37"/>
      <c r="AC1265" s="37"/>
      <c r="AD1265" s="37"/>
      <c r="AE1265" s="37"/>
      <c r="AF1265" s="37"/>
      <c r="AG1265" s="37"/>
      <c r="AH1265" s="37"/>
      <c r="AI1265" s="37"/>
      <c r="AJ1265" s="37"/>
      <c r="AK1265" s="37"/>
      <c r="AL1265" s="37"/>
      <c r="AM1265" s="37"/>
      <c r="AN1265" s="37"/>
      <c r="AO1265" s="37"/>
    </row>
    <row r="1266" spans="17:41" x14ac:dyDescent="0.35">
      <c r="Q1266" s="37"/>
      <c r="R1266" s="37"/>
      <c r="S1266" s="37"/>
      <c r="T1266" s="37"/>
      <c r="U1266" s="37"/>
      <c r="V1266" s="37"/>
      <c r="W1266" s="37"/>
      <c r="X1266" s="37"/>
      <c r="Y1266" s="37"/>
      <c r="Z1266" s="37"/>
      <c r="AA1266" s="37"/>
      <c r="AB1266" s="37"/>
      <c r="AC1266" s="37"/>
      <c r="AD1266" s="37"/>
      <c r="AE1266" s="37"/>
      <c r="AF1266" s="37"/>
      <c r="AG1266" s="37"/>
      <c r="AH1266" s="37"/>
      <c r="AI1266" s="37"/>
      <c r="AJ1266" s="37"/>
      <c r="AK1266" s="37"/>
      <c r="AL1266" s="37"/>
      <c r="AM1266" s="37"/>
      <c r="AN1266" s="37"/>
      <c r="AO1266" s="37"/>
    </row>
    <row r="1267" spans="17:41" x14ac:dyDescent="0.35">
      <c r="Q1267" s="37"/>
      <c r="R1267" s="37"/>
      <c r="S1267" s="37"/>
      <c r="T1267" s="37"/>
      <c r="U1267" s="37"/>
      <c r="V1267" s="37"/>
      <c r="W1267" s="37"/>
      <c r="X1267" s="37"/>
      <c r="Y1267" s="37"/>
      <c r="Z1267" s="37"/>
      <c r="AA1267" s="37"/>
      <c r="AB1267" s="37"/>
      <c r="AC1267" s="37"/>
      <c r="AD1267" s="37"/>
      <c r="AE1267" s="37"/>
      <c r="AF1267" s="37"/>
      <c r="AG1267" s="37"/>
      <c r="AH1267" s="37"/>
      <c r="AI1267" s="37"/>
      <c r="AJ1267" s="37"/>
      <c r="AK1267" s="37"/>
      <c r="AL1267" s="37"/>
      <c r="AM1267" s="37"/>
      <c r="AN1267" s="37"/>
      <c r="AO1267" s="37"/>
    </row>
    <row r="1268" spans="17:41" x14ac:dyDescent="0.35">
      <c r="Q1268" s="37"/>
      <c r="R1268" s="37"/>
      <c r="S1268" s="37"/>
      <c r="T1268" s="37"/>
      <c r="U1268" s="37"/>
      <c r="V1268" s="37"/>
      <c r="W1268" s="37"/>
      <c r="X1268" s="37"/>
      <c r="Y1268" s="37"/>
      <c r="Z1268" s="37"/>
      <c r="AA1268" s="37"/>
      <c r="AB1268" s="37"/>
      <c r="AC1268" s="37"/>
      <c r="AD1268" s="37"/>
      <c r="AE1268" s="37"/>
      <c r="AF1268" s="37"/>
      <c r="AG1268" s="37"/>
      <c r="AH1268" s="37"/>
      <c r="AI1268" s="37"/>
      <c r="AJ1268" s="37"/>
      <c r="AK1268" s="37"/>
      <c r="AL1268" s="37"/>
      <c r="AM1268" s="37"/>
      <c r="AN1268" s="37"/>
      <c r="AO1268" s="37"/>
    </row>
    <row r="1269" spans="17:41" x14ac:dyDescent="0.35">
      <c r="Q1269" s="37"/>
      <c r="R1269" s="37"/>
      <c r="S1269" s="37"/>
      <c r="T1269" s="37"/>
      <c r="U1269" s="37"/>
      <c r="V1269" s="37"/>
      <c r="W1269" s="37"/>
      <c r="X1269" s="37"/>
      <c r="Y1269" s="37"/>
      <c r="Z1269" s="37"/>
      <c r="AA1269" s="37"/>
      <c r="AB1269" s="37"/>
      <c r="AC1269" s="37"/>
      <c r="AD1269" s="37"/>
      <c r="AE1269" s="37"/>
      <c r="AF1269" s="37"/>
      <c r="AG1269" s="37"/>
      <c r="AH1269" s="37"/>
      <c r="AI1269" s="37"/>
      <c r="AJ1269" s="37"/>
      <c r="AK1269" s="37"/>
      <c r="AL1269" s="37"/>
      <c r="AM1269" s="37"/>
      <c r="AN1269" s="37"/>
      <c r="AO1269" s="37"/>
    </row>
    <row r="1270" spans="17:41" x14ac:dyDescent="0.35">
      <c r="Q1270" s="37"/>
      <c r="R1270" s="37"/>
      <c r="S1270" s="37"/>
      <c r="T1270" s="37"/>
      <c r="U1270" s="37"/>
      <c r="V1270" s="37"/>
      <c r="W1270" s="37"/>
      <c r="X1270" s="37"/>
      <c r="Y1270" s="37"/>
      <c r="Z1270" s="37"/>
      <c r="AA1270" s="37"/>
      <c r="AB1270" s="37"/>
      <c r="AC1270" s="37"/>
      <c r="AD1270" s="37"/>
      <c r="AE1270" s="37"/>
      <c r="AF1270" s="37"/>
      <c r="AG1270" s="37"/>
      <c r="AH1270" s="37"/>
      <c r="AI1270" s="37"/>
      <c r="AJ1270" s="37"/>
      <c r="AK1270" s="37"/>
      <c r="AL1270" s="37"/>
      <c r="AM1270" s="37"/>
      <c r="AN1270" s="37"/>
      <c r="AO1270" s="37"/>
    </row>
    <row r="1271" spans="17:41" x14ac:dyDescent="0.35">
      <c r="Q1271" s="37"/>
      <c r="R1271" s="37"/>
      <c r="S1271" s="37"/>
      <c r="T1271" s="37"/>
      <c r="U1271" s="37"/>
      <c r="V1271" s="37"/>
      <c r="W1271" s="37"/>
      <c r="X1271" s="37"/>
      <c r="Y1271" s="37"/>
      <c r="Z1271" s="37"/>
      <c r="AA1271" s="37"/>
      <c r="AB1271" s="37"/>
      <c r="AC1271" s="37"/>
      <c r="AD1271" s="37"/>
      <c r="AE1271" s="37"/>
      <c r="AF1271" s="37"/>
      <c r="AG1271" s="37"/>
      <c r="AH1271" s="37"/>
      <c r="AI1271" s="37"/>
      <c r="AJ1271" s="37"/>
      <c r="AK1271" s="37"/>
      <c r="AL1271" s="37"/>
      <c r="AM1271" s="37"/>
      <c r="AN1271" s="37"/>
      <c r="AO1271" s="37"/>
    </row>
    <row r="1272" spans="17:41" x14ac:dyDescent="0.35">
      <c r="Q1272" s="37"/>
      <c r="R1272" s="37"/>
      <c r="S1272" s="37"/>
      <c r="T1272" s="37"/>
      <c r="U1272" s="37"/>
      <c r="V1272" s="37"/>
      <c r="W1272" s="37"/>
      <c r="X1272" s="37"/>
      <c r="Y1272" s="37"/>
      <c r="Z1272" s="37"/>
      <c r="AA1272" s="37"/>
      <c r="AB1272" s="37"/>
      <c r="AC1272" s="37"/>
      <c r="AD1272" s="37"/>
      <c r="AE1272" s="37"/>
      <c r="AF1272" s="37"/>
      <c r="AG1272" s="37"/>
      <c r="AH1272" s="37"/>
      <c r="AI1272" s="37"/>
      <c r="AJ1272" s="37"/>
      <c r="AK1272" s="37"/>
      <c r="AL1272" s="37"/>
      <c r="AM1272" s="37"/>
      <c r="AN1272" s="37"/>
      <c r="AO1272" s="37"/>
    </row>
    <row r="1273" spans="17:41" x14ac:dyDescent="0.35">
      <c r="Q1273" s="37"/>
      <c r="R1273" s="37"/>
      <c r="S1273" s="37"/>
      <c r="T1273" s="37"/>
      <c r="U1273" s="37"/>
      <c r="V1273" s="37"/>
      <c r="W1273" s="37"/>
      <c r="X1273" s="37"/>
      <c r="Y1273" s="37"/>
      <c r="Z1273" s="37"/>
      <c r="AA1273" s="37"/>
      <c r="AB1273" s="37"/>
      <c r="AC1273" s="37"/>
      <c r="AD1273" s="37"/>
      <c r="AE1273" s="37"/>
      <c r="AF1273" s="37"/>
      <c r="AG1273" s="37"/>
      <c r="AH1273" s="37"/>
      <c r="AI1273" s="37"/>
      <c r="AJ1273" s="37"/>
      <c r="AK1273" s="37"/>
      <c r="AL1273" s="37"/>
      <c r="AM1273" s="37"/>
      <c r="AN1273" s="37"/>
      <c r="AO1273" s="37"/>
    </row>
    <row r="1274" spans="17:41" x14ac:dyDescent="0.35">
      <c r="Q1274" s="37"/>
      <c r="R1274" s="37"/>
      <c r="S1274" s="37"/>
      <c r="T1274" s="37"/>
      <c r="U1274" s="37"/>
      <c r="V1274" s="37"/>
      <c r="W1274" s="37"/>
      <c r="X1274" s="37"/>
      <c r="Y1274" s="37"/>
      <c r="Z1274" s="37"/>
      <c r="AA1274" s="37"/>
      <c r="AB1274" s="37"/>
      <c r="AC1274" s="37"/>
      <c r="AD1274" s="37"/>
      <c r="AE1274" s="37"/>
      <c r="AF1274" s="37"/>
      <c r="AG1274" s="37"/>
      <c r="AH1274" s="37"/>
      <c r="AI1274" s="37"/>
      <c r="AJ1274" s="37"/>
      <c r="AK1274" s="37"/>
      <c r="AL1274" s="37"/>
      <c r="AM1274" s="37"/>
      <c r="AN1274" s="37"/>
      <c r="AO1274" s="37"/>
    </row>
    <row r="1275" spans="17:41" x14ac:dyDescent="0.35">
      <c r="Q1275" s="37"/>
      <c r="R1275" s="37"/>
      <c r="S1275" s="37"/>
      <c r="T1275" s="37"/>
      <c r="U1275" s="37"/>
      <c r="V1275" s="37"/>
      <c r="W1275" s="37"/>
      <c r="X1275" s="37"/>
      <c r="Y1275" s="37"/>
      <c r="Z1275" s="37"/>
      <c r="AA1275" s="37"/>
      <c r="AB1275" s="37"/>
      <c r="AC1275" s="37"/>
      <c r="AD1275" s="37"/>
      <c r="AE1275" s="37"/>
      <c r="AF1275" s="37"/>
      <c r="AG1275" s="37"/>
      <c r="AH1275" s="37"/>
      <c r="AI1275" s="37"/>
      <c r="AJ1275" s="37"/>
      <c r="AK1275" s="37"/>
      <c r="AL1275" s="37"/>
      <c r="AM1275" s="37"/>
      <c r="AN1275" s="37"/>
      <c r="AO1275" s="37"/>
    </row>
    <row r="1276" spans="17:41" x14ac:dyDescent="0.35">
      <c r="Q1276" s="37"/>
      <c r="R1276" s="37"/>
      <c r="S1276" s="37"/>
      <c r="T1276" s="37"/>
      <c r="U1276" s="37"/>
      <c r="V1276" s="37"/>
      <c r="W1276" s="37"/>
      <c r="X1276" s="37"/>
      <c r="Y1276" s="37"/>
      <c r="Z1276" s="37"/>
      <c r="AA1276" s="37"/>
      <c r="AB1276" s="37"/>
      <c r="AC1276" s="37"/>
      <c r="AD1276" s="37"/>
      <c r="AE1276" s="37"/>
      <c r="AF1276" s="37"/>
      <c r="AG1276" s="37"/>
      <c r="AH1276" s="37"/>
      <c r="AI1276" s="37"/>
      <c r="AJ1276" s="37"/>
      <c r="AK1276" s="37"/>
      <c r="AL1276" s="37"/>
      <c r="AM1276" s="37"/>
      <c r="AN1276" s="37"/>
      <c r="AO1276" s="37"/>
    </row>
    <row r="1277" spans="17:41" x14ac:dyDescent="0.35">
      <c r="Q1277" s="37"/>
      <c r="R1277" s="37"/>
      <c r="S1277" s="37"/>
      <c r="T1277" s="37"/>
      <c r="U1277" s="37"/>
      <c r="V1277" s="37"/>
      <c r="W1277" s="37"/>
      <c r="X1277" s="37"/>
      <c r="Y1277" s="37"/>
      <c r="Z1277" s="37"/>
      <c r="AA1277" s="37"/>
      <c r="AB1277" s="37"/>
      <c r="AC1277" s="37"/>
      <c r="AD1277" s="37"/>
      <c r="AE1277" s="37"/>
      <c r="AF1277" s="37"/>
      <c r="AG1277" s="37"/>
      <c r="AH1277" s="37"/>
      <c r="AI1277" s="37"/>
      <c r="AJ1277" s="37"/>
      <c r="AK1277" s="37"/>
      <c r="AL1277" s="37"/>
      <c r="AM1277" s="37"/>
      <c r="AN1277" s="37"/>
      <c r="AO1277" s="37"/>
    </row>
    <row r="1278" spans="17:41" x14ac:dyDescent="0.35">
      <c r="Q1278" s="37"/>
      <c r="R1278" s="37"/>
      <c r="S1278" s="37"/>
      <c r="T1278" s="37"/>
      <c r="U1278" s="37"/>
      <c r="V1278" s="37"/>
      <c r="W1278" s="37"/>
      <c r="X1278" s="37"/>
      <c r="Y1278" s="37"/>
      <c r="Z1278" s="37"/>
      <c r="AA1278" s="37"/>
      <c r="AB1278" s="37"/>
      <c r="AC1278" s="37"/>
      <c r="AD1278" s="37"/>
      <c r="AE1278" s="37"/>
      <c r="AF1278" s="37"/>
      <c r="AG1278" s="37"/>
      <c r="AH1278" s="37"/>
      <c r="AI1278" s="37"/>
      <c r="AJ1278" s="37"/>
      <c r="AK1278" s="37"/>
      <c r="AL1278" s="37"/>
      <c r="AM1278" s="37"/>
      <c r="AN1278" s="37"/>
      <c r="AO1278" s="37"/>
    </row>
    <row r="1279" spans="17:41" x14ac:dyDescent="0.35">
      <c r="Q1279" s="37"/>
      <c r="R1279" s="37"/>
      <c r="S1279" s="37"/>
      <c r="T1279" s="37"/>
      <c r="U1279" s="37"/>
      <c r="V1279" s="37"/>
      <c r="W1279" s="37"/>
      <c r="X1279" s="37"/>
      <c r="Y1279" s="37"/>
      <c r="Z1279" s="37"/>
      <c r="AA1279" s="37"/>
      <c r="AB1279" s="37"/>
      <c r="AC1279" s="37"/>
      <c r="AD1279" s="37"/>
      <c r="AE1279" s="37"/>
      <c r="AF1279" s="37"/>
      <c r="AG1279" s="37"/>
      <c r="AH1279" s="37"/>
      <c r="AI1279" s="37"/>
      <c r="AJ1279" s="37"/>
      <c r="AK1279" s="37"/>
      <c r="AL1279" s="37"/>
      <c r="AM1279" s="37"/>
      <c r="AN1279" s="37"/>
      <c r="AO1279" s="37"/>
    </row>
    <row r="1280" spans="17:41" x14ac:dyDescent="0.35">
      <c r="Q1280" s="37"/>
      <c r="R1280" s="37"/>
      <c r="S1280" s="37"/>
      <c r="T1280" s="37"/>
      <c r="U1280" s="37"/>
      <c r="V1280" s="37"/>
      <c r="W1280" s="37"/>
      <c r="X1280" s="37"/>
      <c r="Y1280" s="37"/>
      <c r="Z1280" s="37"/>
      <c r="AA1280" s="37"/>
      <c r="AB1280" s="37"/>
      <c r="AC1280" s="37"/>
      <c r="AD1280" s="37"/>
      <c r="AE1280" s="37"/>
      <c r="AF1280" s="37"/>
      <c r="AG1280" s="37"/>
      <c r="AH1280" s="37"/>
      <c r="AI1280" s="37"/>
      <c r="AJ1280" s="37"/>
      <c r="AK1280" s="37"/>
      <c r="AL1280" s="37"/>
      <c r="AM1280" s="37"/>
      <c r="AN1280" s="37"/>
      <c r="AO1280" s="37"/>
    </row>
    <row r="1281" spans="17:41" x14ac:dyDescent="0.35">
      <c r="Q1281" s="37"/>
      <c r="R1281" s="37"/>
      <c r="S1281" s="37"/>
      <c r="T1281" s="37"/>
      <c r="U1281" s="37"/>
      <c r="V1281" s="37"/>
      <c r="W1281" s="37"/>
      <c r="X1281" s="37"/>
      <c r="Y1281" s="37"/>
      <c r="Z1281" s="37"/>
      <c r="AA1281" s="37"/>
      <c r="AB1281" s="37"/>
      <c r="AC1281" s="37"/>
      <c r="AD1281" s="37"/>
      <c r="AE1281" s="37"/>
      <c r="AF1281" s="37"/>
      <c r="AG1281" s="37"/>
      <c r="AH1281" s="37"/>
      <c r="AI1281" s="37"/>
      <c r="AJ1281" s="37"/>
      <c r="AK1281" s="37"/>
      <c r="AL1281" s="37"/>
      <c r="AM1281" s="37"/>
      <c r="AN1281" s="37"/>
      <c r="AO1281" s="37"/>
    </row>
    <row r="1282" spans="17:41" x14ac:dyDescent="0.35">
      <c r="Q1282" s="37"/>
      <c r="R1282" s="37"/>
      <c r="S1282" s="37"/>
      <c r="T1282" s="37"/>
      <c r="U1282" s="37"/>
      <c r="V1282" s="37"/>
      <c r="W1282" s="37"/>
      <c r="X1282" s="37"/>
      <c r="Y1282" s="37"/>
      <c r="Z1282" s="37"/>
      <c r="AA1282" s="37"/>
      <c r="AB1282" s="37"/>
      <c r="AC1282" s="37"/>
      <c r="AD1282" s="37"/>
      <c r="AE1282" s="37"/>
      <c r="AF1282" s="37"/>
      <c r="AG1282" s="37"/>
      <c r="AH1282" s="37"/>
      <c r="AI1282" s="37"/>
      <c r="AJ1282" s="37"/>
      <c r="AK1282" s="37"/>
      <c r="AL1282" s="37"/>
      <c r="AM1282" s="37"/>
      <c r="AN1282" s="37"/>
      <c r="AO1282" s="37"/>
    </row>
    <row r="1283" spans="17:41" x14ac:dyDescent="0.35">
      <c r="Q1283" s="37"/>
      <c r="R1283" s="37"/>
      <c r="S1283" s="37"/>
      <c r="T1283" s="37"/>
      <c r="U1283" s="37"/>
      <c r="V1283" s="37"/>
      <c r="W1283" s="37"/>
      <c r="X1283" s="37"/>
      <c r="Y1283" s="37"/>
      <c r="Z1283" s="37"/>
      <c r="AA1283" s="37"/>
      <c r="AB1283" s="37"/>
      <c r="AC1283" s="37"/>
      <c r="AD1283" s="37"/>
      <c r="AE1283" s="37"/>
      <c r="AF1283" s="37"/>
      <c r="AG1283" s="37"/>
      <c r="AH1283" s="37"/>
      <c r="AI1283" s="37"/>
      <c r="AJ1283" s="37"/>
      <c r="AK1283" s="37"/>
      <c r="AL1283" s="37"/>
      <c r="AM1283" s="37"/>
      <c r="AN1283" s="37"/>
      <c r="AO1283" s="37"/>
    </row>
    <row r="1284" spans="17:41" x14ac:dyDescent="0.35">
      <c r="Q1284" s="37"/>
      <c r="R1284" s="37"/>
      <c r="S1284" s="37"/>
      <c r="T1284" s="37"/>
      <c r="U1284" s="37"/>
      <c r="V1284" s="37"/>
      <c r="W1284" s="37"/>
      <c r="X1284" s="37"/>
      <c r="Y1284" s="37"/>
      <c r="Z1284" s="37"/>
      <c r="AA1284" s="37"/>
      <c r="AB1284" s="37"/>
      <c r="AC1284" s="37"/>
      <c r="AD1284" s="37"/>
      <c r="AE1284" s="37"/>
      <c r="AF1284" s="37"/>
      <c r="AG1284" s="37"/>
      <c r="AH1284" s="37"/>
      <c r="AI1284" s="37"/>
      <c r="AJ1284" s="37"/>
      <c r="AK1284" s="37"/>
      <c r="AL1284" s="37"/>
      <c r="AM1284" s="37"/>
      <c r="AN1284" s="37"/>
      <c r="AO1284" s="37"/>
    </row>
    <row r="1285" spans="17:41" x14ac:dyDescent="0.35">
      <c r="Q1285" s="37"/>
      <c r="R1285" s="37"/>
      <c r="S1285" s="37"/>
      <c r="T1285" s="37"/>
      <c r="U1285" s="37"/>
      <c r="V1285" s="37"/>
      <c r="W1285" s="37"/>
      <c r="X1285" s="37"/>
      <c r="Y1285" s="37"/>
      <c r="Z1285" s="37"/>
      <c r="AA1285" s="37"/>
      <c r="AB1285" s="37"/>
      <c r="AC1285" s="37"/>
      <c r="AD1285" s="37"/>
      <c r="AE1285" s="37"/>
      <c r="AF1285" s="37"/>
      <c r="AG1285" s="37"/>
      <c r="AH1285" s="37"/>
      <c r="AI1285" s="37"/>
      <c r="AJ1285" s="37"/>
      <c r="AK1285" s="37"/>
      <c r="AL1285" s="37"/>
      <c r="AM1285" s="37"/>
      <c r="AN1285" s="37"/>
      <c r="AO1285" s="37"/>
    </row>
    <row r="1286" spans="17:41" x14ac:dyDescent="0.35">
      <c r="Q1286" s="37"/>
      <c r="R1286" s="37"/>
      <c r="S1286" s="37"/>
      <c r="T1286" s="37"/>
      <c r="U1286" s="37"/>
      <c r="V1286" s="37"/>
      <c r="W1286" s="37"/>
      <c r="X1286" s="37"/>
      <c r="Y1286" s="37"/>
      <c r="Z1286" s="37"/>
      <c r="AA1286" s="37"/>
      <c r="AB1286" s="37"/>
      <c r="AC1286" s="37"/>
      <c r="AD1286" s="37"/>
      <c r="AE1286" s="37"/>
      <c r="AF1286" s="37"/>
      <c r="AG1286" s="37"/>
      <c r="AH1286" s="37"/>
      <c r="AI1286" s="37"/>
      <c r="AJ1286" s="37"/>
      <c r="AK1286" s="37"/>
      <c r="AL1286" s="37"/>
      <c r="AM1286" s="37"/>
      <c r="AN1286" s="37"/>
      <c r="AO1286" s="37"/>
    </row>
    <row r="1287" spans="17:41" x14ac:dyDescent="0.35">
      <c r="Q1287" s="37"/>
      <c r="R1287" s="37"/>
      <c r="S1287" s="37"/>
      <c r="T1287" s="37"/>
      <c r="U1287" s="37"/>
      <c r="V1287" s="37"/>
      <c r="W1287" s="37"/>
      <c r="X1287" s="37"/>
      <c r="Y1287" s="37"/>
      <c r="Z1287" s="37"/>
      <c r="AA1287" s="37"/>
      <c r="AB1287" s="37"/>
      <c r="AC1287" s="37"/>
      <c r="AD1287" s="37"/>
      <c r="AE1287" s="37"/>
      <c r="AF1287" s="37"/>
      <c r="AG1287" s="37"/>
      <c r="AH1287" s="37"/>
      <c r="AI1287" s="37"/>
      <c r="AJ1287" s="37"/>
      <c r="AK1287" s="37"/>
      <c r="AL1287" s="37"/>
      <c r="AM1287" s="37"/>
      <c r="AN1287" s="37"/>
      <c r="AO1287" s="37"/>
    </row>
    <row r="1288" spans="17:41" x14ac:dyDescent="0.35">
      <c r="Q1288" s="37"/>
      <c r="R1288" s="37"/>
      <c r="S1288" s="37"/>
      <c r="T1288" s="37"/>
      <c r="U1288" s="37"/>
      <c r="V1288" s="37"/>
      <c r="W1288" s="37"/>
      <c r="X1288" s="37"/>
      <c r="Y1288" s="37"/>
      <c r="Z1288" s="37"/>
      <c r="AA1288" s="37"/>
      <c r="AB1288" s="37"/>
      <c r="AC1288" s="37"/>
      <c r="AD1288" s="37"/>
      <c r="AE1288" s="37"/>
      <c r="AF1288" s="37"/>
      <c r="AG1288" s="37"/>
      <c r="AH1288" s="37"/>
      <c r="AI1288" s="37"/>
      <c r="AJ1288" s="37"/>
      <c r="AK1288" s="37"/>
      <c r="AL1288" s="37"/>
      <c r="AM1288" s="37"/>
      <c r="AN1288" s="37"/>
      <c r="AO1288" s="37"/>
    </row>
    <row r="1289" spans="17:41" x14ac:dyDescent="0.35">
      <c r="Q1289" s="37"/>
      <c r="R1289" s="37"/>
      <c r="S1289" s="37"/>
      <c r="T1289" s="37"/>
      <c r="U1289" s="37"/>
      <c r="V1289" s="37"/>
      <c r="W1289" s="37"/>
      <c r="X1289" s="37"/>
      <c r="Y1289" s="37"/>
      <c r="Z1289" s="37"/>
      <c r="AA1289" s="37"/>
      <c r="AB1289" s="37"/>
      <c r="AC1289" s="37"/>
      <c r="AD1289" s="37"/>
      <c r="AE1289" s="37"/>
      <c r="AF1289" s="37"/>
      <c r="AG1289" s="37"/>
      <c r="AH1289" s="37"/>
      <c r="AI1289" s="37"/>
      <c r="AJ1289" s="37"/>
      <c r="AK1289" s="37"/>
      <c r="AL1289" s="37"/>
      <c r="AM1289" s="37"/>
      <c r="AN1289" s="37"/>
      <c r="AO1289" s="37"/>
    </row>
    <row r="1290" spans="17:41" x14ac:dyDescent="0.35">
      <c r="Q1290" s="37"/>
      <c r="R1290" s="37"/>
      <c r="S1290" s="37"/>
      <c r="T1290" s="37"/>
      <c r="U1290" s="37"/>
      <c r="V1290" s="37"/>
      <c r="W1290" s="37"/>
      <c r="X1290" s="37"/>
      <c r="Y1290" s="37"/>
      <c r="Z1290" s="37"/>
      <c r="AA1290" s="37"/>
      <c r="AB1290" s="37"/>
      <c r="AC1290" s="37"/>
      <c r="AD1290" s="37"/>
      <c r="AE1290" s="37"/>
      <c r="AF1290" s="37"/>
      <c r="AG1290" s="37"/>
      <c r="AH1290" s="37"/>
      <c r="AI1290" s="37"/>
      <c r="AJ1290" s="37"/>
      <c r="AK1290" s="37"/>
      <c r="AL1290" s="37"/>
      <c r="AM1290" s="37"/>
      <c r="AN1290" s="37"/>
      <c r="AO1290" s="37"/>
    </row>
    <row r="1291" spans="17:41" x14ac:dyDescent="0.35">
      <c r="Q1291" s="37"/>
      <c r="R1291" s="37"/>
      <c r="S1291" s="37"/>
      <c r="T1291" s="37"/>
      <c r="U1291" s="37"/>
      <c r="V1291" s="37"/>
      <c r="W1291" s="37"/>
      <c r="X1291" s="37"/>
      <c r="Y1291" s="37"/>
      <c r="Z1291" s="37"/>
      <c r="AA1291" s="37"/>
      <c r="AB1291" s="37"/>
      <c r="AC1291" s="37"/>
      <c r="AD1291" s="37"/>
      <c r="AE1291" s="37"/>
      <c r="AF1291" s="37"/>
      <c r="AG1291" s="37"/>
      <c r="AH1291" s="37"/>
      <c r="AI1291" s="37"/>
      <c r="AJ1291" s="37"/>
      <c r="AK1291" s="37"/>
      <c r="AL1291" s="37"/>
      <c r="AM1291" s="37"/>
      <c r="AN1291" s="37"/>
      <c r="AO1291" s="37"/>
    </row>
    <row r="1292" spans="17:41" x14ac:dyDescent="0.35">
      <c r="Q1292" s="37"/>
      <c r="R1292" s="37"/>
      <c r="S1292" s="37"/>
      <c r="T1292" s="37"/>
      <c r="U1292" s="37"/>
      <c r="V1292" s="37"/>
      <c r="W1292" s="37"/>
      <c r="X1292" s="37"/>
      <c r="Y1292" s="37"/>
      <c r="Z1292" s="37"/>
      <c r="AA1292" s="37"/>
      <c r="AB1292" s="37"/>
      <c r="AC1292" s="37"/>
      <c r="AD1292" s="37"/>
      <c r="AE1292" s="37"/>
      <c r="AF1292" s="37"/>
      <c r="AG1292" s="37"/>
      <c r="AH1292" s="37"/>
      <c r="AI1292" s="37"/>
      <c r="AJ1292" s="37"/>
      <c r="AK1292" s="37"/>
      <c r="AL1292" s="37"/>
      <c r="AM1292" s="37"/>
      <c r="AN1292" s="37"/>
      <c r="AO1292" s="37"/>
    </row>
    <row r="1293" spans="17:41" x14ac:dyDescent="0.35">
      <c r="Q1293" s="37"/>
      <c r="R1293" s="37"/>
      <c r="S1293" s="37"/>
      <c r="T1293" s="37"/>
      <c r="U1293" s="37"/>
      <c r="V1293" s="37"/>
      <c r="W1293" s="37"/>
      <c r="X1293" s="37"/>
      <c r="Y1293" s="37"/>
      <c r="Z1293" s="37"/>
      <c r="AA1293" s="37"/>
      <c r="AB1293" s="37"/>
      <c r="AC1293" s="37"/>
      <c r="AD1293" s="37"/>
      <c r="AE1293" s="37"/>
      <c r="AF1293" s="37"/>
      <c r="AG1293" s="37"/>
      <c r="AH1293" s="37"/>
      <c r="AI1293" s="37"/>
      <c r="AJ1293" s="37"/>
      <c r="AK1293" s="37"/>
      <c r="AL1293" s="37"/>
      <c r="AM1293" s="37"/>
      <c r="AN1293" s="37"/>
      <c r="AO1293" s="37"/>
    </row>
    <row r="1294" spans="17:41" x14ac:dyDescent="0.35">
      <c r="Q1294" s="37"/>
      <c r="R1294" s="37"/>
      <c r="S1294" s="37"/>
      <c r="T1294" s="37"/>
      <c r="U1294" s="37"/>
      <c r="V1294" s="37"/>
      <c r="W1294" s="37"/>
      <c r="X1294" s="37"/>
      <c r="Y1294" s="37"/>
      <c r="Z1294" s="37"/>
      <c r="AA1294" s="37"/>
      <c r="AB1294" s="37"/>
      <c r="AC1294" s="37"/>
      <c r="AD1294" s="37"/>
      <c r="AE1294" s="37"/>
      <c r="AF1294" s="37"/>
      <c r="AG1294" s="37"/>
      <c r="AH1294" s="37"/>
      <c r="AI1294" s="37"/>
      <c r="AJ1294" s="37"/>
      <c r="AK1294" s="37"/>
      <c r="AL1294" s="37"/>
      <c r="AM1294" s="37"/>
      <c r="AN1294" s="37"/>
      <c r="AO1294" s="37"/>
    </row>
    <row r="1295" spans="17:41" x14ac:dyDescent="0.35">
      <c r="Q1295" s="37"/>
      <c r="R1295" s="37"/>
      <c r="S1295" s="37"/>
      <c r="T1295" s="37"/>
      <c r="U1295" s="37"/>
      <c r="V1295" s="37"/>
      <c r="W1295" s="37"/>
      <c r="X1295" s="37"/>
      <c r="Y1295" s="37"/>
      <c r="Z1295" s="37"/>
      <c r="AA1295" s="37"/>
      <c r="AB1295" s="37"/>
      <c r="AC1295" s="37"/>
      <c r="AD1295" s="37"/>
      <c r="AE1295" s="37"/>
      <c r="AF1295" s="37"/>
      <c r="AG1295" s="37"/>
      <c r="AH1295" s="37"/>
      <c r="AI1295" s="37"/>
      <c r="AJ1295" s="37"/>
      <c r="AK1295" s="37"/>
      <c r="AL1295" s="37"/>
      <c r="AM1295" s="37"/>
      <c r="AN1295" s="37"/>
      <c r="AO1295" s="37"/>
    </row>
    <row r="1296" spans="17:41" x14ac:dyDescent="0.35">
      <c r="Q1296" s="37"/>
      <c r="R1296" s="37"/>
      <c r="S1296" s="37"/>
      <c r="T1296" s="37"/>
      <c r="U1296" s="37"/>
      <c r="V1296" s="37"/>
      <c r="W1296" s="37"/>
      <c r="X1296" s="37"/>
      <c r="Y1296" s="37"/>
      <c r="Z1296" s="37"/>
      <c r="AA1296" s="37"/>
      <c r="AB1296" s="37"/>
      <c r="AC1296" s="37"/>
      <c r="AD1296" s="37"/>
      <c r="AE1296" s="37"/>
      <c r="AF1296" s="37"/>
      <c r="AG1296" s="37"/>
      <c r="AH1296" s="37"/>
      <c r="AI1296" s="37"/>
      <c r="AJ1296" s="37"/>
      <c r="AK1296" s="37"/>
      <c r="AL1296" s="37"/>
      <c r="AM1296" s="37"/>
      <c r="AN1296" s="37"/>
      <c r="AO1296" s="37"/>
    </row>
    <row r="1297" spans="17:41" x14ac:dyDescent="0.35">
      <c r="Q1297" s="37"/>
      <c r="R1297" s="37"/>
      <c r="S1297" s="37"/>
      <c r="T1297" s="37"/>
      <c r="U1297" s="37"/>
      <c r="V1297" s="37"/>
      <c r="W1297" s="37"/>
      <c r="X1297" s="37"/>
      <c r="Y1297" s="37"/>
      <c r="Z1297" s="37"/>
      <c r="AA1297" s="37"/>
      <c r="AB1297" s="37"/>
      <c r="AC1297" s="37"/>
      <c r="AD1297" s="37"/>
      <c r="AE1297" s="37"/>
      <c r="AF1297" s="37"/>
      <c r="AG1297" s="37"/>
      <c r="AH1297" s="37"/>
      <c r="AI1297" s="37"/>
      <c r="AJ1297" s="37"/>
      <c r="AK1297" s="37"/>
      <c r="AL1297" s="37"/>
      <c r="AM1297" s="37"/>
      <c r="AN1297" s="37"/>
      <c r="AO1297" s="37"/>
    </row>
    <row r="1298" spans="17:41" x14ac:dyDescent="0.35">
      <c r="Q1298" s="37"/>
      <c r="R1298" s="37"/>
      <c r="S1298" s="37"/>
      <c r="T1298" s="37"/>
      <c r="U1298" s="37"/>
      <c r="V1298" s="37"/>
      <c r="W1298" s="37"/>
      <c r="X1298" s="37"/>
      <c r="Y1298" s="37"/>
      <c r="Z1298" s="37"/>
      <c r="AA1298" s="37"/>
      <c r="AB1298" s="37"/>
      <c r="AC1298" s="37"/>
      <c r="AD1298" s="37"/>
      <c r="AE1298" s="37"/>
      <c r="AF1298" s="37"/>
      <c r="AG1298" s="37"/>
      <c r="AH1298" s="37"/>
      <c r="AI1298" s="37"/>
      <c r="AJ1298" s="37"/>
      <c r="AK1298" s="37"/>
      <c r="AL1298" s="37"/>
      <c r="AM1298" s="37"/>
      <c r="AN1298" s="37"/>
      <c r="AO1298" s="37"/>
    </row>
    <row r="1299" spans="17:41" x14ac:dyDescent="0.35">
      <c r="Q1299" s="37"/>
      <c r="R1299" s="37"/>
      <c r="S1299" s="37"/>
      <c r="T1299" s="37"/>
      <c r="U1299" s="37"/>
      <c r="V1299" s="37"/>
      <c r="W1299" s="37"/>
      <c r="X1299" s="37"/>
      <c r="Y1299" s="37"/>
      <c r="Z1299" s="37"/>
      <c r="AA1299" s="37"/>
      <c r="AB1299" s="37"/>
      <c r="AC1299" s="37"/>
      <c r="AD1299" s="37"/>
      <c r="AE1299" s="37"/>
      <c r="AF1299" s="37"/>
      <c r="AG1299" s="37"/>
      <c r="AH1299" s="37"/>
      <c r="AI1299" s="37"/>
      <c r="AJ1299" s="37"/>
      <c r="AK1299" s="37"/>
      <c r="AL1299" s="37"/>
      <c r="AM1299" s="37"/>
      <c r="AN1299" s="37"/>
      <c r="AO1299" s="37"/>
    </row>
    <row r="1300" spans="17:41" x14ac:dyDescent="0.35">
      <c r="Q1300" s="37"/>
      <c r="R1300" s="37"/>
      <c r="S1300" s="37"/>
      <c r="T1300" s="37"/>
      <c r="U1300" s="37"/>
      <c r="V1300" s="37"/>
      <c r="W1300" s="37"/>
      <c r="X1300" s="37"/>
      <c r="Y1300" s="37"/>
      <c r="Z1300" s="37"/>
      <c r="AA1300" s="37"/>
      <c r="AB1300" s="37"/>
      <c r="AC1300" s="37"/>
      <c r="AD1300" s="37"/>
      <c r="AE1300" s="37"/>
      <c r="AF1300" s="37"/>
      <c r="AG1300" s="37"/>
      <c r="AH1300" s="37"/>
      <c r="AI1300" s="37"/>
      <c r="AJ1300" s="37"/>
      <c r="AK1300" s="37"/>
      <c r="AL1300" s="37"/>
      <c r="AM1300" s="37"/>
      <c r="AN1300" s="37"/>
      <c r="AO1300" s="37"/>
    </row>
    <row r="1301" spans="17:41" x14ac:dyDescent="0.35">
      <c r="Q1301" s="37"/>
      <c r="R1301" s="37"/>
      <c r="S1301" s="37"/>
      <c r="T1301" s="37"/>
      <c r="U1301" s="37"/>
      <c r="V1301" s="37"/>
      <c r="W1301" s="37"/>
      <c r="X1301" s="37"/>
      <c r="Y1301" s="37"/>
      <c r="Z1301" s="37"/>
      <c r="AA1301" s="37"/>
      <c r="AB1301" s="37"/>
      <c r="AC1301" s="37"/>
      <c r="AD1301" s="37"/>
      <c r="AE1301" s="37"/>
      <c r="AF1301" s="37"/>
      <c r="AG1301" s="37"/>
      <c r="AH1301" s="37"/>
      <c r="AI1301" s="37"/>
      <c r="AJ1301" s="37"/>
      <c r="AK1301" s="37"/>
      <c r="AL1301" s="37"/>
      <c r="AM1301" s="37"/>
      <c r="AN1301" s="37"/>
      <c r="AO1301" s="37"/>
    </row>
    <row r="1302" spans="17:41" x14ac:dyDescent="0.35">
      <c r="Q1302" s="37"/>
      <c r="R1302" s="37"/>
      <c r="S1302" s="37"/>
      <c r="T1302" s="37"/>
      <c r="U1302" s="37"/>
      <c r="V1302" s="37"/>
      <c r="W1302" s="37"/>
      <c r="X1302" s="37"/>
      <c r="Y1302" s="37"/>
      <c r="Z1302" s="37"/>
      <c r="AA1302" s="37"/>
      <c r="AB1302" s="37"/>
      <c r="AC1302" s="37"/>
      <c r="AD1302" s="37"/>
      <c r="AE1302" s="37"/>
      <c r="AF1302" s="37"/>
      <c r="AG1302" s="37"/>
      <c r="AH1302" s="37"/>
      <c r="AI1302" s="37"/>
      <c r="AJ1302" s="37"/>
      <c r="AK1302" s="37"/>
      <c r="AL1302" s="37"/>
      <c r="AM1302" s="37"/>
      <c r="AN1302" s="37"/>
      <c r="AO1302" s="37"/>
    </row>
    <row r="1303" spans="17:41" x14ac:dyDescent="0.35">
      <c r="Q1303" s="37"/>
      <c r="R1303" s="37"/>
      <c r="S1303" s="37"/>
      <c r="T1303" s="37"/>
      <c r="U1303" s="37"/>
      <c r="V1303" s="37"/>
      <c r="W1303" s="37"/>
      <c r="X1303" s="37"/>
      <c r="Y1303" s="37"/>
      <c r="Z1303" s="37"/>
      <c r="AA1303" s="37"/>
      <c r="AB1303" s="37"/>
      <c r="AC1303" s="37"/>
      <c r="AD1303" s="37"/>
      <c r="AE1303" s="37"/>
      <c r="AF1303" s="37"/>
      <c r="AG1303" s="37"/>
      <c r="AH1303" s="37"/>
      <c r="AI1303" s="37"/>
      <c r="AJ1303" s="37"/>
      <c r="AK1303" s="37"/>
      <c r="AL1303" s="37"/>
      <c r="AM1303" s="37"/>
      <c r="AN1303" s="37"/>
      <c r="AO1303" s="37"/>
    </row>
    <row r="1304" spans="17:41" x14ac:dyDescent="0.35">
      <c r="Q1304" s="37"/>
      <c r="R1304" s="37"/>
      <c r="S1304" s="37"/>
      <c r="T1304" s="37"/>
      <c r="U1304" s="37"/>
      <c r="V1304" s="37"/>
      <c r="W1304" s="37"/>
      <c r="X1304" s="37"/>
      <c r="Y1304" s="37"/>
      <c r="Z1304" s="37"/>
      <c r="AA1304" s="37"/>
      <c r="AB1304" s="37"/>
      <c r="AC1304" s="37"/>
      <c r="AD1304" s="37"/>
      <c r="AE1304" s="37"/>
      <c r="AF1304" s="37"/>
      <c r="AG1304" s="37"/>
      <c r="AH1304" s="37"/>
      <c r="AI1304" s="37"/>
      <c r="AJ1304" s="37"/>
      <c r="AK1304" s="37"/>
      <c r="AL1304" s="37"/>
      <c r="AM1304" s="37"/>
      <c r="AN1304" s="37"/>
      <c r="AO1304" s="37"/>
    </row>
    <row r="1305" spans="17:41" x14ac:dyDescent="0.35">
      <c r="Q1305" s="37"/>
      <c r="R1305" s="37"/>
      <c r="S1305" s="37"/>
      <c r="T1305" s="37"/>
      <c r="U1305" s="37"/>
      <c r="V1305" s="37"/>
      <c r="W1305" s="37"/>
      <c r="X1305" s="37"/>
      <c r="Y1305" s="37"/>
      <c r="Z1305" s="37"/>
      <c r="AA1305" s="37"/>
      <c r="AB1305" s="37"/>
      <c r="AC1305" s="37"/>
      <c r="AD1305" s="37"/>
      <c r="AE1305" s="37"/>
      <c r="AF1305" s="37"/>
      <c r="AG1305" s="37"/>
      <c r="AH1305" s="37"/>
      <c r="AI1305" s="37"/>
      <c r="AJ1305" s="37"/>
      <c r="AK1305" s="37"/>
      <c r="AL1305" s="37"/>
      <c r="AM1305" s="37"/>
      <c r="AN1305" s="37"/>
      <c r="AO1305" s="37"/>
    </row>
    <row r="1306" spans="17:41" x14ac:dyDescent="0.35">
      <c r="Q1306" s="37"/>
      <c r="R1306" s="37"/>
      <c r="S1306" s="37"/>
      <c r="T1306" s="37"/>
      <c r="U1306" s="37"/>
      <c r="V1306" s="37"/>
      <c r="W1306" s="37"/>
      <c r="X1306" s="37"/>
      <c r="Y1306" s="37"/>
      <c r="Z1306" s="37"/>
      <c r="AA1306" s="37"/>
      <c r="AB1306" s="37"/>
      <c r="AC1306" s="37"/>
      <c r="AD1306" s="37"/>
      <c r="AE1306" s="37"/>
      <c r="AF1306" s="37"/>
      <c r="AG1306" s="37"/>
      <c r="AH1306" s="37"/>
      <c r="AI1306" s="37"/>
      <c r="AJ1306" s="37"/>
      <c r="AK1306" s="37"/>
      <c r="AL1306" s="37"/>
      <c r="AM1306" s="37"/>
      <c r="AN1306" s="37"/>
      <c r="AO1306" s="37"/>
    </row>
    <row r="1307" spans="17:41" x14ac:dyDescent="0.35">
      <c r="Q1307" s="37"/>
      <c r="R1307" s="37"/>
      <c r="S1307" s="37"/>
      <c r="T1307" s="37"/>
      <c r="U1307" s="37"/>
      <c r="V1307" s="37"/>
      <c r="W1307" s="37"/>
      <c r="X1307" s="37"/>
      <c r="Y1307" s="37"/>
      <c r="Z1307" s="37"/>
      <c r="AA1307" s="37"/>
      <c r="AB1307" s="37"/>
      <c r="AC1307" s="37"/>
      <c r="AD1307" s="37"/>
      <c r="AE1307" s="37"/>
      <c r="AF1307" s="37"/>
      <c r="AG1307" s="37"/>
      <c r="AH1307" s="37"/>
      <c r="AI1307" s="37"/>
      <c r="AJ1307" s="37"/>
      <c r="AK1307" s="37"/>
      <c r="AL1307" s="37"/>
      <c r="AM1307" s="37"/>
      <c r="AN1307" s="37"/>
      <c r="AO1307" s="37"/>
    </row>
    <row r="1308" spans="17:41" x14ac:dyDescent="0.35">
      <c r="Q1308" s="37"/>
      <c r="R1308" s="37"/>
      <c r="S1308" s="37"/>
      <c r="T1308" s="37"/>
      <c r="U1308" s="37"/>
      <c r="V1308" s="37"/>
      <c r="W1308" s="37"/>
      <c r="X1308" s="37"/>
      <c r="Y1308" s="37"/>
      <c r="Z1308" s="37"/>
      <c r="AA1308" s="37"/>
      <c r="AB1308" s="37"/>
      <c r="AC1308" s="37"/>
      <c r="AD1308" s="37"/>
      <c r="AE1308" s="37"/>
      <c r="AF1308" s="37"/>
      <c r="AG1308" s="37"/>
      <c r="AH1308" s="37"/>
      <c r="AI1308" s="37"/>
      <c r="AJ1308" s="37"/>
      <c r="AK1308" s="37"/>
      <c r="AL1308" s="37"/>
      <c r="AM1308" s="37"/>
      <c r="AN1308" s="37"/>
      <c r="AO1308" s="37"/>
    </row>
    <row r="1309" spans="17:41" x14ac:dyDescent="0.35">
      <c r="Q1309" s="37"/>
      <c r="R1309" s="37"/>
      <c r="S1309" s="37"/>
      <c r="T1309" s="37"/>
      <c r="U1309" s="37"/>
      <c r="V1309" s="37"/>
      <c r="W1309" s="37"/>
      <c r="X1309" s="37"/>
      <c r="Y1309" s="37"/>
      <c r="Z1309" s="37"/>
      <c r="AA1309" s="37"/>
      <c r="AB1309" s="37"/>
      <c r="AC1309" s="37"/>
      <c r="AD1309" s="37"/>
      <c r="AE1309" s="37"/>
      <c r="AF1309" s="37"/>
      <c r="AG1309" s="37"/>
      <c r="AH1309" s="37"/>
      <c r="AI1309" s="37"/>
      <c r="AJ1309" s="37"/>
      <c r="AK1309" s="37"/>
      <c r="AL1309" s="37"/>
      <c r="AM1309" s="37"/>
      <c r="AN1309" s="37"/>
      <c r="AO1309" s="37"/>
    </row>
    <row r="1310" spans="17:41" x14ac:dyDescent="0.35">
      <c r="Q1310" s="37"/>
      <c r="R1310" s="37"/>
      <c r="S1310" s="37"/>
      <c r="T1310" s="37"/>
      <c r="U1310" s="37"/>
      <c r="V1310" s="37"/>
      <c r="W1310" s="37"/>
      <c r="X1310" s="37"/>
      <c r="Y1310" s="37"/>
      <c r="Z1310" s="37"/>
      <c r="AA1310" s="37"/>
      <c r="AB1310" s="37"/>
      <c r="AC1310" s="37"/>
      <c r="AD1310" s="37"/>
      <c r="AE1310" s="37"/>
      <c r="AF1310" s="37"/>
      <c r="AG1310" s="37"/>
      <c r="AH1310" s="37"/>
      <c r="AI1310" s="37"/>
      <c r="AJ1310" s="37"/>
      <c r="AK1310" s="37"/>
      <c r="AL1310" s="37"/>
      <c r="AM1310" s="37"/>
      <c r="AN1310" s="37"/>
      <c r="AO1310" s="37"/>
    </row>
    <row r="1311" spans="17:41" x14ac:dyDescent="0.35">
      <c r="Q1311" s="37"/>
      <c r="R1311" s="37"/>
      <c r="S1311" s="37"/>
      <c r="T1311" s="37"/>
      <c r="U1311" s="37"/>
      <c r="V1311" s="37"/>
      <c r="W1311" s="37"/>
      <c r="X1311" s="37"/>
      <c r="Y1311" s="37"/>
      <c r="Z1311" s="37"/>
      <c r="AA1311" s="37"/>
      <c r="AB1311" s="37"/>
      <c r="AC1311" s="37"/>
      <c r="AD1311" s="37"/>
      <c r="AE1311" s="37"/>
      <c r="AF1311" s="37"/>
      <c r="AG1311" s="37"/>
      <c r="AH1311" s="37"/>
      <c r="AI1311" s="37"/>
      <c r="AJ1311" s="37"/>
      <c r="AK1311" s="37"/>
      <c r="AL1311" s="37"/>
      <c r="AM1311" s="37"/>
      <c r="AN1311" s="37"/>
      <c r="AO1311" s="37"/>
    </row>
    <row r="1312" spans="17:41" x14ac:dyDescent="0.35">
      <c r="Q1312" s="37"/>
      <c r="R1312" s="37"/>
      <c r="S1312" s="37"/>
      <c r="T1312" s="37"/>
      <c r="U1312" s="37"/>
      <c r="V1312" s="37"/>
      <c r="W1312" s="37"/>
      <c r="X1312" s="37"/>
      <c r="Y1312" s="37"/>
      <c r="Z1312" s="37"/>
      <c r="AA1312" s="37"/>
      <c r="AB1312" s="37"/>
      <c r="AC1312" s="37"/>
      <c r="AD1312" s="37"/>
      <c r="AE1312" s="37"/>
      <c r="AF1312" s="37"/>
      <c r="AG1312" s="37"/>
      <c r="AH1312" s="37"/>
      <c r="AI1312" s="37"/>
      <c r="AJ1312" s="37"/>
      <c r="AK1312" s="37"/>
      <c r="AL1312" s="37"/>
      <c r="AM1312" s="37"/>
      <c r="AN1312" s="37"/>
      <c r="AO1312" s="37"/>
    </row>
    <row r="1313" spans="17:41" x14ac:dyDescent="0.35">
      <c r="Q1313" s="37"/>
      <c r="R1313" s="37"/>
      <c r="S1313" s="37"/>
      <c r="T1313" s="37"/>
      <c r="U1313" s="37"/>
      <c r="V1313" s="37"/>
      <c r="W1313" s="37"/>
      <c r="X1313" s="37"/>
      <c r="Y1313" s="37"/>
      <c r="Z1313" s="37"/>
      <c r="AA1313" s="37"/>
      <c r="AB1313" s="37"/>
      <c r="AC1313" s="37"/>
      <c r="AD1313" s="37"/>
      <c r="AE1313" s="37"/>
      <c r="AF1313" s="37"/>
      <c r="AG1313" s="37"/>
      <c r="AH1313" s="37"/>
      <c r="AI1313" s="37"/>
      <c r="AJ1313" s="37"/>
      <c r="AK1313" s="37"/>
      <c r="AL1313" s="37"/>
      <c r="AM1313" s="37"/>
      <c r="AN1313" s="37"/>
      <c r="AO1313" s="37"/>
    </row>
    <row r="1314" spans="17:41" x14ac:dyDescent="0.35">
      <c r="Q1314" s="37"/>
      <c r="R1314" s="37"/>
      <c r="S1314" s="37"/>
      <c r="T1314" s="37"/>
      <c r="U1314" s="37"/>
      <c r="V1314" s="37"/>
      <c r="W1314" s="37"/>
      <c r="X1314" s="37"/>
      <c r="Y1314" s="37"/>
      <c r="Z1314" s="37"/>
      <c r="AA1314" s="37"/>
      <c r="AB1314" s="37"/>
      <c r="AC1314" s="37"/>
      <c r="AD1314" s="37"/>
      <c r="AE1314" s="37"/>
      <c r="AF1314" s="37"/>
      <c r="AG1314" s="37"/>
      <c r="AH1314" s="37"/>
      <c r="AI1314" s="37"/>
      <c r="AJ1314" s="37"/>
      <c r="AK1314" s="37"/>
      <c r="AL1314" s="37"/>
      <c r="AM1314" s="37"/>
      <c r="AN1314" s="37"/>
      <c r="AO1314" s="37"/>
    </row>
    <row r="1315" spans="17:41" x14ac:dyDescent="0.35">
      <c r="Q1315" s="37"/>
      <c r="R1315" s="37"/>
      <c r="S1315" s="37"/>
      <c r="T1315" s="37"/>
      <c r="U1315" s="37"/>
      <c r="V1315" s="37"/>
      <c r="W1315" s="37"/>
      <c r="X1315" s="37"/>
      <c r="Y1315" s="37"/>
      <c r="Z1315" s="37"/>
      <c r="AA1315" s="37"/>
      <c r="AB1315" s="37"/>
      <c r="AC1315" s="37"/>
      <c r="AD1315" s="37"/>
      <c r="AE1315" s="37"/>
      <c r="AF1315" s="37"/>
      <c r="AG1315" s="37"/>
      <c r="AH1315" s="37"/>
      <c r="AI1315" s="37"/>
      <c r="AJ1315" s="37"/>
      <c r="AK1315" s="37"/>
      <c r="AL1315" s="37"/>
      <c r="AM1315" s="37"/>
      <c r="AN1315" s="37"/>
      <c r="AO1315" s="37"/>
    </row>
    <row r="1316" spans="17:41" x14ac:dyDescent="0.35">
      <c r="Q1316" s="37"/>
      <c r="R1316" s="37"/>
      <c r="S1316" s="37"/>
      <c r="T1316" s="37"/>
      <c r="U1316" s="37"/>
      <c r="V1316" s="37"/>
      <c r="W1316" s="37"/>
      <c r="X1316" s="37"/>
      <c r="Y1316" s="37"/>
      <c r="Z1316" s="37"/>
      <c r="AA1316" s="37"/>
      <c r="AB1316" s="37"/>
      <c r="AC1316" s="37"/>
      <c r="AD1316" s="37"/>
      <c r="AE1316" s="37"/>
      <c r="AF1316" s="37"/>
      <c r="AG1316" s="37"/>
      <c r="AH1316" s="37"/>
      <c r="AI1316" s="37"/>
      <c r="AJ1316" s="37"/>
      <c r="AK1316" s="37"/>
      <c r="AL1316" s="37"/>
      <c r="AM1316" s="37"/>
      <c r="AN1316" s="37"/>
      <c r="AO1316" s="37"/>
    </row>
    <row r="1317" spans="17:41" x14ac:dyDescent="0.35">
      <c r="Q1317" s="37"/>
      <c r="R1317" s="37"/>
      <c r="S1317" s="37"/>
      <c r="T1317" s="37"/>
      <c r="U1317" s="37"/>
      <c r="V1317" s="37"/>
      <c r="W1317" s="37"/>
      <c r="X1317" s="37"/>
      <c r="Y1317" s="37"/>
      <c r="Z1317" s="37"/>
      <c r="AA1317" s="37"/>
      <c r="AB1317" s="37"/>
      <c r="AC1317" s="37"/>
      <c r="AD1317" s="37"/>
      <c r="AE1317" s="37"/>
      <c r="AF1317" s="37"/>
      <c r="AG1317" s="37"/>
      <c r="AH1317" s="37"/>
      <c r="AI1317" s="37"/>
      <c r="AJ1317" s="37"/>
      <c r="AK1317" s="37"/>
      <c r="AL1317" s="37"/>
      <c r="AM1317" s="37"/>
      <c r="AN1317" s="37"/>
      <c r="AO1317" s="37"/>
    </row>
    <row r="1318" spans="17:41" x14ac:dyDescent="0.35">
      <c r="Q1318" s="37"/>
      <c r="R1318" s="37"/>
      <c r="S1318" s="37"/>
      <c r="T1318" s="37"/>
      <c r="U1318" s="37"/>
      <c r="V1318" s="37"/>
      <c r="W1318" s="37"/>
      <c r="X1318" s="37"/>
      <c r="Y1318" s="37"/>
      <c r="Z1318" s="37"/>
      <c r="AA1318" s="37"/>
      <c r="AB1318" s="37"/>
      <c r="AC1318" s="37"/>
      <c r="AD1318" s="37"/>
      <c r="AE1318" s="37"/>
      <c r="AF1318" s="37"/>
      <c r="AG1318" s="37"/>
      <c r="AH1318" s="37"/>
      <c r="AI1318" s="37"/>
      <c r="AJ1318" s="37"/>
      <c r="AK1318" s="37"/>
      <c r="AL1318" s="37"/>
      <c r="AM1318" s="37"/>
      <c r="AN1318" s="37"/>
      <c r="AO1318" s="37"/>
    </row>
    <row r="1319" spans="17:41" x14ac:dyDescent="0.35">
      <c r="Q1319" s="37"/>
      <c r="R1319" s="37"/>
      <c r="S1319" s="37"/>
      <c r="T1319" s="37"/>
      <c r="U1319" s="37"/>
      <c r="V1319" s="37"/>
      <c r="W1319" s="37"/>
      <c r="X1319" s="37"/>
      <c r="Y1319" s="37"/>
      <c r="Z1319" s="37"/>
      <c r="AA1319" s="37"/>
      <c r="AB1319" s="37"/>
      <c r="AC1319" s="37"/>
      <c r="AD1319" s="37"/>
      <c r="AE1319" s="37"/>
      <c r="AF1319" s="37"/>
      <c r="AG1319" s="37"/>
      <c r="AH1319" s="37"/>
      <c r="AI1319" s="37"/>
      <c r="AJ1319" s="37"/>
      <c r="AK1319" s="37"/>
      <c r="AL1319" s="37"/>
      <c r="AM1319" s="37"/>
      <c r="AN1319" s="37"/>
      <c r="AO1319" s="37"/>
    </row>
    <row r="1320" spans="17:41" x14ac:dyDescent="0.35">
      <c r="Q1320" s="37"/>
      <c r="R1320" s="37"/>
      <c r="S1320" s="37"/>
      <c r="T1320" s="37"/>
      <c r="U1320" s="37"/>
      <c r="V1320" s="37"/>
      <c r="W1320" s="37"/>
      <c r="X1320" s="37"/>
      <c r="Y1320" s="37"/>
      <c r="Z1320" s="37"/>
      <c r="AA1320" s="37"/>
      <c r="AB1320" s="37"/>
      <c r="AC1320" s="37"/>
      <c r="AD1320" s="37"/>
      <c r="AE1320" s="37"/>
      <c r="AF1320" s="37"/>
      <c r="AG1320" s="37"/>
      <c r="AH1320" s="37"/>
      <c r="AI1320" s="37"/>
      <c r="AJ1320" s="37"/>
      <c r="AK1320" s="37"/>
      <c r="AL1320" s="37"/>
      <c r="AM1320" s="37"/>
      <c r="AN1320" s="37"/>
      <c r="AO1320" s="37"/>
    </row>
    <row r="1321" spans="17:41" x14ac:dyDescent="0.35">
      <c r="Q1321" s="37"/>
      <c r="R1321" s="37"/>
      <c r="S1321" s="37"/>
      <c r="T1321" s="37"/>
      <c r="U1321" s="37"/>
      <c r="V1321" s="37"/>
      <c r="W1321" s="37"/>
      <c r="X1321" s="37"/>
      <c r="Y1321" s="37"/>
      <c r="Z1321" s="37"/>
      <c r="AA1321" s="37"/>
      <c r="AB1321" s="37"/>
      <c r="AC1321" s="37"/>
      <c r="AD1321" s="37"/>
      <c r="AE1321" s="37"/>
      <c r="AF1321" s="37"/>
      <c r="AG1321" s="37"/>
      <c r="AH1321" s="37"/>
      <c r="AI1321" s="37"/>
      <c r="AJ1321" s="37"/>
      <c r="AK1321" s="37"/>
      <c r="AL1321" s="37"/>
      <c r="AM1321" s="37"/>
      <c r="AN1321" s="37"/>
      <c r="AO1321" s="37"/>
    </row>
    <row r="1322" spans="17:41" x14ac:dyDescent="0.35">
      <c r="Q1322" s="37"/>
      <c r="R1322" s="37"/>
      <c r="S1322" s="37"/>
      <c r="T1322" s="37"/>
      <c r="U1322" s="37"/>
      <c r="V1322" s="37"/>
      <c r="W1322" s="37"/>
      <c r="X1322" s="37"/>
      <c r="Y1322" s="37"/>
      <c r="Z1322" s="37"/>
      <c r="AA1322" s="37"/>
      <c r="AB1322" s="37"/>
      <c r="AC1322" s="37"/>
      <c r="AD1322" s="37"/>
      <c r="AE1322" s="37"/>
      <c r="AF1322" s="37"/>
      <c r="AG1322" s="37"/>
      <c r="AH1322" s="37"/>
      <c r="AI1322" s="37"/>
      <c r="AJ1322" s="37"/>
      <c r="AK1322" s="37"/>
      <c r="AL1322" s="37"/>
      <c r="AM1322" s="37"/>
      <c r="AN1322" s="37"/>
      <c r="AO1322" s="37"/>
    </row>
    <row r="1323" spans="17:41" x14ac:dyDescent="0.35">
      <c r="Q1323" s="37"/>
      <c r="R1323" s="37"/>
      <c r="S1323" s="37"/>
      <c r="T1323" s="37"/>
      <c r="U1323" s="37"/>
      <c r="V1323" s="37"/>
      <c r="W1323" s="37"/>
      <c r="X1323" s="37"/>
      <c r="Y1323" s="37"/>
      <c r="Z1323" s="37"/>
      <c r="AA1323" s="37"/>
      <c r="AB1323" s="37"/>
      <c r="AC1323" s="37"/>
      <c r="AD1323" s="37"/>
      <c r="AE1323" s="37"/>
      <c r="AF1323" s="37"/>
      <c r="AG1323" s="37"/>
      <c r="AH1323" s="37"/>
      <c r="AI1323" s="37"/>
      <c r="AJ1323" s="37"/>
      <c r="AK1323" s="37"/>
      <c r="AL1323" s="37"/>
      <c r="AM1323" s="37"/>
      <c r="AN1323" s="37"/>
      <c r="AO1323" s="37"/>
    </row>
    <row r="1324" spans="17:41" x14ac:dyDescent="0.35">
      <c r="Q1324" s="37"/>
      <c r="R1324" s="37"/>
      <c r="S1324" s="37"/>
      <c r="T1324" s="37"/>
      <c r="U1324" s="37"/>
      <c r="V1324" s="37"/>
      <c r="W1324" s="37"/>
      <c r="X1324" s="37"/>
      <c r="Y1324" s="37"/>
      <c r="Z1324" s="37"/>
      <c r="AA1324" s="37"/>
      <c r="AB1324" s="37"/>
      <c r="AC1324" s="37"/>
      <c r="AD1324" s="37"/>
      <c r="AE1324" s="37"/>
      <c r="AF1324" s="37"/>
      <c r="AG1324" s="37"/>
      <c r="AH1324" s="37"/>
      <c r="AI1324" s="37"/>
      <c r="AJ1324" s="37"/>
      <c r="AK1324" s="37"/>
      <c r="AL1324" s="37"/>
      <c r="AM1324" s="37"/>
      <c r="AN1324" s="37"/>
      <c r="AO1324" s="37"/>
    </row>
    <row r="1325" spans="17:41" x14ac:dyDescent="0.35">
      <c r="Q1325" s="37"/>
      <c r="R1325" s="37"/>
      <c r="S1325" s="37"/>
      <c r="T1325" s="37"/>
      <c r="U1325" s="37"/>
      <c r="V1325" s="37"/>
      <c r="W1325" s="37"/>
      <c r="X1325" s="37"/>
      <c r="Y1325" s="37"/>
      <c r="Z1325" s="37"/>
      <c r="AA1325" s="37"/>
      <c r="AB1325" s="37"/>
      <c r="AC1325" s="37"/>
      <c r="AD1325" s="37"/>
      <c r="AE1325" s="37"/>
      <c r="AF1325" s="37"/>
      <c r="AG1325" s="37"/>
      <c r="AH1325" s="37"/>
      <c r="AI1325" s="37"/>
      <c r="AJ1325" s="37"/>
      <c r="AK1325" s="37"/>
      <c r="AL1325" s="37"/>
      <c r="AM1325" s="37"/>
      <c r="AN1325" s="37"/>
      <c r="AO1325" s="37"/>
    </row>
    <row r="1326" spans="17:41" x14ac:dyDescent="0.35">
      <c r="Q1326" s="37"/>
      <c r="R1326" s="37"/>
      <c r="S1326" s="37"/>
      <c r="T1326" s="37"/>
      <c r="U1326" s="37"/>
      <c r="V1326" s="37"/>
      <c r="W1326" s="37"/>
      <c r="X1326" s="37"/>
      <c r="Y1326" s="37"/>
      <c r="Z1326" s="37"/>
      <c r="AA1326" s="37"/>
      <c r="AB1326" s="37"/>
      <c r="AC1326" s="37"/>
      <c r="AD1326" s="37"/>
      <c r="AE1326" s="37"/>
      <c r="AF1326" s="37"/>
      <c r="AG1326" s="37"/>
      <c r="AH1326" s="37"/>
      <c r="AI1326" s="37"/>
      <c r="AJ1326" s="37"/>
      <c r="AK1326" s="37"/>
      <c r="AL1326" s="37"/>
      <c r="AM1326" s="37"/>
      <c r="AN1326" s="37"/>
      <c r="AO1326" s="37"/>
    </row>
    <row r="1327" spans="17:41" x14ac:dyDescent="0.35">
      <c r="Q1327" s="37"/>
      <c r="R1327" s="37"/>
      <c r="S1327" s="37"/>
      <c r="T1327" s="37"/>
      <c r="U1327" s="37"/>
      <c r="V1327" s="37"/>
      <c r="W1327" s="37"/>
      <c r="X1327" s="37"/>
      <c r="Y1327" s="37"/>
      <c r="Z1327" s="37"/>
      <c r="AA1327" s="37"/>
      <c r="AB1327" s="37"/>
      <c r="AC1327" s="37"/>
      <c r="AD1327" s="37"/>
      <c r="AE1327" s="37"/>
      <c r="AF1327" s="37"/>
      <c r="AG1327" s="37"/>
      <c r="AH1327" s="37"/>
      <c r="AI1327" s="37"/>
      <c r="AJ1327" s="37"/>
      <c r="AK1327" s="37"/>
      <c r="AL1327" s="37"/>
      <c r="AM1327" s="37"/>
      <c r="AN1327" s="37"/>
      <c r="AO1327" s="37"/>
    </row>
    <row r="1328" spans="17:41" x14ac:dyDescent="0.35">
      <c r="Q1328" s="37"/>
      <c r="R1328" s="37"/>
      <c r="S1328" s="37"/>
      <c r="T1328" s="37"/>
      <c r="U1328" s="37"/>
      <c r="V1328" s="37"/>
      <c r="W1328" s="37"/>
      <c r="X1328" s="37"/>
      <c r="Y1328" s="37"/>
      <c r="Z1328" s="37"/>
      <c r="AA1328" s="37"/>
      <c r="AB1328" s="37"/>
      <c r="AC1328" s="37"/>
      <c r="AD1328" s="37"/>
      <c r="AE1328" s="37"/>
      <c r="AF1328" s="37"/>
      <c r="AG1328" s="37"/>
      <c r="AH1328" s="37"/>
      <c r="AI1328" s="37"/>
      <c r="AJ1328" s="37"/>
      <c r="AK1328" s="37"/>
      <c r="AL1328" s="37"/>
      <c r="AM1328" s="37"/>
      <c r="AN1328" s="37"/>
      <c r="AO1328" s="37"/>
    </row>
    <row r="1329" spans="17:41" x14ac:dyDescent="0.35">
      <c r="Q1329" s="37"/>
      <c r="R1329" s="37"/>
      <c r="S1329" s="37"/>
      <c r="T1329" s="37"/>
      <c r="U1329" s="37"/>
      <c r="V1329" s="37"/>
      <c r="W1329" s="37"/>
      <c r="X1329" s="37"/>
      <c r="Y1329" s="37"/>
      <c r="Z1329" s="37"/>
      <c r="AA1329" s="37"/>
      <c r="AB1329" s="37"/>
      <c r="AC1329" s="37"/>
      <c r="AD1329" s="37"/>
      <c r="AE1329" s="37"/>
      <c r="AF1329" s="37"/>
      <c r="AG1329" s="37"/>
      <c r="AH1329" s="37"/>
      <c r="AI1329" s="37"/>
      <c r="AJ1329" s="37"/>
      <c r="AK1329" s="37"/>
      <c r="AL1329" s="37"/>
      <c r="AM1329" s="37"/>
      <c r="AN1329" s="37"/>
      <c r="AO1329" s="37"/>
    </row>
    <row r="1330" spans="17:41" x14ac:dyDescent="0.35">
      <c r="Q1330" s="37"/>
      <c r="R1330" s="37"/>
      <c r="S1330" s="37"/>
      <c r="T1330" s="37"/>
      <c r="U1330" s="37"/>
      <c r="V1330" s="37"/>
      <c r="W1330" s="37"/>
      <c r="X1330" s="37"/>
      <c r="Y1330" s="37"/>
      <c r="Z1330" s="37"/>
      <c r="AA1330" s="37"/>
      <c r="AB1330" s="37"/>
      <c r="AC1330" s="37"/>
      <c r="AD1330" s="37"/>
      <c r="AE1330" s="37"/>
      <c r="AF1330" s="37"/>
      <c r="AG1330" s="37"/>
      <c r="AH1330" s="37"/>
      <c r="AI1330" s="37"/>
      <c r="AJ1330" s="37"/>
      <c r="AK1330" s="37"/>
      <c r="AL1330" s="37"/>
      <c r="AM1330" s="37"/>
      <c r="AN1330" s="37"/>
      <c r="AO1330" s="37"/>
    </row>
    <row r="1331" spans="17:41" x14ac:dyDescent="0.35">
      <c r="Q1331" s="37"/>
      <c r="R1331" s="37"/>
      <c r="S1331" s="37"/>
      <c r="T1331" s="37"/>
      <c r="U1331" s="37"/>
      <c r="V1331" s="37"/>
      <c r="W1331" s="37"/>
      <c r="X1331" s="37"/>
      <c r="Y1331" s="37"/>
      <c r="Z1331" s="37"/>
      <c r="AA1331" s="37"/>
      <c r="AB1331" s="37"/>
      <c r="AC1331" s="37"/>
      <c r="AD1331" s="37"/>
      <c r="AE1331" s="37"/>
      <c r="AF1331" s="37"/>
      <c r="AG1331" s="37"/>
      <c r="AH1331" s="37"/>
      <c r="AI1331" s="37"/>
      <c r="AJ1331" s="37"/>
      <c r="AK1331" s="37"/>
      <c r="AL1331" s="37"/>
      <c r="AM1331" s="37"/>
      <c r="AN1331" s="37"/>
      <c r="AO1331" s="37"/>
    </row>
    <row r="1332" spans="17:41" x14ac:dyDescent="0.35">
      <c r="Q1332" s="37"/>
      <c r="R1332" s="37"/>
      <c r="S1332" s="37"/>
      <c r="T1332" s="37"/>
      <c r="U1332" s="37"/>
      <c r="V1332" s="37"/>
      <c r="W1332" s="37"/>
      <c r="X1332" s="37"/>
      <c r="Y1332" s="37"/>
      <c r="Z1332" s="37"/>
      <c r="AA1332" s="37"/>
      <c r="AB1332" s="37"/>
      <c r="AC1332" s="37"/>
      <c r="AD1332" s="37"/>
      <c r="AE1332" s="37"/>
      <c r="AF1332" s="37"/>
      <c r="AG1332" s="37"/>
      <c r="AH1332" s="37"/>
      <c r="AI1332" s="37"/>
      <c r="AJ1332" s="37"/>
      <c r="AK1332" s="37"/>
      <c r="AL1332" s="37"/>
      <c r="AM1332" s="37"/>
      <c r="AN1332" s="37"/>
      <c r="AO1332" s="37"/>
    </row>
    <row r="1333" spans="17:41" x14ac:dyDescent="0.35">
      <c r="Q1333" s="37"/>
      <c r="R1333" s="37"/>
      <c r="S1333" s="37"/>
      <c r="T1333" s="37"/>
      <c r="U1333" s="37"/>
      <c r="V1333" s="37"/>
      <c r="W1333" s="37"/>
      <c r="X1333" s="37"/>
      <c r="Y1333" s="37"/>
      <c r="Z1333" s="37"/>
      <c r="AA1333" s="37"/>
      <c r="AB1333" s="37"/>
      <c r="AC1333" s="37"/>
      <c r="AD1333" s="37"/>
      <c r="AE1333" s="37"/>
      <c r="AF1333" s="37"/>
      <c r="AG1333" s="37"/>
      <c r="AH1333" s="37"/>
      <c r="AI1333" s="37"/>
      <c r="AJ1333" s="37"/>
      <c r="AK1333" s="37"/>
      <c r="AL1333" s="37"/>
      <c r="AM1333" s="37"/>
      <c r="AN1333" s="37"/>
      <c r="AO1333" s="37"/>
    </row>
    <row r="1334" spans="17:41" x14ac:dyDescent="0.35">
      <c r="Q1334" s="37"/>
      <c r="R1334" s="37"/>
      <c r="S1334" s="37"/>
      <c r="T1334" s="37"/>
      <c r="U1334" s="37"/>
      <c r="V1334" s="37"/>
      <c r="W1334" s="37"/>
      <c r="X1334" s="37"/>
      <c r="Y1334" s="37"/>
      <c r="Z1334" s="37"/>
      <c r="AA1334" s="37"/>
      <c r="AB1334" s="37"/>
      <c r="AC1334" s="37"/>
      <c r="AD1334" s="37"/>
      <c r="AE1334" s="37"/>
      <c r="AF1334" s="37"/>
      <c r="AG1334" s="37"/>
      <c r="AH1334" s="37"/>
      <c r="AI1334" s="37"/>
      <c r="AJ1334" s="37"/>
      <c r="AK1334" s="37"/>
      <c r="AL1334" s="37"/>
      <c r="AM1334" s="37"/>
      <c r="AN1334" s="37"/>
      <c r="AO1334" s="37"/>
    </row>
    <row r="1335" spans="17:41" x14ac:dyDescent="0.35">
      <c r="Q1335" s="37"/>
      <c r="R1335" s="37"/>
      <c r="S1335" s="37"/>
      <c r="T1335" s="37"/>
      <c r="U1335" s="37"/>
      <c r="V1335" s="37"/>
      <c r="W1335" s="37"/>
      <c r="X1335" s="37"/>
      <c r="Y1335" s="37"/>
      <c r="Z1335" s="37"/>
      <c r="AA1335" s="37"/>
      <c r="AB1335" s="37"/>
      <c r="AC1335" s="37"/>
      <c r="AD1335" s="37"/>
      <c r="AE1335" s="37"/>
      <c r="AF1335" s="37"/>
      <c r="AG1335" s="37"/>
      <c r="AH1335" s="37"/>
      <c r="AI1335" s="37"/>
      <c r="AJ1335" s="37"/>
      <c r="AK1335" s="37"/>
      <c r="AL1335" s="37"/>
      <c r="AM1335" s="37"/>
      <c r="AN1335" s="37"/>
      <c r="AO1335" s="37"/>
    </row>
    <row r="1336" spans="17:41" x14ac:dyDescent="0.35">
      <c r="Q1336" s="37"/>
      <c r="R1336" s="37"/>
      <c r="S1336" s="37"/>
      <c r="T1336" s="37"/>
      <c r="U1336" s="37"/>
      <c r="V1336" s="37"/>
      <c r="W1336" s="37"/>
      <c r="X1336" s="37"/>
      <c r="Y1336" s="37"/>
      <c r="Z1336" s="37"/>
      <c r="AA1336" s="37"/>
      <c r="AB1336" s="37"/>
      <c r="AC1336" s="37"/>
      <c r="AD1336" s="37"/>
      <c r="AE1336" s="37"/>
      <c r="AF1336" s="37"/>
      <c r="AG1336" s="37"/>
      <c r="AH1336" s="37"/>
      <c r="AI1336" s="37"/>
      <c r="AJ1336" s="37"/>
      <c r="AK1336" s="37"/>
      <c r="AL1336" s="37"/>
      <c r="AM1336" s="37"/>
      <c r="AN1336" s="37"/>
      <c r="AO1336" s="37"/>
    </row>
    <row r="1337" spans="17:41" x14ac:dyDescent="0.35">
      <c r="Q1337" s="37"/>
      <c r="R1337" s="37"/>
      <c r="S1337" s="37"/>
      <c r="T1337" s="37"/>
      <c r="U1337" s="37"/>
      <c r="V1337" s="37"/>
      <c r="W1337" s="37"/>
      <c r="X1337" s="37"/>
      <c r="Y1337" s="37"/>
      <c r="Z1337" s="37"/>
      <c r="AA1337" s="37"/>
      <c r="AB1337" s="37"/>
      <c r="AC1337" s="37"/>
      <c r="AD1337" s="37"/>
      <c r="AE1337" s="37"/>
      <c r="AF1337" s="37"/>
      <c r="AG1337" s="37"/>
      <c r="AH1337" s="37"/>
      <c r="AI1337" s="37"/>
      <c r="AJ1337" s="37"/>
      <c r="AK1337" s="37"/>
      <c r="AL1337" s="37"/>
      <c r="AM1337" s="37"/>
      <c r="AN1337" s="37"/>
      <c r="AO1337" s="37"/>
    </row>
    <row r="1338" spans="17:41" x14ac:dyDescent="0.35">
      <c r="Q1338" s="37"/>
      <c r="R1338" s="37"/>
      <c r="S1338" s="37"/>
      <c r="T1338" s="37"/>
      <c r="U1338" s="37"/>
      <c r="V1338" s="37"/>
      <c r="W1338" s="37"/>
      <c r="X1338" s="37"/>
      <c r="Y1338" s="37"/>
      <c r="Z1338" s="37"/>
      <c r="AA1338" s="37"/>
      <c r="AB1338" s="37"/>
      <c r="AC1338" s="37"/>
      <c r="AD1338" s="37"/>
      <c r="AE1338" s="37"/>
      <c r="AF1338" s="37"/>
      <c r="AG1338" s="37"/>
      <c r="AH1338" s="37"/>
      <c r="AI1338" s="37"/>
      <c r="AJ1338" s="37"/>
      <c r="AK1338" s="37"/>
      <c r="AL1338" s="37"/>
      <c r="AM1338" s="37"/>
      <c r="AN1338" s="37"/>
      <c r="AO1338" s="37"/>
    </row>
    <row r="1339" spans="17:41" x14ac:dyDescent="0.35">
      <c r="Q1339" s="37"/>
      <c r="R1339" s="37"/>
      <c r="S1339" s="37"/>
      <c r="T1339" s="37"/>
      <c r="U1339" s="37"/>
      <c r="V1339" s="37"/>
      <c r="W1339" s="37"/>
      <c r="X1339" s="37"/>
      <c r="Y1339" s="37"/>
      <c r="Z1339" s="37"/>
      <c r="AA1339" s="37"/>
      <c r="AB1339" s="37"/>
      <c r="AC1339" s="37"/>
      <c r="AD1339" s="37"/>
      <c r="AE1339" s="37"/>
      <c r="AF1339" s="37"/>
      <c r="AG1339" s="37"/>
      <c r="AH1339" s="37"/>
      <c r="AI1339" s="37"/>
      <c r="AJ1339" s="37"/>
      <c r="AK1339" s="37"/>
      <c r="AL1339" s="37"/>
      <c r="AM1339" s="37"/>
      <c r="AN1339" s="37"/>
      <c r="AO1339" s="37"/>
    </row>
    <row r="1340" spans="17:41" x14ac:dyDescent="0.35">
      <c r="Q1340" s="37"/>
      <c r="R1340" s="37"/>
      <c r="S1340" s="37"/>
      <c r="T1340" s="37"/>
      <c r="U1340" s="37"/>
      <c r="V1340" s="37"/>
      <c r="W1340" s="37"/>
      <c r="X1340" s="37"/>
      <c r="Y1340" s="37"/>
      <c r="Z1340" s="37"/>
      <c r="AA1340" s="37"/>
      <c r="AB1340" s="37"/>
      <c r="AC1340" s="37"/>
      <c r="AD1340" s="37"/>
      <c r="AE1340" s="37"/>
      <c r="AF1340" s="37"/>
      <c r="AG1340" s="37"/>
      <c r="AH1340" s="37"/>
      <c r="AI1340" s="37"/>
      <c r="AJ1340" s="37"/>
      <c r="AK1340" s="37"/>
      <c r="AL1340" s="37"/>
      <c r="AM1340" s="37"/>
      <c r="AN1340" s="37"/>
      <c r="AO1340" s="37"/>
    </row>
    <row r="1341" spans="17:41" x14ac:dyDescent="0.35">
      <c r="Q1341" s="37"/>
      <c r="R1341" s="37"/>
      <c r="S1341" s="37"/>
      <c r="T1341" s="37"/>
      <c r="U1341" s="37"/>
      <c r="V1341" s="37"/>
      <c r="W1341" s="37"/>
      <c r="X1341" s="37"/>
      <c r="Y1341" s="37"/>
      <c r="Z1341" s="37"/>
      <c r="AA1341" s="37"/>
      <c r="AB1341" s="37"/>
      <c r="AC1341" s="37"/>
      <c r="AD1341" s="37"/>
      <c r="AE1341" s="37"/>
      <c r="AF1341" s="37"/>
      <c r="AG1341" s="37"/>
      <c r="AH1341" s="37"/>
      <c r="AI1341" s="37"/>
      <c r="AJ1341" s="37"/>
      <c r="AK1341" s="37"/>
      <c r="AL1341" s="37"/>
      <c r="AM1341" s="37"/>
      <c r="AN1341" s="37"/>
      <c r="AO1341" s="37"/>
    </row>
    <row r="1342" spans="17:41" x14ac:dyDescent="0.35">
      <c r="Q1342" s="37"/>
      <c r="R1342" s="37"/>
      <c r="S1342" s="37"/>
      <c r="T1342" s="37"/>
      <c r="U1342" s="37"/>
      <c r="V1342" s="37"/>
      <c r="W1342" s="37"/>
      <c r="X1342" s="37"/>
      <c r="Y1342" s="37"/>
      <c r="Z1342" s="37"/>
      <c r="AA1342" s="37"/>
      <c r="AB1342" s="37"/>
      <c r="AC1342" s="37"/>
      <c r="AD1342" s="37"/>
      <c r="AE1342" s="37"/>
      <c r="AF1342" s="37"/>
      <c r="AG1342" s="37"/>
      <c r="AH1342" s="37"/>
      <c r="AI1342" s="37"/>
      <c r="AJ1342" s="37"/>
      <c r="AK1342" s="37"/>
      <c r="AL1342" s="37"/>
      <c r="AM1342" s="37"/>
      <c r="AN1342" s="37"/>
      <c r="AO1342" s="37"/>
    </row>
    <row r="1343" spans="17:41" x14ac:dyDescent="0.35">
      <c r="Q1343" s="37"/>
      <c r="R1343" s="37"/>
      <c r="S1343" s="37"/>
      <c r="T1343" s="37"/>
      <c r="U1343" s="37"/>
      <c r="V1343" s="37"/>
      <c r="W1343" s="37"/>
      <c r="X1343" s="37"/>
      <c r="Y1343" s="37"/>
      <c r="Z1343" s="37"/>
      <c r="AA1343" s="37"/>
      <c r="AB1343" s="37"/>
      <c r="AC1343" s="37"/>
      <c r="AD1343" s="37"/>
      <c r="AE1343" s="37"/>
      <c r="AF1343" s="37"/>
      <c r="AG1343" s="37"/>
      <c r="AH1343" s="37"/>
      <c r="AI1343" s="37"/>
      <c r="AJ1343" s="37"/>
      <c r="AK1343" s="37"/>
      <c r="AL1343" s="37"/>
      <c r="AM1343" s="37"/>
      <c r="AN1343" s="37"/>
      <c r="AO1343" s="37"/>
    </row>
    <row r="1344" spans="17:41" x14ac:dyDescent="0.35">
      <c r="Q1344" s="37"/>
      <c r="R1344" s="37"/>
      <c r="S1344" s="37"/>
      <c r="T1344" s="37"/>
      <c r="U1344" s="37"/>
      <c r="V1344" s="37"/>
      <c r="W1344" s="37"/>
      <c r="X1344" s="37"/>
      <c r="Y1344" s="37"/>
      <c r="Z1344" s="37"/>
      <c r="AA1344" s="37"/>
      <c r="AB1344" s="37"/>
      <c r="AC1344" s="37"/>
      <c r="AD1344" s="37"/>
      <c r="AE1344" s="37"/>
      <c r="AF1344" s="37"/>
      <c r="AG1344" s="37"/>
      <c r="AH1344" s="37"/>
      <c r="AI1344" s="37"/>
      <c r="AJ1344" s="37"/>
      <c r="AK1344" s="37"/>
      <c r="AL1344" s="37"/>
      <c r="AM1344" s="37"/>
      <c r="AN1344" s="37"/>
      <c r="AO1344" s="37"/>
    </row>
    <row r="1345" spans="17:41" x14ac:dyDescent="0.35">
      <c r="Q1345" s="37"/>
      <c r="R1345" s="37"/>
      <c r="S1345" s="37"/>
      <c r="T1345" s="37"/>
      <c r="U1345" s="37"/>
      <c r="V1345" s="37"/>
      <c r="W1345" s="37"/>
      <c r="X1345" s="37"/>
      <c r="Y1345" s="37"/>
      <c r="Z1345" s="37"/>
      <c r="AA1345" s="37"/>
      <c r="AB1345" s="37"/>
      <c r="AC1345" s="37"/>
      <c r="AD1345" s="37"/>
      <c r="AE1345" s="37"/>
      <c r="AF1345" s="37"/>
      <c r="AG1345" s="37"/>
      <c r="AH1345" s="37"/>
      <c r="AI1345" s="37"/>
      <c r="AJ1345" s="37"/>
      <c r="AK1345" s="37"/>
      <c r="AL1345" s="37"/>
      <c r="AM1345" s="37"/>
      <c r="AN1345" s="37"/>
      <c r="AO1345" s="37"/>
    </row>
    <row r="1346" spans="17:41" x14ac:dyDescent="0.35">
      <c r="Q1346" s="37"/>
      <c r="R1346" s="37"/>
      <c r="S1346" s="37"/>
      <c r="T1346" s="37"/>
      <c r="U1346" s="37"/>
      <c r="V1346" s="37"/>
      <c r="W1346" s="37"/>
      <c r="X1346" s="37"/>
      <c r="Y1346" s="37"/>
      <c r="Z1346" s="37"/>
      <c r="AA1346" s="37"/>
      <c r="AB1346" s="37"/>
      <c r="AC1346" s="37"/>
      <c r="AD1346" s="37"/>
      <c r="AE1346" s="37"/>
      <c r="AF1346" s="37"/>
      <c r="AG1346" s="37"/>
      <c r="AH1346" s="37"/>
      <c r="AI1346" s="37"/>
      <c r="AJ1346" s="37"/>
      <c r="AK1346" s="37"/>
      <c r="AL1346" s="37"/>
      <c r="AM1346" s="37"/>
      <c r="AN1346" s="37"/>
      <c r="AO1346" s="37"/>
    </row>
    <row r="1347" spans="17:41" x14ac:dyDescent="0.35">
      <c r="Q1347" s="37"/>
      <c r="R1347" s="37"/>
      <c r="S1347" s="37"/>
      <c r="T1347" s="37"/>
      <c r="U1347" s="37"/>
      <c r="V1347" s="37"/>
      <c r="W1347" s="37"/>
      <c r="X1347" s="37"/>
      <c r="Y1347" s="37"/>
      <c r="Z1347" s="37"/>
      <c r="AA1347" s="37"/>
      <c r="AB1347" s="37"/>
      <c r="AC1347" s="37"/>
      <c r="AD1347" s="37"/>
      <c r="AE1347" s="37"/>
      <c r="AF1347" s="37"/>
      <c r="AG1347" s="37"/>
      <c r="AH1347" s="37"/>
      <c r="AI1347" s="37"/>
      <c r="AJ1347" s="37"/>
      <c r="AK1347" s="37"/>
      <c r="AL1347" s="37"/>
      <c r="AM1347" s="37"/>
      <c r="AN1347" s="37"/>
      <c r="AO1347" s="37"/>
    </row>
    <row r="1348" spans="17:41" x14ac:dyDescent="0.35">
      <c r="Q1348" s="37"/>
      <c r="R1348" s="37"/>
      <c r="S1348" s="37"/>
      <c r="T1348" s="37"/>
      <c r="U1348" s="37"/>
      <c r="V1348" s="37"/>
      <c r="W1348" s="37"/>
      <c r="X1348" s="37"/>
      <c r="Y1348" s="37"/>
      <c r="Z1348" s="37"/>
      <c r="AA1348" s="37"/>
      <c r="AB1348" s="37"/>
      <c r="AC1348" s="37"/>
      <c r="AD1348" s="37"/>
      <c r="AE1348" s="37"/>
      <c r="AF1348" s="37"/>
      <c r="AG1348" s="37"/>
      <c r="AH1348" s="37"/>
      <c r="AI1348" s="37"/>
      <c r="AJ1348" s="37"/>
      <c r="AK1348" s="37"/>
      <c r="AL1348" s="37"/>
      <c r="AM1348" s="37"/>
      <c r="AN1348" s="37"/>
      <c r="AO1348" s="37"/>
    </row>
    <row r="1349" spans="17:41" x14ac:dyDescent="0.35">
      <c r="Q1349" s="37"/>
      <c r="R1349" s="37"/>
      <c r="S1349" s="37"/>
      <c r="T1349" s="37"/>
      <c r="U1349" s="37"/>
      <c r="V1349" s="37"/>
      <c r="W1349" s="37"/>
      <c r="X1349" s="37"/>
      <c r="Y1349" s="37"/>
      <c r="Z1349" s="37"/>
      <c r="AA1349" s="37"/>
      <c r="AB1349" s="37"/>
      <c r="AC1349" s="37"/>
      <c r="AD1349" s="37"/>
      <c r="AE1349" s="37"/>
      <c r="AF1349" s="37"/>
      <c r="AG1349" s="37"/>
      <c r="AH1349" s="37"/>
      <c r="AI1349" s="37"/>
      <c r="AJ1349" s="37"/>
      <c r="AK1349" s="37"/>
      <c r="AL1349" s="37"/>
      <c r="AM1349" s="37"/>
      <c r="AN1349" s="37"/>
      <c r="AO1349" s="37"/>
    </row>
    <row r="1350" spans="17:41" x14ac:dyDescent="0.35">
      <c r="Q1350" s="37"/>
      <c r="R1350" s="37"/>
      <c r="S1350" s="37"/>
      <c r="T1350" s="37"/>
      <c r="U1350" s="37"/>
      <c r="V1350" s="37"/>
      <c r="W1350" s="37"/>
      <c r="X1350" s="37"/>
      <c r="Y1350" s="37"/>
      <c r="Z1350" s="37"/>
      <c r="AA1350" s="37"/>
      <c r="AB1350" s="37"/>
      <c r="AC1350" s="37"/>
      <c r="AD1350" s="37"/>
      <c r="AE1350" s="37"/>
      <c r="AF1350" s="37"/>
      <c r="AG1350" s="37"/>
      <c r="AH1350" s="37"/>
      <c r="AI1350" s="37"/>
      <c r="AJ1350" s="37"/>
      <c r="AK1350" s="37"/>
      <c r="AL1350" s="37"/>
      <c r="AM1350" s="37"/>
      <c r="AN1350" s="37"/>
      <c r="AO1350" s="37"/>
    </row>
    <row r="1351" spans="17:41" x14ac:dyDescent="0.35">
      <c r="Q1351" s="37"/>
      <c r="R1351" s="37"/>
      <c r="S1351" s="37"/>
      <c r="T1351" s="37"/>
      <c r="U1351" s="37"/>
      <c r="V1351" s="37"/>
      <c r="W1351" s="37"/>
      <c r="X1351" s="37"/>
      <c r="Y1351" s="37"/>
      <c r="Z1351" s="37"/>
      <c r="AA1351" s="37"/>
      <c r="AB1351" s="37"/>
      <c r="AC1351" s="37"/>
      <c r="AD1351" s="37"/>
      <c r="AE1351" s="37"/>
      <c r="AF1351" s="37"/>
      <c r="AG1351" s="37"/>
      <c r="AH1351" s="37"/>
      <c r="AI1351" s="37"/>
      <c r="AJ1351" s="37"/>
      <c r="AK1351" s="37"/>
      <c r="AL1351" s="37"/>
      <c r="AM1351" s="37"/>
      <c r="AN1351" s="37"/>
      <c r="AO1351" s="37"/>
    </row>
    <row r="1352" spans="17:41" x14ac:dyDescent="0.35">
      <c r="Q1352" s="37"/>
      <c r="R1352" s="37"/>
      <c r="S1352" s="37"/>
      <c r="T1352" s="37"/>
      <c r="U1352" s="37"/>
      <c r="V1352" s="37"/>
      <c r="W1352" s="37"/>
      <c r="X1352" s="37"/>
      <c r="Y1352" s="37"/>
      <c r="Z1352" s="37"/>
      <c r="AA1352" s="37"/>
      <c r="AB1352" s="37"/>
      <c r="AC1352" s="37"/>
      <c r="AD1352" s="37"/>
      <c r="AE1352" s="37"/>
      <c r="AF1352" s="37"/>
      <c r="AG1352" s="37"/>
      <c r="AH1352" s="37"/>
      <c r="AI1352" s="37"/>
      <c r="AJ1352" s="37"/>
      <c r="AK1352" s="37"/>
      <c r="AL1352" s="37"/>
      <c r="AM1352" s="37"/>
      <c r="AN1352" s="37"/>
      <c r="AO1352" s="37"/>
    </row>
    <row r="1353" spans="17:41" x14ac:dyDescent="0.35">
      <c r="Q1353" s="37"/>
      <c r="R1353" s="37"/>
      <c r="S1353" s="37"/>
      <c r="T1353" s="37"/>
      <c r="U1353" s="37"/>
      <c r="V1353" s="37"/>
      <c r="W1353" s="37"/>
      <c r="X1353" s="37"/>
      <c r="Y1353" s="37"/>
      <c r="Z1353" s="37"/>
      <c r="AA1353" s="37"/>
      <c r="AB1353" s="37"/>
      <c r="AC1353" s="37"/>
      <c r="AD1353" s="37"/>
      <c r="AE1353" s="37"/>
      <c r="AF1353" s="37"/>
      <c r="AG1353" s="37"/>
      <c r="AH1353" s="37"/>
      <c r="AI1353" s="37"/>
      <c r="AJ1353" s="37"/>
      <c r="AK1353" s="37"/>
      <c r="AL1353" s="37"/>
      <c r="AM1353" s="37"/>
      <c r="AN1353" s="37"/>
      <c r="AO1353" s="37"/>
    </row>
    <row r="1354" spans="17:41" x14ac:dyDescent="0.35">
      <c r="Q1354" s="37"/>
      <c r="R1354" s="37"/>
      <c r="S1354" s="37"/>
      <c r="T1354" s="37"/>
      <c r="U1354" s="37"/>
      <c r="V1354" s="37"/>
      <c r="W1354" s="37"/>
      <c r="X1354" s="37"/>
      <c r="Y1354" s="37"/>
      <c r="Z1354" s="37"/>
      <c r="AA1354" s="37"/>
      <c r="AB1354" s="37"/>
      <c r="AC1354" s="37"/>
      <c r="AD1354" s="37"/>
      <c r="AE1354" s="37"/>
      <c r="AF1354" s="37"/>
      <c r="AG1354" s="37"/>
      <c r="AH1354" s="37"/>
      <c r="AI1354" s="37"/>
      <c r="AJ1354" s="37"/>
      <c r="AK1354" s="37"/>
      <c r="AL1354" s="37"/>
      <c r="AM1354" s="37"/>
      <c r="AN1354" s="37"/>
      <c r="AO1354" s="37"/>
    </row>
    <row r="1355" spans="17:41" x14ac:dyDescent="0.35">
      <c r="Q1355" s="37"/>
      <c r="R1355" s="37"/>
      <c r="S1355" s="37"/>
      <c r="T1355" s="37"/>
      <c r="U1355" s="37"/>
      <c r="V1355" s="37"/>
      <c r="W1355" s="37"/>
      <c r="X1355" s="37"/>
      <c r="Y1355" s="37"/>
      <c r="Z1355" s="37"/>
      <c r="AA1355" s="37"/>
      <c r="AB1355" s="37"/>
      <c r="AC1355" s="37"/>
      <c r="AD1355" s="37"/>
      <c r="AE1355" s="37"/>
      <c r="AF1355" s="37"/>
      <c r="AG1355" s="37"/>
      <c r="AH1355" s="37"/>
      <c r="AI1355" s="37"/>
      <c r="AJ1355" s="37"/>
      <c r="AK1355" s="37"/>
      <c r="AL1355" s="37"/>
      <c r="AM1355" s="37"/>
      <c r="AN1355" s="37"/>
      <c r="AO1355" s="37"/>
    </row>
    <row r="1356" spans="17:41" x14ac:dyDescent="0.35">
      <c r="Q1356" s="37"/>
      <c r="R1356" s="37"/>
      <c r="S1356" s="37"/>
      <c r="T1356" s="37"/>
      <c r="U1356" s="37"/>
      <c r="V1356" s="37"/>
      <c r="W1356" s="37"/>
      <c r="X1356" s="37"/>
      <c r="Y1356" s="37"/>
      <c r="Z1356" s="37"/>
      <c r="AA1356" s="37"/>
      <c r="AB1356" s="37"/>
      <c r="AC1356" s="37"/>
      <c r="AD1356" s="37"/>
      <c r="AE1356" s="37"/>
      <c r="AF1356" s="37"/>
      <c r="AG1356" s="37"/>
      <c r="AH1356" s="37"/>
      <c r="AI1356" s="37"/>
      <c r="AJ1356" s="37"/>
      <c r="AK1356" s="37"/>
      <c r="AL1356" s="37"/>
      <c r="AM1356" s="37"/>
      <c r="AN1356" s="37"/>
      <c r="AO1356" s="37"/>
    </row>
    <row r="1357" spans="17:41" x14ac:dyDescent="0.35">
      <c r="Q1357" s="37"/>
      <c r="R1357" s="37"/>
      <c r="S1357" s="37"/>
      <c r="T1357" s="37"/>
      <c r="U1357" s="37"/>
      <c r="V1357" s="37"/>
      <c r="W1357" s="37"/>
      <c r="X1357" s="37"/>
      <c r="Y1357" s="37"/>
      <c r="Z1357" s="37"/>
      <c r="AA1357" s="37"/>
      <c r="AB1357" s="37"/>
      <c r="AC1357" s="37"/>
      <c r="AD1357" s="37"/>
      <c r="AE1357" s="37"/>
      <c r="AF1357" s="37"/>
      <c r="AG1357" s="37"/>
      <c r="AH1357" s="37"/>
      <c r="AI1357" s="37"/>
      <c r="AJ1357" s="37"/>
      <c r="AK1357" s="37"/>
      <c r="AL1357" s="37"/>
      <c r="AM1357" s="37"/>
      <c r="AN1357" s="37"/>
      <c r="AO1357" s="37"/>
    </row>
    <row r="1358" spans="17:41" x14ac:dyDescent="0.35">
      <c r="Q1358" s="37"/>
      <c r="R1358" s="37"/>
      <c r="S1358" s="37"/>
      <c r="T1358" s="37"/>
      <c r="U1358" s="37"/>
      <c r="V1358" s="37"/>
      <c r="W1358" s="37"/>
      <c r="X1358" s="37"/>
      <c r="Y1358" s="37"/>
      <c r="Z1358" s="37"/>
      <c r="AA1358" s="37"/>
      <c r="AB1358" s="37"/>
      <c r="AC1358" s="37"/>
      <c r="AD1358" s="37"/>
      <c r="AE1358" s="37"/>
      <c r="AF1358" s="37"/>
      <c r="AG1358" s="37"/>
      <c r="AH1358" s="37"/>
      <c r="AI1358" s="37"/>
      <c r="AJ1358" s="37"/>
      <c r="AK1358" s="37"/>
      <c r="AL1358" s="37"/>
      <c r="AM1358" s="37"/>
      <c r="AN1358" s="37"/>
      <c r="AO1358" s="37"/>
    </row>
    <row r="1359" spans="17:41" x14ac:dyDescent="0.35">
      <c r="Q1359" s="37"/>
      <c r="R1359" s="37"/>
      <c r="S1359" s="37"/>
      <c r="T1359" s="37"/>
      <c r="U1359" s="37"/>
      <c r="V1359" s="37"/>
      <c r="W1359" s="37"/>
      <c r="X1359" s="37"/>
      <c r="Y1359" s="37"/>
      <c r="Z1359" s="37"/>
      <c r="AA1359" s="37"/>
      <c r="AB1359" s="37"/>
      <c r="AC1359" s="37"/>
      <c r="AD1359" s="37"/>
      <c r="AE1359" s="37"/>
      <c r="AF1359" s="37"/>
      <c r="AG1359" s="37"/>
      <c r="AH1359" s="37"/>
      <c r="AI1359" s="37"/>
      <c r="AJ1359" s="37"/>
      <c r="AK1359" s="37"/>
      <c r="AL1359" s="37"/>
      <c r="AM1359" s="37"/>
      <c r="AN1359" s="37"/>
      <c r="AO1359" s="37"/>
    </row>
    <row r="1360" spans="17:41" x14ac:dyDescent="0.35">
      <c r="Q1360" s="37"/>
      <c r="R1360" s="37"/>
      <c r="S1360" s="37"/>
      <c r="T1360" s="37"/>
      <c r="U1360" s="37"/>
      <c r="V1360" s="37"/>
      <c r="W1360" s="37"/>
      <c r="X1360" s="37"/>
      <c r="Y1360" s="37"/>
      <c r="Z1360" s="37"/>
      <c r="AA1360" s="37"/>
      <c r="AB1360" s="37"/>
      <c r="AC1360" s="37"/>
      <c r="AD1360" s="37"/>
      <c r="AE1360" s="37"/>
      <c r="AF1360" s="37"/>
      <c r="AG1360" s="37"/>
      <c r="AH1360" s="37"/>
      <c r="AI1360" s="37"/>
      <c r="AJ1360" s="37"/>
      <c r="AK1360" s="37"/>
      <c r="AL1360" s="37"/>
      <c r="AM1360" s="37"/>
      <c r="AN1360" s="37"/>
      <c r="AO1360" s="37"/>
    </row>
    <row r="1361" spans="17:41" x14ac:dyDescent="0.35">
      <c r="Q1361" s="37"/>
      <c r="R1361" s="37"/>
      <c r="S1361" s="37"/>
      <c r="T1361" s="37"/>
      <c r="U1361" s="37"/>
      <c r="V1361" s="37"/>
      <c r="W1361" s="37"/>
      <c r="X1361" s="37"/>
      <c r="Y1361" s="37"/>
      <c r="Z1361" s="37"/>
      <c r="AA1361" s="37"/>
      <c r="AB1361" s="37"/>
      <c r="AC1361" s="37"/>
      <c r="AD1361" s="37"/>
      <c r="AE1361" s="37"/>
      <c r="AF1361" s="37"/>
      <c r="AG1361" s="37"/>
      <c r="AH1361" s="37"/>
      <c r="AI1361" s="37"/>
      <c r="AJ1361" s="37"/>
      <c r="AK1361" s="37"/>
      <c r="AL1361" s="37"/>
      <c r="AM1361" s="37"/>
      <c r="AN1361" s="37"/>
      <c r="AO1361" s="37"/>
    </row>
    <row r="1362" spans="17:41" x14ac:dyDescent="0.35">
      <c r="Q1362" s="37"/>
      <c r="R1362" s="37"/>
      <c r="S1362" s="37"/>
      <c r="T1362" s="37"/>
      <c r="U1362" s="37"/>
      <c r="V1362" s="37"/>
      <c r="W1362" s="37"/>
      <c r="X1362" s="37"/>
      <c r="Y1362" s="37"/>
      <c r="Z1362" s="37"/>
      <c r="AA1362" s="37"/>
      <c r="AB1362" s="37"/>
      <c r="AC1362" s="37"/>
      <c r="AD1362" s="37"/>
      <c r="AE1362" s="37"/>
      <c r="AF1362" s="37"/>
      <c r="AG1362" s="37"/>
      <c r="AH1362" s="37"/>
      <c r="AI1362" s="37"/>
      <c r="AJ1362" s="37"/>
      <c r="AK1362" s="37"/>
      <c r="AL1362" s="37"/>
      <c r="AM1362" s="37"/>
      <c r="AN1362" s="37"/>
      <c r="AO1362" s="37"/>
    </row>
    <row r="1363" spans="17:41" x14ac:dyDescent="0.35">
      <c r="Q1363" s="37"/>
      <c r="R1363" s="37"/>
      <c r="S1363" s="37"/>
      <c r="T1363" s="37"/>
      <c r="U1363" s="37"/>
      <c r="V1363" s="37"/>
      <c r="W1363" s="37"/>
      <c r="X1363" s="37"/>
      <c r="Y1363" s="37"/>
      <c r="Z1363" s="37"/>
      <c r="AA1363" s="37"/>
      <c r="AB1363" s="37"/>
      <c r="AC1363" s="37"/>
      <c r="AD1363" s="37"/>
      <c r="AE1363" s="37"/>
      <c r="AF1363" s="37"/>
      <c r="AG1363" s="37"/>
      <c r="AH1363" s="37"/>
      <c r="AI1363" s="37"/>
      <c r="AJ1363" s="37"/>
      <c r="AK1363" s="37"/>
      <c r="AL1363" s="37"/>
      <c r="AM1363" s="37"/>
      <c r="AN1363" s="37"/>
      <c r="AO1363" s="37"/>
    </row>
    <row r="1364" spans="17:41" x14ac:dyDescent="0.35">
      <c r="Q1364" s="37"/>
      <c r="R1364" s="37"/>
      <c r="S1364" s="37"/>
      <c r="T1364" s="37"/>
      <c r="U1364" s="37"/>
      <c r="V1364" s="37"/>
      <c r="W1364" s="37"/>
      <c r="X1364" s="37"/>
      <c r="Y1364" s="37"/>
      <c r="Z1364" s="37"/>
      <c r="AA1364" s="37"/>
      <c r="AB1364" s="37"/>
      <c r="AC1364" s="37"/>
      <c r="AD1364" s="37"/>
      <c r="AE1364" s="37"/>
      <c r="AF1364" s="37"/>
      <c r="AG1364" s="37"/>
      <c r="AH1364" s="37"/>
      <c r="AI1364" s="37"/>
      <c r="AJ1364" s="37"/>
      <c r="AK1364" s="37"/>
      <c r="AL1364" s="37"/>
      <c r="AM1364" s="37"/>
      <c r="AN1364" s="37"/>
      <c r="AO1364" s="37"/>
    </row>
    <row r="1365" spans="17:41" x14ac:dyDescent="0.35">
      <c r="Q1365" s="37"/>
      <c r="R1365" s="37"/>
      <c r="S1365" s="37"/>
      <c r="T1365" s="37"/>
      <c r="U1365" s="37"/>
      <c r="V1365" s="37"/>
      <c r="W1365" s="37"/>
      <c r="X1365" s="37"/>
      <c r="Y1365" s="37"/>
      <c r="Z1365" s="37"/>
      <c r="AA1365" s="37"/>
      <c r="AB1365" s="37"/>
      <c r="AC1365" s="37"/>
      <c r="AD1365" s="37"/>
      <c r="AE1365" s="37"/>
      <c r="AF1365" s="37"/>
      <c r="AG1365" s="37"/>
      <c r="AH1365" s="37"/>
      <c r="AI1365" s="37"/>
      <c r="AJ1365" s="37"/>
      <c r="AK1365" s="37"/>
      <c r="AL1365" s="37"/>
      <c r="AM1365" s="37"/>
      <c r="AN1365" s="37"/>
      <c r="AO1365" s="37"/>
    </row>
    <row r="1366" spans="17:41" x14ac:dyDescent="0.35">
      <c r="Q1366" s="37"/>
      <c r="R1366" s="37"/>
      <c r="S1366" s="37"/>
      <c r="T1366" s="37"/>
      <c r="U1366" s="37"/>
      <c r="V1366" s="37"/>
      <c r="W1366" s="37"/>
      <c r="X1366" s="37"/>
      <c r="Y1366" s="37"/>
      <c r="Z1366" s="37"/>
      <c r="AA1366" s="37"/>
      <c r="AB1366" s="37"/>
      <c r="AC1366" s="37"/>
      <c r="AD1366" s="37"/>
      <c r="AE1366" s="37"/>
      <c r="AF1366" s="37"/>
      <c r="AG1366" s="37"/>
      <c r="AH1366" s="37"/>
      <c r="AI1366" s="37"/>
      <c r="AJ1366" s="37"/>
      <c r="AK1366" s="37"/>
      <c r="AL1366" s="37"/>
      <c r="AM1366" s="37"/>
      <c r="AN1366" s="37"/>
      <c r="AO1366" s="37"/>
    </row>
    <row r="1367" spans="17:41" x14ac:dyDescent="0.35">
      <c r="Q1367" s="37"/>
      <c r="R1367" s="37"/>
      <c r="S1367" s="37"/>
      <c r="T1367" s="37"/>
      <c r="U1367" s="37"/>
      <c r="V1367" s="37"/>
      <c r="W1367" s="37"/>
      <c r="X1367" s="37"/>
      <c r="Y1367" s="37"/>
      <c r="Z1367" s="37"/>
      <c r="AA1367" s="37"/>
      <c r="AB1367" s="37"/>
      <c r="AC1367" s="37"/>
      <c r="AD1367" s="37"/>
      <c r="AE1367" s="37"/>
      <c r="AF1367" s="37"/>
      <c r="AG1367" s="37"/>
      <c r="AH1367" s="37"/>
      <c r="AI1367" s="37"/>
      <c r="AJ1367" s="37"/>
      <c r="AK1367" s="37"/>
      <c r="AL1367" s="37"/>
      <c r="AM1367" s="37"/>
      <c r="AN1367" s="37"/>
      <c r="AO1367" s="37"/>
    </row>
    <row r="1368" spans="17:41" x14ac:dyDescent="0.35">
      <c r="Q1368" s="37"/>
      <c r="R1368" s="37"/>
      <c r="S1368" s="37"/>
      <c r="T1368" s="37"/>
      <c r="U1368" s="37"/>
      <c r="V1368" s="37"/>
      <c r="W1368" s="37"/>
      <c r="X1368" s="37"/>
      <c r="Y1368" s="37"/>
      <c r="Z1368" s="37"/>
      <c r="AA1368" s="37"/>
      <c r="AB1368" s="37"/>
      <c r="AC1368" s="37"/>
      <c r="AD1368" s="37"/>
      <c r="AE1368" s="37"/>
      <c r="AF1368" s="37"/>
      <c r="AG1368" s="37"/>
      <c r="AH1368" s="37"/>
      <c r="AI1368" s="37"/>
      <c r="AJ1368" s="37"/>
      <c r="AK1368" s="37"/>
      <c r="AL1368" s="37"/>
      <c r="AM1368" s="37"/>
      <c r="AN1368" s="37"/>
      <c r="AO1368" s="37"/>
    </row>
    <row r="1369" spans="17:41" x14ac:dyDescent="0.35">
      <c r="Q1369" s="37"/>
      <c r="R1369" s="37"/>
      <c r="S1369" s="37"/>
      <c r="T1369" s="37"/>
      <c r="U1369" s="37"/>
      <c r="V1369" s="37"/>
      <c r="W1369" s="37"/>
      <c r="X1369" s="37"/>
      <c r="Y1369" s="37"/>
      <c r="Z1369" s="37"/>
      <c r="AA1369" s="37"/>
      <c r="AB1369" s="37"/>
      <c r="AC1369" s="37"/>
      <c r="AD1369" s="37"/>
      <c r="AE1369" s="37"/>
      <c r="AF1369" s="37"/>
      <c r="AG1369" s="37"/>
      <c r="AH1369" s="37"/>
      <c r="AI1369" s="37"/>
      <c r="AJ1369" s="37"/>
      <c r="AK1369" s="37"/>
      <c r="AL1369" s="37"/>
      <c r="AM1369" s="37"/>
      <c r="AN1369" s="37"/>
      <c r="AO1369" s="37"/>
    </row>
    <row r="1370" spans="17:41" x14ac:dyDescent="0.35">
      <c r="Q1370" s="37"/>
      <c r="R1370" s="37"/>
      <c r="S1370" s="37"/>
      <c r="T1370" s="37"/>
      <c r="U1370" s="37"/>
      <c r="V1370" s="37"/>
      <c r="W1370" s="37"/>
      <c r="X1370" s="37"/>
      <c r="Y1370" s="37"/>
      <c r="Z1370" s="37"/>
      <c r="AA1370" s="37"/>
      <c r="AB1370" s="37"/>
      <c r="AC1370" s="37"/>
      <c r="AD1370" s="37"/>
      <c r="AE1370" s="37"/>
      <c r="AF1370" s="37"/>
      <c r="AG1370" s="37"/>
      <c r="AH1370" s="37"/>
      <c r="AI1370" s="37"/>
      <c r="AJ1370" s="37"/>
      <c r="AK1370" s="37"/>
      <c r="AL1370" s="37"/>
      <c r="AM1370" s="37"/>
      <c r="AN1370" s="37"/>
      <c r="AO1370" s="37"/>
    </row>
    <row r="1371" spans="17:41" x14ac:dyDescent="0.35">
      <c r="Q1371" s="37"/>
      <c r="R1371" s="37"/>
      <c r="S1371" s="37"/>
      <c r="T1371" s="37"/>
      <c r="U1371" s="37"/>
      <c r="V1371" s="37"/>
      <c r="W1371" s="37"/>
      <c r="X1371" s="37"/>
      <c r="Y1371" s="37"/>
      <c r="Z1371" s="37"/>
      <c r="AA1371" s="37"/>
      <c r="AB1371" s="37"/>
      <c r="AC1371" s="37"/>
      <c r="AD1371" s="37"/>
      <c r="AE1371" s="37"/>
      <c r="AF1371" s="37"/>
      <c r="AG1371" s="37"/>
      <c r="AH1371" s="37"/>
      <c r="AI1371" s="37"/>
      <c r="AJ1371" s="37"/>
      <c r="AK1371" s="37"/>
      <c r="AL1371" s="37"/>
      <c r="AM1371" s="37"/>
      <c r="AN1371" s="37"/>
      <c r="AO1371" s="37"/>
    </row>
    <row r="1372" spans="17:41" x14ac:dyDescent="0.35">
      <c r="Q1372" s="37"/>
      <c r="R1372" s="37"/>
      <c r="S1372" s="37"/>
      <c r="T1372" s="37"/>
      <c r="U1372" s="37"/>
      <c r="V1372" s="37"/>
      <c r="W1372" s="37"/>
      <c r="X1372" s="37"/>
      <c r="Y1372" s="37"/>
      <c r="Z1372" s="37"/>
      <c r="AA1372" s="37"/>
      <c r="AB1372" s="37"/>
      <c r="AC1372" s="37"/>
      <c r="AD1372" s="37"/>
      <c r="AE1372" s="37"/>
      <c r="AF1372" s="37"/>
      <c r="AG1372" s="37"/>
      <c r="AH1372" s="37"/>
      <c r="AI1372" s="37"/>
      <c r="AJ1372" s="37"/>
      <c r="AK1372" s="37"/>
      <c r="AL1372" s="37"/>
      <c r="AM1372" s="37"/>
      <c r="AN1372" s="37"/>
      <c r="AO1372" s="37"/>
    </row>
    <row r="1373" spans="17:41" x14ac:dyDescent="0.35">
      <c r="Q1373" s="37"/>
      <c r="R1373" s="37"/>
      <c r="S1373" s="37"/>
      <c r="T1373" s="37"/>
      <c r="U1373" s="37"/>
      <c r="V1373" s="37"/>
      <c r="W1373" s="37"/>
      <c r="X1373" s="37"/>
      <c r="Y1373" s="37"/>
      <c r="Z1373" s="37"/>
      <c r="AA1373" s="37"/>
      <c r="AB1373" s="37"/>
      <c r="AC1373" s="37"/>
      <c r="AD1373" s="37"/>
      <c r="AE1373" s="37"/>
      <c r="AF1373" s="37"/>
      <c r="AG1373" s="37"/>
      <c r="AH1373" s="37"/>
      <c r="AI1373" s="37"/>
      <c r="AJ1373" s="37"/>
      <c r="AK1373" s="37"/>
      <c r="AL1373" s="37"/>
      <c r="AM1373" s="37"/>
      <c r="AN1373" s="37"/>
      <c r="AO1373" s="37"/>
    </row>
    <row r="1374" spans="17:41" x14ac:dyDescent="0.35">
      <c r="Q1374" s="37"/>
      <c r="R1374" s="37"/>
      <c r="S1374" s="37"/>
      <c r="T1374" s="37"/>
      <c r="U1374" s="37"/>
      <c r="V1374" s="37"/>
      <c r="W1374" s="37"/>
      <c r="X1374" s="37"/>
      <c r="Y1374" s="37"/>
      <c r="Z1374" s="37"/>
      <c r="AA1374" s="37"/>
      <c r="AB1374" s="37"/>
      <c r="AC1374" s="37"/>
      <c r="AD1374" s="37"/>
      <c r="AE1374" s="37"/>
      <c r="AF1374" s="37"/>
      <c r="AG1374" s="37"/>
      <c r="AH1374" s="37"/>
      <c r="AI1374" s="37"/>
      <c r="AJ1374" s="37"/>
      <c r="AK1374" s="37"/>
      <c r="AL1374" s="37"/>
      <c r="AM1374" s="37"/>
      <c r="AN1374" s="37"/>
      <c r="AO1374" s="37"/>
    </row>
    <row r="1375" spans="17:41" x14ac:dyDescent="0.35">
      <c r="Q1375" s="37"/>
      <c r="R1375" s="37"/>
      <c r="S1375" s="37"/>
      <c r="T1375" s="37"/>
      <c r="U1375" s="37"/>
      <c r="V1375" s="37"/>
      <c r="W1375" s="37"/>
      <c r="X1375" s="37"/>
      <c r="Y1375" s="37"/>
      <c r="Z1375" s="37"/>
      <c r="AA1375" s="37"/>
      <c r="AB1375" s="37"/>
      <c r="AC1375" s="37"/>
      <c r="AD1375" s="37"/>
      <c r="AE1375" s="37"/>
      <c r="AF1375" s="37"/>
      <c r="AG1375" s="37"/>
      <c r="AH1375" s="37"/>
      <c r="AI1375" s="37"/>
      <c r="AJ1375" s="37"/>
      <c r="AK1375" s="37"/>
      <c r="AL1375" s="37"/>
      <c r="AM1375" s="37"/>
      <c r="AN1375" s="37"/>
      <c r="AO1375" s="37"/>
    </row>
    <row r="1376" spans="17:41" x14ac:dyDescent="0.35">
      <c r="Q1376" s="37"/>
      <c r="R1376" s="37"/>
      <c r="S1376" s="37"/>
      <c r="T1376" s="37"/>
      <c r="U1376" s="37"/>
      <c r="V1376" s="37"/>
      <c r="W1376" s="37"/>
      <c r="X1376" s="37"/>
      <c r="Y1376" s="37"/>
      <c r="Z1376" s="37"/>
      <c r="AA1376" s="37"/>
      <c r="AB1376" s="37"/>
      <c r="AC1376" s="37"/>
      <c r="AD1376" s="37"/>
      <c r="AE1376" s="37"/>
      <c r="AF1376" s="37"/>
      <c r="AG1376" s="37"/>
      <c r="AH1376" s="37"/>
      <c r="AI1376" s="37"/>
      <c r="AJ1376" s="37"/>
      <c r="AK1376" s="37"/>
      <c r="AL1376" s="37"/>
      <c r="AM1376" s="37"/>
      <c r="AN1376" s="37"/>
      <c r="AO1376" s="37"/>
    </row>
    <row r="1377" spans="17:41" x14ac:dyDescent="0.35">
      <c r="Q1377" s="37"/>
      <c r="R1377" s="37"/>
      <c r="S1377" s="37"/>
      <c r="T1377" s="37"/>
      <c r="U1377" s="37"/>
      <c r="V1377" s="37"/>
      <c r="W1377" s="37"/>
      <c r="X1377" s="37"/>
      <c r="Y1377" s="37"/>
      <c r="Z1377" s="37"/>
      <c r="AA1377" s="37"/>
      <c r="AB1377" s="37"/>
      <c r="AC1377" s="37"/>
      <c r="AD1377" s="37"/>
      <c r="AE1377" s="37"/>
      <c r="AF1377" s="37"/>
      <c r="AG1377" s="37"/>
      <c r="AH1377" s="37"/>
      <c r="AI1377" s="37"/>
      <c r="AJ1377" s="37"/>
      <c r="AK1377" s="37"/>
      <c r="AL1377" s="37"/>
      <c r="AM1377" s="37"/>
      <c r="AN1377" s="37"/>
      <c r="AO1377" s="37"/>
    </row>
    <row r="1378" spans="17:41" x14ac:dyDescent="0.35">
      <c r="Q1378" s="37"/>
      <c r="R1378" s="37"/>
      <c r="S1378" s="37"/>
      <c r="T1378" s="37"/>
      <c r="U1378" s="37"/>
      <c r="V1378" s="37"/>
      <c r="W1378" s="37"/>
      <c r="X1378" s="37"/>
      <c r="Y1378" s="37"/>
      <c r="Z1378" s="37"/>
      <c r="AA1378" s="37"/>
      <c r="AB1378" s="37"/>
      <c r="AC1378" s="37"/>
      <c r="AD1378" s="37"/>
      <c r="AE1378" s="37"/>
      <c r="AF1378" s="37"/>
      <c r="AG1378" s="37"/>
      <c r="AH1378" s="37"/>
      <c r="AI1378" s="37"/>
      <c r="AJ1378" s="37"/>
      <c r="AK1378" s="37"/>
      <c r="AL1378" s="37"/>
      <c r="AM1378" s="37"/>
      <c r="AN1378" s="37"/>
      <c r="AO1378" s="37"/>
    </row>
    <row r="1379" spans="17:41" x14ac:dyDescent="0.35">
      <c r="Q1379" s="37"/>
      <c r="R1379" s="37"/>
      <c r="S1379" s="37"/>
      <c r="T1379" s="37"/>
      <c r="U1379" s="37"/>
      <c r="V1379" s="37"/>
      <c r="W1379" s="37"/>
      <c r="X1379" s="37"/>
      <c r="Y1379" s="37"/>
      <c r="Z1379" s="37"/>
      <c r="AA1379" s="37"/>
      <c r="AB1379" s="37"/>
      <c r="AC1379" s="37"/>
      <c r="AD1379" s="37"/>
      <c r="AE1379" s="37"/>
      <c r="AF1379" s="37"/>
      <c r="AG1379" s="37"/>
      <c r="AH1379" s="37"/>
      <c r="AI1379" s="37"/>
      <c r="AJ1379" s="37"/>
      <c r="AK1379" s="37"/>
      <c r="AL1379" s="37"/>
      <c r="AM1379" s="37"/>
      <c r="AN1379" s="37"/>
      <c r="AO1379" s="37"/>
    </row>
    <row r="1380" spans="17:41" x14ac:dyDescent="0.35">
      <c r="Q1380" s="37"/>
      <c r="R1380" s="37"/>
      <c r="S1380" s="37"/>
      <c r="T1380" s="37"/>
      <c r="U1380" s="37"/>
      <c r="V1380" s="37"/>
      <c r="W1380" s="37"/>
      <c r="X1380" s="37"/>
      <c r="Y1380" s="37"/>
      <c r="Z1380" s="37"/>
      <c r="AA1380" s="37"/>
      <c r="AB1380" s="37"/>
      <c r="AC1380" s="37"/>
      <c r="AD1380" s="37"/>
      <c r="AE1380" s="37"/>
      <c r="AF1380" s="37"/>
      <c r="AG1380" s="37"/>
      <c r="AH1380" s="37"/>
      <c r="AI1380" s="37"/>
      <c r="AJ1380" s="37"/>
      <c r="AK1380" s="37"/>
      <c r="AL1380" s="37"/>
      <c r="AM1380" s="37"/>
      <c r="AN1380" s="37"/>
      <c r="AO1380" s="37"/>
    </row>
    <row r="1381" spans="17:41" x14ac:dyDescent="0.35">
      <c r="Q1381" s="37"/>
      <c r="R1381" s="37"/>
      <c r="S1381" s="37"/>
      <c r="T1381" s="37"/>
      <c r="U1381" s="37"/>
      <c r="V1381" s="37"/>
      <c r="W1381" s="37"/>
      <c r="X1381" s="37"/>
      <c r="Y1381" s="37"/>
      <c r="Z1381" s="37"/>
      <c r="AA1381" s="37"/>
      <c r="AB1381" s="37"/>
      <c r="AC1381" s="37"/>
      <c r="AD1381" s="37"/>
      <c r="AE1381" s="37"/>
      <c r="AF1381" s="37"/>
      <c r="AG1381" s="37"/>
      <c r="AH1381" s="37"/>
      <c r="AI1381" s="37"/>
      <c r="AJ1381" s="37"/>
      <c r="AK1381" s="37"/>
      <c r="AL1381" s="37"/>
      <c r="AM1381" s="37"/>
      <c r="AN1381" s="37"/>
      <c r="AO1381" s="37"/>
    </row>
    <row r="1382" spans="17:41" x14ac:dyDescent="0.35">
      <c r="Q1382" s="37"/>
      <c r="R1382" s="37"/>
      <c r="S1382" s="37"/>
      <c r="T1382" s="37"/>
      <c r="U1382" s="37"/>
      <c r="V1382" s="37"/>
      <c r="W1382" s="37"/>
      <c r="X1382" s="37"/>
      <c r="Y1382" s="37"/>
      <c r="Z1382" s="37"/>
      <c r="AA1382" s="37"/>
      <c r="AB1382" s="37"/>
      <c r="AC1382" s="37"/>
      <c r="AD1382" s="37"/>
      <c r="AE1382" s="37"/>
      <c r="AF1382" s="37"/>
      <c r="AG1382" s="37"/>
      <c r="AH1382" s="37"/>
      <c r="AI1382" s="37"/>
      <c r="AJ1382" s="37"/>
      <c r="AK1382" s="37"/>
      <c r="AL1382" s="37"/>
      <c r="AM1382" s="37"/>
      <c r="AN1382" s="37"/>
      <c r="AO1382" s="37"/>
    </row>
    <row r="1383" spans="17:41" x14ac:dyDescent="0.35">
      <c r="Q1383" s="37"/>
      <c r="R1383" s="37"/>
      <c r="S1383" s="37"/>
      <c r="T1383" s="37"/>
      <c r="U1383" s="37"/>
      <c r="V1383" s="37"/>
      <c r="W1383" s="37"/>
      <c r="X1383" s="37"/>
      <c r="Y1383" s="37"/>
      <c r="Z1383" s="37"/>
      <c r="AA1383" s="37"/>
      <c r="AB1383" s="37"/>
      <c r="AC1383" s="37"/>
      <c r="AD1383" s="37"/>
      <c r="AE1383" s="37"/>
      <c r="AF1383" s="37"/>
      <c r="AG1383" s="37"/>
      <c r="AH1383" s="37"/>
      <c r="AI1383" s="37"/>
      <c r="AJ1383" s="37"/>
      <c r="AK1383" s="37"/>
      <c r="AL1383" s="37"/>
      <c r="AM1383" s="37"/>
      <c r="AN1383" s="37"/>
      <c r="AO1383" s="37"/>
    </row>
    <row r="1384" spans="17:41" x14ac:dyDescent="0.35">
      <c r="Q1384" s="37"/>
      <c r="R1384" s="37"/>
      <c r="S1384" s="37"/>
      <c r="T1384" s="37"/>
      <c r="U1384" s="37"/>
      <c r="V1384" s="37"/>
      <c r="W1384" s="37"/>
      <c r="X1384" s="37"/>
      <c r="Y1384" s="37"/>
      <c r="Z1384" s="37"/>
      <c r="AA1384" s="37"/>
      <c r="AB1384" s="37"/>
      <c r="AC1384" s="37"/>
      <c r="AD1384" s="37"/>
      <c r="AE1384" s="37"/>
      <c r="AF1384" s="37"/>
      <c r="AG1384" s="37"/>
      <c r="AH1384" s="37"/>
      <c r="AI1384" s="37"/>
      <c r="AJ1384" s="37"/>
      <c r="AK1384" s="37"/>
      <c r="AL1384" s="37"/>
      <c r="AM1384" s="37"/>
      <c r="AN1384" s="37"/>
      <c r="AO1384" s="37"/>
    </row>
    <row r="1385" spans="17:41" x14ac:dyDescent="0.35">
      <c r="Q1385" s="37"/>
      <c r="R1385" s="37"/>
      <c r="S1385" s="37"/>
      <c r="T1385" s="37"/>
      <c r="U1385" s="37"/>
      <c r="V1385" s="37"/>
      <c r="W1385" s="37"/>
      <c r="X1385" s="37"/>
      <c r="Y1385" s="37"/>
      <c r="Z1385" s="37"/>
      <c r="AA1385" s="37"/>
      <c r="AB1385" s="37"/>
      <c r="AC1385" s="37"/>
      <c r="AD1385" s="37"/>
      <c r="AE1385" s="37"/>
      <c r="AF1385" s="37"/>
      <c r="AG1385" s="37"/>
      <c r="AH1385" s="37"/>
      <c r="AI1385" s="37"/>
      <c r="AJ1385" s="37"/>
      <c r="AK1385" s="37"/>
      <c r="AL1385" s="37"/>
      <c r="AM1385" s="37"/>
      <c r="AN1385" s="37"/>
      <c r="AO1385" s="37"/>
    </row>
    <row r="1386" spans="17:41" x14ac:dyDescent="0.35">
      <c r="Q1386" s="37"/>
      <c r="R1386" s="37"/>
      <c r="S1386" s="37"/>
      <c r="T1386" s="37"/>
      <c r="U1386" s="37"/>
      <c r="V1386" s="37"/>
      <c r="W1386" s="37"/>
      <c r="X1386" s="37"/>
      <c r="Y1386" s="37"/>
      <c r="Z1386" s="37"/>
      <c r="AA1386" s="37"/>
      <c r="AB1386" s="37"/>
      <c r="AC1386" s="37"/>
      <c r="AD1386" s="37"/>
      <c r="AE1386" s="37"/>
      <c r="AF1386" s="37"/>
      <c r="AG1386" s="37"/>
      <c r="AH1386" s="37"/>
      <c r="AI1386" s="37"/>
      <c r="AJ1386" s="37"/>
      <c r="AK1386" s="37"/>
      <c r="AL1386" s="37"/>
      <c r="AM1386" s="37"/>
      <c r="AN1386" s="37"/>
      <c r="AO1386" s="37"/>
    </row>
    <row r="1387" spans="17:41" x14ac:dyDescent="0.35">
      <c r="Q1387" s="37"/>
      <c r="R1387" s="37"/>
      <c r="S1387" s="37"/>
      <c r="T1387" s="37"/>
      <c r="U1387" s="37"/>
      <c r="V1387" s="37"/>
      <c r="W1387" s="37"/>
      <c r="X1387" s="37"/>
      <c r="Y1387" s="37"/>
      <c r="Z1387" s="37"/>
      <c r="AA1387" s="37"/>
      <c r="AB1387" s="37"/>
      <c r="AC1387" s="37"/>
      <c r="AD1387" s="37"/>
      <c r="AE1387" s="37"/>
      <c r="AF1387" s="37"/>
      <c r="AG1387" s="37"/>
      <c r="AH1387" s="37"/>
      <c r="AI1387" s="37"/>
      <c r="AJ1387" s="37"/>
      <c r="AK1387" s="37"/>
      <c r="AL1387" s="37"/>
      <c r="AM1387" s="37"/>
      <c r="AN1387" s="37"/>
      <c r="AO1387" s="37"/>
    </row>
    <row r="1388" spans="17:41" x14ac:dyDescent="0.35">
      <c r="Q1388" s="37"/>
      <c r="R1388" s="37"/>
      <c r="S1388" s="37"/>
      <c r="T1388" s="37"/>
      <c r="U1388" s="37"/>
      <c r="V1388" s="37"/>
      <c r="W1388" s="37"/>
      <c r="X1388" s="37"/>
      <c r="Y1388" s="37"/>
      <c r="Z1388" s="37"/>
      <c r="AA1388" s="37"/>
      <c r="AB1388" s="37"/>
      <c r="AC1388" s="37"/>
      <c r="AD1388" s="37"/>
      <c r="AE1388" s="37"/>
      <c r="AF1388" s="37"/>
      <c r="AG1388" s="37"/>
      <c r="AH1388" s="37"/>
      <c r="AI1388" s="37"/>
      <c r="AJ1388" s="37"/>
      <c r="AK1388" s="37"/>
      <c r="AL1388" s="37"/>
      <c r="AM1388" s="37"/>
      <c r="AN1388" s="37"/>
      <c r="AO1388" s="37"/>
    </row>
    <row r="1389" spans="17:41" x14ac:dyDescent="0.35">
      <c r="Q1389" s="37"/>
      <c r="R1389" s="37"/>
      <c r="S1389" s="37"/>
      <c r="T1389" s="37"/>
      <c r="U1389" s="37"/>
      <c r="V1389" s="37"/>
      <c r="W1389" s="37"/>
      <c r="X1389" s="37"/>
      <c r="Y1389" s="37"/>
      <c r="Z1389" s="37"/>
      <c r="AA1389" s="37"/>
      <c r="AB1389" s="37"/>
      <c r="AC1389" s="37"/>
      <c r="AD1389" s="37"/>
      <c r="AE1389" s="37"/>
      <c r="AF1389" s="37"/>
      <c r="AG1389" s="37"/>
      <c r="AH1389" s="37"/>
      <c r="AI1389" s="37"/>
      <c r="AJ1389" s="37"/>
      <c r="AK1389" s="37"/>
      <c r="AL1389" s="37"/>
      <c r="AM1389" s="37"/>
      <c r="AN1389" s="37"/>
      <c r="AO1389" s="37"/>
    </row>
    <row r="1390" spans="17:41" x14ac:dyDescent="0.35">
      <c r="Q1390" s="37"/>
      <c r="R1390" s="37"/>
      <c r="S1390" s="37"/>
      <c r="T1390" s="37"/>
      <c r="U1390" s="37"/>
      <c r="V1390" s="37"/>
      <c r="W1390" s="37"/>
      <c r="X1390" s="37"/>
      <c r="Y1390" s="37"/>
      <c r="Z1390" s="37"/>
      <c r="AA1390" s="37"/>
      <c r="AB1390" s="37"/>
      <c r="AC1390" s="37"/>
      <c r="AD1390" s="37"/>
      <c r="AE1390" s="37"/>
      <c r="AF1390" s="37"/>
      <c r="AG1390" s="37"/>
      <c r="AH1390" s="37"/>
      <c r="AI1390" s="37"/>
      <c r="AJ1390" s="37"/>
      <c r="AK1390" s="37"/>
      <c r="AL1390" s="37"/>
      <c r="AM1390" s="37"/>
      <c r="AN1390" s="37"/>
      <c r="AO1390" s="37"/>
    </row>
    <row r="1391" spans="17:41" x14ac:dyDescent="0.35">
      <c r="Q1391" s="37"/>
      <c r="R1391" s="37"/>
      <c r="S1391" s="37"/>
      <c r="T1391" s="37"/>
      <c r="U1391" s="37"/>
      <c r="V1391" s="37"/>
      <c r="W1391" s="37"/>
      <c r="X1391" s="37"/>
      <c r="Y1391" s="37"/>
      <c r="Z1391" s="37"/>
      <c r="AA1391" s="37"/>
      <c r="AB1391" s="37"/>
      <c r="AC1391" s="37"/>
      <c r="AD1391" s="37"/>
      <c r="AE1391" s="37"/>
      <c r="AF1391" s="37"/>
      <c r="AG1391" s="37"/>
      <c r="AH1391" s="37"/>
      <c r="AI1391" s="37"/>
      <c r="AJ1391" s="37"/>
      <c r="AK1391" s="37"/>
      <c r="AL1391" s="37"/>
      <c r="AM1391" s="37"/>
      <c r="AN1391" s="37"/>
      <c r="AO1391" s="37"/>
    </row>
    <row r="1392" spans="17:41" x14ac:dyDescent="0.35">
      <c r="Q1392" s="37"/>
      <c r="R1392" s="37"/>
      <c r="S1392" s="37"/>
      <c r="T1392" s="37"/>
      <c r="U1392" s="37"/>
      <c r="V1392" s="37"/>
      <c r="W1392" s="37"/>
      <c r="X1392" s="37"/>
      <c r="Y1392" s="37"/>
      <c r="Z1392" s="37"/>
      <c r="AA1392" s="37"/>
      <c r="AB1392" s="37"/>
      <c r="AC1392" s="37"/>
      <c r="AD1392" s="37"/>
      <c r="AE1392" s="37"/>
      <c r="AF1392" s="37"/>
      <c r="AG1392" s="37"/>
      <c r="AH1392" s="37"/>
      <c r="AI1392" s="37"/>
      <c r="AJ1392" s="37"/>
      <c r="AK1392" s="37"/>
      <c r="AL1392" s="37"/>
      <c r="AM1392" s="37"/>
      <c r="AN1392" s="37"/>
      <c r="AO1392" s="37"/>
    </row>
    <row r="1393" spans="17:41" x14ac:dyDescent="0.35">
      <c r="Q1393" s="37"/>
      <c r="R1393" s="37"/>
      <c r="S1393" s="37"/>
      <c r="T1393" s="37"/>
      <c r="U1393" s="37"/>
      <c r="V1393" s="37"/>
      <c r="W1393" s="37"/>
      <c r="X1393" s="37"/>
      <c r="Y1393" s="37"/>
      <c r="Z1393" s="37"/>
      <c r="AA1393" s="37"/>
      <c r="AB1393" s="37"/>
      <c r="AC1393" s="37"/>
      <c r="AD1393" s="37"/>
      <c r="AE1393" s="37"/>
      <c r="AF1393" s="37"/>
      <c r="AG1393" s="37"/>
      <c r="AH1393" s="37"/>
      <c r="AI1393" s="37"/>
      <c r="AJ1393" s="37"/>
      <c r="AK1393" s="37"/>
      <c r="AL1393" s="37"/>
      <c r="AM1393" s="37"/>
      <c r="AN1393" s="37"/>
      <c r="AO1393" s="37"/>
    </row>
    <row r="1394" spans="17:41" x14ac:dyDescent="0.35">
      <c r="Q1394" s="37"/>
      <c r="R1394" s="37"/>
      <c r="S1394" s="37"/>
      <c r="T1394" s="37"/>
      <c r="U1394" s="37"/>
      <c r="V1394" s="37"/>
      <c r="W1394" s="37"/>
      <c r="X1394" s="37"/>
      <c r="Y1394" s="37"/>
      <c r="Z1394" s="37"/>
      <c r="AA1394" s="37"/>
      <c r="AB1394" s="37"/>
      <c r="AC1394" s="37"/>
      <c r="AD1394" s="37"/>
      <c r="AE1394" s="37"/>
      <c r="AF1394" s="37"/>
      <c r="AG1394" s="37"/>
      <c r="AH1394" s="37"/>
      <c r="AI1394" s="37"/>
      <c r="AJ1394" s="37"/>
      <c r="AK1394" s="37"/>
      <c r="AL1394" s="37"/>
      <c r="AM1394" s="37"/>
      <c r="AN1394" s="37"/>
      <c r="AO1394" s="37"/>
    </row>
    <row r="1395" spans="17:41" x14ac:dyDescent="0.35">
      <c r="Q1395" s="37"/>
      <c r="R1395" s="37"/>
      <c r="S1395" s="37"/>
      <c r="T1395" s="37"/>
      <c r="U1395" s="37"/>
      <c r="V1395" s="37"/>
      <c r="W1395" s="37"/>
      <c r="X1395" s="37"/>
      <c r="Y1395" s="37"/>
      <c r="Z1395" s="37"/>
      <c r="AA1395" s="37"/>
      <c r="AB1395" s="37"/>
      <c r="AC1395" s="37"/>
      <c r="AD1395" s="37"/>
      <c r="AE1395" s="37"/>
      <c r="AF1395" s="37"/>
      <c r="AG1395" s="37"/>
      <c r="AH1395" s="37"/>
      <c r="AI1395" s="37"/>
      <c r="AJ1395" s="37"/>
      <c r="AK1395" s="37"/>
      <c r="AL1395" s="37"/>
      <c r="AM1395" s="37"/>
      <c r="AN1395" s="37"/>
      <c r="AO1395" s="37"/>
    </row>
    <row r="1396" spans="17:41" x14ac:dyDescent="0.35">
      <c r="Q1396" s="37"/>
      <c r="R1396" s="37"/>
      <c r="S1396" s="37"/>
      <c r="T1396" s="37"/>
      <c r="U1396" s="37"/>
      <c r="V1396" s="37"/>
      <c r="W1396" s="37"/>
      <c r="X1396" s="37"/>
      <c r="Y1396" s="37"/>
      <c r="Z1396" s="37"/>
      <c r="AA1396" s="37"/>
      <c r="AB1396" s="37"/>
      <c r="AC1396" s="37"/>
      <c r="AD1396" s="37"/>
      <c r="AE1396" s="37"/>
      <c r="AF1396" s="37"/>
      <c r="AG1396" s="37"/>
      <c r="AH1396" s="37"/>
      <c r="AI1396" s="37"/>
      <c r="AJ1396" s="37"/>
      <c r="AK1396" s="37"/>
      <c r="AL1396" s="37"/>
      <c r="AM1396" s="37"/>
      <c r="AN1396" s="37"/>
      <c r="AO1396" s="37"/>
    </row>
    <row r="1397" spans="17:41" x14ac:dyDescent="0.35">
      <c r="Q1397" s="37"/>
      <c r="R1397" s="37"/>
      <c r="S1397" s="37"/>
      <c r="T1397" s="37"/>
      <c r="U1397" s="37"/>
      <c r="V1397" s="37"/>
      <c r="W1397" s="37"/>
      <c r="X1397" s="37"/>
      <c r="Y1397" s="37"/>
      <c r="Z1397" s="37"/>
      <c r="AA1397" s="37"/>
      <c r="AB1397" s="37"/>
      <c r="AC1397" s="37"/>
      <c r="AD1397" s="37"/>
      <c r="AE1397" s="37"/>
      <c r="AF1397" s="37"/>
      <c r="AG1397" s="37"/>
      <c r="AH1397" s="37"/>
      <c r="AI1397" s="37"/>
      <c r="AJ1397" s="37"/>
      <c r="AK1397" s="37"/>
      <c r="AL1397" s="37"/>
      <c r="AM1397" s="37"/>
      <c r="AN1397" s="37"/>
      <c r="AO1397" s="37"/>
    </row>
    <row r="1398" spans="17:41" x14ac:dyDescent="0.35">
      <c r="Q1398" s="37"/>
      <c r="R1398" s="37"/>
      <c r="S1398" s="37"/>
      <c r="T1398" s="37"/>
      <c r="U1398" s="37"/>
      <c r="V1398" s="37"/>
      <c r="W1398" s="37"/>
      <c r="X1398" s="37"/>
      <c r="Y1398" s="37"/>
      <c r="Z1398" s="37"/>
      <c r="AA1398" s="37"/>
      <c r="AB1398" s="37"/>
      <c r="AC1398" s="37"/>
      <c r="AD1398" s="37"/>
      <c r="AE1398" s="37"/>
      <c r="AF1398" s="37"/>
      <c r="AG1398" s="37"/>
      <c r="AH1398" s="37"/>
      <c r="AI1398" s="37"/>
      <c r="AJ1398" s="37"/>
      <c r="AK1398" s="37"/>
      <c r="AL1398" s="37"/>
      <c r="AM1398" s="37"/>
      <c r="AN1398" s="37"/>
      <c r="AO1398" s="37"/>
    </row>
    <row r="1399" spans="17:41" x14ac:dyDescent="0.35">
      <c r="Q1399" s="37"/>
      <c r="R1399" s="37"/>
      <c r="S1399" s="37"/>
      <c r="T1399" s="37"/>
      <c r="U1399" s="37"/>
      <c r="V1399" s="37"/>
      <c r="W1399" s="37"/>
      <c r="X1399" s="37"/>
      <c r="Y1399" s="37"/>
      <c r="Z1399" s="37"/>
      <c r="AA1399" s="37"/>
      <c r="AB1399" s="37"/>
      <c r="AC1399" s="37"/>
      <c r="AD1399" s="37"/>
      <c r="AE1399" s="37"/>
      <c r="AF1399" s="37"/>
      <c r="AG1399" s="37"/>
      <c r="AH1399" s="37"/>
      <c r="AI1399" s="37"/>
      <c r="AJ1399" s="37"/>
      <c r="AK1399" s="37"/>
      <c r="AL1399" s="37"/>
      <c r="AM1399" s="37"/>
      <c r="AN1399" s="37"/>
      <c r="AO1399" s="37"/>
    </row>
    <row r="1400" spans="17:41" x14ac:dyDescent="0.35">
      <c r="Q1400" s="37"/>
      <c r="R1400" s="37"/>
      <c r="S1400" s="37"/>
      <c r="T1400" s="37"/>
      <c r="U1400" s="37"/>
      <c r="V1400" s="37"/>
      <c r="W1400" s="37"/>
      <c r="X1400" s="37"/>
      <c r="Y1400" s="37"/>
      <c r="Z1400" s="37"/>
      <c r="AA1400" s="37"/>
      <c r="AB1400" s="37"/>
      <c r="AC1400" s="37"/>
      <c r="AD1400" s="37"/>
      <c r="AE1400" s="37"/>
      <c r="AF1400" s="37"/>
      <c r="AG1400" s="37"/>
      <c r="AH1400" s="37"/>
      <c r="AI1400" s="37"/>
      <c r="AJ1400" s="37"/>
      <c r="AK1400" s="37"/>
      <c r="AL1400" s="37"/>
      <c r="AM1400" s="37"/>
      <c r="AN1400" s="37"/>
      <c r="AO1400" s="37"/>
    </row>
    <row r="1401" spans="17:41" x14ac:dyDescent="0.35">
      <c r="Q1401" s="37"/>
      <c r="R1401" s="37"/>
      <c r="S1401" s="37"/>
      <c r="T1401" s="37"/>
      <c r="U1401" s="37"/>
      <c r="V1401" s="37"/>
      <c r="W1401" s="37"/>
      <c r="X1401" s="37"/>
      <c r="Y1401" s="37"/>
      <c r="Z1401" s="37"/>
      <c r="AA1401" s="37"/>
      <c r="AB1401" s="37"/>
      <c r="AC1401" s="37"/>
      <c r="AD1401" s="37"/>
      <c r="AE1401" s="37"/>
      <c r="AF1401" s="37"/>
      <c r="AG1401" s="37"/>
      <c r="AH1401" s="37"/>
      <c r="AI1401" s="37"/>
      <c r="AJ1401" s="37"/>
      <c r="AK1401" s="37"/>
      <c r="AL1401" s="37"/>
      <c r="AM1401" s="37"/>
      <c r="AN1401" s="37"/>
      <c r="AO1401" s="37"/>
    </row>
    <row r="1402" spans="17:41" x14ac:dyDescent="0.35">
      <c r="Q1402" s="37"/>
      <c r="R1402" s="37"/>
      <c r="S1402" s="37"/>
      <c r="T1402" s="37"/>
      <c r="U1402" s="37"/>
      <c r="V1402" s="37"/>
      <c r="W1402" s="37"/>
      <c r="X1402" s="37"/>
      <c r="Y1402" s="37"/>
      <c r="Z1402" s="37"/>
      <c r="AA1402" s="37"/>
      <c r="AB1402" s="37"/>
      <c r="AC1402" s="37"/>
      <c r="AD1402" s="37"/>
      <c r="AE1402" s="37"/>
      <c r="AF1402" s="37"/>
      <c r="AG1402" s="37"/>
      <c r="AH1402" s="37"/>
      <c r="AI1402" s="37"/>
      <c r="AJ1402" s="37"/>
      <c r="AK1402" s="37"/>
      <c r="AL1402" s="37"/>
      <c r="AM1402" s="37"/>
      <c r="AN1402" s="37"/>
      <c r="AO1402" s="37"/>
    </row>
    <row r="1403" spans="17:41" x14ac:dyDescent="0.35">
      <c r="Q1403" s="37"/>
      <c r="R1403" s="37"/>
      <c r="S1403" s="37"/>
      <c r="T1403" s="37"/>
      <c r="U1403" s="37"/>
      <c r="V1403" s="37"/>
      <c r="W1403" s="37"/>
      <c r="X1403" s="37"/>
      <c r="Y1403" s="37"/>
      <c r="Z1403" s="37"/>
      <c r="AA1403" s="37"/>
      <c r="AB1403" s="37"/>
      <c r="AC1403" s="37"/>
      <c r="AD1403" s="37"/>
      <c r="AE1403" s="37"/>
      <c r="AF1403" s="37"/>
      <c r="AG1403" s="37"/>
      <c r="AH1403" s="37"/>
      <c r="AI1403" s="37"/>
      <c r="AJ1403" s="37"/>
      <c r="AK1403" s="37"/>
      <c r="AL1403" s="37"/>
      <c r="AM1403" s="37"/>
      <c r="AN1403" s="37"/>
      <c r="AO1403" s="37"/>
    </row>
    <row r="1404" spans="17:41" x14ac:dyDescent="0.35">
      <c r="Q1404" s="37"/>
      <c r="R1404" s="37"/>
      <c r="S1404" s="37"/>
      <c r="T1404" s="37"/>
      <c r="U1404" s="37"/>
      <c r="V1404" s="37"/>
      <c r="W1404" s="37"/>
      <c r="X1404" s="37"/>
      <c r="Y1404" s="37"/>
      <c r="Z1404" s="37"/>
      <c r="AA1404" s="37"/>
      <c r="AB1404" s="37"/>
      <c r="AC1404" s="37"/>
      <c r="AD1404" s="37"/>
      <c r="AE1404" s="37"/>
      <c r="AF1404" s="37"/>
      <c r="AG1404" s="37"/>
      <c r="AH1404" s="37"/>
      <c r="AI1404" s="37"/>
      <c r="AJ1404" s="37"/>
      <c r="AK1404" s="37"/>
      <c r="AL1404" s="37"/>
      <c r="AM1404" s="37"/>
      <c r="AN1404" s="37"/>
      <c r="AO1404" s="37"/>
    </row>
    <row r="1405" spans="17:41" x14ac:dyDescent="0.35">
      <c r="Q1405" s="37"/>
      <c r="R1405" s="37"/>
      <c r="S1405" s="37"/>
      <c r="T1405" s="37"/>
      <c r="U1405" s="37"/>
      <c r="V1405" s="37"/>
      <c r="W1405" s="37"/>
      <c r="X1405" s="37"/>
      <c r="Y1405" s="37"/>
      <c r="Z1405" s="37"/>
      <c r="AA1405" s="37"/>
      <c r="AB1405" s="37"/>
      <c r="AC1405" s="37"/>
      <c r="AD1405" s="37"/>
      <c r="AE1405" s="37"/>
      <c r="AF1405" s="37"/>
      <c r="AG1405" s="37"/>
      <c r="AH1405" s="37"/>
      <c r="AI1405" s="37"/>
      <c r="AJ1405" s="37"/>
      <c r="AK1405" s="37"/>
      <c r="AL1405" s="37"/>
      <c r="AM1405" s="37"/>
      <c r="AN1405" s="37"/>
      <c r="AO1405" s="37"/>
    </row>
    <row r="1406" spans="17:41" x14ac:dyDescent="0.35">
      <c r="Q1406" s="37"/>
      <c r="R1406" s="37"/>
      <c r="S1406" s="37"/>
      <c r="T1406" s="37"/>
      <c r="U1406" s="37"/>
      <c r="V1406" s="37"/>
      <c r="W1406" s="37"/>
      <c r="X1406" s="37"/>
      <c r="Y1406" s="37"/>
      <c r="Z1406" s="37"/>
      <c r="AA1406" s="37"/>
      <c r="AB1406" s="37"/>
      <c r="AC1406" s="37"/>
      <c r="AD1406" s="37"/>
      <c r="AE1406" s="37"/>
      <c r="AF1406" s="37"/>
      <c r="AG1406" s="37"/>
      <c r="AH1406" s="37"/>
      <c r="AI1406" s="37"/>
      <c r="AJ1406" s="37"/>
      <c r="AK1406" s="37"/>
      <c r="AL1406" s="37"/>
      <c r="AM1406" s="37"/>
      <c r="AN1406" s="37"/>
      <c r="AO1406" s="37"/>
    </row>
    <row r="1407" spans="17:41" x14ac:dyDescent="0.35">
      <c r="Q1407" s="37"/>
      <c r="R1407" s="37"/>
      <c r="S1407" s="37"/>
      <c r="T1407" s="37"/>
      <c r="U1407" s="37"/>
      <c r="V1407" s="37"/>
      <c r="W1407" s="37"/>
      <c r="X1407" s="37"/>
      <c r="Y1407" s="37"/>
      <c r="Z1407" s="37"/>
      <c r="AA1407" s="37"/>
      <c r="AB1407" s="37"/>
      <c r="AC1407" s="37"/>
      <c r="AD1407" s="37"/>
      <c r="AE1407" s="37"/>
      <c r="AF1407" s="37"/>
      <c r="AG1407" s="37"/>
      <c r="AH1407" s="37"/>
      <c r="AI1407" s="37"/>
      <c r="AJ1407" s="37"/>
      <c r="AK1407" s="37"/>
      <c r="AL1407" s="37"/>
      <c r="AM1407" s="37"/>
      <c r="AN1407" s="37"/>
      <c r="AO1407" s="37"/>
    </row>
    <row r="1408" spans="17:41" x14ac:dyDescent="0.35">
      <c r="Q1408" s="37"/>
      <c r="R1408" s="37"/>
      <c r="S1408" s="37"/>
      <c r="T1408" s="37"/>
      <c r="U1408" s="37"/>
      <c r="V1408" s="37"/>
      <c r="W1408" s="37"/>
      <c r="X1408" s="37"/>
      <c r="Y1408" s="37"/>
      <c r="Z1408" s="37"/>
      <c r="AA1408" s="37"/>
      <c r="AB1408" s="37"/>
      <c r="AC1408" s="37"/>
      <c r="AD1408" s="37"/>
      <c r="AE1408" s="37"/>
      <c r="AF1408" s="37"/>
      <c r="AG1408" s="37"/>
      <c r="AH1408" s="37"/>
      <c r="AI1408" s="37"/>
      <c r="AJ1408" s="37"/>
      <c r="AK1408" s="37"/>
      <c r="AL1408" s="37"/>
      <c r="AM1408" s="37"/>
      <c r="AN1408" s="37"/>
      <c r="AO1408" s="37"/>
    </row>
    <row r="1409" spans="17:41" x14ac:dyDescent="0.35">
      <c r="Q1409" s="37"/>
      <c r="R1409" s="37"/>
      <c r="S1409" s="37"/>
      <c r="T1409" s="37"/>
      <c r="U1409" s="37"/>
      <c r="V1409" s="37"/>
      <c r="W1409" s="37"/>
      <c r="X1409" s="37"/>
      <c r="Y1409" s="37"/>
      <c r="Z1409" s="37"/>
      <c r="AA1409" s="37"/>
      <c r="AB1409" s="37"/>
      <c r="AC1409" s="37"/>
      <c r="AD1409" s="37"/>
      <c r="AE1409" s="37"/>
      <c r="AF1409" s="37"/>
      <c r="AG1409" s="37"/>
      <c r="AH1409" s="37"/>
      <c r="AI1409" s="37"/>
      <c r="AJ1409" s="37"/>
      <c r="AK1409" s="37"/>
      <c r="AL1409" s="37"/>
      <c r="AM1409" s="37"/>
      <c r="AN1409" s="37"/>
      <c r="AO1409" s="37"/>
    </row>
    <row r="1410" spans="17:41" x14ac:dyDescent="0.35">
      <c r="Q1410" s="37"/>
      <c r="R1410" s="37"/>
      <c r="S1410" s="37"/>
      <c r="T1410" s="37"/>
      <c r="U1410" s="37"/>
      <c r="V1410" s="37"/>
      <c r="W1410" s="37"/>
      <c r="X1410" s="37"/>
      <c r="Y1410" s="37"/>
      <c r="Z1410" s="37"/>
      <c r="AA1410" s="37"/>
      <c r="AB1410" s="37"/>
      <c r="AC1410" s="37"/>
      <c r="AD1410" s="37"/>
      <c r="AE1410" s="37"/>
      <c r="AF1410" s="37"/>
      <c r="AG1410" s="37"/>
      <c r="AH1410" s="37"/>
      <c r="AI1410" s="37"/>
      <c r="AJ1410" s="37"/>
      <c r="AK1410" s="37"/>
      <c r="AL1410" s="37"/>
      <c r="AM1410" s="37"/>
      <c r="AN1410" s="37"/>
      <c r="AO1410" s="37"/>
    </row>
    <row r="1411" spans="17:41" x14ac:dyDescent="0.35">
      <c r="Q1411" s="37"/>
      <c r="R1411" s="37"/>
      <c r="S1411" s="37"/>
      <c r="T1411" s="37"/>
      <c r="U1411" s="37"/>
      <c r="V1411" s="37"/>
      <c r="W1411" s="37"/>
      <c r="X1411" s="37"/>
      <c r="Y1411" s="37"/>
      <c r="Z1411" s="37"/>
      <c r="AA1411" s="37"/>
      <c r="AB1411" s="37"/>
      <c r="AC1411" s="37"/>
      <c r="AD1411" s="37"/>
      <c r="AE1411" s="37"/>
      <c r="AF1411" s="37"/>
      <c r="AG1411" s="37"/>
      <c r="AH1411" s="37"/>
      <c r="AI1411" s="37"/>
      <c r="AJ1411" s="37"/>
      <c r="AK1411" s="37"/>
      <c r="AL1411" s="37"/>
      <c r="AM1411" s="37"/>
      <c r="AN1411" s="37"/>
      <c r="AO1411" s="37"/>
    </row>
    <row r="1412" spans="17:41" x14ac:dyDescent="0.35">
      <c r="Q1412" s="37"/>
      <c r="R1412" s="37"/>
      <c r="S1412" s="37"/>
      <c r="T1412" s="37"/>
      <c r="U1412" s="37"/>
      <c r="V1412" s="37"/>
      <c r="W1412" s="37"/>
      <c r="X1412" s="37"/>
      <c r="Y1412" s="37"/>
      <c r="Z1412" s="37"/>
      <c r="AA1412" s="37"/>
      <c r="AB1412" s="37"/>
      <c r="AC1412" s="37"/>
      <c r="AD1412" s="37"/>
      <c r="AE1412" s="37"/>
      <c r="AF1412" s="37"/>
      <c r="AG1412" s="37"/>
      <c r="AH1412" s="37"/>
      <c r="AI1412" s="37"/>
      <c r="AJ1412" s="37"/>
      <c r="AK1412" s="37"/>
      <c r="AL1412" s="37"/>
      <c r="AM1412" s="37"/>
      <c r="AN1412" s="37"/>
      <c r="AO1412" s="37"/>
    </row>
    <row r="1413" spans="17:41" x14ac:dyDescent="0.35">
      <c r="Q1413" s="37"/>
      <c r="R1413" s="37"/>
      <c r="S1413" s="37"/>
      <c r="T1413" s="37"/>
      <c r="U1413" s="37"/>
      <c r="V1413" s="37"/>
      <c r="W1413" s="37"/>
      <c r="X1413" s="37"/>
      <c r="Y1413" s="37"/>
      <c r="Z1413" s="37"/>
      <c r="AA1413" s="37"/>
      <c r="AB1413" s="37"/>
      <c r="AC1413" s="37"/>
      <c r="AD1413" s="37"/>
      <c r="AE1413" s="37"/>
      <c r="AF1413" s="37"/>
      <c r="AG1413" s="37"/>
      <c r="AH1413" s="37"/>
      <c r="AI1413" s="37"/>
      <c r="AJ1413" s="37"/>
      <c r="AK1413" s="37"/>
      <c r="AL1413" s="37"/>
      <c r="AM1413" s="37"/>
      <c r="AN1413" s="37"/>
      <c r="AO1413" s="37"/>
    </row>
    <row r="1414" spans="17:41" x14ac:dyDescent="0.35">
      <c r="Q1414" s="37"/>
      <c r="R1414" s="37"/>
      <c r="S1414" s="37"/>
      <c r="T1414" s="37"/>
      <c r="U1414" s="37"/>
      <c r="V1414" s="37"/>
      <c r="W1414" s="37"/>
      <c r="X1414" s="37"/>
      <c r="Y1414" s="37"/>
      <c r="Z1414" s="37"/>
      <c r="AA1414" s="37"/>
      <c r="AB1414" s="37"/>
      <c r="AC1414" s="37"/>
      <c r="AD1414" s="37"/>
      <c r="AE1414" s="37"/>
      <c r="AF1414" s="37"/>
      <c r="AG1414" s="37"/>
      <c r="AH1414" s="37"/>
      <c r="AI1414" s="37"/>
      <c r="AJ1414" s="37"/>
      <c r="AK1414" s="37"/>
      <c r="AL1414" s="37"/>
      <c r="AM1414" s="37"/>
      <c r="AN1414" s="37"/>
      <c r="AO1414" s="37"/>
    </row>
    <row r="1415" spans="17:41" x14ac:dyDescent="0.35">
      <c r="Q1415" s="37"/>
      <c r="R1415" s="37"/>
      <c r="S1415" s="37"/>
      <c r="T1415" s="37"/>
      <c r="U1415" s="37"/>
      <c r="V1415" s="37"/>
      <c r="W1415" s="37"/>
      <c r="X1415" s="37"/>
      <c r="Y1415" s="37"/>
      <c r="Z1415" s="37"/>
      <c r="AA1415" s="37"/>
      <c r="AB1415" s="37"/>
      <c r="AC1415" s="37"/>
      <c r="AD1415" s="37"/>
      <c r="AE1415" s="37"/>
      <c r="AF1415" s="37"/>
      <c r="AG1415" s="37"/>
      <c r="AH1415" s="37"/>
      <c r="AI1415" s="37"/>
      <c r="AJ1415" s="37"/>
      <c r="AK1415" s="37"/>
      <c r="AL1415" s="37"/>
      <c r="AM1415" s="37"/>
      <c r="AN1415" s="37"/>
      <c r="AO1415" s="37"/>
    </row>
    <row r="1416" spans="17:41" x14ac:dyDescent="0.35">
      <c r="Q1416" s="37"/>
      <c r="R1416" s="37"/>
      <c r="S1416" s="37"/>
      <c r="T1416" s="37"/>
      <c r="U1416" s="37"/>
      <c r="V1416" s="37"/>
      <c r="W1416" s="37"/>
      <c r="X1416" s="37"/>
      <c r="Y1416" s="37"/>
      <c r="Z1416" s="37"/>
      <c r="AA1416" s="37"/>
      <c r="AB1416" s="37"/>
      <c r="AC1416" s="37"/>
      <c r="AD1416" s="37"/>
      <c r="AE1416" s="37"/>
      <c r="AF1416" s="37"/>
      <c r="AG1416" s="37"/>
      <c r="AH1416" s="37"/>
      <c r="AI1416" s="37"/>
      <c r="AJ1416" s="37"/>
      <c r="AK1416" s="37"/>
      <c r="AL1416" s="37"/>
      <c r="AM1416" s="37"/>
      <c r="AN1416" s="37"/>
      <c r="AO1416" s="37"/>
    </row>
    <row r="1417" spans="17:41" x14ac:dyDescent="0.35">
      <c r="Q1417" s="37"/>
      <c r="R1417" s="37"/>
      <c r="S1417" s="37"/>
      <c r="T1417" s="37"/>
      <c r="U1417" s="37"/>
      <c r="V1417" s="37"/>
      <c r="W1417" s="37"/>
      <c r="X1417" s="37"/>
      <c r="Y1417" s="37"/>
      <c r="Z1417" s="37"/>
      <c r="AA1417" s="37"/>
      <c r="AB1417" s="37"/>
      <c r="AC1417" s="37"/>
      <c r="AD1417" s="37"/>
      <c r="AE1417" s="37"/>
      <c r="AF1417" s="37"/>
      <c r="AG1417" s="37"/>
      <c r="AH1417" s="37"/>
      <c r="AI1417" s="37"/>
      <c r="AJ1417" s="37"/>
      <c r="AK1417" s="37"/>
      <c r="AL1417" s="37"/>
      <c r="AM1417" s="37"/>
      <c r="AN1417" s="37"/>
      <c r="AO1417" s="37"/>
    </row>
    <row r="1418" spans="17:41" x14ac:dyDescent="0.35">
      <c r="Q1418" s="37"/>
      <c r="R1418" s="37"/>
      <c r="S1418" s="37"/>
      <c r="T1418" s="37"/>
      <c r="U1418" s="37"/>
      <c r="V1418" s="37"/>
      <c r="W1418" s="37"/>
      <c r="X1418" s="37"/>
      <c r="Y1418" s="37"/>
      <c r="Z1418" s="37"/>
      <c r="AA1418" s="37"/>
      <c r="AB1418" s="37"/>
      <c r="AC1418" s="37"/>
      <c r="AD1418" s="37"/>
      <c r="AE1418" s="37"/>
      <c r="AF1418" s="37"/>
      <c r="AG1418" s="37"/>
      <c r="AH1418" s="37"/>
      <c r="AI1418" s="37"/>
      <c r="AJ1418" s="37"/>
      <c r="AK1418" s="37"/>
      <c r="AL1418" s="37"/>
      <c r="AM1418" s="37"/>
      <c r="AN1418" s="37"/>
      <c r="AO1418" s="37"/>
    </row>
    <row r="1419" spans="17:41" x14ac:dyDescent="0.35">
      <c r="Q1419" s="37"/>
      <c r="R1419" s="37"/>
      <c r="S1419" s="37"/>
      <c r="T1419" s="37"/>
      <c r="U1419" s="37"/>
      <c r="V1419" s="37"/>
      <c r="W1419" s="37"/>
      <c r="X1419" s="37"/>
      <c r="Y1419" s="37"/>
      <c r="Z1419" s="37"/>
      <c r="AA1419" s="37"/>
      <c r="AB1419" s="37"/>
      <c r="AC1419" s="37"/>
      <c r="AD1419" s="37"/>
      <c r="AE1419" s="37"/>
      <c r="AF1419" s="37"/>
      <c r="AG1419" s="37"/>
      <c r="AH1419" s="37"/>
      <c r="AI1419" s="37"/>
      <c r="AJ1419" s="37"/>
      <c r="AK1419" s="37"/>
      <c r="AL1419" s="37"/>
      <c r="AM1419" s="37"/>
      <c r="AN1419" s="37"/>
      <c r="AO1419" s="37"/>
    </row>
    <row r="1420" spans="17:41" x14ac:dyDescent="0.35">
      <c r="Q1420" s="37"/>
      <c r="R1420" s="37"/>
      <c r="S1420" s="37"/>
      <c r="T1420" s="37"/>
      <c r="U1420" s="37"/>
      <c r="V1420" s="37"/>
      <c r="W1420" s="37"/>
      <c r="X1420" s="37"/>
      <c r="Y1420" s="37"/>
      <c r="Z1420" s="37"/>
      <c r="AA1420" s="37"/>
      <c r="AB1420" s="37"/>
      <c r="AC1420" s="37"/>
      <c r="AD1420" s="37"/>
      <c r="AE1420" s="37"/>
      <c r="AF1420" s="37"/>
      <c r="AG1420" s="37"/>
      <c r="AH1420" s="37"/>
      <c r="AI1420" s="37"/>
      <c r="AJ1420" s="37"/>
      <c r="AK1420" s="37"/>
      <c r="AL1420" s="37"/>
      <c r="AM1420" s="37"/>
      <c r="AN1420" s="37"/>
      <c r="AO1420" s="37"/>
    </row>
    <row r="1421" spans="17:41" x14ac:dyDescent="0.35">
      <c r="Q1421" s="37"/>
      <c r="R1421" s="37"/>
      <c r="S1421" s="37"/>
      <c r="T1421" s="37"/>
      <c r="U1421" s="37"/>
      <c r="V1421" s="37"/>
      <c r="W1421" s="37"/>
      <c r="X1421" s="37"/>
      <c r="Y1421" s="37"/>
      <c r="Z1421" s="37"/>
      <c r="AA1421" s="37"/>
      <c r="AB1421" s="37"/>
      <c r="AC1421" s="37"/>
      <c r="AD1421" s="37"/>
      <c r="AE1421" s="37"/>
      <c r="AF1421" s="37"/>
      <c r="AG1421" s="37"/>
      <c r="AH1421" s="37"/>
      <c r="AI1421" s="37"/>
      <c r="AJ1421" s="37"/>
      <c r="AK1421" s="37"/>
      <c r="AL1421" s="37"/>
      <c r="AM1421" s="37"/>
      <c r="AN1421" s="37"/>
      <c r="AO1421" s="37"/>
    </row>
    <row r="1422" spans="17:41" x14ac:dyDescent="0.35">
      <c r="Q1422" s="37"/>
      <c r="R1422" s="37"/>
      <c r="S1422" s="37"/>
      <c r="T1422" s="37"/>
      <c r="U1422" s="37"/>
      <c r="V1422" s="37"/>
      <c r="W1422" s="37"/>
      <c r="X1422" s="37"/>
      <c r="Y1422" s="37"/>
      <c r="Z1422" s="37"/>
      <c r="AA1422" s="37"/>
      <c r="AB1422" s="37"/>
      <c r="AC1422" s="37"/>
      <c r="AD1422" s="37"/>
      <c r="AE1422" s="37"/>
      <c r="AF1422" s="37"/>
      <c r="AG1422" s="37"/>
      <c r="AH1422" s="37"/>
      <c r="AI1422" s="37"/>
      <c r="AJ1422" s="37"/>
      <c r="AK1422" s="37"/>
      <c r="AL1422" s="37"/>
      <c r="AM1422" s="37"/>
      <c r="AN1422" s="37"/>
      <c r="AO1422" s="37"/>
    </row>
    <row r="1423" spans="17:41" x14ac:dyDescent="0.35">
      <c r="Q1423" s="37"/>
      <c r="R1423" s="37"/>
      <c r="S1423" s="37"/>
      <c r="T1423" s="37"/>
      <c r="U1423" s="37"/>
      <c r="V1423" s="37"/>
      <c r="W1423" s="37"/>
      <c r="X1423" s="37"/>
      <c r="Y1423" s="37"/>
      <c r="Z1423" s="37"/>
      <c r="AA1423" s="37"/>
      <c r="AB1423" s="37"/>
      <c r="AC1423" s="37"/>
      <c r="AD1423" s="37"/>
      <c r="AE1423" s="37"/>
      <c r="AF1423" s="37"/>
      <c r="AG1423" s="37"/>
      <c r="AH1423" s="37"/>
      <c r="AI1423" s="37"/>
      <c r="AJ1423" s="37"/>
      <c r="AK1423" s="37"/>
      <c r="AL1423" s="37"/>
      <c r="AM1423" s="37"/>
      <c r="AN1423" s="37"/>
      <c r="AO1423" s="37"/>
    </row>
    <row r="1424" spans="17:41" x14ac:dyDescent="0.35">
      <c r="Q1424" s="37"/>
      <c r="R1424" s="37"/>
      <c r="S1424" s="37"/>
      <c r="T1424" s="37"/>
      <c r="U1424" s="37"/>
      <c r="V1424" s="37"/>
      <c r="W1424" s="37"/>
      <c r="X1424" s="37"/>
      <c r="Y1424" s="37"/>
      <c r="Z1424" s="37"/>
      <c r="AA1424" s="37"/>
      <c r="AB1424" s="37"/>
      <c r="AC1424" s="37"/>
      <c r="AD1424" s="37"/>
      <c r="AE1424" s="37"/>
      <c r="AF1424" s="37"/>
      <c r="AG1424" s="37"/>
      <c r="AH1424" s="37"/>
      <c r="AI1424" s="37"/>
      <c r="AJ1424" s="37"/>
      <c r="AK1424" s="37"/>
      <c r="AL1424" s="37"/>
      <c r="AM1424" s="37"/>
      <c r="AN1424" s="37"/>
      <c r="AO1424" s="37"/>
    </row>
    <row r="1425" spans="17:41" x14ac:dyDescent="0.35">
      <c r="Q1425" s="37"/>
      <c r="R1425" s="37"/>
      <c r="S1425" s="37"/>
      <c r="T1425" s="37"/>
      <c r="U1425" s="37"/>
      <c r="V1425" s="37"/>
      <c r="W1425" s="37"/>
      <c r="X1425" s="37"/>
      <c r="Y1425" s="37"/>
      <c r="Z1425" s="37"/>
      <c r="AA1425" s="37"/>
      <c r="AB1425" s="37"/>
      <c r="AC1425" s="37"/>
      <c r="AD1425" s="37"/>
      <c r="AE1425" s="37"/>
      <c r="AF1425" s="37"/>
      <c r="AG1425" s="37"/>
      <c r="AH1425" s="37"/>
      <c r="AI1425" s="37"/>
      <c r="AJ1425" s="37"/>
      <c r="AK1425" s="37"/>
      <c r="AL1425" s="37"/>
      <c r="AM1425" s="37"/>
      <c r="AN1425" s="37"/>
      <c r="AO1425" s="37"/>
    </row>
    <row r="1426" spans="17:41" x14ac:dyDescent="0.35">
      <c r="Q1426" s="37"/>
      <c r="R1426" s="37"/>
      <c r="S1426" s="37"/>
      <c r="T1426" s="37"/>
      <c r="U1426" s="37"/>
      <c r="V1426" s="37"/>
      <c r="W1426" s="37"/>
      <c r="X1426" s="37"/>
      <c r="Y1426" s="37"/>
      <c r="Z1426" s="37"/>
      <c r="AA1426" s="37"/>
      <c r="AB1426" s="37"/>
      <c r="AC1426" s="37"/>
      <c r="AD1426" s="37"/>
      <c r="AE1426" s="37"/>
      <c r="AF1426" s="37"/>
      <c r="AG1426" s="37"/>
      <c r="AH1426" s="37"/>
      <c r="AI1426" s="37"/>
      <c r="AJ1426" s="37"/>
      <c r="AK1426" s="37"/>
      <c r="AL1426" s="37"/>
      <c r="AM1426" s="37"/>
      <c r="AN1426" s="37"/>
      <c r="AO1426" s="37"/>
    </row>
    <row r="1427" spans="17:41" x14ac:dyDescent="0.35">
      <c r="Q1427" s="37"/>
      <c r="R1427" s="37"/>
      <c r="S1427" s="37"/>
      <c r="T1427" s="37"/>
      <c r="U1427" s="37"/>
      <c r="V1427" s="37"/>
      <c r="W1427" s="37"/>
      <c r="X1427" s="37"/>
      <c r="Y1427" s="37"/>
      <c r="Z1427" s="37"/>
      <c r="AA1427" s="37"/>
      <c r="AB1427" s="37"/>
      <c r="AC1427" s="37"/>
      <c r="AD1427" s="37"/>
      <c r="AE1427" s="37"/>
      <c r="AF1427" s="37"/>
      <c r="AG1427" s="37"/>
      <c r="AH1427" s="37"/>
      <c r="AI1427" s="37"/>
      <c r="AJ1427" s="37"/>
      <c r="AK1427" s="37"/>
      <c r="AL1427" s="37"/>
      <c r="AM1427" s="37"/>
      <c r="AN1427" s="37"/>
      <c r="AO1427" s="37"/>
    </row>
    <row r="1428" spans="17:41" x14ac:dyDescent="0.35">
      <c r="Q1428" s="37"/>
      <c r="R1428" s="37"/>
      <c r="S1428" s="37"/>
      <c r="T1428" s="37"/>
      <c r="U1428" s="37"/>
      <c r="V1428" s="37"/>
      <c r="W1428" s="37"/>
      <c r="X1428" s="37"/>
      <c r="Y1428" s="37"/>
      <c r="Z1428" s="37"/>
      <c r="AA1428" s="37"/>
      <c r="AB1428" s="37"/>
      <c r="AC1428" s="37"/>
      <c r="AD1428" s="37"/>
      <c r="AE1428" s="37"/>
      <c r="AF1428" s="37"/>
      <c r="AG1428" s="37"/>
      <c r="AH1428" s="37"/>
      <c r="AI1428" s="37"/>
      <c r="AJ1428" s="37"/>
      <c r="AK1428" s="37"/>
      <c r="AL1428" s="37"/>
      <c r="AM1428" s="37"/>
      <c r="AN1428" s="37"/>
      <c r="AO1428" s="37"/>
    </row>
    <row r="1429" spans="17:41" x14ac:dyDescent="0.35">
      <c r="Q1429" s="37"/>
      <c r="R1429" s="37"/>
      <c r="S1429" s="37"/>
      <c r="T1429" s="37"/>
      <c r="U1429" s="37"/>
      <c r="V1429" s="37"/>
      <c r="W1429" s="37"/>
      <c r="X1429" s="37"/>
      <c r="Y1429" s="37"/>
      <c r="Z1429" s="37"/>
      <c r="AA1429" s="37"/>
      <c r="AB1429" s="37"/>
      <c r="AC1429" s="37"/>
      <c r="AD1429" s="37"/>
      <c r="AE1429" s="37"/>
      <c r="AF1429" s="37"/>
      <c r="AG1429" s="37"/>
      <c r="AH1429" s="37"/>
      <c r="AI1429" s="37"/>
      <c r="AJ1429" s="37"/>
      <c r="AK1429" s="37"/>
      <c r="AL1429" s="37"/>
      <c r="AM1429" s="37"/>
      <c r="AN1429" s="37"/>
      <c r="AO1429" s="37"/>
    </row>
    <row r="1430" spans="17:41" x14ac:dyDescent="0.35">
      <c r="Q1430" s="37"/>
      <c r="R1430" s="37"/>
      <c r="S1430" s="37"/>
      <c r="T1430" s="37"/>
      <c r="U1430" s="37"/>
      <c r="V1430" s="37"/>
      <c r="W1430" s="37"/>
      <c r="X1430" s="37"/>
      <c r="Y1430" s="37"/>
      <c r="Z1430" s="37"/>
      <c r="AA1430" s="37"/>
      <c r="AB1430" s="37"/>
      <c r="AC1430" s="37"/>
      <c r="AD1430" s="37"/>
      <c r="AE1430" s="37"/>
      <c r="AF1430" s="37"/>
      <c r="AG1430" s="37"/>
      <c r="AH1430" s="37"/>
      <c r="AI1430" s="37"/>
      <c r="AJ1430" s="37"/>
      <c r="AK1430" s="37"/>
      <c r="AL1430" s="37"/>
      <c r="AM1430" s="37"/>
      <c r="AN1430" s="37"/>
      <c r="AO1430" s="37"/>
    </row>
    <row r="1431" spans="17:41" x14ac:dyDescent="0.35">
      <c r="Q1431" s="37"/>
      <c r="R1431" s="37"/>
      <c r="S1431" s="37"/>
      <c r="T1431" s="37"/>
      <c r="U1431" s="37"/>
      <c r="V1431" s="37"/>
      <c r="W1431" s="37"/>
      <c r="X1431" s="37"/>
      <c r="Y1431" s="37"/>
      <c r="Z1431" s="37"/>
      <c r="AA1431" s="37"/>
      <c r="AB1431" s="37"/>
      <c r="AC1431" s="37"/>
      <c r="AD1431" s="37"/>
      <c r="AE1431" s="37"/>
      <c r="AF1431" s="37"/>
      <c r="AG1431" s="37"/>
      <c r="AH1431" s="37"/>
      <c r="AI1431" s="37"/>
      <c r="AJ1431" s="37"/>
      <c r="AK1431" s="37"/>
      <c r="AL1431" s="37"/>
      <c r="AM1431" s="37"/>
      <c r="AN1431" s="37"/>
      <c r="AO1431" s="37"/>
    </row>
    <row r="1432" spans="17:41" x14ac:dyDescent="0.35">
      <c r="Q1432" s="37"/>
      <c r="R1432" s="37"/>
      <c r="S1432" s="37"/>
      <c r="T1432" s="37"/>
      <c r="U1432" s="37"/>
      <c r="V1432" s="37"/>
      <c r="W1432" s="37"/>
      <c r="X1432" s="37"/>
      <c r="Y1432" s="37"/>
      <c r="Z1432" s="37"/>
      <c r="AA1432" s="37"/>
      <c r="AB1432" s="37"/>
      <c r="AC1432" s="37"/>
      <c r="AD1432" s="37"/>
      <c r="AE1432" s="37"/>
      <c r="AF1432" s="37"/>
      <c r="AG1432" s="37"/>
      <c r="AH1432" s="37"/>
      <c r="AI1432" s="37"/>
      <c r="AJ1432" s="37"/>
      <c r="AK1432" s="37"/>
      <c r="AL1432" s="37"/>
      <c r="AM1432" s="37"/>
      <c r="AN1432" s="37"/>
      <c r="AO1432" s="37"/>
    </row>
    <row r="1433" spans="17:41" x14ac:dyDescent="0.35">
      <c r="Q1433" s="37"/>
      <c r="R1433" s="37"/>
      <c r="S1433" s="37"/>
      <c r="T1433" s="37"/>
      <c r="U1433" s="37"/>
      <c r="V1433" s="37"/>
      <c r="W1433" s="37"/>
      <c r="X1433" s="37"/>
      <c r="Y1433" s="37"/>
      <c r="Z1433" s="37"/>
      <c r="AA1433" s="37"/>
      <c r="AB1433" s="37"/>
      <c r="AC1433" s="37"/>
      <c r="AD1433" s="37"/>
      <c r="AE1433" s="37"/>
      <c r="AF1433" s="37"/>
      <c r="AG1433" s="37"/>
      <c r="AH1433" s="37"/>
      <c r="AI1433" s="37"/>
      <c r="AJ1433" s="37"/>
      <c r="AK1433" s="37"/>
      <c r="AL1433" s="37"/>
      <c r="AM1433" s="37"/>
      <c r="AN1433" s="37"/>
      <c r="AO1433" s="37"/>
    </row>
    <row r="1434" spans="17:41" x14ac:dyDescent="0.35">
      <c r="Q1434" s="37"/>
      <c r="R1434" s="37"/>
      <c r="S1434" s="37"/>
      <c r="T1434" s="37"/>
      <c r="U1434" s="37"/>
      <c r="V1434" s="37"/>
      <c r="W1434" s="37"/>
      <c r="X1434" s="37"/>
      <c r="Y1434" s="37"/>
      <c r="Z1434" s="37"/>
      <c r="AA1434" s="37"/>
      <c r="AB1434" s="37"/>
      <c r="AC1434" s="37"/>
      <c r="AD1434" s="37"/>
      <c r="AE1434" s="37"/>
      <c r="AF1434" s="37"/>
      <c r="AG1434" s="37"/>
      <c r="AH1434" s="37"/>
      <c r="AI1434" s="37"/>
      <c r="AJ1434" s="37"/>
      <c r="AK1434" s="37"/>
      <c r="AL1434" s="37"/>
      <c r="AM1434" s="37"/>
      <c r="AN1434" s="37"/>
      <c r="AO1434" s="37"/>
    </row>
    <row r="1435" spans="17:41" x14ac:dyDescent="0.35">
      <c r="Q1435" s="37"/>
      <c r="R1435" s="37"/>
      <c r="S1435" s="37"/>
      <c r="T1435" s="37"/>
      <c r="U1435" s="37"/>
      <c r="V1435" s="37"/>
      <c r="W1435" s="37"/>
      <c r="X1435" s="37"/>
      <c r="Y1435" s="37"/>
      <c r="Z1435" s="37"/>
      <c r="AA1435" s="37"/>
      <c r="AB1435" s="37"/>
      <c r="AC1435" s="37"/>
      <c r="AD1435" s="37"/>
      <c r="AE1435" s="37"/>
      <c r="AF1435" s="37"/>
      <c r="AG1435" s="37"/>
      <c r="AH1435" s="37"/>
      <c r="AI1435" s="37"/>
      <c r="AJ1435" s="37"/>
      <c r="AK1435" s="37"/>
      <c r="AL1435" s="37"/>
      <c r="AM1435" s="37"/>
      <c r="AN1435" s="37"/>
      <c r="AO1435" s="37"/>
    </row>
    <row r="1436" spans="17:41" x14ac:dyDescent="0.35">
      <c r="Q1436" s="37"/>
      <c r="R1436" s="37"/>
      <c r="S1436" s="37"/>
      <c r="T1436" s="37"/>
      <c r="U1436" s="37"/>
      <c r="V1436" s="37"/>
      <c r="W1436" s="37"/>
      <c r="X1436" s="37"/>
      <c r="Y1436" s="37"/>
      <c r="Z1436" s="37"/>
      <c r="AA1436" s="37"/>
      <c r="AB1436" s="37"/>
      <c r="AC1436" s="37"/>
      <c r="AD1436" s="37"/>
      <c r="AE1436" s="37"/>
      <c r="AF1436" s="37"/>
      <c r="AG1436" s="37"/>
      <c r="AH1436" s="37"/>
      <c r="AI1436" s="37"/>
      <c r="AJ1436" s="37"/>
      <c r="AK1436" s="37"/>
      <c r="AL1436" s="37"/>
      <c r="AM1436" s="37"/>
      <c r="AN1436" s="37"/>
      <c r="AO1436" s="37"/>
    </row>
    <row r="1437" spans="17:41" x14ac:dyDescent="0.35">
      <c r="Q1437" s="37"/>
      <c r="R1437" s="37"/>
      <c r="S1437" s="37"/>
      <c r="T1437" s="37"/>
      <c r="U1437" s="37"/>
      <c r="V1437" s="37"/>
      <c r="W1437" s="37"/>
      <c r="X1437" s="37"/>
      <c r="Y1437" s="37"/>
      <c r="Z1437" s="37"/>
      <c r="AA1437" s="37"/>
      <c r="AB1437" s="37"/>
      <c r="AC1437" s="37"/>
      <c r="AD1437" s="37"/>
      <c r="AE1437" s="37"/>
      <c r="AF1437" s="37"/>
      <c r="AG1437" s="37"/>
      <c r="AH1437" s="37"/>
      <c r="AI1437" s="37"/>
      <c r="AJ1437" s="37"/>
      <c r="AK1437" s="37"/>
      <c r="AL1437" s="37"/>
      <c r="AM1437" s="37"/>
      <c r="AN1437" s="37"/>
      <c r="AO1437" s="37"/>
    </row>
    <row r="1438" spans="17:41" x14ac:dyDescent="0.35">
      <c r="Q1438" s="37"/>
      <c r="R1438" s="37"/>
      <c r="S1438" s="37"/>
      <c r="T1438" s="37"/>
      <c r="U1438" s="37"/>
      <c r="V1438" s="37"/>
      <c r="W1438" s="37"/>
      <c r="X1438" s="37"/>
      <c r="Y1438" s="37"/>
      <c r="Z1438" s="37"/>
      <c r="AA1438" s="37"/>
      <c r="AB1438" s="37"/>
      <c r="AC1438" s="37"/>
      <c r="AD1438" s="37"/>
      <c r="AE1438" s="37"/>
      <c r="AF1438" s="37"/>
      <c r="AG1438" s="37"/>
      <c r="AH1438" s="37"/>
      <c r="AI1438" s="37"/>
      <c r="AJ1438" s="37"/>
      <c r="AK1438" s="37"/>
      <c r="AL1438" s="37"/>
      <c r="AM1438" s="37"/>
      <c r="AN1438" s="37"/>
      <c r="AO1438" s="37"/>
    </row>
    <row r="1439" spans="17:41" x14ac:dyDescent="0.35">
      <c r="Q1439" s="37"/>
      <c r="R1439" s="37"/>
      <c r="S1439" s="37"/>
      <c r="T1439" s="37"/>
      <c r="U1439" s="37"/>
      <c r="V1439" s="37"/>
      <c r="W1439" s="37"/>
      <c r="X1439" s="37"/>
      <c r="Y1439" s="37"/>
      <c r="Z1439" s="37"/>
      <c r="AA1439" s="37"/>
      <c r="AB1439" s="37"/>
      <c r="AC1439" s="37"/>
      <c r="AD1439" s="37"/>
      <c r="AE1439" s="37"/>
      <c r="AF1439" s="37"/>
      <c r="AG1439" s="37"/>
      <c r="AH1439" s="37"/>
      <c r="AI1439" s="37"/>
      <c r="AJ1439" s="37"/>
      <c r="AK1439" s="37"/>
      <c r="AL1439" s="37"/>
      <c r="AM1439" s="37"/>
      <c r="AN1439" s="37"/>
      <c r="AO1439" s="37"/>
    </row>
    <row r="1440" spans="17:41" x14ac:dyDescent="0.35">
      <c r="Q1440" s="37"/>
      <c r="R1440" s="37"/>
      <c r="S1440" s="37"/>
      <c r="T1440" s="37"/>
      <c r="U1440" s="37"/>
      <c r="V1440" s="37"/>
      <c r="W1440" s="37"/>
      <c r="X1440" s="37"/>
      <c r="Y1440" s="37"/>
      <c r="Z1440" s="37"/>
      <c r="AA1440" s="37"/>
      <c r="AB1440" s="37"/>
      <c r="AC1440" s="37"/>
      <c r="AD1440" s="37"/>
      <c r="AE1440" s="37"/>
      <c r="AF1440" s="37"/>
      <c r="AG1440" s="37"/>
      <c r="AH1440" s="37"/>
      <c r="AI1440" s="37"/>
      <c r="AJ1440" s="37"/>
      <c r="AK1440" s="37"/>
      <c r="AL1440" s="37"/>
      <c r="AM1440" s="37"/>
      <c r="AN1440" s="37"/>
      <c r="AO1440" s="37"/>
    </row>
    <row r="1441" spans="17:41" x14ac:dyDescent="0.35">
      <c r="Q1441" s="37"/>
      <c r="R1441" s="37"/>
      <c r="S1441" s="37"/>
      <c r="T1441" s="37"/>
      <c r="U1441" s="37"/>
      <c r="V1441" s="37"/>
      <c r="W1441" s="37"/>
      <c r="X1441" s="37"/>
      <c r="Y1441" s="37"/>
      <c r="Z1441" s="37"/>
      <c r="AA1441" s="37"/>
      <c r="AB1441" s="37"/>
      <c r="AC1441" s="37"/>
      <c r="AD1441" s="37"/>
      <c r="AE1441" s="37"/>
      <c r="AF1441" s="37"/>
      <c r="AG1441" s="37"/>
      <c r="AH1441" s="37"/>
      <c r="AI1441" s="37"/>
      <c r="AJ1441" s="37"/>
      <c r="AK1441" s="37"/>
      <c r="AL1441" s="37"/>
      <c r="AM1441" s="37"/>
      <c r="AN1441" s="37"/>
      <c r="AO1441" s="37"/>
    </row>
    <row r="1442" spans="17:41" x14ac:dyDescent="0.35">
      <c r="Q1442" s="37"/>
      <c r="R1442" s="37"/>
      <c r="S1442" s="37"/>
      <c r="T1442" s="37"/>
      <c r="U1442" s="37"/>
      <c r="V1442" s="37"/>
      <c r="W1442" s="37"/>
      <c r="X1442" s="37"/>
      <c r="Y1442" s="37"/>
      <c r="Z1442" s="37"/>
      <c r="AA1442" s="37"/>
      <c r="AB1442" s="37"/>
      <c r="AC1442" s="37"/>
      <c r="AD1442" s="37"/>
      <c r="AE1442" s="37"/>
      <c r="AF1442" s="37"/>
      <c r="AG1442" s="37"/>
      <c r="AH1442" s="37"/>
      <c r="AI1442" s="37"/>
      <c r="AJ1442" s="37"/>
      <c r="AK1442" s="37"/>
      <c r="AL1442" s="37"/>
      <c r="AM1442" s="37"/>
      <c r="AN1442" s="37"/>
      <c r="AO1442" s="37"/>
    </row>
    <row r="1443" spans="17:41" x14ac:dyDescent="0.35">
      <c r="Q1443" s="37"/>
      <c r="R1443" s="37"/>
      <c r="S1443" s="37"/>
      <c r="T1443" s="37"/>
      <c r="U1443" s="37"/>
      <c r="V1443" s="37"/>
      <c r="W1443" s="37"/>
      <c r="X1443" s="37"/>
      <c r="Y1443" s="37"/>
      <c r="Z1443" s="37"/>
      <c r="AA1443" s="37"/>
      <c r="AB1443" s="37"/>
      <c r="AC1443" s="37"/>
      <c r="AD1443" s="37"/>
      <c r="AE1443" s="37"/>
      <c r="AF1443" s="37"/>
      <c r="AG1443" s="37"/>
      <c r="AH1443" s="37"/>
      <c r="AI1443" s="37"/>
      <c r="AJ1443" s="37"/>
      <c r="AK1443" s="37"/>
      <c r="AL1443" s="37"/>
      <c r="AM1443" s="37"/>
      <c r="AN1443" s="37"/>
      <c r="AO1443" s="37"/>
    </row>
    <row r="1444" spans="17:41" x14ac:dyDescent="0.35">
      <c r="Q1444" s="37"/>
      <c r="R1444" s="37"/>
      <c r="S1444" s="37"/>
      <c r="T1444" s="37"/>
      <c r="U1444" s="37"/>
      <c r="V1444" s="37"/>
      <c r="W1444" s="37"/>
      <c r="X1444" s="37"/>
      <c r="Y1444" s="37"/>
      <c r="Z1444" s="37"/>
      <c r="AA1444" s="37"/>
      <c r="AB1444" s="37"/>
      <c r="AC1444" s="37"/>
      <c r="AD1444" s="37"/>
      <c r="AE1444" s="37"/>
      <c r="AF1444" s="37"/>
      <c r="AG1444" s="37"/>
      <c r="AH1444" s="37"/>
      <c r="AI1444" s="37"/>
      <c r="AJ1444" s="37"/>
      <c r="AK1444" s="37"/>
      <c r="AL1444" s="37"/>
      <c r="AM1444" s="37"/>
      <c r="AN1444" s="37"/>
      <c r="AO1444" s="37"/>
    </row>
    <row r="1445" spans="17:41" x14ac:dyDescent="0.35">
      <c r="Q1445" s="37"/>
      <c r="R1445" s="37"/>
      <c r="S1445" s="37"/>
      <c r="T1445" s="37"/>
      <c r="U1445" s="37"/>
      <c r="V1445" s="37"/>
      <c r="W1445" s="37"/>
      <c r="X1445" s="37"/>
      <c r="Y1445" s="37"/>
      <c r="Z1445" s="37"/>
      <c r="AA1445" s="37"/>
      <c r="AB1445" s="37"/>
      <c r="AC1445" s="37"/>
      <c r="AD1445" s="37"/>
      <c r="AE1445" s="37"/>
      <c r="AF1445" s="37"/>
      <c r="AG1445" s="37"/>
      <c r="AH1445" s="37"/>
      <c r="AI1445" s="37"/>
      <c r="AJ1445" s="37"/>
      <c r="AK1445" s="37"/>
      <c r="AL1445" s="37"/>
      <c r="AM1445" s="37"/>
      <c r="AN1445" s="37"/>
      <c r="AO1445" s="37"/>
    </row>
    <row r="1446" spans="17:41" x14ac:dyDescent="0.35">
      <c r="Q1446" s="37"/>
      <c r="R1446" s="37"/>
      <c r="S1446" s="37"/>
      <c r="T1446" s="37"/>
      <c r="U1446" s="37"/>
      <c r="V1446" s="37"/>
      <c r="W1446" s="37"/>
      <c r="X1446" s="37"/>
      <c r="Y1446" s="37"/>
      <c r="Z1446" s="37"/>
      <c r="AA1446" s="37"/>
      <c r="AB1446" s="37"/>
      <c r="AC1446" s="37"/>
      <c r="AD1446" s="37"/>
      <c r="AE1446" s="37"/>
      <c r="AF1446" s="37"/>
      <c r="AG1446" s="37"/>
      <c r="AH1446" s="37"/>
      <c r="AI1446" s="37"/>
      <c r="AJ1446" s="37"/>
      <c r="AK1446" s="37"/>
      <c r="AL1446" s="37"/>
      <c r="AM1446" s="37"/>
      <c r="AN1446" s="37"/>
      <c r="AO1446" s="37"/>
    </row>
    <row r="1447" spans="17:41" x14ac:dyDescent="0.35">
      <c r="Q1447" s="37"/>
      <c r="R1447" s="37"/>
      <c r="S1447" s="37"/>
      <c r="T1447" s="37"/>
      <c r="U1447" s="37"/>
      <c r="V1447" s="37"/>
      <c r="W1447" s="37"/>
      <c r="X1447" s="37"/>
      <c r="Y1447" s="37"/>
      <c r="Z1447" s="37"/>
      <c r="AA1447" s="37"/>
      <c r="AB1447" s="37"/>
      <c r="AC1447" s="37"/>
      <c r="AD1447" s="37"/>
      <c r="AE1447" s="37"/>
      <c r="AF1447" s="37"/>
      <c r="AG1447" s="37"/>
      <c r="AH1447" s="37"/>
      <c r="AI1447" s="37"/>
      <c r="AJ1447" s="37"/>
      <c r="AK1447" s="37"/>
      <c r="AL1447" s="37"/>
      <c r="AM1447" s="37"/>
      <c r="AN1447" s="37"/>
      <c r="AO1447" s="37"/>
    </row>
    <row r="1448" spans="17:41" x14ac:dyDescent="0.35">
      <c r="Q1448" s="37"/>
      <c r="R1448" s="37"/>
      <c r="S1448" s="37"/>
      <c r="T1448" s="37"/>
      <c r="U1448" s="37"/>
      <c r="V1448" s="37"/>
      <c r="W1448" s="37"/>
      <c r="X1448" s="37"/>
      <c r="Y1448" s="37"/>
      <c r="Z1448" s="37"/>
      <c r="AA1448" s="37"/>
      <c r="AB1448" s="37"/>
      <c r="AC1448" s="37"/>
      <c r="AD1448" s="37"/>
      <c r="AE1448" s="37"/>
      <c r="AF1448" s="37"/>
      <c r="AG1448" s="37"/>
      <c r="AH1448" s="37"/>
      <c r="AI1448" s="37"/>
      <c r="AJ1448" s="37"/>
      <c r="AK1448" s="37"/>
      <c r="AL1448" s="37"/>
      <c r="AM1448" s="37"/>
      <c r="AN1448" s="37"/>
      <c r="AO1448" s="37"/>
    </row>
    <row r="1449" spans="17:41" x14ac:dyDescent="0.35">
      <c r="Q1449" s="37"/>
      <c r="R1449" s="37"/>
      <c r="S1449" s="37"/>
      <c r="T1449" s="37"/>
      <c r="U1449" s="37"/>
      <c r="V1449" s="37"/>
      <c r="W1449" s="37"/>
      <c r="X1449" s="37"/>
      <c r="Y1449" s="37"/>
      <c r="Z1449" s="37"/>
      <c r="AA1449" s="37"/>
      <c r="AB1449" s="37"/>
      <c r="AC1449" s="37"/>
      <c r="AD1449" s="37"/>
      <c r="AE1449" s="37"/>
      <c r="AF1449" s="37"/>
      <c r="AG1449" s="37"/>
      <c r="AH1449" s="37"/>
      <c r="AI1449" s="37"/>
      <c r="AJ1449" s="37"/>
      <c r="AK1449" s="37"/>
      <c r="AL1449" s="37"/>
      <c r="AM1449" s="37"/>
      <c r="AN1449" s="37"/>
      <c r="AO1449" s="37"/>
    </row>
    <row r="1450" spans="17:41" x14ac:dyDescent="0.35">
      <c r="Q1450" s="37"/>
      <c r="R1450" s="37"/>
      <c r="S1450" s="37"/>
      <c r="T1450" s="37"/>
      <c r="U1450" s="37"/>
      <c r="V1450" s="37"/>
      <c r="W1450" s="37"/>
      <c r="X1450" s="37"/>
      <c r="Y1450" s="37"/>
      <c r="Z1450" s="37"/>
      <c r="AA1450" s="37"/>
      <c r="AB1450" s="37"/>
      <c r="AC1450" s="37"/>
      <c r="AD1450" s="37"/>
      <c r="AE1450" s="37"/>
      <c r="AF1450" s="37"/>
      <c r="AG1450" s="37"/>
      <c r="AH1450" s="37"/>
      <c r="AI1450" s="37"/>
      <c r="AJ1450" s="37"/>
      <c r="AK1450" s="37"/>
      <c r="AL1450" s="37"/>
      <c r="AM1450" s="37"/>
      <c r="AN1450" s="37"/>
      <c r="AO1450" s="37"/>
    </row>
    <row r="1451" spans="17:41" x14ac:dyDescent="0.35">
      <c r="Q1451" s="37"/>
      <c r="R1451" s="37"/>
      <c r="S1451" s="37"/>
      <c r="T1451" s="37"/>
      <c r="U1451" s="37"/>
      <c r="V1451" s="37"/>
      <c r="W1451" s="37"/>
      <c r="X1451" s="37"/>
      <c r="Y1451" s="37"/>
      <c r="Z1451" s="37"/>
      <c r="AA1451" s="37"/>
      <c r="AB1451" s="37"/>
      <c r="AC1451" s="37"/>
      <c r="AD1451" s="37"/>
      <c r="AE1451" s="37"/>
      <c r="AF1451" s="37"/>
      <c r="AG1451" s="37"/>
      <c r="AH1451" s="37"/>
      <c r="AI1451" s="37"/>
      <c r="AJ1451" s="37"/>
      <c r="AK1451" s="37"/>
      <c r="AL1451" s="37"/>
      <c r="AM1451" s="37"/>
      <c r="AN1451" s="37"/>
      <c r="AO1451" s="37"/>
    </row>
    <row r="1452" spans="17:41" x14ac:dyDescent="0.35">
      <c r="Q1452" s="37"/>
      <c r="R1452" s="37"/>
      <c r="S1452" s="37"/>
      <c r="T1452" s="37"/>
      <c r="U1452" s="37"/>
      <c r="V1452" s="37"/>
      <c r="W1452" s="37"/>
      <c r="X1452" s="37"/>
      <c r="Y1452" s="37"/>
      <c r="Z1452" s="37"/>
      <c r="AA1452" s="37"/>
      <c r="AB1452" s="37"/>
      <c r="AC1452" s="37"/>
      <c r="AD1452" s="37"/>
      <c r="AE1452" s="37"/>
      <c r="AF1452" s="37"/>
      <c r="AG1452" s="37"/>
      <c r="AH1452" s="37"/>
      <c r="AI1452" s="37"/>
      <c r="AJ1452" s="37"/>
      <c r="AK1452" s="37"/>
      <c r="AL1452" s="37"/>
      <c r="AM1452" s="37"/>
      <c r="AN1452" s="37"/>
      <c r="AO1452" s="37"/>
    </row>
    <row r="1453" spans="17:41" x14ac:dyDescent="0.35">
      <c r="Q1453" s="37"/>
      <c r="R1453" s="37"/>
      <c r="S1453" s="37"/>
      <c r="T1453" s="37"/>
      <c r="U1453" s="37"/>
      <c r="V1453" s="37"/>
      <c r="W1453" s="37"/>
      <c r="X1453" s="37"/>
      <c r="Y1453" s="37"/>
      <c r="Z1453" s="37"/>
      <c r="AA1453" s="37"/>
      <c r="AB1453" s="37"/>
      <c r="AC1453" s="37"/>
      <c r="AD1453" s="37"/>
      <c r="AE1453" s="37"/>
      <c r="AF1453" s="37"/>
      <c r="AG1453" s="37"/>
      <c r="AH1453" s="37"/>
      <c r="AI1453" s="37"/>
      <c r="AJ1453" s="37"/>
      <c r="AK1453" s="37"/>
      <c r="AL1453" s="37"/>
      <c r="AM1453" s="37"/>
      <c r="AN1453" s="37"/>
      <c r="AO1453" s="37"/>
    </row>
    <row r="1454" spans="17:41" x14ac:dyDescent="0.35">
      <c r="Q1454" s="37"/>
      <c r="R1454" s="37"/>
      <c r="S1454" s="37"/>
      <c r="T1454" s="37"/>
      <c r="U1454" s="37"/>
      <c r="V1454" s="37"/>
      <c r="W1454" s="37"/>
      <c r="X1454" s="37"/>
      <c r="Y1454" s="37"/>
      <c r="Z1454" s="37"/>
      <c r="AA1454" s="37"/>
      <c r="AB1454" s="37"/>
      <c r="AC1454" s="37"/>
      <c r="AD1454" s="37"/>
      <c r="AE1454" s="37"/>
      <c r="AF1454" s="37"/>
      <c r="AG1454" s="37"/>
      <c r="AH1454" s="37"/>
      <c r="AI1454" s="37"/>
      <c r="AJ1454" s="37"/>
      <c r="AK1454" s="37"/>
      <c r="AL1454" s="37"/>
      <c r="AM1454" s="37"/>
      <c r="AN1454" s="37"/>
      <c r="AO1454" s="37"/>
    </row>
    <row r="1455" spans="17:41" x14ac:dyDescent="0.35">
      <c r="Q1455" s="37"/>
      <c r="R1455" s="37"/>
      <c r="S1455" s="37"/>
      <c r="T1455" s="37"/>
      <c r="U1455" s="37"/>
      <c r="V1455" s="37"/>
      <c r="W1455" s="37"/>
      <c r="X1455" s="37"/>
      <c r="Y1455" s="37"/>
      <c r="Z1455" s="37"/>
      <c r="AA1455" s="37"/>
      <c r="AB1455" s="37"/>
      <c r="AC1455" s="37"/>
      <c r="AD1455" s="37"/>
      <c r="AE1455" s="37"/>
      <c r="AF1455" s="37"/>
      <c r="AG1455" s="37"/>
      <c r="AH1455" s="37"/>
      <c r="AI1455" s="37"/>
      <c r="AJ1455" s="37"/>
      <c r="AK1455" s="37"/>
      <c r="AL1455" s="37"/>
      <c r="AM1455" s="37"/>
      <c r="AN1455" s="37"/>
      <c r="AO1455" s="37"/>
    </row>
    <row r="1456" spans="17:41" x14ac:dyDescent="0.35">
      <c r="Q1456" s="37"/>
      <c r="R1456" s="37"/>
      <c r="S1456" s="37"/>
      <c r="T1456" s="37"/>
      <c r="U1456" s="37"/>
      <c r="V1456" s="37"/>
      <c r="W1456" s="37"/>
      <c r="X1456" s="37"/>
      <c r="Y1456" s="37"/>
      <c r="Z1456" s="37"/>
      <c r="AA1456" s="37"/>
      <c r="AB1456" s="37"/>
      <c r="AC1456" s="37"/>
      <c r="AD1456" s="37"/>
      <c r="AE1456" s="37"/>
      <c r="AF1456" s="37"/>
      <c r="AG1456" s="37"/>
      <c r="AH1456" s="37"/>
      <c r="AI1456" s="37"/>
      <c r="AJ1456" s="37"/>
      <c r="AK1456" s="37"/>
      <c r="AL1456" s="37"/>
      <c r="AM1456" s="37"/>
      <c r="AN1456" s="37"/>
      <c r="AO1456" s="37"/>
    </row>
    <row r="1457" spans="17:41" x14ac:dyDescent="0.35">
      <c r="Q1457" s="37"/>
      <c r="R1457" s="37"/>
      <c r="S1457" s="37"/>
      <c r="T1457" s="37"/>
      <c r="U1457" s="37"/>
      <c r="V1457" s="37"/>
      <c r="W1457" s="37"/>
      <c r="X1457" s="37"/>
      <c r="Y1457" s="37"/>
      <c r="Z1457" s="37"/>
      <c r="AA1457" s="37"/>
      <c r="AB1457" s="37"/>
      <c r="AC1457" s="37"/>
      <c r="AD1457" s="37"/>
      <c r="AE1457" s="37"/>
      <c r="AF1457" s="37"/>
      <c r="AG1457" s="37"/>
      <c r="AH1457" s="37"/>
      <c r="AI1457" s="37"/>
      <c r="AJ1457" s="37"/>
      <c r="AK1457" s="37"/>
      <c r="AL1457" s="37"/>
      <c r="AM1457" s="37"/>
      <c r="AN1457" s="37"/>
      <c r="AO1457" s="37"/>
    </row>
    <row r="1458" spans="17:41" x14ac:dyDescent="0.35">
      <c r="Q1458" s="37"/>
      <c r="R1458" s="37"/>
      <c r="S1458" s="37"/>
      <c r="T1458" s="37"/>
      <c r="U1458" s="37"/>
      <c r="V1458" s="37"/>
      <c r="W1458" s="37"/>
      <c r="X1458" s="37"/>
      <c r="Y1458" s="37"/>
      <c r="Z1458" s="37"/>
      <c r="AA1458" s="37"/>
      <c r="AB1458" s="37"/>
      <c r="AC1458" s="37"/>
      <c r="AD1458" s="37"/>
      <c r="AE1458" s="37"/>
      <c r="AF1458" s="37"/>
      <c r="AG1458" s="37"/>
      <c r="AH1458" s="37"/>
      <c r="AI1458" s="37"/>
      <c r="AJ1458" s="37"/>
      <c r="AK1458" s="37"/>
      <c r="AL1458" s="37"/>
      <c r="AM1458" s="37"/>
      <c r="AN1458" s="37"/>
      <c r="AO1458" s="37"/>
    </row>
    <row r="1459" spans="17:41" x14ac:dyDescent="0.35">
      <c r="Q1459" s="37"/>
      <c r="R1459" s="37"/>
      <c r="S1459" s="37"/>
      <c r="T1459" s="37"/>
      <c r="U1459" s="37"/>
      <c r="V1459" s="37"/>
      <c r="W1459" s="37"/>
      <c r="X1459" s="37"/>
      <c r="Y1459" s="37"/>
      <c r="Z1459" s="37"/>
      <c r="AA1459" s="37"/>
      <c r="AB1459" s="37"/>
      <c r="AC1459" s="37"/>
      <c r="AD1459" s="37"/>
      <c r="AE1459" s="37"/>
      <c r="AF1459" s="37"/>
      <c r="AG1459" s="37"/>
      <c r="AH1459" s="37"/>
      <c r="AI1459" s="37"/>
      <c r="AJ1459" s="37"/>
      <c r="AK1459" s="37"/>
      <c r="AL1459" s="37"/>
      <c r="AM1459" s="37"/>
      <c r="AN1459" s="37"/>
      <c r="AO1459" s="37"/>
    </row>
    <row r="1460" spans="17:41" x14ac:dyDescent="0.35">
      <c r="Q1460" s="37"/>
      <c r="R1460" s="37"/>
      <c r="S1460" s="37"/>
      <c r="T1460" s="37"/>
      <c r="U1460" s="37"/>
      <c r="V1460" s="37"/>
      <c r="W1460" s="37"/>
      <c r="X1460" s="37"/>
      <c r="Y1460" s="37"/>
      <c r="Z1460" s="37"/>
      <c r="AA1460" s="37"/>
      <c r="AB1460" s="37"/>
      <c r="AC1460" s="37"/>
      <c r="AD1460" s="37"/>
      <c r="AE1460" s="37"/>
      <c r="AF1460" s="37"/>
      <c r="AG1460" s="37"/>
      <c r="AH1460" s="37"/>
      <c r="AI1460" s="37"/>
      <c r="AJ1460" s="37"/>
      <c r="AK1460" s="37"/>
      <c r="AL1460" s="37"/>
      <c r="AM1460" s="37"/>
      <c r="AN1460" s="37"/>
      <c r="AO1460" s="37"/>
    </row>
    <row r="1461" spans="17:41" x14ac:dyDescent="0.35">
      <c r="Q1461" s="37"/>
      <c r="R1461" s="37"/>
      <c r="S1461" s="37"/>
      <c r="T1461" s="37"/>
      <c r="U1461" s="37"/>
      <c r="V1461" s="37"/>
      <c r="W1461" s="37"/>
      <c r="X1461" s="37"/>
      <c r="Y1461" s="37"/>
      <c r="Z1461" s="37"/>
      <c r="AA1461" s="37"/>
      <c r="AB1461" s="37"/>
      <c r="AC1461" s="37"/>
      <c r="AD1461" s="37"/>
      <c r="AE1461" s="37"/>
      <c r="AF1461" s="37"/>
      <c r="AG1461" s="37"/>
      <c r="AH1461" s="37"/>
      <c r="AI1461" s="37"/>
      <c r="AJ1461" s="37"/>
      <c r="AK1461" s="37"/>
      <c r="AL1461" s="37"/>
      <c r="AM1461" s="37"/>
      <c r="AN1461" s="37"/>
      <c r="AO1461" s="37"/>
    </row>
    <row r="1462" spans="17:41" x14ac:dyDescent="0.35">
      <c r="Q1462" s="37"/>
      <c r="R1462" s="37"/>
      <c r="S1462" s="37"/>
      <c r="T1462" s="37"/>
      <c r="U1462" s="37"/>
      <c r="V1462" s="37"/>
      <c r="W1462" s="37"/>
      <c r="X1462" s="37"/>
      <c r="Y1462" s="37"/>
      <c r="Z1462" s="37"/>
      <c r="AA1462" s="37"/>
      <c r="AB1462" s="37"/>
      <c r="AC1462" s="37"/>
      <c r="AD1462" s="37"/>
      <c r="AE1462" s="37"/>
      <c r="AF1462" s="37"/>
      <c r="AG1462" s="37"/>
      <c r="AH1462" s="37"/>
      <c r="AI1462" s="37"/>
      <c r="AJ1462" s="37"/>
      <c r="AK1462" s="37"/>
      <c r="AL1462" s="37"/>
      <c r="AM1462" s="37"/>
      <c r="AN1462" s="37"/>
      <c r="AO1462" s="37"/>
    </row>
    <row r="1463" spans="17:41" x14ac:dyDescent="0.35">
      <c r="Q1463" s="37"/>
      <c r="R1463" s="37"/>
      <c r="S1463" s="37"/>
      <c r="T1463" s="37"/>
      <c r="U1463" s="37"/>
      <c r="V1463" s="37"/>
      <c r="W1463" s="37"/>
      <c r="X1463" s="37"/>
      <c r="Y1463" s="37"/>
      <c r="Z1463" s="37"/>
      <c r="AA1463" s="37"/>
      <c r="AB1463" s="37"/>
      <c r="AC1463" s="37"/>
      <c r="AD1463" s="37"/>
      <c r="AE1463" s="37"/>
      <c r="AF1463" s="37"/>
      <c r="AG1463" s="37"/>
      <c r="AH1463" s="37"/>
      <c r="AI1463" s="37"/>
      <c r="AJ1463" s="37"/>
      <c r="AK1463" s="37"/>
      <c r="AL1463" s="37"/>
      <c r="AM1463" s="37"/>
      <c r="AN1463" s="37"/>
      <c r="AO1463" s="37"/>
    </row>
    <row r="1464" spans="17:41" x14ac:dyDescent="0.35">
      <c r="Q1464" s="37"/>
      <c r="R1464" s="37"/>
      <c r="S1464" s="37"/>
      <c r="T1464" s="37"/>
      <c r="U1464" s="37"/>
      <c r="V1464" s="37"/>
      <c r="W1464" s="37"/>
      <c r="X1464" s="37"/>
      <c r="Y1464" s="37"/>
      <c r="Z1464" s="37"/>
      <c r="AA1464" s="37"/>
      <c r="AB1464" s="37"/>
      <c r="AC1464" s="37"/>
      <c r="AD1464" s="37"/>
      <c r="AE1464" s="37"/>
      <c r="AF1464" s="37"/>
      <c r="AG1464" s="37"/>
      <c r="AH1464" s="37"/>
      <c r="AI1464" s="37"/>
      <c r="AJ1464" s="37"/>
      <c r="AK1464" s="37"/>
      <c r="AL1464" s="37"/>
      <c r="AM1464" s="37"/>
      <c r="AN1464" s="37"/>
      <c r="AO1464" s="37"/>
    </row>
    <row r="1465" spans="17:41" x14ac:dyDescent="0.35">
      <c r="Q1465" s="37"/>
      <c r="R1465" s="37"/>
      <c r="S1465" s="37"/>
      <c r="T1465" s="37"/>
      <c r="U1465" s="37"/>
      <c r="V1465" s="37"/>
      <c r="W1465" s="37"/>
      <c r="X1465" s="37"/>
      <c r="Y1465" s="37"/>
      <c r="Z1465" s="37"/>
      <c r="AA1465" s="37"/>
      <c r="AB1465" s="37"/>
      <c r="AC1465" s="37"/>
      <c r="AD1465" s="37"/>
      <c r="AE1465" s="37"/>
      <c r="AF1465" s="37"/>
      <c r="AG1465" s="37"/>
      <c r="AH1465" s="37"/>
      <c r="AI1465" s="37"/>
      <c r="AJ1465" s="37"/>
      <c r="AK1465" s="37"/>
      <c r="AL1465" s="37"/>
      <c r="AM1465" s="37"/>
      <c r="AN1465" s="37"/>
      <c r="AO1465" s="37"/>
    </row>
    <row r="1466" spans="17:41" x14ac:dyDescent="0.35">
      <c r="Q1466" s="37"/>
      <c r="R1466" s="37"/>
      <c r="S1466" s="37"/>
      <c r="T1466" s="37"/>
      <c r="U1466" s="37"/>
      <c r="V1466" s="37"/>
      <c r="W1466" s="37"/>
      <c r="X1466" s="37"/>
      <c r="Y1466" s="37"/>
      <c r="Z1466" s="37"/>
      <c r="AA1466" s="37"/>
      <c r="AB1466" s="37"/>
      <c r="AC1466" s="37"/>
      <c r="AD1466" s="37"/>
      <c r="AE1466" s="37"/>
      <c r="AF1466" s="37"/>
      <c r="AG1466" s="37"/>
      <c r="AH1466" s="37"/>
      <c r="AI1466" s="37"/>
      <c r="AJ1466" s="37"/>
      <c r="AK1466" s="37"/>
      <c r="AL1466" s="37"/>
      <c r="AM1466" s="37"/>
      <c r="AN1466" s="37"/>
      <c r="AO1466" s="37"/>
    </row>
    <row r="1467" spans="17:41" x14ac:dyDescent="0.35">
      <c r="Q1467" s="37"/>
      <c r="R1467" s="37"/>
      <c r="S1467" s="37"/>
      <c r="T1467" s="37"/>
      <c r="U1467" s="37"/>
      <c r="V1467" s="37"/>
      <c r="W1467" s="37"/>
      <c r="X1467" s="37"/>
      <c r="Y1467" s="37"/>
      <c r="Z1467" s="37"/>
      <c r="AA1467" s="37"/>
      <c r="AB1467" s="37"/>
      <c r="AC1467" s="37"/>
      <c r="AD1467" s="37"/>
      <c r="AE1467" s="37"/>
      <c r="AF1467" s="37"/>
      <c r="AG1467" s="37"/>
      <c r="AH1467" s="37"/>
      <c r="AI1467" s="37"/>
      <c r="AJ1467" s="37"/>
      <c r="AK1467" s="37"/>
      <c r="AL1467" s="37"/>
      <c r="AM1467" s="37"/>
      <c r="AN1467" s="37"/>
      <c r="AO1467" s="37"/>
    </row>
    <row r="1468" spans="17:41" x14ac:dyDescent="0.35">
      <c r="Q1468" s="37"/>
      <c r="R1468" s="37"/>
      <c r="S1468" s="37"/>
      <c r="T1468" s="37"/>
      <c r="U1468" s="37"/>
      <c r="V1468" s="37"/>
      <c r="W1468" s="37"/>
      <c r="X1468" s="37"/>
      <c r="Y1468" s="37"/>
      <c r="Z1468" s="37"/>
      <c r="AA1468" s="37"/>
      <c r="AB1468" s="37"/>
      <c r="AC1468" s="37"/>
      <c r="AD1468" s="37"/>
      <c r="AE1468" s="37"/>
      <c r="AF1468" s="37"/>
      <c r="AG1468" s="37"/>
      <c r="AH1468" s="37"/>
      <c r="AI1468" s="37"/>
      <c r="AJ1468" s="37"/>
      <c r="AK1468" s="37"/>
      <c r="AL1468" s="37"/>
      <c r="AM1468" s="37"/>
      <c r="AN1468" s="37"/>
      <c r="AO1468" s="37"/>
    </row>
    <row r="1469" spans="17:41" x14ac:dyDescent="0.35">
      <c r="Q1469" s="37"/>
      <c r="R1469" s="37"/>
      <c r="S1469" s="37"/>
      <c r="T1469" s="37"/>
      <c r="U1469" s="37"/>
      <c r="V1469" s="37"/>
      <c r="W1469" s="37"/>
      <c r="X1469" s="37"/>
      <c r="Y1469" s="37"/>
      <c r="Z1469" s="37"/>
      <c r="AA1469" s="37"/>
      <c r="AB1469" s="37"/>
      <c r="AC1469" s="37"/>
      <c r="AD1469" s="37"/>
      <c r="AE1469" s="37"/>
      <c r="AF1469" s="37"/>
      <c r="AG1469" s="37"/>
      <c r="AH1469" s="37"/>
      <c r="AI1469" s="37"/>
      <c r="AJ1469" s="37"/>
      <c r="AK1469" s="37"/>
      <c r="AL1469" s="37"/>
      <c r="AM1469" s="37"/>
      <c r="AN1469" s="37"/>
      <c r="AO1469" s="37"/>
    </row>
    <row r="1470" spans="17:41" x14ac:dyDescent="0.35">
      <c r="Q1470" s="37"/>
      <c r="R1470" s="37"/>
      <c r="S1470" s="37"/>
      <c r="T1470" s="37"/>
      <c r="U1470" s="37"/>
      <c r="V1470" s="37"/>
      <c r="W1470" s="37"/>
      <c r="X1470" s="37"/>
      <c r="Y1470" s="37"/>
      <c r="Z1470" s="37"/>
      <c r="AA1470" s="37"/>
      <c r="AB1470" s="37"/>
      <c r="AC1470" s="37"/>
      <c r="AD1470" s="37"/>
      <c r="AE1470" s="37"/>
      <c r="AF1470" s="37"/>
      <c r="AG1470" s="37"/>
      <c r="AH1470" s="37"/>
      <c r="AI1470" s="37"/>
      <c r="AJ1470" s="37"/>
      <c r="AK1470" s="37"/>
      <c r="AL1470" s="37"/>
      <c r="AM1470" s="37"/>
      <c r="AN1470" s="37"/>
      <c r="AO1470" s="37"/>
    </row>
    <row r="1471" spans="17:41" x14ac:dyDescent="0.35">
      <c r="Q1471" s="37"/>
      <c r="R1471" s="37"/>
      <c r="S1471" s="37"/>
      <c r="T1471" s="37"/>
      <c r="U1471" s="37"/>
      <c r="V1471" s="37"/>
      <c r="W1471" s="37"/>
      <c r="X1471" s="37"/>
      <c r="Y1471" s="37"/>
      <c r="Z1471" s="37"/>
      <c r="AA1471" s="37"/>
      <c r="AB1471" s="37"/>
      <c r="AC1471" s="37"/>
      <c r="AD1471" s="37"/>
      <c r="AE1471" s="37"/>
      <c r="AF1471" s="37"/>
      <c r="AG1471" s="37"/>
      <c r="AH1471" s="37"/>
      <c r="AI1471" s="37"/>
      <c r="AJ1471" s="37"/>
      <c r="AK1471" s="37"/>
      <c r="AL1471" s="37"/>
      <c r="AM1471" s="37"/>
      <c r="AN1471" s="37"/>
      <c r="AO1471" s="37"/>
    </row>
    <row r="1472" spans="17:41" x14ac:dyDescent="0.35">
      <c r="Q1472" s="37"/>
      <c r="R1472" s="37"/>
      <c r="S1472" s="37"/>
      <c r="T1472" s="37"/>
      <c r="U1472" s="37"/>
      <c r="V1472" s="37"/>
      <c r="W1472" s="37"/>
      <c r="X1472" s="37"/>
      <c r="Y1472" s="37"/>
      <c r="Z1472" s="37"/>
      <c r="AA1472" s="37"/>
      <c r="AB1472" s="37"/>
      <c r="AC1472" s="37"/>
      <c r="AD1472" s="37"/>
      <c r="AE1472" s="37"/>
      <c r="AF1472" s="37"/>
      <c r="AG1472" s="37"/>
      <c r="AH1472" s="37"/>
      <c r="AI1472" s="37"/>
      <c r="AJ1472" s="37"/>
      <c r="AK1472" s="37"/>
      <c r="AL1472" s="37"/>
      <c r="AM1472" s="37"/>
      <c r="AN1472" s="37"/>
      <c r="AO1472" s="37"/>
    </row>
    <row r="1473" spans="17:41" x14ac:dyDescent="0.35">
      <c r="Q1473" s="37"/>
      <c r="R1473" s="37"/>
      <c r="S1473" s="37"/>
      <c r="T1473" s="37"/>
      <c r="U1473" s="37"/>
      <c r="V1473" s="37"/>
      <c r="W1473" s="37"/>
      <c r="X1473" s="37"/>
      <c r="Y1473" s="37"/>
      <c r="Z1473" s="37"/>
      <c r="AA1473" s="37"/>
      <c r="AB1473" s="37"/>
      <c r="AC1473" s="37"/>
      <c r="AD1473" s="37"/>
      <c r="AE1473" s="37"/>
      <c r="AF1473" s="37"/>
      <c r="AG1473" s="37"/>
      <c r="AH1473" s="37"/>
      <c r="AI1473" s="37"/>
      <c r="AJ1473" s="37"/>
      <c r="AK1473" s="37"/>
      <c r="AL1473" s="37"/>
      <c r="AM1473" s="37"/>
      <c r="AN1473" s="37"/>
      <c r="AO1473" s="37"/>
    </row>
    <row r="1474" spans="17:41" x14ac:dyDescent="0.35">
      <c r="Q1474" s="37"/>
      <c r="R1474" s="37"/>
      <c r="S1474" s="37"/>
      <c r="T1474" s="37"/>
      <c r="U1474" s="37"/>
      <c r="V1474" s="37"/>
      <c r="W1474" s="37"/>
      <c r="X1474" s="37"/>
      <c r="Y1474" s="37"/>
      <c r="Z1474" s="37"/>
      <c r="AA1474" s="37"/>
      <c r="AB1474" s="37"/>
      <c r="AC1474" s="37"/>
      <c r="AD1474" s="37"/>
      <c r="AE1474" s="37"/>
      <c r="AF1474" s="37"/>
      <c r="AG1474" s="37"/>
      <c r="AH1474" s="37"/>
      <c r="AI1474" s="37"/>
      <c r="AJ1474" s="37"/>
      <c r="AK1474" s="37"/>
      <c r="AL1474" s="37"/>
      <c r="AM1474" s="37"/>
      <c r="AN1474" s="37"/>
      <c r="AO1474" s="37"/>
    </row>
    <row r="1475" spans="17:41" x14ac:dyDescent="0.35">
      <c r="Q1475" s="37"/>
      <c r="R1475" s="37"/>
      <c r="S1475" s="37"/>
      <c r="T1475" s="37"/>
      <c r="U1475" s="37"/>
      <c r="V1475" s="37"/>
      <c r="W1475" s="37"/>
      <c r="X1475" s="37"/>
      <c r="Y1475" s="37"/>
      <c r="Z1475" s="37"/>
      <c r="AA1475" s="37"/>
      <c r="AB1475" s="37"/>
      <c r="AC1475" s="37"/>
      <c r="AD1475" s="37"/>
      <c r="AE1475" s="37"/>
      <c r="AF1475" s="37"/>
      <c r="AG1475" s="37"/>
      <c r="AH1475" s="37"/>
      <c r="AI1475" s="37"/>
      <c r="AJ1475" s="37"/>
      <c r="AK1475" s="37"/>
      <c r="AL1475" s="37"/>
      <c r="AM1475" s="37"/>
      <c r="AN1475" s="37"/>
      <c r="AO1475" s="37"/>
    </row>
    <row r="1476" spans="17:41" x14ac:dyDescent="0.35">
      <c r="Q1476" s="37"/>
      <c r="R1476" s="37"/>
      <c r="S1476" s="37"/>
      <c r="T1476" s="37"/>
      <c r="U1476" s="37"/>
      <c r="V1476" s="37"/>
      <c r="W1476" s="37"/>
      <c r="X1476" s="37"/>
      <c r="Y1476" s="37"/>
      <c r="Z1476" s="37"/>
      <c r="AA1476" s="37"/>
      <c r="AB1476" s="37"/>
      <c r="AC1476" s="37"/>
      <c r="AD1476" s="37"/>
      <c r="AE1476" s="37"/>
      <c r="AF1476" s="37"/>
      <c r="AG1476" s="37"/>
      <c r="AH1476" s="37"/>
      <c r="AI1476" s="37"/>
      <c r="AJ1476" s="37"/>
      <c r="AK1476" s="37"/>
      <c r="AL1476" s="37"/>
      <c r="AM1476" s="37"/>
      <c r="AN1476" s="37"/>
      <c r="AO1476" s="37"/>
    </row>
    <row r="1477" spans="17:41" x14ac:dyDescent="0.35">
      <c r="Q1477" s="37"/>
      <c r="R1477" s="37"/>
      <c r="S1477" s="37"/>
      <c r="T1477" s="37"/>
      <c r="U1477" s="37"/>
      <c r="V1477" s="37"/>
      <c r="W1477" s="37"/>
      <c r="X1477" s="37"/>
      <c r="Y1477" s="37"/>
      <c r="Z1477" s="37"/>
      <c r="AA1477" s="37"/>
      <c r="AB1477" s="37"/>
      <c r="AC1477" s="37"/>
      <c r="AD1477" s="37"/>
      <c r="AE1477" s="37"/>
      <c r="AF1477" s="37"/>
      <c r="AG1477" s="37"/>
      <c r="AH1477" s="37"/>
      <c r="AI1477" s="37"/>
      <c r="AJ1477" s="37"/>
      <c r="AK1477" s="37"/>
      <c r="AL1477" s="37"/>
      <c r="AM1477" s="37"/>
      <c r="AN1477" s="37"/>
      <c r="AO1477" s="37"/>
    </row>
    <row r="1478" spans="17:41" x14ac:dyDescent="0.35">
      <c r="Q1478" s="37"/>
      <c r="R1478" s="37"/>
      <c r="S1478" s="37"/>
      <c r="T1478" s="37"/>
      <c r="U1478" s="37"/>
      <c r="V1478" s="37"/>
      <c r="W1478" s="37"/>
      <c r="X1478" s="37"/>
      <c r="Y1478" s="37"/>
      <c r="Z1478" s="37"/>
      <c r="AA1478" s="37"/>
      <c r="AB1478" s="37"/>
      <c r="AC1478" s="37"/>
      <c r="AD1478" s="37"/>
      <c r="AE1478" s="37"/>
      <c r="AF1478" s="37"/>
      <c r="AG1478" s="37"/>
      <c r="AH1478" s="37"/>
      <c r="AI1478" s="37"/>
      <c r="AJ1478" s="37"/>
      <c r="AK1478" s="37"/>
      <c r="AL1478" s="37"/>
      <c r="AM1478" s="37"/>
      <c r="AN1478" s="37"/>
      <c r="AO1478" s="37"/>
    </row>
    <row r="1479" spans="17:41" x14ac:dyDescent="0.35">
      <c r="Q1479" s="37"/>
      <c r="R1479" s="37"/>
      <c r="S1479" s="37"/>
      <c r="T1479" s="37"/>
      <c r="U1479" s="37"/>
      <c r="V1479" s="37"/>
      <c r="W1479" s="37"/>
      <c r="X1479" s="37"/>
      <c r="Y1479" s="37"/>
      <c r="Z1479" s="37"/>
      <c r="AA1479" s="37"/>
      <c r="AB1479" s="37"/>
      <c r="AC1479" s="37"/>
      <c r="AD1479" s="37"/>
      <c r="AE1479" s="37"/>
      <c r="AF1479" s="37"/>
      <c r="AG1479" s="37"/>
      <c r="AH1479" s="37"/>
      <c r="AI1479" s="37"/>
      <c r="AJ1479" s="37"/>
      <c r="AK1479" s="37"/>
      <c r="AL1479" s="37"/>
      <c r="AM1479" s="37"/>
      <c r="AN1479" s="37"/>
      <c r="AO1479" s="37"/>
    </row>
    <row r="1480" spans="17:41" x14ac:dyDescent="0.35">
      <c r="Q1480" s="37"/>
      <c r="R1480" s="37"/>
      <c r="S1480" s="37"/>
      <c r="T1480" s="37"/>
      <c r="U1480" s="37"/>
      <c r="V1480" s="37"/>
      <c r="W1480" s="37"/>
      <c r="X1480" s="37"/>
      <c r="Y1480" s="37"/>
      <c r="Z1480" s="37"/>
      <c r="AA1480" s="37"/>
      <c r="AB1480" s="37"/>
      <c r="AC1480" s="37"/>
      <c r="AD1480" s="37"/>
      <c r="AE1480" s="37"/>
      <c r="AF1480" s="37"/>
      <c r="AG1480" s="37"/>
      <c r="AH1480" s="37"/>
      <c r="AI1480" s="37"/>
      <c r="AJ1480" s="37"/>
      <c r="AK1480" s="37"/>
      <c r="AL1480" s="37"/>
      <c r="AM1480" s="37"/>
      <c r="AN1480" s="37"/>
      <c r="AO1480" s="37"/>
    </row>
    <row r="1481" spans="17:41" x14ac:dyDescent="0.35">
      <c r="Q1481" s="37"/>
      <c r="R1481" s="37"/>
      <c r="S1481" s="37"/>
      <c r="T1481" s="37"/>
      <c r="U1481" s="37"/>
      <c r="V1481" s="37"/>
      <c r="W1481" s="37"/>
      <c r="X1481" s="37"/>
      <c r="Y1481" s="37"/>
      <c r="Z1481" s="37"/>
      <c r="AA1481" s="37"/>
      <c r="AB1481" s="37"/>
      <c r="AC1481" s="37"/>
      <c r="AD1481" s="37"/>
      <c r="AE1481" s="37"/>
      <c r="AF1481" s="37"/>
      <c r="AG1481" s="37"/>
      <c r="AH1481" s="37"/>
      <c r="AI1481" s="37"/>
      <c r="AJ1481" s="37"/>
      <c r="AK1481" s="37"/>
      <c r="AL1481" s="37"/>
      <c r="AM1481" s="37"/>
      <c r="AN1481" s="37"/>
      <c r="AO1481" s="37"/>
    </row>
    <row r="1482" spans="17:41" x14ac:dyDescent="0.35">
      <c r="Q1482" s="37"/>
      <c r="R1482" s="37"/>
      <c r="S1482" s="37"/>
      <c r="T1482" s="37"/>
      <c r="U1482" s="37"/>
      <c r="V1482" s="37"/>
      <c r="W1482" s="37"/>
      <c r="X1482" s="37"/>
      <c r="Y1482" s="37"/>
      <c r="Z1482" s="37"/>
      <c r="AA1482" s="37"/>
      <c r="AB1482" s="37"/>
      <c r="AC1482" s="37"/>
      <c r="AD1482" s="37"/>
      <c r="AE1482" s="37"/>
      <c r="AF1482" s="37"/>
      <c r="AG1482" s="37"/>
      <c r="AH1482" s="37"/>
      <c r="AI1482" s="37"/>
      <c r="AJ1482" s="37"/>
      <c r="AK1482" s="37"/>
      <c r="AL1482" s="37"/>
      <c r="AM1482" s="37"/>
      <c r="AN1482" s="37"/>
      <c r="AO1482" s="37"/>
    </row>
    <row r="1483" spans="17:41" x14ac:dyDescent="0.35">
      <c r="Q1483" s="37"/>
      <c r="R1483" s="37"/>
      <c r="S1483" s="37"/>
      <c r="T1483" s="37"/>
      <c r="U1483" s="37"/>
      <c r="V1483" s="37"/>
      <c r="W1483" s="37"/>
      <c r="X1483" s="37"/>
      <c r="Y1483" s="37"/>
      <c r="Z1483" s="37"/>
      <c r="AA1483" s="37"/>
      <c r="AB1483" s="37"/>
      <c r="AC1483" s="37"/>
      <c r="AD1483" s="37"/>
      <c r="AE1483" s="37"/>
      <c r="AF1483" s="37"/>
      <c r="AG1483" s="37"/>
      <c r="AH1483" s="37"/>
      <c r="AI1483" s="37"/>
      <c r="AJ1483" s="37"/>
      <c r="AK1483" s="37"/>
      <c r="AL1483" s="37"/>
      <c r="AM1483" s="37"/>
      <c r="AN1483" s="37"/>
      <c r="AO1483" s="37"/>
    </row>
    <row r="1484" spans="17:41" x14ac:dyDescent="0.35">
      <c r="Q1484" s="37"/>
      <c r="R1484" s="37"/>
      <c r="S1484" s="37"/>
      <c r="T1484" s="37"/>
      <c r="U1484" s="37"/>
      <c r="V1484" s="37"/>
      <c r="W1484" s="37"/>
      <c r="X1484" s="37"/>
      <c r="Y1484" s="37"/>
      <c r="Z1484" s="37"/>
      <c r="AA1484" s="37"/>
      <c r="AB1484" s="37"/>
      <c r="AC1484" s="37"/>
      <c r="AD1484" s="37"/>
      <c r="AE1484" s="37"/>
      <c r="AF1484" s="37"/>
      <c r="AG1484" s="37"/>
      <c r="AH1484" s="37"/>
      <c r="AI1484" s="37"/>
      <c r="AJ1484" s="37"/>
      <c r="AK1484" s="37"/>
      <c r="AL1484" s="37"/>
      <c r="AM1484" s="37"/>
      <c r="AN1484" s="37"/>
      <c r="AO1484" s="37"/>
    </row>
    <row r="1485" spans="17:41" x14ac:dyDescent="0.35">
      <c r="Q1485" s="37"/>
      <c r="R1485" s="37"/>
      <c r="S1485" s="37"/>
      <c r="T1485" s="37"/>
      <c r="U1485" s="37"/>
      <c r="V1485" s="37"/>
      <c r="W1485" s="37"/>
      <c r="X1485" s="37"/>
      <c r="Y1485" s="37"/>
      <c r="Z1485" s="37"/>
      <c r="AA1485" s="37"/>
      <c r="AB1485" s="37"/>
      <c r="AC1485" s="37"/>
      <c r="AD1485" s="37"/>
      <c r="AE1485" s="37"/>
      <c r="AF1485" s="37"/>
      <c r="AG1485" s="37"/>
      <c r="AH1485" s="37"/>
      <c r="AI1485" s="37"/>
      <c r="AJ1485" s="37"/>
      <c r="AK1485" s="37"/>
      <c r="AL1485" s="37"/>
      <c r="AM1485" s="37"/>
      <c r="AN1485" s="37"/>
      <c r="AO1485" s="37"/>
    </row>
    <row r="1486" spans="17:41" x14ac:dyDescent="0.35">
      <c r="Q1486" s="37"/>
      <c r="R1486" s="37"/>
      <c r="S1486" s="37"/>
      <c r="T1486" s="37"/>
      <c r="U1486" s="37"/>
      <c r="V1486" s="37"/>
      <c r="W1486" s="37"/>
      <c r="X1486" s="37"/>
      <c r="Y1486" s="37"/>
      <c r="Z1486" s="37"/>
      <c r="AA1486" s="37"/>
      <c r="AB1486" s="37"/>
      <c r="AC1486" s="37"/>
      <c r="AD1486" s="37"/>
      <c r="AE1486" s="37"/>
      <c r="AF1486" s="37"/>
      <c r="AG1486" s="37"/>
      <c r="AH1486" s="37"/>
      <c r="AI1486" s="37"/>
      <c r="AJ1486" s="37"/>
      <c r="AK1486" s="37"/>
      <c r="AL1486" s="37"/>
      <c r="AM1486" s="37"/>
      <c r="AN1486" s="37"/>
      <c r="AO1486" s="37"/>
    </row>
    <row r="1487" spans="17:41" x14ac:dyDescent="0.35">
      <c r="Q1487" s="37"/>
      <c r="R1487" s="37"/>
      <c r="S1487" s="37"/>
      <c r="T1487" s="37"/>
      <c r="U1487" s="37"/>
      <c r="V1487" s="37"/>
      <c r="W1487" s="37"/>
      <c r="X1487" s="37"/>
      <c r="Y1487" s="37"/>
      <c r="Z1487" s="37"/>
      <c r="AA1487" s="37"/>
      <c r="AB1487" s="37"/>
      <c r="AC1487" s="37"/>
      <c r="AD1487" s="37"/>
      <c r="AE1487" s="37"/>
      <c r="AF1487" s="37"/>
      <c r="AG1487" s="37"/>
      <c r="AH1487" s="37"/>
      <c r="AI1487" s="37"/>
      <c r="AJ1487" s="37"/>
      <c r="AK1487" s="37"/>
      <c r="AL1487" s="37"/>
      <c r="AM1487" s="37"/>
      <c r="AN1487" s="37"/>
      <c r="AO1487" s="37"/>
    </row>
    <row r="1488" spans="17:41" x14ac:dyDescent="0.35">
      <c r="Q1488" s="37"/>
      <c r="R1488" s="37"/>
      <c r="S1488" s="37"/>
      <c r="T1488" s="37"/>
      <c r="U1488" s="37"/>
      <c r="V1488" s="37"/>
      <c r="W1488" s="37"/>
      <c r="X1488" s="37"/>
      <c r="Y1488" s="37"/>
      <c r="Z1488" s="37"/>
      <c r="AA1488" s="37"/>
      <c r="AB1488" s="37"/>
      <c r="AC1488" s="37"/>
      <c r="AD1488" s="37"/>
      <c r="AE1488" s="37"/>
      <c r="AF1488" s="37"/>
      <c r="AG1488" s="37"/>
      <c r="AH1488" s="37"/>
      <c r="AI1488" s="37"/>
      <c r="AJ1488" s="37"/>
      <c r="AK1488" s="37"/>
      <c r="AL1488" s="37"/>
      <c r="AM1488" s="37"/>
      <c r="AN1488" s="37"/>
      <c r="AO1488" s="37"/>
    </row>
    <row r="1489" spans="17:41" x14ac:dyDescent="0.35">
      <c r="Q1489" s="37"/>
      <c r="R1489" s="37"/>
      <c r="S1489" s="37"/>
      <c r="T1489" s="37"/>
      <c r="U1489" s="37"/>
      <c r="V1489" s="37"/>
      <c r="W1489" s="37"/>
      <c r="X1489" s="37"/>
      <c r="Y1489" s="37"/>
      <c r="Z1489" s="37"/>
      <c r="AA1489" s="37"/>
      <c r="AB1489" s="37"/>
      <c r="AC1489" s="37"/>
      <c r="AD1489" s="37"/>
      <c r="AE1489" s="37"/>
      <c r="AF1489" s="37"/>
      <c r="AG1489" s="37"/>
      <c r="AH1489" s="37"/>
      <c r="AI1489" s="37"/>
      <c r="AJ1489" s="37"/>
      <c r="AK1489" s="37"/>
      <c r="AL1489" s="37"/>
      <c r="AM1489" s="37"/>
      <c r="AN1489" s="37"/>
      <c r="AO1489" s="37"/>
    </row>
    <row r="1490" spans="17:41" x14ac:dyDescent="0.35">
      <c r="Q1490" s="37"/>
      <c r="R1490" s="37"/>
      <c r="S1490" s="37"/>
      <c r="T1490" s="37"/>
      <c r="U1490" s="37"/>
      <c r="V1490" s="37"/>
      <c r="W1490" s="37"/>
      <c r="X1490" s="37"/>
      <c r="Y1490" s="37"/>
      <c r="Z1490" s="37"/>
      <c r="AA1490" s="37"/>
      <c r="AB1490" s="37"/>
      <c r="AC1490" s="37"/>
      <c r="AD1490" s="37"/>
      <c r="AE1490" s="37"/>
      <c r="AF1490" s="37"/>
      <c r="AG1490" s="37"/>
      <c r="AH1490" s="37"/>
      <c r="AI1490" s="37"/>
      <c r="AJ1490" s="37"/>
      <c r="AK1490" s="37"/>
      <c r="AL1490" s="37"/>
      <c r="AM1490" s="37"/>
      <c r="AN1490" s="37"/>
      <c r="AO1490" s="37"/>
    </row>
    <row r="1491" spans="17:41" x14ac:dyDescent="0.35">
      <c r="Q1491" s="37"/>
      <c r="R1491" s="37"/>
      <c r="S1491" s="37"/>
      <c r="T1491" s="37"/>
      <c r="U1491" s="37"/>
      <c r="V1491" s="37"/>
      <c r="W1491" s="37"/>
      <c r="X1491" s="37"/>
      <c r="Y1491" s="37"/>
      <c r="Z1491" s="37"/>
      <c r="AA1491" s="37"/>
      <c r="AB1491" s="37"/>
      <c r="AC1491" s="37"/>
      <c r="AD1491" s="37"/>
      <c r="AE1491" s="37"/>
      <c r="AF1491" s="37"/>
      <c r="AG1491" s="37"/>
      <c r="AH1491" s="37"/>
      <c r="AI1491" s="37"/>
      <c r="AJ1491" s="37"/>
      <c r="AK1491" s="37"/>
      <c r="AL1491" s="37"/>
      <c r="AM1491" s="37"/>
      <c r="AN1491" s="37"/>
      <c r="AO1491" s="37"/>
    </row>
    <row r="1492" spans="17:41" x14ac:dyDescent="0.35">
      <c r="Q1492" s="37"/>
      <c r="R1492" s="37"/>
      <c r="S1492" s="37"/>
      <c r="T1492" s="37"/>
      <c r="U1492" s="37"/>
      <c r="V1492" s="37"/>
      <c r="W1492" s="37"/>
      <c r="X1492" s="37"/>
      <c r="Y1492" s="37"/>
      <c r="Z1492" s="37"/>
      <c r="AA1492" s="37"/>
      <c r="AB1492" s="37"/>
      <c r="AC1492" s="37"/>
      <c r="AD1492" s="37"/>
      <c r="AE1492" s="37"/>
      <c r="AF1492" s="37"/>
      <c r="AG1492" s="37"/>
      <c r="AH1492" s="37"/>
      <c r="AI1492" s="37"/>
      <c r="AJ1492" s="37"/>
      <c r="AK1492" s="37"/>
      <c r="AL1492" s="37"/>
      <c r="AM1492" s="37"/>
      <c r="AN1492" s="37"/>
      <c r="AO1492" s="37"/>
    </row>
    <row r="1493" spans="17:41" x14ac:dyDescent="0.35">
      <c r="Q1493" s="37"/>
      <c r="R1493" s="37"/>
      <c r="S1493" s="37"/>
      <c r="T1493" s="37"/>
      <c r="U1493" s="37"/>
      <c r="V1493" s="37"/>
      <c r="W1493" s="37"/>
      <c r="X1493" s="37"/>
      <c r="Y1493" s="37"/>
      <c r="Z1493" s="37"/>
      <c r="AA1493" s="37"/>
      <c r="AB1493" s="37"/>
      <c r="AC1493" s="37"/>
      <c r="AD1493" s="37"/>
      <c r="AE1493" s="37"/>
      <c r="AF1493" s="37"/>
      <c r="AG1493" s="37"/>
      <c r="AH1493" s="37"/>
      <c r="AI1493" s="37"/>
      <c r="AJ1493" s="37"/>
      <c r="AK1493" s="37"/>
      <c r="AL1493" s="37"/>
      <c r="AM1493" s="37"/>
      <c r="AN1493" s="37"/>
      <c r="AO1493" s="37"/>
    </row>
    <row r="1494" spans="17:41" x14ac:dyDescent="0.35">
      <c r="Q1494" s="37"/>
      <c r="R1494" s="37"/>
      <c r="S1494" s="37"/>
      <c r="T1494" s="37"/>
      <c r="U1494" s="37"/>
      <c r="V1494" s="37"/>
      <c r="W1494" s="37"/>
      <c r="X1494" s="37"/>
      <c r="Y1494" s="37"/>
      <c r="Z1494" s="37"/>
      <c r="AA1494" s="37"/>
      <c r="AB1494" s="37"/>
      <c r="AC1494" s="37"/>
      <c r="AD1494" s="37"/>
      <c r="AE1494" s="37"/>
      <c r="AF1494" s="37"/>
      <c r="AG1494" s="37"/>
      <c r="AH1494" s="37"/>
      <c r="AI1494" s="37"/>
      <c r="AJ1494" s="37"/>
      <c r="AK1494" s="37"/>
      <c r="AL1494" s="37"/>
      <c r="AM1494" s="37"/>
      <c r="AN1494" s="37"/>
      <c r="AO1494" s="37"/>
    </row>
    <row r="1495" spans="17:41" x14ac:dyDescent="0.35">
      <c r="Q1495" s="37"/>
      <c r="R1495" s="37"/>
      <c r="S1495" s="37"/>
      <c r="T1495" s="37"/>
      <c r="U1495" s="37"/>
      <c r="V1495" s="37"/>
      <c r="W1495" s="37"/>
      <c r="X1495" s="37"/>
      <c r="Y1495" s="37"/>
      <c r="Z1495" s="37"/>
      <c r="AA1495" s="37"/>
      <c r="AB1495" s="37"/>
      <c r="AC1495" s="37"/>
      <c r="AD1495" s="37"/>
      <c r="AE1495" s="37"/>
      <c r="AF1495" s="37"/>
      <c r="AG1495" s="37"/>
      <c r="AH1495" s="37"/>
      <c r="AI1495" s="37"/>
      <c r="AJ1495" s="37"/>
      <c r="AK1495" s="37"/>
      <c r="AL1495" s="37"/>
      <c r="AM1495" s="37"/>
      <c r="AN1495" s="37"/>
      <c r="AO1495" s="37"/>
    </row>
    <row r="1496" spans="17:41" x14ac:dyDescent="0.35">
      <c r="Q1496" s="37"/>
      <c r="R1496" s="37"/>
      <c r="S1496" s="37"/>
      <c r="T1496" s="37"/>
      <c r="U1496" s="37"/>
      <c r="V1496" s="37"/>
      <c r="W1496" s="37"/>
      <c r="X1496" s="37"/>
      <c r="Y1496" s="37"/>
      <c r="Z1496" s="37"/>
      <c r="AA1496" s="37"/>
      <c r="AB1496" s="37"/>
      <c r="AC1496" s="37"/>
      <c r="AD1496" s="37"/>
      <c r="AE1496" s="37"/>
      <c r="AF1496" s="37"/>
      <c r="AG1496" s="37"/>
      <c r="AH1496" s="37"/>
      <c r="AI1496" s="37"/>
      <c r="AJ1496" s="37"/>
      <c r="AK1496" s="37"/>
      <c r="AL1496" s="37"/>
      <c r="AM1496" s="37"/>
      <c r="AN1496" s="37"/>
      <c r="AO1496" s="37"/>
    </row>
    <row r="1497" spans="17:41" x14ac:dyDescent="0.35">
      <c r="Q1497" s="37"/>
      <c r="R1497" s="37"/>
      <c r="S1497" s="37"/>
      <c r="T1497" s="37"/>
      <c r="U1497" s="37"/>
      <c r="V1497" s="37"/>
      <c r="W1497" s="37"/>
      <c r="X1497" s="37"/>
      <c r="Y1497" s="37"/>
      <c r="Z1497" s="37"/>
      <c r="AA1497" s="37"/>
      <c r="AB1497" s="37"/>
      <c r="AC1497" s="37"/>
      <c r="AD1497" s="37"/>
      <c r="AE1497" s="37"/>
      <c r="AF1497" s="37"/>
      <c r="AG1497" s="37"/>
      <c r="AH1497" s="37"/>
      <c r="AI1497" s="37"/>
      <c r="AJ1497" s="37"/>
      <c r="AK1497" s="37"/>
      <c r="AL1497" s="37"/>
      <c r="AM1497" s="37"/>
      <c r="AN1497" s="37"/>
      <c r="AO1497" s="37"/>
    </row>
    <row r="1498" spans="17:41" x14ac:dyDescent="0.35">
      <c r="Q1498" s="37"/>
      <c r="R1498" s="37"/>
      <c r="S1498" s="37"/>
      <c r="T1498" s="37"/>
      <c r="U1498" s="37"/>
      <c r="V1498" s="37"/>
      <c r="W1498" s="37"/>
      <c r="X1498" s="37"/>
      <c r="Y1498" s="37"/>
      <c r="Z1498" s="37"/>
      <c r="AA1498" s="37"/>
      <c r="AB1498" s="37"/>
      <c r="AC1498" s="37"/>
      <c r="AD1498" s="37"/>
      <c r="AE1498" s="37"/>
      <c r="AF1498" s="37"/>
      <c r="AG1498" s="37"/>
      <c r="AH1498" s="37"/>
      <c r="AI1498" s="37"/>
      <c r="AJ1498" s="37"/>
      <c r="AK1498" s="37"/>
      <c r="AL1498" s="37"/>
      <c r="AM1498" s="37"/>
      <c r="AN1498" s="37"/>
      <c r="AO1498" s="37"/>
    </row>
    <row r="1499" spans="17:41" x14ac:dyDescent="0.35">
      <c r="Q1499" s="37"/>
      <c r="R1499" s="37"/>
      <c r="S1499" s="37"/>
      <c r="T1499" s="37"/>
      <c r="U1499" s="37"/>
      <c r="V1499" s="37"/>
      <c r="W1499" s="37"/>
      <c r="X1499" s="37"/>
      <c r="Y1499" s="37"/>
      <c r="Z1499" s="37"/>
      <c r="AA1499" s="37"/>
      <c r="AB1499" s="37"/>
      <c r="AC1499" s="37"/>
      <c r="AD1499" s="37"/>
      <c r="AE1499" s="37"/>
      <c r="AF1499" s="37"/>
      <c r="AG1499" s="37"/>
      <c r="AH1499" s="37"/>
      <c r="AI1499" s="37"/>
      <c r="AJ1499" s="37"/>
      <c r="AK1499" s="37"/>
      <c r="AL1499" s="37"/>
      <c r="AM1499" s="37"/>
      <c r="AN1499" s="37"/>
      <c r="AO1499" s="37"/>
    </row>
    <row r="1500" spans="17:41" x14ac:dyDescent="0.35">
      <c r="Q1500" s="37"/>
      <c r="R1500" s="37"/>
      <c r="S1500" s="37"/>
      <c r="T1500" s="37"/>
      <c r="U1500" s="37"/>
      <c r="V1500" s="37"/>
      <c r="W1500" s="37"/>
      <c r="X1500" s="37"/>
      <c r="Y1500" s="37"/>
      <c r="Z1500" s="37"/>
      <c r="AA1500" s="37"/>
      <c r="AB1500" s="37"/>
      <c r="AC1500" s="37"/>
      <c r="AD1500" s="37"/>
      <c r="AE1500" s="37"/>
      <c r="AF1500" s="37"/>
      <c r="AG1500" s="37"/>
      <c r="AH1500" s="37"/>
      <c r="AI1500" s="37"/>
      <c r="AJ1500" s="37"/>
      <c r="AK1500" s="37"/>
      <c r="AL1500" s="37"/>
      <c r="AM1500" s="37"/>
      <c r="AN1500" s="37"/>
      <c r="AO1500" s="37"/>
    </row>
    <row r="1501" spans="17:41" x14ac:dyDescent="0.35">
      <c r="Q1501" s="37"/>
      <c r="R1501" s="37"/>
      <c r="S1501" s="37"/>
      <c r="T1501" s="37"/>
      <c r="U1501" s="37"/>
      <c r="V1501" s="37"/>
      <c r="W1501" s="37"/>
      <c r="X1501" s="37"/>
      <c r="Y1501" s="37"/>
      <c r="Z1501" s="37"/>
      <c r="AA1501" s="37"/>
      <c r="AB1501" s="37"/>
      <c r="AC1501" s="37"/>
      <c r="AD1501" s="37"/>
      <c r="AE1501" s="37"/>
      <c r="AF1501" s="37"/>
      <c r="AG1501" s="37"/>
      <c r="AH1501" s="37"/>
      <c r="AI1501" s="37"/>
      <c r="AJ1501" s="37"/>
      <c r="AK1501" s="37"/>
      <c r="AL1501" s="37"/>
      <c r="AM1501" s="37"/>
      <c r="AN1501" s="37"/>
      <c r="AO1501" s="37"/>
    </row>
    <row r="1502" spans="17:41" x14ac:dyDescent="0.35">
      <c r="Q1502" s="37"/>
      <c r="R1502" s="37"/>
      <c r="S1502" s="37"/>
      <c r="T1502" s="37"/>
      <c r="U1502" s="37"/>
      <c r="V1502" s="37"/>
      <c r="W1502" s="37"/>
      <c r="X1502" s="37"/>
      <c r="Y1502" s="37"/>
      <c r="Z1502" s="37"/>
      <c r="AA1502" s="37"/>
      <c r="AB1502" s="37"/>
      <c r="AC1502" s="37"/>
      <c r="AD1502" s="37"/>
      <c r="AE1502" s="37"/>
      <c r="AF1502" s="37"/>
      <c r="AG1502" s="37"/>
      <c r="AH1502" s="37"/>
      <c r="AI1502" s="37"/>
      <c r="AJ1502" s="37"/>
      <c r="AK1502" s="37"/>
      <c r="AL1502" s="37"/>
      <c r="AM1502" s="37"/>
      <c r="AN1502" s="37"/>
      <c r="AO1502" s="37"/>
    </row>
    <row r="1503" spans="17:41" x14ac:dyDescent="0.35">
      <c r="Q1503" s="37"/>
      <c r="R1503" s="37"/>
      <c r="S1503" s="37"/>
      <c r="T1503" s="37"/>
      <c r="U1503" s="37"/>
      <c r="V1503" s="37"/>
      <c r="W1503" s="37"/>
      <c r="X1503" s="37"/>
      <c r="Y1503" s="37"/>
      <c r="Z1503" s="37"/>
      <c r="AA1503" s="37"/>
      <c r="AB1503" s="37"/>
      <c r="AC1503" s="37"/>
      <c r="AD1503" s="37"/>
      <c r="AE1503" s="37"/>
      <c r="AF1503" s="37"/>
      <c r="AG1503" s="37"/>
      <c r="AH1503" s="37"/>
      <c r="AI1503" s="37"/>
      <c r="AJ1503" s="37"/>
      <c r="AK1503" s="37"/>
      <c r="AL1503" s="37"/>
      <c r="AM1503" s="37"/>
      <c r="AN1503" s="37"/>
      <c r="AO1503" s="37"/>
    </row>
    <row r="1504" spans="17:41" x14ac:dyDescent="0.35">
      <c r="Q1504" s="37"/>
      <c r="R1504" s="37"/>
      <c r="S1504" s="37"/>
      <c r="T1504" s="37"/>
      <c r="U1504" s="37"/>
      <c r="V1504" s="37"/>
      <c r="W1504" s="37"/>
      <c r="X1504" s="37"/>
      <c r="Y1504" s="37"/>
      <c r="Z1504" s="37"/>
      <c r="AA1504" s="37"/>
      <c r="AB1504" s="37"/>
      <c r="AC1504" s="37"/>
      <c r="AD1504" s="37"/>
      <c r="AE1504" s="37"/>
      <c r="AF1504" s="37"/>
      <c r="AG1504" s="37"/>
      <c r="AH1504" s="37"/>
      <c r="AI1504" s="37"/>
      <c r="AJ1504" s="37"/>
      <c r="AK1504" s="37"/>
      <c r="AL1504" s="37"/>
      <c r="AM1504" s="37"/>
      <c r="AN1504" s="37"/>
      <c r="AO1504" s="37"/>
    </row>
    <row r="1505" spans="17:41" x14ac:dyDescent="0.35">
      <c r="Q1505" s="37"/>
      <c r="R1505" s="37"/>
      <c r="S1505" s="37"/>
      <c r="T1505" s="37"/>
      <c r="U1505" s="37"/>
      <c r="V1505" s="37"/>
      <c r="W1505" s="37"/>
      <c r="X1505" s="37"/>
      <c r="Y1505" s="37"/>
      <c r="Z1505" s="37"/>
      <c r="AA1505" s="37"/>
      <c r="AB1505" s="37"/>
      <c r="AC1505" s="37"/>
      <c r="AD1505" s="37"/>
      <c r="AE1505" s="37"/>
      <c r="AF1505" s="37"/>
      <c r="AG1505" s="37"/>
      <c r="AH1505" s="37"/>
      <c r="AI1505" s="37"/>
      <c r="AJ1505" s="37"/>
      <c r="AK1505" s="37"/>
      <c r="AL1505" s="37"/>
      <c r="AM1505" s="37"/>
      <c r="AN1505" s="37"/>
      <c r="AO1505" s="37"/>
    </row>
    <row r="1506" spans="17:41" x14ac:dyDescent="0.35">
      <c r="Q1506" s="37"/>
      <c r="R1506" s="37"/>
      <c r="S1506" s="37"/>
      <c r="T1506" s="37"/>
      <c r="U1506" s="37"/>
      <c r="V1506" s="37"/>
      <c r="W1506" s="37"/>
      <c r="X1506" s="37"/>
      <c r="Y1506" s="37"/>
      <c r="Z1506" s="37"/>
      <c r="AA1506" s="37"/>
      <c r="AB1506" s="37"/>
      <c r="AC1506" s="37"/>
      <c r="AD1506" s="37"/>
      <c r="AE1506" s="37"/>
      <c r="AF1506" s="37"/>
      <c r="AG1506" s="37"/>
      <c r="AH1506" s="37"/>
      <c r="AI1506" s="37"/>
      <c r="AJ1506" s="37"/>
      <c r="AK1506" s="37"/>
      <c r="AL1506" s="37"/>
      <c r="AM1506" s="37"/>
      <c r="AN1506" s="37"/>
      <c r="AO1506" s="37"/>
    </row>
    <row r="1507" spans="17:41" x14ac:dyDescent="0.35">
      <c r="Q1507" s="37"/>
      <c r="R1507" s="37"/>
      <c r="S1507" s="37"/>
      <c r="T1507" s="37"/>
      <c r="U1507" s="37"/>
      <c r="V1507" s="37"/>
      <c r="W1507" s="37"/>
      <c r="X1507" s="37"/>
      <c r="Y1507" s="37"/>
      <c r="Z1507" s="37"/>
      <c r="AA1507" s="37"/>
      <c r="AB1507" s="37"/>
      <c r="AC1507" s="37"/>
      <c r="AD1507" s="37"/>
      <c r="AE1507" s="37"/>
      <c r="AF1507" s="37"/>
      <c r="AG1507" s="37"/>
      <c r="AH1507" s="37"/>
      <c r="AI1507" s="37"/>
      <c r="AJ1507" s="37"/>
      <c r="AK1507" s="37"/>
      <c r="AL1507" s="37"/>
      <c r="AM1507" s="37"/>
      <c r="AN1507" s="37"/>
      <c r="AO1507" s="37"/>
    </row>
    <row r="1508" spans="17:41" x14ac:dyDescent="0.35">
      <c r="Q1508" s="37"/>
      <c r="R1508" s="37"/>
      <c r="S1508" s="37"/>
      <c r="T1508" s="37"/>
      <c r="U1508" s="37"/>
      <c r="V1508" s="37"/>
      <c r="W1508" s="37"/>
      <c r="X1508" s="37"/>
      <c r="Y1508" s="37"/>
      <c r="Z1508" s="37"/>
      <c r="AA1508" s="37"/>
      <c r="AB1508" s="37"/>
      <c r="AC1508" s="37"/>
      <c r="AD1508" s="37"/>
      <c r="AE1508" s="37"/>
      <c r="AF1508" s="37"/>
      <c r="AG1508" s="37"/>
      <c r="AH1508" s="37"/>
      <c r="AI1508" s="37"/>
      <c r="AJ1508" s="37"/>
      <c r="AK1508" s="37"/>
      <c r="AL1508" s="37"/>
      <c r="AM1508" s="37"/>
      <c r="AN1508" s="37"/>
      <c r="AO1508" s="37"/>
    </row>
    <row r="1509" spans="17:41" x14ac:dyDescent="0.35">
      <c r="Q1509" s="37"/>
      <c r="R1509" s="37"/>
      <c r="S1509" s="37"/>
      <c r="T1509" s="37"/>
      <c r="U1509" s="37"/>
      <c r="V1509" s="37"/>
      <c r="W1509" s="37"/>
      <c r="X1509" s="37"/>
      <c r="Y1509" s="37"/>
      <c r="Z1509" s="37"/>
      <c r="AA1509" s="37"/>
      <c r="AB1509" s="37"/>
      <c r="AC1509" s="37"/>
      <c r="AD1509" s="37"/>
      <c r="AE1509" s="37"/>
      <c r="AF1509" s="37"/>
      <c r="AG1509" s="37"/>
      <c r="AH1509" s="37"/>
      <c r="AI1509" s="37"/>
      <c r="AJ1509" s="37"/>
      <c r="AK1509" s="37"/>
      <c r="AL1509" s="37"/>
      <c r="AM1509" s="37"/>
      <c r="AN1509" s="37"/>
      <c r="AO1509" s="37"/>
    </row>
    <row r="1510" spans="17:41" x14ac:dyDescent="0.35">
      <c r="Q1510" s="37"/>
      <c r="R1510" s="37"/>
      <c r="S1510" s="37"/>
      <c r="T1510" s="37"/>
      <c r="U1510" s="37"/>
      <c r="V1510" s="37"/>
      <c r="W1510" s="37"/>
      <c r="X1510" s="37"/>
      <c r="Y1510" s="37"/>
      <c r="Z1510" s="37"/>
      <c r="AA1510" s="37"/>
      <c r="AB1510" s="37"/>
      <c r="AC1510" s="37"/>
      <c r="AD1510" s="37"/>
      <c r="AE1510" s="37"/>
      <c r="AF1510" s="37"/>
      <c r="AG1510" s="37"/>
      <c r="AH1510" s="37"/>
      <c r="AI1510" s="37"/>
      <c r="AJ1510" s="37"/>
      <c r="AK1510" s="37"/>
      <c r="AL1510" s="37"/>
      <c r="AM1510" s="37"/>
      <c r="AN1510" s="37"/>
      <c r="AO1510" s="37"/>
    </row>
    <row r="1511" spans="17:41" x14ac:dyDescent="0.35">
      <c r="Q1511" s="37"/>
      <c r="R1511" s="37"/>
      <c r="S1511" s="37"/>
      <c r="T1511" s="37"/>
      <c r="U1511" s="37"/>
      <c r="V1511" s="37"/>
      <c r="W1511" s="37"/>
      <c r="X1511" s="37"/>
      <c r="Y1511" s="37"/>
      <c r="Z1511" s="37"/>
      <c r="AA1511" s="37"/>
      <c r="AB1511" s="37"/>
      <c r="AC1511" s="37"/>
      <c r="AD1511" s="37"/>
      <c r="AE1511" s="37"/>
      <c r="AF1511" s="37"/>
      <c r="AG1511" s="37"/>
      <c r="AH1511" s="37"/>
      <c r="AI1511" s="37"/>
      <c r="AJ1511" s="37"/>
      <c r="AK1511" s="37"/>
      <c r="AL1511" s="37"/>
      <c r="AM1511" s="37"/>
      <c r="AN1511" s="37"/>
      <c r="AO1511" s="37"/>
    </row>
    <row r="1512" spans="17:41" x14ac:dyDescent="0.35">
      <c r="Q1512" s="37"/>
      <c r="R1512" s="37"/>
      <c r="S1512" s="37"/>
      <c r="T1512" s="37"/>
      <c r="U1512" s="37"/>
      <c r="V1512" s="37"/>
      <c r="W1512" s="37"/>
      <c r="X1512" s="37"/>
      <c r="Y1512" s="37"/>
      <c r="Z1512" s="37"/>
      <c r="AA1512" s="37"/>
      <c r="AB1512" s="37"/>
      <c r="AC1512" s="37"/>
      <c r="AD1512" s="37"/>
      <c r="AE1512" s="37"/>
      <c r="AF1512" s="37"/>
      <c r="AG1512" s="37"/>
      <c r="AH1512" s="37"/>
      <c r="AI1512" s="37"/>
      <c r="AJ1512" s="37"/>
      <c r="AK1512" s="37"/>
      <c r="AL1512" s="37"/>
      <c r="AM1512" s="37"/>
      <c r="AN1512" s="37"/>
      <c r="AO1512" s="37"/>
    </row>
    <row r="1513" spans="17:41" x14ac:dyDescent="0.35">
      <c r="Q1513" s="37"/>
      <c r="R1513" s="37"/>
      <c r="S1513" s="37"/>
      <c r="T1513" s="37"/>
      <c r="U1513" s="37"/>
      <c r="V1513" s="37"/>
      <c r="W1513" s="37"/>
      <c r="X1513" s="37"/>
      <c r="Y1513" s="37"/>
      <c r="Z1513" s="37"/>
      <c r="AA1513" s="37"/>
      <c r="AB1513" s="37"/>
      <c r="AC1513" s="37"/>
      <c r="AD1513" s="37"/>
      <c r="AE1513" s="37"/>
      <c r="AF1513" s="37"/>
      <c r="AG1513" s="37"/>
      <c r="AH1513" s="37"/>
      <c r="AI1513" s="37"/>
      <c r="AJ1513" s="37"/>
      <c r="AK1513" s="37"/>
      <c r="AL1513" s="37"/>
      <c r="AM1513" s="37"/>
      <c r="AN1513" s="37"/>
      <c r="AO1513" s="37"/>
    </row>
    <row r="1514" spans="17:41" x14ac:dyDescent="0.35">
      <c r="Q1514" s="37"/>
      <c r="R1514" s="37"/>
      <c r="S1514" s="37"/>
      <c r="T1514" s="37"/>
      <c r="U1514" s="37"/>
      <c r="V1514" s="37"/>
      <c r="W1514" s="37"/>
      <c r="X1514" s="37"/>
      <c r="Y1514" s="37"/>
      <c r="Z1514" s="37"/>
      <c r="AA1514" s="37"/>
      <c r="AB1514" s="37"/>
      <c r="AC1514" s="37"/>
      <c r="AD1514" s="37"/>
      <c r="AE1514" s="37"/>
      <c r="AF1514" s="37"/>
      <c r="AG1514" s="37"/>
      <c r="AH1514" s="37"/>
      <c r="AI1514" s="37"/>
      <c r="AJ1514" s="37"/>
      <c r="AK1514" s="37"/>
      <c r="AL1514" s="37"/>
      <c r="AM1514" s="37"/>
      <c r="AN1514" s="37"/>
      <c r="AO1514" s="37"/>
    </row>
    <row r="1515" spans="17:41" x14ac:dyDescent="0.35">
      <c r="Q1515" s="37"/>
      <c r="R1515" s="37"/>
      <c r="S1515" s="37"/>
      <c r="T1515" s="37"/>
      <c r="U1515" s="37"/>
      <c r="V1515" s="37"/>
      <c r="W1515" s="37"/>
      <c r="X1515" s="37"/>
      <c r="Y1515" s="37"/>
      <c r="Z1515" s="37"/>
      <c r="AA1515" s="37"/>
      <c r="AB1515" s="37"/>
      <c r="AC1515" s="37"/>
      <c r="AD1515" s="37"/>
      <c r="AE1515" s="37"/>
      <c r="AF1515" s="37"/>
      <c r="AG1515" s="37"/>
      <c r="AH1515" s="37"/>
      <c r="AI1515" s="37"/>
      <c r="AJ1515" s="37"/>
      <c r="AK1515" s="37"/>
      <c r="AL1515" s="37"/>
      <c r="AM1515" s="37"/>
      <c r="AN1515" s="37"/>
      <c r="AO1515" s="37"/>
    </row>
    <row r="1516" spans="17:41" x14ac:dyDescent="0.35">
      <c r="Q1516" s="37"/>
      <c r="R1516" s="37"/>
      <c r="S1516" s="37"/>
      <c r="T1516" s="37"/>
      <c r="U1516" s="37"/>
      <c r="V1516" s="37"/>
      <c r="W1516" s="37"/>
      <c r="X1516" s="37"/>
      <c r="Y1516" s="37"/>
      <c r="Z1516" s="37"/>
      <c r="AA1516" s="37"/>
      <c r="AB1516" s="37"/>
      <c r="AC1516" s="37"/>
      <c r="AD1516" s="37"/>
      <c r="AE1516" s="37"/>
      <c r="AF1516" s="37"/>
      <c r="AG1516" s="37"/>
      <c r="AH1516" s="37"/>
      <c r="AI1516" s="37"/>
      <c r="AJ1516" s="37"/>
      <c r="AK1516" s="37"/>
      <c r="AL1516" s="37"/>
      <c r="AM1516" s="37"/>
      <c r="AN1516" s="37"/>
      <c r="AO1516" s="37"/>
    </row>
    <row r="1517" spans="17:41" x14ac:dyDescent="0.35">
      <c r="Q1517" s="37"/>
      <c r="R1517" s="37"/>
      <c r="S1517" s="37"/>
      <c r="T1517" s="37"/>
      <c r="U1517" s="37"/>
      <c r="V1517" s="37"/>
      <c r="W1517" s="37"/>
      <c r="X1517" s="37"/>
      <c r="Y1517" s="37"/>
      <c r="Z1517" s="37"/>
      <c r="AA1517" s="37"/>
      <c r="AB1517" s="37"/>
      <c r="AC1517" s="37"/>
      <c r="AD1517" s="37"/>
      <c r="AE1517" s="37"/>
      <c r="AF1517" s="37"/>
      <c r="AG1517" s="37"/>
      <c r="AH1517" s="37"/>
      <c r="AI1517" s="37"/>
      <c r="AJ1517" s="37"/>
      <c r="AK1517" s="37"/>
      <c r="AL1517" s="37"/>
      <c r="AM1517" s="37"/>
      <c r="AN1517" s="37"/>
      <c r="AO1517" s="37"/>
    </row>
    <row r="1518" spans="17:41" x14ac:dyDescent="0.35">
      <c r="Q1518" s="37"/>
      <c r="R1518" s="37"/>
      <c r="S1518" s="37"/>
      <c r="T1518" s="37"/>
      <c r="U1518" s="37"/>
      <c r="V1518" s="37"/>
      <c r="W1518" s="37"/>
      <c r="X1518" s="37"/>
      <c r="Y1518" s="37"/>
      <c r="Z1518" s="37"/>
      <c r="AA1518" s="37"/>
      <c r="AB1518" s="37"/>
      <c r="AC1518" s="37"/>
      <c r="AD1518" s="37"/>
      <c r="AE1518" s="37"/>
      <c r="AF1518" s="37"/>
      <c r="AG1518" s="37"/>
      <c r="AH1518" s="37"/>
      <c r="AI1518" s="37"/>
      <c r="AJ1518" s="37"/>
      <c r="AK1518" s="37"/>
      <c r="AL1518" s="37"/>
      <c r="AM1518" s="37"/>
      <c r="AN1518" s="37"/>
      <c r="AO1518" s="37"/>
    </row>
    <row r="1519" spans="17:41" x14ac:dyDescent="0.35">
      <c r="Q1519" s="37"/>
      <c r="R1519" s="37"/>
      <c r="S1519" s="37"/>
      <c r="T1519" s="37"/>
      <c r="U1519" s="37"/>
      <c r="V1519" s="37"/>
      <c r="W1519" s="37"/>
      <c r="X1519" s="37"/>
      <c r="Y1519" s="37"/>
      <c r="Z1519" s="37"/>
      <c r="AA1519" s="37"/>
      <c r="AB1519" s="37"/>
      <c r="AC1519" s="37"/>
      <c r="AD1519" s="37"/>
      <c r="AE1519" s="37"/>
      <c r="AF1519" s="37"/>
      <c r="AG1519" s="37"/>
      <c r="AH1519" s="37"/>
      <c r="AI1519" s="37"/>
      <c r="AJ1519" s="37"/>
      <c r="AK1519" s="37"/>
      <c r="AL1519" s="37"/>
      <c r="AM1519" s="37"/>
      <c r="AN1519" s="37"/>
      <c r="AO1519" s="37"/>
    </row>
    <row r="1520" spans="17:41" x14ac:dyDescent="0.35">
      <c r="Q1520" s="37"/>
      <c r="R1520" s="37"/>
      <c r="S1520" s="37"/>
      <c r="T1520" s="37"/>
      <c r="U1520" s="37"/>
      <c r="V1520" s="37"/>
      <c r="W1520" s="37"/>
      <c r="X1520" s="37"/>
      <c r="Y1520" s="37"/>
      <c r="Z1520" s="37"/>
      <c r="AA1520" s="37"/>
      <c r="AB1520" s="37"/>
      <c r="AC1520" s="37"/>
      <c r="AD1520" s="37"/>
      <c r="AE1520" s="37"/>
      <c r="AF1520" s="37"/>
      <c r="AG1520" s="37"/>
      <c r="AH1520" s="37"/>
      <c r="AI1520" s="37"/>
      <c r="AJ1520" s="37"/>
      <c r="AK1520" s="37"/>
      <c r="AL1520" s="37"/>
      <c r="AM1520" s="37"/>
      <c r="AN1520" s="37"/>
      <c r="AO1520" s="37"/>
    </row>
    <row r="1521" spans="17:41" x14ac:dyDescent="0.35">
      <c r="Q1521" s="37"/>
      <c r="R1521" s="37"/>
      <c r="S1521" s="37"/>
      <c r="T1521" s="37"/>
      <c r="U1521" s="37"/>
      <c r="V1521" s="37"/>
      <c r="W1521" s="37"/>
      <c r="X1521" s="37"/>
      <c r="Y1521" s="37"/>
      <c r="Z1521" s="37"/>
      <c r="AA1521" s="37"/>
      <c r="AB1521" s="37"/>
      <c r="AC1521" s="37"/>
      <c r="AD1521" s="37"/>
      <c r="AE1521" s="37"/>
      <c r="AF1521" s="37"/>
      <c r="AG1521" s="37"/>
      <c r="AH1521" s="37"/>
      <c r="AI1521" s="37"/>
      <c r="AJ1521" s="37"/>
      <c r="AK1521" s="37"/>
      <c r="AL1521" s="37"/>
      <c r="AM1521" s="37"/>
      <c r="AN1521" s="37"/>
      <c r="AO1521" s="37"/>
    </row>
    <row r="1522" spans="17:41" x14ac:dyDescent="0.35">
      <c r="Q1522" s="37"/>
      <c r="R1522" s="37"/>
      <c r="S1522" s="37"/>
      <c r="T1522" s="37"/>
      <c r="U1522" s="37"/>
      <c r="V1522" s="37"/>
      <c r="W1522" s="37"/>
      <c r="X1522" s="37"/>
      <c r="Y1522" s="37"/>
      <c r="Z1522" s="37"/>
      <c r="AA1522" s="37"/>
      <c r="AB1522" s="37"/>
      <c r="AC1522" s="37"/>
      <c r="AD1522" s="37"/>
      <c r="AE1522" s="37"/>
      <c r="AF1522" s="37"/>
      <c r="AG1522" s="37"/>
      <c r="AH1522" s="37"/>
      <c r="AI1522" s="37"/>
      <c r="AJ1522" s="37"/>
      <c r="AK1522" s="37"/>
      <c r="AL1522" s="37"/>
      <c r="AM1522" s="37"/>
      <c r="AN1522" s="37"/>
      <c r="AO1522" s="37"/>
    </row>
    <row r="1523" spans="17:41" x14ac:dyDescent="0.35">
      <c r="Q1523" s="37"/>
      <c r="R1523" s="37"/>
      <c r="S1523" s="37"/>
      <c r="T1523" s="37"/>
      <c r="U1523" s="37"/>
      <c r="V1523" s="37"/>
      <c r="W1523" s="37"/>
      <c r="X1523" s="37"/>
      <c r="Y1523" s="37"/>
      <c r="Z1523" s="37"/>
      <c r="AA1523" s="37"/>
      <c r="AB1523" s="37"/>
      <c r="AC1523" s="37"/>
      <c r="AD1523" s="37"/>
      <c r="AE1523" s="37"/>
      <c r="AF1523" s="37"/>
      <c r="AG1523" s="37"/>
      <c r="AH1523" s="37"/>
      <c r="AI1523" s="37"/>
      <c r="AJ1523" s="37"/>
      <c r="AK1523" s="37"/>
      <c r="AL1523" s="37"/>
      <c r="AM1523" s="37"/>
      <c r="AN1523" s="37"/>
      <c r="AO1523" s="37"/>
    </row>
    <row r="1524" spans="17:41" x14ac:dyDescent="0.35">
      <c r="Q1524" s="37"/>
      <c r="R1524" s="37"/>
      <c r="S1524" s="37"/>
      <c r="T1524" s="37"/>
      <c r="U1524" s="37"/>
      <c r="V1524" s="37"/>
      <c r="W1524" s="37"/>
      <c r="X1524" s="37"/>
      <c r="Y1524" s="37"/>
      <c r="Z1524" s="37"/>
      <c r="AA1524" s="37"/>
      <c r="AB1524" s="37"/>
      <c r="AC1524" s="37"/>
      <c r="AD1524" s="37"/>
      <c r="AE1524" s="37"/>
      <c r="AF1524" s="37"/>
      <c r="AG1524" s="37"/>
      <c r="AH1524" s="37"/>
      <c r="AI1524" s="37"/>
      <c r="AJ1524" s="37"/>
      <c r="AK1524" s="37"/>
      <c r="AL1524" s="37"/>
      <c r="AM1524" s="37"/>
      <c r="AN1524" s="37"/>
      <c r="AO1524" s="37"/>
    </row>
    <row r="1525" spans="17:41" x14ac:dyDescent="0.35">
      <c r="Q1525" s="37"/>
      <c r="R1525" s="37"/>
      <c r="S1525" s="37"/>
      <c r="T1525" s="37"/>
      <c r="U1525" s="37"/>
      <c r="V1525" s="37"/>
      <c r="W1525" s="37"/>
      <c r="X1525" s="37"/>
      <c r="Y1525" s="37"/>
      <c r="Z1525" s="37"/>
      <c r="AA1525" s="37"/>
      <c r="AB1525" s="37"/>
      <c r="AC1525" s="37"/>
      <c r="AD1525" s="37"/>
      <c r="AE1525" s="37"/>
      <c r="AF1525" s="37"/>
      <c r="AG1525" s="37"/>
      <c r="AH1525" s="37"/>
      <c r="AI1525" s="37"/>
      <c r="AJ1525" s="37"/>
      <c r="AK1525" s="37"/>
      <c r="AL1525" s="37"/>
      <c r="AM1525" s="37"/>
      <c r="AN1525" s="37"/>
      <c r="AO1525" s="37"/>
    </row>
    <row r="1526" spans="17:41" x14ac:dyDescent="0.35">
      <c r="Q1526" s="37"/>
      <c r="R1526" s="37"/>
      <c r="S1526" s="37"/>
      <c r="T1526" s="37"/>
      <c r="U1526" s="37"/>
      <c r="V1526" s="37"/>
      <c r="W1526" s="37"/>
      <c r="X1526" s="37"/>
      <c r="Y1526" s="37"/>
      <c r="Z1526" s="37"/>
      <c r="AA1526" s="37"/>
      <c r="AB1526" s="37"/>
      <c r="AC1526" s="37"/>
      <c r="AD1526" s="37"/>
      <c r="AE1526" s="37"/>
      <c r="AF1526" s="37"/>
      <c r="AG1526" s="37"/>
      <c r="AH1526" s="37"/>
      <c r="AI1526" s="37"/>
      <c r="AJ1526" s="37"/>
      <c r="AK1526" s="37"/>
      <c r="AL1526" s="37"/>
      <c r="AM1526" s="37"/>
      <c r="AN1526" s="37"/>
      <c r="AO1526" s="37"/>
    </row>
    <row r="1527" spans="17:41" x14ac:dyDescent="0.35">
      <c r="Q1527" s="37"/>
      <c r="R1527" s="37"/>
      <c r="S1527" s="37"/>
      <c r="T1527" s="37"/>
      <c r="U1527" s="37"/>
      <c r="V1527" s="37"/>
      <c r="W1527" s="37"/>
      <c r="X1527" s="37"/>
      <c r="Y1527" s="37"/>
      <c r="Z1527" s="37"/>
      <c r="AA1527" s="37"/>
      <c r="AB1527" s="37"/>
      <c r="AC1527" s="37"/>
      <c r="AD1527" s="37"/>
      <c r="AE1527" s="37"/>
      <c r="AF1527" s="37"/>
      <c r="AG1527" s="37"/>
      <c r="AH1527" s="37"/>
      <c r="AI1527" s="37"/>
      <c r="AJ1527" s="37"/>
      <c r="AK1527" s="37"/>
      <c r="AL1527" s="37"/>
      <c r="AM1527" s="37"/>
      <c r="AN1527" s="37"/>
      <c r="AO1527" s="37"/>
    </row>
    <row r="1528" spans="17:41" x14ac:dyDescent="0.35">
      <c r="Q1528" s="37"/>
      <c r="R1528" s="37"/>
      <c r="S1528" s="37"/>
      <c r="T1528" s="37"/>
      <c r="U1528" s="37"/>
      <c r="V1528" s="37"/>
      <c r="W1528" s="37"/>
      <c r="X1528" s="37"/>
      <c r="Y1528" s="37"/>
      <c r="Z1528" s="37"/>
      <c r="AA1528" s="37"/>
      <c r="AB1528" s="37"/>
      <c r="AC1528" s="37"/>
      <c r="AD1528" s="37"/>
      <c r="AE1528" s="37"/>
      <c r="AF1528" s="37"/>
      <c r="AG1528" s="37"/>
      <c r="AH1528" s="37"/>
      <c r="AI1528" s="37"/>
      <c r="AJ1528" s="37"/>
      <c r="AK1528" s="37"/>
      <c r="AL1528" s="37"/>
      <c r="AM1528" s="37"/>
      <c r="AN1528" s="37"/>
      <c r="AO1528" s="37"/>
    </row>
    <row r="1529" spans="17:41" x14ac:dyDescent="0.35">
      <c r="Q1529" s="37"/>
      <c r="R1529" s="37"/>
      <c r="S1529" s="37"/>
      <c r="T1529" s="37"/>
      <c r="U1529" s="37"/>
      <c r="V1529" s="37"/>
      <c r="W1529" s="37"/>
      <c r="X1529" s="37"/>
      <c r="Y1529" s="37"/>
      <c r="Z1529" s="37"/>
      <c r="AA1529" s="37"/>
      <c r="AB1529" s="37"/>
      <c r="AC1529" s="37"/>
      <c r="AD1529" s="37"/>
      <c r="AE1529" s="37"/>
      <c r="AF1529" s="37"/>
      <c r="AG1529" s="37"/>
      <c r="AH1529" s="37"/>
      <c r="AI1529" s="37"/>
      <c r="AJ1529" s="37"/>
      <c r="AK1529" s="37"/>
      <c r="AL1529" s="37"/>
      <c r="AM1529" s="37"/>
      <c r="AN1529" s="37"/>
      <c r="AO1529" s="37"/>
    </row>
    <row r="1530" spans="17:41" x14ac:dyDescent="0.35">
      <c r="Q1530" s="37"/>
      <c r="R1530" s="37"/>
      <c r="S1530" s="37"/>
      <c r="T1530" s="37"/>
      <c r="U1530" s="37"/>
      <c r="V1530" s="37"/>
      <c r="W1530" s="37"/>
      <c r="X1530" s="37"/>
      <c r="Y1530" s="37"/>
      <c r="Z1530" s="37"/>
      <c r="AA1530" s="37"/>
      <c r="AB1530" s="37"/>
      <c r="AC1530" s="37"/>
      <c r="AD1530" s="37"/>
      <c r="AE1530" s="37"/>
      <c r="AF1530" s="37"/>
      <c r="AG1530" s="37"/>
      <c r="AH1530" s="37"/>
      <c r="AI1530" s="37"/>
      <c r="AJ1530" s="37"/>
      <c r="AK1530" s="37"/>
      <c r="AL1530" s="37"/>
      <c r="AM1530" s="37"/>
      <c r="AN1530" s="37"/>
      <c r="AO1530" s="37"/>
    </row>
    <row r="1531" spans="17:41" x14ac:dyDescent="0.35">
      <c r="Q1531" s="37"/>
      <c r="R1531" s="37"/>
      <c r="S1531" s="37"/>
      <c r="T1531" s="37"/>
      <c r="U1531" s="37"/>
      <c r="V1531" s="37"/>
      <c r="W1531" s="37"/>
      <c r="X1531" s="37"/>
      <c r="Y1531" s="37"/>
      <c r="Z1531" s="37"/>
      <c r="AA1531" s="37"/>
      <c r="AB1531" s="37"/>
      <c r="AC1531" s="37"/>
      <c r="AD1531" s="37"/>
      <c r="AE1531" s="37"/>
      <c r="AF1531" s="37"/>
      <c r="AG1531" s="37"/>
      <c r="AH1531" s="37"/>
      <c r="AI1531" s="37"/>
      <c r="AJ1531" s="37"/>
      <c r="AK1531" s="37"/>
      <c r="AL1531" s="37"/>
      <c r="AM1531" s="37"/>
      <c r="AN1531" s="37"/>
      <c r="AO1531" s="37"/>
    </row>
    <row r="1532" spans="17:41" x14ac:dyDescent="0.35">
      <c r="Q1532" s="37"/>
      <c r="R1532" s="37"/>
      <c r="S1532" s="37"/>
      <c r="T1532" s="37"/>
      <c r="U1532" s="37"/>
      <c r="V1532" s="37"/>
      <c r="W1532" s="37"/>
      <c r="X1532" s="37"/>
      <c r="Y1532" s="37"/>
      <c r="Z1532" s="37"/>
      <c r="AA1532" s="37"/>
      <c r="AB1532" s="37"/>
      <c r="AC1532" s="37"/>
      <c r="AD1532" s="37"/>
      <c r="AE1532" s="37"/>
      <c r="AF1532" s="37"/>
      <c r="AG1532" s="37"/>
      <c r="AH1532" s="37"/>
      <c r="AI1532" s="37"/>
      <c r="AJ1532" s="37"/>
      <c r="AK1532" s="37"/>
      <c r="AL1532" s="37"/>
      <c r="AM1532" s="37"/>
      <c r="AN1532" s="37"/>
      <c r="AO1532" s="37"/>
    </row>
    <row r="1533" spans="17:41" x14ac:dyDescent="0.35">
      <c r="Q1533" s="37"/>
      <c r="R1533" s="37"/>
      <c r="S1533" s="37"/>
      <c r="T1533" s="37"/>
      <c r="U1533" s="37"/>
      <c r="V1533" s="37"/>
      <c r="W1533" s="37"/>
      <c r="X1533" s="37"/>
      <c r="Y1533" s="37"/>
      <c r="Z1533" s="37"/>
      <c r="AA1533" s="37"/>
      <c r="AB1533" s="37"/>
      <c r="AC1533" s="37"/>
      <c r="AD1533" s="37"/>
      <c r="AE1533" s="37"/>
      <c r="AF1533" s="37"/>
      <c r="AG1533" s="37"/>
      <c r="AH1533" s="37"/>
      <c r="AI1533" s="37"/>
      <c r="AJ1533" s="37"/>
      <c r="AK1533" s="37"/>
      <c r="AL1533" s="37"/>
      <c r="AM1533" s="37"/>
      <c r="AN1533" s="37"/>
      <c r="AO1533" s="37"/>
    </row>
    <row r="1534" spans="17:41" x14ac:dyDescent="0.35">
      <c r="Q1534" s="37"/>
      <c r="R1534" s="37"/>
      <c r="S1534" s="37"/>
      <c r="T1534" s="37"/>
      <c r="U1534" s="37"/>
      <c r="V1534" s="37"/>
      <c r="W1534" s="37"/>
      <c r="X1534" s="37"/>
      <c r="Y1534" s="37"/>
      <c r="Z1534" s="37"/>
      <c r="AA1534" s="37"/>
      <c r="AB1534" s="37"/>
      <c r="AC1534" s="37"/>
      <c r="AD1534" s="37"/>
      <c r="AE1534" s="37"/>
      <c r="AF1534" s="37"/>
      <c r="AG1534" s="37"/>
      <c r="AH1534" s="37"/>
      <c r="AI1534" s="37"/>
      <c r="AJ1534" s="37"/>
      <c r="AK1534" s="37"/>
      <c r="AL1534" s="37"/>
      <c r="AM1534" s="37"/>
      <c r="AN1534" s="37"/>
      <c r="AO1534" s="37"/>
    </row>
    <row r="1535" spans="17:41" x14ac:dyDescent="0.35">
      <c r="Q1535" s="37"/>
      <c r="R1535" s="37"/>
      <c r="S1535" s="37"/>
      <c r="T1535" s="37"/>
      <c r="U1535" s="37"/>
      <c r="V1535" s="37"/>
      <c r="W1535" s="37"/>
      <c r="X1535" s="37"/>
      <c r="Y1535" s="37"/>
      <c r="Z1535" s="37"/>
      <c r="AA1535" s="37"/>
      <c r="AB1535" s="37"/>
      <c r="AC1535" s="37"/>
      <c r="AD1535" s="37"/>
      <c r="AE1535" s="37"/>
      <c r="AF1535" s="37"/>
      <c r="AG1535" s="37"/>
      <c r="AH1535" s="37"/>
      <c r="AI1535" s="37"/>
      <c r="AJ1535" s="37"/>
      <c r="AK1535" s="37"/>
      <c r="AL1535" s="37"/>
      <c r="AM1535" s="37"/>
      <c r="AN1535" s="37"/>
      <c r="AO1535" s="37"/>
    </row>
    <row r="1536" spans="17:41" x14ac:dyDescent="0.35">
      <c r="Q1536" s="37"/>
      <c r="R1536" s="37"/>
      <c r="S1536" s="37"/>
      <c r="T1536" s="37"/>
      <c r="U1536" s="37"/>
      <c r="V1536" s="37"/>
      <c r="W1536" s="37"/>
      <c r="X1536" s="37"/>
      <c r="Y1536" s="37"/>
      <c r="Z1536" s="37"/>
      <c r="AA1536" s="37"/>
      <c r="AB1536" s="37"/>
      <c r="AC1536" s="37"/>
      <c r="AD1536" s="37"/>
      <c r="AE1536" s="37"/>
      <c r="AF1536" s="37"/>
      <c r="AG1536" s="37"/>
      <c r="AH1536" s="37"/>
      <c r="AI1536" s="37"/>
      <c r="AJ1536" s="37"/>
      <c r="AK1536" s="37"/>
      <c r="AL1536" s="37"/>
      <c r="AM1536" s="37"/>
      <c r="AN1536" s="37"/>
      <c r="AO1536" s="37"/>
    </row>
    <row r="1537" spans="17:41" x14ac:dyDescent="0.35">
      <c r="Q1537" s="37"/>
      <c r="R1537" s="37"/>
      <c r="S1537" s="37"/>
      <c r="T1537" s="37"/>
      <c r="U1537" s="37"/>
      <c r="V1537" s="37"/>
      <c r="W1537" s="37"/>
      <c r="X1537" s="37"/>
      <c r="Y1537" s="37"/>
      <c r="Z1537" s="37"/>
      <c r="AA1537" s="37"/>
      <c r="AB1537" s="37"/>
      <c r="AC1537" s="37"/>
      <c r="AD1537" s="37"/>
      <c r="AE1537" s="37"/>
      <c r="AF1537" s="37"/>
      <c r="AG1537" s="37"/>
      <c r="AH1537" s="37"/>
      <c r="AI1537" s="37"/>
      <c r="AJ1537" s="37"/>
      <c r="AK1537" s="37"/>
      <c r="AL1537" s="37"/>
      <c r="AM1537" s="37"/>
      <c r="AN1537" s="37"/>
      <c r="AO1537" s="37"/>
    </row>
    <row r="1538" spans="17:41" x14ac:dyDescent="0.35">
      <c r="Q1538" s="37"/>
      <c r="R1538" s="37"/>
      <c r="S1538" s="37"/>
      <c r="T1538" s="37"/>
      <c r="U1538" s="37"/>
      <c r="V1538" s="37"/>
      <c r="W1538" s="37"/>
      <c r="X1538" s="37"/>
      <c r="Y1538" s="37"/>
      <c r="Z1538" s="37"/>
      <c r="AA1538" s="37"/>
      <c r="AB1538" s="37"/>
      <c r="AC1538" s="37"/>
      <c r="AD1538" s="37"/>
      <c r="AE1538" s="37"/>
      <c r="AF1538" s="37"/>
      <c r="AG1538" s="37"/>
      <c r="AH1538" s="37"/>
      <c r="AI1538" s="37"/>
      <c r="AJ1538" s="37"/>
      <c r="AK1538" s="37"/>
      <c r="AL1538" s="37"/>
      <c r="AM1538" s="37"/>
      <c r="AN1538" s="37"/>
      <c r="AO1538" s="37"/>
    </row>
    <row r="1539" spans="17:41" x14ac:dyDescent="0.35">
      <c r="Q1539" s="37"/>
      <c r="R1539" s="37"/>
      <c r="S1539" s="37"/>
      <c r="T1539" s="37"/>
      <c r="U1539" s="37"/>
      <c r="V1539" s="37"/>
      <c r="W1539" s="37"/>
      <c r="X1539" s="37"/>
      <c r="Y1539" s="37"/>
      <c r="Z1539" s="37"/>
      <c r="AA1539" s="37"/>
      <c r="AB1539" s="37"/>
      <c r="AC1539" s="37"/>
      <c r="AD1539" s="37"/>
      <c r="AE1539" s="37"/>
      <c r="AF1539" s="37"/>
      <c r="AG1539" s="37"/>
      <c r="AH1539" s="37"/>
      <c r="AI1539" s="37"/>
      <c r="AJ1539" s="37"/>
      <c r="AK1539" s="37"/>
      <c r="AL1539" s="37"/>
      <c r="AM1539" s="37"/>
      <c r="AN1539" s="37"/>
      <c r="AO1539" s="37"/>
    </row>
    <row r="1540" spans="17:41" x14ac:dyDescent="0.35">
      <c r="Q1540" s="37"/>
      <c r="R1540" s="37"/>
      <c r="S1540" s="37"/>
      <c r="T1540" s="37"/>
      <c r="U1540" s="37"/>
      <c r="V1540" s="37"/>
      <c r="W1540" s="37"/>
      <c r="X1540" s="37"/>
      <c r="Y1540" s="37"/>
      <c r="Z1540" s="37"/>
      <c r="AA1540" s="37"/>
      <c r="AB1540" s="37"/>
      <c r="AC1540" s="37"/>
      <c r="AD1540" s="37"/>
      <c r="AE1540" s="37"/>
      <c r="AF1540" s="37"/>
      <c r="AG1540" s="37"/>
      <c r="AH1540" s="37"/>
      <c r="AI1540" s="37"/>
      <c r="AJ1540" s="37"/>
      <c r="AK1540" s="37"/>
      <c r="AL1540" s="37"/>
      <c r="AM1540" s="37"/>
      <c r="AN1540" s="37"/>
      <c r="AO1540" s="37"/>
    </row>
    <row r="1541" spans="17:41" x14ac:dyDescent="0.35">
      <c r="Q1541" s="37"/>
      <c r="R1541" s="37"/>
      <c r="S1541" s="37"/>
      <c r="T1541" s="37"/>
      <c r="U1541" s="37"/>
      <c r="V1541" s="37"/>
      <c r="W1541" s="37"/>
      <c r="X1541" s="37"/>
      <c r="Y1541" s="37"/>
      <c r="Z1541" s="37"/>
      <c r="AA1541" s="37"/>
      <c r="AB1541" s="37"/>
      <c r="AC1541" s="37"/>
      <c r="AD1541" s="37"/>
      <c r="AE1541" s="37"/>
      <c r="AF1541" s="37"/>
      <c r="AG1541" s="37"/>
      <c r="AH1541" s="37"/>
      <c r="AI1541" s="37"/>
      <c r="AJ1541" s="37"/>
      <c r="AK1541" s="37"/>
      <c r="AL1541" s="37"/>
      <c r="AM1541" s="37"/>
      <c r="AN1541" s="37"/>
      <c r="AO1541" s="37"/>
    </row>
    <row r="1542" spans="17:41" x14ac:dyDescent="0.35">
      <c r="Q1542" s="37"/>
      <c r="R1542" s="37"/>
      <c r="S1542" s="37"/>
      <c r="T1542" s="37"/>
      <c r="U1542" s="37"/>
      <c r="V1542" s="37"/>
      <c r="W1542" s="37"/>
      <c r="X1542" s="37"/>
      <c r="Y1542" s="37"/>
      <c r="Z1542" s="37"/>
      <c r="AA1542" s="37"/>
      <c r="AB1542" s="37"/>
      <c r="AC1542" s="37"/>
      <c r="AD1542" s="37"/>
      <c r="AE1542" s="37"/>
      <c r="AF1542" s="37"/>
      <c r="AG1542" s="37"/>
      <c r="AH1542" s="37"/>
      <c r="AI1542" s="37"/>
      <c r="AJ1542" s="37"/>
      <c r="AK1542" s="37"/>
      <c r="AL1542" s="37"/>
      <c r="AM1542" s="37"/>
      <c r="AN1542" s="37"/>
      <c r="AO1542" s="37"/>
    </row>
    <row r="1543" spans="17:41" x14ac:dyDescent="0.35">
      <c r="Q1543" s="37"/>
      <c r="R1543" s="37"/>
      <c r="S1543" s="37"/>
      <c r="T1543" s="37"/>
      <c r="U1543" s="37"/>
      <c r="V1543" s="37"/>
      <c r="W1543" s="37"/>
      <c r="X1543" s="37"/>
      <c r="Y1543" s="37"/>
      <c r="Z1543" s="37"/>
      <c r="AA1543" s="37"/>
      <c r="AB1543" s="37"/>
      <c r="AC1543" s="37"/>
      <c r="AD1543" s="37"/>
      <c r="AE1543" s="37"/>
      <c r="AF1543" s="37"/>
      <c r="AG1543" s="37"/>
      <c r="AH1543" s="37"/>
      <c r="AI1543" s="37"/>
      <c r="AJ1543" s="37"/>
      <c r="AK1543" s="37"/>
      <c r="AL1543" s="37"/>
      <c r="AM1543" s="37"/>
      <c r="AN1543" s="37"/>
      <c r="AO1543" s="37"/>
    </row>
    <row r="1544" spans="17:41" x14ac:dyDescent="0.35">
      <c r="Q1544" s="37"/>
      <c r="R1544" s="37"/>
      <c r="S1544" s="37"/>
      <c r="T1544" s="37"/>
      <c r="U1544" s="37"/>
      <c r="V1544" s="37"/>
      <c r="W1544" s="37"/>
      <c r="X1544" s="37"/>
      <c r="Y1544" s="37"/>
      <c r="Z1544" s="37"/>
      <c r="AA1544" s="37"/>
      <c r="AB1544" s="37"/>
      <c r="AC1544" s="37"/>
      <c r="AD1544" s="37"/>
      <c r="AE1544" s="37"/>
      <c r="AF1544" s="37"/>
      <c r="AG1544" s="37"/>
      <c r="AH1544" s="37"/>
      <c r="AI1544" s="37"/>
      <c r="AJ1544" s="37"/>
      <c r="AK1544" s="37"/>
      <c r="AL1544" s="37"/>
      <c r="AM1544" s="37"/>
      <c r="AN1544" s="37"/>
      <c r="AO1544" s="37"/>
    </row>
    <row r="1545" spans="17:41" x14ac:dyDescent="0.35">
      <c r="Q1545" s="37"/>
      <c r="R1545" s="37"/>
      <c r="S1545" s="37"/>
      <c r="T1545" s="37"/>
      <c r="U1545" s="37"/>
      <c r="V1545" s="37"/>
      <c r="W1545" s="37"/>
      <c r="X1545" s="37"/>
      <c r="Y1545" s="37"/>
      <c r="Z1545" s="37"/>
      <c r="AA1545" s="37"/>
      <c r="AB1545" s="37"/>
      <c r="AC1545" s="37"/>
      <c r="AD1545" s="37"/>
      <c r="AE1545" s="37"/>
      <c r="AF1545" s="37"/>
      <c r="AG1545" s="37"/>
      <c r="AH1545" s="37"/>
      <c r="AI1545" s="37"/>
      <c r="AJ1545" s="37"/>
      <c r="AK1545" s="37"/>
      <c r="AL1545" s="37"/>
      <c r="AM1545" s="37"/>
      <c r="AN1545" s="37"/>
      <c r="AO1545" s="37"/>
    </row>
    <row r="1546" spans="17:41" x14ac:dyDescent="0.35">
      <c r="Q1546" s="37"/>
      <c r="R1546" s="37"/>
      <c r="S1546" s="37"/>
      <c r="T1546" s="37"/>
      <c r="U1546" s="37"/>
      <c r="V1546" s="37"/>
      <c r="W1546" s="37"/>
      <c r="X1546" s="37"/>
      <c r="Y1546" s="37"/>
      <c r="Z1546" s="37"/>
      <c r="AA1546" s="37"/>
      <c r="AB1546" s="37"/>
      <c r="AC1546" s="37"/>
      <c r="AD1546" s="37"/>
      <c r="AE1546" s="37"/>
      <c r="AF1546" s="37"/>
      <c r="AG1546" s="37"/>
      <c r="AH1546" s="37"/>
      <c r="AI1546" s="37"/>
      <c r="AJ1546" s="37"/>
      <c r="AK1546" s="37"/>
      <c r="AL1546" s="37"/>
      <c r="AM1546" s="37"/>
      <c r="AN1546" s="37"/>
      <c r="AO1546" s="37"/>
    </row>
    <row r="1547" spans="17:41" x14ac:dyDescent="0.35">
      <c r="Q1547" s="37"/>
      <c r="R1547" s="37"/>
      <c r="S1547" s="37"/>
      <c r="T1547" s="37"/>
      <c r="U1547" s="37"/>
      <c r="V1547" s="37"/>
      <c r="W1547" s="37"/>
      <c r="X1547" s="37"/>
      <c r="Y1547" s="37"/>
      <c r="Z1547" s="37"/>
      <c r="AA1547" s="37"/>
      <c r="AB1547" s="37"/>
      <c r="AC1547" s="37"/>
      <c r="AD1547" s="37"/>
      <c r="AE1547" s="37"/>
      <c r="AF1547" s="37"/>
      <c r="AG1547" s="37"/>
      <c r="AH1547" s="37"/>
      <c r="AI1547" s="37"/>
      <c r="AJ1547" s="37"/>
      <c r="AK1547" s="37"/>
      <c r="AL1547" s="37"/>
      <c r="AM1547" s="37"/>
      <c r="AN1547" s="37"/>
      <c r="AO1547" s="37"/>
    </row>
    <row r="1548" spans="17:41" x14ac:dyDescent="0.35">
      <c r="Q1548" s="37"/>
      <c r="R1548" s="37"/>
      <c r="S1548" s="37"/>
      <c r="T1548" s="37"/>
      <c r="U1548" s="37"/>
      <c r="V1548" s="37"/>
      <c r="W1548" s="37"/>
      <c r="X1548" s="37"/>
      <c r="Y1548" s="37"/>
      <c r="Z1548" s="37"/>
      <c r="AA1548" s="37"/>
      <c r="AB1548" s="37"/>
      <c r="AC1548" s="37"/>
      <c r="AD1548" s="37"/>
      <c r="AE1548" s="37"/>
      <c r="AF1548" s="37"/>
      <c r="AG1548" s="37"/>
      <c r="AH1548" s="37"/>
      <c r="AI1548" s="37"/>
      <c r="AJ1548" s="37"/>
      <c r="AK1548" s="37"/>
      <c r="AL1548" s="37"/>
      <c r="AM1548" s="37"/>
      <c r="AN1548" s="37"/>
      <c r="AO1548" s="37"/>
    </row>
    <row r="1549" spans="17:41" x14ac:dyDescent="0.35">
      <c r="Q1549" s="37"/>
      <c r="R1549" s="37"/>
      <c r="S1549" s="37"/>
      <c r="T1549" s="37"/>
      <c r="U1549" s="37"/>
      <c r="V1549" s="37"/>
      <c r="W1549" s="37"/>
      <c r="X1549" s="37"/>
      <c r="Y1549" s="37"/>
      <c r="Z1549" s="37"/>
      <c r="AA1549" s="37"/>
      <c r="AB1549" s="37"/>
      <c r="AC1549" s="37"/>
      <c r="AD1549" s="37"/>
      <c r="AE1549" s="37"/>
      <c r="AF1549" s="37"/>
      <c r="AG1549" s="37"/>
      <c r="AH1549" s="37"/>
      <c r="AI1549" s="37"/>
      <c r="AJ1549" s="37"/>
      <c r="AK1549" s="37"/>
      <c r="AL1549" s="37"/>
      <c r="AM1549" s="37"/>
      <c r="AN1549" s="37"/>
      <c r="AO1549" s="37"/>
    </row>
    <row r="1550" spans="17:41" x14ac:dyDescent="0.35">
      <c r="Q1550" s="37"/>
      <c r="R1550" s="37"/>
      <c r="S1550" s="37"/>
      <c r="T1550" s="37"/>
      <c r="U1550" s="37"/>
      <c r="V1550" s="37"/>
      <c r="W1550" s="37"/>
      <c r="X1550" s="37"/>
      <c r="Y1550" s="37"/>
      <c r="Z1550" s="37"/>
      <c r="AA1550" s="37"/>
      <c r="AB1550" s="37"/>
      <c r="AC1550" s="37"/>
      <c r="AD1550" s="37"/>
      <c r="AE1550" s="37"/>
      <c r="AF1550" s="37"/>
      <c r="AG1550" s="37"/>
      <c r="AH1550" s="37"/>
      <c r="AI1550" s="37"/>
      <c r="AJ1550" s="37"/>
      <c r="AK1550" s="37"/>
      <c r="AL1550" s="37"/>
      <c r="AM1550" s="37"/>
      <c r="AN1550" s="37"/>
      <c r="AO1550" s="37"/>
    </row>
    <row r="1551" spans="17:41" x14ac:dyDescent="0.35">
      <c r="Q1551" s="37"/>
      <c r="R1551" s="37"/>
      <c r="S1551" s="37"/>
      <c r="T1551" s="37"/>
      <c r="U1551" s="37"/>
      <c r="V1551" s="37"/>
      <c r="W1551" s="37"/>
      <c r="X1551" s="37"/>
      <c r="Y1551" s="37"/>
      <c r="Z1551" s="37"/>
      <c r="AA1551" s="37"/>
      <c r="AB1551" s="37"/>
      <c r="AC1551" s="37"/>
      <c r="AD1551" s="37"/>
      <c r="AE1551" s="37"/>
      <c r="AF1551" s="37"/>
      <c r="AG1551" s="37"/>
      <c r="AH1551" s="37"/>
      <c r="AI1551" s="37"/>
      <c r="AJ1551" s="37"/>
      <c r="AK1551" s="37"/>
      <c r="AL1551" s="37"/>
      <c r="AM1551" s="37"/>
      <c r="AN1551" s="37"/>
      <c r="AO1551" s="37"/>
    </row>
    <row r="1552" spans="17:41" x14ac:dyDescent="0.35">
      <c r="Q1552" s="37"/>
      <c r="R1552" s="37"/>
      <c r="S1552" s="37"/>
      <c r="T1552" s="37"/>
      <c r="U1552" s="37"/>
      <c r="V1552" s="37"/>
      <c r="W1552" s="37"/>
      <c r="X1552" s="37"/>
      <c r="Y1552" s="37"/>
      <c r="Z1552" s="37"/>
      <c r="AA1552" s="37"/>
      <c r="AB1552" s="37"/>
      <c r="AC1552" s="37"/>
      <c r="AD1552" s="37"/>
      <c r="AE1552" s="37"/>
      <c r="AF1552" s="37"/>
      <c r="AG1552" s="37"/>
      <c r="AH1552" s="37"/>
      <c r="AI1552" s="37"/>
      <c r="AJ1552" s="37"/>
      <c r="AK1552" s="37"/>
      <c r="AL1552" s="37"/>
      <c r="AM1552" s="37"/>
      <c r="AN1552" s="37"/>
      <c r="AO1552" s="37"/>
    </row>
    <row r="1553" spans="17:41" x14ac:dyDescent="0.35">
      <c r="Q1553" s="37"/>
      <c r="R1553" s="37"/>
      <c r="S1553" s="37"/>
      <c r="T1553" s="37"/>
      <c r="U1553" s="37"/>
      <c r="V1553" s="37"/>
      <c r="W1553" s="37"/>
      <c r="X1553" s="37"/>
      <c r="Y1553" s="37"/>
      <c r="Z1553" s="37"/>
      <c r="AA1553" s="37"/>
      <c r="AB1553" s="37"/>
      <c r="AC1553" s="37"/>
      <c r="AD1553" s="37"/>
      <c r="AE1553" s="37"/>
      <c r="AF1553" s="37"/>
      <c r="AG1553" s="37"/>
      <c r="AH1553" s="37"/>
      <c r="AI1553" s="37"/>
      <c r="AJ1553" s="37"/>
      <c r="AK1553" s="37"/>
      <c r="AL1553" s="37"/>
      <c r="AM1553" s="37"/>
      <c r="AN1553" s="37"/>
      <c r="AO1553" s="37"/>
    </row>
    <row r="1554" spans="17:41" x14ac:dyDescent="0.35">
      <c r="Q1554" s="37"/>
      <c r="R1554" s="37"/>
      <c r="S1554" s="37"/>
      <c r="T1554" s="37"/>
      <c r="U1554" s="37"/>
      <c r="V1554" s="37"/>
      <c r="W1554" s="37"/>
      <c r="X1554" s="37"/>
      <c r="Y1554" s="37"/>
      <c r="Z1554" s="37"/>
      <c r="AA1554" s="37"/>
      <c r="AB1554" s="37"/>
      <c r="AC1554" s="37"/>
      <c r="AD1554" s="37"/>
      <c r="AE1554" s="37"/>
      <c r="AF1554" s="37"/>
      <c r="AG1554" s="37"/>
      <c r="AH1554" s="37"/>
      <c r="AI1554" s="37"/>
      <c r="AJ1554" s="37"/>
      <c r="AK1554" s="37"/>
      <c r="AL1554" s="37"/>
      <c r="AM1554" s="37"/>
      <c r="AN1554" s="37"/>
      <c r="AO1554" s="37"/>
    </row>
    <row r="1555" spans="17:41" x14ac:dyDescent="0.35">
      <c r="Q1555" s="37"/>
      <c r="R1555" s="37"/>
      <c r="S1555" s="37"/>
      <c r="T1555" s="37"/>
      <c r="U1555" s="37"/>
      <c r="V1555" s="37"/>
      <c r="W1555" s="37"/>
      <c r="X1555" s="37"/>
      <c r="Y1555" s="37"/>
      <c r="Z1555" s="37"/>
      <c r="AA1555" s="37"/>
      <c r="AB1555" s="37"/>
      <c r="AC1555" s="37"/>
      <c r="AD1555" s="37"/>
      <c r="AE1555" s="37"/>
      <c r="AF1555" s="37"/>
      <c r="AG1555" s="37"/>
      <c r="AH1555" s="37"/>
      <c r="AI1555" s="37"/>
      <c r="AJ1555" s="37"/>
      <c r="AK1555" s="37"/>
      <c r="AL1555" s="37"/>
      <c r="AM1555" s="37"/>
      <c r="AN1555" s="37"/>
      <c r="AO1555" s="37"/>
    </row>
    <row r="1556" spans="17:41" x14ac:dyDescent="0.35">
      <c r="Q1556" s="37"/>
      <c r="R1556" s="37"/>
      <c r="S1556" s="37"/>
      <c r="T1556" s="37"/>
      <c r="U1556" s="37"/>
      <c r="V1556" s="37"/>
      <c r="W1556" s="37"/>
      <c r="X1556" s="37"/>
      <c r="Y1556" s="37"/>
      <c r="Z1556" s="37"/>
      <c r="AA1556" s="37"/>
      <c r="AB1556" s="37"/>
      <c r="AC1556" s="37"/>
      <c r="AD1556" s="37"/>
      <c r="AE1556" s="37"/>
      <c r="AF1556" s="37"/>
      <c r="AG1556" s="37"/>
      <c r="AH1556" s="37"/>
      <c r="AI1556" s="37"/>
      <c r="AJ1556" s="37"/>
      <c r="AK1556" s="37"/>
      <c r="AL1556" s="37"/>
      <c r="AM1556" s="37"/>
      <c r="AN1556" s="37"/>
      <c r="AO1556" s="37"/>
    </row>
    <row r="1557" spans="17:41" x14ac:dyDescent="0.35">
      <c r="Q1557" s="37"/>
      <c r="R1557" s="37"/>
      <c r="S1557" s="37"/>
      <c r="T1557" s="37"/>
      <c r="U1557" s="37"/>
      <c r="V1557" s="37"/>
      <c r="W1557" s="37"/>
      <c r="X1557" s="37"/>
      <c r="Y1557" s="37"/>
      <c r="Z1557" s="37"/>
      <c r="AA1557" s="37"/>
      <c r="AB1557" s="37"/>
      <c r="AC1557" s="37"/>
      <c r="AD1557" s="37"/>
      <c r="AE1557" s="37"/>
      <c r="AF1557" s="37"/>
      <c r="AG1557" s="37"/>
      <c r="AH1557" s="37"/>
      <c r="AI1557" s="37"/>
      <c r="AJ1557" s="37"/>
      <c r="AK1557" s="37"/>
      <c r="AL1557" s="37"/>
      <c r="AM1557" s="37"/>
      <c r="AN1557" s="37"/>
      <c r="AO1557" s="37"/>
    </row>
    <row r="1558" spans="17:41" x14ac:dyDescent="0.35">
      <c r="Q1558" s="37"/>
      <c r="R1558" s="37"/>
      <c r="S1558" s="37"/>
      <c r="T1558" s="37"/>
      <c r="U1558" s="37"/>
      <c r="V1558" s="37"/>
      <c r="W1558" s="37"/>
      <c r="X1558" s="37"/>
      <c r="Y1558" s="37"/>
      <c r="Z1558" s="37"/>
      <c r="AA1558" s="37"/>
      <c r="AB1558" s="37"/>
      <c r="AC1558" s="37"/>
      <c r="AD1558" s="37"/>
      <c r="AE1558" s="37"/>
      <c r="AF1558" s="37"/>
      <c r="AG1558" s="37"/>
      <c r="AH1558" s="37"/>
      <c r="AI1558" s="37"/>
      <c r="AJ1558" s="37"/>
      <c r="AK1558" s="37"/>
      <c r="AL1558" s="37"/>
      <c r="AM1558" s="37"/>
      <c r="AN1558" s="37"/>
      <c r="AO1558" s="37"/>
    </row>
    <row r="1559" spans="17:41" x14ac:dyDescent="0.35">
      <c r="Q1559" s="37"/>
      <c r="R1559" s="37"/>
      <c r="S1559" s="37"/>
      <c r="T1559" s="37"/>
      <c r="U1559" s="37"/>
      <c r="V1559" s="37"/>
      <c r="W1559" s="37"/>
      <c r="X1559" s="37"/>
      <c r="Y1559" s="37"/>
      <c r="Z1559" s="37"/>
      <c r="AA1559" s="37"/>
      <c r="AB1559" s="37"/>
      <c r="AC1559" s="37"/>
      <c r="AD1559" s="37"/>
      <c r="AE1559" s="37"/>
      <c r="AF1559" s="37"/>
      <c r="AG1559" s="37"/>
      <c r="AH1559" s="37"/>
      <c r="AI1559" s="37"/>
      <c r="AJ1559" s="37"/>
      <c r="AK1559" s="37"/>
      <c r="AL1559" s="37"/>
      <c r="AM1559" s="37"/>
      <c r="AN1559" s="37"/>
      <c r="AO1559" s="37"/>
    </row>
    <row r="1560" spans="17:41" x14ac:dyDescent="0.35">
      <c r="Q1560" s="37"/>
      <c r="R1560" s="37"/>
      <c r="S1560" s="37"/>
      <c r="T1560" s="37"/>
      <c r="U1560" s="37"/>
      <c r="V1560" s="37"/>
      <c r="W1560" s="37"/>
      <c r="X1560" s="37"/>
      <c r="Y1560" s="37"/>
      <c r="Z1560" s="37"/>
      <c r="AA1560" s="37"/>
      <c r="AB1560" s="37"/>
      <c r="AC1560" s="37"/>
      <c r="AD1560" s="37"/>
      <c r="AE1560" s="37"/>
      <c r="AF1560" s="37"/>
      <c r="AG1560" s="37"/>
      <c r="AH1560" s="37"/>
      <c r="AI1560" s="37"/>
      <c r="AJ1560" s="37"/>
      <c r="AK1560" s="37"/>
      <c r="AL1560" s="37"/>
      <c r="AM1560" s="37"/>
      <c r="AN1560" s="37"/>
      <c r="AO1560" s="37"/>
    </row>
    <row r="1561" spans="17:41" x14ac:dyDescent="0.35">
      <c r="Q1561" s="37"/>
      <c r="R1561" s="37"/>
      <c r="S1561" s="37"/>
      <c r="T1561" s="37"/>
      <c r="U1561" s="37"/>
      <c r="V1561" s="37"/>
      <c r="W1561" s="37"/>
      <c r="X1561" s="37"/>
      <c r="Y1561" s="37"/>
      <c r="Z1561" s="37"/>
      <c r="AA1561" s="37"/>
      <c r="AB1561" s="37"/>
      <c r="AC1561" s="37"/>
      <c r="AD1561" s="37"/>
      <c r="AE1561" s="37"/>
      <c r="AF1561" s="37"/>
      <c r="AG1561" s="37"/>
      <c r="AH1561" s="37"/>
      <c r="AI1561" s="37"/>
      <c r="AJ1561" s="37"/>
      <c r="AK1561" s="37"/>
      <c r="AL1561" s="37"/>
      <c r="AM1561" s="37"/>
      <c r="AN1561" s="37"/>
      <c r="AO1561" s="37"/>
    </row>
    <row r="1562" spans="17:41" x14ac:dyDescent="0.35">
      <c r="Q1562" s="37"/>
      <c r="R1562" s="37"/>
      <c r="S1562" s="37"/>
      <c r="T1562" s="37"/>
      <c r="U1562" s="37"/>
      <c r="V1562" s="37"/>
      <c r="W1562" s="37"/>
      <c r="X1562" s="37"/>
      <c r="Y1562" s="37"/>
      <c r="Z1562" s="37"/>
      <c r="AA1562" s="37"/>
      <c r="AB1562" s="37"/>
      <c r="AC1562" s="37"/>
      <c r="AD1562" s="37"/>
      <c r="AE1562" s="37"/>
      <c r="AF1562" s="37"/>
      <c r="AG1562" s="37"/>
      <c r="AH1562" s="37"/>
      <c r="AI1562" s="37"/>
      <c r="AJ1562" s="37"/>
      <c r="AK1562" s="37"/>
      <c r="AL1562" s="37"/>
      <c r="AM1562" s="37"/>
      <c r="AN1562" s="37"/>
      <c r="AO1562" s="37"/>
    </row>
    <row r="1563" spans="17:41" x14ac:dyDescent="0.35">
      <c r="Q1563" s="37"/>
      <c r="R1563" s="37"/>
      <c r="S1563" s="37"/>
      <c r="T1563" s="37"/>
      <c r="U1563" s="37"/>
      <c r="V1563" s="37"/>
      <c r="W1563" s="37"/>
      <c r="X1563" s="37"/>
      <c r="Y1563" s="37"/>
      <c r="Z1563" s="37"/>
      <c r="AA1563" s="37"/>
      <c r="AB1563" s="37"/>
      <c r="AC1563" s="37"/>
      <c r="AD1563" s="37"/>
      <c r="AE1563" s="37"/>
      <c r="AF1563" s="37"/>
      <c r="AG1563" s="37"/>
      <c r="AH1563" s="37"/>
      <c r="AI1563" s="37"/>
      <c r="AJ1563" s="37"/>
      <c r="AK1563" s="37"/>
      <c r="AL1563" s="37"/>
      <c r="AM1563" s="37"/>
      <c r="AN1563" s="37"/>
      <c r="AO1563" s="37"/>
    </row>
    <row r="1564" spans="17:41" x14ac:dyDescent="0.35">
      <c r="Q1564" s="37"/>
      <c r="R1564" s="37"/>
      <c r="S1564" s="37"/>
      <c r="T1564" s="37"/>
      <c r="U1564" s="37"/>
      <c r="V1564" s="37"/>
      <c r="W1564" s="37"/>
      <c r="X1564" s="37"/>
      <c r="Y1564" s="37"/>
      <c r="Z1564" s="37"/>
      <c r="AA1564" s="37"/>
      <c r="AB1564" s="37"/>
      <c r="AC1564" s="37"/>
      <c r="AD1564" s="37"/>
      <c r="AE1564" s="37"/>
      <c r="AF1564" s="37"/>
      <c r="AG1564" s="37"/>
      <c r="AH1564" s="37"/>
      <c r="AI1564" s="37"/>
      <c r="AJ1564" s="37"/>
      <c r="AK1564" s="37"/>
      <c r="AL1564" s="37"/>
      <c r="AM1564" s="37"/>
      <c r="AN1564" s="37"/>
      <c r="AO1564" s="37"/>
    </row>
    <row r="1565" spans="17:41" x14ac:dyDescent="0.35">
      <c r="Q1565" s="37"/>
      <c r="R1565" s="37"/>
      <c r="S1565" s="37"/>
      <c r="T1565" s="37"/>
      <c r="U1565" s="37"/>
      <c r="V1565" s="37"/>
      <c r="W1565" s="37"/>
      <c r="X1565" s="37"/>
      <c r="Y1565" s="37"/>
      <c r="Z1565" s="37"/>
      <c r="AA1565" s="37"/>
      <c r="AB1565" s="37"/>
      <c r="AC1565" s="37"/>
      <c r="AD1565" s="37"/>
      <c r="AE1565" s="37"/>
      <c r="AF1565" s="37"/>
      <c r="AG1565" s="37"/>
      <c r="AH1565" s="37"/>
      <c r="AI1565" s="37"/>
      <c r="AJ1565" s="37"/>
      <c r="AK1565" s="37"/>
      <c r="AL1565" s="37"/>
      <c r="AM1565" s="37"/>
      <c r="AN1565" s="37"/>
      <c r="AO1565" s="37"/>
    </row>
    <row r="1566" spans="17:41" x14ac:dyDescent="0.35">
      <c r="Q1566" s="37"/>
      <c r="R1566" s="37"/>
      <c r="S1566" s="37"/>
      <c r="T1566" s="37"/>
      <c r="U1566" s="37"/>
      <c r="V1566" s="37"/>
      <c r="W1566" s="37"/>
      <c r="X1566" s="37"/>
      <c r="Y1566" s="37"/>
      <c r="Z1566" s="37"/>
      <c r="AA1566" s="37"/>
      <c r="AB1566" s="37"/>
      <c r="AC1566" s="37"/>
      <c r="AD1566" s="37"/>
      <c r="AE1566" s="37"/>
      <c r="AF1566" s="37"/>
      <c r="AG1566" s="37"/>
      <c r="AH1566" s="37"/>
      <c r="AI1566" s="37"/>
      <c r="AJ1566" s="37"/>
      <c r="AK1566" s="37"/>
      <c r="AL1566" s="37"/>
      <c r="AM1566" s="37"/>
      <c r="AN1566" s="37"/>
      <c r="AO1566" s="37"/>
    </row>
    <row r="1567" spans="17:41" x14ac:dyDescent="0.35">
      <c r="Q1567" s="37"/>
      <c r="R1567" s="37"/>
      <c r="S1567" s="37"/>
      <c r="T1567" s="37"/>
      <c r="U1567" s="37"/>
      <c r="V1567" s="37"/>
      <c r="W1567" s="37"/>
      <c r="X1567" s="37"/>
      <c r="Y1567" s="37"/>
      <c r="Z1567" s="37"/>
      <c r="AA1567" s="37"/>
      <c r="AB1567" s="37"/>
      <c r="AC1567" s="37"/>
      <c r="AD1567" s="37"/>
      <c r="AE1567" s="37"/>
      <c r="AF1567" s="37"/>
      <c r="AG1567" s="37"/>
      <c r="AH1567" s="37"/>
      <c r="AI1567" s="37"/>
      <c r="AJ1567" s="37"/>
      <c r="AK1567" s="37"/>
      <c r="AL1567" s="37"/>
      <c r="AM1567" s="37"/>
      <c r="AN1567" s="37"/>
      <c r="AO1567" s="37"/>
    </row>
    <row r="1568" spans="17:41" x14ac:dyDescent="0.35">
      <c r="Q1568" s="37"/>
      <c r="R1568" s="37"/>
      <c r="S1568" s="37"/>
      <c r="T1568" s="37"/>
      <c r="U1568" s="37"/>
      <c r="V1568" s="37"/>
      <c r="W1568" s="37"/>
      <c r="X1568" s="37"/>
      <c r="Y1568" s="37"/>
      <c r="Z1568" s="37"/>
      <c r="AA1568" s="37"/>
      <c r="AB1568" s="37"/>
      <c r="AC1568" s="37"/>
      <c r="AD1568" s="37"/>
      <c r="AE1568" s="37"/>
      <c r="AF1568" s="37"/>
      <c r="AG1568" s="37"/>
      <c r="AH1568" s="37"/>
      <c r="AI1568" s="37"/>
      <c r="AJ1568" s="37"/>
      <c r="AK1568" s="37"/>
      <c r="AL1568" s="37"/>
      <c r="AM1568" s="37"/>
      <c r="AN1568" s="37"/>
      <c r="AO1568" s="37"/>
    </row>
    <row r="1569" spans="17:41" x14ac:dyDescent="0.35">
      <c r="Q1569" s="37"/>
      <c r="R1569" s="37"/>
      <c r="S1569" s="37"/>
      <c r="T1569" s="37"/>
      <c r="U1569" s="37"/>
      <c r="V1569" s="37"/>
      <c r="W1569" s="37"/>
      <c r="X1569" s="37"/>
      <c r="Y1569" s="37"/>
      <c r="Z1569" s="37"/>
      <c r="AA1569" s="37"/>
      <c r="AB1569" s="37"/>
      <c r="AC1569" s="37"/>
      <c r="AD1569" s="37"/>
      <c r="AE1569" s="37"/>
      <c r="AF1569" s="37"/>
      <c r="AG1569" s="37"/>
      <c r="AH1569" s="37"/>
      <c r="AI1569" s="37"/>
      <c r="AJ1569" s="37"/>
      <c r="AK1569" s="37"/>
      <c r="AL1569" s="37"/>
      <c r="AM1569" s="37"/>
      <c r="AN1569" s="37"/>
      <c r="AO1569" s="37"/>
    </row>
    <row r="1570" spans="17:41" x14ac:dyDescent="0.35">
      <c r="Q1570" s="37"/>
      <c r="R1570" s="37"/>
      <c r="S1570" s="37"/>
      <c r="T1570" s="37"/>
      <c r="U1570" s="37"/>
      <c r="V1570" s="37"/>
      <c r="W1570" s="37"/>
      <c r="X1570" s="37"/>
      <c r="Y1570" s="37"/>
      <c r="Z1570" s="37"/>
      <c r="AA1570" s="37"/>
      <c r="AB1570" s="37"/>
      <c r="AC1570" s="37"/>
      <c r="AD1570" s="37"/>
      <c r="AE1570" s="37"/>
      <c r="AF1570" s="37"/>
      <c r="AG1570" s="37"/>
      <c r="AH1570" s="37"/>
      <c r="AI1570" s="37"/>
      <c r="AJ1570" s="37"/>
      <c r="AK1570" s="37"/>
      <c r="AL1570" s="37"/>
      <c r="AM1570" s="37"/>
      <c r="AN1570" s="37"/>
      <c r="AO1570" s="37"/>
    </row>
    <row r="1571" spans="17:41" x14ac:dyDescent="0.35">
      <c r="Q1571" s="37"/>
      <c r="R1571" s="37"/>
      <c r="S1571" s="37"/>
      <c r="T1571" s="37"/>
      <c r="U1571" s="37"/>
      <c r="V1571" s="37"/>
      <c r="W1571" s="37"/>
      <c r="X1571" s="37"/>
      <c r="Y1571" s="37"/>
      <c r="Z1571" s="37"/>
      <c r="AA1571" s="37"/>
      <c r="AB1571" s="37"/>
      <c r="AC1571" s="37"/>
      <c r="AD1571" s="37"/>
      <c r="AE1571" s="37"/>
      <c r="AF1571" s="37"/>
      <c r="AG1571" s="37"/>
      <c r="AH1571" s="37"/>
      <c r="AI1571" s="37"/>
      <c r="AJ1571" s="37"/>
      <c r="AK1571" s="37"/>
      <c r="AL1571" s="37"/>
      <c r="AM1571" s="37"/>
      <c r="AN1571" s="37"/>
      <c r="AO1571" s="37"/>
    </row>
    <row r="1572" spans="17:41" x14ac:dyDescent="0.35">
      <c r="Q1572" s="37"/>
      <c r="R1572" s="37"/>
      <c r="S1572" s="37"/>
      <c r="T1572" s="37"/>
      <c r="U1572" s="37"/>
      <c r="V1572" s="37"/>
      <c r="W1572" s="37"/>
      <c r="X1572" s="37"/>
      <c r="Y1572" s="37"/>
      <c r="Z1572" s="37"/>
      <c r="AA1572" s="37"/>
      <c r="AB1572" s="37"/>
      <c r="AC1572" s="37"/>
      <c r="AD1572" s="37"/>
      <c r="AE1572" s="37"/>
      <c r="AF1572" s="37"/>
      <c r="AG1572" s="37"/>
      <c r="AH1572" s="37"/>
      <c r="AI1572" s="37"/>
      <c r="AJ1572" s="37"/>
      <c r="AK1572" s="37"/>
      <c r="AL1572" s="37"/>
      <c r="AM1572" s="37"/>
      <c r="AN1572" s="37"/>
      <c r="AO1572" s="37"/>
    </row>
    <row r="1573" spans="17:41" x14ac:dyDescent="0.35">
      <c r="Q1573" s="37"/>
      <c r="R1573" s="37"/>
      <c r="S1573" s="37"/>
      <c r="T1573" s="37"/>
      <c r="U1573" s="37"/>
      <c r="V1573" s="37"/>
      <c r="W1573" s="37"/>
      <c r="X1573" s="37"/>
      <c r="Y1573" s="37"/>
      <c r="Z1573" s="37"/>
      <c r="AA1573" s="37"/>
      <c r="AB1573" s="37"/>
      <c r="AC1573" s="37"/>
      <c r="AD1573" s="37"/>
      <c r="AE1573" s="37"/>
      <c r="AF1573" s="37"/>
      <c r="AG1573" s="37"/>
      <c r="AH1573" s="37"/>
      <c r="AI1573" s="37"/>
      <c r="AJ1573" s="37"/>
      <c r="AK1573" s="37"/>
      <c r="AL1573" s="37"/>
      <c r="AM1573" s="37"/>
      <c r="AN1573" s="37"/>
      <c r="AO1573" s="37"/>
    </row>
    <row r="1574" spans="17:41" x14ac:dyDescent="0.35">
      <c r="Q1574" s="37"/>
      <c r="R1574" s="37"/>
      <c r="S1574" s="37"/>
      <c r="T1574" s="37"/>
      <c r="U1574" s="37"/>
      <c r="V1574" s="37"/>
      <c r="W1574" s="37"/>
      <c r="X1574" s="37"/>
      <c r="Y1574" s="37"/>
      <c r="Z1574" s="37"/>
      <c r="AA1574" s="37"/>
      <c r="AB1574" s="37"/>
      <c r="AC1574" s="37"/>
      <c r="AD1574" s="37"/>
      <c r="AE1574" s="37"/>
      <c r="AF1574" s="37"/>
      <c r="AG1574" s="37"/>
      <c r="AH1574" s="37"/>
      <c r="AI1574" s="37"/>
      <c r="AJ1574" s="37"/>
      <c r="AK1574" s="37"/>
      <c r="AL1574" s="37"/>
      <c r="AM1574" s="37"/>
      <c r="AN1574" s="37"/>
      <c r="AO1574" s="37"/>
    </row>
    <row r="1575" spans="17:41" x14ac:dyDescent="0.35">
      <c r="Q1575" s="37"/>
      <c r="R1575" s="37"/>
      <c r="S1575" s="37"/>
      <c r="T1575" s="37"/>
      <c r="U1575" s="37"/>
      <c r="V1575" s="37"/>
      <c r="W1575" s="37"/>
      <c r="X1575" s="37"/>
      <c r="Y1575" s="37"/>
      <c r="Z1575" s="37"/>
      <c r="AA1575" s="37"/>
      <c r="AB1575" s="37"/>
      <c r="AC1575" s="37"/>
      <c r="AD1575" s="37"/>
      <c r="AE1575" s="37"/>
      <c r="AF1575" s="37"/>
      <c r="AG1575" s="37"/>
      <c r="AH1575" s="37"/>
      <c r="AI1575" s="37"/>
      <c r="AJ1575" s="37"/>
      <c r="AK1575" s="37"/>
      <c r="AL1575" s="37"/>
      <c r="AM1575" s="37"/>
      <c r="AN1575" s="37"/>
      <c r="AO1575" s="37"/>
    </row>
    <row r="1576" spans="17:41" x14ac:dyDescent="0.35">
      <c r="Q1576" s="37"/>
      <c r="R1576" s="37"/>
      <c r="S1576" s="37"/>
      <c r="T1576" s="37"/>
      <c r="U1576" s="37"/>
      <c r="V1576" s="37"/>
      <c r="W1576" s="37"/>
      <c r="X1576" s="37"/>
      <c r="Y1576" s="37"/>
      <c r="Z1576" s="37"/>
      <c r="AA1576" s="37"/>
      <c r="AB1576" s="37"/>
      <c r="AC1576" s="37"/>
      <c r="AD1576" s="37"/>
      <c r="AE1576" s="37"/>
      <c r="AF1576" s="37"/>
      <c r="AG1576" s="37"/>
      <c r="AH1576" s="37"/>
      <c r="AI1576" s="37"/>
      <c r="AJ1576" s="37"/>
      <c r="AK1576" s="37"/>
      <c r="AL1576" s="37"/>
      <c r="AM1576" s="37"/>
      <c r="AN1576" s="37"/>
      <c r="AO1576" s="37"/>
    </row>
    <row r="1577" spans="17:41" x14ac:dyDescent="0.35">
      <c r="Q1577" s="37"/>
      <c r="R1577" s="37"/>
      <c r="S1577" s="37"/>
      <c r="T1577" s="37"/>
      <c r="U1577" s="37"/>
      <c r="V1577" s="37"/>
      <c r="W1577" s="37"/>
      <c r="X1577" s="37"/>
      <c r="Y1577" s="37"/>
      <c r="Z1577" s="37"/>
      <c r="AA1577" s="37"/>
      <c r="AB1577" s="37"/>
      <c r="AC1577" s="37"/>
      <c r="AD1577" s="37"/>
      <c r="AE1577" s="37"/>
      <c r="AF1577" s="37"/>
      <c r="AG1577" s="37"/>
      <c r="AH1577" s="37"/>
      <c r="AI1577" s="37"/>
      <c r="AJ1577" s="37"/>
      <c r="AK1577" s="37"/>
      <c r="AL1577" s="37"/>
      <c r="AM1577" s="37"/>
      <c r="AN1577" s="37"/>
      <c r="AO1577" s="37"/>
    </row>
    <row r="1578" spans="17:41" x14ac:dyDescent="0.35">
      <c r="Q1578" s="37"/>
      <c r="R1578" s="37"/>
      <c r="S1578" s="37"/>
      <c r="T1578" s="37"/>
      <c r="U1578" s="37"/>
      <c r="V1578" s="37"/>
      <c r="W1578" s="37"/>
      <c r="X1578" s="37"/>
      <c r="Y1578" s="37"/>
      <c r="Z1578" s="37"/>
      <c r="AA1578" s="37"/>
      <c r="AB1578" s="37"/>
      <c r="AC1578" s="37"/>
      <c r="AD1578" s="37"/>
      <c r="AE1578" s="37"/>
      <c r="AF1578" s="37"/>
      <c r="AG1578" s="37"/>
      <c r="AH1578" s="37"/>
      <c r="AI1578" s="37"/>
      <c r="AJ1578" s="37"/>
      <c r="AK1578" s="37"/>
      <c r="AL1578" s="37"/>
      <c r="AM1578" s="37"/>
      <c r="AN1578" s="37"/>
      <c r="AO1578" s="37"/>
    </row>
    <row r="1579" spans="17:41" x14ac:dyDescent="0.35">
      <c r="Q1579" s="37"/>
      <c r="R1579" s="37"/>
      <c r="S1579" s="37"/>
      <c r="T1579" s="37"/>
      <c r="U1579" s="37"/>
      <c r="V1579" s="37"/>
      <c r="W1579" s="37"/>
      <c r="X1579" s="37"/>
      <c r="Y1579" s="37"/>
      <c r="Z1579" s="37"/>
      <c r="AA1579" s="37"/>
      <c r="AB1579" s="37"/>
      <c r="AC1579" s="37"/>
      <c r="AD1579" s="37"/>
      <c r="AE1579" s="37"/>
      <c r="AF1579" s="37"/>
      <c r="AG1579" s="37"/>
      <c r="AH1579" s="37"/>
      <c r="AI1579" s="37"/>
      <c r="AJ1579" s="37"/>
      <c r="AK1579" s="37"/>
      <c r="AL1579" s="37"/>
      <c r="AM1579" s="37"/>
      <c r="AN1579" s="37"/>
      <c r="AO1579" s="37"/>
    </row>
    <row r="1580" spans="17:41" x14ac:dyDescent="0.35">
      <c r="Q1580" s="37"/>
      <c r="R1580" s="37"/>
      <c r="S1580" s="37"/>
      <c r="T1580" s="37"/>
      <c r="U1580" s="37"/>
      <c r="V1580" s="37"/>
      <c r="W1580" s="37"/>
      <c r="X1580" s="37"/>
      <c r="Y1580" s="37"/>
      <c r="Z1580" s="37"/>
      <c r="AA1580" s="37"/>
      <c r="AB1580" s="37"/>
      <c r="AC1580" s="37"/>
      <c r="AD1580" s="37"/>
      <c r="AE1580" s="37"/>
      <c r="AF1580" s="37"/>
      <c r="AG1580" s="37"/>
      <c r="AH1580" s="37"/>
      <c r="AI1580" s="37"/>
      <c r="AJ1580" s="37"/>
      <c r="AK1580" s="37"/>
      <c r="AL1580" s="37"/>
      <c r="AM1580" s="37"/>
      <c r="AN1580" s="37"/>
      <c r="AO1580" s="37"/>
    </row>
    <row r="1581" spans="17:41" x14ac:dyDescent="0.35">
      <c r="Q1581" s="37"/>
      <c r="R1581" s="37"/>
      <c r="S1581" s="37"/>
      <c r="T1581" s="37"/>
      <c r="U1581" s="37"/>
      <c r="V1581" s="37"/>
      <c r="W1581" s="37"/>
      <c r="X1581" s="37"/>
      <c r="Y1581" s="37"/>
      <c r="Z1581" s="37"/>
      <c r="AA1581" s="37"/>
      <c r="AB1581" s="37"/>
      <c r="AC1581" s="37"/>
      <c r="AD1581" s="37"/>
      <c r="AE1581" s="37"/>
      <c r="AF1581" s="37"/>
      <c r="AG1581" s="37"/>
      <c r="AH1581" s="37"/>
      <c r="AI1581" s="37"/>
      <c r="AJ1581" s="37"/>
      <c r="AK1581" s="37"/>
      <c r="AL1581" s="37"/>
      <c r="AM1581" s="37"/>
      <c r="AN1581" s="37"/>
      <c r="AO1581" s="37"/>
    </row>
    <row r="1582" spans="17:41" x14ac:dyDescent="0.35">
      <c r="Q1582" s="37"/>
      <c r="R1582" s="37"/>
      <c r="S1582" s="37"/>
      <c r="T1582" s="37"/>
      <c r="U1582" s="37"/>
      <c r="V1582" s="37"/>
      <c r="W1582" s="37"/>
      <c r="X1582" s="37"/>
      <c r="Y1582" s="37"/>
      <c r="Z1582" s="37"/>
      <c r="AA1582" s="37"/>
      <c r="AB1582" s="37"/>
      <c r="AC1582" s="37"/>
      <c r="AD1582" s="37"/>
      <c r="AE1582" s="37"/>
      <c r="AF1582" s="37"/>
      <c r="AG1582" s="37"/>
      <c r="AH1582" s="37"/>
      <c r="AI1582" s="37"/>
      <c r="AJ1582" s="37"/>
      <c r="AK1582" s="37"/>
      <c r="AL1582" s="37"/>
      <c r="AM1582" s="37"/>
      <c r="AN1582" s="37"/>
      <c r="AO1582" s="37"/>
    </row>
    <row r="1583" spans="17:41" x14ac:dyDescent="0.35">
      <c r="Q1583" s="37"/>
      <c r="R1583" s="37"/>
      <c r="S1583" s="37"/>
      <c r="T1583" s="37"/>
      <c r="U1583" s="37"/>
      <c r="V1583" s="37"/>
      <c r="W1583" s="37"/>
      <c r="X1583" s="37"/>
      <c r="Y1583" s="37"/>
      <c r="Z1583" s="37"/>
      <c r="AA1583" s="37"/>
      <c r="AB1583" s="37"/>
      <c r="AC1583" s="37"/>
      <c r="AD1583" s="37"/>
      <c r="AE1583" s="37"/>
      <c r="AF1583" s="37"/>
      <c r="AG1583" s="37"/>
      <c r="AH1583" s="37"/>
      <c r="AI1583" s="37"/>
      <c r="AJ1583" s="37"/>
      <c r="AK1583" s="37"/>
      <c r="AL1583" s="37"/>
      <c r="AM1583" s="37"/>
      <c r="AN1583" s="37"/>
      <c r="AO1583" s="37"/>
    </row>
    <row r="1584" spans="17:41" x14ac:dyDescent="0.35">
      <c r="Q1584" s="37"/>
      <c r="R1584" s="37"/>
      <c r="S1584" s="37"/>
      <c r="T1584" s="37"/>
      <c r="U1584" s="37"/>
      <c r="V1584" s="37"/>
      <c r="W1584" s="37"/>
      <c r="X1584" s="37"/>
      <c r="Y1584" s="37"/>
      <c r="Z1584" s="37"/>
      <c r="AA1584" s="37"/>
      <c r="AB1584" s="37"/>
      <c r="AC1584" s="37"/>
      <c r="AD1584" s="37"/>
      <c r="AE1584" s="37"/>
      <c r="AF1584" s="37"/>
      <c r="AG1584" s="37"/>
      <c r="AH1584" s="37"/>
      <c r="AI1584" s="37"/>
      <c r="AJ1584" s="37"/>
      <c r="AK1584" s="37"/>
      <c r="AL1584" s="37"/>
      <c r="AM1584" s="37"/>
      <c r="AN1584" s="37"/>
      <c r="AO1584" s="37"/>
    </row>
    <row r="1585" spans="17:41" x14ac:dyDescent="0.35">
      <c r="Q1585" s="37"/>
      <c r="R1585" s="37"/>
      <c r="S1585" s="37"/>
      <c r="T1585" s="37"/>
      <c r="U1585" s="37"/>
      <c r="V1585" s="37"/>
      <c r="W1585" s="37"/>
      <c r="X1585" s="37"/>
      <c r="Y1585" s="37"/>
      <c r="Z1585" s="37"/>
      <c r="AA1585" s="37"/>
      <c r="AB1585" s="37"/>
      <c r="AC1585" s="37"/>
      <c r="AD1585" s="37"/>
      <c r="AE1585" s="37"/>
      <c r="AF1585" s="37"/>
      <c r="AG1585" s="37"/>
      <c r="AH1585" s="37"/>
      <c r="AI1585" s="37"/>
      <c r="AJ1585" s="37"/>
      <c r="AK1585" s="37"/>
      <c r="AL1585" s="37"/>
      <c r="AM1585" s="37"/>
      <c r="AN1585" s="37"/>
      <c r="AO1585" s="37"/>
    </row>
    <row r="1586" spans="17:41" x14ac:dyDescent="0.35">
      <c r="Q1586" s="37"/>
      <c r="R1586" s="37"/>
      <c r="S1586" s="37"/>
      <c r="T1586" s="37"/>
      <c r="U1586" s="37"/>
      <c r="V1586" s="37"/>
      <c r="W1586" s="37"/>
      <c r="X1586" s="37"/>
      <c r="Y1586" s="37"/>
      <c r="Z1586" s="37"/>
      <c r="AA1586" s="37"/>
      <c r="AB1586" s="37"/>
      <c r="AC1586" s="37"/>
      <c r="AD1586" s="37"/>
      <c r="AE1586" s="37"/>
      <c r="AF1586" s="37"/>
      <c r="AG1586" s="37"/>
      <c r="AH1586" s="37"/>
      <c r="AI1586" s="37"/>
      <c r="AJ1586" s="37"/>
      <c r="AK1586" s="37"/>
      <c r="AL1586" s="37"/>
      <c r="AM1586" s="37"/>
      <c r="AN1586" s="37"/>
      <c r="AO1586" s="37"/>
    </row>
    <row r="1587" spans="17:41" x14ac:dyDescent="0.35">
      <c r="Q1587" s="37"/>
      <c r="R1587" s="37"/>
      <c r="S1587" s="37"/>
      <c r="T1587" s="37"/>
      <c r="U1587" s="37"/>
      <c r="V1587" s="37"/>
      <c r="W1587" s="37"/>
      <c r="X1587" s="37"/>
      <c r="Y1587" s="37"/>
      <c r="Z1587" s="37"/>
      <c r="AA1587" s="37"/>
      <c r="AB1587" s="37"/>
      <c r="AC1587" s="37"/>
      <c r="AD1587" s="37"/>
      <c r="AE1587" s="37"/>
      <c r="AF1587" s="37"/>
      <c r="AG1587" s="37"/>
      <c r="AH1587" s="37"/>
      <c r="AI1587" s="37"/>
      <c r="AJ1587" s="37"/>
      <c r="AK1587" s="37"/>
      <c r="AL1587" s="37"/>
      <c r="AM1587" s="37"/>
      <c r="AN1587" s="37"/>
      <c r="AO1587" s="37"/>
    </row>
    <row r="1588" spans="17:41" x14ac:dyDescent="0.35">
      <c r="Q1588" s="37"/>
      <c r="R1588" s="37"/>
      <c r="S1588" s="37"/>
      <c r="T1588" s="37"/>
      <c r="U1588" s="37"/>
      <c r="V1588" s="37"/>
      <c r="W1588" s="37"/>
      <c r="X1588" s="37"/>
      <c r="Y1588" s="37"/>
      <c r="Z1588" s="37"/>
      <c r="AA1588" s="37"/>
      <c r="AB1588" s="37"/>
      <c r="AC1588" s="37"/>
      <c r="AD1588" s="37"/>
      <c r="AE1588" s="37"/>
      <c r="AF1588" s="37"/>
      <c r="AG1588" s="37"/>
      <c r="AH1588" s="37"/>
      <c r="AI1588" s="37"/>
      <c r="AJ1588" s="37"/>
      <c r="AK1588" s="37"/>
      <c r="AL1588" s="37"/>
      <c r="AM1588" s="37"/>
      <c r="AN1588" s="37"/>
      <c r="AO1588" s="37"/>
    </row>
    <row r="1589" spans="17:41" x14ac:dyDescent="0.35">
      <c r="Q1589" s="37"/>
      <c r="R1589" s="37"/>
      <c r="S1589" s="37"/>
      <c r="T1589" s="37"/>
      <c r="U1589" s="37"/>
      <c r="V1589" s="37"/>
      <c r="W1589" s="37"/>
      <c r="X1589" s="37"/>
      <c r="Y1589" s="37"/>
      <c r="Z1589" s="37"/>
      <c r="AA1589" s="37"/>
      <c r="AB1589" s="37"/>
      <c r="AC1589" s="37"/>
      <c r="AD1589" s="37"/>
      <c r="AE1589" s="37"/>
      <c r="AF1589" s="37"/>
      <c r="AG1589" s="37"/>
      <c r="AH1589" s="37"/>
      <c r="AI1589" s="37"/>
      <c r="AJ1589" s="37"/>
      <c r="AK1589" s="37"/>
      <c r="AL1589" s="37"/>
      <c r="AM1589" s="37"/>
      <c r="AN1589" s="37"/>
      <c r="AO1589" s="37"/>
    </row>
    <row r="1590" spans="17:41" x14ac:dyDescent="0.35">
      <c r="Q1590" s="37"/>
      <c r="R1590" s="37"/>
      <c r="S1590" s="37"/>
      <c r="T1590" s="37"/>
      <c r="U1590" s="37"/>
      <c r="V1590" s="37"/>
      <c r="W1590" s="37"/>
      <c r="X1590" s="37"/>
      <c r="Y1590" s="37"/>
      <c r="Z1590" s="37"/>
      <c r="AA1590" s="37"/>
      <c r="AB1590" s="37"/>
      <c r="AC1590" s="37"/>
      <c r="AD1590" s="37"/>
      <c r="AE1590" s="37"/>
      <c r="AF1590" s="37"/>
      <c r="AG1590" s="37"/>
      <c r="AH1590" s="37"/>
      <c r="AI1590" s="37"/>
      <c r="AJ1590" s="37"/>
      <c r="AK1590" s="37"/>
      <c r="AL1590" s="37"/>
      <c r="AM1590" s="37"/>
      <c r="AN1590" s="37"/>
      <c r="AO1590" s="37"/>
    </row>
    <row r="1591" spans="17:41" x14ac:dyDescent="0.35">
      <c r="Q1591" s="37"/>
      <c r="R1591" s="37"/>
      <c r="S1591" s="37"/>
      <c r="T1591" s="37"/>
      <c r="U1591" s="37"/>
      <c r="V1591" s="37"/>
      <c r="W1591" s="37"/>
      <c r="X1591" s="37"/>
      <c r="Y1591" s="37"/>
      <c r="Z1591" s="37"/>
      <c r="AA1591" s="37"/>
      <c r="AB1591" s="37"/>
      <c r="AC1591" s="37"/>
      <c r="AD1591" s="37"/>
      <c r="AE1591" s="37"/>
      <c r="AF1591" s="37"/>
      <c r="AG1591" s="37"/>
      <c r="AH1591" s="37"/>
      <c r="AI1591" s="37"/>
      <c r="AJ1591" s="37"/>
      <c r="AK1591" s="37"/>
      <c r="AL1591" s="37"/>
      <c r="AM1591" s="37"/>
      <c r="AN1591" s="37"/>
      <c r="AO1591" s="37"/>
    </row>
    <row r="1592" spans="17:41" x14ac:dyDescent="0.35">
      <c r="Q1592" s="37"/>
      <c r="R1592" s="37"/>
      <c r="S1592" s="37"/>
      <c r="T1592" s="37"/>
      <c r="U1592" s="37"/>
      <c r="V1592" s="37"/>
      <c r="W1592" s="37"/>
      <c r="X1592" s="37"/>
      <c r="Y1592" s="37"/>
      <c r="Z1592" s="37"/>
      <c r="AA1592" s="37"/>
      <c r="AB1592" s="37"/>
      <c r="AC1592" s="37"/>
      <c r="AD1592" s="37"/>
      <c r="AE1592" s="37"/>
      <c r="AF1592" s="37"/>
      <c r="AG1592" s="37"/>
      <c r="AH1592" s="37"/>
      <c r="AI1592" s="37"/>
      <c r="AJ1592" s="37"/>
      <c r="AK1592" s="37"/>
      <c r="AL1592" s="37"/>
      <c r="AM1592" s="37"/>
      <c r="AN1592" s="37"/>
      <c r="AO1592" s="37"/>
    </row>
    <row r="1593" spans="17:41" x14ac:dyDescent="0.35">
      <c r="Q1593" s="37"/>
      <c r="R1593" s="37"/>
      <c r="S1593" s="37"/>
      <c r="T1593" s="37"/>
      <c r="U1593" s="37"/>
      <c r="V1593" s="37"/>
      <c r="W1593" s="37"/>
      <c r="X1593" s="37"/>
      <c r="Y1593" s="37"/>
      <c r="Z1593" s="37"/>
      <c r="AA1593" s="37"/>
      <c r="AB1593" s="37"/>
      <c r="AC1593" s="37"/>
      <c r="AD1593" s="37"/>
      <c r="AE1593" s="37"/>
      <c r="AF1593" s="37"/>
      <c r="AG1593" s="37"/>
      <c r="AH1593" s="37"/>
      <c r="AI1593" s="37"/>
      <c r="AJ1593" s="37"/>
      <c r="AK1593" s="37"/>
      <c r="AL1593" s="37"/>
      <c r="AM1593" s="37"/>
      <c r="AN1593" s="37"/>
      <c r="AO1593" s="37"/>
    </row>
    <row r="1594" spans="17:41" x14ac:dyDescent="0.35">
      <c r="Q1594" s="37"/>
      <c r="R1594" s="37"/>
      <c r="S1594" s="37"/>
      <c r="T1594" s="37"/>
      <c r="U1594" s="37"/>
      <c r="V1594" s="37"/>
      <c r="W1594" s="37"/>
      <c r="X1594" s="37"/>
      <c r="Y1594" s="37"/>
      <c r="Z1594" s="37"/>
      <c r="AA1594" s="37"/>
      <c r="AB1594" s="37"/>
      <c r="AC1594" s="37"/>
      <c r="AD1594" s="37"/>
      <c r="AE1594" s="37"/>
      <c r="AF1594" s="37"/>
      <c r="AG1594" s="37"/>
      <c r="AH1594" s="37"/>
      <c r="AI1594" s="37"/>
      <c r="AJ1594" s="37"/>
      <c r="AK1594" s="37"/>
      <c r="AL1594" s="37"/>
      <c r="AM1594" s="37"/>
      <c r="AN1594" s="37"/>
      <c r="AO1594" s="37"/>
    </row>
    <row r="1595" spans="17:41" x14ac:dyDescent="0.35">
      <c r="Q1595" s="37"/>
      <c r="R1595" s="37"/>
      <c r="S1595" s="37"/>
      <c r="T1595" s="37"/>
      <c r="U1595" s="37"/>
      <c r="V1595" s="37"/>
      <c r="W1595" s="37"/>
      <c r="X1595" s="37"/>
      <c r="Y1595" s="37"/>
      <c r="Z1595" s="37"/>
      <c r="AA1595" s="37"/>
      <c r="AB1595" s="37"/>
      <c r="AC1595" s="37"/>
      <c r="AD1595" s="37"/>
      <c r="AE1595" s="37"/>
      <c r="AF1595" s="37"/>
      <c r="AG1595" s="37"/>
      <c r="AH1595" s="37"/>
      <c r="AI1595" s="37"/>
      <c r="AJ1595" s="37"/>
      <c r="AK1595" s="37"/>
      <c r="AL1595" s="37"/>
      <c r="AM1595" s="37"/>
      <c r="AN1595" s="37"/>
      <c r="AO1595" s="37"/>
    </row>
    <row r="1596" spans="17:41" x14ac:dyDescent="0.35">
      <c r="Q1596" s="37"/>
      <c r="R1596" s="37"/>
      <c r="S1596" s="37"/>
      <c r="T1596" s="37"/>
      <c r="U1596" s="37"/>
      <c r="V1596" s="37"/>
      <c r="W1596" s="37"/>
      <c r="X1596" s="37"/>
      <c r="Y1596" s="37"/>
      <c r="Z1596" s="37"/>
      <c r="AA1596" s="37"/>
      <c r="AB1596" s="37"/>
      <c r="AC1596" s="37"/>
      <c r="AD1596" s="37"/>
      <c r="AE1596" s="37"/>
      <c r="AF1596" s="37"/>
      <c r="AG1596" s="37"/>
      <c r="AH1596" s="37"/>
      <c r="AI1596" s="37"/>
      <c r="AJ1596" s="37"/>
      <c r="AK1596" s="37"/>
      <c r="AL1596" s="37"/>
      <c r="AM1596" s="37"/>
      <c r="AN1596" s="37"/>
      <c r="AO1596" s="37"/>
    </row>
    <row r="1597" spans="17:41" x14ac:dyDescent="0.35">
      <c r="Q1597" s="37"/>
      <c r="R1597" s="37"/>
      <c r="S1597" s="37"/>
      <c r="T1597" s="37"/>
      <c r="U1597" s="37"/>
      <c r="V1597" s="37"/>
      <c r="W1597" s="37"/>
      <c r="X1597" s="37"/>
      <c r="Y1597" s="37"/>
      <c r="Z1597" s="37"/>
      <c r="AA1597" s="37"/>
      <c r="AB1597" s="37"/>
      <c r="AC1597" s="37"/>
      <c r="AD1597" s="37"/>
      <c r="AE1597" s="37"/>
      <c r="AF1597" s="37"/>
      <c r="AG1597" s="37"/>
      <c r="AH1597" s="37"/>
      <c r="AI1597" s="37"/>
      <c r="AJ1597" s="37"/>
      <c r="AK1597" s="37"/>
      <c r="AL1597" s="37"/>
      <c r="AM1597" s="37"/>
      <c r="AN1597" s="37"/>
      <c r="AO1597" s="37"/>
    </row>
    <row r="1598" spans="17:41" x14ac:dyDescent="0.35">
      <c r="Q1598" s="37"/>
      <c r="R1598" s="37"/>
      <c r="S1598" s="37"/>
      <c r="T1598" s="37"/>
      <c r="U1598" s="37"/>
      <c r="V1598" s="37"/>
      <c r="W1598" s="37"/>
      <c r="X1598" s="37"/>
      <c r="Y1598" s="37"/>
      <c r="Z1598" s="37"/>
      <c r="AA1598" s="37"/>
      <c r="AB1598" s="37"/>
      <c r="AC1598" s="37"/>
      <c r="AD1598" s="37"/>
      <c r="AE1598" s="37"/>
      <c r="AF1598" s="37"/>
      <c r="AG1598" s="37"/>
      <c r="AH1598" s="37"/>
      <c r="AI1598" s="37"/>
      <c r="AJ1598" s="37"/>
      <c r="AK1598" s="37"/>
      <c r="AL1598" s="37"/>
      <c r="AM1598" s="37"/>
      <c r="AN1598" s="37"/>
      <c r="AO1598" s="37"/>
    </row>
    <row r="1599" spans="17:41" x14ac:dyDescent="0.35">
      <c r="Q1599" s="37"/>
      <c r="R1599" s="37"/>
      <c r="S1599" s="37"/>
      <c r="T1599" s="37"/>
      <c r="U1599" s="37"/>
      <c r="V1599" s="37"/>
      <c r="W1599" s="37"/>
      <c r="X1599" s="37"/>
      <c r="Y1599" s="37"/>
      <c r="Z1599" s="37"/>
      <c r="AA1599" s="37"/>
      <c r="AB1599" s="37"/>
      <c r="AC1599" s="37"/>
      <c r="AD1599" s="37"/>
      <c r="AE1599" s="37"/>
      <c r="AF1599" s="37"/>
      <c r="AG1599" s="37"/>
      <c r="AH1599" s="37"/>
      <c r="AI1599" s="37"/>
      <c r="AJ1599" s="37"/>
      <c r="AK1599" s="37"/>
      <c r="AL1599" s="37"/>
      <c r="AM1599" s="37"/>
      <c r="AN1599" s="37"/>
      <c r="AO1599" s="37"/>
    </row>
    <row r="1600" spans="17:41" x14ac:dyDescent="0.35">
      <c r="Q1600" s="37"/>
      <c r="R1600" s="37"/>
      <c r="S1600" s="37"/>
      <c r="T1600" s="37"/>
      <c r="U1600" s="37"/>
      <c r="V1600" s="37"/>
      <c r="W1600" s="37"/>
      <c r="X1600" s="37"/>
      <c r="Y1600" s="37"/>
      <c r="Z1600" s="37"/>
      <c r="AA1600" s="37"/>
      <c r="AB1600" s="37"/>
      <c r="AC1600" s="37"/>
      <c r="AD1600" s="37"/>
      <c r="AE1600" s="37"/>
      <c r="AF1600" s="37"/>
      <c r="AG1600" s="37"/>
      <c r="AH1600" s="37"/>
      <c r="AI1600" s="37"/>
      <c r="AJ1600" s="37"/>
      <c r="AK1600" s="37"/>
      <c r="AL1600" s="37"/>
      <c r="AM1600" s="37"/>
      <c r="AN1600" s="37"/>
      <c r="AO1600" s="37"/>
    </row>
    <row r="1601" spans="17:41" x14ac:dyDescent="0.35">
      <c r="Q1601" s="37"/>
      <c r="R1601" s="37"/>
      <c r="S1601" s="37"/>
      <c r="T1601" s="37"/>
      <c r="U1601" s="37"/>
      <c r="V1601" s="37"/>
      <c r="W1601" s="37"/>
      <c r="X1601" s="37"/>
      <c r="Y1601" s="37"/>
      <c r="Z1601" s="37"/>
      <c r="AA1601" s="37"/>
      <c r="AB1601" s="37"/>
      <c r="AC1601" s="37"/>
      <c r="AD1601" s="37"/>
      <c r="AE1601" s="37"/>
      <c r="AF1601" s="37"/>
      <c r="AG1601" s="37"/>
      <c r="AH1601" s="37"/>
      <c r="AI1601" s="37"/>
      <c r="AJ1601" s="37"/>
      <c r="AK1601" s="37"/>
      <c r="AL1601" s="37"/>
      <c r="AM1601" s="37"/>
      <c r="AN1601" s="37"/>
      <c r="AO1601" s="37"/>
    </row>
    <row r="1602" spans="17:41" x14ac:dyDescent="0.35">
      <c r="Q1602" s="37"/>
      <c r="R1602" s="37"/>
      <c r="S1602" s="37"/>
      <c r="T1602" s="37"/>
      <c r="U1602" s="37"/>
      <c r="V1602" s="37"/>
      <c r="W1602" s="37"/>
      <c r="X1602" s="37"/>
      <c r="Y1602" s="37"/>
      <c r="Z1602" s="37"/>
      <c r="AA1602" s="37"/>
      <c r="AB1602" s="37"/>
      <c r="AC1602" s="37"/>
      <c r="AD1602" s="37"/>
      <c r="AE1602" s="37"/>
      <c r="AF1602" s="37"/>
      <c r="AG1602" s="37"/>
      <c r="AH1602" s="37"/>
      <c r="AI1602" s="37"/>
      <c r="AJ1602" s="37"/>
      <c r="AK1602" s="37"/>
      <c r="AL1602" s="37"/>
      <c r="AM1602" s="37"/>
      <c r="AN1602" s="37"/>
      <c r="AO1602" s="37"/>
    </row>
    <row r="1603" spans="17:41" x14ac:dyDescent="0.35">
      <c r="Q1603" s="37"/>
      <c r="R1603" s="37"/>
      <c r="S1603" s="37"/>
      <c r="T1603" s="37"/>
      <c r="U1603" s="37"/>
      <c r="V1603" s="37"/>
      <c r="W1603" s="37"/>
      <c r="X1603" s="37"/>
      <c r="Y1603" s="37"/>
      <c r="Z1603" s="37"/>
      <c r="AA1603" s="37"/>
      <c r="AB1603" s="37"/>
      <c r="AC1603" s="37"/>
      <c r="AD1603" s="37"/>
      <c r="AE1603" s="37"/>
      <c r="AF1603" s="37"/>
      <c r="AG1603" s="37"/>
      <c r="AH1603" s="37"/>
      <c r="AI1603" s="37"/>
      <c r="AJ1603" s="37"/>
      <c r="AK1603" s="37"/>
      <c r="AL1603" s="37"/>
      <c r="AM1603" s="37"/>
      <c r="AN1603" s="37"/>
      <c r="AO1603" s="37"/>
    </row>
    <row r="1604" spans="17:41" x14ac:dyDescent="0.35">
      <c r="Q1604" s="37"/>
      <c r="R1604" s="37"/>
      <c r="S1604" s="37"/>
      <c r="T1604" s="37"/>
      <c r="U1604" s="37"/>
      <c r="V1604" s="37"/>
      <c r="W1604" s="37"/>
      <c r="X1604" s="37"/>
      <c r="Y1604" s="37"/>
      <c r="Z1604" s="37"/>
      <c r="AA1604" s="37"/>
      <c r="AB1604" s="37"/>
      <c r="AC1604" s="37"/>
      <c r="AD1604" s="37"/>
      <c r="AE1604" s="37"/>
      <c r="AF1604" s="37"/>
      <c r="AG1604" s="37"/>
      <c r="AH1604" s="37"/>
      <c r="AI1604" s="37"/>
      <c r="AJ1604" s="37"/>
      <c r="AK1604" s="37"/>
      <c r="AL1604" s="37"/>
      <c r="AM1604" s="37"/>
      <c r="AN1604" s="37"/>
      <c r="AO1604" s="37"/>
    </row>
    <row r="1605" spans="17:41" x14ac:dyDescent="0.35">
      <c r="Q1605" s="37"/>
      <c r="R1605" s="37"/>
      <c r="S1605" s="37"/>
      <c r="T1605" s="37"/>
      <c r="U1605" s="37"/>
      <c r="V1605" s="37"/>
      <c r="W1605" s="37"/>
      <c r="X1605" s="37"/>
      <c r="Y1605" s="37"/>
      <c r="Z1605" s="37"/>
      <c r="AA1605" s="37"/>
      <c r="AB1605" s="37"/>
      <c r="AC1605" s="37"/>
      <c r="AD1605" s="37"/>
      <c r="AE1605" s="37"/>
      <c r="AF1605" s="37"/>
      <c r="AG1605" s="37"/>
      <c r="AH1605" s="37"/>
      <c r="AI1605" s="37"/>
      <c r="AJ1605" s="37"/>
      <c r="AK1605" s="37"/>
      <c r="AL1605" s="37"/>
      <c r="AM1605" s="37"/>
      <c r="AN1605" s="37"/>
      <c r="AO1605" s="37"/>
    </row>
    <row r="1606" spans="17:41" x14ac:dyDescent="0.35">
      <c r="Q1606" s="37"/>
      <c r="R1606" s="37"/>
      <c r="S1606" s="37"/>
      <c r="T1606" s="37"/>
      <c r="U1606" s="37"/>
      <c r="V1606" s="37"/>
      <c r="W1606" s="37"/>
      <c r="X1606" s="37"/>
      <c r="Y1606" s="37"/>
      <c r="Z1606" s="37"/>
      <c r="AA1606" s="37"/>
      <c r="AB1606" s="37"/>
      <c r="AC1606" s="37"/>
      <c r="AD1606" s="37"/>
      <c r="AE1606" s="37"/>
      <c r="AF1606" s="37"/>
      <c r="AG1606" s="37"/>
      <c r="AH1606" s="37"/>
      <c r="AI1606" s="37"/>
      <c r="AJ1606" s="37"/>
      <c r="AK1606" s="37"/>
      <c r="AL1606" s="37"/>
      <c r="AM1606" s="37"/>
      <c r="AN1606" s="37"/>
      <c r="AO1606" s="37"/>
    </row>
    <row r="1607" spans="17:41" x14ac:dyDescent="0.35">
      <c r="Q1607" s="37"/>
      <c r="R1607" s="37"/>
      <c r="S1607" s="37"/>
      <c r="T1607" s="37"/>
      <c r="U1607" s="37"/>
      <c r="V1607" s="37"/>
      <c r="W1607" s="37"/>
      <c r="X1607" s="37"/>
      <c r="Y1607" s="37"/>
      <c r="Z1607" s="37"/>
      <c r="AA1607" s="37"/>
      <c r="AB1607" s="37"/>
      <c r="AC1607" s="37"/>
      <c r="AD1607" s="37"/>
      <c r="AE1607" s="37"/>
      <c r="AF1607" s="37"/>
      <c r="AG1607" s="37"/>
      <c r="AH1607" s="37"/>
      <c r="AI1607" s="37"/>
      <c r="AJ1607" s="37"/>
      <c r="AK1607" s="37"/>
      <c r="AL1607" s="37"/>
      <c r="AM1607" s="37"/>
      <c r="AN1607" s="37"/>
      <c r="AO1607" s="37"/>
    </row>
    <row r="1608" spans="17:41" x14ac:dyDescent="0.35">
      <c r="Q1608" s="37"/>
      <c r="R1608" s="37"/>
      <c r="S1608" s="37"/>
      <c r="T1608" s="37"/>
      <c r="U1608" s="37"/>
      <c r="V1608" s="37"/>
      <c r="W1608" s="37"/>
      <c r="X1608" s="37"/>
      <c r="Y1608" s="37"/>
      <c r="Z1608" s="37"/>
      <c r="AA1608" s="37"/>
      <c r="AB1608" s="37"/>
      <c r="AC1608" s="37"/>
      <c r="AD1608" s="37"/>
      <c r="AE1608" s="37"/>
      <c r="AF1608" s="37"/>
      <c r="AG1608" s="37"/>
      <c r="AH1608" s="37"/>
      <c r="AI1608" s="37"/>
      <c r="AJ1608" s="37"/>
      <c r="AK1608" s="37"/>
      <c r="AL1608" s="37"/>
      <c r="AM1608" s="37"/>
      <c r="AN1608" s="37"/>
      <c r="AO1608" s="37"/>
    </row>
    <row r="1609" spans="17:41" x14ac:dyDescent="0.35">
      <c r="Q1609" s="37"/>
      <c r="R1609" s="37"/>
      <c r="S1609" s="37"/>
      <c r="T1609" s="37"/>
      <c r="U1609" s="37"/>
      <c r="V1609" s="37"/>
      <c r="W1609" s="37"/>
      <c r="X1609" s="37"/>
      <c r="Y1609" s="37"/>
      <c r="Z1609" s="37"/>
      <c r="AA1609" s="37"/>
      <c r="AB1609" s="37"/>
      <c r="AC1609" s="37"/>
      <c r="AD1609" s="37"/>
      <c r="AE1609" s="37"/>
      <c r="AF1609" s="37"/>
      <c r="AG1609" s="37"/>
      <c r="AH1609" s="37"/>
      <c r="AI1609" s="37"/>
      <c r="AJ1609" s="37"/>
      <c r="AK1609" s="37"/>
      <c r="AL1609" s="37"/>
      <c r="AM1609" s="37"/>
      <c r="AN1609" s="37"/>
      <c r="AO1609" s="37"/>
    </row>
    <row r="1610" spans="17:41" x14ac:dyDescent="0.35">
      <c r="Q1610" s="37"/>
      <c r="R1610" s="37"/>
      <c r="S1610" s="37"/>
      <c r="T1610" s="37"/>
      <c r="U1610" s="37"/>
      <c r="V1610" s="37"/>
      <c r="W1610" s="37"/>
      <c r="X1610" s="37"/>
      <c r="Y1610" s="37"/>
      <c r="Z1610" s="37"/>
      <c r="AA1610" s="37"/>
      <c r="AB1610" s="37"/>
      <c r="AC1610" s="37"/>
      <c r="AD1610" s="37"/>
      <c r="AE1610" s="37"/>
      <c r="AF1610" s="37"/>
      <c r="AG1610" s="37"/>
      <c r="AH1610" s="37"/>
      <c r="AI1610" s="37"/>
      <c r="AJ1610" s="37"/>
      <c r="AK1610" s="37"/>
      <c r="AL1610" s="37"/>
      <c r="AM1610" s="37"/>
      <c r="AN1610" s="37"/>
      <c r="AO1610" s="37"/>
    </row>
    <row r="1611" spans="17:41" x14ac:dyDescent="0.35">
      <c r="Q1611" s="37"/>
      <c r="R1611" s="37"/>
      <c r="S1611" s="37"/>
      <c r="T1611" s="37"/>
      <c r="U1611" s="37"/>
      <c r="V1611" s="37"/>
      <c r="W1611" s="37"/>
      <c r="X1611" s="37"/>
      <c r="Y1611" s="37"/>
      <c r="Z1611" s="37"/>
      <c r="AA1611" s="37"/>
      <c r="AB1611" s="37"/>
      <c r="AC1611" s="37"/>
      <c r="AD1611" s="37"/>
      <c r="AE1611" s="37"/>
      <c r="AF1611" s="37"/>
      <c r="AG1611" s="37"/>
      <c r="AH1611" s="37"/>
      <c r="AI1611" s="37"/>
      <c r="AJ1611" s="37"/>
      <c r="AK1611" s="37"/>
      <c r="AL1611" s="37"/>
      <c r="AM1611" s="37"/>
      <c r="AN1611" s="37"/>
      <c r="AO1611" s="37"/>
    </row>
    <row r="1612" spans="17:41" x14ac:dyDescent="0.35">
      <c r="Q1612" s="37"/>
      <c r="R1612" s="37"/>
      <c r="S1612" s="37"/>
      <c r="T1612" s="37"/>
      <c r="U1612" s="37"/>
      <c r="V1612" s="37"/>
      <c r="W1612" s="37"/>
      <c r="X1612" s="37"/>
      <c r="Y1612" s="37"/>
      <c r="Z1612" s="37"/>
      <c r="AA1612" s="37"/>
      <c r="AB1612" s="37"/>
      <c r="AC1612" s="37"/>
      <c r="AD1612" s="37"/>
      <c r="AE1612" s="37"/>
      <c r="AF1612" s="37"/>
      <c r="AG1612" s="37"/>
      <c r="AH1612" s="37"/>
      <c r="AI1612" s="37"/>
      <c r="AJ1612" s="37"/>
      <c r="AK1612" s="37"/>
      <c r="AL1612" s="37"/>
      <c r="AM1612" s="37"/>
      <c r="AN1612" s="37"/>
      <c r="AO1612" s="37"/>
    </row>
    <row r="1613" spans="17:41" x14ac:dyDescent="0.35">
      <c r="Q1613" s="37"/>
      <c r="R1613" s="37"/>
      <c r="S1613" s="37"/>
      <c r="T1613" s="37"/>
      <c r="U1613" s="37"/>
      <c r="V1613" s="37"/>
      <c r="W1613" s="37"/>
      <c r="X1613" s="37"/>
      <c r="Y1613" s="37"/>
      <c r="Z1613" s="37"/>
      <c r="AA1613" s="37"/>
      <c r="AB1613" s="37"/>
      <c r="AC1613" s="37"/>
      <c r="AD1613" s="37"/>
      <c r="AE1613" s="37"/>
      <c r="AF1613" s="37"/>
      <c r="AG1613" s="37"/>
      <c r="AH1613" s="37"/>
      <c r="AI1613" s="37"/>
      <c r="AJ1613" s="37"/>
      <c r="AK1613" s="37"/>
      <c r="AL1613" s="37"/>
      <c r="AM1613" s="37"/>
      <c r="AN1613" s="37"/>
      <c r="AO1613" s="37"/>
    </row>
    <row r="1614" spans="17:41" x14ac:dyDescent="0.35">
      <c r="Q1614" s="37"/>
      <c r="R1614" s="37"/>
      <c r="S1614" s="37"/>
      <c r="T1614" s="37"/>
      <c r="U1614" s="37"/>
      <c r="V1614" s="37"/>
      <c r="W1614" s="37"/>
      <c r="X1614" s="37"/>
      <c r="Y1614" s="37"/>
      <c r="Z1614" s="37"/>
      <c r="AA1614" s="37"/>
      <c r="AB1614" s="37"/>
      <c r="AC1614" s="37"/>
      <c r="AD1614" s="37"/>
      <c r="AE1614" s="37"/>
      <c r="AF1614" s="37"/>
      <c r="AG1614" s="37"/>
      <c r="AH1614" s="37"/>
      <c r="AI1614" s="37"/>
      <c r="AJ1614" s="37"/>
      <c r="AK1614" s="37"/>
      <c r="AL1614" s="37"/>
      <c r="AM1614" s="37"/>
      <c r="AN1614" s="37"/>
      <c r="AO1614" s="37"/>
    </row>
    <row r="1615" spans="17:41" x14ac:dyDescent="0.35">
      <c r="Q1615" s="37"/>
      <c r="R1615" s="37"/>
      <c r="S1615" s="37"/>
      <c r="T1615" s="37"/>
      <c r="U1615" s="37"/>
      <c r="V1615" s="37"/>
      <c r="W1615" s="37"/>
      <c r="X1615" s="37"/>
      <c r="Y1615" s="37"/>
      <c r="Z1615" s="37"/>
      <c r="AA1615" s="37"/>
      <c r="AB1615" s="37"/>
      <c r="AC1615" s="37"/>
      <c r="AD1615" s="37"/>
      <c r="AE1615" s="37"/>
      <c r="AF1615" s="37"/>
      <c r="AG1615" s="37"/>
      <c r="AH1615" s="37"/>
      <c r="AI1615" s="37"/>
      <c r="AJ1615" s="37"/>
      <c r="AK1615" s="37"/>
      <c r="AL1615" s="37"/>
      <c r="AM1615" s="37"/>
      <c r="AN1615" s="37"/>
      <c r="AO1615" s="37"/>
    </row>
    <row r="1616" spans="17:41" x14ac:dyDescent="0.35">
      <c r="Q1616" s="37"/>
      <c r="R1616" s="37"/>
      <c r="S1616" s="37"/>
      <c r="T1616" s="37"/>
      <c r="U1616" s="37"/>
      <c r="V1616" s="37"/>
      <c r="W1616" s="37"/>
      <c r="X1616" s="37"/>
      <c r="Y1616" s="37"/>
      <c r="Z1616" s="37"/>
      <c r="AA1616" s="37"/>
      <c r="AB1616" s="37"/>
      <c r="AC1616" s="37"/>
      <c r="AD1616" s="37"/>
      <c r="AE1616" s="37"/>
      <c r="AF1616" s="37"/>
      <c r="AG1616" s="37"/>
      <c r="AH1616" s="37"/>
      <c r="AI1616" s="37"/>
      <c r="AJ1616" s="37"/>
      <c r="AK1616" s="37"/>
      <c r="AL1616" s="37"/>
      <c r="AM1616" s="37"/>
      <c r="AN1616" s="37"/>
      <c r="AO1616" s="37"/>
    </row>
    <row r="1617" spans="17:41" x14ac:dyDescent="0.35">
      <c r="Q1617" s="37"/>
      <c r="R1617" s="37"/>
      <c r="S1617" s="37"/>
      <c r="T1617" s="37"/>
      <c r="U1617" s="37"/>
      <c r="V1617" s="37"/>
      <c r="W1617" s="37"/>
      <c r="X1617" s="37"/>
      <c r="Y1617" s="37"/>
      <c r="Z1617" s="37"/>
      <c r="AA1617" s="37"/>
      <c r="AB1617" s="37"/>
      <c r="AC1617" s="37"/>
      <c r="AD1617" s="37"/>
      <c r="AE1617" s="37"/>
      <c r="AF1617" s="37"/>
      <c r="AG1617" s="37"/>
      <c r="AH1617" s="37"/>
      <c r="AI1617" s="37"/>
      <c r="AJ1617" s="37"/>
      <c r="AK1617" s="37"/>
      <c r="AL1617" s="37"/>
      <c r="AM1617" s="37"/>
      <c r="AN1617" s="37"/>
      <c r="AO1617" s="37"/>
    </row>
    <row r="1618" spans="17:41" x14ac:dyDescent="0.35">
      <c r="Q1618" s="37"/>
      <c r="R1618" s="37"/>
      <c r="S1618" s="37"/>
      <c r="T1618" s="37"/>
      <c r="U1618" s="37"/>
      <c r="V1618" s="37"/>
      <c r="W1618" s="37"/>
      <c r="X1618" s="37"/>
      <c r="Y1618" s="37"/>
      <c r="Z1618" s="37"/>
      <c r="AA1618" s="37"/>
      <c r="AB1618" s="37"/>
      <c r="AC1618" s="37"/>
      <c r="AD1618" s="37"/>
      <c r="AE1618" s="37"/>
      <c r="AF1618" s="37"/>
      <c r="AG1618" s="37"/>
      <c r="AH1618" s="37"/>
      <c r="AI1618" s="37"/>
      <c r="AJ1618" s="37"/>
      <c r="AK1618" s="37"/>
      <c r="AL1618" s="37"/>
      <c r="AM1618" s="37"/>
      <c r="AN1618" s="37"/>
      <c r="AO1618" s="37"/>
    </row>
    <row r="1619" spans="17:41" x14ac:dyDescent="0.35">
      <c r="Q1619" s="37"/>
      <c r="R1619" s="37"/>
      <c r="S1619" s="37"/>
      <c r="T1619" s="37"/>
      <c r="U1619" s="37"/>
      <c r="V1619" s="37"/>
      <c r="W1619" s="37"/>
      <c r="X1619" s="37"/>
      <c r="Y1619" s="37"/>
      <c r="Z1619" s="37"/>
      <c r="AA1619" s="37"/>
      <c r="AB1619" s="37"/>
      <c r="AC1619" s="37"/>
      <c r="AD1619" s="37"/>
      <c r="AE1619" s="37"/>
      <c r="AF1619" s="37"/>
      <c r="AG1619" s="37"/>
      <c r="AH1619" s="37"/>
      <c r="AI1619" s="37"/>
      <c r="AJ1619" s="37"/>
      <c r="AK1619" s="37"/>
      <c r="AL1619" s="37"/>
      <c r="AM1619" s="37"/>
      <c r="AN1619" s="37"/>
      <c r="AO1619" s="37"/>
    </row>
    <row r="1620" spans="17:41" x14ac:dyDescent="0.35">
      <c r="Q1620" s="37"/>
      <c r="R1620" s="37"/>
      <c r="S1620" s="37"/>
      <c r="T1620" s="37"/>
      <c r="U1620" s="37"/>
      <c r="V1620" s="37"/>
      <c r="W1620" s="37"/>
      <c r="X1620" s="37"/>
      <c r="Y1620" s="37"/>
      <c r="Z1620" s="37"/>
      <c r="AA1620" s="37"/>
      <c r="AB1620" s="37"/>
      <c r="AC1620" s="37"/>
      <c r="AD1620" s="37"/>
      <c r="AE1620" s="37"/>
      <c r="AF1620" s="37"/>
      <c r="AG1620" s="37"/>
      <c r="AH1620" s="37"/>
      <c r="AI1620" s="37"/>
      <c r="AJ1620" s="37"/>
      <c r="AK1620" s="37"/>
      <c r="AL1620" s="37"/>
      <c r="AM1620" s="37"/>
      <c r="AN1620" s="37"/>
      <c r="AO1620" s="37"/>
    </row>
    <row r="1621" spans="17:41" x14ac:dyDescent="0.35">
      <c r="Q1621" s="37"/>
      <c r="R1621" s="37"/>
      <c r="S1621" s="37"/>
      <c r="T1621" s="37"/>
      <c r="U1621" s="37"/>
      <c r="V1621" s="37"/>
      <c r="W1621" s="37"/>
      <c r="X1621" s="37"/>
      <c r="Y1621" s="37"/>
      <c r="Z1621" s="37"/>
      <c r="AA1621" s="37"/>
      <c r="AB1621" s="37"/>
      <c r="AC1621" s="37"/>
      <c r="AD1621" s="37"/>
      <c r="AE1621" s="37"/>
      <c r="AF1621" s="37"/>
      <c r="AG1621" s="37"/>
      <c r="AH1621" s="37"/>
      <c r="AI1621" s="37"/>
      <c r="AJ1621" s="37"/>
      <c r="AK1621" s="37"/>
      <c r="AL1621" s="37"/>
      <c r="AM1621" s="37"/>
      <c r="AN1621" s="37"/>
      <c r="AO1621" s="37"/>
    </row>
    <row r="1622" spans="17:41" x14ac:dyDescent="0.35">
      <c r="Q1622" s="37"/>
      <c r="R1622" s="37"/>
      <c r="S1622" s="37"/>
      <c r="T1622" s="37"/>
      <c r="U1622" s="37"/>
      <c r="V1622" s="37"/>
      <c r="W1622" s="37"/>
      <c r="X1622" s="37"/>
      <c r="Y1622" s="37"/>
      <c r="Z1622" s="37"/>
      <c r="AA1622" s="37"/>
      <c r="AB1622" s="37"/>
      <c r="AC1622" s="37"/>
      <c r="AD1622" s="37"/>
      <c r="AE1622" s="37"/>
      <c r="AF1622" s="37"/>
      <c r="AG1622" s="37"/>
      <c r="AH1622" s="37"/>
      <c r="AI1622" s="37"/>
      <c r="AJ1622" s="37"/>
      <c r="AK1622" s="37"/>
      <c r="AL1622" s="37"/>
      <c r="AM1622" s="37"/>
      <c r="AN1622" s="37"/>
      <c r="AO1622" s="37"/>
    </row>
    <row r="1623" spans="17:41" x14ac:dyDescent="0.35">
      <c r="Q1623" s="37"/>
      <c r="R1623" s="37"/>
      <c r="S1623" s="37"/>
      <c r="T1623" s="37"/>
      <c r="U1623" s="37"/>
      <c r="V1623" s="37"/>
      <c r="W1623" s="37"/>
      <c r="X1623" s="37"/>
      <c r="Y1623" s="37"/>
      <c r="Z1623" s="37"/>
      <c r="AA1623" s="37"/>
      <c r="AB1623" s="37"/>
      <c r="AC1623" s="37"/>
      <c r="AD1623" s="37"/>
      <c r="AE1623" s="37"/>
      <c r="AF1623" s="37"/>
      <c r="AG1623" s="37"/>
      <c r="AH1623" s="37"/>
      <c r="AI1623" s="37"/>
      <c r="AJ1623" s="37"/>
      <c r="AK1623" s="37"/>
      <c r="AL1623" s="37"/>
      <c r="AM1623" s="37"/>
      <c r="AN1623" s="37"/>
      <c r="AO1623" s="37"/>
    </row>
    <row r="1624" spans="17:41" x14ac:dyDescent="0.35">
      <c r="Q1624" s="37"/>
      <c r="R1624" s="37"/>
      <c r="S1624" s="37"/>
      <c r="T1624" s="37"/>
      <c r="U1624" s="37"/>
      <c r="V1624" s="37"/>
      <c r="W1624" s="37"/>
      <c r="X1624" s="37"/>
      <c r="Y1624" s="37"/>
      <c r="Z1624" s="37"/>
      <c r="AA1624" s="37"/>
      <c r="AB1624" s="37"/>
      <c r="AC1624" s="37"/>
      <c r="AD1624" s="37"/>
      <c r="AE1624" s="37"/>
      <c r="AF1624" s="37"/>
      <c r="AG1624" s="37"/>
      <c r="AH1624" s="37"/>
      <c r="AI1624" s="37"/>
      <c r="AJ1624" s="37"/>
      <c r="AK1624" s="37"/>
      <c r="AL1624" s="37"/>
      <c r="AM1624" s="37"/>
      <c r="AN1624" s="37"/>
      <c r="AO1624" s="37"/>
    </row>
    <row r="1625" spans="17:41" x14ac:dyDescent="0.35">
      <c r="Q1625" s="37"/>
      <c r="R1625" s="37"/>
      <c r="S1625" s="37"/>
      <c r="T1625" s="37"/>
      <c r="U1625" s="37"/>
      <c r="V1625" s="37"/>
      <c r="W1625" s="37"/>
      <c r="X1625" s="37"/>
      <c r="Y1625" s="37"/>
      <c r="Z1625" s="37"/>
      <c r="AA1625" s="37"/>
      <c r="AB1625" s="37"/>
      <c r="AC1625" s="37"/>
      <c r="AD1625" s="37"/>
      <c r="AE1625" s="37"/>
      <c r="AF1625" s="37"/>
      <c r="AG1625" s="37"/>
      <c r="AH1625" s="37"/>
      <c r="AI1625" s="37"/>
      <c r="AJ1625" s="37"/>
      <c r="AK1625" s="37"/>
      <c r="AL1625" s="37"/>
      <c r="AM1625" s="37"/>
      <c r="AN1625" s="37"/>
      <c r="AO1625" s="37"/>
    </row>
    <row r="1626" spans="17:41" x14ac:dyDescent="0.35">
      <c r="Q1626" s="37"/>
      <c r="R1626" s="37"/>
      <c r="S1626" s="37"/>
      <c r="T1626" s="37"/>
      <c r="U1626" s="37"/>
      <c r="V1626" s="37"/>
      <c r="W1626" s="37"/>
      <c r="X1626" s="37"/>
      <c r="Y1626" s="37"/>
      <c r="Z1626" s="37"/>
      <c r="AA1626" s="37"/>
      <c r="AB1626" s="37"/>
      <c r="AC1626" s="37"/>
      <c r="AD1626" s="37"/>
      <c r="AE1626" s="37"/>
      <c r="AF1626" s="37"/>
      <c r="AG1626" s="37"/>
      <c r="AH1626" s="37"/>
      <c r="AI1626" s="37"/>
      <c r="AJ1626" s="37"/>
      <c r="AK1626" s="37"/>
      <c r="AL1626" s="37"/>
      <c r="AM1626" s="37"/>
      <c r="AN1626" s="37"/>
      <c r="AO1626" s="37"/>
    </row>
    <row r="1627" spans="17:41" x14ac:dyDescent="0.35">
      <c r="Q1627" s="37"/>
      <c r="R1627" s="37"/>
      <c r="S1627" s="37"/>
      <c r="T1627" s="37"/>
      <c r="U1627" s="37"/>
      <c r="V1627" s="37"/>
      <c r="W1627" s="37"/>
      <c r="X1627" s="37"/>
      <c r="Y1627" s="37"/>
      <c r="Z1627" s="37"/>
      <c r="AA1627" s="37"/>
      <c r="AB1627" s="37"/>
      <c r="AC1627" s="37"/>
      <c r="AD1627" s="37"/>
      <c r="AE1627" s="37"/>
      <c r="AF1627" s="37"/>
      <c r="AG1627" s="37"/>
      <c r="AH1627" s="37"/>
      <c r="AI1627" s="37"/>
      <c r="AJ1627" s="37"/>
      <c r="AK1627" s="37"/>
      <c r="AL1627" s="37"/>
      <c r="AM1627" s="37"/>
      <c r="AN1627" s="37"/>
      <c r="AO1627" s="37"/>
    </row>
    <row r="1628" spans="17:41" x14ac:dyDescent="0.35">
      <c r="Q1628" s="37"/>
      <c r="R1628" s="37"/>
      <c r="S1628" s="37"/>
      <c r="T1628" s="37"/>
      <c r="U1628" s="37"/>
      <c r="V1628" s="37"/>
      <c r="W1628" s="37"/>
      <c r="X1628" s="37"/>
      <c r="Y1628" s="37"/>
      <c r="Z1628" s="37"/>
      <c r="AA1628" s="37"/>
      <c r="AB1628" s="37"/>
      <c r="AC1628" s="37"/>
      <c r="AD1628" s="37"/>
      <c r="AE1628" s="37"/>
      <c r="AF1628" s="37"/>
      <c r="AG1628" s="37"/>
      <c r="AH1628" s="37"/>
      <c r="AI1628" s="37"/>
      <c r="AJ1628" s="37"/>
      <c r="AK1628" s="37"/>
      <c r="AL1628" s="37"/>
      <c r="AM1628" s="37"/>
      <c r="AN1628" s="37"/>
      <c r="AO1628" s="37"/>
    </row>
    <row r="1629" spans="17:41" x14ac:dyDescent="0.35">
      <c r="Q1629" s="37"/>
      <c r="R1629" s="37"/>
      <c r="S1629" s="37"/>
      <c r="T1629" s="37"/>
      <c r="U1629" s="37"/>
      <c r="V1629" s="37"/>
      <c r="W1629" s="37"/>
      <c r="X1629" s="37"/>
      <c r="Y1629" s="37"/>
      <c r="Z1629" s="37"/>
      <c r="AA1629" s="37"/>
      <c r="AB1629" s="37"/>
      <c r="AC1629" s="37"/>
      <c r="AD1629" s="37"/>
      <c r="AE1629" s="37"/>
      <c r="AF1629" s="37"/>
      <c r="AG1629" s="37"/>
      <c r="AH1629" s="37"/>
      <c r="AI1629" s="37"/>
      <c r="AJ1629" s="37"/>
      <c r="AK1629" s="37"/>
      <c r="AL1629" s="37"/>
      <c r="AM1629" s="37"/>
      <c r="AN1629" s="37"/>
      <c r="AO1629" s="37"/>
    </row>
    <row r="1630" spans="17:41" x14ac:dyDescent="0.35">
      <c r="Q1630" s="37"/>
      <c r="R1630" s="37"/>
      <c r="S1630" s="37"/>
      <c r="T1630" s="37"/>
      <c r="U1630" s="37"/>
      <c r="V1630" s="37"/>
      <c r="W1630" s="37"/>
      <c r="X1630" s="37"/>
      <c r="Y1630" s="37"/>
      <c r="Z1630" s="37"/>
      <c r="AA1630" s="37"/>
      <c r="AB1630" s="37"/>
      <c r="AC1630" s="37"/>
      <c r="AD1630" s="37"/>
      <c r="AE1630" s="37"/>
      <c r="AF1630" s="37"/>
      <c r="AG1630" s="37"/>
      <c r="AH1630" s="37"/>
      <c r="AI1630" s="37"/>
      <c r="AJ1630" s="37"/>
      <c r="AK1630" s="37"/>
      <c r="AL1630" s="37"/>
      <c r="AM1630" s="37"/>
      <c r="AN1630" s="37"/>
      <c r="AO1630" s="37"/>
    </row>
    <row r="1631" spans="17:41" x14ac:dyDescent="0.35">
      <c r="Q1631" s="37"/>
      <c r="R1631" s="37"/>
      <c r="S1631" s="37"/>
      <c r="T1631" s="37"/>
      <c r="U1631" s="37"/>
      <c r="V1631" s="37"/>
      <c r="W1631" s="37"/>
      <c r="X1631" s="37"/>
      <c r="Y1631" s="37"/>
      <c r="Z1631" s="37"/>
      <c r="AA1631" s="37"/>
      <c r="AB1631" s="37"/>
      <c r="AC1631" s="37"/>
      <c r="AD1631" s="37"/>
      <c r="AE1631" s="37"/>
      <c r="AF1631" s="37"/>
      <c r="AG1631" s="37"/>
      <c r="AH1631" s="37"/>
      <c r="AI1631" s="37"/>
      <c r="AJ1631" s="37"/>
      <c r="AK1631" s="37"/>
      <c r="AL1631" s="37"/>
      <c r="AM1631" s="37"/>
      <c r="AN1631" s="37"/>
      <c r="AO1631" s="37"/>
    </row>
    <row r="1632" spans="17:41" x14ac:dyDescent="0.35">
      <c r="Q1632" s="37"/>
      <c r="R1632" s="37"/>
      <c r="S1632" s="37"/>
      <c r="T1632" s="37"/>
      <c r="U1632" s="37"/>
      <c r="V1632" s="37"/>
      <c r="W1632" s="37"/>
      <c r="X1632" s="37"/>
      <c r="Y1632" s="37"/>
      <c r="Z1632" s="37"/>
      <c r="AA1632" s="37"/>
      <c r="AB1632" s="37"/>
      <c r="AC1632" s="37"/>
      <c r="AD1632" s="37"/>
      <c r="AE1632" s="37"/>
      <c r="AF1632" s="37"/>
      <c r="AG1632" s="37"/>
      <c r="AH1632" s="37"/>
      <c r="AI1632" s="37"/>
      <c r="AJ1632" s="37"/>
      <c r="AK1632" s="37"/>
      <c r="AL1632" s="37"/>
      <c r="AM1632" s="37"/>
      <c r="AN1632" s="37"/>
      <c r="AO1632" s="37"/>
    </row>
    <row r="1633" spans="17:41" x14ac:dyDescent="0.35">
      <c r="Q1633" s="37"/>
      <c r="R1633" s="37"/>
      <c r="S1633" s="37"/>
      <c r="T1633" s="37"/>
      <c r="U1633" s="37"/>
      <c r="V1633" s="37"/>
      <c r="W1633" s="37"/>
      <c r="X1633" s="37"/>
      <c r="Y1633" s="37"/>
      <c r="Z1633" s="37"/>
      <c r="AA1633" s="37"/>
      <c r="AB1633" s="37"/>
      <c r="AC1633" s="37"/>
      <c r="AD1633" s="37"/>
      <c r="AE1633" s="37"/>
      <c r="AF1633" s="37"/>
      <c r="AG1633" s="37"/>
      <c r="AH1633" s="37"/>
      <c r="AI1633" s="37"/>
      <c r="AJ1633" s="37"/>
      <c r="AK1633" s="37"/>
      <c r="AL1633" s="37"/>
      <c r="AM1633" s="37"/>
      <c r="AN1633" s="37"/>
      <c r="AO1633" s="37"/>
    </row>
    <row r="1634" spans="17:41" x14ac:dyDescent="0.35">
      <c r="Q1634" s="37"/>
      <c r="R1634" s="37"/>
      <c r="S1634" s="37"/>
      <c r="T1634" s="37"/>
      <c r="U1634" s="37"/>
      <c r="V1634" s="37"/>
      <c r="W1634" s="37"/>
      <c r="X1634" s="37"/>
      <c r="Y1634" s="37"/>
      <c r="Z1634" s="37"/>
      <c r="AA1634" s="37"/>
      <c r="AB1634" s="37"/>
      <c r="AC1634" s="37"/>
      <c r="AD1634" s="37"/>
      <c r="AE1634" s="37"/>
      <c r="AF1634" s="37"/>
      <c r="AG1634" s="37"/>
      <c r="AH1634" s="37"/>
      <c r="AI1634" s="37"/>
      <c r="AJ1634" s="37"/>
      <c r="AK1634" s="37"/>
      <c r="AL1634" s="37"/>
      <c r="AM1634" s="37"/>
      <c r="AN1634" s="37"/>
      <c r="AO1634" s="37"/>
    </row>
    <row r="1635" spans="17:41" x14ac:dyDescent="0.35">
      <c r="Q1635" s="37"/>
      <c r="R1635" s="37"/>
      <c r="S1635" s="37"/>
      <c r="T1635" s="37"/>
      <c r="U1635" s="37"/>
      <c r="V1635" s="37"/>
      <c r="W1635" s="37"/>
      <c r="X1635" s="37"/>
      <c r="Y1635" s="37"/>
      <c r="Z1635" s="37"/>
      <c r="AA1635" s="37"/>
      <c r="AB1635" s="37"/>
      <c r="AC1635" s="37"/>
      <c r="AD1635" s="37"/>
      <c r="AE1635" s="37"/>
      <c r="AF1635" s="37"/>
      <c r="AG1635" s="37"/>
      <c r="AH1635" s="37"/>
      <c r="AI1635" s="37"/>
      <c r="AJ1635" s="37"/>
      <c r="AK1635" s="37"/>
      <c r="AL1635" s="37"/>
      <c r="AM1635" s="37"/>
      <c r="AN1635" s="37"/>
      <c r="AO1635" s="37"/>
    </row>
    <row r="1636" spans="17:41" x14ac:dyDescent="0.35">
      <c r="Q1636" s="37"/>
      <c r="R1636" s="37"/>
      <c r="S1636" s="37"/>
      <c r="T1636" s="37"/>
      <c r="U1636" s="37"/>
      <c r="V1636" s="37"/>
      <c r="W1636" s="37"/>
      <c r="X1636" s="37"/>
      <c r="Y1636" s="37"/>
      <c r="Z1636" s="37"/>
      <c r="AA1636" s="37"/>
      <c r="AB1636" s="37"/>
      <c r="AC1636" s="37"/>
      <c r="AD1636" s="37"/>
      <c r="AE1636" s="37"/>
      <c r="AF1636" s="37"/>
      <c r="AG1636" s="37"/>
      <c r="AH1636" s="37"/>
      <c r="AI1636" s="37"/>
      <c r="AJ1636" s="37"/>
      <c r="AK1636" s="37"/>
      <c r="AL1636" s="37"/>
      <c r="AM1636" s="37"/>
      <c r="AN1636" s="37"/>
      <c r="AO1636" s="37"/>
    </row>
    <row r="1637" spans="17:41" x14ac:dyDescent="0.35">
      <c r="Q1637" s="37"/>
      <c r="R1637" s="37"/>
      <c r="S1637" s="37"/>
      <c r="T1637" s="37"/>
      <c r="U1637" s="37"/>
      <c r="V1637" s="37"/>
      <c r="W1637" s="37"/>
      <c r="X1637" s="37"/>
      <c r="Y1637" s="37"/>
      <c r="Z1637" s="37"/>
      <c r="AA1637" s="37"/>
      <c r="AB1637" s="37"/>
      <c r="AC1637" s="37"/>
      <c r="AD1637" s="37"/>
      <c r="AE1637" s="37"/>
      <c r="AF1637" s="37"/>
      <c r="AG1637" s="37"/>
      <c r="AH1637" s="37"/>
      <c r="AI1637" s="37"/>
      <c r="AJ1637" s="37"/>
      <c r="AK1637" s="37"/>
      <c r="AL1637" s="37"/>
      <c r="AM1637" s="37"/>
      <c r="AN1637" s="37"/>
      <c r="AO1637" s="37"/>
    </row>
    <row r="1638" spans="17:41" x14ac:dyDescent="0.35">
      <c r="Q1638" s="37"/>
      <c r="R1638" s="37"/>
      <c r="S1638" s="37"/>
      <c r="T1638" s="37"/>
      <c r="U1638" s="37"/>
      <c r="V1638" s="37"/>
      <c r="W1638" s="37"/>
      <c r="X1638" s="37"/>
      <c r="Y1638" s="37"/>
      <c r="Z1638" s="37"/>
      <c r="AA1638" s="37"/>
      <c r="AB1638" s="37"/>
      <c r="AC1638" s="37"/>
      <c r="AD1638" s="37"/>
      <c r="AE1638" s="37"/>
      <c r="AF1638" s="37"/>
      <c r="AG1638" s="37"/>
      <c r="AH1638" s="37"/>
      <c r="AI1638" s="37"/>
      <c r="AJ1638" s="37"/>
      <c r="AK1638" s="37"/>
      <c r="AL1638" s="37"/>
      <c r="AM1638" s="37"/>
      <c r="AN1638" s="37"/>
      <c r="AO1638" s="37"/>
    </row>
    <row r="1639" spans="17:41" x14ac:dyDescent="0.35">
      <c r="Q1639" s="37"/>
      <c r="R1639" s="37"/>
      <c r="S1639" s="37"/>
      <c r="T1639" s="37"/>
      <c r="U1639" s="37"/>
      <c r="V1639" s="37"/>
      <c r="W1639" s="37"/>
      <c r="X1639" s="37"/>
      <c r="Y1639" s="37"/>
      <c r="Z1639" s="37"/>
      <c r="AA1639" s="37"/>
      <c r="AB1639" s="37"/>
      <c r="AC1639" s="37"/>
      <c r="AD1639" s="37"/>
      <c r="AE1639" s="37"/>
      <c r="AF1639" s="37"/>
      <c r="AG1639" s="37"/>
      <c r="AH1639" s="37"/>
      <c r="AI1639" s="37"/>
      <c r="AJ1639" s="37"/>
      <c r="AK1639" s="37"/>
      <c r="AL1639" s="37"/>
      <c r="AM1639" s="37"/>
      <c r="AN1639" s="37"/>
      <c r="AO1639" s="37"/>
    </row>
    <row r="1640" spans="17:41" x14ac:dyDescent="0.35">
      <c r="Q1640" s="37"/>
      <c r="R1640" s="37"/>
      <c r="S1640" s="37"/>
      <c r="T1640" s="37"/>
      <c r="U1640" s="37"/>
      <c r="V1640" s="37"/>
      <c r="W1640" s="37"/>
      <c r="X1640" s="37"/>
      <c r="Y1640" s="37"/>
      <c r="Z1640" s="37"/>
      <c r="AA1640" s="37"/>
      <c r="AB1640" s="37"/>
      <c r="AC1640" s="37"/>
      <c r="AD1640" s="37"/>
      <c r="AE1640" s="37"/>
      <c r="AF1640" s="37"/>
      <c r="AG1640" s="37"/>
      <c r="AH1640" s="37"/>
      <c r="AI1640" s="37"/>
      <c r="AJ1640" s="37"/>
      <c r="AK1640" s="37"/>
      <c r="AL1640" s="37"/>
      <c r="AM1640" s="37"/>
      <c r="AN1640" s="37"/>
      <c r="AO1640" s="37"/>
    </row>
    <row r="1641" spans="17:41" x14ac:dyDescent="0.35">
      <c r="Q1641" s="37"/>
      <c r="R1641" s="37"/>
      <c r="S1641" s="37"/>
      <c r="T1641" s="37"/>
      <c r="U1641" s="37"/>
      <c r="V1641" s="37"/>
      <c r="W1641" s="37"/>
      <c r="X1641" s="37"/>
      <c r="Y1641" s="37"/>
      <c r="Z1641" s="37"/>
      <c r="AA1641" s="37"/>
      <c r="AB1641" s="37"/>
      <c r="AC1641" s="37"/>
      <c r="AD1641" s="37"/>
      <c r="AE1641" s="37"/>
      <c r="AF1641" s="37"/>
      <c r="AG1641" s="37"/>
      <c r="AH1641" s="37"/>
      <c r="AI1641" s="37"/>
      <c r="AJ1641" s="37"/>
      <c r="AK1641" s="37"/>
      <c r="AL1641" s="37"/>
      <c r="AM1641" s="37"/>
      <c r="AN1641" s="37"/>
      <c r="AO1641" s="37"/>
    </row>
    <row r="1642" spans="17:41" x14ac:dyDescent="0.35">
      <c r="Q1642" s="37"/>
      <c r="R1642" s="37"/>
      <c r="S1642" s="37"/>
      <c r="T1642" s="37"/>
      <c r="U1642" s="37"/>
      <c r="V1642" s="37"/>
      <c r="W1642" s="37"/>
      <c r="X1642" s="37"/>
      <c r="Y1642" s="37"/>
      <c r="Z1642" s="37"/>
      <c r="AA1642" s="37"/>
      <c r="AB1642" s="37"/>
      <c r="AC1642" s="37"/>
      <c r="AD1642" s="37"/>
      <c r="AE1642" s="37"/>
      <c r="AF1642" s="37"/>
      <c r="AG1642" s="37"/>
      <c r="AH1642" s="37"/>
      <c r="AI1642" s="37"/>
      <c r="AJ1642" s="37"/>
      <c r="AK1642" s="37"/>
      <c r="AL1642" s="37"/>
      <c r="AM1642" s="37"/>
      <c r="AN1642" s="37"/>
      <c r="AO1642" s="37"/>
    </row>
    <row r="1643" spans="17:41" x14ac:dyDescent="0.35">
      <c r="Q1643" s="37"/>
      <c r="R1643" s="37"/>
      <c r="S1643" s="37"/>
      <c r="T1643" s="37"/>
      <c r="U1643" s="37"/>
      <c r="V1643" s="37"/>
      <c r="W1643" s="37"/>
      <c r="X1643" s="37"/>
      <c r="Y1643" s="37"/>
      <c r="Z1643" s="37"/>
      <c r="AA1643" s="37"/>
      <c r="AB1643" s="37"/>
      <c r="AC1643" s="37"/>
      <c r="AD1643" s="37"/>
      <c r="AE1643" s="37"/>
      <c r="AF1643" s="37"/>
      <c r="AG1643" s="37"/>
      <c r="AH1643" s="37"/>
      <c r="AI1643" s="37"/>
      <c r="AJ1643" s="37"/>
      <c r="AK1643" s="37"/>
      <c r="AL1643" s="37"/>
      <c r="AM1643" s="37"/>
      <c r="AN1643" s="37"/>
      <c r="AO1643" s="37"/>
    </row>
    <row r="1644" spans="17:41" x14ac:dyDescent="0.35">
      <c r="Q1644" s="37"/>
      <c r="R1644" s="37"/>
      <c r="S1644" s="37"/>
      <c r="T1644" s="37"/>
      <c r="U1644" s="37"/>
      <c r="V1644" s="37"/>
      <c r="W1644" s="37"/>
      <c r="X1644" s="37"/>
      <c r="Y1644" s="37"/>
      <c r="Z1644" s="37"/>
      <c r="AA1644" s="37"/>
      <c r="AB1644" s="37"/>
      <c r="AC1644" s="37"/>
      <c r="AD1644" s="37"/>
      <c r="AE1644" s="37"/>
      <c r="AF1644" s="37"/>
      <c r="AG1644" s="37"/>
      <c r="AH1644" s="37"/>
      <c r="AI1644" s="37"/>
      <c r="AJ1644" s="37"/>
      <c r="AK1644" s="37"/>
      <c r="AL1644" s="37"/>
      <c r="AM1644" s="37"/>
      <c r="AN1644" s="37"/>
      <c r="AO1644" s="37"/>
    </row>
    <row r="1645" spans="17:41" x14ac:dyDescent="0.35">
      <c r="Q1645" s="37"/>
      <c r="R1645" s="37"/>
      <c r="S1645" s="37"/>
      <c r="T1645" s="37"/>
      <c r="U1645" s="37"/>
      <c r="V1645" s="37"/>
      <c r="W1645" s="37"/>
      <c r="X1645" s="37"/>
      <c r="Y1645" s="37"/>
      <c r="Z1645" s="37"/>
      <c r="AA1645" s="37"/>
      <c r="AB1645" s="37"/>
      <c r="AC1645" s="37"/>
      <c r="AD1645" s="37"/>
      <c r="AE1645" s="37"/>
      <c r="AF1645" s="37"/>
      <c r="AG1645" s="37"/>
      <c r="AH1645" s="37"/>
      <c r="AI1645" s="37"/>
      <c r="AJ1645" s="37"/>
      <c r="AK1645" s="37"/>
      <c r="AL1645" s="37"/>
      <c r="AM1645" s="37"/>
      <c r="AN1645" s="37"/>
      <c r="AO1645" s="37"/>
    </row>
    <row r="1646" spans="17:41" x14ac:dyDescent="0.35">
      <c r="Q1646" s="37"/>
      <c r="R1646" s="37"/>
      <c r="S1646" s="37"/>
      <c r="T1646" s="37"/>
      <c r="U1646" s="37"/>
      <c r="V1646" s="37"/>
      <c r="W1646" s="37"/>
      <c r="X1646" s="37"/>
      <c r="Y1646" s="37"/>
      <c r="Z1646" s="37"/>
      <c r="AA1646" s="37"/>
      <c r="AB1646" s="37"/>
      <c r="AC1646" s="37"/>
      <c r="AD1646" s="37"/>
      <c r="AE1646" s="37"/>
      <c r="AF1646" s="37"/>
      <c r="AG1646" s="37"/>
      <c r="AH1646" s="37"/>
      <c r="AI1646" s="37"/>
      <c r="AJ1646" s="37"/>
      <c r="AK1646" s="37"/>
      <c r="AL1646" s="37"/>
      <c r="AM1646" s="37"/>
      <c r="AN1646" s="37"/>
      <c r="AO1646" s="37"/>
    </row>
    <row r="1647" spans="17:41" x14ac:dyDescent="0.35">
      <c r="Q1647" s="37"/>
      <c r="R1647" s="37"/>
      <c r="S1647" s="37"/>
      <c r="T1647" s="37"/>
      <c r="U1647" s="37"/>
      <c r="V1647" s="37"/>
      <c r="W1647" s="37"/>
      <c r="X1647" s="37"/>
      <c r="Y1647" s="37"/>
      <c r="Z1647" s="37"/>
      <c r="AA1647" s="37"/>
      <c r="AB1647" s="37"/>
      <c r="AC1647" s="37"/>
      <c r="AD1647" s="37"/>
      <c r="AE1647" s="37"/>
      <c r="AF1647" s="37"/>
      <c r="AG1647" s="37"/>
      <c r="AH1647" s="37"/>
      <c r="AI1647" s="37"/>
      <c r="AJ1647" s="37"/>
      <c r="AK1647" s="37"/>
      <c r="AL1647" s="37"/>
      <c r="AM1647" s="37"/>
      <c r="AN1647" s="37"/>
      <c r="AO1647" s="37"/>
    </row>
    <row r="1648" spans="17:41" x14ac:dyDescent="0.35">
      <c r="Q1648" s="37"/>
      <c r="R1648" s="37"/>
      <c r="S1648" s="37"/>
      <c r="T1648" s="37"/>
      <c r="U1648" s="37"/>
      <c r="V1648" s="37"/>
      <c r="W1648" s="37"/>
      <c r="X1648" s="37"/>
      <c r="Y1648" s="37"/>
      <c r="Z1648" s="37"/>
      <c r="AA1648" s="37"/>
      <c r="AB1648" s="37"/>
      <c r="AC1648" s="37"/>
      <c r="AD1648" s="37"/>
      <c r="AE1648" s="37"/>
      <c r="AF1648" s="37"/>
      <c r="AG1648" s="37"/>
      <c r="AH1648" s="37"/>
      <c r="AI1648" s="37"/>
      <c r="AJ1648" s="37"/>
      <c r="AK1648" s="37"/>
      <c r="AL1648" s="37"/>
      <c r="AM1648" s="37"/>
      <c r="AN1648" s="37"/>
      <c r="AO1648" s="37"/>
    </row>
    <row r="1649" spans="17:41" x14ac:dyDescent="0.35">
      <c r="Q1649" s="37"/>
      <c r="R1649" s="37"/>
      <c r="S1649" s="37"/>
      <c r="T1649" s="37"/>
      <c r="U1649" s="37"/>
      <c r="V1649" s="37"/>
      <c r="W1649" s="37"/>
      <c r="X1649" s="37"/>
      <c r="Y1649" s="37"/>
      <c r="Z1649" s="37"/>
      <c r="AA1649" s="37"/>
      <c r="AB1649" s="37"/>
      <c r="AC1649" s="37"/>
      <c r="AD1649" s="37"/>
      <c r="AE1649" s="37"/>
      <c r="AF1649" s="37"/>
      <c r="AG1649" s="37"/>
      <c r="AH1649" s="37"/>
      <c r="AI1649" s="37"/>
      <c r="AJ1649" s="37"/>
      <c r="AK1649" s="37"/>
      <c r="AL1649" s="37"/>
      <c r="AM1649" s="37"/>
      <c r="AN1649" s="37"/>
      <c r="AO1649" s="37"/>
    </row>
    <row r="1650" spans="17:41" x14ac:dyDescent="0.35">
      <c r="Q1650" s="37"/>
      <c r="R1650" s="37"/>
      <c r="S1650" s="37"/>
      <c r="T1650" s="37"/>
      <c r="U1650" s="37"/>
      <c r="V1650" s="37"/>
      <c r="W1650" s="37"/>
      <c r="X1650" s="37"/>
      <c r="Y1650" s="37"/>
      <c r="Z1650" s="37"/>
      <c r="AA1650" s="37"/>
      <c r="AB1650" s="37"/>
      <c r="AC1650" s="37"/>
      <c r="AD1650" s="37"/>
      <c r="AE1650" s="37"/>
      <c r="AF1650" s="37"/>
      <c r="AG1650" s="37"/>
      <c r="AH1650" s="37"/>
      <c r="AI1650" s="37"/>
      <c r="AJ1650" s="37"/>
      <c r="AK1650" s="37"/>
      <c r="AL1650" s="37"/>
      <c r="AM1650" s="37"/>
      <c r="AN1650" s="37"/>
      <c r="AO1650" s="37"/>
    </row>
    <row r="1651" spans="17:41" x14ac:dyDescent="0.35">
      <c r="Q1651" s="37"/>
      <c r="R1651" s="37"/>
      <c r="S1651" s="37"/>
      <c r="T1651" s="37"/>
      <c r="U1651" s="37"/>
      <c r="V1651" s="37"/>
      <c r="W1651" s="37"/>
      <c r="X1651" s="37"/>
      <c r="Y1651" s="37"/>
      <c r="Z1651" s="37"/>
      <c r="AA1651" s="37"/>
      <c r="AB1651" s="37"/>
      <c r="AC1651" s="37"/>
      <c r="AD1651" s="37"/>
      <c r="AE1651" s="37"/>
      <c r="AF1651" s="37"/>
      <c r="AG1651" s="37"/>
      <c r="AH1651" s="37"/>
      <c r="AI1651" s="37"/>
      <c r="AJ1651" s="37"/>
      <c r="AK1651" s="37"/>
      <c r="AL1651" s="37"/>
      <c r="AM1651" s="37"/>
      <c r="AN1651" s="37"/>
      <c r="AO1651" s="37"/>
    </row>
    <row r="1652" spans="17:41" x14ac:dyDescent="0.35">
      <c r="Q1652" s="37"/>
      <c r="R1652" s="37"/>
      <c r="S1652" s="37"/>
      <c r="T1652" s="37"/>
      <c r="U1652" s="37"/>
      <c r="V1652" s="37"/>
      <c r="W1652" s="37"/>
      <c r="X1652" s="37"/>
      <c r="Y1652" s="37"/>
      <c r="Z1652" s="37"/>
      <c r="AA1652" s="37"/>
      <c r="AB1652" s="37"/>
      <c r="AC1652" s="37"/>
      <c r="AD1652" s="37"/>
      <c r="AE1652" s="37"/>
      <c r="AF1652" s="37"/>
      <c r="AG1652" s="37"/>
      <c r="AH1652" s="37"/>
      <c r="AI1652" s="37"/>
      <c r="AJ1652" s="37"/>
      <c r="AK1652" s="37"/>
      <c r="AL1652" s="37"/>
      <c r="AM1652" s="37"/>
      <c r="AN1652" s="37"/>
      <c r="AO1652" s="37"/>
    </row>
    <row r="1653" spans="17:41" x14ac:dyDescent="0.35">
      <c r="Q1653" s="37"/>
      <c r="R1653" s="37"/>
      <c r="S1653" s="37"/>
      <c r="T1653" s="37"/>
      <c r="U1653" s="37"/>
      <c r="V1653" s="37"/>
      <c r="W1653" s="37"/>
      <c r="X1653" s="37"/>
      <c r="Y1653" s="37"/>
      <c r="Z1653" s="37"/>
      <c r="AA1653" s="37"/>
      <c r="AB1653" s="37"/>
      <c r="AC1653" s="37"/>
      <c r="AD1653" s="37"/>
      <c r="AE1653" s="37"/>
      <c r="AF1653" s="37"/>
      <c r="AG1653" s="37"/>
      <c r="AH1653" s="37"/>
      <c r="AI1653" s="37"/>
      <c r="AJ1653" s="37"/>
      <c r="AK1653" s="37"/>
      <c r="AL1653" s="37"/>
      <c r="AM1653" s="37"/>
      <c r="AN1653" s="37"/>
      <c r="AO1653" s="37"/>
    </row>
    <row r="1654" spans="17:41" x14ac:dyDescent="0.35">
      <c r="Q1654" s="37"/>
      <c r="R1654" s="37"/>
      <c r="S1654" s="37"/>
      <c r="T1654" s="37"/>
      <c r="U1654" s="37"/>
      <c r="V1654" s="37"/>
      <c r="W1654" s="37"/>
      <c r="X1654" s="37"/>
      <c r="Y1654" s="37"/>
      <c r="Z1654" s="37"/>
      <c r="AA1654" s="37"/>
      <c r="AB1654" s="37"/>
      <c r="AC1654" s="37"/>
      <c r="AD1654" s="37"/>
      <c r="AE1654" s="37"/>
      <c r="AF1654" s="37"/>
      <c r="AG1654" s="37"/>
      <c r="AH1654" s="37"/>
      <c r="AI1654" s="37"/>
      <c r="AJ1654" s="37"/>
      <c r="AK1654" s="37"/>
      <c r="AL1654" s="37"/>
      <c r="AM1654" s="37"/>
      <c r="AN1654" s="37"/>
      <c r="AO1654" s="37"/>
    </row>
    <row r="1655" spans="17:41" x14ac:dyDescent="0.35">
      <c r="Q1655" s="37"/>
      <c r="R1655" s="37"/>
      <c r="S1655" s="37"/>
      <c r="T1655" s="37"/>
      <c r="U1655" s="37"/>
      <c r="V1655" s="37"/>
      <c r="W1655" s="37"/>
      <c r="X1655" s="37"/>
      <c r="Y1655" s="37"/>
      <c r="Z1655" s="37"/>
      <c r="AA1655" s="37"/>
      <c r="AB1655" s="37"/>
      <c r="AC1655" s="37"/>
      <c r="AD1655" s="37"/>
      <c r="AE1655" s="37"/>
      <c r="AF1655" s="37"/>
      <c r="AG1655" s="37"/>
      <c r="AH1655" s="37"/>
      <c r="AI1655" s="37"/>
      <c r="AJ1655" s="37"/>
      <c r="AK1655" s="37"/>
      <c r="AL1655" s="37"/>
      <c r="AM1655" s="37"/>
      <c r="AN1655" s="37"/>
      <c r="AO1655" s="37"/>
    </row>
    <row r="1656" spans="17:41" x14ac:dyDescent="0.35">
      <c r="Q1656" s="37"/>
      <c r="R1656" s="37"/>
      <c r="S1656" s="37"/>
      <c r="T1656" s="37"/>
      <c r="U1656" s="37"/>
      <c r="V1656" s="37"/>
      <c r="W1656" s="37"/>
      <c r="X1656" s="37"/>
      <c r="Y1656" s="37"/>
      <c r="Z1656" s="37"/>
      <c r="AA1656" s="37"/>
      <c r="AB1656" s="37"/>
      <c r="AC1656" s="37"/>
      <c r="AD1656" s="37"/>
      <c r="AE1656" s="37"/>
      <c r="AF1656" s="37"/>
      <c r="AG1656" s="37"/>
      <c r="AH1656" s="37"/>
      <c r="AI1656" s="37"/>
      <c r="AJ1656" s="37"/>
      <c r="AK1656" s="37"/>
      <c r="AL1656" s="37"/>
      <c r="AM1656" s="37"/>
      <c r="AN1656" s="37"/>
      <c r="AO1656" s="37"/>
    </row>
    <row r="1657" spans="17:41" x14ac:dyDescent="0.35">
      <c r="Q1657" s="37"/>
      <c r="R1657" s="37"/>
      <c r="S1657" s="37"/>
      <c r="T1657" s="37"/>
      <c r="U1657" s="37"/>
      <c r="V1657" s="37"/>
      <c r="W1657" s="37"/>
      <c r="X1657" s="37"/>
      <c r="Y1657" s="37"/>
      <c r="Z1657" s="37"/>
      <c r="AA1657" s="37"/>
      <c r="AB1657" s="37"/>
      <c r="AC1657" s="37"/>
      <c r="AD1657" s="37"/>
      <c r="AE1657" s="37"/>
      <c r="AF1657" s="37"/>
      <c r="AG1657" s="37"/>
      <c r="AH1657" s="37"/>
      <c r="AI1657" s="37"/>
      <c r="AJ1657" s="37"/>
      <c r="AK1657" s="37"/>
      <c r="AL1657" s="37"/>
      <c r="AM1657" s="37"/>
      <c r="AN1657" s="37"/>
      <c r="AO1657" s="37"/>
    </row>
    <row r="1658" spans="17:41" x14ac:dyDescent="0.35">
      <c r="Q1658" s="37"/>
      <c r="R1658" s="37"/>
      <c r="S1658" s="37"/>
      <c r="T1658" s="37"/>
      <c r="U1658" s="37"/>
      <c r="V1658" s="37"/>
      <c r="W1658" s="37"/>
      <c r="X1658" s="37"/>
      <c r="Y1658" s="37"/>
      <c r="Z1658" s="37"/>
      <c r="AA1658" s="37"/>
      <c r="AB1658" s="37"/>
      <c r="AC1658" s="37"/>
      <c r="AD1658" s="37"/>
      <c r="AE1658" s="37"/>
      <c r="AF1658" s="37"/>
      <c r="AG1658" s="37"/>
      <c r="AH1658" s="37"/>
      <c r="AI1658" s="37"/>
      <c r="AJ1658" s="37"/>
      <c r="AK1658" s="37"/>
      <c r="AL1658" s="37"/>
      <c r="AM1658" s="37"/>
      <c r="AN1658" s="37"/>
      <c r="AO1658" s="37"/>
    </row>
    <row r="1659" spans="17:41" x14ac:dyDescent="0.35">
      <c r="Q1659" s="37"/>
      <c r="R1659" s="37"/>
      <c r="S1659" s="37"/>
      <c r="T1659" s="37"/>
      <c r="U1659" s="37"/>
      <c r="V1659" s="37"/>
      <c r="W1659" s="37"/>
      <c r="X1659" s="37"/>
      <c r="Y1659" s="37"/>
      <c r="Z1659" s="37"/>
      <c r="AA1659" s="37"/>
      <c r="AB1659" s="37"/>
      <c r="AC1659" s="37"/>
      <c r="AD1659" s="37"/>
      <c r="AE1659" s="37"/>
      <c r="AF1659" s="37"/>
      <c r="AG1659" s="37"/>
      <c r="AH1659" s="37"/>
      <c r="AI1659" s="37"/>
      <c r="AJ1659" s="37"/>
      <c r="AK1659" s="37"/>
      <c r="AL1659" s="37"/>
      <c r="AM1659" s="37"/>
      <c r="AN1659" s="37"/>
      <c r="AO1659" s="37"/>
    </row>
    <row r="1660" spans="17:41" x14ac:dyDescent="0.35">
      <c r="Q1660" s="37"/>
      <c r="R1660" s="37"/>
      <c r="S1660" s="37"/>
      <c r="T1660" s="37"/>
      <c r="U1660" s="37"/>
      <c r="V1660" s="37"/>
      <c r="W1660" s="37"/>
      <c r="X1660" s="37"/>
      <c r="Y1660" s="37"/>
      <c r="Z1660" s="37"/>
      <c r="AA1660" s="37"/>
      <c r="AB1660" s="37"/>
      <c r="AC1660" s="37"/>
      <c r="AD1660" s="37"/>
      <c r="AE1660" s="37"/>
      <c r="AF1660" s="37"/>
      <c r="AG1660" s="37"/>
      <c r="AH1660" s="37"/>
      <c r="AI1660" s="37"/>
      <c r="AJ1660" s="37"/>
      <c r="AK1660" s="37"/>
      <c r="AL1660" s="37"/>
      <c r="AM1660" s="37"/>
      <c r="AN1660" s="37"/>
      <c r="AO1660" s="37"/>
    </row>
    <row r="1661" spans="17:41" x14ac:dyDescent="0.35">
      <c r="Q1661" s="37"/>
      <c r="R1661" s="37"/>
      <c r="S1661" s="37"/>
      <c r="T1661" s="37"/>
      <c r="U1661" s="37"/>
      <c r="V1661" s="37"/>
      <c r="W1661" s="37"/>
      <c r="X1661" s="37"/>
      <c r="Y1661" s="37"/>
      <c r="Z1661" s="37"/>
      <c r="AA1661" s="37"/>
      <c r="AB1661" s="37"/>
      <c r="AC1661" s="37"/>
      <c r="AD1661" s="37"/>
      <c r="AE1661" s="37"/>
      <c r="AF1661" s="37"/>
      <c r="AG1661" s="37"/>
      <c r="AH1661" s="37"/>
      <c r="AI1661" s="37"/>
      <c r="AJ1661" s="37"/>
      <c r="AK1661" s="37"/>
      <c r="AL1661" s="37"/>
      <c r="AM1661" s="37"/>
      <c r="AN1661" s="37"/>
      <c r="AO1661" s="37"/>
    </row>
    <row r="1662" spans="17:41" x14ac:dyDescent="0.35">
      <c r="Q1662" s="37"/>
      <c r="R1662" s="37"/>
      <c r="S1662" s="37"/>
      <c r="T1662" s="37"/>
      <c r="U1662" s="37"/>
      <c r="V1662" s="37"/>
      <c r="W1662" s="37"/>
      <c r="X1662" s="37"/>
      <c r="Y1662" s="37"/>
      <c r="Z1662" s="37"/>
      <c r="AA1662" s="37"/>
      <c r="AB1662" s="37"/>
      <c r="AC1662" s="37"/>
      <c r="AD1662" s="37"/>
      <c r="AE1662" s="37"/>
      <c r="AF1662" s="37"/>
      <c r="AG1662" s="37"/>
      <c r="AH1662" s="37"/>
      <c r="AI1662" s="37"/>
      <c r="AJ1662" s="37"/>
      <c r="AK1662" s="37"/>
      <c r="AL1662" s="37"/>
      <c r="AM1662" s="37"/>
      <c r="AN1662" s="37"/>
      <c r="AO1662" s="37"/>
    </row>
    <row r="1663" spans="17:41" x14ac:dyDescent="0.35">
      <c r="Q1663" s="37"/>
      <c r="R1663" s="37"/>
      <c r="S1663" s="37"/>
      <c r="T1663" s="37"/>
      <c r="U1663" s="37"/>
      <c r="V1663" s="37"/>
      <c r="W1663" s="37"/>
      <c r="X1663" s="37"/>
      <c r="Y1663" s="37"/>
      <c r="Z1663" s="37"/>
      <c r="AA1663" s="37"/>
      <c r="AB1663" s="37"/>
      <c r="AC1663" s="37"/>
      <c r="AD1663" s="37"/>
      <c r="AE1663" s="37"/>
      <c r="AF1663" s="37"/>
      <c r="AG1663" s="37"/>
      <c r="AH1663" s="37"/>
      <c r="AI1663" s="37"/>
      <c r="AJ1663" s="37"/>
      <c r="AK1663" s="37"/>
      <c r="AL1663" s="37"/>
      <c r="AM1663" s="37"/>
      <c r="AN1663" s="37"/>
      <c r="AO1663" s="37"/>
    </row>
    <row r="1664" spans="17:41" x14ac:dyDescent="0.35">
      <c r="Q1664" s="37"/>
      <c r="R1664" s="37"/>
      <c r="S1664" s="37"/>
      <c r="T1664" s="37"/>
      <c r="U1664" s="37"/>
      <c r="V1664" s="37"/>
      <c r="W1664" s="37"/>
      <c r="X1664" s="37"/>
      <c r="Y1664" s="37"/>
      <c r="Z1664" s="37"/>
      <c r="AA1664" s="37"/>
      <c r="AB1664" s="37"/>
      <c r="AC1664" s="37"/>
      <c r="AD1664" s="37"/>
      <c r="AE1664" s="37"/>
      <c r="AF1664" s="37"/>
      <c r="AG1664" s="37"/>
      <c r="AH1664" s="37"/>
      <c r="AI1664" s="37"/>
      <c r="AJ1664" s="37"/>
      <c r="AK1664" s="37"/>
      <c r="AL1664" s="37"/>
      <c r="AM1664" s="37"/>
      <c r="AN1664" s="37"/>
      <c r="AO1664" s="37"/>
    </row>
    <row r="1665" spans="17:41" x14ac:dyDescent="0.35">
      <c r="Q1665" s="37"/>
      <c r="R1665" s="37"/>
      <c r="S1665" s="37"/>
      <c r="T1665" s="37"/>
      <c r="U1665" s="37"/>
      <c r="V1665" s="37"/>
      <c r="W1665" s="37"/>
      <c r="X1665" s="37"/>
      <c r="Y1665" s="37"/>
      <c r="Z1665" s="37"/>
      <c r="AA1665" s="37"/>
      <c r="AB1665" s="37"/>
      <c r="AC1665" s="37"/>
      <c r="AD1665" s="37"/>
      <c r="AE1665" s="37"/>
      <c r="AF1665" s="37"/>
      <c r="AG1665" s="37"/>
      <c r="AH1665" s="37"/>
      <c r="AI1665" s="37"/>
      <c r="AJ1665" s="37"/>
      <c r="AK1665" s="37"/>
      <c r="AL1665" s="37"/>
      <c r="AM1665" s="37"/>
      <c r="AN1665" s="37"/>
      <c r="AO1665" s="37"/>
    </row>
    <row r="1666" spans="17:41" x14ac:dyDescent="0.35">
      <c r="Q1666" s="37"/>
      <c r="R1666" s="37"/>
      <c r="S1666" s="37"/>
      <c r="T1666" s="37"/>
      <c r="U1666" s="37"/>
      <c r="V1666" s="37"/>
      <c r="W1666" s="37"/>
      <c r="X1666" s="37"/>
      <c r="Y1666" s="37"/>
      <c r="Z1666" s="37"/>
      <c r="AA1666" s="37"/>
      <c r="AB1666" s="37"/>
      <c r="AC1666" s="37"/>
      <c r="AD1666" s="37"/>
      <c r="AE1666" s="37"/>
      <c r="AF1666" s="37"/>
      <c r="AG1666" s="37"/>
      <c r="AH1666" s="37"/>
      <c r="AI1666" s="37"/>
      <c r="AJ1666" s="37"/>
      <c r="AK1666" s="37"/>
      <c r="AL1666" s="37"/>
      <c r="AM1666" s="37"/>
      <c r="AN1666" s="37"/>
      <c r="AO1666" s="37"/>
    </row>
    <row r="1667" spans="17:41" x14ac:dyDescent="0.35">
      <c r="Q1667" s="37"/>
      <c r="R1667" s="37"/>
      <c r="S1667" s="37"/>
      <c r="T1667" s="37"/>
      <c r="U1667" s="37"/>
      <c r="V1667" s="37"/>
      <c r="W1667" s="37"/>
      <c r="X1667" s="37"/>
      <c r="Y1667" s="37"/>
      <c r="Z1667" s="37"/>
      <c r="AA1667" s="37"/>
      <c r="AB1667" s="37"/>
      <c r="AC1667" s="37"/>
      <c r="AD1667" s="37"/>
      <c r="AE1667" s="37"/>
      <c r="AF1667" s="37"/>
      <c r="AG1667" s="37"/>
      <c r="AH1667" s="37"/>
      <c r="AI1667" s="37"/>
      <c r="AJ1667" s="37"/>
      <c r="AK1667" s="37"/>
      <c r="AL1667" s="37"/>
      <c r="AM1667" s="37"/>
      <c r="AN1667" s="37"/>
      <c r="AO1667" s="37"/>
    </row>
    <row r="1668" spans="17:41" x14ac:dyDescent="0.35">
      <c r="Q1668" s="37"/>
      <c r="R1668" s="37"/>
      <c r="S1668" s="37"/>
      <c r="T1668" s="37"/>
      <c r="U1668" s="37"/>
      <c r="V1668" s="37"/>
      <c r="W1668" s="37"/>
      <c r="X1668" s="37"/>
      <c r="Y1668" s="37"/>
      <c r="Z1668" s="37"/>
      <c r="AA1668" s="37"/>
      <c r="AB1668" s="37"/>
      <c r="AC1668" s="37"/>
      <c r="AD1668" s="37"/>
      <c r="AE1668" s="37"/>
      <c r="AF1668" s="37"/>
      <c r="AG1668" s="37"/>
      <c r="AH1668" s="37"/>
      <c r="AI1668" s="37"/>
      <c r="AJ1668" s="37"/>
      <c r="AK1668" s="37"/>
      <c r="AL1668" s="37"/>
      <c r="AM1668" s="37"/>
      <c r="AN1668" s="37"/>
      <c r="AO1668" s="37"/>
    </row>
    <row r="1669" spans="17:41" x14ac:dyDescent="0.35">
      <c r="Q1669" s="37"/>
      <c r="R1669" s="37"/>
      <c r="S1669" s="37"/>
      <c r="T1669" s="37"/>
      <c r="U1669" s="37"/>
      <c r="V1669" s="37"/>
      <c r="W1669" s="37"/>
      <c r="X1669" s="37"/>
      <c r="Y1669" s="37"/>
      <c r="Z1669" s="37"/>
      <c r="AA1669" s="37"/>
      <c r="AB1669" s="37"/>
      <c r="AC1669" s="37"/>
      <c r="AD1669" s="37"/>
      <c r="AE1669" s="37"/>
      <c r="AF1669" s="37"/>
      <c r="AG1669" s="37"/>
      <c r="AH1669" s="37"/>
      <c r="AI1669" s="37"/>
      <c r="AJ1669" s="37"/>
      <c r="AK1669" s="37"/>
      <c r="AL1669" s="37"/>
      <c r="AM1669" s="37"/>
      <c r="AN1669" s="37"/>
      <c r="AO1669" s="37"/>
    </row>
    <row r="1670" spans="17:41" x14ac:dyDescent="0.35">
      <c r="Q1670" s="37"/>
      <c r="R1670" s="37"/>
      <c r="S1670" s="37"/>
      <c r="T1670" s="37"/>
      <c r="U1670" s="37"/>
      <c r="V1670" s="37"/>
      <c r="W1670" s="37"/>
      <c r="X1670" s="37"/>
      <c r="Y1670" s="37"/>
      <c r="Z1670" s="37"/>
      <c r="AA1670" s="37"/>
      <c r="AB1670" s="37"/>
      <c r="AC1670" s="37"/>
      <c r="AD1670" s="37"/>
      <c r="AE1670" s="37"/>
      <c r="AF1670" s="37"/>
      <c r="AG1670" s="37"/>
      <c r="AH1670" s="37"/>
      <c r="AI1670" s="37"/>
      <c r="AJ1670" s="37"/>
      <c r="AK1670" s="37"/>
      <c r="AL1670" s="37"/>
      <c r="AM1670" s="37"/>
      <c r="AN1670" s="37"/>
      <c r="AO1670" s="37"/>
    </row>
    <row r="1671" spans="17:41" x14ac:dyDescent="0.35">
      <c r="Q1671" s="37"/>
      <c r="R1671" s="37"/>
      <c r="S1671" s="37"/>
      <c r="T1671" s="37"/>
      <c r="U1671" s="37"/>
      <c r="V1671" s="37"/>
      <c r="W1671" s="37"/>
      <c r="X1671" s="37"/>
      <c r="Y1671" s="37"/>
      <c r="Z1671" s="37"/>
      <c r="AA1671" s="37"/>
      <c r="AB1671" s="37"/>
      <c r="AC1671" s="37"/>
      <c r="AD1671" s="37"/>
      <c r="AE1671" s="37"/>
      <c r="AF1671" s="37"/>
      <c r="AG1671" s="37"/>
      <c r="AH1671" s="37"/>
      <c r="AI1671" s="37"/>
      <c r="AJ1671" s="37"/>
      <c r="AK1671" s="37"/>
      <c r="AL1671" s="37"/>
      <c r="AM1671" s="37"/>
      <c r="AN1671" s="37"/>
      <c r="AO1671" s="37"/>
    </row>
    <row r="1672" spans="17:41" x14ac:dyDescent="0.35">
      <c r="Q1672" s="37"/>
      <c r="R1672" s="37"/>
      <c r="S1672" s="37"/>
      <c r="T1672" s="37"/>
      <c r="U1672" s="37"/>
      <c r="V1672" s="37"/>
      <c r="W1672" s="37"/>
      <c r="X1672" s="37"/>
      <c r="Y1672" s="37"/>
      <c r="Z1672" s="37"/>
      <c r="AA1672" s="37"/>
      <c r="AB1672" s="37"/>
      <c r="AC1672" s="37"/>
      <c r="AD1672" s="37"/>
      <c r="AE1672" s="37"/>
      <c r="AF1672" s="37"/>
      <c r="AG1672" s="37"/>
      <c r="AH1672" s="37"/>
      <c r="AI1672" s="37"/>
      <c r="AJ1672" s="37"/>
      <c r="AK1672" s="37"/>
      <c r="AL1672" s="37"/>
      <c r="AM1672" s="37"/>
      <c r="AN1672" s="37"/>
      <c r="AO1672" s="37"/>
    </row>
    <row r="1673" spans="17:41" x14ac:dyDescent="0.35">
      <c r="Q1673" s="37"/>
      <c r="R1673" s="37"/>
      <c r="S1673" s="37"/>
      <c r="T1673" s="37"/>
      <c r="U1673" s="37"/>
      <c r="V1673" s="37"/>
      <c r="W1673" s="37"/>
      <c r="X1673" s="37"/>
      <c r="Y1673" s="37"/>
      <c r="Z1673" s="37"/>
      <c r="AA1673" s="37"/>
      <c r="AB1673" s="37"/>
      <c r="AC1673" s="37"/>
      <c r="AD1673" s="37"/>
      <c r="AE1673" s="37"/>
      <c r="AF1673" s="37"/>
      <c r="AG1673" s="37"/>
      <c r="AH1673" s="37"/>
      <c r="AI1673" s="37"/>
      <c r="AJ1673" s="37"/>
      <c r="AK1673" s="37"/>
      <c r="AL1673" s="37"/>
      <c r="AM1673" s="37"/>
      <c r="AN1673" s="37"/>
      <c r="AO1673" s="37"/>
    </row>
    <row r="1674" spans="17:41" x14ac:dyDescent="0.35">
      <c r="Q1674" s="37"/>
      <c r="R1674" s="37"/>
      <c r="S1674" s="37"/>
      <c r="T1674" s="37"/>
      <c r="U1674" s="37"/>
      <c r="V1674" s="37"/>
      <c r="W1674" s="37"/>
      <c r="X1674" s="37"/>
      <c r="Y1674" s="37"/>
      <c r="Z1674" s="37"/>
      <c r="AA1674" s="37"/>
      <c r="AB1674" s="37"/>
      <c r="AC1674" s="37"/>
      <c r="AD1674" s="37"/>
      <c r="AE1674" s="37"/>
      <c r="AF1674" s="37"/>
      <c r="AG1674" s="37"/>
      <c r="AH1674" s="37"/>
      <c r="AI1674" s="37"/>
      <c r="AJ1674" s="37"/>
      <c r="AK1674" s="37"/>
      <c r="AL1674" s="37"/>
      <c r="AM1674" s="37"/>
      <c r="AN1674" s="37"/>
      <c r="AO1674" s="37"/>
    </row>
    <row r="1675" spans="17:41" x14ac:dyDescent="0.35">
      <c r="Q1675" s="37"/>
      <c r="R1675" s="37"/>
      <c r="S1675" s="37"/>
      <c r="T1675" s="37"/>
      <c r="U1675" s="37"/>
      <c r="V1675" s="37"/>
      <c r="W1675" s="37"/>
      <c r="X1675" s="37"/>
      <c r="Y1675" s="37"/>
      <c r="Z1675" s="37"/>
      <c r="AA1675" s="37"/>
      <c r="AB1675" s="37"/>
      <c r="AC1675" s="37"/>
      <c r="AD1675" s="37"/>
      <c r="AE1675" s="37"/>
      <c r="AF1675" s="37"/>
      <c r="AG1675" s="37"/>
      <c r="AH1675" s="37"/>
      <c r="AI1675" s="37"/>
      <c r="AJ1675" s="37"/>
      <c r="AK1675" s="37"/>
      <c r="AL1675" s="37"/>
      <c r="AM1675" s="37"/>
      <c r="AN1675" s="37"/>
      <c r="AO1675" s="37"/>
    </row>
    <row r="1676" spans="17:41" x14ac:dyDescent="0.35">
      <c r="Q1676" s="37"/>
      <c r="R1676" s="37"/>
      <c r="S1676" s="37"/>
      <c r="T1676" s="37"/>
      <c r="U1676" s="37"/>
      <c r="V1676" s="37"/>
      <c r="W1676" s="37"/>
      <c r="X1676" s="37"/>
      <c r="Y1676" s="37"/>
      <c r="Z1676" s="37"/>
      <c r="AA1676" s="37"/>
      <c r="AB1676" s="37"/>
      <c r="AC1676" s="37"/>
      <c r="AD1676" s="37"/>
      <c r="AE1676" s="37"/>
      <c r="AF1676" s="37"/>
      <c r="AG1676" s="37"/>
      <c r="AH1676" s="37"/>
      <c r="AI1676" s="37"/>
      <c r="AJ1676" s="37"/>
      <c r="AK1676" s="37"/>
      <c r="AL1676" s="37"/>
      <c r="AM1676" s="37"/>
      <c r="AN1676" s="37"/>
      <c r="AO1676" s="37"/>
    </row>
    <row r="1677" spans="17:41" x14ac:dyDescent="0.35">
      <c r="Q1677" s="37"/>
      <c r="R1677" s="37"/>
      <c r="S1677" s="37"/>
      <c r="T1677" s="37"/>
      <c r="U1677" s="37"/>
      <c r="V1677" s="37"/>
      <c r="W1677" s="37"/>
      <c r="X1677" s="37"/>
      <c r="Y1677" s="37"/>
      <c r="Z1677" s="37"/>
      <c r="AA1677" s="37"/>
      <c r="AB1677" s="37"/>
      <c r="AC1677" s="37"/>
      <c r="AD1677" s="37"/>
      <c r="AE1677" s="37"/>
      <c r="AF1677" s="37"/>
      <c r="AG1677" s="37"/>
      <c r="AH1677" s="37"/>
      <c r="AI1677" s="37"/>
      <c r="AJ1677" s="37"/>
      <c r="AK1677" s="37"/>
      <c r="AL1677" s="37"/>
      <c r="AM1677" s="37"/>
      <c r="AN1677" s="37"/>
      <c r="AO1677" s="37"/>
    </row>
    <row r="1678" spans="17:41" x14ac:dyDescent="0.35">
      <c r="Q1678" s="37"/>
      <c r="R1678" s="37"/>
      <c r="S1678" s="37"/>
      <c r="T1678" s="37"/>
      <c r="U1678" s="37"/>
      <c r="V1678" s="37"/>
      <c r="W1678" s="37"/>
      <c r="X1678" s="37"/>
      <c r="Y1678" s="37"/>
      <c r="Z1678" s="37"/>
      <c r="AA1678" s="37"/>
      <c r="AB1678" s="37"/>
      <c r="AC1678" s="37"/>
      <c r="AD1678" s="37"/>
      <c r="AE1678" s="37"/>
      <c r="AF1678" s="37"/>
      <c r="AG1678" s="37"/>
      <c r="AH1678" s="37"/>
      <c r="AI1678" s="37"/>
      <c r="AJ1678" s="37"/>
      <c r="AK1678" s="37"/>
      <c r="AL1678" s="37"/>
      <c r="AM1678" s="37"/>
      <c r="AN1678" s="37"/>
      <c r="AO1678" s="37"/>
    </row>
    <row r="1679" spans="17:41" x14ac:dyDescent="0.35">
      <c r="Q1679" s="37"/>
      <c r="R1679" s="37"/>
      <c r="S1679" s="37"/>
      <c r="T1679" s="37"/>
      <c r="U1679" s="37"/>
      <c r="V1679" s="37"/>
      <c r="W1679" s="37"/>
      <c r="X1679" s="37"/>
      <c r="Y1679" s="37"/>
      <c r="Z1679" s="37"/>
      <c r="AA1679" s="37"/>
      <c r="AB1679" s="37"/>
      <c r="AC1679" s="37"/>
      <c r="AD1679" s="37"/>
      <c r="AE1679" s="37"/>
      <c r="AF1679" s="37"/>
      <c r="AG1679" s="37"/>
      <c r="AH1679" s="37"/>
      <c r="AI1679" s="37"/>
      <c r="AJ1679" s="37"/>
      <c r="AK1679" s="37"/>
      <c r="AL1679" s="37"/>
      <c r="AM1679" s="37"/>
      <c r="AN1679" s="37"/>
      <c r="AO1679" s="37"/>
    </row>
    <row r="1680" spans="17:41" x14ac:dyDescent="0.35">
      <c r="Q1680" s="37"/>
      <c r="R1680" s="37"/>
      <c r="S1680" s="37"/>
      <c r="T1680" s="37"/>
      <c r="U1680" s="37"/>
      <c r="V1680" s="37"/>
      <c r="W1680" s="37"/>
      <c r="X1680" s="37"/>
      <c r="Y1680" s="37"/>
      <c r="Z1680" s="37"/>
      <c r="AA1680" s="37"/>
      <c r="AB1680" s="37"/>
      <c r="AC1680" s="37"/>
      <c r="AD1680" s="37"/>
      <c r="AE1680" s="37"/>
      <c r="AF1680" s="37"/>
      <c r="AG1680" s="37"/>
      <c r="AH1680" s="37"/>
      <c r="AI1680" s="37"/>
      <c r="AJ1680" s="37"/>
      <c r="AK1680" s="37"/>
      <c r="AL1680" s="37"/>
      <c r="AM1680" s="37"/>
      <c r="AN1680" s="37"/>
      <c r="AO1680" s="37"/>
    </row>
    <row r="1681" spans="17:41" x14ac:dyDescent="0.35">
      <c r="Q1681" s="37"/>
      <c r="R1681" s="37"/>
      <c r="S1681" s="37"/>
      <c r="T1681" s="37"/>
      <c r="U1681" s="37"/>
      <c r="V1681" s="37"/>
      <c r="W1681" s="37"/>
      <c r="X1681" s="37"/>
      <c r="Y1681" s="37"/>
      <c r="Z1681" s="37"/>
      <c r="AA1681" s="37"/>
      <c r="AB1681" s="37"/>
      <c r="AC1681" s="37"/>
      <c r="AD1681" s="37"/>
      <c r="AE1681" s="37"/>
      <c r="AF1681" s="37"/>
      <c r="AG1681" s="37"/>
      <c r="AH1681" s="37"/>
      <c r="AI1681" s="37"/>
      <c r="AJ1681" s="37"/>
      <c r="AK1681" s="37"/>
      <c r="AL1681" s="37"/>
      <c r="AM1681" s="37"/>
      <c r="AN1681" s="37"/>
      <c r="AO1681" s="37"/>
    </row>
    <row r="1682" spans="17:41" x14ac:dyDescent="0.35">
      <c r="Q1682" s="37"/>
      <c r="R1682" s="37"/>
      <c r="S1682" s="37"/>
      <c r="T1682" s="37"/>
      <c r="U1682" s="37"/>
      <c r="V1682" s="37"/>
      <c r="W1682" s="37"/>
      <c r="X1682" s="37"/>
      <c r="Y1682" s="37"/>
      <c r="Z1682" s="37"/>
      <c r="AA1682" s="37"/>
      <c r="AB1682" s="37"/>
      <c r="AC1682" s="37"/>
      <c r="AD1682" s="37"/>
      <c r="AE1682" s="37"/>
      <c r="AF1682" s="37"/>
      <c r="AG1682" s="37"/>
      <c r="AH1682" s="37"/>
      <c r="AI1682" s="37"/>
      <c r="AJ1682" s="37"/>
      <c r="AK1682" s="37"/>
      <c r="AL1682" s="37"/>
      <c r="AM1682" s="37"/>
      <c r="AN1682" s="37"/>
      <c r="AO1682" s="37"/>
    </row>
    <row r="1683" spans="17:41" x14ac:dyDescent="0.35">
      <c r="Q1683" s="37"/>
      <c r="R1683" s="37"/>
      <c r="S1683" s="37"/>
      <c r="T1683" s="37"/>
      <c r="U1683" s="37"/>
      <c r="V1683" s="37"/>
      <c r="W1683" s="37"/>
      <c r="X1683" s="37"/>
      <c r="Y1683" s="37"/>
      <c r="Z1683" s="37"/>
      <c r="AA1683" s="37"/>
      <c r="AB1683" s="37"/>
      <c r="AC1683" s="37"/>
      <c r="AD1683" s="37"/>
      <c r="AE1683" s="37"/>
      <c r="AF1683" s="37"/>
      <c r="AG1683" s="37"/>
      <c r="AH1683" s="37"/>
      <c r="AI1683" s="37"/>
      <c r="AJ1683" s="37"/>
      <c r="AK1683" s="37"/>
      <c r="AL1683" s="37"/>
      <c r="AM1683" s="37"/>
      <c r="AN1683" s="37"/>
      <c r="AO1683" s="37"/>
    </row>
    <row r="1684" spans="17:41" x14ac:dyDescent="0.35">
      <c r="Q1684" s="37"/>
      <c r="R1684" s="37"/>
      <c r="S1684" s="37"/>
      <c r="T1684" s="37"/>
      <c r="U1684" s="37"/>
      <c r="V1684" s="37"/>
      <c r="W1684" s="37"/>
      <c r="X1684" s="37"/>
      <c r="Y1684" s="37"/>
      <c r="Z1684" s="37"/>
      <c r="AA1684" s="37"/>
      <c r="AB1684" s="37"/>
      <c r="AC1684" s="37"/>
      <c r="AD1684" s="37"/>
      <c r="AE1684" s="37"/>
      <c r="AF1684" s="37"/>
      <c r="AG1684" s="37"/>
      <c r="AH1684" s="37"/>
      <c r="AI1684" s="37"/>
      <c r="AJ1684" s="37"/>
      <c r="AK1684" s="37"/>
      <c r="AL1684" s="37"/>
      <c r="AM1684" s="37"/>
      <c r="AN1684" s="37"/>
      <c r="AO1684" s="37"/>
    </row>
    <row r="1685" spans="17:41" x14ac:dyDescent="0.35">
      <c r="Q1685" s="37"/>
      <c r="R1685" s="37"/>
      <c r="S1685" s="37"/>
      <c r="T1685" s="37"/>
      <c r="U1685" s="37"/>
      <c r="V1685" s="37"/>
      <c r="W1685" s="37"/>
      <c r="X1685" s="37"/>
      <c r="Y1685" s="37"/>
      <c r="Z1685" s="37"/>
      <c r="AA1685" s="37"/>
      <c r="AB1685" s="37"/>
      <c r="AC1685" s="37"/>
      <c r="AD1685" s="37"/>
      <c r="AE1685" s="37"/>
      <c r="AF1685" s="37"/>
      <c r="AG1685" s="37"/>
      <c r="AH1685" s="37"/>
      <c r="AI1685" s="37"/>
      <c r="AJ1685" s="37"/>
      <c r="AK1685" s="37"/>
      <c r="AL1685" s="37"/>
      <c r="AM1685" s="37"/>
      <c r="AN1685" s="37"/>
      <c r="AO1685" s="37"/>
    </row>
    <row r="1686" spans="17:41" x14ac:dyDescent="0.35">
      <c r="Q1686" s="37"/>
      <c r="R1686" s="37"/>
      <c r="S1686" s="37"/>
      <c r="T1686" s="37"/>
      <c r="U1686" s="37"/>
      <c r="V1686" s="37"/>
      <c r="W1686" s="37"/>
      <c r="X1686" s="37"/>
      <c r="Y1686" s="37"/>
      <c r="Z1686" s="37"/>
      <c r="AA1686" s="37"/>
      <c r="AB1686" s="37"/>
      <c r="AC1686" s="37"/>
      <c r="AD1686" s="37"/>
      <c r="AE1686" s="37"/>
      <c r="AF1686" s="37"/>
      <c r="AG1686" s="37"/>
      <c r="AH1686" s="37"/>
      <c r="AI1686" s="37"/>
      <c r="AJ1686" s="37"/>
      <c r="AK1686" s="37"/>
      <c r="AL1686" s="37"/>
      <c r="AM1686" s="37"/>
      <c r="AN1686" s="37"/>
      <c r="AO1686" s="37"/>
    </row>
    <row r="1687" spans="17:41" x14ac:dyDescent="0.35">
      <c r="Q1687" s="37"/>
      <c r="R1687" s="37"/>
      <c r="S1687" s="37"/>
      <c r="T1687" s="37"/>
      <c r="U1687" s="37"/>
      <c r="V1687" s="37"/>
      <c r="W1687" s="37"/>
      <c r="X1687" s="37"/>
      <c r="Y1687" s="37"/>
      <c r="Z1687" s="37"/>
      <c r="AA1687" s="37"/>
      <c r="AB1687" s="37"/>
      <c r="AC1687" s="37"/>
      <c r="AD1687" s="37"/>
      <c r="AE1687" s="37"/>
      <c r="AF1687" s="37"/>
      <c r="AG1687" s="37"/>
      <c r="AH1687" s="37"/>
      <c r="AI1687" s="37"/>
      <c r="AJ1687" s="37"/>
      <c r="AK1687" s="37"/>
      <c r="AL1687" s="37"/>
      <c r="AM1687" s="37"/>
      <c r="AN1687" s="37"/>
      <c r="AO1687" s="37"/>
    </row>
    <row r="1688" spans="17:41" x14ac:dyDescent="0.35">
      <c r="Q1688" s="37"/>
      <c r="R1688" s="37"/>
      <c r="S1688" s="37"/>
      <c r="T1688" s="37"/>
      <c r="U1688" s="37"/>
      <c r="V1688" s="37"/>
      <c r="W1688" s="37"/>
      <c r="X1688" s="37"/>
      <c r="Y1688" s="37"/>
      <c r="Z1688" s="37"/>
      <c r="AA1688" s="37"/>
      <c r="AB1688" s="37"/>
      <c r="AC1688" s="37"/>
      <c r="AD1688" s="37"/>
      <c r="AE1688" s="37"/>
      <c r="AF1688" s="37"/>
      <c r="AG1688" s="37"/>
      <c r="AH1688" s="37"/>
      <c r="AI1688" s="37"/>
      <c r="AJ1688" s="37"/>
      <c r="AK1688" s="37"/>
      <c r="AL1688" s="37"/>
      <c r="AM1688" s="37"/>
      <c r="AN1688" s="37"/>
      <c r="AO1688" s="37"/>
    </row>
    <row r="1689" spans="17:41" x14ac:dyDescent="0.35">
      <c r="Q1689" s="37"/>
      <c r="R1689" s="37"/>
      <c r="S1689" s="37"/>
      <c r="T1689" s="37"/>
      <c r="U1689" s="37"/>
      <c r="V1689" s="37"/>
      <c r="W1689" s="37"/>
      <c r="X1689" s="37"/>
      <c r="Y1689" s="37"/>
      <c r="Z1689" s="37"/>
      <c r="AA1689" s="37"/>
      <c r="AB1689" s="37"/>
      <c r="AC1689" s="37"/>
      <c r="AD1689" s="37"/>
      <c r="AE1689" s="37"/>
      <c r="AF1689" s="37"/>
      <c r="AG1689" s="37"/>
      <c r="AH1689" s="37"/>
      <c r="AI1689" s="37"/>
      <c r="AJ1689" s="37"/>
      <c r="AK1689" s="37"/>
      <c r="AL1689" s="37"/>
      <c r="AM1689" s="37"/>
      <c r="AN1689" s="37"/>
      <c r="AO1689" s="37"/>
    </row>
    <row r="1690" spans="17:41" x14ac:dyDescent="0.35">
      <c r="Q1690" s="37"/>
      <c r="R1690" s="37"/>
      <c r="S1690" s="37"/>
      <c r="T1690" s="37"/>
      <c r="U1690" s="37"/>
      <c r="V1690" s="37"/>
      <c r="W1690" s="37"/>
      <c r="X1690" s="37"/>
      <c r="Y1690" s="37"/>
      <c r="Z1690" s="37"/>
      <c r="AA1690" s="37"/>
      <c r="AB1690" s="37"/>
      <c r="AC1690" s="37"/>
      <c r="AD1690" s="37"/>
      <c r="AE1690" s="37"/>
      <c r="AF1690" s="37"/>
      <c r="AG1690" s="37"/>
      <c r="AH1690" s="37"/>
      <c r="AI1690" s="37"/>
      <c r="AJ1690" s="37"/>
      <c r="AK1690" s="37"/>
      <c r="AL1690" s="37"/>
      <c r="AM1690" s="37"/>
      <c r="AN1690" s="37"/>
      <c r="AO1690" s="37"/>
    </row>
    <row r="1691" spans="17:41" x14ac:dyDescent="0.35">
      <c r="Q1691" s="37"/>
      <c r="R1691" s="37"/>
      <c r="S1691" s="37"/>
      <c r="T1691" s="37"/>
      <c r="U1691" s="37"/>
      <c r="V1691" s="37"/>
      <c r="W1691" s="37"/>
      <c r="X1691" s="37"/>
      <c r="Y1691" s="37"/>
      <c r="Z1691" s="37"/>
      <c r="AA1691" s="37"/>
      <c r="AB1691" s="37"/>
      <c r="AC1691" s="37"/>
      <c r="AD1691" s="37"/>
      <c r="AE1691" s="37"/>
      <c r="AF1691" s="37"/>
      <c r="AG1691" s="37"/>
      <c r="AH1691" s="37"/>
      <c r="AI1691" s="37"/>
      <c r="AJ1691" s="37"/>
      <c r="AK1691" s="37"/>
      <c r="AL1691" s="37"/>
      <c r="AM1691" s="37"/>
      <c r="AN1691" s="37"/>
      <c r="AO1691" s="37"/>
    </row>
    <row r="1692" spans="17:41" x14ac:dyDescent="0.35">
      <c r="Q1692" s="37"/>
      <c r="R1692" s="37"/>
      <c r="S1692" s="37"/>
      <c r="T1692" s="37"/>
      <c r="U1692" s="37"/>
      <c r="V1692" s="37"/>
      <c r="W1692" s="37"/>
      <c r="X1692" s="37"/>
      <c r="Y1692" s="37"/>
      <c r="Z1692" s="37"/>
      <c r="AA1692" s="37"/>
      <c r="AB1692" s="37"/>
      <c r="AC1692" s="37"/>
      <c r="AD1692" s="37"/>
      <c r="AE1692" s="37"/>
      <c r="AF1692" s="37"/>
      <c r="AG1692" s="37"/>
      <c r="AH1692" s="37"/>
      <c r="AI1692" s="37"/>
      <c r="AJ1692" s="37"/>
      <c r="AK1692" s="37"/>
      <c r="AL1692" s="37"/>
      <c r="AM1692" s="37"/>
      <c r="AN1692" s="37"/>
      <c r="AO1692" s="37"/>
    </row>
    <row r="1693" spans="17:41" x14ac:dyDescent="0.35">
      <c r="Q1693" s="37"/>
      <c r="R1693" s="37"/>
      <c r="S1693" s="37"/>
      <c r="T1693" s="37"/>
      <c r="U1693" s="37"/>
      <c r="V1693" s="37"/>
      <c r="W1693" s="37"/>
      <c r="X1693" s="37"/>
      <c r="Y1693" s="37"/>
      <c r="Z1693" s="37"/>
      <c r="AA1693" s="37"/>
      <c r="AB1693" s="37"/>
      <c r="AC1693" s="37"/>
      <c r="AD1693" s="37"/>
      <c r="AE1693" s="37"/>
      <c r="AF1693" s="37"/>
      <c r="AG1693" s="37"/>
      <c r="AH1693" s="37"/>
      <c r="AI1693" s="37"/>
      <c r="AJ1693" s="37"/>
      <c r="AK1693" s="37"/>
      <c r="AL1693" s="37"/>
      <c r="AM1693" s="37"/>
      <c r="AN1693" s="37"/>
      <c r="AO1693" s="37"/>
    </row>
    <row r="1694" spans="17:41" x14ac:dyDescent="0.35">
      <c r="Q1694" s="37"/>
      <c r="R1694" s="37"/>
      <c r="S1694" s="37"/>
      <c r="T1694" s="37"/>
      <c r="U1694" s="37"/>
      <c r="V1694" s="37"/>
      <c r="W1694" s="37"/>
      <c r="X1694" s="37"/>
      <c r="Y1694" s="37"/>
      <c r="Z1694" s="37"/>
      <c r="AA1694" s="37"/>
      <c r="AB1694" s="37"/>
      <c r="AC1694" s="37"/>
      <c r="AD1694" s="37"/>
      <c r="AE1694" s="37"/>
      <c r="AF1694" s="37"/>
      <c r="AG1694" s="37"/>
      <c r="AH1694" s="37"/>
      <c r="AI1694" s="37"/>
      <c r="AJ1694" s="37"/>
      <c r="AK1694" s="37"/>
      <c r="AL1694" s="37"/>
      <c r="AM1694" s="37"/>
      <c r="AN1694" s="37"/>
      <c r="AO1694" s="37"/>
    </row>
    <row r="1695" spans="17:41" x14ac:dyDescent="0.35">
      <c r="Q1695" s="37"/>
      <c r="R1695" s="37"/>
      <c r="S1695" s="37"/>
      <c r="T1695" s="37"/>
      <c r="U1695" s="37"/>
      <c r="V1695" s="37"/>
      <c r="W1695" s="37"/>
      <c r="X1695" s="37"/>
      <c r="Y1695" s="37"/>
      <c r="Z1695" s="37"/>
      <c r="AA1695" s="37"/>
      <c r="AB1695" s="37"/>
      <c r="AC1695" s="37"/>
      <c r="AD1695" s="37"/>
      <c r="AE1695" s="37"/>
      <c r="AF1695" s="37"/>
      <c r="AG1695" s="37"/>
      <c r="AH1695" s="37"/>
      <c r="AI1695" s="37"/>
      <c r="AJ1695" s="37"/>
      <c r="AK1695" s="37"/>
      <c r="AL1695" s="37"/>
      <c r="AM1695" s="37"/>
      <c r="AN1695" s="37"/>
      <c r="AO1695" s="37"/>
    </row>
    <row r="1696" spans="17:41" x14ac:dyDescent="0.35">
      <c r="Q1696" s="37"/>
      <c r="R1696" s="37"/>
      <c r="S1696" s="37"/>
      <c r="T1696" s="37"/>
      <c r="U1696" s="37"/>
      <c r="V1696" s="37"/>
      <c r="W1696" s="37"/>
      <c r="X1696" s="37"/>
      <c r="Y1696" s="37"/>
      <c r="Z1696" s="37"/>
      <c r="AA1696" s="37"/>
      <c r="AB1696" s="37"/>
      <c r="AC1696" s="37"/>
      <c r="AD1696" s="37"/>
      <c r="AE1696" s="37"/>
      <c r="AF1696" s="37"/>
      <c r="AG1696" s="37"/>
      <c r="AH1696" s="37"/>
      <c r="AI1696" s="37"/>
      <c r="AJ1696" s="37"/>
      <c r="AK1696" s="37"/>
      <c r="AL1696" s="37"/>
      <c r="AM1696" s="37"/>
      <c r="AN1696" s="37"/>
      <c r="AO1696" s="37"/>
    </row>
    <row r="1697" spans="17:41" x14ac:dyDescent="0.35">
      <c r="Q1697" s="37"/>
      <c r="R1697" s="37"/>
      <c r="S1697" s="37"/>
      <c r="T1697" s="37"/>
      <c r="U1697" s="37"/>
      <c r="V1697" s="37"/>
      <c r="W1697" s="37"/>
      <c r="X1697" s="37"/>
      <c r="Y1697" s="37"/>
      <c r="Z1697" s="37"/>
      <c r="AA1697" s="37"/>
      <c r="AB1697" s="37"/>
      <c r="AC1697" s="37"/>
      <c r="AD1697" s="37"/>
      <c r="AE1697" s="37"/>
      <c r="AF1697" s="37"/>
      <c r="AG1697" s="37"/>
      <c r="AH1697" s="37"/>
      <c r="AI1697" s="37"/>
      <c r="AJ1697" s="37"/>
      <c r="AK1697" s="37"/>
      <c r="AL1697" s="37"/>
      <c r="AM1697" s="37"/>
      <c r="AN1697" s="37"/>
      <c r="AO1697" s="37"/>
    </row>
    <row r="1698" spans="17:41" x14ac:dyDescent="0.35">
      <c r="Q1698" s="37"/>
      <c r="R1698" s="37"/>
      <c r="S1698" s="37"/>
      <c r="T1698" s="37"/>
      <c r="U1698" s="37"/>
      <c r="V1698" s="37"/>
      <c r="W1698" s="37"/>
      <c r="X1698" s="37"/>
      <c r="Y1698" s="37"/>
      <c r="Z1698" s="37"/>
      <c r="AA1698" s="37"/>
      <c r="AB1698" s="37"/>
      <c r="AC1698" s="37"/>
      <c r="AD1698" s="37"/>
      <c r="AE1698" s="37"/>
      <c r="AF1698" s="37"/>
      <c r="AG1698" s="37"/>
      <c r="AH1698" s="37"/>
      <c r="AI1698" s="37"/>
      <c r="AJ1698" s="37"/>
      <c r="AK1698" s="37"/>
      <c r="AL1698" s="37"/>
      <c r="AM1698" s="37"/>
      <c r="AN1698" s="37"/>
      <c r="AO1698" s="37"/>
    </row>
    <row r="1699" spans="17:41" x14ac:dyDescent="0.35">
      <c r="Q1699" s="37"/>
      <c r="R1699" s="37"/>
      <c r="S1699" s="37"/>
      <c r="T1699" s="37"/>
      <c r="U1699" s="37"/>
      <c r="V1699" s="37"/>
      <c r="W1699" s="37"/>
      <c r="X1699" s="37"/>
      <c r="Y1699" s="37"/>
      <c r="Z1699" s="37"/>
      <c r="AA1699" s="37"/>
      <c r="AB1699" s="37"/>
      <c r="AC1699" s="37"/>
      <c r="AD1699" s="37"/>
      <c r="AE1699" s="37"/>
      <c r="AF1699" s="37"/>
      <c r="AG1699" s="37"/>
      <c r="AH1699" s="37"/>
      <c r="AI1699" s="37"/>
      <c r="AJ1699" s="37"/>
      <c r="AK1699" s="37"/>
      <c r="AL1699" s="37"/>
      <c r="AM1699" s="37"/>
      <c r="AN1699" s="37"/>
      <c r="AO1699" s="37"/>
    </row>
    <row r="1700" spans="17:41" x14ac:dyDescent="0.35">
      <c r="Q1700" s="37"/>
      <c r="R1700" s="37"/>
      <c r="S1700" s="37"/>
      <c r="T1700" s="37"/>
      <c r="U1700" s="37"/>
      <c r="V1700" s="37"/>
      <c r="W1700" s="37"/>
      <c r="X1700" s="37"/>
      <c r="Y1700" s="37"/>
      <c r="Z1700" s="37"/>
      <c r="AA1700" s="37"/>
      <c r="AB1700" s="37"/>
      <c r="AC1700" s="37"/>
      <c r="AD1700" s="37"/>
      <c r="AE1700" s="37"/>
      <c r="AF1700" s="37"/>
      <c r="AG1700" s="37"/>
      <c r="AH1700" s="37"/>
      <c r="AI1700" s="37"/>
      <c r="AJ1700" s="37"/>
      <c r="AK1700" s="37"/>
      <c r="AL1700" s="37"/>
      <c r="AM1700" s="37"/>
      <c r="AN1700" s="37"/>
      <c r="AO1700" s="37"/>
    </row>
    <row r="1701" spans="17:41" x14ac:dyDescent="0.35">
      <c r="Q1701" s="37"/>
      <c r="R1701" s="37"/>
      <c r="S1701" s="37"/>
      <c r="T1701" s="37"/>
      <c r="U1701" s="37"/>
      <c r="V1701" s="37"/>
      <c r="W1701" s="37"/>
      <c r="X1701" s="37"/>
      <c r="Y1701" s="37"/>
      <c r="Z1701" s="37"/>
      <c r="AA1701" s="37"/>
      <c r="AB1701" s="37"/>
      <c r="AC1701" s="37"/>
      <c r="AD1701" s="37"/>
      <c r="AE1701" s="37"/>
      <c r="AF1701" s="37"/>
      <c r="AG1701" s="37"/>
      <c r="AH1701" s="37"/>
      <c r="AI1701" s="37"/>
      <c r="AJ1701" s="37"/>
      <c r="AK1701" s="37"/>
      <c r="AL1701" s="37"/>
      <c r="AM1701" s="37"/>
      <c r="AN1701" s="37"/>
      <c r="AO1701" s="37"/>
    </row>
    <row r="1702" spans="17:41" x14ac:dyDescent="0.35">
      <c r="Q1702" s="37"/>
      <c r="R1702" s="37"/>
      <c r="S1702" s="37"/>
      <c r="T1702" s="37"/>
      <c r="U1702" s="37"/>
      <c r="V1702" s="37"/>
      <c r="W1702" s="37"/>
      <c r="X1702" s="37"/>
      <c r="Y1702" s="37"/>
      <c r="Z1702" s="37"/>
      <c r="AA1702" s="37"/>
      <c r="AB1702" s="37"/>
      <c r="AC1702" s="37"/>
      <c r="AD1702" s="37"/>
      <c r="AE1702" s="37"/>
      <c r="AF1702" s="37"/>
      <c r="AG1702" s="37"/>
      <c r="AH1702" s="37"/>
      <c r="AI1702" s="37"/>
      <c r="AJ1702" s="37"/>
      <c r="AK1702" s="37"/>
      <c r="AL1702" s="37"/>
      <c r="AM1702" s="37"/>
      <c r="AN1702" s="37"/>
      <c r="AO1702" s="37"/>
    </row>
    <row r="1703" spans="17:41" x14ac:dyDescent="0.35">
      <c r="Q1703" s="37"/>
      <c r="R1703" s="37"/>
      <c r="S1703" s="37"/>
      <c r="T1703" s="37"/>
      <c r="U1703" s="37"/>
      <c r="V1703" s="37"/>
      <c r="W1703" s="37"/>
      <c r="X1703" s="37"/>
      <c r="Y1703" s="37"/>
      <c r="Z1703" s="37"/>
      <c r="AA1703" s="37"/>
      <c r="AB1703" s="37"/>
      <c r="AC1703" s="37"/>
      <c r="AD1703" s="37"/>
      <c r="AE1703" s="37"/>
      <c r="AF1703" s="37"/>
      <c r="AG1703" s="37"/>
      <c r="AH1703" s="37"/>
      <c r="AI1703" s="37"/>
      <c r="AJ1703" s="37"/>
      <c r="AK1703" s="37"/>
      <c r="AL1703" s="37"/>
      <c r="AM1703" s="37"/>
      <c r="AN1703" s="37"/>
      <c r="AO1703" s="37"/>
    </row>
    <row r="1704" spans="17:41" x14ac:dyDescent="0.35">
      <c r="Q1704" s="37"/>
      <c r="R1704" s="37"/>
      <c r="S1704" s="37"/>
      <c r="T1704" s="37"/>
      <c r="U1704" s="37"/>
      <c r="V1704" s="37"/>
      <c r="W1704" s="37"/>
      <c r="X1704" s="37"/>
      <c r="Y1704" s="37"/>
      <c r="Z1704" s="37"/>
      <c r="AA1704" s="37"/>
      <c r="AB1704" s="37"/>
      <c r="AC1704" s="37"/>
      <c r="AD1704" s="37"/>
      <c r="AE1704" s="37"/>
      <c r="AF1704" s="37"/>
      <c r="AG1704" s="37"/>
      <c r="AH1704" s="37"/>
      <c r="AI1704" s="37"/>
      <c r="AJ1704" s="37"/>
      <c r="AK1704" s="37"/>
      <c r="AL1704" s="37"/>
      <c r="AM1704" s="37"/>
      <c r="AN1704" s="37"/>
      <c r="AO1704" s="37"/>
    </row>
    <row r="1705" spans="17:41" x14ac:dyDescent="0.35">
      <c r="Q1705" s="37"/>
      <c r="R1705" s="37"/>
      <c r="S1705" s="37"/>
      <c r="T1705" s="37"/>
      <c r="U1705" s="37"/>
      <c r="V1705" s="37"/>
      <c r="W1705" s="37"/>
      <c r="X1705" s="37"/>
      <c r="Y1705" s="37"/>
      <c r="Z1705" s="37"/>
      <c r="AA1705" s="37"/>
      <c r="AB1705" s="37"/>
      <c r="AC1705" s="37"/>
      <c r="AD1705" s="37"/>
      <c r="AE1705" s="37"/>
      <c r="AF1705" s="37"/>
      <c r="AG1705" s="37"/>
      <c r="AH1705" s="37"/>
      <c r="AI1705" s="37"/>
      <c r="AJ1705" s="37"/>
      <c r="AK1705" s="37"/>
      <c r="AL1705" s="37"/>
      <c r="AM1705" s="37"/>
      <c r="AN1705" s="37"/>
      <c r="AO1705" s="37"/>
    </row>
    <row r="1706" spans="17:41" x14ac:dyDescent="0.35">
      <c r="Q1706" s="37"/>
      <c r="R1706" s="37"/>
      <c r="S1706" s="37"/>
      <c r="T1706" s="37"/>
      <c r="U1706" s="37"/>
      <c r="V1706" s="37"/>
      <c r="W1706" s="37"/>
      <c r="X1706" s="37"/>
      <c r="Y1706" s="37"/>
      <c r="Z1706" s="37"/>
      <c r="AA1706" s="37"/>
      <c r="AB1706" s="37"/>
      <c r="AC1706" s="37"/>
      <c r="AD1706" s="37"/>
      <c r="AE1706" s="37"/>
      <c r="AF1706" s="37"/>
      <c r="AG1706" s="37"/>
      <c r="AH1706" s="37"/>
      <c r="AI1706" s="37"/>
      <c r="AJ1706" s="37"/>
      <c r="AK1706" s="37"/>
      <c r="AL1706" s="37"/>
      <c r="AM1706" s="37"/>
      <c r="AN1706" s="37"/>
      <c r="AO1706" s="37"/>
    </row>
    <row r="1707" spans="17:41" x14ac:dyDescent="0.35">
      <c r="Q1707" s="37"/>
      <c r="R1707" s="37"/>
      <c r="S1707" s="37"/>
      <c r="T1707" s="37"/>
      <c r="U1707" s="37"/>
      <c r="V1707" s="37"/>
      <c r="W1707" s="37"/>
      <c r="X1707" s="37"/>
      <c r="Y1707" s="37"/>
      <c r="Z1707" s="37"/>
      <c r="AA1707" s="37"/>
      <c r="AB1707" s="37"/>
      <c r="AC1707" s="37"/>
      <c r="AD1707" s="37"/>
      <c r="AE1707" s="37"/>
      <c r="AF1707" s="37"/>
      <c r="AG1707" s="37"/>
      <c r="AH1707" s="37"/>
      <c r="AI1707" s="37"/>
      <c r="AJ1707" s="37"/>
      <c r="AK1707" s="37"/>
      <c r="AL1707" s="37"/>
      <c r="AM1707" s="37"/>
      <c r="AN1707" s="37"/>
      <c r="AO1707" s="37"/>
    </row>
    <row r="1708" spans="17:41" x14ac:dyDescent="0.35">
      <c r="Q1708" s="37"/>
      <c r="R1708" s="37"/>
      <c r="S1708" s="37"/>
      <c r="T1708" s="37"/>
      <c r="U1708" s="37"/>
      <c r="V1708" s="37"/>
      <c r="W1708" s="37"/>
      <c r="X1708" s="37"/>
      <c r="Y1708" s="37"/>
      <c r="Z1708" s="37"/>
      <c r="AA1708" s="37"/>
      <c r="AB1708" s="37"/>
      <c r="AC1708" s="37"/>
      <c r="AD1708" s="37"/>
      <c r="AE1708" s="37"/>
      <c r="AF1708" s="37"/>
      <c r="AG1708" s="37"/>
      <c r="AH1708" s="37"/>
      <c r="AI1708" s="37"/>
      <c r="AJ1708" s="37"/>
      <c r="AK1708" s="37"/>
      <c r="AL1708" s="37"/>
      <c r="AM1708" s="37"/>
      <c r="AN1708" s="37"/>
      <c r="AO1708" s="37"/>
    </row>
    <row r="1709" spans="17:41" x14ac:dyDescent="0.35">
      <c r="Q1709" s="37"/>
      <c r="R1709" s="37"/>
      <c r="S1709" s="37"/>
      <c r="T1709" s="37"/>
      <c r="U1709" s="37"/>
      <c r="V1709" s="37"/>
      <c r="W1709" s="37"/>
      <c r="X1709" s="37"/>
      <c r="Y1709" s="37"/>
      <c r="Z1709" s="37"/>
      <c r="AA1709" s="37"/>
      <c r="AB1709" s="37"/>
      <c r="AC1709" s="37"/>
      <c r="AD1709" s="37"/>
      <c r="AE1709" s="37"/>
      <c r="AF1709" s="37"/>
      <c r="AG1709" s="37"/>
      <c r="AH1709" s="37"/>
      <c r="AI1709" s="37"/>
      <c r="AJ1709" s="37"/>
      <c r="AK1709" s="37"/>
      <c r="AL1709" s="37"/>
      <c r="AM1709" s="37"/>
      <c r="AN1709" s="37"/>
      <c r="AO1709" s="37"/>
    </row>
    <row r="1710" spans="17:41" x14ac:dyDescent="0.35">
      <c r="Q1710" s="37"/>
      <c r="R1710" s="37"/>
      <c r="S1710" s="37"/>
      <c r="T1710" s="37"/>
      <c r="U1710" s="37"/>
      <c r="V1710" s="37"/>
      <c r="W1710" s="37"/>
      <c r="X1710" s="37"/>
      <c r="Y1710" s="37"/>
      <c r="Z1710" s="37"/>
      <c r="AA1710" s="37"/>
      <c r="AB1710" s="37"/>
      <c r="AC1710" s="37"/>
      <c r="AD1710" s="37"/>
      <c r="AE1710" s="37"/>
      <c r="AF1710" s="37"/>
      <c r="AG1710" s="37"/>
      <c r="AH1710" s="37"/>
      <c r="AI1710" s="37"/>
      <c r="AJ1710" s="37"/>
      <c r="AK1710" s="37"/>
      <c r="AL1710" s="37"/>
      <c r="AM1710" s="37"/>
      <c r="AN1710" s="37"/>
      <c r="AO1710" s="37"/>
    </row>
    <row r="1711" spans="17:41" x14ac:dyDescent="0.35">
      <c r="Q1711" s="37"/>
      <c r="R1711" s="37"/>
      <c r="S1711" s="37"/>
      <c r="T1711" s="37"/>
      <c r="U1711" s="37"/>
      <c r="V1711" s="37"/>
      <c r="W1711" s="37"/>
      <c r="X1711" s="37"/>
      <c r="Y1711" s="37"/>
      <c r="Z1711" s="37"/>
      <c r="AA1711" s="37"/>
      <c r="AB1711" s="37"/>
      <c r="AC1711" s="37"/>
      <c r="AD1711" s="37"/>
      <c r="AE1711" s="37"/>
      <c r="AF1711" s="37"/>
      <c r="AG1711" s="37"/>
      <c r="AH1711" s="37"/>
      <c r="AI1711" s="37"/>
      <c r="AJ1711" s="37"/>
      <c r="AK1711" s="37"/>
      <c r="AL1711" s="37"/>
      <c r="AM1711" s="37"/>
      <c r="AN1711" s="37"/>
      <c r="AO1711" s="37"/>
    </row>
    <row r="1712" spans="17:41" x14ac:dyDescent="0.35">
      <c r="Q1712" s="37"/>
      <c r="R1712" s="37"/>
      <c r="S1712" s="37"/>
      <c r="T1712" s="37"/>
      <c r="U1712" s="37"/>
      <c r="V1712" s="37"/>
      <c r="W1712" s="37"/>
      <c r="X1712" s="37"/>
      <c r="Y1712" s="37"/>
      <c r="Z1712" s="37"/>
      <c r="AA1712" s="37"/>
      <c r="AB1712" s="37"/>
      <c r="AC1712" s="37"/>
      <c r="AD1712" s="37"/>
      <c r="AE1712" s="37"/>
      <c r="AF1712" s="37"/>
      <c r="AG1712" s="37"/>
      <c r="AH1712" s="37"/>
      <c r="AI1712" s="37"/>
      <c r="AJ1712" s="37"/>
      <c r="AK1712" s="37"/>
      <c r="AL1712" s="37"/>
      <c r="AM1712" s="37"/>
      <c r="AN1712" s="37"/>
      <c r="AO1712" s="37"/>
    </row>
    <row r="1713" spans="17:41" x14ac:dyDescent="0.35">
      <c r="Q1713" s="37"/>
      <c r="R1713" s="37"/>
      <c r="S1713" s="37"/>
      <c r="T1713" s="37"/>
      <c r="U1713" s="37"/>
      <c r="V1713" s="37"/>
      <c r="W1713" s="37"/>
      <c r="X1713" s="37"/>
      <c r="Y1713" s="37"/>
      <c r="Z1713" s="37"/>
      <c r="AA1713" s="37"/>
      <c r="AB1713" s="37"/>
      <c r="AC1713" s="37"/>
      <c r="AD1713" s="37"/>
      <c r="AE1713" s="37"/>
      <c r="AF1713" s="37"/>
      <c r="AG1713" s="37"/>
      <c r="AH1713" s="37"/>
      <c r="AI1713" s="37"/>
      <c r="AJ1713" s="37"/>
      <c r="AK1713" s="37"/>
      <c r="AL1713" s="37"/>
      <c r="AM1713" s="37"/>
      <c r="AN1713" s="37"/>
      <c r="AO1713" s="37"/>
    </row>
    <row r="1714" spans="17:41" x14ac:dyDescent="0.35">
      <c r="Q1714" s="37"/>
      <c r="R1714" s="37"/>
      <c r="S1714" s="37"/>
      <c r="T1714" s="37"/>
      <c r="U1714" s="37"/>
      <c r="V1714" s="37"/>
      <c r="W1714" s="37"/>
      <c r="X1714" s="37"/>
      <c r="Y1714" s="37"/>
      <c r="Z1714" s="37"/>
      <c r="AA1714" s="37"/>
      <c r="AB1714" s="37"/>
      <c r="AC1714" s="37"/>
      <c r="AD1714" s="37"/>
      <c r="AE1714" s="37"/>
      <c r="AF1714" s="37"/>
      <c r="AG1714" s="37"/>
      <c r="AH1714" s="37"/>
      <c r="AI1714" s="37"/>
      <c r="AJ1714" s="37"/>
      <c r="AK1714" s="37"/>
      <c r="AL1714" s="37"/>
      <c r="AM1714" s="37"/>
      <c r="AN1714" s="37"/>
      <c r="AO1714" s="37"/>
    </row>
    <row r="1715" spans="17:41" x14ac:dyDescent="0.35">
      <c r="Q1715" s="37"/>
      <c r="R1715" s="37"/>
      <c r="S1715" s="37"/>
      <c r="T1715" s="37"/>
      <c r="U1715" s="37"/>
      <c r="V1715" s="37"/>
      <c r="W1715" s="37"/>
      <c r="X1715" s="37"/>
      <c r="Y1715" s="37"/>
      <c r="Z1715" s="37"/>
      <c r="AA1715" s="37"/>
      <c r="AB1715" s="37"/>
      <c r="AC1715" s="37"/>
      <c r="AD1715" s="37"/>
      <c r="AE1715" s="37"/>
      <c r="AF1715" s="37"/>
      <c r="AG1715" s="37"/>
      <c r="AH1715" s="37"/>
      <c r="AI1715" s="37"/>
      <c r="AJ1715" s="37"/>
      <c r="AK1715" s="37"/>
      <c r="AL1715" s="37"/>
      <c r="AM1715" s="37"/>
      <c r="AN1715" s="37"/>
      <c r="AO1715" s="37"/>
    </row>
    <row r="1716" spans="17:41" x14ac:dyDescent="0.35">
      <c r="Q1716" s="37"/>
      <c r="R1716" s="37"/>
      <c r="S1716" s="37"/>
      <c r="T1716" s="37"/>
      <c r="U1716" s="37"/>
      <c r="V1716" s="37"/>
      <c r="W1716" s="37"/>
      <c r="X1716" s="37"/>
      <c r="Y1716" s="37"/>
      <c r="Z1716" s="37"/>
      <c r="AA1716" s="37"/>
      <c r="AB1716" s="37"/>
      <c r="AC1716" s="37"/>
      <c r="AD1716" s="37"/>
      <c r="AE1716" s="37"/>
      <c r="AF1716" s="37"/>
      <c r="AG1716" s="37"/>
      <c r="AH1716" s="37"/>
      <c r="AI1716" s="37"/>
      <c r="AJ1716" s="37"/>
      <c r="AK1716" s="37"/>
      <c r="AL1716" s="37"/>
      <c r="AM1716" s="37"/>
      <c r="AN1716" s="37"/>
      <c r="AO1716" s="37"/>
    </row>
    <row r="1717" spans="17:41" x14ac:dyDescent="0.35">
      <c r="Q1717" s="37"/>
      <c r="R1717" s="37"/>
      <c r="S1717" s="37"/>
      <c r="T1717" s="37"/>
      <c r="U1717" s="37"/>
      <c r="V1717" s="37"/>
      <c r="W1717" s="37"/>
      <c r="X1717" s="37"/>
      <c r="Y1717" s="37"/>
      <c r="Z1717" s="37"/>
      <c r="AA1717" s="37"/>
      <c r="AB1717" s="37"/>
      <c r="AC1717" s="37"/>
      <c r="AD1717" s="37"/>
      <c r="AE1717" s="37"/>
      <c r="AF1717" s="37"/>
      <c r="AG1717" s="37"/>
      <c r="AH1717" s="37"/>
      <c r="AI1717" s="37"/>
      <c r="AJ1717" s="37"/>
      <c r="AK1717" s="37"/>
      <c r="AL1717" s="37"/>
      <c r="AM1717" s="37"/>
      <c r="AN1717" s="37"/>
      <c r="AO1717" s="37"/>
    </row>
    <row r="1718" spans="17:41" x14ac:dyDescent="0.35">
      <c r="Q1718" s="37"/>
      <c r="R1718" s="37"/>
      <c r="S1718" s="37"/>
      <c r="T1718" s="37"/>
      <c r="U1718" s="37"/>
      <c r="V1718" s="37"/>
      <c r="W1718" s="37"/>
      <c r="X1718" s="37"/>
      <c r="Y1718" s="37"/>
      <c r="Z1718" s="37"/>
      <c r="AA1718" s="37"/>
      <c r="AB1718" s="37"/>
      <c r="AC1718" s="37"/>
      <c r="AD1718" s="37"/>
      <c r="AE1718" s="37"/>
      <c r="AF1718" s="37"/>
      <c r="AG1718" s="37"/>
      <c r="AH1718" s="37"/>
      <c r="AI1718" s="37"/>
      <c r="AJ1718" s="37"/>
      <c r="AK1718" s="37"/>
      <c r="AL1718" s="37"/>
      <c r="AM1718" s="37"/>
      <c r="AN1718" s="37"/>
      <c r="AO1718" s="37"/>
    </row>
    <row r="1719" spans="17:41" x14ac:dyDescent="0.35">
      <c r="Q1719" s="37"/>
      <c r="R1719" s="37"/>
      <c r="S1719" s="37"/>
      <c r="T1719" s="37"/>
      <c r="U1719" s="37"/>
      <c r="V1719" s="37"/>
      <c r="W1719" s="37"/>
      <c r="X1719" s="37"/>
      <c r="Y1719" s="37"/>
      <c r="Z1719" s="37"/>
      <c r="AA1719" s="37"/>
      <c r="AB1719" s="37"/>
      <c r="AC1719" s="37"/>
      <c r="AD1719" s="37"/>
      <c r="AE1719" s="37"/>
      <c r="AF1719" s="37"/>
      <c r="AG1719" s="37"/>
      <c r="AH1719" s="37"/>
      <c r="AI1719" s="37"/>
      <c r="AJ1719" s="37"/>
      <c r="AK1719" s="37"/>
      <c r="AL1719" s="37"/>
      <c r="AM1719" s="37"/>
      <c r="AN1719" s="37"/>
      <c r="AO1719" s="37"/>
    </row>
    <row r="1720" spans="17:41" x14ac:dyDescent="0.35">
      <c r="Q1720" s="37"/>
      <c r="R1720" s="37"/>
      <c r="S1720" s="37"/>
      <c r="T1720" s="37"/>
      <c r="U1720" s="37"/>
      <c r="V1720" s="37"/>
      <c r="W1720" s="37"/>
      <c r="X1720" s="37"/>
      <c r="Y1720" s="37"/>
      <c r="Z1720" s="37"/>
      <c r="AA1720" s="37"/>
      <c r="AB1720" s="37"/>
      <c r="AC1720" s="37"/>
      <c r="AD1720" s="37"/>
      <c r="AE1720" s="37"/>
      <c r="AF1720" s="37"/>
      <c r="AG1720" s="37"/>
      <c r="AH1720" s="37"/>
      <c r="AI1720" s="37"/>
      <c r="AJ1720" s="37"/>
      <c r="AK1720" s="37"/>
      <c r="AL1720" s="37"/>
      <c r="AM1720" s="37"/>
      <c r="AN1720" s="37"/>
      <c r="AO1720" s="37"/>
    </row>
    <row r="1721" spans="17:41" x14ac:dyDescent="0.35">
      <c r="Q1721" s="37"/>
      <c r="R1721" s="37"/>
      <c r="S1721" s="37"/>
      <c r="T1721" s="37"/>
      <c r="U1721" s="37"/>
      <c r="V1721" s="37"/>
      <c r="W1721" s="37"/>
      <c r="X1721" s="37"/>
      <c r="Y1721" s="37"/>
      <c r="Z1721" s="37"/>
      <c r="AA1721" s="37"/>
      <c r="AB1721" s="37"/>
      <c r="AC1721" s="37"/>
      <c r="AD1721" s="37"/>
      <c r="AE1721" s="37"/>
      <c r="AF1721" s="37"/>
      <c r="AG1721" s="37"/>
      <c r="AH1721" s="37"/>
      <c r="AI1721" s="37"/>
      <c r="AJ1721" s="37"/>
      <c r="AK1721" s="37"/>
      <c r="AL1721" s="37"/>
      <c r="AM1721" s="37"/>
      <c r="AN1721" s="37"/>
      <c r="AO1721" s="37"/>
    </row>
    <row r="1722" spans="17:41" x14ac:dyDescent="0.35">
      <c r="Q1722" s="37"/>
      <c r="R1722" s="37"/>
      <c r="S1722" s="37"/>
      <c r="T1722" s="37"/>
      <c r="U1722" s="37"/>
      <c r="V1722" s="37"/>
      <c r="W1722" s="37"/>
      <c r="X1722" s="37"/>
      <c r="Y1722" s="37"/>
      <c r="Z1722" s="37"/>
      <c r="AA1722" s="37"/>
      <c r="AB1722" s="37"/>
      <c r="AC1722" s="37"/>
      <c r="AD1722" s="37"/>
      <c r="AE1722" s="37"/>
      <c r="AF1722" s="37"/>
      <c r="AG1722" s="37"/>
      <c r="AH1722" s="37"/>
      <c r="AI1722" s="37"/>
      <c r="AJ1722" s="37"/>
      <c r="AK1722" s="37"/>
      <c r="AL1722" s="37"/>
      <c r="AM1722" s="37"/>
      <c r="AN1722" s="37"/>
      <c r="AO1722" s="37"/>
    </row>
    <row r="1723" spans="17:41" x14ac:dyDescent="0.35">
      <c r="Q1723" s="37"/>
      <c r="R1723" s="37"/>
      <c r="S1723" s="37"/>
      <c r="T1723" s="37"/>
      <c r="U1723" s="37"/>
      <c r="V1723" s="37"/>
      <c r="W1723" s="37"/>
      <c r="X1723" s="37"/>
      <c r="Y1723" s="37"/>
      <c r="Z1723" s="37"/>
      <c r="AA1723" s="37"/>
      <c r="AB1723" s="37"/>
      <c r="AC1723" s="37"/>
      <c r="AD1723" s="37"/>
      <c r="AE1723" s="37"/>
      <c r="AF1723" s="37"/>
      <c r="AG1723" s="37"/>
      <c r="AH1723" s="37"/>
      <c r="AI1723" s="37"/>
      <c r="AJ1723" s="37"/>
      <c r="AK1723" s="37"/>
      <c r="AL1723" s="37"/>
      <c r="AM1723" s="37"/>
      <c r="AN1723" s="37"/>
      <c r="AO1723" s="37"/>
    </row>
    <row r="1724" spans="17:41" x14ac:dyDescent="0.35">
      <c r="Q1724" s="37"/>
      <c r="R1724" s="37"/>
      <c r="S1724" s="37"/>
      <c r="T1724" s="37"/>
      <c r="U1724" s="37"/>
      <c r="V1724" s="37"/>
      <c r="W1724" s="37"/>
      <c r="X1724" s="37"/>
      <c r="Y1724" s="37"/>
      <c r="Z1724" s="37"/>
      <c r="AA1724" s="37"/>
      <c r="AB1724" s="37"/>
      <c r="AC1724" s="37"/>
      <c r="AD1724" s="37"/>
      <c r="AE1724" s="37"/>
      <c r="AF1724" s="37"/>
      <c r="AG1724" s="37"/>
      <c r="AH1724" s="37"/>
      <c r="AI1724" s="37"/>
      <c r="AJ1724" s="37"/>
      <c r="AK1724" s="37"/>
      <c r="AL1724" s="37"/>
      <c r="AM1724" s="37"/>
      <c r="AN1724" s="37"/>
      <c r="AO1724" s="37"/>
    </row>
    <row r="1725" spans="17:41" x14ac:dyDescent="0.35">
      <c r="Q1725" s="37"/>
      <c r="R1725" s="37"/>
      <c r="S1725" s="37"/>
      <c r="T1725" s="37"/>
      <c r="U1725" s="37"/>
      <c r="V1725" s="37"/>
      <c r="W1725" s="37"/>
      <c r="X1725" s="37"/>
      <c r="Y1725" s="37"/>
      <c r="Z1725" s="37"/>
      <c r="AA1725" s="37"/>
      <c r="AB1725" s="37"/>
      <c r="AC1725" s="37"/>
      <c r="AD1725" s="37"/>
      <c r="AE1725" s="37"/>
      <c r="AF1725" s="37"/>
      <c r="AG1725" s="37"/>
      <c r="AH1725" s="37"/>
      <c r="AI1725" s="37"/>
      <c r="AJ1725" s="37"/>
      <c r="AK1725" s="37"/>
      <c r="AL1725" s="37"/>
      <c r="AM1725" s="37"/>
      <c r="AN1725" s="37"/>
      <c r="AO1725" s="37"/>
    </row>
    <row r="1726" spans="17:41" x14ac:dyDescent="0.35">
      <c r="Q1726" s="37"/>
      <c r="R1726" s="37"/>
      <c r="S1726" s="37"/>
      <c r="T1726" s="37"/>
      <c r="U1726" s="37"/>
      <c r="V1726" s="37"/>
      <c r="W1726" s="37"/>
      <c r="X1726" s="37"/>
      <c r="Y1726" s="37"/>
      <c r="Z1726" s="37"/>
      <c r="AA1726" s="37"/>
      <c r="AB1726" s="37"/>
      <c r="AC1726" s="37"/>
      <c r="AD1726" s="37"/>
      <c r="AE1726" s="37"/>
      <c r="AF1726" s="37"/>
      <c r="AG1726" s="37"/>
      <c r="AH1726" s="37"/>
      <c r="AI1726" s="37"/>
      <c r="AJ1726" s="37"/>
      <c r="AK1726" s="37"/>
      <c r="AL1726" s="37"/>
      <c r="AM1726" s="37"/>
      <c r="AN1726" s="37"/>
      <c r="AO1726" s="37"/>
    </row>
    <row r="1727" spans="17:41" x14ac:dyDescent="0.35">
      <c r="Q1727" s="37"/>
      <c r="R1727" s="37"/>
      <c r="S1727" s="37"/>
      <c r="T1727" s="37"/>
      <c r="U1727" s="37"/>
      <c r="V1727" s="37"/>
      <c r="W1727" s="37"/>
      <c r="X1727" s="37"/>
      <c r="Y1727" s="37"/>
      <c r="Z1727" s="37"/>
      <c r="AA1727" s="37"/>
      <c r="AB1727" s="37"/>
      <c r="AC1727" s="37"/>
      <c r="AD1727" s="37"/>
      <c r="AE1727" s="37"/>
      <c r="AF1727" s="37"/>
      <c r="AG1727" s="37"/>
      <c r="AH1727" s="37"/>
      <c r="AI1727" s="37"/>
      <c r="AJ1727" s="37"/>
      <c r="AK1727" s="37"/>
      <c r="AL1727" s="37"/>
      <c r="AM1727" s="37"/>
      <c r="AN1727" s="37"/>
      <c r="AO1727" s="37"/>
    </row>
    <row r="1728" spans="17:41" x14ac:dyDescent="0.35">
      <c r="Q1728" s="37"/>
      <c r="R1728" s="37"/>
      <c r="S1728" s="37"/>
      <c r="T1728" s="37"/>
      <c r="U1728" s="37"/>
      <c r="V1728" s="37"/>
      <c r="W1728" s="37"/>
      <c r="X1728" s="37"/>
      <c r="Y1728" s="37"/>
      <c r="Z1728" s="37"/>
      <c r="AA1728" s="37"/>
      <c r="AB1728" s="37"/>
      <c r="AC1728" s="37"/>
      <c r="AD1728" s="37"/>
      <c r="AE1728" s="37"/>
      <c r="AF1728" s="37"/>
      <c r="AG1728" s="37"/>
      <c r="AH1728" s="37"/>
      <c r="AI1728" s="37"/>
      <c r="AJ1728" s="37"/>
      <c r="AK1728" s="37"/>
      <c r="AL1728" s="37"/>
      <c r="AM1728" s="37"/>
      <c r="AN1728" s="37"/>
      <c r="AO1728" s="37"/>
    </row>
    <row r="1729" spans="17:41" x14ac:dyDescent="0.35">
      <c r="Q1729" s="37"/>
      <c r="R1729" s="37"/>
      <c r="S1729" s="37"/>
      <c r="T1729" s="37"/>
      <c r="U1729" s="37"/>
      <c r="V1729" s="37"/>
      <c r="W1729" s="37"/>
      <c r="X1729" s="37"/>
      <c r="Y1729" s="37"/>
      <c r="Z1729" s="37"/>
      <c r="AA1729" s="37"/>
      <c r="AB1729" s="37"/>
      <c r="AC1729" s="37"/>
      <c r="AD1729" s="37"/>
      <c r="AE1729" s="37"/>
      <c r="AF1729" s="37"/>
      <c r="AG1729" s="37"/>
      <c r="AH1729" s="37"/>
      <c r="AI1729" s="37"/>
      <c r="AJ1729" s="37"/>
      <c r="AK1729" s="37"/>
      <c r="AL1729" s="37"/>
      <c r="AM1729" s="37"/>
      <c r="AN1729" s="37"/>
      <c r="AO1729" s="37"/>
    </row>
    <row r="1730" spans="17:41" x14ac:dyDescent="0.35">
      <c r="Q1730" s="37"/>
      <c r="R1730" s="37"/>
      <c r="S1730" s="37"/>
      <c r="T1730" s="37"/>
      <c r="U1730" s="37"/>
      <c r="V1730" s="37"/>
      <c r="W1730" s="37"/>
      <c r="X1730" s="37"/>
      <c r="Y1730" s="37"/>
      <c r="Z1730" s="37"/>
      <c r="AA1730" s="37"/>
      <c r="AB1730" s="37"/>
      <c r="AC1730" s="37"/>
      <c r="AD1730" s="37"/>
      <c r="AE1730" s="37"/>
      <c r="AF1730" s="37"/>
      <c r="AG1730" s="37"/>
      <c r="AH1730" s="37"/>
      <c r="AI1730" s="37"/>
      <c r="AJ1730" s="37"/>
      <c r="AK1730" s="37"/>
      <c r="AL1730" s="37"/>
      <c r="AM1730" s="37"/>
      <c r="AN1730" s="37"/>
      <c r="AO1730" s="37"/>
    </row>
    <row r="1731" spans="17:41" x14ac:dyDescent="0.35">
      <c r="Q1731" s="37"/>
      <c r="R1731" s="37"/>
      <c r="S1731" s="37"/>
      <c r="T1731" s="37"/>
      <c r="U1731" s="37"/>
      <c r="V1731" s="37"/>
      <c r="W1731" s="37"/>
      <c r="X1731" s="37"/>
      <c r="Y1731" s="37"/>
      <c r="Z1731" s="37"/>
      <c r="AA1731" s="37"/>
      <c r="AB1731" s="37"/>
      <c r="AC1731" s="37"/>
      <c r="AD1731" s="37"/>
      <c r="AE1731" s="37"/>
      <c r="AF1731" s="37"/>
      <c r="AG1731" s="37"/>
      <c r="AH1731" s="37"/>
      <c r="AI1731" s="37"/>
      <c r="AJ1731" s="37"/>
      <c r="AK1731" s="37"/>
      <c r="AL1731" s="37"/>
      <c r="AM1731" s="37"/>
      <c r="AN1731" s="37"/>
      <c r="AO1731" s="37"/>
    </row>
    <row r="1732" spans="17:41" x14ac:dyDescent="0.35">
      <c r="Q1732" s="37"/>
      <c r="R1732" s="37"/>
      <c r="S1732" s="37"/>
      <c r="T1732" s="37"/>
      <c r="U1732" s="37"/>
      <c r="V1732" s="37"/>
      <c r="W1732" s="37"/>
      <c r="X1732" s="37"/>
      <c r="Y1732" s="37"/>
      <c r="Z1732" s="37"/>
      <c r="AA1732" s="37"/>
      <c r="AB1732" s="37"/>
      <c r="AC1732" s="37"/>
      <c r="AD1732" s="37"/>
      <c r="AE1732" s="37"/>
      <c r="AF1732" s="37"/>
      <c r="AG1732" s="37"/>
      <c r="AH1732" s="37"/>
      <c r="AI1732" s="37"/>
      <c r="AJ1732" s="37"/>
      <c r="AK1732" s="37"/>
      <c r="AL1732" s="37"/>
      <c r="AM1732" s="37"/>
      <c r="AN1732" s="37"/>
      <c r="AO1732" s="37"/>
    </row>
    <row r="1733" spans="17:41" x14ac:dyDescent="0.35">
      <c r="Q1733" s="37"/>
      <c r="R1733" s="37"/>
      <c r="S1733" s="37"/>
      <c r="T1733" s="37"/>
      <c r="U1733" s="37"/>
      <c r="V1733" s="37"/>
      <c r="W1733" s="37"/>
      <c r="X1733" s="37"/>
      <c r="Y1733" s="37"/>
      <c r="Z1733" s="37"/>
      <c r="AA1733" s="37"/>
      <c r="AB1733" s="37"/>
      <c r="AC1733" s="37"/>
      <c r="AD1733" s="37"/>
      <c r="AE1733" s="37"/>
      <c r="AF1733" s="37"/>
      <c r="AG1733" s="37"/>
      <c r="AH1733" s="37"/>
      <c r="AI1733" s="37"/>
      <c r="AJ1733" s="37"/>
      <c r="AK1733" s="37"/>
      <c r="AL1733" s="37"/>
      <c r="AM1733" s="37"/>
      <c r="AN1733" s="37"/>
      <c r="AO1733" s="37"/>
    </row>
    <row r="1734" spans="17:41" x14ac:dyDescent="0.35">
      <c r="Q1734" s="37"/>
      <c r="R1734" s="37"/>
      <c r="S1734" s="37"/>
      <c r="T1734" s="37"/>
      <c r="U1734" s="37"/>
      <c r="V1734" s="37"/>
      <c r="W1734" s="37"/>
      <c r="X1734" s="37"/>
      <c r="Y1734" s="37"/>
      <c r="Z1734" s="37"/>
      <c r="AA1734" s="37"/>
      <c r="AB1734" s="37"/>
      <c r="AC1734" s="37"/>
      <c r="AD1734" s="37"/>
      <c r="AE1734" s="37"/>
      <c r="AF1734" s="37"/>
      <c r="AG1734" s="37"/>
      <c r="AH1734" s="37"/>
      <c r="AI1734" s="37"/>
      <c r="AJ1734" s="37"/>
      <c r="AK1734" s="37"/>
      <c r="AL1734" s="37"/>
      <c r="AM1734" s="37"/>
      <c r="AN1734" s="37"/>
      <c r="AO1734" s="37"/>
    </row>
    <row r="1735" spans="17:41" x14ac:dyDescent="0.35">
      <c r="Q1735" s="37"/>
      <c r="R1735" s="37"/>
      <c r="S1735" s="37"/>
      <c r="T1735" s="37"/>
      <c r="U1735" s="37"/>
      <c r="V1735" s="37"/>
      <c r="W1735" s="37"/>
      <c r="X1735" s="37"/>
      <c r="Y1735" s="37"/>
      <c r="Z1735" s="37"/>
      <c r="AA1735" s="37"/>
      <c r="AB1735" s="37"/>
      <c r="AC1735" s="37"/>
      <c r="AD1735" s="37"/>
      <c r="AE1735" s="37"/>
      <c r="AF1735" s="37"/>
      <c r="AG1735" s="37"/>
      <c r="AH1735" s="37"/>
      <c r="AI1735" s="37"/>
      <c r="AJ1735" s="37"/>
      <c r="AK1735" s="37"/>
      <c r="AL1735" s="37"/>
      <c r="AM1735" s="37"/>
      <c r="AN1735" s="37"/>
      <c r="AO1735" s="37"/>
    </row>
    <row r="1736" spans="17:41" x14ac:dyDescent="0.35">
      <c r="Q1736" s="37"/>
      <c r="R1736" s="37"/>
      <c r="S1736" s="37"/>
      <c r="T1736" s="37"/>
      <c r="U1736" s="37"/>
      <c r="V1736" s="37"/>
      <c r="W1736" s="37"/>
      <c r="X1736" s="37"/>
      <c r="Y1736" s="37"/>
      <c r="Z1736" s="37"/>
      <c r="AA1736" s="37"/>
      <c r="AB1736" s="37"/>
      <c r="AC1736" s="37"/>
      <c r="AD1736" s="37"/>
      <c r="AE1736" s="37"/>
      <c r="AF1736" s="37"/>
      <c r="AG1736" s="37"/>
      <c r="AH1736" s="37"/>
      <c r="AI1736" s="37"/>
      <c r="AJ1736" s="37"/>
      <c r="AK1736" s="37"/>
      <c r="AL1736" s="37"/>
      <c r="AM1736" s="37"/>
      <c r="AN1736" s="37"/>
      <c r="AO1736" s="37"/>
    </row>
    <row r="1737" spans="17:41" x14ac:dyDescent="0.35">
      <c r="Q1737" s="37"/>
      <c r="R1737" s="37"/>
      <c r="S1737" s="37"/>
      <c r="T1737" s="37"/>
      <c r="U1737" s="37"/>
      <c r="V1737" s="37"/>
      <c r="W1737" s="37"/>
      <c r="X1737" s="37"/>
      <c r="Y1737" s="37"/>
      <c r="Z1737" s="37"/>
      <c r="AA1737" s="37"/>
      <c r="AB1737" s="37"/>
      <c r="AC1737" s="37"/>
      <c r="AD1737" s="37"/>
      <c r="AE1737" s="37"/>
      <c r="AF1737" s="37"/>
      <c r="AG1737" s="37"/>
      <c r="AH1737" s="37"/>
      <c r="AI1737" s="37"/>
      <c r="AJ1737" s="37"/>
      <c r="AK1737" s="37"/>
      <c r="AL1737" s="37"/>
      <c r="AM1737" s="37"/>
      <c r="AN1737" s="37"/>
      <c r="AO1737" s="37"/>
    </row>
    <row r="1738" spans="17:41" x14ac:dyDescent="0.35">
      <c r="Q1738" s="37"/>
      <c r="R1738" s="37"/>
      <c r="S1738" s="37"/>
      <c r="T1738" s="37"/>
      <c r="U1738" s="37"/>
      <c r="V1738" s="37"/>
      <c r="W1738" s="37"/>
      <c r="X1738" s="37"/>
      <c r="Y1738" s="37"/>
      <c r="Z1738" s="37"/>
      <c r="AA1738" s="37"/>
      <c r="AB1738" s="37"/>
      <c r="AC1738" s="37"/>
      <c r="AD1738" s="37"/>
      <c r="AE1738" s="37"/>
      <c r="AF1738" s="37"/>
      <c r="AG1738" s="37"/>
      <c r="AH1738" s="37"/>
      <c r="AI1738" s="37"/>
      <c r="AJ1738" s="37"/>
      <c r="AK1738" s="37"/>
      <c r="AL1738" s="37"/>
      <c r="AM1738" s="37"/>
      <c r="AN1738" s="37"/>
      <c r="AO1738" s="37"/>
    </row>
    <row r="1739" spans="17:41" x14ac:dyDescent="0.35">
      <c r="Q1739" s="37"/>
      <c r="R1739" s="37"/>
      <c r="S1739" s="37"/>
      <c r="T1739" s="37"/>
      <c r="U1739" s="37"/>
      <c r="V1739" s="37"/>
      <c r="W1739" s="37"/>
      <c r="X1739" s="37"/>
      <c r="Y1739" s="37"/>
      <c r="Z1739" s="37"/>
      <c r="AA1739" s="37"/>
      <c r="AB1739" s="37"/>
      <c r="AC1739" s="37"/>
      <c r="AD1739" s="37"/>
      <c r="AE1739" s="37"/>
      <c r="AF1739" s="37"/>
      <c r="AG1739" s="37"/>
      <c r="AH1739" s="37"/>
      <c r="AI1739" s="37"/>
      <c r="AJ1739" s="37"/>
      <c r="AK1739" s="37"/>
      <c r="AL1739" s="37"/>
      <c r="AM1739" s="37"/>
      <c r="AN1739" s="37"/>
      <c r="AO1739" s="37"/>
    </row>
    <row r="1740" spans="17:41" x14ac:dyDescent="0.35">
      <c r="Q1740" s="37"/>
      <c r="R1740" s="37"/>
      <c r="S1740" s="37"/>
      <c r="T1740" s="37"/>
      <c r="U1740" s="37"/>
      <c r="V1740" s="37"/>
      <c r="W1740" s="37"/>
      <c r="X1740" s="37"/>
      <c r="Y1740" s="37"/>
      <c r="Z1740" s="37"/>
      <c r="AA1740" s="37"/>
      <c r="AB1740" s="37"/>
      <c r="AC1740" s="37"/>
      <c r="AD1740" s="37"/>
      <c r="AE1740" s="37"/>
      <c r="AF1740" s="37"/>
      <c r="AG1740" s="37"/>
      <c r="AH1740" s="37"/>
      <c r="AI1740" s="37"/>
      <c r="AJ1740" s="37"/>
      <c r="AK1740" s="37"/>
      <c r="AL1740" s="37"/>
      <c r="AM1740" s="37"/>
      <c r="AN1740" s="37"/>
      <c r="AO1740" s="37"/>
    </row>
    <row r="1741" spans="17:41" x14ac:dyDescent="0.35">
      <c r="Q1741" s="37"/>
      <c r="R1741" s="37"/>
      <c r="S1741" s="37"/>
      <c r="T1741" s="37"/>
      <c r="U1741" s="37"/>
      <c r="V1741" s="37"/>
      <c r="W1741" s="37"/>
      <c r="X1741" s="37"/>
      <c r="Y1741" s="37"/>
      <c r="Z1741" s="37"/>
      <c r="AA1741" s="37"/>
      <c r="AB1741" s="37"/>
      <c r="AC1741" s="37"/>
      <c r="AD1741" s="37"/>
      <c r="AE1741" s="37"/>
      <c r="AF1741" s="37"/>
      <c r="AG1741" s="37"/>
      <c r="AH1741" s="37"/>
      <c r="AI1741" s="37"/>
      <c r="AJ1741" s="37"/>
      <c r="AK1741" s="37"/>
      <c r="AL1741" s="37"/>
      <c r="AM1741" s="37"/>
      <c r="AN1741" s="37"/>
      <c r="AO1741" s="37"/>
    </row>
    <row r="1742" spans="17:41" x14ac:dyDescent="0.35">
      <c r="Q1742" s="37"/>
      <c r="R1742" s="37"/>
      <c r="S1742" s="37"/>
      <c r="T1742" s="37"/>
      <c r="U1742" s="37"/>
      <c r="V1742" s="37"/>
      <c r="W1742" s="37"/>
      <c r="X1742" s="37"/>
      <c r="Y1742" s="37"/>
      <c r="Z1742" s="37"/>
      <c r="AA1742" s="37"/>
      <c r="AB1742" s="37"/>
      <c r="AC1742" s="37"/>
      <c r="AD1742" s="37"/>
      <c r="AE1742" s="37"/>
      <c r="AF1742" s="37"/>
      <c r="AG1742" s="37"/>
      <c r="AH1742" s="37"/>
      <c r="AI1742" s="37"/>
      <c r="AJ1742" s="37"/>
      <c r="AK1742" s="37"/>
      <c r="AL1742" s="37"/>
      <c r="AM1742" s="37"/>
      <c r="AN1742" s="37"/>
      <c r="AO1742" s="37"/>
    </row>
    <row r="1743" spans="17:41" x14ac:dyDescent="0.35">
      <c r="Q1743" s="37"/>
      <c r="R1743" s="37"/>
      <c r="S1743" s="37"/>
      <c r="T1743" s="37"/>
      <c r="U1743" s="37"/>
      <c r="V1743" s="37"/>
      <c r="W1743" s="37"/>
      <c r="X1743" s="37"/>
      <c r="Y1743" s="37"/>
      <c r="Z1743" s="37"/>
      <c r="AA1743" s="37"/>
      <c r="AB1743" s="37"/>
      <c r="AC1743" s="37"/>
      <c r="AD1743" s="37"/>
      <c r="AE1743" s="37"/>
      <c r="AF1743" s="37"/>
      <c r="AG1743" s="37"/>
      <c r="AH1743" s="37"/>
      <c r="AI1743" s="37"/>
      <c r="AJ1743" s="37"/>
      <c r="AK1743" s="37"/>
      <c r="AL1743" s="37"/>
      <c r="AM1743" s="37"/>
      <c r="AN1743" s="37"/>
      <c r="AO1743" s="37"/>
    </row>
    <row r="1744" spans="17:41" x14ac:dyDescent="0.35">
      <c r="Q1744" s="37"/>
      <c r="R1744" s="37"/>
      <c r="S1744" s="37"/>
      <c r="T1744" s="37"/>
      <c r="U1744" s="37"/>
      <c r="V1744" s="37"/>
      <c r="W1744" s="37"/>
      <c r="X1744" s="37"/>
      <c r="Y1744" s="37"/>
      <c r="Z1744" s="37"/>
      <c r="AA1744" s="37"/>
      <c r="AB1744" s="37"/>
      <c r="AC1744" s="37"/>
      <c r="AD1744" s="37"/>
      <c r="AE1744" s="37"/>
      <c r="AF1744" s="37"/>
      <c r="AG1744" s="37"/>
      <c r="AH1744" s="37"/>
      <c r="AI1744" s="37"/>
      <c r="AJ1744" s="37"/>
      <c r="AK1744" s="37"/>
      <c r="AL1744" s="37"/>
      <c r="AM1744" s="37"/>
      <c r="AN1744" s="37"/>
      <c r="AO1744" s="37"/>
    </row>
    <row r="1745" spans="17:41" x14ac:dyDescent="0.35">
      <c r="Q1745" s="37"/>
      <c r="R1745" s="37"/>
      <c r="S1745" s="37"/>
      <c r="T1745" s="37"/>
      <c r="U1745" s="37"/>
      <c r="V1745" s="37"/>
      <c r="W1745" s="37"/>
      <c r="X1745" s="37"/>
      <c r="Y1745" s="37"/>
      <c r="Z1745" s="37"/>
      <c r="AA1745" s="37"/>
      <c r="AB1745" s="37"/>
      <c r="AC1745" s="37"/>
      <c r="AD1745" s="37"/>
      <c r="AE1745" s="37"/>
      <c r="AF1745" s="37"/>
      <c r="AG1745" s="37"/>
      <c r="AH1745" s="37"/>
      <c r="AI1745" s="37"/>
      <c r="AJ1745" s="37"/>
      <c r="AK1745" s="37"/>
      <c r="AL1745" s="37"/>
      <c r="AM1745" s="37"/>
      <c r="AN1745" s="37"/>
      <c r="AO1745" s="37"/>
    </row>
    <row r="1746" spans="17:41" x14ac:dyDescent="0.35">
      <c r="Q1746" s="37"/>
      <c r="R1746" s="37"/>
      <c r="S1746" s="37"/>
      <c r="T1746" s="37"/>
      <c r="U1746" s="37"/>
      <c r="V1746" s="37"/>
      <c r="W1746" s="37"/>
      <c r="X1746" s="37"/>
      <c r="Y1746" s="37"/>
      <c r="Z1746" s="37"/>
      <c r="AA1746" s="37"/>
      <c r="AB1746" s="37"/>
      <c r="AC1746" s="37"/>
      <c r="AD1746" s="37"/>
      <c r="AE1746" s="37"/>
      <c r="AF1746" s="37"/>
      <c r="AG1746" s="37"/>
      <c r="AH1746" s="37"/>
      <c r="AI1746" s="37"/>
      <c r="AJ1746" s="37"/>
      <c r="AK1746" s="37"/>
      <c r="AL1746" s="37"/>
      <c r="AM1746" s="37"/>
      <c r="AN1746" s="37"/>
      <c r="AO1746" s="37"/>
    </row>
    <row r="1747" spans="17:41" x14ac:dyDescent="0.35">
      <c r="Q1747" s="37"/>
      <c r="R1747" s="37"/>
      <c r="S1747" s="37"/>
      <c r="T1747" s="37"/>
      <c r="U1747" s="37"/>
      <c r="V1747" s="37"/>
      <c r="W1747" s="37"/>
      <c r="X1747" s="37"/>
      <c r="Y1747" s="37"/>
      <c r="Z1747" s="37"/>
      <c r="AA1747" s="37"/>
      <c r="AB1747" s="37"/>
      <c r="AC1747" s="37"/>
      <c r="AD1747" s="37"/>
      <c r="AE1747" s="37"/>
      <c r="AF1747" s="37"/>
      <c r="AG1747" s="37"/>
      <c r="AH1747" s="37"/>
      <c r="AI1747" s="37"/>
      <c r="AJ1747" s="37"/>
      <c r="AK1747" s="37"/>
      <c r="AL1747" s="37"/>
      <c r="AM1747" s="37"/>
      <c r="AN1747" s="37"/>
      <c r="AO1747" s="37"/>
    </row>
    <row r="1748" spans="17:41" x14ac:dyDescent="0.35">
      <c r="Q1748" s="37"/>
      <c r="R1748" s="37"/>
      <c r="S1748" s="37"/>
      <c r="T1748" s="37"/>
      <c r="U1748" s="37"/>
      <c r="V1748" s="37"/>
      <c r="W1748" s="37"/>
      <c r="X1748" s="37"/>
      <c r="Y1748" s="37"/>
      <c r="Z1748" s="37"/>
      <c r="AA1748" s="37"/>
      <c r="AB1748" s="37"/>
      <c r="AC1748" s="37"/>
      <c r="AD1748" s="37"/>
      <c r="AE1748" s="37"/>
      <c r="AF1748" s="37"/>
      <c r="AG1748" s="37"/>
      <c r="AH1748" s="37"/>
      <c r="AI1748" s="37"/>
      <c r="AJ1748" s="37"/>
      <c r="AK1748" s="37"/>
      <c r="AL1748" s="37"/>
      <c r="AM1748" s="37"/>
      <c r="AN1748" s="37"/>
      <c r="AO1748" s="37"/>
    </row>
    <row r="1749" spans="17:41" x14ac:dyDescent="0.35">
      <c r="Q1749" s="37"/>
      <c r="R1749" s="37"/>
      <c r="S1749" s="37"/>
      <c r="T1749" s="37"/>
      <c r="U1749" s="37"/>
      <c r="V1749" s="37"/>
      <c r="W1749" s="37"/>
      <c r="X1749" s="37"/>
      <c r="Y1749" s="37"/>
      <c r="Z1749" s="37"/>
      <c r="AA1749" s="37"/>
      <c r="AB1749" s="37"/>
      <c r="AC1749" s="37"/>
      <c r="AD1749" s="37"/>
      <c r="AE1749" s="37"/>
      <c r="AF1749" s="37"/>
      <c r="AG1749" s="37"/>
      <c r="AH1749" s="37"/>
      <c r="AI1749" s="37"/>
      <c r="AJ1749" s="37"/>
      <c r="AK1749" s="37"/>
      <c r="AL1749" s="37"/>
      <c r="AM1749" s="37"/>
      <c r="AN1749" s="37"/>
      <c r="AO1749" s="37"/>
    </row>
    <row r="1750" spans="17:41" x14ac:dyDescent="0.35">
      <c r="Q1750" s="37"/>
      <c r="R1750" s="37"/>
      <c r="S1750" s="37"/>
      <c r="T1750" s="37"/>
      <c r="U1750" s="37"/>
      <c r="V1750" s="37"/>
      <c r="W1750" s="37"/>
      <c r="X1750" s="37"/>
      <c r="Y1750" s="37"/>
      <c r="Z1750" s="37"/>
      <c r="AA1750" s="37"/>
      <c r="AB1750" s="37"/>
      <c r="AC1750" s="37"/>
      <c r="AD1750" s="37"/>
      <c r="AE1750" s="37"/>
      <c r="AF1750" s="37"/>
      <c r="AG1750" s="37"/>
      <c r="AH1750" s="37"/>
      <c r="AI1750" s="37"/>
      <c r="AJ1750" s="37"/>
      <c r="AK1750" s="37"/>
      <c r="AL1750" s="37"/>
      <c r="AM1750" s="37"/>
      <c r="AN1750" s="37"/>
      <c r="AO1750" s="37"/>
    </row>
    <row r="1751" spans="17:41" x14ac:dyDescent="0.35">
      <c r="Q1751" s="37"/>
      <c r="R1751" s="37"/>
      <c r="S1751" s="37"/>
      <c r="T1751" s="37"/>
      <c r="U1751" s="37"/>
      <c r="V1751" s="37"/>
      <c r="W1751" s="37"/>
      <c r="X1751" s="37"/>
      <c r="Y1751" s="37"/>
      <c r="Z1751" s="37"/>
      <c r="AA1751" s="37"/>
      <c r="AB1751" s="37"/>
      <c r="AC1751" s="37"/>
      <c r="AD1751" s="37"/>
      <c r="AE1751" s="37"/>
      <c r="AF1751" s="37"/>
      <c r="AG1751" s="37"/>
      <c r="AH1751" s="37"/>
      <c r="AI1751" s="37"/>
      <c r="AJ1751" s="37"/>
      <c r="AK1751" s="37"/>
      <c r="AL1751" s="37"/>
      <c r="AM1751" s="37"/>
      <c r="AN1751" s="37"/>
      <c r="AO1751" s="37"/>
    </row>
    <row r="1752" spans="17:41" x14ac:dyDescent="0.35">
      <c r="Q1752" s="37"/>
      <c r="R1752" s="37"/>
      <c r="S1752" s="37"/>
      <c r="T1752" s="37"/>
      <c r="U1752" s="37"/>
      <c r="V1752" s="37"/>
      <c r="W1752" s="37"/>
      <c r="X1752" s="37"/>
      <c r="Y1752" s="37"/>
      <c r="Z1752" s="37"/>
      <c r="AA1752" s="37"/>
      <c r="AB1752" s="37"/>
      <c r="AC1752" s="37"/>
      <c r="AD1752" s="37"/>
      <c r="AE1752" s="37"/>
      <c r="AF1752" s="37"/>
      <c r="AG1752" s="37"/>
      <c r="AH1752" s="37"/>
      <c r="AI1752" s="37"/>
      <c r="AJ1752" s="37"/>
      <c r="AK1752" s="37"/>
      <c r="AL1752" s="37"/>
      <c r="AM1752" s="37"/>
      <c r="AN1752" s="37"/>
      <c r="AO1752" s="37"/>
    </row>
    <row r="1753" spans="17:41" x14ac:dyDescent="0.35">
      <c r="Q1753" s="37"/>
      <c r="R1753" s="37"/>
      <c r="S1753" s="37"/>
      <c r="T1753" s="37"/>
      <c r="U1753" s="37"/>
      <c r="V1753" s="37"/>
      <c r="W1753" s="37"/>
      <c r="X1753" s="37"/>
      <c r="Y1753" s="37"/>
      <c r="Z1753" s="37"/>
      <c r="AA1753" s="37"/>
      <c r="AB1753" s="37"/>
      <c r="AC1753" s="37"/>
      <c r="AD1753" s="37"/>
      <c r="AE1753" s="37"/>
      <c r="AF1753" s="37"/>
      <c r="AG1753" s="37"/>
      <c r="AH1753" s="37"/>
      <c r="AI1753" s="37"/>
      <c r="AJ1753" s="37"/>
      <c r="AK1753" s="37"/>
      <c r="AL1753" s="37"/>
      <c r="AM1753" s="37"/>
      <c r="AN1753" s="37"/>
      <c r="AO1753" s="37"/>
    </row>
    <row r="1754" spans="17:41" x14ac:dyDescent="0.35">
      <c r="Q1754" s="37"/>
      <c r="R1754" s="37"/>
      <c r="S1754" s="37"/>
      <c r="T1754" s="37"/>
      <c r="U1754" s="37"/>
      <c r="V1754" s="37"/>
      <c r="W1754" s="37"/>
      <c r="X1754" s="37"/>
      <c r="Y1754" s="37"/>
      <c r="Z1754" s="37"/>
      <c r="AA1754" s="37"/>
      <c r="AB1754" s="37"/>
      <c r="AC1754" s="37"/>
      <c r="AD1754" s="37"/>
      <c r="AE1754" s="37"/>
      <c r="AF1754" s="37"/>
      <c r="AG1754" s="37"/>
      <c r="AH1754" s="37"/>
      <c r="AI1754" s="37"/>
      <c r="AJ1754" s="37"/>
      <c r="AK1754" s="37"/>
      <c r="AL1754" s="37"/>
      <c r="AM1754" s="37"/>
      <c r="AN1754" s="37"/>
      <c r="AO1754" s="37"/>
    </row>
    <row r="1755" spans="17:41" x14ac:dyDescent="0.35">
      <c r="Q1755" s="37"/>
      <c r="R1755" s="37"/>
      <c r="S1755" s="37"/>
      <c r="T1755" s="37"/>
      <c r="U1755" s="37"/>
      <c r="V1755" s="37"/>
      <c r="W1755" s="37"/>
      <c r="X1755" s="37"/>
      <c r="Y1755" s="37"/>
      <c r="Z1755" s="37"/>
      <c r="AA1755" s="37"/>
      <c r="AB1755" s="37"/>
      <c r="AC1755" s="37"/>
      <c r="AD1755" s="37"/>
      <c r="AE1755" s="37"/>
      <c r="AF1755" s="37"/>
      <c r="AG1755" s="37"/>
      <c r="AH1755" s="37"/>
      <c r="AI1755" s="37"/>
      <c r="AJ1755" s="37"/>
      <c r="AK1755" s="37"/>
      <c r="AL1755" s="37"/>
      <c r="AM1755" s="37"/>
      <c r="AN1755" s="37"/>
      <c r="AO1755" s="37"/>
    </row>
    <row r="1756" spans="17:41" x14ac:dyDescent="0.35">
      <c r="Q1756" s="37"/>
      <c r="R1756" s="37"/>
      <c r="S1756" s="37"/>
      <c r="T1756" s="37"/>
      <c r="U1756" s="37"/>
      <c r="V1756" s="37"/>
      <c r="W1756" s="37"/>
      <c r="X1756" s="37"/>
      <c r="Y1756" s="37"/>
      <c r="Z1756" s="37"/>
      <c r="AA1756" s="37"/>
      <c r="AB1756" s="37"/>
      <c r="AC1756" s="37"/>
      <c r="AD1756" s="37"/>
      <c r="AE1756" s="37"/>
      <c r="AF1756" s="37"/>
      <c r="AG1756" s="37"/>
      <c r="AH1756" s="37"/>
      <c r="AI1756" s="37"/>
      <c r="AJ1756" s="37"/>
      <c r="AK1756" s="37"/>
      <c r="AL1756" s="37"/>
      <c r="AM1756" s="37"/>
      <c r="AN1756" s="37"/>
      <c r="AO1756" s="37"/>
    </row>
    <row r="1757" spans="17:41" x14ac:dyDescent="0.35">
      <c r="Q1757" s="37"/>
      <c r="R1757" s="37"/>
      <c r="S1757" s="37"/>
      <c r="T1757" s="37"/>
      <c r="U1757" s="37"/>
      <c r="V1757" s="37"/>
      <c r="W1757" s="37"/>
      <c r="X1757" s="37"/>
      <c r="Y1757" s="37"/>
      <c r="Z1757" s="37"/>
      <c r="AA1757" s="37"/>
      <c r="AB1757" s="37"/>
      <c r="AC1757" s="37"/>
      <c r="AD1757" s="37"/>
      <c r="AE1757" s="37"/>
      <c r="AF1757" s="37"/>
      <c r="AG1757" s="37"/>
      <c r="AH1757" s="37"/>
      <c r="AI1757" s="37"/>
      <c r="AJ1757" s="37"/>
      <c r="AK1757" s="37"/>
      <c r="AL1757" s="37"/>
      <c r="AM1757" s="37"/>
      <c r="AN1757" s="37"/>
      <c r="AO1757" s="37"/>
    </row>
    <row r="1758" spans="17:41" x14ac:dyDescent="0.35">
      <c r="Q1758" s="37"/>
      <c r="R1758" s="37"/>
      <c r="S1758" s="37"/>
      <c r="T1758" s="37"/>
      <c r="U1758" s="37"/>
      <c r="V1758" s="37"/>
      <c r="W1758" s="37"/>
      <c r="X1758" s="37"/>
      <c r="Y1758" s="37"/>
      <c r="Z1758" s="37"/>
      <c r="AA1758" s="37"/>
      <c r="AB1758" s="37"/>
      <c r="AC1758" s="37"/>
      <c r="AD1758" s="37"/>
      <c r="AE1758" s="37"/>
      <c r="AF1758" s="37"/>
      <c r="AG1758" s="37"/>
      <c r="AH1758" s="37"/>
      <c r="AI1758" s="37"/>
      <c r="AJ1758" s="37"/>
      <c r="AK1758" s="37"/>
      <c r="AL1758" s="37"/>
      <c r="AM1758" s="37"/>
      <c r="AN1758" s="37"/>
      <c r="AO1758" s="37"/>
    </row>
    <row r="1759" spans="17:41" x14ac:dyDescent="0.35">
      <c r="Q1759" s="37"/>
      <c r="R1759" s="37"/>
      <c r="S1759" s="37"/>
      <c r="T1759" s="37"/>
      <c r="U1759" s="37"/>
      <c r="V1759" s="37"/>
      <c r="W1759" s="37"/>
      <c r="X1759" s="37"/>
      <c r="Y1759" s="37"/>
      <c r="Z1759" s="37"/>
      <c r="AA1759" s="37"/>
      <c r="AB1759" s="37"/>
      <c r="AC1759" s="37"/>
      <c r="AD1759" s="37"/>
      <c r="AE1759" s="37"/>
      <c r="AF1759" s="37"/>
      <c r="AG1759" s="37"/>
      <c r="AH1759" s="37"/>
      <c r="AI1759" s="37"/>
      <c r="AJ1759" s="37"/>
      <c r="AK1759" s="37"/>
      <c r="AL1759" s="37"/>
      <c r="AM1759" s="37"/>
      <c r="AN1759" s="37"/>
      <c r="AO1759" s="37"/>
    </row>
    <row r="1760" spans="17:41" x14ac:dyDescent="0.35">
      <c r="Q1760" s="37"/>
      <c r="R1760" s="37"/>
      <c r="S1760" s="37"/>
      <c r="T1760" s="37"/>
      <c r="U1760" s="37"/>
      <c r="V1760" s="37"/>
      <c r="W1760" s="37"/>
      <c r="X1760" s="37"/>
      <c r="Y1760" s="37"/>
      <c r="Z1760" s="37"/>
      <c r="AA1760" s="37"/>
      <c r="AB1760" s="37"/>
      <c r="AC1760" s="37"/>
      <c r="AD1760" s="37"/>
      <c r="AE1760" s="37"/>
      <c r="AF1760" s="37"/>
      <c r="AG1760" s="37"/>
      <c r="AH1760" s="37"/>
      <c r="AI1760" s="37"/>
      <c r="AJ1760" s="37"/>
      <c r="AK1760" s="37"/>
      <c r="AL1760" s="37"/>
      <c r="AM1760" s="37"/>
      <c r="AN1760" s="37"/>
      <c r="AO1760" s="37"/>
    </row>
    <row r="1761" spans="17:41" x14ac:dyDescent="0.35">
      <c r="Q1761" s="37"/>
      <c r="R1761" s="37"/>
      <c r="S1761" s="37"/>
      <c r="T1761" s="37"/>
      <c r="U1761" s="37"/>
      <c r="V1761" s="37"/>
      <c r="W1761" s="37"/>
      <c r="X1761" s="37"/>
      <c r="Y1761" s="37"/>
      <c r="Z1761" s="37"/>
      <c r="AA1761" s="37"/>
      <c r="AB1761" s="37"/>
      <c r="AC1761" s="37"/>
      <c r="AD1761" s="37"/>
      <c r="AE1761" s="37"/>
      <c r="AF1761" s="37"/>
      <c r="AG1761" s="37"/>
      <c r="AH1761" s="37"/>
      <c r="AI1761" s="37"/>
      <c r="AJ1761" s="37"/>
      <c r="AK1761" s="37"/>
      <c r="AL1761" s="37"/>
      <c r="AM1761" s="37"/>
      <c r="AN1761" s="37"/>
      <c r="AO1761" s="37"/>
    </row>
    <row r="1762" spans="17:41" x14ac:dyDescent="0.35">
      <c r="Q1762" s="37"/>
      <c r="R1762" s="37"/>
      <c r="S1762" s="37"/>
      <c r="T1762" s="37"/>
      <c r="U1762" s="37"/>
      <c r="V1762" s="37"/>
      <c r="W1762" s="37"/>
      <c r="X1762" s="37"/>
      <c r="Y1762" s="37"/>
      <c r="Z1762" s="37"/>
      <c r="AA1762" s="37"/>
      <c r="AB1762" s="37"/>
      <c r="AC1762" s="37"/>
      <c r="AD1762" s="37"/>
      <c r="AE1762" s="37"/>
      <c r="AF1762" s="37"/>
      <c r="AG1762" s="37"/>
      <c r="AH1762" s="37"/>
      <c r="AI1762" s="37"/>
      <c r="AJ1762" s="37"/>
      <c r="AK1762" s="37"/>
      <c r="AL1762" s="37"/>
      <c r="AM1762" s="37"/>
      <c r="AN1762" s="37"/>
      <c r="AO1762" s="37"/>
    </row>
    <row r="1763" spans="17:41" x14ac:dyDescent="0.35">
      <c r="Q1763" s="37"/>
      <c r="R1763" s="37"/>
      <c r="S1763" s="37"/>
      <c r="T1763" s="37"/>
      <c r="U1763" s="37"/>
      <c r="V1763" s="37"/>
      <c r="W1763" s="37"/>
      <c r="X1763" s="37"/>
      <c r="Y1763" s="37"/>
      <c r="Z1763" s="37"/>
      <c r="AA1763" s="37"/>
      <c r="AB1763" s="37"/>
      <c r="AC1763" s="37"/>
      <c r="AD1763" s="37"/>
      <c r="AE1763" s="37"/>
      <c r="AF1763" s="37"/>
      <c r="AG1763" s="37"/>
      <c r="AH1763" s="37"/>
      <c r="AI1763" s="37"/>
      <c r="AJ1763" s="37"/>
      <c r="AK1763" s="37"/>
      <c r="AL1763" s="37"/>
      <c r="AM1763" s="37"/>
      <c r="AN1763" s="37"/>
      <c r="AO1763" s="37"/>
    </row>
    <row r="1764" spans="17:41" x14ac:dyDescent="0.35">
      <c r="Q1764" s="37"/>
      <c r="R1764" s="37"/>
      <c r="S1764" s="37"/>
      <c r="T1764" s="37"/>
      <c r="U1764" s="37"/>
      <c r="V1764" s="37"/>
      <c r="W1764" s="37"/>
      <c r="X1764" s="37"/>
      <c r="Y1764" s="37"/>
      <c r="Z1764" s="37"/>
      <c r="AA1764" s="37"/>
      <c r="AB1764" s="37"/>
      <c r="AC1764" s="37"/>
      <c r="AD1764" s="37"/>
      <c r="AE1764" s="37"/>
      <c r="AF1764" s="37"/>
      <c r="AG1764" s="37"/>
      <c r="AH1764" s="37"/>
      <c r="AI1764" s="37"/>
      <c r="AJ1764" s="37"/>
      <c r="AK1764" s="37"/>
      <c r="AL1764" s="37"/>
      <c r="AM1764" s="37"/>
      <c r="AN1764" s="37"/>
      <c r="AO1764" s="37"/>
    </row>
    <row r="1765" spans="17:41" x14ac:dyDescent="0.35">
      <c r="Q1765" s="37"/>
      <c r="R1765" s="37"/>
      <c r="S1765" s="37"/>
      <c r="T1765" s="37"/>
      <c r="U1765" s="37"/>
      <c r="V1765" s="37"/>
      <c r="W1765" s="37"/>
      <c r="X1765" s="37"/>
      <c r="Y1765" s="37"/>
      <c r="Z1765" s="37"/>
      <c r="AA1765" s="37"/>
      <c r="AB1765" s="37"/>
      <c r="AC1765" s="37"/>
      <c r="AD1765" s="37"/>
      <c r="AE1765" s="37"/>
      <c r="AF1765" s="37"/>
      <c r="AG1765" s="37"/>
      <c r="AH1765" s="37"/>
      <c r="AI1765" s="37"/>
      <c r="AJ1765" s="37"/>
      <c r="AK1765" s="37"/>
      <c r="AL1765" s="37"/>
      <c r="AM1765" s="37"/>
      <c r="AN1765" s="37"/>
      <c r="AO1765" s="37"/>
    </row>
    <row r="1766" spans="17:41" x14ac:dyDescent="0.35">
      <c r="Q1766" s="37"/>
      <c r="R1766" s="37"/>
      <c r="S1766" s="37"/>
      <c r="T1766" s="37"/>
      <c r="U1766" s="37"/>
      <c r="V1766" s="37"/>
      <c r="W1766" s="37"/>
      <c r="X1766" s="37"/>
      <c r="Y1766" s="37"/>
      <c r="Z1766" s="37"/>
      <c r="AA1766" s="37"/>
      <c r="AB1766" s="37"/>
      <c r="AC1766" s="37"/>
      <c r="AD1766" s="37"/>
      <c r="AE1766" s="37"/>
      <c r="AF1766" s="37"/>
      <c r="AG1766" s="37"/>
      <c r="AH1766" s="37"/>
      <c r="AI1766" s="37"/>
      <c r="AJ1766" s="37"/>
      <c r="AK1766" s="37"/>
      <c r="AL1766" s="37"/>
      <c r="AM1766" s="37"/>
      <c r="AN1766" s="37"/>
      <c r="AO1766" s="37"/>
    </row>
    <row r="1767" spans="17:41" x14ac:dyDescent="0.35">
      <c r="Q1767" s="37"/>
      <c r="R1767" s="37"/>
      <c r="S1767" s="37"/>
      <c r="T1767" s="37"/>
      <c r="U1767" s="37"/>
      <c r="V1767" s="37"/>
      <c r="W1767" s="37"/>
      <c r="X1767" s="37"/>
      <c r="Y1767" s="37"/>
      <c r="Z1767" s="37"/>
      <c r="AA1767" s="37"/>
      <c r="AB1767" s="37"/>
      <c r="AC1767" s="37"/>
      <c r="AD1767" s="37"/>
      <c r="AE1767" s="37"/>
      <c r="AF1767" s="37"/>
      <c r="AG1767" s="37"/>
      <c r="AH1767" s="37"/>
      <c r="AI1767" s="37"/>
      <c r="AJ1767" s="37"/>
      <c r="AK1767" s="37"/>
      <c r="AL1767" s="37"/>
      <c r="AM1767" s="37"/>
      <c r="AN1767" s="37"/>
      <c r="AO1767" s="37"/>
    </row>
    <row r="1768" spans="17:41" x14ac:dyDescent="0.35">
      <c r="Q1768" s="37"/>
      <c r="R1768" s="37"/>
      <c r="S1768" s="37"/>
      <c r="T1768" s="37"/>
      <c r="U1768" s="37"/>
      <c r="V1768" s="37"/>
      <c r="W1768" s="37"/>
      <c r="X1768" s="37"/>
      <c r="Y1768" s="37"/>
      <c r="Z1768" s="37"/>
      <c r="AA1768" s="37"/>
      <c r="AB1768" s="37"/>
      <c r="AC1768" s="37"/>
      <c r="AD1768" s="37"/>
      <c r="AE1768" s="37"/>
      <c r="AF1768" s="37"/>
      <c r="AG1768" s="37"/>
      <c r="AH1768" s="37"/>
      <c r="AI1768" s="37"/>
      <c r="AJ1768" s="37"/>
      <c r="AK1768" s="37"/>
      <c r="AL1768" s="37"/>
      <c r="AM1768" s="37"/>
      <c r="AN1768" s="37"/>
      <c r="AO1768" s="37"/>
    </row>
    <row r="1769" spans="17:41" x14ac:dyDescent="0.35">
      <c r="Q1769" s="37"/>
      <c r="R1769" s="37"/>
      <c r="S1769" s="37"/>
      <c r="T1769" s="37"/>
      <c r="U1769" s="37"/>
      <c r="V1769" s="37"/>
      <c r="W1769" s="37"/>
      <c r="X1769" s="37"/>
      <c r="Y1769" s="37"/>
      <c r="Z1769" s="37"/>
      <c r="AA1769" s="37"/>
      <c r="AB1769" s="37"/>
      <c r="AC1769" s="37"/>
      <c r="AD1769" s="37"/>
      <c r="AE1769" s="37"/>
      <c r="AF1769" s="37"/>
      <c r="AG1769" s="37"/>
      <c r="AH1769" s="37"/>
      <c r="AI1769" s="37"/>
      <c r="AJ1769" s="37"/>
      <c r="AK1769" s="37"/>
      <c r="AL1769" s="37"/>
      <c r="AM1769" s="37"/>
      <c r="AN1769" s="37"/>
      <c r="AO1769" s="37"/>
    </row>
    <row r="1770" spans="17:41" x14ac:dyDescent="0.35">
      <c r="Q1770" s="37"/>
      <c r="R1770" s="37"/>
      <c r="S1770" s="37"/>
      <c r="T1770" s="37"/>
      <c r="U1770" s="37"/>
      <c r="V1770" s="37"/>
      <c r="W1770" s="37"/>
      <c r="X1770" s="37"/>
      <c r="Y1770" s="37"/>
      <c r="Z1770" s="37"/>
      <c r="AA1770" s="37"/>
      <c r="AB1770" s="37"/>
      <c r="AC1770" s="37"/>
      <c r="AD1770" s="37"/>
      <c r="AE1770" s="37"/>
      <c r="AF1770" s="37"/>
      <c r="AG1770" s="37"/>
      <c r="AH1770" s="37"/>
      <c r="AI1770" s="37"/>
      <c r="AJ1770" s="37"/>
      <c r="AK1770" s="37"/>
      <c r="AL1770" s="37"/>
      <c r="AM1770" s="37"/>
      <c r="AN1770" s="37"/>
      <c r="AO1770" s="37"/>
    </row>
    <row r="1771" spans="17:41" x14ac:dyDescent="0.35">
      <c r="Q1771" s="37"/>
      <c r="R1771" s="37"/>
      <c r="S1771" s="37"/>
      <c r="T1771" s="37"/>
      <c r="U1771" s="37"/>
      <c r="V1771" s="37"/>
      <c r="W1771" s="37"/>
      <c r="X1771" s="37"/>
      <c r="Y1771" s="37"/>
      <c r="Z1771" s="37"/>
      <c r="AA1771" s="37"/>
      <c r="AB1771" s="37"/>
      <c r="AC1771" s="37"/>
      <c r="AD1771" s="37"/>
      <c r="AE1771" s="37"/>
      <c r="AF1771" s="37"/>
      <c r="AG1771" s="37"/>
      <c r="AH1771" s="37"/>
      <c r="AI1771" s="37"/>
      <c r="AJ1771" s="37"/>
      <c r="AK1771" s="37"/>
      <c r="AL1771" s="37"/>
      <c r="AM1771" s="37"/>
      <c r="AN1771" s="37"/>
      <c r="AO1771" s="37"/>
    </row>
    <row r="1772" spans="17:41" x14ac:dyDescent="0.35">
      <c r="Q1772" s="37"/>
      <c r="R1772" s="37"/>
      <c r="S1772" s="37"/>
      <c r="T1772" s="37"/>
      <c r="U1772" s="37"/>
      <c r="V1772" s="37"/>
      <c r="W1772" s="37"/>
      <c r="X1772" s="37"/>
      <c r="Y1772" s="37"/>
      <c r="Z1772" s="37"/>
      <c r="AA1772" s="37"/>
      <c r="AB1772" s="37"/>
      <c r="AC1772" s="37"/>
      <c r="AD1772" s="37"/>
      <c r="AE1772" s="37"/>
      <c r="AF1772" s="37"/>
      <c r="AG1772" s="37"/>
      <c r="AH1772" s="37"/>
      <c r="AI1772" s="37"/>
      <c r="AJ1772" s="37"/>
      <c r="AK1772" s="37"/>
      <c r="AL1772" s="37"/>
      <c r="AM1772" s="37"/>
      <c r="AN1772" s="37"/>
      <c r="AO1772" s="37"/>
    </row>
    <row r="1773" spans="17:41" x14ac:dyDescent="0.35">
      <c r="Q1773" s="37"/>
      <c r="R1773" s="37"/>
      <c r="S1773" s="37"/>
      <c r="T1773" s="37"/>
      <c r="U1773" s="37"/>
      <c r="V1773" s="37"/>
      <c r="W1773" s="37"/>
      <c r="X1773" s="37"/>
      <c r="Y1773" s="37"/>
      <c r="Z1773" s="37"/>
      <c r="AA1773" s="37"/>
      <c r="AB1773" s="37"/>
      <c r="AC1773" s="37"/>
      <c r="AD1773" s="37"/>
      <c r="AE1773" s="37"/>
      <c r="AF1773" s="37"/>
      <c r="AG1773" s="37"/>
      <c r="AH1773" s="37"/>
      <c r="AI1773" s="37"/>
      <c r="AJ1773" s="37"/>
      <c r="AK1773" s="37"/>
      <c r="AL1773" s="37"/>
      <c r="AM1773" s="37"/>
      <c r="AN1773" s="37"/>
      <c r="AO1773" s="37"/>
    </row>
    <row r="1774" spans="17:41" x14ac:dyDescent="0.35">
      <c r="Q1774" s="37"/>
      <c r="R1774" s="37"/>
      <c r="S1774" s="37"/>
      <c r="T1774" s="37"/>
      <c r="U1774" s="37"/>
      <c r="V1774" s="37"/>
      <c r="W1774" s="37"/>
      <c r="X1774" s="37"/>
      <c r="Y1774" s="37"/>
      <c r="Z1774" s="37"/>
      <c r="AA1774" s="37"/>
      <c r="AB1774" s="37"/>
      <c r="AC1774" s="37"/>
      <c r="AD1774" s="37"/>
      <c r="AE1774" s="37"/>
      <c r="AF1774" s="37"/>
      <c r="AG1774" s="37"/>
      <c r="AH1774" s="37"/>
      <c r="AI1774" s="37"/>
      <c r="AJ1774" s="37"/>
      <c r="AK1774" s="37"/>
      <c r="AL1774" s="37"/>
      <c r="AM1774" s="37"/>
      <c r="AN1774" s="37"/>
      <c r="AO1774" s="37"/>
    </row>
    <row r="1775" spans="17:41" x14ac:dyDescent="0.35">
      <c r="Q1775" s="37"/>
      <c r="R1775" s="37"/>
      <c r="S1775" s="37"/>
      <c r="T1775" s="37"/>
      <c r="U1775" s="37"/>
      <c r="V1775" s="37"/>
      <c r="W1775" s="37"/>
      <c r="X1775" s="37"/>
      <c r="Y1775" s="37"/>
      <c r="Z1775" s="37"/>
      <c r="AA1775" s="37"/>
      <c r="AB1775" s="37"/>
      <c r="AC1775" s="37"/>
      <c r="AD1775" s="37"/>
      <c r="AE1775" s="37"/>
      <c r="AF1775" s="37"/>
      <c r="AG1775" s="37"/>
      <c r="AH1775" s="37"/>
      <c r="AI1775" s="37"/>
      <c r="AJ1775" s="37"/>
      <c r="AK1775" s="37"/>
      <c r="AL1775" s="37"/>
      <c r="AM1775" s="37"/>
      <c r="AN1775" s="37"/>
      <c r="AO1775" s="37"/>
    </row>
    <row r="1776" spans="17:41" x14ac:dyDescent="0.35">
      <c r="Q1776" s="37"/>
      <c r="R1776" s="37"/>
      <c r="S1776" s="37"/>
      <c r="T1776" s="37"/>
      <c r="U1776" s="37"/>
      <c r="V1776" s="37"/>
      <c r="W1776" s="37"/>
      <c r="X1776" s="37"/>
      <c r="Y1776" s="37"/>
      <c r="Z1776" s="37"/>
      <c r="AA1776" s="37"/>
      <c r="AB1776" s="37"/>
      <c r="AC1776" s="37"/>
      <c r="AD1776" s="37"/>
      <c r="AE1776" s="37"/>
      <c r="AF1776" s="37"/>
      <c r="AG1776" s="37"/>
      <c r="AH1776" s="37"/>
      <c r="AI1776" s="37"/>
      <c r="AJ1776" s="37"/>
      <c r="AK1776" s="37"/>
      <c r="AL1776" s="37"/>
      <c r="AM1776" s="37"/>
      <c r="AN1776" s="37"/>
      <c r="AO1776" s="37"/>
    </row>
    <row r="1777" spans="17:41" x14ac:dyDescent="0.35">
      <c r="Q1777" s="37"/>
      <c r="R1777" s="37"/>
      <c r="S1777" s="37"/>
      <c r="T1777" s="37"/>
      <c r="U1777" s="37"/>
      <c r="V1777" s="37"/>
      <c r="W1777" s="37"/>
      <c r="X1777" s="37"/>
      <c r="Y1777" s="37"/>
      <c r="Z1777" s="37"/>
      <c r="AA1777" s="37"/>
      <c r="AB1777" s="37"/>
      <c r="AC1777" s="37"/>
      <c r="AD1777" s="37"/>
      <c r="AE1777" s="37"/>
      <c r="AF1777" s="37"/>
      <c r="AG1777" s="37"/>
      <c r="AH1777" s="37"/>
      <c r="AI1777" s="37"/>
      <c r="AJ1777" s="37"/>
      <c r="AK1777" s="37"/>
      <c r="AL1777" s="37"/>
      <c r="AM1777" s="37"/>
      <c r="AN1777" s="37"/>
      <c r="AO1777" s="37"/>
    </row>
    <row r="1778" spans="17:41" x14ac:dyDescent="0.35">
      <c r="Q1778" s="37"/>
      <c r="R1778" s="37"/>
      <c r="S1778" s="37"/>
      <c r="T1778" s="37"/>
      <c r="U1778" s="37"/>
      <c r="V1778" s="37"/>
      <c r="W1778" s="37"/>
      <c r="X1778" s="37"/>
      <c r="Y1778" s="37"/>
      <c r="Z1778" s="37"/>
      <c r="AA1778" s="37"/>
      <c r="AB1778" s="37"/>
      <c r="AC1778" s="37"/>
      <c r="AD1778" s="37"/>
      <c r="AE1778" s="37"/>
      <c r="AF1778" s="37"/>
      <c r="AG1778" s="37"/>
      <c r="AH1778" s="37"/>
      <c r="AI1778" s="37"/>
      <c r="AJ1778" s="37"/>
      <c r="AK1778" s="37"/>
      <c r="AL1778" s="37"/>
      <c r="AM1778" s="37"/>
      <c r="AN1778" s="37"/>
      <c r="AO1778" s="37"/>
    </row>
    <row r="1779" spans="17:41" x14ac:dyDescent="0.35">
      <c r="Q1779" s="37"/>
      <c r="R1779" s="37"/>
      <c r="S1779" s="37"/>
      <c r="T1779" s="37"/>
      <c r="U1779" s="37"/>
      <c r="V1779" s="37"/>
      <c r="W1779" s="37"/>
      <c r="X1779" s="37"/>
      <c r="Y1779" s="37"/>
      <c r="Z1779" s="37"/>
      <c r="AA1779" s="37"/>
      <c r="AB1779" s="37"/>
      <c r="AC1779" s="37"/>
      <c r="AD1779" s="37"/>
      <c r="AE1779" s="37"/>
      <c r="AF1779" s="37"/>
      <c r="AG1779" s="37"/>
      <c r="AH1779" s="37"/>
      <c r="AI1779" s="37"/>
      <c r="AJ1779" s="37"/>
      <c r="AK1779" s="37"/>
      <c r="AL1779" s="37"/>
      <c r="AM1779" s="37"/>
      <c r="AN1779" s="37"/>
      <c r="AO1779" s="37"/>
    </row>
    <row r="1780" spans="17:41" x14ac:dyDescent="0.35">
      <c r="Q1780" s="37"/>
      <c r="R1780" s="37"/>
      <c r="S1780" s="37"/>
      <c r="T1780" s="37"/>
      <c r="U1780" s="37"/>
      <c r="V1780" s="37"/>
      <c r="W1780" s="37"/>
      <c r="X1780" s="37"/>
      <c r="Y1780" s="37"/>
      <c r="Z1780" s="37"/>
      <c r="AA1780" s="37"/>
      <c r="AB1780" s="37"/>
      <c r="AC1780" s="37"/>
      <c r="AD1780" s="37"/>
      <c r="AE1780" s="37"/>
      <c r="AF1780" s="37"/>
      <c r="AG1780" s="37"/>
      <c r="AH1780" s="37"/>
      <c r="AI1780" s="37"/>
      <c r="AJ1780" s="37"/>
      <c r="AK1780" s="37"/>
      <c r="AL1780" s="37"/>
      <c r="AM1780" s="37"/>
      <c r="AN1780" s="37"/>
      <c r="AO1780" s="37"/>
    </row>
    <row r="1781" spans="17:41" x14ac:dyDescent="0.35">
      <c r="Q1781" s="37"/>
      <c r="R1781" s="37"/>
      <c r="S1781" s="37"/>
      <c r="T1781" s="37"/>
      <c r="U1781" s="37"/>
      <c r="V1781" s="37"/>
      <c r="W1781" s="37"/>
      <c r="X1781" s="37"/>
      <c r="Y1781" s="37"/>
      <c r="Z1781" s="37"/>
      <c r="AA1781" s="37"/>
      <c r="AB1781" s="37"/>
      <c r="AC1781" s="37"/>
      <c r="AD1781" s="37"/>
      <c r="AE1781" s="37"/>
      <c r="AF1781" s="37"/>
      <c r="AG1781" s="37"/>
      <c r="AH1781" s="37"/>
      <c r="AI1781" s="37"/>
      <c r="AJ1781" s="37"/>
      <c r="AK1781" s="37"/>
      <c r="AL1781" s="37"/>
      <c r="AM1781" s="37"/>
      <c r="AN1781" s="37"/>
      <c r="AO1781" s="37"/>
    </row>
    <row r="1782" spans="17:41" x14ac:dyDescent="0.35">
      <c r="Q1782" s="37"/>
      <c r="R1782" s="37"/>
      <c r="S1782" s="37"/>
      <c r="T1782" s="37"/>
      <c r="U1782" s="37"/>
      <c r="V1782" s="37"/>
      <c r="W1782" s="37"/>
      <c r="X1782" s="37"/>
      <c r="Y1782" s="37"/>
      <c r="Z1782" s="37"/>
      <c r="AA1782" s="37"/>
      <c r="AB1782" s="37"/>
      <c r="AC1782" s="37"/>
      <c r="AD1782" s="37"/>
      <c r="AE1782" s="37"/>
      <c r="AF1782" s="37"/>
      <c r="AG1782" s="37"/>
      <c r="AH1782" s="37"/>
      <c r="AI1782" s="37"/>
      <c r="AJ1782" s="37"/>
      <c r="AK1782" s="37"/>
      <c r="AL1782" s="37"/>
      <c r="AM1782" s="37"/>
      <c r="AN1782" s="37"/>
      <c r="AO1782" s="37"/>
    </row>
    <row r="1783" spans="17:41" x14ac:dyDescent="0.35">
      <c r="Q1783" s="37"/>
      <c r="R1783" s="37"/>
      <c r="S1783" s="37"/>
      <c r="T1783" s="37"/>
      <c r="U1783" s="37"/>
      <c r="V1783" s="37"/>
      <c r="W1783" s="37"/>
      <c r="X1783" s="37"/>
      <c r="Y1783" s="37"/>
      <c r="Z1783" s="37"/>
      <c r="AA1783" s="37"/>
      <c r="AB1783" s="37"/>
      <c r="AC1783" s="37"/>
      <c r="AD1783" s="37"/>
      <c r="AE1783" s="37"/>
      <c r="AF1783" s="37"/>
      <c r="AG1783" s="37"/>
      <c r="AH1783" s="37"/>
      <c r="AI1783" s="37"/>
      <c r="AJ1783" s="37"/>
      <c r="AK1783" s="37"/>
      <c r="AL1783" s="37"/>
      <c r="AM1783" s="37"/>
      <c r="AN1783" s="37"/>
      <c r="AO1783" s="37"/>
    </row>
    <row r="1784" spans="17:41" x14ac:dyDescent="0.35">
      <c r="Q1784" s="37"/>
      <c r="R1784" s="37"/>
      <c r="S1784" s="37"/>
      <c r="T1784" s="37"/>
      <c r="U1784" s="37"/>
      <c r="V1784" s="37"/>
      <c r="W1784" s="37"/>
      <c r="X1784" s="37"/>
      <c r="Y1784" s="37"/>
      <c r="Z1784" s="37"/>
      <c r="AA1784" s="37"/>
      <c r="AB1784" s="37"/>
      <c r="AC1784" s="37"/>
      <c r="AD1784" s="37"/>
      <c r="AE1784" s="37"/>
      <c r="AF1784" s="37"/>
      <c r="AG1784" s="37"/>
      <c r="AH1784" s="37"/>
      <c r="AI1784" s="37"/>
      <c r="AJ1784" s="37"/>
      <c r="AK1784" s="37"/>
      <c r="AL1784" s="37"/>
      <c r="AM1784" s="37"/>
      <c r="AN1784" s="37"/>
      <c r="AO1784" s="37"/>
    </row>
    <row r="1785" spans="17:41" x14ac:dyDescent="0.35">
      <c r="Q1785" s="37"/>
      <c r="R1785" s="37"/>
      <c r="S1785" s="37"/>
      <c r="T1785" s="37"/>
      <c r="U1785" s="37"/>
      <c r="V1785" s="37"/>
      <c r="W1785" s="37"/>
      <c r="X1785" s="37"/>
      <c r="Y1785" s="37"/>
      <c r="Z1785" s="37"/>
      <c r="AA1785" s="37"/>
      <c r="AB1785" s="37"/>
      <c r="AC1785" s="37"/>
      <c r="AD1785" s="37"/>
      <c r="AE1785" s="37"/>
      <c r="AF1785" s="37"/>
      <c r="AG1785" s="37"/>
      <c r="AH1785" s="37"/>
      <c r="AI1785" s="37"/>
      <c r="AJ1785" s="37"/>
      <c r="AK1785" s="37"/>
      <c r="AL1785" s="37"/>
      <c r="AM1785" s="37"/>
      <c r="AN1785" s="37"/>
      <c r="AO1785" s="37"/>
    </row>
    <row r="1786" spans="17:41" x14ac:dyDescent="0.35">
      <c r="Q1786" s="37"/>
      <c r="R1786" s="37"/>
      <c r="S1786" s="37"/>
      <c r="T1786" s="37"/>
      <c r="U1786" s="37"/>
      <c r="V1786" s="37"/>
      <c r="W1786" s="37"/>
      <c r="X1786" s="37"/>
      <c r="Y1786" s="37"/>
      <c r="Z1786" s="37"/>
      <c r="AA1786" s="37"/>
      <c r="AB1786" s="37"/>
      <c r="AC1786" s="37"/>
      <c r="AD1786" s="37"/>
      <c r="AE1786" s="37"/>
      <c r="AF1786" s="37"/>
      <c r="AG1786" s="37"/>
      <c r="AH1786" s="37"/>
      <c r="AI1786" s="37"/>
      <c r="AJ1786" s="37"/>
      <c r="AK1786" s="37"/>
      <c r="AL1786" s="37"/>
      <c r="AM1786" s="37"/>
      <c r="AN1786" s="37"/>
      <c r="AO1786" s="37"/>
    </row>
    <row r="1787" spans="17:41" x14ac:dyDescent="0.35">
      <c r="Q1787" s="37"/>
      <c r="R1787" s="37"/>
      <c r="S1787" s="37"/>
      <c r="T1787" s="37"/>
      <c r="U1787" s="37"/>
      <c r="V1787" s="37"/>
      <c r="W1787" s="37"/>
      <c r="X1787" s="37"/>
      <c r="Y1787" s="37"/>
      <c r="Z1787" s="37"/>
      <c r="AA1787" s="37"/>
      <c r="AB1787" s="37"/>
      <c r="AC1787" s="37"/>
      <c r="AD1787" s="37"/>
      <c r="AE1787" s="37"/>
      <c r="AF1787" s="37"/>
      <c r="AG1787" s="37"/>
      <c r="AH1787" s="37"/>
      <c r="AI1787" s="37"/>
      <c r="AJ1787" s="37"/>
      <c r="AK1787" s="37"/>
      <c r="AL1787" s="37"/>
      <c r="AM1787" s="37"/>
      <c r="AN1787" s="37"/>
      <c r="AO1787" s="37"/>
    </row>
    <row r="1788" spans="17:41" x14ac:dyDescent="0.35">
      <c r="Q1788" s="37"/>
      <c r="R1788" s="37"/>
      <c r="S1788" s="37"/>
      <c r="T1788" s="37"/>
      <c r="U1788" s="37"/>
      <c r="V1788" s="37"/>
      <c r="W1788" s="37"/>
      <c r="X1788" s="37"/>
      <c r="Y1788" s="37"/>
      <c r="Z1788" s="37"/>
      <c r="AA1788" s="37"/>
      <c r="AB1788" s="37"/>
      <c r="AC1788" s="37"/>
      <c r="AD1788" s="37"/>
      <c r="AE1788" s="37"/>
      <c r="AF1788" s="37"/>
      <c r="AG1788" s="37"/>
      <c r="AH1788" s="37"/>
      <c r="AI1788" s="37"/>
      <c r="AJ1788" s="37"/>
      <c r="AK1788" s="37"/>
      <c r="AL1788" s="37"/>
      <c r="AM1788" s="37"/>
      <c r="AN1788" s="37"/>
      <c r="AO1788" s="37"/>
    </row>
    <row r="1789" spans="17:41" x14ac:dyDescent="0.35">
      <c r="Q1789" s="37"/>
      <c r="R1789" s="37"/>
      <c r="S1789" s="37"/>
      <c r="T1789" s="37"/>
      <c r="U1789" s="37"/>
      <c r="V1789" s="37"/>
      <c r="W1789" s="37"/>
      <c r="X1789" s="37"/>
      <c r="Y1789" s="37"/>
      <c r="Z1789" s="37"/>
      <c r="AA1789" s="37"/>
      <c r="AB1789" s="37"/>
      <c r="AC1789" s="37"/>
      <c r="AD1789" s="37"/>
      <c r="AE1789" s="37"/>
      <c r="AF1789" s="37"/>
      <c r="AG1789" s="37"/>
      <c r="AH1789" s="37"/>
      <c r="AI1789" s="37"/>
      <c r="AJ1789" s="37"/>
      <c r="AK1789" s="37"/>
      <c r="AL1789" s="37"/>
      <c r="AM1789" s="37"/>
      <c r="AN1789" s="37"/>
      <c r="AO1789" s="37"/>
    </row>
    <row r="1790" spans="17:41" x14ac:dyDescent="0.35">
      <c r="Q1790" s="37"/>
      <c r="R1790" s="37"/>
      <c r="S1790" s="37"/>
      <c r="T1790" s="37"/>
      <c r="U1790" s="37"/>
      <c r="V1790" s="37"/>
      <c r="W1790" s="37"/>
      <c r="X1790" s="37"/>
      <c r="Y1790" s="37"/>
      <c r="Z1790" s="37"/>
      <c r="AA1790" s="37"/>
      <c r="AB1790" s="37"/>
      <c r="AC1790" s="37"/>
      <c r="AD1790" s="37"/>
      <c r="AE1790" s="37"/>
      <c r="AF1790" s="37"/>
      <c r="AG1790" s="37"/>
      <c r="AH1790" s="37"/>
      <c r="AI1790" s="37"/>
      <c r="AJ1790" s="37"/>
      <c r="AK1790" s="37"/>
      <c r="AL1790" s="37"/>
      <c r="AM1790" s="37"/>
      <c r="AN1790" s="37"/>
      <c r="AO1790" s="37"/>
    </row>
    <row r="1791" spans="17:41" x14ac:dyDescent="0.35">
      <c r="Q1791" s="37"/>
      <c r="R1791" s="37"/>
      <c r="S1791" s="37"/>
      <c r="T1791" s="37"/>
      <c r="U1791" s="37"/>
      <c r="V1791" s="37"/>
      <c r="W1791" s="37"/>
      <c r="X1791" s="37"/>
      <c r="Y1791" s="37"/>
      <c r="Z1791" s="37"/>
      <c r="AA1791" s="37"/>
      <c r="AB1791" s="37"/>
      <c r="AC1791" s="37"/>
      <c r="AD1791" s="37"/>
      <c r="AE1791" s="37"/>
      <c r="AF1791" s="37"/>
      <c r="AG1791" s="37"/>
      <c r="AH1791" s="37"/>
      <c r="AI1791" s="37"/>
      <c r="AJ1791" s="37"/>
      <c r="AK1791" s="37"/>
      <c r="AL1791" s="37"/>
      <c r="AM1791" s="37"/>
      <c r="AN1791" s="37"/>
      <c r="AO1791" s="37"/>
    </row>
    <row r="1792" spans="17:41" x14ac:dyDescent="0.35">
      <c r="Q1792" s="37"/>
      <c r="R1792" s="37"/>
      <c r="S1792" s="37"/>
      <c r="T1792" s="37"/>
      <c r="U1792" s="37"/>
      <c r="V1792" s="37"/>
      <c r="W1792" s="37"/>
      <c r="X1792" s="37"/>
      <c r="Y1792" s="37"/>
      <c r="Z1792" s="37"/>
      <c r="AA1792" s="37"/>
      <c r="AB1792" s="37"/>
      <c r="AC1792" s="37"/>
      <c r="AD1792" s="37"/>
      <c r="AE1792" s="37"/>
      <c r="AF1792" s="37"/>
      <c r="AG1792" s="37"/>
      <c r="AH1792" s="37"/>
      <c r="AI1792" s="37"/>
      <c r="AJ1792" s="37"/>
      <c r="AK1792" s="37"/>
      <c r="AL1792" s="37"/>
      <c r="AM1792" s="37"/>
      <c r="AN1792" s="37"/>
      <c r="AO1792" s="37"/>
    </row>
    <row r="1793" spans="17:41" x14ac:dyDescent="0.35">
      <c r="Q1793" s="37"/>
      <c r="R1793" s="37"/>
      <c r="S1793" s="37"/>
      <c r="T1793" s="37"/>
      <c r="U1793" s="37"/>
      <c r="V1793" s="37"/>
      <c r="W1793" s="37"/>
      <c r="X1793" s="37"/>
      <c r="Y1793" s="37"/>
      <c r="Z1793" s="37"/>
      <c r="AA1793" s="37"/>
      <c r="AB1793" s="37"/>
      <c r="AC1793" s="37"/>
      <c r="AD1793" s="37"/>
      <c r="AE1793" s="37"/>
      <c r="AF1793" s="37"/>
      <c r="AG1793" s="37"/>
      <c r="AH1793" s="37"/>
      <c r="AI1793" s="37"/>
      <c r="AJ1793" s="37"/>
      <c r="AK1793" s="37"/>
      <c r="AL1793" s="37"/>
      <c r="AM1793" s="37"/>
      <c r="AN1793" s="37"/>
      <c r="AO1793" s="37"/>
    </row>
    <row r="1794" spans="17:41" x14ac:dyDescent="0.35">
      <c r="Q1794" s="37"/>
      <c r="R1794" s="37"/>
      <c r="S1794" s="37"/>
      <c r="T1794" s="37"/>
      <c r="U1794" s="37"/>
      <c r="V1794" s="37"/>
      <c r="W1794" s="37"/>
      <c r="X1794" s="37"/>
      <c r="Y1794" s="37"/>
      <c r="Z1794" s="37"/>
      <c r="AA1794" s="37"/>
      <c r="AB1794" s="37"/>
      <c r="AC1794" s="37"/>
      <c r="AD1794" s="37"/>
      <c r="AE1794" s="37"/>
      <c r="AF1794" s="37"/>
      <c r="AG1794" s="37"/>
      <c r="AH1794" s="37"/>
      <c r="AI1794" s="37"/>
      <c r="AJ1794" s="37"/>
      <c r="AK1794" s="37"/>
      <c r="AL1794" s="37"/>
      <c r="AM1794" s="37"/>
      <c r="AN1794" s="37"/>
      <c r="AO1794" s="37"/>
    </row>
    <row r="1795" spans="17:41" x14ac:dyDescent="0.35">
      <c r="Q1795" s="37"/>
      <c r="R1795" s="37"/>
      <c r="S1795" s="37"/>
      <c r="T1795" s="37"/>
      <c r="U1795" s="37"/>
      <c r="V1795" s="37"/>
      <c r="W1795" s="37"/>
      <c r="X1795" s="37"/>
      <c r="Y1795" s="37"/>
      <c r="Z1795" s="37"/>
      <c r="AA1795" s="37"/>
      <c r="AB1795" s="37"/>
      <c r="AC1795" s="37"/>
      <c r="AD1795" s="37"/>
      <c r="AE1795" s="37"/>
      <c r="AF1795" s="37"/>
      <c r="AG1795" s="37"/>
      <c r="AH1795" s="37"/>
      <c r="AI1795" s="37"/>
      <c r="AJ1795" s="37"/>
      <c r="AK1795" s="37"/>
      <c r="AL1795" s="37"/>
      <c r="AM1795" s="37"/>
      <c r="AN1795" s="37"/>
      <c r="AO1795" s="37"/>
    </row>
    <row r="1796" spans="17:41" x14ac:dyDescent="0.35">
      <c r="Q1796" s="37"/>
      <c r="R1796" s="37"/>
      <c r="S1796" s="37"/>
      <c r="T1796" s="37"/>
      <c r="U1796" s="37"/>
      <c r="V1796" s="37"/>
      <c r="W1796" s="37"/>
      <c r="X1796" s="37"/>
      <c r="Y1796" s="37"/>
      <c r="Z1796" s="37"/>
      <c r="AA1796" s="37"/>
      <c r="AB1796" s="37"/>
      <c r="AC1796" s="37"/>
      <c r="AD1796" s="37"/>
      <c r="AE1796" s="37"/>
      <c r="AF1796" s="37"/>
      <c r="AG1796" s="37"/>
      <c r="AH1796" s="37"/>
      <c r="AI1796" s="37"/>
      <c r="AJ1796" s="37"/>
      <c r="AK1796" s="37"/>
      <c r="AL1796" s="37"/>
      <c r="AM1796" s="37"/>
      <c r="AN1796" s="37"/>
      <c r="AO1796" s="37"/>
    </row>
    <row r="1797" spans="17:41" x14ac:dyDescent="0.35">
      <c r="Q1797" s="37"/>
      <c r="R1797" s="37"/>
      <c r="S1797" s="37"/>
      <c r="T1797" s="37"/>
      <c r="U1797" s="37"/>
      <c r="V1797" s="37"/>
      <c r="W1797" s="37"/>
      <c r="X1797" s="37"/>
      <c r="Y1797" s="37"/>
      <c r="Z1797" s="37"/>
      <c r="AA1797" s="37"/>
      <c r="AB1797" s="37"/>
      <c r="AC1797" s="37"/>
      <c r="AD1797" s="37"/>
      <c r="AE1797" s="37"/>
      <c r="AF1797" s="37"/>
      <c r="AG1797" s="37"/>
      <c r="AH1797" s="37"/>
      <c r="AI1797" s="37"/>
      <c r="AJ1797" s="37"/>
      <c r="AK1797" s="37"/>
      <c r="AL1797" s="37"/>
      <c r="AM1797" s="37"/>
      <c r="AN1797" s="37"/>
      <c r="AO1797" s="37"/>
    </row>
    <row r="1798" spans="17:41" x14ac:dyDescent="0.35">
      <c r="Q1798" s="37"/>
      <c r="R1798" s="37"/>
      <c r="S1798" s="37"/>
      <c r="T1798" s="37"/>
      <c r="U1798" s="37"/>
      <c r="V1798" s="37"/>
      <c r="W1798" s="37"/>
      <c r="X1798" s="37"/>
      <c r="Y1798" s="37"/>
      <c r="Z1798" s="37"/>
      <c r="AA1798" s="37"/>
      <c r="AB1798" s="37"/>
      <c r="AC1798" s="37"/>
      <c r="AD1798" s="37"/>
      <c r="AE1798" s="37"/>
      <c r="AF1798" s="37"/>
      <c r="AG1798" s="37"/>
      <c r="AH1798" s="37"/>
      <c r="AI1798" s="37"/>
      <c r="AJ1798" s="37"/>
      <c r="AK1798" s="37"/>
      <c r="AL1798" s="37"/>
      <c r="AM1798" s="37"/>
      <c r="AN1798" s="37"/>
      <c r="AO1798" s="37"/>
    </row>
    <row r="1799" spans="17:41" x14ac:dyDescent="0.35">
      <c r="Q1799" s="37"/>
      <c r="R1799" s="37"/>
      <c r="S1799" s="37"/>
      <c r="T1799" s="37"/>
      <c r="U1799" s="37"/>
      <c r="V1799" s="37"/>
      <c r="W1799" s="37"/>
      <c r="X1799" s="37"/>
      <c r="Y1799" s="37"/>
      <c r="Z1799" s="37"/>
      <c r="AA1799" s="37"/>
      <c r="AB1799" s="37"/>
      <c r="AC1799" s="37"/>
      <c r="AD1799" s="37"/>
      <c r="AE1799" s="37"/>
      <c r="AF1799" s="37"/>
      <c r="AG1799" s="37"/>
      <c r="AH1799" s="37"/>
      <c r="AI1799" s="37"/>
      <c r="AJ1799" s="37"/>
      <c r="AK1799" s="37"/>
      <c r="AL1799" s="37"/>
      <c r="AM1799" s="37"/>
      <c r="AN1799" s="37"/>
      <c r="AO1799" s="37"/>
    </row>
    <row r="1800" spans="17:41" x14ac:dyDescent="0.35">
      <c r="Q1800" s="37"/>
      <c r="R1800" s="37"/>
      <c r="S1800" s="37"/>
      <c r="T1800" s="37"/>
      <c r="U1800" s="37"/>
      <c r="V1800" s="37"/>
      <c r="W1800" s="37"/>
      <c r="X1800" s="37"/>
      <c r="Y1800" s="37"/>
      <c r="Z1800" s="37"/>
      <c r="AA1800" s="37"/>
      <c r="AB1800" s="37"/>
      <c r="AC1800" s="37"/>
      <c r="AD1800" s="37"/>
      <c r="AE1800" s="37"/>
      <c r="AF1800" s="37"/>
      <c r="AG1800" s="37"/>
      <c r="AH1800" s="37"/>
      <c r="AI1800" s="37"/>
      <c r="AJ1800" s="37"/>
      <c r="AK1800" s="37"/>
      <c r="AL1800" s="37"/>
      <c r="AM1800" s="37"/>
      <c r="AN1800" s="37"/>
      <c r="AO1800" s="37"/>
    </row>
    <row r="1801" spans="17:41" x14ac:dyDescent="0.35">
      <c r="Q1801" s="37"/>
      <c r="R1801" s="37"/>
      <c r="S1801" s="37"/>
      <c r="T1801" s="37"/>
      <c r="U1801" s="37"/>
      <c r="V1801" s="37"/>
      <c r="W1801" s="37"/>
      <c r="X1801" s="37"/>
      <c r="Y1801" s="37"/>
      <c r="Z1801" s="37"/>
      <c r="AA1801" s="37"/>
      <c r="AB1801" s="37"/>
      <c r="AC1801" s="37"/>
      <c r="AD1801" s="37"/>
      <c r="AE1801" s="37"/>
      <c r="AF1801" s="37"/>
      <c r="AG1801" s="37"/>
      <c r="AH1801" s="37"/>
      <c r="AI1801" s="37"/>
      <c r="AJ1801" s="37"/>
      <c r="AK1801" s="37"/>
      <c r="AL1801" s="37"/>
      <c r="AM1801" s="37"/>
      <c r="AN1801" s="37"/>
      <c r="AO1801" s="37"/>
    </row>
    <row r="1802" spans="17:41" x14ac:dyDescent="0.35">
      <c r="Q1802" s="37"/>
      <c r="R1802" s="37"/>
      <c r="S1802" s="37"/>
      <c r="T1802" s="37"/>
      <c r="U1802" s="37"/>
      <c r="V1802" s="37"/>
      <c r="W1802" s="37"/>
      <c r="X1802" s="37"/>
      <c r="Y1802" s="37"/>
      <c r="Z1802" s="37"/>
      <c r="AA1802" s="37"/>
      <c r="AB1802" s="37"/>
      <c r="AC1802" s="37"/>
      <c r="AD1802" s="37"/>
      <c r="AE1802" s="37"/>
      <c r="AF1802" s="37"/>
      <c r="AG1802" s="37"/>
      <c r="AH1802" s="37"/>
      <c r="AI1802" s="37"/>
      <c r="AJ1802" s="37"/>
      <c r="AK1802" s="37"/>
      <c r="AL1802" s="37"/>
      <c r="AM1802" s="37"/>
      <c r="AN1802" s="37"/>
      <c r="AO1802" s="37"/>
    </row>
    <row r="1803" spans="17:41" x14ac:dyDescent="0.35">
      <c r="Q1803" s="37"/>
      <c r="R1803" s="37"/>
      <c r="S1803" s="37"/>
      <c r="T1803" s="37"/>
      <c r="U1803" s="37"/>
      <c r="V1803" s="37"/>
      <c r="W1803" s="37"/>
      <c r="X1803" s="37"/>
      <c r="Y1803" s="37"/>
      <c r="Z1803" s="37"/>
      <c r="AA1803" s="37"/>
      <c r="AB1803" s="37"/>
      <c r="AC1803" s="37"/>
      <c r="AD1803" s="37"/>
      <c r="AE1803" s="37"/>
      <c r="AF1803" s="37"/>
      <c r="AG1803" s="37"/>
      <c r="AH1803" s="37"/>
      <c r="AI1803" s="37"/>
      <c r="AJ1803" s="37"/>
      <c r="AK1803" s="37"/>
      <c r="AL1803" s="37"/>
      <c r="AM1803" s="37"/>
      <c r="AN1803" s="37"/>
      <c r="AO1803" s="37"/>
    </row>
    <row r="1804" spans="17:41" x14ac:dyDescent="0.35">
      <c r="Q1804" s="37"/>
      <c r="R1804" s="37"/>
      <c r="S1804" s="37"/>
      <c r="T1804" s="37"/>
      <c r="U1804" s="37"/>
      <c r="V1804" s="37"/>
      <c r="W1804" s="37"/>
      <c r="X1804" s="37"/>
      <c r="Y1804" s="37"/>
      <c r="Z1804" s="37"/>
      <c r="AA1804" s="37"/>
      <c r="AB1804" s="37"/>
      <c r="AC1804" s="37"/>
      <c r="AD1804" s="37"/>
      <c r="AE1804" s="37"/>
      <c r="AF1804" s="37"/>
      <c r="AG1804" s="37"/>
      <c r="AH1804" s="37"/>
      <c r="AI1804" s="37"/>
      <c r="AJ1804" s="37"/>
      <c r="AK1804" s="37"/>
      <c r="AL1804" s="37"/>
      <c r="AM1804" s="37"/>
      <c r="AN1804" s="37"/>
      <c r="AO1804" s="37"/>
    </row>
    <row r="1805" spans="17:41" x14ac:dyDescent="0.35">
      <c r="Q1805" s="37"/>
      <c r="R1805" s="37"/>
      <c r="S1805" s="37"/>
      <c r="T1805" s="37"/>
      <c r="U1805" s="37"/>
      <c r="V1805" s="37"/>
      <c r="W1805" s="37"/>
      <c r="X1805" s="37"/>
      <c r="Y1805" s="37"/>
      <c r="Z1805" s="37"/>
      <c r="AA1805" s="37"/>
      <c r="AB1805" s="37"/>
      <c r="AC1805" s="37"/>
      <c r="AD1805" s="37"/>
      <c r="AE1805" s="37"/>
      <c r="AF1805" s="37"/>
      <c r="AG1805" s="37"/>
      <c r="AH1805" s="37"/>
      <c r="AI1805" s="37"/>
      <c r="AJ1805" s="37"/>
      <c r="AK1805" s="37"/>
      <c r="AL1805" s="37"/>
      <c r="AM1805" s="37"/>
      <c r="AN1805" s="37"/>
      <c r="AO1805" s="37"/>
    </row>
    <row r="1806" spans="17:41" x14ac:dyDescent="0.35">
      <c r="Q1806" s="37"/>
      <c r="R1806" s="37"/>
      <c r="S1806" s="37"/>
      <c r="T1806" s="37"/>
      <c r="U1806" s="37"/>
      <c r="V1806" s="37"/>
      <c r="W1806" s="37"/>
      <c r="X1806" s="37"/>
      <c r="Y1806" s="37"/>
      <c r="Z1806" s="37"/>
      <c r="AA1806" s="37"/>
      <c r="AB1806" s="37"/>
      <c r="AC1806" s="37"/>
      <c r="AD1806" s="37"/>
      <c r="AE1806" s="37"/>
      <c r="AF1806" s="37"/>
      <c r="AG1806" s="37"/>
      <c r="AH1806" s="37"/>
      <c r="AI1806" s="37"/>
      <c r="AJ1806" s="37"/>
      <c r="AK1806" s="37"/>
      <c r="AL1806" s="37"/>
      <c r="AM1806" s="37"/>
      <c r="AN1806" s="37"/>
      <c r="AO1806" s="37"/>
    </row>
    <row r="1807" spans="17:41" x14ac:dyDescent="0.35">
      <c r="Q1807" s="37"/>
      <c r="R1807" s="37"/>
      <c r="S1807" s="37"/>
      <c r="T1807" s="37"/>
      <c r="U1807" s="37"/>
      <c r="V1807" s="37"/>
      <c r="W1807" s="37"/>
      <c r="X1807" s="37"/>
      <c r="Y1807" s="37"/>
      <c r="Z1807" s="37"/>
      <c r="AA1807" s="37"/>
      <c r="AB1807" s="37"/>
      <c r="AC1807" s="37"/>
      <c r="AD1807" s="37"/>
      <c r="AE1807" s="37"/>
      <c r="AF1807" s="37"/>
      <c r="AG1807" s="37"/>
      <c r="AH1807" s="37"/>
      <c r="AI1807" s="37"/>
      <c r="AJ1807" s="37"/>
      <c r="AK1807" s="37"/>
      <c r="AL1807" s="37"/>
      <c r="AM1807" s="37"/>
      <c r="AN1807" s="37"/>
      <c r="AO1807" s="37"/>
    </row>
    <row r="1808" spans="17:41" x14ac:dyDescent="0.35">
      <c r="Q1808" s="37"/>
      <c r="R1808" s="37"/>
      <c r="S1808" s="37"/>
      <c r="T1808" s="37"/>
      <c r="U1808" s="37"/>
      <c r="V1808" s="37"/>
      <c r="W1808" s="37"/>
      <c r="X1808" s="37"/>
      <c r="Y1808" s="37"/>
      <c r="Z1808" s="37"/>
      <c r="AA1808" s="37"/>
      <c r="AB1808" s="37"/>
      <c r="AC1808" s="37"/>
      <c r="AD1808" s="37"/>
      <c r="AE1808" s="37"/>
      <c r="AF1808" s="37"/>
      <c r="AG1808" s="37"/>
      <c r="AH1808" s="37"/>
      <c r="AI1808" s="37"/>
      <c r="AJ1808" s="37"/>
      <c r="AK1808" s="37"/>
      <c r="AL1808" s="37"/>
      <c r="AM1808" s="37"/>
      <c r="AN1808" s="37"/>
      <c r="AO1808" s="37"/>
    </row>
    <row r="1809" spans="17:41" x14ac:dyDescent="0.35">
      <c r="Q1809" s="37"/>
      <c r="R1809" s="37"/>
      <c r="S1809" s="37"/>
      <c r="T1809" s="37"/>
      <c r="U1809" s="37"/>
      <c r="V1809" s="37"/>
      <c r="W1809" s="37"/>
      <c r="X1809" s="37"/>
      <c r="Y1809" s="37"/>
      <c r="Z1809" s="37"/>
      <c r="AA1809" s="37"/>
      <c r="AB1809" s="37"/>
      <c r="AC1809" s="37"/>
      <c r="AD1809" s="37"/>
      <c r="AE1809" s="37"/>
      <c r="AF1809" s="37"/>
      <c r="AG1809" s="37"/>
      <c r="AH1809" s="37"/>
      <c r="AI1809" s="37"/>
      <c r="AJ1809" s="37"/>
      <c r="AK1809" s="37"/>
      <c r="AL1809" s="37"/>
      <c r="AM1809" s="37"/>
      <c r="AN1809" s="37"/>
      <c r="AO1809" s="37"/>
    </row>
    <row r="1810" spans="17:41" x14ac:dyDescent="0.35">
      <c r="Q1810" s="37"/>
      <c r="R1810" s="37"/>
      <c r="S1810" s="37"/>
      <c r="T1810" s="37"/>
      <c r="U1810" s="37"/>
      <c r="V1810" s="37"/>
      <c r="W1810" s="37"/>
      <c r="X1810" s="37"/>
      <c r="Y1810" s="37"/>
      <c r="Z1810" s="37"/>
      <c r="AA1810" s="37"/>
      <c r="AB1810" s="37"/>
      <c r="AC1810" s="37"/>
      <c r="AD1810" s="37"/>
      <c r="AE1810" s="37"/>
      <c r="AF1810" s="37"/>
      <c r="AG1810" s="37"/>
      <c r="AH1810" s="37"/>
      <c r="AI1810" s="37"/>
      <c r="AJ1810" s="37"/>
      <c r="AK1810" s="37"/>
      <c r="AL1810" s="37"/>
      <c r="AM1810" s="37"/>
      <c r="AN1810" s="37"/>
      <c r="AO1810" s="37"/>
    </row>
    <row r="1811" spans="17:41" x14ac:dyDescent="0.35">
      <c r="Q1811" s="37"/>
      <c r="R1811" s="37"/>
      <c r="S1811" s="37"/>
      <c r="T1811" s="37"/>
      <c r="U1811" s="37"/>
      <c r="V1811" s="37"/>
      <c r="W1811" s="37"/>
      <c r="X1811" s="37"/>
      <c r="Y1811" s="37"/>
      <c r="Z1811" s="37"/>
      <c r="AA1811" s="37"/>
      <c r="AB1811" s="37"/>
      <c r="AC1811" s="37"/>
      <c r="AD1811" s="37"/>
      <c r="AE1811" s="37"/>
      <c r="AF1811" s="37"/>
      <c r="AG1811" s="37"/>
      <c r="AH1811" s="37"/>
      <c r="AI1811" s="37"/>
      <c r="AJ1811" s="37"/>
      <c r="AK1811" s="37"/>
      <c r="AL1811" s="37"/>
      <c r="AM1811" s="37"/>
      <c r="AN1811" s="37"/>
      <c r="AO1811" s="37"/>
    </row>
    <row r="1812" spans="17:41" x14ac:dyDescent="0.35">
      <c r="Q1812" s="37"/>
      <c r="R1812" s="37"/>
      <c r="S1812" s="37"/>
      <c r="T1812" s="37"/>
      <c r="U1812" s="37"/>
      <c r="V1812" s="37"/>
      <c r="W1812" s="37"/>
      <c r="X1812" s="37"/>
      <c r="Y1812" s="37"/>
      <c r="Z1812" s="37"/>
      <c r="AA1812" s="37"/>
      <c r="AB1812" s="37"/>
      <c r="AC1812" s="37"/>
      <c r="AD1812" s="37"/>
      <c r="AE1812" s="37"/>
      <c r="AF1812" s="37"/>
      <c r="AG1812" s="37"/>
      <c r="AH1812" s="37"/>
      <c r="AI1812" s="37"/>
      <c r="AJ1812" s="37"/>
      <c r="AK1812" s="37"/>
      <c r="AL1812" s="37"/>
      <c r="AM1812" s="37"/>
      <c r="AN1812" s="37"/>
      <c r="AO1812" s="37"/>
    </row>
    <row r="1813" spans="17:41" x14ac:dyDescent="0.35">
      <c r="Q1813" s="37"/>
      <c r="R1813" s="37"/>
      <c r="S1813" s="37"/>
      <c r="T1813" s="37"/>
      <c r="U1813" s="37"/>
      <c r="V1813" s="37"/>
      <c r="W1813" s="37"/>
      <c r="X1813" s="37"/>
      <c r="Y1813" s="37"/>
      <c r="Z1813" s="37"/>
      <c r="AA1813" s="37"/>
      <c r="AB1813" s="37"/>
      <c r="AC1813" s="37"/>
      <c r="AD1813" s="37"/>
      <c r="AE1813" s="37"/>
      <c r="AF1813" s="37"/>
      <c r="AG1813" s="37"/>
      <c r="AH1813" s="37"/>
      <c r="AI1813" s="37"/>
      <c r="AJ1813" s="37"/>
      <c r="AK1813" s="37"/>
      <c r="AL1813" s="37"/>
      <c r="AM1813" s="37"/>
      <c r="AN1813" s="37"/>
      <c r="AO1813" s="37"/>
    </row>
    <row r="1814" spans="17:41" x14ac:dyDescent="0.35">
      <c r="Q1814" s="37"/>
      <c r="R1814" s="37"/>
      <c r="S1814" s="37"/>
      <c r="T1814" s="37"/>
      <c r="U1814" s="37"/>
      <c r="V1814" s="37"/>
      <c r="W1814" s="37"/>
      <c r="X1814" s="37"/>
      <c r="Y1814" s="37"/>
      <c r="Z1814" s="37"/>
      <c r="AA1814" s="37"/>
      <c r="AB1814" s="37"/>
      <c r="AC1814" s="37"/>
      <c r="AD1814" s="37"/>
      <c r="AE1814" s="37"/>
      <c r="AF1814" s="37"/>
      <c r="AG1814" s="37"/>
      <c r="AH1814" s="37"/>
      <c r="AI1814" s="37"/>
      <c r="AJ1814" s="37"/>
      <c r="AK1814" s="37"/>
      <c r="AL1814" s="37"/>
      <c r="AM1814" s="37"/>
      <c r="AN1814" s="37"/>
      <c r="AO1814" s="37"/>
    </row>
    <row r="1815" spans="17:41" x14ac:dyDescent="0.35">
      <c r="Q1815" s="37"/>
      <c r="R1815" s="37"/>
      <c r="S1815" s="37"/>
      <c r="T1815" s="37"/>
      <c r="U1815" s="37"/>
      <c r="V1815" s="37"/>
      <c r="W1815" s="37"/>
      <c r="X1815" s="37"/>
      <c r="Y1815" s="37"/>
      <c r="Z1815" s="37"/>
      <c r="AA1815" s="37"/>
      <c r="AB1815" s="37"/>
      <c r="AC1815" s="37"/>
      <c r="AD1815" s="37"/>
      <c r="AE1815" s="37"/>
      <c r="AF1815" s="37"/>
      <c r="AG1815" s="37"/>
      <c r="AH1815" s="37"/>
      <c r="AI1815" s="37"/>
      <c r="AJ1815" s="37"/>
      <c r="AK1815" s="37"/>
      <c r="AL1815" s="37"/>
      <c r="AM1815" s="37"/>
      <c r="AN1815" s="37"/>
      <c r="AO1815" s="37"/>
    </row>
    <row r="1816" spans="17:41" x14ac:dyDescent="0.35">
      <c r="Q1816" s="37"/>
      <c r="R1816" s="37"/>
      <c r="S1816" s="37"/>
      <c r="T1816" s="37"/>
      <c r="U1816" s="37"/>
      <c r="V1816" s="37"/>
      <c r="W1816" s="37"/>
      <c r="X1816" s="37"/>
      <c r="Y1816" s="37"/>
      <c r="Z1816" s="37"/>
      <c r="AA1816" s="37"/>
      <c r="AB1816" s="37"/>
      <c r="AC1816" s="37"/>
      <c r="AD1816" s="37"/>
      <c r="AE1816" s="37"/>
      <c r="AF1816" s="37"/>
      <c r="AG1816" s="37"/>
      <c r="AH1816" s="37"/>
      <c r="AI1816" s="37"/>
      <c r="AJ1816" s="37"/>
      <c r="AK1816" s="37"/>
      <c r="AL1816" s="37"/>
      <c r="AM1816" s="37"/>
      <c r="AN1816" s="37"/>
      <c r="AO1816" s="37"/>
    </row>
    <row r="1817" spans="17:41" x14ac:dyDescent="0.35">
      <c r="Q1817" s="37"/>
      <c r="R1817" s="37"/>
      <c r="S1817" s="37"/>
      <c r="T1817" s="37"/>
      <c r="U1817" s="37"/>
      <c r="V1817" s="37"/>
      <c r="W1817" s="37"/>
      <c r="X1817" s="37"/>
      <c r="Y1817" s="37"/>
      <c r="Z1817" s="37"/>
      <c r="AA1817" s="37"/>
      <c r="AB1817" s="37"/>
      <c r="AC1817" s="37"/>
      <c r="AD1817" s="37"/>
      <c r="AE1817" s="37"/>
      <c r="AF1817" s="37"/>
      <c r="AG1817" s="37"/>
      <c r="AH1817" s="37"/>
      <c r="AI1817" s="37"/>
      <c r="AJ1817" s="37"/>
      <c r="AK1817" s="37"/>
      <c r="AL1817" s="37"/>
      <c r="AM1817" s="37"/>
      <c r="AN1817" s="37"/>
      <c r="AO1817" s="37"/>
    </row>
    <row r="1818" spans="17:41" x14ac:dyDescent="0.35">
      <c r="Q1818" s="37"/>
      <c r="R1818" s="37"/>
      <c r="S1818" s="37"/>
      <c r="T1818" s="37"/>
      <c r="U1818" s="37"/>
      <c r="V1818" s="37"/>
      <c r="W1818" s="37"/>
      <c r="X1818" s="37"/>
      <c r="Y1818" s="37"/>
      <c r="Z1818" s="37"/>
      <c r="AA1818" s="37"/>
      <c r="AB1818" s="37"/>
      <c r="AC1818" s="37"/>
      <c r="AD1818" s="37"/>
      <c r="AE1818" s="37"/>
      <c r="AF1818" s="37"/>
      <c r="AG1818" s="37"/>
      <c r="AH1818" s="37"/>
      <c r="AI1818" s="37"/>
      <c r="AJ1818" s="37"/>
      <c r="AK1818" s="37"/>
      <c r="AL1818" s="37"/>
      <c r="AM1818" s="37"/>
      <c r="AN1818" s="37"/>
      <c r="AO1818" s="37"/>
    </row>
    <row r="1819" spans="17:41" x14ac:dyDescent="0.35">
      <c r="Q1819" s="37"/>
      <c r="R1819" s="37"/>
      <c r="S1819" s="37"/>
      <c r="T1819" s="37"/>
      <c r="U1819" s="37"/>
      <c r="V1819" s="37"/>
      <c r="W1819" s="37"/>
      <c r="X1819" s="37"/>
      <c r="Y1819" s="37"/>
      <c r="Z1819" s="37"/>
      <c r="AA1819" s="37"/>
      <c r="AB1819" s="37"/>
      <c r="AC1819" s="37"/>
      <c r="AD1819" s="37"/>
      <c r="AE1819" s="37"/>
      <c r="AF1819" s="37"/>
      <c r="AG1819" s="37"/>
      <c r="AH1819" s="37"/>
      <c r="AI1819" s="37"/>
      <c r="AJ1819" s="37"/>
      <c r="AK1819" s="37"/>
      <c r="AL1819" s="37"/>
      <c r="AM1819" s="37"/>
      <c r="AN1819" s="37"/>
      <c r="AO1819" s="37"/>
    </row>
    <row r="1820" spans="17:41" x14ac:dyDescent="0.35">
      <c r="Q1820" s="37"/>
      <c r="R1820" s="37"/>
      <c r="S1820" s="37"/>
      <c r="T1820" s="37"/>
      <c r="U1820" s="37"/>
      <c r="V1820" s="37"/>
      <c r="W1820" s="37"/>
      <c r="X1820" s="37"/>
      <c r="Y1820" s="37"/>
      <c r="Z1820" s="37"/>
      <c r="AA1820" s="37"/>
      <c r="AB1820" s="37"/>
      <c r="AC1820" s="37"/>
      <c r="AD1820" s="37"/>
      <c r="AE1820" s="37"/>
      <c r="AF1820" s="37"/>
      <c r="AG1820" s="37"/>
      <c r="AH1820" s="37"/>
      <c r="AI1820" s="37"/>
      <c r="AJ1820" s="37"/>
      <c r="AK1820" s="37"/>
      <c r="AL1820" s="37"/>
      <c r="AM1820" s="37"/>
      <c r="AN1820" s="37"/>
      <c r="AO1820" s="37"/>
    </row>
    <row r="1821" spans="17:41" x14ac:dyDescent="0.35">
      <c r="Q1821" s="37"/>
      <c r="R1821" s="37"/>
      <c r="S1821" s="37"/>
      <c r="T1821" s="37"/>
      <c r="U1821" s="37"/>
      <c r="V1821" s="37"/>
      <c r="W1821" s="37"/>
      <c r="X1821" s="37"/>
      <c r="Y1821" s="37"/>
      <c r="Z1821" s="37"/>
      <c r="AA1821" s="37"/>
      <c r="AB1821" s="37"/>
      <c r="AC1821" s="37"/>
      <c r="AD1821" s="37"/>
      <c r="AE1821" s="37"/>
      <c r="AF1821" s="37"/>
      <c r="AG1821" s="37"/>
      <c r="AH1821" s="37"/>
      <c r="AI1821" s="37"/>
      <c r="AJ1821" s="37"/>
      <c r="AK1821" s="37"/>
      <c r="AL1821" s="37"/>
      <c r="AM1821" s="37"/>
      <c r="AN1821" s="37"/>
      <c r="AO1821" s="37"/>
    </row>
    <row r="1822" spans="17:41" x14ac:dyDescent="0.35">
      <c r="Q1822" s="37"/>
      <c r="R1822" s="37"/>
      <c r="S1822" s="37"/>
      <c r="T1822" s="37"/>
      <c r="U1822" s="37"/>
      <c r="V1822" s="37"/>
      <c r="W1822" s="37"/>
      <c r="X1822" s="37"/>
      <c r="Y1822" s="37"/>
      <c r="Z1822" s="37"/>
      <c r="AA1822" s="37"/>
      <c r="AB1822" s="37"/>
      <c r="AC1822" s="37"/>
      <c r="AD1822" s="37"/>
      <c r="AE1822" s="37"/>
      <c r="AF1822" s="37"/>
      <c r="AG1822" s="37"/>
      <c r="AH1822" s="37"/>
      <c r="AI1822" s="37"/>
      <c r="AJ1822" s="37"/>
      <c r="AK1822" s="37"/>
      <c r="AL1822" s="37"/>
      <c r="AM1822" s="37"/>
      <c r="AN1822" s="37"/>
      <c r="AO1822" s="37"/>
    </row>
    <row r="1823" spans="17:41" x14ac:dyDescent="0.35">
      <c r="Q1823" s="37"/>
      <c r="R1823" s="37"/>
      <c r="S1823" s="37"/>
      <c r="T1823" s="37"/>
      <c r="U1823" s="37"/>
      <c r="V1823" s="37"/>
      <c r="W1823" s="37"/>
      <c r="X1823" s="37"/>
      <c r="Y1823" s="37"/>
      <c r="Z1823" s="37"/>
      <c r="AA1823" s="37"/>
      <c r="AB1823" s="37"/>
      <c r="AC1823" s="37"/>
      <c r="AD1823" s="37"/>
      <c r="AE1823" s="37"/>
      <c r="AF1823" s="37"/>
      <c r="AG1823" s="37"/>
      <c r="AH1823" s="37"/>
      <c r="AI1823" s="37"/>
      <c r="AJ1823" s="37"/>
      <c r="AK1823" s="37"/>
      <c r="AL1823" s="37"/>
      <c r="AM1823" s="37"/>
      <c r="AN1823" s="37"/>
      <c r="AO1823" s="37"/>
    </row>
    <row r="1824" spans="17:41" x14ac:dyDescent="0.35">
      <c r="Q1824" s="37"/>
      <c r="R1824" s="37"/>
      <c r="S1824" s="37"/>
      <c r="T1824" s="37"/>
      <c r="U1824" s="37"/>
      <c r="V1824" s="37"/>
      <c r="W1824" s="37"/>
      <c r="X1824" s="37"/>
      <c r="Y1824" s="37"/>
      <c r="Z1824" s="37"/>
      <c r="AA1824" s="37"/>
      <c r="AB1824" s="37"/>
      <c r="AC1824" s="37"/>
      <c r="AD1824" s="37"/>
      <c r="AE1824" s="37"/>
      <c r="AF1824" s="37"/>
      <c r="AG1824" s="37"/>
      <c r="AH1824" s="37"/>
      <c r="AI1824" s="37"/>
      <c r="AJ1824" s="37"/>
      <c r="AK1824" s="37"/>
      <c r="AL1824" s="37"/>
      <c r="AM1824" s="37"/>
      <c r="AN1824" s="37"/>
      <c r="AO1824" s="37"/>
    </row>
    <row r="1825" spans="17:41" x14ac:dyDescent="0.35">
      <c r="Q1825" s="37"/>
      <c r="R1825" s="37"/>
      <c r="S1825" s="37"/>
      <c r="T1825" s="37"/>
      <c r="U1825" s="37"/>
      <c r="V1825" s="37"/>
      <c r="W1825" s="37"/>
      <c r="X1825" s="37"/>
      <c r="Y1825" s="37"/>
      <c r="Z1825" s="37"/>
      <c r="AA1825" s="37"/>
      <c r="AB1825" s="37"/>
      <c r="AC1825" s="37"/>
      <c r="AD1825" s="37"/>
      <c r="AE1825" s="37"/>
      <c r="AF1825" s="37"/>
      <c r="AG1825" s="37"/>
      <c r="AH1825" s="37"/>
      <c r="AI1825" s="37"/>
      <c r="AJ1825" s="37"/>
      <c r="AK1825" s="37"/>
      <c r="AL1825" s="37"/>
      <c r="AM1825" s="37"/>
      <c r="AN1825" s="37"/>
      <c r="AO1825" s="37"/>
    </row>
    <row r="1826" spans="17:41" x14ac:dyDescent="0.35">
      <c r="Q1826" s="37"/>
      <c r="R1826" s="37"/>
      <c r="S1826" s="37"/>
      <c r="T1826" s="37"/>
      <c r="U1826" s="37"/>
      <c r="V1826" s="37"/>
      <c r="W1826" s="37"/>
      <c r="X1826" s="37"/>
      <c r="Y1826" s="37"/>
      <c r="Z1826" s="37"/>
      <c r="AA1826" s="37"/>
      <c r="AB1826" s="37"/>
      <c r="AC1826" s="37"/>
      <c r="AD1826" s="37"/>
      <c r="AE1826" s="37"/>
      <c r="AF1826" s="37"/>
      <c r="AG1826" s="37"/>
      <c r="AH1826" s="37"/>
      <c r="AI1826" s="37"/>
      <c r="AJ1826" s="37"/>
      <c r="AK1826" s="37"/>
      <c r="AL1826" s="37"/>
      <c r="AM1826" s="37"/>
      <c r="AN1826" s="37"/>
      <c r="AO1826" s="37"/>
    </row>
    <row r="1827" spans="17:41" x14ac:dyDescent="0.35">
      <c r="Q1827" s="37"/>
      <c r="R1827" s="37"/>
      <c r="S1827" s="37"/>
      <c r="T1827" s="37"/>
      <c r="U1827" s="37"/>
      <c r="V1827" s="37"/>
      <c r="W1827" s="37"/>
      <c r="X1827" s="37"/>
      <c r="Y1827" s="37"/>
      <c r="Z1827" s="37"/>
      <c r="AA1827" s="37"/>
      <c r="AB1827" s="37"/>
      <c r="AC1827" s="37"/>
      <c r="AD1827" s="37"/>
      <c r="AE1827" s="37"/>
      <c r="AF1827" s="37"/>
      <c r="AG1827" s="37"/>
      <c r="AH1827" s="37"/>
      <c r="AI1827" s="37"/>
      <c r="AJ1827" s="37"/>
      <c r="AK1827" s="37"/>
      <c r="AL1827" s="37"/>
      <c r="AM1827" s="37"/>
      <c r="AN1827" s="37"/>
      <c r="AO1827" s="37"/>
    </row>
    <row r="1828" spans="17:41" x14ac:dyDescent="0.35">
      <c r="Q1828" s="37"/>
      <c r="R1828" s="37"/>
      <c r="S1828" s="37"/>
      <c r="T1828" s="37"/>
      <c r="U1828" s="37"/>
      <c r="V1828" s="37"/>
      <c r="W1828" s="37"/>
      <c r="X1828" s="37"/>
      <c r="Y1828" s="37"/>
      <c r="Z1828" s="37"/>
      <c r="AA1828" s="37"/>
      <c r="AB1828" s="37"/>
      <c r="AC1828" s="37"/>
      <c r="AD1828" s="37"/>
      <c r="AE1828" s="37"/>
      <c r="AF1828" s="37"/>
      <c r="AG1828" s="37"/>
      <c r="AH1828" s="37"/>
      <c r="AI1828" s="37"/>
      <c r="AJ1828" s="37"/>
      <c r="AK1828" s="37"/>
      <c r="AL1828" s="37"/>
      <c r="AM1828" s="37"/>
      <c r="AN1828" s="37"/>
      <c r="AO1828" s="37"/>
    </row>
    <row r="1829" spans="17:41" x14ac:dyDescent="0.35">
      <c r="Q1829" s="37"/>
      <c r="R1829" s="37"/>
      <c r="S1829" s="37"/>
      <c r="T1829" s="37"/>
      <c r="U1829" s="37"/>
      <c r="V1829" s="37"/>
      <c r="W1829" s="37"/>
      <c r="X1829" s="37"/>
      <c r="Y1829" s="37"/>
      <c r="Z1829" s="37"/>
      <c r="AA1829" s="37"/>
      <c r="AB1829" s="37"/>
      <c r="AC1829" s="37"/>
      <c r="AD1829" s="37"/>
      <c r="AE1829" s="37"/>
      <c r="AF1829" s="37"/>
      <c r="AG1829" s="37"/>
      <c r="AH1829" s="37"/>
      <c r="AI1829" s="37"/>
      <c r="AJ1829" s="37"/>
      <c r="AK1829" s="37"/>
      <c r="AL1829" s="37"/>
      <c r="AM1829" s="37"/>
      <c r="AN1829" s="37"/>
      <c r="AO1829" s="37"/>
    </row>
    <row r="1830" spans="17:41" x14ac:dyDescent="0.35">
      <c r="Q1830" s="37"/>
      <c r="R1830" s="37"/>
      <c r="S1830" s="37"/>
      <c r="T1830" s="37"/>
      <c r="U1830" s="37"/>
      <c r="V1830" s="37"/>
      <c r="W1830" s="37"/>
      <c r="X1830" s="37"/>
      <c r="Y1830" s="37"/>
      <c r="Z1830" s="37"/>
      <c r="AA1830" s="37"/>
      <c r="AB1830" s="37"/>
      <c r="AC1830" s="37"/>
      <c r="AD1830" s="37"/>
      <c r="AE1830" s="37"/>
      <c r="AF1830" s="37"/>
      <c r="AG1830" s="37"/>
      <c r="AH1830" s="37"/>
      <c r="AI1830" s="37"/>
      <c r="AJ1830" s="37"/>
      <c r="AK1830" s="37"/>
      <c r="AL1830" s="37"/>
      <c r="AM1830" s="37"/>
      <c r="AN1830" s="37"/>
      <c r="AO1830" s="37"/>
    </row>
    <row r="1831" spans="17:41" x14ac:dyDescent="0.35">
      <c r="Q1831" s="37"/>
      <c r="R1831" s="37"/>
      <c r="S1831" s="37"/>
      <c r="T1831" s="37"/>
      <c r="U1831" s="37"/>
      <c r="V1831" s="37"/>
      <c r="W1831" s="37"/>
      <c r="X1831" s="37"/>
      <c r="Y1831" s="37"/>
      <c r="Z1831" s="37"/>
      <c r="AA1831" s="37"/>
      <c r="AB1831" s="37"/>
      <c r="AC1831" s="37"/>
      <c r="AD1831" s="37"/>
      <c r="AE1831" s="37"/>
      <c r="AF1831" s="37"/>
      <c r="AG1831" s="37"/>
      <c r="AH1831" s="37"/>
      <c r="AI1831" s="37"/>
      <c r="AJ1831" s="37"/>
      <c r="AK1831" s="37"/>
      <c r="AL1831" s="37"/>
      <c r="AM1831" s="37"/>
      <c r="AN1831" s="37"/>
      <c r="AO1831" s="37"/>
    </row>
    <row r="1832" spans="17:41" x14ac:dyDescent="0.35">
      <c r="Q1832" s="37"/>
      <c r="R1832" s="37"/>
      <c r="S1832" s="37"/>
      <c r="T1832" s="37"/>
      <c r="U1832" s="37"/>
      <c r="V1832" s="37"/>
      <c r="W1832" s="37"/>
      <c r="X1832" s="37"/>
      <c r="Y1832" s="37"/>
      <c r="Z1832" s="37"/>
      <c r="AA1832" s="37"/>
      <c r="AB1832" s="37"/>
      <c r="AC1832" s="37"/>
      <c r="AD1832" s="37"/>
      <c r="AE1832" s="37"/>
      <c r="AF1832" s="37"/>
      <c r="AG1832" s="37"/>
      <c r="AH1832" s="37"/>
      <c r="AI1832" s="37"/>
      <c r="AJ1832" s="37"/>
      <c r="AK1832" s="37"/>
      <c r="AL1832" s="37"/>
      <c r="AM1832" s="37"/>
      <c r="AN1832" s="37"/>
      <c r="AO1832" s="37"/>
    </row>
    <row r="1833" spans="17:41" x14ac:dyDescent="0.35">
      <c r="Q1833" s="37"/>
      <c r="R1833" s="37"/>
      <c r="S1833" s="37"/>
      <c r="T1833" s="37"/>
      <c r="U1833" s="37"/>
      <c r="V1833" s="37"/>
      <c r="W1833" s="37"/>
      <c r="X1833" s="37"/>
      <c r="Y1833" s="37"/>
      <c r="Z1833" s="37"/>
      <c r="AA1833" s="37"/>
      <c r="AB1833" s="37"/>
      <c r="AC1833" s="37"/>
      <c r="AD1833" s="37"/>
      <c r="AE1833" s="37"/>
      <c r="AF1833" s="37"/>
      <c r="AG1833" s="37"/>
      <c r="AH1833" s="37"/>
      <c r="AI1833" s="37"/>
      <c r="AJ1833" s="37"/>
      <c r="AK1833" s="37"/>
      <c r="AL1833" s="37"/>
      <c r="AM1833" s="37"/>
      <c r="AN1833" s="37"/>
      <c r="AO1833" s="37"/>
    </row>
    <row r="1834" spans="17:41" x14ac:dyDescent="0.35">
      <c r="Q1834" s="37"/>
      <c r="R1834" s="37"/>
      <c r="S1834" s="37"/>
      <c r="T1834" s="37"/>
      <c r="U1834" s="37"/>
      <c r="V1834" s="37"/>
      <c r="W1834" s="37"/>
      <c r="X1834" s="37"/>
      <c r="Y1834" s="37"/>
      <c r="Z1834" s="37"/>
      <c r="AA1834" s="37"/>
      <c r="AB1834" s="37"/>
      <c r="AC1834" s="37"/>
      <c r="AD1834" s="37"/>
      <c r="AE1834" s="37"/>
      <c r="AF1834" s="37"/>
      <c r="AG1834" s="37"/>
      <c r="AH1834" s="37"/>
      <c r="AI1834" s="37"/>
      <c r="AJ1834" s="37"/>
      <c r="AK1834" s="37"/>
      <c r="AL1834" s="37"/>
      <c r="AM1834" s="37"/>
      <c r="AN1834" s="37"/>
      <c r="AO1834" s="37"/>
    </row>
    <row r="1835" spans="17:41" x14ac:dyDescent="0.35">
      <c r="Q1835" s="37"/>
      <c r="R1835" s="37"/>
      <c r="S1835" s="37"/>
      <c r="T1835" s="37"/>
      <c r="U1835" s="37"/>
      <c r="V1835" s="37"/>
      <c r="W1835" s="37"/>
      <c r="X1835" s="37"/>
      <c r="Y1835" s="37"/>
      <c r="Z1835" s="37"/>
      <c r="AA1835" s="37"/>
      <c r="AB1835" s="37"/>
      <c r="AC1835" s="37"/>
      <c r="AD1835" s="37"/>
      <c r="AE1835" s="37"/>
      <c r="AF1835" s="37"/>
      <c r="AG1835" s="37"/>
      <c r="AH1835" s="37"/>
      <c r="AI1835" s="37"/>
      <c r="AJ1835" s="37"/>
      <c r="AK1835" s="37"/>
      <c r="AL1835" s="37"/>
      <c r="AM1835" s="37"/>
      <c r="AN1835" s="37"/>
      <c r="AO1835" s="37"/>
    </row>
    <row r="1836" spans="17:41" x14ac:dyDescent="0.35">
      <c r="Q1836" s="37"/>
      <c r="R1836" s="37"/>
      <c r="S1836" s="37"/>
      <c r="T1836" s="37"/>
      <c r="U1836" s="37"/>
      <c r="V1836" s="37"/>
      <c r="W1836" s="37"/>
      <c r="X1836" s="37"/>
      <c r="Y1836" s="37"/>
      <c r="Z1836" s="37"/>
      <c r="AA1836" s="37"/>
      <c r="AB1836" s="37"/>
      <c r="AC1836" s="37"/>
      <c r="AD1836" s="37"/>
      <c r="AE1836" s="37"/>
      <c r="AF1836" s="37"/>
      <c r="AG1836" s="37"/>
      <c r="AH1836" s="37"/>
      <c r="AI1836" s="37"/>
      <c r="AJ1836" s="37"/>
      <c r="AK1836" s="37"/>
      <c r="AL1836" s="37"/>
      <c r="AM1836" s="37"/>
      <c r="AN1836" s="37"/>
      <c r="AO1836" s="37"/>
    </row>
    <row r="1837" spans="17:41" x14ac:dyDescent="0.35">
      <c r="Q1837" s="37"/>
      <c r="R1837" s="37"/>
      <c r="S1837" s="37"/>
      <c r="T1837" s="37"/>
      <c r="U1837" s="37"/>
      <c r="V1837" s="37"/>
      <c r="W1837" s="37"/>
      <c r="X1837" s="37"/>
      <c r="Y1837" s="37"/>
      <c r="Z1837" s="37"/>
      <c r="AA1837" s="37"/>
      <c r="AB1837" s="37"/>
      <c r="AC1837" s="37"/>
      <c r="AD1837" s="37"/>
      <c r="AE1837" s="37"/>
      <c r="AF1837" s="37"/>
      <c r="AG1837" s="37"/>
      <c r="AH1837" s="37"/>
      <c r="AI1837" s="37"/>
      <c r="AJ1837" s="37"/>
      <c r="AK1837" s="37"/>
      <c r="AL1837" s="37"/>
      <c r="AM1837" s="37"/>
      <c r="AN1837" s="37"/>
      <c r="AO1837" s="37"/>
    </row>
    <row r="1838" spans="17:41" x14ac:dyDescent="0.35">
      <c r="Q1838" s="37"/>
      <c r="R1838" s="37"/>
      <c r="S1838" s="37"/>
      <c r="T1838" s="37"/>
      <c r="U1838" s="37"/>
      <c r="V1838" s="37"/>
      <c r="W1838" s="37"/>
      <c r="X1838" s="37"/>
      <c r="Y1838" s="37"/>
      <c r="Z1838" s="37"/>
      <c r="AA1838" s="37"/>
      <c r="AB1838" s="37"/>
      <c r="AC1838" s="37"/>
      <c r="AD1838" s="37"/>
      <c r="AE1838" s="37"/>
      <c r="AF1838" s="37"/>
      <c r="AG1838" s="37"/>
      <c r="AH1838" s="37"/>
      <c r="AI1838" s="37"/>
      <c r="AJ1838" s="37"/>
      <c r="AK1838" s="37"/>
      <c r="AL1838" s="37"/>
      <c r="AM1838" s="37"/>
      <c r="AN1838" s="37"/>
      <c r="AO1838" s="37"/>
    </row>
    <row r="1839" spans="17:41" x14ac:dyDescent="0.35">
      <c r="Q1839" s="37"/>
      <c r="R1839" s="37"/>
      <c r="S1839" s="37"/>
      <c r="T1839" s="37"/>
      <c r="U1839" s="37"/>
      <c r="V1839" s="37"/>
      <c r="W1839" s="37"/>
      <c r="X1839" s="37"/>
      <c r="Y1839" s="37"/>
      <c r="Z1839" s="37"/>
      <c r="AA1839" s="37"/>
      <c r="AB1839" s="37"/>
      <c r="AC1839" s="37"/>
      <c r="AD1839" s="37"/>
      <c r="AE1839" s="37"/>
      <c r="AF1839" s="37"/>
      <c r="AG1839" s="37"/>
      <c r="AH1839" s="37"/>
      <c r="AI1839" s="37"/>
      <c r="AJ1839" s="37"/>
      <c r="AK1839" s="37"/>
      <c r="AL1839" s="37"/>
      <c r="AM1839" s="37"/>
      <c r="AN1839" s="37"/>
      <c r="AO1839" s="37"/>
    </row>
    <row r="1840" spans="17:41" x14ac:dyDescent="0.35">
      <c r="Q1840" s="37"/>
      <c r="R1840" s="37"/>
      <c r="S1840" s="37"/>
      <c r="T1840" s="37"/>
      <c r="U1840" s="37"/>
      <c r="V1840" s="37"/>
      <c r="W1840" s="37"/>
      <c r="X1840" s="37"/>
      <c r="Y1840" s="37"/>
      <c r="Z1840" s="37"/>
      <c r="AA1840" s="37"/>
      <c r="AB1840" s="37"/>
      <c r="AC1840" s="37"/>
      <c r="AD1840" s="37"/>
      <c r="AE1840" s="37"/>
      <c r="AF1840" s="37"/>
      <c r="AG1840" s="37"/>
      <c r="AH1840" s="37"/>
      <c r="AI1840" s="37"/>
      <c r="AJ1840" s="37"/>
      <c r="AK1840" s="37"/>
      <c r="AL1840" s="37"/>
      <c r="AM1840" s="37"/>
      <c r="AN1840" s="37"/>
      <c r="AO1840" s="37"/>
    </row>
    <row r="1841" spans="17:41" x14ac:dyDescent="0.35">
      <c r="Q1841" s="37"/>
      <c r="R1841" s="37"/>
      <c r="S1841" s="37"/>
      <c r="T1841" s="37"/>
      <c r="U1841" s="37"/>
      <c r="V1841" s="37"/>
      <c r="W1841" s="37"/>
      <c r="X1841" s="37"/>
      <c r="Y1841" s="37"/>
      <c r="Z1841" s="37"/>
      <c r="AA1841" s="37"/>
      <c r="AB1841" s="37"/>
      <c r="AC1841" s="37"/>
      <c r="AD1841" s="37"/>
      <c r="AE1841" s="37"/>
      <c r="AF1841" s="37"/>
      <c r="AG1841" s="37"/>
      <c r="AH1841" s="37"/>
      <c r="AI1841" s="37"/>
      <c r="AJ1841" s="37"/>
      <c r="AK1841" s="37"/>
      <c r="AL1841" s="37"/>
      <c r="AM1841" s="37"/>
      <c r="AN1841" s="37"/>
      <c r="AO1841" s="37"/>
    </row>
    <row r="1842" spans="17:41" x14ac:dyDescent="0.35">
      <c r="Q1842" s="37"/>
      <c r="R1842" s="37"/>
      <c r="S1842" s="37"/>
      <c r="T1842" s="37"/>
      <c r="U1842" s="37"/>
      <c r="V1842" s="37"/>
      <c r="W1842" s="37"/>
      <c r="X1842" s="37"/>
      <c r="Y1842" s="37"/>
      <c r="Z1842" s="37"/>
      <c r="AA1842" s="37"/>
      <c r="AB1842" s="37"/>
      <c r="AC1842" s="37"/>
      <c r="AD1842" s="37"/>
      <c r="AE1842" s="37"/>
      <c r="AF1842" s="37"/>
      <c r="AG1842" s="37"/>
      <c r="AH1842" s="37"/>
      <c r="AI1842" s="37"/>
      <c r="AJ1842" s="37"/>
      <c r="AK1842" s="37"/>
      <c r="AL1842" s="37"/>
      <c r="AM1842" s="37"/>
      <c r="AN1842" s="37"/>
      <c r="AO1842" s="37"/>
    </row>
    <row r="1843" spans="17:41" x14ac:dyDescent="0.35">
      <c r="Q1843" s="37"/>
      <c r="R1843" s="37"/>
      <c r="S1843" s="37"/>
      <c r="T1843" s="37"/>
      <c r="U1843" s="37"/>
      <c r="V1843" s="37"/>
      <c r="W1843" s="37"/>
      <c r="X1843" s="37"/>
      <c r="Y1843" s="37"/>
      <c r="Z1843" s="37"/>
      <c r="AA1843" s="37"/>
      <c r="AB1843" s="37"/>
      <c r="AC1843" s="37"/>
      <c r="AD1843" s="37"/>
      <c r="AE1843" s="37"/>
      <c r="AF1843" s="37"/>
      <c r="AG1843" s="37"/>
      <c r="AH1843" s="37"/>
      <c r="AI1843" s="37"/>
      <c r="AJ1843" s="37"/>
      <c r="AK1843" s="37"/>
      <c r="AL1843" s="37"/>
      <c r="AM1843" s="37"/>
      <c r="AN1843" s="37"/>
      <c r="AO1843" s="37"/>
    </row>
    <row r="1844" spans="17:41" x14ac:dyDescent="0.35">
      <c r="Q1844" s="37"/>
      <c r="R1844" s="37"/>
      <c r="S1844" s="37"/>
      <c r="T1844" s="37"/>
      <c r="U1844" s="37"/>
      <c r="V1844" s="37"/>
      <c r="W1844" s="37"/>
      <c r="X1844" s="37"/>
      <c r="Y1844" s="37"/>
      <c r="Z1844" s="37"/>
      <c r="AA1844" s="37"/>
      <c r="AB1844" s="37"/>
      <c r="AC1844" s="37"/>
      <c r="AD1844" s="37"/>
      <c r="AE1844" s="37"/>
      <c r="AF1844" s="37"/>
      <c r="AG1844" s="37"/>
      <c r="AH1844" s="37"/>
      <c r="AI1844" s="37"/>
      <c r="AJ1844" s="37"/>
      <c r="AK1844" s="37"/>
      <c r="AL1844" s="37"/>
      <c r="AM1844" s="37"/>
      <c r="AN1844" s="37"/>
      <c r="AO1844" s="37"/>
    </row>
    <row r="1845" spans="17:41" x14ac:dyDescent="0.35">
      <c r="Q1845" s="37"/>
      <c r="R1845" s="37"/>
      <c r="S1845" s="37"/>
      <c r="T1845" s="37"/>
      <c r="U1845" s="37"/>
      <c r="V1845" s="37"/>
      <c r="W1845" s="37"/>
      <c r="X1845" s="37"/>
      <c r="Y1845" s="37"/>
      <c r="Z1845" s="37"/>
      <c r="AA1845" s="37"/>
      <c r="AB1845" s="37"/>
      <c r="AC1845" s="37"/>
      <c r="AD1845" s="37"/>
      <c r="AE1845" s="37"/>
      <c r="AF1845" s="37"/>
      <c r="AG1845" s="37"/>
      <c r="AH1845" s="37"/>
      <c r="AI1845" s="37"/>
      <c r="AJ1845" s="37"/>
      <c r="AK1845" s="37"/>
      <c r="AL1845" s="37"/>
      <c r="AM1845" s="37"/>
      <c r="AN1845" s="37"/>
      <c r="AO1845" s="37"/>
    </row>
    <row r="1846" spans="17:41" x14ac:dyDescent="0.35">
      <c r="Q1846" s="37"/>
      <c r="R1846" s="37"/>
      <c r="S1846" s="37"/>
      <c r="T1846" s="37"/>
      <c r="U1846" s="37"/>
      <c r="V1846" s="37"/>
      <c r="W1846" s="37"/>
      <c r="X1846" s="37"/>
      <c r="Y1846" s="37"/>
      <c r="Z1846" s="37"/>
      <c r="AA1846" s="37"/>
      <c r="AB1846" s="37"/>
      <c r="AC1846" s="37"/>
      <c r="AD1846" s="37"/>
      <c r="AE1846" s="37"/>
      <c r="AF1846" s="37"/>
      <c r="AG1846" s="37"/>
      <c r="AH1846" s="37"/>
      <c r="AI1846" s="37"/>
      <c r="AJ1846" s="37"/>
      <c r="AK1846" s="37"/>
      <c r="AL1846" s="37"/>
      <c r="AM1846" s="37"/>
      <c r="AN1846" s="37"/>
      <c r="AO1846" s="37"/>
    </row>
    <row r="1847" spans="17:41" x14ac:dyDescent="0.35">
      <c r="Q1847" s="37"/>
      <c r="R1847" s="37"/>
      <c r="S1847" s="37"/>
      <c r="T1847" s="37"/>
      <c r="U1847" s="37"/>
      <c r="V1847" s="37"/>
      <c r="W1847" s="37"/>
      <c r="X1847" s="37"/>
      <c r="Y1847" s="37"/>
      <c r="Z1847" s="37"/>
      <c r="AA1847" s="37"/>
      <c r="AB1847" s="37"/>
      <c r="AC1847" s="37"/>
      <c r="AD1847" s="37"/>
      <c r="AE1847" s="37"/>
      <c r="AF1847" s="37"/>
      <c r="AG1847" s="37"/>
      <c r="AH1847" s="37"/>
      <c r="AI1847" s="37"/>
      <c r="AJ1847" s="37"/>
      <c r="AK1847" s="37"/>
      <c r="AL1847" s="37"/>
      <c r="AM1847" s="37"/>
      <c r="AN1847" s="37"/>
      <c r="AO1847" s="37"/>
    </row>
    <row r="1848" spans="17:41" x14ac:dyDescent="0.35">
      <c r="Q1848" s="37"/>
      <c r="R1848" s="37"/>
      <c r="S1848" s="37"/>
      <c r="T1848" s="37"/>
      <c r="U1848" s="37"/>
      <c r="V1848" s="37"/>
      <c r="W1848" s="37"/>
      <c r="X1848" s="37"/>
      <c r="Y1848" s="37"/>
      <c r="Z1848" s="37"/>
      <c r="AA1848" s="37"/>
      <c r="AB1848" s="37"/>
      <c r="AC1848" s="37"/>
      <c r="AD1848" s="37"/>
      <c r="AE1848" s="37"/>
      <c r="AF1848" s="37"/>
      <c r="AG1848" s="37"/>
      <c r="AH1848" s="37"/>
      <c r="AI1848" s="37"/>
      <c r="AJ1848" s="37"/>
      <c r="AK1848" s="37"/>
      <c r="AL1848" s="37"/>
      <c r="AM1848" s="37"/>
      <c r="AN1848" s="37"/>
      <c r="AO1848" s="37"/>
    </row>
    <row r="1849" spans="17:41" x14ac:dyDescent="0.35">
      <c r="Q1849" s="37"/>
      <c r="R1849" s="37"/>
      <c r="S1849" s="37"/>
      <c r="T1849" s="37"/>
      <c r="U1849" s="37"/>
      <c r="V1849" s="37"/>
      <c r="W1849" s="37"/>
      <c r="X1849" s="37"/>
      <c r="Y1849" s="37"/>
      <c r="Z1849" s="37"/>
      <c r="AA1849" s="37"/>
      <c r="AB1849" s="37"/>
      <c r="AC1849" s="37"/>
      <c r="AD1849" s="37"/>
      <c r="AE1849" s="37"/>
      <c r="AF1849" s="37"/>
      <c r="AG1849" s="37"/>
      <c r="AH1849" s="37"/>
      <c r="AI1849" s="37"/>
      <c r="AJ1849" s="37"/>
      <c r="AK1849" s="37"/>
      <c r="AL1849" s="37"/>
      <c r="AM1849" s="37"/>
      <c r="AN1849" s="37"/>
      <c r="AO1849" s="37"/>
    </row>
    <row r="1850" spans="17:41" x14ac:dyDescent="0.35">
      <c r="Q1850" s="37"/>
      <c r="R1850" s="37"/>
      <c r="S1850" s="37"/>
      <c r="T1850" s="37"/>
      <c r="U1850" s="37"/>
      <c r="V1850" s="37"/>
      <c r="W1850" s="37"/>
      <c r="X1850" s="37"/>
      <c r="Y1850" s="37"/>
      <c r="Z1850" s="37"/>
      <c r="AA1850" s="37"/>
      <c r="AB1850" s="37"/>
      <c r="AC1850" s="37"/>
      <c r="AD1850" s="37"/>
      <c r="AE1850" s="37"/>
      <c r="AF1850" s="37"/>
      <c r="AG1850" s="37"/>
      <c r="AH1850" s="37"/>
      <c r="AI1850" s="37"/>
      <c r="AJ1850" s="37"/>
      <c r="AK1850" s="37"/>
      <c r="AL1850" s="37"/>
      <c r="AM1850" s="37"/>
      <c r="AN1850" s="37"/>
      <c r="AO1850" s="37"/>
    </row>
    <row r="1851" spans="17:41" x14ac:dyDescent="0.35">
      <c r="Q1851" s="37"/>
      <c r="R1851" s="37"/>
      <c r="S1851" s="37"/>
      <c r="T1851" s="37"/>
      <c r="U1851" s="37"/>
      <c r="V1851" s="37"/>
      <c r="W1851" s="37"/>
      <c r="X1851" s="37"/>
      <c r="Y1851" s="37"/>
      <c r="Z1851" s="37"/>
      <c r="AA1851" s="37"/>
      <c r="AB1851" s="37"/>
      <c r="AC1851" s="37"/>
      <c r="AD1851" s="37"/>
      <c r="AE1851" s="37"/>
      <c r="AF1851" s="37"/>
      <c r="AG1851" s="37"/>
      <c r="AH1851" s="37"/>
      <c r="AI1851" s="37"/>
      <c r="AJ1851" s="37"/>
      <c r="AK1851" s="37"/>
      <c r="AL1851" s="37"/>
      <c r="AM1851" s="37"/>
      <c r="AN1851" s="37"/>
      <c r="AO1851" s="37"/>
    </row>
    <row r="1852" spans="17:41" x14ac:dyDescent="0.35">
      <c r="Q1852" s="37"/>
      <c r="R1852" s="37"/>
      <c r="S1852" s="37"/>
      <c r="T1852" s="37"/>
      <c r="U1852" s="37"/>
      <c r="V1852" s="37"/>
      <c r="W1852" s="37"/>
      <c r="X1852" s="37"/>
      <c r="Y1852" s="37"/>
      <c r="Z1852" s="37"/>
      <c r="AA1852" s="37"/>
      <c r="AB1852" s="37"/>
      <c r="AC1852" s="37"/>
      <c r="AD1852" s="37"/>
      <c r="AE1852" s="37"/>
      <c r="AF1852" s="37"/>
      <c r="AG1852" s="37"/>
      <c r="AH1852" s="37"/>
      <c r="AI1852" s="37"/>
      <c r="AJ1852" s="37"/>
      <c r="AK1852" s="37"/>
      <c r="AL1852" s="37"/>
      <c r="AM1852" s="37"/>
      <c r="AN1852" s="37"/>
      <c r="AO1852" s="37"/>
    </row>
    <row r="1853" spans="17:41" x14ac:dyDescent="0.35">
      <c r="Q1853" s="37"/>
      <c r="R1853" s="37"/>
      <c r="S1853" s="37"/>
      <c r="T1853" s="37"/>
      <c r="U1853" s="37"/>
      <c r="V1853" s="37"/>
      <c r="W1853" s="37"/>
      <c r="X1853" s="37"/>
      <c r="Y1853" s="37"/>
      <c r="Z1853" s="37"/>
      <c r="AA1853" s="37"/>
      <c r="AB1853" s="37"/>
      <c r="AC1853" s="37"/>
      <c r="AD1853" s="37"/>
      <c r="AE1853" s="37"/>
      <c r="AF1853" s="37"/>
      <c r="AG1853" s="37"/>
      <c r="AH1853" s="37"/>
      <c r="AI1853" s="37"/>
      <c r="AJ1853" s="37"/>
      <c r="AK1853" s="37"/>
      <c r="AL1853" s="37"/>
      <c r="AM1853" s="37"/>
      <c r="AN1853" s="37"/>
      <c r="AO1853" s="37"/>
    </row>
    <row r="1854" spans="17:41" x14ac:dyDescent="0.35">
      <c r="Q1854" s="37"/>
      <c r="R1854" s="37"/>
      <c r="S1854" s="37"/>
      <c r="T1854" s="37"/>
      <c r="U1854" s="37"/>
      <c r="V1854" s="37"/>
      <c r="W1854" s="37"/>
      <c r="X1854" s="37"/>
      <c r="Y1854" s="37"/>
      <c r="Z1854" s="37"/>
      <c r="AA1854" s="37"/>
      <c r="AB1854" s="37"/>
      <c r="AC1854" s="37"/>
      <c r="AD1854" s="37"/>
      <c r="AE1854" s="37"/>
      <c r="AF1854" s="37"/>
      <c r="AG1854" s="37"/>
      <c r="AH1854" s="37"/>
      <c r="AI1854" s="37"/>
      <c r="AJ1854" s="37"/>
      <c r="AK1854" s="37"/>
      <c r="AL1854" s="37"/>
      <c r="AM1854" s="37"/>
      <c r="AN1854" s="37"/>
      <c r="AO1854" s="37"/>
    </row>
    <row r="1855" spans="17:41" x14ac:dyDescent="0.35">
      <c r="Q1855" s="37"/>
      <c r="R1855" s="37"/>
      <c r="S1855" s="37"/>
      <c r="T1855" s="37"/>
      <c r="U1855" s="37"/>
      <c r="V1855" s="37"/>
      <c r="W1855" s="37"/>
      <c r="X1855" s="37"/>
      <c r="Y1855" s="37"/>
      <c r="Z1855" s="37"/>
      <c r="AA1855" s="37"/>
      <c r="AB1855" s="37"/>
      <c r="AC1855" s="37"/>
      <c r="AD1855" s="37"/>
      <c r="AE1855" s="37"/>
      <c r="AF1855" s="37"/>
      <c r="AG1855" s="37"/>
      <c r="AH1855" s="37"/>
      <c r="AI1855" s="37"/>
      <c r="AJ1855" s="37"/>
      <c r="AK1855" s="37"/>
      <c r="AL1855" s="37"/>
      <c r="AM1855" s="37"/>
      <c r="AN1855" s="37"/>
      <c r="AO1855" s="37"/>
    </row>
    <row r="1856" spans="17:41" x14ac:dyDescent="0.35">
      <c r="Q1856" s="37"/>
      <c r="R1856" s="37"/>
      <c r="S1856" s="37"/>
      <c r="T1856" s="37"/>
      <c r="U1856" s="37"/>
      <c r="V1856" s="37"/>
      <c r="W1856" s="37"/>
      <c r="X1856" s="37"/>
      <c r="Y1856" s="37"/>
      <c r="Z1856" s="37"/>
      <c r="AA1856" s="37"/>
      <c r="AB1856" s="37"/>
      <c r="AC1856" s="37"/>
      <c r="AD1856" s="37"/>
      <c r="AE1856" s="37"/>
      <c r="AF1856" s="37"/>
      <c r="AG1856" s="37"/>
      <c r="AH1856" s="37"/>
      <c r="AI1856" s="37"/>
      <c r="AJ1856" s="37"/>
      <c r="AK1856" s="37"/>
      <c r="AL1856" s="37"/>
      <c r="AM1856" s="37"/>
      <c r="AN1856" s="37"/>
      <c r="AO1856" s="37"/>
    </row>
    <row r="1857" spans="17:41" x14ac:dyDescent="0.35">
      <c r="Q1857" s="37"/>
      <c r="R1857" s="37"/>
      <c r="S1857" s="37"/>
      <c r="T1857" s="37"/>
      <c r="U1857" s="37"/>
      <c r="V1857" s="37"/>
      <c r="W1857" s="37"/>
      <c r="X1857" s="37"/>
      <c r="Y1857" s="37"/>
      <c r="Z1857" s="37"/>
      <c r="AA1857" s="37"/>
      <c r="AB1857" s="37"/>
      <c r="AC1857" s="37"/>
      <c r="AD1857" s="37"/>
      <c r="AE1857" s="37"/>
      <c r="AF1857" s="37"/>
      <c r="AG1857" s="37"/>
      <c r="AH1857" s="37"/>
      <c r="AI1857" s="37"/>
      <c r="AJ1857" s="37"/>
      <c r="AK1857" s="37"/>
      <c r="AL1857" s="37"/>
      <c r="AM1857" s="37"/>
      <c r="AN1857" s="37"/>
      <c r="AO1857" s="37"/>
    </row>
    <row r="1858" spans="17:41" x14ac:dyDescent="0.35">
      <c r="Q1858" s="37"/>
      <c r="R1858" s="37"/>
      <c r="S1858" s="37"/>
      <c r="T1858" s="37"/>
      <c r="U1858" s="37"/>
      <c r="V1858" s="37"/>
      <c r="W1858" s="37"/>
      <c r="X1858" s="37"/>
      <c r="Y1858" s="37"/>
      <c r="Z1858" s="37"/>
      <c r="AA1858" s="37"/>
      <c r="AB1858" s="37"/>
      <c r="AC1858" s="37"/>
      <c r="AD1858" s="37"/>
      <c r="AE1858" s="37"/>
      <c r="AF1858" s="37"/>
      <c r="AG1858" s="37"/>
      <c r="AH1858" s="37"/>
      <c r="AI1858" s="37"/>
      <c r="AJ1858" s="37"/>
      <c r="AK1858" s="37"/>
      <c r="AL1858" s="37"/>
      <c r="AM1858" s="37"/>
      <c r="AN1858" s="37"/>
      <c r="AO1858" s="37"/>
    </row>
    <row r="1859" spans="17:41" x14ac:dyDescent="0.35">
      <c r="Q1859" s="37"/>
      <c r="R1859" s="37"/>
      <c r="S1859" s="37"/>
      <c r="T1859" s="37"/>
      <c r="U1859" s="37"/>
      <c r="V1859" s="37"/>
      <c r="W1859" s="37"/>
      <c r="X1859" s="37"/>
      <c r="Y1859" s="37"/>
      <c r="Z1859" s="37"/>
      <c r="AA1859" s="37"/>
      <c r="AB1859" s="37"/>
      <c r="AC1859" s="37"/>
      <c r="AD1859" s="37"/>
      <c r="AE1859" s="37"/>
      <c r="AF1859" s="37"/>
      <c r="AG1859" s="37"/>
      <c r="AH1859" s="37"/>
      <c r="AI1859" s="37"/>
      <c r="AJ1859" s="37"/>
      <c r="AK1859" s="37"/>
      <c r="AL1859" s="37"/>
      <c r="AM1859" s="37"/>
      <c r="AN1859" s="37"/>
      <c r="AO1859" s="37"/>
    </row>
    <row r="1860" spans="17:41" x14ac:dyDescent="0.35">
      <c r="Q1860" s="37"/>
      <c r="R1860" s="37"/>
      <c r="S1860" s="37"/>
      <c r="T1860" s="37"/>
      <c r="U1860" s="37"/>
      <c r="V1860" s="37"/>
      <c r="W1860" s="37"/>
      <c r="X1860" s="37"/>
      <c r="Y1860" s="37"/>
      <c r="Z1860" s="37"/>
      <c r="AA1860" s="37"/>
      <c r="AB1860" s="37"/>
      <c r="AC1860" s="37"/>
      <c r="AD1860" s="37"/>
      <c r="AE1860" s="37"/>
      <c r="AF1860" s="37"/>
      <c r="AG1860" s="37"/>
      <c r="AH1860" s="37"/>
      <c r="AI1860" s="37"/>
      <c r="AJ1860" s="37"/>
      <c r="AK1860" s="37"/>
      <c r="AL1860" s="37"/>
      <c r="AM1860" s="37"/>
      <c r="AN1860" s="37"/>
      <c r="AO1860" s="37"/>
    </row>
    <row r="1861" spans="17:41" x14ac:dyDescent="0.35">
      <c r="Q1861" s="37"/>
      <c r="R1861" s="37"/>
      <c r="S1861" s="37"/>
      <c r="T1861" s="37"/>
      <c r="U1861" s="37"/>
      <c r="V1861" s="37"/>
      <c r="W1861" s="37"/>
      <c r="X1861" s="37"/>
      <c r="Y1861" s="37"/>
      <c r="Z1861" s="37"/>
      <c r="AA1861" s="37"/>
      <c r="AB1861" s="37"/>
      <c r="AC1861" s="37"/>
      <c r="AD1861" s="37"/>
      <c r="AE1861" s="37"/>
      <c r="AF1861" s="37"/>
      <c r="AG1861" s="37"/>
      <c r="AH1861" s="37"/>
      <c r="AI1861" s="37"/>
      <c r="AJ1861" s="37"/>
      <c r="AK1861" s="37"/>
      <c r="AL1861" s="37"/>
      <c r="AM1861" s="37"/>
      <c r="AN1861" s="37"/>
      <c r="AO1861" s="37"/>
    </row>
    <row r="1862" spans="17:41" x14ac:dyDescent="0.35">
      <c r="Q1862" s="37"/>
      <c r="R1862" s="37"/>
      <c r="S1862" s="37"/>
      <c r="T1862" s="37"/>
      <c r="U1862" s="37"/>
      <c r="V1862" s="37"/>
      <c r="W1862" s="37"/>
      <c r="X1862" s="37"/>
      <c r="Y1862" s="37"/>
      <c r="Z1862" s="37"/>
      <c r="AA1862" s="37"/>
      <c r="AB1862" s="37"/>
      <c r="AC1862" s="37"/>
      <c r="AD1862" s="37"/>
      <c r="AE1862" s="37"/>
      <c r="AF1862" s="37"/>
      <c r="AG1862" s="37"/>
      <c r="AH1862" s="37"/>
      <c r="AI1862" s="37"/>
      <c r="AJ1862" s="37"/>
      <c r="AK1862" s="37"/>
      <c r="AL1862" s="37"/>
      <c r="AM1862" s="37"/>
      <c r="AN1862" s="37"/>
      <c r="AO1862" s="37"/>
    </row>
    <row r="1863" spans="17:41" x14ac:dyDescent="0.35">
      <c r="Q1863" s="37"/>
      <c r="R1863" s="37"/>
      <c r="S1863" s="37"/>
      <c r="T1863" s="37"/>
      <c r="U1863" s="37"/>
      <c r="V1863" s="37"/>
      <c r="W1863" s="37"/>
      <c r="X1863" s="37"/>
      <c r="Y1863" s="37"/>
      <c r="Z1863" s="37"/>
      <c r="AA1863" s="37"/>
      <c r="AB1863" s="37"/>
      <c r="AC1863" s="37"/>
      <c r="AD1863" s="37"/>
      <c r="AE1863" s="37"/>
      <c r="AF1863" s="37"/>
      <c r="AG1863" s="37"/>
      <c r="AH1863" s="37"/>
      <c r="AI1863" s="37"/>
      <c r="AJ1863" s="37"/>
      <c r="AK1863" s="37"/>
      <c r="AL1863" s="37"/>
      <c r="AM1863" s="37"/>
      <c r="AN1863" s="37"/>
      <c r="AO1863" s="37"/>
    </row>
    <row r="1864" spans="17:41" x14ac:dyDescent="0.35">
      <c r="Q1864" s="37"/>
      <c r="R1864" s="37"/>
      <c r="S1864" s="37"/>
      <c r="T1864" s="37"/>
      <c r="U1864" s="37"/>
      <c r="V1864" s="37"/>
      <c r="W1864" s="37"/>
      <c r="X1864" s="37"/>
      <c r="Y1864" s="37"/>
      <c r="Z1864" s="37"/>
      <c r="AA1864" s="37"/>
      <c r="AB1864" s="37"/>
      <c r="AC1864" s="37"/>
      <c r="AD1864" s="37"/>
      <c r="AE1864" s="37"/>
      <c r="AF1864" s="37"/>
      <c r="AG1864" s="37"/>
      <c r="AH1864" s="37"/>
      <c r="AI1864" s="37"/>
      <c r="AJ1864" s="37"/>
      <c r="AK1864" s="37"/>
      <c r="AL1864" s="37"/>
      <c r="AM1864" s="37"/>
      <c r="AN1864" s="37"/>
      <c r="AO1864" s="37"/>
    </row>
    <row r="1865" spans="17:41" x14ac:dyDescent="0.35">
      <c r="Q1865" s="37"/>
      <c r="R1865" s="37"/>
      <c r="S1865" s="37"/>
      <c r="T1865" s="37"/>
      <c r="U1865" s="37"/>
      <c r="V1865" s="37"/>
      <c r="W1865" s="37"/>
      <c r="X1865" s="37"/>
      <c r="Y1865" s="37"/>
      <c r="Z1865" s="37"/>
      <c r="AA1865" s="37"/>
      <c r="AB1865" s="37"/>
      <c r="AC1865" s="37"/>
      <c r="AD1865" s="37"/>
      <c r="AE1865" s="37"/>
      <c r="AF1865" s="37"/>
      <c r="AG1865" s="37"/>
      <c r="AH1865" s="37"/>
      <c r="AI1865" s="37"/>
      <c r="AJ1865" s="37"/>
      <c r="AK1865" s="37"/>
      <c r="AL1865" s="37"/>
      <c r="AM1865" s="37"/>
      <c r="AN1865" s="37"/>
      <c r="AO1865" s="37"/>
    </row>
    <row r="1866" spans="17:41" x14ac:dyDescent="0.35">
      <c r="Q1866" s="37"/>
      <c r="R1866" s="37"/>
      <c r="S1866" s="37"/>
      <c r="T1866" s="37"/>
      <c r="U1866" s="37"/>
      <c r="V1866" s="37"/>
      <c r="W1866" s="37"/>
      <c r="X1866" s="37"/>
      <c r="Y1866" s="37"/>
      <c r="Z1866" s="37"/>
      <c r="AA1866" s="37"/>
      <c r="AB1866" s="37"/>
      <c r="AC1866" s="37"/>
      <c r="AD1866" s="37"/>
      <c r="AE1866" s="37"/>
      <c r="AF1866" s="37"/>
      <c r="AG1866" s="37"/>
      <c r="AH1866" s="37"/>
      <c r="AI1866" s="37"/>
      <c r="AJ1866" s="37"/>
      <c r="AK1866" s="37"/>
      <c r="AL1866" s="37"/>
      <c r="AM1866" s="37"/>
      <c r="AN1866" s="37"/>
      <c r="AO1866" s="37"/>
    </row>
    <row r="1867" spans="17:41" x14ac:dyDescent="0.35">
      <c r="Q1867" s="37"/>
      <c r="R1867" s="37"/>
      <c r="S1867" s="37"/>
      <c r="T1867" s="37"/>
      <c r="U1867" s="37"/>
      <c r="V1867" s="37"/>
      <c r="W1867" s="37"/>
      <c r="X1867" s="37"/>
      <c r="Y1867" s="37"/>
      <c r="Z1867" s="37"/>
      <c r="AA1867" s="37"/>
      <c r="AB1867" s="37"/>
      <c r="AC1867" s="37"/>
      <c r="AD1867" s="37"/>
      <c r="AE1867" s="37"/>
      <c r="AF1867" s="37"/>
      <c r="AG1867" s="37"/>
      <c r="AH1867" s="37"/>
      <c r="AI1867" s="37"/>
      <c r="AJ1867" s="37"/>
      <c r="AK1867" s="37"/>
      <c r="AL1867" s="37"/>
      <c r="AM1867" s="37"/>
      <c r="AN1867" s="37"/>
      <c r="AO1867" s="37"/>
    </row>
    <row r="1868" spans="17:41" x14ac:dyDescent="0.35">
      <c r="Q1868" s="37"/>
      <c r="R1868" s="37"/>
      <c r="S1868" s="37"/>
      <c r="T1868" s="37"/>
      <c r="U1868" s="37"/>
      <c r="V1868" s="37"/>
      <c r="W1868" s="37"/>
      <c r="X1868" s="37"/>
      <c r="Y1868" s="37"/>
      <c r="Z1868" s="37"/>
      <c r="AA1868" s="37"/>
      <c r="AB1868" s="37"/>
      <c r="AC1868" s="37"/>
      <c r="AD1868" s="37"/>
      <c r="AE1868" s="37"/>
      <c r="AF1868" s="37"/>
      <c r="AG1868" s="37"/>
      <c r="AH1868" s="37"/>
      <c r="AI1868" s="37"/>
      <c r="AJ1868" s="37"/>
      <c r="AK1868" s="37"/>
      <c r="AL1868" s="37"/>
      <c r="AM1868" s="37"/>
      <c r="AN1868" s="37"/>
      <c r="AO1868" s="37"/>
    </row>
    <row r="1869" spans="17:41" x14ac:dyDescent="0.35">
      <c r="Q1869" s="37"/>
      <c r="R1869" s="37"/>
      <c r="S1869" s="37"/>
      <c r="T1869" s="37"/>
      <c r="U1869" s="37"/>
      <c r="V1869" s="37"/>
      <c r="W1869" s="37"/>
      <c r="X1869" s="37"/>
      <c r="Y1869" s="37"/>
      <c r="Z1869" s="37"/>
      <c r="AA1869" s="37"/>
      <c r="AB1869" s="37"/>
      <c r="AC1869" s="37"/>
      <c r="AD1869" s="37"/>
      <c r="AE1869" s="37"/>
      <c r="AF1869" s="37"/>
      <c r="AG1869" s="37"/>
      <c r="AH1869" s="37"/>
      <c r="AI1869" s="37"/>
      <c r="AJ1869" s="37"/>
      <c r="AK1869" s="37"/>
      <c r="AL1869" s="37"/>
      <c r="AM1869" s="37"/>
      <c r="AN1869" s="37"/>
      <c r="AO1869" s="37"/>
    </row>
    <row r="1870" spans="17:41" x14ac:dyDescent="0.35">
      <c r="Q1870" s="37"/>
      <c r="R1870" s="37"/>
      <c r="S1870" s="37"/>
      <c r="T1870" s="37"/>
      <c r="U1870" s="37"/>
      <c r="V1870" s="37"/>
      <c r="W1870" s="37"/>
      <c r="X1870" s="37"/>
      <c r="Y1870" s="37"/>
      <c r="Z1870" s="37"/>
      <c r="AA1870" s="37"/>
      <c r="AB1870" s="37"/>
      <c r="AC1870" s="37"/>
      <c r="AD1870" s="37"/>
      <c r="AE1870" s="37"/>
      <c r="AF1870" s="37"/>
      <c r="AG1870" s="37"/>
      <c r="AH1870" s="37"/>
      <c r="AI1870" s="37"/>
      <c r="AJ1870" s="37"/>
      <c r="AK1870" s="37"/>
      <c r="AL1870" s="37"/>
      <c r="AM1870" s="37"/>
      <c r="AN1870" s="37"/>
      <c r="AO1870" s="37"/>
    </row>
    <row r="1871" spans="17:41" x14ac:dyDescent="0.35">
      <c r="Q1871" s="37"/>
      <c r="R1871" s="37"/>
      <c r="S1871" s="37"/>
      <c r="T1871" s="37"/>
      <c r="U1871" s="37"/>
      <c r="V1871" s="37"/>
      <c r="W1871" s="37"/>
      <c r="X1871" s="37"/>
      <c r="Y1871" s="37"/>
      <c r="Z1871" s="37"/>
      <c r="AA1871" s="37"/>
      <c r="AB1871" s="37"/>
      <c r="AC1871" s="37"/>
      <c r="AD1871" s="37"/>
      <c r="AE1871" s="37"/>
      <c r="AF1871" s="37"/>
      <c r="AG1871" s="37"/>
      <c r="AH1871" s="37"/>
      <c r="AI1871" s="37"/>
      <c r="AJ1871" s="37"/>
      <c r="AK1871" s="37"/>
      <c r="AL1871" s="37"/>
      <c r="AM1871" s="37"/>
      <c r="AN1871" s="37"/>
      <c r="AO1871" s="37"/>
    </row>
    <row r="1872" spans="17:41" x14ac:dyDescent="0.35">
      <c r="Q1872" s="37"/>
      <c r="R1872" s="37"/>
      <c r="S1872" s="37"/>
      <c r="T1872" s="37"/>
      <c r="U1872" s="37"/>
      <c r="V1872" s="37"/>
      <c r="W1872" s="37"/>
      <c r="X1872" s="37"/>
      <c r="Y1872" s="37"/>
      <c r="Z1872" s="37"/>
      <c r="AA1872" s="37"/>
      <c r="AB1872" s="37"/>
      <c r="AC1872" s="37"/>
      <c r="AD1872" s="37"/>
      <c r="AE1872" s="37"/>
      <c r="AF1872" s="37"/>
      <c r="AG1872" s="37"/>
      <c r="AH1872" s="37"/>
      <c r="AI1872" s="37"/>
      <c r="AJ1872" s="37"/>
      <c r="AK1872" s="37"/>
      <c r="AL1872" s="37"/>
      <c r="AM1872" s="37"/>
      <c r="AN1872" s="37"/>
      <c r="AO1872" s="37"/>
    </row>
    <row r="1873" spans="17:41" x14ac:dyDescent="0.35">
      <c r="Q1873" s="37"/>
      <c r="R1873" s="37"/>
      <c r="S1873" s="37"/>
      <c r="T1873" s="37"/>
      <c r="U1873" s="37"/>
      <c r="V1873" s="37"/>
      <c r="W1873" s="37"/>
      <c r="X1873" s="37"/>
      <c r="Y1873" s="37"/>
      <c r="Z1873" s="37"/>
      <c r="AA1873" s="37"/>
      <c r="AB1873" s="37"/>
      <c r="AC1873" s="37"/>
      <c r="AD1873" s="37"/>
      <c r="AE1873" s="37"/>
      <c r="AF1873" s="37"/>
      <c r="AG1873" s="37"/>
      <c r="AH1873" s="37"/>
      <c r="AI1873" s="37"/>
      <c r="AJ1873" s="37"/>
      <c r="AK1873" s="37"/>
      <c r="AL1873" s="37"/>
      <c r="AM1873" s="37"/>
      <c r="AN1873" s="37"/>
      <c r="AO1873" s="37"/>
    </row>
    <row r="1874" spans="17:41" x14ac:dyDescent="0.35">
      <c r="Q1874" s="37"/>
      <c r="R1874" s="37"/>
      <c r="S1874" s="37"/>
      <c r="T1874" s="37"/>
      <c r="U1874" s="37"/>
      <c r="V1874" s="37"/>
      <c r="W1874" s="37"/>
      <c r="X1874" s="37"/>
      <c r="Y1874" s="37"/>
      <c r="Z1874" s="37"/>
      <c r="AA1874" s="37"/>
      <c r="AB1874" s="37"/>
      <c r="AC1874" s="37"/>
      <c r="AD1874" s="37"/>
      <c r="AE1874" s="37"/>
      <c r="AF1874" s="37"/>
      <c r="AG1874" s="37"/>
      <c r="AH1874" s="37"/>
      <c r="AI1874" s="37"/>
      <c r="AJ1874" s="37"/>
      <c r="AK1874" s="37"/>
      <c r="AL1874" s="37"/>
      <c r="AM1874" s="37"/>
      <c r="AN1874" s="37"/>
      <c r="AO1874" s="37"/>
    </row>
    <row r="1875" spans="17:41" x14ac:dyDescent="0.35">
      <c r="Q1875" s="37"/>
      <c r="R1875" s="37"/>
      <c r="S1875" s="37"/>
      <c r="T1875" s="37"/>
      <c r="U1875" s="37"/>
      <c r="V1875" s="37"/>
      <c r="W1875" s="37"/>
      <c r="X1875" s="37"/>
      <c r="Y1875" s="37"/>
      <c r="Z1875" s="37"/>
      <c r="AA1875" s="37"/>
      <c r="AB1875" s="37"/>
      <c r="AC1875" s="37"/>
      <c r="AD1875" s="37"/>
      <c r="AE1875" s="37"/>
      <c r="AF1875" s="37"/>
      <c r="AG1875" s="37"/>
      <c r="AH1875" s="37"/>
      <c r="AI1875" s="37"/>
      <c r="AJ1875" s="37"/>
      <c r="AK1875" s="37"/>
      <c r="AL1875" s="37"/>
      <c r="AM1875" s="37"/>
      <c r="AN1875" s="37"/>
      <c r="AO1875" s="37"/>
    </row>
    <row r="1876" spans="17:41" x14ac:dyDescent="0.35">
      <c r="Q1876" s="37"/>
      <c r="R1876" s="37"/>
      <c r="S1876" s="37"/>
      <c r="T1876" s="37"/>
      <c r="U1876" s="37"/>
      <c r="V1876" s="37"/>
      <c r="W1876" s="37"/>
      <c r="X1876" s="37"/>
      <c r="Y1876" s="37"/>
      <c r="Z1876" s="37"/>
      <c r="AA1876" s="37"/>
      <c r="AB1876" s="37"/>
      <c r="AC1876" s="37"/>
      <c r="AD1876" s="37"/>
      <c r="AE1876" s="37"/>
      <c r="AF1876" s="37"/>
      <c r="AG1876" s="37"/>
      <c r="AH1876" s="37"/>
      <c r="AI1876" s="37"/>
      <c r="AJ1876" s="37"/>
      <c r="AK1876" s="37"/>
      <c r="AL1876" s="37"/>
      <c r="AM1876" s="37"/>
      <c r="AN1876" s="37"/>
      <c r="AO1876" s="37"/>
    </row>
    <row r="1877" spans="17:41" x14ac:dyDescent="0.35">
      <c r="Q1877" s="37"/>
      <c r="R1877" s="37"/>
      <c r="S1877" s="37"/>
      <c r="T1877" s="37"/>
      <c r="U1877" s="37"/>
      <c r="V1877" s="37"/>
      <c r="W1877" s="37"/>
      <c r="X1877" s="37"/>
      <c r="Y1877" s="37"/>
      <c r="Z1877" s="37"/>
      <c r="AA1877" s="37"/>
      <c r="AB1877" s="37"/>
      <c r="AC1877" s="37"/>
      <c r="AD1877" s="37"/>
      <c r="AE1877" s="37"/>
      <c r="AF1877" s="37"/>
      <c r="AG1877" s="37"/>
      <c r="AH1877" s="37"/>
      <c r="AI1877" s="37"/>
      <c r="AJ1877" s="37"/>
      <c r="AK1877" s="37"/>
      <c r="AL1877" s="37"/>
      <c r="AM1877" s="37"/>
      <c r="AN1877" s="37"/>
      <c r="AO1877" s="37"/>
    </row>
    <row r="1878" spans="17:41" x14ac:dyDescent="0.35">
      <c r="Q1878" s="37"/>
      <c r="R1878" s="37"/>
      <c r="S1878" s="37"/>
      <c r="T1878" s="37"/>
      <c r="U1878" s="37"/>
      <c r="V1878" s="37"/>
      <c r="W1878" s="37"/>
      <c r="X1878" s="37"/>
      <c r="Y1878" s="37"/>
      <c r="Z1878" s="37"/>
      <c r="AA1878" s="37"/>
      <c r="AB1878" s="37"/>
      <c r="AC1878" s="37"/>
      <c r="AD1878" s="37"/>
      <c r="AE1878" s="37"/>
      <c r="AF1878" s="37"/>
      <c r="AG1878" s="37"/>
      <c r="AH1878" s="37"/>
      <c r="AI1878" s="37"/>
      <c r="AJ1878" s="37"/>
      <c r="AK1878" s="37"/>
      <c r="AL1878" s="37"/>
      <c r="AM1878" s="37"/>
      <c r="AN1878" s="37"/>
      <c r="AO1878" s="37"/>
    </row>
    <row r="1879" spans="17:41" x14ac:dyDescent="0.35">
      <c r="Q1879" s="37"/>
      <c r="R1879" s="37"/>
      <c r="S1879" s="37"/>
      <c r="T1879" s="37"/>
      <c r="U1879" s="37"/>
      <c r="V1879" s="37"/>
      <c r="W1879" s="37"/>
      <c r="X1879" s="37"/>
      <c r="Y1879" s="37"/>
      <c r="Z1879" s="37"/>
      <c r="AA1879" s="37"/>
      <c r="AB1879" s="37"/>
      <c r="AC1879" s="37"/>
      <c r="AD1879" s="37"/>
      <c r="AE1879" s="37"/>
      <c r="AF1879" s="37"/>
      <c r="AG1879" s="37"/>
      <c r="AH1879" s="37"/>
      <c r="AI1879" s="37"/>
      <c r="AJ1879" s="37"/>
      <c r="AK1879" s="37"/>
      <c r="AL1879" s="37"/>
      <c r="AM1879" s="37"/>
      <c r="AN1879" s="37"/>
      <c r="AO1879" s="37"/>
    </row>
    <row r="1880" spans="17:41" x14ac:dyDescent="0.35">
      <c r="Q1880" s="37"/>
      <c r="R1880" s="37"/>
      <c r="S1880" s="37"/>
      <c r="T1880" s="37"/>
      <c r="U1880" s="37"/>
      <c r="V1880" s="37"/>
      <c r="W1880" s="37"/>
      <c r="X1880" s="37"/>
      <c r="Y1880" s="37"/>
      <c r="Z1880" s="37"/>
      <c r="AA1880" s="37"/>
      <c r="AB1880" s="37"/>
      <c r="AC1880" s="37"/>
      <c r="AD1880" s="37"/>
      <c r="AE1880" s="37"/>
      <c r="AF1880" s="37"/>
      <c r="AG1880" s="37"/>
      <c r="AH1880" s="37"/>
      <c r="AI1880" s="37"/>
      <c r="AJ1880" s="37"/>
      <c r="AK1880" s="37"/>
      <c r="AL1880" s="37"/>
      <c r="AM1880" s="37"/>
      <c r="AN1880" s="37"/>
      <c r="AO1880" s="37"/>
    </row>
    <row r="1881" spans="17:41" x14ac:dyDescent="0.35">
      <c r="Q1881" s="37"/>
      <c r="R1881" s="37"/>
      <c r="S1881" s="37"/>
      <c r="T1881" s="37"/>
      <c r="U1881" s="37"/>
      <c r="V1881" s="37"/>
      <c r="W1881" s="37"/>
      <c r="X1881" s="37"/>
      <c r="Y1881" s="37"/>
      <c r="Z1881" s="37"/>
      <c r="AA1881" s="37"/>
      <c r="AB1881" s="37"/>
      <c r="AC1881" s="37"/>
      <c r="AD1881" s="37"/>
      <c r="AE1881" s="37"/>
      <c r="AF1881" s="37"/>
      <c r="AG1881" s="37"/>
      <c r="AH1881" s="37"/>
      <c r="AI1881" s="37"/>
      <c r="AJ1881" s="37"/>
      <c r="AK1881" s="37"/>
      <c r="AL1881" s="37"/>
      <c r="AM1881" s="37"/>
      <c r="AN1881" s="37"/>
      <c r="AO1881" s="37"/>
    </row>
    <row r="1882" spans="17:41" x14ac:dyDescent="0.35">
      <c r="Q1882" s="37"/>
      <c r="R1882" s="37"/>
      <c r="S1882" s="37"/>
      <c r="T1882" s="37"/>
      <c r="U1882" s="37"/>
      <c r="V1882" s="37"/>
      <c r="W1882" s="37"/>
      <c r="X1882" s="37"/>
      <c r="Y1882" s="37"/>
      <c r="Z1882" s="37"/>
      <c r="AA1882" s="37"/>
      <c r="AB1882" s="37"/>
      <c r="AC1882" s="37"/>
      <c r="AD1882" s="37"/>
      <c r="AE1882" s="37"/>
      <c r="AF1882" s="37"/>
      <c r="AG1882" s="37"/>
      <c r="AH1882" s="37"/>
      <c r="AI1882" s="37"/>
      <c r="AJ1882" s="37"/>
      <c r="AK1882" s="37"/>
      <c r="AL1882" s="37"/>
      <c r="AM1882" s="37"/>
      <c r="AN1882" s="37"/>
      <c r="AO1882" s="37"/>
    </row>
    <row r="1883" spans="17:41" x14ac:dyDescent="0.35">
      <c r="Q1883" s="37"/>
      <c r="R1883" s="37"/>
      <c r="S1883" s="37"/>
      <c r="T1883" s="37"/>
      <c r="U1883" s="37"/>
      <c r="V1883" s="37"/>
      <c r="W1883" s="37"/>
      <c r="X1883" s="37"/>
      <c r="Y1883" s="37"/>
      <c r="Z1883" s="37"/>
      <c r="AA1883" s="37"/>
      <c r="AB1883" s="37"/>
      <c r="AC1883" s="37"/>
      <c r="AD1883" s="37"/>
      <c r="AE1883" s="37"/>
      <c r="AF1883" s="37"/>
      <c r="AG1883" s="37"/>
      <c r="AH1883" s="37"/>
      <c r="AI1883" s="37"/>
      <c r="AJ1883" s="37"/>
      <c r="AK1883" s="37"/>
      <c r="AL1883" s="37"/>
      <c r="AM1883" s="37"/>
      <c r="AN1883" s="37"/>
      <c r="AO1883" s="37"/>
    </row>
    <row r="1884" spans="17:41" x14ac:dyDescent="0.35">
      <c r="Q1884" s="37"/>
      <c r="R1884" s="37"/>
      <c r="S1884" s="37"/>
      <c r="T1884" s="37"/>
      <c r="U1884" s="37"/>
      <c r="V1884" s="37"/>
      <c r="W1884" s="37"/>
      <c r="X1884" s="37"/>
      <c r="Y1884" s="37"/>
      <c r="Z1884" s="37"/>
      <c r="AA1884" s="37"/>
      <c r="AB1884" s="37"/>
      <c r="AC1884" s="37"/>
      <c r="AD1884" s="37"/>
      <c r="AE1884" s="37"/>
      <c r="AF1884" s="37"/>
      <c r="AG1884" s="37"/>
      <c r="AH1884" s="37"/>
      <c r="AI1884" s="37"/>
      <c r="AJ1884" s="37"/>
      <c r="AK1884" s="37"/>
      <c r="AL1884" s="37"/>
      <c r="AM1884" s="37"/>
      <c r="AN1884" s="37"/>
      <c r="AO1884" s="37"/>
    </row>
    <row r="1885" spans="17:41" x14ac:dyDescent="0.35">
      <c r="Q1885" s="37"/>
      <c r="R1885" s="37"/>
      <c r="S1885" s="37"/>
      <c r="T1885" s="37"/>
      <c r="U1885" s="37"/>
      <c r="V1885" s="37"/>
      <c r="W1885" s="37"/>
      <c r="X1885" s="37"/>
      <c r="Y1885" s="37"/>
      <c r="Z1885" s="37"/>
      <c r="AA1885" s="37"/>
      <c r="AB1885" s="37"/>
      <c r="AC1885" s="37"/>
      <c r="AD1885" s="37"/>
      <c r="AE1885" s="37"/>
      <c r="AF1885" s="37"/>
      <c r="AG1885" s="37"/>
      <c r="AH1885" s="37"/>
      <c r="AI1885" s="37"/>
      <c r="AJ1885" s="37"/>
      <c r="AK1885" s="37"/>
      <c r="AL1885" s="37"/>
      <c r="AM1885" s="37"/>
      <c r="AN1885" s="37"/>
      <c r="AO1885" s="37"/>
    </row>
    <row r="1886" spans="17:41" x14ac:dyDescent="0.35">
      <c r="Q1886" s="37"/>
      <c r="R1886" s="37"/>
      <c r="S1886" s="37"/>
      <c r="T1886" s="37"/>
      <c r="U1886" s="37"/>
      <c r="V1886" s="37"/>
      <c r="W1886" s="37"/>
      <c r="X1886" s="37"/>
      <c r="Y1886" s="37"/>
      <c r="Z1886" s="37"/>
      <c r="AA1886" s="37"/>
      <c r="AB1886" s="37"/>
      <c r="AC1886" s="37"/>
      <c r="AD1886" s="37"/>
      <c r="AE1886" s="37"/>
      <c r="AF1886" s="37"/>
      <c r="AG1886" s="37"/>
      <c r="AH1886" s="37"/>
      <c r="AI1886" s="37"/>
      <c r="AJ1886" s="37"/>
      <c r="AK1886" s="37"/>
      <c r="AL1886" s="37"/>
      <c r="AM1886" s="37"/>
      <c r="AN1886" s="37"/>
      <c r="AO1886" s="37"/>
    </row>
    <row r="1887" spans="17:41" x14ac:dyDescent="0.35">
      <c r="Q1887" s="37"/>
      <c r="R1887" s="37"/>
      <c r="S1887" s="37"/>
      <c r="T1887" s="37"/>
      <c r="U1887" s="37"/>
      <c r="V1887" s="37"/>
      <c r="W1887" s="37"/>
      <c r="X1887" s="37"/>
      <c r="Y1887" s="37"/>
      <c r="Z1887" s="37"/>
      <c r="AA1887" s="37"/>
      <c r="AB1887" s="37"/>
      <c r="AC1887" s="37"/>
      <c r="AD1887" s="37"/>
      <c r="AE1887" s="37"/>
      <c r="AF1887" s="37"/>
      <c r="AG1887" s="37"/>
      <c r="AH1887" s="37"/>
      <c r="AI1887" s="37"/>
      <c r="AJ1887" s="37"/>
      <c r="AK1887" s="37"/>
      <c r="AL1887" s="37"/>
      <c r="AM1887" s="37"/>
      <c r="AN1887" s="37"/>
      <c r="AO1887" s="37"/>
    </row>
    <row r="1888" spans="17:41" x14ac:dyDescent="0.35">
      <c r="Q1888" s="37"/>
      <c r="R1888" s="37"/>
      <c r="S1888" s="37"/>
      <c r="T1888" s="37"/>
      <c r="U1888" s="37"/>
      <c r="V1888" s="37"/>
      <c r="W1888" s="37"/>
      <c r="X1888" s="37"/>
      <c r="Y1888" s="37"/>
      <c r="Z1888" s="37"/>
      <c r="AA1888" s="37"/>
      <c r="AB1888" s="37"/>
      <c r="AC1888" s="37"/>
      <c r="AD1888" s="37"/>
      <c r="AE1888" s="37"/>
      <c r="AF1888" s="37"/>
      <c r="AG1888" s="37"/>
      <c r="AH1888" s="37"/>
      <c r="AI1888" s="37"/>
      <c r="AJ1888" s="37"/>
      <c r="AK1888" s="37"/>
      <c r="AL1888" s="37"/>
      <c r="AM1888" s="37"/>
      <c r="AN1888" s="37"/>
      <c r="AO1888" s="37"/>
    </row>
    <row r="1889" spans="17:41" x14ac:dyDescent="0.35">
      <c r="Q1889" s="37"/>
      <c r="R1889" s="37"/>
      <c r="S1889" s="37"/>
      <c r="T1889" s="37"/>
      <c r="U1889" s="37"/>
      <c r="V1889" s="37"/>
      <c r="W1889" s="37"/>
      <c r="X1889" s="37"/>
      <c r="Y1889" s="37"/>
      <c r="Z1889" s="37"/>
      <c r="AA1889" s="37"/>
      <c r="AB1889" s="37"/>
      <c r="AC1889" s="37"/>
      <c r="AD1889" s="37"/>
      <c r="AE1889" s="37"/>
      <c r="AF1889" s="37"/>
      <c r="AG1889" s="37"/>
      <c r="AH1889" s="37"/>
      <c r="AI1889" s="37"/>
      <c r="AJ1889" s="37"/>
      <c r="AK1889" s="37"/>
      <c r="AL1889" s="37"/>
      <c r="AM1889" s="37"/>
      <c r="AN1889" s="37"/>
      <c r="AO1889" s="37"/>
    </row>
    <row r="1890" spans="17:41" x14ac:dyDescent="0.35">
      <c r="Q1890" s="37"/>
      <c r="R1890" s="37"/>
      <c r="S1890" s="37"/>
      <c r="T1890" s="37"/>
      <c r="U1890" s="37"/>
      <c r="V1890" s="37"/>
      <c r="W1890" s="37"/>
      <c r="X1890" s="37"/>
      <c r="Y1890" s="37"/>
      <c r="Z1890" s="37"/>
      <c r="AA1890" s="37"/>
      <c r="AB1890" s="37"/>
      <c r="AC1890" s="37"/>
      <c r="AD1890" s="37"/>
      <c r="AE1890" s="37"/>
      <c r="AF1890" s="37"/>
      <c r="AG1890" s="37"/>
      <c r="AH1890" s="37"/>
      <c r="AI1890" s="37"/>
      <c r="AJ1890" s="37"/>
      <c r="AK1890" s="37"/>
      <c r="AL1890" s="37"/>
      <c r="AM1890" s="37"/>
      <c r="AN1890" s="37"/>
      <c r="AO1890" s="37"/>
    </row>
    <row r="1891" spans="17:41" x14ac:dyDescent="0.35">
      <c r="Q1891" s="37"/>
      <c r="R1891" s="37"/>
      <c r="S1891" s="37"/>
      <c r="T1891" s="37"/>
      <c r="U1891" s="37"/>
      <c r="V1891" s="37"/>
      <c r="W1891" s="37"/>
      <c r="X1891" s="37"/>
      <c r="Y1891" s="37"/>
      <c r="Z1891" s="37"/>
      <c r="AA1891" s="37"/>
      <c r="AB1891" s="37"/>
      <c r="AC1891" s="37"/>
      <c r="AD1891" s="37"/>
      <c r="AE1891" s="37"/>
      <c r="AF1891" s="37"/>
      <c r="AG1891" s="37"/>
      <c r="AH1891" s="37"/>
      <c r="AI1891" s="37"/>
      <c r="AJ1891" s="37"/>
      <c r="AK1891" s="37"/>
      <c r="AL1891" s="37"/>
      <c r="AM1891" s="37"/>
      <c r="AN1891" s="37"/>
      <c r="AO1891" s="37"/>
    </row>
    <row r="1892" spans="17:41" x14ac:dyDescent="0.35">
      <c r="Q1892" s="37"/>
      <c r="R1892" s="37"/>
      <c r="S1892" s="37"/>
      <c r="T1892" s="37"/>
      <c r="U1892" s="37"/>
      <c r="V1892" s="37"/>
      <c r="W1892" s="37"/>
      <c r="X1892" s="37"/>
      <c r="Y1892" s="37"/>
      <c r="Z1892" s="37"/>
      <c r="AA1892" s="37"/>
      <c r="AB1892" s="37"/>
      <c r="AC1892" s="37"/>
      <c r="AD1892" s="37"/>
      <c r="AE1892" s="37"/>
      <c r="AF1892" s="37"/>
      <c r="AG1892" s="37"/>
      <c r="AH1892" s="37"/>
      <c r="AI1892" s="37"/>
      <c r="AJ1892" s="37"/>
      <c r="AK1892" s="37"/>
      <c r="AL1892" s="37"/>
      <c r="AM1892" s="37"/>
      <c r="AN1892" s="37"/>
      <c r="AO1892" s="37"/>
    </row>
    <row r="1893" spans="17:41" x14ac:dyDescent="0.35">
      <c r="Q1893" s="37"/>
      <c r="R1893" s="37"/>
      <c r="S1893" s="37"/>
      <c r="T1893" s="37"/>
      <c r="U1893" s="37"/>
      <c r="V1893" s="37"/>
      <c r="W1893" s="37"/>
      <c r="X1893" s="37"/>
      <c r="Y1893" s="37"/>
      <c r="Z1893" s="37"/>
      <c r="AA1893" s="37"/>
      <c r="AB1893" s="37"/>
      <c r="AC1893" s="37"/>
      <c r="AD1893" s="37"/>
      <c r="AE1893" s="37"/>
      <c r="AF1893" s="37"/>
      <c r="AG1893" s="37"/>
      <c r="AH1893" s="37"/>
      <c r="AI1893" s="37"/>
      <c r="AJ1893" s="37"/>
      <c r="AK1893" s="37"/>
      <c r="AL1893" s="37"/>
      <c r="AM1893" s="37"/>
      <c r="AN1893" s="37"/>
      <c r="AO1893" s="37"/>
    </row>
    <row r="1894" spans="17:41" x14ac:dyDescent="0.35">
      <c r="Q1894" s="37"/>
      <c r="R1894" s="37"/>
      <c r="S1894" s="37"/>
      <c r="T1894" s="37"/>
      <c r="U1894" s="37"/>
      <c r="V1894" s="37"/>
      <c r="W1894" s="37"/>
      <c r="X1894" s="37"/>
      <c r="Y1894" s="37"/>
      <c r="Z1894" s="37"/>
      <c r="AA1894" s="37"/>
      <c r="AB1894" s="37"/>
      <c r="AC1894" s="37"/>
      <c r="AD1894" s="37"/>
      <c r="AE1894" s="37"/>
      <c r="AF1894" s="37"/>
      <c r="AG1894" s="37"/>
      <c r="AH1894" s="37"/>
      <c r="AI1894" s="37"/>
      <c r="AJ1894" s="37"/>
      <c r="AK1894" s="37"/>
      <c r="AL1894" s="37"/>
      <c r="AM1894" s="37"/>
      <c r="AN1894" s="37"/>
      <c r="AO1894" s="37"/>
    </row>
    <row r="1895" spans="17:41" x14ac:dyDescent="0.35">
      <c r="Q1895" s="37"/>
      <c r="R1895" s="37"/>
      <c r="S1895" s="37"/>
      <c r="T1895" s="37"/>
      <c r="U1895" s="37"/>
      <c r="V1895" s="37"/>
      <c r="W1895" s="37"/>
      <c r="X1895" s="37"/>
      <c r="Y1895" s="37"/>
      <c r="Z1895" s="37"/>
      <c r="AA1895" s="37"/>
      <c r="AB1895" s="37"/>
      <c r="AC1895" s="37"/>
      <c r="AD1895" s="37"/>
      <c r="AE1895" s="37"/>
      <c r="AF1895" s="37"/>
      <c r="AG1895" s="37"/>
      <c r="AH1895" s="37"/>
      <c r="AI1895" s="37"/>
      <c r="AJ1895" s="37"/>
      <c r="AK1895" s="37"/>
      <c r="AL1895" s="37"/>
      <c r="AM1895" s="37"/>
      <c r="AN1895" s="37"/>
      <c r="AO1895" s="37"/>
    </row>
    <row r="1896" spans="17:41" x14ac:dyDescent="0.35">
      <c r="Q1896" s="37"/>
      <c r="R1896" s="37"/>
      <c r="S1896" s="37"/>
      <c r="T1896" s="37"/>
      <c r="U1896" s="37"/>
      <c r="V1896" s="37"/>
      <c r="W1896" s="37"/>
      <c r="X1896" s="37"/>
      <c r="Y1896" s="37"/>
      <c r="Z1896" s="37"/>
      <c r="AA1896" s="37"/>
      <c r="AB1896" s="37"/>
      <c r="AC1896" s="37"/>
      <c r="AD1896" s="37"/>
      <c r="AE1896" s="37"/>
      <c r="AF1896" s="37"/>
      <c r="AG1896" s="37"/>
      <c r="AH1896" s="37"/>
      <c r="AI1896" s="37"/>
      <c r="AJ1896" s="37"/>
      <c r="AK1896" s="37"/>
      <c r="AL1896" s="37"/>
      <c r="AM1896" s="37"/>
      <c r="AN1896" s="37"/>
      <c r="AO1896" s="37"/>
    </row>
    <row r="1897" spans="17:41" x14ac:dyDescent="0.35">
      <c r="Q1897" s="37"/>
      <c r="R1897" s="37"/>
      <c r="S1897" s="37"/>
      <c r="T1897" s="37"/>
      <c r="U1897" s="37"/>
      <c r="V1897" s="37"/>
      <c r="W1897" s="37"/>
      <c r="X1897" s="37"/>
      <c r="Y1897" s="37"/>
      <c r="Z1897" s="37"/>
      <c r="AA1897" s="37"/>
      <c r="AB1897" s="37"/>
      <c r="AC1897" s="37"/>
      <c r="AD1897" s="37"/>
      <c r="AE1897" s="37"/>
      <c r="AF1897" s="37"/>
      <c r="AG1897" s="37"/>
      <c r="AH1897" s="37"/>
      <c r="AI1897" s="37"/>
      <c r="AJ1897" s="37"/>
      <c r="AK1897" s="37"/>
      <c r="AL1897" s="37"/>
      <c r="AM1897" s="37"/>
      <c r="AN1897" s="37"/>
      <c r="AO1897" s="37"/>
    </row>
    <row r="1898" spans="17:41" x14ac:dyDescent="0.35">
      <c r="Q1898" s="37"/>
      <c r="R1898" s="37"/>
      <c r="S1898" s="37"/>
      <c r="T1898" s="37"/>
      <c r="U1898" s="37"/>
      <c r="V1898" s="37"/>
      <c r="W1898" s="37"/>
      <c r="X1898" s="37"/>
      <c r="Y1898" s="37"/>
      <c r="Z1898" s="37"/>
      <c r="AA1898" s="37"/>
      <c r="AB1898" s="37"/>
      <c r="AC1898" s="37"/>
      <c r="AD1898" s="37"/>
      <c r="AE1898" s="37"/>
      <c r="AF1898" s="37"/>
      <c r="AG1898" s="37"/>
      <c r="AH1898" s="37"/>
      <c r="AI1898" s="37"/>
      <c r="AJ1898" s="37"/>
      <c r="AK1898" s="37"/>
      <c r="AL1898" s="37"/>
      <c r="AM1898" s="37"/>
      <c r="AN1898" s="37"/>
      <c r="AO1898" s="37"/>
    </row>
    <row r="1899" spans="17:41" x14ac:dyDescent="0.35">
      <c r="Q1899" s="37"/>
      <c r="R1899" s="37"/>
      <c r="S1899" s="37"/>
      <c r="T1899" s="37"/>
      <c r="U1899" s="37"/>
      <c r="V1899" s="37"/>
      <c r="W1899" s="37"/>
      <c r="X1899" s="37"/>
      <c r="Y1899" s="37"/>
      <c r="Z1899" s="37"/>
      <c r="AA1899" s="37"/>
      <c r="AB1899" s="37"/>
      <c r="AC1899" s="37"/>
      <c r="AD1899" s="37"/>
      <c r="AE1899" s="37"/>
      <c r="AF1899" s="37"/>
      <c r="AG1899" s="37"/>
      <c r="AH1899" s="37"/>
      <c r="AI1899" s="37"/>
      <c r="AJ1899" s="37"/>
      <c r="AK1899" s="37"/>
      <c r="AL1899" s="37"/>
      <c r="AM1899" s="37"/>
      <c r="AN1899" s="37"/>
      <c r="AO1899" s="37"/>
    </row>
    <row r="1900" spans="17:41" x14ac:dyDescent="0.35">
      <c r="Q1900" s="37"/>
      <c r="R1900" s="37"/>
      <c r="S1900" s="37"/>
      <c r="T1900" s="37"/>
      <c r="U1900" s="37"/>
      <c r="V1900" s="37"/>
      <c r="W1900" s="37"/>
      <c r="X1900" s="37"/>
      <c r="Y1900" s="37"/>
      <c r="Z1900" s="37"/>
      <c r="AA1900" s="37"/>
      <c r="AB1900" s="37"/>
      <c r="AC1900" s="37"/>
      <c r="AD1900" s="37"/>
      <c r="AE1900" s="37"/>
      <c r="AF1900" s="37"/>
      <c r="AG1900" s="37"/>
      <c r="AH1900" s="37"/>
      <c r="AI1900" s="37"/>
      <c r="AJ1900" s="37"/>
      <c r="AK1900" s="37"/>
      <c r="AL1900" s="37"/>
      <c r="AM1900" s="37"/>
      <c r="AN1900" s="37"/>
      <c r="AO1900" s="37"/>
    </row>
    <row r="1901" spans="17:41" x14ac:dyDescent="0.35">
      <c r="Q1901" s="37"/>
      <c r="R1901" s="37"/>
      <c r="S1901" s="37"/>
      <c r="T1901" s="37"/>
      <c r="U1901" s="37"/>
      <c r="V1901" s="37"/>
      <c r="W1901" s="37"/>
      <c r="X1901" s="37"/>
      <c r="Y1901" s="37"/>
      <c r="Z1901" s="37"/>
      <c r="AA1901" s="37"/>
      <c r="AB1901" s="37"/>
      <c r="AC1901" s="37"/>
      <c r="AD1901" s="37"/>
      <c r="AE1901" s="37"/>
      <c r="AF1901" s="37"/>
      <c r="AG1901" s="37"/>
      <c r="AH1901" s="37"/>
      <c r="AI1901" s="37"/>
      <c r="AJ1901" s="37"/>
      <c r="AK1901" s="37"/>
      <c r="AL1901" s="37"/>
      <c r="AM1901" s="37"/>
      <c r="AN1901" s="37"/>
      <c r="AO1901" s="37"/>
    </row>
    <row r="1902" spans="17:41" x14ac:dyDescent="0.35">
      <c r="Q1902" s="37"/>
      <c r="R1902" s="37"/>
      <c r="S1902" s="37"/>
      <c r="T1902" s="37"/>
      <c r="U1902" s="37"/>
      <c r="V1902" s="37"/>
      <c r="W1902" s="37"/>
      <c r="X1902" s="37"/>
      <c r="Y1902" s="37"/>
      <c r="Z1902" s="37"/>
      <c r="AA1902" s="37"/>
      <c r="AB1902" s="37"/>
      <c r="AC1902" s="37"/>
      <c r="AD1902" s="37"/>
      <c r="AE1902" s="37"/>
      <c r="AF1902" s="37"/>
      <c r="AG1902" s="37"/>
      <c r="AH1902" s="37"/>
      <c r="AI1902" s="37"/>
      <c r="AJ1902" s="37"/>
      <c r="AK1902" s="37"/>
      <c r="AL1902" s="37"/>
      <c r="AM1902" s="37"/>
      <c r="AN1902" s="37"/>
      <c r="AO1902" s="37"/>
    </row>
    <row r="1903" spans="17:41" x14ac:dyDescent="0.35">
      <c r="Q1903" s="37"/>
      <c r="R1903" s="37"/>
      <c r="S1903" s="37"/>
      <c r="T1903" s="37"/>
      <c r="U1903" s="37"/>
      <c r="V1903" s="37"/>
      <c r="W1903" s="37"/>
      <c r="X1903" s="37"/>
      <c r="Y1903" s="37"/>
      <c r="Z1903" s="37"/>
      <c r="AA1903" s="37"/>
      <c r="AB1903" s="37"/>
      <c r="AC1903" s="37"/>
      <c r="AD1903" s="37"/>
      <c r="AE1903" s="37"/>
      <c r="AF1903" s="37"/>
      <c r="AG1903" s="37"/>
      <c r="AH1903" s="37"/>
      <c r="AI1903" s="37"/>
      <c r="AJ1903" s="37"/>
      <c r="AK1903" s="37"/>
      <c r="AL1903" s="37"/>
      <c r="AM1903" s="37"/>
      <c r="AN1903" s="37"/>
      <c r="AO1903" s="37"/>
    </row>
    <row r="1904" spans="17:41" x14ac:dyDescent="0.35">
      <c r="Q1904" s="37"/>
      <c r="R1904" s="37"/>
      <c r="S1904" s="37"/>
      <c r="T1904" s="37"/>
      <c r="U1904" s="37"/>
      <c r="V1904" s="37"/>
      <c r="W1904" s="37"/>
      <c r="X1904" s="37"/>
      <c r="Y1904" s="37"/>
      <c r="Z1904" s="37"/>
      <c r="AA1904" s="37"/>
      <c r="AB1904" s="37"/>
      <c r="AC1904" s="37"/>
      <c r="AD1904" s="37"/>
      <c r="AE1904" s="37"/>
      <c r="AF1904" s="37"/>
      <c r="AG1904" s="37"/>
      <c r="AH1904" s="37"/>
      <c r="AI1904" s="37"/>
      <c r="AJ1904" s="37"/>
      <c r="AK1904" s="37"/>
      <c r="AL1904" s="37"/>
      <c r="AM1904" s="37"/>
      <c r="AN1904" s="37"/>
      <c r="AO1904" s="37"/>
    </row>
    <row r="1905" spans="17:41" x14ac:dyDescent="0.35">
      <c r="Q1905" s="37"/>
      <c r="R1905" s="37"/>
      <c r="S1905" s="37"/>
      <c r="T1905" s="37"/>
      <c r="U1905" s="37"/>
      <c r="V1905" s="37"/>
      <c r="W1905" s="37"/>
      <c r="X1905" s="37"/>
      <c r="Y1905" s="37"/>
      <c r="Z1905" s="37"/>
      <c r="AA1905" s="37"/>
      <c r="AB1905" s="37"/>
      <c r="AC1905" s="37"/>
      <c r="AD1905" s="37"/>
      <c r="AE1905" s="37"/>
      <c r="AF1905" s="37"/>
      <c r="AG1905" s="37"/>
      <c r="AH1905" s="37"/>
      <c r="AI1905" s="37"/>
      <c r="AJ1905" s="37"/>
      <c r="AK1905" s="37"/>
      <c r="AL1905" s="37"/>
      <c r="AM1905" s="37"/>
      <c r="AN1905" s="37"/>
      <c r="AO1905" s="37"/>
    </row>
    <row r="1906" spans="17:41" x14ac:dyDescent="0.35">
      <c r="Q1906" s="37"/>
      <c r="R1906" s="37"/>
      <c r="S1906" s="37"/>
      <c r="T1906" s="37"/>
      <c r="U1906" s="37"/>
      <c r="V1906" s="37"/>
      <c r="W1906" s="37"/>
      <c r="X1906" s="37"/>
      <c r="Y1906" s="37"/>
      <c r="Z1906" s="37"/>
      <c r="AA1906" s="37"/>
      <c r="AB1906" s="37"/>
      <c r="AC1906" s="37"/>
      <c r="AD1906" s="37"/>
      <c r="AE1906" s="37"/>
      <c r="AF1906" s="37"/>
      <c r="AG1906" s="37"/>
      <c r="AH1906" s="37"/>
      <c r="AI1906" s="37"/>
      <c r="AJ1906" s="37"/>
      <c r="AK1906" s="37"/>
      <c r="AL1906" s="37"/>
      <c r="AM1906" s="37"/>
      <c r="AN1906" s="37"/>
      <c r="AO1906" s="37"/>
    </row>
    <row r="1907" spans="17:41" x14ac:dyDescent="0.35">
      <c r="Q1907" s="37"/>
      <c r="R1907" s="37"/>
      <c r="S1907" s="37"/>
      <c r="T1907" s="37"/>
      <c r="U1907" s="37"/>
      <c r="V1907" s="37"/>
      <c r="W1907" s="37"/>
      <c r="X1907" s="37"/>
      <c r="Y1907" s="37"/>
      <c r="Z1907" s="37"/>
      <c r="AA1907" s="37"/>
      <c r="AB1907" s="37"/>
      <c r="AC1907" s="37"/>
      <c r="AD1907" s="37"/>
      <c r="AE1907" s="37"/>
      <c r="AF1907" s="37"/>
      <c r="AG1907" s="37"/>
      <c r="AH1907" s="37"/>
      <c r="AI1907" s="37"/>
      <c r="AJ1907" s="37"/>
      <c r="AK1907" s="37"/>
      <c r="AL1907" s="37"/>
      <c r="AM1907" s="37"/>
      <c r="AN1907" s="37"/>
      <c r="AO1907" s="37"/>
    </row>
    <row r="1908" spans="17:41" x14ac:dyDescent="0.35">
      <c r="Q1908" s="37"/>
      <c r="R1908" s="37"/>
      <c r="S1908" s="37"/>
      <c r="T1908" s="37"/>
      <c r="U1908" s="37"/>
      <c r="V1908" s="37"/>
      <c r="W1908" s="37"/>
      <c r="X1908" s="37"/>
      <c r="Y1908" s="37"/>
      <c r="Z1908" s="37"/>
      <c r="AA1908" s="37"/>
      <c r="AB1908" s="37"/>
      <c r="AC1908" s="37"/>
      <c r="AD1908" s="37"/>
      <c r="AE1908" s="37"/>
      <c r="AF1908" s="37"/>
      <c r="AG1908" s="37"/>
      <c r="AH1908" s="37"/>
      <c r="AI1908" s="37"/>
      <c r="AJ1908" s="37"/>
      <c r="AK1908" s="37"/>
      <c r="AL1908" s="37"/>
      <c r="AM1908" s="37"/>
      <c r="AN1908" s="37"/>
      <c r="AO1908" s="37"/>
    </row>
    <row r="1909" spans="17:41" x14ac:dyDescent="0.35">
      <c r="Q1909" s="37"/>
      <c r="R1909" s="37"/>
      <c r="S1909" s="37"/>
      <c r="T1909" s="37"/>
      <c r="U1909" s="37"/>
      <c r="V1909" s="37"/>
      <c r="W1909" s="37"/>
      <c r="X1909" s="37"/>
      <c r="Y1909" s="37"/>
      <c r="Z1909" s="37"/>
      <c r="AA1909" s="37"/>
      <c r="AB1909" s="37"/>
      <c r="AC1909" s="37"/>
      <c r="AD1909" s="37"/>
      <c r="AE1909" s="37"/>
      <c r="AF1909" s="37"/>
      <c r="AG1909" s="37"/>
      <c r="AH1909" s="37"/>
      <c r="AI1909" s="37"/>
      <c r="AJ1909" s="37"/>
      <c r="AK1909" s="37"/>
      <c r="AL1909" s="37"/>
      <c r="AM1909" s="37"/>
      <c r="AN1909" s="37"/>
      <c r="AO1909" s="37"/>
    </row>
    <row r="1910" spans="17:41" x14ac:dyDescent="0.35">
      <c r="Q1910" s="37"/>
      <c r="R1910" s="37"/>
      <c r="S1910" s="37"/>
      <c r="T1910" s="37"/>
      <c r="U1910" s="37"/>
      <c r="V1910" s="37"/>
      <c r="W1910" s="37"/>
      <c r="X1910" s="37"/>
      <c r="Y1910" s="37"/>
      <c r="Z1910" s="37"/>
      <c r="AA1910" s="37"/>
      <c r="AB1910" s="37"/>
      <c r="AC1910" s="37"/>
      <c r="AD1910" s="37"/>
      <c r="AE1910" s="37"/>
      <c r="AF1910" s="37"/>
      <c r="AG1910" s="37"/>
      <c r="AH1910" s="37"/>
      <c r="AI1910" s="37"/>
      <c r="AJ1910" s="37"/>
      <c r="AK1910" s="37"/>
      <c r="AL1910" s="37"/>
      <c r="AM1910" s="37"/>
      <c r="AN1910" s="37"/>
      <c r="AO1910" s="37"/>
    </row>
    <row r="1911" spans="17:41" x14ac:dyDescent="0.35">
      <c r="Q1911" s="37"/>
      <c r="R1911" s="37"/>
      <c r="S1911" s="37"/>
      <c r="T1911" s="37"/>
      <c r="U1911" s="37"/>
      <c r="V1911" s="37"/>
      <c r="W1911" s="37"/>
      <c r="X1911" s="37"/>
      <c r="Y1911" s="37"/>
      <c r="Z1911" s="37"/>
      <c r="AA1911" s="37"/>
      <c r="AB1911" s="37"/>
      <c r="AC1911" s="37"/>
      <c r="AD1911" s="37"/>
      <c r="AE1911" s="37"/>
      <c r="AF1911" s="37"/>
      <c r="AG1911" s="37"/>
      <c r="AH1911" s="37"/>
      <c r="AI1911" s="37"/>
      <c r="AJ1911" s="37"/>
      <c r="AK1911" s="37"/>
      <c r="AL1911" s="37"/>
      <c r="AM1911" s="37"/>
      <c r="AN1911" s="37"/>
      <c r="AO1911" s="37"/>
    </row>
    <row r="1912" spans="17:41" x14ac:dyDescent="0.35">
      <c r="Q1912" s="37"/>
      <c r="R1912" s="37"/>
      <c r="S1912" s="37"/>
      <c r="T1912" s="37"/>
      <c r="U1912" s="37"/>
      <c r="V1912" s="37"/>
      <c r="W1912" s="37"/>
      <c r="X1912" s="37"/>
      <c r="Y1912" s="37"/>
      <c r="Z1912" s="37"/>
      <c r="AA1912" s="37"/>
      <c r="AB1912" s="37"/>
      <c r="AC1912" s="37"/>
      <c r="AD1912" s="37"/>
      <c r="AE1912" s="37"/>
      <c r="AF1912" s="37"/>
      <c r="AG1912" s="37"/>
      <c r="AH1912" s="37"/>
      <c r="AI1912" s="37"/>
      <c r="AJ1912" s="37"/>
      <c r="AK1912" s="37"/>
      <c r="AL1912" s="37"/>
      <c r="AM1912" s="37"/>
      <c r="AN1912" s="37"/>
      <c r="AO1912" s="37"/>
    </row>
    <row r="1913" spans="17:41" x14ac:dyDescent="0.35">
      <c r="Q1913" s="37"/>
      <c r="R1913" s="37"/>
      <c r="S1913" s="37"/>
      <c r="T1913" s="37"/>
      <c r="U1913" s="37"/>
      <c r="V1913" s="37"/>
      <c r="W1913" s="37"/>
      <c r="X1913" s="37"/>
      <c r="Y1913" s="37"/>
      <c r="Z1913" s="37"/>
      <c r="AA1913" s="37"/>
      <c r="AB1913" s="37"/>
      <c r="AC1913" s="37"/>
      <c r="AD1913" s="37"/>
      <c r="AE1913" s="37"/>
      <c r="AF1913" s="37"/>
      <c r="AG1913" s="37"/>
      <c r="AH1913" s="37"/>
      <c r="AI1913" s="37"/>
      <c r="AJ1913" s="37"/>
      <c r="AK1913" s="37"/>
      <c r="AL1913" s="37"/>
      <c r="AM1913" s="37"/>
      <c r="AN1913" s="37"/>
      <c r="AO1913" s="37"/>
    </row>
    <row r="1914" spans="17:41" x14ac:dyDescent="0.35">
      <c r="Q1914" s="37"/>
      <c r="R1914" s="37"/>
      <c r="S1914" s="37"/>
      <c r="T1914" s="37"/>
      <c r="U1914" s="37"/>
      <c r="V1914" s="37"/>
      <c r="W1914" s="37"/>
      <c r="X1914" s="37"/>
      <c r="Y1914" s="37"/>
      <c r="Z1914" s="37"/>
      <c r="AA1914" s="37"/>
      <c r="AB1914" s="37"/>
      <c r="AC1914" s="37"/>
      <c r="AD1914" s="37"/>
      <c r="AE1914" s="37"/>
      <c r="AF1914" s="37"/>
      <c r="AG1914" s="37"/>
      <c r="AH1914" s="37"/>
      <c r="AI1914" s="37"/>
      <c r="AJ1914" s="37"/>
      <c r="AK1914" s="37"/>
      <c r="AL1914" s="37"/>
      <c r="AM1914" s="37"/>
      <c r="AN1914" s="37"/>
      <c r="AO1914" s="37"/>
    </row>
    <row r="1915" spans="17:41" x14ac:dyDescent="0.35">
      <c r="Q1915" s="37"/>
      <c r="R1915" s="37"/>
      <c r="S1915" s="37"/>
      <c r="T1915" s="37"/>
      <c r="U1915" s="37"/>
      <c r="V1915" s="37"/>
      <c r="W1915" s="37"/>
      <c r="X1915" s="37"/>
      <c r="Y1915" s="37"/>
      <c r="Z1915" s="37"/>
      <c r="AA1915" s="37"/>
      <c r="AB1915" s="37"/>
      <c r="AC1915" s="37"/>
      <c r="AD1915" s="37"/>
      <c r="AE1915" s="37"/>
      <c r="AF1915" s="37"/>
      <c r="AG1915" s="37"/>
      <c r="AH1915" s="37"/>
      <c r="AI1915" s="37"/>
      <c r="AJ1915" s="37"/>
      <c r="AK1915" s="37"/>
      <c r="AL1915" s="37"/>
      <c r="AM1915" s="37"/>
      <c r="AN1915" s="37"/>
      <c r="AO1915" s="37"/>
    </row>
    <row r="1916" spans="17:41" x14ac:dyDescent="0.35">
      <c r="Q1916" s="37"/>
      <c r="R1916" s="37"/>
      <c r="S1916" s="37"/>
      <c r="T1916" s="37"/>
      <c r="U1916" s="37"/>
      <c r="V1916" s="37"/>
      <c r="W1916" s="37"/>
      <c r="X1916" s="37"/>
      <c r="Y1916" s="37"/>
      <c r="Z1916" s="37"/>
      <c r="AA1916" s="37"/>
      <c r="AB1916" s="37"/>
      <c r="AC1916" s="37"/>
      <c r="AD1916" s="37"/>
      <c r="AE1916" s="37"/>
      <c r="AF1916" s="37"/>
      <c r="AG1916" s="37"/>
      <c r="AH1916" s="37"/>
      <c r="AI1916" s="37"/>
      <c r="AJ1916" s="37"/>
      <c r="AK1916" s="37"/>
      <c r="AL1916" s="37"/>
      <c r="AM1916" s="37"/>
      <c r="AN1916" s="37"/>
      <c r="AO1916" s="37"/>
    </row>
    <row r="1917" spans="17:41" x14ac:dyDescent="0.35">
      <c r="Q1917" s="37"/>
      <c r="R1917" s="37"/>
      <c r="S1917" s="37"/>
      <c r="T1917" s="37"/>
      <c r="U1917" s="37"/>
      <c r="V1917" s="37"/>
      <c r="W1917" s="37"/>
      <c r="X1917" s="37"/>
      <c r="Y1917" s="37"/>
      <c r="Z1917" s="37"/>
      <c r="AA1917" s="37"/>
      <c r="AB1917" s="37"/>
      <c r="AC1917" s="37"/>
      <c r="AD1917" s="37"/>
      <c r="AE1917" s="37"/>
      <c r="AF1917" s="37"/>
      <c r="AG1917" s="37"/>
      <c r="AH1917" s="37"/>
      <c r="AI1917" s="37"/>
      <c r="AJ1917" s="37"/>
      <c r="AK1917" s="37"/>
      <c r="AL1917" s="37"/>
      <c r="AM1917" s="37"/>
      <c r="AN1917" s="37"/>
      <c r="AO1917" s="37"/>
    </row>
    <row r="1918" spans="17:41" x14ac:dyDescent="0.35">
      <c r="Q1918" s="37"/>
      <c r="R1918" s="37"/>
      <c r="S1918" s="37"/>
      <c r="T1918" s="37"/>
      <c r="U1918" s="37"/>
      <c r="V1918" s="37"/>
      <c r="W1918" s="37"/>
      <c r="X1918" s="37"/>
      <c r="Y1918" s="37"/>
      <c r="Z1918" s="37"/>
      <c r="AA1918" s="37"/>
      <c r="AB1918" s="37"/>
      <c r="AC1918" s="37"/>
      <c r="AD1918" s="37"/>
      <c r="AE1918" s="37"/>
      <c r="AF1918" s="37"/>
      <c r="AG1918" s="37"/>
      <c r="AH1918" s="37"/>
      <c r="AI1918" s="37"/>
      <c r="AJ1918" s="37"/>
      <c r="AK1918" s="37"/>
      <c r="AL1918" s="37"/>
      <c r="AM1918" s="37"/>
      <c r="AN1918" s="37"/>
      <c r="AO1918" s="37"/>
    </row>
    <row r="1919" spans="17:41" x14ac:dyDescent="0.35">
      <c r="Q1919" s="37"/>
      <c r="R1919" s="37"/>
      <c r="S1919" s="37"/>
      <c r="T1919" s="37"/>
      <c r="U1919" s="37"/>
      <c r="V1919" s="37"/>
      <c r="W1919" s="37"/>
      <c r="X1919" s="37"/>
      <c r="Y1919" s="37"/>
      <c r="Z1919" s="37"/>
      <c r="AA1919" s="37"/>
      <c r="AB1919" s="37"/>
      <c r="AC1919" s="37"/>
      <c r="AD1919" s="37"/>
      <c r="AE1919" s="37"/>
      <c r="AF1919" s="37"/>
      <c r="AG1919" s="37"/>
      <c r="AH1919" s="37"/>
      <c r="AI1919" s="37"/>
      <c r="AJ1919" s="37"/>
      <c r="AK1919" s="37"/>
      <c r="AL1919" s="37"/>
      <c r="AM1919" s="37"/>
      <c r="AN1919" s="37"/>
      <c r="AO1919" s="37"/>
    </row>
    <row r="1920" spans="17:41" x14ac:dyDescent="0.35">
      <c r="Q1920" s="37"/>
      <c r="R1920" s="37"/>
      <c r="S1920" s="37"/>
      <c r="T1920" s="37"/>
      <c r="U1920" s="37"/>
      <c r="V1920" s="37"/>
      <c r="W1920" s="37"/>
      <c r="X1920" s="37"/>
      <c r="Y1920" s="37"/>
      <c r="Z1920" s="37"/>
      <c r="AA1920" s="37"/>
      <c r="AB1920" s="37"/>
      <c r="AC1920" s="37"/>
      <c r="AD1920" s="37"/>
      <c r="AE1920" s="37"/>
      <c r="AF1920" s="37"/>
      <c r="AG1920" s="37"/>
      <c r="AH1920" s="37"/>
      <c r="AI1920" s="37"/>
      <c r="AJ1920" s="37"/>
      <c r="AK1920" s="37"/>
      <c r="AL1920" s="37"/>
      <c r="AM1920" s="37"/>
      <c r="AN1920" s="37"/>
      <c r="AO1920" s="37"/>
    </row>
    <row r="1921" spans="17:41" x14ac:dyDescent="0.35">
      <c r="Q1921" s="37"/>
      <c r="R1921" s="37"/>
      <c r="S1921" s="37"/>
      <c r="T1921" s="37"/>
      <c r="U1921" s="37"/>
      <c r="V1921" s="37"/>
      <c r="W1921" s="37"/>
      <c r="X1921" s="37"/>
      <c r="Y1921" s="37"/>
      <c r="Z1921" s="37"/>
      <c r="AA1921" s="37"/>
      <c r="AB1921" s="37"/>
      <c r="AC1921" s="37"/>
      <c r="AD1921" s="37"/>
      <c r="AE1921" s="37"/>
      <c r="AF1921" s="37"/>
      <c r="AG1921" s="37"/>
      <c r="AH1921" s="37"/>
      <c r="AI1921" s="37"/>
      <c r="AJ1921" s="37"/>
      <c r="AK1921" s="37"/>
      <c r="AL1921" s="37"/>
      <c r="AM1921" s="37"/>
      <c r="AN1921" s="37"/>
      <c r="AO1921" s="37"/>
    </row>
    <row r="1922" spans="17:41" x14ac:dyDescent="0.35">
      <c r="Q1922" s="37"/>
      <c r="R1922" s="37"/>
      <c r="S1922" s="37"/>
      <c r="T1922" s="37"/>
      <c r="U1922" s="37"/>
      <c r="V1922" s="37"/>
      <c r="W1922" s="37"/>
      <c r="X1922" s="37"/>
      <c r="Y1922" s="37"/>
      <c r="Z1922" s="37"/>
      <c r="AA1922" s="37"/>
      <c r="AB1922" s="37"/>
      <c r="AC1922" s="37"/>
      <c r="AD1922" s="37"/>
      <c r="AE1922" s="37"/>
      <c r="AF1922" s="37"/>
      <c r="AG1922" s="37"/>
      <c r="AH1922" s="37"/>
      <c r="AI1922" s="37"/>
      <c r="AJ1922" s="37"/>
      <c r="AK1922" s="37"/>
      <c r="AL1922" s="37"/>
      <c r="AM1922" s="37"/>
      <c r="AN1922" s="37"/>
      <c r="AO1922" s="37"/>
    </row>
    <row r="1923" spans="17:41" x14ac:dyDescent="0.35">
      <c r="Q1923" s="37"/>
      <c r="R1923" s="37"/>
      <c r="S1923" s="37"/>
      <c r="T1923" s="37"/>
      <c r="U1923" s="37"/>
      <c r="V1923" s="37"/>
      <c r="W1923" s="37"/>
      <c r="X1923" s="37"/>
      <c r="Y1923" s="37"/>
      <c r="Z1923" s="37"/>
      <c r="AA1923" s="37"/>
      <c r="AB1923" s="37"/>
      <c r="AC1923" s="37"/>
      <c r="AD1923" s="37"/>
      <c r="AE1923" s="37"/>
      <c r="AF1923" s="37"/>
      <c r="AG1923" s="37"/>
      <c r="AH1923" s="37"/>
      <c r="AI1923" s="37"/>
      <c r="AJ1923" s="37"/>
      <c r="AK1923" s="37"/>
      <c r="AL1923" s="37"/>
      <c r="AM1923" s="37"/>
      <c r="AN1923" s="37"/>
      <c r="AO1923" s="37"/>
    </row>
    <row r="1924" spans="17:41" x14ac:dyDescent="0.35">
      <c r="Q1924" s="37"/>
      <c r="R1924" s="37"/>
      <c r="S1924" s="37"/>
      <c r="T1924" s="37"/>
      <c r="U1924" s="37"/>
      <c r="V1924" s="37"/>
      <c r="W1924" s="37"/>
      <c r="X1924" s="37"/>
      <c r="Y1924" s="37"/>
      <c r="Z1924" s="37"/>
      <c r="AA1924" s="37"/>
      <c r="AB1924" s="37"/>
      <c r="AC1924" s="37"/>
      <c r="AD1924" s="37"/>
      <c r="AE1924" s="37"/>
      <c r="AF1924" s="37"/>
      <c r="AG1924" s="37"/>
      <c r="AH1924" s="37"/>
      <c r="AI1924" s="37"/>
      <c r="AJ1924" s="37"/>
      <c r="AK1924" s="37"/>
      <c r="AL1924" s="37"/>
      <c r="AM1924" s="37"/>
      <c r="AN1924" s="37"/>
      <c r="AO1924" s="37"/>
    </row>
    <row r="1925" spans="17:41" x14ac:dyDescent="0.35">
      <c r="Q1925" s="37"/>
      <c r="R1925" s="37"/>
      <c r="S1925" s="37"/>
      <c r="T1925" s="37"/>
      <c r="U1925" s="37"/>
      <c r="V1925" s="37"/>
      <c r="W1925" s="37"/>
      <c r="X1925" s="37"/>
      <c r="Y1925" s="37"/>
      <c r="Z1925" s="37"/>
      <c r="AA1925" s="37"/>
      <c r="AB1925" s="37"/>
      <c r="AC1925" s="37"/>
      <c r="AD1925" s="37"/>
      <c r="AE1925" s="37"/>
      <c r="AF1925" s="37"/>
      <c r="AG1925" s="37"/>
      <c r="AH1925" s="37"/>
      <c r="AI1925" s="37"/>
      <c r="AJ1925" s="37"/>
      <c r="AK1925" s="37"/>
      <c r="AL1925" s="37"/>
      <c r="AM1925" s="37"/>
      <c r="AN1925" s="37"/>
      <c r="AO1925" s="37"/>
    </row>
    <row r="1926" spans="17:41" x14ac:dyDescent="0.35">
      <c r="Q1926" s="37"/>
      <c r="R1926" s="37"/>
      <c r="S1926" s="37"/>
      <c r="T1926" s="37"/>
      <c r="U1926" s="37"/>
      <c r="V1926" s="37"/>
      <c r="W1926" s="37"/>
      <c r="X1926" s="37"/>
      <c r="Y1926" s="37"/>
      <c r="Z1926" s="37"/>
      <c r="AA1926" s="37"/>
      <c r="AB1926" s="37"/>
      <c r="AC1926" s="37"/>
      <c r="AD1926" s="37"/>
      <c r="AE1926" s="37"/>
      <c r="AF1926" s="37"/>
      <c r="AG1926" s="37"/>
      <c r="AH1926" s="37"/>
      <c r="AI1926" s="37"/>
      <c r="AJ1926" s="37"/>
      <c r="AK1926" s="37"/>
      <c r="AL1926" s="37"/>
      <c r="AM1926" s="37"/>
      <c r="AN1926" s="37"/>
      <c r="AO1926" s="37"/>
    </row>
    <row r="1927" spans="17:41" x14ac:dyDescent="0.35">
      <c r="Q1927" s="37"/>
      <c r="R1927" s="37"/>
      <c r="S1927" s="37"/>
      <c r="T1927" s="37"/>
      <c r="U1927" s="37"/>
      <c r="V1927" s="37"/>
      <c r="W1927" s="37"/>
      <c r="X1927" s="37"/>
      <c r="Y1927" s="37"/>
      <c r="Z1927" s="37"/>
      <c r="AA1927" s="37"/>
      <c r="AB1927" s="37"/>
      <c r="AC1927" s="37"/>
      <c r="AD1927" s="37"/>
      <c r="AE1927" s="37"/>
      <c r="AF1927" s="37"/>
      <c r="AG1927" s="37"/>
      <c r="AH1927" s="37"/>
      <c r="AI1927" s="37"/>
      <c r="AJ1927" s="37"/>
      <c r="AK1927" s="37"/>
      <c r="AL1927" s="37"/>
      <c r="AM1927" s="37"/>
      <c r="AN1927" s="37"/>
      <c r="AO1927" s="37"/>
    </row>
    <row r="1928" spans="17:41" x14ac:dyDescent="0.35">
      <c r="Q1928" s="37"/>
      <c r="R1928" s="37"/>
      <c r="S1928" s="37"/>
      <c r="T1928" s="37"/>
      <c r="U1928" s="37"/>
      <c r="V1928" s="37"/>
      <c r="W1928" s="37"/>
      <c r="X1928" s="37"/>
      <c r="Y1928" s="37"/>
      <c r="Z1928" s="37"/>
      <c r="AA1928" s="37"/>
      <c r="AB1928" s="37"/>
      <c r="AC1928" s="37"/>
      <c r="AD1928" s="37"/>
      <c r="AE1928" s="37"/>
      <c r="AF1928" s="37"/>
      <c r="AG1928" s="37"/>
      <c r="AH1928" s="37"/>
      <c r="AI1928" s="37"/>
      <c r="AJ1928" s="37"/>
      <c r="AK1928" s="37"/>
      <c r="AL1928" s="37"/>
      <c r="AM1928" s="37"/>
      <c r="AN1928" s="37"/>
      <c r="AO1928" s="37"/>
    </row>
    <row r="1929" spans="17:41" x14ac:dyDescent="0.35">
      <c r="Q1929" s="37"/>
      <c r="R1929" s="37"/>
      <c r="S1929" s="37"/>
      <c r="T1929" s="37"/>
      <c r="U1929" s="37"/>
      <c r="V1929" s="37"/>
      <c r="W1929" s="37"/>
      <c r="X1929" s="37"/>
      <c r="Y1929" s="37"/>
      <c r="Z1929" s="37"/>
      <c r="AA1929" s="37"/>
      <c r="AB1929" s="37"/>
      <c r="AC1929" s="37"/>
      <c r="AD1929" s="37"/>
      <c r="AE1929" s="37"/>
      <c r="AF1929" s="37"/>
      <c r="AG1929" s="37"/>
      <c r="AH1929" s="37"/>
      <c r="AI1929" s="37"/>
      <c r="AJ1929" s="37"/>
      <c r="AK1929" s="37"/>
      <c r="AL1929" s="37"/>
      <c r="AM1929" s="37"/>
      <c r="AN1929" s="37"/>
      <c r="AO1929" s="37"/>
    </row>
    <row r="1930" spans="17:41" x14ac:dyDescent="0.35">
      <c r="Q1930" s="37"/>
      <c r="R1930" s="37"/>
      <c r="S1930" s="37"/>
      <c r="T1930" s="37"/>
      <c r="U1930" s="37"/>
      <c r="V1930" s="37"/>
      <c r="W1930" s="37"/>
      <c r="X1930" s="37"/>
      <c r="Y1930" s="37"/>
      <c r="Z1930" s="37"/>
      <c r="AA1930" s="37"/>
      <c r="AB1930" s="37"/>
      <c r="AC1930" s="37"/>
      <c r="AD1930" s="37"/>
      <c r="AE1930" s="37"/>
      <c r="AF1930" s="37"/>
      <c r="AG1930" s="37"/>
      <c r="AH1930" s="37"/>
      <c r="AI1930" s="37"/>
      <c r="AJ1930" s="37"/>
      <c r="AK1930" s="37"/>
      <c r="AL1930" s="37"/>
      <c r="AM1930" s="37"/>
      <c r="AN1930" s="37"/>
      <c r="AO1930" s="37"/>
    </row>
    <row r="1931" spans="17:41" x14ac:dyDescent="0.35">
      <c r="Q1931" s="37"/>
      <c r="R1931" s="37"/>
      <c r="S1931" s="37"/>
      <c r="T1931" s="37"/>
      <c r="U1931" s="37"/>
      <c r="V1931" s="37"/>
      <c r="W1931" s="37"/>
      <c r="X1931" s="37"/>
      <c r="Y1931" s="37"/>
      <c r="Z1931" s="37"/>
      <c r="AA1931" s="37"/>
      <c r="AB1931" s="37"/>
      <c r="AC1931" s="37"/>
      <c r="AD1931" s="37"/>
      <c r="AE1931" s="37"/>
      <c r="AF1931" s="37"/>
      <c r="AG1931" s="37"/>
      <c r="AH1931" s="37"/>
      <c r="AI1931" s="37"/>
      <c r="AJ1931" s="37"/>
      <c r="AK1931" s="37"/>
      <c r="AL1931" s="37"/>
      <c r="AM1931" s="37"/>
      <c r="AN1931" s="37"/>
      <c r="AO1931" s="37"/>
    </row>
    <row r="1932" spans="17:41" x14ac:dyDescent="0.35">
      <c r="Q1932" s="37"/>
      <c r="R1932" s="37"/>
      <c r="S1932" s="37"/>
      <c r="T1932" s="37"/>
      <c r="U1932" s="37"/>
      <c r="V1932" s="37"/>
      <c r="W1932" s="37"/>
      <c r="X1932" s="37"/>
      <c r="Y1932" s="37"/>
      <c r="Z1932" s="37"/>
      <c r="AA1932" s="37"/>
      <c r="AB1932" s="37"/>
      <c r="AC1932" s="37"/>
      <c r="AD1932" s="37"/>
      <c r="AE1932" s="37"/>
      <c r="AF1932" s="37"/>
      <c r="AG1932" s="37"/>
      <c r="AH1932" s="37"/>
      <c r="AI1932" s="37"/>
      <c r="AJ1932" s="37"/>
      <c r="AK1932" s="37"/>
      <c r="AL1932" s="37"/>
      <c r="AM1932" s="37"/>
      <c r="AN1932" s="37"/>
      <c r="AO1932" s="37"/>
    </row>
    <row r="1933" spans="17:41" x14ac:dyDescent="0.35">
      <c r="Q1933" s="37"/>
      <c r="R1933" s="37"/>
      <c r="S1933" s="37"/>
      <c r="T1933" s="37"/>
      <c r="U1933" s="37"/>
      <c r="V1933" s="37"/>
      <c r="W1933" s="37"/>
      <c r="X1933" s="37"/>
      <c r="Y1933" s="37"/>
      <c r="Z1933" s="37"/>
      <c r="AA1933" s="37"/>
      <c r="AB1933" s="37"/>
      <c r="AC1933" s="37"/>
      <c r="AD1933" s="37"/>
      <c r="AE1933" s="37"/>
      <c r="AF1933" s="37"/>
      <c r="AG1933" s="37"/>
      <c r="AH1933" s="37"/>
      <c r="AI1933" s="37"/>
      <c r="AJ1933" s="37"/>
      <c r="AK1933" s="37"/>
      <c r="AL1933" s="37"/>
      <c r="AM1933" s="37"/>
      <c r="AN1933" s="37"/>
      <c r="AO1933" s="37"/>
    </row>
    <row r="1934" spans="17:41" x14ac:dyDescent="0.35">
      <c r="Q1934" s="37"/>
      <c r="R1934" s="37"/>
      <c r="S1934" s="37"/>
      <c r="T1934" s="37"/>
      <c r="U1934" s="37"/>
      <c r="V1934" s="37"/>
      <c r="W1934" s="37"/>
      <c r="X1934" s="37"/>
      <c r="Y1934" s="37"/>
      <c r="Z1934" s="37"/>
      <c r="AA1934" s="37"/>
      <c r="AB1934" s="37"/>
      <c r="AC1934" s="37"/>
      <c r="AD1934" s="37"/>
      <c r="AE1934" s="37"/>
      <c r="AF1934" s="37"/>
      <c r="AG1934" s="37"/>
      <c r="AH1934" s="37"/>
      <c r="AI1934" s="37"/>
      <c r="AJ1934" s="37"/>
      <c r="AK1934" s="37"/>
      <c r="AL1934" s="37"/>
      <c r="AM1934" s="37"/>
      <c r="AN1934" s="37"/>
      <c r="AO1934" s="37"/>
    </row>
    <row r="1935" spans="17:41" x14ac:dyDescent="0.35">
      <c r="Q1935" s="37"/>
      <c r="R1935" s="37"/>
      <c r="S1935" s="37"/>
      <c r="T1935" s="37"/>
      <c r="U1935" s="37"/>
      <c r="V1935" s="37"/>
      <c r="W1935" s="37"/>
      <c r="X1935" s="37"/>
      <c r="Y1935" s="37"/>
      <c r="Z1935" s="37"/>
      <c r="AA1935" s="37"/>
      <c r="AB1935" s="37"/>
      <c r="AC1935" s="37"/>
      <c r="AD1935" s="37"/>
      <c r="AE1935" s="37"/>
      <c r="AF1935" s="37"/>
      <c r="AG1935" s="37"/>
      <c r="AH1935" s="37"/>
      <c r="AI1935" s="37"/>
      <c r="AJ1935" s="37"/>
      <c r="AK1935" s="37"/>
      <c r="AL1935" s="37"/>
      <c r="AM1935" s="37"/>
      <c r="AN1935" s="37"/>
      <c r="AO1935" s="37"/>
    </row>
    <row r="1936" spans="17:41" x14ac:dyDescent="0.35">
      <c r="Q1936" s="37"/>
      <c r="R1936" s="37"/>
      <c r="S1936" s="37"/>
      <c r="T1936" s="37"/>
      <c r="U1936" s="37"/>
      <c r="V1936" s="37"/>
      <c r="W1936" s="37"/>
      <c r="X1936" s="37"/>
      <c r="Y1936" s="37"/>
      <c r="Z1936" s="37"/>
      <c r="AA1936" s="37"/>
      <c r="AB1936" s="37"/>
      <c r="AC1936" s="37"/>
      <c r="AD1936" s="37"/>
      <c r="AE1936" s="37"/>
      <c r="AF1936" s="37"/>
      <c r="AG1936" s="37"/>
      <c r="AH1936" s="37"/>
      <c r="AI1936" s="37"/>
      <c r="AJ1936" s="37"/>
      <c r="AK1936" s="37"/>
      <c r="AL1936" s="37"/>
      <c r="AM1936" s="37"/>
      <c r="AN1936" s="37"/>
      <c r="AO1936" s="37"/>
    </row>
    <row r="1937" spans="17:41" x14ac:dyDescent="0.35">
      <c r="Q1937" s="37"/>
      <c r="R1937" s="37"/>
      <c r="S1937" s="37"/>
      <c r="T1937" s="37"/>
      <c r="U1937" s="37"/>
      <c r="V1937" s="37"/>
      <c r="W1937" s="37"/>
      <c r="X1937" s="37"/>
      <c r="Y1937" s="37"/>
      <c r="Z1937" s="37"/>
      <c r="AA1937" s="37"/>
      <c r="AB1937" s="37"/>
      <c r="AC1937" s="37"/>
      <c r="AD1937" s="37"/>
      <c r="AE1937" s="37"/>
      <c r="AF1937" s="37"/>
      <c r="AG1937" s="37"/>
      <c r="AH1937" s="37"/>
      <c r="AI1937" s="37"/>
      <c r="AJ1937" s="37"/>
      <c r="AK1937" s="37"/>
      <c r="AL1937" s="37"/>
      <c r="AM1937" s="37"/>
      <c r="AN1937" s="37"/>
      <c r="AO1937" s="37"/>
    </row>
    <row r="1938" spans="17:41" x14ac:dyDescent="0.35">
      <c r="Q1938" s="37"/>
      <c r="R1938" s="37"/>
      <c r="S1938" s="37"/>
      <c r="T1938" s="37"/>
      <c r="U1938" s="37"/>
      <c r="V1938" s="37"/>
      <c r="W1938" s="37"/>
      <c r="X1938" s="37"/>
      <c r="Y1938" s="37"/>
      <c r="Z1938" s="37"/>
      <c r="AA1938" s="37"/>
      <c r="AB1938" s="37"/>
      <c r="AC1938" s="37"/>
      <c r="AD1938" s="37"/>
      <c r="AE1938" s="37"/>
      <c r="AF1938" s="37"/>
      <c r="AG1938" s="37"/>
      <c r="AH1938" s="37"/>
      <c r="AI1938" s="37"/>
      <c r="AJ1938" s="37"/>
      <c r="AK1938" s="37"/>
      <c r="AL1938" s="37"/>
      <c r="AM1938" s="37"/>
      <c r="AN1938" s="37"/>
      <c r="AO1938" s="37"/>
    </row>
    <row r="1939" spans="17:41" x14ac:dyDescent="0.35">
      <c r="Q1939" s="37"/>
      <c r="R1939" s="37"/>
      <c r="S1939" s="37"/>
      <c r="T1939" s="37"/>
      <c r="U1939" s="37"/>
      <c r="V1939" s="37"/>
      <c r="W1939" s="37"/>
      <c r="X1939" s="37"/>
      <c r="Y1939" s="37"/>
      <c r="Z1939" s="37"/>
      <c r="AA1939" s="37"/>
      <c r="AB1939" s="37"/>
      <c r="AC1939" s="37"/>
      <c r="AD1939" s="37"/>
      <c r="AE1939" s="37"/>
      <c r="AF1939" s="37"/>
      <c r="AG1939" s="37"/>
      <c r="AH1939" s="37"/>
      <c r="AI1939" s="37"/>
      <c r="AJ1939" s="37"/>
      <c r="AK1939" s="37"/>
      <c r="AL1939" s="37"/>
      <c r="AM1939" s="37"/>
      <c r="AN1939" s="37"/>
      <c r="AO1939" s="37"/>
    </row>
    <row r="1940" spans="17:41" x14ac:dyDescent="0.35">
      <c r="Q1940" s="37"/>
      <c r="R1940" s="37"/>
      <c r="S1940" s="37"/>
      <c r="T1940" s="37"/>
      <c r="U1940" s="37"/>
      <c r="V1940" s="37"/>
      <c r="W1940" s="37"/>
      <c r="X1940" s="37"/>
      <c r="Y1940" s="37"/>
      <c r="Z1940" s="37"/>
      <c r="AA1940" s="37"/>
      <c r="AB1940" s="37"/>
      <c r="AC1940" s="37"/>
      <c r="AD1940" s="37"/>
      <c r="AE1940" s="37"/>
      <c r="AF1940" s="37"/>
      <c r="AG1940" s="37"/>
      <c r="AH1940" s="37"/>
      <c r="AI1940" s="37"/>
      <c r="AJ1940" s="37"/>
      <c r="AK1940" s="37"/>
      <c r="AL1940" s="37"/>
      <c r="AM1940" s="37"/>
      <c r="AN1940" s="37"/>
      <c r="AO1940" s="37"/>
    </row>
    <row r="1941" spans="17:41" x14ac:dyDescent="0.35">
      <c r="Q1941" s="37"/>
      <c r="R1941" s="37"/>
      <c r="S1941" s="37"/>
      <c r="T1941" s="37"/>
      <c r="U1941" s="37"/>
      <c r="V1941" s="37"/>
      <c r="W1941" s="37"/>
      <c r="X1941" s="37"/>
      <c r="Y1941" s="37"/>
      <c r="Z1941" s="37"/>
      <c r="AA1941" s="37"/>
      <c r="AB1941" s="37"/>
      <c r="AC1941" s="37"/>
      <c r="AD1941" s="37"/>
      <c r="AE1941" s="37"/>
      <c r="AF1941" s="37"/>
      <c r="AG1941" s="37"/>
      <c r="AH1941" s="37"/>
      <c r="AI1941" s="37"/>
      <c r="AJ1941" s="37"/>
      <c r="AK1941" s="37"/>
      <c r="AL1941" s="37"/>
      <c r="AM1941" s="37"/>
      <c r="AN1941" s="37"/>
      <c r="AO1941" s="37"/>
    </row>
    <row r="1942" spans="17:41" x14ac:dyDescent="0.35">
      <c r="Q1942" s="37"/>
      <c r="R1942" s="37"/>
      <c r="S1942" s="37"/>
      <c r="T1942" s="37"/>
      <c r="U1942" s="37"/>
      <c r="V1942" s="37"/>
      <c r="W1942" s="37"/>
      <c r="X1942" s="37"/>
      <c r="Y1942" s="37"/>
      <c r="Z1942" s="37"/>
      <c r="AA1942" s="37"/>
      <c r="AB1942" s="37"/>
      <c r="AC1942" s="37"/>
      <c r="AD1942" s="37"/>
      <c r="AE1942" s="37"/>
      <c r="AF1942" s="37"/>
      <c r="AG1942" s="37"/>
      <c r="AH1942" s="37"/>
      <c r="AI1942" s="37"/>
      <c r="AJ1942" s="37"/>
      <c r="AK1942" s="37"/>
      <c r="AL1942" s="37"/>
      <c r="AM1942" s="37"/>
      <c r="AN1942" s="37"/>
      <c r="AO1942" s="37"/>
    </row>
    <row r="1943" spans="17:41" x14ac:dyDescent="0.35">
      <c r="Q1943" s="37"/>
      <c r="R1943" s="37"/>
      <c r="S1943" s="37"/>
      <c r="T1943" s="37"/>
      <c r="U1943" s="37"/>
      <c r="V1943" s="37"/>
      <c r="W1943" s="37"/>
      <c r="X1943" s="37"/>
      <c r="Y1943" s="37"/>
      <c r="Z1943" s="37"/>
      <c r="AA1943" s="37"/>
      <c r="AB1943" s="37"/>
      <c r="AC1943" s="37"/>
      <c r="AD1943" s="37"/>
      <c r="AE1943" s="37"/>
      <c r="AF1943" s="37"/>
      <c r="AG1943" s="37"/>
      <c r="AH1943" s="37"/>
      <c r="AI1943" s="37"/>
      <c r="AJ1943" s="37"/>
      <c r="AK1943" s="37"/>
      <c r="AL1943" s="37"/>
      <c r="AM1943" s="37"/>
      <c r="AN1943" s="37"/>
      <c r="AO1943" s="37"/>
    </row>
    <row r="1944" spans="17:41" x14ac:dyDescent="0.35">
      <c r="Q1944" s="37"/>
      <c r="R1944" s="37"/>
      <c r="S1944" s="37"/>
      <c r="T1944" s="37"/>
      <c r="U1944" s="37"/>
      <c r="V1944" s="37"/>
      <c r="W1944" s="37"/>
      <c r="X1944" s="37"/>
      <c r="Y1944" s="37"/>
      <c r="Z1944" s="37"/>
      <c r="AA1944" s="37"/>
      <c r="AB1944" s="37"/>
      <c r="AC1944" s="37"/>
      <c r="AD1944" s="37"/>
      <c r="AE1944" s="37"/>
      <c r="AF1944" s="37"/>
      <c r="AG1944" s="37"/>
      <c r="AH1944" s="37"/>
      <c r="AI1944" s="37"/>
      <c r="AJ1944" s="37"/>
      <c r="AK1944" s="37"/>
      <c r="AL1944" s="37"/>
      <c r="AM1944" s="37"/>
      <c r="AN1944" s="37"/>
      <c r="AO1944" s="37"/>
    </row>
    <row r="1945" spans="17:41" x14ac:dyDescent="0.35">
      <c r="Q1945" s="37"/>
      <c r="R1945" s="37"/>
      <c r="S1945" s="37"/>
      <c r="T1945" s="37"/>
      <c r="U1945" s="37"/>
      <c r="V1945" s="37"/>
      <c r="W1945" s="37"/>
      <c r="X1945" s="37"/>
      <c r="Y1945" s="37"/>
      <c r="Z1945" s="37"/>
      <c r="AA1945" s="37"/>
      <c r="AB1945" s="37"/>
      <c r="AC1945" s="37"/>
      <c r="AD1945" s="37"/>
      <c r="AE1945" s="37"/>
      <c r="AF1945" s="37"/>
      <c r="AG1945" s="37"/>
      <c r="AH1945" s="37"/>
      <c r="AI1945" s="37"/>
      <c r="AJ1945" s="37"/>
      <c r="AK1945" s="37"/>
      <c r="AL1945" s="37"/>
      <c r="AM1945" s="37"/>
      <c r="AN1945" s="37"/>
      <c r="AO1945" s="37"/>
    </row>
    <row r="1946" spans="17:41" x14ac:dyDescent="0.35">
      <c r="Q1946" s="37"/>
      <c r="R1946" s="37"/>
      <c r="S1946" s="37"/>
      <c r="T1946" s="37"/>
      <c r="U1946" s="37"/>
      <c r="V1946" s="37"/>
      <c r="W1946" s="37"/>
      <c r="X1946" s="37"/>
      <c r="Y1946" s="37"/>
      <c r="Z1946" s="37"/>
      <c r="AA1946" s="37"/>
      <c r="AB1946" s="37"/>
      <c r="AC1946" s="37"/>
      <c r="AD1946" s="37"/>
      <c r="AE1946" s="37"/>
      <c r="AF1946" s="37"/>
      <c r="AG1946" s="37"/>
      <c r="AH1946" s="37"/>
      <c r="AI1946" s="37"/>
      <c r="AJ1946" s="37"/>
      <c r="AK1946" s="37"/>
      <c r="AL1946" s="37"/>
      <c r="AM1946" s="37"/>
      <c r="AN1946" s="37"/>
      <c r="AO1946" s="37"/>
    </row>
    <row r="1947" spans="17:41" x14ac:dyDescent="0.35">
      <c r="Q1947" s="37"/>
      <c r="R1947" s="37"/>
      <c r="S1947" s="37"/>
      <c r="T1947" s="37"/>
      <c r="U1947" s="37"/>
      <c r="V1947" s="37"/>
      <c r="W1947" s="37"/>
      <c r="X1947" s="37"/>
      <c r="Y1947" s="37"/>
      <c r="Z1947" s="37"/>
      <c r="AA1947" s="37"/>
      <c r="AB1947" s="37"/>
      <c r="AC1947" s="37"/>
      <c r="AD1947" s="37"/>
      <c r="AE1947" s="37"/>
      <c r="AF1947" s="37"/>
      <c r="AG1947" s="37"/>
      <c r="AH1947" s="37"/>
      <c r="AI1947" s="37"/>
      <c r="AJ1947" s="37"/>
      <c r="AK1947" s="37"/>
      <c r="AL1947" s="37"/>
      <c r="AM1947" s="37"/>
      <c r="AN1947" s="37"/>
      <c r="AO1947" s="37"/>
    </row>
    <row r="1948" spans="17:41" x14ac:dyDescent="0.35">
      <c r="Q1948" s="37"/>
      <c r="R1948" s="37"/>
      <c r="S1948" s="37"/>
      <c r="T1948" s="37"/>
      <c r="U1948" s="37"/>
      <c r="V1948" s="37"/>
      <c r="W1948" s="37"/>
      <c r="X1948" s="37"/>
      <c r="Y1948" s="37"/>
      <c r="Z1948" s="37"/>
      <c r="AA1948" s="37"/>
      <c r="AB1948" s="37"/>
      <c r="AC1948" s="37"/>
      <c r="AD1948" s="37"/>
      <c r="AE1948" s="37"/>
      <c r="AF1948" s="37"/>
      <c r="AG1948" s="37"/>
      <c r="AH1948" s="37"/>
      <c r="AI1948" s="37"/>
      <c r="AJ1948" s="37"/>
      <c r="AK1948" s="37"/>
      <c r="AL1948" s="37"/>
      <c r="AM1948" s="37"/>
      <c r="AN1948" s="37"/>
      <c r="AO1948" s="37"/>
    </row>
    <row r="1949" spans="17:41" x14ac:dyDescent="0.35">
      <c r="Q1949" s="37"/>
      <c r="R1949" s="37"/>
      <c r="S1949" s="37"/>
      <c r="T1949" s="37"/>
      <c r="U1949" s="37"/>
      <c r="V1949" s="37"/>
      <c r="W1949" s="37"/>
      <c r="X1949" s="37"/>
      <c r="Y1949" s="37"/>
      <c r="Z1949" s="37"/>
      <c r="AA1949" s="37"/>
      <c r="AB1949" s="37"/>
      <c r="AC1949" s="37"/>
      <c r="AD1949" s="37"/>
      <c r="AE1949" s="37"/>
      <c r="AF1949" s="37"/>
      <c r="AG1949" s="37"/>
      <c r="AH1949" s="37"/>
      <c r="AI1949" s="37"/>
      <c r="AJ1949" s="37"/>
      <c r="AK1949" s="37"/>
      <c r="AL1949" s="37"/>
      <c r="AM1949" s="37"/>
      <c r="AN1949" s="37"/>
      <c r="AO1949" s="37"/>
    </row>
    <row r="1950" spans="17:41" x14ac:dyDescent="0.35">
      <c r="Q1950" s="37"/>
      <c r="R1950" s="37"/>
      <c r="S1950" s="37"/>
      <c r="T1950" s="37"/>
      <c r="U1950" s="37"/>
      <c r="V1950" s="37"/>
      <c r="W1950" s="37"/>
      <c r="X1950" s="37"/>
      <c r="Y1950" s="37"/>
      <c r="Z1950" s="37"/>
      <c r="AA1950" s="37"/>
      <c r="AB1950" s="37"/>
      <c r="AC1950" s="37"/>
      <c r="AD1950" s="37"/>
      <c r="AE1950" s="37"/>
      <c r="AF1950" s="37"/>
      <c r="AG1950" s="37"/>
      <c r="AH1950" s="37"/>
      <c r="AI1950" s="37"/>
      <c r="AJ1950" s="37"/>
      <c r="AK1950" s="37"/>
      <c r="AL1950" s="37"/>
      <c r="AM1950" s="37"/>
      <c r="AN1950" s="37"/>
      <c r="AO1950" s="37"/>
    </row>
    <row r="1951" spans="17:41" x14ac:dyDescent="0.35">
      <c r="Q1951" s="37"/>
      <c r="R1951" s="37"/>
      <c r="S1951" s="37"/>
      <c r="T1951" s="37"/>
      <c r="U1951" s="37"/>
      <c r="V1951" s="37"/>
      <c r="W1951" s="37"/>
      <c r="X1951" s="37"/>
      <c r="Y1951" s="37"/>
      <c r="Z1951" s="37"/>
      <c r="AA1951" s="37"/>
      <c r="AB1951" s="37"/>
      <c r="AC1951" s="37"/>
      <c r="AD1951" s="37"/>
      <c r="AE1951" s="37"/>
      <c r="AF1951" s="37"/>
      <c r="AG1951" s="37"/>
      <c r="AH1951" s="37"/>
      <c r="AI1951" s="37"/>
      <c r="AJ1951" s="37"/>
      <c r="AK1951" s="37"/>
      <c r="AL1951" s="37"/>
      <c r="AM1951" s="37"/>
      <c r="AN1951" s="37"/>
      <c r="AO1951" s="37"/>
    </row>
    <row r="1952" spans="17:41" x14ac:dyDescent="0.35">
      <c r="Q1952" s="37"/>
      <c r="R1952" s="37"/>
      <c r="S1952" s="37"/>
      <c r="T1952" s="37"/>
      <c r="U1952" s="37"/>
      <c r="V1952" s="37"/>
      <c r="W1952" s="37"/>
      <c r="X1952" s="37"/>
      <c r="Y1952" s="37"/>
      <c r="Z1952" s="37"/>
      <c r="AA1952" s="37"/>
      <c r="AB1952" s="37"/>
      <c r="AC1952" s="37"/>
      <c r="AD1952" s="37"/>
      <c r="AE1952" s="37"/>
      <c r="AF1952" s="37"/>
      <c r="AG1952" s="37"/>
      <c r="AH1952" s="37"/>
      <c r="AI1952" s="37"/>
      <c r="AJ1952" s="37"/>
      <c r="AK1952" s="37"/>
      <c r="AL1952" s="37"/>
      <c r="AM1952" s="37"/>
      <c r="AN1952" s="37"/>
      <c r="AO1952" s="37"/>
    </row>
    <row r="1953" spans="17:41" x14ac:dyDescent="0.35">
      <c r="Q1953" s="37"/>
      <c r="R1953" s="37"/>
      <c r="S1953" s="37"/>
      <c r="T1953" s="37"/>
      <c r="U1953" s="37"/>
      <c r="V1953" s="37"/>
      <c r="W1953" s="37"/>
      <c r="X1953" s="37"/>
      <c r="Y1953" s="37"/>
      <c r="Z1953" s="37"/>
      <c r="AA1953" s="37"/>
      <c r="AB1953" s="37"/>
      <c r="AC1953" s="37"/>
      <c r="AD1953" s="37"/>
      <c r="AE1953" s="37"/>
      <c r="AF1953" s="37"/>
      <c r="AG1953" s="37"/>
      <c r="AH1953" s="37"/>
      <c r="AI1953" s="37"/>
      <c r="AJ1953" s="37"/>
      <c r="AK1953" s="37"/>
      <c r="AL1953" s="37"/>
      <c r="AM1953" s="37"/>
      <c r="AN1953" s="37"/>
      <c r="AO1953" s="37"/>
    </row>
    <row r="1954" spans="17:41" x14ac:dyDescent="0.35">
      <c r="Q1954" s="37"/>
      <c r="R1954" s="37"/>
      <c r="S1954" s="37"/>
      <c r="T1954" s="37"/>
      <c r="U1954" s="37"/>
      <c r="V1954" s="37"/>
      <c r="W1954" s="37"/>
      <c r="X1954" s="37"/>
      <c r="Y1954" s="37"/>
      <c r="Z1954" s="37"/>
      <c r="AA1954" s="37"/>
      <c r="AB1954" s="37"/>
      <c r="AC1954" s="37"/>
      <c r="AD1954" s="37"/>
      <c r="AE1954" s="37"/>
      <c r="AF1954" s="37"/>
      <c r="AG1954" s="37"/>
      <c r="AH1954" s="37"/>
      <c r="AI1954" s="37"/>
      <c r="AJ1954" s="37"/>
      <c r="AK1954" s="37"/>
      <c r="AL1954" s="37"/>
      <c r="AM1954" s="37"/>
      <c r="AN1954" s="37"/>
      <c r="AO1954" s="37"/>
    </row>
    <row r="1955" spans="17:41" x14ac:dyDescent="0.35">
      <c r="Q1955" s="37"/>
      <c r="R1955" s="37"/>
      <c r="S1955" s="37"/>
      <c r="T1955" s="37"/>
      <c r="U1955" s="37"/>
      <c r="V1955" s="37"/>
      <c r="W1955" s="37"/>
      <c r="X1955" s="37"/>
      <c r="Y1955" s="37"/>
      <c r="Z1955" s="37"/>
      <c r="AA1955" s="37"/>
      <c r="AB1955" s="37"/>
      <c r="AC1955" s="37"/>
      <c r="AD1955" s="37"/>
      <c r="AE1955" s="37"/>
      <c r="AF1955" s="37"/>
      <c r="AG1955" s="37"/>
      <c r="AH1955" s="37"/>
      <c r="AI1955" s="37"/>
      <c r="AJ1955" s="37"/>
      <c r="AK1955" s="37"/>
      <c r="AL1955" s="37"/>
      <c r="AM1955" s="37"/>
      <c r="AN1955" s="37"/>
      <c r="AO1955" s="37"/>
    </row>
    <row r="1956" spans="17:41" x14ac:dyDescent="0.35">
      <c r="Q1956" s="37"/>
      <c r="R1956" s="37"/>
      <c r="S1956" s="37"/>
      <c r="T1956" s="37"/>
      <c r="U1956" s="37"/>
      <c r="V1956" s="37"/>
      <c r="W1956" s="37"/>
      <c r="X1956" s="37"/>
      <c r="Y1956" s="37"/>
      <c r="Z1956" s="37"/>
      <c r="AA1956" s="37"/>
      <c r="AB1956" s="37"/>
      <c r="AC1956" s="37"/>
      <c r="AD1956" s="37"/>
      <c r="AE1956" s="37"/>
      <c r="AF1956" s="37"/>
      <c r="AG1956" s="37"/>
      <c r="AH1956" s="37"/>
      <c r="AI1956" s="37"/>
      <c r="AJ1956" s="37"/>
      <c r="AK1956" s="37"/>
      <c r="AL1956" s="37"/>
      <c r="AM1956" s="37"/>
      <c r="AN1956" s="37"/>
      <c r="AO1956" s="37"/>
    </row>
    <row r="1957" spans="17:41" x14ac:dyDescent="0.35">
      <c r="Q1957" s="37"/>
      <c r="R1957" s="37"/>
      <c r="S1957" s="37"/>
      <c r="T1957" s="37"/>
      <c r="U1957" s="37"/>
      <c r="V1957" s="37"/>
      <c r="W1957" s="37"/>
      <c r="X1957" s="37"/>
      <c r="Y1957" s="37"/>
      <c r="Z1957" s="37"/>
      <c r="AA1957" s="37"/>
      <c r="AB1957" s="37"/>
      <c r="AC1957" s="37"/>
      <c r="AD1957" s="37"/>
      <c r="AE1957" s="37"/>
      <c r="AF1957" s="37"/>
      <c r="AG1957" s="37"/>
      <c r="AH1957" s="37"/>
      <c r="AI1957" s="37"/>
      <c r="AJ1957" s="37"/>
      <c r="AK1957" s="37"/>
      <c r="AL1957" s="37"/>
      <c r="AM1957" s="37"/>
      <c r="AN1957" s="37"/>
      <c r="AO1957" s="37"/>
    </row>
    <row r="1958" spans="17:41" x14ac:dyDescent="0.35">
      <c r="Q1958" s="37"/>
      <c r="R1958" s="37"/>
      <c r="S1958" s="37"/>
      <c r="T1958" s="37"/>
      <c r="U1958" s="37"/>
      <c r="V1958" s="37"/>
      <c r="W1958" s="37"/>
      <c r="X1958" s="37"/>
      <c r="Y1958" s="37"/>
      <c r="Z1958" s="37"/>
      <c r="AA1958" s="37"/>
      <c r="AB1958" s="37"/>
      <c r="AC1958" s="37"/>
      <c r="AD1958" s="37"/>
      <c r="AE1958" s="37"/>
      <c r="AF1958" s="37"/>
      <c r="AG1958" s="37"/>
      <c r="AH1958" s="37"/>
      <c r="AI1958" s="37"/>
      <c r="AJ1958" s="37"/>
      <c r="AK1958" s="37"/>
      <c r="AL1958" s="37"/>
      <c r="AM1958" s="37"/>
      <c r="AN1958" s="37"/>
      <c r="AO1958" s="37"/>
    </row>
    <row r="1959" spans="17:41" x14ac:dyDescent="0.35">
      <c r="Q1959" s="37"/>
      <c r="R1959" s="37"/>
      <c r="S1959" s="37"/>
      <c r="T1959" s="37"/>
      <c r="U1959" s="37"/>
      <c r="V1959" s="37"/>
      <c r="W1959" s="37"/>
      <c r="X1959" s="37"/>
      <c r="Y1959" s="37"/>
      <c r="Z1959" s="37"/>
      <c r="AA1959" s="37"/>
      <c r="AB1959" s="37"/>
      <c r="AC1959" s="37"/>
      <c r="AD1959" s="37"/>
      <c r="AE1959" s="37"/>
      <c r="AF1959" s="37"/>
      <c r="AG1959" s="37"/>
      <c r="AH1959" s="37"/>
      <c r="AI1959" s="37"/>
      <c r="AJ1959" s="37"/>
      <c r="AK1959" s="37"/>
      <c r="AL1959" s="37"/>
      <c r="AM1959" s="37"/>
      <c r="AN1959" s="37"/>
      <c r="AO1959" s="37"/>
    </row>
    <row r="1960" spans="17:41" x14ac:dyDescent="0.35">
      <c r="Q1960" s="37"/>
      <c r="R1960" s="37"/>
      <c r="S1960" s="37"/>
      <c r="T1960" s="37"/>
      <c r="U1960" s="37"/>
      <c r="V1960" s="37"/>
      <c r="W1960" s="37"/>
      <c r="X1960" s="37"/>
      <c r="Y1960" s="37"/>
      <c r="Z1960" s="37"/>
      <c r="AA1960" s="37"/>
      <c r="AB1960" s="37"/>
      <c r="AC1960" s="37"/>
      <c r="AD1960" s="37"/>
      <c r="AE1960" s="37"/>
      <c r="AF1960" s="37"/>
      <c r="AG1960" s="37"/>
      <c r="AH1960" s="37"/>
      <c r="AI1960" s="37"/>
      <c r="AJ1960" s="37"/>
      <c r="AK1960" s="37"/>
      <c r="AL1960" s="37"/>
      <c r="AM1960" s="37"/>
      <c r="AN1960" s="37"/>
      <c r="AO1960" s="37"/>
    </row>
    <row r="1961" spans="17:41" x14ac:dyDescent="0.35">
      <c r="Q1961" s="37"/>
      <c r="R1961" s="37"/>
      <c r="S1961" s="37"/>
      <c r="T1961" s="37"/>
      <c r="U1961" s="37"/>
      <c r="V1961" s="37"/>
      <c r="W1961" s="37"/>
      <c r="X1961" s="37"/>
      <c r="Y1961" s="37"/>
      <c r="Z1961" s="37"/>
      <c r="AA1961" s="37"/>
      <c r="AB1961" s="37"/>
      <c r="AC1961" s="37"/>
      <c r="AD1961" s="37"/>
      <c r="AE1961" s="37"/>
      <c r="AF1961" s="37"/>
      <c r="AG1961" s="37"/>
      <c r="AH1961" s="37"/>
      <c r="AI1961" s="37"/>
      <c r="AJ1961" s="37"/>
      <c r="AK1961" s="37"/>
      <c r="AL1961" s="37"/>
      <c r="AM1961" s="37"/>
      <c r="AN1961" s="37"/>
      <c r="AO1961" s="37"/>
    </row>
    <row r="1962" spans="17:41" x14ac:dyDescent="0.35">
      <c r="Q1962" s="37"/>
      <c r="R1962" s="37"/>
      <c r="S1962" s="37"/>
      <c r="T1962" s="37"/>
      <c r="U1962" s="37"/>
      <c r="V1962" s="37"/>
      <c r="W1962" s="37"/>
      <c r="X1962" s="37"/>
      <c r="Y1962" s="37"/>
      <c r="Z1962" s="37"/>
      <c r="AA1962" s="37"/>
      <c r="AB1962" s="37"/>
      <c r="AC1962" s="37"/>
      <c r="AD1962" s="37"/>
      <c r="AE1962" s="37"/>
      <c r="AF1962" s="37"/>
      <c r="AG1962" s="37"/>
      <c r="AH1962" s="37"/>
      <c r="AI1962" s="37"/>
      <c r="AJ1962" s="37"/>
      <c r="AK1962" s="37"/>
      <c r="AL1962" s="37"/>
      <c r="AM1962" s="37"/>
      <c r="AN1962" s="37"/>
      <c r="AO1962" s="37"/>
    </row>
    <row r="1963" spans="17:41" x14ac:dyDescent="0.35">
      <c r="Q1963" s="37"/>
      <c r="R1963" s="37"/>
      <c r="S1963" s="37"/>
      <c r="T1963" s="37"/>
      <c r="U1963" s="37"/>
      <c r="V1963" s="37"/>
      <c r="W1963" s="37"/>
      <c r="X1963" s="37"/>
      <c r="Y1963" s="37"/>
      <c r="Z1963" s="37"/>
      <c r="AA1963" s="37"/>
      <c r="AB1963" s="37"/>
      <c r="AC1963" s="37"/>
      <c r="AD1963" s="37"/>
      <c r="AE1963" s="37"/>
      <c r="AF1963" s="37"/>
      <c r="AG1963" s="37"/>
      <c r="AH1963" s="37"/>
      <c r="AI1963" s="37"/>
      <c r="AJ1963" s="37"/>
      <c r="AK1963" s="37"/>
      <c r="AL1963" s="37"/>
      <c r="AM1963" s="37"/>
      <c r="AN1963" s="37"/>
      <c r="AO1963" s="37"/>
    </row>
    <row r="1964" spans="17:41" x14ac:dyDescent="0.35">
      <c r="Q1964" s="37"/>
      <c r="R1964" s="37"/>
      <c r="S1964" s="37"/>
      <c r="T1964" s="37"/>
      <c r="U1964" s="37"/>
      <c r="V1964" s="37"/>
      <c r="W1964" s="37"/>
      <c r="X1964" s="37"/>
      <c r="Y1964" s="37"/>
      <c r="Z1964" s="37"/>
      <c r="AA1964" s="37"/>
      <c r="AB1964" s="37"/>
      <c r="AC1964" s="37"/>
      <c r="AD1964" s="37"/>
      <c r="AE1964" s="37"/>
      <c r="AF1964" s="37"/>
      <c r="AG1964" s="37"/>
      <c r="AH1964" s="37"/>
      <c r="AI1964" s="37"/>
      <c r="AJ1964" s="37"/>
      <c r="AK1964" s="37"/>
      <c r="AL1964" s="37"/>
      <c r="AM1964" s="37"/>
      <c r="AN1964" s="37"/>
      <c r="AO1964" s="37"/>
    </row>
    <row r="1965" spans="17:41" x14ac:dyDescent="0.35">
      <c r="Q1965" s="37"/>
      <c r="R1965" s="37"/>
      <c r="S1965" s="37"/>
      <c r="T1965" s="37"/>
      <c r="U1965" s="37"/>
      <c r="V1965" s="37"/>
      <c r="W1965" s="37"/>
      <c r="X1965" s="37"/>
      <c r="Y1965" s="37"/>
      <c r="Z1965" s="37"/>
      <c r="AA1965" s="37"/>
      <c r="AB1965" s="37"/>
      <c r="AC1965" s="37"/>
      <c r="AD1965" s="37"/>
      <c r="AE1965" s="37"/>
      <c r="AF1965" s="37"/>
      <c r="AG1965" s="37"/>
      <c r="AH1965" s="37"/>
      <c r="AI1965" s="37"/>
      <c r="AJ1965" s="37"/>
      <c r="AK1965" s="37"/>
      <c r="AL1965" s="37"/>
      <c r="AM1965" s="37"/>
      <c r="AN1965" s="37"/>
      <c r="AO1965" s="37"/>
    </row>
    <row r="1966" spans="17:41" x14ac:dyDescent="0.35">
      <c r="Q1966" s="37"/>
      <c r="R1966" s="37"/>
      <c r="S1966" s="37"/>
      <c r="T1966" s="37"/>
      <c r="U1966" s="37"/>
      <c r="V1966" s="37"/>
      <c r="W1966" s="37"/>
      <c r="X1966" s="37"/>
      <c r="Y1966" s="37"/>
      <c r="Z1966" s="37"/>
      <c r="AA1966" s="37"/>
      <c r="AB1966" s="37"/>
      <c r="AC1966" s="37"/>
      <c r="AD1966" s="37"/>
      <c r="AE1966" s="37"/>
      <c r="AF1966" s="37"/>
      <c r="AG1966" s="37"/>
      <c r="AH1966" s="37"/>
      <c r="AI1966" s="37"/>
      <c r="AJ1966" s="37"/>
      <c r="AK1966" s="37"/>
      <c r="AL1966" s="37"/>
      <c r="AM1966" s="37"/>
      <c r="AN1966" s="37"/>
      <c r="AO1966" s="37"/>
    </row>
    <row r="1967" spans="17:41" x14ac:dyDescent="0.35">
      <c r="Q1967" s="37"/>
      <c r="R1967" s="37"/>
      <c r="S1967" s="37"/>
      <c r="T1967" s="37"/>
      <c r="U1967" s="37"/>
      <c r="V1967" s="37"/>
      <c r="W1967" s="37"/>
      <c r="X1967" s="37"/>
      <c r="Y1967" s="37"/>
      <c r="Z1967" s="37"/>
      <c r="AA1967" s="37"/>
      <c r="AB1967" s="37"/>
      <c r="AC1967" s="37"/>
      <c r="AD1967" s="37"/>
      <c r="AE1967" s="37"/>
      <c r="AF1967" s="37"/>
      <c r="AG1967" s="37"/>
      <c r="AH1967" s="37"/>
      <c r="AI1967" s="37"/>
      <c r="AJ1967" s="37"/>
      <c r="AK1967" s="37"/>
      <c r="AL1967" s="37"/>
      <c r="AM1967" s="37"/>
      <c r="AN1967" s="37"/>
      <c r="AO1967" s="37"/>
    </row>
    <row r="1968" spans="17:41" x14ac:dyDescent="0.35">
      <c r="Q1968" s="37"/>
      <c r="R1968" s="37"/>
      <c r="S1968" s="37"/>
      <c r="T1968" s="37"/>
      <c r="U1968" s="37"/>
      <c r="V1968" s="37"/>
      <c r="W1968" s="37"/>
      <c r="X1968" s="37"/>
      <c r="Y1968" s="37"/>
      <c r="Z1968" s="37"/>
      <c r="AA1968" s="37"/>
      <c r="AB1968" s="37"/>
      <c r="AC1968" s="37"/>
      <c r="AD1968" s="37"/>
      <c r="AE1968" s="37"/>
      <c r="AF1968" s="37"/>
      <c r="AG1968" s="37"/>
      <c r="AH1968" s="37"/>
      <c r="AI1968" s="37"/>
      <c r="AJ1968" s="37"/>
      <c r="AK1968" s="37"/>
      <c r="AL1968" s="37"/>
      <c r="AM1968" s="37"/>
      <c r="AN1968" s="37"/>
      <c r="AO1968" s="37"/>
    </row>
    <row r="1969" spans="17:41" x14ac:dyDescent="0.35">
      <c r="Q1969" s="37"/>
      <c r="R1969" s="37"/>
      <c r="S1969" s="37"/>
      <c r="T1969" s="37"/>
      <c r="U1969" s="37"/>
      <c r="V1969" s="37"/>
      <c r="W1969" s="37"/>
      <c r="X1969" s="37"/>
      <c r="Y1969" s="37"/>
      <c r="Z1969" s="37"/>
      <c r="AA1969" s="37"/>
      <c r="AB1969" s="37"/>
      <c r="AC1969" s="37"/>
      <c r="AD1969" s="37"/>
      <c r="AE1969" s="37"/>
      <c r="AF1969" s="37"/>
      <c r="AG1969" s="37"/>
      <c r="AH1969" s="37"/>
      <c r="AI1969" s="37"/>
      <c r="AJ1969" s="37"/>
      <c r="AK1969" s="37"/>
      <c r="AL1969" s="37"/>
      <c r="AM1969" s="37"/>
      <c r="AN1969" s="37"/>
      <c r="AO1969" s="37"/>
    </row>
    <row r="1970" spans="17:41" x14ac:dyDescent="0.35">
      <c r="Q1970" s="37"/>
      <c r="R1970" s="37"/>
      <c r="S1970" s="37"/>
      <c r="T1970" s="37"/>
      <c r="U1970" s="37"/>
      <c r="V1970" s="37"/>
      <c r="W1970" s="37"/>
      <c r="X1970" s="37"/>
      <c r="Y1970" s="37"/>
      <c r="Z1970" s="37"/>
      <c r="AA1970" s="37"/>
      <c r="AB1970" s="37"/>
      <c r="AC1970" s="37"/>
      <c r="AD1970" s="37"/>
      <c r="AE1970" s="37"/>
      <c r="AF1970" s="37"/>
      <c r="AG1970" s="37"/>
      <c r="AH1970" s="37"/>
      <c r="AI1970" s="37"/>
      <c r="AJ1970" s="37"/>
      <c r="AK1970" s="37"/>
      <c r="AL1970" s="37"/>
      <c r="AM1970" s="37"/>
      <c r="AN1970" s="37"/>
      <c r="AO1970" s="37"/>
    </row>
    <row r="1971" spans="17:41" x14ac:dyDescent="0.35">
      <c r="Q1971" s="37"/>
      <c r="R1971" s="37"/>
      <c r="S1971" s="37"/>
      <c r="T1971" s="37"/>
      <c r="U1971" s="37"/>
      <c r="V1971" s="37"/>
      <c r="W1971" s="37"/>
      <c r="X1971" s="37"/>
      <c r="Y1971" s="37"/>
      <c r="Z1971" s="37"/>
      <c r="AA1971" s="37"/>
      <c r="AB1971" s="37"/>
      <c r="AC1971" s="37"/>
      <c r="AD1971" s="37"/>
      <c r="AE1971" s="37"/>
      <c r="AF1971" s="37"/>
      <c r="AG1971" s="37"/>
      <c r="AH1971" s="37"/>
      <c r="AI1971" s="37"/>
      <c r="AJ1971" s="37"/>
      <c r="AK1971" s="37"/>
      <c r="AL1971" s="37"/>
      <c r="AM1971" s="37"/>
      <c r="AN1971" s="37"/>
      <c r="AO1971" s="37"/>
    </row>
    <row r="1972" spans="17:41" x14ac:dyDescent="0.35">
      <c r="Q1972" s="37"/>
      <c r="R1972" s="37"/>
      <c r="S1972" s="37"/>
      <c r="T1972" s="37"/>
      <c r="U1972" s="37"/>
      <c r="V1972" s="37"/>
      <c r="W1972" s="37"/>
      <c r="X1972" s="37"/>
      <c r="Y1972" s="37"/>
      <c r="Z1972" s="37"/>
      <c r="AA1972" s="37"/>
      <c r="AB1972" s="37"/>
      <c r="AC1972" s="37"/>
      <c r="AD1972" s="37"/>
      <c r="AE1972" s="37"/>
      <c r="AF1972" s="37"/>
      <c r="AG1972" s="37"/>
      <c r="AH1972" s="37"/>
      <c r="AI1972" s="37"/>
      <c r="AJ1972" s="37"/>
      <c r="AK1972" s="37"/>
      <c r="AL1972" s="37"/>
      <c r="AM1972" s="37"/>
      <c r="AN1972" s="37"/>
      <c r="AO1972" s="37"/>
    </row>
    <row r="1973" spans="17:41" x14ac:dyDescent="0.35">
      <c r="Q1973" s="37"/>
      <c r="R1973" s="37"/>
      <c r="S1973" s="37"/>
      <c r="T1973" s="37"/>
      <c r="U1973" s="37"/>
      <c r="V1973" s="37"/>
      <c r="W1973" s="37"/>
      <c r="X1973" s="37"/>
      <c r="Y1973" s="37"/>
      <c r="Z1973" s="37"/>
      <c r="AA1973" s="37"/>
      <c r="AB1973" s="37"/>
      <c r="AC1973" s="37"/>
      <c r="AD1973" s="37"/>
      <c r="AE1973" s="37"/>
      <c r="AF1973" s="37"/>
      <c r="AG1973" s="37"/>
      <c r="AH1973" s="37"/>
      <c r="AI1973" s="37"/>
      <c r="AJ1973" s="37"/>
      <c r="AK1973" s="37"/>
      <c r="AL1973" s="37"/>
      <c r="AM1973" s="37"/>
      <c r="AN1973" s="37"/>
      <c r="AO1973" s="37"/>
    </row>
    <row r="1974" spans="17:41" x14ac:dyDescent="0.35">
      <c r="Q1974" s="37"/>
      <c r="R1974" s="37"/>
      <c r="S1974" s="37"/>
      <c r="T1974" s="37"/>
      <c r="U1974" s="37"/>
      <c r="V1974" s="37"/>
      <c r="W1974" s="37"/>
      <c r="X1974" s="37"/>
      <c r="Y1974" s="37"/>
      <c r="Z1974" s="37"/>
      <c r="AA1974" s="37"/>
      <c r="AB1974" s="37"/>
      <c r="AC1974" s="37"/>
      <c r="AD1974" s="37"/>
      <c r="AE1974" s="37"/>
      <c r="AF1974" s="37"/>
      <c r="AG1974" s="37"/>
      <c r="AH1974" s="37"/>
      <c r="AI1974" s="37"/>
      <c r="AJ1974" s="37"/>
      <c r="AK1974" s="37"/>
      <c r="AL1974" s="37"/>
      <c r="AM1974" s="37"/>
      <c r="AN1974" s="37"/>
      <c r="AO1974" s="37"/>
    </row>
    <row r="1975" spans="17:41" x14ac:dyDescent="0.35">
      <c r="Q1975" s="37"/>
      <c r="R1975" s="37"/>
      <c r="S1975" s="37"/>
      <c r="T1975" s="37"/>
      <c r="U1975" s="37"/>
      <c r="V1975" s="37"/>
      <c r="W1975" s="37"/>
      <c r="X1975" s="37"/>
      <c r="Y1975" s="37"/>
      <c r="Z1975" s="37"/>
      <c r="AA1975" s="37"/>
      <c r="AB1975" s="37"/>
      <c r="AC1975" s="37"/>
      <c r="AD1975" s="37"/>
      <c r="AE1975" s="37"/>
      <c r="AF1975" s="37"/>
      <c r="AG1975" s="37"/>
      <c r="AH1975" s="37"/>
      <c r="AI1975" s="37"/>
      <c r="AJ1975" s="37"/>
      <c r="AK1975" s="37"/>
      <c r="AL1975" s="37"/>
      <c r="AM1975" s="37"/>
      <c r="AN1975" s="37"/>
      <c r="AO1975" s="37"/>
    </row>
    <row r="1976" spans="17:41" x14ac:dyDescent="0.35">
      <c r="Q1976" s="37"/>
      <c r="R1976" s="37"/>
      <c r="S1976" s="37"/>
      <c r="T1976" s="37"/>
      <c r="U1976" s="37"/>
      <c r="V1976" s="37"/>
      <c r="W1976" s="37"/>
      <c r="X1976" s="37"/>
      <c r="Y1976" s="37"/>
      <c r="Z1976" s="37"/>
      <c r="AA1976" s="37"/>
      <c r="AB1976" s="37"/>
      <c r="AC1976" s="37"/>
      <c r="AD1976" s="37"/>
      <c r="AE1976" s="37"/>
      <c r="AF1976" s="37"/>
      <c r="AG1976" s="37"/>
      <c r="AH1976" s="37"/>
      <c r="AI1976" s="37"/>
      <c r="AJ1976" s="37"/>
      <c r="AK1976" s="37"/>
      <c r="AL1976" s="37"/>
      <c r="AM1976" s="37"/>
      <c r="AN1976" s="37"/>
      <c r="AO1976" s="37"/>
    </row>
    <row r="1977" spans="17:41" x14ac:dyDescent="0.35">
      <c r="Q1977" s="37"/>
      <c r="R1977" s="37"/>
      <c r="S1977" s="37"/>
      <c r="T1977" s="37"/>
      <c r="U1977" s="37"/>
      <c r="V1977" s="37"/>
      <c r="W1977" s="37"/>
      <c r="X1977" s="37"/>
      <c r="Y1977" s="37"/>
      <c r="Z1977" s="37"/>
      <c r="AA1977" s="37"/>
      <c r="AB1977" s="37"/>
      <c r="AC1977" s="37"/>
      <c r="AD1977" s="37"/>
      <c r="AE1977" s="37"/>
      <c r="AF1977" s="37"/>
      <c r="AG1977" s="37"/>
      <c r="AH1977" s="37"/>
      <c r="AI1977" s="37"/>
      <c r="AJ1977" s="37"/>
      <c r="AK1977" s="37"/>
      <c r="AL1977" s="37"/>
      <c r="AM1977" s="37"/>
      <c r="AN1977" s="37"/>
      <c r="AO1977" s="37"/>
    </row>
    <row r="1978" spans="17:41" x14ac:dyDescent="0.35">
      <c r="Q1978" s="37"/>
      <c r="R1978" s="37"/>
      <c r="S1978" s="37"/>
      <c r="T1978" s="37"/>
      <c r="U1978" s="37"/>
      <c r="V1978" s="37"/>
      <c r="W1978" s="37"/>
      <c r="X1978" s="37"/>
      <c r="Y1978" s="37"/>
      <c r="Z1978" s="37"/>
      <c r="AA1978" s="37"/>
      <c r="AB1978" s="37"/>
      <c r="AC1978" s="37"/>
      <c r="AD1978" s="37"/>
      <c r="AE1978" s="37"/>
      <c r="AF1978" s="37"/>
      <c r="AG1978" s="37"/>
      <c r="AH1978" s="37"/>
      <c r="AI1978" s="37"/>
      <c r="AJ1978" s="37"/>
      <c r="AK1978" s="37"/>
      <c r="AL1978" s="37"/>
      <c r="AM1978" s="37"/>
      <c r="AN1978" s="37"/>
      <c r="AO1978" s="37"/>
    </row>
    <row r="1979" spans="17:41" x14ac:dyDescent="0.35">
      <c r="Q1979" s="37"/>
      <c r="R1979" s="37"/>
      <c r="S1979" s="37"/>
      <c r="T1979" s="37"/>
      <c r="U1979" s="37"/>
      <c r="V1979" s="37"/>
      <c r="W1979" s="37"/>
      <c r="X1979" s="37"/>
      <c r="Y1979" s="37"/>
      <c r="Z1979" s="37"/>
      <c r="AA1979" s="37"/>
      <c r="AB1979" s="37"/>
      <c r="AC1979" s="37"/>
      <c r="AD1979" s="37"/>
      <c r="AE1979" s="37"/>
      <c r="AF1979" s="37"/>
      <c r="AG1979" s="37"/>
      <c r="AH1979" s="37"/>
      <c r="AI1979" s="37"/>
      <c r="AJ1979" s="37"/>
      <c r="AK1979" s="37"/>
      <c r="AL1979" s="37"/>
      <c r="AM1979" s="37"/>
      <c r="AN1979" s="37"/>
      <c r="AO1979" s="37"/>
    </row>
    <row r="1980" spans="17:41" x14ac:dyDescent="0.35">
      <c r="Q1980" s="37"/>
      <c r="R1980" s="37"/>
      <c r="S1980" s="37"/>
      <c r="T1980" s="37"/>
      <c r="U1980" s="37"/>
      <c r="V1980" s="37"/>
      <c r="W1980" s="37"/>
      <c r="X1980" s="37"/>
      <c r="Y1980" s="37"/>
      <c r="Z1980" s="37"/>
      <c r="AA1980" s="37"/>
      <c r="AB1980" s="37"/>
      <c r="AC1980" s="37"/>
      <c r="AD1980" s="37"/>
      <c r="AE1980" s="37"/>
      <c r="AF1980" s="37"/>
      <c r="AG1980" s="37"/>
      <c r="AH1980" s="37"/>
      <c r="AI1980" s="37"/>
      <c r="AJ1980" s="37"/>
      <c r="AK1980" s="37"/>
      <c r="AL1980" s="37"/>
      <c r="AM1980" s="37"/>
      <c r="AN1980" s="37"/>
      <c r="AO1980" s="37"/>
    </row>
    <row r="1981" spans="17:41" x14ac:dyDescent="0.35">
      <c r="Q1981" s="37"/>
      <c r="R1981" s="37"/>
      <c r="S1981" s="37"/>
      <c r="T1981" s="37"/>
      <c r="U1981" s="37"/>
      <c r="V1981" s="37"/>
      <c r="W1981" s="37"/>
      <c r="X1981" s="37"/>
      <c r="Y1981" s="37"/>
      <c r="Z1981" s="37"/>
      <c r="AA1981" s="37"/>
      <c r="AB1981" s="37"/>
      <c r="AC1981" s="37"/>
      <c r="AD1981" s="37"/>
      <c r="AE1981" s="37"/>
      <c r="AF1981" s="37"/>
      <c r="AG1981" s="37"/>
      <c r="AH1981" s="37"/>
      <c r="AI1981" s="37"/>
      <c r="AJ1981" s="37"/>
      <c r="AK1981" s="37"/>
      <c r="AL1981" s="37"/>
      <c r="AM1981" s="37"/>
      <c r="AN1981" s="37"/>
      <c r="AO1981" s="37"/>
    </row>
    <row r="1982" spans="17:41" x14ac:dyDescent="0.35">
      <c r="Q1982" s="37"/>
      <c r="R1982" s="37"/>
      <c r="S1982" s="37"/>
      <c r="T1982" s="37"/>
      <c r="U1982" s="37"/>
      <c r="V1982" s="37"/>
      <c r="W1982" s="37"/>
      <c r="X1982" s="37"/>
      <c r="Y1982" s="37"/>
      <c r="Z1982" s="37"/>
      <c r="AA1982" s="37"/>
      <c r="AB1982" s="37"/>
      <c r="AC1982" s="37"/>
      <c r="AD1982" s="37"/>
      <c r="AE1982" s="37"/>
      <c r="AF1982" s="37"/>
      <c r="AG1982" s="37"/>
      <c r="AH1982" s="37"/>
      <c r="AI1982" s="37"/>
      <c r="AJ1982" s="37"/>
      <c r="AK1982" s="37"/>
      <c r="AL1982" s="37"/>
      <c r="AM1982" s="37"/>
      <c r="AN1982" s="37"/>
      <c r="AO1982" s="37"/>
    </row>
    <row r="1983" spans="17:41" x14ac:dyDescent="0.35">
      <c r="Q1983" s="37"/>
      <c r="R1983" s="37"/>
      <c r="S1983" s="37"/>
      <c r="T1983" s="37"/>
      <c r="U1983" s="37"/>
      <c r="V1983" s="37"/>
      <c r="W1983" s="37"/>
      <c r="X1983" s="37"/>
      <c r="Y1983" s="37"/>
      <c r="Z1983" s="37"/>
      <c r="AA1983" s="37"/>
      <c r="AB1983" s="37"/>
      <c r="AC1983" s="37"/>
      <c r="AD1983" s="37"/>
      <c r="AE1983" s="37"/>
      <c r="AF1983" s="37"/>
      <c r="AG1983" s="37"/>
      <c r="AH1983" s="37"/>
      <c r="AI1983" s="37"/>
      <c r="AJ1983" s="37"/>
      <c r="AK1983" s="37"/>
      <c r="AL1983" s="37"/>
      <c r="AM1983" s="37"/>
      <c r="AN1983" s="37"/>
      <c r="AO1983" s="37"/>
    </row>
    <row r="1984" spans="17:41" x14ac:dyDescent="0.35">
      <c r="Q1984" s="37"/>
      <c r="R1984" s="37"/>
      <c r="S1984" s="37"/>
      <c r="T1984" s="37"/>
      <c r="U1984" s="37"/>
      <c r="V1984" s="37"/>
      <c r="W1984" s="37"/>
      <c r="X1984" s="37"/>
      <c r="Y1984" s="37"/>
      <c r="Z1984" s="37"/>
      <c r="AA1984" s="37"/>
      <c r="AB1984" s="37"/>
      <c r="AC1984" s="37"/>
      <c r="AD1984" s="37"/>
      <c r="AE1984" s="37"/>
      <c r="AF1984" s="37"/>
      <c r="AG1984" s="37"/>
      <c r="AH1984" s="37"/>
      <c r="AI1984" s="37"/>
      <c r="AJ1984" s="37"/>
      <c r="AK1984" s="37"/>
      <c r="AL1984" s="37"/>
      <c r="AM1984" s="37"/>
      <c r="AN1984" s="37"/>
      <c r="AO1984" s="37"/>
    </row>
    <row r="1985" spans="17:41" x14ac:dyDescent="0.35">
      <c r="Q1985" s="37"/>
      <c r="R1985" s="37"/>
      <c r="S1985" s="37"/>
      <c r="T1985" s="37"/>
      <c r="U1985" s="37"/>
      <c r="V1985" s="37"/>
      <c r="W1985" s="37"/>
      <c r="X1985" s="37"/>
      <c r="Y1985" s="37"/>
      <c r="Z1985" s="37"/>
      <c r="AA1985" s="37"/>
      <c r="AB1985" s="37"/>
      <c r="AC1985" s="37"/>
      <c r="AD1985" s="37"/>
      <c r="AE1985" s="37"/>
      <c r="AF1985" s="37"/>
      <c r="AG1985" s="37"/>
      <c r="AH1985" s="37"/>
      <c r="AI1985" s="37"/>
      <c r="AJ1985" s="37"/>
      <c r="AK1985" s="37"/>
      <c r="AL1985" s="37"/>
      <c r="AM1985" s="37"/>
      <c r="AN1985" s="37"/>
      <c r="AO1985" s="37"/>
    </row>
    <row r="1986" spans="17:41" x14ac:dyDescent="0.35">
      <c r="Q1986" s="37"/>
      <c r="R1986" s="37"/>
      <c r="S1986" s="37"/>
      <c r="T1986" s="37"/>
      <c r="U1986" s="37"/>
      <c r="V1986" s="37"/>
      <c r="W1986" s="37"/>
      <c r="X1986" s="37"/>
      <c r="Y1986" s="37"/>
      <c r="Z1986" s="37"/>
      <c r="AA1986" s="37"/>
      <c r="AB1986" s="37"/>
      <c r="AC1986" s="37"/>
      <c r="AD1986" s="37"/>
      <c r="AE1986" s="37"/>
      <c r="AF1986" s="37"/>
      <c r="AG1986" s="37"/>
      <c r="AH1986" s="37"/>
      <c r="AI1986" s="37"/>
      <c r="AJ1986" s="37"/>
      <c r="AK1986" s="37"/>
      <c r="AL1986" s="37"/>
      <c r="AM1986" s="37"/>
      <c r="AN1986" s="37"/>
      <c r="AO1986" s="37"/>
    </row>
    <row r="1987" spans="17:41" x14ac:dyDescent="0.35">
      <c r="Q1987" s="37"/>
      <c r="R1987" s="37"/>
      <c r="S1987" s="37"/>
      <c r="T1987" s="37"/>
      <c r="U1987" s="37"/>
      <c r="V1987" s="37"/>
      <c r="W1987" s="37"/>
      <c r="X1987" s="37"/>
      <c r="Y1987" s="37"/>
      <c r="Z1987" s="37"/>
      <c r="AA1987" s="37"/>
      <c r="AB1987" s="37"/>
      <c r="AC1987" s="37"/>
      <c r="AD1987" s="37"/>
      <c r="AE1987" s="37"/>
      <c r="AF1987" s="37"/>
      <c r="AG1987" s="37"/>
      <c r="AH1987" s="37"/>
      <c r="AI1987" s="37"/>
      <c r="AJ1987" s="37"/>
      <c r="AK1987" s="37"/>
      <c r="AL1987" s="37"/>
      <c r="AM1987" s="37"/>
      <c r="AN1987" s="37"/>
      <c r="AO1987" s="37"/>
    </row>
    <row r="1988" spans="17:41" x14ac:dyDescent="0.35">
      <c r="Q1988" s="37"/>
      <c r="R1988" s="37"/>
      <c r="S1988" s="37"/>
      <c r="T1988" s="37"/>
      <c r="U1988" s="37"/>
      <c r="V1988" s="37"/>
      <c r="W1988" s="37"/>
      <c r="X1988" s="37"/>
      <c r="Y1988" s="37"/>
      <c r="Z1988" s="37"/>
      <c r="AA1988" s="37"/>
      <c r="AB1988" s="37"/>
      <c r="AC1988" s="37"/>
      <c r="AD1988" s="37"/>
      <c r="AE1988" s="37"/>
      <c r="AF1988" s="37"/>
      <c r="AG1988" s="37"/>
      <c r="AH1988" s="37"/>
      <c r="AI1988" s="37"/>
      <c r="AJ1988" s="37"/>
      <c r="AK1988" s="37"/>
      <c r="AL1988" s="37"/>
      <c r="AM1988" s="37"/>
      <c r="AN1988" s="37"/>
      <c r="AO1988" s="37"/>
    </row>
    <row r="1989" spans="17:41" x14ac:dyDescent="0.35">
      <c r="Q1989" s="37"/>
      <c r="R1989" s="37"/>
      <c r="S1989" s="37"/>
      <c r="T1989" s="37"/>
      <c r="U1989" s="37"/>
      <c r="V1989" s="37"/>
      <c r="W1989" s="37"/>
      <c r="X1989" s="37"/>
      <c r="Y1989" s="37"/>
      <c r="Z1989" s="37"/>
      <c r="AA1989" s="37"/>
      <c r="AB1989" s="37"/>
      <c r="AC1989" s="37"/>
      <c r="AD1989" s="37"/>
      <c r="AE1989" s="37"/>
      <c r="AF1989" s="37"/>
      <c r="AG1989" s="37"/>
      <c r="AH1989" s="37"/>
      <c r="AI1989" s="37"/>
      <c r="AJ1989" s="37"/>
      <c r="AK1989" s="37"/>
      <c r="AL1989" s="37"/>
      <c r="AM1989" s="37"/>
      <c r="AN1989" s="37"/>
      <c r="AO1989" s="37"/>
    </row>
    <row r="1990" spans="17:41" x14ac:dyDescent="0.35">
      <c r="Q1990" s="37"/>
      <c r="R1990" s="37"/>
      <c r="S1990" s="37"/>
      <c r="T1990" s="37"/>
      <c r="U1990" s="37"/>
      <c r="V1990" s="37"/>
      <c r="W1990" s="37"/>
      <c r="X1990" s="37"/>
      <c r="Y1990" s="37"/>
      <c r="Z1990" s="37"/>
      <c r="AA1990" s="37"/>
      <c r="AB1990" s="37"/>
      <c r="AC1990" s="37"/>
      <c r="AD1990" s="37"/>
      <c r="AE1990" s="37"/>
      <c r="AF1990" s="37"/>
      <c r="AG1990" s="37"/>
      <c r="AH1990" s="37"/>
      <c r="AI1990" s="37"/>
      <c r="AJ1990" s="37"/>
      <c r="AK1990" s="37"/>
      <c r="AL1990" s="37"/>
      <c r="AM1990" s="37"/>
      <c r="AN1990" s="37"/>
      <c r="AO1990" s="37"/>
    </row>
    <row r="1991" spans="17:41" x14ac:dyDescent="0.35">
      <c r="Q1991" s="37"/>
      <c r="R1991" s="37"/>
      <c r="S1991" s="37"/>
      <c r="T1991" s="37"/>
      <c r="U1991" s="37"/>
      <c r="V1991" s="37"/>
      <c r="W1991" s="37"/>
      <c r="X1991" s="37"/>
      <c r="Y1991" s="37"/>
      <c r="Z1991" s="37"/>
      <c r="AA1991" s="37"/>
      <c r="AB1991" s="37"/>
      <c r="AC1991" s="37"/>
      <c r="AD1991" s="37"/>
      <c r="AE1991" s="37"/>
      <c r="AF1991" s="37"/>
      <c r="AG1991" s="37"/>
      <c r="AH1991" s="37"/>
      <c r="AI1991" s="37"/>
      <c r="AJ1991" s="37"/>
      <c r="AK1991" s="37"/>
      <c r="AL1991" s="37"/>
      <c r="AM1991" s="37"/>
      <c r="AN1991" s="37"/>
      <c r="AO1991" s="37"/>
    </row>
    <row r="1992" spans="17:41" x14ac:dyDescent="0.35">
      <c r="Q1992" s="37"/>
      <c r="R1992" s="37"/>
      <c r="S1992" s="37"/>
      <c r="T1992" s="37"/>
      <c r="U1992" s="37"/>
      <c r="V1992" s="37"/>
      <c r="W1992" s="37"/>
      <c r="X1992" s="37"/>
      <c r="Y1992" s="37"/>
      <c r="Z1992" s="37"/>
      <c r="AA1992" s="37"/>
      <c r="AB1992" s="37"/>
      <c r="AC1992" s="37"/>
      <c r="AD1992" s="37"/>
      <c r="AE1992" s="37"/>
      <c r="AF1992" s="37"/>
      <c r="AG1992" s="37"/>
      <c r="AH1992" s="37"/>
      <c r="AI1992" s="37"/>
      <c r="AJ1992" s="37"/>
      <c r="AK1992" s="37"/>
      <c r="AL1992" s="37"/>
      <c r="AM1992" s="37"/>
      <c r="AN1992" s="37"/>
      <c r="AO1992" s="37"/>
    </row>
    <row r="1993" spans="17:41" x14ac:dyDescent="0.35">
      <c r="Q1993" s="37"/>
      <c r="R1993" s="37"/>
      <c r="S1993" s="37"/>
      <c r="T1993" s="37"/>
      <c r="U1993" s="37"/>
      <c r="V1993" s="37"/>
      <c r="W1993" s="37"/>
      <c r="X1993" s="37"/>
      <c r="Y1993" s="37"/>
      <c r="Z1993" s="37"/>
      <c r="AA1993" s="37"/>
      <c r="AB1993" s="37"/>
      <c r="AC1993" s="37"/>
      <c r="AD1993" s="37"/>
      <c r="AE1993" s="37"/>
      <c r="AF1993" s="37"/>
      <c r="AG1993" s="37"/>
      <c r="AH1993" s="37"/>
      <c r="AI1993" s="37"/>
      <c r="AJ1993" s="37"/>
      <c r="AK1993" s="37"/>
      <c r="AL1993" s="37"/>
      <c r="AM1993" s="37"/>
      <c r="AN1993" s="37"/>
      <c r="AO1993" s="37"/>
    </row>
    <row r="1994" spans="17:41" x14ac:dyDescent="0.35">
      <c r="Q1994" s="37"/>
      <c r="R1994" s="37"/>
      <c r="S1994" s="37"/>
      <c r="T1994" s="37"/>
      <c r="U1994" s="37"/>
      <c r="V1994" s="37"/>
      <c r="W1994" s="37"/>
      <c r="X1994" s="37"/>
      <c r="Y1994" s="37"/>
      <c r="Z1994" s="37"/>
      <c r="AA1994" s="37"/>
      <c r="AB1994" s="37"/>
      <c r="AC1994" s="37"/>
      <c r="AD1994" s="37"/>
      <c r="AE1994" s="37"/>
      <c r="AF1994" s="37"/>
      <c r="AG1994" s="37"/>
      <c r="AH1994" s="37"/>
      <c r="AI1994" s="37"/>
      <c r="AJ1994" s="37"/>
      <c r="AK1994" s="37"/>
      <c r="AL1994" s="37"/>
      <c r="AM1994" s="37"/>
      <c r="AN1994" s="37"/>
      <c r="AO1994" s="37"/>
    </row>
    <row r="1995" spans="17:41" x14ac:dyDescent="0.35">
      <c r="Q1995" s="37"/>
      <c r="R1995" s="37"/>
      <c r="S1995" s="37"/>
      <c r="T1995" s="37"/>
      <c r="U1995" s="37"/>
      <c r="V1995" s="37"/>
      <c r="W1995" s="37"/>
      <c r="X1995" s="37"/>
      <c r="Y1995" s="37"/>
      <c r="Z1995" s="37"/>
      <c r="AA1995" s="37"/>
      <c r="AB1995" s="37"/>
      <c r="AC1995" s="37"/>
      <c r="AD1995" s="37"/>
      <c r="AE1995" s="37"/>
      <c r="AF1995" s="37"/>
      <c r="AG1995" s="37"/>
      <c r="AH1995" s="37"/>
      <c r="AI1995" s="37"/>
      <c r="AJ1995" s="37"/>
      <c r="AK1995" s="37"/>
      <c r="AL1995" s="37"/>
      <c r="AM1995" s="37"/>
      <c r="AN1995" s="37"/>
      <c r="AO1995" s="37"/>
    </row>
    <row r="1996" spans="17:41" x14ac:dyDescent="0.35">
      <c r="Q1996" s="37"/>
      <c r="R1996" s="37"/>
      <c r="S1996" s="37"/>
      <c r="T1996" s="37"/>
      <c r="U1996" s="37"/>
      <c r="V1996" s="37"/>
      <c r="W1996" s="37"/>
      <c r="X1996" s="37"/>
      <c r="Y1996" s="37"/>
      <c r="Z1996" s="37"/>
      <c r="AA1996" s="37"/>
      <c r="AB1996" s="37"/>
      <c r="AC1996" s="37"/>
      <c r="AD1996" s="37"/>
      <c r="AE1996" s="37"/>
      <c r="AF1996" s="37"/>
      <c r="AG1996" s="37"/>
      <c r="AH1996" s="37"/>
      <c r="AI1996" s="37"/>
      <c r="AJ1996" s="37"/>
      <c r="AK1996" s="37"/>
      <c r="AL1996" s="37"/>
      <c r="AM1996" s="37"/>
      <c r="AN1996" s="37"/>
      <c r="AO1996" s="37"/>
    </row>
    <row r="1997" spans="17:41" x14ac:dyDescent="0.35">
      <c r="Q1997" s="37"/>
      <c r="R1997" s="37"/>
      <c r="S1997" s="37"/>
      <c r="T1997" s="37"/>
      <c r="U1997" s="37"/>
      <c r="V1997" s="37"/>
      <c r="W1997" s="37"/>
      <c r="X1997" s="37"/>
      <c r="Y1997" s="37"/>
      <c r="Z1997" s="37"/>
      <c r="AA1997" s="37"/>
      <c r="AB1997" s="37"/>
      <c r="AC1997" s="37"/>
      <c r="AD1997" s="37"/>
      <c r="AE1997" s="37"/>
      <c r="AF1997" s="37"/>
      <c r="AG1997" s="37"/>
      <c r="AH1997" s="37"/>
      <c r="AI1997" s="37"/>
      <c r="AJ1997" s="37"/>
      <c r="AK1997" s="37"/>
      <c r="AL1997" s="37"/>
      <c r="AM1997" s="37"/>
      <c r="AN1997" s="37"/>
      <c r="AO1997" s="37"/>
    </row>
    <row r="1998" spans="17:41" x14ac:dyDescent="0.35">
      <c r="Q1998" s="37"/>
      <c r="R1998" s="37"/>
      <c r="S1998" s="37"/>
      <c r="T1998" s="37"/>
      <c r="U1998" s="37"/>
      <c r="V1998" s="37"/>
      <c r="W1998" s="37"/>
      <c r="X1998" s="37"/>
      <c r="Y1998" s="37"/>
      <c r="Z1998" s="37"/>
      <c r="AA1998" s="37"/>
      <c r="AB1998" s="37"/>
      <c r="AC1998" s="37"/>
      <c r="AD1998" s="37"/>
      <c r="AE1998" s="37"/>
      <c r="AF1998" s="37"/>
      <c r="AG1998" s="37"/>
      <c r="AH1998" s="37"/>
      <c r="AI1998" s="37"/>
      <c r="AJ1998" s="37"/>
      <c r="AK1998" s="37"/>
      <c r="AL1998" s="37"/>
      <c r="AM1998" s="37"/>
      <c r="AN1998" s="37"/>
      <c r="AO1998" s="37"/>
    </row>
    <row r="1999" spans="17:41" x14ac:dyDescent="0.35">
      <c r="Q1999" s="37"/>
      <c r="R1999" s="37"/>
      <c r="S1999" s="37"/>
      <c r="T1999" s="37"/>
      <c r="U1999" s="37"/>
      <c r="V1999" s="37"/>
      <c r="W1999" s="37"/>
      <c r="X1999" s="37"/>
      <c r="Y1999" s="37"/>
      <c r="Z1999" s="37"/>
      <c r="AA1999" s="37"/>
      <c r="AB1999" s="37"/>
      <c r="AC1999" s="37"/>
      <c r="AD1999" s="37"/>
      <c r="AE1999" s="37"/>
      <c r="AF1999" s="37"/>
      <c r="AG1999" s="37"/>
      <c r="AH1999" s="37"/>
      <c r="AI1999" s="37"/>
      <c r="AJ1999" s="37"/>
      <c r="AK1999" s="37"/>
      <c r="AL1999" s="37"/>
      <c r="AM1999" s="37"/>
      <c r="AN1999" s="37"/>
      <c r="AO1999" s="37"/>
    </row>
    <row r="2000" spans="17:41" x14ac:dyDescent="0.35">
      <c r="Q2000" s="37"/>
      <c r="R2000" s="37"/>
      <c r="S2000" s="37"/>
      <c r="T2000" s="37"/>
      <c r="U2000" s="37"/>
      <c r="V2000" s="37"/>
      <c r="W2000" s="37"/>
      <c r="X2000" s="37"/>
      <c r="Y2000" s="37"/>
      <c r="Z2000" s="37"/>
      <c r="AA2000" s="37"/>
      <c r="AB2000" s="37"/>
      <c r="AC2000" s="37"/>
      <c r="AD2000" s="37"/>
      <c r="AE2000" s="37"/>
      <c r="AF2000" s="37"/>
      <c r="AG2000" s="37"/>
      <c r="AH2000" s="37"/>
      <c r="AI2000" s="37"/>
      <c r="AJ2000" s="37"/>
      <c r="AK2000" s="37"/>
      <c r="AL2000" s="37"/>
      <c r="AM2000" s="37"/>
      <c r="AN2000" s="37"/>
      <c r="AO2000" s="37"/>
    </row>
    <row r="2001" spans="17:41" x14ac:dyDescent="0.35">
      <c r="Q2001" s="37"/>
      <c r="R2001" s="37"/>
      <c r="S2001" s="37"/>
      <c r="T2001" s="37"/>
      <c r="U2001" s="37"/>
      <c r="V2001" s="37"/>
      <c r="W2001" s="37"/>
      <c r="X2001" s="37"/>
      <c r="Y2001" s="37"/>
      <c r="Z2001" s="37"/>
      <c r="AA2001" s="37"/>
      <c r="AB2001" s="37"/>
      <c r="AC2001" s="37"/>
      <c r="AD2001" s="37"/>
      <c r="AE2001" s="37"/>
      <c r="AF2001" s="37"/>
      <c r="AG2001" s="37"/>
      <c r="AH2001" s="37"/>
      <c r="AI2001" s="37"/>
      <c r="AJ2001" s="37"/>
      <c r="AK2001" s="37"/>
      <c r="AL2001" s="37"/>
      <c r="AM2001" s="37"/>
      <c r="AN2001" s="37"/>
      <c r="AO2001" s="37"/>
    </row>
    <row r="2002" spans="17:41" x14ac:dyDescent="0.35">
      <c r="Q2002" s="37"/>
      <c r="R2002" s="37"/>
      <c r="S2002" s="37"/>
      <c r="T2002" s="37"/>
      <c r="U2002" s="37"/>
      <c r="V2002" s="37"/>
      <c r="W2002" s="37"/>
      <c r="X2002" s="37"/>
      <c r="Y2002" s="37"/>
      <c r="Z2002" s="37"/>
      <c r="AA2002" s="37"/>
      <c r="AB2002" s="37"/>
      <c r="AC2002" s="37"/>
      <c r="AD2002" s="37"/>
      <c r="AE2002" s="37"/>
      <c r="AF2002" s="37"/>
      <c r="AG2002" s="37"/>
      <c r="AH2002" s="37"/>
      <c r="AI2002" s="37"/>
      <c r="AJ2002" s="37"/>
      <c r="AK2002" s="37"/>
      <c r="AL2002" s="37"/>
      <c r="AM2002" s="37"/>
      <c r="AN2002" s="37"/>
      <c r="AO2002" s="37"/>
    </row>
    <row r="2003" spans="17:41" x14ac:dyDescent="0.35">
      <c r="Q2003" s="37"/>
      <c r="R2003" s="37"/>
      <c r="S2003" s="37"/>
      <c r="T2003" s="37"/>
      <c r="U2003" s="37"/>
      <c r="V2003" s="37"/>
      <c r="W2003" s="37"/>
      <c r="X2003" s="37"/>
      <c r="Y2003" s="37"/>
      <c r="Z2003" s="37"/>
      <c r="AA2003" s="37"/>
      <c r="AB2003" s="37"/>
      <c r="AC2003" s="37"/>
      <c r="AD2003" s="37"/>
      <c r="AE2003" s="37"/>
      <c r="AF2003" s="37"/>
      <c r="AG2003" s="37"/>
      <c r="AH2003" s="37"/>
      <c r="AI2003" s="37"/>
      <c r="AJ2003" s="37"/>
      <c r="AK2003" s="37"/>
      <c r="AL2003" s="37"/>
      <c r="AM2003" s="37"/>
      <c r="AN2003" s="37"/>
      <c r="AO2003" s="37"/>
    </row>
    <row r="2004" spans="17:41" x14ac:dyDescent="0.35">
      <c r="Q2004" s="37"/>
      <c r="R2004" s="37"/>
      <c r="S2004" s="37"/>
      <c r="T2004" s="37"/>
      <c r="U2004" s="37"/>
      <c r="V2004" s="37"/>
      <c r="W2004" s="37"/>
      <c r="X2004" s="37"/>
      <c r="Y2004" s="37"/>
      <c r="Z2004" s="37"/>
      <c r="AA2004" s="37"/>
      <c r="AB2004" s="37"/>
      <c r="AC2004" s="37"/>
      <c r="AD2004" s="37"/>
      <c r="AE2004" s="37"/>
      <c r="AF2004" s="37"/>
      <c r="AG2004" s="37"/>
      <c r="AH2004" s="37"/>
      <c r="AI2004" s="37"/>
      <c r="AJ2004" s="37"/>
      <c r="AK2004" s="37"/>
      <c r="AL2004" s="37"/>
      <c r="AM2004" s="37"/>
      <c r="AN2004" s="37"/>
      <c r="AO2004" s="37"/>
    </row>
    <row r="2005" spans="17:41" x14ac:dyDescent="0.35">
      <c r="Q2005" s="37"/>
      <c r="R2005" s="37"/>
      <c r="S2005" s="37"/>
      <c r="T2005" s="37"/>
      <c r="U2005" s="37"/>
      <c r="V2005" s="37"/>
      <c r="W2005" s="37"/>
      <c r="X2005" s="37"/>
      <c r="Y2005" s="37"/>
      <c r="Z2005" s="37"/>
      <c r="AA2005" s="37"/>
      <c r="AB2005" s="37"/>
      <c r="AC2005" s="37"/>
      <c r="AD2005" s="37"/>
      <c r="AE2005" s="37"/>
      <c r="AF2005" s="37"/>
      <c r="AG2005" s="37"/>
      <c r="AH2005" s="37"/>
      <c r="AI2005" s="37"/>
      <c r="AJ2005" s="37"/>
      <c r="AK2005" s="37"/>
      <c r="AL2005" s="37"/>
      <c r="AM2005" s="37"/>
      <c r="AN2005" s="37"/>
      <c r="AO2005" s="37"/>
    </row>
    <row r="2006" spans="17:41" x14ac:dyDescent="0.35">
      <c r="Q2006" s="37"/>
      <c r="R2006" s="37"/>
      <c r="S2006" s="37"/>
      <c r="T2006" s="37"/>
      <c r="U2006" s="37"/>
      <c r="V2006" s="37"/>
      <c r="W2006" s="37"/>
      <c r="X2006" s="37"/>
      <c r="Y2006" s="37"/>
      <c r="Z2006" s="37"/>
      <c r="AA2006" s="37"/>
      <c r="AB2006" s="37"/>
      <c r="AC2006" s="37"/>
      <c r="AD2006" s="37"/>
      <c r="AE2006" s="37"/>
      <c r="AF2006" s="37"/>
      <c r="AG2006" s="37"/>
      <c r="AH2006" s="37"/>
      <c r="AI2006" s="37"/>
      <c r="AJ2006" s="37"/>
      <c r="AK2006" s="37"/>
      <c r="AL2006" s="37"/>
      <c r="AM2006" s="37"/>
      <c r="AN2006" s="37"/>
      <c r="AO2006" s="37"/>
    </row>
    <row r="2007" spans="17:41" x14ac:dyDescent="0.35">
      <c r="Q2007" s="37"/>
      <c r="R2007" s="37"/>
      <c r="S2007" s="37"/>
      <c r="T2007" s="37"/>
      <c r="U2007" s="37"/>
      <c r="V2007" s="37"/>
      <c r="W2007" s="37"/>
      <c r="X2007" s="37"/>
      <c r="Y2007" s="37"/>
      <c r="Z2007" s="37"/>
      <c r="AA2007" s="37"/>
      <c r="AB2007" s="37"/>
      <c r="AC2007" s="37"/>
      <c r="AD2007" s="37"/>
      <c r="AE2007" s="37"/>
      <c r="AF2007" s="37"/>
      <c r="AG2007" s="37"/>
      <c r="AH2007" s="37"/>
      <c r="AI2007" s="37"/>
      <c r="AJ2007" s="37"/>
      <c r="AK2007" s="37"/>
      <c r="AL2007" s="37"/>
      <c r="AM2007" s="37"/>
      <c r="AN2007" s="37"/>
      <c r="AO2007" s="37"/>
    </row>
    <row r="2008" spans="17:41" x14ac:dyDescent="0.35">
      <c r="Q2008" s="37"/>
      <c r="R2008" s="37"/>
      <c r="S2008" s="37"/>
      <c r="T2008" s="37"/>
      <c r="U2008" s="37"/>
      <c r="V2008" s="37"/>
      <c r="W2008" s="37"/>
      <c r="X2008" s="37"/>
      <c r="Y2008" s="37"/>
      <c r="Z2008" s="37"/>
      <c r="AA2008" s="37"/>
      <c r="AB2008" s="37"/>
      <c r="AC2008" s="37"/>
      <c r="AD2008" s="37"/>
      <c r="AE2008" s="37"/>
      <c r="AF2008" s="37"/>
      <c r="AG2008" s="37"/>
      <c r="AH2008" s="37"/>
      <c r="AI2008" s="37"/>
      <c r="AJ2008" s="37"/>
      <c r="AK2008" s="37"/>
      <c r="AL2008" s="37"/>
      <c r="AM2008" s="37"/>
      <c r="AN2008" s="37"/>
      <c r="AO2008" s="37"/>
    </row>
    <row r="2009" spans="17:41" x14ac:dyDescent="0.35">
      <c r="Q2009" s="37"/>
      <c r="R2009" s="37"/>
      <c r="S2009" s="37"/>
      <c r="T2009" s="37"/>
      <c r="U2009" s="37"/>
      <c r="V2009" s="37"/>
      <c r="W2009" s="37"/>
      <c r="X2009" s="37"/>
      <c r="Y2009" s="37"/>
      <c r="Z2009" s="37"/>
      <c r="AA2009" s="37"/>
      <c r="AB2009" s="37"/>
      <c r="AC2009" s="37"/>
      <c r="AD2009" s="37"/>
      <c r="AE2009" s="37"/>
      <c r="AF2009" s="37"/>
      <c r="AG2009" s="37"/>
      <c r="AH2009" s="37"/>
      <c r="AI2009" s="37"/>
      <c r="AJ2009" s="37"/>
      <c r="AK2009" s="37"/>
      <c r="AL2009" s="37"/>
      <c r="AM2009" s="37"/>
      <c r="AN2009" s="37"/>
      <c r="AO2009" s="37"/>
    </row>
    <row r="2010" spans="17:41" x14ac:dyDescent="0.35">
      <c r="Q2010" s="37"/>
      <c r="R2010" s="37"/>
      <c r="S2010" s="37"/>
      <c r="T2010" s="37"/>
      <c r="U2010" s="37"/>
      <c r="V2010" s="37"/>
      <c r="W2010" s="37"/>
      <c r="X2010" s="37"/>
      <c r="Y2010" s="37"/>
      <c r="Z2010" s="37"/>
      <c r="AA2010" s="37"/>
      <c r="AB2010" s="37"/>
      <c r="AC2010" s="37"/>
      <c r="AD2010" s="37"/>
      <c r="AE2010" s="37"/>
      <c r="AF2010" s="37"/>
      <c r="AG2010" s="37"/>
      <c r="AH2010" s="37"/>
      <c r="AI2010" s="37"/>
      <c r="AJ2010" s="37"/>
      <c r="AK2010" s="37"/>
      <c r="AL2010" s="37"/>
      <c r="AM2010" s="37"/>
      <c r="AN2010" s="37"/>
      <c r="AO2010" s="37"/>
    </row>
    <row r="2011" spans="17:41" x14ac:dyDescent="0.35">
      <c r="Q2011" s="37"/>
      <c r="R2011" s="37"/>
      <c r="S2011" s="37"/>
      <c r="T2011" s="37"/>
      <c r="U2011" s="37"/>
      <c r="V2011" s="37"/>
      <c r="W2011" s="37"/>
      <c r="X2011" s="37"/>
      <c r="Y2011" s="37"/>
      <c r="Z2011" s="37"/>
      <c r="AA2011" s="37"/>
      <c r="AB2011" s="37"/>
      <c r="AC2011" s="37"/>
      <c r="AD2011" s="37"/>
      <c r="AE2011" s="37"/>
      <c r="AF2011" s="37"/>
      <c r="AG2011" s="37"/>
      <c r="AH2011" s="37"/>
      <c r="AI2011" s="37"/>
      <c r="AJ2011" s="37"/>
      <c r="AK2011" s="37"/>
      <c r="AL2011" s="37"/>
      <c r="AM2011" s="37"/>
      <c r="AN2011" s="37"/>
      <c r="AO2011" s="37"/>
    </row>
    <row r="2012" spans="17:41" x14ac:dyDescent="0.35">
      <c r="Q2012" s="37"/>
      <c r="R2012" s="37"/>
      <c r="S2012" s="37"/>
      <c r="T2012" s="37"/>
      <c r="U2012" s="37"/>
      <c r="V2012" s="37"/>
      <c r="W2012" s="37"/>
      <c r="X2012" s="37"/>
      <c r="Y2012" s="37"/>
      <c r="Z2012" s="37"/>
      <c r="AA2012" s="37"/>
      <c r="AB2012" s="37"/>
      <c r="AC2012" s="37"/>
      <c r="AD2012" s="37"/>
      <c r="AE2012" s="37"/>
      <c r="AF2012" s="37"/>
      <c r="AG2012" s="37"/>
      <c r="AH2012" s="37"/>
      <c r="AI2012" s="37"/>
      <c r="AJ2012" s="37"/>
      <c r="AK2012" s="37"/>
      <c r="AL2012" s="37"/>
      <c r="AM2012" s="37"/>
      <c r="AN2012" s="37"/>
      <c r="AO2012" s="37"/>
    </row>
    <row r="2013" spans="17:41" x14ac:dyDescent="0.35">
      <c r="Q2013" s="37"/>
      <c r="R2013" s="37"/>
      <c r="S2013" s="37"/>
      <c r="T2013" s="37"/>
      <c r="U2013" s="37"/>
      <c r="V2013" s="37"/>
      <c r="W2013" s="37"/>
      <c r="X2013" s="37"/>
      <c r="Y2013" s="37"/>
      <c r="Z2013" s="37"/>
      <c r="AA2013" s="37"/>
      <c r="AB2013" s="37"/>
      <c r="AC2013" s="37"/>
      <c r="AD2013" s="37"/>
      <c r="AE2013" s="37"/>
      <c r="AF2013" s="37"/>
      <c r="AG2013" s="37"/>
      <c r="AH2013" s="37"/>
      <c r="AI2013" s="37"/>
      <c r="AJ2013" s="37"/>
      <c r="AK2013" s="37"/>
      <c r="AL2013" s="37"/>
      <c r="AM2013" s="37"/>
      <c r="AN2013" s="37"/>
      <c r="AO2013" s="37"/>
    </row>
    <row r="2014" spans="17:41" x14ac:dyDescent="0.35">
      <c r="Q2014" s="37"/>
      <c r="R2014" s="37"/>
      <c r="S2014" s="37"/>
      <c r="T2014" s="37"/>
      <c r="U2014" s="37"/>
      <c r="V2014" s="37"/>
      <c r="W2014" s="37"/>
      <c r="X2014" s="37"/>
      <c r="Y2014" s="37"/>
      <c r="Z2014" s="37"/>
      <c r="AA2014" s="37"/>
      <c r="AB2014" s="37"/>
      <c r="AC2014" s="37"/>
      <c r="AD2014" s="37"/>
      <c r="AE2014" s="37"/>
      <c r="AF2014" s="37"/>
      <c r="AG2014" s="37"/>
      <c r="AH2014" s="37"/>
      <c r="AI2014" s="37"/>
      <c r="AJ2014" s="37"/>
      <c r="AK2014" s="37"/>
      <c r="AL2014" s="37"/>
      <c r="AM2014" s="37"/>
      <c r="AN2014" s="37"/>
      <c r="AO2014" s="37"/>
    </row>
    <row r="2015" spans="17:41" x14ac:dyDescent="0.35">
      <c r="Q2015" s="37"/>
      <c r="R2015" s="37"/>
      <c r="S2015" s="37"/>
      <c r="T2015" s="37"/>
      <c r="U2015" s="37"/>
      <c r="V2015" s="37"/>
      <c r="W2015" s="37"/>
      <c r="X2015" s="37"/>
      <c r="Y2015" s="37"/>
      <c r="Z2015" s="37"/>
      <c r="AA2015" s="37"/>
      <c r="AB2015" s="37"/>
      <c r="AC2015" s="37"/>
      <c r="AD2015" s="37"/>
      <c r="AE2015" s="37"/>
      <c r="AF2015" s="37"/>
      <c r="AG2015" s="37"/>
      <c r="AH2015" s="37"/>
      <c r="AI2015" s="37"/>
      <c r="AJ2015" s="37"/>
      <c r="AK2015" s="37"/>
      <c r="AL2015" s="37"/>
      <c r="AM2015" s="37"/>
      <c r="AN2015" s="37"/>
      <c r="AO2015" s="37"/>
    </row>
    <row r="2016" spans="17:41" x14ac:dyDescent="0.35">
      <c r="Q2016" s="37"/>
      <c r="R2016" s="37"/>
      <c r="S2016" s="37"/>
      <c r="T2016" s="37"/>
      <c r="U2016" s="37"/>
      <c r="V2016" s="37"/>
      <c r="W2016" s="37"/>
      <c r="X2016" s="37"/>
      <c r="Y2016" s="37"/>
      <c r="Z2016" s="37"/>
      <c r="AA2016" s="37"/>
      <c r="AB2016" s="37"/>
      <c r="AC2016" s="37"/>
      <c r="AD2016" s="37"/>
      <c r="AE2016" s="37"/>
      <c r="AF2016" s="37"/>
      <c r="AG2016" s="37"/>
      <c r="AH2016" s="37"/>
      <c r="AI2016" s="37"/>
      <c r="AJ2016" s="37"/>
      <c r="AK2016" s="37"/>
      <c r="AL2016" s="37"/>
      <c r="AM2016" s="37"/>
      <c r="AN2016" s="37"/>
      <c r="AO2016" s="37"/>
    </row>
    <row r="2017" spans="17:41" x14ac:dyDescent="0.35">
      <c r="Q2017" s="37"/>
      <c r="R2017" s="37"/>
      <c r="S2017" s="37"/>
      <c r="T2017" s="37"/>
      <c r="U2017" s="37"/>
      <c r="V2017" s="37"/>
      <c r="W2017" s="37"/>
      <c r="X2017" s="37"/>
      <c r="Y2017" s="37"/>
      <c r="Z2017" s="37"/>
      <c r="AA2017" s="37"/>
      <c r="AB2017" s="37"/>
      <c r="AC2017" s="37"/>
      <c r="AD2017" s="37"/>
      <c r="AE2017" s="37"/>
      <c r="AF2017" s="37"/>
      <c r="AG2017" s="37"/>
      <c r="AH2017" s="37"/>
      <c r="AI2017" s="37"/>
      <c r="AJ2017" s="37"/>
      <c r="AK2017" s="37"/>
      <c r="AL2017" s="37"/>
      <c r="AM2017" s="37"/>
      <c r="AN2017" s="37"/>
      <c r="AO2017" s="37"/>
    </row>
    <row r="2018" spans="17:41" x14ac:dyDescent="0.35">
      <c r="Q2018" s="37"/>
      <c r="R2018" s="37"/>
      <c r="S2018" s="37"/>
      <c r="T2018" s="37"/>
      <c r="U2018" s="37"/>
      <c r="V2018" s="37"/>
      <c r="W2018" s="37"/>
      <c r="X2018" s="37"/>
      <c r="Y2018" s="37"/>
      <c r="Z2018" s="37"/>
      <c r="AA2018" s="37"/>
      <c r="AB2018" s="37"/>
      <c r="AC2018" s="37"/>
      <c r="AD2018" s="37"/>
      <c r="AE2018" s="37"/>
      <c r="AF2018" s="37"/>
      <c r="AG2018" s="37"/>
      <c r="AH2018" s="37"/>
      <c r="AI2018" s="37"/>
      <c r="AJ2018" s="37"/>
      <c r="AK2018" s="37"/>
      <c r="AL2018" s="37"/>
      <c r="AM2018" s="37"/>
      <c r="AN2018" s="37"/>
      <c r="AO2018" s="37"/>
    </row>
    <row r="2019" spans="17:41" x14ac:dyDescent="0.35">
      <c r="Q2019" s="37"/>
      <c r="R2019" s="37"/>
      <c r="S2019" s="37"/>
      <c r="T2019" s="37"/>
      <c r="U2019" s="37"/>
      <c r="V2019" s="37"/>
      <c r="W2019" s="37"/>
      <c r="X2019" s="37"/>
      <c r="Y2019" s="37"/>
      <c r="Z2019" s="37"/>
      <c r="AA2019" s="37"/>
      <c r="AB2019" s="37"/>
      <c r="AC2019" s="37"/>
      <c r="AD2019" s="37"/>
      <c r="AE2019" s="37"/>
      <c r="AF2019" s="37"/>
      <c r="AG2019" s="37"/>
      <c r="AH2019" s="37"/>
      <c r="AI2019" s="37"/>
      <c r="AJ2019" s="37"/>
      <c r="AK2019" s="37"/>
      <c r="AL2019" s="37"/>
      <c r="AM2019" s="37"/>
      <c r="AN2019" s="37"/>
      <c r="AO2019" s="37"/>
    </row>
    <row r="2020" spans="17:41" x14ac:dyDescent="0.35">
      <c r="Q2020" s="37"/>
      <c r="R2020" s="37"/>
      <c r="S2020" s="37"/>
      <c r="T2020" s="37"/>
      <c r="U2020" s="37"/>
      <c r="V2020" s="37"/>
      <c r="W2020" s="37"/>
      <c r="X2020" s="37"/>
      <c r="Y2020" s="37"/>
      <c r="Z2020" s="37"/>
      <c r="AA2020" s="37"/>
      <c r="AB2020" s="37"/>
      <c r="AC2020" s="37"/>
      <c r="AD2020" s="37"/>
      <c r="AE2020" s="37"/>
      <c r="AF2020" s="37"/>
      <c r="AG2020" s="37"/>
      <c r="AH2020" s="37"/>
      <c r="AI2020" s="37"/>
      <c r="AJ2020" s="37"/>
      <c r="AK2020" s="37"/>
      <c r="AL2020" s="37"/>
      <c r="AM2020" s="37"/>
      <c r="AN2020" s="37"/>
      <c r="AO2020" s="37"/>
    </row>
    <row r="2021" spans="17:41" x14ac:dyDescent="0.35">
      <c r="Q2021" s="37"/>
      <c r="R2021" s="37"/>
      <c r="S2021" s="37"/>
      <c r="T2021" s="37"/>
      <c r="U2021" s="37"/>
      <c r="V2021" s="37"/>
      <c r="W2021" s="37"/>
      <c r="X2021" s="37"/>
      <c r="Y2021" s="37"/>
      <c r="Z2021" s="37"/>
      <c r="AA2021" s="37"/>
      <c r="AB2021" s="37"/>
      <c r="AC2021" s="37"/>
      <c r="AD2021" s="37"/>
      <c r="AE2021" s="37"/>
      <c r="AF2021" s="37"/>
      <c r="AG2021" s="37"/>
      <c r="AH2021" s="37"/>
      <c r="AI2021" s="37"/>
      <c r="AJ2021" s="37"/>
      <c r="AK2021" s="37"/>
      <c r="AL2021" s="37"/>
      <c r="AM2021" s="37"/>
      <c r="AN2021" s="37"/>
      <c r="AO2021" s="37"/>
    </row>
    <row r="2022" spans="17:41" x14ac:dyDescent="0.35">
      <c r="Q2022" s="37"/>
      <c r="R2022" s="37"/>
      <c r="S2022" s="37"/>
      <c r="T2022" s="37"/>
      <c r="U2022" s="37"/>
      <c r="V2022" s="37"/>
      <c r="W2022" s="37"/>
      <c r="X2022" s="37"/>
      <c r="Y2022" s="37"/>
      <c r="Z2022" s="37"/>
      <c r="AA2022" s="37"/>
      <c r="AB2022" s="37"/>
      <c r="AC2022" s="37"/>
      <c r="AD2022" s="37"/>
      <c r="AE2022" s="37"/>
      <c r="AF2022" s="37"/>
      <c r="AG2022" s="37"/>
      <c r="AH2022" s="37"/>
      <c r="AI2022" s="37"/>
      <c r="AJ2022" s="37"/>
      <c r="AK2022" s="37"/>
      <c r="AL2022" s="37"/>
      <c r="AM2022" s="37"/>
      <c r="AN2022" s="37"/>
      <c r="AO2022" s="37"/>
    </row>
    <row r="2023" spans="17:41" x14ac:dyDescent="0.35">
      <c r="Q2023" s="37"/>
      <c r="R2023" s="37"/>
      <c r="S2023" s="37"/>
      <c r="T2023" s="37"/>
      <c r="U2023" s="37"/>
      <c r="V2023" s="37"/>
      <c r="W2023" s="37"/>
      <c r="X2023" s="37"/>
      <c r="Y2023" s="37"/>
      <c r="Z2023" s="37"/>
      <c r="AA2023" s="37"/>
      <c r="AB2023" s="37"/>
      <c r="AC2023" s="37"/>
      <c r="AD2023" s="37"/>
      <c r="AE2023" s="37"/>
      <c r="AF2023" s="37"/>
      <c r="AG2023" s="37"/>
      <c r="AH2023" s="37"/>
      <c r="AI2023" s="37"/>
      <c r="AJ2023" s="37"/>
      <c r="AK2023" s="37"/>
      <c r="AL2023" s="37"/>
      <c r="AM2023" s="37"/>
      <c r="AN2023" s="37"/>
      <c r="AO2023" s="37"/>
    </row>
    <row r="2024" spans="17:41" x14ac:dyDescent="0.35">
      <c r="Q2024" s="37"/>
      <c r="R2024" s="37"/>
      <c r="S2024" s="37"/>
      <c r="T2024" s="37"/>
      <c r="U2024" s="37"/>
      <c r="V2024" s="37"/>
      <c r="W2024" s="37"/>
      <c r="X2024" s="37"/>
      <c r="Y2024" s="37"/>
      <c r="Z2024" s="37"/>
      <c r="AA2024" s="37"/>
      <c r="AB2024" s="37"/>
      <c r="AC2024" s="37"/>
      <c r="AD2024" s="37"/>
      <c r="AE2024" s="37"/>
      <c r="AF2024" s="37"/>
      <c r="AG2024" s="37"/>
      <c r="AH2024" s="37"/>
      <c r="AI2024" s="37"/>
      <c r="AJ2024" s="37"/>
      <c r="AK2024" s="37"/>
      <c r="AL2024" s="37"/>
      <c r="AM2024" s="37"/>
      <c r="AN2024" s="37"/>
      <c r="AO2024" s="37"/>
    </row>
    <row r="2025" spans="17:41" x14ac:dyDescent="0.35">
      <c r="Q2025" s="37"/>
      <c r="R2025" s="37"/>
      <c r="S2025" s="37"/>
      <c r="T2025" s="37"/>
      <c r="U2025" s="37"/>
      <c r="V2025" s="37"/>
      <c r="W2025" s="37"/>
      <c r="X2025" s="37"/>
      <c r="Y2025" s="37"/>
      <c r="Z2025" s="37"/>
      <c r="AA2025" s="37"/>
      <c r="AB2025" s="37"/>
      <c r="AC2025" s="37"/>
      <c r="AD2025" s="37"/>
      <c r="AE2025" s="37"/>
      <c r="AF2025" s="37"/>
      <c r="AG2025" s="37"/>
      <c r="AH2025" s="37"/>
      <c r="AI2025" s="37"/>
      <c r="AJ2025" s="37"/>
      <c r="AK2025" s="37"/>
      <c r="AL2025" s="37"/>
      <c r="AM2025" s="37"/>
      <c r="AN2025" s="37"/>
      <c r="AO2025" s="37"/>
    </row>
    <row r="2026" spans="17:41" x14ac:dyDescent="0.35">
      <c r="Q2026" s="37"/>
      <c r="R2026" s="37"/>
      <c r="S2026" s="37"/>
      <c r="T2026" s="37"/>
      <c r="U2026" s="37"/>
      <c r="V2026" s="37"/>
      <c r="W2026" s="37"/>
      <c r="X2026" s="37"/>
      <c r="Y2026" s="37"/>
      <c r="Z2026" s="37"/>
      <c r="AA2026" s="37"/>
      <c r="AB2026" s="37"/>
      <c r="AC2026" s="37"/>
      <c r="AD2026" s="37"/>
      <c r="AE2026" s="37"/>
      <c r="AF2026" s="37"/>
      <c r="AG2026" s="37"/>
      <c r="AH2026" s="37"/>
      <c r="AI2026" s="37"/>
      <c r="AJ2026" s="37"/>
      <c r="AK2026" s="37"/>
      <c r="AL2026" s="37"/>
      <c r="AM2026" s="37"/>
      <c r="AN2026" s="37"/>
      <c r="AO2026" s="37"/>
    </row>
    <row r="2027" spans="17:41" x14ac:dyDescent="0.35">
      <c r="Q2027" s="37"/>
      <c r="R2027" s="37"/>
      <c r="S2027" s="37"/>
      <c r="T2027" s="37"/>
      <c r="U2027" s="37"/>
      <c r="V2027" s="37"/>
      <c r="W2027" s="37"/>
      <c r="X2027" s="37"/>
      <c r="Y2027" s="37"/>
      <c r="Z2027" s="37"/>
      <c r="AA2027" s="37"/>
      <c r="AB2027" s="37"/>
      <c r="AC2027" s="37"/>
      <c r="AD2027" s="37"/>
      <c r="AE2027" s="37"/>
      <c r="AF2027" s="37"/>
      <c r="AG2027" s="37"/>
      <c r="AH2027" s="37"/>
      <c r="AI2027" s="37"/>
      <c r="AJ2027" s="37"/>
      <c r="AK2027" s="37"/>
      <c r="AL2027" s="37"/>
      <c r="AM2027" s="37"/>
      <c r="AN2027" s="37"/>
      <c r="AO2027" s="37"/>
    </row>
    <row r="2028" spans="17:41" x14ac:dyDescent="0.35">
      <c r="Q2028" s="37"/>
      <c r="R2028" s="37"/>
      <c r="S2028" s="37"/>
      <c r="T2028" s="37"/>
      <c r="U2028" s="37"/>
      <c r="V2028" s="37"/>
      <c r="W2028" s="37"/>
      <c r="X2028" s="37"/>
      <c r="Y2028" s="37"/>
      <c r="Z2028" s="37"/>
      <c r="AA2028" s="37"/>
      <c r="AB2028" s="37"/>
      <c r="AC2028" s="37"/>
      <c r="AD2028" s="37"/>
      <c r="AE2028" s="37"/>
      <c r="AF2028" s="37"/>
      <c r="AG2028" s="37"/>
      <c r="AH2028" s="37"/>
      <c r="AI2028" s="37"/>
      <c r="AJ2028" s="37"/>
      <c r="AK2028" s="37"/>
      <c r="AL2028" s="37"/>
      <c r="AM2028" s="37"/>
      <c r="AN2028" s="37"/>
      <c r="AO2028" s="37"/>
    </row>
    <row r="2029" spans="17:41" x14ac:dyDescent="0.35">
      <c r="Q2029" s="37"/>
      <c r="R2029" s="37"/>
      <c r="S2029" s="37"/>
      <c r="T2029" s="37"/>
      <c r="U2029" s="37"/>
      <c r="V2029" s="37"/>
      <c r="W2029" s="37"/>
      <c r="X2029" s="37"/>
      <c r="Y2029" s="37"/>
      <c r="Z2029" s="37"/>
      <c r="AA2029" s="37"/>
      <c r="AB2029" s="37"/>
      <c r="AC2029" s="37"/>
      <c r="AD2029" s="37"/>
      <c r="AE2029" s="37"/>
      <c r="AF2029" s="37"/>
      <c r="AG2029" s="37"/>
      <c r="AH2029" s="37"/>
      <c r="AI2029" s="37"/>
      <c r="AJ2029" s="37"/>
      <c r="AK2029" s="37"/>
      <c r="AL2029" s="37"/>
      <c r="AM2029" s="37"/>
      <c r="AN2029" s="37"/>
      <c r="AO2029" s="37"/>
    </row>
    <row r="2030" spans="17:41" x14ac:dyDescent="0.35">
      <c r="Q2030" s="37"/>
      <c r="R2030" s="37"/>
      <c r="S2030" s="37"/>
      <c r="T2030" s="37"/>
      <c r="U2030" s="37"/>
      <c r="V2030" s="37"/>
      <c r="W2030" s="37"/>
      <c r="X2030" s="37"/>
      <c r="Y2030" s="37"/>
      <c r="Z2030" s="37"/>
      <c r="AA2030" s="37"/>
      <c r="AB2030" s="37"/>
      <c r="AC2030" s="37"/>
      <c r="AD2030" s="37"/>
      <c r="AE2030" s="37"/>
      <c r="AF2030" s="37"/>
      <c r="AG2030" s="37"/>
      <c r="AH2030" s="37"/>
      <c r="AI2030" s="37"/>
      <c r="AJ2030" s="37"/>
      <c r="AK2030" s="37"/>
      <c r="AL2030" s="37"/>
      <c r="AM2030" s="37"/>
      <c r="AN2030" s="37"/>
      <c r="AO2030" s="37"/>
    </row>
    <row r="2031" spans="17:41" x14ac:dyDescent="0.35">
      <c r="Q2031" s="37"/>
      <c r="R2031" s="37"/>
      <c r="S2031" s="37"/>
      <c r="T2031" s="37"/>
      <c r="U2031" s="37"/>
      <c r="V2031" s="37"/>
      <c r="W2031" s="37"/>
      <c r="X2031" s="37"/>
      <c r="Y2031" s="37"/>
      <c r="Z2031" s="37"/>
      <c r="AA2031" s="37"/>
      <c r="AB2031" s="37"/>
      <c r="AC2031" s="37"/>
      <c r="AD2031" s="37"/>
      <c r="AE2031" s="37"/>
      <c r="AF2031" s="37"/>
      <c r="AG2031" s="37"/>
      <c r="AH2031" s="37"/>
      <c r="AI2031" s="37"/>
      <c r="AJ2031" s="37"/>
      <c r="AK2031" s="37"/>
      <c r="AL2031" s="37"/>
      <c r="AM2031" s="37"/>
      <c r="AN2031" s="37"/>
      <c r="AO2031" s="37"/>
    </row>
    <row r="2032" spans="17:41" x14ac:dyDescent="0.35">
      <c r="Q2032" s="37"/>
      <c r="R2032" s="37"/>
      <c r="S2032" s="37"/>
      <c r="T2032" s="37"/>
      <c r="U2032" s="37"/>
      <c r="V2032" s="37"/>
      <c r="W2032" s="37"/>
      <c r="X2032" s="37"/>
      <c r="Y2032" s="37"/>
      <c r="Z2032" s="37"/>
      <c r="AA2032" s="37"/>
      <c r="AB2032" s="37"/>
      <c r="AC2032" s="37"/>
      <c r="AD2032" s="37"/>
      <c r="AE2032" s="37"/>
      <c r="AF2032" s="37"/>
      <c r="AG2032" s="37"/>
      <c r="AH2032" s="37"/>
      <c r="AI2032" s="37"/>
      <c r="AJ2032" s="37"/>
      <c r="AK2032" s="37"/>
      <c r="AL2032" s="37"/>
      <c r="AM2032" s="37"/>
      <c r="AN2032" s="37"/>
      <c r="AO2032" s="37"/>
    </row>
    <row r="2033" spans="17:41" x14ac:dyDescent="0.35">
      <c r="Q2033" s="37"/>
      <c r="R2033" s="37"/>
      <c r="S2033" s="37"/>
      <c r="T2033" s="37"/>
      <c r="U2033" s="37"/>
      <c r="V2033" s="37"/>
      <c r="W2033" s="37"/>
      <c r="X2033" s="37"/>
      <c r="Y2033" s="37"/>
      <c r="Z2033" s="37"/>
      <c r="AA2033" s="37"/>
      <c r="AB2033" s="37"/>
      <c r="AC2033" s="37"/>
      <c r="AD2033" s="37"/>
      <c r="AE2033" s="37"/>
      <c r="AF2033" s="37"/>
      <c r="AG2033" s="37"/>
      <c r="AH2033" s="37"/>
      <c r="AI2033" s="37"/>
      <c r="AJ2033" s="37"/>
      <c r="AK2033" s="37"/>
      <c r="AL2033" s="37"/>
      <c r="AM2033" s="37"/>
      <c r="AN2033" s="37"/>
      <c r="AO2033" s="37"/>
    </row>
    <row r="2034" spans="17:41" x14ac:dyDescent="0.35">
      <c r="Q2034" s="37"/>
      <c r="R2034" s="37"/>
      <c r="S2034" s="37"/>
      <c r="T2034" s="37"/>
      <c r="U2034" s="37"/>
      <c r="V2034" s="37"/>
      <c r="W2034" s="37"/>
      <c r="X2034" s="37"/>
      <c r="Y2034" s="37"/>
      <c r="Z2034" s="37"/>
      <c r="AA2034" s="37"/>
      <c r="AB2034" s="37"/>
      <c r="AC2034" s="37"/>
      <c r="AD2034" s="37"/>
      <c r="AE2034" s="37"/>
      <c r="AF2034" s="37"/>
      <c r="AG2034" s="37"/>
      <c r="AH2034" s="37"/>
      <c r="AI2034" s="37"/>
      <c r="AJ2034" s="37"/>
      <c r="AK2034" s="37"/>
      <c r="AL2034" s="37"/>
      <c r="AM2034" s="37"/>
      <c r="AN2034" s="37"/>
      <c r="AO2034" s="37"/>
    </row>
    <row r="2035" spans="17:41" x14ac:dyDescent="0.35">
      <c r="Q2035" s="37"/>
      <c r="R2035" s="37"/>
      <c r="S2035" s="37"/>
      <c r="T2035" s="37"/>
      <c r="U2035" s="37"/>
      <c r="V2035" s="37"/>
      <c r="W2035" s="37"/>
      <c r="X2035" s="37"/>
      <c r="Y2035" s="37"/>
      <c r="Z2035" s="37"/>
      <c r="AA2035" s="37"/>
      <c r="AB2035" s="37"/>
      <c r="AC2035" s="37"/>
      <c r="AD2035" s="37"/>
      <c r="AE2035" s="37"/>
      <c r="AF2035" s="37"/>
      <c r="AG2035" s="37"/>
      <c r="AH2035" s="37"/>
      <c r="AI2035" s="37"/>
      <c r="AJ2035" s="37"/>
      <c r="AK2035" s="37"/>
      <c r="AL2035" s="37"/>
      <c r="AM2035" s="37"/>
      <c r="AN2035" s="37"/>
      <c r="AO2035" s="37"/>
    </row>
    <row r="2036" spans="17:41" x14ac:dyDescent="0.35">
      <c r="Q2036" s="37"/>
      <c r="R2036" s="37"/>
      <c r="S2036" s="37"/>
      <c r="T2036" s="37"/>
      <c r="U2036" s="37"/>
      <c r="V2036" s="37"/>
      <c r="W2036" s="37"/>
      <c r="X2036" s="37"/>
      <c r="Y2036" s="37"/>
      <c r="Z2036" s="37"/>
      <c r="AA2036" s="37"/>
      <c r="AB2036" s="37"/>
      <c r="AC2036" s="37"/>
      <c r="AD2036" s="37"/>
      <c r="AE2036" s="37"/>
      <c r="AF2036" s="37"/>
      <c r="AG2036" s="37"/>
      <c r="AH2036" s="37"/>
      <c r="AI2036" s="37"/>
      <c r="AJ2036" s="37"/>
      <c r="AK2036" s="37"/>
      <c r="AL2036" s="37"/>
      <c r="AM2036" s="37"/>
      <c r="AN2036" s="37"/>
      <c r="AO2036" s="37"/>
    </row>
    <row r="2037" spans="17:41" x14ac:dyDescent="0.35">
      <c r="Q2037" s="37"/>
      <c r="R2037" s="37"/>
      <c r="S2037" s="37"/>
      <c r="T2037" s="37"/>
      <c r="U2037" s="37"/>
      <c r="V2037" s="37"/>
      <c r="W2037" s="37"/>
      <c r="X2037" s="37"/>
      <c r="Y2037" s="37"/>
      <c r="Z2037" s="37"/>
      <c r="AA2037" s="37"/>
      <c r="AB2037" s="37"/>
      <c r="AC2037" s="37"/>
      <c r="AD2037" s="37"/>
      <c r="AE2037" s="37"/>
      <c r="AF2037" s="37"/>
      <c r="AG2037" s="37"/>
      <c r="AH2037" s="37"/>
      <c r="AI2037" s="37"/>
      <c r="AJ2037" s="37"/>
      <c r="AK2037" s="37"/>
      <c r="AL2037" s="37"/>
      <c r="AM2037" s="37"/>
      <c r="AN2037" s="37"/>
      <c r="AO2037" s="37"/>
    </row>
    <row r="2038" spans="17:41" x14ac:dyDescent="0.35">
      <c r="Q2038" s="37"/>
      <c r="R2038" s="37"/>
      <c r="S2038" s="37"/>
      <c r="T2038" s="37"/>
      <c r="U2038" s="37"/>
      <c r="V2038" s="37"/>
      <c r="W2038" s="37"/>
      <c r="X2038" s="37"/>
      <c r="Y2038" s="37"/>
      <c r="Z2038" s="37"/>
      <c r="AA2038" s="37"/>
      <c r="AB2038" s="37"/>
      <c r="AC2038" s="37"/>
      <c r="AD2038" s="37"/>
      <c r="AE2038" s="37"/>
      <c r="AF2038" s="37"/>
      <c r="AG2038" s="37"/>
      <c r="AH2038" s="37"/>
      <c r="AI2038" s="37"/>
      <c r="AJ2038" s="37"/>
      <c r="AK2038" s="37"/>
      <c r="AL2038" s="37"/>
      <c r="AM2038" s="37"/>
      <c r="AN2038" s="37"/>
      <c r="AO2038" s="37"/>
    </row>
    <row r="2039" spans="17:41" x14ac:dyDescent="0.35">
      <c r="Q2039" s="37"/>
      <c r="R2039" s="37"/>
      <c r="S2039" s="37"/>
      <c r="T2039" s="37"/>
      <c r="U2039" s="37"/>
      <c r="V2039" s="37"/>
      <c r="W2039" s="37"/>
      <c r="X2039" s="37"/>
      <c r="Y2039" s="37"/>
      <c r="Z2039" s="37"/>
      <c r="AA2039" s="37"/>
      <c r="AB2039" s="37"/>
      <c r="AC2039" s="37"/>
      <c r="AD2039" s="37"/>
      <c r="AE2039" s="37"/>
      <c r="AF2039" s="37"/>
      <c r="AG2039" s="37"/>
      <c r="AH2039" s="37"/>
      <c r="AI2039" s="37"/>
      <c r="AJ2039" s="37"/>
      <c r="AK2039" s="37"/>
      <c r="AL2039" s="37"/>
      <c r="AM2039" s="37"/>
      <c r="AN2039" s="37"/>
      <c r="AO2039" s="37"/>
    </row>
    <row r="2040" spans="17:41" x14ac:dyDescent="0.35">
      <c r="Q2040" s="37"/>
      <c r="R2040" s="37"/>
      <c r="S2040" s="37"/>
      <c r="T2040" s="37"/>
      <c r="U2040" s="37"/>
      <c r="V2040" s="37"/>
      <c r="W2040" s="37"/>
      <c r="X2040" s="37"/>
      <c r="Y2040" s="37"/>
      <c r="Z2040" s="37"/>
      <c r="AA2040" s="37"/>
      <c r="AB2040" s="37"/>
      <c r="AC2040" s="37"/>
      <c r="AD2040" s="37"/>
      <c r="AE2040" s="37"/>
      <c r="AF2040" s="37"/>
      <c r="AG2040" s="37"/>
      <c r="AH2040" s="37"/>
      <c r="AI2040" s="37"/>
      <c r="AJ2040" s="37"/>
      <c r="AK2040" s="37"/>
      <c r="AL2040" s="37"/>
      <c r="AM2040" s="37"/>
      <c r="AN2040" s="37"/>
      <c r="AO2040" s="37"/>
    </row>
    <row r="2041" spans="17:41" x14ac:dyDescent="0.35">
      <c r="Q2041" s="37"/>
      <c r="R2041" s="37"/>
      <c r="S2041" s="37"/>
      <c r="T2041" s="37"/>
      <c r="U2041" s="37"/>
      <c r="V2041" s="37"/>
      <c r="W2041" s="37"/>
      <c r="X2041" s="37"/>
      <c r="Y2041" s="37"/>
      <c r="Z2041" s="37"/>
      <c r="AA2041" s="37"/>
      <c r="AB2041" s="37"/>
      <c r="AC2041" s="37"/>
      <c r="AD2041" s="37"/>
      <c r="AE2041" s="37"/>
      <c r="AF2041" s="37"/>
      <c r="AG2041" s="37"/>
      <c r="AH2041" s="37"/>
      <c r="AI2041" s="37"/>
      <c r="AJ2041" s="37"/>
      <c r="AK2041" s="37"/>
      <c r="AL2041" s="37"/>
      <c r="AM2041" s="37"/>
      <c r="AN2041" s="37"/>
      <c r="AO2041" s="37"/>
    </row>
    <row r="2042" spans="17:41" x14ac:dyDescent="0.35">
      <c r="Q2042" s="37"/>
      <c r="R2042" s="37"/>
      <c r="S2042" s="37"/>
      <c r="T2042" s="37"/>
      <c r="U2042" s="37"/>
      <c r="V2042" s="37"/>
      <c r="W2042" s="37"/>
      <c r="X2042" s="37"/>
      <c r="Y2042" s="37"/>
      <c r="Z2042" s="37"/>
      <c r="AA2042" s="37"/>
      <c r="AB2042" s="37"/>
      <c r="AC2042" s="37"/>
      <c r="AD2042" s="37"/>
      <c r="AE2042" s="37"/>
      <c r="AF2042" s="37"/>
      <c r="AG2042" s="37"/>
      <c r="AH2042" s="37"/>
      <c r="AI2042" s="37"/>
      <c r="AJ2042" s="37"/>
      <c r="AK2042" s="37"/>
      <c r="AL2042" s="37"/>
      <c r="AM2042" s="37"/>
      <c r="AN2042" s="37"/>
      <c r="AO2042" s="37"/>
    </row>
    <row r="2043" spans="17:41" x14ac:dyDescent="0.35">
      <c r="Q2043" s="37"/>
      <c r="R2043" s="37"/>
      <c r="S2043" s="37"/>
      <c r="T2043" s="37"/>
      <c r="U2043" s="37"/>
      <c r="V2043" s="37"/>
      <c r="W2043" s="37"/>
      <c r="X2043" s="37"/>
      <c r="Y2043" s="37"/>
      <c r="Z2043" s="37"/>
      <c r="AA2043" s="37"/>
      <c r="AB2043" s="37"/>
      <c r="AC2043" s="37"/>
      <c r="AD2043" s="37"/>
      <c r="AE2043" s="37"/>
      <c r="AF2043" s="37"/>
      <c r="AG2043" s="37"/>
      <c r="AH2043" s="37"/>
      <c r="AI2043" s="37"/>
      <c r="AJ2043" s="37"/>
      <c r="AK2043" s="37"/>
      <c r="AL2043" s="37"/>
      <c r="AM2043" s="37"/>
      <c r="AN2043" s="37"/>
      <c r="AO2043" s="37"/>
    </row>
    <row r="2044" spans="17:41" x14ac:dyDescent="0.35">
      <c r="Q2044" s="37"/>
      <c r="R2044" s="37"/>
      <c r="S2044" s="37"/>
      <c r="T2044" s="37"/>
      <c r="U2044" s="37"/>
      <c r="V2044" s="37"/>
      <c r="W2044" s="37"/>
      <c r="X2044" s="37"/>
      <c r="Y2044" s="37"/>
      <c r="Z2044" s="37"/>
      <c r="AA2044" s="37"/>
      <c r="AB2044" s="37"/>
      <c r="AC2044" s="37"/>
      <c r="AD2044" s="37"/>
      <c r="AE2044" s="37"/>
      <c r="AF2044" s="37"/>
      <c r="AG2044" s="37"/>
      <c r="AH2044" s="37"/>
      <c r="AI2044" s="37"/>
      <c r="AJ2044" s="37"/>
      <c r="AK2044" s="37"/>
      <c r="AL2044" s="37"/>
      <c r="AM2044" s="37"/>
      <c r="AN2044" s="37"/>
      <c r="AO2044" s="37"/>
    </row>
    <row r="2045" spans="17:41" x14ac:dyDescent="0.35">
      <c r="Q2045" s="37"/>
      <c r="R2045" s="37"/>
      <c r="S2045" s="37"/>
      <c r="T2045" s="37"/>
      <c r="U2045" s="37"/>
      <c r="V2045" s="37"/>
      <c r="W2045" s="37"/>
      <c r="X2045" s="37"/>
      <c r="Y2045" s="37"/>
      <c r="Z2045" s="37"/>
      <c r="AA2045" s="37"/>
      <c r="AB2045" s="37"/>
      <c r="AC2045" s="37"/>
      <c r="AD2045" s="37"/>
      <c r="AE2045" s="37"/>
      <c r="AF2045" s="37"/>
      <c r="AG2045" s="37"/>
      <c r="AH2045" s="37"/>
      <c r="AI2045" s="37"/>
      <c r="AJ2045" s="37"/>
      <c r="AK2045" s="37"/>
      <c r="AL2045" s="37"/>
      <c r="AM2045" s="37"/>
      <c r="AN2045" s="37"/>
      <c r="AO2045" s="37"/>
    </row>
    <row r="2046" spans="17:41" x14ac:dyDescent="0.35">
      <c r="Q2046" s="37"/>
      <c r="R2046" s="37"/>
      <c r="S2046" s="37"/>
      <c r="T2046" s="37"/>
      <c r="U2046" s="37"/>
      <c r="V2046" s="37"/>
      <c r="W2046" s="37"/>
      <c r="X2046" s="37"/>
      <c r="Y2046" s="37"/>
      <c r="Z2046" s="37"/>
      <c r="AA2046" s="37"/>
      <c r="AB2046" s="37"/>
      <c r="AC2046" s="37"/>
      <c r="AD2046" s="37"/>
      <c r="AE2046" s="37"/>
      <c r="AF2046" s="37"/>
      <c r="AG2046" s="37"/>
      <c r="AH2046" s="37"/>
      <c r="AI2046" s="37"/>
      <c r="AJ2046" s="37"/>
      <c r="AK2046" s="37"/>
      <c r="AL2046" s="37"/>
      <c r="AM2046" s="37"/>
      <c r="AN2046" s="37"/>
      <c r="AO2046" s="37"/>
    </row>
    <row r="2047" spans="17:41" x14ac:dyDescent="0.35">
      <c r="Q2047" s="37"/>
      <c r="R2047" s="37"/>
      <c r="S2047" s="37"/>
      <c r="T2047" s="37"/>
      <c r="U2047" s="37"/>
      <c r="V2047" s="37"/>
      <c r="W2047" s="37"/>
      <c r="X2047" s="37"/>
      <c r="Y2047" s="37"/>
      <c r="Z2047" s="37"/>
      <c r="AA2047" s="37"/>
      <c r="AB2047" s="37"/>
      <c r="AC2047" s="37"/>
      <c r="AD2047" s="37"/>
      <c r="AE2047" s="37"/>
      <c r="AF2047" s="37"/>
      <c r="AG2047" s="37"/>
      <c r="AH2047" s="37"/>
      <c r="AI2047" s="37"/>
      <c r="AJ2047" s="37"/>
      <c r="AK2047" s="37"/>
      <c r="AL2047" s="37"/>
      <c r="AM2047" s="37"/>
      <c r="AN2047" s="37"/>
      <c r="AO2047" s="37"/>
    </row>
    <row r="2048" spans="17:41" x14ac:dyDescent="0.35">
      <c r="Q2048" s="37"/>
      <c r="R2048" s="37"/>
      <c r="S2048" s="37"/>
      <c r="T2048" s="37"/>
      <c r="U2048" s="37"/>
      <c r="V2048" s="37"/>
      <c r="W2048" s="37"/>
      <c r="X2048" s="37"/>
      <c r="Y2048" s="37"/>
      <c r="Z2048" s="37"/>
      <c r="AA2048" s="37"/>
      <c r="AB2048" s="37"/>
      <c r="AC2048" s="37"/>
      <c r="AD2048" s="37"/>
      <c r="AE2048" s="37"/>
      <c r="AF2048" s="37"/>
      <c r="AG2048" s="37"/>
      <c r="AH2048" s="37"/>
      <c r="AI2048" s="37"/>
      <c r="AJ2048" s="37"/>
      <c r="AK2048" s="37"/>
      <c r="AL2048" s="37"/>
      <c r="AM2048" s="37"/>
      <c r="AN2048" s="37"/>
      <c r="AO2048" s="37"/>
    </row>
    <row r="2049" spans="17:41" x14ac:dyDescent="0.35">
      <c r="Q2049" s="37"/>
      <c r="R2049" s="37"/>
      <c r="S2049" s="37"/>
      <c r="T2049" s="37"/>
      <c r="U2049" s="37"/>
      <c r="V2049" s="37"/>
      <c r="W2049" s="37"/>
      <c r="X2049" s="37"/>
      <c r="Y2049" s="37"/>
      <c r="Z2049" s="37"/>
      <c r="AA2049" s="37"/>
      <c r="AB2049" s="37"/>
      <c r="AC2049" s="37"/>
      <c r="AD2049" s="37"/>
      <c r="AE2049" s="37"/>
      <c r="AF2049" s="37"/>
      <c r="AG2049" s="37"/>
      <c r="AH2049" s="37"/>
      <c r="AI2049" s="37"/>
      <c r="AJ2049" s="37"/>
      <c r="AK2049" s="37"/>
      <c r="AL2049" s="37"/>
      <c r="AM2049" s="37"/>
      <c r="AN2049" s="37"/>
      <c r="AO2049" s="37"/>
    </row>
    <row r="2050" spans="17:41" x14ac:dyDescent="0.35">
      <c r="Q2050" s="37"/>
      <c r="R2050" s="37"/>
      <c r="S2050" s="37"/>
      <c r="T2050" s="37"/>
      <c r="U2050" s="37"/>
      <c r="V2050" s="37"/>
      <c r="W2050" s="37"/>
      <c r="X2050" s="37"/>
      <c r="Y2050" s="37"/>
      <c r="Z2050" s="37"/>
      <c r="AA2050" s="37"/>
      <c r="AB2050" s="37"/>
      <c r="AC2050" s="37"/>
      <c r="AD2050" s="37"/>
      <c r="AE2050" s="37"/>
      <c r="AF2050" s="37"/>
      <c r="AG2050" s="37"/>
      <c r="AH2050" s="37"/>
      <c r="AI2050" s="37"/>
      <c r="AJ2050" s="37"/>
      <c r="AK2050" s="37"/>
      <c r="AL2050" s="37"/>
      <c r="AM2050" s="37"/>
      <c r="AN2050" s="37"/>
      <c r="AO2050" s="37"/>
    </row>
    <row r="2051" spans="17:41" x14ac:dyDescent="0.35">
      <c r="Q2051" s="37"/>
      <c r="R2051" s="37"/>
      <c r="S2051" s="37"/>
      <c r="T2051" s="37"/>
      <c r="U2051" s="37"/>
      <c r="V2051" s="37"/>
      <c r="W2051" s="37"/>
      <c r="X2051" s="37"/>
      <c r="Y2051" s="37"/>
      <c r="Z2051" s="37"/>
      <c r="AA2051" s="37"/>
      <c r="AB2051" s="37"/>
      <c r="AC2051" s="37"/>
      <c r="AD2051" s="37"/>
      <c r="AE2051" s="37"/>
      <c r="AF2051" s="37"/>
      <c r="AG2051" s="37"/>
      <c r="AH2051" s="37"/>
      <c r="AI2051" s="37"/>
      <c r="AJ2051" s="37"/>
      <c r="AK2051" s="37"/>
      <c r="AL2051" s="37"/>
      <c r="AM2051" s="37"/>
      <c r="AN2051" s="37"/>
      <c r="AO2051" s="37"/>
    </row>
    <row r="2052" spans="17:41" x14ac:dyDescent="0.35">
      <c r="Q2052" s="37"/>
      <c r="R2052" s="37"/>
      <c r="S2052" s="37"/>
      <c r="T2052" s="37"/>
      <c r="U2052" s="37"/>
      <c r="V2052" s="37"/>
      <c r="W2052" s="37"/>
      <c r="X2052" s="37"/>
      <c r="Y2052" s="37"/>
      <c r="Z2052" s="37"/>
      <c r="AA2052" s="37"/>
      <c r="AB2052" s="37"/>
      <c r="AC2052" s="37"/>
      <c r="AD2052" s="37"/>
      <c r="AE2052" s="37"/>
      <c r="AF2052" s="37"/>
      <c r="AG2052" s="37"/>
      <c r="AH2052" s="37"/>
      <c r="AI2052" s="37"/>
      <c r="AJ2052" s="37"/>
      <c r="AK2052" s="37"/>
      <c r="AL2052" s="37"/>
      <c r="AM2052" s="37"/>
      <c r="AN2052" s="37"/>
      <c r="AO2052" s="37"/>
    </row>
    <row r="2053" spans="17:41" x14ac:dyDescent="0.35">
      <c r="Q2053" s="37"/>
      <c r="R2053" s="37"/>
      <c r="S2053" s="37"/>
      <c r="T2053" s="37"/>
      <c r="U2053" s="37"/>
      <c r="V2053" s="37"/>
      <c r="W2053" s="37"/>
      <c r="X2053" s="37"/>
      <c r="Y2053" s="37"/>
      <c r="Z2053" s="37"/>
      <c r="AA2053" s="37"/>
      <c r="AB2053" s="37"/>
      <c r="AC2053" s="37"/>
      <c r="AD2053" s="37"/>
      <c r="AE2053" s="37"/>
      <c r="AF2053" s="37"/>
      <c r="AG2053" s="37"/>
      <c r="AH2053" s="37"/>
      <c r="AI2053" s="37"/>
      <c r="AJ2053" s="37"/>
      <c r="AK2053" s="37"/>
      <c r="AL2053" s="37"/>
      <c r="AM2053" s="37"/>
      <c r="AN2053" s="37"/>
      <c r="AO2053" s="37"/>
    </row>
    <row r="2054" spans="17:41" x14ac:dyDescent="0.35">
      <c r="Q2054" s="37"/>
      <c r="R2054" s="37"/>
      <c r="S2054" s="37"/>
      <c r="T2054" s="37"/>
      <c r="U2054" s="37"/>
      <c r="V2054" s="37"/>
      <c r="W2054" s="37"/>
      <c r="X2054" s="37"/>
      <c r="Y2054" s="37"/>
      <c r="Z2054" s="37"/>
      <c r="AA2054" s="37"/>
      <c r="AB2054" s="37"/>
      <c r="AC2054" s="37"/>
      <c r="AD2054" s="37"/>
      <c r="AE2054" s="37"/>
      <c r="AF2054" s="37"/>
      <c r="AG2054" s="37"/>
      <c r="AH2054" s="37"/>
      <c r="AI2054" s="37"/>
      <c r="AJ2054" s="37"/>
      <c r="AK2054" s="37"/>
      <c r="AL2054" s="37"/>
      <c r="AM2054" s="37"/>
      <c r="AN2054" s="37"/>
      <c r="AO2054" s="37"/>
    </row>
    <row r="2055" spans="17:41" x14ac:dyDescent="0.35">
      <c r="Q2055" s="37"/>
      <c r="R2055" s="37"/>
      <c r="S2055" s="37"/>
      <c r="T2055" s="37"/>
      <c r="U2055" s="37"/>
      <c r="V2055" s="37"/>
      <c r="W2055" s="37"/>
      <c r="X2055" s="37"/>
      <c r="Y2055" s="37"/>
      <c r="Z2055" s="37"/>
      <c r="AA2055" s="37"/>
      <c r="AB2055" s="37"/>
      <c r="AC2055" s="37"/>
      <c r="AD2055" s="37"/>
      <c r="AE2055" s="37"/>
      <c r="AF2055" s="37"/>
      <c r="AG2055" s="37"/>
      <c r="AH2055" s="37"/>
      <c r="AI2055" s="37"/>
      <c r="AJ2055" s="37"/>
      <c r="AK2055" s="37"/>
      <c r="AL2055" s="37"/>
      <c r="AM2055" s="37"/>
      <c r="AN2055" s="37"/>
      <c r="AO2055" s="37"/>
    </row>
    <row r="2056" spans="17:41" x14ac:dyDescent="0.35">
      <c r="Q2056" s="37"/>
      <c r="R2056" s="37"/>
      <c r="S2056" s="37"/>
      <c r="T2056" s="37"/>
      <c r="U2056" s="37"/>
      <c r="V2056" s="37"/>
      <c r="W2056" s="37"/>
      <c r="X2056" s="37"/>
      <c r="Y2056" s="37"/>
      <c r="Z2056" s="37"/>
      <c r="AA2056" s="37"/>
      <c r="AB2056" s="37"/>
      <c r="AC2056" s="37"/>
      <c r="AD2056" s="37"/>
      <c r="AE2056" s="37"/>
      <c r="AF2056" s="37"/>
      <c r="AG2056" s="37"/>
      <c r="AH2056" s="37"/>
      <c r="AI2056" s="37"/>
      <c r="AJ2056" s="37"/>
      <c r="AK2056" s="37"/>
      <c r="AL2056" s="37"/>
      <c r="AM2056" s="37"/>
      <c r="AN2056" s="37"/>
      <c r="AO2056" s="37"/>
    </row>
    <row r="2057" spans="17:41" x14ac:dyDescent="0.35">
      <c r="Q2057" s="37"/>
      <c r="R2057" s="37"/>
      <c r="S2057" s="37"/>
      <c r="T2057" s="37"/>
      <c r="U2057" s="37"/>
      <c r="V2057" s="37"/>
      <c r="W2057" s="37"/>
      <c r="X2057" s="37"/>
      <c r="Y2057" s="37"/>
      <c r="Z2057" s="37"/>
      <c r="AA2057" s="37"/>
      <c r="AB2057" s="37"/>
      <c r="AC2057" s="37"/>
      <c r="AD2057" s="37"/>
      <c r="AE2057" s="37"/>
      <c r="AF2057" s="37"/>
      <c r="AG2057" s="37"/>
      <c r="AH2057" s="37"/>
      <c r="AI2057" s="37"/>
      <c r="AJ2057" s="37"/>
      <c r="AK2057" s="37"/>
      <c r="AL2057" s="37"/>
      <c r="AM2057" s="37"/>
      <c r="AN2057" s="37"/>
      <c r="AO2057" s="37"/>
    </row>
    <row r="2058" spans="17:41" x14ac:dyDescent="0.35">
      <c r="Q2058" s="37"/>
      <c r="R2058" s="37"/>
      <c r="S2058" s="37"/>
      <c r="T2058" s="37"/>
      <c r="U2058" s="37"/>
      <c r="V2058" s="37"/>
      <c r="W2058" s="37"/>
      <c r="X2058" s="37"/>
      <c r="Y2058" s="37"/>
      <c r="Z2058" s="37"/>
      <c r="AA2058" s="37"/>
      <c r="AB2058" s="37"/>
      <c r="AC2058" s="37"/>
      <c r="AD2058" s="37"/>
      <c r="AE2058" s="37"/>
      <c r="AF2058" s="37"/>
      <c r="AG2058" s="37"/>
      <c r="AH2058" s="37"/>
      <c r="AI2058" s="37"/>
      <c r="AJ2058" s="37"/>
      <c r="AK2058" s="37"/>
      <c r="AL2058" s="37"/>
      <c r="AM2058" s="37"/>
      <c r="AN2058" s="37"/>
      <c r="AO2058" s="37"/>
    </row>
    <row r="2059" spans="17:41" x14ac:dyDescent="0.35">
      <c r="Q2059" s="37"/>
      <c r="R2059" s="37"/>
      <c r="S2059" s="37"/>
      <c r="T2059" s="37"/>
      <c r="U2059" s="37"/>
      <c r="V2059" s="37"/>
      <c r="W2059" s="37"/>
      <c r="X2059" s="37"/>
      <c r="Y2059" s="37"/>
      <c r="Z2059" s="37"/>
      <c r="AA2059" s="37"/>
      <c r="AB2059" s="37"/>
      <c r="AC2059" s="37"/>
      <c r="AD2059" s="37"/>
      <c r="AE2059" s="37"/>
      <c r="AF2059" s="37"/>
      <c r="AG2059" s="37"/>
      <c r="AH2059" s="37"/>
      <c r="AI2059" s="37"/>
      <c r="AJ2059" s="37"/>
      <c r="AK2059" s="37"/>
      <c r="AL2059" s="37"/>
      <c r="AM2059" s="37"/>
      <c r="AN2059" s="37"/>
      <c r="AO2059" s="37"/>
    </row>
    <row r="2060" spans="17:41" x14ac:dyDescent="0.35">
      <c r="Q2060" s="37"/>
      <c r="R2060" s="37"/>
      <c r="S2060" s="37"/>
      <c r="T2060" s="37"/>
      <c r="U2060" s="37"/>
      <c r="V2060" s="37"/>
      <c r="W2060" s="37"/>
      <c r="X2060" s="37"/>
      <c r="Y2060" s="37"/>
      <c r="Z2060" s="37"/>
      <c r="AA2060" s="37"/>
      <c r="AB2060" s="37"/>
      <c r="AC2060" s="37"/>
      <c r="AD2060" s="37"/>
      <c r="AE2060" s="37"/>
      <c r="AF2060" s="37"/>
      <c r="AG2060" s="37"/>
      <c r="AH2060" s="37"/>
      <c r="AI2060" s="37"/>
      <c r="AJ2060" s="37"/>
      <c r="AK2060" s="37"/>
      <c r="AL2060" s="37"/>
      <c r="AM2060" s="37"/>
      <c r="AN2060" s="37"/>
      <c r="AO2060" s="37"/>
    </row>
    <row r="2061" spans="17:41" x14ac:dyDescent="0.35">
      <c r="Q2061" s="37"/>
      <c r="R2061" s="37"/>
      <c r="S2061" s="37"/>
      <c r="T2061" s="37"/>
      <c r="U2061" s="37"/>
      <c r="V2061" s="37"/>
      <c r="W2061" s="37"/>
      <c r="X2061" s="37"/>
      <c r="Y2061" s="37"/>
      <c r="Z2061" s="37"/>
      <c r="AA2061" s="37"/>
      <c r="AB2061" s="37"/>
      <c r="AC2061" s="37"/>
      <c r="AD2061" s="37"/>
      <c r="AE2061" s="37"/>
      <c r="AF2061" s="37"/>
      <c r="AG2061" s="37"/>
      <c r="AH2061" s="37"/>
      <c r="AI2061" s="37"/>
      <c r="AJ2061" s="37"/>
      <c r="AK2061" s="37"/>
      <c r="AL2061" s="37"/>
      <c r="AM2061" s="37"/>
      <c r="AN2061" s="37"/>
      <c r="AO2061" s="37"/>
    </row>
    <row r="2062" spans="17:41" x14ac:dyDescent="0.35">
      <c r="Q2062" s="37"/>
      <c r="R2062" s="37"/>
      <c r="S2062" s="37"/>
      <c r="T2062" s="37"/>
      <c r="U2062" s="37"/>
      <c r="V2062" s="37"/>
      <c r="W2062" s="37"/>
      <c r="X2062" s="37"/>
      <c r="Y2062" s="37"/>
      <c r="Z2062" s="37"/>
      <c r="AA2062" s="37"/>
      <c r="AB2062" s="37"/>
      <c r="AC2062" s="37"/>
      <c r="AD2062" s="37"/>
      <c r="AE2062" s="37"/>
      <c r="AF2062" s="37"/>
      <c r="AG2062" s="37"/>
      <c r="AH2062" s="37"/>
      <c r="AI2062" s="37"/>
      <c r="AJ2062" s="37"/>
      <c r="AK2062" s="37"/>
      <c r="AL2062" s="37"/>
      <c r="AM2062" s="37"/>
      <c r="AN2062" s="37"/>
      <c r="AO2062" s="37"/>
    </row>
    <row r="2063" spans="17:41" x14ac:dyDescent="0.35">
      <c r="Q2063" s="37"/>
      <c r="R2063" s="37"/>
      <c r="S2063" s="37"/>
      <c r="T2063" s="37"/>
      <c r="U2063" s="37"/>
      <c r="V2063" s="37"/>
      <c r="W2063" s="37"/>
      <c r="X2063" s="37"/>
      <c r="Y2063" s="37"/>
      <c r="Z2063" s="37"/>
      <c r="AA2063" s="37"/>
      <c r="AB2063" s="37"/>
      <c r="AC2063" s="37"/>
      <c r="AD2063" s="37"/>
      <c r="AE2063" s="37"/>
      <c r="AF2063" s="37"/>
      <c r="AG2063" s="37"/>
      <c r="AH2063" s="37"/>
      <c r="AI2063" s="37"/>
      <c r="AJ2063" s="37"/>
      <c r="AK2063" s="37"/>
      <c r="AL2063" s="37"/>
      <c r="AM2063" s="37"/>
      <c r="AN2063" s="37"/>
      <c r="AO2063" s="37"/>
    </row>
    <row r="2064" spans="17:41" x14ac:dyDescent="0.35">
      <c r="Q2064" s="37"/>
      <c r="R2064" s="37"/>
      <c r="S2064" s="37"/>
      <c r="T2064" s="37"/>
      <c r="U2064" s="37"/>
      <c r="V2064" s="37"/>
      <c r="W2064" s="37"/>
      <c r="X2064" s="37"/>
      <c r="Y2064" s="37"/>
      <c r="Z2064" s="37"/>
      <c r="AA2064" s="37"/>
      <c r="AB2064" s="37"/>
      <c r="AC2064" s="37"/>
      <c r="AD2064" s="37"/>
      <c r="AE2064" s="37"/>
      <c r="AF2064" s="37"/>
      <c r="AG2064" s="37"/>
      <c r="AH2064" s="37"/>
      <c r="AI2064" s="37"/>
      <c r="AJ2064" s="37"/>
      <c r="AK2064" s="37"/>
      <c r="AL2064" s="37"/>
      <c r="AM2064" s="37"/>
      <c r="AN2064" s="37"/>
      <c r="AO2064" s="37"/>
    </row>
    <row r="2065" spans="17:41" x14ac:dyDescent="0.35">
      <c r="Q2065" s="37"/>
      <c r="R2065" s="37"/>
      <c r="S2065" s="37"/>
      <c r="T2065" s="37"/>
      <c r="U2065" s="37"/>
      <c r="V2065" s="37"/>
      <c r="W2065" s="37"/>
      <c r="X2065" s="37"/>
      <c r="Y2065" s="37"/>
      <c r="Z2065" s="37"/>
      <c r="AA2065" s="37"/>
      <c r="AB2065" s="37"/>
      <c r="AC2065" s="37"/>
      <c r="AD2065" s="37"/>
      <c r="AE2065" s="37"/>
      <c r="AF2065" s="37"/>
      <c r="AG2065" s="37"/>
      <c r="AH2065" s="37"/>
      <c r="AI2065" s="37"/>
      <c r="AJ2065" s="37"/>
      <c r="AK2065" s="37"/>
      <c r="AL2065" s="37"/>
      <c r="AM2065" s="37"/>
      <c r="AN2065" s="37"/>
      <c r="AO2065" s="37"/>
    </row>
    <row r="2066" spans="17:41" x14ac:dyDescent="0.35">
      <c r="Q2066" s="37"/>
      <c r="R2066" s="37"/>
      <c r="S2066" s="37"/>
      <c r="T2066" s="37"/>
      <c r="U2066" s="37"/>
      <c r="V2066" s="37"/>
      <c r="W2066" s="37"/>
      <c r="X2066" s="37"/>
      <c r="Y2066" s="37"/>
      <c r="Z2066" s="37"/>
      <c r="AA2066" s="37"/>
      <c r="AB2066" s="37"/>
      <c r="AC2066" s="37"/>
      <c r="AD2066" s="37"/>
      <c r="AE2066" s="37"/>
      <c r="AF2066" s="37"/>
      <c r="AG2066" s="37"/>
      <c r="AH2066" s="37"/>
      <c r="AI2066" s="37"/>
      <c r="AJ2066" s="37"/>
      <c r="AK2066" s="37"/>
      <c r="AL2066" s="37"/>
      <c r="AM2066" s="37"/>
      <c r="AN2066" s="37"/>
      <c r="AO2066" s="37"/>
    </row>
    <row r="2067" spans="17:41" x14ac:dyDescent="0.35">
      <c r="Q2067" s="37"/>
      <c r="R2067" s="37"/>
      <c r="S2067" s="37"/>
      <c r="T2067" s="37"/>
      <c r="U2067" s="37"/>
      <c r="V2067" s="37"/>
      <c r="W2067" s="37"/>
      <c r="X2067" s="37"/>
      <c r="Y2067" s="37"/>
      <c r="Z2067" s="37"/>
      <c r="AA2067" s="37"/>
      <c r="AB2067" s="37"/>
      <c r="AC2067" s="37"/>
      <c r="AD2067" s="37"/>
      <c r="AE2067" s="37"/>
      <c r="AF2067" s="37"/>
      <c r="AG2067" s="37"/>
      <c r="AH2067" s="37"/>
      <c r="AI2067" s="37"/>
      <c r="AJ2067" s="37"/>
      <c r="AK2067" s="37"/>
      <c r="AL2067" s="37"/>
      <c r="AM2067" s="37"/>
      <c r="AN2067" s="37"/>
      <c r="AO2067" s="37"/>
    </row>
    <row r="2068" spans="17:41" x14ac:dyDescent="0.35">
      <c r="Q2068" s="37"/>
      <c r="R2068" s="37"/>
      <c r="S2068" s="37"/>
      <c r="T2068" s="37"/>
      <c r="U2068" s="37"/>
      <c r="V2068" s="37"/>
      <c r="W2068" s="37"/>
      <c r="X2068" s="37"/>
      <c r="Y2068" s="37"/>
      <c r="Z2068" s="37"/>
      <c r="AA2068" s="37"/>
      <c r="AB2068" s="37"/>
      <c r="AC2068" s="37"/>
      <c r="AD2068" s="37"/>
      <c r="AE2068" s="37"/>
      <c r="AF2068" s="37"/>
      <c r="AG2068" s="37"/>
      <c r="AH2068" s="37"/>
      <c r="AI2068" s="37"/>
      <c r="AJ2068" s="37"/>
      <c r="AK2068" s="37"/>
      <c r="AL2068" s="37"/>
      <c r="AM2068" s="37"/>
      <c r="AN2068" s="37"/>
      <c r="AO2068" s="37"/>
    </row>
    <row r="2069" spans="17:41" x14ac:dyDescent="0.35">
      <c r="Q2069" s="37"/>
      <c r="R2069" s="37"/>
      <c r="S2069" s="37"/>
      <c r="T2069" s="37"/>
      <c r="U2069" s="37"/>
      <c r="V2069" s="37"/>
      <c r="W2069" s="37"/>
      <c r="X2069" s="37"/>
      <c r="Y2069" s="37"/>
      <c r="Z2069" s="37"/>
      <c r="AA2069" s="37"/>
      <c r="AB2069" s="37"/>
      <c r="AC2069" s="37"/>
      <c r="AD2069" s="37"/>
      <c r="AE2069" s="37"/>
      <c r="AF2069" s="37"/>
      <c r="AG2069" s="37"/>
      <c r="AH2069" s="37"/>
      <c r="AI2069" s="37"/>
      <c r="AJ2069" s="37"/>
      <c r="AK2069" s="37"/>
      <c r="AL2069" s="37"/>
      <c r="AM2069" s="37"/>
      <c r="AN2069" s="37"/>
      <c r="AO2069" s="37"/>
    </row>
    <row r="2070" spans="17:41" x14ac:dyDescent="0.35">
      <c r="Q2070" s="37"/>
      <c r="R2070" s="37"/>
      <c r="S2070" s="37"/>
      <c r="T2070" s="37"/>
      <c r="U2070" s="37"/>
      <c r="V2070" s="37"/>
      <c r="W2070" s="37"/>
      <c r="X2070" s="37"/>
      <c r="Y2070" s="37"/>
      <c r="Z2070" s="37"/>
      <c r="AA2070" s="37"/>
      <c r="AB2070" s="37"/>
      <c r="AC2070" s="37"/>
      <c r="AD2070" s="37"/>
      <c r="AE2070" s="37"/>
      <c r="AF2070" s="37"/>
      <c r="AG2070" s="37"/>
      <c r="AH2070" s="37"/>
      <c r="AI2070" s="37"/>
      <c r="AJ2070" s="37"/>
      <c r="AK2070" s="37"/>
      <c r="AL2070" s="37"/>
      <c r="AM2070" s="37"/>
      <c r="AN2070" s="37"/>
      <c r="AO2070" s="37"/>
    </row>
    <row r="2071" spans="17:41" x14ac:dyDescent="0.35">
      <c r="Q2071" s="37"/>
      <c r="R2071" s="37"/>
      <c r="S2071" s="37"/>
      <c r="T2071" s="37"/>
      <c r="U2071" s="37"/>
      <c r="V2071" s="37"/>
      <c r="W2071" s="37"/>
      <c r="X2071" s="37"/>
      <c r="Y2071" s="37"/>
      <c r="Z2071" s="37"/>
      <c r="AA2071" s="37"/>
      <c r="AB2071" s="37"/>
      <c r="AC2071" s="37"/>
      <c r="AD2071" s="37"/>
      <c r="AE2071" s="37"/>
      <c r="AF2071" s="37"/>
      <c r="AG2071" s="37"/>
      <c r="AH2071" s="37"/>
      <c r="AI2071" s="37"/>
      <c r="AJ2071" s="37"/>
      <c r="AK2071" s="37"/>
      <c r="AL2071" s="37"/>
      <c r="AM2071" s="37"/>
      <c r="AN2071" s="37"/>
      <c r="AO2071" s="37"/>
    </row>
    <row r="2072" spans="17:41" x14ac:dyDescent="0.35">
      <c r="Q2072" s="37"/>
      <c r="R2072" s="37"/>
      <c r="S2072" s="37"/>
      <c r="T2072" s="37"/>
      <c r="U2072" s="37"/>
      <c r="V2072" s="37"/>
      <c r="W2072" s="37"/>
      <c r="X2072" s="37"/>
      <c r="Y2072" s="37"/>
      <c r="Z2072" s="37"/>
      <c r="AA2072" s="37"/>
      <c r="AB2072" s="37"/>
      <c r="AC2072" s="37"/>
      <c r="AD2072" s="37"/>
      <c r="AE2072" s="37"/>
      <c r="AF2072" s="37"/>
      <c r="AG2072" s="37"/>
      <c r="AH2072" s="37"/>
      <c r="AI2072" s="37"/>
      <c r="AJ2072" s="37"/>
      <c r="AK2072" s="37"/>
      <c r="AL2072" s="37"/>
      <c r="AM2072" s="37"/>
      <c r="AN2072" s="37"/>
      <c r="AO2072" s="37"/>
    </row>
    <row r="2073" spans="17:41" x14ac:dyDescent="0.35">
      <c r="Q2073" s="37"/>
      <c r="R2073" s="37"/>
      <c r="S2073" s="37"/>
      <c r="T2073" s="37"/>
      <c r="U2073" s="37"/>
      <c r="V2073" s="37"/>
      <c r="W2073" s="37"/>
      <c r="X2073" s="37"/>
      <c r="Y2073" s="37"/>
      <c r="Z2073" s="37"/>
      <c r="AA2073" s="37"/>
      <c r="AB2073" s="37"/>
      <c r="AC2073" s="37"/>
      <c r="AD2073" s="37"/>
      <c r="AE2073" s="37"/>
      <c r="AF2073" s="37"/>
      <c r="AG2073" s="37"/>
      <c r="AH2073" s="37"/>
      <c r="AI2073" s="37"/>
      <c r="AJ2073" s="37"/>
      <c r="AK2073" s="37"/>
      <c r="AL2073" s="37"/>
      <c r="AM2073" s="37"/>
      <c r="AN2073" s="37"/>
      <c r="AO2073" s="37"/>
    </row>
    <row r="2074" spans="17:41" x14ac:dyDescent="0.35">
      <c r="Q2074" s="37"/>
      <c r="R2074" s="37"/>
      <c r="S2074" s="37"/>
      <c r="T2074" s="37"/>
      <c r="U2074" s="37"/>
      <c r="V2074" s="37"/>
      <c r="W2074" s="37"/>
      <c r="X2074" s="37"/>
      <c r="Y2074" s="37"/>
      <c r="Z2074" s="37"/>
      <c r="AA2074" s="37"/>
      <c r="AB2074" s="37"/>
      <c r="AC2074" s="37"/>
      <c r="AD2074" s="37"/>
      <c r="AE2074" s="37"/>
      <c r="AF2074" s="37"/>
      <c r="AG2074" s="37"/>
      <c r="AH2074" s="37"/>
      <c r="AI2074" s="37"/>
      <c r="AJ2074" s="37"/>
      <c r="AK2074" s="37"/>
      <c r="AL2074" s="37"/>
      <c r="AM2074" s="37"/>
      <c r="AN2074" s="37"/>
      <c r="AO2074" s="37"/>
    </row>
    <row r="2075" spans="17:41" x14ac:dyDescent="0.35">
      <c r="Q2075" s="37"/>
      <c r="R2075" s="37"/>
      <c r="S2075" s="37"/>
      <c r="T2075" s="37"/>
      <c r="U2075" s="37"/>
      <c r="V2075" s="37"/>
      <c r="W2075" s="37"/>
      <c r="X2075" s="37"/>
      <c r="Y2075" s="37"/>
      <c r="Z2075" s="37"/>
      <c r="AA2075" s="37"/>
      <c r="AB2075" s="37"/>
      <c r="AC2075" s="37"/>
      <c r="AD2075" s="37"/>
      <c r="AE2075" s="37"/>
      <c r="AF2075" s="37"/>
      <c r="AG2075" s="37"/>
      <c r="AH2075" s="37"/>
      <c r="AI2075" s="37"/>
      <c r="AJ2075" s="37"/>
      <c r="AK2075" s="37"/>
      <c r="AL2075" s="37"/>
      <c r="AM2075" s="37"/>
      <c r="AN2075" s="37"/>
      <c r="AO2075" s="37"/>
    </row>
    <row r="2076" spans="17:41" x14ac:dyDescent="0.35">
      <c r="Q2076" s="37"/>
      <c r="R2076" s="37"/>
      <c r="S2076" s="37"/>
      <c r="T2076" s="37"/>
      <c r="U2076" s="37"/>
      <c r="V2076" s="37"/>
      <c r="W2076" s="37"/>
      <c r="X2076" s="37"/>
      <c r="Y2076" s="37"/>
      <c r="Z2076" s="37"/>
      <c r="AA2076" s="37"/>
      <c r="AB2076" s="37"/>
      <c r="AC2076" s="37"/>
      <c r="AD2076" s="37"/>
      <c r="AE2076" s="37"/>
      <c r="AF2076" s="37"/>
      <c r="AG2076" s="37"/>
      <c r="AH2076" s="37"/>
      <c r="AI2076" s="37"/>
      <c r="AJ2076" s="37"/>
      <c r="AK2076" s="37"/>
      <c r="AL2076" s="37"/>
      <c r="AM2076" s="37"/>
      <c r="AN2076" s="37"/>
      <c r="AO2076" s="37"/>
    </row>
    <row r="2077" spans="17:41" x14ac:dyDescent="0.35">
      <c r="Q2077" s="37"/>
      <c r="R2077" s="37"/>
      <c r="S2077" s="37"/>
      <c r="T2077" s="37"/>
      <c r="U2077" s="37"/>
      <c r="V2077" s="37"/>
      <c r="W2077" s="37"/>
      <c r="X2077" s="37"/>
      <c r="Y2077" s="37"/>
      <c r="Z2077" s="37"/>
      <c r="AA2077" s="37"/>
      <c r="AB2077" s="37"/>
      <c r="AC2077" s="37"/>
      <c r="AD2077" s="37"/>
      <c r="AE2077" s="37"/>
      <c r="AF2077" s="37"/>
      <c r="AG2077" s="37"/>
      <c r="AH2077" s="37"/>
      <c r="AI2077" s="37"/>
      <c r="AJ2077" s="37"/>
      <c r="AK2077" s="37"/>
      <c r="AL2077" s="37"/>
      <c r="AM2077" s="37"/>
      <c r="AN2077" s="37"/>
      <c r="AO2077" s="37"/>
    </row>
    <row r="2078" spans="17:41" x14ac:dyDescent="0.35">
      <c r="Q2078" s="37"/>
      <c r="R2078" s="37"/>
      <c r="S2078" s="37"/>
      <c r="T2078" s="37"/>
      <c r="U2078" s="37"/>
      <c r="V2078" s="37"/>
      <c r="W2078" s="37"/>
      <c r="X2078" s="37"/>
      <c r="Y2078" s="37"/>
      <c r="Z2078" s="37"/>
      <c r="AA2078" s="37"/>
      <c r="AB2078" s="37"/>
      <c r="AC2078" s="37"/>
      <c r="AD2078" s="37"/>
      <c r="AE2078" s="37"/>
      <c r="AF2078" s="37"/>
      <c r="AG2078" s="37"/>
      <c r="AH2078" s="37"/>
      <c r="AI2078" s="37"/>
      <c r="AJ2078" s="37"/>
      <c r="AK2078" s="37"/>
      <c r="AL2078" s="37"/>
      <c r="AM2078" s="37"/>
      <c r="AN2078" s="37"/>
      <c r="AO2078" s="37"/>
    </row>
    <row r="2079" spans="17:41" x14ac:dyDescent="0.35">
      <c r="Q2079" s="37"/>
      <c r="R2079" s="37"/>
      <c r="S2079" s="37"/>
      <c r="T2079" s="37"/>
      <c r="U2079" s="37"/>
      <c r="V2079" s="37"/>
      <c r="W2079" s="37"/>
      <c r="X2079" s="37"/>
      <c r="Y2079" s="37"/>
      <c r="Z2079" s="37"/>
      <c r="AA2079" s="37"/>
      <c r="AB2079" s="37"/>
      <c r="AC2079" s="37"/>
      <c r="AD2079" s="37"/>
      <c r="AE2079" s="37"/>
      <c r="AF2079" s="37"/>
      <c r="AG2079" s="37"/>
      <c r="AH2079" s="37"/>
      <c r="AI2079" s="37"/>
      <c r="AJ2079" s="37"/>
      <c r="AK2079" s="37"/>
      <c r="AL2079" s="37"/>
      <c r="AM2079" s="37"/>
      <c r="AN2079" s="37"/>
      <c r="AO2079" s="37"/>
    </row>
    <row r="2080" spans="17:41" x14ac:dyDescent="0.35">
      <c r="Q2080" s="37"/>
      <c r="R2080" s="37"/>
      <c r="S2080" s="37"/>
      <c r="T2080" s="37"/>
      <c r="U2080" s="37"/>
      <c r="V2080" s="37"/>
      <c r="W2080" s="37"/>
      <c r="X2080" s="37"/>
      <c r="Y2080" s="37"/>
      <c r="Z2080" s="37"/>
      <c r="AA2080" s="37"/>
      <c r="AB2080" s="37"/>
      <c r="AC2080" s="37"/>
      <c r="AD2080" s="37"/>
      <c r="AE2080" s="37"/>
      <c r="AF2080" s="37"/>
      <c r="AG2080" s="37"/>
      <c r="AH2080" s="37"/>
      <c r="AI2080" s="37"/>
      <c r="AJ2080" s="37"/>
      <c r="AK2080" s="37"/>
      <c r="AL2080" s="37"/>
      <c r="AM2080" s="37"/>
      <c r="AN2080" s="37"/>
      <c r="AO2080" s="37"/>
    </row>
    <row r="2081" spans="17:41" x14ac:dyDescent="0.35">
      <c r="Q2081" s="37"/>
      <c r="R2081" s="37"/>
      <c r="S2081" s="37"/>
      <c r="T2081" s="37"/>
      <c r="U2081" s="37"/>
      <c r="V2081" s="37"/>
      <c r="W2081" s="37"/>
      <c r="X2081" s="37"/>
      <c r="Y2081" s="37"/>
      <c r="Z2081" s="37"/>
      <c r="AA2081" s="37"/>
      <c r="AB2081" s="37"/>
      <c r="AC2081" s="37"/>
      <c r="AD2081" s="37"/>
      <c r="AE2081" s="37"/>
      <c r="AF2081" s="37"/>
      <c r="AG2081" s="37"/>
      <c r="AH2081" s="37"/>
      <c r="AI2081" s="37"/>
      <c r="AJ2081" s="37"/>
      <c r="AK2081" s="37"/>
      <c r="AL2081" s="37"/>
      <c r="AM2081" s="37"/>
      <c r="AN2081" s="37"/>
      <c r="AO2081" s="37"/>
    </row>
    <row r="2082" spans="17:41" x14ac:dyDescent="0.35">
      <c r="Q2082" s="37"/>
      <c r="R2082" s="37"/>
      <c r="S2082" s="37"/>
      <c r="T2082" s="37"/>
      <c r="U2082" s="37"/>
      <c r="V2082" s="37"/>
      <c r="W2082" s="37"/>
      <c r="X2082" s="37"/>
      <c r="Y2082" s="37"/>
      <c r="Z2082" s="37"/>
      <c r="AA2082" s="37"/>
      <c r="AB2082" s="37"/>
      <c r="AC2082" s="37"/>
      <c r="AD2082" s="37"/>
      <c r="AE2082" s="37"/>
      <c r="AF2082" s="37"/>
      <c r="AG2082" s="37"/>
      <c r="AH2082" s="37"/>
      <c r="AI2082" s="37"/>
      <c r="AJ2082" s="37"/>
      <c r="AK2082" s="37"/>
      <c r="AL2082" s="37"/>
      <c r="AM2082" s="37"/>
      <c r="AN2082" s="37"/>
      <c r="AO2082" s="37"/>
    </row>
    <row r="2083" spans="17:41" x14ac:dyDescent="0.35">
      <c r="Q2083" s="37"/>
      <c r="R2083" s="37"/>
      <c r="S2083" s="37"/>
      <c r="T2083" s="37"/>
      <c r="U2083" s="37"/>
      <c r="V2083" s="37"/>
      <c r="W2083" s="37"/>
      <c r="X2083" s="37"/>
      <c r="Y2083" s="37"/>
      <c r="Z2083" s="37"/>
      <c r="AA2083" s="37"/>
      <c r="AB2083" s="37"/>
      <c r="AC2083" s="37"/>
      <c r="AD2083" s="37"/>
      <c r="AE2083" s="37"/>
      <c r="AF2083" s="37"/>
      <c r="AG2083" s="37"/>
      <c r="AH2083" s="37"/>
      <c r="AI2083" s="37"/>
      <c r="AJ2083" s="37"/>
      <c r="AK2083" s="37"/>
      <c r="AL2083" s="37"/>
      <c r="AM2083" s="37"/>
      <c r="AN2083" s="37"/>
      <c r="AO2083" s="37"/>
    </row>
    <row r="2084" spans="17:41" x14ac:dyDescent="0.35">
      <c r="Q2084" s="37"/>
      <c r="R2084" s="37"/>
      <c r="S2084" s="37"/>
      <c r="T2084" s="37"/>
      <c r="U2084" s="37"/>
      <c r="V2084" s="37"/>
      <c r="W2084" s="37"/>
      <c r="X2084" s="37"/>
      <c r="Y2084" s="37"/>
      <c r="Z2084" s="37"/>
      <c r="AA2084" s="37"/>
      <c r="AB2084" s="37"/>
      <c r="AC2084" s="37"/>
      <c r="AD2084" s="37"/>
      <c r="AE2084" s="37"/>
      <c r="AF2084" s="37"/>
      <c r="AG2084" s="37"/>
      <c r="AH2084" s="37"/>
      <c r="AI2084" s="37"/>
      <c r="AJ2084" s="37"/>
      <c r="AK2084" s="37"/>
      <c r="AL2084" s="37"/>
      <c r="AM2084" s="37"/>
      <c r="AN2084" s="37"/>
      <c r="AO2084" s="37"/>
    </row>
    <row r="2085" spans="17:41" x14ac:dyDescent="0.35">
      <c r="Q2085" s="37"/>
      <c r="R2085" s="37"/>
      <c r="S2085" s="37"/>
      <c r="T2085" s="37"/>
      <c r="U2085" s="37"/>
      <c r="V2085" s="37"/>
      <c r="W2085" s="37"/>
      <c r="X2085" s="37"/>
      <c r="Y2085" s="37"/>
      <c r="Z2085" s="37"/>
      <c r="AA2085" s="37"/>
      <c r="AB2085" s="37"/>
      <c r="AC2085" s="37"/>
      <c r="AD2085" s="37"/>
      <c r="AE2085" s="37"/>
      <c r="AF2085" s="37"/>
      <c r="AG2085" s="37"/>
      <c r="AH2085" s="37"/>
      <c r="AI2085" s="37"/>
      <c r="AJ2085" s="37"/>
      <c r="AK2085" s="37"/>
      <c r="AL2085" s="37"/>
      <c r="AM2085" s="37"/>
      <c r="AN2085" s="37"/>
      <c r="AO2085" s="37"/>
    </row>
    <row r="2086" spans="17:41" x14ac:dyDescent="0.35">
      <c r="Q2086" s="37"/>
      <c r="R2086" s="37"/>
      <c r="S2086" s="37"/>
      <c r="T2086" s="37"/>
      <c r="U2086" s="37"/>
      <c r="V2086" s="37"/>
      <c r="W2086" s="37"/>
      <c r="X2086" s="37"/>
      <c r="Y2086" s="37"/>
      <c r="Z2086" s="37"/>
      <c r="AA2086" s="37"/>
      <c r="AB2086" s="37"/>
      <c r="AC2086" s="37"/>
      <c r="AD2086" s="37"/>
      <c r="AE2086" s="37"/>
      <c r="AF2086" s="37"/>
      <c r="AG2086" s="37"/>
      <c r="AH2086" s="37"/>
      <c r="AI2086" s="37"/>
      <c r="AJ2086" s="37"/>
      <c r="AK2086" s="37"/>
      <c r="AL2086" s="37"/>
      <c r="AM2086" s="37"/>
      <c r="AN2086" s="37"/>
      <c r="AO2086" s="37"/>
    </row>
    <row r="2087" spans="17:41" x14ac:dyDescent="0.35">
      <c r="Q2087" s="37"/>
      <c r="R2087" s="37"/>
      <c r="S2087" s="37"/>
      <c r="T2087" s="37"/>
      <c r="U2087" s="37"/>
      <c r="V2087" s="37"/>
      <c r="W2087" s="37"/>
      <c r="X2087" s="37"/>
      <c r="Y2087" s="37"/>
      <c r="Z2087" s="37"/>
      <c r="AA2087" s="37"/>
      <c r="AB2087" s="37"/>
      <c r="AC2087" s="37"/>
      <c r="AD2087" s="37"/>
      <c r="AE2087" s="37"/>
      <c r="AF2087" s="37"/>
      <c r="AG2087" s="37"/>
      <c r="AH2087" s="37"/>
      <c r="AI2087" s="37"/>
      <c r="AJ2087" s="37"/>
      <c r="AK2087" s="37"/>
      <c r="AL2087" s="37"/>
      <c r="AM2087" s="37"/>
      <c r="AN2087" s="37"/>
      <c r="AO2087" s="37"/>
    </row>
    <row r="2088" spans="17:41" x14ac:dyDescent="0.35">
      <c r="Q2088" s="37"/>
      <c r="R2088" s="37"/>
      <c r="S2088" s="37"/>
      <c r="T2088" s="37"/>
      <c r="U2088" s="37"/>
      <c r="V2088" s="37"/>
      <c r="W2088" s="37"/>
      <c r="X2088" s="37"/>
      <c r="Y2088" s="37"/>
      <c r="Z2088" s="37"/>
      <c r="AA2088" s="37"/>
      <c r="AB2088" s="37"/>
      <c r="AC2088" s="37"/>
      <c r="AD2088" s="37"/>
      <c r="AE2088" s="37"/>
      <c r="AF2088" s="37"/>
      <c r="AG2088" s="37"/>
      <c r="AH2088" s="37"/>
      <c r="AI2088" s="37"/>
      <c r="AJ2088" s="37"/>
      <c r="AK2088" s="37"/>
      <c r="AL2088" s="37"/>
      <c r="AM2088" s="37"/>
      <c r="AN2088" s="37"/>
      <c r="AO2088" s="37"/>
    </row>
    <row r="2089" spans="17:41" x14ac:dyDescent="0.35">
      <c r="Q2089" s="37"/>
      <c r="R2089" s="37"/>
      <c r="S2089" s="37"/>
      <c r="T2089" s="37"/>
      <c r="U2089" s="37"/>
      <c r="V2089" s="37"/>
      <c r="W2089" s="37"/>
      <c r="X2089" s="37"/>
      <c r="Y2089" s="37"/>
      <c r="Z2089" s="37"/>
      <c r="AA2089" s="37"/>
      <c r="AB2089" s="37"/>
      <c r="AC2089" s="37"/>
      <c r="AD2089" s="37"/>
      <c r="AE2089" s="37"/>
      <c r="AF2089" s="37"/>
      <c r="AG2089" s="37"/>
      <c r="AH2089" s="37"/>
      <c r="AI2089" s="37"/>
      <c r="AJ2089" s="37"/>
      <c r="AK2089" s="37"/>
      <c r="AL2089" s="37"/>
      <c r="AM2089" s="37"/>
      <c r="AN2089" s="37"/>
      <c r="AO2089" s="37"/>
    </row>
    <row r="2090" spans="17:41" x14ac:dyDescent="0.35">
      <c r="Q2090" s="37"/>
      <c r="R2090" s="37"/>
      <c r="S2090" s="37"/>
      <c r="T2090" s="37"/>
      <c r="U2090" s="37"/>
      <c r="V2090" s="37"/>
      <c r="W2090" s="37"/>
      <c r="X2090" s="37"/>
      <c r="Y2090" s="37"/>
      <c r="Z2090" s="37"/>
      <c r="AA2090" s="37"/>
      <c r="AB2090" s="37"/>
      <c r="AC2090" s="37"/>
      <c r="AD2090" s="37"/>
      <c r="AE2090" s="37"/>
      <c r="AF2090" s="37"/>
      <c r="AG2090" s="37"/>
      <c r="AH2090" s="37"/>
      <c r="AI2090" s="37"/>
      <c r="AJ2090" s="37"/>
      <c r="AK2090" s="37"/>
      <c r="AL2090" s="37"/>
      <c r="AM2090" s="37"/>
      <c r="AN2090" s="37"/>
      <c r="AO2090" s="37"/>
    </row>
    <row r="2091" spans="17:41" x14ac:dyDescent="0.35">
      <c r="Q2091" s="37"/>
      <c r="R2091" s="37"/>
      <c r="S2091" s="37"/>
      <c r="T2091" s="37"/>
      <c r="U2091" s="37"/>
      <c r="V2091" s="37"/>
      <c r="W2091" s="37"/>
      <c r="X2091" s="37"/>
      <c r="Y2091" s="37"/>
      <c r="Z2091" s="37"/>
      <c r="AA2091" s="37"/>
      <c r="AB2091" s="37"/>
      <c r="AC2091" s="37"/>
      <c r="AD2091" s="37"/>
      <c r="AE2091" s="37"/>
      <c r="AF2091" s="37"/>
      <c r="AG2091" s="37"/>
      <c r="AH2091" s="37"/>
      <c r="AI2091" s="37"/>
      <c r="AJ2091" s="37"/>
      <c r="AK2091" s="37"/>
      <c r="AL2091" s="37"/>
      <c r="AM2091" s="37"/>
      <c r="AN2091" s="37"/>
      <c r="AO2091" s="37"/>
    </row>
    <row r="2092" spans="17:41" x14ac:dyDescent="0.35">
      <c r="Q2092" s="37"/>
      <c r="R2092" s="37"/>
      <c r="S2092" s="37"/>
      <c r="T2092" s="37"/>
      <c r="U2092" s="37"/>
      <c r="V2092" s="37"/>
      <c r="W2092" s="37"/>
      <c r="X2092" s="37"/>
      <c r="Y2092" s="37"/>
      <c r="Z2092" s="37"/>
      <c r="AA2092" s="37"/>
      <c r="AB2092" s="37"/>
      <c r="AC2092" s="37"/>
      <c r="AD2092" s="37"/>
      <c r="AE2092" s="37"/>
      <c r="AF2092" s="37"/>
      <c r="AG2092" s="37"/>
      <c r="AH2092" s="37"/>
      <c r="AI2092" s="37"/>
      <c r="AJ2092" s="37"/>
      <c r="AK2092" s="37"/>
      <c r="AL2092" s="37"/>
      <c r="AM2092" s="37"/>
      <c r="AN2092" s="37"/>
      <c r="AO2092" s="37"/>
    </row>
    <row r="2093" spans="17:41" x14ac:dyDescent="0.35">
      <c r="Q2093" s="37"/>
      <c r="R2093" s="37"/>
      <c r="S2093" s="37"/>
      <c r="T2093" s="37"/>
      <c r="U2093" s="37"/>
      <c r="V2093" s="37"/>
      <c r="W2093" s="37"/>
      <c r="X2093" s="37"/>
      <c r="Y2093" s="37"/>
      <c r="Z2093" s="37"/>
      <c r="AA2093" s="37"/>
      <c r="AB2093" s="37"/>
      <c r="AC2093" s="37"/>
      <c r="AD2093" s="37"/>
      <c r="AE2093" s="37"/>
      <c r="AF2093" s="37"/>
      <c r="AG2093" s="37"/>
      <c r="AH2093" s="37"/>
      <c r="AI2093" s="37"/>
      <c r="AJ2093" s="37"/>
      <c r="AK2093" s="37"/>
      <c r="AL2093" s="37"/>
      <c r="AM2093" s="37"/>
      <c r="AN2093" s="37"/>
      <c r="AO2093" s="37"/>
    </row>
    <row r="2094" spans="17:41" x14ac:dyDescent="0.35">
      <c r="Q2094" s="37"/>
      <c r="R2094" s="37"/>
      <c r="S2094" s="37"/>
      <c r="T2094" s="37"/>
      <c r="U2094" s="37"/>
      <c r="V2094" s="37"/>
      <c r="W2094" s="37"/>
      <c r="X2094" s="37"/>
      <c r="Y2094" s="37"/>
      <c r="Z2094" s="37"/>
      <c r="AA2094" s="37"/>
      <c r="AB2094" s="37"/>
      <c r="AC2094" s="37"/>
      <c r="AD2094" s="37"/>
      <c r="AE2094" s="37"/>
      <c r="AF2094" s="37"/>
      <c r="AG2094" s="37"/>
      <c r="AH2094" s="37"/>
      <c r="AI2094" s="37"/>
      <c r="AJ2094" s="37"/>
      <c r="AK2094" s="37"/>
      <c r="AL2094" s="37"/>
      <c r="AM2094" s="37"/>
      <c r="AN2094" s="37"/>
      <c r="AO2094" s="37"/>
    </row>
    <row r="2095" spans="17:41" x14ac:dyDescent="0.35">
      <c r="Q2095" s="37"/>
      <c r="R2095" s="37"/>
      <c r="S2095" s="37"/>
      <c r="T2095" s="37"/>
      <c r="U2095" s="37"/>
      <c r="V2095" s="37"/>
      <c r="W2095" s="37"/>
      <c r="X2095" s="37"/>
      <c r="Y2095" s="37"/>
      <c r="Z2095" s="37"/>
      <c r="AA2095" s="37"/>
      <c r="AB2095" s="37"/>
      <c r="AC2095" s="37"/>
      <c r="AD2095" s="37"/>
      <c r="AE2095" s="37"/>
      <c r="AF2095" s="37"/>
      <c r="AG2095" s="37"/>
      <c r="AH2095" s="37"/>
      <c r="AI2095" s="37"/>
      <c r="AJ2095" s="37"/>
      <c r="AK2095" s="37"/>
      <c r="AL2095" s="37"/>
      <c r="AM2095" s="37"/>
      <c r="AN2095" s="37"/>
      <c r="AO2095" s="37"/>
    </row>
    <row r="2096" spans="17:41" x14ac:dyDescent="0.35">
      <c r="Q2096" s="37"/>
      <c r="R2096" s="37"/>
      <c r="S2096" s="37"/>
      <c r="T2096" s="37"/>
      <c r="U2096" s="37"/>
      <c r="V2096" s="37"/>
      <c r="W2096" s="37"/>
      <c r="X2096" s="37"/>
      <c r="Y2096" s="37"/>
      <c r="Z2096" s="37"/>
      <c r="AA2096" s="37"/>
      <c r="AB2096" s="37"/>
      <c r="AC2096" s="37"/>
      <c r="AD2096" s="37"/>
      <c r="AE2096" s="37"/>
      <c r="AF2096" s="37"/>
      <c r="AG2096" s="37"/>
      <c r="AH2096" s="37"/>
      <c r="AI2096" s="37"/>
      <c r="AJ2096" s="37"/>
      <c r="AK2096" s="37"/>
      <c r="AL2096" s="37"/>
      <c r="AM2096" s="37"/>
      <c r="AN2096" s="37"/>
      <c r="AO2096" s="37"/>
    </row>
    <row r="2097" spans="17:41" x14ac:dyDescent="0.35">
      <c r="Q2097" s="37"/>
      <c r="R2097" s="37"/>
      <c r="S2097" s="37"/>
      <c r="T2097" s="37"/>
      <c r="U2097" s="37"/>
      <c r="V2097" s="37"/>
      <c r="W2097" s="37"/>
      <c r="X2097" s="37"/>
      <c r="Y2097" s="37"/>
      <c r="Z2097" s="37"/>
      <c r="AA2097" s="37"/>
      <c r="AB2097" s="37"/>
      <c r="AC2097" s="37"/>
      <c r="AD2097" s="37"/>
      <c r="AE2097" s="37"/>
      <c r="AF2097" s="37"/>
      <c r="AG2097" s="37"/>
      <c r="AH2097" s="37"/>
      <c r="AI2097" s="37"/>
      <c r="AJ2097" s="37"/>
      <c r="AK2097" s="37"/>
      <c r="AL2097" s="37"/>
      <c r="AM2097" s="37"/>
      <c r="AN2097" s="37"/>
      <c r="AO2097" s="37"/>
    </row>
    <row r="2098" spans="17:41" x14ac:dyDescent="0.35">
      <c r="Q2098" s="37"/>
      <c r="R2098" s="37"/>
      <c r="S2098" s="37"/>
      <c r="T2098" s="37"/>
      <c r="U2098" s="37"/>
      <c r="V2098" s="37"/>
      <c r="W2098" s="37"/>
      <c r="X2098" s="37"/>
      <c r="Y2098" s="37"/>
      <c r="Z2098" s="37"/>
      <c r="AA2098" s="37"/>
      <c r="AB2098" s="37"/>
      <c r="AC2098" s="37"/>
      <c r="AD2098" s="37"/>
      <c r="AE2098" s="37"/>
      <c r="AF2098" s="37"/>
      <c r="AG2098" s="37"/>
      <c r="AH2098" s="37"/>
      <c r="AI2098" s="37"/>
      <c r="AJ2098" s="37"/>
      <c r="AK2098" s="37"/>
      <c r="AL2098" s="37"/>
      <c r="AM2098" s="37"/>
      <c r="AN2098" s="37"/>
      <c r="AO2098" s="37"/>
    </row>
    <row r="2099" spans="17:41" x14ac:dyDescent="0.35">
      <c r="Q2099" s="37"/>
      <c r="R2099" s="37"/>
      <c r="S2099" s="37"/>
      <c r="T2099" s="37"/>
      <c r="U2099" s="37"/>
      <c r="V2099" s="37"/>
      <c r="W2099" s="37"/>
      <c r="X2099" s="37"/>
      <c r="Y2099" s="37"/>
      <c r="Z2099" s="37"/>
      <c r="AA2099" s="37"/>
      <c r="AB2099" s="37"/>
      <c r="AC2099" s="37"/>
      <c r="AD2099" s="37"/>
      <c r="AE2099" s="37"/>
      <c r="AF2099" s="37"/>
      <c r="AG2099" s="37"/>
      <c r="AH2099" s="37"/>
      <c r="AI2099" s="37"/>
      <c r="AJ2099" s="37"/>
      <c r="AK2099" s="37"/>
      <c r="AL2099" s="37"/>
      <c r="AM2099" s="37"/>
      <c r="AN2099" s="37"/>
      <c r="AO2099" s="37"/>
    </row>
    <row r="2100" spans="17:41" x14ac:dyDescent="0.35">
      <c r="Q2100" s="37"/>
      <c r="R2100" s="37"/>
      <c r="S2100" s="37"/>
      <c r="T2100" s="37"/>
      <c r="U2100" s="37"/>
      <c r="V2100" s="37"/>
      <c r="W2100" s="37"/>
      <c r="X2100" s="37"/>
      <c r="Y2100" s="37"/>
      <c r="Z2100" s="37"/>
      <c r="AA2100" s="37"/>
      <c r="AB2100" s="37"/>
      <c r="AC2100" s="37"/>
      <c r="AD2100" s="37"/>
      <c r="AE2100" s="37"/>
      <c r="AF2100" s="37"/>
      <c r="AG2100" s="37"/>
      <c r="AH2100" s="37"/>
      <c r="AI2100" s="37"/>
      <c r="AJ2100" s="37"/>
      <c r="AK2100" s="37"/>
      <c r="AL2100" s="37"/>
      <c r="AM2100" s="37"/>
      <c r="AN2100" s="37"/>
      <c r="AO2100" s="37"/>
    </row>
    <row r="2101" spans="17:41" x14ac:dyDescent="0.35">
      <c r="Q2101" s="37"/>
      <c r="R2101" s="37"/>
      <c r="S2101" s="37"/>
      <c r="T2101" s="37"/>
      <c r="U2101" s="37"/>
      <c r="V2101" s="37"/>
      <c r="W2101" s="37"/>
      <c r="X2101" s="37"/>
      <c r="Y2101" s="37"/>
      <c r="Z2101" s="37"/>
      <c r="AA2101" s="37"/>
      <c r="AB2101" s="37"/>
      <c r="AC2101" s="37"/>
      <c r="AD2101" s="37"/>
      <c r="AE2101" s="37"/>
      <c r="AF2101" s="37"/>
      <c r="AG2101" s="37"/>
      <c r="AH2101" s="37"/>
      <c r="AI2101" s="37"/>
      <c r="AJ2101" s="37"/>
      <c r="AK2101" s="37"/>
      <c r="AL2101" s="37"/>
      <c r="AM2101" s="37"/>
      <c r="AN2101" s="37"/>
      <c r="AO2101" s="37"/>
    </row>
    <row r="2102" spans="17:41" x14ac:dyDescent="0.35">
      <c r="Q2102" s="37"/>
      <c r="R2102" s="37"/>
      <c r="S2102" s="37"/>
      <c r="T2102" s="37"/>
      <c r="U2102" s="37"/>
      <c r="V2102" s="37"/>
      <c r="W2102" s="37"/>
      <c r="X2102" s="37"/>
      <c r="Y2102" s="37"/>
      <c r="Z2102" s="37"/>
      <c r="AA2102" s="37"/>
      <c r="AB2102" s="37"/>
      <c r="AC2102" s="37"/>
      <c r="AD2102" s="37"/>
      <c r="AE2102" s="37"/>
      <c r="AF2102" s="37"/>
      <c r="AG2102" s="37"/>
      <c r="AH2102" s="37"/>
      <c r="AI2102" s="37"/>
      <c r="AJ2102" s="37"/>
      <c r="AK2102" s="37"/>
      <c r="AL2102" s="37"/>
      <c r="AM2102" s="37"/>
      <c r="AN2102" s="37"/>
      <c r="AO2102" s="37"/>
    </row>
    <row r="2103" spans="17:41" x14ac:dyDescent="0.35">
      <c r="Q2103" s="37"/>
      <c r="R2103" s="37"/>
      <c r="S2103" s="37"/>
      <c r="T2103" s="37"/>
      <c r="U2103" s="37"/>
      <c r="V2103" s="37"/>
      <c r="W2103" s="37"/>
      <c r="X2103" s="37"/>
      <c r="Y2103" s="37"/>
      <c r="Z2103" s="37"/>
      <c r="AA2103" s="37"/>
      <c r="AB2103" s="37"/>
      <c r="AC2103" s="37"/>
      <c r="AD2103" s="37"/>
      <c r="AE2103" s="37"/>
      <c r="AF2103" s="37"/>
      <c r="AG2103" s="37"/>
      <c r="AH2103" s="37"/>
      <c r="AI2103" s="37"/>
      <c r="AJ2103" s="37"/>
      <c r="AK2103" s="37"/>
      <c r="AL2103" s="37"/>
      <c r="AM2103" s="37"/>
      <c r="AN2103" s="37"/>
      <c r="AO2103" s="37"/>
    </row>
    <row r="2104" spans="17:41" x14ac:dyDescent="0.35">
      <c r="Q2104" s="37"/>
      <c r="R2104" s="37"/>
      <c r="S2104" s="37"/>
      <c r="T2104" s="37"/>
      <c r="U2104" s="37"/>
      <c r="V2104" s="37"/>
      <c r="W2104" s="37"/>
      <c r="X2104" s="37"/>
      <c r="Y2104" s="37"/>
      <c r="Z2104" s="37"/>
      <c r="AA2104" s="37"/>
      <c r="AB2104" s="37"/>
      <c r="AC2104" s="37"/>
      <c r="AD2104" s="37"/>
      <c r="AE2104" s="37"/>
      <c r="AF2104" s="37"/>
      <c r="AG2104" s="37"/>
      <c r="AH2104" s="37"/>
      <c r="AI2104" s="37"/>
      <c r="AJ2104" s="37"/>
      <c r="AK2104" s="37"/>
      <c r="AL2104" s="37"/>
      <c r="AM2104" s="37"/>
      <c r="AN2104" s="37"/>
      <c r="AO2104" s="37"/>
    </row>
    <row r="2105" spans="17:41" x14ac:dyDescent="0.35">
      <c r="Q2105" s="37"/>
      <c r="R2105" s="37"/>
      <c r="S2105" s="37"/>
      <c r="T2105" s="37"/>
      <c r="U2105" s="37"/>
      <c r="V2105" s="37"/>
      <c r="W2105" s="37"/>
      <c r="X2105" s="37"/>
      <c r="Y2105" s="37"/>
      <c r="Z2105" s="37"/>
      <c r="AA2105" s="37"/>
      <c r="AB2105" s="37"/>
      <c r="AC2105" s="37"/>
      <c r="AD2105" s="37"/>
      <c r="AE2105" s="37"/>
      <c r="AF2105" s="37"/>
      <c r="AG2105" s="37"/>
      <c r="AH2105" s="37"/>
      <c r="AI2105" s="37"/>
      <c r="AJ2105" s="37"/>
      <c r="AK2105" s="37"/>
      <c r="AL2105" s="37"/>
      <c r="AM2105" s="37"/>
      <c r="AN2105" s="37"/>
      <c r="AO2105" s="37"/>
    </row>
    <row r="2106" spans="17:41" x14ac:dyDescent="0.35">
      <c r="Q2106" s="37"/>
      <c r="R2106" s="37"/>
      <c r="S2106" s="37"/>
      <c r="T2106" s="37"/>
      <c r="U2106" s="37"/>
      <c r="V2106" s="37"/>
      <c r="W2106" s="37"/>
      <c r="X2106" s="37"/>
      <c r="Y2106" s="37"/>
      <c r="Z2106" s="37"/>
      <c r="AA2106" s="37"/>
      <c r="AB2106" s="37"/>
      <c r="AC2106" s="37"/>
      <c r="AD2106" s="37"/>
      <c r="AE2106" s="37"/>
      <c r="AF2106" s="37"/>
      <c r="AG2106" s="37"/>
      <c r="AH2106" s="37"/>
      <c r="AI2106" s="37"/>
      <c r="AJ2106" s="37"/>
      <c r="AK2106" s="37"/>
      <c r="AL2106" s="37"/>
      <c r="AM2106" s="37"/>
      <c r="AN2106" s="37"/>
      <c r="AO2106" s="37"/>
    </row>
    <row r="2107" spans="17:41" x14ac:dyDescent="0.35">
      <c r="Q2107" s="37"/>
      <c r="R2107" s="37"/>
      <c r="S2107" s="37"/>
      <c r="T2107" s="37"/>
      <c r="U2107" s="37"/>
      <c r="V2107" s="37"/>
      <c r="W2107" s="37"/>
      <c r="X2107" s="37"/>
      <c r="Y2107" s="37"/>
      <c r="Z2107" s="37"/>
      <c r="AA2107" s="37"/>
      <c r="AB2107" s="37"/>
      <c r="AC2107" s="37"/>
      <c r="AD2107" s="37"/>
      <c r="AE2107" s="37"/>
      <c r="AF2107" s="37"/>
      <c r="AG2107" s="37"/>
      <c r="AH2107" s="37"/>
      <c r="AI2107" s="37"/>
      <c r="AJ2107" s="37"/>
      <c r="AK2107" s="37"/>
      <c r="AL2107" s="37"/>
      <c r="AM2107" s="37"/>
      <c r="AN2107" s="37"/>
      <c r="AO2107" s="37"/>
    </row>
    <row r="2108" spans="17:41" x14ac:dyDescent="0.35">
      <c r="Q2108" s="37"/>
      <c r="R2108" s="37"/>
      <c r="S2108" s="37"/>
      <c r="T2108" s="37"/>
      <c r="U2108" s="37"/>
      <c r="V2108" s="37"/>
      <c r="W2108" s="37"/>
      <c r="X2108" s="37"/>
      <c r="Y2108" s="37"/>
      <c r="Z2108" s="37"/>
      <c r="AA2108" s="37"/>
      <c r="AB2108" s="37"/>
      <c r="AC2108" s="37"/>
      <c r="AD2108" s="37"/>
      <c r="AE2108" s="37"/>
      <c r="AF2108" s="37"/>
      <c r="AG2108" s="37"/>
      <c r="AH2108" s="37"/>
      <c r="AI2108" s="37"/>
      <c r="AJ2108" s="37"/>
      <c r="AK2108" s="37"/>
      <c r="AL2108" s="37"/>
      <c r="AM2108" s="37"/>
      <c r="AN2108" s="37"/>
      <c r="AO2108" s="37"/>
    </row>
    <row r="2109" spans="17:41" x14ac:dyDescent="0.35">
      <c r="Q2109" s="37"/>
      <c r="R2109" s="37"/>
      <c r="S2109" s="37"/>
      <c r="T2109" s="37"/>
      <c r="U2109" s="37"/>
      <c r="V2109" s="37"/>
      <c r="W2109" s="37"/>
      <c r="X2109" s="37"/>
      <c r="Y2109" s="37"/>
      <c r="Z2109" s="37"/>
      <c r="AA2109" s="37"/>
      <c r="AB2109" s="37"/>
      <c r="AC2109" s="37"/>
      <c r="AD2109" s="37"/>
      <c r="AE2109" s="37"/>
      <c r="AF2109" s="37"/>
      <c r="AG2109" s="37"/>
      <c r="AH2109" s="37"/>
      <c r="AI2109" s="37"/>
      <c r="AJ2109" s="37"/>
      <c r="AK2109" s="37"/>
      <c r="AL2109" s="37"/>
      <c r="AM2109" s="37"/>
      <c r="AN2109" s="37"/>
      <c r="AO2109" s="37"/>
    </row>
    <row r="2110" spans="17:41" x14ac:dyDescent="0.35">
      <c r="Q2110" s="37"/>
      <c r="R2110" s="37"/>
      <c r="S2110" s="37"/>
      <c r="T2110" s="37"/>
      <c r="U2110" s="37"/>
      <c r="V2110" s="37"/>
      <c r="W2110" s="37"/>
      <c r="X2110" s="37"/>
      <c r="Y2110" s="37"/>
      <c r="Z2110" s="37"/>
      <c r="AA2110" s="37"/>
      <c r="AB2110" s="37"/>
      <c r="AC2110" s="37"/>
      <c r="AD2110" s="37"/>
      <c r="AE2110" s="37"/>
      <c r="AF2110" s="37"/>
      <c r="AG2110" s="37"/>
      <c r="AH2110" s="37"/>
      <c r="AI2110" s="37"/>
      <c r="AJ2110" s="37"/>
      <c r="AK2110" s="37"/>
      <c r="AL2110" s="37"/>
      <c r="AM2110" s="37"/>
      <c r="AN2110" s="37"/>
      <c r="AO2110" s="37"/>
    </row>
    <row r="2111" spans="17:41" x14ac:dyDescent="0.35">
      <c r="Q2111" s="37"/>
      <c r="R2111" s="37"/>
      <c r="S2111" s="37"/>
      <c r="T2111" s="37"/>
      <c r="U2111" s="37"/>
      <c r="V2111" s="37"/>
      <c r="W2111" s="37"/>
      <c r="X2111" s="37"/>
      <c r="Y2111" s="37"/>
      <c r="Z2111" s="37"/>
      <c r="AA2111" s="37"/>
      <c r="AB2111" s="37"/>
      <c r="AC2111" s="37"/>
      <c r="AD2111" s="37"/>
      <c r="AE2111" s="37"/>
      <c r="AF2111" s="37"/>
      <c r="AG2111" s="37"/>
      <c r="AH2111" s="37"/>
      <c r="AI2111" s="37"/>
      <c r="AJ2111" s="37"/>
      <c r="AK2111" s="37"/>
      <c r="AL2111" s="37"/>
      <c r="AM2111" s="37"/>
      <c r="AN2111" s="37"/>
      <c r="AO2111" s="37"/>
    </row>
    <row r="2112" spans="17:41" x14ac:dyDescent="0.35">
      <c r="Q2112" s="37"/>
      <c r="R2112" s="37"/>
      <c r="S2112" s="37"/>
      <c r="T2112" s="37"/>
      <c r="U2112" s="37"/>
      <c r="V2112" s="37"/>
      <c r="W2112" s="37"/>
      <c r="X2112" s="37"/>
      <c r="Y2112" s="37"/>
      <c r="Z2112" s="37"/>
      <c r="AA2112" s="37"/>
      <c r="AB2112" s="37"/>
      <c r="AC2112" s="37"/>
      <c r="AD2112" s="37"/>
      <c r="AE2112" s="37"/>
      <c r="AF2112" s="37"/>
      <c r="AG2112" s="37"/>
      <c r="AH2112" s="37"/>
      <c r="AI2112" s="37"/>
      <c r="AJ2112" s="37"/>
      <c r="AK2112" s="37"/>
      <c r="AL2112" s="37"/>
      <c r="AM2112" s="37"/>
      <c r="AN2112" s="37"/>
      <c r="AO2112" s="37"/>
    </row>
    <row r="2113" spans="17:41" x14ac:dyDescent="0.35">
      <c r="Q2113" s="37"/>
      <c r="R2113" s="37"/>
      <c r="S2113" s="37"/>
      <c r="T2113" s="37"/>
      <c r="U2113" s="37"/>
      <c r="V2113" s="37"/>
      <c r="W2113" s="37"/>
      <c r="X2113" s="37"/>
      <c r="Y2113" s="37"/>
      <c r="Z2113" s="37"/>
      <c r="AA2113" s="37"/>
      <c r="AB2113" s="37"/>
      <c r="AC2113" s="37"/>
      <c r="AD2113" s="37"/>
      <c r="AE2113" s="37"/>
      <c r="AF2113" s="37"/>
      <c r="AG2113" s="37"/>
      <c r="AH2113" s="37"/>
      <c r="AI2113" s="37"/>
      <c r="AJ2113" s="37"/>
      <c r="AK2113" s="37"/>
      <c r="AL2113" s="37"/>
      <c r="AM2113" s="37"/>
      <c r="AN2113" s="37"/>
      <c r="AO2113" s="37"/>
    </row>
    <row r="2114" spans="17:41" x14ac:dyDescent="0.35">
      <c r="Q2114" s="37"/>
      <c r="R2114" s="37"/>
      <c r="S2114" s="37"/>
      <c r="T2114" s="37"/>
      <c r="U2114" s="37"/>
      <c r="V2114" s="37"/>
      <c r="W2114" s="37"/>
      <c r="X2114" s="37"/>
      <c r="Y2114" s="37"/>
      <c r="Z2114" s="37"/>
      <c r="AA2114" s="37"/>
      <c r="AB2114" s="37"/>
      <c r="AC2114" s="37"/>
      <c r="AD2114" s="37"/>
      <c r="AE2114" s="37"/>
      <c r="AF2114" s="37"/>
      <c r="AG2114" s="37"/>
      <c r="AH2114" s="37"/>
      <c r="AI2114" s="37"/>
      <c r="AJ2114" s="37"/>
      <c r="AK2114" s="37"/>
      <c r="AL2114" s="37"/>
      <c r="AM2114" s="37"/>
      <c r="AN2114" s="37"/>
      <c r="AO2114" s="37"/>
    </row>
    <row r="2115" spans="17:41" x14ac:dyDescent="0.35">
      <c r="Q2115" s="37"/>
      <c r="R2115" s="37"/>
      <c r="S2115" s="37"/>
      <c r="T2115" s="37"/>
      <c r="U2115" s="37"/>
      <c r="V2115" s="37"/>
      <c r="W2115" s="37"/>
      <c r="X2115" s="37"/>
      <c r="Y2115" s="37"/>
      <c r="Z2115" s="37"/>
      <c r="AA2115" s="37"/>
      <c r="AB2115" s="37"/>
      <c r="AC2115" s="37"/>
      <c r="AD2115" s="37"/>
      <c r="AE2115" s="37"/>
      <c r="AF2115" s="37"/>
      <c r="AG2115" s="37"/>
      <c r="AH2115" s="37"/>
      <c r="AI2115" s="37"/>
      <c r="AJ2115" s="37"/>
      <c r="AK2115" s="37"/>
      <c r="AL2115" s="37"/>
      <c r="AM2115" s="37"/>
      <c r="AN2115" s="37"/>
      <c r="AO2115" s="37"/>
    </row>
    <row r="2116" spans="17:41" x14ac:dyDescent="0.35">
      <c r="Q2116" s="37"/>
      <c r="R2116" s="37"/>
      <c r="S2116" s="37"/>
      <c r="T2116" s="37"/>
      <c r="U2116" s="37"/>
      <c r="V2116" s="37"/>
      <c r="W2116" s="37"/>
      <c r="X2116" s="37"/>
      <c r="Y2116" s="37"/>
      <c r="Z2116" s="37"/>
      <c r="AA2116" s="37"/>
      <c r="AB2116" s="37"/>
      <c r="AC2116" s="37"/>
      <c r="AD2116" s="37"/>
      <c r="AE2116" s="37"/>
      <c r="AF2116" s="37"/>
      <c r="AG2116" s="37"/>
      <c r="AH2116" s="37"/>
      <c r="AI2116" s="37"/>
      <c r="AJ2116" s="37"/>
      <c r="AK2116" s="37"/>
      <c r="AL2116" s="37"/>
      <c r="AM2116" s="37"/>
      <c r="AN2116" s="37"/>
      <c r="AO2116" s="37"/>
    </row>
    <row r="2117" spans="17:41" x14ac:dyDescent="0.35">
      <c r="Q2117" s="37"/>
      <c r="R2117" s="37"/>
      <c r="S2117" s="37"/>
      <c r="T2117" s="37"/>
      <c r="U2117" s="37"/>
      <c r="V2117" s="37"/>
      <c r="W2117" s="37"/>
      <c r="X2117" s="37"/>
      <c r="Y2117" s="37"/>
      <c r="Z2117" s="37"/>
      <c r="AA2117" s="37"/>
      <c r="AB2117" s="37"/>
      <c r="AC2117" s="37"/>
      <c r="AD2117" s="37"/>
      <c r="AE2117" s="37"/>
      <c r="AF2117" s="37"/>
      <c r="AG2117" s="37"/>
      <c r="AH2117" s="37"/>
      <c r="AI2117" s="37"/>
      <c r="AJ2117" s="37"/>
      <c r="AK2117" s="37"/>
      <c r="AL2117" s="37"/>
      <c r="AM2117" s="37"/>
      <c r="AN2117" s="37"/>
      <c r="AO2117" s="37"/>
    </row>
    <row r="2118" spans="17:41" x14ac:dyDescent="0.35">
      <c r="Q2118" s="37"/>
      <c r="R2118" s="37"/>
      <c r="S2118" s="37"/>
      <c r="T2118" s="37"/>
      <c r="U2118" s="37"/>
      <c r="V2118" s="37"/>
      <c r="W2118" s="37"/>
      <c r="X2118" s="37"/>
      <c r="Y2118" s="37"/>
      <c r="Z2118" s="37"/>
      <c r="AA2118" s="37"/>
      <c r="AB2118" s="37"/>
      <c r="AC2118" s="37"/>
      <c r="AD2118" s="37"/>
      <c r="AE2118" s="37"/>
      <c r="AF2118" s="37"/>
      <c r="AG2118" s="37"/>
      <c r="AH2118" s="37"/>
      <c r="AI2118" s="37"/>
      <c r="AJ2118" s="37"/>
      <c r="AK2118" s="37"/>
      <c r="AL2118" s="37"/>
      <c r="AM2118" s="37"/>
      <c r="AN2118" s="37"/>
      <c r="AO2118" s="37"/>
    </row>
    <row r="2119" spans="17:41" x14ac:dyDescent="0.35">
      <c r="Q2119" s="37"/>
      <c r="R2119" s="37"/>
      <c r="S2119" s="37"/>
      <c r="T2119" s="37"/>
      <c r="U2119" s="37"/>
      <c r="V2119" s="37"/>
      <c r="W2119" s="37"/>
      <c r="X2119" s="37"/>
      <c r="Y2119" s="37"/>
      <c r="Z2119" s="37"/>
      <c r="AA2119" s="37"/>
      <c r="AB2119" s="37"/>
      <c r="AC2119" s="37"/>
      <c r="AD2119" s="37"/>
      <c r="AE2119" s="37"/>
      <c r="AF2119" s="37"/>
      <c r="AG2119" s="37"/>
      <c r="AH2119" s="37"/>
      <c r="AI2119" s="37"/>
      <c r="AJ2119" s="37"/>
      <c r="AK2119" s="37"/>
      <c r="AL2119" s="37"/>
      <c r="AM2119" s="37"/>
      <c r="AN2119" s="37"/>
      <c r="AO2119" s="37"/>
    </row>
    <row r="2120" spans="17:41" x14ac:dyDescent="0.35">
      <c r="Q2120" s="37"/>
      <c r="R2120" s="37"/>
      <c r="S2120" s="37"/>
      <c r="T2120" s="37"/>
      <c r="U2120" s="37"/>
      <c r="V2120" s="37"/>
      <c r="W2120" s="37"/>
      <c r="X2120" s="37"/>
      <c r="Y2120" s="37"/>
      <c r="Z2120" s="37"/>
      <c r="AA2120" s="37"/>
      <c r="AB2120" s="37"/>
      <c r="AC2120" s="37"/>
      <c r="AD2120" s="37"/>
      <c r="AE2120" s="37"/>
      <c r="AF2120" s="37"/>
      <c r="AG2120" s="37"/>
      <c r="AH2120" s="37"/>
      <c r="AI2120" s="37"/>
      <c r="AJ2120" s="37"/>
      <c r="AK2120" s="37"/>
      <c r="AL2120" s="37"/>
      <c r="AM2120" s="37"/>
      <c r="AN2120" s="37"/>
      <c r="AO2120" s="37"/>
    </row>
    <row r="2121" spans="17:41" x14ac:dyDescent="0.35">
      <c r="Q2121" s="37"/>
      <c r="R2121" s="37"/>
      <c r="S2121" s="37"/>
      <c r="T2121" s="37"/>
      <c r="U2121" s="37"/>
      <c r="V2121" s="37"/>
      <c r="W2121" s="37"/>
      <c r="X2121" s="37"/>
      <c r="Y2121" s="37"/>
      <c r="Z2121" s="37"/>
      <c r="AA2121" s="37"/>
      <c r="AB2121" s="37"/>
      <c r="AC2121" s="37"/>
      <c r="AD2121" s="37"/>
      <c r="AE2121" s="37"/>
      <c r="AF2121" s="37"/>
      <c r="AG2121" s="37"/>
      <c r="AH2121" s="37"/>
      <c r="AI2121" s="37"/>
      <c r="AJ2121" s="37"/>
      <c r="AK2121" s="37"/>
      <c r="AL2121" s="37"/>
      <c r="AM2121" s="37"/>
      <c r="AN2121" s="37"/>
      <c r="AO2121" s="37"/>
    </row>
    <row r="2122" spans="17:41" x14ac:dyDescent="0.35">
      <c r="Q2122" s="37"/>
      <c r="R2122" s="37"/>
      <c r="S2122" s="37"/>
      <c r="T2122" s="37"/>
      <c r="U2122" s="37"/>
      <c r="V2122" s="37"/>
      <c r="W2122" s="37"/>
      <c r="X2122" s="37"/>
      <c r="Y2122" s="37"/>
      <c r="Z2122" s="37"/>
      <c r="AA2122" s="37"/>
      <c r="AB2122" s="37"/>
      <c r="AC2122" s="37"/>
      <c r="AD2122" s="37"/>
      <c r="AE2122" s="37"/>
      <c r="AF2122" s="37"/>
      <c r="AG2122" s="37"/>
      <c r="AH2122" s="37"/>
      <c r="AI2122" s="37"/>
      <c r="AJ2122" s="37"/>
      <c r="AK2122" s="37"/>
      <c r="AL2122" s="37"/>
      <c r="AM2122" s="37"/>
      <c r="AN2122" s="37"/>
      <c r="AO2122" s="37"/>
    </row>
    <row r="2123" spans="17:41" x14ac:dyDescent="0.35">
      <c r="Q2123" s="37"/>
      <c r="R2123" s="37"/>
      <c r="S2123" s="37"/>
      <c r="T2123" s="37"/>
      <c r="U2123" s="37"/>
      <c r="V2123" s="37"/>
      <c r="W2123" s="37"/>
      <c r="X2123" s="37"/>
      <c r="Y2123" s="37"/>
      <c r="Z2123" s="37"/>
      <c r="AA2123" s="37"/>
      <c r="AB2123" s="37"/>
      <c r="AC2123" s="37"/>
      <c r="AD2123" s="37"/>
      <c r="AE2123" s="37"/>
      <c r="AF2123" s="37"/>
      <c r="AG2123" s="37"/>
      <c r="AH2123" s="37"/>
      <c r="AI2123" s="37"/>
      <c r="AJ2123" s="37"/>
      <c r="AK2123" s="37"/>
      <c r="AL2123" s="37"/>
      <c r="AM2123" s="37"/>
      <c r="AN2123" s="37"/>
      <c r="AO2123" s="37"/>
    </row>
    <row r="2124" spans="17:41" x14ac:dyDescent="0.35">
      <c r="Q2124" s="37"/>
      <c r="R2124" s="37"/>
      <c r="S2124" s="37"/>
      <c r="T2124" s="37"/>
      <c r="U2124" s="37"/>
      <c r="V2124" s="37"/>
      <c r="W2124" s="37"/>
      <c r="X2124" s="37"/>
      <c r="Y2124" s="37"/>
      <c r="Z2124" s="37"/>
      <c r="AA2124" s="37"/>
      <c r="AB2124" s="37"/>
      <c r="AC2124" s="37"/>
      <c r="AD2124" s="37"/>
      <c r="AE2124" s="37"/>
      <c r="AF2124" s="37"/>
      <c r="AG2124" s="37"/>
      <c r="AH2124" s="37"/>
      <c r="AI2124" s="37"/>
      <c r="AJ2124" s="37"/>
      <c r="AK2124" s="37"/>
      <c r="AL2124" s="37"/>
      <c r="AM2124" s="37"/>
      <c r="AN2124" s="37"/>
      <c r="AO2124" s="37"/>
    </row>
    <row r="2125" spans="17:41" x14ac:dyDescent="0.35">
      <c r="Q2125" s="37"/>
      <c r="R2125" s="37"/>
      <c r="S2125" s="37"/>
      <c r="T2125" s="37"/>
      <c r="U2125" s="37"/>
      <c r="V2125" s="37"/>
      <c r="W2125" s="37"/>
      <c r="X2125" s="37"/>
      <c r="Y2125" s="37"/>
      <c r="Z2125" s="37"/>
      <c r="AA2125" s="37"/>
      <c r="AB2125" s="37"/>
      <c r="AC2125" s="37"/>
      <c r="AD2125" s="37"/>
      <c r="AE2125" s="37"/>
      <c r="AF2125" s="37"/>
      <c r="AG2125" s="37"/>
      <c r="AH2125" s="37"/>
      <c r="AI2125" s="37"/>
      <c r="AJ2125" s="37"/>
      <c r="AK2125" s="37"/>
      <c r="AL2125" s="37"/>
      <c r="AM2125" s="37"/>
      <c r="AN2125" s="37"/>
      <c r="AO2125" s="37"/>
    </row>
    <row r="2126" spans="17:41" x14ac:dyDescent="0.35">
      <c r="Q2126" s="37"/>
      <c r="R2126" s="37"/>
      <c r="S2126" s="37"/>
      <c r="T2126" s="37"/>
      <c r="U2126" s="37"/>
      <c r="V2126" s="37"/>
      <c r="W2126" s="37"/>
      <c r="X2126" s="37"/>
      <c r="Y2126" s="37"/>
      <c r="Z2126" s="37"/>
      <c r="AA2126" s="37"/>
      <c r="AB2126" s="37"/>
      <c r="AC2126" s="37"/>
      <c r="AD2126" s="37"/>
      <c r="AE2126" s="37"/>
      <c r="AF2126" s="37"/>
      <c r="AG2126" s="37"/>
      <c r="AH2126" s="37"/>
      <c r="AI2126" s="37"/>
      <c r="AJ2126" s="37"/>
      <c r="AK2126" s="37"/>
      <c r="AL2126" s="37"/>
      <c r="AM2126" s="37"/>
      <c r="AN2126" s="37"/>
      <c r="AO2126" s="37"/>
    </row>
    <row r="2127" spans="17:41" x14ac:dyDescent="0.35">
      <c r="Q2127" s="37"/>
      <c r="R2127" s="37"/>
      <c r="S2127" s="37"/>
      <c r="T2127" s="37"/>
      <c r="U2127" s="37"/>
      <c r="V2127" s="37"/>
      <c r="W2127" s="37"/>
      <c r="X2127" s="37"/>
      <c r="Y2127" s="37"/>
      <c r="Z2127" s="37"/>
      <c r="AA2127" s="37"/>
      <c r="AB2127" s="37"/>
      <c r="AC2127" s="37"/>
      <c r="AD2127" s="37"/>
      <c r="AE2127" s="37"/>
      <c r="AF2127" s="37"/>
      <c r="AG2127" s="37"/>
      <c r="AH2127" s="37"/>
      <c r="AI2127" s="37"/>
      <c r="AJ2127" s="37"/>
      <c r="AK2127" s="37"/>
      <c r="AL2127" s="37"/>
      <c r="AM2127" s="37"/>
      <c r="AN2127" s="37"/>
      <c r="AO2127" s="37"/>
    </row>
    <row r="2128" spans="17:41" x14ac:dyDescent="0.35">
      <c r="Q2128" s="37"/>
      <c r="R2128" s="37"/>
      <c r="S2128" s="37"/>
      <c r="T2128" s="37"/>
      <c r="U2128" s="37"/>
      <c r="V2128" s="37"/>
      <c r="W2128" s="37"/>
      <c r="X2128" s="37"/>
      <c r="Y2128" s="37"/>
      <c r="Z2128" s="37"/>
      <c r="AA2128" s="37"/>
      <c r="AB2128" s="37"/>
      <c r="AC2128" s="37"/>
      <c r="AD2128" s="37"/>
      <c r="AE2128" s="37"/>
      <c r="AF2128" s="37"/>
      <c r="AG2128" s="37"/>
      <c r="AH2128" s="37"/>
      <c r="AI2128" s="37"/>
      <c r="AJ2128" s="37"/>
      <c r="AK2128" s="37"/>
      <c r="AL2128" s="37"/>
      <c r="AM2128" s="37"/>
      <c r="AN2128" s="37"/>
      <c r="AO2128" s="37"/>
    </row>
    <row r="2129" spans="17:41" x14ac:dyDescent="0.35">
      <c r="Q2129" s="37"/>
      <c r="R2129" s="37"/>
      <c r="S2129" s="37"/>
      <c r="T2129" s="37"/>
      <c r="U2129" s="37"/>
      <c r="V2129" s="37"/>
      <c r="W2129" s="37"/>
      <c r="X2129" s="37"/>
      <c r="Y2129" s="37"/>
      <c r="Z2129" s="37"/>
      <c r="AA2129" s="37"/>
      <c r="AB2129" s="37"/>
      <c r="AC2129" s="37"/>
      <c r="AD2129" s="37"/>
      <c r="AE2129" s="37"/>
      <c r="AF2129" s="37"/>
      <c r="AG2129" s="37"/>
      <c r="AH2129" s="37"/>
      <c r="AI2129" s="37"/>
      <c r="AJ2129" s="37"/>
      <c r="AK2129" s="37"/>
      <c r="AL2129" s="37"/>
      <c r="AM2129" s="37"/>
      <c r="AN2129" s="37"/>
      <c r="AO2129" s="37"/>
    </row>
    <row r="2130" spans="17:41" x14ac:dyDescent="0.35">
      <c r="Q2130" s="37"/>
      <c r="R2130" s="37"/>
      <c r="S2130" s="37"/>
      <c r="T2130" s="37"/>
      <c r="U2130" s="37"/>
      <c r="V2130" s="37"/>
      <c r="W2130" s="37"/>
      <c r="X2130" s="37"/>
      <c r="Y2130" s="37"/>
      <c r="Z2130" s="37"/>
      <c r="AA2130" s="37"/>
      <c r="AB2130" s="37"/>
      <c r="AC2130" s="37"/>
      <c r="AD2130" s="37"/>
      <c r="AE2130" s="37"/>
      <c r="AF2130" s="37"/>
      <c r="AG2130" s="37"/>
      <c r="AH2130" s="37"/>
      <c r="AI2130" s="37"/>
      <c r="AJ2130" s="37"/>
      <c r="AK2130" s="37"/>
      <c r="AL2130" s="37"/>
      <c r="AM2130" s="37"/>
      <c r="AN2130" s="37"/>
      <c r="AO2130" s="37"/>
    </row>
    <row r="2131" spans="17:41" x14ac:dyDescent="0.35">
      <c r="Q2131" s="37"/>
      <c r="R2131" s="37"/>
      <c r="S2131" s="37"/>
      <c r="T2131" s="37"/>
      <c r="U2131" s="37"/>
      <c r="V2131" s="37"/>
      <c r="W2131" s="37"/>
      <c r="X2131" s="37"/>
      <c r="Y2131" s="37"/>
      <c r="Z2131" s="37"/>
      <c r="AA2131" s="37"/>
      <c r="AB2131" s="37"/>
      <c r="AC2131" s="37"/>
      <c r="AD2131" s="37"/>
      <c r="AE2131" s="37"/>
      <c r="AF2131" s="37"/>
      <c r="AG2131" s="37"/>
      <c r="AH2131" s="37"/>
      <c r="AI2131" s="37"/>
      <c r="AJ2131" s="37"/>
      <c r="AK2131" s="37"/>
      <c r="AL2131" s="37"/>
      <c r="AM2131" s="37"/>
      <c r="AN2131" s="37"/>
      <c r="AO2131" s="37"/>
    </row>
    <row r="2132" spans="17:41" x14ac:dyDescent="0.35">
      <c r="Q2132" s="37"/>
      <c r="R2132" s="37"/>
      <c r="S2132" s="37"/>
      <c r="T2132" s="37"/>
      <c r="U2132" s="37"/>
      <c r="V2132" s="37"/>
      <c r="W2132" s="37"/>
      <c r="X2132" s="37"/>
      <c r="Y2132" s="37"/>
      <c r="Z2132" s="37"/>
      <c r="AA2132" s="37"/>
      <c r="AB2132" s="37"/>
      <c r="AC2132" s="37"/>
      <c r="AD2132" s="37"/>
      <c r="AE2132" s="37"/>
      <c r="AF2132" s="37"/>
      <c r="AG2132" s="37"/>
      <c r="AH2132" s="37"/>
      <c r="AI2132" s="37"/>
      <c r="AJ2132" s="37"/>
      <c r="AK2132" s="37"/>
      <c r="AL2132" s="37"/>
      <c r="AM2132" s="37"/>
      <c r="AN2132" s="37"/>
      <c r="AO2132" s="37"/>
    </row>
    <row r="2133" spans="17:41" x14ac:dyDescent="0.35">
      <c r="Q2133" s="37"/>
      <c r="R2133" s="37"/>
      <c r="S2133" s="37"/>
      <c r="T2133" s="37"/>
      <c r="U2133" s="37"/>
      <c r="V2133" s="37"/>
      <c r="W2133" s="37"/>
      <c r="X2133" s="37"/>
      <c r="Y2133" s="37"/>
      <c r="Z2133" s="37"/>
      <c r="AA2133" s="37"/>
      <c r="AB2133" s="37"/>
      <c r="AC2133" s="37"/>
      <c r="AD2133" s="37"/>
      <c r="AE2133" s="37"/>
      <c r="AF2133" s="37"/>
      <c r="AG2133" s="37"/>
      <c r="AH2133" s="37"/>
      <c r="AI2133" s="37"/>
      <c r="AJ2133" s="37"/>
      <c r="AK2133" s="37"/>
      <c r="AL2133" s="37"/>
      <c r="AM2133" s="37"/>
      <c r="AN2133" s="37"/>
      <c r="AO2133" s="37"/>
    </row>
    <row r="2134" spans="17:41" x14ac:dyDescent="0.35">
      <c r="Q2134" s="37"/>
      <c r="R2134" s="37"/>
      <c r="S2134" s="37"/>
      <c r="T2134" s="37"/>
      <c r="U2134" s="37"/>
      <c r="V2134" s="37"/>
      <c r="W2134" s="37"/>
      <c r="X2134" s="37"/>
      <c r="Y2134" s="37"/>
      <c r="Z2134" s="37"/>
      <c r="AA2134" s="37"/>
      <c r="AB2134" s="37"/>
      <c r="AC2134" s="37"/>
      <c r="AD2134" s="37"/>
      <c r="AE2134" s="37"/>
      <c r="AF2134" s="37"/>
      <c r="AG2134" s="37"/>
      <c r="AH2134" s="37"/>
      <c r="AI2134" s="37"/>
      <c r="AJ2134" s="37"/>
      <c r="AK2134" s="37"/>
      <c r="AL2134" s="37"/>
      <c r="AM2134" s="37"/>
      <c r="AN2134" s="37"/>
      <c r="AO2134" s="37"/>
    </row>
    <row r="2135" spans="17:41" x14ac:dyDescent="0.35">
      <c r="Q2135" s="37"/>
      <c r="R2135" s="37"/>
      <c r="S2135" s="37"/>
      <c r="T2135" s="37"/>
      <c r="U2135" s="37"/>
      <c r="V2135" s="37"/>
      <c r="W2135" s="37"/>
      <c r="X2135" s="37"/>
      <c r="Y2135" s="37"/>
      <c r="Z2135" s="37"/>
      <c r="AA2135" s="37"/>
      <c r="AB2135" s="37"/>
      <c r="AC2135" s="37"/>
      <c r="AD2135" s="37"/>
      <c r="AE2135" s="37"/>
      <c r="AF2135" s="37"/>
      <c r="AG2135" s="37"/>
      <c r="AH2135" s="37"/>
      <c r="AI2135" s="37"/>
      <c r="AJ2135" s="37"/>
      <c r="AK2135" s="37"/>
      <c r="AL2135" s="37"/>
      <c r="AM2135" s="37"/>
      <c r="AN2135" s="37"/>
      <c r="AO2135" s="37"/>
    </row>
    <row r="2136" spans="17:41" x14ac:dyDescent="0.35">
      <c r="Q2136" s="37"/>
      <c r="R2136" s="37"/>
      <c r="S2136" s="37"/>
      <c r="T2136" s="37"/>
      <c r="U2136" s="37"/>
      <c r="V2136" s="37"/>
      <c r="W2136" s="37"/>
      <c r="X2136" s="37"/>
      <c r="Y2136" s="37"/>
      <c r="Z2136" s="37"/>
      <c r="AA2136" s="37"/>
      <c r="AB2136" s="37"/>
      <c r="AC2136" s="37"/>
      <c r="AD2136" s="37"/>
      <c r="AE2136" s="37"/>
      <c r="AF2136" s="37"/>
      <c r="AG2136" s="37"/>
      <c r="AH2136" s="37"/>
      <c r="AI2136" s="37"/>
      <c r="AJ2136" s="37"/>
      <c r="AK2136" s="37"/>
      <c r="AL2136" s="37"/>
      <c r="AM2136" s="37"/>
      <c r="AN2136" s="37"/>
      <c r="AO2136" s="37"/>
    </row>
    <row r="2137" spans="17:41" x14ac:dyDescent="0.35">
      <c r="Q2137" s="37"/>
      <c r="R2137" s="37"/>
      <c r="S2137" s="37"/>
      <c r="T2137" s="37"/>
      <c r="U2137" s="37"/>
      <c r="V2137" s="37"/>
      <c r="W2137" s="37"/>
      <c r="X2137" s="37"/>
      <c r="Y2137" s="37"/>
      <c r="Z2137" s="37"/>
      <c r="AA2137" s="37"/>
      <c r="AB2137" s="37"/>
      <c r="AC2137" s="37"/>
      <c r="AD2137" s="37"/>
      <c r="AE2137" s="37"/>
      <c r="AF2137" s="37"/>
      <c r="AG2137" s="37"/>
      <c r="AH2137" s="37"/>
      <c r="AI2137" s="37"/>
      <c r="AJ2137" s="37"/>
      <c r="AK2137" s="37"/>
      <c r="AL2137" s="37"/>
      <c r="AM2137" s="37"/>
      <c r="AN2137" s="37"/>
      <c r="AO2137" s="37"/>
    </row>
    <row r="2138" spans="17:41" x14ac:dyDescent="0.35">
      <c r="Q2138" s="37"/>
      <c r="R2138" s="37"/>
      <c r="S2138" s="37"/>
      <c r="T2138" s="37"/>
      <c r="U2138" s="37"/>
      <c r="V2138" s="37"/>
      <c r="W2138" s="37"/>
      <c r="X2138" s="37"/>
      <c r="Y2138" s="37"/>
      <c r="Z2138" s="37"/>
      <c r="AA2138" s="37"/>
      <c r="AB2138" s="37"/>
      <c r="AC2138" s="37"/>
      <c r="AD2138" s="37"/>
      <c r="AE2138" s="37"/>
      <c r="AF2138" s="37"/>
      <c r="AG2138" s="37"/>
      <c r="AH2138" s="37"/>
      <c r="AI2138" s="37"/>
      <c r="AJ2138" s="37"/>
      <c r="AK2138" s="37"/>
      <c r="AL2138" s="37"/>
      <c r="AM2138" s="37"/>
      <c r="AN2138" s="37"/>
      <c r="AO2138" s="37"/>
    </row>
    <row r="2139" spans="17:41" x14ac:dyDescent="0.35">
      <c r="Q2139" s="37"/>
      <c r="R2139" s="37"/>
      <c r="S2139" s="37"/>
      <c r="T2139" s="37"/>
      <c r="U2139" s="37"/>
      <c r="V2139" s="37"/>
      <c r="W2139" s="37"/>
      <c r="X2139" s="37"/>
      <c r="Y2139" s="37"/>
      <c r="Z2139" s="37"/>
      <c r="AA2139" s="37"/>
      <c r="AB2139" s="37"/>
      <c r="AC2139" s="37"/>
      <c r="AD2139" s="37"/>
      <c r="AE2139" s="37"/>
      <c r="AF2139" s="37"/>
      <c r="AG2139" s="37"/>
      <c r="AH2139" s="37"/>
      <c r="AI2139" s="37"/>
      <c r="AJ2139" s="37"/>
      <c r="AK2139" s="37"/>
      <c r="AL2139" s="37"/>
      <c r="AM2139" s="37"/>
      <c r="AN2139" s="37"/>
      <c r="AO2139" s="37"/>
    </row>
    <row r="2140" spans="17:41" x14ac:dyDescent="0.35">
      <c r="Q2140" s="37"/>
      <c r="R2140" s="37"/>
      <c r="S2140" s="37"/>
      <c r="T2140" s="37"/>
      <c r="U2140" s="37"/>
      <c r="V2140" s="37"/>
      <c r="W2140" s="37"/>
      <c r="X2140" s="37"/>
      <c r="Y2140" s="37"/>
      <c r="Z2140" s="37"/>
      <c r="AA2140" s="37"/>
      <c r="AB2140" s="37"/>
      <c r="AC2140" s="37"/>
      <c r="AD2140" s="37"/>
      <c r="AE2140" s="37"/>
      <c r="AF2140" s="37"/>
      <c r="AG2140" s="37"/>
      <c r="AH2140" s="37"/>
      <c r="AI2140" s="37"/>
      <c r="AJ2140" s="37"/>
      <c r="AK2140" s="37"/>
      <c r="AL2140" s="37"/>
      <c r="AM2140" s="37"/>
      <c r="AN2140" s="37"/>
      <c r="AO2140" s="37"/>
    </row>
    <row r="2141" spans="17:41" x14ac:dyDescent="0.35">
      <c r="Q2141" s="37"/>
      <c r="R2141" s="37"/>
      <c r="S2141" s="37"/>
      <c r="T2141" s="37"/>
      <c r="U2141" s="37"/>
      <c r="V2141" s="37"/>
      <c r="W2141" s="37"/>
      <c r="X2141" s="37"/>
      <c r="Y2141" s="37"/>
      <c r="Z2141" s="37"/>
      <c r="AA2141" s="37"/>
      <c r="AB2141" s="37"/>
      <c r="AC2141" s="37"/>
      <c r="AD2141" s="37"/>
      <c r="AE2141" s="37"/>
      <c r="AF2141" s="37"/>
      <c r="AG2141" s="37"/>
      <c r="AH2141" s="37"/>
      <c r="AI2141" s="37"/>
      <c r="AJ2141" s="37"/>
      <c r="AK2141" s="37"/>
      <c r="AL2141" s="37"/>
      <c r="AM2141" s="37"/>
      <c r="AN2141" s="37"/>
      <c r="AO2141" s="37"/>
    </row>
    <row r="2142" spans="17:41" x14ac:dyDescent="0.35">
      <c r="Q2142" s="37"/>
      <c r="R2142" s="37"/>
      <c r="S2142" s="37"/>
      <c r="T2142" s="37"/>
      <c r="U2142" s="37"/>
      <c r="V2142" s="37"/>
      <c r="W2142" s="37"/>
      <c r="X2142" s="37"/>
      <c r="Y2142" s="37"/>
      <c r="Z2142" s="37"/>
      <c r="AA2142" s="37"/>
      <c r="AB2142" s="37"/>
      <c r="AC2142" s="37"/>
      <c r="AD2142" s="37"/>
      <c r="AE2142" s="37"/>
      <c r="AF2142" s="37"/>
      <c r="AG2142" s="37"/>
      <c r="AH2142" s="37"/>
      <c r="AI2142" s="37"/>
      <c r="AJ2142" s="37"/>
      <c r="AK2142" s="37"/>
      <c r="AL2142" s="37"/>
      <c r="AM2142" s="37"/>
      <c r="AN2142" s="37"/>
      <c r="AO2142" s="37"/>
    </row>
    <row r="2143" spans="17:41" x14ac:dyDescent="0.35">
      <c r="Q2143" s="37"/>
      <c r="R2143" s="37"/>
      <c r="S2143" s="37"/>
      <c r="T2143" s="37"/>
      <c r="U2143" s="37"/>
      <c r="V2143" s="37"/>
      <c r="W2143" s="37"/>
      <c r="X2143" s="37"/>
      <c r="Y2143" s="37"/>
      <c r="Z2143" s="37"/>
      <c r="AA2143" s="37"/>
      <c r="AB2143" s="37"/>
      <c r="AC2143" s="37"/>
      <c r="AD2143" s="37"/>
      <c r="AE2143" s="37"/>
      <c r="AF2143" s="37"/>
      <c r="AG2143" s="37"/>
      <c r="AH2143" s="37"/>
      <c r="AI2143" s="37"/>
      <c r="AJ2143" s="37"/>
      <c r="AK2143" s="37"/>
      <c r="AL2143" s="37"/>
      <c r="AM2143" s="37"/>
      <c r="AN2143" s="37"/>
      <c r="AO2143" s="37"/>
    </row>
    <row r="2144" spans="17:41" x14ac:dyDescent="0.35">
      <c r="Q2144" s="37"/>
      <c r="R2144" s="37"/>
      <c r="S2144" s="37"/>
      <c r="T2144" s="37"/>
      <c r="U2144" s="37"/>
      <c r="V2144" s="37"/>
      <c r="W2144" s="37"/>
      <c r="X2144" s="37"/>
      <c r="Y2144" s="37"/>
      <c r="Z2144" s="37"/>
      <c r="AA2144" s="37"/>
      <c r="AB2144" s="37"/>
      <c r="AC2144" s="37"/>
      <c r="AD2144" s="37"/>
      <c r="AE2144" s="37"/>
      <c r="AF2144" s="37"/>
      <c r="AG2144" s="37"/>
      <c r="AH2144" s="37"/>
      <c r="AI2144" s="37"/>
      <c r="AJ2144" s="37"/>
      <c r="AK2144" s="37"/>
      <c r="AL2144" s="37"/>
      <c r="AM2144" s="37"/>
      <c r="AN2144" s="37"/>
      <c r="AO2144" s="37"/>
    </row>
    <row r="2145" spans="17:41" x14ac:dyDescent="0.35">
      <c r="Q2145" s="37"/>
      <c r="R2145" s="37"/>
      <c r="S2145" s="37"/>
      <c r="T2145" s="37"/>
      <c r="U2145" s="37"/>
      <c r="V2145" s="37"/>
      <c r="W2145" s="37"/>
      <c r="X2145" s="37"/>
      <c r="Y2145" s="37"/>
      <c r="Z2145" s="37"/>
      <c r="AA2145" s="37"/>
      <c r="AB2145" s="37"/>
      <c r="AC2145" s="37"/>
      <c r="AD2145" s="37"/>
      <c r="AE2145" s="37"/>
      <c r="AF2145" s="37"/>
      <c r="AG2145" s="37"/>
      <c r="AH2145" s="37"/>
      <c r="AI2145" s="37"/>
      <c r="AJ2145" s="37"/>
      <c r="AK2145" s="37"/>
      <c r="AL2145" s="37"/>
      <c r="AM2145" s="37"/>
      <c r="AN2145" s="37"/>
      <c r="AO2145" s="37"/>
    </row>
    <row r="2146" spans="17:41" x14ac:dyDescent="0.35">
      <c r="Q2146" s="37"/>
      <c r="R2146" s="37"/>
      <c r="S2146" s="37"/>
      <c r="T2146" s="37"/>
      <c r="U2146" s="37"/>
      <c r="V2146" s="37"/>
      <c r="W2146" s="37"/>
      <c r="X2146" s="37"/>
      <c r="Y2146" s="37"/>
      <c r="Z2146" s="37"/>
      <c r="AA2146" s="37"/>
      <c r="AB2146" s="37"/>
      <c r="AC2146" s="37"/>
      <c r="AD2146" s="37"/>
      <c r="AE2146" s="37"/>
      <c r="AF2146" s="37"/>
      <c r="AG2146" s="37"/>
      <c r="AH2146" s="37"/>
      <c r="AI2146" s="37"/>
      <c r="AJ2146" s="37"/>
      <c r="AK2146" s="37"/>
      <c r="AL2146" s="37"/>
      <c r="AM2146" s="37"/>
      <c r="AN2146" s="37"/>
      <c r="AO2146" s="37"/>
    </row>
    <row r="2147" spans="17:41" x14ac:dyDescent="0.35">
      <c r="Q2147" s="37"/>
      <c r="R2147" s="37"/>
      <c r="S2147" s="37"/>
      <c r="T2147" s="37"/>
      <c r="U2147" s="37"/>
      <c r="V2147" s="37"/>
      <c r="W2147" s="37"/>
      <c r="X2147" s="37"/>
      <c r="Y2147" s="37"/>
      <c r="Z2147" s="37"/>
      <c r="AA2147" s="37"/>
      <c r="AB2147" s="37"/>
      <c r="AC2147" s="37"/>
      <c r="AD2147" s="37"/>
      <c r="AE2147" s="37"/>
      <c r="AF2147" s="37"/>
      <c r="AG2147" s="37"/>
      <c r="AH2147" s="37"/>
      <c r="AI2147" s="37"/>
      <c r="AJ2147" s="37"/>
      <c r="AK2147" s="37"/>
      <c r="AL2147" s="37"/>
      <c r="AM2147" s="37"/>
      <c r="AN2147" s="37"/>
      <c r="AO2147" s="37"/>
    </row>
    <row r="2148" spans="17:41" x14ac:dyDescent="0.35">
      <c r="Q2148" s="37"/>
      <c r="R2148" s="37"/>
      <c r="S2148" s="37"/>
      <c r="T2148" s="37"/>
      <c r="U2148" s="37"/>
      <c r="V2148" s="37"/>
      <c r="W2148" s="37"/>
      <c r="X2148" s="37"/>
      <c r="Y2148" s="37"/>
      <c r="Z2148" s="37"/>
      <c r="AA2148" s="37"/>
      <c r="AB2148" s="37"/>
      <c r="AC2148" s="37"/>
      <c r="AD2148" s="37"/>
      <c r="AE2148" s="37"/>
      <c r="AF2148" s="37"/>
      <c r="AG2148" s="37"/>
      <c r="AH2148" s="37"/>
      <c r="AI2148" s="37"/>
      <c r="AJ2148" s="37"/>
      <c r="AK2148" s="37"/>
      <c r="AL2148" s="37"/>
      <c r="AM2148" s="37"/>
      <c r="AN2148" s="37"/>
      <c r="AO2148" s="37"/>
    </row>
    <row r="2149" spans="17:41" x14ac:dyDescent="0.35">
      <c r="Q2149" s="37"/>
      <c r="R2149" s="37"/>
      <c r="S2149" s="37"/>
      <c r="T2149" s="37"/>
      <c r="U2149" s="37"/>
      <c r="V2149" s="37"/>
      <c r="W2149" s="37"/>
      <c r="X2149" s="37"/>
      <c r="Y2149" s="37"/>
      <c r="Z2149" s="37"/>
      <c r="AA2149" s="37"/>
      <c r="AB2149" s="37"/>
      <c r="AC2149" s="37"/>
      <c r="AD2149" s="37"/>
      <c r="AE2149" s="37"/>
      <c r="AF2149" s="37"/>
      <c r="AG2149" s="37"/>
      <c r="AH2149" s="37"/>
      <c r="AI2149" s="37"/>
      <c r="AJ2149" s="37"/>
      <c r="AK2149" s="37"/>
      <c r="AL2149" s="37"/>
      <c r="AM2149" s="37"/>
      <c r="AN2149" s="37"/>
      <c r="AO2149" s="37"/>
    </row>
    <row r="2150" spans="17:41" x14ac:dyDescent="0.35">
      <c r="Q2150" s="37"/>
      <c r="R2150" s="37"/>
      <c r="S2150" s="37"/>
      <c r="T2150" s="37"/>
      <c r="U2150" s="37"/>
      <c r="V2150" s="37"/>
      <c r="W2150" s="37"/>
      <c r="X2150" s="37"/>
      <c r="Y2150" s="37"/>
      <c r="Z2150" s="37"/>
      <c r="AA2150" s="37"/>
      <c r="AB2150" s="37"/>
      <c r="AC2150" s="37"/>
      <c r="AD2150" s="37"/>
      <c r="AE2150" s="37"/>
      <c r="AF2150" s="37"/>
      <c r="AG2150" s="37"/>
      <c r="AH2150" s="37"/>
      <c r="AI2150" s="37"/>
      <c r="AJ2150" s="37"/>
      <c r="AK2150" s="37"/>
      <c r="AL2150" s="37"/>
      <c r="AM2150" s="37"/>
      <c r="AN2150" s="37"/>
      <c r="AO2150" s="37"/>
    </row>
    <row r="2151" spans="17:41" x14ac:dyDescent="0.35">
      <c r="Q2151" s="37"/>
      <c r="R2151" s="37"/>
      <c r="S2151" s="37"/>
      <c r="T2151" s="37"/>
      <c r="U2151" s="37"/>
      <c r="V2151" s="37"/>
      <c r="W2151" s="37"/>
      <c r="X2151" s="37"/>
      <c r="Y2151" s="37"/>
      <c r="Z2151" s="37"/>
      <c r="AA2151" s="37"/>
      <c r="AB2151" s="37"/>
      <c r="AC2151" s="37"/>
      <c r="AD2151" s="37"/>
      <c r="AE2151" s="37"/>
      <c r="AF2151" s="37"/>
      <c r="AG2151" s="37"/>
      <c r="AH2151" s="37"/>
      <c r="AI2151" s="37"/>
      <c r="AJ2151" s="37"/>
      <c r="AK2151" s="37"/>
      <c r="AL2151" s="37"/>
      <c r="AM2151" s="37"/>
      <c r="AN2151" s="37"/>
      <c r="AO2151" s="37"/>
    </row>
    <row r="2152" spans="17:41" x14ac:dyDescent="0.35">
      <c r="Q2152" s="37"/>
      <c r="R2152" s="37"/>
      <c r="S2152" s="37"/>
      <c r="T2152" s="37"/>
      <c r="U2152" s="37"/>
      <c r="V2152" s="37"/>
      <c r="W2152" s="37"/>
      <c r="X2152" s="37"/>
      <c r="Y2152" s="37"/>
      <c r="Z2152" s="37"/>
      <c r="AA2152" s="37"/>
      <c r="AB2152" s="37"/>
      <c r="AC2152" s="37"/>
      <c r="AD2152" s="37"/>
      <c r="AE2152" s="37"/>
      <c r="AF2152" s="37"/>
      <c r="AG2152" s="37"/>
      <c r="AH2152" s="37"/>
      <c r="AI2152" s="37"/>
      <c r="AJ2152" s="37"/>
      <c r="AK2152" s="37"/>
      <c r="AL2152" s="37"/>
      <c r="AM2152" s="37"/>
      <c r="AN2152" s="37"/>
      <c r="AO2152" s="37"/>
    </row>
    <row r="2153" spans="17:41" x14ac:dyDescent="0.35">
      <c r="Q2153" s="37"/>
      <c r="R2153" s="37"/>
      <c r="S2153" s="37"/>
      <c r="T2153" s="37"/>
      <c r="U2153" s="37"/>
      <c r="V2153" s="37"/>
      <c r="W2153" s="37"/>
      <c r="X2153" s="37"/>
      <c r="Y2153" s="37"/>
      <c r="Z2153" s="37"/>
      <c r="AA2153" s="37"/>
      <c r="AB2153" s="37"/>
      <c r="AC2153" s="37"/>
      <c r="AD2153" s="37"/>
      <c r="AE2153" s="37"/>
      <c r="AF2153" s="37"/>
      <c r="AG2153" s="37"/>
      <c r="AH2153" s="37"/>
      <c r="AI2153" s="37"/>
      <c r="AJ2153" s="37"/>
      <c r="AK2153" s="37"/>
      <c r="AL2153" s="37"/>
      <c r="AM2153" s="37"/>
      <c r="AN2153" s="37"/>
      <c r="AO2153" s="37"/>
    </row>
    <row r="2154" spans="17:41" x14ac:dyDescent="0.35">
      <c r="Q2154" s="37"/>
      <c r="R2154" s="37"/>
      <c r="S2154" s="37"/>
      <c r="T2154" s="37"/>
      <c r="U2154" s="37"/>
      <c r="V2154" s="37"/>
      <c r="W2154" s="37"/>
      <c r="X2154" s="37"/>
      <c r="Y2154" s="37"/>
      <c r="Z2154" s="37"/>
      <c r="AA2154" s="37"/>
      <c r="AB2154" s="37"/>
      <c r="AC2154" s="37"/>
      <c r="AD2154" s="37"/>
      <c r="AE2154" s="37"/>
      <c r="AF2154" s="37"/>
      <c r="AG2154" s="37"/>
      <c r="AH2154" s="37"/>
      <c r="AI2154" s="37"/>
      <c r="AJ2154" s="37"/>
      <c r="AK2154" s="37"/>
      <c r="AL2154" s="37"/>
      <c r="AM2154" s="37"/>
      <c r="AN2154" s="37"/>
      <c r="AO2154" s="37"/>
    </row>
    <row r="2155" spans="17:41" x14ac:dyDescent="0.35">
      <c r="Q2155" s="37"/>
      <c r="R2155" s="37"/>
      <c r="S2155" s="37"/>
      <c r="T2155" s="37"/>
      <c r="U2155" s="37"/>
      <c r="V2155" s="37"/>
      <c r="W2155" s="37"/>
      <c r="X2155" s="37"/>
      <c r="Y2155" s="37"/>
      <c r="Z2155" s="37"/>
      <c r="AA2155" s="37"/>
      <c r="AB2155" s="37"/>
      <c r="AC2155" s="37"/>
      <c r="AD2155" s="37"/>
      <c r="AE2155" s="37"/>
      <c r="AF2155" s="37"/>
      <c r="AG2155" s="37"/>
      <c r="AH2155" s="37"/>
      <c r="AI2155" s="37"/>
      <c r="AJ2155" s="37"/>
      <c r="AK2155" s="37"/>
      <c r="AL2155" s="37"/>
      <c r="AM2155" s="37"/>
      <c r="AN2155" s="37"/>
      <c r="AO2155" s="37"/>
    </row>
    <row r="2156" spans="17:41" x14ac:dyDescent="0.35">
      <c r="Q2156" s="37"/>
      <c r="R2156" s="37"/>
      <c r="S2156" s="37"/>
      <c r="T2156" s="37"/>
      <c r="U2156" s="37"/>
      <c r="V2156" s="37"/>
      <c r="W2156" s="37"/>
      <c r="X2156" s="37"/>
      <c r="Y2156" s="37"/>
      <c r="Z2156" s="37"/>
      <c r="AA2156" s="37"/>
      <c r="AB2156" s="37"/>
      <c r="AC2156" s="37"/>
      <c r="AD2156" s="37"/>
      <c r="AE2156" s="37"/>
      <c r="AF2156" s="37"/>
      <c r="AG2156" s="37"/>
      <c r="AH2156" s="37"/>
      <c r="AI2156" s="37"/>
      <c r="AJ2156" s="37"/>
      <c r="AK2156" s="37"/>
      <c r="AL2156" s="37"/>
      <c r="AM2156" s="37"/>
      <c r="AN2156" s="37"/>
      <c r="AO2156" s="37"/>
    </row>
    <row r="2157" spans="17:41" x14ac:dyDescent="0.35">
      <c r="Q2157" s="37"/>
      <c r="R2157" s="37"/>
      <c r="S2157" s="37"/>
      <c r="T2157" s="37"/>
      <c r="U2157" s="37"/>
      <c r="V2157" s="37"/>
      <c r="W2157" s="37"/>
      <c r="X2157" s="37"/>
      <c r="Y2157" s="37"/>
      <c r="Z2157" s="37"/>
      <c r="AA2157" s="37"/>
      <c r="AB2157" s="37"/>
      <c r="AC2157" s="37"/>
      <c r="AD2157" s="37"/>
      <c r="AE2157" s="37"/>
      <c r="AF2157" s="37"/>
      <c r="AG2157" s="37"/>
      <c r="AH2157" s="37"/>
      <c r="AI2157" s="37"/>
      <c r="AJ2157" s="37"/>
      <c r="AK2157" s="37"/>
      <c r="AL2157" s="37"/>
      <c r="AM2157" s="37"/>
      <c r="AN2157" s="37"/>
      <c r="AO2157" s="37"/>
    </row>
    <row r="2158" spans="17:41" x14ac:dyDescent="0.35">
      <c r="Q2158" s="37"/>
      <c r="R2158" s="37"/>
      <c r="S2158" s="37"/>
      <c r="T2158" s="37"/>
      <c r="U2158" s="37"/>
      <c r="V2158" s="37"/>
      <c r="W2158" s="37"/>
      <c r="X2158" s="37"/>
      <c r="Y2158" s="37"/>
      <c r="Z2158" s="37"/>
      <c r="AA2158" s="37"/>
      <c r="AB2158" s="37"/>
      <c r="AC2158" s="37"/>
      <c r="AD2158" s="37"/>
      <c r="AE2158" s="37"/>
      <c r="AF2158" s="37"/>
      <c r="AG2158" s="37"/>
      <c r="AH2158" s="37"/>
      <c r="AI2158" s="37"/>
      <c r="AJ2158" s="37"/>
      <c r="AK2158" s="37"/>
      <c r="AL2158" s="37"/>
      <c r="AM2158" s="37"/>
      <c r="AN2158" s="37"/>
      <c r="AO2158" s="37"/>
    </row>
    <row r="2159" spans="17:41" x14ac:dyDescent="0.35">
      <c r="Q2159" s="37"/>
      <c r="R2159" s="37"/>
      <c r="S2159" s="37"/>
      <c r="T2159" s="37"/>
      <c r="U2159" s="37"/>
      <c r="V2159" s="37"/>
      <c r="W2159" s="37"/>
      <c r="X2159" s="37"/>
      <c r="Y2159" s="37"/>
      <c r="Z2159" s="37"/>
      <c r="AA2159" s="37"/>
      <c r="AB2159" s="37"/>
      <c r="AC2159" s="37"/>
      <c r="AD2159" s="37"/>
      <c r="AE2159" s="37"/>
      <c r="AF2159" s="37"/>
      <c r="AG2159" s="37"/>
      <c r="AH2159" s="37"/>
      <c r="AI2159" s="37"/>
      <c r="AJ2159" s="37"/>
      <c r="AK2159" s="37"/>
      <c r="AL2159" s="37"/>
      <c r="AM2159" s="37"/>
      <c r="AN2159" s="37"/>
      <c r="AO2159" s="37"/>
    </row>
    <row r="2160" spans="17:41" x14ac:dyDescent="0.35">
      <c r="Q2160" s="37"/>
      <c r="R2160" s="37"/>
      <c r="S2160" s="37"/>
      <c r="T2160" s="37"/>
      <c r="U2160" s="37"/>
      <c r="V2160" s="37"/>
      <c r="W2160" s="37"/>
      <c r="X2160" s="37"/>
      <c r="Y2160" s="37"/>
      <c r="Z2160" s="37"/>
      <c r="AA2160" s="37"/>
      <c r="AB2160" s="37"/>
      <c r="AC2160" s="37"/>
      <c r="AD2160" s="37"/>
      <c r="AE2160" s="37"/>
      <c r="AF2160" s="37"/>
      <c r="AG2160" s="37"/>
      <c r="AH2160" s="37"/>
      <c r="AI2160" s="37"/>
      <c r="AJ2160" s="37"/>
      <c r="AK2160" s="37"/>
      <c r="AL2160" s="37"/>
      <c r="AM2160" s="37"/>
      <c r="AN2160" s="37"/>
      <c r="AO2160" s="37"/>
    </row>
    <row r="2161" spans="17:41" x14ac:dyDescent="0.35">
      <c r="Q2161" s="37"/>
      <c r="R2161" s="37"/>
      <c r="S2161" s="37"/>
      <c r="T2161" s="37"/>
      <c r="U2161" s="37"/>
      <c r="V2161" s="37"/>
      <c r="W2161" s="37"/>
      <c r="X2161" s="37"/>
      <c r="Y2161" s="37"/>
      <c r="Z2161" s="37"/>
      <c r="AA2161" s="37"/>
      <c r="AB2161" s="37"/>
      <c r="AC2161" s="37"/>
      <c r="AD2161" s="37"/>
      <c r="AE2161" s="37"/>
      <c r="AF2161" s="37"/>
      <c r="AG2161" s="37"/>
      <c r="AH2161" s="37"/>
      <c r="AI2161" s="37"/>
      <c r="AJ2161" s="37"/>
      <c r="AK2161" s="37"/>
      <c r="AL2161" s="37"/>
      <c r="AM2161" s="37"/>
      <c r="AN2161" s="37"/>
      <c r="AO2161" s="37"/>
    </row>
    <row r="2162" spans="17:41" x14ac:dyDescent="0.35">
      <c r="Q2162" s="37"/>
      <c r="R2162" s="37"/>
      <c r="S2162" s="37"/>
      <c r="T2162" s="37"/>
      <c r="U2162" s="37"/>
      <c r="V2162" s="37"/>
      <c r="W2162" s="37"/>
      <c r="X2162" s="37"/>
      <c r="Y2162" s="37"/>
      <c r="Z2162" s="37"/>
      <c r="AA2162" s="37"/>
      <c r="AB2162" s="37"/>
      <c r="AC2162" s="37"/>
      <c r="AD2162" s="37"/>
      <c r="AE2162" s="37"/>
      <c r="AF2162" s="37"/>
      <c r="AG2162" s="37"/>
      <c r="AH2162" s="37"/>
      <c r="AI2162" s="37"/>
      <c r="AJ2162" s="37"/>
      <c r="AK2162" s="37"/>
      <c r="AL2162" s="37"/>
      <c r="AM2162" s="37"/>
      <c r="AN2162" s="37"/>
      <c r="AO2162" s="37"/>
    </row>
    <row r="2163" spans="17:41" x14ac:dyDescent="0.35">
      <c r="Q2163" s="37"/>
      <c r="R2163" s="37"/>
      <c r="S2163" s="37"/>
      <c r="T2163" s="37"/>
      <c r="U2163" s="37"/>
      <c r="V2163" s="37"/>
      <c r="W2163" s="37"/>
      <c r="X2163" s="37"/>
      <c r="Y2163" s="37"/>
      <c r="Z2163" s="37"/>
      <c r="AA2163" s="37"/>
      <c r="AB2163" s="37"/>
      <c r="AC2163" s="37"/>
      <c r="AD2163" s="37"/>
      <c r="AE2163" s="37"/>
      <c r="AF2163" s="37"/>
      <c r="AG2163" s="37"/>
      <c r="AH2163" s="37"/>
      <c r="AI2163" s="37"/>
      <c r="AJ2163" s="37"/>
      <c r="AK2163" s="37"/>
      <c r="AL2163" s="37"/>
      <c r="AM2163" s="37"/>
      <c r="AN2163" s="37"/>
      <c r="AO2163" s="37"/>
    </row>
    <row r="2164" spans="17:41" x14ac:dyDescent="0.35">
      <c r="Q2164" s="37"/>
      <c r="R2164" s="37"/>
      <c r="S2164" s="37"/>
      <c r="T2164" s="37"/>
      <c r="U2164" s="37"/>
      <c r="V2164" s="37"/>
      <c r="W2164" s="37"/>
      <c r="X2164" s="37"/>
      <c r="Y2164" s="37"/>
      <c r="Z2164" s="37"/>
      <c r="AA2164" s="37"/>
      <c r="AB2164" s="37"/>
      <c r="AC2164" s="37"/>
      <c r="AD2164" s="37"/>
      <c r="AE2164" s="37"/>
      <c r="AF2164" s="37"/>
      <c r="AG2164" s="37"/>
      <c r="AH2164" s="37"/>
      <c r="AI2164" s="37"/>
      <c r="AJ2164" s="37"/>
      <c r="AK2164" s="37"/>
      <c r="AL2164" s="37"/>
      <c r="AM2164" s="37"/>
      <c r="AN2164" s="37"/>
      <c r="AO2164" s="37"/>
    </row>
    <row r="2165" spans="17:41" x14ac:dyDescent="0.35">
      <c r="Q2165" s="37"/>
      <c r="R2165" s="37"/>
      <c r="S2165" s="37"/>
      <c r="T2165" s="37"/>
      <c r="U2165" s="37"/>
      <c r="V2165" s="37"/>
      <c r="W2165" s="37"/>
      <c r="X2165" s="37"/>
      <c r="Y2165" s="37"/>
      <c r="Z2165" s="37"/>
      <c r="AA2165" s="37"/>
      <c r="AB2165" s="37"/>
      <c r="AC2165" s="37"/>
      <c r="AD2165" s="37"/>
      <c r="AE2165" s="37"/>
      <c r="AF2165" s="37"/>
      <c r="AG2165" s="37"/>
      <c r="AH2165" s="37"/>
      <c r="AI2165" s="37"/>
      <c r="AJ2165" s="37"/>
      <c r="AK2165" s="37"/>
      <c r="AL2165" s="37"/>
      <c r="AM2165" s="37"/>
      <c r="AN2165" s="37"/>
      <c r="AO2165" s="37"/>
    </row>
    <row r="2166" spans="17:41" x14ac:dyDescent="0.35">
      <c r="Q2166" s="37"/>
      <c r="R2166" s="37"/>
      <c r="S2166" s="37"/>
      <c r="T2166" s="37"/>
      <c r="U2166" s="37"/>
      <c r="V2166" s="37"/>
      <c r="W2166" s="37"/>
      <c r="X2166" s="37"/>
      <c r="Y2166" s="37"/>
      <c r="Z2166" s="37"/>
      <c r="AA2166" s="37"/>
      <c r="AB2166" s="37"/>
      <c r="AC2166" s="37"/>
      <c r="AD2166" s="37"/>
      <c r="AE2166" s="37"/>
      <c r="AF2166" s="37"/>
      <c r="AG2166" s="37"/>
      <c r="AH2166" s="37"/>
      <c r="AI2166" s="37"/>
      <c r="AJ2166" s="37"/>
      <c r="AK2166" s="37"/>
      <c r="AL2166" s="37"/>
      <c r="AM2166" s="37"/>
      <c r="AN2166" s="37"/>
      <c r="AO2166" s="37"/>
    </row>
    <row r="2167" spans="17:41" x14ac:dyDescent="0.35">
      <c r="Q2167" s="37"/>
      <c r="R2167" s="37"/>
      <c r="S2167" s="37"/>
      <c r="T2167" s="37"/>
      <c r="U2167" s="37"/>
      <c r="V2167" s="37"/>
      <c r="W2167" s="37"/>
      <c r="X2167" s="37"/>
      <c r="Y2167" s="37"/>
      <c r="Z2167" s="37"/>
      <c r="AA2167" s="37"/>
      <c r="AB2167" s="37"/>
      <c r="AC2167" s="37"/>
      <c r="AD2167" s="37"/>
      <c r="AE2167" s="37"/>
      <c r="AF2167" s="37"/>
      <c r="AG2167" s="37"/>
      <c r="AH2167" s="37"/>
      <c r="AI2167" s="37"/>
      <c r="AJ2167" s="37"/>
      <c r="AK2167" s="37"/>
      <c r="AL2167" s="37"/>
      <c r="AM2167" s="37"/>
      <c r="AN2167" s="37"/>
      <c r="AO2167" s="37"/>
    </row>
    <row r="2168" spans="17:41" x14ac:dyDescent="0.35">
      <c r="Q2168" s="37"/>
      <c r="R2168" s="37"/>
      <c r="S2168" s="37"/>
      <c r="T2168" s="37"/>
      <c r="U2168" s="37"/>
      <c r="V2168" s="37"/>
      <c r="W2168" s="37"/>
      <c r="X2168" s="37"/>
      <c r="Y2168" s="37"/>
      <c r="Z2168" s="37"/>
      <c r="AA2168" s="37"/>
      <c r="AB2168" s="37"/>
      <c r="AC2168" s="37"/>
      <c r="AD2168" s="37"/>
      <c r="AE2168" s="37"/>
      <c r="AF2168" s="37"/>
      <c r="AG2168" s="37"/>
      <c r="AH2168" s="37"/>
      <c r="AI2168" s="37"/>
      <c r="AJ2168" s="37"/>
      <c r="AK2168" s="37"/>
      <c r="AL2168" s="37"/>
      <c r="AM2168" s="37"/>
      <c r="AN2168" s="37"/>
      <c r="AO2168" s="37"/>
    </row>
    <row r="2169" spans="17:41" x14ac:dyDescent="0.35">
      <c r="Q2169" s="37"/>
      <c r="R2169" s="37"/>
      <c r="S2169" s="37"/>
      <c r="T2169" s="37"/>
      <c r="U2169" s="37"/>
      <c r="V2169" s="37"/>
      <c r="W2169" s="37"/>
      <c r="X2169" s="37"/>
      <c r="Y2169" s="37"/>
      <c r="Z2169" s="37"/>
      <c r="AA2169" s="37"/>
      <c r="AB2169" s="37"/>
      <c r="AC2169" s="37"/>
      <c r="AD2169" s="37"/>
      <c r="AE2169" s="37"/>
      <c r="AF2169" s="37"/>
      <c r="AG2169" s="37"/>
      <c r="AH2169" s="37"/>
      <c r="AI2169" s="37"/>
      <c r="AJ2169" s="37"/>
      <c r="AK2169" s="37"/>
      <c r="AL2169" s="37"/>
      <c r="AM2169" s="37"/>
      <c r="AN2169" s="37"/>
      <c r="AO2169" s="37"/>
    </row>
    <row r="2170" spans="17:41" x14ac:dyDescent="0.35">
      <c r="Q2170" s="37"/>
      <c r="R2170" s="37"/>
      <c r="S2170" s="37"/>
      <c r="T2170" s="37"/>
      <c r="U2170" s="37"/>
      <c r="V2170" s="37"/>
      <c r="W2170" s="37"/>
      <c r="X2170" s="37"/>
      <c r="Y2170" s="37"/>
      <c r="Z2170" s="37"/>
      <c r="AA2170" s="37"/>
      <c r="AB2170" s="37"/>
      <c r="AC2170" s="37"/>
      <c r="AD2170" s="37"/>
      <c r="AE2170" s="37"/>
      <c r="AF2170" s="37"/>
      <c r="AG2170" s="37"/>
      <c r="AH2170" s="37"/>
      <c r="AI2170" s="37"/>
      <c r="AJ2170" s="37"/>
      <c r="AK2170" s="37"/>
      <c r="AL2170" s="37"/>
      <c r="AM2170" s="37"/>
      <c r="AN2170" s="37"/>
      <c r="AO2170" s="37"/>
    </row>
    <row r="2171" spans="17:41" x14ac:dyDescent="0.35">
      <c r="Q2171" s="37"/>
      <c r="R2171" s="37"/>
      <c r="S2171" s="37"/>
      <c r="T2171" s="37"/>
      <c r="U2171" s="37"/>
      <c r="V2171" s="37"/>
      <c r="W2171" s="37"/>
      <c r="X2171" s="37"/>
      <c r="Y2171" s="37"/>
      <c r="Z2171" s="37"/>
      <c r="AA2171" s="37"/>
      <c r="AB2171" s="37"/>
      <c r="AC2171" s="37"/>
      <c r="AD2171" s="37"/>
      <c r="AE2171" s="37"/>
      <c r="AF2171" s="37"/>
      <c r="AG2171" s="37"/>
      <c r="AH2171" s="37"/>
      <c r="AI2171" s="37"/>
      <c r="AJ2171" s="37"/>
      <c r="AK2171" s="37"/>
      <c r="AL2171" s="37"/>
      <c r="AM2171" s="37"/>
      <c r="AN2171" s="37"/>
      <c r="AO2171" s="37"/>
    </row>
    <row r="2172" spans="17:41" x14ac:dyDescent="0.35">
      <c r="Q2172" s="37"/>
      <c r="R2172" s="37"/>
      <c r="S2172" s="37"/>
      <c r="T2172" s="37"/>
      <c r="U2172" s="37"/>
      <c r="V2172" s="37"/>
      <c r="W2172" s="37"/>
      <c r="X2172" s="37"/>
      <c r="Y2172" s="37"/>
      <c r="Z2172" s="37"/>
      <c r="AA2172" s="37"/>
      <c r="AB2172" s="37"/>
      <c r="AC2172" s="37"/>
      <c r="AD2172" s="37"/>
      <c r="AE2172" s="37"/>
      <c r="AF2172" s="37"/>
      <c r="AG2172" s="37"/>
      <c r="AH2172" s="37"/>
      <c r="AI2172" s="37"/>
      <c r="AJ2172" s="37"/>
      <c r="AK2172" s="37"/>
      <c r="AL2172" s="37"/>
      <c r="AM2172" s="37"/>
      <c r="AN2172" s="37"/>
      <c r="AO2172" s="37"/>
    </row>
    <row r="2173" spans="17:41" x14ac:dyDescent="0.35">
      <c r="Q2173" s="37"/>
      <c r="R2173" s="37"/>
      <c r="S2173" s="37"/>
      <c r="T2173" s="37"/>
      <c r="U2173" s="37"/>
      <c r="V2173" s="37"/>
      <c r="W2173" s="37"/>
      <c r="X2173" s="37"/>
      <c r="Y2173" s="37"/>
      <c r="Z2173" s="37"/>
      <c r="AA2173" s="37"/>
      <c r="AB2173" s="37"/>
      <c r="AC2173" s="37"/>
      <c r="AD2173" s="37"/>
      <c r="AE2173" s="37"/>
      <c r="AF2173" s="37"/>
      <c r="AG2173" s="37"/>
      <c r="AH2173" s="37"/>
      <c r="AI2173" s="37"/>
      <c r="AJ2173" s="37"/>
      <c r="AK2173" s="37"/>
      <c r="AL2173" s="37"/>
      <c r="AM2173" s="37"/>
      <c r="AN2173" s="37"/>
      <c r="AO2173" s="37"/>
    </row>
    <row r="2174" spans="17:41" x14ac:dyDescent="0.35">
      <c r="Q2174" s="37"/>
      <c r="R2174" s="37"/>
      <c r="S2174" s="37"/>
      <c r="T2174" s="37"/>
      <c r="U2174" s="37"/>
      <c r="V2174" s="37"/>
      <c r="W2174" s="37"/>
      <c r="X2174" s="37"/>
      <c r="Y2174" s="37"/>
      <c r="Z2174" s="37"/>
      <c r="AA2174" s="37"/>
      <c r="AB2174" s="37"/>
      <c r="AC2174" s="37"/>
      <c r="AD2174" s="37"/>
      <c r="AE2174" s="37"/>
      <c r="AF2174" s="37"/>
      <c r="AG2174" s="37"/>
      <c r="AH2174" s="37"/>
      <c r="AI2174" s="37"/>
      <c r="AJ2174" s="37"/>
      <c r="AK2174" s="37"/>
      <c r="AL2174" s="37"/>
      <c r="AM2174" s="37"/>
      <c r="AN2174" s="37"/>
      <c r="AO2174" s="37"/>
    </row>
    <row r="2175" spans="17:41" x14ac:dyDescent="0.35">
      <c r="Q2175" s="37"/>
      <c r="R2175" s="37"/>
      <c r="S2175" s="37"/>
      <c r="T2175" s="37"/>
      <c r="U2175" s="37"/>
      <c r="V2175" s="37"/>
      <c r="W2175" s="37"/>
      <c r="X2175" s="37"/>
      <c r="Y2175" s="37"/>
      <c r="Z2175" s="37"/>
      <c r="AA2175" s="37"/>
      <c r="AB2175" s="37"/>
      <c r="AC2175" s="37"/>
      <c r="AD2175" s="37"/>
      <c r="AE2175" s="37"/>
      <c r="AF2175" s="37"/>
      <c r="AG2175" s="37"/>
      <c r="AH2175" s="37"/>
      <c r="AI2175" s="37"/>
      <c r="AJ2175" s="37"/>
      <c r="AK2175" s="37"/>
      <c r="AL2175" s="37"/>
      <c r="AM2175" s="37"/>
      <c r="AN2175" s="37"/>
      <c r="AO2175" s="37"/>
    </row>
    <row r="2176" spans="17:41" x14ac:dyDescent="0.35">
      <c r="Q2176" s="37"/>
      <c r="R2176" s="37"/>
      <c r="S2176" s="37"/>
      <c r="T2176" s="37"/>
      <c r="U2176" s="37"/>
      <c r="V2176" s="37"/>
      <c r="W2176" s="37"/>
      <c r="X2176" s="37"/>
      <c r="Y2176" s="37"/>
      <c r="Z2176" s="37"/>
      <c r="AA2176" s="37"/>
      <c r="AB2176" s="37"/>
      <c r="AC2176" s="37"/>
      <c r="AD2176" s="37"/>
      <c r="AE2176" s="37"/>
      <c r="AF2176" s="37"/>
      <c r="AG2176" s="37"/>
      <c r="AH2176" s="37"/>
      <c r="AI2176" s="37"/>
      <c r="AJ2176" s="37"/>
      <c r="AK2176" s="37"/>
      <c r="AL2176" s="37"/>
      <c r="AM2176" s="37"/>
      <c r="AN2176" s="37"/>
      <c r="AO2176" s="37"/>
    </row>
    <row r="2177" spans="17:41" x14ac:dyDescent="0.35">
      <c r="Q2177" s="37"/>
      <c r="R2177" s="37"/>
      <c r="S2177" s="37"/>
      <c r="T2177" s="37"/>
      <c r="U2177" s="37"/>
      <c r="V2177" s="37"/>
      <c r="W2177" s="37"/>
      <c r="X2177" s="37"/>
      <c r="Y2177" s="37"/>
      <c r="Z2177" s="37"/>
      <c r="AA2177" s="37"/>
      <c r="AB2177" s="37"/>
      <c r="AC2177" s="37"/>
      <c r="AD2177" s="37"/>
      <c r="AE2177" s="37"/>
      <c r="AF2177" s="37"/>
      <c r="AG2177" s="37"/>
      <c r="AH2177" s="37"/>
      <c r="AI2177" s="37"/>
      <c r="AJ2177" s="37"/>
      <c r="AK2177" s="37"/>
      <c r="AL2177" s="37"/>
      <c r="AM2177" s="37"/>
      <c r="AN2177" s="37"/>
      <c r="AO2177" s="37"/>
    </row>
    <row r="2178" spans="17:41" x14ac:dyDescent="0.35">
      <c r="Q2178" s="37"/>
      <c r="R2178" s="37"/>
      <c r="S2178" s="37"/>
      <c r="T2178" s="37"/>
      <c r="U2178" s="37"/>
      <c r="V2178" s="37"/>
      <c r="W2178" s="37"/>
      <c r="X2178" s="37"/>
      <c r="Y2178" s="37"/>
      <c r="Z2178" s="37"/>
      <c r="AA2178" s="37"/>
      <c r="AB2178" s="37"/>
      <c r="AC2178" s="37"/>
      <c r="AD2178" s="37"/>
      <c r="AE2178" s="37"/>
      <c r="AF2178" s="37"/>
      <c r="AG2178" s="37"/>
      <c r="AH2178" s="37"/>
      <c r="AI2178" s="37"/>
      <c r="AJ2178" s="37"/>
      <c r="AK2178" s="37"/>
      <c r="AL2178" s="37"/>
      <c r="AM2178" s="37"/>
      <c r="AN2178" s="37"/>
      <c r="AO2178" s="37"/>
    </row>
    <row r="2179" spans="17:41" x14ac:dyDescent="0.35">
      <c r="Q2179" s="37"/>
      <c r="R2179" s="37"/>
      <c r="S2179" s="37"/>
      <c r="T2179" s="37"/>
      <c r="U2179" s="37"/>
      <c r="V2179" s="37"/>
      <c r="W2179" s="37"/>
      <c r="X2179" s="37"/>
      <c r="Y2179" s="37"/>
      <c r="Z2179" s="37"/>
      <c r="AA2179" s="37"/>
      <c r="AB2179" s="37"/>
      <c r="AC2179" s="37"/>
      <c r="AD2179" s="37"/>
      <c r="AE2179" s="37"/>
      <c r="AF2179" s="37"/>
      <c r="AG2179" s="37"/>
      <c r="AH2179" s="37"/>
      <c r="AI2179" s="37"/>
      <c r="AJ2179" s="37"/>
      <c r="AK2179" s="37"/>
      <c r="AL2179" s="37"/>
      <c r="AM2179" s="37"/>
      <c r="AN2179" s="37"/>
      <c r="AO2179" s="37"/>
    </row>
    <row r="2180" spans="17:41" x14ac:dyDescent="0.35">
      <c r="Q2180" s="37"/>
      <c r="R2180" s="37"/>
      <c r="S2180" s="37"/>
      <c r="T2180" s="37"/>
      <c r="U2180" s="37"/>
      <c r="V2180" s="37"/>
      <c r="W2180" s="37"/>
      <c r="X2180" s="37"/>
      <c r="Y2180" s="37"/>
      <c r="Z2180" s="37"/>
      <c r="AA2180" s="37"/>
      <c r="AB2180" s="37"/>
      <c r="AC2180" s="37"/>
      <c r="AD2180" s="37"/>
      <c r="AE2180" s="37"/>
      <c r="AF2180" s="37"/>
      <c r="AG2180" s="37"/>
      <c r="AH2180" s="37"/>
      <c r="AI2180" s="37"/>
      <c r="AJ2180" s="37"/>
      <c r="AK2180" s="37"/>
      <c r="AL2180" s="37"/>
      <c r="AM2180" s="37"/>
      <c r="AN2180" s="37"/>
      <c r="AO2180" s="37"/>
    </row>
    <row r="2181" spans="17:41" x14ac:dyDescent="0.35">
      <c r="Q2181" s="37"/>
      <c r="R2181" s="37"/>
      <c r="S2181" s="37"/>
      <c r="T2181" s="37"/>
      <c r="U2181" s="37"/>
      <c r="V2181" s="37"/>
      <c r="W2181" s="37"/>
      <c r="X2181" s="37"/>
      <c r="Y2181" s="37"/>
      <c r="Z2181" s="37"/>
      <c r="AA2181" s="37"/>
      <c r="AB2181" s="37"/>
      <c r="AC2181" s="37"/>
      <c r="AD2181" s="37"/>
      <c r="AE2181" s="37"/>
      <c r="AF2181" s="37"/>
      <c r="AG2181" s="37"/>
      <c r="AH2181" s="37"/>
      <c r="AI2181" s="37"/>
      <c r="AJ2181" s="37"/>
      <c r="AK2181" s="37"/>
      <c r="AL2181" s="37"/>
      <c r="AM2181" s="37"/>
      <c r="AN2181" s="37"/>
      <c r="AO2181" s="37"/>
    </row>
    <row r="2182" spans="17:41" x14ac:dyDescent="0.35">
      <c r="Q2182" s="37"/>
      <c r="R2182" s="37"/>
      <c r="S2182" s="37"/>
      <c r="T2182" s="37"/>
      <c r="U2182" s="37"/>
      <c r="V2182" s="37"/>
      <c r="W2182" s="37"/>
      <c r="X2182" s="37"/>
      <c r="Y2182" s="37"/>
      <c r="Z2182" s="37"/>
      <c r="AA2182" s="37"/>
      <c r="AB2182" s="37"/>
      <c r="AC2182" s="37"/>
      <c r="AD2182" s="37"/>
      <c r="AE2182" s="37"/>
      <c r="AF2182" s="37"/>
      <c r="AG2182" s="37"/>
      <c r="AH2182" s="37"/>
      <c r="AI2182" s="37"/>
      <c r="AJ2182" s="37"/>
      <c r="AK2182" s="37"/>
      <c r="AL2182" s="37"/>
      <c r="AM2182" s="37"/>
      <c r="AN2182" s="37"/>
      <c r="AO2182" s="37"/>
    </row>
    <row r="2183" spans="17:41" x14ac:dyDescent="0.35">
      <c r="Q2183" s="37"/>
      <c r="R2183" s="37"/>
      <c r="S2183" s="37"/>
      <c r="T2183" s="37"/>
      <c r="U2183" s="37"/>
      <c r="V2183" s="37"/>
      <c r="W2183" s="37"/>
      <c r="X2183" s="37"/>
      <c r="Y2183" s="37"/>
      <c r="Z2183" s="37"/>
      <c r="AA2183" s="37"/>
      <c r="AB2183" s="37"/>
      <c r="AC2183" s="37"/>
      <c r="AD2183" s="37"/>
      <c r="AE2183" s="37"/>
      <c r="AF2183" s="37"/>
      <c r="AG2183" s="37"/>
      <c r="AH2183" s="37"/>
      <c r="AI2183" s="37"/>
      <c r="AJ2183" s="37"/>
      <c r="AK2183" s="37"/>
      <c r="AL2183" s="37"/>
      <c r="AM2183" s="37"/>
      <c r="AN2183" s="37"/>
      <c r="AO2183" s="37"/>
    </row>
    <row r="2184" spans="17:41" x14ac:dyDescent="0.35">
      <c r="Q2184" s="37"/>
      <c r="R2184" s="37"/>
      <c r="S2184" s="37"/>
      <c r="T2184" s="37"/>
      <c r="U2184" s="37"/>
      <c r="V2184" s="37"/>
      <c r="W2184" s="37"/>
      <c r="X2184" s="37"/>
      <c r="Y2184" s="37"/>
      <c r="Z2184" s="37"/>
      <c r="AA2184" s="37"/>
      <c r="AB2184" s="37"/>
      <c r="AC2184" s="37"/>
      <c r="AD2184" s="37"/>
      <c r="AE2184" s="37"/>
      <c r="AF2184" s="37"/>
      <c r="AG2184" s="37"/>
      <c r="AH2184" s="37"/>
      <c r="AI2184" s="37"/>
      <c r="AJ2184" s="37"/>
      <c r="AK2184" s="37"/>
      <c r="AL2184" s="37"/>
      <c r="AM2184" s="37"/>
      <c r="AN2184" s="37"/>
      <c r="AO2184" s="37"/>
    </row>
    <row r="2185" spans="17:41" x14ac:dyDescent="0.35">
      <c r="Q2185" s="37"/>
      <c r="R2185" s="37"/>
      <c r="S2185" s="37"/>
      <c r="T2185" s="37"/>
      <c r="U2185" s="37"/>
      <c r="V2185" s="37"/>
      <c r="W2185" s="37"/>
      <c r="X2185" s="37"/>
      <c r="Y2185" s="37"/>
      <c r="Z2185" s="37"/>
      <c r="AA2185" s="37"/>
      <c r="AB2185" s="37"/>
      <c r="AC2185" s="37"/>
      <c r="AD2185" s="37"/>
      <c r="AE2185" s="37"/>
      <c r="AF2185" s="37"/>
      <c r="AG2185" s="37"/>
      <c r="AH2185" s="37"/>
      <c r="AI2185" s="37"/>
      <c r="AJ2185" s="37"/>
      <c r="AK2185" s="37"/>
      <c r="AL2185" s="37"/>
      <c r="AM2185" s="37"/>
      <c r="AN2185" s="37"/>
      <c r="AO2185" s="37"/>
    </row>
    <row r="2186" spans="17:41" x14ac:dyDescent="0.35">
      <c r="Q2186" s="37"/>
      <c r="R2186" s="37"/>
      <c r="S2186" s="37"/>
      <c r="T2186" s="37"/>
      <c r="U2186" s="37"/>
      <c r="V2186" s="37"/>
      <c r="W2186" s="37"/>
      <c r="X2186" s="37"/>
      <c r="Y2186" s="37"/>
      <c r="Z2186" s="37"/>
      <c r="AA2186" s="37"/>
      <c r="AB2186" s="37"/>
      <c r="AC2186" s="37"/>
      <c r="AD2186" s="37"/>
      <c r="AE2186" s="37"/>
      <c r="AF2186" s="37"/>
      <c r="AG2186" s="37"/>
      <c r="AH2186" s="37"/>
      <c r="AI2186" s="37"/>
      <c r="AJ2186" s="37"/>
      <c r="AK2186" s="37"/>
      <c r="AL2186" s="37"/>
      <c r="AM2186" s="37"/>
      <c r="AN2186" s="37"/>
      <c r="AO2186" s="37"/>
    </row>
    <row r="2187" spans="17:41" x14ac:dyDescent="0.35">
      <c r="Q2187" s="37"/>
      <c r="R2187" s="37"/>
      <c r="S2187" s="37"/>
      <c r="T2187" s="37"/>
      <c r="U2187" s="37"/>
      <c r="V2187" s="37"/>
      <c r="W2187" s="37"/>
      <c r="X2187" s="37"/>
      <c r="Y2187" s="37"/>
      <c r="Z2187" s="37"/>
      <c r="AA2187" s="37"/>
      <c r="AB2187" s="37"/>
      <c r="AC2187" s="37"/>
      <c r="AD2187" s="37"/>
      <c r="AE2187" s="37"/>
      <c r="AF2187" s="37"/>
      <c r="AG2187" s="37"/>
      <c r="AH2187" s="37"/>
      <c r="AI2187" s="37"/>
      <c r="AJ2187" s="37"/>
      <c r="AK2187" s="37"/>
      <c r="AL2187" s="37"/>
      <c r="AM2187" s="37"/>
      <c r="AN2187" s="37"/>
      <c r="AO2187" s="37"/>
    </row>
    <row r="2188" spans="17:41" x14ac:dyDescent="0.35">
      <c r="Q2188" s="37"/>
      <c r="R2188" s="37"/>
      <c r="S2188" s="37"/>
      <c r="T2188" s="37"/>
      <c r="U2188" s="37"/>
      <c r="V2188" s="37"/>
      <c r="W2188" s="37"/>
      <c r="X2188" s="37"/>
      <c r="Y2188" s="37"/>
      <c r="Z2188" s="37"/>
      <c r="AA2188" s="37"/>
      <c r="AB2188" s="37"/>
      <c r="AC2188" s="37"/>
      <c r="AD2188" s="37"/>
      <c r="AE2188" s="37"/>
      <c r="AF2188" s="37"/>
      <c r="AG2188" s="37"/>
      <c r="AH2188" s="37"/>
      <c r="AI2188" s="37"/>
      <c r="AJ2188" s="37"/>
      <c r="AK2188" s="37"/>
      <c r="AL2188" s="37"/>
      <c r="AM2188" s="37"/>
      <c r="AN2188" s="37"/>
      <c r="AO2188" s="37"/>
    </row>
    <row r="2189" spans="17:41" x14ac:dyDescent="0.35">
      <c r="Q2189" s="37"/>
      <c r="R2189" s="37"/>
      <c r="S2189" s="37"/>
      <c r="T2189" s="37"/>
      <c r="U2189" s="37"/>
      <c r="V2189" s="37"/>
      <c r="W2189" s="37"/>
      <c r="X2189" s="37"/>
      <c r="Y2189" s="37"/>
      <c r="Z2189" s="37"/>
      <c r="AA2189" s="37"/>
      <c r="AB2189" s="37"/>
      <c r="AC2189" s="37"/>
      <c r="AD2189" s="37"/>
      <c r="AE2189" s="37"/>
      <c r="AF2189" s="37"/>
      <c r="AG2189" s="37"/>
      <c r="AH2189" s="37"/>
      <c r="AI2189" s="37"/>
      <c r="AJ2189" s="37"/>
      <c r="AK2189" s="37"/>
      <c r="AL2189" s="37"/>
      <c r="AM2189" s="37"/>
      <c r="AN2189" s="37"/>
      <c r="AO2189" s="37"/>
    </row>
    <row r="2190" spans="17:41" x14ac:dyDescent="0.35">
      <c r="Q2190" s="37"/>
      <c r="R2190" s="37"/>
      <c r="S2190" s="37"/>
      <c r="T2190" s="37"/>
      <c r="U2190" s="37"/>
      <c r="V2190" s="37"/>
      <c r="W2190" s="37"/>
      <c r="X2190" s="37"/>
      <c r="Y2190" s="37"/>
      <c r="Z2190" s="37"/>
      <c r="AA2190" s="37"/>
      <c r="AB2190" s="37"/>
      <c r="AC2190" s="37"/>
      <c r="AD2190" s="37"/>
      <c r="AE2190" s="37"/>
      <c r="AF2190" s="37"/>
      <c r="AG2190" s="37"/>
      <c r="AH2190" s="37"/>
      <c r="AI2190" s="37"/>
      <c r="AJ2190" s="37"/>
      <c r="AK2190" s="37"/>
      <c r="AL2190" s="37"/>
      <c r="AM2190" s="37"/>
      <c r="AN2190" s="37"/>
      <c r="AO2190" s="37"/>
    </row>
    <row r="2191" spans="17:41" x14ac:dyDescent="0.35">
      <c r="Q2191" s="37"/>
      <c r="R2191" s="37"/>
      <c r="S2191" s="37"/>
      <c r="T2191" s="37"/>
      <c r="U2191" s="37"/>
      <c r="V2191" s="37"/>
      <c r="W2191" s="37"/>
      <c r="X2191" s="37"/>
      <c r="Y2191" s="37"/>
      <c r="Z2191" s="37"/>
      <c r="AA2191" s="37"/>
      <c r="AB2191" s="37"/>
      <c r="AC2191" s="37"/>
      <c r="AD2191" s="37"/>
      <c r="AE2191" s="37"/>
      <c r="AF2191" s="37"/>
      <c r="AG2191" s="37"/>
      <c r="AH2191" s="37"/>
      <c r="AI2191" s="37"/>
      <c r="AJ2191" s="37"/>
      <c r="AK2191" s="37"/>
      <c r="AL2191" s="37"/>
      <c r="AM2191" s="37"/>
      <c r="AN2191" s="37"/>
      <c r="AO2191" s="37"/>
    </row>
    <row r="2192" spans="17:41" x14ac:dyDescent="0.35">
      <c r="Q2192" s="37"/>
      <c r="R2192" s="37"/>
      <c r="S2192" s="37"/>
      <c r="T2192" s="37"/>
      <c r="U2192" s="37"/>
      <c r="V2192" s="37"/>
      <c r="W2192" s="37"/>
      <c r="X2192" s="37"/>
      <c r="Y2192" s="37"/>
      <c r="Z2192" s="37"/>
      <c r="AA2192" s="37"/>
      <c r="AB2192" s="37"/>
      <c r="AC2192" s="37"/>
      <c r="AD2192" s="37"/>
      <c r="AE2192" s="37"/>
      <c r="AF2192" s="37"/>
      <c r="AG2192" s="37"/>
      <c r="AH2192" s="37"/>
      <c r="AI2192" s="37"/>
      <c r="AJ2192" s="37"/>
      <c r="AK2192" s="37"/>
      <c r="AL2192" s="37"/>
      <c r="AM2192" s="37"/>
      <c r="AN2192" s="37"/>
      <c r="AO2192" s="37"/>
    </row>
    <row r="2193" spans="17:41" x14ac:dyDescent="0.35">
      <c r="Q2193" s="37"/>
      <c r="R2193" s="37"/>
      <c r="S2193" s="37"/>
      <c r="T2193" s="37"/>
      <c r="U2193" s="37"/>
      <c r="V2193" s="37"/>
      <c r="W2193" s="37"/>
      <c r="X2193" s="37"/>
      <c r="Y2193" s="37"/>
      <c r="Z2193" s="37"/>
      <c r="AA2193" s="37"/>
      <c r="AB2193" s="37"/>
      <c r="AC2193" s="37"/>
      <c r="AD2193" s="37"/>
      <c r="AE2193" s="37"/>
      <c r="AF2193" s="37"/>
      <c r="AG2193" s="37"/>
      <c r="AH2193" s="37"/>
      <c r="AI2193" s="37"/>
      <c r="AJ2193" s="37"/>
      <c r="AK2193" s="37"/>
      <c r="AL2193" s="37"/>
      <c r="AM2193" s="37"/>
      <c r="AN2193" s="37"/>
      <c r="AO2193" s="37"/>
    </row>
    <row r="2194" spans="17:41" x14ac:dyDescent="0.35">
      <c r="Q2194" s="37"/>
      <c r="R2194" s="37"/>
      <c r="S2194" s="37"/>
      <c r="T2194" s="37"/>
      <c r="U2194" s="37"/>
      <c r="V2194" s="37"/>
      <c r="W2194" s="37"/>
      <c r="X2194" s="37"/>
      <c r="Y2194" s="37"/>
      <c r="Z2194" s="37"/>
      <c r="AA2194" s="37"/>
      <c r="AB2194" s="37"/>
      <c r="AC2194" s="37"/>
      <c r="AD2194" s="37"/>
      <c r="AE2194" s="37"/>
      <c r="AF2194" s="37"/>
      <c r="AG2194" s="37"/>
      <c r="AH2194" s="37"/>
      <c r="AI2194" s="37"/>
      <c r="AJ2194" s="37"/>
      <c r="AK2194" s="37"/>
      <c r="AL2194" s="37"/>
      <c r="AM2194" s="37"/>
      <c r="AN2194" s="37"/>
      <c r="AO2194" s="37"/>
    </row>
    <row r="2195" spans="17:41" x14ac:dyDescent="0.35">
      <c r="Q2195" s="37"/>
      <c r="R2195" s="37"/>
      <c r="S2195" s="37"/>
      <c r="T2195" s="37"/>
      <c r="U2195" s="37"/>
      <c r="V2195" s="37"/>
      <c r="W2195" s="37"/>
      <c r="X2195" s="37"/>
      <c r="Y2195" s="37"/>
      <c r="Z2195" s="37"/>
      <c r="AA2195" s="37"/>
      <c r="AB2195" s="37"/>
      <c r="AC2195" s="37"/>
      <c r="AD2195" s="37"/>
      <c r="AE2195" s="37"/>
      <c r="AF2195" s="37"/>
      <c r="AG2195" s="37"/>
      <c r="AH2195" s="37"/>
      <c r="AI2195" s="37"/>
      <c r="AJ2195" s="37"/>
      <c r="AK2195" s="37"/>
      <c r="AL2195" s="37"/>
      <c r="AM2195" s="37"/>
      <c r="AN2195" s="37"/>
      <c r="AO2195" s="37"/>
    </row>
    <row r="2196" spans="17:41" x14ac:dyDescent="0.35">
      <c r="Q2196" s="37"/>
      <c r="R2196" s="37"/>
      <c r="S2196" s="37"/>
      <c r="T2196" s="37"/>
      <c r="U2196" s="37"/>
      <c r="V2196" s="37"/>
      <c r="W2196" s="37"/>
      <c r="X2196" s="37"/>
      <c r="Y2196" s="37"/>
      <c r="Z2196" s="37"/>
      <c r="AA2196" s="37"/>
      <c r="AB2196" s="37"/>
      <c r="AC2196" s="37"/>
      <c r="AD2196" s="37"/>
      <c r="AE2196" s="37"/>
      <c r="AF2196" s="37"/>
      <c r="AG2196" s="37"/>
      <c r="AH2196" s="37"/>
      <c r="AI2196" s="37"/>
      <c r="AJ2196" s="37"/>
      <c r="AK2196" s="37"/>
      <c r="AL2196" s="37"/>
      <c r="AM2196" s="37"/>
      <c r="AN2196" s="37"/>
      <c r="AO2196" s="37"/>
    </row>
    <row r="2197" spans="17:41" x14ac:dyDescent="0.35">
      <c r="Q2197" s="37"/>
      <c r="R2197" s="37"/>
      <c r="S2197" s="37"/>
      <c r="T2197" s="37"/>
      <c r="U2197" s="37"/>
      <c r="V2197" s="37"/>
      <c r="W2197" s="37"/>
      <c r="X2197" s="37"/>
      <c r="Y2197" s="37"/>
      <c r="Z2197" s="37"/>
      <c r="AA2197" s="37"/>
      <c r="AB2197" s="37"/>
      <c r="AC2197" s="37"/>
      <c r="AD2197" s="37"/>
      <c r="AE2197" s="37"/>
      <c r="AF2197" s="37"/>
      <c r="AG2197" s="37"/>
      <c r="AH2197" s="37"/>
      <c r="AI2197" s="37"/>
      <c r="AJ2197" s="37"/>
      <c r="AK2197" s="37"/>
      <c r="AL2197" s="37"/>
      <c r="AM2197" s="37"/>
      <c r="AN2197" s="37"/>
      <c r="AO2197" s="37"/>
    </row>
    <row r="2198" spans="17:41" x14ac:dyDescent="0.35">
      <c r="Q2198" s="37"/>
      <c r="R2198" s="37"/>
      <c r="S2198" s="37"/>
      <c r="T2198" s="37"/>
      <c r="U2198" s="37"/>
      <c r="V2198" s="37"/>
      <c r="W2198" s="37"/>
      <c r="X2198" s="37"/>
      <c r="Y2198" s="37"/>
      <c r="Z2198" s="37"/>
      <c r="AA2198" s="37"/>
      <c r="AB2198" s="37"/>
      <c r="AC2198" s="37"/>
      <c r="AD2198" s="37"/>
      <c r="AE2198" s="37"/>
      <c r="AF2198" s="37"/>
      <c r="AG2198" s="37"/>
      <c r="AH2198" s="37"/>
      <c r="AI2198" s="37"/>
      <c r="AJ2198" s="37"/>
      <c r="AK2198" s="37"/>
      <c r="AL2198" s="37"/>
      <c r="AM2198" s="37"/>
      <c r="AN2198" s="37"/>
      <c r="AO2198" s="37"/>
    </row>
    <row r="2199" spans="17:41" x14ac:dyDescent="0.35">
      <c r="Q2199" s="37"/>
      <c r="R2199" s="37"/>
      <c r="S2199" s="37"/>
      <c r="T2199" s="37"/>
      <c r="U2199" s="37"/>
      <c r="V2199" s="37"/>
      <c r="W2199" s="37"/>
      <c r="X2199" s="37"/>
      <c r="Y2199" s="37"/>
      <c r="Z2199" s="37"/>
      <c r="AA2199" s="37"/>
      <c r="AB2199" s="37"/>
      <c r="AC2199" s="37"/>
      <c r="AD2199" s="37"/>
      <c r="AE2199" s="37"/>
      <c r="AF2199" s="37"/>
      <c r="AG2199" s="37"/>
      <c r="AH2199" s="37"/>
      <c r="AI2199" s="37"/>
      <c r="AJ2199" s="37"/>
      <c r="AK2199" s="37"/>
      <c r="AL2199" s="37"/>
      <c r="AM2199" s="37"/>
      <c r="AN2199" s="37"/>
      <c r="AO2199" s="37"/>
    </row>
    <row r="2200" spans="17:41" x14ac:dyDescent="0.35">
      <c r="Q2200" s="37"/>
      <c r="R2200" s="37"/>
      <c r="S2200" s="37"/>
      <c r="T2200" s="37"/>
      <c r="U2200" s="37"/>
      <c r="V2200" s="37"/>
      <c r="W2200" s="37"/>
      <c r="X2200" s="37"/>
      <c r="Y2200" s="37"/>
      <c r="Z2200" s="37"/>
      <c r="AA2200" s="37"/>
      <c r="AB2200" s="37"/>
      <c r="AC2200" s="37"/>
      <c r="AD2200" s="37"/>
      <c r="AE2200" s="37"/>
      <c r="AF2200" s="37"/>
      <c r="AG2200" s="37"/>
      <c r="AH2200" s="37"/>
      <c r="AI2200" s="37"/>
      <c r="AJ2200" s="37"/>
      <c r="AK2200" s="37"/>
      <c r="AL2200" s="37"/>
      <c r="AM2200" s="37"/>
      <c r="AN2200" s="37"/>
      <c r="AO2200" s="37"/>
    </row>
    <row r="2201" spans="17:41" x14ac:dyDescent="0.35">
      <c r="Q2201" s="37"/>
      <c r="R2201" s="37"/>
      <c r="S2201" s="37"/>
      <c r="T2201" s="37"/>
      <c r="U2201" s="37"/>
      <c r="V2201" s="37"/>
      <c r="W2201" s="37"/>
      <c r="X2201" s="37"/>
      <c r="Y2201" s="37"/>
      <c r="Z2201" s="37"/>
      <c r="AA2201" s="37"/>
      <c r="AB2201" s="37"/>
      <c r="AC2201" s="37"/>
      <c r="AD2201" s="37"/>
      <c r="AE2201" s="37"/>
      <c r="AF2201" s="37"/>
      <c r="AG2201" s="37"/>
      <c r="AH2201" s="37"/>
      <c r="AI2201" s="37"/>
      <c r="AJ2201" s="37"/>
      <c r="AK2201" s="37"/>
      <c r="AL2201" s="37"/>
      <c r="AM2201" s="37"/>
      <c r="AN2201" s="37"/>
      <c r="AO2201" s="37"/>
    </row>
    <row r="2202" spans="17:41" x14ac:dyDescent="0.35">
      <c r="Q2202" s="37"/>
      <c r="R2202" s="37"/>
      <c r="S2202" s="37"/>
      <c r="T2202" s="37"/>
      <c r="U2202" s="37"/>
      <c r="V2202" s="37"/>
      <c r="W2202" s="37"/>
      <c r="X2202" s="37"/>
      <c r="Y2202" s="37"/>
      <c r="Z2202" s="37"/>
      <c r="AA2202" s="37"/>
      <c r="AB2202" s="37"/>
      <c r="AC2202" s="37"/>
      <c r="AD2202" s="37"/>
      <c r="AE2202" s="37"/>
      <c r="AF2202" s="37"/>
      <c r="AG2202" s="37"/>
      <c r="AH2202" s="37"/>
      <c r="AI2202" s="37"/>
      <c r="AJ2202" s="37"/>
      <c r="AK2202" s="37"/>
      <c r="AL2202" s="37"/>
      <c r="AM2202" s="37"/>
      <c r="AN2202" s="37"/>
      <c r="AO2202" s="37"/>
    </row>
    <row r="2203" spans="17:41" x14ac:dyDescent="0.35">
      <c r="Q2203" s="37"/>
      <c r="R2203" s="37"/>
      <c r="S2203" s="37"/>
      <c r="T2203" s="37"/>
      <c r="U2203" s="37"/>
      <c r="V2203" s="37"/>
      <c r="W2203" s="37"/>
      <c r="X2203" s="37"/>
      <c r="Y2203" s="37"/>
      <c r="Z2203" s="37"/>
      <c r="AA2203" s="37"/>
      <c r="AB2203" s="37"/>
      <c r="AC2203" s="37"/>
      <c r="AD2203" s="37"/>
      <c r="AE2203" s="37"/>
      <c r="AF2203" s="37"/>
      <c r="AG2203" s="37"/>
      <c r="AH2203" s="37"/>
      <c r="AI2203" s="37"/>
      <c r="AJ2203" s="37"/>
      <c r="AK2203" s="37"/>
      <c r="AL2203" s="37"/>
      <c r="AM2203" s="37"/>
      <c r="AN2203" s="37"/>
      <c r="AO2203" s="37"/>
    </row>
    <row r="2204" spans="17:41" x14ac:dyDescent="0.35">
      <c r="Q2204" s="37"/>
      <c r="R2204" s="37"/>
      <c r="S2204" s="37"/>
      <c r="T2204" s="37"/>
      <c r="U2204" s="37"/>
      <c r="V2204" s="37"/>
      <c r="W2204" s="37"/>
      <c r="X2204" s="37"/>
      <c r="Y2204" s="37"/>
      <c r="Z2204" s="37"/>
      <c r="AA2204" s="37"/>
      <c r="AB2204" s="37"/>
      <c r="AC2204" s="37"/>
      <c r="AD2204" s="37"/>
      <c r="AE2204" s="37"/>
      <c r="AF2204" s="37"/>
      <c r="AG2204" s="37"/>
      <c r="AH2204" s="37"/>
      <c r="AI2204" s="37"/>
      <c r="AJ2204" s="37"/>
      <c r="AK2204" s="37"/>
      <c r="AL2204" s="37"/>
      <c r="AM2204" s="37"/>
      <c r="AN2204" s="37"/>
      <c r="AO2204" s="37"/>
    </row>
    <row r="2205" spans="17:41" x14ac:dyDescent="0.35">
      <c r="Q2205" s="37"/>
      <c r="R2205" s="37"/>
      <c r="S2205" s="37"/>
      <c r="T2205" s="37"/>
      <c r="U2205" s="37"/>
      <c r="V2205" s="37"/>
      <c r="W2205" s="37"/>
      <c r="X2205" s="37"/>
      <c r="Y2205" s="37"/>
      <c r="Z2205" s="37"/>
      <c r="AA2205" s="37"/>
      <c r="AB2205" s="37"/>
      <c r="AC2205" s="37"/>
      <c r="AD2205" s="37"/>
      <c r="AE2205" s="37"/>
      <c r="AF2205" s="37"/>
      <c r="AG2205" s="37"/>
      <c r="AH2205" s="37"/>
      <c r="AI2205" s="37"/>
      <c r="AJ2205" s="37"/>
      <c r="AK2205" s="37"/>
      <c r="AL2205" s="37"/>
      <c r="AM2205" s="37"/>
      <c r="AN2205" s="37"/>
      <c r="AO2205" s="37"/>
    </row>
    <row r="2206" spans="17:41" x14ac:dyDescent="0.35">
      <c r="Q2206" s="37"/>
      <c r="R2206" s="37"/>
      <c r="S2206" s="37"/>
      <c r="T2206" s="37"/>
      <c r="U2206" s="37"/>
      <c r="V2206" s="37"/>
      <c r="W2206" s="37"/>
      <c r="X2206" s="37"/>
      <c r="Y2206" s="37"/>
      <c r="Z2206" s="37"/>
      <c r="AA2206" s="37"/>
      <c r="AB2206" s="37"/>
      <c r="AC2206" s="37"/>
      <c r="AD2206" s="37"/>
      <c r="AE2206" s="37"/>
      <c r="AF2206" s="37"/>
      <c r="AG2206" s="37"/>
      <c r="AH2206" s="37"/>
      <c r="AI2206" s="37"/>
      <c r="AJ2206" s="37"/>
      <c r="AK2206" s="37"/>
      <c r="AL2206" s="37"/>
      <c r="AM2206" s="37"/>
      <c r="AN2206" s="37"/>
      <c r="AO2206" s="37"/>
    </row>
    <row r="2207" spans="17:41" x14ac:dyDescent="0.35">
      <c r="Q2207" s="37"/>
      <c r="R2207" s="37"/>
      <c r="S2207" s="37"/>
      <c r="T2207" s="37"/>
      <c r="U2207" s="37"/>
      <c r="V2207" s="37"/>
      <c r="W2207" s="37"/>
      <c r="X2207" s="37"/>
      <c r="Y2207" s="37"/>
      <c r="Z2207" s="37"/>
      <c r="AA2207" s="37"/>
      <c r="AB2207" s="37"/>
      <c r="AC2207" s="37"/>
      <c r="AD2207" s="37"/>
      <c r="AE2207" s="37"/>
      <c r="AF2207" s="37"/>
      <c r="AG2207" s="37"/>
      <c r="AH2207" s="37"/>
      <c r="AI2207" s="37"/>
      <c r="AJ2207" s="37"/>
      <c r="AK2207" s="37"/>
      <c r="AL2207" s="37"/>
      <c r="AM2207" s="37"/>
      <c r="AN2207" s="37"/>
      <c r="AO2207" s="37"/>
    </row>
    <row r="2208" spans="17:41" x14ac:dyDescent="0.35">
      <c r="Q2208" s="37"/>
      <c r="R2208" s="37"/>
      <c r="S2208" s="37"/>
      <c r="T2208" s="37"/>
      <c r="U2208" s="37"/>
      <c r="V2208" s="37"/>
      <c r="W2208" s="37"/>
      <c r="X2208" s="37"/>
      <c r="Y2208" s="37"/>
      <c r="Z2208" s="37"/>
      <c r="AA2208" s="37"/>
      <c r="AB2208" s="37"/>
      <c r="AC2208" s="37"/>
      <c r="AD2208" s="37"/>
      <c r="AE2208" s="37"/>
      <c r="AF2208" s="37"/>
      <c r="AG2208" s="37"/>
      <c r="AH2208" s="37"/>
      <c r="AI2208" s="37"/>
      <c r="AJ2208" s="37"/>
      <c r="AK2208" s="37"/>
      <c r="AL2208" s="37"/>
      <c r="AM2208" s="37"/>
      <c r="AN2208" s="37"/>
      <c r="AO2208" s="37"/>
    </row>
    <row r="2209" spans="17:41" x14ac:dyDescent="0.35">
      <c r="Q2209" s="37"/>
      <c r="R2209" s="37"/>
      <c r="S2209" s="37"/>
      <c r="T2209" s="37"/>
      <c r="U2209" s="37"/>
      <c r="V2209" s="37"/>
      <c r="W2209" s="37"/>
      <c r="X2209" s="37"/>
      <c r="Y2209" s="37"/>
      <c r="Z2209" s="37"/>
      <c r="AA2209" s="37"/>
      <c r="AB2209" s="37"/>
      <c r="AC2209" s="37"/>
      <c r="AD2209" s="37"/>
      <c r="AE2209" s="37"/>
      <c r="AF2209" s="37"/>
      <c r="AG2209" s="37"/>
      <c r="AH2209" s="37"/>
      <c r="AI2209" s="37"/>
      <c r="AJ2209" s="37"/>
      <c r="AK2209" s="37"/>
      <c r="AL2209" s="37"/>
      <c r="AM2209" s="37"/>
      <c r="AN2209" s="37"/>
      <c r="AO2209" s="37"/>
    </row>
    <row r="2210" spans="17:41" x14ac:dyDescent="0.35">
      <c r="Q2210" s="37"/>
      <c r="R2210" s="37"/>
      <c r="S2210" s="37"/>
      <c r="T2210" s="37"/>
      <c r="U2210" s="37"/>
      <c r="V2210" s="37"/>
      <c r="W2210" s="37"/>
      <c r="X2210" s="37"/>
      <c r="Y2210" s="37"/>
      <c r="Z2210" s="37"/>
      <c r="AA2210" s="37"/>
      <c r="AB2210" s="37"/>
      <c r="AC2210" s="37"/>
      <c r="AD2210" s="37"/>
      <c r="AE2210" s="37"/>
      <c r="AF2210" s="37"/>
      <c r="AG2210" s="37"/>
      <c r="AH2210" s="37"/>
      <c r="AI2210" s="37"/>
      <c r="AJ2210" s="37"/>
      <c r="AK2210" s="37"/>
      <c r="AL2210" s="37"/>
      <c r="AM2210" s="37"/>
      <c r="AN2210" s="37"/>
      <c r="AO2210" s="37"/>
    </row>
    <row r="2211" spans="17:41" x14ac:dyDescent="0.35">
      <c r="Q2211" s="37"/>
      <c r="R2211" s="37"/>
      <c r="S2211" s="37"/>
      <c r="T2211" s="37"/>
      <c r="U2211" s="37"/>
      <c r="V2211" s="37"/>
      <c r="W2211" s="37"/>
      <c r="X2211" s="37"/>
      <c r="Y2211" s="37"/>
      <c r="Z2211" s="37"/>
      <c r="AA2211" s="37"/>
      <c r="AB2211" s="37"/>
      <c r="AC2211" s="37"/>
      <c r="AD2211" s="37"/>
      <c r="AE2211" s="37"/>
      <c r="AF2211" s="37"/>
      <c r="AG2211" s="37"/>
      <c r="AH2211" s="37"/>
      <c r="AI2211" s="37"/>
      <c r="AJ2211" s="37"/>
      <c r="AK2211" s="37"/>
      <c r="AL2211" s="37"/>
      <c r="AM2211" s="37"/>
      <c r="AN2211" s="37"/>
      <c r="AO2211" s="37"/>
    </row>
    <row r="2212" spans="17:41" x14ac:dyDescent="0.35">
      <c r="Q2212" s="37"/>
      <c r="R2212" s="37"/>
      <c r="S2212" s="37"/>
      <c r="T2212" s="37"/>
      <c r="U2212" s="37"/>
      <c r="V2212" s="37"/>
      <c r="W2212" s="37"/>
      <c r="X2212" s="37"/>
      <c r="Y2212" s="37"/>
      <c r="Z2212" s="37"/>
      <c r="AA2212" s="37"/>
      <c r="AB2212" s="37"/>
      <c r="AC2212" s="37"/>
      <c r="AD2212" s="37"/>
      <c r="AE2212" s="37"/>
      <c r="AF2212" s="37"/>
      <c r="AG2212" s="37"/>
      <c r="AH2212" s="37"/>
      <c r="AI2212" s="37"/>
      <c r="AJ2212" s="37"/>
      <c r="AK2212" s="37"/>
      <c r="AL2212" s="37"/>
      <c r="AM2212" s="37"/>
      <c r="AN2212" s="37"/>
      <c r="AO2212" s="37"/>
    </row>
    <row r="2213" spans="17:41" x14ac:dyDescent="0.35">
      <c r="Q2213" s="37"/>
      <c r="R2213" s="37"/>
      <c r="S2213" s="37"/>
      <c r="T2213" s="37"/>
      <c r="U2213" s="37"/>
      <c r="V2213" s="37"/>
      <c r="W2213" s="37"/>
      <c r="X2213" s="37"/>
      <c r="Y2213" s="37"/>
      <c r="Z2213" s="37"/>
      <c r="AA2213" s="37"/>
      <c r="AB2213" s="37"/>
      <c r="AC2213" s="37"/>
      <c r="AD2213" s="37"/>
      <c r="AE2213" s="37"/>
      <c r="AF2213" s="37"/>
      <c r="AG2213" s="37"/>
      <c r="AH2213" s="37"/>
      <c r="AI2213" s="37"/>
      <c r="AJ2213" s="37"/>
      <c r="AK2213" s="37"/>
      <c r="AL2213" s="37"/>
      <c r="AM2213" s="37"/>
      <c r="AN2213" s="37"/>
      <c r="AO2213" s="37"/>
    </row>
    <row r="2214" spans="17:41" x14ac:dyDescent="0.35">
      <c r="Q2214" s="37"/>
      <c r="R2214" s="37"/>
      <c r="S2214" s="37"/>
      <c r="T2214" s="37"/>
      <c r="U2214" s="37"/>
      <c r="V2214" s="37"/>
      <c r="W2214" s="37"/>
      <c r="X2214" s="37"/>
      <c r="Y2214" s="37"/>
      <c r="Z2214" s="37"/>
      <c r="AA2214" s="37"/>
      <c r="AB2214" s="37"/>
      <c r="AC2214" s="37"/>
      <c r="AD2214" s="37"/>
      <c r="AE2214" s="37"/>
      <c r="AF2214" s="37"/>
      <c r="AG2214" s="37"/>
      <c r="AH2214" s="37"/>
      <c r="AI2214" s="37"/>
      <c r="AJ2214" s="37"/>
      <c r="AK2214" s="37"/>
      <c r="AL2214" s="37"/>
      <c r="AM2214" s="37"/>
      <c r="AN2214" s="37"/>
      <c r="AO2214" s="37"/>
    </row>
    <row r="2215" spans="17:41" x14ac:dyDescent="0.35">
      <c r="Q2215" s="37"/>
      <c r="R2215" s="37"/>
      <c r="S2215" s="37"/>
      <c r="T2215" s="37"/>
      <c r="U2215" s="37"/>
      <c r="V2215" s="37"/>
      <c r="W2215" s="37"/>
      <c r="X2215" s="37"/>
      <c r="Y2215" s="37"/>
      <c r="Z2215" s="37"/>
      <c r="AA2215" s="37"/>
      <c r="AB2215" s="37"/>
      <c r="AC2215" s="37"/>
      <c r="AD2215" s="37"/>
      <c r="AE2215" s="37"/>
      <c r="AF2215" s="37"/>
      <c r="AG2215" s="37"/>
      <c r="AH2215" s="37"/>
      <c r="AI2215" s="37"/>
      <c r="AJ2215" s="37"/>
      <c r="AK2215" s="37"/>
      <c r="AL2215" s="37"/>
      <c r="AM2215" s="37"/>
      <c r="AN2215" s="37"/>
      <c r="AO2215" s="37"/>
    </row>
    <row r="2216" spans="17:41" x14ac:dyDescent="0.35">
      <c r="Q2216" s="37"/>
      <c r="R2216" s="37"/>
      <c r="S2216" s="37"/>
      <c r="T2216" s="37"/>
      <c r="U2216" s="37"/>
      <c r="V2216" s="37"/>
      <c r="W2216" s="37"/>
      <c r="X2216" s="37"/>
      <c r="Y2216" s="37"/>
      <c r="Z2216" s="37"/>
      <c r="AA2216" s="37"/>
      <c r="AB2216" s="37"/>
      <c r="AC2216" s="37"/>
      <c r="AD2216" s="37"/>
      <c r="AE2216" s="37"/>
      <c r="AF2216" s="37"/>
      <c r="AG2216" s="37"/>
      <c r="AH2216" s="37"/>
      <c r="AI2216" s="37"/>
      <c r="AJ2216" s="37"/>
      <c r="AK2216" s="37"/>
      <c r="AL2216" s="37"/>
      <c r="AM2216" s="37"/>
      <c r="AN2216" s="37"/>
      <c r="AO2216" s="37"/>
    </row>
    <row r="2217" spans="17:41" x14ac:dyDescent="0.35">
      <c r="Q2217" s="37"/>
      <c r="R2217" s="37"/>
      <c r="S2217" s="37"/>
      <c r="T2217" s="37"/>
      <c r="U2217" s="37"/>
      <c r="V2217" s="37"/>
      <c r="W2217" s="37"/>
      <c r="X2217" s="37"/>
      <c r="Y2217" s="37"/>
      <c r="Z2217" s="37"/>
      <c r="AA2217" s="37"/>
      <c r="AB2217" s="37"/>
      <c r="AC2217" s="37"/>
      <c r="AD2217" s="37"/>
      <c r="AE2217" s="37"/>
      <c r="AF2217" s="37"/>
      <c r="AG2217" s="37"/>
      <c r="AH2217" s="37"/>
      <c r="AI2217" s="37"/>
      <c r="AJ2217" s="37"/>
      <c r="AK2217" s="37"/>
      <c r="AL2217" s="37"/>
      <c r="AM2217" s="37"/>
      <c r="AN2217" s="37"/>
      <c r="AO2217" s="37"/>
    </row>
    <row r="2218" spans="17:41" x14ac:dyDescent="0.35">
      <c r="Q2218" s="37"/>
      <c r="R2218" s="37"/>
      <c r="S2218" s="37"/>
      <c r="T2218" s="37"/>
      <c r="U2218" s="37"/>
      <c r="V2218" s="37"/>
      <c r="W2218" s="37"/>
      <c r="X2218" s="37"/>
      <c r="Y2218" s="37"/>
      <c r="Z2218" s="37"/>
      <c r="AA2218" s="37"/>
      <c r="AB2218" s="37"/>
      <c r="AC2218" s="37"/>
      <c r="AD2218" s="37"/>
      <c r="AE2218" s="37"/>
      <c r="AF2218" s="37"/>
      <c r="AG2218" s="37"/>
      <c r="AH2218" s="37"/>
      <c r="AI2218" s="37"/>
      <c r="AJ2218" s="37"/>
      <c r="AK2218" s="37"/>
      <c r="AL2218" s="37"/>
      <c r="AM2218" s="37"/>
      <c r="AN2218" s="37"/>
      <c r="AO2218" s="37"/>
    </row>
    <row r="2219" spans="17:41" x14ac:dyDescent="0.35">
      <c r="Q2219" s="37"/>
      <c r="R2219" s="37"/>
      <c r="S2219" s="37"/>
      <c r="T2219" s="37"/>
      <c r="U2219" s="37"/>
      <c r="V2219" s="37"/>
      <c r="W2219" s="37"/>
      <c r="X2219" s="37"/>
      <c r="Y2219" s="37"/>
      <c r="Z2219" s="37"/>
      <c r="AA2219" s="37"/>
      <c r="AB2219" s="37"/>
      <c r="AC2219" s="37"/>
      <c r="AD2219" s="37"/>
      <c r="AE2219" s="37"/>
      <c r="AF2219" s="37"/>
      <c r="AG2219" s="37"/>
      <c r="AH2219" s="37"/>
      <c r="AI2219" s="37"/>
      <c r="AJ2219" s="37"/>
      <c r="AK2219" s="37"/>
      <c r="AL2219" s="37"/>
      <c r="AM2219" s="37"/>
      <c r="AN2219" s="37"/>
      <c r="AO2219" s="37"/>
    </row>
    <row r="2220" spans="17:41" x14ac:dyDescent="0.35">
      <c r="Q2220" s="37"/>
      <c r="R2220" s="37"/>
      <c r="S2220" s="37"/>
      <c r="T2220" s="37"/>
      <c r="U2220" s="37"/>
      <c r="V2220" s="37"/>
      <c r="W2220" s="37"/>
      <c r="X2220" s="37"/>
      <c r="Y2220" s="37"/>
      <c r="Z2220" s="37"/>
      <c r="AA2220" s="37"/>
      <c r="AB2220" s="37"/>
      <c r="AC2220" s="37"/>
      <c r="AD2220" s="37"/>
      <c r="AE2220" s="37"/>
      <c r="AF2220" s="37"/>
      <c r="AG2220" s="37"/>
      <c r="AH2220" s="37"/>
      <c r="AI2220" s="37"/>
      <c r="AJ2220" s="37"/>
      <c r="AK2220" s="37"/>
      <c r="AL2220" s="37"/>
      <c r="AM2220" s="37"/>
      <c r="AN2220" s="37"/>
      <c r="AO2220" s="37"/>
    </row>
    <row r="2221" spans="17:41" x14ac:dyDescent="0.35">
      <c r="Q2221" s="37"/>
      <c r="R2221" s="37"/>
      <c r="S2221" s="37"/>
      <c r="T2221" s="37"/>
      <c r="U2221" s="37"/>
      <c r="V2221" s="37"/>
      <c r="W2221" s="37"/>
      <c r="X2221" s="37"/>
      <c r="Y2221" s="37"/>
      <c r="Z2221" s="37"/>
      <c r="AA2221" s="37"/>
      <c r="AB2221" s="37"/>
      <c r="AC2221" s="37"/>
      <c r="AD2221" s="37"/>
      <c r="AE2221" s="37"/>
      <c r="AF2221" s="37"/>
      <c r="AG2221" s="37"/>
      <c r="AH2221" s="37"/>
      <c r="AI2221" s="37"/>
      <c r="AJ2221" s="37"/>
      <c r="AK2221" s="37"/>
      <c r="AL2221" s="37"/>
      <c r="AM2221" s="37"/>
      <c r="AN2221" s="37"/>
      <c r="AO2221" s="37"/>
    </row>
    <row r="2222" spans="17:41" x14ac:dyDescent="0.35">
      <c r="Q2222" s="37"/>
      <c r="R2222" s="37"/>
      <c r="S2222" s="37"/>
      <c r="T2222" s="37"/>
      <c r="U2222" s="37"/>
      <c r="V2222" s="37"/>
      <c r="W2222" s="37"/>
      <c r="X2222" s="37"/>
      <c r="Y2222" s="37"/>
      <c r="Z2222" s="37"/>
      <c r="AA2222" s="37"/>
      <c r="AB2222" s="37"/>
      <c r="AC2222" s="37"/>
      <c r="AD2222" s="37"/>
      <c r="AE2222" s="37"/>
      <c r="AF2222" s="37"/>
      <c r="AG2222" s="37"/>
      <c r="AH2222" s="37"/>
      <c r="AI2222" s="37"/>
      <c r="AJ2222" s="37"/>
      <c r="AK2222" s="37"/>
      <c r="AL2222" s="37"/>
      <c r="AM2222" s="37"/>
      <c r="AN2222" s="37"/>
      <c r="AO2222" s="37"/>
    </row>
    <row r="2223" spans="17:41" x14ac:dyDescent="0.35">
      <c r="Q2223" s="37"/>
      <c r="R2223" s="37"/>
      <c r="S2223" s="37"/>
      <c r="T2223" s="37"/>
      <c r="U2223" s="37"/>
      <c r="V2223" s="37"/>
      <c r="W2223" s="37"/>
      <c r="X2223" s="37"/>
      <c r="Y2223" s="37"/>
      <c r="Z2223" s="37"/>
      <c r="AA2223" s="37"/>
      <c r="AB2223" s="37"/>
      <c r="AC2223" s="37"/>
      <c r="AD2223" s="37"/>
      <c r="AE2223" s="37"/>
      <c r="AF2223" s="37"/>
      <c r="AG2223" s="37"/>
      <c r="AH2223" s="37"/>
      <c r="AI2223" s="37"/>
      <c r="AJ2223" s="37"/>
      <c r="AK2223" s="37"/>
      <c r="AL2223" s="37"/>
      <c r="AM2223" s="37"/>
      <c r="AN2223" s="37"/>
      <c r="AO2223" s="37"/>
    </row>
    <row r="2224" spans="17:41" x14ac:dyDescent="0.35">
      <c r="Q2224" s="37"/>
      <c r="R2224" s="37"/>
      <c r="S2224" s="37"/>
      <c r="T2224" s="37"/>
      <c r="U2224" s="37"/>
      <c r="V2224" s="37"/>
      <c r="W2224" s="37"/>
      <c r="X2224" s="37"/>
      <c r="Y2224" s="37"/>
      <c r="Z2224" s="37"/>
      <c r="AA2224" s="37"/>
      <c r="AB2224" s="37"/>
      <c r="AC2224" s="37"/>
      <c r="AD2224" s="37"/>
      <c r="AE2224" s="37"/>
      <c r="AF2224" s="37"/>
      <c r="AG2224" s="37"/>
      <c r="AH2224" s="37"/>
      <c r="AI2224" s="37"/>
      <c r="AJ2224" s="37"/>
      <c r="AK2224" s="37"/>
      <c r="AL2224" s="37"/>
      <c r="AM2224" s="37"/>
      <c r="AN2224" s="37"/>
      <c r="AO2224" s="37"/>
    </row>
    <row r="2225" spans="17:41" x14ac:dyDescent="0.35">
      <c r="Q2225" s="37"/>
      <c r="R2225" s="37"/>
      <c r="S2225" s="37"/>
      <c r="T2225" s="37"/>
      <c r="U2225" s="37"/>
      <c r="V2225" s="37"/>
      <c r="W2225" s="37"/>
      <c r="X2225" s="37"/>
      <c r="Y2225" s="37"/>
      <c r="Z2225" s="37"/>
      <c r="AA2225" s="37"/>
      <c r="AB2225" s="37"/>
      <c r="AC2225" s="37"/>
      <c r="AD2225" s="37"/>
      <c r="AE2225" s="37"/>
      <c r="AF2225" s="37"/>
      <c r="AG2225" s="37"/>
      <c r="AH2225" s="37"/>
      <c r="AI2225" s="37"/>
      <c r="AJ2225" s="37"/>
      <c r="AK2225" s="37"/>
      <c r="AL2225" s="37"/>
      <c r="AM2225" s="37"/>
      <c r="AN2225" s="37"/>
      <c r="AO2225" s="37"/>
    </row>
    <row r="2226" spans="17:41" x14ac:dyDescent="0.35">
      <c r="Q2226" s="37"/>
      <c r="R2226" s="37"/>
      <c r="S2226" s="37"/>
      <c r="T2226" s="37"/>
      <c r="U2226" s="37"/>
      <c r="V2226" s="37"/>
      <c r="W2226" s="37"/>
      <c r="X2226" s="37"/>
      <c r="Y2226" s="37"/>
      <c r="Z2226" s="37"/>
      <c r="AA2226" s="37"/>
      <c r="AB2226" s="37"/>
      <c r="AC2226" s="37"/>
      <c r="AD2226" s="37"/>
      <c r="AE2226" s="37"/>
      <c r="AF2226" s="37"/>
      <c r="AG2226" s="37"/>
      <c r="AH2226" s="37"/>
      <c r="AI2226" s="37"/>
      <c r="AJ2226" s="37"/>
      <c r="AK2226" s="37"/>
      <c r="AL2226" s="37"/>
      <c r="AM2226" s="37"/>
      <c r="AN2226" s="37"/>
      <c r="AO2226" s="37"/>
    </row>
    <row r="2227" spans="17:41" x14ac:dyDescent="0.35">
      <c r="Q2227" s="37"/>
      <c r="R2227" s="37"/>
      <c r="S2227" s="37"/>
      <c r="T2227" s="37"/>
      <c r="U2227" s="37"/>
      <c r="V2227" s="37"/>
      <c r="W2227" s="37"/>
      <c r="X2227" s="37"/>
      <c r="Y2227" s="37"/>
      <c r="Z2227" s="37"/>
      <c r="AA2227" s="37"/>
      <c r="AB2227" s="37"/>
      <c r="AC2227" s="37"/>
      <c r="AD2227" s="37"/>
      <c r="AE2227" s="37"/>
      <c r="AF2227" s="37"/>
      <c r="AG2227" s="37"/>
      <c r="AH2227" s="37"/>
      <c r="AI2227" s="37"/>
      <c r="AJ2227" s="37"/>
      <c r="AK2227" s="37"/>
      <c r="AL2227" s="37"/>
      <c r="AM2227" s="37"/>
      <c r="AN2227" s="37"/>
      <c r="AO2227" s="37"/>
    </row>
    <row r="2228" spans="17:41" x14ac:dyDescent="0.35">
      <c r="Q2228" s="37"/>
      <c r="R2228" s="37"/>
      <c r="S2228" s="37"/>
      <c r="T2228" s="37"/>
      <c r="U2228" s="37"/>
      <c r="V2228" s="37"/>
      <c r="W2228" s="37"/>
      <c r="X2228" s="37"/>
      <c r="Y2228" s="37"/>
      <c r="Z2228" s="37"/>
      <c r="AA2228" s="37"/>
      <c r="AB2228" s="37"/>
      <c r="AC2228" s="37"/>
      <c r="AD2228" s="37"/>
      <c r="AE2228" s="37"/>
      <c r="AF2228" s="37"/>
      <c r="AG2228" s="37"/>
      <c r="AH2228" s="37"/>
      <c r="AI2228" s="37"/>
      <c r="AJ2228" s="37"/>
      <c r="AK2228" s="37"/>
      <c r="AL2228" s="37"/>
      <c r="AM2228" s="37"/>
      <c r="AN2228" s="37"/>
      <c r="AO2228" s="37"/>
    </row>
    <row r="2229" spans="17:41" x14ac:dyDescent="0.35">
      <c r="Q2229" s="37"/>
      <c r="R2229" s="37"/>
      <c r="S2229" s="37"/>
      <c r="T2229" s="37"/>
      <c r="U2229" s="37"/>
      <c r="V2229" s="37"/>
      <c r="W2229" s="37"/>
      <c r="X2229" s="37"/>
      <c r="Y2229" s="37"/>
      <c r="Z2229" s="37"/>
      <c r="AA2229" s="37"/>
      <c r="AB2229" s="37"/>
      <c r="AC2229" s="37"/>
      <c r="AD2229" s="37"/>
      <c r="AE2229" s="37"/>
      <c r="AF2229" s="37"/>
      <c r="AG2229" s="37"/>
      <c r="AH2229" s="37"/>
      <c r="AI2229" s="37"/>
      <c r="AJ2229" s="37"/>
      <c r="AK2229" s="37"/>
      <c r="AL2229" s="37"/>
      <c r="AM2229" s="37"/>
      <c r="AN2229" s="37"/>
      <c r="AO2229" s="37"/>
    </row>
    <row r="2230" spans="17:41" x14ac:dyDescent="0.35">
      <c r="Q2230" s="37"/>
      <c r="R2230" s="37"/>
      <c r="S2230" s="37"/>
      <c r="T2230" s="37"/>
      <c r="U2230" s="37"/>
      <c r="V2230" s="37"/>
      <c r="W2230" s="37"/>
      <c r="X2230" s="37"/>
      <c r="Y2230" s="37"/>
      <c r="Z2230" s="37"/>
      <c r="AA2230" s="37"/>
      <c r="AB2230" s="37"/>
      <c r="AC2230" s="37"/>
      <c r="AD2230" s="37"/>
      <c r="AE2230" s="37"/>
      <c r="AF2230" s="37"/>
      <c r="AG2230" s="37"/>
      <c r="AH2230" s="37"/>
      <c r="AI2230" s="37"/>
      <c r="AJ2230" s="37"/>
      <c r="AK2230" s="37"/>
      <c r="AL2230" s="37"/>
      <c r="AM2230" s="37"/>
      <c r="AN2230" s="37"/>
      <c r="AO2230" s="37"/>
    </row>
    <row r="2231" spans="17:41" x14ac:dyDescent="0.35">
      <c r="Q2231" s="37"/>
      <c r="R2231" s="37"/>
      <c r="S2231" s="37"/>
      <c r="T2231" s="37"/>
      <c r="U2231" s="37"/>
      <c r="V2231" s="37"/>
      <c r="W2231" s="37"/>
      <c r="X2231" s="37"/>
      <c r="Y2231" s="37"/>
      <c r="Z2231" s="37"/>
      <c r="AA2231" s="37"/>
      <c r="AB2231" s="37"/>
      <c r="AC2231" s="37"/>
      <c r="AD2231" s="37"/>
      <c r="AE2231" s="37"/>
      <c r="AF2231" s="37"/>
      <c r="AG2231" s="37"/>
      <c r="AH2231" s="37"/>
      <c r="AI2231" s="37"/>
      <c r="AJ2231" s="37"/>
      <c r="AK2231" s="37"/>
      <c r="AL2231" s="37"/>
      <c r="AM2231" s="37"/>
      <c r="AN2231" s="37"/>
      <c r="AO2231" s="37"/>
    </row>
    <row r="2232" spans="17:41" x14ac:dyDescent="0.35">
      <c r="Q2232" s="37"/>
      <c r="R2232" s="37"/>
      <c r="S2232" s="37"/>
      <c r="T2232" s="37"/>
      <c r="U2232" s="37"/>
      <c r="V2232" s="37"/>
      <c r="W2232" s="37"/>
      <c r="X2232" s="37"/>
      <c r="Y2232" s="37"/>
      <c r="Z2232" s="37"/>
      <c r="AA2232" s="37"/>
      <c r="AB2232" s="37"/>
      <c r="AC2232" s="37"/>
      <c r="AD2232" s="37"/>
      <c r="AE2232" s="37"/>
      <c r="AF2232" s="37"/>
      <c r="AG2232" s="37"/>
      <c r="AH2232" s="37"/>
      <c r="AI2232" s="37"/>
      <c r="AJ2232" s="37"/>
      <c r="AK2232" s="37"/>
      <c r="AL2232" s="37"/>
      <c r="AM2232" s="37"/>
      <c r="AN2232" s="37"/>
      <c r="AO2232" s="37"/>
    </row>
    <row r="2233" spans="17:41" x14ac:dyDescent="0.35">
      <c r="Q2233" s="37"/>
      <c r="R2233" s="37"/>
      <c r="S2233" s="37"/>
      <c r="T2233" s="37"/>
      <c r="U2233" s="37"/>
      <c r="V2233" s="37"/>
      <c r="W2233" s="37"/>
      <c r="X2233" s="37"/>
      <c r="Y2233" s="37"/>
      <c r="Z2233" s="37"/>
      <c r="AA2233" s="37"/>
      <c r="AB2233" s="37"/>
      <c r="AC2233" s="37"/>
      <c r="AD2233" s="37"/>
      <c r="AE2233" s="37"/>
      <c r="AF2233" s="37"/>
      <c r="AG2233" s="37"/>
      <c r="AH2233" s="37"/>
      <c r="AI2233" s="37"/>
      <c r="AJ2233" s="37"/>
      <c r="AK2233" s="37"/>
      <c r="AL2233" s="37"/>
      <c r="AM2233" s="37"/>
      <c r="AN2233" s="37"/>
      <c r="AO2233" s="37"/>
    </row>
    <row r="2234" spans="17:41" x14ac:dyDescent="0.35">
      <c r="Q2234" s="37"/>
      <c r="R2234" s="37"/>
      <c r="S2234" s="37"/>
      <c r="T2234" s="37"/>
      <c r="U2234" s="37"/>
      <c r="V2234" s="37"/>
      <c r="W2234" s="37"/>
      <c r="X2234" s="37"/>
      <c r="Y2234" s="37"/>
      <c r="Z2234" s="37"/>
      <c r="AA2234" s="37"/>
      <c r="AB2234" s="37"/>
      <c r="AC2234" s="37"/>
      <c r="AD2234" s="37"/>
      <c r="AE2234" s="37"/>
      <c r="AF2234" s="37"/>
      <c r="AG2234" s="37"/>
      <c r="AH2234" s="37"/>
      <c r="AI2234" s="37"/>
      <c r="AJ2234" s="37"/>
      <c r="AK2234" s="37"/>
      <c r="AL2234" s="37"/>
      <c r="AM2234" s="37"/>
      <c r="AN2234" s="37"/>
      <c r="AO2234" s="37"/>
    </row>
    <row r="2235" spans="17:41" x14ac:dyDescent="0.35">
      <c r="Q2235" s="37"/>
      <c r="R2235" s="37"/>
      <c r="S2235" s="37"/>
      <c r="T2235" s="37"/>
      <c r="U2235" s="37"/>
      <c r="V2235" s="37"/>
      <c r="W2235" s="37"/>
      <c r="X2235" s="37"/>
      <c r="Y2235" s="37"/>
      <c r="Z2235" s="37"/>
      <c r="AA2235" s="37"/>
      <c r="AB2235" s="37"/>
      <c r="AC2235" s="37"/>
      <c r="AD2235" s="37"/>
      <c r="AE2235" s="37"/>
      <c r="AF2235" s="37"/>
      <c r="AG2235" s="37"/>
      <c r="AH2235" s="37"/>
      <c r="AI2235" s="37"/>
      <c r="AJ2235" s="37"/>
      <c r="AK2235" s="37"/>
      <c r="AL2235" s="37"/>
      <c r="AM2235" s="37"/>
      <c r="AN2235" s="37"/>
      <c r="AO2235" s="37"/>
    </row>
    <row r="2236" spans="17:41" x14ac:dyDescent="0.35">
      <c r="Q2236" s="37"/>
      <c r="R2236" s="37"/>
      <c r="S2236" s="37"/>
      <c r="T2236" s="37"/>
      <c r="U2236" s="37"/>
      <c r="V2236" s="37"/>
      <c r="W2236" s="37"/>
      <c r="X2236" s="37"/>
      <c r="Y2236" s="37"/>
      <c r="Z2236" s="37"/>
      <c r="AA2236" s="37"/>
      <c r="AB2236" s="37"/>
      <c r="AC2236" s="37"/>
      <c r="AD2236" s="37"/>
      <c r="AE2236" s="37"/>
      <c r="AF2236" s="37"/>
      <c r="AG2236" s="37"/>
      <c r="AH2236" s="37"/>
      <c r="AI2236" s="37"/>
      <c r="AJ2236" s="37"/>
      <c r="AK2236" s="37"/>
      <c r="AL2236" s="37"/>
      <c r="AM2236" s="37"/>
      <c r="AN2236" s="37"/>
      <c r="AO2236" s="37"/>
    </row>
    <row r="2237" spans="17:41" x14ac:dyDescent="0.35">
      <c r="Q2237" s="37"/>
      <c r="R2237" s="37"/>
      <c r="S2237" s="37"/>
      <c r="T2237" s="37"/>
      <c r="U2237" s="37"/>
      <c r="V2237" s="37"/>
      <c r="W2237" s="37"/>
      <c r="X2237" s="37"/>
      <c r="Y2237" s="37"/>
      <c r="Z2237" s="37"/>
      <c r="AA2237" s="37"/>
      <c r="AB2237" s="37"/>
      <c r="AC2237" s="37"/>
      <c r="AD2237" s="37"/>
      <c r="AE2237" s="37"/>
      <c r="AF2237" s="37"/>
      <c r="AG2237" s="37"/>
      <c r="AH2237" s="37"/>
      <c r="AI2237" s="37"/>
      <c r="AJ2237" s="37"/>
      <c r="AK2237" s="37"/>
      <c r="AL2237" s="37"/>
      <c r="AM2237" s="37"/>
      <c r="AN2237" s="37"/>
      <c r="AO2237" s="37"/>
    </row>
    <row r="2238" spans="17:41" x14ac:dyDescent="0.35">
      <c r="Q2238" s="37"/>
      <c r="R2238" s="37"/>
      <c r="S2238" s="37"/>
      <c r="T2238" s="37"/>
      <c r="U2238" s="37"/>
      <c r="V2238" s="37"/>
      <c r="W2238" s="37"/>
      <c r="X2238" s="37"/>
      <c r="Y2238" s="37"/>
      <c r="Z2238" s="37"/>
      <c r="AA2238" s="37"/>
      <c r="AB2238" s="37"/>
      <c r="AC2238" s="37"/>
      <c r="AD2238" s="37"/>
      <c r="AE2238" s="37"/>
      <c r="AF2238" s="37"/>
      <c r="AG2238" s="37"/>
      <c r="AH2238" s="37"/>
      <c r="AI2238" s="37"/>
      <c r="AJ2238" s="37"/>
      <c r="AK2238" s="37"/>
      <c r="AL2238" s="37"/>
      <c r="AM2238" s="37"/>
      <c r="AN2238" s="37"/>
      <c r="AO2238" s="37"/>
    </row>
    <row r="2239" spans="17:41" x14ac:dyDescent="0.35">
      <c r="Q2239" s="37"/>
      <c r="R2239" s="37"/>
      <c r="S2239" s="37"/>
      <c r="T2239" s="37"/>
      <c r="U2239" s="37"/>
      <c r="V2239" s="37"/>
      <c r="W2239" s="37"/>
      <c r="X2239" s="37"/>
      <c r="Y2239" s="37"/>
      <c r="Z2239" s="37"/>
      <c r="AA2239" s="37"/>
      <c r="AB2239" s="37"/>
      <c r="AC2239" s="37"/>
      <c r="AD2239" s="37"/>
      <c r="AE2239" s="37"/>
      <c r="AF2239" s="37"/>
      <c r="AG2239" s="37"/>
      <c r="AH2239" s="37"/>
      <c r="AI2239" s="37"/>
      <c r="AJ2239" s="37"/>
      <c r="AK2239" s="37"/>
      <c r="AL2239" s="37"/>
      <c r="AM2239" s="37"/>
      <c r="AN2239" s="37"/>
      <c r="AO2239" s="37"/>
    </row>
    <row r="2240" spans="17:41" x14ac:dyDescent="0.35">
      <c r="Q2240" s="37"/>
      <c r="R2240" s="37"/>
      <c r="S2240" s="37"/>
      <c r="T2240" s="37"/>
      <c r="U2240" s="37"/>
      <c r="V2240" s="37"/>
      <c r="W2240" s="37"/>
      <c r="X2240" s="37"/>
      <c r="Y2240" s="37"/>
      <c r="Z2240" s="37"/>
      <c r="AA2240" s="37"/>
      <c r="AB2240" s="37"/>
      <c r="AC2240" s="37"/>
      <c r="AD2240" s="37"/>
      <c r="AE2240" s="37"/>
      <c r="AF2240" s="37"/>
      <c r="AG2240" s="37"/>
      <c r="AH2240" s="37"/>
      <c r="AI2240" s="37"/>
      <c r="AJ2240" s="37"/>
      <c r="AK2240" s="37"/>
      <c r="AL2240" s="37"/>
      <c r="AM2240" s="37"/>
      <c r="AN2240" s="37"/>
      <c r="AO2240" s="37"/>
    </row>
    <row r="2241" spans="17:41" x14ac:dyDescent="0.35">
      <c r="Q2241" s="37"/>
      <c r="R2241" s="37"/>
      <c r="S2241" s="37"/>
      <c r="T2241" s="37"/>
      <c r="U2241" s="37"/>
      <c r="V2241" s="37"/>
      <c r="W2241" s="37"/>
      <c r="X2241" s="37"/>
      <c r="Y2241" s="37"/>
      <c r="Z2241" s="37"/>
      <c r="AA2241" s="37"/>
      <c r="AB2241" s="37"/>
      <c r="AC2241" s="37"/>
      <c r="AD2241" s="37"/>
      <c r="AE2241" s="37"/>
      <c r="AF2241" s="37"/>
      <c r="AG2241" s="37"/>
      <c r="AH2241" s="37"/>
      <c r="AI2241" s="37"/>
      <c r="AJ2241" s="37"/>
      <c r="AK2241" s="37"/>
      <c r="AL2241" s="37"/>
      <c r="AM2241" s="37"/>
      <c r="AN2241" s="37"/>
      <c r="AO2241" s="37"/>
    </row>
    <row r="2242" spans="17:41" x14ac:dyDescent="0.35">
      <c r="Q2242" s="37"/>
      <c r="R2242" s="37"/>
      <c r="S2242" s="37"/>
      <c r="T2242" s="37"/>
      <c r="U2242" s="37"/>
      <c r="V2242" s="37"/>
      <c r="W2242" s="37"/>
      <c r="X2242" s="37"/>
      <c r="Y2242" s="37"/>
      <c r="Z2242" s="37"/>
      <c r="AA2242" s="37"/>
      <c r="AB2242" s="37"/>
      <c r="AC2242" s="37"/>
      <c r="AD2242" s="37"/>
      <c r="AE2242" s="37"/>
      <c r="AF2242" s="37"/>
      <c r="AG2242" s="37"/>
      <c r="AH2242" s="37"/>
      <c r="AI2242" s="37"/>
      <c r="AJ2242" s="37"/>
      <c r="AK2242" s="37"/>
      <c r="AL2242" s="37"/>
      <c r="AM2242" s="37"/>
      <c r="AN2242" s="37"/>
      <c r="AO2242" s="37"/>
    </row>
    <row r="2243" spans="17:41" x14ac:dyDescent="0.35">
      <c r="Q2243" s="37"/>
      <c r="R2243" s="37"/>
      <c r="S2243" s="37"/>
      <c r="T2243" s="37"/>
      <c r="U2243" s="37"/>
      <c r="V2243" s="37"/>
      <c r="W2243" s="37"/>
      <c r="X2243" s="37"/>
      <c r="Y2243" s="37"/>
      <c r="Z2243" s="37"/>
      <c r="AA2243" s="37"/>
      <c r="AB2243" s="37"/>
      <c r="AC2243" s="37"/>
      <c r="AD2243" s="37"/>
      <c r="AE2243" s="37"/>
      <c r="AF2243" s="37"/>
      <c r="AG2243" s="37"/>
      <c r="AH2243" s="37"/>
      <c r="AI2243" s="37"/>
      <c r="AJ2243" s="37"/>
      <c r="AK2243" s="37"/>
      <c r="AL2243" s="37"/>
      <c r="AM2243" s="37"/>
      <c r="AN2243" s="37"/>
      <c r="AO2243" s="37"/>
    </row>
    <row r="2244" spans="17:41" x14ac:dyDescent="0.35">
      <c r="Q2244" s="37"/>
      <c r="R2244" s="37"/>
      <c r="S2244" s="37"/>
      <c r="T2244" s="37"/>
      <c r="U2244" s="37"/>
      <c r="V2244" s="37"/>
      <c r="W2244" s="37"/>
      <c r="X2244" s="37"/>
      <c r="Y2244" s="37"/>
      <c r="Z2244" s="37"/>
      <c r="AA2244" s="37"/>
      <c r="AB2244" s="37"/>
      <c r="AC2244" s="37"/>
      <c r="AD2244" s="37"/>
      <c r="AE2244" s="37"/>
      <c r="AF2244" s="37"/>
      <c r="AG2244" s="37"/>
      <c r="AH2244" s="37"/>
      <c r="AI2244" s="37"/>
      <c r="AJ2244" s="37"/>
      <c r="AK2244" s="37"/>
      <c r="AL2244" s="37"/>
      <c r="AM2244" s="37"/>
      <c r="AN2244" s="37"/>
      <c r="AO2244" s="37"/>
    </row>
    <row r="2245" spans="17:41" x14ac:dyDescent="0.35">
      <c r="Q2245" s="37"/>
      <c r="R2245" s="37"/>
      <c r="S2245" s="37"/>
      <c r="T2245" s="37"/>
      <c r="U2245" s="37"/>
      <c r="V2245" s="37"/>
      <c r="W2245" s="37"/>
      <c r="X2245" s="37"/>
      <c r="Y2245" s="37"/>
      <c r="Z2245" s="37"/>
      <c r="AA2245" s="37"/>
      <c r="AB2245" s="37"/>
      <c r="AC2245" s="37"/>
      <c r="AD2245" s="37"/>
      <c r="AE2245" s="37"/>
      <c r="AF2245" s="37"/>
      <c r="AG2245" s="37"/>
      <c r="AH2245" s="37"/>
      <c r="AI2245" s="37"/>
      <c r="AJ2245" s="37"/>
      <c r="AK2245" s="37"/>
      <c r="AL2245" s="37"/>
      <c r="AM2245" s="37"/>
      <c r="AN2245" s="37"/>
      <c r="AO2245" s="37"/>
    </row>
    <row r="2246" spans="17:41" x14ac:dyDescent="0.35">
      <c r="Q2246" s="37"/>
      <c r="R2246" s="37"/>
      <c r="S2246" s="37"/>
      <c r="T2246" s="37"/>
      <c r="U2246" s="37"/>
      <c r="V2246" s="37"/>
      <c r="W2246" s="37"/>
      <c r="X2246" s="37"/>
      <c r="Y2246" s="37"/>
      <c r="Z2246" s="37"/>
      <c r="AA2246" s="37"/>
      <c r="AB2246" s="37"/>
      <c r="AC2246" s="37"/>
      <c r="AD2246" s="37"/>
      <c r="AE2246" s="37"/>
      <c r="AF2246" s="37"/>
      <c r="AG2246" s="37"/>
      <c r="AH2246" s="37"/>
      <c r="AI2246" s="37"/>
      <c r="AJ2246" s="37"/>
      <c r="AK2246" s="37"/>
      <c r="AL2246" s="37"/>
      <c r="AM2246" s="37"/>
      <c r="AN2246" s="37"/>
      <c r="AO2246" s="37"/>
    </row>
    <row r="2247" spans="17:41" x14ac:dyDescent="0.35">
      <c r="Q2247" s="37"/>
      <c r="R2247" s="37"/>
      <c r="S2247" s="37"/>
      <c r="T2247" s="37"/>
      <c r="U2247" s="37"/>
      <c r="V2247" s="37"/>
      <c r="W2247" s="37"/>
      <c r="X2247" s="37"/>
      <c r="Y2247" s="37"/>
      <c r="Z2247" s="37"/>
      <c r="AA2247" s="37"/>
      <c r="AB2247" s="37"/>
      <c r="AC2247" s="37"/>
      <c r="AD2247" s="37"/>
      <c r="AE2247" s="37"/>
      <c r="AF2247" s="37"/>
      <c r="AG2247" s="37"/>
      <c r="AH2247" s="37"/>
      <c r="AI2247" s="37"/>
      <c r="AJ2247" s="37"/>
      <c r="AK2247" s="37"/>
      <c r="AL2247" s="37"/>
      <c r="AM2247" s="37"/>
      <c r="AN2247" s="37"/>
      <c r="AO2247" s="37"/>
    </row>
    <row r="2248" spans="17:41" x14ac:dyDescent="0.35">
      <c r="Q2248" s="37"/>
      <c r="R2248" s="37"/>
      <c r="S2248" s="37"/>
      <c r="T2248" s="37"/>
      <c r="U2248" s="37"/>
      <c r="V2248" s="37"/>
      <c r="W2248" s="37"/>
      <c r="X2248" s="37"/>
      <c r="Y2248" s="37"/>
      <c r="Z2248" s="37"/>
      <c r="AA2248" s="37"/>
      <c r="AB2248" s="37"/>
      <c r="AC2248" s="37"/>
      <c r="AD2248" s="37"/>
      <c r="AE2248" s="37"/>
      <c r="AF2248" s="37"/>
      <c r="AG2248" s="37"/>
      <c r="AH2248" s="37"/>
      <c r="AI2248" s="37"/>
      <c r="AJ2248" s="37"/>
      <c r="AK2248" s="37"/>
      <c r="AL2248" s="37"/>
      <c r="AM2248" s="37"/>
      <c r="AN2248" s="37"/>
      <c r="AO2248" s="37"/>
    </row>
    <row r="2249" spans="17:41" x14ac:dyDescent="0.35">
      <c r="Q2249" s="37"/>
      <c r="R2249" s="37"/>
      <c r="S2249" s="37"/>
      <c r="T2249" s="37"/>
      <c r="U2249" s="37"/>
      <c r="V2249" s="37"/>
      <c r="W2249" s="37"/>
      <c r="X2249" s="37"/>
      <c r="Y2249" s="37"/>
      <c r="Z2249" s="37"/>
      <c r="AA2249" s="37"/>
      <c r="AB2249" s="37"/>
      <c r="AC2249" s="37"/>
      <c r="AD2249" s="37"/>
      <c r="AE2249" s="37"/>
      <c r="AF2249" s="37"/>
      <c r="AG2249" s="37"/>
      <c r="AH2249" s="37"/>
      <c r="AI2249" s="37"/>
      <c r="AJ2249" s="37"/>
      <c r="AK2249" s="37"/>
      <c r="AL2249" s="37"/>
      <c r="AM2249" s="37"/>
      <c r="AN2249" s="37"/>
      <c r="AO2249" s="37"/>
    </row>
    <row r="2250" spans="17:41" x14ac:dyDescent="0.35">
      <c r="Q2250" s="37"/>
      <c r="R2250" s="37"/>
      <c r="S2250" s="37"/>
      <c r="T2250" s="37"/>
      <c r="U2250" s="37"/>
      <c r="V2250" s="37"/>
      <c r="W2250" s="37"/>
      <c r="X2250" s="37"/>
      <c r="Y2250" s="37"/>
      <c r="Z2250" s="37"/>
      <c r="AA2250" s="37"/>
      <c r="AB2250" s="37"/>
      <c r="AC2250" s="37"/>
      <c r="AD2250" s="37"/>
      <c r="AE2250" s="37"/>
      <c r="AF2250" s="37"/>
      <c r="AG2250" s="37"/>
      <c r="AH2250" s="37"/>
      <c r="AI2250" s="37"/>
      <c r="AJ2250" s="37"/>
      <c r="AK2250" s="37"/>
      <c r="AL2250" s="37"/>
      <c r="AM2250" s="37"/>
      <c r="AN2250" s="37"/>
      <c r="AO2250" s="37"/>
    </row>
    <row r="2251" spans="17:41" x14ac:dyDescent="0.35">
      <c r="Q2251" s="37"/>
      <c r="R2251" s="37"/>
      <c r="S2251" s="37"/>
      <c r="T2251" s="37"/>
      <c r="U2251" s="37"/>
      <c r="V2251" s="37"/>
      <c r="W2251" s="37"/>
      <c r="X2251" s="37"/>
      <c r="Y2251" s="37"/>
      <c r="Z2251" s="37"/>
      <c r="AA2251" s="37"/>
      <c r="AB2251" s="37"/>
      <c r="AC2251" s="37"/>
      <c r="AD2251" s="37"/>
      <c r="AE2251" s="37"/>
      <c r="AF2251" s="37"/>
      <c r="AG2251" s="37"/>
      <c r="AH2251" s="37"/>
      <c r="AI2251" s="37"/>
      <c r="AJ2251" s="37"/>
      <c r="AK2251" s="37"/>
      <c r="AL2251" s="37"/>
      <c r="AM2251" s="37"/>
      <c r="AN2251" s="37"/>
      <c r="AO2251" s="37"/>
    </row>
    <row r="2252" spans="17:41" x14ac:dyDescent="0.35">
      <c r="Q2252" s="37"/>
      <c r="R2252" s="37"/>
      <c r="S2252" s="37"/>
      <c r="T2252" s="37"/>
      <c r="U2252" s="37"/>
      <c r="V2252" s="37"/>
      <c r="W2252" s="37"/>
      <c r="X2252" s="37"/>
      <c r="Y2252" s="37"/>
      <c r="Z2252" s="37"/>
      <c r="AA2252" s="37"/>
      <c r="AB2252" s="37"/>
      <c r="AC2252" s="37"/>
      <c r="AD2252" s="37"/>
      <c r="AE2252" s="37"/>
      <c r="AF2252" s="37"/>
      <c r="AG2252" s="37"/>
      <c r="AH2252" s="37"/>
      <c r="AI2252" s="37"/>
      <c r="AJ2252" s="37"/>
      <c r="AK2252" s="37"/>
      <c r="AL2252" s="37"/>
      <c r="AM2252" s="37"/>
      <c r="AN2252" s="37"/>
      <c r="AO2252" s="37"/>
    </row>
    <row r="2253" spans="17:41" x14ac:dyDescent="0.35">
      <c r="Q2253" s="37"/>
      <c r="R2253" s="37"/>
      <c r="S2253" s="37"/>
      <c r="T2253" s="37"/>
      <c r="U2253" s="37"/>
      <c r="V2253" s="37"/>
      <c r="W2253" s="37"/>
      <c r="X2253" s="37"/>
      <c r="Y2253" s="37"/>
      <c r="Z2253" s="37"/>
      <c r="AA2253" s="37"/>
      <c r="AB2253" s="37"/>
      <c r="AC2253" s="37"/>
      <c r="AD2253" s="37"/>
      <c r="AE2253" s="37"/>
      <c r="AF2253" s="37"/>
      <c r="AG2253" s="37"/>
      <c r="AH2253" s="37"/>
      <c r="AI2253" s="37"/>
      <c r="AJ2253" s="37"/>
      <c r="AK2253" s="37"/>
      <c r="AL2253" s="37"/>
      <c r="AM2253" s="37"/>
      <c r="AN2253" s="37"/>
      <c r="AO2253" s="37"/>
    </row>
    <row r="2254" spans="17:41" x14ac:dyDescent="0.35">
      <c r="Q2254" s="37"/>
      <c r="R2254" s="37"/>
      <c r="S2254" s="37"/>
      <c r="T2254" s="37"/>
      <c r="U2254" s="37"/>
      <c r="V2254" s="37"/>
      <c r="W2254" s="37"/>
      <c r="X2254" s="37"/>
      <c r="Y2254" s="37"/>
      <c r="Z2254" s="37"/>
      <c r="AA2254" s="37"/>
      <c r="AB2254" s="37"/>
      <c r="AC2254" s="37"/>
      <c r="AD2254" s="37"/>
      <c r="AE2254" s="37"/>
      <c r="AF2254" s="37"/>
      <c r="AG2254" s="37"/>
      <c r="AH2254" s="37"/>
      <c r="AI2254" s="37"/>
      <c r="AJ2254" s="37"/>
      <c r="AK2254" s="37"/>
      <c r="AL2254" s="37"/>
      <c r="AM2254" s="37"/>
      <c r="AN2254" s="37"/>
      <c r="AO2254" s="37"/>
    </row>
    <row r="2255" spans="17:41" x14ac:dyDescent="0.35">
      <c r="Q2255" s="37"/>
      <c r="R2255" s="37"/>
      <c r="S2255" s="37"/>
      <c r="T2255" s="37"/>
      <c r="U2255" s="37"/>
      <c r="V2255" s="37"/>
      <c r="W2255" s="37"/>
      <c r="X2255" s="37"/>
      <c r="Y2255" s="37"/>
      <c r="Z2255" s="37"/>
      <c r="AA2255" s="37"/>
      <c r="AB2255" s="37"/>
      <c r="AC2255" s="37"/>
      <c r="AD2255" s="37"/>
      <c r="AE2255" s="37"/>
      <c r="AF2255" s="37"/>
      <c r="AG2255" s="37"/>
      <c r="AH2255" s="37"/>
      <c r="AI2255" s="37"/>
      <c r="AJ2255" s="37"/>
      <c r="AK2255" s="37"/>
      <c r="AL2255" s="37"/>
      <c r="AM2255" s="37"/>
      <c r="AN2255" s="37"/>
      <c r="AO2255" s="37"/>
    </row>
    <row r="2256" spans="17:41" x14ac:dyDescent="0.35">
      <c r="Q2256" s="37"/>
      <c r="R2256" s="37"/>
      <c r="S2256" s="37"/>
      <c r="T2256" s="37"/>
      <c r="U2256" s="37"/>
      <c r="V2256" s="37"/>
      <c r="W2256" s="37"/>
      <c r="X2256" s="37"/>
      <c r="Y2256" s="37"/>
      <c r="Z2256" s="37"/>
      <c r="AA2256" s="37"/>
      <c r="AB2256" s="37"/>
      <c r="AC2256" s="37"/>
      <c r="AD2256" s="37"/>
      <c r="AE2256" s="37"/>
      <c r="AF2256" s="37"/>
      <c r="AG2256" s="37"/>
      <c r="AH2256" s="37"/>
      <c r="AI2256" s="37"/>
      <c r="AJ2256" s="37"/>
      <c r="AK2256" s="37"/>
      <c r="AL2256" s="37"/>
      <c r="AM2256" s="37"/>
      <c r="AN2256" s="37"/>
      <c r="AO2256" s="37"/>
    </row>
    <row r="2257" spans="17:41" x14ac:dyDescent="0.35">
      <c r="Q2257" s="37"/>
      <c r="R2257" s="37"/>
      <c r="S2257" s="37"/>
      <c r="T2257" s="37"/>
      <c r="U2257" s="37"/>
      <c r="V2257" s="37"/>
      <c r="W2257" s="37"/>
      <c r="X2257" s="37"/>
      <c r="Y2257" s="37"/>
      <c r="Z2257" s="37"/>
      <c r="AA2257" s="37"/>
      <c r="AB2257" s="37"/>
      <c r="AC2257" s="37"/>
      <c r="AD2257" s="37"/>
      <c r="AE2257" s="37"/>
      <c r="AF2257" s="37"/>
      <c r="AG2257" s="37"/>
      <c r="AH2257" s="37"/>
      <c r="AI2257" s="37"/>
      <c r="AJ2257" s="37"/>
      <c r="AK2257" s="37"/>
      <c r="AL2257" s="37"/>
      <c r="AM2257" s="37"/>
      <c r="AN2257" s="37"/>
      <c r="AO2257" s="37"/>
    </row>
    <row r="2258" spans="17:41" x14ac:dyDescent="0.35">
      <c r="Q2258" s="37"/>
      <c r="R2258" s="37"/>
      <c r="S2258" s="37"/>
      <c r="T2258" s="37"/>
      <c r="U2258" s="37"/>
      <c r="V2258" s="37"/>
      <c r="W2258" s="37"/>
      <c r="X2258" s="37"/>
      <c r="Y2258" s="37"/>
      <c r="Z2258" s="37"/>
      <c r="AA2258" s="37"/>
      <c r="AB2258" s="37"/>
      <c r="AC2258" s="37"/>
      <c r="AD2258" s="37"/>
      <c r="AE2258" s="37"/>
      <c r="AF2258" s="37"/>
      <c r="AG2258" s="37"/>
      <c r="AH2258" s="37"/>
      <c r="AI2258" s="37"/>
      <c r="AJ2258" s="37"/>
      <c r="AK2258" s="37"/>
      <c r="AL2258" s="37"/>
      <c r="AM2258" s="37"/>
      <c r="AN2258" s="37"/>
      <c r="AO2258" s="37"/>
    </row>
    <row r="2259" spans="17:41" x14ac:dyDescent="0.35">
      <c r="Q2259" s="37"/>
      <c r="R2259" s="37"/>
      <c r="S2259" s="37"/>
      <c r="T2259" s="37"/>
      <c r="U2259" s="37"/>
      <c r="V2259" s="37"/>
      <c r="W2259" s="37"/>
      <c r="X2259" s="37"/>
      <c r="Y2259" s="37"/>
      <c r="Z2259" s="37"/>
      <c r="AA2259" s="37"/>
      <c r="AB2259" s="37"/>
      <c r="AC2259" s="37"/>
      <c r="AD2259" s="37"/>
      <c r="AE2259" s="37"/>
      <c r="AF2259" s="37"/>
      <c r="AG2259" s="37"/>
      <c r="AH2259" s="37"/>
      <c r="AI2259" s="37"/>
      <c r="AJ2259" s="37"/>
      <c r="AK2259" s="37"/>
      <c r="AL2259" s="37"/>
      <c r="AM2259" s="37"/>
      <c r="AN2259" s="37"/>
      <c r="AO2259" s="37"/>
    </row>
    <row r="2260" spans="17:41" x14ac:dyDescent="0.35">
      <c r="Q2260" s="37"/>
      <c r="R2260" s="37"/>
      <c r="S2260" s="37"/>
      <c r="T2260" s="37"/>
      <c r="U2260" s="37"/>
      <c r="V2260" s="37"/>
      <c r="W2260" s="37"/>
      <c r="X2260" s="37"/>
      <c r="Y2260" s="37"/>
      <c r="Z2260" s="37"/>
      <c r="AA2260" s="37"/>
      <c r="AB2260" s="37"/>
      <c r="AC2260" s="37"/>
      <c r="AD2260" s="37"/>
      <c r="AE2260" s="37"/>
      <c r="AF2260" s="37"/>
      <c r="AG2260" s="37"/>
      <c r="AH2260" s="37"/>
      <c r="AI2260" s="37"/>
      <c r="AJ2260" s="37"/>
      <c r="AK2260" s="37"/>
      <c r="AL2260" s="37"/>
      <c r="AM2260" s="37"/>
      <c r="AN2260" s="37"/>
      <c r="AO2260" s="37"/>
    </row>
    <row r="2261" spans="17:41" x14ac:dyDescent="0.35">
      <c r="Q2261" s="37"/>
      <c r="R2261" s="37"/>
      <c r="S2261" s="37"/>
      <c r="T2261" s="37"/>
      <c r="U2261" s="37"/>
      <c r="V2261" s="37"/>
      <c r="W2261" s="37"/>
      <c r="X2261" s="37"/>
      <c r="Y2261" s="37"/>
      <c r="Z2261" s="37"/>
      <c r="AA2261" s="37"/>
      <c r="AB2261" s="37"/>
      <c r="AC2261" s="37"/>
      <c r="AD2261" s="37"/>
      <c r="AE2261" s="37"/>
      <c r="AF2261" s="37"/>
      <c r="AG2261" s="37"/>
      <c r="AH2261" s="37"/>
      <c r="AI2261" s="37"/>
      <c r="AJ2261" s="37"/>
      <c r="AK2261" s="37"/>
      <c r="AL2261" s="37"/>
      <c r="AM2261" s="37"/>
      <c r="AN2261" s="37"/>
      <c r="AO2261" s="37"/>
    </row>
    <row r="2262" spans="17:41" x14ac:dyDescent="0.35">
      <c r="Q2262" s="37"/>
      <c r="R2262" s="37"/>
      <c r="S2262" s="37"/>
      <c r="T2262" s="37"/>
      <c r="U2262" s="37"/>
      <c r="V2262" s="37"/>
      <c r="W2262" s="37"/>
      <c r="X2262" s="37"/>
      <c r="Y2262" s="37"/>
      <c r="Z2262" s="37"/>
      <c r="AA2262" s="37"/>
      <c r="AB2262" s="37"/>
      <c r="AC2262" s="37"/>
      <c r="AD2262" s="37"/>
      <c r="AE2262" s="37"/>
      <c r="AF2262" s="37"/>
      <c r="AG2262" s="37"/>
      <c r="AH2262" s="37"/>
      <c r="AI2262" s="37"/>
      <c r="AJ2262" s="37"/>
      <c r="AK2262" s="37"/>
      <c r="AL2262" s="37"/>
      <c r="AM2262" s="37"/>
      <c r="AN2262" s="37"/>
      <c r="AO2262" s="37"/>
    </row>
    <row r="2263" spans="17:41" x14ac:dyDescent="0.35">
      <c r="Q2263" s="37"/>
      <c r="R2263" s="37"/>
      <c r="S2263" s="37"/>
      <c r="T2263" s="37"/>
      <c r="U2263" s="37"/>
      <c r="V2263" s="37"/>
      <c r="W2263" s="37"/>
      <c r="X2263" s="37"/>
      <c r="Y2263" s="37"/>
      <c r="Z2263" s="37"/>
      <c r="AA2263" s="37"/>
      <c r="AB2263" s="37"/>
      <c r="AC2263" s="37"/>
      <c r="AD2263" s="37"/>
      <c r="AE2263" s="37"/>
      <c r="AF2263" s="37"/>
      <c r="AG2263" s="37"/>
      <c r="AH2263" s="37"/>
      <c r="AI2263" s="37"/>
      <c r="AJ2263" s="37"/>
      <c r="AK2263" s="37"/>
      <c r="AL2263" s="37"/>
      <c r="AM2263" s="37"/>
      <c r="AN2263" s="37"/>
      <c r="AO2263" s="37"/>
    </row>
    <row r="2264" spans="17:41" x14ac:dyDescent="0.35">
      <c r="Q2264" s="37"/>
      <c r="R2264" s="37"/>
      <c r="S2264" s="37"/>
      <c r="T2264" s="37"/>
      <c r="U2264" s="37"/>
      <c r="V2264" s="37"/>
      <c r="W2264" s="37"/>
      <c r="X2264" s="37"/>
      <c r="Y2264" s="37"/>
      <c r="Z2264" s="37"/>
      <c r="AA2264" s="37"/>
      <c r="AB2264" s="37"/>
      <c r="AC2264" s="37"/>
      <c r="AD2264" s="37"/>
      <c r="AE2264" s="37"/>
      <c r="AF2264" s="37"/>
      <c r="AG2264" s="37"/>
      <c r="AH2264" s="37"/>
      <c r="AI2264" s="37"/>
      <c r="AJ2264" s="37"/>
      <c r="AK2264" s="37"/>
      <c r="AL2264" s="37"/>
      <c r="AM2264" s="37"/>
      <c r="AN2264" s="37"/>
      <c r="AO2264" s="37"/>
    </row>
    <row r="2265" spans="17:41" x14ac:dyDescent="0.35">
      <c r="Q2265" s="37"/>
      <c r="R2265" s="37"/>
      <c r="S2265" s="37"/>
      <c r="T2265" s="37"/>
      <c r="U2265" s="37"/>
      <c r="V2265" s="37"/>
      <c r="W2265" s="37"/>
      <c r="X2265" s="37"/>
      <c r="Y2265" s="37"/>
      <c r="Z2265" s="37"/>
      <c r="AA2265" s="37"/>
      <c r="AB2265" s="37"/>
      <c r="AC2265" s="37"/>
      <c r="AD2265" s="37"/>
      <c r="AE2265" s="37"/>
      <c r="AF2265" s="37"/>
      <c r="AG2265" s="37"/>
      <c r="AH2265" s="37"/>
      <c r="AI2265" s="37"/>
      <c r="AJ2265" s="37"/>
      <c r="AK2265" s="37"/>
      <c r="AL2265" s="37"/>
      <c r="AM2265" s="37"/>
      <c r="AN2265" s="37"/>
      <c r="AO2265" s="37"/>
    </row>
    <row r="2266" spans="17:41" x14ac:dyDescent="0.35">
      <c r="Q2266" s="37"/>
      <c r="R2266" s="37"/>
      <c r="S2266" s="37"/>
      <c r="T2266" s="37"/>
      <c r="U2266" s="37"/>
      <c r="V2266" s="37"/>
      <c r="W2266" s="37"/>
      <c r="X2266" s="37"/>
      <c r="Y2266" s="37"/>
      <c r="Z2266" s="37"/>
      <c r="AA2266" s="37"/>
      <c r="AB2266" s="37"/>
      <c r="AC2266" s="37"/>
      <c r="AD2266" s="37"/>
      <c r="AE2266" s="37"/>
      <c r="AF2266" s="37"/>
      <c r="AG2266" s="37"/>
      <c r="AH2266" s="37"/>
      <c r="AI2266" s="37"/>
      <c r="AJ2266" s="37"/>
      <c r="AK2266" s="37"/>
      <c r="AL2266" s="37"/>
      <c r="AM2266" s="37"/>
      <c r="AN2266" s="37"/>
      <c r="AO2266" s="37"/>
    </row>
    <row r="2267" spans="17:41" x14ac:dyDescent="0.35">
      <c r="Q2267" s="37"/>
      <c r="R2267" s="37"/>
      <c r="S2267" s="37"/>
      <c r="T2267" s="37"/>
      <c r="U2267" s="37"/>
      <c r="V2267" s="37"/>
      <c r="W2267" s="37"/>
      <c r="X2267" s="37"/>
      <c r="Y2267" s="37"/>
      <c r="Z2267" s="37"/>
      <c r="AA2267" s="37"/>
      <c r="AB2267" s="37"/>
      <c r="AC2267" s="37"/>
      <c r="AD2267" s="37"/>
      <c r="AE2267" s="37"/>
      <c r="AF2267" s="37"/>
      <c r="AG2267" s="37"/>
      <c r="AH2267" s="37"/>
      <c r="AI2267" s="37"/>
      <c r="AJ2267" s="37"/>
      <c r="AK2267" s="37"/>
      <c r="AL2267" s="37"/>
      <c r="AM2267" s="37"/>
      <c r="AN2267" s="37"/>
      <c r="AO2267" s="37"/>
    </row>
    <row r="2268" spans="17:41" x14ac:dyDescent="0.35">
      <c r="Q2268" s="37"/>
      <c r="R2268" s="37"/>
      <c r="S2268" s="37"/>
      <c r="T2268" s="37"/>
      <c r="U2268" s="37"/>
      <c r="V2268" s="37"/>
      <c r="W2268" s="37"/>
      <c r="X2268" s="37"/>
      <c r="Y2268" s="37"/>
      <c r="Z2268" s="37"/>
      <c r="AA2268" s="37"/>
      <c r="AB2268" s="37"/>
      <c r="AC2268" s="37"/>
      <c r="AD2268" s="37"/>
      <c r="AE2268" s="37"/>
      <c r="AF2268" s="37"/>
      <c r="AG2268" s="37"/>
      <c r="AH2268" s="37"/>
      <c r="AI2268" s="37"/>
      <c r="AJ2268" s="37"/>
      <c r="AK2268" s="37"/>
      <c r="AL2268" s="37"/>
      <c r="AM2268" s="37"/>
      <c r="AN2268" s="37"/>
      <c r="AO2268" s="37"/>
    </row>
    <row r="2269" spans="17:41" x14ac:dyDescent="0.35">
      <c r="Q2269" s="37"/>
      <c r="R2269" s="37"/>
      <c r="S2269" s="37"/>
      <c r="T2269" s="37"/>
      <c r="U2269" s="37"/>
      <c r="V2269" s="37"/>
      <c r="W2269" s="37"/>
      <c r="X2269" s="37"/>
      <c r="Y2269" s="37"/>
      <c r="Z2269" s="37"/>
      <c r="AA2269" s="37"/>
      <c r="AB2269" s="37"/>
      <c r="AC2269" s="37"/>
      <c r="AD2269" s="37"/>
      <c r="AE2269" s="37"/>
      <c r="AF2269" s="37"/>
      <c r="AG2269" s="37"/>
      <c r="AH2269" s="37"/>
      <c r="AI2269" s="37"/>
      <c r="AJ2269" s="37"/>
      <c r="AK2269" s="37"/>
      <c r="AL2269" s="37"/>
      <c r="AM2269" s="37"/>
      <c r="AN2269" s="37"/>
      <c r="AO2269" s="37"/>
    </row>
    <row r="2270" spans="17:41" x14ac:dyDescent="0.35">
      <c r="Q2270" s="37"/>
      <c r="R2270" s="37"/>
      <c r="S2270" s="37"/>
      <c r="T2270" s="37"/>
      <c r="U2270" s="37"/>
      <c r="V2270" s="37"/>
      <c r="W2270" s="37"/>
      <c r="X2270" s="37"/>
      <c r="Y2270" s="37"/>
      <c r="Z2270" s="37"/>
      <c r="AA2270" s="37"/>
      <c r="AB2270" s="37"/>
      <c r="AC2270" s="37"/>
      <c r="AD2270" s="37"/>
      <c r="AE2270" s="37"/>
      <c r="AF2270" s="37"/>
      <c r="AG2270" s="37"/>
      <c r="AH2270" s="37"/>
      <c r="AI2270" s="37"/>
      <c r="AJ2270" s="37"/>
      <c r="AK2270" s="37"/>
      <c r="AL2270" s="37"/>
      <c r="AM2270" s="37"/>
      <c r="AN2270" s="37"/>
      <c r="AO2270" s="37"/>
    </row>
    <row r="2271" spans="17:41" x14ac:dyDescent="0.35">
      <c r="Q2271" s="37"/>
      <c r="R2271" s="37"/>
      <c r="S2271" s="37"/>
      <c r="T2271" s="37"/>
      <c r="U2271" s="37"/>
      <c r="V2271" s="37"/>
      <c r="W2271" s="37"/>
      <c r="X2271" s="37"/>
      <c r="Y2271" s="37"/>
      <c r="Z2271" s="37"/>
      <c r="AA2271" s="37"/>
      <c r="AB2271" s="37"/>
      <c r="AC2271" s="37"/>
      <c r="AD2271" s="37"/>
      <c r="AE2271" s="37"/>
      <c r="AF2271" s="37"/>
      <c r="AG2271" s="37"/>
      <c r="AH2271" s="37"/>
      <c r="AI2271" s="37"/>
      <c r="AJ2271" s="37"/>
      <c r="AK2271" s="37"/>
      <c r="AL2271" s="37"/>
      <c r="AM2271" s="37"/>
      <c r="AN2271" s="37"/>
      <c r="AO2271" s="37"/>
    </row>
    <row r="2272" spans="17:41" x14ac:dyDescent="0.35">
      <c r="Q2272" s="37"/>
      <c r="R2272" s="37"/>
      <c r="S2272" s="37"/>
      <c r="T2272" s="37"/>
      <c r="U2272" s="37"/>
      <c r="V2272" s="37"/>
      <c r="W2272" s="37"/>
      <c r="X2272" s="37"/>
      <c r="Y2272" s="37"/>
      <c r="Z2272" s="37"/>
      <c r="AA2272" s="37"/>
      <c r="AB2272" s="37"/>
      <c r="AC2272" s="37"/>
      <c r="AD2272" s="37"/>
      <c r="AE2272" s="37"/>
      <c r="AF2272" s="37"/>
      <c r="AG2272" s="37"/>
      <c r="AH2272" s="37"/>
      <c r="AI2272" s="37"/>
      <c r="AJ2272" s="37"/>
      <c r="AK2272" s="37"/>
      <c r="AL2272" s="37"/>
      <c r="AM2272" s="37"/>
      <c r="AN2272" s="37"/>
      <c r="AO2272" s="37"/>
    </row>
    <row r="2273" spans="17:41" x14ac:dyDescent="0.35">
      <c r="Q2273" s="37"/>
      <c r="R2273" s="37"/>
      <c r="S2273" s="37"/>
      <c r="T2273" s="37"/>
      <c r="U2273" s="37"/>
      <c r="V2273" s="37"/>
      <c r="W2273" s="37"/>
      <c r="X2273" s="37"/>
      <c r="Y2273" s="37"/>
      <c r="Z2273" s="37"/>
      <c r="AA2273" s="37"/>
      <c r="AB2273" s="37"/>
      <c r="AC2273" s="37"/>
      <c r="AD2273" s="37"/>
      <c r="AE2273" s="37"/>
      <c r="AF2273" s="37"/>
      <c r="AG2273" s="37"/>
      <c r="AH2273" s="37"/>
      <c r="AI2273" s="37"/>
      <c r="AJ2273" s="37"/>
      <c r="AK2273" s="37"/>
      <c r="AL2273" s="37"/>
      <c r="AM2273" s="37"/>
      <c r="AN2273" s="37"/>
      <c r="AO2273" s="37"/>
    </row>
    <row r="2274" spans="17:41" x14ac:dyDescent="0.35">
      <c r="Q2274" s="37"/>
      <c r="R2274" s="37"/>
      <c r="S2274" s="37"/>
      <c r="T2274" s="37"/>
      <c r="U2274" s="37"/>
      <c r="V2274" s="37"/>
      <c r="W2274" s="37"/>
      <c r="X2274" s="37"/>
      <c r="Y2274" s="37"/>
      <c r="Z2274" s="37"/>
      <c r="AA2274" s="37"/>
      <c r="AB2274" s="37"/>
      <c r="AC2274" s="37"/>
      <c r="AD2274" s="37"/>
      <c r="AE2274" s="37"/>
      <c r="AF2274" s="37"/>
      <c r="AG2274" s="37"/>
      <c r="AH2274" s="37"/>
      <c r="AI2274" s="37"/>
      <c r="AJ2274" s="37"/>
      <c r="AK2274" s="37"/>
      <c r="AL2274" s="37"/>
      <c r="AM2274" s="37"/>
      <c r="AN2274" s="37"/>
      <c r="AO2274" s="37"/>
    </row>
    <row r="2275" spans="17:41" x14ac:dyDescent="0.35">
      <c r="Q2275" s="37"/>
      <c r="R2275" s="37"/>
      <c r="S2275" s="37"/>
      <c r="T2275" s="37"/>
      <c r="U2275" s="37"/>
      <c r="V2275" s="37"/>
      <c r="W2275" s="37"/>
      <c r="X2275" s="37"/>
      <c r="Y2275" s="37"/>
      <c r="Z2275" s="37"/>
      <c r="AA2275" s="37"/>
      <c r="AB2275" s="37"/>
      <c r="AC2275" s="37"/>
      <c r="AD2275" s="37"/>
      <c r="AE2275" s="37"/>
      <c r="AF2275" s="37"/>
      <c r="AG2275" s="37"/>
      <c r="AH2275" s="37"/>
      <c r="AI2275" s="37"/>
      <c r="AJ2275" s="37"/>
      <c r="AK2275" s="37"/>
      <c r="AL2275" s="37"/>
      <c r="AM2275" s="37"/>
      <c r="AN2275" s="37"/>
      <c r="AO2275" s="37"/>
    </row>
    <row r="2276" spans="17:41" x14ac:dyDescent="0.35">
      <c r="Q2276" s="37"/>
      <c r="R2276" s="37"/>
      <c r="S2276" s="37"/>
      <c r="T2276" s="37"/>
      <c r="U2276" s="37"/>
      <c r="V2276" s="37"/>
      <c r="W2276" s="37"/>
      <c r="X2276" s="37"/>
      <c r="Y2276" s="37"/>
      <c r="Z2276" s="37"/>
      <c r="AA2276" s="37"/>
      <c r="AB2276" s="37"/>
      <c r="AC2276" s="37"/>
      <c r="AD2276" s="37"/>
      <c r="AE2276" s="37"/>
      <c r="AF2276" s="37"/>
      <c r="AG2276" s="37"/>
      <c r="AH2276" s="37"/>
      <c r="AI2276" s="37"/>
      <c r="AJ2276" s="37"/>
      <c r="AK2276" s="37"/>
      <c r="AL2276" s="37"/>
      <c r="AM2276" s="37"/>
      <c r="AN2276" s="37"/>
      <c r="AO2276" s="37"/>
    </row>
    <row r="2277" spans="17:41" x14ac:dyDescent="0.35">
      <c r="Q2277" s="37"/>
      <c r="R2277" s="37"/>
      <c r="S2277" s="37"/>
      <c r="T2277" s="37"/>
      <c r="U2277" s="37"/>
      <c r="V2277" s="37"/>
      <c r="W2277" s="37"/>
      <c r="X2277" s="37"/>
      <c r="Y2277" s="37"/>
      <c r="Z2277" s="37"/>
      <c r="AA2277" s="37"/>
      <c r="AB2277" s="37"/>
      <c r="AC2277" s="37"/>
      <c r="AD2277" s="37"/>
      <c r="AE2277" s="37"/>
      <c r="AF2277" s="37"/>
      <c r="AG2277" s="37"/>
      <c r="AH2277" s="37"/>
      <c r="AI2277" s="37"/>
      <c r="AJ2277" s="37"/>
      <c r="AK2277" s="37"/>
      <c r="AL2277" s="37"/>
      <c r="AM2277" s="37"/>
      <c r="AN2277" s="37"/>
      <c r="AO2277" s="37"/>
    </row>
    <row r="2278" spans="17:41" x14ac:dyDescent="0.35">
      <c r="Q2278" s="37"/>
      <c r="R2278" s="37"/>
      <c r="S2278" s="37"/>
      <c r="T2278" s="37"/>
      <c r="U2278" s="37"/>
      <c r="V2278" s="37"/>
      <c r="W2278" s="37"/>
      <c r="X2278" s="37"/>
      <c r="Y2278" s="37"/>
      <c r="Z2278" s="37"/>
      <c r="AA2278" s="37"/>
      <c r="AB2278" s="37"/>
      <c r="AC2278" s="37"/>
      <c r="AD2278" s="37"/>
      <c r="AE2278" s="37"/>
      <c r="AF2278" s="37"/>
      <c r="AG2278" s="37"/>
      <c r="AH2278" s="37"/>
      <c r="AI2278" s="37"/>
      <c r="AJ2278" s="37"/>
      <c r="AK2278" s="37"/>
      <c r="AL2278" s="37"/>
      <c r="AM2278" s="37"/>
      <c r="AN2278" s="37"/>
      <c r="AO2278" s="37"/>
    </row>
    <row r="2279" spans="17:41" x14ac:dyDescent="0.35">
      <c r="Q2279" s="37"/>
      <c r="R2279" s="37"/>
      <c r="S2279" s="37"/>
      <c r="T2279" s="37"/>
      <c r="U2279" s="37"/>
      <c r="V2279" s="37"/>
      <c r="W2279" s="37"/>
      <c r="X2279" s="37"/>
      <c r="Y2279" s="37"/>
      <c r="Z2279" s="37"/>
      <c r="AA2279" s="37"/>
      <c r="AB2279" s="37"/>
      <c r="AC2279" s="37"/>
      <c r="AD2279" s="37"/>
      <c r="AE2279" s="37"/>
      <c r="AF2279" s="37"/>
      <c r="AG2279" s="37"/>
      <c r="AH2279" s="37"/>
      <c r="AI2279" s="37"/>
      <c r="AJ2279" s="37"/>
      <c r="AK2279" s="37"/>
      <c r="AL2279" s="37"/>
      <c r="AM2279" s="37"/>
      <c r="AN2279" s="37"/>
      <c r="AO2279" s="37"/>
    </row>
    <row r="2280" spans="17:41" x14ac:dyDescent="0.35">
      <c r="Q2280" s="37"/>
      <c r="R2280" s="37"/>
      <c r="S2280" s="37"/>
      <c r="T2280" s="37"/>
      <c r="U2280" s="37"/>
      <c r="V2280" s="37"/>
      <c r="W2280" s="37"/>
      <c r="X2280" s="37"/>
      <c r="Y2280" s="37"/>
      <c r="Z2280" s="37"/>
      <c r="AA2280" s="37"/>
      <c r="AB2280" s="37"/>
      <c r="AC2280" s="37"/>
      <c r="AD2280" s="37"/>
      <c r="AE2280" s="37"/>
      <c r="AF2280" s="37"/>
      <c r="AG2280" s="37"/>
      <c r="AH2280" s="37"/>
      <c r="AI2280" s="37"/>
      <c r="AJ2280" s="37"/>
      <c r="AK2280" s="37"/>
      <c r="AL2280" s="37"/>
      <c r="AM2280" s="37"/>
      <c r="AN2280" s="37"/>
      <c r="AO2280" s="37"/>
    </row>
    <row r="2281" spans="17:41" x14ac:dyDescent="0.35">
      <c r="Q2281" s="37"/>
      <c r="R2281" s="37"/>
      <c r="S2281" s="37"/>
      <c r="T2281" s="37"/>
      <c r="U2281" s="37"/>
      <c r="V2281" s="37"/>
      <c r="W2281" s="37"/>
      <c r="X2281" s="37"/>
      <c r="Y2281" s="37"/>
      <c r="Z2281" s="37"/>
      <c r="AA2281" s="37"/>
      <c r="AB2281" s="37"/>
      <c r="AC2281" s="37"/>
      <c r="AD2281" s="37"/>
      <c r="AE2281" s="37"/>
      <c r="AF2281" s="37"/>
      <c r="AG2281" s="37"/>
      <c r="AH2281" s="37"/>
      <c r="AI2281" s="37"/>
      <c r="AJ2281" s="37"/>
      <c r="AK2281" s="37"/>
      <c r="AL2281" s="37"/>
      <c r="AM2281" s="37"/>
      <c r="AN2281" s="37"/>
      <c r="AO2281" s="37"/>
    </row>
    <row r="2282" spans="17:41" x14ac:dyDescent="0.35">
      <c r="Q2282" s="37"/>
      <c r="R2282" s="37"/>
      <c r="S2282" s="37"/>
      <c r="T2282" s="37"/>
      <c r="U2282" s="37"/>
      <c r="V2282" s="37"/>
      <c r="W2282" s="37"/>
      <c r="X2282" s="37"/>
      <c r="Y2282" s="37"/>
      <c r="Z2282" s="37"/>
      <c r="AA2282" s="37"/>
      <c r="AB2282" s="37"/>
      <c r="AC2282" s="37"/>
      <c r="AD2282" s="37"/>
      <c r="AE2282" s="37"/>
      <c r="AF2282" s="37"/>
      <c r="AG2282" s="37"/>
      <c r="AH2282" s="37"/>
      <c r="AI2282" s="37"/>
      <c r="AJ2282" s="37"/>
      <c r="AK2282" s="37"/>
      <c r="AL2282" s="37"/>
      <c r="AM2282" s="37"/>
      <c r="AN2282" s="37"/>
      <c r="AO2282" s="37"/>
    </row>
    <row r="2283" spans="17:41" x14ac:dyDescent="0.35">
      <c r="Q2283" s="37"/>
      <c r="R2283" s="37"/>
      <c r="S2283" s="37"/>
      <c r="T2283" s="37"/>
      <c r="U2283" s="37"/>
      <c r="V2283" s="37"/>
      <c r="W2283" s="37"/>
      <c r="X2283" s="37"/>
      <c r="Y2283" s="37"/>
      <c r="Z2283" s="37"/>
      <c r="AA2283" s="37"/>
      <c r="AB2283" s="37"/>
      <c r="AC2283" s="37"/>
      <c r="AD2283" s="37"/>
      <c r="AE2283" s="37"/>
      <c r="AF2283" s="37"/>
      <c r="AG2283" s="37"/>
      <c r="AH2283" s="37"/>
      <c r="AI2283" s="37"/>
      <c r="AJ2283" s="37"/>
      <c r="AK2283" s="37"/>
      <c r="AL2283" s="37"/>
      <c r="AM2283" s="37"/>
      <c r="AN2283" s="37"/>
      <c r="AO2283" s="37"/>
    </row>
    <row r="2284" spans="17:41" x14ac:dyDescent="0.35">
      <c r="Q2284" s="37"/>
      <c r="R2284" s="37"/>
      <c r="S2284" s="37"/>
      <c r="T2284" s="37"/>
      <c r="U2284" s="37"/>
      <c r="V2284" s="37"/>
      <c r="W2284" s="37"/>
      <c r="X2284" s="37"/>
      <c r="Y2284" s="37"/>
      <c r="Z2284" s="37"/>
      <c r="AA2284" s="37"/>
      <c r="AB2284" s="37"/>
      <c r="AC2284" s="37"/>
      <c r="AD2284" s="37"/>
      <c r="AE2284" s="37"/>
      <c r="AF2284" s="37"/>
      <c r="AG2284" s="37"/>
      <c r="AH2284" s="37"/>
      <c r="AI2284" s="37"/>
      <c r="AJ2284" s="37"/>
      <c r="AK2284" s="37"/>
      <c r="AL2284" s="37"/>
      <c r="AM2284" s="37"/>
      <c r="AN2284" s="37"/>
      <c r="AO2284" s="37"/>
    </row>
    <row r="2285" spans="17:41" x14ac:dyDescent="0.35">
      <c r="Q2285" s="37"/>
      <c r="R2285" s="37"/>
      <c r="S2285" s="37"/>
      <c r="T2285" s="37"/>
      <c r="U2285" s="37"/>
      <c r="V2285" s="37"/>
      <c r="W2285" s="37"/>
      <c r="X2285" s="37"/>
      <c r="Y2285" s="37"/>
      <c r="Z2285" s="37"/>
      <c r="AA2285" s="37"/>
      <c r="AB2285" s="37"/>
      <c r="AC2285" s="37"/>
      <c r="AD2285" s="37"/>
      <c r="AE2285" s="37"/>
      <c r="AF2285" s="37"/>
      <c r="AG2285" s="37"/>
      <c r="AH2285" s="37"/>
      <c r="AI2285" s="37"/>
      <c r="AJ2285" s="37"/>
      <c r="AK2285" s="37"/>
      <c r="AL2285" s="37"/>
      <c r="AM2285" s="37"/>
      <c r="AN2285" s="37"/>
      <c r="AO2285" s="37"/>
    </row>
    <row r="2286" spans="17:41" x14ac:dyDescent="0.35">
      <c r="Q2286" s="37"/>
      <c r="R2286" s="37"/>
      <c r="S2286" s="37"/>
      <c r="T2286" s="37"/>
      <c r="U2286" s="37"/>
      <c r="V2286" s="37"/>
      <c r="W2286" s="37"/>
      <c r="X2286" s="37"/>
      <c r="Y2286" s="37"/>
      <c r="Z2286" s="37"/>
      <c r="AA2286" s="37"/>
      <c r="AB2286" s="37"/>
      <c r="AC2286" s="37"/>
      <c r="AD2286" s="37"/>
      <c r="AE2286" s="37"/>
      <c r="AF2286" s="37"/>
      <c r="AG2286" s="37"/>
      <c r="AH2286" s="37"/>
      <c r="AI2286" s="37"/>
      <c r="AJ2286" s="37"/>
      <c r="AK2286" s="37"/>
      <c r="AL2286" s="37"/>
      <c r="AM2286" s="37"/>
      <c r="AN2286" s="37"/>
      <c r="AO2286" s="37"/>
    </row>
    <row r="2287" spans="17:41" x14ac:dyDescent="0.35">
      <c r="Q2287" s="37"/>
      <c r="R2287" s="37"/>
      <c r="S2287" s="37"/>
      <c r="T2287" s="37"/>
      <c r="U2287" s="37"/>
      <c r="V2287" s="37"/>
      <c r="W2287" s="37"/>
      <c r="X2287" s="37"/>
      <c r="Y2287" s="37"/>
      <c r="Z2287" s="37"/>
      <c r="AA2287" s="37"/>
      <c r="AB2287" s="37"/>
      <c r="AC2287" s="37"/>
      <c r="AD2287" s="37"/>
      <c r="AE2287" s="37"/>
      <c r="AF2287" s="37"/>
      <c r="AG2287" s="37"/>
      <c r="AH2287" s="37"/>
      <c r="AI2287" s="37"/>
      <c r="AJ2287" s="37"/>
      <c r="AK2287" s="37"/>
      <c r="AL2287" s="37"/>
      <c r="AM2287" s="37"/>
      <c r="AN2287" s="37"/>
      <c r="AO2287" s="37"/>
    </row>
    <row r="2288" spans="17:41" x14ac:dyDescent="0.35">
      <c r="Q2288" s="37"/>
      <c r="R2288" s="37"/>
      <c r="S2288" s="37"/>
      <c r="T2288" s="37"/>
      <c r="U2288" s="37"/>
      <c r="V2288" s="37"/>
      <c r="W2288" s="37"/>
      <c r="X2288" s="37"/>
      <c r="Y2288" s="37"/>
      <c r="Z2288" s="37"/>
      <c r="AA2288" s="37"/>
      <c r="AB2288" s="37"/>
      <c r="AC2288" s="37"/>
      <c r="AD2288" s="37"/>
      <c r="AE2288" s="37"/>
      <c r="AF2288" s="37"/>
      <c r="AG2288" s="37"/>
      <c r="AH2288" s="37"/>
      <c r="AI2288" s="37"/>
      <c r="AJ2288" s="37"/>
      <c r="AK2288" s="37"/>
      <c r="AL2288" s="37"/>
      <c r="AM2288" s="37"/>
      <c r="AN2288" s="37"/>
      <c r="AO2288" s="37"/>
    </row>
    <row r="2289" spans="17:41" x14ac:dyDescent="0.35">
      <c r="Q2289" s="37"/>
      <c r="R2289" s="37"/>
      <c r="S2289" s="37"/>
      <c r="T2289" s="37"/>
      <c r="U2289" s="37"/>
      <c r="V2289" s="37"/>
      <c r="W2289" s="37"/>
      <c r="X2289" s="37"/>
      <c r="Y2289" s="37"/>
      <c r="Z2289" s="37"/>
      <c r="AA2289" s="37"/>
      <c r="AB2289" s="37"/>
      <c r="AC2289" s="37"/>
      <c r="AD2289" s="37"/>
      <c r="AE2289" s="37"/>
      <c r="AF2289" s="37"/>
      <c r="AG2289" s="37"/>
      <c r="AH2289" s="37"/>
      <c r="AI2289" s="37"/>
      <c r="AJ2289" s="37"/>
      <c r="AK2289" s="37"/>
      <c r="AL2289" s="37"/>
      <c r="AM2289" s="37"/>
      <c r="AN2289" s="37"/>
      <c r="AO2289" s="37"/>
    </row>
    <row r="2290" spans="17:41" x14ac:dyDescent="0.35">
      <c r="Q2290" s="37"/>
      <c r="R2290" s="37"/>
      <c r="S2290" s="37"/>
      <c r="T2290" s="37"/>
      <c r="U2290" s="37"/>
      <c r="V2290" s="37"/>
      <c r="W2290" s="37"/>
      <c r="X2290" s="37"/>
      <c r="Y2290" s="37"/>
      <c r="Z2290" s="37"/>
      <c r="AA2290" s="37"/>
      <c r="AB2290" s="37"/>
      <c r="AC2290" s="37"/>
      <c r="AD2290" s="37"/>
      <c r="AE2290" s="37"/>
      <c r="AF2290" s="37"/>
      <c r="AG2290" s="37"/>
      <c r="AH2290" s="37"/>
      <c r="AI2290" s="37"/>
      <c r="AJ2290" s="37"/>
      <c r="AK2290" s="37"/>
      <c r="AL2290" s="37"/>
      <c r="AM2290" s="37"/>
      <c r="AN2290" s="37"/>
      <c r="AO2290" s="37"/>
    </row>
    <row r="2291" spans="17:41" x14ac:dyDescent="0.35">
      <c r="Q2291" s="37"/>
      <c r="R2291" s="37"/>
      <c r="S2291" s="37"/>
      <c r="T2291" s="37"/>
      <c r="U2291" s="37"/>
      <c r="V2291" s="37"/>
      <c r="W2291" s="37"/>
      <c r="X2291" s="37"/>
      <c r="Y2291" s="37"/>
      <c r="Z2291" s="37"/>
      <c r="AA2291" s="37"/>
      <c r="AB2291" s="37"/>
      <c r="AC2291" s="37"/>
      <c r="AD2291" s="37"/>
      <c r="AE2291" s="37"/>
      <c r="AF2291" s="37"/>
      <c r="AG2291" s="37"/>
      <c r="AH2291" s="37"/>
      <c r="AI2291" s="37"/>
      <c r="AJ2291" s="37"/>
      <c r="AK2291" s="37"/>
      <c r="AL2291" s="37"/>
      <c r="AM2291" s="37"/>
      <c r="AN2291" s="37"/>
      <c r="AO2291" s="37"/>
    </row>
    <row r="2292" spans="17:41" x14ac:dyDescent="0.35">
      <c r="Q2292" s="37"/>
      <c r="R2292" s="37"/>
      <c r="S2292" s="37"/>
      <c r="T2292" s="37"/>
      <c r="U2292" s="37"/>
      <c r="V2292" s="37"/>
      <c r="W2292" s="37"/>
      <c r="X2292" s="37"/>
      <c r="Y2292" s="37"/>
      <c r="Z2292" s="37"/>
      <c r="AA2292" s="37"/>
      <c r="AB2292" s="37"/>
      <c r="AC2292" s="37"/>
      <c r="AD2292" s="37"/>
      <c r="AE2292" s="37"/>
      <c r="AF2292" s="37"/>
      <c r="AG2292" s="37"/>
      <c r="AH2292" s="37"/>
      <c r="AI2292" s="37"/>
      <c r="AJ2292" s="37"/>
      <c r="AK2292" s="37"/>
      <c r="AL2292" s="37"/>
      <c r="AM2292" s="37"/>
      <c r="AN2292" s="37"/>
      <c r="AO2292" s="37"/>
    </row>
    <row r="2293" spans="17:41" x14ac:dyDescent="0.35">
      <c r="Q2293" s="37"/>
      <c r="R2293" s="37"/>
      <c r="S2293" s="37"/>
      <c r="T2293" s="37"/>
      <c r="U2293" s="37"/>
      <c r="V2293" s="37"/>
      <c r="W2293" s="37"/>
      <c r="X2293" s="37"/>
      <c r="Y2293" s="37"/>
      <c r="Z2293" s="37"/>
      <c r="AA2293" s="37"/>
      <c r="AB2293" s="37"/>
      <c r="AC2293" s="37"/>
      <c r="AD2293" s="37"/>
      <c r="AE2293" s="37"/>
      <c r="AF2293" s="37"/>
      <c r="AG2293" s="37"/>
      <c r="AH2293" s="37"/>
      <c r="AI2293" s="37"/>
      <c r="AJ2293" s="37"/>
      <c r="AK2293" s="37"/>
      <c r="AL2293" s="37"/>
      <c r="AM2293" s="37"/>
      <c r="AN2293" s="37"/>
      <c r="AO2293" s="37"/>
    </row>
    <row r="2294" spans="17:41" x14ac:dyDescent="0.35">
      <c r="Q2294" s="37"/>
      <c r="R2294" s="37"/>
      <c r="S2294" s="37"/>
      <c r="T2294" s="37"/>
      <c r="U2294" s="37"/>
      <c r="V2294" s="37"/>
      <c r="W2294" s="37"/>
      <c r="X2294" s="37"/>
      <c r="Y2294" s="37"/>
      <c r="Z2294" s="37"/>
      <c r="AA2294" s="37"/>
      <c r="AB2294" s="37"/>
      <c r="AC2294" s="37"/>
      <c r="AD2294" s="37"/>
      <c r="AE2294" s="37"/>
      <c r="AF2294" s="37"/>
      <c r="AG2294" s="37"/>
      <c r="AH2294" s="37"/>
      <c r="AI2294" s="37"/>
      <c r="AJ2294" s="37"/>
      <c r="AK2294" s="37"/>
      <c r="AL2294" s="37"/>
      <c r="AM2294" s="37"/>
      <c r="AN2294" s="37"/>
      <c r="AO2294" s="37"/>
    </row>
    <row r="2295" spans="17:41" x14ac:dyDescent="0.35">
      <c r="Q2295" s="37"/>
      <c r="R2295" s="37"/>
      <c r="S2295" s="37"/>
      <c r="T2295" s="37"/>
      <c r="U2295" s="37"/>
      <c r="V2295" s="37"/>
      <c r="W2295" s="37"/>
      <c r="X2295" s="37"/>
      <c r="Y2295" s="37"/>
      <c r="Z2295" s="37"/>
      <c r="AA2295" s="37"/>
      <c r="AB2295" s="37"/>
      <c r="AC2295" s="37"/>
      <c r="AD2295" s="37"/>
      <c r="AE2295" s="37"/>
      <c r="AF2295" s="37"/>
      <c r="AG2295" s="37"/>
      <c r="AH2295" s="37"/>
      <c r="AI2295" s="37"/>
      <c r="AJ2295" s="37"/>
      <c r="AK2295" s="37"/>
      <c r="AL2295" s="37"/>
      <c r="AM2295" s="37"/>
      <c r="AN2295" s="37"/>
      <c r="AO2295" s="37"/>
    </row>
    <row r="2296" spans="17:41" x14ac:dyDescent="0.35">
      <c r="Q2296" s="37"/>
      <c r="R2296" s="37"/>
      <c r="S2296" s="37"/>
      <c r="T2296" s="37"/>
      <c r="U2296" s="37"/>
      <c r="V2296" s="37"/>
      <c r="W2296" s="37"/>
      <c r="X2296" s="37"/>
      <c r="Y2296" s="37"/>
      <c r="Z2296" s="37"/>
      <c r="AA2296" s="37"/>
      <c r="AB2296" s="37"/>
      <c r="AC2296" s="37"/>
      <c r="AD2296" s="37"/>
      <c r="AE2296" s="37"/>
      <c r="AF2296" s="37"/>
      <c r="AG2296" s="37"/>
      <c r="AH2296" s="37"/>
      <c r="AI2296" s="37"/>
      <c r="AJ2296" s="37"/>
      <c r="AK2296" s="37"/>
      <c r="AL2296" s="37"/>
      <c r="AM2296" s="37"/>
      <c r="AN2296" s="37"/>
      <c r="AO2296" s="37"/>
    </row>
    <row r="2297" spans="17:41" x14ac:dyDescent="0.35">
      <c r="Q2297" s="37"/>
      <c r="R2297" s="37"/>
      <c r="S2297" s="37"/>
      <c r="T2297" s="37"/>
      <c r="U2297" s="37"/>
      <c r="V2297" s="37"/>
      <c r="W2297" s="37"/>
      <c r="X2297" s="37"/>
      <c r="Y2297" s="37"/>
      <c r="Z2297" s="37"/>
      <c r="AA2297" s="37"/>
      <c r="AB2297" s="37"/>
      <c r="AC2297" s="37"/>
      <c r="AD2297" s="37"/>
      <c r="AE2297" s="37"/>
      <c r="AF2297" s="37"/>
      <c r="AG2297" s="37"/>
      <c r="AH2297" s="37"/>
      <c r="AI2297" s="37"/>
      <c r="AJ2297" s="37"/>
      <c r="AK2297" s="37"/>
      <c r="AL2297" s="37"/>
      <c r="AM2297" s="37"/>
      <c r="AN2297" s="37"/>
      <c r="AO2297" s="37"/>
    </row>
    <row r="2298" spans="17:41" x14ac:dyDescent="0.35">
      <c r="Q2298" s="37"/>
      <c r="R2298" s="37"/>
      <c r="S2298" s="37"/>
      <c r="T2298" s="37"/>
      <c r="U2298" s="37"/>
      <c r="V2298" s="37"/>
      <c r="W2298" s="37"/>
      <c r="X2298" s="37"/>
      <c r="Y2298" s="37"/>
      <c r="Z2298" s="37"/>
      <c r="AA2298" s="37"/>
      <c r="AB2298" s="37"/>
      <c r="AC2298" s="37"/>
      <c r="AD2298" s="37"/>
      <c r="AE2298" s="37"/>
      <c r="AF2298" s="37"/>
      <c r="AG2298" s="37"/>
      <c r="AH2298" s="37"/>
      <c r="AI2298" s="37"/>
      <c r="AJ2298" s="37"/>
      <c r="AK2298" s="37"/>
      <c r="AL2298" s="37"/>
      <c r="AM2298" s="37"/>
      <c r="AN2298" s="37"/>
      <c r="AO2298" s="37"/>
    </row>
    <row r="2299" spans="17:41" x14ac:dyDescent="0.35">
      <c r="Q2299" s="37"/>
      <c r="R2299" s="37"/>
      <c r="S2299" s="37"/>
      <c r="T2299" s="37"/>
      <c r="U2299" s="37"/>
      <c r="V2299" s="37"/>
      <c r="W2299" s="37"/>
      <c r="X2299" s="37"/>
      <c r="Y2299" s="37"/>
      <c r="Z2299" s="37"/>
      <c r="AA2299" s="37"/>
      <c r="AB2299" s="37"/>
      <c r="AC2299" s="37"/>
      <c r="AD2299" s="37"/>
      <c r="AE2299" s="37"/>
      <c r="AF2299" s="37"/>
      <c r="AG2299" s="37"/>
      <c r="AH2299" s="37"/>
      <c r="AI2299" s="37"/>
      <c r="AJ2299" s="37"/>
      <c r="AK2299" s="37"/>
      <c r="AL2299" s="37"/>
      <c r="AM2299" s="37"/>
      <c r="AN2299" s="37"/>
      <c r="AO2299" s="37"/>
    </row>
    <row r="2300" spans="17:41" x14ac:dyDescent="0.35">
      <c r="Q2300" s="37"/>
      <c r="R2300" s="37"/>
      <c r="S2300" s="37"/>
      <c r="T2300" s="37"/>
      <c r="U2300" s="37"/>
      <c r="V2300" s="37"/>
      <c r="W2300" s="37"/>
      <c r="X2300" s="37"/>
      <c r="Y2300" s="37"/>
      <c r="Z2300" s="37"/>
      <c r="AA2300" s="37"/>
      <c r="AB2300" s="37"/>
      <c r="AC2300" s="37"/>
      <c r="AD2300" s="37"/>
      <c r="AE2300" s="37"/>
      <c r="AF2300" s="37"/>
      <c r="AG2300" s="37"/>
      <c r="AH2300" s="37"/>
      <c r="AI2300" s="37"/>
      <c r="AJ2300" s="37"/>
      <c r="AK2300" s="37"/>
      <c r="AL2300" s="37"/>
      <c r="AM2300" s="37"/>
      <c r="AN2300" s="37"/>
      <c r="AO2300" s="37"/>
    </row>
    <row r="2301" spans="17:41" x14ac:dyDescent="0.35">
      <c r="Q2301" s="37"/>
      <c r="R2301" s="37"/>
      <c r="S2301" s="37"/>
      <c r="T2301" s="37"/>
      <c r="U2301" s="37"/>
      <c r="V2301" s="37"/>
      <c r="W2301" s="37"/>
      <c r="X2301" s="37"/>
      <c r="Y2301" s="37"/>
      <c r="Z2301" s="37"/>
      <c r="AA2301" s="37"/>
      <c r="AB2301" s="37"/>
      <c r="AC2301" s="37"/>
      <c r="AD2301" s="37"/>
      <c r="AE2301" s="37"/>
      <c r="AF2301" s="37"/>
      <c r="AG2301" s="37"/>
      <c r="AH2301" s="37"/>
      <c r="AI2301" s="37"/>
      <c r="AJ2301" s="37"/>
      <c r="AK2301" s="37"/>
      <c r="AL2301" s="37"/>
      <c r="AM2301" s="37"/>
      <c r="AN2301" s="37"/>
      <c r="AO2301" s="37"/>
    </row>
    <row r="2302" spans="17:41" x14ac:dyDescent="0.35">
      <c r="Q2302" s="37"/>
      <c r="R2302" s="37"/>
      <c r="S2302" s="37"/>
      <c r="T2302" s="37"/>
      <c r="U2302" s="37"/>
      <c r="V2302" s="37"/>
      <c r="W2302" s="37"/>
      <c r="X2302" s="37"/>
      <c r="Y2302" s="37"/>
      <c r="Z2302" s="37"/>
      <c r="AA2302" s="37"/>
      <c r="AB2302" s="37"/>
      <c r="AC2302" s="37"/>
      <c r="AD2302" s="37"/>
      <c r="AE2302" s="37"/>
      <c r="AF2302" s="37"/>
      <c r="AG2302" s="37"/>
      <c r="AH2302" s="37"/>
      <c r="AI2302" s="37"/>
      <c r="AJ2302" s="37"/>
      <c r="AK2302" s="37"/>
      <c r="AL2302" s="37"/>
      <c r="AM2302" s="37"/>
      <c r="AN2302" s="37"/>
      <c r="AO2302" s="37"/>
    </row>
    <row r="2303" spans="17:41" x14ac:dyDescent="0.35">
      <c r="Q2303" s="37"/>
      <c r="R2303" s="37"/>
      <c r="S2303" s="37"/>
      <c r="T2303" s="37"/>
      <c r="U2303" s="37"/>
      <c r="V2303" s="37"/>
      <c r="W2303" s="37"/>
      <c r="X2303" s="37"/>
      <c r="Y2303" s="37"/>
      <c r="Z2303" s="37"/>
      <c r="AA2303" s="37"/>
      <c r="AB2303" s="37"/>
      <c r="AC2303" s="37"/>
      <c r="AD2303" s="37"/>
      <c r="AE2303" s="37"/>
      <c r="AF2303" s="37"/>
      <c r="AG2303" s="37"/>
      <c r="AH2303" s="37"/>
      <c r="AI2303" s="37"/>
      <c r="AJ2303" s="37"/>
      <c r="AK2303" s="37"/>
      <c r="AL2303" s="37"/>
      <c r="AM2303" s="37"/>
      <c r="AN2303" s="37"/>
      <c r="AO2303" s="37"/>
    </row>
    <row r="2304" spans="17:41" x14ac:dyDescent="0.35">
      <c r="Q2304" s="37"/>
      <c r="R2304" s="37"/>
      <c r="S2304" s="37"/>
      <c r="T2304" s="37"/>
      <c r="U2304" s="37"/>
      <c r="V2304" s="37"/>
      <c r="W2304" s="37"/>
      <c r="X2304" s="37"/>
      <c r="Y2304" s="37"/>
      <c r="Z2304" s="37"/>
      <c r="AA2304" s="37"/>
      <c r="AB2304" s="37"/>
      <c r="AC2304" s="37"/>
      <c r="AD2304" s="37"/>
      <c r="AE2304" s="37"/>
      <c r="AF2304" s="37"/>
      <c r="AG2304" s="37"/>
      <c r="AH2304" s="37"/>
      <c r="AI2304" s="37"/>
      <c r="AJ2304" s="37"/>
      <c r="AK2304" s="37"/>
      <c r="AL2304" s="37"/>
      <c r="AM2304" s="37"/>
      <c r="AN2304" s="37"/>
      <c r="AO2304" s="37"/>
    </row>
    <row r="2305" spans="17:41" x14ac:dyDescent="0.35">
      <c r="Q2305" s="37"/>
      <c r="R2305" s="37"/>
      <c r="S2305" s="37"/>
      <c r="T2305" s="37"/>
      <c r="U2305" s="37"/>
      <c r="V2305" s="37"/>
      <c r="W2305" s="37"/>
      <c r="X2305" s="37"/>
      <c r="Y2305" s="37"/>
      <c r="Z2305" s="37"/>
      <c r="AA2305" s="37"/>
      <c r="AB2305" s="37"/>
      <c r="AC2305" s="37"/>
      <c r="AD2305" s="37"/>
      <c r="AE2305" s="37"/>
      <c r="AF2305" s="37"/>
      <c r="AG2305" s="37"/>
      <c r="AH2305" s="37"/>
      <c r="AI2305" s="37"/>
      <c r="AJ2305" s="37"/>
      <c r="AK2305" s="37"/>
      <c r="AL2305" s="37"/>
      <c r="AM2305" s="37"/>
      <c r="AN2305" s="37"/>
      <c r="AO2305" s="37"/>
    </row>
    <row r="2306" spans="17:41" x14ac:dyDescent="0.35">
      <c r="Q2306" s="37"/>
      <c r="R2306" s="37"/>
      <c r="S2306" s="37"/>
      <c r="T2306" s="37"/>
      <c r="U2306" s="37"/>
      <c r="V2306" s="37"/>
      <c r="W2306" s="37"/>
      <c r="X2306" s="37"/>
      <c r="Y2306" s="37"/>
      <c r="Z2306" s="37"/>
      <c r="AA2306" s="37"/>
      <c r="AB2306" s="37"/>
      <c r="AC2306" s="37"/>
      <c r="AD2306" s="37"/>
      <c r="AE2306" s="37"/>
      <c r="AF2306" s="37"/>
      <c r="AG2306" s="37"/>
      <c r="AH2306" s="37"/>
      <c r="AI2306" s="37"/>
      <c r="AJ2306" s="37"/>
      <c r="AK2306" s="37"/>
      <c r="AL2306" s="37"/>
      <c r="AM2306" s="37"/>
      <c r="AN2306" s="37"/>
      <c r="AO2306" s="37"/>
    </row>
    <row r="2307" spans="17:41" x14ac:dyDescent="0.35">
      <c r="Q2307" s="37"/>
      <c r="R2307" s="37"/>
      <c r="S2307" s="37"/>
      <c r="T2307" s="37"/>
      <c r="U2307" s="37"/>
      <c r="V2307" s="37"/>
      <c r="W2307" s="37"/>
      <c r="X2307" s="37"/>
      <c r="Y2307" s="37"/>
      <c r="Z2307" s="37"/>
      <c r="AA2307" s="37"/>
      <c r="AB2307" s="37"/>
      <c r="AC2307" s="37"/>
      <c r="AD2307" s="37"/>
      <c r="AE2307" s="37"/>
      <c r="AF2307" s="37"/>
      <c r="AG2307" s="37"/>
      <c r="AH2307" s="37"/>
      <c r="AI2307" s="37"/>
      <c r="AJ2307" s="37"/>
      <c r="AK2307" s="37"/>
      <c r="AL2307" s="37"/>
      <c r="AM2307" s="37"/>
      <c r="AN2307" s="37"/>
      <c r="AO2307" s="37"/>
    </row>
    <row r="2308" spans="17:41" x14ac:dyDescent="0.35">
      <c r="Q2308" s="37"/>
      <c r="R2308" s="37"/>
      <c r="S2308" s="37"/>
      <c r="T2308" s="37"/>
      <c r="U2308" s="37"/>
      <c r="V2308" s="37"/>
      <c r="W2308" s="37"/>
      <c r="X2308" s="37"/>
      <c r="Y2308" s="37"/>
      <c r="Z2308" s="37"/>
      <c r="AA2308" s="37"/>
      <c r="AB2308" s="37"/>
      <c r="AC2308" s="37"/>
      <c r="AD2308" s="37"/>
      <c r="AE2308" s="37"/>
      <c r="AF2308" s="37"/>
      <c r="AG2308" s="37"/>
      <c r="AH2308" s="37"/>
      <c r="AI2308" s="37"/>
      <c r="AJ2308" s="37"/>
      <c r="AK2308" s="37"/>
      <c r="AL2308" s="37"/>
      <c r="AM2308" s="37"/>
      <c r="AN2308" s="37"/>
      <c r="AO2308" s="37"/>
    </row>
    <row r="2309" spans="17:41" x14ac:dyDescent="0.35">
      <c r="Q2309" s="37"/>
      <c r="R2309" s="37"/>
      <c r="S2309" s="37"/>
      <c r="T2309" s="37"/>
      <c r="U2309" s="37"/>
      <c r="V2309" s="37"/>
      <c r="W2309" s="37"/>
      <c r="X2309" s="37"/>
      <c r="Y2309" s="37"/>
      <c r="Z2309" s="37"/>
      <c r="AA2309" s="37"/>
      <c r="AB2309" s="37"/>
      <c r="AC2309" s="37"/>
      <c r="AD2309" s="37"/>
      <c r="AE2309" s="37"/>
      <c r="AF2309" s="37"/>
      <c r="AG2309" s="37"/>
      <c r="AH2309" s="37"/>
      <c r="AI2309" s="37"/>
      <c r="AJ2309" s="37"/>
      <c r="AK2309" s="37"/>
      <c r="AL2309" s="37"/>
      <c r="AM2309" s="37"/>
      <c r="AN2309" s="37"/>
      <c r="AO2309" s="37"/>
    </row>
    <row r="2310" spans="17:41" x14ac:dyDescent="0.35">
      <c r="Q2310" s="37"/>
      <c r="R2310" s="37"/>
      <c r="S2310" s="37"/>
      <c r="T2310" s="37"/>
      <c r="U2310" s="37"/>
      <c r="V2310" s="37"/>
      <c r="W2310" s="37"/>
      <c r="X2310" s="37"/>
      <c r="Y2310" s="37"/>
      <c r="Z2310" s="37"/>
      <c r="AA2310" s="37"/>
      <c r="AB2310" s="37"/>
      <c r="AC2310" s="37"/>
      <c r="AD2310" s="37"/>
      <c r="AE2310" s="37"/>
      <c r="AF2310" s="37"/>
      <c r="AG2310" s="37"/>
      <c r="AH2310" s="37"/>
      <c r="AI2310" s="37"/>
      <c r="AJ2310" s="37"/>
      <c r="AK2310" s="37"/>
      <c r="AL2310" s="37"/>
      <c r="AM2310" s="37"/>
      <c r="AN2310" s="37"/>
      <c r="AO2310" s="37"/>
    </row>
    <row r="2311" spans="17:41" x14ac:dyDescent="0.35">
      <c r="Q2311" s="37"/>
      <c r="R2311" s="37"/>
      <c r="S2311" s="37"/>
      <c r="T2311" s="37"/>
      <c r="U2311" s="37"/>
      <c r="V2311" s="37"/>
      <c r="W2311" s="37"/>
      <c r="X2311" s="37"/>
      <c r="Y2311" s="37"/>
      <c r="Z2311" s="37"/>
      <c r="AA2311" s="37"/>
      <c r="AB2311" s="37"/>
      <c r="AC2311" s="37"/>
      <c r="AD2311" s="37"/>
      <c r="AE2311" s="37"/>
      <c r="AF2311" s="37"/>
      <c r="AG2311" s="37"/>
      <c r="AH2311" s="37"/>
      <c r="AI2311" s="37"/>
      <c r="AJ2311" s="37"/>
      <c r="AK2311" s="37"/>
      <c r="AL2311" s="37"/>
      <c r="AM2311" s="37"/>
      <c r="AN2311" s="37"/>
      <c r="AO2311" s="37"/>
    </row>
    <row r="2312" spans="17:41" x14ac:dyDescent="0.35">
      <c r="Q2312" s="37"/>
      <c r="R2312" s="37"/>
      <c r="S2312" s="37"/>
      <c r="T2312" s="37"/>
      <c r="U2312" s="37"/>
      <c r="V2312" s="37"/>
      <c r="W2312" s="37"/>
      <c r="X2312" s="37"/>
      <c r="Y2312" s="37"/>
      <c r="Z2312" s="37"/>
      <c r="AA2312" s="37"/>
      <c r="AB2312" s="37"/>
      <c r="AC2312" s="37"/>
      <c r="AD2312" s="37"/>
      <c r="AE2312" s="37"/>
      <c r="AF2312" s="37"/>
      <c r="AG2312" s="37"/>
      <c r="AH2312" s="37"/>
      <c r="AI2312" s="37"/>
      <c r="AJ2312" s="37"/>
      <c r="AK2312" s="37"/>
      <c r="AL2312" s="37"/>
      <c r="AM2312" s="37"/>
      <c r="AN2312" s="37"/>
      <c r="AO2312" s="37"/>
    </row>
    <row r="2313" spans="17:41" x14ac:dyDescent="0.35">
      <c r="Q2313" s="37"/>
      <c r="R2313" s="37"/>
      <c r="S2313" s="37"/>
      <c r="T2313" s="37"/>
      <c r="U2313" s="37"/>
      <c r="V2313" s="37"/>
      <c r="W2313" s="37"/>
      <c r="X2313" s="37"/>
      <c r="Y2313" s="37"/>
      <c r="Z2313" s="37"/>
      <c r="AA2313" s="37"/>
      <c r="AB2313" s="37"/>
      <c r="AC2313" s="37"/>
      <c r="AD2313" s="37"/>
      <c r="AE2313" s="37"/>
      <c r="AF2313" s="37"/>
      <c r="AG2313" s="37"/>
      <c r="AH2313" s="37"/>
      <c r="AI2313" s="37"/>
      <c r="AJ2313" s="37"/>
      <c r="AK2313" s="37"/>
      <c r="AL2313" s="37"/>
      <c r="AM2313" s="37"/>
      <c r="AN2313" s="37"/>
      <c r="AO2313" s="37"/>
    </row>
    <row r="2314" spans="17:41" x14ac:dyDescent="0.35">
      <c r="Q2314" s="37"/>
      <c r="R2314" s="37"/>
      <c r="S2314" s="37"/>
      <c r="T2314" s="37"/>
      <c r="U2314" s="37"/>
      <c r="V2314" s="37"/>
      <c r="W2314" s="37"/>
      <c r="X2314" s="37"/>
      <c r="Y2314" s="37"/>
      <c r="Z2314" s="37"/>
      <c r="AA2314" s="37"/>
      <c r="AB2314" s="37"/>
      <c r="AC2314" s="37"/>
      <c r="AD2314" s="37"/>
      <c r="AE2314" s="37"/>
      <c r="AF2314" s="37"/>
      <c r="AG2314" s="37"/>
      <c r="AH2314" s="37"/>
      <c r="AI2314" s="37"/>
      <c r="AJ2314" s="37"/>
      <c r="AK2314" s="37"/>
      <c r="AL2314" s="37"/>
      <c r="AM2314" s="37"/>
      <c r="AN2314" s="37"/>
      <c r="AO2314" s="37"/>
    </row>
    <row r="2315" spans="17:41" x14ac:dyDescent="0.35">
      <c r="Q2315" s="37"/>
      <c r="R2315" s="37"/>
      <c r="S2315" s="37"/>
      <c r="T2315" s="37"/>
      <c r="U2315" s="37"/>
      <c r="V2315" s="37"/>
      <c r="W2315" s="37"/>
      <c r="X2315" s="37"/>
      <c r="Y2315" s="37"/>
      <c r="Z2315" s="37"/>
      <c r="AA2315" s="37"/>
      <c r="AB2315" s="37"/>
      <c r="AC2315" s="37"/>
      <c r="AD2315" s="37"/>
      <c r="AE2315" s="37"/>
      <c r="AF2315" s="37"/>
      <c r="AG2315" s="37"/>
      <c r="AH2315" s="37"/>
      <c r="AI2315" s="37"/>
      <c r="AJ2315" s="37"/>
      <c r="AK2315" s="37"/>
      <c r="AL2315" s="37"/>
      <c r="AM2315" s="37"/>
      <c r="AN2315" s="37"/>
      <c r="AO2315" s="37"/>
    </row>
    <row r="2316" spans="17:41" x14ac:dyDescent="0.35">
      <c r="Q2316" s="37"/>
      <c r="R2316" s="37"/>
      <c r="S2316" s="37"/>
      <c r="T2316" s="37"/>
      <c r="U2316" s="37"/>
      <c r="V2316" s="37"/>
      <c r="W2316" s="37"/>
      <c r="X2316" s="37"/>
      <c r="Y2316" s="37"/>
      <c r="Z2316" s="37"/>
      <c r="AA2316" s="37"/>
      <c r="AB2316" s="37"/>
      <c r="AC2316" s="37"/>
      <c r="AD2316" s="37"/>
      <c r="AE2316" s="37"/>
      <c r="AF2316" s="37"/>
      <c r="AG2316" s="37"/>
      <c r="AH2316" s="37"/>
      <c r="AI2316" s="37"/>
      <c r="AJ2316" s="37"/>
      <c r="AK2316" s="37"/>
      <c r="AL2316" s="37"/>
      <c r="AM2316" s="37"/>
      <c r="AN2316" s="37"/>
      <c r="AO2316" s="37"/>
    </row>
    <row r="2317" spans="17:41" x14ac:dyDescent="0.35">
      <c r="Q2317" s="37"/>
      <c r="R2317" s="37"/>
      <c r="S2317" s="37"/>
      <c r="T2317" s="37"/>
      <c r="U2317" s="37"/>
      <c r="V2317" s="37"/>
      <c r="W2317" s="37"/>
      <c r="X2317" s="37"/>
      <c r="Y2317" s="37"/>
      <c r="Z2317" s="37"/>
      <c r="AA2317" s="37"/>
      <c r="AB2317" s="37"/>
      <c r="AC2317" s="37"/>
      <c r="AD2317" s="37"/>
      <c r="AE2317" s="37"/>
      <c r="AF2317" s="37"/>
      <c r="AG2317" s="37"/>
      <c r="AH2317" s="37"/>
      <c r="AI2317" s="37"/>
      <c r="AJ2317" s="37"/>
      <c r="AK2317" s="37"/>
      <c r="AL2317" s="37"/>
      <c r="AM2317" s="37"/>
      <c r="AN2317" s="37"/>
      <c r="AO2317" s="37"/>
    </row>
    <row r="2318" spans="17:41" x14ac:dyDescent="0.35">
      <c r="Q2318" s="37"/>
      <c r="R2318" s="37"/>
      <c r="S2318" s="37"/>
      <c r="T2318" s="37"/>
      <c r="U2318" s="37"/>
      <c r="V2318" s="37"/>
      <c r="W2318" s="37"/>
      <c r="X2318" s="37"/>
      <c r="Y2318" s="37"/>
      <c r="Z2318" s="37"/>
      <c r="AA2318" s="37"/>
      <c r="AB2318" s="37"/>
      <c r="AC2318" s="37"/>
      <c r="AD2318" s="37"/>
      <c r="AE2318" s="37"/>
      <c r="AF2318" s="37"/>
      <c r="AG2318" s="37"/>
      <c r="AH2318" s="37"/>
      <c r="AI2318" s="37"/>
      <c r="AJ2318" s="37"/>
      <c r="AK2318" s="37"/>
      <c r="AL2318" s="37"/>
      <c r="AM2318" s="37"/>
      <c r="AN2318" s="37"/>
      <c r="AO2318" s="37"/>
    </row>
    <row r="2319" spans="17:41" x14ac:dyDescent="0.35">
      <c r="Q2319" s="37"/>
      <c r="R2319" s="37"/>
      <c r="S2319" s="37"/>
      <c r="T2319" s="37"/>
      <c r="U2319" s="37"/>
      <c r="V2319" s="37"/>
      <c r="W2319" s="37"/>
      <c r="X2319" s="37"/>
      <c r="Y2319" s="37"/>
      <c r="Z2319" s="37"/>
      <c r="AA2319" s="37"/>
      <c r="AB2319" s="37"/>
      <c r="AC2319" s="37"/>
      <c r="AD2319" s="37"/>
      <c r="AE2319" s="37"/>
      <c r="AF2319" s="37"/>
      <c r="AG2319" s="37"/>
      <c r="AH2319" s="37"/>
      <c r="AI2319" s="37"/>
      <c r="AJ2319" s="37"/>
      <c r="AK2319" s="37"/>
      <c r="AL2319" s="37"/>
      <c r="AM2319" s="37"/>
      <c r="AN2319" s="37"/>
      <c r="AO2319" s="37"/>
    </row>
    <row r="2320" spans="17:41" x14ac:dyDescent="0.35">
      <c r="Q2320" s="37"/>
      <c r="R2320" s="37"/>
      <c r="S2320" s="37"/>
      <c r="T2320" s="37"/>
      <c r="U2320" s="37"/>
      <c r="V2320" s="37"/>
      <c r="W2320" s="37"/>
      <c r="X2320" s="37"/>
      <c r="Y2320" s="37"/>
      <c r="Z2320" s="37"/>
      <c r="AA2320" s="37"/>
      <c r="AB2320" s="37"/>
      <c r="AC2320" s="37"/>
      <c r="AD2320" s="37"/>
      <c r="AE2320" s="37"/>
      <c r="AF2320" s="37"/>
      <c r="AG2320" s="37"/>
      <c r="AH2320" s="37"/>
      <c r="AI2320" s="37"/>
      <c r="AJ2320" s="37"/>
      <c r="AK2320" s="37"/>
      <c r="AL2320" s="37"/>
      <c r="AM2320" s="37"/>
      <c r="AN2320" s="37"/>
      <c r="AO2320" s="37"/>
    </row>
    <row r="2321" spans="17:41" x14ac:dyDescent="0.35">
      <c r="Q2321" s="37"/>
      <c r="R2321" s="37"/>
      <c r="S2321" s="37"/>
      <c r="T2321" s="37"/>
      <c r="U2321" s="37"/>
      <c r="V2321" s="37"/>
      <c r="W2321" s="37"/>
      <c r="X2321" s="37"/>
      <c r="Y2321" s="37"/>
      <c r="Z2321" s="37"/>
      <c r="AA2321" s="37"/>
      <c r="AB2321" s="37"/>
      <c r="AC2321" s="37"/>
      <c r="AD2321" s="37"/>
      <c r="AE2321" s="37"/>
      <c r="AF2321" s="37"/>
      <c r="AG2321" s="37"/>
      <c r="AH2321" s="37"/>
      <c r="AI2321" s="37"/>
      <c r="AJ2321" s="37"/>
      <c r="AK2321" s="37"/>
      <c r="AL2321" s="37"/>
      <c r="AM2321" s="37"/>
      <c r="AN2321" s="37"/>
      <c r="AO2321" s="37"/>
    </row>
    <row r="2322" spans="17:41" x14ac:dyDescent="0.35">
      <c r="Q2322" s="37"/>
      <c r="R2322" s="37"/>
      <c r="S2322" s="37"/>
      <c r="T2322" s="37"/>
      <c r="U2322" s="37"/>
      <c r="V2322" s="37"/>
      <c r="W2322" s="37"/>
      <c r="X2322" s="37"/>
      <c r="Y2322" s="37"/>
      <c r="Z2322" s="37"/>
      <c r="AA2322" s="37"/>
      <c r="AB2322" s="37"/>
      <c r="AC2322" s="37"/>
      <c r="AD2322" s="37"/>
      <c r="AE2322" s="37"/>
      <c r="AF2322" s="37"/>
      <c r="AG2322" s="37"/>
      <c r="AH2322" s="37"/>
      <c r="AI2322" s="37"/>
      <c r="AJ2322" s="37"/>
      <c r="AK2322" s="37"/>
      <c r="AL2322" s="37"/>
      <c r="AM2322" s="37"/>
      <c r="AN2322" s="37"/>
      <c r="AO2322" s="37"/>
    </row>
    <row r="2323" spans="17:41" x14ac:dyDescent="0.35">
      <c r="Q2323" s="37"/>
      <c r="R2323" s="37"/>
      <c r="S2323" s="37"/>
      <c r="T2323" s="37"/>
      <c r="U2323" s="37"/>
      <c r="V2323" s="37"/>
      <c r="W2323" s="37"/>
      <c r="X2323" s="37"/>
      <c r="Y2323" s="37"/>
      <c r="Z2323" s="37"/>
      <c r="AA2323" s="37"/>
      <c r="AB2323" s="37"/>
      <c r="AC2323" s="37"/>
      <c r="AD2323" s="37"/>
      <c r="AE2323" s="37"/>
      <c r="AF2323" s="37"/>
      <c r="AG2323" s="37"/>
      <c r="AH2323" s="37"/>
      <c r="AI2323" s="37"/>
      <c r="AJ2323" s="37"/>
      <c r="AK2323" s="37"/>
      <c r="AL2323" s="37"/>
      <c r="AM2323" s="37"/>
      <c r="AN2323" s="37"/>
      <c r="AO2323" s="37"/>
    </row>
    <row r="2324" spans="17:41" x14ac:dyDescent="0.35">
      <c r="Q2324" s="37"/>
      <c r="R2324" s="37"/>
      <c r="S2324" s="37"/>
      <c r="T2324" s="37"/>
      <c r="U2324" s="37"/>
      <c r="V2324" s="37"/>
      <c r="W2324" s="37"/>
      <c r="X2324" s="37"/>
      <c r="Y2324" s="37"/>
      <c r="Z2324" s="37"/>
      <c r="AA2324" s="37"/>
      <c r="AB2324" s="37"/>
      <c r="AC2324" s="37"/>
      <c r="AD2324" s="37"/>
      <c r="AE2324" s="37"/>
      <c r="AF2324" s="37"/>
      <c r="AG2324" s="37"/>
      <c r="AH2324" s="37"/>
      <c r="AI2324" s="37"/>
      <c r="AJ2324" s="37"/>
      <c r="AK2324" s="37"/>
      <c r="AL2324" s="37"/>
      <c r="AM2324" s="37"/>
      <c r="AN2324" s="37"/>
      <c r="AO2324" s="37"/>
    </row>
    <row r="2325" spans="17:41" x14ac:dyDescent="0.35">
      <c r="Q2325" s="37"/>
      <c r="R2325" s="37"/>
      <c r="S2325" s="37"/>
      <c r="T2325" s="37"/>
      <c r="U2325" s="37"/>
      <c r="V2325" s="37"/>
      <c r="W2325" s="37"/>
      <c r="X2325" s="37"/>
      <c r="Y2325" s="37"/>
      <c r="Z2325" s="37"/>
      <c r="AA2325" s="37"/>
      <c r="AB2325" s="37"/>
      <c r="AC2325" s="37"/>
      <c r="AD2325" s="37"/>
      <c r="AE2325" s="37"/>
      <c r="AF2325" s="37"/>
      <c r="AG2325" s="37"/>
      <c r="AH2325" s="37"/>
      <c r="AI2325" s="37"/>
      <c r="AJ2325" s="37"/>
      <c r="AK2325" s="37"/>
      <c r="AL2325" s="37"/>
      <c r="AM2325" s="37"/>
      <c r="AN2325" s="37"/>
      <c r="AO2325" s="37"/>
    </row>
    <row r="2326" spans="17:41" x14ac:dyDescent="0.35">
      <c r="Q2326" s="37"/>
      <c r="R2326" s="37"/>
      <c r="S2326" s="37"/>
      <c r="T2326" s="37"/>
      <c r="U2326" s="37"/>
      <c r="V2326" s="37"/>
      <c r="W2326" s="37"/>
      <c r="X2326" s="37"/>
      <c r="Y2326" s="37"/>
      <c r="Z2326" s="37"/>
      <c r="AA2326" s="37"/>
      <c r="AB2326" s="37"/>
      <c r="AC2326" s="37"/>
      <c r="AD2326" s="37"/>
      <c r="AE2326" s="37"/>
      <c r="AF2326" s="37"/>
      <c r="AG2326" s="37"/>
      <c r="AH2326" s="37"/>
      <c r="AI2326" s="37"/>
      <c r="AJ2326" s="37"/>
      <c r="AK2326" s="37"/>
      <c r="AL2326" s="37"/>
      <c r="AM2326" s="37"/>
      <c r="AN2326" s="37"/>
      <c r="AO2326" s="37"/>
    </row>
    <row r="2327" spans="17:41" x14ac:dyDescent="0.35">
      <c r="Q2327" s="37"/>
      <c r="R2327" s="37"/>
      <c r="S2327" s="37"/>
      <c r="T2327" s="37"/>
      <c r="U2327" s="37"/>
      <c r="V2327" s="37"/>
      <c r="W2327" s="37"/>
      <c r="X2327" s="37"/>
      <c r="Y2327" s="37"/>
      <c r="Z2327" s="37"/>
      <c r="AA2327" s="37"/>
      <c r="AB2327" s="37"/>
      <c r="AC2327" s="37"/>
      <c r="AD2327" s="37"/>
      <c r="AE2327" s="37"/>
      <c r="AF2327" s="37"/>
      <c r="AG2327" s="37"/>
      <c r="AH2327" s="37"/>
      <c r="AI2327" s="37"/>
      <c r="AJ2327" s="37"/>
      <c r="AK2327" s="37"/>
      <c r="AL2327" s="37"/>
      <c r="AM2327" s="37"/>
      <c r="AN2327" s="37"/>
      <c r="AO2327" s="37"/>
    </row>
    <row r="2328" spans="17:41" x14ac:dyDescent="0.35">
      <c r="Q2328" s="37"/>
      <c r="R2328" s="37"/>
      <c r="S2328" s="37"/>
      <c r="T2328" s="37"/>
      <c r="U2328" s="37"/>
      <c r="V2328" s="37"/>
      <c r="W2328" s="37"/>
      <c r="X2328" s="37"/>
      <c r="Y2328" s="37"/>
      <c r="Z2328" s="37"/>
      <c r="AA2328" s="37"/>
      <c r="AB2328" s="37"/>
      <c r="AC2328" s="37"/>
      <c r="AD2328" s="37"/>
      <c r="AE2328" s="37"/>
      <c r="AF2328" s="37"/>
      <c r="AG2328" s="37"/>
      <c r="AH2328" s="37"/>
      <c r="AI2328" s="37"/>
      <c r="AJ2328" s="37"/>
      <c r="AK2328" s="37"/>
      <c r="AL2328" s="37"/>
      <c r="AM2328" s="37"/>
      <c r="AN2328" s="37"/>
      <c r="AO2328" s="37"/>
    </row>
    <row r="2329" spans="17:41" x14ac:dyDescent="0.35">
      <c r="Q2329" s="37"/>
      <c r="R2329" s="37"/>
      <c r="S2329" s="37"/>
      <c r="T2329" s="37"/>
      <c r="U2329" s="37"/>
      <c r="V2329" s="37"/>
      <c r="W2329" s="37"/>
      <c r="X2329" s="37"/>
      <c r="Y2329" s="37"/>
      <c r="Z2329" s="37"/>
      <c r="AA2329" s="37"/>
      <c r="AB2329" s="37"/>
      <c r="AC2329" s="37"/>
      <c r="AD2329" s="37"/>
      <c r="AE2329" s="37"/>
      <c r="AF2329" s="37"/>
      <c r="AG2329" s="37"/>
      <c r="AH2329" s="37"/>
      <c r="AI2329" s="37"/>
      <c r="AJ2329" s="37"/>
      <c r="AK2329" s="37"/>
      <c r="AL2329" s="37"/>
      <c r="AM2329" s="37"/>
      <c r="AN2329" s="37"/>
      <c r="AO2329" s="37"/>
    </row>
    <row r="2330" spans="17:41" x14ac:dyDescent="0.35">
      <c r="Q2330" s="37"/>
      <c r="R2330" s="37"/>
      <c r="S2330" s="37"/>
      <c r="T2330" s="37"/>
      <c r="U2330" s="37"/>
      <c r="V2330" s="37"/>
      <c r="W2330" s="37"/>
      <c r="X2330" s="37"/>
      <c r="Y2330" s="37"/>
      <c r="Z2330" s="37"/>
      <c r="AA2330" s="37"/>
      <c r="AB2330" s="37"/>
      <c r="AC2330" s="37"/>
      <c r="AD2330" s="37"/>
      <c r="AE2330" s="37"/>
      <c r="AF2330" s="37"/>
      <c r="AG2330" s="37"/>
      <c r="AH2330" s="37"/>
      <c r="AI2330" s="37"/>
      <c r="AJ2330" s="37"/>
      <c r="AK2330" s="37"/>
      <c r="AL2330" s="37"/>
      <c r="AM2330" s="37"/>
      <c r="AN2330" s="37"/>
      <c r="AO2330" s="37"/>
    </row>
    <row r="2331" spans="17:41" x14ac:dyDescent="0.35">
      <c r="Q2331" s="37"/>
      <c r="R2331" s="37"/>
      <c r="S2331" s="37"/>
      <c r="T2331" s="37"/>
      <c r="U2331" s="37"/>
      <c r="V2331" s="37"/>
      <c r="W2331" s="37"/>
      <c r="X2331" s="37"/>
      <c r="Y2331" s="37"/>
      <c r="Z2331" s="37"/>
      <c r="AA2331" s="37"/>
      <c r="AB2331" s="37"/>
      <c r="AC2331" s="37"/>
      <c r="AD2331" s="37"/>
      <c r="AE2331" s="37"/>
      <c r="AF2331" s="37"/>
      <c r="AG2331" s="37"/>
      <c r="AH2331" s="37"/>
      <c r="AI2331" s="37"/>
      <c r="AJ2331" s="37"/>
      <c r="AK2331" s="37"/>
      <c r="AL2331" s="37"/>
      <c r="AM2331" s="37"/>
      <c r="AN2331" s="37"/>
      <c r="AO2331" s="37"/>
    </row>
    <row r="2332" spans="17:41" x14ac:dyDescent="0.35">
      <c r="Q2332" s="37"/>
      <c r="R2332" s="37"/>
      <c r="S2332" s="37"/>
      <c r="T2332" s="37"/>
      <c r="U2332" s="37"/>
      <c r="V2332" s="37"/>
      <c r="W2332" s="37"/>
      <c r="X2332" s="37"/>
      <c r="Y2332" s="37"/>
      <c r="Z2332" s="37"/>
      <c r="AA2332" s="37"/>
      <c r="AB2332" s="37"/>
      <c r="AC2332" s="37"/>
      <c r="AD2332" s="37"/>
      <c r="AE2332" s="37"/>
      <c r="AF2332" s="37"/>
      <c r="AG2332" s="37"/>
      <c r="AH2332" s="37"/>
      <c r="AI2332" s="37"/>
      <c r="AJ2332" s="37"/>
      <c r="AK2332" s="37"/>
      <c r="AL2332" s="37"/>
      <c r="AM2332" s="37"/>
      <c r="AN2332" s="37"/>
      <c r="AO2332" s="37"/>
    </row>
    <row r="2333" spans="17:41" x14ac:dyDescent="0.35">
      <c r="Q2333" s="37"/>
      <c r="R2333" s="37"/>
      <c r="S2333" s="37"/>
      <c r="T2333" s="37"/>
      <c r="U2333" s="37"/>
      <c r="V2333" s="37"/>
      <c r="W2333" s="37"/>
      <c r="X2333" s="37"/>
      <c r="Y2333" s="37"/>
      <c r="Z2333" s="37"/>
      <c r="AA2333" s="37"/>
      <c r="AB2333" s="37"/>
      <c r="AC2333" s="37"/>
      <c r="AD2333" s="37"/>
      <c r="AE2333" s="37"/>
      <c r="AF2333" s="37"/>
      <c r="AG2333" s="37"/>
      <c r="AH2333" s="37"/>
      <c r="AI2333" s="37"/>
      <c r="AJ2333" s="37"/>
      <c r="AK2333" s="37"/>
      <c r="AL2333" s="37"/>
      <c r="AM2333" s="37"/>
      <c r="AN2333" s="37"/>
      <c r="AO2333" s="37"/>
    </row>
    <row r="2334" spans="17:41" x14ac:dyDescent="0.35">
      <c r="Q2334" s="37"/>
      <c r="R2334" s="37"/>
      <c r="S2334" s="37"/>
      <c r="T2334" s="37"/>
      <c r="U2334" s="37"/>
      <c r="V2334" s="37"/>
      <c r="W2334" s="37"/>
      <c r="X2334" s="37"/>
      <c r="Y2334" s="37"/>
      <c r="Z2334" s="37"/>
      <c r="AA2334" s="37"/>
      <c r="AB2334" s="37"/>
      <c r="AC2334" s="37"/>
      <c r="AD2334" s="37"/>
      <c r="AE2334" s="37"/>
      <c r="AF2334" s="37"/>
      <c r="AG2334" s="37"/>
      <c r="AH2334" s="37"/>
      <c r="AI2334" s="37"/>
      <c r="AJ2334" s="37"/>
      <c r="AK2334" s="37"/>
      <c r="AL2334" s="37"/>
      <c r="AM2334" s="37"/>
      <c r="AN2334" s="37"/>
      <c r="AO2334" s="37"/>
    </row>
    <row r="2335" spans="17:41" x14ac:dyDescent="0.35">
      <c r="Q2335" s="37"/>
      <c r="R2335" s="37"/>
      <c r="S2335" s="37"/>
      <c r="T2335" s="37"/>
      <c r="U2335" s="37"/>
      <c r="V2335" s="37"/>
      <c r="W2335" s="37"/>
      <c r="X2335" s="37"/>
      <c r="Y2335" s="37"/>
      <c r="Z2335" s="37"/>
      <c r="AA2335" s="37"/>
      <c r="AB2335" s="37"/>
      <c r="AC2335" s="37"/>
      <c r="AD2335" s="37"/>
      <c r="AE2335" s="37"/>
      <c r="AF2335" s="37"/>
      <c r="AG2335" s="37"/>
      <c r="AH2335" s="37"/>
      <c r="AI2335" s="37"/>
      <c r="AJ2335" s="37"/>
      <c r="AK2335" s="37"/>
      <c r="AL2335" s="37"/>
      <c r="AM2335" s="37"/>
      <c r="AN2335" s="37"/>
      <c r="AO2335" s="37"/>
    </row>
    <row r="2336" spans="17:41" x14ac:dyDescent="0.35">
      <c r="Q2336" s="37"/>
      <c r="R2336" s="37"/>
      <c r="S2336" s="37"/>
      <c r="T2336" s="37"/>
      <c r="U2336" s="37"/>
      <c r="V2336" s="37"/>
      <c r="W2336" s="37"/>
      <c r="X2336" s="37"/>
      <c r="Y2336" s="37"/>
      <c r="Z2336" s="37"/>
      <c r="AA2336" s="37"/>
      <c r="AB2336" s="37"/>
      <c r="AC2336" s="37"/>
      <c r="AD2336" s="37"/>
      <c r="AE2336" s="37"/>
      <c r="AF2336" s="37"/>
      <c r="AG2336" s="37"/>
      <c r="AH2336" s="37"/>
      <c r="AI2336" s="37"/>
      <c r="AJ2336" s="37"/>
      <c r="AK2336" s="37"/>
      <c r="AL2336" s="37"/>
      <c r="AM2336" s="37"/>
      <c r="AN2336" s="37"/>
      <c r="AO2336" s="37"/>
    </row>
    <row r="2337" spans="17:41" x14ac:dyDescent="0.35">
      <c r="Q2337" s="37"/>
      <c r="R2337" s="37"/>
      <c r="S2337" s="37"/>
      <c r="T2337" s="37"/>
      <c r="U2337" s="37"/>
      <c r="V2337" s="37"/>
      <c r="W2337" s="37"/>
      <c r="X2337" s="37"/>
      <c r="Y2337" s="37"/>
      <c r="Z2337" s="37"/>
      <c r="AA2337" s="37"/>
      <c r="AB2337" s="37"/>
      <c r="AC2337" s="37"/>
      <c r="AD2337" s="37"/>
      <c r="AE2337" s="37"/>
      <c r="AF2337" s="37"/>
      <c r="AG2337" s="37"/>
      <c r="AH2337" s="37"/>
      <c r="AI2337" s="37"/>
      <c r="AJ2337" s="37"/>
      <c r="AK2337" s="37"/>
      <c r="AL2337" s="37"/>
      <c r="AM2337" s="37"/>
      <c r="AN2337" s="37"/>
      <c r="AO2337" s="37"/>
    </row>
    <row r="2338" spans="17:41" x14ac:dyDescent="0.35">
      <c r="Q2338" s="37"/>
      <c r="R2338" s="37"/>
      <c r="S2338" s="37"/>
      <c r="T2338" s="37"/>
      <c r="U2338" s="37"/>
      <c r="V2338" s="37"/>
      <c r="W2338" s="37"/>
      <c r="X2338" s="37"/>
      <c r="Y2338" s="37"/>
      <c r="Z2338" s="37"/>
      <c r="AA2338" s="37"/>
      <c r="AB2338" s="37"/>
      <c r="AC2338" s="37"/>
      <c r="AD2338" s="37"/>
      <c r="AE2338" s="37"/>
      <c r="AF2338" s="37"/>
      <c r="AG2338" s="37"/>
      <c r="AH2338" s="37"/>
      <c r="AI2338" s="37"/>
      <c r="AJ2338" s="37"/>
      <c r="AK2338" s="37"/>
      <c r="AL2338" s="37"/>
      <c r="AM2338" s="37"/>
      <c r="AN2338" s="37"/>
      <c r="AO2338" s="37"/>
    </row>
    <row r="2339" spans="17:41" x14ac:dyDescent="0.35">
      <c r="Q2339" s="37"/>
      <c r="R2339" s="37"/>
      <c r="S2339" s="37"/>
      <c r="T2339" s="37"/>
      <c r="U2339" s="37"/>
      <c r="V2339" s="37"/>
      <c r="W2339" s="37"/>
      <c r="X2339" s="37"/>
      <c r="Y2339" s="37"/>
      <c r="Z2339" s="37"/>
      <c r="AA2339" s="37"/>
      <c r="AB2339" s="37"/>
      <c r="AC2339" s="37"/>
      <c r="AD2339" s="37"/>
      <c r="AE2339" s="37"/>
      <c r="AF2339" s="37"/>
      <c r="AG2339" s="37"/>
      <c r="AH2339" s="37"/>
      <c r="AI2339" s="37"/>
      <c r="AJ2339" s="37"/>
      <c r="AK2339" s="37"/>
      <c r="AL2339" s="37"/>
      <c r="AM2339" s="37"/>
      <c r="AN2339" s="37"/>
      <c r="AO2339" s="37"/>
    </row>
    <row r="2340" spans="17:41" x14ac:dyDescent="0.35">
      <c r="Q2340" s="37"/>
      <c r="R2340" s="37"/>
      <c r="S2340" s="37"/>
      <c r="T2340" s="37"/>
      <c r="U2340" s="37"/>
      <c r="V2340" s="37"/>
      <c r="W2340" s="37"/>
      <c r="X2340" s="37"/>
      <c r="Y2340" s="37"/>
      <c r="Z2340" s="37"/>
      <c r="AA2340" s="37"/>
      <c r="AB2340" s="37"/>
      <c r="AC2340" s="37"/>
      <c r="AD2340" s="37"/>
      <c r="AE2340" s="37"/>
      <c r="AF2340" s="37"/>
      <c r="AG2340" s="37"/>
      <c r="AH2340" s="37"/>
      <c r="AI2340" s="37"/>
      <c r="AJ2340" s="37"/>
      <c r="AK2340" s="37"/>
      <c r="AL2340" s="37"/>
      <c r="AM2340" s="37"/>
      <c r="AN2340" s="37"/>
      <c r="AO2340" s="37"/>
    </row>
    <row r="2341" spans="17:41" x14ac:dyDescent="0.35">
      <c r="Q2341" s="37"/>
      <c r="R2341" s="37"/>
      <c r="S2341" s="37"/>
      <c r="T2341" s="37"/>
      <c r="U2341" s="37"/>
      <c r="V2341" s="37"/>
      <c r="W2341" s="37"/>
      <c r="X2341" s="37"/>
      <c r="Y2341" s="37"/>
      <c r="Z2341" s="37"/>
      <c r="AA2341" s="37"/>
      <c r="AB2341" s="37"/>
      <c r="AC2341" s="37"/>
      <c r="AD2341" s="37"/>
      <c r="AE2341" s="37"/>
      <c r="AF2341" s="37"/>
      <c r="AG2341" s="37"/>
      <c r="AH2341" s="37"/>
      <c r="AI2341" s="37"/>
      <c r="AJ2341" s="37"/>
      <c r="AK2341" s="37"/>
      <c r="AL2341" s="37"/>
      <c r="AM2341" s="37"/>
      <c r="AN2341" s="37"/>
      <c r="AO2341" s="37"/>
    </row>
    <row r="2342" spans="17:41" x14ac:dyDescent="0.35">
      <c r="Q2342" s="37"/>
      <c r="R2342" s="37"/>
      <c r="S2342" s="37"/>
      <c r="T2342" s="37"/>
      <c r="U2342" s="37"/>
      <c r="V2342" s="37"/>
      <c r="W2342" s="37"/>
      <c r="X2342" s="37"/>
      <c r="Y2342" s="37"/>
      <c r="Z2342" s="37"/>
      <c r="AA2342" s="37"/>
      <c r="AB2342" s="37"/>
      <c r="AC2342" s="37"/>
      <c r="AD2342" s="37"/>
      <c r="AE2342" s="37"/>
      <c r="AF2342" s="37"/>
      <c r="AG2342" s="37"/>
      <c r="AH2342" s="37"/>
      <c r="AI2342" s="37"/>
      <c r="AJ2342" s="37"/>
      <c r="AK2342" s="37"/>
      <c r="AL2342" s="37"/>
      <c r="AM2342" s="37"/>
      <c r="AN2342" s="37"/>
      <c r="AO2342" s="37"/>
    </row>
    <row r="2343" spans="17:41" x14ac:dyDescent="0.35">
      <c r="Q2343" s="37"/>
      <c r="R2343" s="37"/>
      <c r="S2343" s="37"/>
      <c r="T2343" s="37"/>
      <c r="U2343" s="37"/>
      <c r="V2343" s="37"/>
      <c r="W2343" s="37"/>
      <c r="X2343" s="37"/>
      <c r="Y2343" s="37"/>
      <c r="Z2343" s="37"/>
      <c r="AA2343" s="37"/>
      <c r="AB2343" s="37"/>
      <c r="AC2343" s="37"/>
      <c r="AD2343" s="37"/>
      <c r="AE2343" s="37"/>
      <c r="AF2343" s="37"/>
      <c r="AG2343" s="37"/>
      <c r="AH2343" s="37"/>
      <c r="AI2343" s="37"/>
      <c r="AJ2343" s="37"/>
      <c r="AK2343" s="37"/>
      <c r="AL2343" s="37"/>
      <c r="AM2343" s="37"/>
      <c r="AN2343" s="37"/>
      <c r="AO2343" s="37"/>
    </row>
    <row r="2344" spans="17:41" x14ac:dyDescent="0.35">
      <c r="Q2344" s="37"/>
      <c r="R2344" s="37"/>
      <c r="S2344" s="37"/>
      <c r="T2344" s="37"/>
      <c r="U2344" s="37"/>
      <c r="V2344" s="37"/>
      <c r="W2344" s="37"/>
      <c r="X2344" s="37"/>
      <c r="Y2344" s="37"/>
      <c r="Z2344" s="37"/>
      <c r="AA2344" s="37"/>
      <c r="AB2344" s="37"/>
      <c r="AC2344" s="37"/>
      <c r="AD2344" s="37"/>
      <c r="AE2344" s="37"/>
      <c r="AF2344" s="37"/>
      <c r="AG2344" s="37"/>
      <c r="AH2344" s="37"/>
      <c r="AI2344" s="37"/>
      <c r="AJ2344" s="37"/>
      <c r="AK2344" s="37"/>
      <c r="AL2344" s="37"/>
      <c r="AM2344" s="37"/>
      <c r="AN2344" s="37"/>
      <c r="AO2344" s="37"/>
    </row>
    <row r="2345" spans="17:41" x14ac:dyDescent="0.35">
      <c r="Q2345" s="37"/>
      <c r="R2345" s="37"/>
      <c r="S2345" s="37"/>
      <c r="T2345" s="37"/>
      <c r="U2345" s="37"/>
      <c r="V2345" s="37"/>
      <c r="W2345" s="37"/>
      <c r="X2345" s="37"/>
      <c r="Y2345" s="37"/>
      <c r="Z2345" s="37"/>
      <c r="AA2345" s="37"/>
      <c r="AB2345" s="37"/>
      <c r="AC2345" s="37"/>
      <c r="AD2345" s="37"/>
      <c r="AE2345" s="37"/>
      <c r="AF2345" s="37"/>
      <c r="AG2345" s="37"/>
      <c r="AH2345" s="37"/>
      <c r="AI2345" s="37"/>
      <c r="AJ2345" s="37"/>
      <c r="AK2345" s="37"/>
      <c r="AL2345" s="37"/>
      <c r="AM2345" s="37"/>
      <c r="AN2345" s="37"/>
      <c r="AO2345" s="37"/>
    </row>
    <row r="2346" spans="17:41" x14ac:dyDescent="0.35">
      <c r="Q2346" s="37"/>
      <c r="R2346" s="37"/>
      <c r="S2346" s="37"/>
      <c r="T2346" s="37"/>
      <c r="U2346" s="37"/>
      <c r="V2346" s="37"/>
      <c r="W2346" s="37"/>
      <c r="X2346" s="37"/>
      <c r="Y2346" s="37"/>
      <c r="Z2346" s="37"/>
      <c r="AA2346" s="37"/>
      <c r="AB2346" s="37"/>
      <c r="AC2346" s="37"/>
      <c r="AD2346" s="37"/>
      <c r="AE2346" s="37"/>
      <c r="AF2346" s="37"/>
      <c r="AG2346" s="37"/>
      <c r="AH2346" s="37"/>
      <c r="AI2346" s="37"/>
      <c r="AJ2346" s="37"/>
      <c r="AK2346" s="37"/>
      <c r="AL2346" s="37"/>
      <c r="AM2346" s="37"/>
      <c r="AN2346" s="37"/>
      <c r="AO2346" s="37"/>
    </row>
    <row r="2347" spans="17:41" x14ac:dyDescent="0.35">
      <c r="Q2347" s="37"/>
      <c r="R2347" s="37"/>
      <c r="S2347" s="37"/>
      <c r="T2347" s="37"/>
      <c r="U2347" s="37"/>
      <c r="V2347" s="37"/>
      <c r="W2347" s="37"/>
      <c r="X2347" s="37"/>
      <c r="Y2347" s="37"/>
      <c r="Z2347" s="37"/>
      <c r="AA2347" s="37"/>
      <c r="AB2347" s="37"/>
      <c r="AC2347" s="37"/>
      <c r="AD2347" s="37"/>
      <c r="AE2347" s="37"/>
      <c r="AF2347" s="37"/>
      <c r="AG2347" s="37"/>
      <c r="AH2347" s="37"/>
      <c r="AI2347" s="37"/>
      <c r="AJ2347" s="37"/>
      <c r="AK2347" s="37"/>
      <c r="AL2347" s="37"/>
      <c r="AM2347" s="37"/>
      <c r="AN2347" s="37"/>
      <c r="AO2347" s="37"/>
    </row>
    <row r="2348" spans="17:41" x14ac:dyDescent="0.35">
      <c r="Q2348" s="37"/>
      <c r="R2348" s="37"/>
      <c r="S2348" s="37"/>
      <c r="T2348" s="37"/>
      <c r="U2348" s="37"/>
      <c r="V2348" s="37"/>
      <c r="W2348" s="37"/>
      <c r="X2348" s="37"/>
      <c r="Y2348" s="37"/>
      <c r="Z2348" s="37"/>
      <c r="AA2348" s="37"/>
      <c r="AB2348" s="37"/>
      <c r="AC2348" s="37"/>
      <c r="AD2348" s="37"/>
      <c r="AE2348" s="37"/>
      <c r="AF2348" s="37"/>
      <c r="AG2348" s="37"/>
      <c r="AH2348" s="37"/>
      <c r="AI2348" s="37"/>
      <c r="AJ2348" s="37"/>
      <c r="AK2348" s="37"/>
      <c r="AL2348" s="37"/>
      <c r="AM2348" s="37"/>
      <c r="AN2348" s="37"/>
      <c r="AO2348" s="37"/>
    </row>
    <row r="2349" spans="17:41" x14ac:dyDescent="0.35">
      <c r="Q2349" s="37"/>
      <c r="R2349" s="37"/>
      <c r="S2349" s="37"/>
      <c r="T2349" s="37"/>
      <c r="U2349" s="37"/>
      <c r="V2349" s="37"/>
      <c r="W2349" s="37"/>
      <c r="X2349" s="37"/>
      <c r="Y2349" s="37"/>
      <c r="Z2349" s="37"/>
      <c r="AA2349" s="37"/>
      <c r="AB2349" s="37"/>
      <c r="AC2349" s="37"/>
      <c r="AD2349" s="37"/>
      <c r="AE2349" s="37"/>
      <c r="AF2349" s="37"/>
      <c r="AG2349" s="37"/>
      <c r="AH2349" s="37"/>
      <c r="AI2349" s="37"/>
      <c r="AJ2349" s="37"/>
      <c r="AK2349" s="37"/>
      <c r="AL2349" s="37"/>
      <c r="AM2349" s="37"/>
      <c r="AN2349" s="37"/>
      <c r="AO2349" s="37"/>
    </row>
    <row r="2350" spans="17:41" x14ac:dyDescent="0.35">
      <c r="Q2350" s="37"/>
      <c r="R2350" s="37"/>
      <c r="S2350" s="37"/>
      <c r="T2350" s="37"/>
      <c r="U2350" s="37"/>
      <c r="V2350" s="37"/>
      <c r="W2350" s="37"/>
      <c r="X2350" s="37"/>
      <c r="Y2350" s="37"/>
      <c r="Z2350" s="37"/>
      <c r="AA2350" s="37"/>
      <c r="AB2350" s="37"/>
      <c r="AC2350" s="37"/>
      <c r="AD2350" s="37"/>
      <c r="AE2350" s="37"/>
      <c r="AF2350" s="37"/>
      <c r="AG2350" s="37"/>
      <c r="AH2350" s="37"/>
      <c r="AI2350" s="37"/>
      <c r="AJ2350" s="37"/>
      <c r="AK2350" s="37"/>
      <c r="AL2350" s="37"/>
      <c r="AM2350" s="37"/>
      <c r="AN2350" s="37"/>
      <c r="AO2350" s="37"/>
    </row>
    <row r="2351" spans="17:41" x14ac:dyDescent="0.35">
      <c r="Q2351" s="37"/>
      <c r="R2351" s="37"/>
      <c r="S2351" s="37"/>
      <c r="T2351" s="37"/>
      <c r="U2351" s="37"/>
      <c r="V2351" s="37"/>
      <c r="W2351" s="37"/>
      <c r="X2351" s="37"/>
      <c r="Y2351" s="37"/>
      <c r="Z2351" s="37"/>
      <c r="AA2351" s="37"/>
      <c r="AB2351" s="37"/>
      <c r="AC2351" s="37"/>
      <c r="AD2351" s="37"/>
      <c r="AE2351" s="37"/>
      <c r="AF2351" s="37"/>
      <c r="AG2351" s="37"/>
      <c r="AH2351" s="37"/>
      <c r="AI2351" s="37"/>
      <c r="AJ2351" s="37"/>
      <c r="AK2351" s="37"/>
      <c r="AL2351" s="37"/>
      <c r="AM2351" s="37"/>
      <c r="AN2351" s="37"/>
      <c r="AO2351" s="37"/>
    </row>
    <row r="2352" spans="17:41" x14ac:dyDescent="0.35">
      <c r="Q2352" s="37"/>
      <c r="R2352" s="37"/>
      <c r="S2352" s="37"/>
      <c r="T2352" s="37"/>
      <c r="U2352" s="37"/>
      <c r="V2352" s="37"/>
      <c r="W2352" s="37"/>
      <c r="X2352" s="37"/>
      <c r="Y2352" s="37"/>
      <c r="Z2352" s="37"/>
      <c r="AA2352" s="37"/>
      <c r="AB2352" s="37"/>
      <c r="AC2352" s="37"/>
      <c r="AD2352" s="37"/>
      <c r="AE2352" s="37"/>
      <c r="AF2352" s="37"/>
      <c r="AG2352" s="37"/>
      <c r="AH2352" s="37"/>
      <c r="AI2352" s="37"/>
      <c r="AJ2352" s="37"/>
      <c r="AK2352" s="37"/>
      <c r="AL2352" s="37"/>
      <c r="AM2352" s="37"/>
      <c r="AN2352" s="37"/>
      <c r="AO2352" s="37"/>
    </row>
    <row r="2353" spans="17:41" x14ac:dyDescent="0.35">
      <c r="Q2353" s="37"/>
      <c r="R2353" s="37"/>
      <c r="S2353" s="37"/>
      <c r="T2353" s="37"/>
      <c r="U2353" s="37"/>
      <c r="V2353" s="37"/>
      <c r="W2353" s="37"/>
      <c r="X2353" s="37"/>
      <c r="Y2353" s="37"/>
      <c r="Z2353" s="37"/>
      <c r="AA2353" s="37"/>
      <c r="AB2353" s="37"/>
      <c r="AC2353" s="37"/>
      <c r="AD2353" s="37"/>
      <c r="AE2353" s="37"/>
      <c r="AF2353" s="37"/>
      <c r="AG2353" s="37"/>
      <c r="AH2353" s="37"/>
      <c r="AI2353" s="37"/>
      <c r="AJ2353" s="37"/>
      <c r="AK2353" s="37"/>
      <c r="AL2353" s="37"/>
      <c r="AM2353" s="37"/>
      <c r="AN2353" s="37"/>
      <c r="AO2353" s="37"/>
    </row>
    <row r="2354" spans="17:41" x14ac:dyDescent="0.35">
      <c r="Q2354" s="37"/>
      <c r="R2354" s="37"/>
      <c r="S2354" s="37"/>
      <c r="T2354" s="37"/>
      <c r="U2354" s="37"/>
      <c r="V2354" s="37"/>
      <c r="W2354" s="37"/>
      <c r="X2354" s="37"/>
      <c r="Y2354" s="37"/>
      <c r="Z2354" s="37"/>
      <c r="AA2354" s="37"/>
      <c r="AB2354" s="37"/>
      <c r="AC2354" s="37"/>
      <c r="AD2354" s="37"/>
      <c r="AE2354" s="37"/>
      <c r="AF2354" s="37"/>
      <c r="AG2354" s="37"/>
      <c r="AH2354" s="37"/>
      <c r="AI2354" s="37"/>
      <c r="AJ2354" s="37"/>
      <c r="AK2354" s="37"/>
      <c r="AL2354" s="37"/>
      <c r="AM2354" s="37"/>
      <c r="AN2354" s="37"/>
      <c r="AO2354" s="37"/>
    </row>
    <row r="2355" spans="17:41" x14ac:dyDescent="0.35">
      <c r="Q2355" s="37"/>
      <c r="R2355" s="37"/>
      <c r="S2355" s="37"/>
      <c r="T2355" s="37"/>
      <c r="U2355" s="37"/>
      <c r="V2355" s="37"/>
      <c r="W2355" s="37"/>
      <c r="X2355" s="37"/>
      <c r="Y2355" s="37"/>
      <c r="Z2355" s="37"/>
      <c r="AA2355" s="37"/>
      <c r="AB2355" s="37"/>
      <c r="AC2355" s="37"/>
      <c r="AD2355" s="37"/>
      <c r="AE2355" s="37"/>
      <c r="AF2355" s="37"/>
      <c r="AG2355" s="37"/>
      <c r="AH2355" s="37"/>
      <c r="AI2355" s="37"/>
      <c r="AJ2355" s="37"/>
      <c r="AK2355" s="37"/>
      <c r="AL2355" s="37"/>
      <c r="AM2355" s="37"/>
      <c r="AN2355" s="37"/>
      <c r="AO2355" s="37"/>
    </row>
    <row r="2356" spans="17:41" x14ac:dyDescent="0.35">
      <c r="Q2356" s="37"/>
      <c r="R2356" s="37"/>
      <c r="S2356" s="37"/>
      <c r="T2356" s="37"/>
      <c r="U2356" s="37"/>
      <c r="V2356" s="37"/>
      <c r="W2356" s="37"/>
      <c r="X2356" s="37"/>
      <c r="Y2356" s="37"/>
      <c r="Z2356" s="37"/>
      <c r="AA2356" s="37"/>
      <c r="AB2356" s="37"/>
      <c r="AC2356" s="37"/>
      <c r="AD2356" s="37"/>
      <c r="AE2356" s="37"/>
      <c r="AF2356" s="37"/>
      <c r="AG2356" s="37"/>
      <c r="AH2356" s="37"/>
      <c r="AI2356" s="37"/>
      <c r="AJ2356" s="37"/>
      <c r="AK2356" s="37"/>
      <c r="AL2356" s="37"/>
      <c r="AM2356" s="37"/>
      <c r="AN2356" s="37"/>
      <c r="AO2356" s="37"/>
    </row>
    <row r="2357" spans="17:41" x14ac:dyDescent="0.35">
      <c r="Q2357" s="37"/>
      <c r="R2357" s="37"/>
      <c r="S2357" s="37"/>
      <c r="T2357" s="37"/>
      <c r="U2357" s="37"/>
      <c r="V2357" s="37"/>
      <c r="W2357" s="37"/>
      <c r="X2357" s="37"/>
      <c r="Y2357" s="37"/>
      <c r="Z2357" s="37"/>
      <c r="AA2357" s="37"/>
      <c r="AB2357" s="37"/>
      <c r="AC2357" s="37"/>
      <c r="AD2357" s="37"/>
      <c r="AE2357" s="37"/>
      <c r="AF2357" s="37"/>
      <c r="AG2357" s="37"/>
      <c r="AH2357" s="37"/>
      <c r="AI2357" s="37"/>
      <c r="AJ2357" s="37"/>
      <c r="AK2357" s="37"/>
      <c r="AL2357" s="37"/>
      <c r="AM2357" s="37"/>
      <c r="AN2357" s="37"/>
      <c r="AO2357" s="37"/>
    </row>
    <row r="2358" spans="17:41" x14ac:dyDescent="0.35">
      <c r="Q2358" s="37"/>
      <c r="R2358" s="37"/>
      <c r="S2358" s="37"/>
      <c r="T2358" s="37"/>
      <c r="U2358" s="37"/>
      <c r="V2358" s="37"/>
      <c r="W2358" s="37"/>
      <c r="X2358" s="37"/>
      <c r="Y2358" s="37"/>
      <c r="Z2358" s="37"/>
      <c r="AA2358" s="37"/>
      <c r="AB2358" s="37"/>
      <c r="AC2358" s="37"/>
      <c r="AD2358" s="37"/>
      <c r="AE2358" s="37"/>
      <c r="AF2358" s="37"/>
      <c r="AG2358" s="37"/>
      <c r="AH2358" s="37"/>
      <c r="AI2358" s="37"/>
      <c r="AJ2358" s="37"/>
      <c r="AK2358" s="37"/>
      <c r="AL2358" s="37"/>
      <c r="AM2358" s="37"/>
      <c r="AN2358" s="37"/>
      <c r="AO2358" s="37"/>
    </row>
    <row r="2359" spans="17:41" x14ac:dyDescent="0.35">
      <c r="Q2359" s="37"/>
      <c r="R2359" s="37"/>
      <c r="S2359" s="37"/>
      <c r="T2359" s="37"/>
      <c r="U2359" s="37"/>
      <c r="V2359" s="37"/>
      <c r="W2359" s="37"/>
      <c r="X2359" s="37"/>
      <c r="Y2359" s="37"/>
      <c r="Z2359" s="37"/>
      <c r="AA2359" s="37"/>
      <c r="AB2359" s="37"/>
      <c r="AC2359" s="37"/>
      <c r="AD2359" s="37"/>
      <c r="AE2359" s="37"/>
      <c r="AF2359" s="37"/>
      <c r="AG2359" s="37"/>
      <c r="AH2359" s="37"/>
      <c r="AI2359" s="37"/>
      <c r="AJ2359" s="37"/>
      <c r="AK2359" s="37"/>
      <c r="AL2359" s="37"/>
      <c r="AM2359" s="37"/>
      <c r="AN2359" s="37"/>
      <c r="AO2359" s="37"/>
    </row>
    <row r="2360" spans="17:41" x14ac:dyDescent="0.35">
      <c r="Q2360" s="37"/>
      <c r="R2360" s="37"/>
      <c r="S2360" s="37"/>
      <c r="T2360" s="37"/>
      <c r="U2360" s="37"/>
      <c r="V2360" s="37"/>
      <c r="W2360" s="37"/>
      <c r="X2360" s="37"/>
      <c r="Y2360" s="37"/>
      <c r="Z2360" s="37"/>
      <c r="AA2360" s="37"/>
      <c r="AB2360" s="37"/>
      <c r="AC2360" s="37"/>
      <c r="AD2360" s="37"/>
      <c r="AE2360" s="37"/>
      <c r="AF2360" s="37"/>
      <c r="AG2360" s="37"/>
      <c r="AH2360" s="37"/>
      <c r="AI2360" s="37"/>
      <c r="AJ2360" s="37"/>
      <c r="AK2360" s="37"/>
      <c r="AL2360" s="37"/>
      <c r="AM2360" s="37"/>
      <c r="AN2360" s="37"/>
      <c r="AO2360" s="37"/>
    </row>
    <row r="2361" spans="17:41" x14ac:dyDescent="0.35">
      <c r="Q2361" s="37"/>
      <c r="R2361" s="37"/>
      <c r="S2361" s="37"/>
      <c r="T2361" s="37"/>
      <c r="U2361" s="37"/>
      <c r="V2361" s="37"/>
      <c r="W2361" s="37"/>
      <c r="X2361" s="37"/>
      <c r="Y2361" s="37"/>
      <c r="Z2361" s="37"/>
      <c r="AA2361" s="37"/>
      <c r="AB2361" s="37"/>
      <c r="AC2361" s="37"/>
      <c r="AD2361" s="37"/>
      <c r="AE2361" s="37"/>
      <c r="AF2361" s="37"/>
      <c r="AG2361" s="37"/>
      <c r="AH2361" s="37"/>
      <c r="AI2361" s="37"/>
      <c r="AJ2361" s="37"/>
      <c r="AK2361" s="37"/>
      <c r="AL2361" s="37"/>
      <c r="AM2361" s="37"/>
      <c r="AN2361" s="37"/>
      <c r="AO2361" s="37"/>
    </row>
    <row r="2362" spans="17:41" x14ac:dyDescent="0.35">
      <c r="Q2362" s="37"/>
      <c r="R2362" s="37"/>
      <c r="S2362" s="37"/>
      <c r="T2362" s="37"/>
      <c r="U2362" s="37"/>
      <c r="V2362" s="37"/>
      <c r="W2362" s="37"/>
      <c r="X2362" s="37"/>
      <c r="Y2362" s="37"/>
      <c r="Z2362" s="37"/>
      <c r="AA2362" s="37"/>
      <c r="AB2362" s="37"/>
      <c r="AC2362" s="37"/>
      <c r="AD2362" s="37"/>
      <c r="AE2362" s="37"/>
      <c r="AF2362" s="37"/>
      <c r="AG2362" s="37"/>
      <c r="AH2362" s="37"/>
      <c r="AI2362" s="37"/>
      <c r="AJ2362" s="37"/>
      <c r="AK2362" s="37"/>
      <c r="AL2362" s="37"/>
      <c r="AM2362" s="37"/>
      <c r="AN2362" s="37"/>
      <c r="AO2362" s="37"/>
    </row>
    <row r="2363" spans="17:41" x14ac:dyDescent="0.35">
      <c r="Q2363" s="37"/>
      <c r="R2363" s="37"/>
      <c r="S2363" s="37"/>
      <c r="T2363" s="37"/>
      <c r="U2363" s="37"/>
      <c r="V2363" s="37"/>
      <c r="W2363" s="37"/>
      <c r="X2363" s="37"/>
      <c r="Y2363" s="37"/>
      <c r="Z2363" s="37"/>
      <c r="AA2363" s="37"/>
      <c r="AB2363" s="37"/>
      <c r="AC2363" s="37"/>
      <c r="AD2363" s="37"/>
      <c r="AE2363" s="37"/>
      <c r="AF2363" s="37"/>
      <c r="AG2363" s="37"/>
      <c r="AH2363" s="37"/>
      <c r="AI2363" s="37"/>
      <c r="AJ2363" s="37"/>
      <c r="AK2363" s="37"/>
      <c r="AL2363" s="37"/>
      <c r="AM2363" s="37"/>
      <c r="AN2363" s="37"/>
      <c r="AO2363" s="37"/>
    </row>
    <row r="2364" spans="17:41" x14ac:dyDescent="0.35">
      <c r="Q2364" s="37"/>
      <c r="R2364" s="37"/>
      <c r="S2364" s="37"/>
      <c r="T2364" s="37"/>
      <c r="U2364" s="37"/>
      <c r="V2364" s="37"/>
      <c r="W2364" s="37"/>
      <c r="X2364" s="37"/>
      <c r="Y2364" s="37"/>
      <c r="Z2364" s="37"/>
      <c r="AA2364" s="37"/>
      <c r="AB2364" s="37"/>
      <c r="AC2364" s="37"/>
      <c r="AD2364" s="37"/>
      <c r="AE2364" s="37"/>
      <c r="AF2364" s="37"/>
      <c r="AG2364" s="37"/>
      <c r="AH2364" s="37"/>
      <c r="AI2364" s="37"/>
      <c r="AJ2364" s="37"/>
      <c r="AK2364" s="37"/>
      <c r="AL2364" s="37"/>
      <c r="AM2364" s="37"/>
      <c r="AN2364" s="37"/>
      <c r="AO2364" s="37"/>
    </row>
    <row r="2365" spans="17:41" x14ac:dyDescent="0.35">
      <c r="Q2365" s="37"/>
      <c r="R2365" s="37"/>
      <c r="S2365" s="37"/>
      <c r="T2365" s="37"/>
      <c r="U2365" s="37"/>
      <c r="V2365" s="37"/>
      <c r="W2365" s="37"/>
      <c r="X2365" s="37"/>
      <c r="Y2365" s="37"/>
      <c r="Z2365" s="37"/>
      <c r="AA2365" s="37"/>
      <c r="AB2365" s="37"/>
      <c r="AC2365" s="37"/>
      <c r="AD2365" s="37"/>
      <c r="AE2365" s="37"/>
      <c r="AF2365" s="37"/>
      <c r="AG2365" s="37"/>
      <c r="AH2365" s="37"/>
      <c r="AI2365" s="37"/>
      <c r="AJ2365" s="37"/>
      <c r="AK2365" s="37"/>
      <c r="AL2365" s="37"/>
      <c r="AM2365" s="37"/>
      <c r="AN2365" s="37"/>
      <c r="AO2365" s="37"/>
    </row>
    <row r="2366" spans="17:41" x14ac:dyDescent="0.35">
      <c r="Q2366" s="37"/>
      <c r="R2366" s="37"/>
      <c r="S2366" s="37"/>
      <c r="T2366" s="37"/>
      <c r="U2366" s="37"/>
      <c r="V2366" s="37"/>
      <c r="W2366" s="37"/>
      <c r="X2366" s="37"/>
      <c r="Y2366" s="37"/>
      <c r="Z2366" s="37"/>
      <c r="AA2366" s="37"/>
      <c r="AB2366" s="37"/>
      <c r="AC2366" s="37"/>
      <c r="AD2366" s="37"/>
      <c r="AE2366" s="37"/>
      <c r="AF2366" s="37"/>
      <c r="AG2366" s="37"/>
      <c r="AH2366" s="37"/>
      <c r="AI2366" s="37"/>
      <c r="AJ2366" s="37"/>
      <c r="AK2366" s="37"/>
      <c r="AL2366" s="37"/>
      <c r="AM2366" s="37"/>
      <c r="AN2366" s="37"/>
      <c r="AO2366" s="37"/>
    </row>
    <row r="2367" spans="17:41" x14ac:dyDescent="0.35">
      <c r="Q2367" s="37"/>
      <c r="R2367" s="37"/>
      <c r="S2367" s="37"/>
      <c r="T2367" s="37"/>
      <c r="U2367" s="37"/>
      <c r="V2367" s="37"/>
      <c r="W2367" s="37"/>
      <c r="X2367" s="37"/>
      <c r="Y2367" s="37"/>
      <c r="Z2367" s="37"/>
      <c r="AA2367" s="37"/>
      <c r="AB2367" s="37"/>
      <c r="AC2367" s="37"/>
      <c r="AD2367" s="37"/>
      <c r="AE2367" s="37"/>
      <c r="AF2367" s="37"/>
      <c r="AG2367" s="37"/>
      <c r="AH2367" s="37"/>
      <c r="AI2367" s="37"/>
      <c r="AJ2367" s="37"/>
      <c r="AK2367" s="37"/>
      <c r="AL2367" s="37"/>
      <c r="AM2367" s="37"/>
      <c r="AN2367" s="37"/>
      <c r="AO2367" s="37"/>
    </row>
    <row r="2368" spans="17:41" x14ac:dyDescent="0.35">
      <c r="Q2368" s="37"/>
      <c r="R2368" s="37"/>
      <c r="S2368" s="37"/>
      <c r="T2368" s="37"/>
      <c r="U2368" s="37"/>
      <c r="V2368" s="37"/>
      <c r="W2368" s="37"/>
      <c r="X2368" s="37"/>
      <c r="Y2368" s="37"/>
      <c r="Z2368" s="37"/>
      <c r="AA2368" s="37"/>
      <c r="AB2368" s="37"/>
      <c r="AC2368" s="37"/>
      <c r="AD2368" s="37"/>
      <c r="AE2368" s="37"/>
      <c r="AF2368" s="37"/>
      <c r="AG2368" s="37"/>
      <c r="AH2368" s="37"/>
      <c r="AI2368" s="37"/>
      <c r="AJ2368" s="37"/>
      <c r="AK2368" s="37"/>
      <c r="AL2368" s="37"/>
      <c r="AM2368" s="37"/>
      <c r="AN2368" s="37"/>
      <c r="AO2368" s="37"/>
    </row>
    <row r="2369" spans="17:41" x14ac:dyDescent="0.35">
      <c r="Q2369" s="37"/>
      <c r="R2369" s="37"/>
      <c r="S2369" s="37"/>
      <c r="T2369" s="37"/>
      <c r="U2369" s="37"/>
      <c r="V2369" s="37"/>
      <c r="W2369" s="37"/>
      <c r="X2369" s="37"/>
      <c r="Y2369" s="37"/>
      <c r="Z2369" s="37"/>
      <c r="AA2369" s="37"/>
      <c r="AB2369" s="37"/>
      <c r="AC2369" s="37"/>
      <c r="AD2369" s="37"/>
      <c r="AE2369" s="37"/>
      <c r="AF2369" s="37"/>
      <c r="AG2369" s="37"/>
      <c r="AH2369" s="37"/>
      <c r="AI2369" s="37"/>
      <c r="AJ2369" s="37"/>
      <c r="AK2369" s="37"/>
      <c r="AL2369" s="37"/>
      <c r="AM2369" s="37"/>
      <c r="AN2369" s="37"/>
      <c r="AO2369" s="37"/>
    </row>
    <row r="2370" spans="17:41" x14ac:dyDescent="0.35">
      <c r="Q2370" s="37"/>
      <c r="R2370" s="37"/>
      <c r="S2370" s="37"/>
      <c r="T2370" s="37"/>
      <c r="U2370" s="37"/>
      <c r="V2370" s="37"/>
      <c r="W2370" s="37"/>
      <c r="X2370" s="37"/>
      <c r="Y2370" s="37"/>
      <c r="Z2370" s="37"/>
      <c r="AA2370" s="37"/>
      <c r="AB2370" s="37"/>
      <c r="AC2370" s="37"/>
      <c r="AD2370" s="37"/>
      <c r="AE2370" s="37"/>
      <c r="AF2370" s="37"/>
      <c r="AG2370" s="37"/>
      <c r="AH2370" s="37"/>
      <c r="AI2370" s="37"/>
      <c r="AJ2370" s="37"/>
      <c r="AK2370" s="37"/>
      <c r="AL2370" s="37"/>
      <c r="AM2370" s="37"/>
      <c r="AN2370" s="37"/>
      <c r="AO2370" s="37"/>
    </row>
    <row r="2371" spans="17:41" x14ac:dyDescent="0.35">
      <c r="Q2371" s="37"/>
      <c r="R2371" s="37"/>
      <c r="S2371" s="37"/>
      <c r="T2371" s="37"/>
      <c r="U2371" s="37"/>
      <c r="V2371" s="37"/>
      <c r="W2371" s="37"/>
      <c r="X2371" s="37"/>
      <c r="Y2371" s="37"/>
      <c r="Z2371" s="37"/>
      <c r="AA2371" s="37"/>
      <c r="AB2371" s="37"/>
      <c r="AC2371" s="37"/>
      <c r="AD2371" s="37"/>
      <c r="AE2371" s="37"/>
      <c r="AF2371" s="37"/>
      <c r="AG2371" s="37"/>
      <c r="AH2371" s="37"/>
      <c r="AI2371" s="37"/>
      <c r="AJ2371" s="37"/>
      <c r="AK2371" s="37"/>
      <c r="AL2371" s="37"/>
      <c r="AM2371" s="37"/>
      <c r="AN2371" s="37"/>
      <c r="AO2371" s="37"/>
    </row>
    <row r="2372" spans="17:41" x14ac:dyDescent="0.35">
      <c r="Q2372" s="37"/>
      <c r="R2372" s="37"/>
      <c r="S2372" s="37"/>
      <c r="T2372" s="37"/>
      <c r="U2372" s="37"/>
      <c r="V2372" s="37"/>
      <c r="W2372" s="37"/>
      <c r="X2372" s="37"/>
      <c r="Y2372" s="37"/>
      <c r="Z2372" s="37"/>
      <c r="AA2372" s="37"/>
      <c r="AB2372" s="37"/>
      <c r="AC2372" s="37"/>
      <c r="AD2372" s="37"/>
      <c r="AE2372" s="37"/>
      <c r="AF2372" s="37"/>
      <c r="AG2372" s="37"/>
      <c r="AH2372" s="37"/>
      <c r="AI2372" s="37"/>
      <c r="AJ2372" s="37"/>
      <c r="AK2372" s="37"/>
      <c r="AL2372" s="37"/>
      <c r="AM2372" s="37"/>
      <c r="AN2372" s="37"/>
      <c r="AO2372" s="37"/>
    </row>
    <row r="2373" spans="17:41" x14ac:dyDescent="0.35">
      <c r="Q2373" s="37"/>
      <c r="R2373" s="37"/>
      <c r="S2373" s="37"/>
      <c r="T2373" s="37"/>
      <c r="U2373" s="37"/>
      <c r="V2373" s="37"/>
      <c r="W2373" s="37"/>
      <c r="X2373" s="37"/>
      <c r="Y2373" s="37"/>
      <c r="Z2373" s="37"/>
      <c r="AA2373" s="37"/>
      <c r="AB2373" s="37"/>
      <c r="AC2373" s="37"/>
      <c r="AD2373" s="37"/>
      <c r="AE2373" s="37"/>
      <c r="AF2373" s="37"/>
      <c r="AG2373" s="37"/>
      <c r="AH2373" s="37"/>
      <c r="AI2373" s="37"/>
      <c r="AJ2373" s="37"/>
      <c r="AK2373" s="37"/>
      <c r="AL2373" s="37"/>
      <c r="AM2373" s="37"/>
      <c r="AN2373" s="37"/>
      <c r="AO2373" s="37"/>
    </row>
    <row r="2374" spans="17:41" x14ac:dyDescent="0.35">
      <c r="Q2374" s="37"/>
      <c r="R2374" s="37"/>
      <c r="S2374" s="37"/>
      <c r="T2374" s="37"/>
      <c r="U2374" s="37"/>
      <c r="V2374" s="37"/>
      <c r="W2374" s="37"/>
      <c r="X2374" s="37"/>
      <c r="Y2374" s="37"/>
      <c r="Z2374" s="37"/>
      <c r="AA2374" s="37"/>
      <c r="AB2374" s="37"/>
      <c r="AC2374" s="37"/>
      <c r="AD2374" s="37"/>
      <c r="AE2374" s="37"/>
      <c r="AF2374" s="37"/>
      <c r="AG2374" s="37"/>
      <c r="AH2374" s="37"/>
      <c r="AI2374" s="37"/>
      <c r="AJ2374" s="37"/>
      <c r="AK2374" s="37"/>
      <c r="AL2374" s="37"/>
      <c r="AM2374" s="37"/>
      <c r="AN2374" s="37"/>
      <c r="AO2374" s="37"/>
    </row>
    <row r="2375" spans="17:41" x14ac:dyDescent="0.35">
      <c r="Q2375" s="37"/>
      <c r="R2375" s="37"/>
      <c r="S2375" s="37"/>
      <c r="T2375" s="37"/>
      <c r="U2375" s="37"/>
      <c r="V2375" s="37"/>
      <c r="W2375" s="37"/>
      <c r="X2375" s="37"/>
      <c r="Y2375" s="37"/>
      <c r="Z2375" s="37"/>
      <c r="AA2375" s="37"/>
      <c r="AB2375" s="37"/>
      <c r="AC2375" s="37"/>
      <c r="AD2375" s="37"/>
      <c r="AE2375" s="37"/>
      <c r="AF2375" s="37"/>
      <c r="AG2375" s="37"/>
      <c r="AH2375" s="37"/>
      <c r="AI2375" s="37"/>
      <c r="AJ2375" s="37"/>
      <c r="AK2375" s="37"/>
      <c r="AL2375" s="37"/>
      <c r="AM2375" s="37"/>
      <c r="AN2375" s="37"/>
      <c r="AO2375" s="37"/>
    </row>
    <row r="2376" spans="17:41" x14ac:dyDescent="0.35">
      <c r="Q2376" s="37"/>
      <c r="R2376" s="37"/>
      <c r="S2376" s="37"/>
      <c r="T2376" s="37"/>
      <c r="U2376" s="37"/>
      <c r="V2376" s="37"/>
      <c r="W2376" s="37"/>
      <c r="X2376" s="37"/>
      <c r="Y2376" s="37"/>
      <c r="Z2376" s="37"/>
      <c r="AA2376" s="37"/>
      <c r="AB2376" s="37"/>
      <c r="AC2376" s="37"/>
      <c r="AD2376" s="37"/>
      <c r="AE2376" s="37"/>
      <c r="AF2376" s="37"/>
      <c r="AG2376" s="37"/>
      <c r="AH2376" s="37"/>
      <c r="AI2376" s="37"/>
      <c r="AJ2376" s="37"/>
      <c r="AK2376" s="37"/>
      <c r="AL2376" s="37"/>
      <c r="AM2376" s="37"/>
      <c r="AN2376" s="37"/>
      <c r="AO2376" s="37"/>
    </row>
    <row r="2377" spans="17:41" x14ac:dyDescent="0.35">
      <c r="Q2377" s="37"/>
      <c r="R2377" s="37"/>
      <c r="S2377" s="37"/>
      <c r="T2377" s="37"/>
      <c r="U2377" s="37"/>
      <c r="V2377" s="37"/>
      <c r="W2377" s="37"/>
      <c r="X2377" s="37"/>
      <c r="Y2377" s="37"/>
      <c r="Z2377" s="37"/>
      <c r="AA2377" s="37"/>
      <c r="AB2377" s="37"/>
      <c r="AC2377" s="37"/>
      <c r="AD2377" s="37"/>
      <c r="AE2377" s="37"/>
      <c r="AF2377" s="37"/>
      <c r="AG2377" s="37"/>
      <c r="AH2377" s="37"/>
      <c r="AI2377" s="37"/>
      <c r="AJ2377" s="37"/>
      <c r="AK2377" s="37"/>
      <c r="AL2377" s="37"/>
      <c r="AM2377" s="37"/>
      <c r="AN2377" s="37"/>
      <c r="AO2377" s="37"/>
    </row>
    <row r="2378" spans="17:41" x14ac:dyDescent="0.35">
      <c r="Q2378" s="37"/>
      <c r="R2378" s="37"/>
      <c r="S2378" s="37"/>
      <c r="T2378" s="37"/>
      <c r="U2378" s="37"/>
      <c r="V2378" s="37"/>
      <c r="W2378" s="37"/>
      <c r="X2378" s="37"/>
      <c r="Y2378" s="37"/>
      <c r="Z2378" s="37"/>
      <c r="AA2378" s="37"/>
      <c r="AB2378" s="37"/>
      <c r="AC2378" s="37"/>
      <c r="AD2378" s="37"/>
      <c r="AE2378" s="37"/>
      <c r="AF2378" s="37"/>
      <c r="AG2378" s="37"/>
      <c r="AH2378" s="37"/>
      <c r="AI2378" s="37"/>
      <c r="AJ2378" s="37"/>
      <c r="AK2378" s="37"/>
      <c r="AL2378" s="37"/>
      <c r="AM2378" s="37"/>
      <c r="AN2378" s="37"/>
      <c r="AO2378" s="37"/>
    </row>
    <row r="2379" spans="17:41" x14ac:dyDescent="0.35">
      <c r="Q2379" s="37"/>
      <c r="R2379" s="37"/>
      <c r="S2379" s="37"/>
      <c r="T2379" s="37"/>
      <c r="U2379" s="37"/>
      <c r="V2379" s="37"/>
      <c r="W2379" s="37"/>
      <c r="X2379" s="37"/>
      <c r="Y2379" s="37"/>
      <c r="Z2379" s="37"/>
      <c r="AA2379" s="37"/>
      <c r="AB2379" s="37"/>
      <c r="AC2379" s="37"/>
      <c r="AD2379" s="37"/>
      <c r="AE2379" s="37"/>
      <c r="AF2379" s="37"/>
      <c r="AG2379" s="37"/>
      <c r="AH2379" s="37"/>
      <c r="AI2379" s="37"/>
      <c r="AJ2379" s="37"/>
      <c r="AK2379" s="37"/>
      <c r="AL2379" s="37"/>
      <c r="AM2379" s="37"/>
      <c r="AN2379" s="37"/>
      <c r="AO2379" s="37"/>
    </row>
    <row r="2380" spans="17:41" x14ac:dyDescent="0.35">
      <c r="Q2380" s="37"/>
      <c r="R2380" s="37"/>
      <c r="S2380" s="37"/>
      <c r="T2380" s="37"/>
      <c r="U2380" s="37"/>
      <c r="V2380" s="37"/>
      <c r="W2380" s="37"/>
      <c r="X2380" s="37"/>
      <c r="Y2380" s="37"/>
      <c r="Z2380" s="37"/>
      <c r="AA2380" s="37"/>
      <c r="AB2380" s="37"/>
      <c r="AC2380" s="37"/>
      <c r="AD2380" s="37"/>
      <c r="AE2380" s="37"/>
      <c r="AF2380" s="37"/>
      <c r="AG2380" s="37"/>
      <c r="AH2380" s="37"/>
      <c r="AI2380" s="37"/>
      <c r="AJ2380" s="37"/>
      <c r="AK2380" s="37"/>
      <c r="AL2380" s="37"/>
      <c r="AM2380" s="37"/>
      <c r="AN2380" s="37"/>
      <c r="AO2380" s="37"/>
    </row>
    <row r="2381" spans="17:41" x14ac:dyDescent="0.35">
      <c r="Q2381" s="37"/>
      <c r="R2381" s="37"/>
      <c r="S2381" s="37"/>
      <c r="T2381" s="37"/>
      <c r="U2381" s="37"/>
      <c r="V2381" s="37"/>
      <c r="W2381" s="37"/>
      <c r="X2381" s="37"/>
      <c r="Y2381" s="37"/>
      <c r="Z2381" s="37"/>
      <c r="AA2381" s="37"/>
      <c r="AB2381" s="37"/>
      <c r="AC2381" s="37"/>
      <c r="AD2381" s="37"/>
      <c r="AE2381" s="37"/>
      <c r="AF2381" s="37"/>
      <c r="AG2381" s="37"/>
      <c r="AH2381" s="37"/>
      <c r="AI2381" s="37"/>
      <c r="AJ2381" s="37"/>
      <c r="AK2381" s="37"/>
      <c r="AL2381" s="37"/>
      <c r="AM2381" s="37"/>
      <c r="AN2381" s="37"/>
      <c r="AO2381" s="37"/>
    </row>
    <row r="2382" spans="17:41" x14ac:dyDescent="0.35">
      <c r="Q2382" s="37"/>
      <c r="R2382" s="37"/>
      <c r="S2382" s="37"/>
      <c r="T2382" s="37"/>
      <c r="U2382" s="37"/>
      <c r="V2382" s="37"/>
      <c r="W2382" s="37"/>
      <c r="X2382" s="37"/>
      <c r="Y2382" s="37"/>
      <c r="Z2382" s="37"/>
      <c r="AA2382" s="37"/>
      <c r="AB2382" s="37"/>
      <c r="AC2382" s="37"/>
      <c r="AD2382" s="37"/>
      <c r="AE2382" s="37"/>
      <c r="AF2382" s="37"/>
      <c r="AG2382" s="37"/>
      <c r="AH2382" s="37"/>
      <c r="AI2382" s="37"/>
      <c r="AJ2382" s="37"/>
      <c r="AK2382" s="37"/>
      <c r="AL2382" s="37"/>
      <c r="AM2382" s="37"/>
      <c r="AN2382" s="37"/>
      <c r="AO2382" s="37"/>
    </row>
    <row r="2383" spans="17:41" x14ac:dyDescent="0.35">
      <c r="Q2383" s="37"/>
      <c r="R2383" s="37"/>
      <c r="S2383" s="37"/>
      <c r="T2383" s="37"/>
      <c r="U2383" s="37"/>
      <c r="V2383" s="37"/>
      <c r="W2383" s="37"/>
      <c r="X2383" s="37"/>
      <c r="Y2383" s="37"/>
      <c r="Z2383" s="37"/>
      <c r="AA2383" s="37"/>
      <c r="AB2383" s="37"/>
      <c r="AC2383" s="37"/>
      <c r="AD2383" s="37"/>
      <c r="AE2383" s="37"/>
      <c r="AF2383" s="37"/>
      <c r="AG2383" s="37"/>
      <c r="AH2383" s="37"/>
      <c r="AI2383" s="37"/>
      <c r="AJ2383" s="37"/>
      <c r="AK2383" s="37"/>
      <c r="AL2383" s="37"/>
      <c r="AM2383" s="37"/>
      <c r="AN2383" s="37"/>
      <c r="AO2383" s="37"/>
    </row>
    <row r="2384" spans="17:41" x14ac:dyDescent="0.35">
      <c r="Q2384" s="37"/>
      <c r="R2384" s="37"/>
      <c r="S2384" s="37"/>
      <c r="T2384" s="37"/>
      <c r="U2384" s="37"/>
      <c r="V2384" s="37"/>
      <c r="W2384" s="37"/>
      <c r="X2384" s="37"/>
      <c r="Y2384" s="37"/>
      <c r="Z2384" s="37"/>
      <c r="AA2384" s="37"/>
      <c r="AB2384" s="37"/>
      <c r="AC2384" s="37"/>
      <c r="AD2384" s="37"/>
      <c r="AE2384" s="37"/>
      <c r="AF2384" s="37"/>
      <c r="AG2384" s="37"/>
      <c r="AH2384" s="37"/>
      <c r="AI2384" s="37"/>
      <c r="AJ2384" s="37"/>
      <c r="AK2384" s="37"/>
      <c r="AL2384" s="37"/>
      <c r="AM2384" s="37"/>
      <c r="AN2384" s="37"/>
      <c r="AO2384" s="37"/>
    </row>
    <row r="2385" spans="17:41" x14ac:dyDescent="0.35">
      <c r="Q2385" s="37"/>
      <c r="R2385" s="37"/>
      <c r="S2385" s="37"/>
      <c r="T2385" s="37"/>
      <c r="U2385" s="37"/>
      <c r="V2385" s="37"/>
      <c r="W2385" s="37"/>
      <c r="X2385" s="37"/>
      <c r="Y2385" s="37"/>
      <c r="Z2385" s="37"/>
      <c r="AA2385" s="37"/>
      <c r="AB2385" s="37"/>
      <c r="AC2385" s="37"/>
      <c r="AD2385" s="37"/>
      <c r="AE2385" s="37"/>
      <c r="AF2385" s="37"/>
      <c r="AG2385" s="37"/>
      <c r="AH2385" s="37"/>
      <c r="AI2385" s="37"/>
      <c r="AJ2385" s="37"/>
      <c r="AK2385" s="37"/>
      <c r="AL2385" s="37"/>
      <c r="AM2385" s="37"/>
      <c r="AN2385" s="37"/>
      <c r="AO2385" s="37"/>
    </row>
    <row r="2386" spans="17:41" x14ac:dyDescent="0.35">
      <c r="Q2386" s="37"/>
      <c r="R2386" s="37"/>
      <c r="S2386" s="37"/>
      <c r="T2386" s="37"/>
      <c r="U2386" s="37"/>
      <c r="V2386" s="37"/>
      <c r="W2386" s="37"/>
      <c r="X2386" s="37"/>
      <c r="Y2386" s="37"/>
      <c r="Z2386" s="37"/>
      <c r="AA2386" s="37"/>
      <c r="AB2386" s="37"/>
      <c r="AC2386" s="37"/>
      <c r="AD2386" s="37"/>
      <c r="AE2386" s="37"/>
      <c r="AF2386" s="37"/>
      <c r="AG2386" s="37"/>
      <c r="AH2386" s="37"/>
      <c r="AI2386" s="37"/>
      <c r="AJ2386" s="37"/>
      <c r="AK2386" s="37"/>
      <c r="AL2386" s="37"/>
      <c r="AM2386" s="37"/>
      <c r="AN2386" s="37"/>
      <c r="AO2386" s="37"/>
    </row>
    <row r="2387" spans="17:41" x14ac:dyDescent="0.35">
      <c r="Q2387" s="37"/>
      <c r="R2387" s="37"/>
      <c r="S2387" s="37"/>
      <c r="T2387" s="37"/>
      <c r="U2387" s="37"/>
      <c r="V2387" s="37"/>
      <c r="W2387" s="37"/>
      <c r="X2387" s="37"/>
      <c r="Y2387" s="37"/>
      <c r="Z2387" s="37"/>
      <c r="AA2387" s="37"/>
      <c r="AB2387" s="37"/>
      <c r="AC2387" s="37"/>
      <c r="AD2387" s="37"/>
      <c r="AE2387" s="37"/>
      <c r="AF2387" s="37"/>
      <c r="AG2387" s="37"/>
      <c r="AH2387" s="37"/>
      <c r="AI2387" s="37"/>
      <c r="AJ2387" s="37"/>
      <c r="AK2387" s="37"/>
      <c r="AL2387" s="37"/>
      <c r="AM2387" s="37"/>
      <c r="AN2387" s="37"/>
      <c r="AO2387" s="37"/>
    </row>
    <row r="2388" spans="17:41" x14ac:dyDescent="0.35">
      <c r="Q2388" s="37"/>
      <c r="R2388" s="37"/>
      <c r="S2388" s="37"/>
      <c r="T2388" s="37"/>
      <c r="U2388" s="37"/>
      <c r="V2388" s="37"/>
      <c r="W2388" s="37"/>
      <c r="X2388" s="37"/>
      <c r="Y2388" s="37"/>
      <c r="Z2388" s="37"/>
      <c r="AA2388" s="37"/>
      <c r="AB2388" s="37"/>
      <c r="AC2388" s="37"/>
      <c r="AD2388" s="37"/>
      <c r="AE2388" s="37"/>
      <c r="AF2388" s="37"/>
      <c r="AG2388" s="37"/>
      <c r="AH2388" s="37"/>
      <c r="AI2388" s="37"/>
      <c r="AJ2388" s="37"/>
      <c r="AK2388" s="37"/>
      <c r="AL2388" s="37"/>
      <c r="AM2388" s="37"/>
      <c r="AN2388" s="37"/>
      <c r="AO2388" s="37"/>
    </row>
    <row r="2389" spans="17:41" x14ac:dyDescent="0.35">
      <c r="Q2389" s="37"/>
      <c r="R2389" s="37"/>
      <c r="S2389" s="37"/>
      <c r="T2389" s="37"/>
      <c r="U2389" s="37"/>
      <c r="V2389" s="37"/>
      <c r="W2389" s="37"/>
      <c r="X2389" s="37"/>
      <c r="Y2389" s="37"/>
      <c r="Z2389" s="37"/>
      <c r="AA2389" s="37"/>
      <c r="AB2389" s="37"/>
      <c r="AC2389" s="37"/>
      <c r="AD2389" s="37"/>
      <c r="AE2389" s="37"/>
      <c r="AF2389" s="37"/>
      <c r="AG2389" s="37"/>
      <c r="AH2389" s="37"/>
      <c r="AI2389" s="37"/>
      <c r="AJ2389" s="37"/>
      <c r="AK2389" s="37"/>
      <c r="AL2389" s="37"/>
      <c r="AM2389" s="37"/>
      <c r="AN2389" s="37"/>
      <c r="AO2389" s="37"/>
    </row>
    <row r="2390" spans="17:41" x14ac:dyDescent="0.35">
      <c r="Q2390" s="37"/>
      <c r="R2390" s="37"/>
      <c r="S2390" s="37"/>
      <c r="T2390" s="37"/>
      <c r="U2390" s="37"/>
      <c r="V2390" s="37"/>
      <c r="W2390" s="37"/>
      <c r="X2390" s="37"/>
      <c r="Y2390" s="37"/>
      <c r="Z2390" s="37"/>
      <c r="AA2390" s="37"/>
      <c r="AB2390" s="37"/>
      <c r="AC2390" s="37"/>
      <c r="AD2390" s="37"/>
      <c r="AE2390" s="37"/>
      <c r="AF2390" s="37"/>
      <c r="AG2390" s="37"/>
      <c r="AH2390" s="37"/>
      <c r="AI2390" s="37"/>
      <c r="AJ2390" s="37"/>
      <c r="AK2390" s="37"/>
      <c r="AL2390" s="37"/>
      <c r="AM2390" s="37"/>
      <c r="AN2390" s="37"/>
      <c r="AO2390" s="37"/>
    </row>
    <row r="2391" spans="17:41" x14ac:dyDescent="0.35">
      <c r="Q2391" s="37"/>
      <c r="R2391" s="37"/>
      <c r="S2391" s="37"/>
      <c r="T2391" s="37"/>
      <c r="U2391" s="37"/>
      <c r="V2391" s="37"/>
      <c r="W2391" s="37"/>
      <c r="X2391" s="37"/>
      <c r="Y2391" s="37"/>
      <c r="Z2391" s="37"/>
      <c r="AA2391" s="37"/>
      <c r="AB2391" s="37"/>
      <c r="AC2391" s="37"/>
      <c r="AD2391" s="37"/>
      <c r="AE2391" s="37"/>
      <c r="AF2391" s="37"/>
      <c r="AG2391" s="37"/>
      <c r="AH2391" s="37"/>
      <c r="AI2391" s="37"/>
      <c r="AJ2391" s="37"/>
      <c r="AK2391" s="37"/>
      <c r="AL2391" s="37"/>
      <c r="AM2391" s="37"/>
      <c r="AN2391" s="37"/>
      <c r="AO2391" s="37"/>
    </row>
    <row r="2392" spans="17:41" x14ac:dyDescent="0.35">
      <c r="Q2392" s="37"/>
      <c r="R2392" s="37"/>
      <c r="S2392" s="37"/>
      <c r="T2392" s="37"/>
      <c r="U2392" s="37"/>
      <c r="V2392" s="37"/>
      <c r="W2392" s="37"/>
      <c r="X2392" s="37"/>
      <c r="Y2392" s="37"/>
      <c r="Z2392" s="37"/>
      <c r="AA2392" s="37"/>
      <c r="AB2392" s="37"/>
      <c r="AC2392" s="37"/>
      <c r="AD2392" s="37"/>
      <c r="AE2392" s="37"/>
      <c r="AF2392" s="37"/>
      <c r="AG2392" s="37"/>
      <c r="AH2392" s="37"/>
      <c r="AI2392" s="37"/>
      <c r="AJ2392" s="37"/>
      <c r="AK2392" s="37"/>
      <c r="AL2392" s="37"/>
      <c r="AM2392" s="37"/>
      <c r="AN2392" s="37"/>
      <c r="AO2392" s="37"/>
    </row>
    <row r="2393" spans="17:41" x14ac:dyDescent="0.35">
      <c r="Q2393" s="37"/>
      <c r="R2393" s="37"/>
      <c r="S2393" s="37"/>
      <c r="T2393" s="37"/>
      <c r="U2393" s="37"/>
      <c r="V2393" s="37"/>
      <c r="W2393" s="37"/>
      <c r="X2393" s="37"/>
      <c r="Y2393" s="37"/>
      <c r="Z2393" s="37"/>
      <c r="AA2393" s="37"/>
      <c r="AB2393" s="37"/>
      <c r="AC2393" s="37"/>
      <c r="AD2393" s="37"/>
      <c r="AE2393" s="37"/>
      <c r="AF2393" s="37"/>
      <c r="AG2393" s="37"/>
      <c r="AH2393" s="37"/>
      <c r="AI2393" s="37"/>
      <c r="AJ2393" s="37"/>
      <c r="AK2393" s="37"/>
      <c r="AL2393" s="37"/>
      <c r="AM2393" s="37"/>
      <c r="AN2393" s="37"/>
      <c r="AO2393" s="37"/>
    </row>
    <row r="2394" spans="17:41" x14ac:dyDescent="0.35">
      <c r="Q2394" s="37"/>
      <c r="R2394" s="37"/>
      <c r="S2394" s="37"/>
      <c r="T2394" s="37"/>
      <c r="U2394" s="37"/>
      <c r="V2394" s="37"/>
      <c r="W2394" s="37"/>
      <c r="X2394" s="37"/>
      <c r="Y2394" s="37"/>
      <c r="Z2394" s="37"/>
      <c r="AA2394" s="37"/>
      <c r="AB2394" s="37"/>
      <c r="AC2394" s="37"/>
      <c r="AD2394" s="37"/>
      <c r="AE2394" s="37"/>
      <c r="AF2394" s="37"/>
      <c r="AG2394" s="37"/>
      <c r="AH2394" s="37"/>
      <c r="AI2394" s="37"/>
      <c r="AJ2394" s="37"/>
      <c r="AK2394" s="37"/>
      <c r="AL2394" s="37"/>
      <c r="AM2394" s="37"/>
      <c r="AN2394" s="37"/>
      <c r="AO2394" s="37"/>
    </row>
    <row r="2395" spans="17:41" x14ac:dyDescent="0.35">
      <c r="Q2395" s="37"/>
      <c r="R2395" s="37"/>
      <c r="S2395" s="37"/>
      <c r="T2395" s="37"/>
      <c r="U2395" s="37"/>
      <c r="V2395" s="37"/>
      <c r="W2395" s="37"/>
      <c r="X2395" s="37"/>
      <c r="Y2395" s="37"/>
      <c r="Z2395" s="37"/>
      <c r="AA2395" s="37"/>
      <c r="AB2395" s="37"/>
      <c r="AC2395" s="37"/>
      <c r="AD2395" s="37"/>
      <c r="AE2395" s="37"/>
      <c r="AF2395" s="37"/>
      <c r="AG2395" s="37"/>
      <c r="AH2395" s="37"/>
      <c r="AI2395" s="37"/>
      <c r="AJ2395" s="37"/>
      <c r="AK2395" s="37"/>
      <c r="AL2395" s="37"/>
      <c r="AM2395" s="37"/>
      <c r="AN2395" s="37"/>
      <c r="AO2395" s="37"/>
    </row>
    <row r="2396" spans="17:41" x14ac:dyDescent="0.35">
      <c r="Q2396" s="37"/>
      <c r="R2396" s="37"/>
      <c r="S2396" s="37"/>
      <c r="T2396" s="37"/>
      <c r="U2396" s="37"/>
      <c r="V2396" s="37"/>
      <c r="W2396" s="37"/>
      <c r="X2396" s="37"/>
      <c r="Y2396" s="37"/>
      <c r="Z2396" s="37"/>
      <c r="AA2396" s="37"/>
      <c r="AB2396" s="37"/>
      <c r="AC2396" s="37"/>
      <c r="AD2396" s="37"/>
      <c r="AE2396" s="37"/>
      <c r="AF2396" s="37"/>
      <c r="AG2396" s="37"/>
      <c r="AH2396" s="37"/>
      <c r="AI2396" s="37"/>
      <c r="AJ2396" s="37"/>
      <c r="AK2396" s="37"/>
      <c r="AL2396" s="37"/>
      <c r="AM2396" s="37"/>
      <c r="AN2396" s="37"/>
      <c r="AO2396" s="37"/>
    </row>
    <row r="2397" spans="17:41" x14ac:dyDescent="0.35">
      <c r="Q2397" s="37"/>
      <c r="R2397" s="37"/>
      <c r="S2397" s="37"/>
      <c r="T2397" s="37"/>
      <c r="U2397" s="37"/>
      <c r="V2397" s="37"/>
      <c r="W2397" s="37"/>
      <c r="X2397" s="37"/>
      <c r="Y2397" s="37"/>
      <c r="Z2397" s="37"/>
      <c r="AA2397" s="37"/>
      <c r="AB2397" s="37"/>
      <c r="AC2397" s="37"/>
      <c r="AD2397" s="37"/>
      <c r="AE2397" s="37"/>
      <c r="AF2397" s="37"/>
      <c r="AG2397" s="37"/>
      <c r="AH2397" s="37"/>
      <c r="AI2397" s="37"/>
      <c r="AJ2397" s="37"/>
      <c r="AK2397" s="37"/>
      <c r="AL2397" s="37"/>
      <c r="AM2397" s="37"/>
      <c r="AN2397" s="37"/>
      <c r="AO2397" s="37"/>
    </row>
    <row r="2398" spans="17:41" x14ac:dyDescent="0.35">
      <c r="Q2398" s="37"/>
      <c r="R2398" s="37"/>
      <c r="S2398" s="37"/>
      <c r="T2398" s="37"/>
      <c r="U2398" s="37"/>
      <c r="V2398" s="37"/>
      <c r="W2398" s="37"/>
      <c r="X2398" s="37"/>
      <c r="Y2398" s="37"/>
      <c r="Z2398" s="37"/>
      <c r="AA2398" s="37"/>
      <c r="AB2398" s="37"/>
      <c r="AC2398" s="37"/>
      <c r="AD2398" s="37"/>
      <c r="AE2398" s="37"/>
      <c r="AF2398" s="37"/>
      <c r="AG2398" s="37"/>
      <c r="AH2398" s="37"/>
      <c r="AI2398" s="37"/>
      <c r="AJ2398" s="37"/>
      <c r="AK2398" s="37"/>
      <c r="AL2398" s="37"/>
      <c r="AM2398" s="37"/>
      <c r="AN2398" s="37"/>
      <c r="AO2398" s="37"/>
    </row>
    <row r="2399" spans="17:41" x14ac:dyDescent="0.35">
      <c r="Q2399" s="37"/>
      <c r="R2399" s="37"/>
      <c r="S2399" s="37"/>
      <c r="T2399" s="37"/>
      <c r="U2399" s="37"/>
      <c r="V2399" s="37"/>
      <c r="W2399" s="37"/>
      <c r="X2399" s="37"/>
      <c r="Y2399" s="37"/>
      <c r="Z2399" s="37"/>
      <c r="AA2399" s="37"/>
      <c r="AB2399" s="37"/>
      <c r="AC2399" s="37"/>
      <c r="AD2399" s="37"/>
      <c r="AE2399" s="37"/>
      <c r="AF2399" s="37"/>
      <c r="AG2399" s="37"/>
      <c r="AH2399" s="37"/>
      <c r="AI2399" s="37"/>
      <c r="AJ2399" s="37"/>
      <c r="AK2399" s="37"/>
      <c r="AL2399" s="37"/>
      <c r="AM2399" s="37"/>
      <c r="AN2399" s="37"/>
      <c r="AO2399" s="37"/>
    </row>
    <row r="2400" spans="17:41" x14ac:dyDescent="0.35">
      <c r="Q2400" s="37"/>
      <c r="R2400" s="37"/>
      <c r="S2400" s="37"/>
      <c r="T2400" s="37"/>
      <c r="U2400" s="37"/>
      <c r="V2400" s="37"/>
      <c r="W2400" s="37"/>
      <c r="X2400" s="37"/>
      <c r="Y2400" s="37"/>
      <c r="Z2400" s="37"/>
      <c r="AA2400" s="37"/>
      <c r="AB2400" s="37"/>
      <c r="AC2400" s="37"/>
      <c r="AD2400" s="37"/>
      <c r="AE2400" s="37"/>
      <c r="AF2400" s="37"/>
      <c r="AG2400" s="37"/>
      <c r="AH2400" s="37"/>
      <c r="AI2400" s="37"/>
      <c r="AJ2400" s="37"/>
      <c r="AK2400" s="37"/>
      <c r="AL2400" s="37"/>
      <c r="AM2400" s="37"/>
      <c r="AN2400" s="37"/>
      <c r="AO2400" s="37"/>
    </row>
    <row r="2401" spans="17:41" x14ac:dyDescent="0.35">
      <c r="Q2401" s="37"/>
      <c r="R2401" s="37"/>
      <c r="S2401" s="37"/>
      <c r="T2401" s="37"/>
      <c r="U2401" s="37"/>
      <c r="V2401" s="37"/>
      <c r="W2401" s="37"/>
      <c r="X2401" s="37"/>
      <c r="Y2401" s="37"/>
      <c r="Z2401" s="37"/>
      <c r="AA2401" s="37"/>
      <c r="AB2401" s="37"/>
      <c r="AC2401" s="37"/>
      <c r="AD2401" s="37"/>
      <c r="AE2401" s="37"/>
      <c r="AF2401" s="37"/>
      <c r="AG2401" s="37"/>
      <c r="AH2401" s="37"/>
      <c r="AI2401" s="37"/>
      <c r="AJ2401" s="37"/>
      <c r="AK2401" s="37"/>
      <c r="AL2401" s="37"/>
      <c r="AM2401" s="37"/>
      <c r="AN2401" s="37"/>
      <c r="AO2401" s="37"/>
    </row>
    <row r="2402" spans="17:41" x14ac:dyDescent="0.35">
      <c r="Q2402" s="37"/>
      <c r="R2402" s="37"/>
      <c r="S2402" s="37"/>
      <c r="T2402" s="37"/>
      <c r="U2402" s="37"/>
      <c r="V2402" s="37"/>
      <c r="W2402" s="37"/>
      <c r="X2402" s="37"/>
      <c r="Y2402" s="37"/>
      <c r="Z2402" s="37"/>
      <c r="AA2402" s="37"/>
      <c r="AB2402" s="37"/>
      <c r="AC2402" s="37"/>
      <c r="AD2402" s="37"/>
      <c r="AE2402" s="37"/>
      <c r="AF2402" s="37"/>
      <c r="AG2402" s="37"/>
      <c r="AH2402" s="37"/>
      <c r="AI2402" s="37"/>
      <c r="AJ2402" s="37"/>
      <c r="AK2402" s="37"/>
      <c r="AL2402" s="37"/>
      <c r="AM2402" s="37"/>
      <c r="AN2402" s="37"/>
      <c r="AO2402" s="37"/>
    </row>
    <row r="2403" spans="17:41" x14ac:dyDescent="0.35">
      <c r="Q2403" s="37"/>
      <c r="R2403" s="37"/>
      <c r="S2403" s="37"/>
      <c r="T2403" s="37"/>
      <c r="U2403" s="37"/>
      <c r="V2403" s="37"/>
      <c r="W2403" s="37"/>
      <c r="X2403" s="37"/>
      <c r="Y2403" s="37"/>
      <c r="Z2403" s="37"/>
      <c r="AA2403" s="37"/>
      <c r="AB2403" s="37"/>
      <c r="AC2403" s="37"/>
      <c r="AD2403" s="37"/>
      <c r="AE2403" s="37"/>
      <c r="AF2403" s="37"/>
      <c r="AG2403" s="37"/>
      <c r="AH2403" s="37"/>
      <c r="AI2403" s="37"/>
      <c r="AJ2403" s="37"/>
      <c r="AK2403" s="37"/>
      <c r="AL2403" s="37"/>
      <c r="AM2403" s="37"/>
      <c r="AN2403" s="37"/>
      <c r="AO2403" s="37"/>
    </row>
    <row r="2404" spans="17:41" x14ac:dyDescent="0.35">
      <c r="Q2404" s="37"/>
      <c r="R2404" s="37"/>
      <c r="S2404" s="37"/>
      <c r="T2404" s="37"/>
      <c r="U2404" s="37"/>
      <c r="V2404" s="37"/>
      <c r="W2404" s="37"/>
      <c r="X2404" s="37"/>
      <c r="Y2404" s="37"/>
      <c r="Z2404" s="37"/>
      <c r="AA2404" s="37"/>
      <c r="AB2404" s="37"/>
      <c r="AC2404" s="37"/>
      <c r="AD2404" s="37"/>
      <c r="AE2404" s="37"/>
      <c r="AF2404" s="37"/>
      <c r="AG2404" s="37"/>
      <c r="AH2404" s="37"/>
      <c r="AI2404" s="37"/>
      <c r="AJ2404" s="37"/>
      <c r="AK2404" s="37"/>
      <c r="AL2404" s="37"/>
      <c r="AM2404" s="37"/>
      <c r="AN2404" s="37"/>
      <c r="AO2404" s="37"/>
    </row>
    <row r="2405" spans="17:41" x14ac:dyDescent="0.35">
      <c r="Q2405" s="37"/>
      <c r="R2405" s="37"/>
      <c r="S2405" s="37"/>
      <c r="T2405" s="37"/>
      <c r="U2405" s="37"/>
      <c r="V2405" s="37"/>
      <c r="W2405" s="37"/>
      <c r="X2405" s="37"/>
      <c r="Y2405" s="37"/>
      <c r="Z2405" s="37"/>
      <c r="AA2405" s="37"/>
      <c r="AB2405" s="37"/>
      <c r="AC2405" s="37"/>
      <c r="AD2405" s="37"/>
      <c r="AE2405" s="37"/>
      <c r="AF2405" s="37"/>
      <c r="AG2405" s="37"/>
      <c r="AH2405" s="37"/>
      <c r="AI2405" s="37"/>
      <c r="AJ2405" s="37"/>
      <c r="AK2405" s="37"/>
      <c r="AL2405" s="37"/>
      <c r="AM2405" s="37"/>
      <c r="AN2405" s="37"/>
      <c r="AO2405" s="37"/>
    </row>
    <row r="2406" spans="17:41" x14ac:dyDescent="0.35">
      <c r="Q2406" s="37"/>
      <c r="R2406" s="37"/>
      <c r="S2406" s="37"/>
      <c r="T2406" s="37"/>
      <c r="U2406" s="37"/>
      <c r="V2406" s="37"/>
      <c r="W2406" s="37"/>
      <c r="X2406" s="37"/>
      <c r="Y2406" s="37"/>
      <c r="Z2406" s="37"/>
      <c r="AA2406" s="37"/>
      <c r="AB2406" s="37"/>
      <c r="AC2406" s="37"/>
      <c r="AD2406" s="37"/>
      <c r="AE2406" s="37"/>
      <c r="AF2406" s="37"/>
      <c r="AG2406" s="37"/>
      <c r="AH2406" s="37"/>
      <c r="AI2406" s="37"/>
      <c r="AJ2406" s="37"/>
      <c r="AK2406" s="37"/>
      <c r="AL2406" s="37"/>
      <c r="AM2406" s="37"/>
      <c r="AN2406" s="37"/>
      <c r="AO2406" s="37"/>
    </row>
    <row r="2407" spans="17:41" x14ac:dyDescent="0.35">
      <c r="Q2407" s="37"/>
      <c r="R2407" s="37"/>
      <c r="S2407" s="37"/>
      <c r="T2407" s="37"/>
      <c r="U2407" s="37"/>
      <c r="V2407" s="37"/>
      <c r="W2407" s="37"/>
      <c r="X2407" s="37"/>
      <c r="Y2407" s="37"/>
      <c r="Z2407" s="37"/>
      <c r="AA2407" s="37"/>
      <c r="AB2407" s="37"/>
      <c r="AC2407" s="37"/>
      <c r="AD2407" s="37"/>
      <c r="AE2407" s="37"/>
      <c r="AF2407" s="37"/>
      <c r="AG2407" s="37"/>
      <c r="AH2407" s="37"/>
      <c r="AI2407" s="37"/>
      <c r="AJ2407" s="37"/>
      <c r="AK2407" s="37"/>
      <c r="AL2407" s="37"/>
      <c r="AM2407" s="37"/>
      <c r="AN2407" s="37"/>
      <c r="AO2407" s="37"/>
    </row>
    <row r="2408" spans="17:41" x14ac:dyDescent="0.35">
      <c r="Q2408" s="37"/>
      <c r="R2408" s="37"/>
      <c r="S2408" s="37"/>
      <c r="T2408" s="37"/>
      <c r="U2408" s="37"/>
      <c r="V2408" s="37"/>
      <c r="W2408" s="37"/>
      <c r="X2408" s="37"/>
      <c r="Y2408" s="37"/>
      <c r="Z2408" s="37"/>
      <c r="AA2408" s="37"/>
      <c r="AB2408" s="37"/>
      <c r="AC2408" s="37"/>
      <c r="AD2408" s="37"/>
      <c r="AE2408" s="37"/>
      <c r="AF2408" s="37"/>
      <c r="AG2408" s="37"/>
      <c r="AH2408" s="37"/>
      <c r="AI2408" s="37"/>
      <c r="AJ2408" s="37"/>
      <c r="AK2408" s="37"/>
      <c r="AL2408" s="37"/>
      <c r="AM2408" s="37"/>
      <c r="AN2408" s="37"/>
      <c r="AO2408" s="37"/>
    </row>
    <row r="2409" spans="17:41" x14ac:dyDescent="0.35">
      <c r="Q2409" s="37"/>
      <c r="R2409" s="37"/>
      <c r="S2409" s="37"/>
      <c r="T2409" s="37"/>
      <c r="U2409" s="37"/>
      <c r="V2409" s="37"/>
      <c r="W2409" s="37"/>
      <c r="X2409" s="37"/>
      <c r="Y2409" s="37"/>
      <c r="Z2409" s="37"/>
      <c r="AA2409" s="37"/>
      <c r="AB2409" s="37"/>
      <c r="AC2409" s="37"/>
      <c r="AD2409" s="37"/>
      <c r="AE2409" s="37"/>
      <c r="AF2409" s="37"/>
      <c r="AG2409" s="37"/>
      <c r="AH2409" s="37"/>
      <c r="AI2409" s="37"/>
      <c r="AJ2409" s="37"/>
      <c r="AK2409" s="37"/>
      <c r="AL2409" s="37"/>
      <c r="AM2409" s="37"/>
      <c r="AN2409" s="37"/>
      <c r="AO2409" s="37"/>
    </row>
    <row r="2410" spans="17:41" x14ac:dyDescent="0.35">
      <c r="Q2410" s="37"/>
      <c r="R2410" s="37"/>
      <c r="S2410" s="37"/>
      <c r="T2410" s="37"/>
      <c r="U2410" s="37"/>
      <c r="V2410" s="37"/>
      <c r="W2410" s="37"/>
      <c r="X2410" s="37"/>
      <c r="Y2410" s="37"/>
      <c r="Z2410" s="37"/>
      <c r="AA2410" s="37"/>
      <c r="AB2410" s="37"/>
      <c r="AC2410" s="37"/>
      <c r="AD2410" s="37"/>
      <c r="AE2410" s="37"/>
      <c r="AF2410" s="37"/>
      <c r="AG2410" s="37"/>
      <c r="AH2410" s="37"/>
      <c r="AI2410" s="37"/>
      <c r="AJ2410" s="37"/>
      <c r="AK2410" s="37"/>
      <c r="AL2410" s="37"/>
      <c r="AM2410" s="37"/>
      <c r="AN2410" s="37"/>
      <c r="AO2410" s="37"/>
    </row>
    <row r="2411" spans="17:41" x14ac:dyDescent="0.35">
      <c r="Q2411" s="37"/>
      <c r="R2411" s="37"/>
      <c r="S2411" s="37"/>
      <c r="T2411" s="37"/>
      <c r="U2411" s="37"/>
      <c r="V2411" s="37"/>
      <c r="W2411" s="37"/>
      <c r="X2411" s="37"/>
      <c r="Y2411" s="37"/>
      <c r="Z2411" s="37"/>
      <c r="AA2411" s="37"/>
      <c r="AB2411" s="37"/>
      <c r="AC2411" s="37"/>
      <c r="AD2411" s="37"/>
      <c r="AE2411" s="37"/>
      <c r="AF2411" s="37"/>
      <c r="AG2411" s="37"/>
      <c r="AH2411" s="37"/>
      <c r="AI2411" s="37"/>
      <c r="AJ2411" s="37"/>
      <c r="AK2411" s="37"/>
      <c r="AL2411" s="37"/>
      <c r="AM2411" s="37"/>
      <c r="AN2411" s="37"/>
      <c r="AO2411" s="37"/>
    </row>
    <row r="2412" spans="17:41" x14ac:dyDescent="0.35">
      <c r="Q2412" s="37"/>
      <c r="R2412" s="37"/>
      <c r="S2412" s="37"/>
      <c r="T2412" s="37"/>
      <c r="U2412" s="37"/>
      <c r="V2412" s="37"/>
      <c r="W2412" s="37"/>
      <c r="X2412" s="37"/>
      <c r="Y2412" s="37"/>
      <c r="Z2412" s="37"/>
      <c r="AA2412" s="37"/>
      <c r="AB2412" s="37"/>
      <c r="AC2412" s="37"/>
      <c r="AD2412" s="37"/>
      <c r="AE2412" s="37"/>
      <c r="AF2412" s="37"/>
      <c r="AG2412" s="37"/>
      <c r="AH2412" s="37"/>
      <c r="AI2412" s="37"/>
      <c r="AJ2412" s="37"/>
      <c r="AK2412" s="37"/>
      <c r="AL2412" s="37"/>
      <c r="AM2412" s="37"/>
      <c r="AN2412" s="37"/>
      <c r="AO2412" s="37"/>
    </row>
    <row r="2413" spans="17:41" x14ac:dyDescent="0.35">
      <c r="Q2413" s="37"/>
      <c r="R2413" s="37"/>
      <c r="S2413" s="37"/>
      <c r="T2413" s="37"/>
      <c r="U2413" s="37"/>
      <c r="V2413" s="37"/>
      <c r="W2413" s="37"/>
      <c r="X2413" s="37"/>
      <c r="Y2413" s="37"/>
      <c r="Z2413" s="37"/>
      <c r="AA2413" s="37"/>
      <c r="AB2413" s="37"/>
      <c r="AC2413" s="37"/>
      <c r="AD2413" s="37"/>
      <c r="AE2413" s="37"/>
      <c r="AF2413" s="37"/>
      <c r="AG2413" s="37"/>
      <c r="AH2413" s="37"/>
      <c r="AI2413" s="37"/>
      <c r="AJ2413" s="37"/>
      <c r="AK2413" s="37"/>
      <c r="AL2413" s="37"/>
      <c r="AM2413" s="37"/>
      <c r="AN2413" s="37"/>
      <c r="AO2413" s="37"/>
    </row>
    <row r="2414" spans="17:41" x14ac:dyDescent="0.35">
      <c r="Q2414" s="37"/>
      <c r="R2414" s="37"/>
      <c r="S2414" s="37"/>
      <c r="T2414" s="37"/>
      <c r="U2414" s="37"/>
      <c r="V2414" s="37"/>
      <c r="W2414" s="37"/>
      <c r="X2414" s="37"/>
      <c r="Y2414" s="37"/>
      <c r="Z2414" s="37"/>
      <c r="AA2414" s="37"/>
      <c r="AB2414" s="37"/>
      <c r="AC2414" s="37"/>
      <c r="AD2414" s="37"/>
      <c r="AE2414" s="37"/>
      <c r="AF2414" s="37"/>
      <c r="AG2414" s="37"/>
      <c r="AH2414" s="37"/>
      <c r="AI2414" s="37"/>
      <c r="AJ2414" s="37"/>
      <c r="AK2414" s="37"/>
      <c r="AL2414" s="37"/>
      <c r="AM2414" s="37"/>
      <c r="AN2414" s="37"/>
      <c r="AO2414" s="37"/>
    </row>
    <row r="2415" spans="17:41" x14ac:dyDescent="0.35">
      <c r="Q2415" s="37"/>
      <c r="R2415" s="37"/>
      <c r="S2415" s="37"/>
      <c r="T2415" s="37"/>
      <c r="U2415" s="37"/>
      <c r="V2415" s="37"/>
      <c r="W2415" s="37"/>
      <c r="X2415" s="37"/>
      <c r="Y2415" s="37"/>
      <c r="Z2415" s="37"/>
      <c r="AA2415" s="37"/>
      <c r="AB2415" s="37"/>
      <c r="AC2415" s="37"/>
      <c r="AD2415" s="37"/>
      <c r="AE2415" s="37"/>
      <c r="AF2415" s="37"/>
      <c r="AG2415" s="37"/>
      <c r="AH2415" s="37"/>
      <c r="AI2415" s="37"/>
      <c r="AJ2415" s="37"/>
      <c r="AK2415" s="37"/>
      <c r="AL2415" s="37"/>
      <c r="AM2415" s="37"/>
      <c r="AN2415" s="37"/>
      <c r="AO2415" s="37"/>
    </row>
    <row r="2416" spans="17:41" x14ac:dyDescent="0.35">
      <c r="Q2416" s="37"/>
      <c r="R2416" s="37"/>
      <c r="S2416" s="37"/>
      <c r="T2416" s="37"/>
      <c r="U2416" s="37"/>
      <c r="V2416" s="37"/>
      <c r="W2416" s="37"/>
      <c r="X2416" s="37"/>
      <c r="Y2416" s="37"/>
      <c r="Z2416" s="37"/>
      <c r="AA2416" s="37"/>
      <c r="AB2416" s="37"/>
      <c r="AC2416" s="37"/>
      <c r="AD2416" s="37"/>
      <c r="AE2416" s="37"/>
      <c r="AF2416" s="37"/>
      <c r="AG2416" s="37"/>
      <c r="AH2416" s="37"/>
      <c r="AI2416" s="37"/>
      <c r="AJ2416" s="37"/>
      <c r="AK2416" s="37"/>
      <c r="AL2416" s="37"/>
      <c r="AM2416" s="37"/>
      <c r="AN2416" s="37"/>
      <c r="AO2416" s="37"/>
    </row>
    <row r="2417" spans="17:41" x14ac:dyDescent="0.35">
      <c r="Q2417" s="37"/>
      <c r="R2417" s="37"/>
      <c r="S2417" s="37"/>
      <c r="T2417" s="37"/>
      <c r="U2417" s="37"/>
      <c r="V2417" s="37"/>
      <c r="W2417" s="37"/>
      <c r="X2417" s="37"/>
      <c r="Y2417" s="37"/>
      <c r="Z2417" s="37"/>
      <c r="AA2417" s="37"/>
      <c r="AB2417" s="37"/>
      <c r="AC2417" s="37"/>
      <c r="AD2417" s="37"/>
      <c r="AE2417" s="37"/>
      <c r="AF2417" s="37"/>
      <c r="AG2417" s="37"/>
      <c r="AH2417" s="37"/>
      <c r="AI2417" s="37"/>
      <c r="AJ2417" s="37"/>
      <c r="AK2417" s="37"/>
      <c r="AL2417" s="37"/>
      <c r="AM2417" s="37"/>
      <c r="AN2417" s="37"/>
      <c r="AO2417" s="37"/>
    </row>
    <row r="2418" spans="17:41" x14ac:dyDescent="0.35">
      <c r="Q2418" s="37"/>
      <c r="R2418" s="37"/>
      <c r="S2418" s="37"/>
      <c r="T2418" s="37"/>
      <c r="U2418" s="37"/>
      <c r="V2418" s="37"/>
      <c r="W2418" s="37"/>
      <c r="X2418" s="37"/>
      <c r="Y2418" s="37"/>
      <c r="Z2418" s="37"/>
      <c r="AA2418" s="37"/>
      <c r="AB2418" s="37"/>
      <c r="AC2418" s="37"/>
      <c r="AD2418" s="37"/>
      <c r="AE2418" s="37"/>
      <c r="AF2418" s="37"/>
      <c r="AG2418" s="37"/>
      <c r="AH2418" s="37"/>
      <c r="AI2418" s="37"/>
      <c r="AJ2418" s="37"/>
      <c r="AK2418" s="37"/>
      <c r="AL2418" s="37"/>
      <c r="AM2418" s="37"/>
      <c r="AN2418" s="37"/>
      <c r="AO2418" s="37"/>
    </row>
    <row r="2419" spans="17:41" x14ac:dyDescent="0.35">
      <c r="Q2419" s="37"/>
      <c r="R2419" s="37"/>
      <c r="S2419" s="37"/>
      <c r="T2419" s="37"/>
      <c r="U2419" s="37"/>
      <c r="V2419" s="37"/>
      <c r="W2419" s="37"/>
      <c r="X2419" s="37"/>
      <c r="Y2419" s="37"/>
      <c r="Z2419" s="37"/>
      <c r="AA2419" s="37"/>
      <c r="AB2419" s="37"/>
      <c r="AC2419" s="37"/>
      <c r="AD2419" s="37"/>
      <c r="AE2419" s="37"/>
      <c r="AF2419" s="37"/>
      <c r="AG2419" s="37"/>
      <c r="AH2419" s="37"/>
      <c r="AI2419" s="37"/>
      <c r="AJ2419" s="37"/>
      <c r="AK2419" s="37"/>
      <c r="AL2419" s="37"/>
      <c r="AM2419" s="37"/>
      <c r="AN2419" s="37"/>
      <c r="AO2419" s="37"/>
    </row>
    <row r="2420" spans="17:41" x14ac:dyDescent="0.35">
      <c r="Q2420" s="37"/>
      <c r="R2420" s="37"/>
      <c r="S2420" s="37"/>
      <c r="T2420" s="37"/>
      <c r="U2420" s="37"/>
      <c r="V2420" s="37"/>
      <c r="W2420" s="37"/>
      <c r="X2420" s="37"/>
      <c r="Y2420" s="37"/>
      <c r="Z2420" s="37"/>
      <c r="AA2420" s="37"/>
      <c r="AB2420" s="37"/>
      <c r="AC2420" s="37"/>
      <c r="AD2420" s="37"/>
      <c r="AE2420" s="37"/>
      <c r="AF2420" s="37"/>
      <c r="AG2420" s="37"/>
      <c r="AH2420" s="37"/>
      <c r="AI2420" s="37"/>
      <c r="AJ2420" s="37"/>
      <c r="AK2420" s="37"/>
      <c r="AL2420" s="37"/>
      <c r="AM2420" s="37"/>
      <c r="AN2420" s="37"/>
      <c r="AO2420" s="37"/>
    </row>
    <row r="2421" spans="17:41" x14ac:dyDescent="0.35">
      <c r="Q2421" s="37"/>
      <c r="R2421" s="37"/>
      <c r="S2421" s="37"/>
      <c r="T2421" s="37"/>
      <c r="U2421" s="37"/>
      <c r="V2421" s="37"/>
      <c r="W2421" s="37"/>
      <c r="X2421" s="37"/>
      <c r="Y2421" s="37"/>
      <c r="Z2421" s="37"/>
      <c r="AA2421" s="37"/>
      <c r="AB2421" s="37"/>
      <c r="AC2421" s="37"/>
      <c r="AD2421" s="37"/>
      <c r="AE2421" s="37"/>
      <c r="AF2421" s="37"/>
      <c r="AG2421" s="37"/>
      <c r="AH2421" s="37"/>
      <c r="AI2421" s="37"/>
      <c r="AJ2421" s="37"/>
      <c r="AK2421" s="37"/>
      <c r="AL2421" s="37"/>
      <c r="AM2421" s="37"/>
      <c r="AN2421" s="37"/>
      <c r="AO2421" s="37"/>
    </row>
    <row r="2422" spans="17:41" x14ac:dyDescent="0.35">
      <c r="Q2422" s="37"/>
      <c r="R2422" s="37"/>
      <c r="S2422" s="37"/>
      <c r="T2422" s="37"/>
      <c r="U2422" s="37"/>
      <c r="V2422" s="37"/>
      <c r="W2422" s="37"/>
      <c r="X2422" s="37"/>
      <c r="Y2422" s="37"/>
      <c r="Z2422" s="37"/>
      <c r="AA2422" s="37"/>
      <c r="AB2422" s="37"/>
      <c r="AC2422" s="37"/>
      <c r="AD2422" s="37"/>
      <c r="AE2422" s="37"/>
      <c r="AF2422" s="37"/>
      <c r="AG2422" s="37"/>
      <c r="AH2422" s="37"/>
      <c r="AI2422" s="37"/>
      <c r="AJ2422" s="37"/>
      <c r="AK2422" s="37"/>
      <c r="AL2422" s="37"/>
      <c r="AM2422" s="37"/>
      <c r="AN2422" s="37"/>
      <c r="AO2422" s="37"/>
    </row>
    <row r="2423" spans="17:41" x14ac:dyDescent="0.35">
      <c r="Q2423" s="37"/>
      <c r="R2423" s="37"/>
      <c r="S2423" s="37"/>
      <c r="T2423" s="37"/>
      <c r="U2423" s="37"/>
      <c r="V2423" s="37"/>
      <c r="W2423" s="37"/>
      <c r="X2423" s="37"/>
      <c r="Y2423" s="37"/>
      <c r="Z2423" s="37"/>
      <c r="AA2423" s="37"/>
      <c r="AB2423" s="37"/>
      <c r="AC2423" s="37"/>
      <c r="AD2423" s="37"/>
      <c r="AE2423" s="37"/>
      <c r="AF2423" s="37"/>
      <c r="AG2423" s="37"/>
      <c r="AH2423" s="37"/>
      <c r="AI2423" s="37"/>
      <c r="AJ2423" s="37"/>
      <c r="AK2423" s="37"/>
      <c r="AL2423" s="37"/>
      <c r="AM2423" s="37"/>
      <c r="AN2423" s="37"/>
      <c r="AO2423" s="37"/>
    </row>
    <row r="2424" spans="17:41" x14ac:dyDescent="0.35">
      <c r="Q2424" s="37"/>
      <c r="R2424" s="37"/>
      <c r="S2424" s="37"/>
      <c r="T2424" s="37"/>
      <c r="U2424" s="37"/>
      <c r="V2424" s="37"/>
      <c r="W2424" s="37"/>
      <c r="X2424" s="37"/>
      <c r="Y2424" s="37"/>
      <c r="Z2424" s="37"/>
      <c r="AA2424" s="37"/>
      <c r="AB2424" s="37"/>
      <c r="AC2424" s="37"/>
      <c r="AD2424" s="37"/>
      <c r="AE2424" s="37"/>
      <c r="AF2424" s="37"/>
      <c r="AG2424" s="37"/>
      <c r="AH2424" s="37"/>
      <c r="AI2424" s="37"/>
      <c r="AJ2424" s="37"/>
      <c r="AK2424" s="37"/>
      <c r="AL2424" s="37"/>
      <c r="AM2424" s="37"/>
      <c r="AN2424" s="37"/>
      <c r="AO2424" s="37"/>
    </row>
    <row r="2425" spans="17:41" x14ac:dyDescent="0.35">
      <c r="Q2425" s="37"/>
      <c r="R2425" s="37"/>
      <c r="S2425" s="37"/>
      <c r="T2425" s="37"/>
      <c r="U2425" s="37"/>
      <c r="V2425" s="37"/>
      <c r="W2425" s="37"/>
      <c r="X2425" s="37"/>
      <c r="Y2425" s="37"/>
      <c r="Z2425" s="37"/>
      <c r="AA2425" s="37"/>
      <c r="AB2425" s="37"/>
      <c r="AC2425" s="37"/>
      <c r="AD2425" s="37"/>
      <c r="AE2425" s="37"/>
      <c r="AF2425" s="37"/>
      <c r="AG2425" s="37"/>
      <c r="AH2425" s="37"/>
      <c r="AI2425" s="37"/>
      <c r="AJ2425" s="37"/>
      <c r="AK2425" s="37"/>
      <c r="AL2425" s="37"/>
      <c r="AM2425" s="37"/>
      <c r="AN2425" s="37"/>
      <c r="AO2425" s="37"/>
    </row>
    <row r="2426" spans="17:41" x14ac:dyDescent="0.35">
      <c r="Q2426" s="37"/>
      <c r="R2426" s="37"/>
      <c r="S2426" s="37"/>
      <c r="T2426" s="37"/>
      <c r="U2426" s="37"/>
      <c r="V2426" s="37"/>
      <c r="W2426" s="37"/>
      <c r="X2426" s="37"/>
      <c r="Y2426" s="37"/>
      <c r="Z2426" s="37"/>
      <c r="AA2426" s="37"/>
      <c r="AB2426" s="37"/>
      <c r="AC2426" s="37"/>
      <c r="AD2426" s="37"/>
      <c r="AE2426" s="37"/>
      <c r="AF2426" s="37"/>
      <c r="AG2426" s="37"/>
      <c r="AH2426" s="37"/>
      <c r="AI2426" s="37"/>
      <c r="AJ2426" s="37"/>
      <c r="AK2426" s="37"/>
      <c r="AL2426" s="37"/>
      <c r="AM2426" s="37"/>
      <c r="AN2426" s="37"/>
      <c r="AO2426" s="37"/>
    </row>
    <row r="2427" spans="17:41" x14ac:dyDescent="0.35">
      <c r="Q2427" s="37"/>
      <c r="R2427" s="37"/>
      <c r="S2427" s="37"/>
      <c r="T2427" s="37"/>
      <c r="U2427" s="37"/>
      <c r="V2427" s="37"/>
      <c r="W2427" s="37"/>
      <c r="X2427" s="37"/>
      <c r="Y2427" s="37"/>
      <c r="Z2427" s="37"/>
      <c r="AA2427" s="37"/>
      <c r="AB2427" s="37"/>
      <c r="AC2427" s="37"/>
      <c r="AD2427" s="37"/>
      <c r="AE2427" s="37"/>
      <c r="AF2427" s="37"/>
      <c r="AG2427" s="37"/>
      <c r="AH2427" s="37"/>
      <c r="AI2427" s="37"/>
      <c r="AJ2427" s="37"/>
      <c r="AK2427" s="37"/>
      <c r="AL2427" s="37"/>
      <c r="AM2427" s="37"/>
      <c r="AN2427" s="37"/>
      <c r="AO2427" s="37"/>
    </row>
    <row r="2428" spans="17:41" x14ac:dyDescent="0.35">
      <c r="Q2428" s="37"/>
      <c r="R2428" s="37"/>
      <c r="S2428" s="37"/>
      <c r="T2428" s="37"/>
      <c r="U2428" s="37"/>
      <c r="V2428" s="37"/>
      <c r="W2428" s="37"/>
      <c r="X2428" s="37"/>
      <c r="Y2428" s="37"/>
      <c r="Z2428" s="37"/>
      <c r="AA2428" s="37"/>
      <c r="AB2428" s="37"/>
      <c r="AC2428" s="37"/>
      <c r="AD2428" s="37"/>
      <c r="AE2428" s="37"/>
      <c r="AF2428" s="37"/>
      <c r="AG2428" s="37"/>
      <c r="AH2428" s="37"/>
      <c r="AI2428" s="37"/>
      <c r="AJ2428" s="37"/>
      <c r="AK2428" s="37"/>
      <c r="AL2428" s="37"/>
      <c r="AM2428" s="37"/>
      <c r="AN2428" s="37"/>
      <c r="AO2428" s="37"/>
    </row>
    <row r="2429" spans="17:41" x14ac:dyDescent="0.35">
      <c r="Q2429" s="37"/>
      <c r="R2429" s="37"/>
      <c r="S2429" s="37"/>
      <c r="T2429" s="37"/>
      <c r="U2429" s="37"/>
      <c r="V2429" s="37"/>
      <c r="W2429" s="37"/>
      <c r="X2429" s="37"/>
      <c r="Y2429" s="37"/>
      <c r="Z2429" s="37"/>
      <c r="AA2429" s="37"/>
      <c r="AB2429" s="37"/>
      <c r="AC2429" s="37"/>
      <c r="AD2429" s="37"/>
      <c r="AE2429" s="37"/>
      <c r="AF2429" s="37"/>
      <c r="AG2429" s="37"/>
      <c r="AH2429" s="37"/>
      <c r="AI2429" s="37"/>
      <c r="AJ2429" s="37"/>
      <c r="AK2429" s="37"/>
      <c r="AL2429" s="37"/>
      <c r="AM2429" s="37"/>
      <c r="AN2429" s="37"/>
      <c r="AO2429" s="37"/>
    </row>
    <row r="2430" spans="17:41" x14ac:dyDescent="0.35">
      <c r="Q2430" s="37"/>
      <c r="R2430" s="37"/>
      <c r="S2430" s="37"/>
      <c r="T2430" s="37"/>
      <c r="U2430" s="37"/>
      <c r="V2430" s="37"/>
      <c r="W2430" s="37"/>
      <c r="X2430" s="37"/>
      <c r="Y2430" s="37"/>
      <c r="Z2430" s="37"/>
      <c r="AA2430" s="37"/>
      <c r="AB2430" s="37"/>
      <c r="AC2430" s="37"/>
      <c r="AD2430" s="37"/>
      <c r="AE2430" s="37"/>
      <c r="AF2430" s="37"/>
      <c r="AG2430" s="37"/>
      <c r="AH2430" s="37"/>
      <c r="AI2430" s="37"/>
      <c r="AJ2430" s="37"/>
      <c r="AK2430" s="37"/>
      <c r="AL2430" s="37"/>
      <c r="AM2430" s="37"/>
      <c r="AN2430" s="37"/>
      <c r="AO2430" s="37"/>
    </row>
    <row r="2431" spans="17:41" x14ac:dyDescent="0.35">
      <c r="Q2431" s="37"/>
      <c r="R2431" s="37"/>
      <c r="S2431" s="37"/>
      <c r="T2431" s="37"/>
      <c r="U2431" s="37"/>
      <c r="V2431" s="37"/>
      <c r="W2431" s="37"/>
      <c r="X2431" s="37"/>
      <c r="Y2431" s="37"/>
      <c r="Z2431" s="37"/>
      <c r="AA2431" s="37"/>
      <c r="AB2431" s="37"/>
      <c r="AC2431" s="37"/>
      <c r="AD2431" s="37"/>
      <c r="AE2431" s="37"/>
      <c r="AF2431" s="37"/>
      <c r="AG2431" s="37"/>
      <c r="AH2431" s="37"/>
      <c r="AI2431" s="37"/>
      <c r="AJ2431" s="37"/>
      <c r="AK2431" s="37"/>
      <c r="AL2431" s="37"/>
      <c r="AM2431" s="37"/>
      <c r="AN2431" s="37"/>
      <c r="AO2431" s="37"/>
    </row>
    <row r="2432" spans="17:41" x14ac:dyDescent="0.35">
      <c r="Q2432" s="37"/>
      <c r="R2432" s="37"/>
      <c r="S2432" s="37"/>
      <c r="T2432" s="37"/>
      <c r="U2432" s="37"/>
      <c r="V2432" s="37"/>
      <c r="W2432" s="37"/>
      <c r="X2432" s="37"/>
      <c r="Y2432" s="37"/>
      <c r="Z2432" s="37"/>
      <c r="AA2432" s="37"/>
      <c r="AB2432" s="37"/>
      <c r="AC2432" s="37"/>
      <c r="AD2432" s="37"/>
      <c r="AE2432" s="37"/>
      <c r="AF2432" s="37"/>
      <c r="AG2432" s="37"/>
      <c r="AH2432" s="37"/>
      <c r="AI2432" s="37"/>
      <c r="AJ2432" s="37"/>
      <c r="AK2432" s="37"/>
      <c r="AL2432" s="37"/>
      <c r="AM2432" s="37"/>
      <c r="AN2432" s="37"/>
      <c r="AO2432" s="37"/>
    </row>
    <row r="2433" spans="17:41" x14ac:dyDescent="0.35">
      <c r="Q2433" s="37"/>
      <c r="R2433" s="37"/>
      <c r="S2433" s="37"/>
      <c r="T2433" s="37"/>
      <c r="U2433" s="37"/>
      <c r="V2433" s="37"/>
      <c r="W2433" s="37"/>
      <c r="X2433" s="37"/>
      <c r="Y2433" s="37"/>
      <c r="Z2433" s="37"/>
      <c r="AA2433" s="37"/>
      <c r="AB2433" s="37"/>
      <c r="AC2433" s="37"/>
      <c r="AD2433" s="37"/>
      <c r="AE2433" s="37"/>
      <c r="AF2433" s="37"/>
      <c r="AG2433" s="37"/>
      <c r="AH2433" s="37"/>
      <c r="AI2433" s="37"/>
      <c r="AJ2433" s="37"/>
      <c r="AK2433" s="37"/>
      <c r="AL2433" s="37"/>
      <c r="AM2433" s="37"/>
      <c r="AN2433" s="37"/>
      <c r="AO2433" s="37"/>
    </row>
    <row r="2434" spans="17:41" x14ac:dyDescent="0.35">
      <c r="Q2434" s="37"/>
      <c r="R2434" s="37"/>
      <c r="S2434" s="37"/>
      <c r="T2434" s="37"/>
      <c r="U2434" s="37"/>
      <c r="V2434" s="37"/>
      <c r="W2434" s="37"/>
      <c r="X2434" s="37"/>
      <c r="Y2434" s="37"/>
      <c r="Z2434" s="37"/>
      <c r="AA2434" s="37"/>
      <c r="AB2434" s="37"/>
      <c r="AC2434" s="37"/>
      <c r="AD2434" s="37"/>
      <c r="AE2434" s="37"/>
      <c r="AF2434" s="37"/>
      <c r="AG2434" s="37"/>
      <c r="AH2434" s="37"/>
      <c r="AI2434" s="37"/>
      <c r="AJ2434" s="37"/>
      <c r="AK2434" s="37"/>
      <c r="AL2434" s="37"/>
      <c r="AM2434" s="37"/>
      <c r="AN2434" s="37"/>
      <c r="AO2434" s="37"/>
    </row>
    <row r="2435" spans="17:41" x14ac:dyDescent="0.35">
      <c r="Q2435" s="37"/>
      <c r="R2435" s="37"/>
      <c r="S2435" s="37"/>
      <c r="T2435" s="37"/>
      <c r="U2435" s="37"/>
      <c r="V2435" s="37"/>
      <c r="W2435" s="37"/>
      <c r="X2435" s="37"/>
      <c r="Y2435" s="37"/>
      <c r="Z2435" s="37"/>
      <c r="AA2435" s="37"/>
      <c r="AB2435" s="37"/>
      <c r="AC2435" s="37"/>
      <c r="AD2435" s="37"/>
      <c r="AE2435" s="37"/>
      <c r="AF2435" s="37"/>
      <c r="AG2435" s="37"/>
      <c r="AH2435" s="37"/>
      <c r="AI2435" s="37"/>
      <c r="AJ2435" s="37"/>
      <c r="AK2435" s="37"/>
      <c r="AL2435" s="37"/>
      <c r="AM2435" s="37"/>
      <c r="AN2435" s="37"/>
      <c r="AO2435" s="37"/>
    </row>
    <row r="2436" spans="17:41" x14ac:dyDescent="0.35">
      <c r="Q2436" s="37"/>
      <c r="R2436" s="37"/>
      <c r="S2436" s="37"/>
      <c r="T2436" s="37"/>
      <c r="U2436" s="37"/>
      <c r="V2436" s="37"/>
      <c r="W2436" s="37"/>
      <c r="X2436" s="37"/>
      <c r="Y2436" s="37"/>
      <c r="Z2436" s="37"/>
      <c r="AA2436" s="37"/>
      <c r="AB2436" s="37"/>
      <c r="AC2436" s="37"/>
      <c r="AD2436" s="37"/>
      <c r="AE2436" s="37"/>
      <c r="AF2436" s="37"/>
      <c r="AG2436" s="37"/>
      <c r="AH2436" s="37"/>
      <c r="AI2436" s="37"/>
      <c r="AJ2436" s="37"/>
      <c r="AK2436" s="37"/>
      <c r="AL2436" s="37"/>
      <c r="AM2436" s="37"/>
      <c r="AN2436" s="37"/>
      <c r="AO2436" s="37"/>
    </row>
    <row r="2437" spans="17:41" x14ac:dyDescent="0.35">
      <c r="Q2437" s="37"/>
      <c r="R2437" s="37"/>
      <c r="S2437" s="37"/>
      <c r="T2437" s="37"/>
      <c r="U2437" s="37"/>
      <c r="V2437" s="37"/>
      <c r="W2437" s="37"/>
      <c r="X2437" s="37"/>
      <c r="Y2437" s="37"/>
      <c r="Z2437" s="37"/>
      <c r="AA2437" s="37"/>
      <c r="AB2437" s="37"/>
      <c r="AC2437" s="37"/>
      <c r="AD2437" s="37"/>
      <c r="AE2437" s="37"/>
      <c r="AF2437" s="37"/>
      <c r="AG2437" s="37"/>
      <c r="AH2437" s="37"/>
      <c r="AI2437" s="37"/>
      <c r="AJ2437" s="37"/>
      <c r="AK2437" s="37"/>
      <c r="AL2437" s="37"/>
      <c r="AM2437" s="37"/>
      <c r="AN2437" s="37"/>
      <c r="AO2437" s="37"/>
    </row>
    <row r="2438" spans="17:41" x14ac:dyDescent="0.35">
      <c r="Q2438" s="37"/>
      <c r="R2438" s="37"/>
      <c r="S2438" s="37"/>
      <c r="T2438" s="37"/>
      <c r="U2438" s="37"/>
      <c r="V2438" s="37"/>
      <c r="W2438" s="37"/>
      <c r="X2438" s="37"/>
      <c r="Y2438" s="37"/>
      <c r="Z2438" s="37"/>
      <c r="AA2438" s="37"/>
      <c r="AB2438" s="37"/>
      <c r="AC2438" s="37"/>
      <c r="AD2438" s="37"/>
      <c r="AE2438" s="37"/>
      <c r="AF2438" s="37"/>
      <c r="AG2438" s="37"/>
      <c r="AH2438" s="37"/>
      <c r="AI2438" s="37"/>
      <c r="AJ2438" s="37"/>
      <c r="AK2438" s="37"/>
      <c r="AL2438" s="37"/>
      <c r="AM2438" s="37"/>
      <c r="AN2438" s="37"/>
      <c r="AO2438" s="37"/>
    </row>
    <row r="2439" spans="17:41" x14ac:dyDescent="0.35">
      <c r="Q2439" s="37"/>
      <c r="R2439" s="37"/>
      <c r="S2439" s="37"/>
      <c r="T2439" s="37"/>
      <c r="U2439" s="37"/>
      <c r="V2439" s="37"/>
      <c r="W2439" s="37"/>
      <c r="X2439" s="37"/>
      <c r="Y2439" s="37"/>
      <c r="Z2439" s="37"/>
      <c r="AA2439" s="37"/>
      <c r="AB2439" s="37"/>
      <c r="AC2439" s="37"/>
      <c r="AD2439" s="37"/>
      <c r="AE2439" s="37"/>
      <c r="AF2439" s="37"/>
      <c r="AG2439" s="37"/>
      <c r="AH2439" s="37"/>
      <c r="AI2439" s="37"/>
      <c r="AJ2439" s="37"/>
      <c r="AK2439" s="37"/>
      <c r="AL2439" s="37"/>
      <c r="AM2439" s="37"/>
      <c r="AN2439" s="37"/>
      <c r="AO2439" s="37"/>
    </row>
    <row r="2440" spans="17:41" x14ac:dyDescent="0.35">
      <c r="Q2440" s="37"/>
      <c r="R2440" s="37"/>
      <c r="S2440" s="37"/>
      <c r="T2440" s="37"/>
      <c r="U2440" s="37"/>
      <c r="V2440" s="37"/>
      <c r="W2440" s="37"/>
      <c r="X2440" s="37"/>
      <c r="Y2440" s="37"/>
      <c r="Z2440" s="37"/>
      <c r="AA2440" s="37"/>
      <c r="AB2440" s="37"/>
      <c r="AC2440" s="37"/>
      <c r="AD2440" s="37"/>
      <c r="AE2440" s="37"/>
      <c r="AF2440" s="37"/>
      <c r="AG2440" s="37"/>
      <c r="AH2440" s="37"/>
      <c r="AI2440" s="37"/>
      <c r="AJ2440" s="37"/>
      <c r="AK2440" s="37"/>
      <c r="AL2440" s="37"/>
      <c r="AM2440" s="37"/>
      <c r="AN2440" s="37"/>
      <c r="AO2440" s="37"/>
    </row>
    <row r="2441" spans="17:41" x14ac:dyDescent="0.35">
      <c r="Q2441" s="37"/>
      <c r="R2441" s="37"/>
      <c r="S2441" s="37"/>
      <c r="T2441" s="37"/>
      <c r="U2441" s="37"/>
      <c r="V2441" s="37"/>
      <c r="W2441" s="37"/>
      <c r="X2441" s="37"/>
      <c r="Y2441" s="37"/>
      <c r="Z2441" s="37"/>
      <c r="AA2441" s="37"/>
      <c r="AB2441" s="37"/>
      <c r="AC2441" s="37"/>
      <c r="AD2441" s="37"/>
      <c r="AE2441" s="37"/>
      <c r="AF2441" s="37"/>
      <c r="AG2441" s="37"/>
      <c r="AH2441" s="37"/>
      <c r="AI2441" s="37"/>
      <c r="AJ2441" s="37"/>
      <c r="AK2441" s="37"/>
      <c r="AL2441" s="37"/>
      <c r="AM2441" s="37"/>
      <c r="AN2441" s="37"/>
      <c r="AO2441" s="37"/>
    </row>
    <row r="2442" spans="17:41" x14ac:dyDescent="0.35">
      <c r="Q2442" s="37"/>
      <c r="R2442" s="37"/>
      <c r="S2442" s="37"/>
      <c r="T2442" s="37"/>
      <c r="U2442" s="37"/>
      <c r="V2442" s="37"/>
      <c r="W2442" s="37"/>
      <c r="X2442" s="37"/>
      <c r="Y2442" s="37"/>
      <c r="Z2442" s="37"/>
      <c r="AA2442" s="37"/>
      <c r="AB2442" s="37"/>
      <c r="AC2442" s="37"/>
      <c r="AD2442" s="37"/>
      <c r="AE2442" s="37"/>
      <c r="AF2442" s="37"/>
      <c r="AG2442" s="37"/>
      <c r="AH2442" s="37"/>
      <c r="AI2442" s="37"/>
      <c r="AJ2442" s="37"/>
      <c r="AK2442" s="37"/>
      <c r="AL2442" s="37"/>
      <c r="AM2442" s="37"/>
      <c r="AN2442" s="37"/>
      <c r="AO2442" s="37"/>
    </row>
    <row r="2443" spans="17:41" x14ac:dyDescent="0.35">
      <c r="Q2443" s="37"/>
      <c r="R2443" s="37"/>
      <c r="S2443" s="37"/>
      <c r="T2443" s="37"/>
      <c r="U2443" s="37"/>
      <c r="V2443" s="37"/>
      <c r="W2443" s="37"/>
      <c r="X2443" s="37"/>
      <c r="Y2443" s="37"/>
      <c r="Z2443" s="37"/>
      <c r="AA2443" s="37"/>
      <c r="AB2443" s="37"/>
      <c r="AC2443" s="37"/>
      <c r="AD2443" s="37"/>
      <c r="AE2443" s="37"/>
      <c r="AF2443" s="37"/>
      <c r="AG2443" s="37"/>
      <c r="AH2443" s="37"/>
      <c r="AI2443" s="37"/>
      <c r="AJ2443" s="37"/>
      <c r="AK2443" s="37"/>
      <c r="AL2443" s="37"/>
      <c r="AM2443" s="37"/>
      <c r="AN2443" s="37"/>
      <c r="AO2443" s="37"/>
    </row>
    <row r="2444" spans="17:41" x14ac:dyDescent="0.35">
      <c r="Q2444" s="37"/>
      <c r="R2444" s="37"/>
      <c r="S2444" s="37"/>
      <c r="T2444" s="37"/>
      <c r="U2444" s="37"/>
      <c r="V2444" s="37"/>
      <c r="W2444" s="37"/>
      <c r="X2444" s="37"/>
      <c r="Y2444" s="37"/>
      <c r="Z2444" s="37"/>
      <c r="AA2444" s="37"/>
      <c r="AB2444" s="37"/>
      <c r="AC2444" s="37"/>
      <c r="AD2444" s="37"/>
      <c r="AE2444" s="37"/>
      <c r="AF2444" s="37"/>
      <c r="AG2444" s="37"/>
      <c r="AH2444" s="37"/>
      <c r="AI2444" s="37"/>
      <c r="AJ2444" s="37"/>
      <c r="AK2444" s="37"/>
      <c r="AL2444" s="37"/>
      <c r="AM2444" s="37"/>
      <c r="AN2444" s="37"/>
      <c r="AO2444" s="37"/>
    </row>
    <row r="2445" spans="17:41" x14ac:dyDescent="0.35">
      <c r="Q2445" s="37"/>
      <c r="R2445" s="37"/>
      <c r="S2445" s="37"/>
      <c r="T2445" s="37"/>
      <c r="U2445" s="37"/>
      <c r="V2445" s="37"/>
      <c r="W2445" s="37"/>
      <c r="X2445" s="37"/>
      <c r="Y2445" s="37"/>
      <c r="Z2445" s="37"/>
      <c r="AA2445" s="37"/>
      <c r="AB2445" s="37"/>
      <c r="AC2445" s="37"/>
      <c r="AD2445" s="37"/>
      <c r="AE2445" s="37"/>
      <c r="AF2445" s="37"/>
      <c r="AG2445" s="37"/>
      <c r="AH2445" s="37"/>
      <c r="AI2445" s="37"/>
      <c r="AJ2445" s="37"/>
      <c r="AK2445" s="37"/>
      <c r="AL2445" s="37"/>
      <c r="AM2445" s="37"/>
      <c r="AN2445" s="37"/>
      <c r="AO2445" s="37"/>
    </row>
    <row r="2446" spans="17:41" x14ac:dyDescent="0.35">
      <c r="Q2446" s="37"/>
      <c r="R2446" s="37"/>
      <c r="S2446" s="37"/>
      <c r="T2446" s="37"/>
      <c r="U2446" s="37"/>
      <c r="V2446" s="37"/>
      <c r="W2446" s="37"/>
      <c r="X2446" s="37"/>
      <c r="Y2446" s="37"/>
      <c r="Z2446" s="37"/>
      <c r="AA2446" s="37"/>
      <c r="AB2446" s="37"/>
      <c r="AC2446" s="37"/>
      <c r="AD2446" s="37"/>
      <c r="AE2446" s="37"/>
      <c r="AF2446" s="37"/>
      <c r="AG2446" s="37"/>
      <c r="AH2446" s="37"/>
      <c r="AI2446" s="37"/>
      <c r="AJ2446" s="37"/>
      <c r="AK2446" s="37"/>
      <c r="AL2446" s="37"/>
      <c r="AM2446" s="37"/>
      <c r="AN2446" s="37"/>
      <c r="AO2446" s="37"/>
    </row>
    <row r="2447" spans="17:41" x14ac:dyDescent="0.35">
      <c r="Q2447" s="37"/>
      <c r="R2447" s="37"/>
      <c r="S2447" s="37"/>
      <c r="T2447" s="37"/>
      <c r="U2447" s="37"/>
      <c r="V2447" s="37"/>
      <c r="W2447" s="37"/>
      <c r="X2447" s="37"/>
      <c r="Y2447" s="37"/>
      <c r="Z2447" s="37"/>
      <c r="AA2447" s="37"/>
      <c r="AB2447" s="37"/>
      <c r="AC2447" s="37"/>
      <c r="AD2447" s="37"/>
      <c r="AE2447" s="37"/>
      <c r="AF2447" s="37"/>
      <c r="AG2447" s="37"/>
      <c r="AH2447" s="37"/>
      <c r="AI2447" s="37"/>
      <c r="AJ2447" s="37"/>
      <c r="AK2447" s="37"/>
      <c r="AL2447" s="37"/>
      <c r="AM2447" s="37"/>
      <c r="AN2447" s="37"/>
      <c r="AO2447" s="37"/>
    </row>
    <row r="2448" spans="17:41" x14ac:dyDescent="0.35">
      <c r="Q2448" s="37"/>
      <c r="R2448" s="37"/>
      <c r="S2448" s="37"/>
      <c r="T2448" s="37"/>
      <c r="U2448" s="37"/>
      <c r="V2448" s="37"/>
      <c r="W2448" s="37"/>
      <c r="X2448" s="37"/>
      <c r="Y2448" s="37"/>
      <c r="Z2448" s="37"/>
      <c r="AA2448" s="37"/>
      <c r="AB2448" s="37"/>
      <c r="AC2448" s="37"/>
      <c r="AD2448" s="37"/>
      <c r="AE2448" s="37"/>
      <c r="AF2448" s="37"/>
      <c r="AG2448" s="37"/>
      <c r="AH2448" s="37"/>
      <c r="AI2448" s="37"/>
      <c r="AJ2448" s="37"/>
      <c r="AK2448" s="37"/>
      <c r="AL2448" s="37"/>
      <c r="AM2448" s="37"/>
      <c r="AN2448" s="37"/>
      <c r="AO2448" s="37"/>
    </row>
    <row r="2449" spans="17:41" x14ac:dyDescent="0.35">
      <c r="Q2449" s="37"/>
      <c r="R2449" s="37"/>
      <c r="S2449" s="37"/>
      <c r="T2449" s="37"/>
      <c r="U2449" s="37"/>
      <c r="V2449" s="37"/>
      <c r="W2449" s="37"/>
      <c r="X2449" s="37"/>
      <c r="Y2449" s="37"/>
      <c r="Z2449" s="37"/>
      <c r="AA2449" s="37"/>
      <c r="AB2449" s="37"/>
      <c r="AC2449" s="37"/>
      <c r="AD2449" s="37"/>
      <c r="AE2449" s="37"/>
      <c r="AF2449" s="37"/>
      <c r="AG2449" s="37"/>
      <c r="AH2449" s="37"/>
      <c r="AI2449" s="37"/>
      <c r="AJ2449" s="37"/>
      <c r="AK2449" s="37"/>
      <c r="AL2449" s="37"/>
      <c r="AM2449" s="37"/>
      <c r="AN2449" s="37"/>
      <c r="AO2449" s="37"/>
    </row>
    <row r="2450" spans="17:41" x14ac:dyDescent="0.35">
      <c r="Q2450" s="37"/>
      <c r="R2450" s="37"/>
      <c r="S2450" s="37"/>
      <c r="T2450" s="37"/>
      <c r="U2450" s="37"/>
      <c r="V2450" s="37"/>
      <c r="W2450" s="37"/>
      <c r="X2450" s="37"/>
      <c r="Y2450" s="37"/>
      <c r="Z2450" s="37"/>
      <c r="AA2450" s="37"/>
      <c r="AB2450" s="37"/>
      <c r="AC2450" s="37"/>
      <c r="AD2450" s="37"/>
      <c r="AE2450" s="37"/>
      <c r="AF2450" s="37"/>
      <c r="AG2450" s="37"/>
      <c r="AH2450" s="37"/>
      <c r="AI2450" s="37"/>
      <c r="AJ2450" s="37"/>
      <c r="AK2450" s="37"/>
      <c r="AL2450" s="37"/>
      <c r="AM2450" s="37"/>
      <c r="AN2450" s="37"/>
      <c r="AO2450" s="37"/>
    </row>
    <row r="2451" spans="17:41" x14ac:dyDescent="0.35">
      <c r="Q2451" s="37"/>
      <c r="R2451" s="37"/>
      <c r="S2451" s="37"/>
      <c r="T2451" s="37"/>
      <c r="U2451" s="37"/>
      <c r="V2451" s="37"/>
      <c r="W2451" s="37"/>
      <c r="X2451" s="37"/>
      <c r="Y2451" s="37"/>
      <c r="Z2451" s="37"/>
      <c r="AA2451" s="37"/>
      <c r="AB2451" s="37"/>
      <c r="AC2451" s="37"/>
      <c r="AD2451" s="37"/>
      <c r="AE2451" s="37"/>
      <c r="AF2451" s="37"/>
      <c r="AG2451" s="37"/>
      <c r="AH2451" s="37"/>
      <c r="AI2451" s="37"/>
      <c r="AJ2451" s="37"/>
      <c r="AK2451" s="37"/>
      <c r="AL2451" s="37"/>
      <c r="AM2451" s="37"/>
      <c r="AN2451" s="37"/>
      <c r="AO2451" s="37"/>
    </row>
    <row r="2452" spans="17:41" x14ac:dyDescent="0.35">
      <c r="Q2452" s="37"/>
      <c r="R2452" s="37"/>
      <c r="S2452" s="37"/>
      <c r="T2452" s="37"/>
      <c r="U2452" s="37"/>
      <c r="V2452" s="37"/>
      <c r="W2452" s="37"/>
      <c r="X2452" s="37"/>
      <c r="Y2452" s="37"/>
      <c r="Z2452" s="37"/>
      <c r="AA2452" s="37"/>
      <c r="AB2452" s="37"/>
      <c r="AC2452" s="37"/>
      <c r="AD2452" s="37"/>
      <c r="AE2452" s="37"/>
      <c r="AF2452" s="37"/>
      <c r="AG2452" s="37"/>
      <c r="AH2452" s="37"/>
      <c r="AI2452" s="37"/>
      <c r="AJ2452" s="37"/>
      <c r="AK2452" s="37"/>
      <c r="AL2452" s="37"/>
      <c r="AM2452" s="37"/>
      <c r="AN2452" s="37"/>
      <c r="AO2452" s="37"/>
    </row>
    <row r="2453" spans="17:41" x14ac:dyDescent="0.35">
      <c r="Q2453" s="37"/>
      <c r="R2453" s="37"/>
      <c r="S2453" s="37"/>
      <c r="T2453" s="37"/>
      <c r="U2453" s="37"/>
      <c r="V2453" s="37"/>
      <c r="W2453" s="37"/>
      <c r="X2453" s="37"/>
      <c r="Y2453" s="37"/>
      <c r="Z2453" s="37"/>
      <c r="AA2453" s="37"/>
      <c r="AB2453" s="37"/>
      <c r="AC2453" s="37"/>
      <c r="AD2453" s="37"/>
      <c r="AE2453" s="37"/>
      <c r="AF2453" s="37"/>
      <c r="AG2453" s="37"/>
      <c r="AH2453" s="37"/>
      <c r="AI2453" s="37"/>
      <c r="AJ2453" s="37"/>
      <c r="AK2453" s="37"/>
      <c r="AL2453" s="37"/>
      <c r="AM2453" s="37"/>
      <c r="AN2453" s="37"/>
      <c r="AO2453" s="37"/>
    </row>
    <row r="2454" spans="17:41" x14ac:dyDescent="0.35">
      <c r="Q2454" s="37"/>
      <c r="R2454" s="37"/>
      <c r="S2454" s="37"/>
      <c r="T2454" s="37"/>
      <c r="U2454" s="37"/>
      <c r="V2454" s="37"/>
      <c r="W2454" s="37"/>
      <c r="X2454" s="37"/>
      <c r="Y2454" s="37"/>
      <c r="Z2454" s="37"/>
      <c r="AA2454" s="37"/>
      <c r="AB2454" s="37"/>
      <c r="AC2454" s="37"/>
      <c r="AD2454" s="37"/>
      <c r="AE2454" s="37"/>
      <c r="AF2454" s="37"/>
      <c r="AG2454" s="37"/>
      <c r="AH2454" s="37"/>
      <c r="AI2454" s="37"/>
      <c r="AJ2454" s="37"/>
      <c r="AK2454" s="37"/>
      <c r="AL2454" s="37"/>
      <c r="AM2454" s="37"/>
      <c r="AN2454" s="37"/>
      <c r="AO2454" s="37"/>
    </row>
    <row r="2455" spans="17:41" x14ac:dyDescent="0.35">
      <c r="Q2455" s="37"/>
      <c r="R2455" s="37"/>
      <c r="S2455" s="37"/>
      <c r="T2455" s="37"/>
      <c r="U2455" s="37"/>
      <c r="V2455" s="37"/>
      <c r="W2455" s="37"/>
      <c r="X2455" s="37"/>
      <c r="Y2455" s="37"/>
      <c r="Z2455" s="37"/>
      <c r="AA2455" s="37"/>
      <c r="AB2455" s="37"/>
      <c r="AC2455" s="37"/>
      <c r="AD2455" s="37"/>
      <c r="AE2455" s="37"/>
      <c r="AF2455" s="37"/>
      <c r="AG2455" s="37"/>
      <c r="AH2455" s="37"/>
      <c r="AI2455" s="37"/>
      <c r="AJ2455" s="37"/>
      <c r="AK2455" s="37"/>
      <c r="AL2455" s="37"/>
      <c r="AM2455" s="37"/>
      <c r="AN2455" s="37"/>
      <c r="AO2455" s="37"/>
    </row>
    <row r="2456" spans="17:41" x14ac:dyDescent="0.35">
      <c r="Q2456" s="37"/>
      <c r="R2456" s="37"/>
      <c r="S2456" s="37"/>
      <c r="T2456" s="37"/>
      <c r="U2456" s="37"/>
      <c r="V2456" s="37"/>
      <c r="W2456" s="37"/>
      <c r="X2456" s="37"/>
      <c r="Y2456" s="37"/>
      <c r="Z2456" s="37"/>
      <c r="AA2456" s="37"/>
      <c r="AB2456" s="37"/>
      <c r="AC2456" s="37"/>
      <c r="AD2456" s="37"/>
      <c r="AE2456" s="37"/>
      <c r="AF2456" s="37"/>
      <c r="AG2456" s="37"/>
      <c r="AH2456" s="37"/>
      <c r="AI2456" s="37"/>
      <c r="AJ2456" s="37"/>
      <c r="AK2456" s="37"/>
      <c r="AL2456" s="37"/>
      <c r="AM2456" s="37"/>
      <c r="AN2456" s="37"/>
      <c r="AO2456" s="37"/>
    </row>
    <row r="2457" spans="17:41" x14ac:dyDescent="0.35">
      <c r="Q2457" s="37"/>
      <c r="R2457" s="37"/>
      <c r="S2457" s="37"/>
      <c r="T2457" s="37"/>
      <c r="U2457" s="37"/>
      <c r="V2457" s="37"/>
      <c r="W2457" s="37"/>
      <c r="X2457" s="37"/>
      <c r="Y2457" s="37"/>
      <c r="Z2457" s="37"/>
      <c r="AA2457" s="37"/>
      <c r="AB2457" s="37"/>
      <c r="AC2457" s="37"/>
      <c r="AD2457" s="37"/>
      <c r="AE2457" s="37"/>
      <c r="AF2457" s="37"/>
      <c r="AG2457" s="37"/>
      <c r="AH2457" s="37"/>
      <c r="AI2457" s="37"/>
      <c r="AJ2457" s="37"/>
      <c r="AK2457" s="37"/>
      <c r="AL2457" s="37"/>
      <c r="AM2457" s="37"/>
      <c r="AN2457" s="37"/>
      <c r="AO2457" s="37"/>
    </row>
    <row r="2458" spans="17:41" x14ac:dyDescent="0.35">
      <c r="Q2458" s="37"/>
      <c r="R2458" s="37"/>
      <c r="S2458" s="37"/>
      <c r="T2458" s="37"/>
      <c r="U2458" s="37"/>
      <c r="V2458" s="37"/>
      <c r="W2458" s="37"/>
      <c r="X2458" s="37"/>
      <c r="Y2458" s="37"/>
      <c r="Z2458" s="37"/>
      <c r="AA2458" s="37"/>
      <c r="AB2458" s="37"/>
      <c r="AC2458" s="37"/>
      <c r="AD2458" s="37"/>
      <c r="AE2458" s="37"/>
      <c r="AF2458" s="37"/>
      <c r="AG2458" s="37"/>
      <c r="AH2458" s="37"/>
      <c r="AI2458" s="37"/>
      <c r="AJ2458" s="37"/>
      <c r="AK2458" s="37"/>
      <c r="AL2458" s="37"/>
      <c r="AM2458" s="37"/>
      <c r="AN2458" s="37"/>
      <c r="AO2458" s="37"/>
    </row>
    <row r="2459" spans="17:41" x14ac:dyDescent="0.35">
      <c r="Q2459" s="37"/>
      <c r="R2459" s="37"/>
      <c r="S2459" s="37"/>
      <c r="T2459" s="37"/>
      <c r="U2459" s="37"/>
      <c r="V2459" s="37"/>
      <c r="W2459" s="37"/>
      <c r="X2459" s="37"/>
      <c r="Y2459" s="37"/>
      <c r="Z2459" s="37"/>
      <c r="AA2459" s="37"/>
      <c r="AB2459" s="37"/>
      <c r="AC2459" s="37"/>
      <c r="AD2459" s="37"/>
      <c r="AE2459" s="37"/>
      <c r="AF2459" s="37"/>
      <c r="AG2459" s="37"/>
      <c r="AH2459" s="37"/>
      <c r="AI2459" s="37"/>
      <c r="AJ2459" s="37"/>
      <c r="AK2459" s="37"/>
      <c r="AL2459" s="37"/>
      <c r="AM2459" s="37"/>
      <c r="AN2459" s="37"/>
      <c r="AO2459" s="37"/>
    </row>
    <row r="2460" spans="17:41" x14ac:dyDescent="0.35">
      <c r="Q2460" s="37"/>
      <c r="R2460" s="37"/>
      <c r="S2460" s="37"/>
      <c r="T2460" s="37"/>
      <c r="U2460" s="37"/>
      <c r="V2460" s="37"/>
      <c r="W2460" s="37"/>
      <c r="X2460" s="37"/>
      <c r="Y2460" s="37"/>
      <c r="Z2460" s="37"/>
      <c r="AA2460" s="37"/>
      <c r="AB2460" s="37"/>
      <c r="AC2460" s="37"/>
      <c r="AD2460" s="37"/>
      <c r="AE2460" s="37"/>
      <c r="AF2460" s="37"/>
      <c r="AG2460" s="37"/>
      <c r="AH2460" s="37"/>
      <c r="AI2460" s="37"/>
      <c r="AJ2460" s="37"/>
      <c r="AK2460" s="37"/>
      <c r="AL2460" s="37"/>
      <c r="AM2460" s="37"/>
      <c r="AN2460" s="37"/>
      <c r="AO2460" s="37"/>
    </row>
    <row r="2461" spans="17:41" x14ac:dyDescent="0.35">
      <c r="Q2461" s="37"/>
      <c r="R2461" s="37"/>
      <c r="S2461" s="37"/>
      <c r="T2461" s="37"/>
      <c r="U2461" s="37"/>
      <c r="V2461" s="37"/>
      <c r="W2461" s="37"/>
      <c r="X2461" s="37"/>
      <c r="Y2461" s="37"/>
      <c r="Z2461" s="37"/>
      <c r="AA2461" s="37"/>
      <c r="AB2461" s="37"/>
      <c r="AC2461" s="37"/>
      <c r="AD2461" s="37"/>
      <c r="AE2461" s="37"/>
      <c r="AF2461" s="37"/>
      <c r="AG2461" s="37"/>
      <c r="AH2461" s="37"/>
      <c r="AI2461" s="37"/>
      <c r="AJ2461" s="37"/>
      <c r="AK2461" s="37"/>
      <c r="AL2461" s="37"/>
      <c r="AM2461" s="37"/>
      <c r="AN2461" s="37"/>
      <c r="AO2461" s="37"/>
    </row>
    <row r="2462" spans="17:41" x14ac:dyDescent="0.35">
      <c r="Q2462" s="37"/>
      <c r="R2462" s="37"/>
      <c r="S2462" s="37"/>
      <c r="T2462" s="37"/>
      <c r="U2462" s="37"/>
      <c r="V2462" s="37"/>
      <c r="W2462" s="37"/>
      <c r="X2462" s="37"/>
      <c r="Y2462" s="37"/>
      <c r="Z2462" s="37"/>
      <c r="AA2462" s="37"/>
      <c r="AB2462" s="37"/>
      <c r="AC2462" s="37"/>
      <c r="AD2462" s="37"/>
      <c r="AE2462" s="37"/>
      <c r="AF2462" s="37"/>
      <c r="AG2462" s="37"/>
      <c r="AH2462" s="37"/>
      <c r="AI2462" s="37"/>
      <c r="AJ2462" s="37"/>
      <c r="AK2462" s="37"/>
      <c r="AL2462" s="37"/>
      <c r="AM2462" s="37"/>
      <c r="AN2462" s="37"/>
      <c r="AO2462" s="37"/>
    </row>
    <row r="2463" spans="17:41" x14ac:dyDescent="0.35">
      <c r="Q2463" s="37"/>
      <c r="R2463" s="37"/>
      <c r="S2463" s="37"/>
      <c r="T2463" s="37"/>
      <c r="U2463" s="37"/>
      <c r="V2463" s="37"/>
      <c r="W2463" s="37"/>
      <c r="X2463" s="37"/>
      <c r="Y2463" s="37"/>
      <c r="Z2463" s="37"/>
      <c r="AA2463" s="37"/>
      <c r="AB2463" s="37"/>
      <c r="AC2463" s="37"/>
      <c r="AD2463" s="37"/>
      <c r="AE2463" s="37"/>
      <c r="AF2463" s="37"/>
      <c r="AG2463" s="37"/>
      <c r="AH2463" s="37"/>
      <c r="AI2463" s="37"/>
      <c r="AJ2463" s="37"/>
      <c r="AK2463" s="37"/>
      <c r="AL2463" s="37"/>
      <c r="AM2463" s="37"/>
      <c r="AN2463" s="37"/>
      <c r="AO2463" s="37"/>
    </row>
    <row r="2464" spans="17:41" x14ac:dyDescent="0.35">
      <c r="Q2464" s="37"/>
      <c r="R2464" s="37"/>
      <c r="S2464" s="37"/>
      <c r="T2464" s="37"/>
      <c r="U2464" s="37"/>
      <c r="V2464" s="37"/>
      <c r="W2464" s="37"/>
      <c r="X2464" s="37"/>
      <c r="Y2464" s="37"/>
      <c r="Z2464" s="37"/>
      <c r="AA2464" s="37"/>
      <c r="AB2464" s="37"/>
      <c r="AC2464" s="37"/>
      <c r="AD2464" s="37"/>
      <c r="AE2464" s="37"/>
      <c r="AF2464" s="37"/>
      <c r="AG2464" s="37"/>
      <c r="AH2464" s="37"/>
      <c r="AI2464" s="37"/>
      <c r="AJ2464" s="37"/>
      <c r="AK2464" s="37"/>
      <c r="AL2464" s="37"/>
      <c r="AM2464" s="37"/>
      <c r="AN2464" s="37"/>
      <c r="AO2464" s="37"/>
    </row>
    <row r="2465" spans="17:41" x14ac:dyDescent="0.35">
      <c r="Q2465" s="37"/>
      <c r="R2465" s="37"/>
      <c r="S2465" s="37"/>
      <c r="T2465" s="37"/>
      <c r="U2465" s="37"/>
      <c r="V2465" s="37"/>
      <c r="W2465" s="37"/>
      <c r="X2465" s="37"/>
      <c r="Y2465" s="37"/>
      <c r="Z2465" s="37"/>
      <c r="AA2465" s="37"/>
      <c r="AB2465" s="37"/>
      <c r="AC2465" s="37"/>
      <c r="AD2465" s="37"/>
      <c r="AE2465" s="37"/>
      <c r="AF2465" s="37"/>
      <c r="AG2465" s="37"/>
      <c r="AH2465" s="37"/>
      <c r="AI2465" s="37"/>
      <c r="AJ2465" s="37"/>
      <c r="AK2465" s="37"/>
      <c r="AL2465" s="37"/>
      <c r="AM2465" s="37"/>
      <c r="AN2465" s="37"/>
      <c r="AO2465" s="37"/>
    </row>
    <row r="2466" spans="17:41" x14ac:dyDescent="0.35">
      <c r="Q2466" s="37"/>
      <c r="R2466" s="37"/>
      <c r="S2466" s="37"/>
      <c r="T2466" s="37"/>
      <c r="U2466" s="37"/>
      <c r="V2466" s="37"/>
      <c r="W2466" s="37"/>
      <c r="X2466" s="37"/>
      <c r="Y2466" s="37"/>
      <c r="Z2466" s="37"/>
      <c r="AA2466" s="37"/>
      <c r="AB2466" s="37"/>
      <c r="AC2466" s="37"/>
      <c r="AD2466" s="37"/>
      <c r="AE2466" s="37"/>
      <c r="AF2466" s="37"/>
      <c r="AG2466" s="37"/>
      <c r="AH2466" s="37"/>
      <c r="AI2466" s="37"/>
      <c r="AJ2466" s="37"/>
      <c r="AK2466" s="37"/>
      <c r="AL2466" s="37"/>
      <c r="AM2466" s="37"/>
      <c r="AN2466" s="37"/>
      <c r="AO2466" s="37"/>
    </row>
    <row r="2467" spans="17:41" x14ac:dyDescent="0.35">
      <c r="Q2467" s="37"/>
      <c r="R2467" s="37"/>
      <c r="S2467" s="37"/>
      <c r="T2467" s="37"/>
      <c r="U2467" s="37"/>
      <c r="V2467" s="37"/>
      <c r="W2467" s="37"/>
      <c r="X2467" s="37"/>
      <c r="Y2467" s="37"/>
      <c r="Z2467" s="37"/>
      <c r="AA2467" s="37"/>
      <c r="AB2467" s="37"/>
      <c r="AC2467" s="37"/>
      <c r="AD2467" s="37"/>
      <c r="AE2467" s="37"/>
      <c r="AF2467" s="37"/>
      <c r="AG2467" s="37"/>
      <c r="AH2467" s="37"/>
      <c r="AI2467" s="37"/>
      <c r="AJ2467" s="37"/>
      <c r="AK2467" s="37"/>
      <c r="AL2467" s="37"/>
      <c r="AM2467" s="37"/>
      <c r="AN2467" s="37"/>
      <c r="AO2467" s="37"/>
    </row>
    <row r="2468" spans="17:41" x14ac:dyDescent="0.35">
      <c r="Q2468" s="37"/>
      <c r="R2468" s="37"/>
      <c r="S2468" s="37"/>
      <c r="T2468" s="37"/>
      <c r="U2468" s="37"/>
      <c r="V2468" s="37"/>
      <c r="W2468" s="37"/>
      <c r="X2468" s="37"/>
      <c r="Y2468" s="37"/>
      <c r="Z2468" s="37"/>
      <c r="AA2468" s="37"/>
      <c r="AB2468" s="37"/>
      <c r="AC2468" s="37"/>
      <c r="AD2468" s="37"/>
      <c r="AE2468" s="37"/>
      <c r="AF2468" s="37"/>
      <c r="AG2468" s="37"/>
      <c r="AH2468" s="37"/>
      <c r="AI2468" s="37"/>
      <c r="AJ2468" s="37"/>
      <c r="AK2468" s="37"/>
      <c r="AL2468" s="37"/>
      <c r="AM2468" s="37"/>
      <c r="AN2468" s="37"/>
      <c r="AO2468" s="37"/>
    </row>
    <row r="2469" spans="17:41" x14ac:dyDescent="0.35">
      <c r="Q2469" s="37"/>
      <c r="R2469" s="37"/>
      <c r="S2469" s="37"/>
      <c r="T2469" s="37"/>
      <c r="U2469" s="37"/>
      <c r="V2469" s="37"/>
      <c r="W2469" s="37"/>
      <c r="X2469" s="37"/>
      <c r="Y2469" s="37"/>
      <c r="Z2469" s="37"/>
      <c r="AA2469" s="37"/>
      <c r="AB2469" s="37"/>
      <c r="AC2469" s="37"/>
      <c r="AD2469" s="37"/>
      <c r="AE2469" s="37"/>
      <c r="AF2469" s="37"/>
      <c r="AG2469" s="37"/>
      <c r="AH2469" s="37"/>
      <c r="AI2469" s="37"/>
      <c r="AJ2469" s="37"/>
      <c r="AK2469" s="37"/>
      <c r="AL2469" s="37"/>
      <c r="AM2469" s="37"/>
      <c r="AN2469" s="37"/>
      <c r="AO2469" s="37"/>
    </row>
    <row r="2470" spans="17:41" x14ac:dyDescent="0.35">
      <c r="Q2470" s="37"/>
      <c r="R2470" s="37"/>
      <c r="S2470" s="37"/>
      <c r="T2470" s="37"/>
      <c r="U2470" s="37"/>
      <c r="V2470" s="37"/>
      <c r="W2470" s="37"/>
      <c r="X2470" s="37"/>
      <c r="Y2470" s="37"/>
      <c r="Z2470" s="37"/>
      <c r="AA2470" s="37"/>
      <c r="AB2470" s="37"/>
      <c r="AC2470" s="37"/>
      <c r="AD2470" s="37"/>
      <c r="AE2470" s="37"/>
      <c r="AF2470" s="37"/>
      <c r="AG2470" s="37"/>
      <c r="AH2470" s="37"/>
      <c r="AI2470" s="37"/>
      <c r="AJ2470" s="37"/>
      <c r="AK2470" s="37"/>
      <c r="AL2470" s="37"/>
      <c r="AM2470" s="37"/>
      <c r="AN2470" s="37"/>
      <c r="AO2470" s="37"/>
    </row>
    <row r="2471" spans="17:41" x14ac:dyDescent="0.35">
      <c r="Q2471" s="37"/>
      <c r="R2471" s="37"/>
      <c r="S2471" s="37"/>
      <c r="T2471" s="37"/>
      <c r="U2471" s="37"/>
      <c r="V2471" s="37"/>
      <c r="W2471" s="37"/>
      <c r="X2471" s="37"/>
      <c r="Y2471" s="37"/>
      <c r="Z2471" s="37"/>
      <c r="AA2471" s="37"/>
      <c r="AB2471" s="37"/>
      <c r="AC2471" s="37"/>
      <c r="AD2471" s="37"/>
      <c r="AE2471" s="37"/>
      <c r="AF2471" s="37"/>
      <c r="AG2471" s="37"/>
      <c r="AH2471" s="37"/>
      <c r="AI2471" s="37"/>
      <c r="AJ2471" s="37"/>
      <c r="AK2471" s="37"/>
      <c r="AL2471" s="37"/>
      <c r="AM2471" s="37"/>
      <c r="AN2471" s="37"/>
      <c r="AO2471" s="37"/>
    </row>
    <row r="2472" spans="17:41" x14ac:dyDescent="0.35">
      <c r="Q2472" s="37"/>
      <c r="R2472" s="37"/>
      <c r="S2472" s="37"/>
      <c r="T2472" s="37"/>
      <c r="U2472" s="37"/>
      <c r="V2472" s="37"/>
      <c r="W2472" s="37"/>
      <c r="X2472" s="37"/>
      <c r="Y2472" s="37"/>
      <c r="Z2472" s="37"/>
      <c r="AA2472" s="37"/>
      <c r="AB2472" s="37"/>
      <c r="AC2472" s="37"/>
      <c r="AD2472" s="37"/>
      <c r="AE2472" s="37"/>
      <c r="AF2472" s="37"/>
      <c r="AG2472" s="37"/>
      <c r="AH2472" s="37"/>
      <c r="AI2472" s="37"/>
      <c r="AJ2472" s="37"/>
      <c r="AK2472" s="37"/>
      <c r="AL2472" s="37"/>
      <c r="AM2472" s="37"/>
      <c r="AN2472" s="37"/>
      <c r="AO2472" s="37"/>
    </row>
    <row r="2473" spans="17:41" x14ac:dyDescent="0.35">
      <c r="Q2473" s="37"/>
      <c r="R2473" s="37"/>
      <c r="S2473" s="37"/>
      <c r="T2473" s="37"/>
      <c r="U2473" s="37"/>
      <c r="V2473" s="37"/>
      <c r="W2473" s="37"/>
      <c r="X2473" s="37"/>
      <c r="Y2473" s="37"/>
      <c r="Z2473" s="37"/>
      <c r="AA2473" s="37"/>
      <c r="AB2473" s="37"/>
      <c r="AC2473" s="37"/>
      <c r="AD2473" s="37"/>
      <c r="AE2473" s="37"/>
      <c r="AF2473" s="37"/>
      <c r="AG2473" s="37"/>
      <c r="AH2473" s="37"/>
      <c r="AI2473" s="37"/>
      <c r="AJ2473" s="37"/>
      <c r="AK2473" s="37"/>
      <c r="AL2473" s="37"/>
      <c r="AM2473" s="37"/>
      <c r="AN2473" s="37"/>
      <c r="AO2473" s="37"/>
    </row>
    <row r="2474" spans="17:41" x14ac:dyDescent="0.35">
      <c r="Q2474" s="37"/>
      <c r="R2474" s="37"/>
      <c r="S2474" s="37"/>
      <c r="T2474" s="37"/>
      <c r="U2474" s="37"/>
      <c r="V2474" s="37"/>
      <c r="W2474" s="37"/>
      <c r="X2474" s="37"/>
      <c r="Y2474" s="37"/>
      <c r="Z2474" s="37"/>
      <c r="AA2474" s="37"/>
      <c r="AB2474" s="37"/>
      <c r="AC2474" s="37"/>
      <c r="AD2474" s="37"/>
      <c r="AE2474" s="37"/>
      <c r="AF2474" s="37"/>
      <c r="AG2474" s="37"/>
      <c r="AH2474" s="37"/>
      <c r="AI2474" s="37"/>
      <c r="AJ2474" s="37"/>
      <c r="AK2474" s="37"/>
      <c r="AL2474" s="37"/>
      <c r="AM2474" s="37"/>
      <c r="AN2474" s="37"/>
      <c r="AO2474" s="37"/>
    </row>
    <row r="2475" spans="17:41" x14ac:dyDescent="0.35">
      <c r="Q2475" s="37"/>
      <c r="R2475" s="37"/>
      <c r="S2475" s="37"/>
      <c r="T2475" s="37"/>
      <c r="U2475" s="37"/>
      <c r="V2475" s="37"/>
      <c r="W2475" s="37"/>
      <c r="X2475" s="37"/>
      <c r="Y2475" s="37"/>
      <c r="Z2475" s="37"/>
      <c r="AA2475" s="37"/>
      <c r="AB2475" s="37"/>
      <c r="AC2475" s="37"/>
      <c r="AD2475" s="37"/>
      <c r="AE2475" s="37"/>
      <c r="AF2475" s="37"/>
      <c r="AG2475" s="37"/>
      <c r="AH2475" s="37"/>
      <c r="AI2475" s="37"/>
      <c r="AJ2475" s="37"/>
      <c r="AK2475" s="37"/>
      <c r="AL2475" s="37"/>
      <c r="AM2475" s="37"/>
      <c r="AN2475" s="37"/>
      <c r="AO2475" s="37"/>
    </row>
    <row r="2476" spans="17:41" x14ac:dyDescent="0.35">
      <c r="Q2476" s="37"/>
      <c r="R2476" s="37"/>
      <c r="S2476" s="37"/>
      <c r="T2476" s="37"/>
      <c r="U2476" s="37"/>
      <c r="V2476" s="37"/>
      <c r="W2476" s="37"/>
      <c r="X2476" s="37"/>
      <c r="Y2476" s="37"/>
      <c r="Z2476" s="37"/>
      <c r="AA2476" s="37"/>
      <c r="AB2476" s="37"/>
      <c r="AC2476" s="37"/>
      <c r="AD2476" s="37"/>
      <c r="AE2476" s="37"/>
      <c r="AF2476" s="37"/>
      <c r="AG2476" s="37"/>
      <c r="AH2476" s="37"/>
      <c r="AI2476" s="37"/>
      <c r="AJ2476" s="37"/>
      <c r="AK2476" s="37"/>
      <c r="AL2476" s="37"/>
      <c r="AM2476" s="37"/>
      <c r="AN2476" s="37"/>
      <c r="AO2476" s="37"/>
    </row>
    <row r="2477" spans="17:41" x14ac:dyDescent="0.35">
      <c r="Q2477" s="37"/>
      <c r="R2477" s="37"/>
      <c r="S2477" s="37"/>
      <c r="T2477" s="37"/>
      <c r="U2477" s="37"/>
      <c r="V2477" s="37"/>
      <c r="W2477" s="37"/>
      <c r="X2477" s="37"/>
      <c r="Y2477" s="37"/>
      <c r="Z2477" s="37"/>
      <c r="AA2477" s="37"/>
      <c r="AB2477" s="37"/>
      <c r="AC2477" s="37"/>
      <c r="AD2477" s="37"/>
      <c r="AE2477" s="37"/>
      <c r="AF2477" s="37"/>
      <c r="AG2477" s="37"/>
      <c r="AH2477" s="37"/>
      <c r="AI2477" s="37"/>
      <c r="AJ2477" s="37"/>
      <c r="AK2477" s="37"/>
      <c r="AL2477" s="37"/>
      <c r="AM2477" s="37"/>
      <c r="AN2477" s="37"/>
      <c r="AO2477" s="37"/>
    </row>
    <row r="2478" spans="17:41" x14ac:dyDescent="0.35">
      <c r="Q2478" s="37"/>
      <c r="R2478" s="37"/>
      <c r="S2478" s="37"/>
      <c r="T2478" s="37"/>
      <c r="U2478" s="37"/>
      <c r="V2478" s="37"/>
      <c r="W2478" s="37"/>
      <c r="X2478" s="37"/>
      <c r="Y2478" s="37"/>
      <c r="Z2478" s="37"/>
      <c r="AA2478" s="37"/>
      <c r="AB2478" s="37"/>
      <c r="AC2478" s="37"/>
      <c r="AD2478" s="37"/>
      <c r="AE2478" s="37"/>
      <c r="AF2478" s="37"/>
      <c r="AG2478" s="37"/>
      <c r="AH2478" s="37"/>
      <c r="AI2478" s="37"/>
      <c r="AJ2478" s="37"/>
      <c r="AK2478" s="37"/>
      <c r="AL2478" s="37"/>
      <c r="AM2478" s="37"/>
      <c r="AN2478" s="37"/>
      <c r="AO2478" s="37"/>
    </row>
    <row r="2479" spans="17:41" x14ac:dyDescent="0.35">
      <c r="Q2479" s="37"/>
      <c r="R2479" s="37"/>
      <c r="S2479" s="37"/>
      <c r="T2479" s="37"/>
      <c r="U2479" s="37"/>
      <c r="V2479" s="37"/>
      <c r="W2479" s="37"/>
      <c r="X2479" s="37"/>
      <c r="Y2479" s="37"/>
      <c r="Z2479" s="37"/>
      <c r="AA2479" s="37"/>
      <c r="AB2479" s="37"/>
      <c r="AC2479" s="37"/>
      <c r="AD2479" s="37"/>
      <c r="AE2479" s="37"/>
      <c r="AF2479" s="37"/>
      <c r="AG2479" s="37"/>
      <c r="AH2479" s="37"/>
      <c r="AI2479" s="37"/>
      <c r="AJ2479" s="37"/>
      <c r="AK2479" s="37"/>
      <c r="AL2479" s="37"/>
      <c r="AM2479" s="37"/>
      <c r="AN2479" s="37"/>
      <c r="AO2479" s="37"/>
    </row>
    <row r="2480" spans="17:41" x14ac:dyDescent="0.35">
      <c r="Q2480" s="37"/>
      <c r="R2480" s="37"/>
      <c r="S2480" s="37"/>
      <c r="T2480" s="37"/>
      <c r="U2480" s="37"/>
      <c r="V2480" s="37"/>
      <c r="W2480" s="37"/>
      <c r="X2480" s="37"/>
      <c r="Y2480" s="37"/>
      <c r="Z2480" s="37"/>
      <c r="AA2480" s="37"/>
      <c r="AB2480" s="37"/>
      <c r="AC2480" s="37"/>
      <c r="AD2480" s="37"/>
      <c r="AE2480" s="37"/>
      <c r="AF2480" s="37"/>
      <c r="AG2480" s="37"/>
      <c r="AH2480" s="37"/>
      <c r="AI2480" s="37"/>
      <c r="AJ2480" s="37"/>
      <c r="AK2480" s="37"/>
      <c r="AL2480" s="37"/>
      <c r="AM2480" s="37"/>
      <c r="AN2480" s="37"/>
      <c r="AO2480" s="37"/>
    </row>
    <row r="2481" spans="17:41" x14ac:dyDescent="0.35">
      <c r="Q2481" s="37"/>
      <c r="R2481" s="37"/>
      <c r="S2481" s="37"/>
      <c r="T2481" s="37"/>
      <c r="U2481" s="37"/>
      <c r="V2481" s="37"/>
      <c r="W2481" s="37"/>
      <c r="X2481" s="37"/>
      <c r="Y2481" s="37"/>
      <c r="Z2481" s="37"/>
      <c r="AA2481" s="37"/>
      <c r="AB2481" s="37"/>
      <c r="AC2481" s="37"/>
      <c r="AD2481" s="37"/>
      <c r="AE2481" s="37"/>
      <c r="AF2481" s="37"/>
      <c r="AG2481" s="37"/>
      <c r="AH2481" s="37"/>
      <c r="AI2481" s="37"/>
      <c r="AJ2481" s="37"/>
      <c r="AK2481" s="37"/>
      <c r="AL2481" s="37"/>
      <c r="AM2481" s="37"/>
      <c r="AN2481" s="37"/>
      <c r="AO2481" s="37"/>
    </row>
    <row r="2482" spans="17:41" x14ac:dyDescent="0.35">
      <c r="Q2482" s="37"/>
      <c r="R2482" s="37"/>
      <c r="S2482" s="37"/>
      <c r="T2482" s="37"/>
      <c r="U2482" s="37"/>
      <c r="V2482" s="37"/>
      <c r="W2482" s="37"/>
      <c r="X2482" s="37"/>
      <c r="Y2482" s="37"/>
      <c r="Z2482" s="37"/>
      <c r="AA2482" s="37"/>
      <c r="AB2482" s="37"/>
      <c r="AC2482" s="37"/>
      <c r="AD2482" s="37"/>
      <c r="AE2482" s="37"/>
      <c r="AF2482" s="37"/>
      <c r="AG2482" s="37"/>
      <c r="AH2482" s="37"/>
      <c r="AI2482" s="37"/>
      <c r="AJ2482" s="37"/>
      <c r="AK2482" s="37"/>
      <c r="AL2482" s="37"/>
      <c r="AM2482" s="37"/>
      <c r="AN2482" s="37"/>
      <c r="AO2482" s="37"/>
    </row>
    <row r="2483" spans="17:41" x14ac:dyDescent="0.35">
      <c r="Q2483" s="37"/>
      <c r="R2483" s="37"/>
      <c r="S2483" s="37"/>
      <c r="T2483" s="37"/>
      <c r="U2483" s="37"/>
      <c r="V2483" s="37"/>
      <c r="W2483" s="37"/>
      <c r="X2483" s="37"/>
      <c r="Y2483" s="37"/>
      <c r="Z2483" s="37"/>
      <c r="AA2483" s="37"/>
      <c r="AB2483" s="37"/>
      <c r="AC2483" s="37"/>
      <c r="AD2483" s="37"/>
      <c r="AE2483" s="37"/>
      <c r="AF2483" s="37"/>
      <c r="AG2483" s="37"/>
      <c r="AH2483" s="37"/>
      <c r="AI2483" s="37"/>
      <c r="AJ2483" s="37"/>
      <c r="AK2483" s="37"/>
      <c r="AL2483" s="37"/>
      <c r="AM2483" s="37"/>
      <c r="AN2483" s="37"/>
      <c r="AO2483" s="37"/>
    </row>
    <row r="2484" spans="17:41" x14ac:dyDescent="0.35">
      <c r="Q2484" s="37"/>
      <c r="R2484" s="37"/>
      <c r="S2484" s="37"/>
      <c r="T2484" s="37"/>
      <c r="U2484" s="37"/>
      <c r="V2484" s="37"/>
      <c r="W2484" s="37"/>
      <c r="X2484" s="37"/>
      <c r="Y2484" s="37"/>
      <c r="Z2484" s="37"/>
      <c r="AA2484" s="37"/>
      <c r="AB2484" s="37"/>
      <c r="AC2484" s="37"/>
      <c r="AD2484" s="37"/>
      <c r="AE2484" s="37"/>
      <c r="AF2484" s="37"/>
      <c r="AG2484" s="37"/>
      <c r="AH2484" s="37"/>
      <c r="AI2484" s="37"/>
      <c r="AJ2484" s="37"/>
      <c r="AK2484" s="37"/>
      <c r="AL2484" s="37"/>
      <c r="AM2484" s="37"/>
      <c r="AN2484" s="37"/>
      <c r="AO2484" s="37"/>
    </row>
    <row r="2485" spans="17:41" x14ac:dyDescent="0.35">
      <c r="Q2485" s="37"/>
      <c r="R2485" s="37"/>
      <c r="S2485" s="37"/>
      <c r="T2485" s="37"/>
      <c r="U2485" s="37"/>
      <c r="V2485" s="37"/>
      <c r="W2485" s="37"/>
      <c r="X2485" s="37"/>
      <c r="Y2485" s="37"/>
      <c r="Z2485" s="37"/>
      <c r="AA2485" s="37"/>
      <c r="AB2485" s="37"/>
      <c r="AC2485" s="37"/>
      <c r="AD2485" s="37"/>
      <c r="AE2485" s="37"/>
      <c r="AF2485" s="37"/>
      <c r="AG2485" s="37"/>
      <c r="AH2485" s="37"/>
      <c r="AI2485" s="37"/>
      <c r="AJ2485" s="37"/>
      <c r="AK2485" s="37"/>
      <c r="AL2485" s="37"/>
      <c r="AM2485" s="37"/>
      <c r="AN2485" s="37"/>
      <c r="AO2485" s="37"/>
    </row>
    <row r="2486" spans="17:41" x14ac:dyDescent="0.35">
      <c r="Q2486" s="37"/>
      <c r="R2486" s="37"/>
      <c r="S2486" s="37"/>
      <c r="T2486" s="37"/>
      <c r="U2486" s="37"/>
      <c r="V2486" s="37"/>
      <c r="W2486" s="37"/>
      <c r="X2486" s="37"/>
      <c r="Y2486" s="37"/>
      <c r="Z2486" s="37"/>
      <c r="AA2486" s="37"/>
      <c r="AB2486" s="37"/>
      <c r="AC2486" s="37"/>
      <c r="AD2486" s="37"/>
      <c r="AE2486" s="37"/>
      <c r="AF2486" s="37"/>
      <c r="AG2486" s="37"/>
      <c r="AH2486" s="37"/>
      <c r="AI2486" s="37"/>
      <c r="AJ2486" s="37"/>
      <c r="AK2486" s="37"/>
      <c r="AL2486" s="37"/>
      <c r="AM2486" s="37"/>
      <c r="AN2486" s="37"/>
      <c r="AO2486" s="37"/>
    </row>
    <row r="2487" spans="17:41" x14ac:dyDescent="0.35">
      <c r="Q2487" s="37"/>
      <c r="R2487" s="37"/>
      <c r="S2487" s="37"/>
      <c r="T2487" s="37"/>
      <c r="U2487" s="37"/>
      <c r="V2487" s="37"/>
      <c r="W2487" s="37"/>
      <c r="X2487" s="37"/>
      <c r="Y2487" s="37"/>
      <c r="Z2487" s="37"/>
      <c r="AA2487" s="37"/>
      <c r="AB2487" s="37"/>
      <c r="AC2487" s="37"/>
      <c r="AD2487" s="37"/>
      <c r="AE2487" s="37"/>
      <c r="AF2487" s="37"/>
      <c r="AG2487" s="37"/>
      <c r="AH2487" s="37"/>
      <c r="AI2487" s="37"/>
      <c r="AJ2487" s="37"/>
      <c r="AK2487" s="37"/>
      <c r="AL2487" s="37"/>
      <c r="AM2487" s="37"/>
      <c r="AN2487" s="37"/>
      <c r="AO2487" s="37"/>
    </row>
    <row r="2488" spans="17:41" x14ac:dyDescent="0.35">
      <c r="Q2488" s="37"/>
      <c r="R2488" s="37"/>
      <c r="S2488" s="37"/>
      <c r="T2488" s="37"/>
      <c r="U2488" s="37"/>
      <c r="V2488" s="37"/>
      <c r="W2488" s="37"/>
      <c r="X2488" s="37"/>
      <c r="Y2488" s="37"/>
      <c r="Z2488" s="37"/>
      <c r="AA2488" s="37"/>
      <c r="AB2488" s="37"/>
      <c r="AC2488" s="37"/>
      <c r="AD2488" s="37"/>
      <c r="AE2488" s="37"/>
      <c r="AF2488" s="37"/>
      <c r="AG2488" s="37"/>
      <c r="AH2488" s="37"/>
      <c r="AI2488" s="37"/>
      <c r="AJ2488" s="37"/>
      <c r="AK2488" s="37"/>
      <c r="AL2488" s="37"/>
      <c r="AM2488" s="37"/>
      <c r="AN2488" s="37"/>
      <c r="AO2488" s="37"/>
    </row>
    <row r="2489" spans="17:41" x14ac:dyDescent="0.35">
      <c r="Q2489" s="37"/>
      <c r="R2489" s="37"/>
      <c r="S2489" s="37"/>
      <c r="T2489" s="37"/>
      <c r="U2489" s="37"/>
      <c r="V2489" s="37"/>
      <c r="W2489" s="37"/>
      <c r="X2489" s="37"/>
      <c r="Y2489" s="37"/>
      <c r="Z2489" s="37"/>
      <c r="AA2489" s="37"/>
      <c r="AB2489" s="37"/>
      <c r="AC2489" s="37"/>
      <c r="AD2489" s="37"/>
      <c r="AE2489" s="37"/>
      <c r="AF2489" s="37"/>
      <c r="AG2489" s="37"/>
      <c r="AH2489" s="37"/>
      <c r="AI2489" s="37"/>
      <c r="AJ2489" s="37"/>
      <c r="AK2489" s="37"/>
      <c r="AL2489" s="37"/>
      <c r="AM2489" s="37"/>
      <c r="AN2489" s="37"/>
      <c r="AO2489" s="37"/>
    </row>
    <row r="2490" spans="17:41" x14ac:dyDescent="0.35">
      <c r="Q2490" s="37"/>
      <c r="R2490" s="37"/>
      <c r="S2490" s="37"/>
      <c r="T2490" s="37"/>
      <c r="U2490" s="37"/>
      <c r="V2490" s="37"/>
      <c r="W2490" s="37"/>
      <c r="X2490" s="37"/>
      <c r="Y2490" s="37"/>
      <c r="Z2490" s="37"/>
      <c r="AA2490" s="37"/>
      <c r="AB2490" s="37"/>
      <c r="AC2490" s="37"/>
      <c r="AD2490" s="37"/>
      <c r="AE2490" s="37"/>
      <c r="AF2490" s="37"/>
      <c r="AG2490" s="37"/>
      <c r="AH2490" s="37"/>
      <c r="AI2490" s="37"/>
      <c r="AJ2490" s="37"/>
      <c r="AK2490" s="37"/>
      <c r="AL2490" s="37"/>
      <c r="AM2490" s="37"/>
      <c r="AN2490" s="37"/>
      <c r="AO2490" s="37"/>
    </row>
    <row r="2491" spans="17:41" x14ac:dyDescent="0.35">
      <c r="Q2491" s="37"/>
      <c r="R2491" s="37"/>
      <c r="S2491" s="37"/>
      <c r="T2491" s="37"/>
      <c r="U2491" s="37"/>
      <c r="V2491" s="37"/>
      <c r="W2491" s="37"/>
      <c r="X2491" s="37"/>
      <c r="Y2491" s="37"/>
      <c r="Z2491" s="37"/>
      <c r="AA2491" s="37"/>
      <c r="AB2491" s="37"/>
      <c r="AC2491" s="37"/>
      <c r="AD2491" s="37"/>
      <c r="AE2491" s="37"/>
      <c r="AF2491" s="37"/>
      <c r="AG2491" s="37"/>
      <c r="AH2491" s="37"/>
      <c r="AI2491" s="37"/>
      <c r="AJ2491" s="37"/>
      <c r="AK2491" s="37"/>
      <c r="AL2491" s="37"/>
      <c r="AM2491" s="37"/>
      <c r="AN2491" s="37"/>
      <c r="AO2491" s="37"/>
    </row>
    <row r="2492" spans="17:41" x14ac:dyDescent="0.35">
      <c r="Q2492" s="37"/>
      <c r="R2492" s="37"/>
      <c r="S2492" s="37"/>
      <c r="T2492" s="37"/>
      <c r="U2492" s="37"/>
      <c r="V2492" s="37"/>
      <c r="W2492" s="37"/>
      <c r="X2492" s="37"/>
      <c r="Y2492" s="37"/>
      <c r="Z2492" s="37"/>
      <c r="AA2492" s="37"/>
      <c r="AB2492" s="37"/>
      <c r="AC2492" s="37"/>
      <c r="AD2492" s="37"/>
      <c r="AE2492" s="37"/>
      <c r="AF2492" s="37"/>
      <c r="AG2492" s="37"/>
      <c r="AH2492" s="37"/>
      <c r="AI2492" s="37"/>
      <c r="AJ2492" s="37"/>
      <c r="AK2492" s="37"/>
      <c r="AL2492" s="37"/>
      <c r="AM2492" s="37"/>
      <c r="AN2492" s="37"/>
      <c r="AO2492" s="37"/>
    </row>
    <row r="2493" spans="17:41" x14ac:dyDescent="0.35">
      <c r="Q2493" s="37"/>
      <c r="R2493" s="37"/>
      <c r="S2493" s="37"/>
      <c r="T2493" s="37"/>
      <c r="U2493" s="37"/>
      <c r="V2493" s="37"/>
      <c r="W2493" s="37"/>
      <c r="X2493" s="37"/>
      <c r="Y2493" s="37"/>
      <c r="Z2493" s="37"/>
      <c r="AA2493" s="37"/>
      <c r="AB2493" s="37"/>
      <c r="AC2493" s="37"/>
      <c r="AD2493" s="37"/>
      <c r="AE2493" s="37"/>
      <c r="AF2493" s="37"/>
      <c r="AG2493" s="37"/>
      <c r="AH2493" s="37"/>
      <c r="AI2493" s="37"/>
      <c r="AJ2493" s="37"/>
      <c r="AK2493" s="37"/>
      <c r="AL2493" s="37"/>
      <c r="AM2493" s="37"/>
      <c r="AN2493" s="37"/>
      <c r="AO2493" s="37"/>
    </row>
    <row r="2494" spans="17:41" x14ac:dyDescent="0.35">
      <c r="Q2494" s="37"/>
      <c r="R2494" s="37"/>
      <c r="S2494" s="37"/>
      <c r="T2494" s="37"/>
      <c r="U2494" s="37"/>
      <c r="V2494" s="37"/>
      <c r="W2494" s="37"/>
      <c r="X2494" s="37"/>
      <c r="Y2494" s="37"/>
      <c r="Z2494" s="37"/>
      <c r="AA2494" s="37"/>
      <c r="AB2494" s="37"/>
      <c r="AC2494" s="37"/>
      <c r="AD2494" s="37"/>
      <c r="AE2494" s="37"/>
      <c r="AF2494" s="37"/>
      <c r="AG2494" s="37"/>
      <c r="AH2494" s="37"/>
      <c r="AI2494" s="37"/>
      <c r="AJ2494" s="37"/>
      <c r="AK2494" s="37"/>
      <c r="AL2494" s="37"/>
      <c r="AM2494" s="37"/>
      <c r="AN2494" s="37"/>
      <c r="AO2494" s="37"/>
    </row>
    <row r="2495" spans="17:41" x14ac:dyDescent="0.35">
      <c r="Q2495" s="37"/>
      <c r="R2495" s="37"/>
      <c r="S2495" s="37"/>
      <c r="T2495" s="37"/>
      <c r="U2495" s="37"/>
      <c r="V2495" s="37"/>
      <c r="W2495" s="37"/>
      <c r="X2495" s="37"/>
      <c r="Y2495" s="37"/>
      <c r="Z2495" s="37"/>
      <c r="AA2495" s="37"/>
      <c r="AB2495" s="37"/>
      <c r="AC2495" s="37"/>
      <c r="AD2495" s="37"/>
      <c r="AE2495" s="37"/>
      <c r="AF2495" s="37"/>
      <c r="AG2495" s="37"/>
      <c r="AH2495" s="37"/>
      <c r="AI2495" s="37"/>
      <c r="AJ2495" s="37"/>
      <c r="AK2495" s="37"/>
      <c r="AL2495" s="37"/>
      <c r="AM2495" s="37"/>
      <c r="AN2495" s="37"/>
      <c r="AO2495" s="37"/>
    </row>
    <row r="2496" spans="17:41" x14ac:dyDescent="0.35">
      <c r="Q2496" s="37"/>
      <c r="R2496" s="37"/>
      <c r="S2496" s="37"/>
      <c r="T2496" s="37"/>
      <c r="U2496" s="37"/>
      <c r="V2496" s="37"/>
      <c r="W2496" s="37"/>
      <c r="X2496" s="37"/>
      <c r="Y2496" s="37"/>
      <c r="Z2496" s="37"/>
      <c r="AA2496" s="37"/>
      <c r="AB2496" s="37"/>
      <c r="AC2496" s="37"/>
      <c r="AD2496" s="37"/>
      <c r="AE2496" s="37"/>
      <c r="AF2496" s="37"/>
      <c r="AG2496" s="37"/>
      <c r="AH2496" s="37"/>
      <c r="AI2496" s="37"/>
      <c r="AJ2496" s="37"/>
      <c r="AK2496" s="37"/>
      <c r="AL2496" s="37"/>
      <c r="AM2496" s="37"/>
      <c r="AN2496" s="37"/>
      <c r="AO2496" s="37"/>
    </row>
    <row r="2497" spans="17:41" x14ac:dyDescent="0.35">
      <c r="Q2497" s="37"/>
      <c r="R2497" s="37"/>
      <c r="S2497" s="37"/>
      <c r="T2497" s="37"/>
      <c r="U2497" s="37"/>
      <c r="V2497" s="37"/>
      <c r="W2497" s="37"/>
      <c r="X2497" s="37"/>
      <c r="Y2497" s="37"/>
      <c r="Z2497" s="37"/>
      <c r="AA2497" s="37"/>
      <c r="AB2497" s="37"/>
      <c r="AC2497" s="37"/>
      <c r="AD2497" s="37"/>
      <c r="AE2497" s="37"/>
      <c r="AF2497" s="37"/>
      <c r="AG2497" s="37"/>
      <c r="AH2497" s="37"/>
      <c r="AI2497" s="37"/>
      <c r="AJ2497" s="37"/>
      <c r="AK2497" s="37"/>
      <c r="AL2497" s="37"/>
      <c r="AM2497" s="37"/>
      <c r="AN2497" s="37"/>
      <c r="AO2497" s="37"/>
    </row>
    <row r="2498" spans="17:41" x14ac:dyDescent="0.35">
      <c r="Q2498" s="37"/>
      <c r="R2498" s="37"/>
      <c r="S2498" s="37"/>
      <c r="T2498" s="37"/>
      <c r="U2498" s="37"/>
      <c r="V2498" s="37"/>
      <c r="W2498" s="37"/>
      <c r="X2498" s="37"/>
      <c r="Y2498" s="37"/>
      <c r="Z2498" s="37"/>
      <c r="AA2498" s="37"/>
      <c r="AB2498" s="37"/>
      <c r="AC2498" s="37"/>
      <c r="AD2498" s="37"/>
      <c r="AE2498" s="37"/>
      <c r="AF2498" s="37"/>
      <c r="AG2498" s="37"/>
      <c r="AH2498" s="37"/>
      <c r="AI2498" s="37"/>
      <c r="AJ2498" s="37"/>
      <c r="AK2498" s="37"/>
      <c r="AL2498" s="37"/>
      <c r="AM2498" s="37"/>
      <c r="AN2498" s="37"/>
      <c r="AO2498" s="37"/>
    </row>
    <row r="2499" spans="17:41" x14ac:dyDescent="0.35">
      <c r="Q2499" s="37"/>
      <c r="R2499" s="37"/>
      <c r="S2499" s="37"/>
      <c r="T2499" s="37"/>
      <c r="U2499" s="37"/>
      <c r="V2499" s="37"/>
      <c r="W2499" s="37"/>
      <c r="X2499" s="37"/>
      <c r="Y2499" s="37"/>
      <c r="Z2499" s="37"/>
      <c r="AA2499" s="37"/>
      <c r="AB2499" s="37"/>
      <c r="AC2499" s="37"/>
      <c r="AD2499" s="37"/>
      <c r="AE2499" s="37"/>
      <c r="AF2499" s="37"/>
      <c r="AG2499" s="37"/>
      <c r="AH2499" s="37"/>
      <c r="AI2499" s="37"/>
      <c r="AJ2499" s="37"/>
      <c r="AK2499" s="37"/>
      <c r="AL2499" s="37"/>
      <c r="AM2499" s="37"/>
      <c r="AN2499" s="37"/>
      <c r="AO2499" s="37"/>
    </row>
    <row r="2500" spans="17:41" x14ac:dyDescent="0.35">
      <c r="Q2500" s="37"/>
      <c r="R2500" s="37"/>
      <c r="S2500" s="37"/>
      <c r="T2500" s="37"/>
      <c r="U2500" s="37"/>
      <c r="V2500" s="37"/>
      <c r="W2500" s="37"/>
      <c r="X2500" s="37"/>
      <c r="Y2500" s="37"/>
      <c r="Z2500" s="37"/>
      <c r="AA2500" s="37"/>
      <c r="AB2500" s="37"/>
      <c r="AC2500" s="37"/>
      <c r="AD2500" s="37"/>
      <c r="AE2500" s="37"/>
      <c r="AF2500" s="37"/>
      <c r="AG2500" s="37"/>
      <c r="AH2500" s="37"/>
      <c r="AI2500" s="37"/>
      <c r="AJ2500" s="37"/>
      <c r="AK2500" s="37"/>
      <c r="AL2500" s="37"/>
      <c r="AM2500" s="37"/>
      <c r="AN2500" s="37"/>
      <c r="AO2500" s="37"/>
    </row>
    <row r="2501" spans="17:41" x14ac:dyDescent="0.35">
      <c r="Q2501" s="37"/>
      <c r="R2501" s="37"/>
      <c r="S2501" s="37"/>
      <c r="T2501" s="37"/>
      <c r="U2501" s="37"/>
      <c r="V2501" s="37"/>
      <c r="W2501" s="37"/>
      <c r="X2501" s="37"/>
      <c r="Y2501" s="37"/>
      <c r="Z2501" s="37"/>
      <c r="AA2501" s="37"/>
      <c r="AB2501" s="37"/>
      <c r="AC2501" s="37"/>
      <c r="AD2501" s="37"/>
      <c r="AE2501" s="37"/>
      <c r="AF2501" s="37"/>
      <c r="AG2501" s="37"/>
      <c r="AH2501" s="37"/>
      <c r="AI2501" s="37"/>
      <c r="AJ2501" s="37"/>
      <c r="AK2501" s="37"/>
      <c r="AL2501" s="37"/>
      <c r="AM2501" s="37"/>
      <c r="AN2501" s="37"/>
      <c r="AO2501" s="37"/>
    </row>
    <row r="2502" spans="17:41" x14ac:dyDescent="0.35">
      <c r="Q2502" s="37"/>
      <c r="R2502" s="37"/>
      <c r="S2502" s="37"/>
      <c r="T2502" s="37"/>
      <c r="U2502" s="37"/>
      <c r="V2502" s="37"/>
      <c r="W2502" s="37"/>
      <c r="X2502" s="37"/>
      <c r="Y2502" s="37"/>
      <c r="Z2502" s="37"/>
      <c r="AA2502" s="37"/>
      <c r="AB2502" s="37"/>
      <c r="AC2502" s="37"/>
      <c r="AD2502" s="37"/>
      <c r="AE2502" s="37"/>
      <c r="AF2502" s="37"/>
      <c r="AG2502" s="37"/>
      <c r="AH2502" s="37"/>
      <c r="AI2502" s="37"/>
      <c r="AJ2502" s="37"/>
      <c r="AK2502" s="37"/>
      <c r="AL2502" s="37"/>
      <c r="AM2502" s="37"/>
      <c r="AN2502" s="37"/>
      <c r="AO2502" s="37"/>
    </row>
    <row r="2503" spans="17:41" x14ac:dyDescent="0.35">
      <c r="Q2503" s="37"/>
      <c r="R2503" s="37"/>
      <c r="S2503" s="37"/>
      <c r="T2503" s="37"/>
      <c r="U2503" s="37"/>
      <c r="V2503" s="37"/>
      <c r="W2503" s="37"/>
      <c r="X2503" s="37"/>
      <c r="Y2503" s="37"/>
      <c r="Z2503" s="37"/>
      <c r="AA2503" s="37"/>
      <c r="AB2503" s="37"/>
      <c r="AC2503" s="37"/>
      <c r="AD2503" s="37"/>
      <c r="AE2503" s="37"/>
      <c r="AF2503" s="37"/>
      <c r="AG2503" s="37"/>
      <c r="AH2503" s="37"/>
      <c r="AI2503" s="37"/>
      <c r="AJ2503" s="37"/>
      <c r="AK2503" s="37"/>
      <c r="AL2503" s="37"/>
      <c r="AM2503" s="37"/>
      <c r="AN2503" s="37"/>
      <c r="AO2503" s="37"/>
    </row>
    <row r="2504" spans="17:41" x14ac:dyDescent="0.35">
      <c r="Q2504" s="37"/>
      <c r="R2504" s="37"/>
      <c r="S2504" s="37"/>
      <c r="T2504" s="37"/>
      <c r="U2504" s="37"/>
      <c r="V2504" s="37"/>
      <c r="W2504" s="37"/>
      <c r="X2504" s="37"/>
      <c r="Y2504" s="37"/>
      <c r="Z2504" s="37"/>
      <c r="AA2504" s="37"/>
      <c r="AB2504" s="37"/>
      <c r="AC2504" s="37"/>
      <c r="AD2504" s="37"/>
      <c r="AE2504" s="37"/>
      <c r="AF2504" s="37"/>
      <c r="AG2504" s="37"/>
      <c r="AH2504" s="37"/>
      <c r="AI2504" s="37"/>
      <c r="AJ2504" s="37"/>
      <c r="AK2504" s="37"/>
      <c r="AL2504" s="37"/>
      <c r="AM2504" s="37"/>
      <c r="AN2504" s="37"/>
      <c r="AO2504" s="37"/>
    </row>
    <row r="2505" spans="17:41" x14ac:dyDescent="0.35">
      <c r="Q2505" s="37"/>
      <c r="R2505" s="37"/>
      <c r="S2505" s="37"/>
      <c r="T2505" s="37"/>
      <c r="U2505" s="37"/>
      <c r="V2505" s="37"/>
      <c r="W2505" s="37"/>
      <c r="X2505" s="37"/>
      <c r="Y2505" s="37"/>
      <c r="Z2505" s="37"/>
      <c r="AA2505" s="37"/>
      <c r="AB2505" s="37"/>
      <c r="AC2505" s="37"/>
      <c r="AD2505" s="37"/>
      <c r="AE2505" s="37"/>
      <c r="AF2505" s="37"/>
      <c r="AG2505" s="37"/>
      <c r="AH2505" s="37"/>
      <c r="AI2505" s="37"/>
      <c r="AJ2505" s="37"/>
      <c r="AK2505" s="37"/>
      <c r="AL2505" s="37"/>
      <c r="AM2505" s="37"/>
      <c r="AN2505" s="37"/>
      <c r="AO2505" s="37"/>
    </row>
    <row r="2506" spans="17:41" x14ac:dyDescent="0.35">
      <c r="Q2506" s="37"/>
      <c r="R2506" s="37"/>
      <c r="S2506" s="37"/>
      <c r="T2506" s="37"/>
      <c r="U2506" s="37"/>
      <c r="V2506" s="37"/>
      <c r="W2506" s="37"/>
      <c r="X2506" s="37"/>
      <c r="Y2506" s="37"/>
      <c r="Z2506" s="37"/>
      <c r="AA2506" s="37"/>
      <c r="AB2506" s="37"/>
      <c r="AC2506" s="37"/>
      <c r="AD2506" s="37"/>
      <c r="AE2506" s="37"/>
      <c r="AF2506" s="37"/>
      <c r="AG2506" s="37"/>
      <c r="AH2506" s="37"/>
      <c r="AI2506" s="37"/>
      <c r="AJ2506" s="37"/>
      <c r="AK2506" s="37"/>
      <c r="AL2506" s="37"/>
      <c r="AM2506" s="37"/>
      <c r="AN2506" s="37"/>
      <c r="AO2506" s="37"/>
    </row>
    <row r="2507" spans="17:41" x14ac:dyDescent="0.35">
      <c r="Q2507" s="37"/>
      <c r="R2507" s="37"/>
      <c r="S2507" s="37"/>
      <c r="T2507" s="37"/>
      <c r="U2507" s="37"/>
      <c r="V2507" s="37"/>
      <c r="W2507" s="37"/>
      <c r="X2507" s="37"/>
      <c r="Y2507" s="37"/>
      <c r="Z2507" s="37"/>
      <c r="AA2507" s="37"/>
      <c r="AB2507" s="37"/>
      <c r="AC2507" s="37"/>
      <c r="AD2507" s="37"/>
      <c r="AE2507" s="37"/>
      <c r="AF2507" s="37"/>
      <c r="AG2507" s="37"/>
      <c r="AH2507" s="37"/>
      <c r="AI2507" s="37"/>
      <c r="AJ2507" s="37"/>
      <c r="AK2507" s="37"/>
      <c r="AL2507" s="37"/>
      <c r="AM2507" s="37"/>
      <c r="AN2507" s="37"/>
      <c r="AO2507" s="37"/>
    </row>
    <row r="2508" spans="17:41" x14ac:dyDescent="0.35">
      <c r="Q2508" s="37"/>
      <c r="R2508" s="37"/>
      <c r="S2508" s="37"/>
      <c r="T2508" s="37"/>
      <c r="U2508" s="37"/>
      <c r="V2508" s="37"/>
      <c r="W2508" s="37"/>
      <c r="X2508" s="37"/>
      <c r="Y2508" s="37"/>
      <c r="Z2508" s="37"/>
      <c r="AA2508" s="37"/>
      <c r="AB2508" s="37"/>
      <c r="AC2508" s="37"/>
      <c r="AD2508" s="37"/>
      <c r="AE2508" s="37"/>
      <c r="AF2508" s="37"/>
      <c r="AG2508" s="37"/>
      <c r="AH2508" s="37"/>
      <c r="AI2508" s="37"/>
      <c r="AJ2508" s="37"/>
      <c r="AK2508" s="37"/>
      <c r="AL2508" s="37"/>
      <c r="AM2508" s="37"/>
      <c r="AN2508" s="37"/>
      <c r="AO2508" s="37"/>
    </row>
    <row r="2509" spans="17:41" x14ac:dyDescent="0.35">
      <c r="Q2509" s="37"/>
      <c r="R2509" s="37"/>
      <c r="S2509" s="37"/>
      <c r="T2509" s="37"/>
      <c r="U2509" s="37"/>
      <c r="V2509" s="37"/>
      <c r="W2509" s="37"/>
      <c r="X2509" s="37"/>
      <c r="Y2509" s="37"/>
      <c r="Z2509" s="37"/>
      <c r="AA2509" s="37"/>
      <c r="AB2509" s="37"/>
      <c r="AC2509" s="37"/>
      <c r="AD2509" s="37"/>
      <c r="AE2509" s="37"/>
      <c r="AF2509" s="37"/>
      <c r="AG2509" s="37"/>
      <c r="AH2509" s="37"/>
      <c r="AI2509" s="37"/>
      <c r="AJ2509" s="37"/>
      <c r="AK2509" s="37"/>
      <c r="AL2509" s="37"/>
      <c r="AM2509" s="37"/>
      <c r="AN2509" s="37"/>
      <c r="AO2509" s="37"/>
    </row>
    <row r="2510" spans="17:41" x14ac:dyDescent="0.35">
      <c r="Q2510" s="37"/>
      <c r="R2510" s="37"/>
      <c r="S2510" s="37"/>
      <c r="T2510" s="37"/>
      <c r="U2510" s="37"/>
      <c r="V2510" s="37"/>
      <c r="W2510" s="37"/>
      <c r="X2510" s="37"/>
      <c r="Y2510" s="37"/>
      <c r="Z2510" s="37"/>
      <c r="AA2510" s="37"/>
      <c r="AB2510" s="37"/>
      <c r="AC2510" s="37"/>
      <c r="AD2510" s="37"/>
      <c r="AE2510" s="37"/>
      <c r="AF2510" s="37"/>
      <c r="AG2510" s="37"/>
      <c r="AH2510" s="37"/>
      <c r="AI2510" s="37"/>
      <c r="AJ2510" s="37"/>
      <c r="AK2510" s="37"/>
      <c r="AL2510" s="37"/>
      <c r="AM2510" s="37"/>
      <c r="AN2510" s="37"/>
      <c r="AO2510" s="37"/>
    </row>
    <row r="2511" spans="17:41" x14ac:dyDescent="0.35">
      <c r="Q2511" s="37"/>
      <c r="R2511" s="37"/>
      <c r="S2511" s="37"/>
      <c r="T2511" s="37"/>
      <c r="U2511" s="37"/>
      <c r="V2511" s="37"/>
      <c r="W2511" s="37"/>
      <c r="X2511" s="37"/>
      <c r="Y2511" s="37"/>
      <c r="Z2511" s="37"/>
      <c r="AA2511" s="37"/>
      <c r="AB2511" s="37"/>
      <c r="AC2511" s="37"/>
      <c r="AD2511" s="37"/>
      <c r="AE2511" s="37"/>
      <c r="AF2511" s="37"/>
      <c r="AG2511" s="37"/>
      <c r="AH2511" s="37"/>
      <c r="AI2511" s="37"/>
      <c r="AJ2511" s="37"/>
      <c r="AK2511" s="37"/>
      <c r="AL2511" s="37"/>
      <c r="AM2511" s="37"/>
      <c r="AN2511" s="37"/>
      <c r="AO2511" s="37"/>
    </row>
    <row r="2512" spans="17:41" x14ac:dyDescent="0.35">
      <c r="Q2512" s="37"/>
      <c r="R2512" s="37"/>
      <c r="S2512" s="37"/>
      <c r="T2512" s="37"/>
      <c r="U2512" s="37"/>
      <c r="V2512" s="37"/>
      <c r="W2512" s="37"/>
      <c r="X2512" s="37"/>
      <c r="Y2512" s="37"/>
      <c r="Z2512" s="37"/>
      <c r="AA2512" s="37"/>
      <c r="AB2512" s="37"/>
      <c r="AC2512" s="37"/>
      <c r="AD2512" s="37"/>
      <c r="AE2512" s="37"/>
      <c r="AF2512" s="37"/>
      <c r="AG2512" s="37"/>
      <c r="AH2512" s="37"/>
      <c r="AI2512" s="37"/>
      <c r="AJ2512" s="37"/>
      <c r="AK2512" s="37"/>
      <c r="AL2512" s="37"/>
      <c r="AM2512" s="37"/>
      <c r="AN2512" s="37"/>
      <c r="AO2512" s="37"/>
    </row>
    <row r="2513" spans="17:41" x14ac:dyDescent="0.35">
      <c r="Q2513" s="37"/>
      <c r="R2513" s="37"/>
      <c r="S2513" s="37"/>
      <c r="T2513" s="37"/>
      <c r="U2513" s="37"/>
      <c r="V2513" s="37"/>
      <c r="W2513" s="37"/>
      <c r="X2513" s="37"/>
      <c r="Y2513" s="37"/>
      <c r="Z2513" s="37"/>
      <c r="AA2513" s="37"/>
      <c r="AB2513" s="37"/>
      <c r="AC2513" s="37"/>
      <c r="AD2513" s="37"/>
      <c r="AE2513" s="37"/>
      <c r="AF2513" s="37"/>
      <c r="AG2513" s="37"/>
      <c r="AH2513" s="37"/>
      <c r="AI2513" s="37"/>
      <c r="AJ2513" s="37"/>
      <c r="AK2513" s="37"/>
      <c r="AL2513" s="37"/>
      <c r="AM2513" s="37"/>
      <c r="AN2513" s="37"/>
      <c r="AO2513" s="37"/>
    </row>
    <row r="2514" spans="17:41" x14ac:dyDescent="0.35">
      <c r="Q2514" s="37"/>
      <c r="R2514" s="37"/>
      <c r="S2514" s="37"/>
      <c r="T2514" s="37"/>
      <c r="U2514" s="37"/>
      <c r="V2514" s="37"/>
      <c r="W2514" s="37"/>
      <c r="X2514" s="37"/>
      <c r="Y2514" s="37"/>
      <c r="Z2514" s="37"/>
      <c r="AA2514" s="37"/>
      <c r="AB2514" s="37"/>
      <c r="AC2514" s="37"/>
      <c r="AD2514" s="37"/>
      <c r="AE2514" s="37"/>
      <c r="AF2514" s="37"/>
      <c r="AG2514" s="37"/>
      <c r="AH2514" s="37"/>
      <c r="AI2514" s="37"/>
      <c r="AJ2514" s="37"/>
      <c r="AK2514" s="37"/>
      <c r="AL2514" s="37"/>
      <c r="AM2514" s="37"/>
      <c r="AN2514" s="37"/>
      <c r="AO2514" s="37"/>
    </row>
    <row r="2515" spans="17:41" x14ac:dyDescent="0.35">
      <c r="Q2515" s="37"/>
      <c r="R2515" s="37"/>
      <c r="S2515" s="37"/>
      <c r="T2515" s="37"/>
      <c r="U2515" s="37"/>
      <c r="V2515" s="37"/>
      <c r="W2515" s="37"/>
      <c r="X2515" s="37"/>
      <c r="Y2515" s="37"/>
      <c r="Z2515" s="37"/>
      <c r="AA2515" s="37"/>
      <c r="AB2515" s="37"/>
      <c r="AC2515" s="37"/>
      <c r="AD2515" s="37"/>
      <c r="AE2515" s="37"/>
      <c r="AF2515" s="37"/>
      <c r="AG2515" s="37"/>
      <c r="AH2515" s="37"/>
      <c r="AI2515" s="37"/>
      <c r="AJ2515" s="37"/>
      <c r="AK2515" s="37"/>
      <c r="AL2515" s="37"/>
      <c r="AM2515" s="37"/>
      <c r="AN2515" s="37"/>
      <c r="AO2515" s="37"/>
    </row>
    <row r="2516" spans="17:41" x14ac:dyDescent="0.35">
      <c r="Q2516" s="37"/>
      <c r="R2516" s="37"/>
      <c r="S2516" s="37"/>
      <c r="T2516" s="37"/>
      <c r="U2516" s="37"/>
      <c r="V2516" s="37"/>
      <c r="W2516" s="37"/>
      <c r="X2516" s="37"/>
      <c r="Y2516" s="37"/>
      <c r="Z2516" s="37"/>
      <c r="AA2516" s="37"/>
      <c r="AB2516" s="37"/>
      <c r="AC2516" s="37"/>
      <c r="AD2516" s="37"/>
      <c r="AE2516" s="37"/>
      <c r="AF2516" s="37"/>
      <c r="AG2516" s="37"/>
      <c r="AH2516" s="37"/>
      <c r="AI2516" s="37"/>
      <c r="AJ2516" s="37"/>
      <c r="AK2516" s="37"/>
      <c r="AL2516" s="37"/>
      <c r="AM2516" s="37"/>
      <c r="AN2516" s="37"/>
      <c r="AO2516" s="37"/>
    </row>
    <row r="2517" spans="17:41" x14ac:dyDescent="0.35">
      <c r="Q2517" s="37"/>
      <c r="R2517" s="37"/>
      <c r="S2517" s="37"/>
      <c r="T2517" s="37"/>
      <c r="U2517" s="37"/>
      <c r="V2517" s="37"/>
      <c r="W2517" s="37"/>
      <c r="X2517" s="37"/>
      <c r="Y2517" s="37"/>
      <c r="Z2517" s="37"/>
      <c r="AA2517" s="37"/>
      <c r="AB2517" s="37"/>
      <c r="AC2517" s="37"/>
      <c r="AD2517" s="37"/>
      <c r="AE2517" s="37"/>
      <c r="AF2517" s="37"/>
      <c r="AG2517" s="37"/>
      <c r="AH2517" s="37"/>
      <c r="AI2517" s="37"/>
      <c r="AJ2517" s="37"/>
      <c r="AK2517" s="37"/>
      <c r="AL2517" s="37"/>
      <c r="AM2517" s="37"/>
      <c r="AN2517" s="37"/>
      <c r="AO2517" s="37"/>
    </row>
    <row r="2518" spans="17:41" x14ac:dyDescent="0.35">
      <c r="Q2518" s="37"/>
      <c r="R2518" s="37"/>
      <c r="S2518" s="37"/>
      <c r="T2518" s="37"/>
      <c r="U2518" s="37"/>
      <c r="V2518" s="37"/>
      <c r="W2518" s="37"/>
      <c r="X2518" s="37"/>
      <c r="Y2518" s="37"/>
      <c r="Z2518" s="37"/>
      <c r="AA2518" s="37"/>
      <c r="AB2518" s="37"/>
      <c r="AC2518" s="37"/>
      <c r="AD2518" s="37"/>
      <c r="AE2518" s="37"/>
      <c r="AF2518" s="37"/>
      <c r="AG2518" s="37"/>
      <c r="AH2518" s="37"/>
      <c r="AI2518" s="37"/>
      <c r="AJ2518" s="37"/>
      <c r="AK2518" s="37"/>
      <c r="AL2518" s="37"/>
      <c r="AM2518" s="37"/>
      <c r="AN2518" s="37"/>
      <c r="AO2518" s="37"/>
    </row>
    <row r="2519" spans="17:41" x14ac:dyDescent="0.35">
      <c r="Q2519" s="37"/>
      <c r="R2519" s="37"/>
      <c r="S2519" s="37"/>
      <c r="T2519" s="37"/>
      <c r="U2519" s="37"/>
      <c r="V2519" s="37"/>
      <c r="W2519" s="37"/>
      <c r="X2519" s="37"/>
      <c r="Y2519" s="37"/>
      <c r="Z2519" s="37"/>
      <c r="AA2519" s="37"/>
      <c r="AB2519" s="37"/>
      <c r="AC2519" s="37"/>
      <c r="AD2519" s="37"/>
      <c r="AE2519" s="37"/>
      <c r="AF2519" s="37"/>
      <c r="AG2519" s="37"/>
      <c r="AH2519" s="37"/>
      <c r="AI2519" s="37"/>
      <c r="AJ2519" s="37"/>
      <c r="AK2519" s="37"/>
      <c r="AL2519" s="37"/>
      <c r="AM2519" s="37"/>
      <c r="AN2519" s="37"/>
      <c r="AO2519" s="37"/>
    </row>
    <row r="2520" spans="17:41" x14ac:dyDescent="0.35">
      <c r="Q2520" s="37"/>
      <c r="R2520" s="37"/>
      <c r="S2520" s="37"/>
      <c r="T2520" s="37"/>
      <c r="U2520" s="37"/>
      <c r="V2520" s="37"/>
      <c r="W2520" s="37"/>
      <c r="X2520" s="37"/>
      <c r="Y2520" s="37"/>
      <c r="Z2520" s="37"/>
      <c r="AA2520" s="37"/>
      <c r="AB2520" s="37"/>
      <c r="AC2520" s="37"/>
      <c r="AD2520" s="37"/>
      <c r="AE2520" s="37"/>
      <c r="AF2520" s="37"/>
      <c r="AG2520" s="37"/>
      <c r="AH2520" s="37"/>
      <c r="AI2520" s="37"/>
      <c r="AJ2520" s="37"/>
      <c r="AK2520" s="37"/>
      <c r="AL2520" s="37"/>
      <c r="AM2520" s="37"/>
      <c r="AN2520" s="37"/>
      <c r="AO2520" s="37"/>
    </row>
    <row r="2521" spans="17:41" x14ac:dyDescent="0.35">
      <c r="Q2521" s="37"/>
      <c r="R2521" s="37"/>
      <c r="S2521" s="37"/>
      <c r="T2521" s="37"/>
      <c r="U2521" s="37"/>
      <c r="V2521" s="37"/>
      <c r="W2521" s="37"/>
      <c r="X2521" s="37"/>
      <c r="Y2521" s="37"/>
      <c r="Z2521" s="37"/>
      <c r="AA2521" s="37"/>
      <c r="AB2521" s="37"/>
      <c r="AC2521" s="37"/>
      <c r="AD2521" s="37"/>
      <c r="AE2521" s="37"/>
      <c r="AF2521" s="37"/>
      <c r="AG2521" s="37"/>
      <c r="AH2521" s="37"/>
      <c r="AI2521" s="37"/>
      <c r="AJ2521" s="37"/>
      <c r="AK2521" s="37"/>
      <c r="AL2521" s="37"/>
      <c r="AM2521" s="37"/>
      <c r="AN2521" s="37"/>
      <c r="AO2521" s="37"/>
    </row>
    <row r="2522" spans="17:41" x14ac:dyDescent="0.35">
      <c r="Q2522" s="37"/>
      <c r="R2522" s="37"/>
      <c r="S2522" s="37"/>
      <c r="T2522" s="37"/>
      <c r="U2522" s="37"/>
      <c r="V2522" s="37"/>
      <c r="W2522" s="37"/>
      <c r="X2522" s="37"/>
      <c r="Y2522" s="37"/>
      <c r="Z2522" s="37"/>
      <c r="AA2522" s="37"/>
      <c r="AB2522" s="37"/>
      <c r="AC2522" s="37"/>
      <c r="AD2522" s="37"/>
      <c r="AE2522" s="37"/>
      <c r="AF2522" s="37"/>
      <c r="AG2522" s="37"/>
      <c r="AH2522" s="37"/>
      <c r="AI2522" s="37"/>
      <c r="AJ2522" s="37"/>
      <c r="AK2522" s="37"/>
      <c r="AL2522" s="37"/>
      <c r="AM2522" s="37"/>
      <c r="AN2522" s="37"/>
      <c r="AO2522" s="37"/>
    </row>
    <row r="2523" spans="17:41" x14ac:dyDescent="0.35">
      <c r="Q2523" s="37"/>
      <c r="R2523" s="37"/>
      <c r="S2523" s="37"/>
      <c r="T2523" s="37"/>
      <c r="U2523" s="37"/>
      <c r="V2523" s="37"/>
      <c r="W2523" s="37"/>
      <c r="X2523" s="37"/>
      <c r="Y2523" s="37"/>
      <c r="Z2523" s="37"/>
      <c r="AA2523" s="37"/>
      <c r="AB2523" s="37"/>
      <c r="AC2523" s="37"/>
      <c r="AD2523" s="37"/>
      <c r="AE2523" s="37"/>
      <c r="AF2523" s="37"/>
      <c r="AG2523" s="37"/>
      <c r="AH2523" s="37"/>
      <c r="AI2523" s="37"/>
      <c r="AJ2523" s="37"/>
      <c r="AK2523" s="37"/>
      <c r="AL2523" s="37"/>
      <c r="AM2523" s="37"/>
      <c r="AN2523" s="37"/>
      <c r="AO2523" s="37"/>
    </row>
    <row r="2524" spans="17:41" x14ac:dyDescent="0.35">
      <c r="Q2524" s="37"/>
      <c r="R2524" s="37"/>
      <c r="S2524" s="37"/>
      <c r="T2524" s="37"/>
      <c r="U2524" s="37"/>
      <c r="V2524" s="37"/>
      <c r="W2524" s="37"/>
      <c r="X2524" s="37"/>
      <c r="Y2524" s="37"/>
      <c r="Z2524" s="37"/>
      <c r="AA2524" s="37"/>
      <c r="AB2524" s="37"/>
      <c r="AC2524" s="37"/>
      <c r="AD2524" s="37"/>
      <c r="AE2524" s="37"/>
      <c r="AF2524" s="37"/>
      <c r="AG2524" s="37"/>
      <c r="AH2524" s="37"/>
      <c r="AI2524" s="37"/>
      <c r="AJ2524" s="37"/>
      <c r="AK2524" s="37"/>
      <c r="AL2524" s="37"/>
      <c r="AM2524" s="37"/>
      <c r="AN2524" s="37"/>
      <c r="AO2524" s="37"/>
    </row>
    <row r="2525" spans="17:41" x14ac:dyDescent="0.35">
      <c r="Q2525" s="37"/>
      <c r="R2525" s="37"/>
      <c r="S2525" s="37"/>
      <c r="T2525" s="37"/>
      <c r="U2525" s="37"/>
      <c r="V2525" s="37"/>
      <c r="W2525" s="37"/>
      <c r="X2525" s="37"/>
      <c r="Y2525" s="37"/>
      <c r="Z2525" s="37"/>
      <c r="AA2525" s="37"/>
      <c r="AB2525" s="37"/>
      <c r="AC2525" s="37"/>
      <c r="AD2525" s="37"/>
      <c r="AE2525" s="37"/>
      <c r="AF2525" s="37"/>
      <c r="AG2525" s="37"/>
      <c r="AH2525" s="37"/>
      <c r="AI2525" s="37"/>
      <c r="AJ2525" s="37"/>
      <c r="AK2525" s="37"/>
      <c r="AL2525" s="37"/>
      <c r="AM2525" s="37"/>
      <c r="AN2525" s="37"/>
      <c r="AO2525" s="37"/>
    </row>
    <row r="2526" spans="17:41" x14ac:dyDescent="0.35">
      <c r="Q2526" s="37"/>
      <c r="R2526" s="37"/>
      <c r="S2526" s="37"/>
      <c r="T2526" s="37"/>
      <c r="U2526" s="37"/>
      <c r="V2526" s="37"/>
      <c r="W2526" s="37"/>
      <c r="X2526" s="37"/>
      <c r="Y2526" s="37"/>
      <c r="Z2526" s="37"/>
      <c r="AA2526" s="37"/>
      <c r="AB2526" s="37"/>
      <c r="AC2526" s="37"/>
      <c r="AD2526" s="37"/>
      <c r="AE2526" s="37"/>
      <c r="AF2526" s="37"/>
      <c r="AG2526" s="37"/>
      <c r="AH2526" s="37"/>
      <c r="AI2526" s="37"/>
      <c r="AJ2526" s="37"/>
      <c r="AK2526" s="37"/>
      <c r="AL2526" s="37"/>
      <c r="AM2526" s="37"/>
      <c r="AN2526" s="37"/>
      <c r="AO2526" s="37"/>
    </row>
    <row r="2527" spans="17:41" x14ac:dyDescent="0.35">
      <c r="Q2527" s="37"/>
      <c r="R2527" s="37"/>
      <c r="S2527" s="37"/>
      <c r="T2527" s="37"/>
      <c r="U2527" s="37"/>
      <c r="V2527" s="37"/>
      <c r="W2527" s="37"/>
      <c r="X2527" s="37"/>
      <c r="Y2527" s="37"/>
      <c r="Z2527" s="37"/>
      <c r="AA2527" s="37"/>
      <c r="AB2527" s="37"/>
      <c r="AC2527" s="37"/>
      <c r="AD2527" s="37"/>
      <c r="AE2527" s="37"/>
      <c r="AF2527" s="37"/>
      <c r="AG2527" s="37"/>
      <c r="AH2527" s="37"/>
      <c r="AI2527" s="37"/>
      <c r="AJ2527" s="37"/>
      <c r="AK2527" s="37"/>
      <c r="AL2527" s="37"/>
      <c r="AM2527" s="37"/>
      <c r="AN2527" s="37"/>
      <c r="AO2527" s="37"/>
    </row>
    <row r="2528" spans="17:41" x14ac:dyDescent="0.35">
      <c r="Q2528" s="37"/>
      <c r="R2528" s="37"/>
      <c r="S2528" s="37"/>
      <c r="T2528" s="37"/>
      <c r="U2528" s="37"/>
      <c r="V2528" s="37"/>
      <c r="W2528" s="37"/>
      <c r="X2528" s="37"/>
      <c r="Y2528" s="37"/>
      <c r="Z2528" s="37"/>
      <c r="AA2528" s="37"/>
      <c r="AB2528" s="37"/>
      <c r="AC2528" s="37"/>
      <c r="AD2528" s="37"/>
      <c r="AE2528" s="37"/>
      <c r="AF2528" s="37"/>
      <c r="AG2528" s="37"/>
      <c r="AH2528" s="37"/>
      <c r="AI2528" s="37"/>
      <c r="AJ2528" s="37"/>
      <c r="AK2528" s="37"/>
      <c r="AL2528" s="37"/>
      <c r="AM2528" s="37"/>
      <c r="AN2528" s="37"/>
      <c r="AO2528" s="37"/>
    </row>
    <row r="2529" spans="17:41" x14ac:dyDescent="0.35">
      <c r="Q2529" s="37"/>
      <c r="R2529" s="37"/>
      <c r="S2529" s="37"/>
      <c r="T2529" s="37"/>
      <c r="U2529" s="37"/>
      <c r="V2529" s="37"/>
      <c r="W2529" s="37"/>
      <c r="X2529" s="37"/>
      <c r="Y2529" s="37"/>
      <c r="Z2529" s="37"/>
      <c r="AA2529" s="37"/>
      <c r="AB2529" s="37"/>
      <c r="AC2529" s="37"/>
      <c r="AD2529" s="37"/>
      <c r="AE2529" s="37"/>
      <c r="AF2529" s="37"/>
      <c r="AG2529" s="37"/>
      <c r="AH2529" s="37"/>
      <c r="AI2529" s="37"/>
      <c r="AJ2529" s="37"/>
      <c r="AK2529" s="37"/>
      <c r="AL2529" s="37"/>
      <c r="AM2529" s="37"/>
      <c r="AN2529" s="37"/>
      <c r="AO2529" s="37"/>
    </row>
    <row r="2530" spans="17:41" x14ac:dyDescent="0.35">
      <c r="Q2530" s="37"/>
      <c r="R2530" s="37"/>
      <c r="S2530" s="37"/>
      <c r="T2530" s="37"/>
      <c r="U2530" s="37"/>
      <c r="V2530" s="37"/>
      <c r="W2530" s="37"/>
      <c r="X2530" s="37"/>
      <c r="Y2530" s="37"/>
      <c r="Z2530" s="37"/>
      <c r="AA2530" s="37"/>
      <c r="AB2530" s="37"/>
      <c r="AC2530" s="37"/>
      <c r="AD2530" s="37"/>
      <c r="AE2530" s="37"/>
      <c r="AF2530" s="37"/>
      <c r="AG2530" s="37"/>
      <c r="AH2530" s="37"/>
      <c r="AI2530" s="37"/>
      <c r="AJ2530" s="37"/>
      <c r="AK2530" s="37"/>
      <c r="AL2530" s="37"/>
      <c r="AM2530" s="37"/>
      <c r="AN2530" s="37"/>
      <c r="AO2530" s="37"/>
    </row>
    <row r="2531" spans="17:41" x14ac:dyDescent="0.35">
      <c r="Q2531" s="37"/>
      <c r="R2531" s="37"/>
      <c r="S2531" s="37"/>
      <c r="T2531" s="37"/>
      <c r="U2531" s="37"/>
      <c r="V2531" s="37"/>
      <c r="W2531" s="37"/>
      <c r="X2531" s="37"/>
      <c r="Y2531" s="37"/>
      <c r="Z2531" s="37"/>
      <c r="AA2531" s="37"/>
      <c r="AB2531" s="37"/>
      <c r="AC2531" s="37"/>
      <c r="AD2531" s="37"/>
      <c r="AE2531" s="37"/>
      <c r="AF2531" s="37"/>
      <c r="AG2531" s="37"/>
      <c r="AH2531" s="37"/>
      <c r="AI2531" s="37"/>
      <c r="AJ2531" s="37"/>
      <c r="AK2531" s="37"/>
      <c r="AL2531" s="37"/>
      <c r="AM2531" s="37"/>
      <c r="AN2531" s="37"/>
      <c r="AO2531" s="37"/>
    </row>
    <row r="2532" spans="17:41" x14ac:dyDescent="0.35">
      <c r="Q2532" s="37"/>
      <c r="R2532" s="37"/>
      <c r="S2532" s="37"/>
      <c r="T2532" s="37"/>
      <c r="U2532" s="37"/>
      <c r="V2532" s="37"/>
      <c r="W2532" s="37"/>
      <c r="X2532" s="37"/>
      <c r="Y2532" s="37"/>
      <c r="Z2532" s="37"/>
      <c r="AA2532" s="37"/>
      <c r="AB2532" s="37"/>
      <c r="AC2532" s="37"/>
      <c r="AD2532" s="37"/>
      <c r="AE2532" s="37"/>
      <c r="AF2532" s="37"/>
      <c r="AG2532" s="37"/>
      <c r="AH2532" s="37"/>
      <c r="AI2532" s="37"/>
      <c r="AJ2532" s="37"/>
      <c r="AK2532" s="37"/>
      <c r="AL2532" s="37"/>
      <c r="AM2532" s="37"/>
      <c r="AN2532" s="37"/>
      <c r="AO2532" s="37"/>
    </row>
    <row r="2533" spans="17:41" x14ac:dyDescent="0.35">
      <c r="Q2533" s="37"/>
      <c r="R2533" s="37"/>
      <c r="S2533" s="37"/>
      <c r="T2533" s="37"/>
      <c r="U2533" s="37"/>
      <c r="V2533" s="37"/>
      <c r="W2533" s="37"/>
      <c r="X2533" s="37"/>
      <c r="Y2533" s="37"/>
      <c r="Z2533" s="37"/>
      <c r="AA2533" s="37"/>
      <c r="AB2533" s="37"/>
      <c r="AC2533" s="37"/>
      <c r="AD2533" s="37"/>
      <c r="AE2533" s="37"/>
      <c r="AF2533" s="37"/>
      <c r="AG2533" s="37"/>
      <c r="AH2533" s="37"/>
      <c r="AI2533" s="37"/>
      <c r="AJ2533" s="37"/>
      <c r="AK2533" s="37"/>
      <c r="AL2533" s="37"/>
      <c r="AM2533" s="37"/>
      <c r="AN2533" s="37"/>
      <c r="AO2533" s="37"/>
    </row>
    <row r="2534" spans="17:41" x14ac:dyDescent="0.35">
      <c r="Q2534" s="37"/>
      <c r="R2534" s="37"/>
      <c r="S2534" s="37"/>
      <c r="T2534" s="37"/>
      <c r="U2534" s="37"/>
      <c r="V2534" s="37"/>
      <c r="W2534" s="37"/>
      <c r="X2534" s="37"/>
      <c r="Y2534" s="37"/>
      <c r="Z2534" s="37"/>
      <c r="AA2534" s="37"/>
      <c r="AB2534" s="37"/>
      <c r="AC2534" s="37"/>
      <c r="AD2534" s="37"/>
      <c r="AE2534" s="37"/>
      <c r="AF2534" s="37"/>
      <c r="AG2534" s="37"/>
      <c r="AH2534" s="37"/>
      <c r="AI2534" s="37"/>
      <c r="AJ2534" s="37"/>
      <c r="AK2534" s="37"/>
      <c r="AL2534" s="37"/>
      <c r="AM2534" s="37"/>
      <c r="AN2534" s="37"/>
      <c r="AO2534" s="37"/>
    </row>
    <row r="2535" spans="17:41" x14ac:dyDescent="0.35">
      <c r="Q2535" s="37"/>
      <c r="R2535" s="37"/>
      <c r="S2535" s="37"/>
      <c r="T2535" s="37"/>
      <c r="U2535" s="37"/>
      <c r="V2535" s="37"/>
      <c r="W2535" s="37"/>
      <c r="X2535" s="37"/>
      <c r="Y2535" s="37"/>
      <c r="Z2535" s="37"/>
      <c r="AA2535" s="37"/>
      <c r="AB2535" s="37"/>
      <c r="AC2535" s="37"/>
      <c r="AD2535" s="37"/>
      <c r="AE2535" s="37"/>
      <c r="AF2535" s="37"/>
      <c r="AG2535" s="37"/>
      <c r="AH2535" s="37"/>
      <c r="AI2535" s="37"/>
      <c r="AJ2535" s="37"/>
      <c r="AK2535" s="37"/>
      <c r="AL2535" s="37"/>
      <c r="AM2535" s="37"/>
      <c r="AN2535" s="37"/>
      <c r="AO2535" s="37"/>
    </row>
    <row r="2536" spans="17:41" x14ac:dyDescent="0.35">
      <c r="Q2536" s="37"/>
      <c r="R2536" s="37"/>
      <c r="S2536" s="37"/>
      <c r="T2536" s="37"/>
      <c r="U2536" s="37"/>
      <c r="V2536" s="37"/>
      <c r="W2536" s="37"/>
      <c r="X2536" s="37"/>
      <c r="Y2536" s="37"/>
      <c r="Z2536" s="37"/>
      <c r="AA2536" s="37"/>
      <c r="AB2536" s="37"/>
      <c r="AC2536" s="37"/>
      <c r="AD2536" s="37"/>
      <c r="AE2536" s="37"/>
      <c r="AF2536" s="37"/>
      <c r="AG2536" s="37"/>
      <c r="AH2536" s="37"/>
      <c r="AI2536" s="37"/>
      <c r="AJ2536" s="37"/>
      <c r="AK2536" s="37"/>
      <c r="AL2536" s="37"/>
      <c r="AM2536" s="37"/>
      <c r="AN2536" s="37"/>
      <c r="AO2536" s="37"/>
    </row>
    <row r="2537" spans="17:41" x14ac:dyDescent="0.35">
      <c r="Q2537" s="37"/>
      <c r="R2537" s="37"/>
      <c r="S2537" s="37"/>
      <c r="T2537" s="37"/>
      <c r="U2537" s="37"/>
      <c r="V2537" s="37"/>
      <c r="W2537" s="37"/>
      <c r="X2537" s="37"/>
      <c r="Y2537" s="37"/>
      <c r="Z2537" s="37"/>
      <c r="AA2537" s="37"/>
      <c r="AB2537" s="37"/>
      <c r="AC2537" s="37"/>
      <c r="AD2537" s="37"/>
      <c r="AE2537" s="37"/>
      <c r="AF2537" s="37"/>
      <c r="AG2537" s="37"/>
      <c r="AH2537" s="37"/>
      <c r="AI2537" s="37"/>
      <c r="AJ2537" s="37"/>
      <c r="AK2537" s="37"/>
      <c r="AL2537" s="37"/>
      <c r="AM2537" s="37"/>
      <c r="AN2537" s="37"/>
      <c r="AO2537" s="37"/>
    </row>
    <row r="2538" spans="17:41" x14ac:dyDescent="0.35">
      <c r="Q2538" s="37"/>
      <c r="R2538" s="37"/>
      <c r="S2538" s="37"/>
      <c r="T2538" s="37"/>
      <c r="U2538" s="37"/>
      <c r="V2538" s="37"/>
      <c r="W2538" s="37"/>
      <c r="X2538" s="37"/>
      <c r="Y2538" s="37"/>
      <c r="Z2538" s="37"/>
      <c r="AA2538" s="37"/>
      <c r="AB2538" s="37"/>
      <c r="AC2538" s="37"/>
      <c r="AD2538" s="37"/>
      <c r="AE2538" s="37"/>
      <c r="AF2538" s="37"/>
      <c r="AG2538" s="37"/>
      <c r="AH2538" s="37"/>
      <c r="AI2538" s="37"/>
      <c r="AJ2538" s="37"/>
      <c r="AK2538" s="37"/>
      <c r="AL2538" s="37"/>
      <c r="AM2538" s="37"/>
      <c r="AN2538" s="37"/>
      <c r="AO2538" s="37"/>
    </row>
    <row r="2539" spans="17:41" x14ac:dyDescent="0.35">
      <c r="Q2539" s="37"/>
      <c r="R2539" s="37"/>
      <c r="S2539" s="37"/>
      <c r="T2539" s="37"/>
      <c r="U2539" s="37"/>
      <c r="V2539" s="37"/>
      <c r="W2539" s="37"/>
      <c r="X2539" s="37"/>
      <c r="Y2539" s="37"/>
      <c r="Z2539" s="37"/>
      <c r="AA2539" s="37"/>
      <c r="AB2539" s="37"/>
      <c r="AC2539" s="37"/>
      <c r="AD2539" s="37"/>
      <c r="AE2539" s="37"/>
      <c r="AF2539" s="37"/>
      <c r="AG2539" s="37"/>
      <c r="AH2539" s="37"/>
      <c r="AI2539" s="37"/>
      <c r="AJ2539" s="37"/>
      <c r="AK2539" s="37"/>
      <c r="AL2539" s="37"/>
      <c r="AM2539" s="37"/>
      <c r="AN2539" s="37"/>
      <c r="AO2539" s="37"/>
    </row>
    <row r="2540" spans="17:41" x14ac:dyDescent="0.35">
      <c r="Q2540" s="37"/>
      <c r="R2540" s="37"/>
      <c r="S2540" s="37"/>
      <c r="T2540" s="37"/>
      <c r="U2540" s="37"/>
      <c r="V2540" s="37"/>
      <c r="W2540" s="37"/>
      <c r="X2540" s="37"/>
      <c r="Y2540" s="37"/>
      <c r="Z2540" s="37"/>
      <c r="AA2540" s="37"/>
      <c r="AB2540" s="37"/>
      <c r="AC2540" s="37"/>
      <c r="AD2540" s="37"/>
      <c r="AE2540" s="37"/>
      <c r="AF2540" s="37"/>
      <c r="AG2540" s="37"/>
      <c r="AH2540" s="37"/>
      <c r="AI2540" s="37"/>
      <c r="AJ2540" s="37"/>
      <c r="AK2540" s="37"/>
      <c r="AL2540" s="37"/>
      <c r="AM2540" s="37"/>
      <c r="AN2540" s="37"/>
      <c r="AO2540" s="37"/>
    </row>
    <row r="2541" spans="17:41" x14ac:dyDescent="0.35">
      <c r="Q2541" s="37"/>
      <c r="R2541" s="37"/>
      <c r="S2541" s="37"/>
      <c r="T2541" s="37"/>
      <c r="U2541" s="37"/>
      <c r="V2541" s="37"/>
      <c r="W2541" s="37"/>
      <c r="X2541" s="37"/>
      <c r="Y2541" s="37"/>
      <c r="Z2541" s="37"/>
      <c r="AA2541" s="37"/>
      <c r="AB2541" s="37"/>
      <c r="AC2541" s="37"/>
      <c r="AD2541" s="37"/>
      <c r="AE2541" s="37"/>
      <c r="AF2541" s="37"/>
      <c r="AG2541" s="37"/>
      <c r="AH2541" s="37"/>
      <c r="AI2541" s="37"/>
      <c r="AJ2541" s="37"/>
      <c r="AK2541" s="37"/>
      <c r="AL2541" s="37"/>
      <c r="AM2541" s="37"/>
      <c r="AN2541" s="37"/>
      <c r="AO2541" s="37"/>
    </row>
    <row r="2542" spans="17:41" x14ac:dyDescent="0.35">
      <c r="Q2542" s="37"/>
      <c r="R2542" s="37"/>
      <c r="S2542" s="37"/>
      <c r="T2542" s="37"/>
      <c r="U2542" s="37"/>
      <c r="V2542" s="37"/>
      <c r="W2542" s="37"/>
      <c r="X2542" s="37"/>
      <c r="Y2542" s="37"/>
      <c r="Z2542" s="37"/>
      <c r="AA2542" s="37"/>
      <c r="AB2542" s="37"/>
      <c r="AC2542" s="37"/>
      <c r="AD2542" s="37"/>
      <c r="AE2542" s="37"/>
      <c r="AF2542" s="37"/>
      <c r="AG2542" s="37"/>
      <c r="AH2542" s="37"/>
      <c r="AI2542" s="37"/>
      <c r="AJ2542" s="37"/>
      <c r="AK2542" s="37"/>
      <c r="AL2542" s="37"/>
      <c r="AM2542" s="37"/>
      <c r="AN2542" s="37"/>
      <c r="AO2542" s="37"/>
    </row>
    <row r="2543" spans="17:41" x14ac:dyDescent="0.35">
      <c r="Q2543" s="37"/>
      <c r="R2543" s="37"/>
      <c r="S2543" s="37"/>
      <c r="T2543" s="37"/>
      <c r="U2543" s="37"/>
      <c r="V2543" s="37"/>
      <c r="W2543" s="37"/>
      <c r="X2543" s="37"/>
      <c r="Y2543" s="37"/>
      <c r="Z2543" s="37"/>
      <c r="AA2543" s="37"/>
      <c r="AB2543" s="37"/>
      <c r="AC2543" s="37"/>
      <c r="AD2543" s="37"/>
      <c r="AE2543" s="37"/>
      <c r="AF2543" s="37"/>
      <c r="AG2543" s="37"/>
      <c r="AH2543" s="37"/>
      <c r="AI2543" s="37"/>
      <c r="AJ2543" s="37"/>
      <c r="AK2543" s="37"/>
      <c r="AL2543" s="37"/>
      <c r="AM2543" s="37"/>
      <c r="AN2543" s="37"/>
      <c r="AO2543" s="37"/>
    </row>
    <row r="2544" spans="17:41" x14ac:dyDescent="0.35">
      <c r="Q2544" s="37"/>
      <c r="R2544" s="37"/>
      <c r="S2544" s="37"/>
      <c r="T2544" s="37"/>
      <c r="U2544" s="37"/>
      <c r="V2544" s="37"/>
      <c r="W2544" s="37"/>
      <c r="X2544" s="37"/>
      <c r="Y2544" s="37"/>
      <c r="Z2544" s="37"/>
      <c r="AA2544" s="37"/>
      <c r="AB2544" s="37"/>
      <c r="AC2544" s="37"/>
      <c r="AD2544" s="37"/>
      <c r="AE2544" s="37"/>
      <c r="AF2544" s="37"/>
      <c r="AG2544" s="37"/>
      <c r="AH2544" s="37"/>
      <c r="AI2544" s="37"/>
      <c r="AJ2544" s="37"/>
      <c r="AK2544" s="37"/>
      <c r="AL2544" s="37"/>
      <c r="AM2544" s="37"/>
      <c r="AN2544" s="37"/>
      <c r="AO2544" s="37"/>
    </row>
    <row r="2545" spans="17:41" x14ac:dyDescent="0.35">
      <c r="Q2545" s="37"/>
      <c r="R2545" s="37"/>
      <c r="S2545" s="37"/>
      <c r="T2545" s="37"/>
      <c r="U2545" s="37"/>
      <c r="V2545" s="37"/>
      <c r="W2545" s="37"/>
      <c r="X2545" s="37"/>
      <c r="Y2545" s="37"/>
      <c r="Z2545" s="37"/>
      <c r="AA2545" s="37"/>
      <c r="AB2545" s="37"/>
      <c r="AC2545" s="37"/>
      <c r="AD2545" s="37"/>
      <c r="AE2545" s="37"/>
      <c r="AF2545" s="37"/>
      <c r="AG2545" s="37"/>
      <c r="AH2545" s="37"/>
      <c r="AI2545" s="37"/>
      <c r="AJ2545" s="37"/>
      <c r="AK2545" s="37"/>
      <c r="AL2545" s="37"/>
      <c r="AM2545" s="37"/>
      <c r="AN2545" s="37"/>
      <c r="AO2545" s="37"/>
    </row>
    <row r="2546" spans="17:41" x14ac:dyDescent="0.35">
      <c r="Q2546" s="37"/>
      <c r="R2546" s="37"/>
      <c r="S2546" s="37"/>
      <c r="T2546" s="37"/>
      <c r="U2546" s="37"/>
      <c r="V2546" s="37"/>
      <c r="W2546" s="37"/>
      <c r="X2546" s="37"/>
      <c r="Y2546" s="37"/>
      <c r="Z2546" s="37"/>
      <c r="AA2546" s="37"/>
      <c r="AB2546" s="37"/>
      <c r="AC2546" s="37"/>
      <c r="AD2546" s="37"/>
      <c r="AE2546" s="37"/>
      <c r="AF2546" s="37"/>
      <c r="AG2546" s="37"/>
      <c r="AH2546" s="37"/>
      <c r="AI2546" s="37"/>
      <c r="AJ2546" s="37"/>
      <c r="AK2546" s="37"/>
      <c r="AL2546" s="37"/>
      <c r="AM2546" s="37"/>
      <c r="AN2546" s="37"/>
      <c r="AO2546" s="37"/>
    </row>
    <row r="2547" spans="17:41" x14ac:dyDescent="0.35">
      <c r="Q2547" s="37"/>
      <c r="R2547" s="37"/>
      <c r="S2547" s="37"/>
      <c r="T2547" s="37"/>
      <c r="U2547" s="37"/>
      <c r="V2547" s="37"/>
      <c r="W2547" s="37"/>
      <c r="X2547" s="37"/>
      <c r="Y2547" s="37"/>
      <c r="Z2547" s="37"/>
      <c r="AA2547" s="37"/>
      <c r="AB2547" s="37"/>
      <c r="AC2547" s="37"/>
      <c r="AD2547" s="37"/>
      <c r="AE2547" s="37"/>
      <c r="AF2547" s="37"/>
      <c r="AG2547" s="37"/>
      <c r="AH2547" s="37"/>
      <c r="AI2547" s="37"/>
      <c r="AJ2547" s="37"/>
      <c r="AK2547" s="37"/>
      <c r="AL2547" s="37"/>
      <c r="AM2547" s="37"/>
      <c r="AN2547" s="37"/>
      <c r="AO2547" s="37"/>
    </row>
    <row r="2548" spans="17:41" x14ac:dyDescent="0.35">
      <c r="Q2548" s="37"/>
      <c r="R2548" s="37"/>
      <c r="S2548" s="37"/>
      <c r="T2548" s="37"/>
      <c r="U2548" s="37"/>
      <c r="V2548" s="37"/>
      <c r="W2548" s="37"/>
      <c r="X2548" s="37"/>
      <c r="Y2548" s="37"/>
      <c r="Z2548" s="37"/>
      <c r="AA2548" s="37"/>
      <c r="AB2548" s="37"/>
      <c r="AC2548" s="37"/>
      <c r="AD2548" s="37"/>
      <c r="AE2548" s="37"/>
      <c r="AF2548" s="37"/>
      <c r="AG2548" s="37"/>
      <c r="AH2548" s="37"/>
      <c r="AI2548" s="37"/>
      <c r="AJ2548" s="37"/>
      <c r="AK2548" s="37"/>
      <c r="AL2548" s="37"/>
      <c r="AM2548" s="37"/>
      <c r="AN2548" s="37"/>
      <c r="AO2548" s="37"/>
    </row>
    <row r="2549" spans="17:41" x14ac:dyDescent="0.35">
      <c r="Q2549" s="37"/>
      <c r="R2549" s="37"/>
      <c r="S2549" s="37"/>
      <c r="T2549" s="37"/>
      <c r="U2549" s="37"/>
      <c r="V2549" s="37"/>
      <c r="W2549" s="37"/>
      <c r="X2549" s="37"/>
      <c r="Y2549" s="37"/>
      <c r="Z2549" s="37"/>
      <c r="AA2549" s="37"/>
      <c r="AB2549" s="37"/>
      <c r="AC2549" s="37"/>
      <c r="AD2549" s="37"/>
      <c r="AE2549" s="37"/>
      <c r="AF2549" s="37"/>
      <c r="AG2549" s="37"/>
      <c r="AH2549" s="37"/>
      <c r="AI2549" s="37"/>
      <c r="AJ2549" s="37"/>
      <c r="AK2549" s="37"/>
      <c r="AL2549" s="37"/>
      <c r="AM2549" s="37"/>
      <c r="AN2549" s="37"/>
      <c r="AO2549" s="37"/>
    </row>
    <row r="2550" spans="17:41" x14ac:dyDescent="0.35">
      <c r="Q2550" s="37"/>
      <c r="R2550" s="37"/>
      <c r="S2550" s="37"/>
      <c r="T2550" s="37"/>
      <c r="U2550" s="37"/>
      <c r="V2550" s="37"/>
      <c r="W2550" s="37"/>
      <c r="X2550" s="37"/>
      <c r="Y2550" s="37"/>
      <c r="Z2550" s="37"/>
      <c r="AA2550" s="37"/>
      <c r="AB2550" s="37"/>
      <c r="AC2550" s="37"/>
      <c r="AD2550" s="37"/>
      <c r="AE2550" s="37"/>
      <c r="AF2550" s="37"/>
      <c r="AG2550" s="37"/>
      <c r="AH2550" s="37"/>
      <c r="AI2550" s="37"/>
      <c r="AJ2550" s="37"/>
      <c r="AK2550" s="37"/>
      <c r="AL2550" s="37"/>
      <c r="AM2550" s="37"/>
      <c r="AN2550" s="37"/>
      <c r="AO2550" s="37"/>
    </row>
    <row r="2551" spans="17:41" x14ac:dyDescent="0.35">
      <c r="Q2551" s="37"/>
      <c r="R2551" s="37"/>
      <c r="S2551" s="37"/>
      <c r="T2551" s="37"/>
      <c r="U2551" s="37"/>
      <c r="V2551" s="37"/>
      <c r="W2551" s="37"/>
      <c r="X2551" s="37"/>
      <c r="Y2551" s="37"/>
      <c r="Z2551" s="37"/>
      <c r="AA2551" s="37"/>
      <c r="AB2551" s="37"/>
      <c r="AC2551" s="37"/>
      <c r="AD2551" s="37"/>
      <c r="AE2551" s="37"/>
      <c r="AF2551" s="37"/>
      <c r="AG2551" s="37"/>
      <c r="AH2551" s="37"/>
      <c r="AI2551" s="37"/>
      <c r="AJ2551" s="37"/>
      <c r="AK2551" s="37"/>
      <c r="AL2551" s="37"/>
      <c r="AM2551" s="37"/>
      <c r="AN2551" s="37"/>
      <c r="AO2551" s="37"/>
    </row>
    <row r="2552" spans="17:41" x14ac:dyDescent="0.35">
      <c r="Q2552" s="37"/>
      <c r="R2552" s="37"/>
      <c r="S2552" s="37"/>
      <c r="T2552" s="37"/>
      <c r="U2552" s="37"/>
      <c r="V2552" s="37"/>
      <c r="W2552" s="37"/>
      <c r="X2552" s="37"/>
      <c r="Y2552" s="37"/>
      <c r="Z2552" s="37"/>
      <c r="AA2552" s="37"/>
      <c r="AB2552" s="37"/>
      <c r="AC2552" s="37"/>
      <c r="AD2552" s="37"/>
      <c r="AE2552" s="37"/>
      <c r="AF2552" s="37"/>
      <c r="AG2552" s="37"/>
      <c r="AH2552" s="37"/>
      <c r="AI2552" s="37"/>
      <c r="AJ2552" s="37"/>
      <c r="AK2552" s="37"/>
      <c r="AL2552" s="37"/>
      <c r="AM2552" s="37"/>
      <c r="AN2552" s="37"/>
      <c r="AO2552" s="37"/>
    </row>
    <row r="2553" spans="17:41" x14ac:dyDescent="0.35">
      <c r="Q2553" s="37"/>
      <c r="R2553" s="37"/>
      <c r="S2553" s="37"/>
      <c r="T2553" s="37"/>
      <c r="U2553" s="37"/>
      <c r="V2553" s="37"/>
      <c r="W2553" s="37"/>
      <c r="X2553" s="37"/>
      <c r="Y2553" s="37"/>
      <c r="Z2553" s="37"/>
      <c r="AA2553" s="37"/>
      <c r="AB2553" s="37"/>
      <c r="AC2553" s="37"/>
      <c r="AD2553" s="37"/>
      <c r="AE2553" s="37"/>
      <c r="AF2553" s="37"/>
      <c r="AG2553" s="37"/>
      <c r="AH2553" s="37"/>
      <c r="AI2553" s="37"/>
      <c r="AJ2553" s="37"/>
      <c r="AK2553" s="37"/>
      <c r="AL2553" s="37"/>
      <c r="AM2553" s="37"/>
      <c r="AN2553" s="37"/>
      <c r="AO2553" s="37"/>
    </row>
    <row r="2554" spans="17:41" x14ac:dyDescent="0.35">
      <c r="Q2554" s="37"/>
      <c r="R2554" s="37"/>
      <c r="S2554" s="37"/>
      <c r="T2554" s="37"/>
      <c r="U2554" s="37"/>
      <c r="V2554" s="37"/>
      <c r="W2554" s="37"/>
      <c r="X2554" s="37"/>
      <c r="Y2554" s="37"/>
      <c r="Z2554" s="37"/>
      <c r="AA2554" s="37"/>
      <c r="AB2554" s="37"/>
      <c r="AC2554" s="37"/>
      <c r="AD2554" s="37"/>
      <c r="AE2554" s="37"/>
      <c r="AF2554" s="37"/>
      <c r="AG2554" s="37"/>
      <c r="AH2554" s="37"/>
      <c r="AI2554" s="37"/>
      <c r="AJ2554" s="37"/>
      <c r="AK2554" s="37"/>
      <c r="AL2554" s="37"/>
      <c r="AM2554" s="37"/>
      <c r="AN2554" s="37"/>
      <c r="AO2554" s="37"/>
    </row>
    <row r="2555" spans="17:41" x14ac:dyDescent="0.35">
      <c r="Q2555" s="37"/>
      <c r="R2555" s="37"/>
      <c r="S2555" s="37"/>
      <c r="T2555" s="37"/>
      <c r="U2555" s="37"/>
      <c r="V2555" s="37"/>
      <c r="W2555" s="37"/>
      <c r="X2555" s="37"/>
      <c r="Y2555" s="37"/>
      <c r="Z2555" s="37"/>
      <c r="AA2555" s="37"/>
      <c r="AB2555" s="37"/>
      <c r="AC2555" s="37"/>
      <c r="AD2555" s="37"/>
      <c r="AE2555" s="37"/>
      <c r="AF2555" s="37"/>
      <c r="AG2555" s="37"/>
      <c r="AH2555" s="37"/>
      <c r="AI2555" s="37"/>
      <c r="AJ2555" s="37"/>
      <c r="AK2555" s="37"/>
      <c r="AL2555" s="37"/>
      <c r="AM2555" s="37"/>
      <c r="AN2555" s="37"/>
      <c r="AO2555" s="37"/>
    </row>
    <row r="2556" spans="17:41" x14ac:dyDescent="0.35">
      <c r="Q2556" s="37"/>
      <c r="R2556" s="37"/>
      <c r="S2556" s="37"/>
      <c r="T2556" s="37"/>
      <c r="U2556" s="37"/>
      <c r="V2556" s="37"/>
      <c r="W2556" s="37"/>
      <c r="X2556" s="37"/>
      <c r="Y2556" s="37"/>
      <c r="Z2556" s="37"/>
      <c r="AA2556" s="37"/>
      <c r="AB2556" s="37"/>
      <c r="AC2556" s="37"/>
      <c r="AD2556" s="37"/>
      <c r="AE2556" s="37"/>
      <c r="AF2556" s="37"/>
      <c r="AG2556" s="37"/>
      <c r="AH2556" s="37"/>
      <c r="AI2556" s="37"/>
      <c r="AJ2556" s="37"/>
      <c r="AK2556" s="37"/>
      <c r="AL2556" s="37"/>
      <c r="AM2556" s="37"/>
      <c r="AN2556" s="37"/>
      <c r="AO2556" s="37"/>
    </row>
    <row r="2557" spans="17:41" x14ac:dyDescent="0.35">
      <c r="Q2557" s="37"/>
      <c r="R2557" s="37"/>
      <c r="S2557" s="37"/>
      <c r="T2557" s="37"/>
      <c r="U2557" s="37"/>
      <c r="V2557" s="37"/>
      <c r="W2557" s="37"/>
      <c r="X2557" s="37"/>
      <c r="Y2557" s="37"/>
      <c r="Z2557" s="37"/>
      <c r="AA2557" s="37"/>
      <c r="AB2557" s="37"/>
      <c r="AC2557" s="37"/>
      <c r="AD2557" s="37"/>
      <c r="AE2557" s="37"/>
      <c r="AF2557" s="37"/>
      <c r="AG2557" s="37"/>
      <c r="AH2557" s="37"/>
      <c r="AI2557" s="37"/>
      <c r="AJ2557" s="37"/>
      <c r="AK2557" s="37"/>
      <c r="AL2557" s="37"/>
      <c r="AM2557" s="37"/>
      <c r="AN2557" s="37"/>
      <c r="AO2557" s="37"/>
    </row>
    <row r="2558" spans="17:41" x14ac:dyDescent="0.35">
      <c r="Q2558" s="37"/>
      <c r="R2558" s="37"/>
      <c r="S2558" s="37"/>
      <c r="T2558" s="37"/>
      <c r="U2558" s="37"/>
      <c r="V2558" s="37"/>
      <c r="W2558" s="37"/>
      <c r="X2558" s="37"/>
      <c r="Y2558" s="37"/>
      <c r="Z2558" s="37"/>
      <c r="AA2558" s="37"/>
      <c r="AB2558" s="37"/>
      <c r="AC2558" s="37"/>
      <c r="AD2558" s="37"/>
      <c r="AE2558" s="37"/>
      <c r="AF2558" s="37"/>
      <c r="AG2558" s="37"/>
      <c r="AH2558" s="37"/>
      <c r="AI2558" s="37"/>
      <c r="AJ2558" s="37"/>
      <c r="AK2558" s="37"/>
      <c r="AL2558" s="37"/>
      <c r="AM2558" s="37"/>
      <c r="AN2558" s="37"/>
      <c r="AO2558" s="37"/>
    </row>
    <row r="2559" spans="17:41" x14ac:dyDescent="0.35">
      <c r="Q2559" s="37"/>
      <c r="R2559" s="37"/>
      <c r="S2559" s="37"/>
      <c r="T2559" s="37"/>
      <c r="U2559" s="37"/>
      <c r="V2559" s="37"/>
      <c r="W2559" s="37"/>
      <c r="X2559" s="37"/>
      <c r="Y2559" s="37"/>
      <c r="Z2559" s="37"/>
      <c r="AA2559" s="37"/>
      <c r="AB2559" s="37"/>
      <c r="AC2559" s="37"/>
      <c r="AD2559" s="37"/>
      <c r="AE2559" s="37"/>
      <c r="AF2559" s="37"/>
      <c r="AG2559" s="37"/>
      <c r="AH2559" s="37"/>
      <c r="AI2559" s="37"/>
      <c r="AJ2559" s="37"/>
      <c r="AK2559" s="37"/>
      <c r="AL2559" s="37"/>
      <c r="AM2559" s="37"/>
      <c r="AN2559" s="37"/>
      <c r="AO2559" s="37"/>
    </row>
    <row r="2560" spans="17:41" x14ac:dyDescent="0.35">
      <c r="Q2560" s="37"/>
      <c r="R2560" s="37"/>
      <c r="S2560" s="37"/>
      <c r="T2560" s="37"/>
      <c r="U2560" s="37"/>
      <c r="V2560" s="37"/>
      <c r="W2560" s="37"/>
      <c r="X2560" s="37"/>
      <c r="Y2560" s="37"/>
      <c r="Z2560" s="37"/>
      <c r="AA2560" s="37"/>
      <c r="AB2560" s="37"/>
      <c r="AC2560" s="37"/>
      <c r="AD2560" s="37"/>
      <c r="AE2560" s="37"/>
      <c r="AF2560" s="37"/>
      <c r="AG2560" s="37"/>
      <c r="AH2560" s="37"/>
      <c r="AI2560" s="37"/>
      <c r="AJ2560" s="37"/>
      <c r="AK2560" s="37"/>
      <c r="AL2560" s="37"/>
      <c r="AM2560" s="37"/>
      <c r="AN2560" s="37"/>
      <c r="AO2560" s="37"/>
    </row>
    <row r="2561" spans="17:41" x14ac:dyDescent="0.35">
      <c r="Q2561" s="37"/>
      <c r="R2561" s="37"/>
      <c r="S2561" s="37"/>
      <c r="T2561" s="37"/>
      <c r="U2561" s="37"/>
      <c r="V2561" s="37"/>
      <c r="W2561" s="37"/>
      <c r="X2561" s="37"/>
      <c r="Y2561" s="37"/>
      <c r="Z2561" s="37"/>
      <c r="AA2561" s="37"/>
      <c r="AB2561" s="37"/>
      <c r="AC2561" s="37"/>
      <c r="AD2561" s="37"/>
      <c r="AE2561" s="37"/>
      <c r="AF2561" s="37"/>
      <c r="AG2561" s="37"/>
      <c r="AH2561" s="37"/>
      <c r="AI2561" s="37"/>
      <c r="AJ2561" s="37"/>
      <c r="AK2561" s="37"/>
      <c r="AL2561" s="37"/>
      <c r="AM2561" s="37"/>
      <c r="AN2561" s="37"/>
      <c r="AO2561" s="37"/>
    </row>
    <row r="2562" spans="17:41" x14ac:dyDescent="0.35">
      <c r="Q2562" s="37"/>
      <c r="R2562" s="37"/>
      <c r="S2562" s="37"/>
      <c r="T2562" s="37"/>
      <c r="U2562" s="37"/>
      <c r="V2562" s="37"/>
      <c r="W2562" s="37"/>
      <c r="X2562" s="37"/>
      <c r="Y2562" s="37"/>
      <c r="Z2562" s="37"/>
      <c r="AA2562" s="37"/>
      <c r="AB2562" s="37"/>
      <c r="AC2562" s="37"/>
      <c r="AD2562" s="37"/>
      <c r="AE2562" s="37"/>
      <c r="AF2562" s="37"/>
      <c r="AG2562" s="37"/>
      <c r="AH2562" s="37"/>
      <c r="AI2562" s="37"/>
      <c r="AJ2562" s="37"/>
      <c r="AK2562" s="37"/>
      <c r="AL2562" s="37"/>
      <c r="AM2562" s="37"/>
      <c r="AN2562" s="37"/>
      <c r="AO2562" s="37"/>
    </row>
    <row r="2563" spans="17:41" x14ac:dyDescent="0.35">
      <c r="Q2563" s="37"/>
      <c r="R2563" s="37"/>
      <c r="S2563" s="37"/>
      <c r="T2563" s="37"/>
      <c r="U2563" s="37"/>
      <c r="V2563" s="37"/>
      <c r="W2563" s="37"/>
      <c r="X2563" s="37"/>
      <c r="Y2563" s="37"/>
      <c r="Z2563" s="37"/>
      <c r="AA2563" s="37"/>
      <c r="AB2563" s="37"/>
      <c r="AC2563" s="37"/>
      <c r="AD2563" s="37"/>
      <c r="AE2563" s="37"/>
      <c r="AF2563" s="37"/>
      <c r="AG2563" s="37"/>
      <c r="AH2563" s="37"/>
      <c r="AI2563" s="37"/>
      <c r="AJ2563" s="37"/>
      <c r="AK2563" s="37"/>
      <c r="AL2563" s="37"/>
      <c r="AM2563" s="37"/>
      <c r="AN2563" s="37"/>
      <c r="AO2563" s="37"/>
    </row>
    <row r="2564" spans="17:41" x14ac:dyDescent="0.35">
      <c r="Q2564" s="37"/>
      <c r="R2564" s="37"/>
      <c r="S2564" s="37"/>
      <c r="T2564" s="37"/>
      <c r="U2564" s="37"/>
      <c r="V2564" s="37"/>
      <c r="W2564" s="37"/>
      <c r="X2564" s="37"/>
      <c r="Y2564" s="37"/>
      <c r="Z2564" s="37"/>
      <c r="AA2564" s="37"/>
      <c r="AB2564" s="37"/>
      <c r="AC2564" s="37"/>
      <c r="AD2564" s="37"/>
      <c r="AE2564" s="37"/>
      <c r="AF2564" s="37"/>
      <c r="AG2564" s="37"/>
      <c r="AH2564" s="37"/>
      <c r="AI2564" s="37"/>
      <c r="AJ2564" s="37"/>
      <c r="AK2564" s="37"/>
      <c r="AL2564" s="37"/>
      <c r="AM2564" s="37"/>
      <c r="AN2564" s="37"/>
      <c r="AO2564" s="37"/>
    </row>
    <row r="2565" spans="17:41" x14ac:dyDescent="0.35">
      <c r="Q2565" s="37"/>
      <c r="R2565" s="37"/>
      <c r="S2565" s="37"/>
      <c r="T2565" s="37"/>
      <c r="U2565" s="37"/>
      <c r="V2565" s="37"/>
      <c r="W2565" s="37"/>
      <c r="X2565" s="37"/>
      <c r="Y2565" s="37"/>
      <c r="Z2565" s="37"/>
      <c r="AA2565" s="37"/>
      <c r="AB2565" s="37"/>
      <c r="AC2565" s="37"/>
      <c r="AD2565" s="37"/>
      <c r="AE2565" s="37"/>
      <c r="AF2565" s="37"/>
      <c r="AG2565" s="37"/>
      <c r="AH2565" s="37"/>
      <c r="AI2565" s="37"/>
      <c r="AJ2565" s="37"/>
      <c r="AK2565" s="37"/>
      <c r="AL2565" s="37"/>
      <c r="AM2565" s="37"/>
      <c r="AN2565" s="37"/>
      <c r="AO2565" s="37"/>
    </row>
    <row r="2566" spans="17:41" x14ac:dyDescent="0.35">
      <c r="Q2566" s="37"/>
      <c r="R2566" s="37"/>
      <c r="S2566" s="37"/>
      <c r="T2566" s="37"/>
      <c r="U2566" s="37"/>
      <c r="V2566" s="37"/>
      <c r="W2566" s="37"/>
      <c r="X2566" s="37"/>
      <c r="Y2566" s="37"/>
      <c r="Z2566" s="37"/>
      <c r="AA2566" s="37"/>
      <c r="AB2566" s="37"/>
      <c r="AC2566" s="37"/>
      <c r="AD2566" s="37"/>
      <c r="AE2566" s="37"/>
      <c r="AF2566" s="37"/>
      <c r="AG2566" s="37"/>
      <c r="AH2566" s="37"/>
      <c r="AI2566" s="37"/>
      <c r="AJ2566" s="37"/>
      <c r="AK2566" s="37"/>
      <c r="AL2566" s="37"/>
      <c r="AM2566" s="37"/>
      <c r="AN2566" s="37"/>
      <c r="AO2566" s="37"/>
    </row>
    <row r="2567" spans="17:41" x14ac:dyDescent="0.35">
      <c r="Q2567" s="37"/>
      <c r="R2567" s="37"/>
      <c r="S2567" s="37"/>
      <c r="T2567" s="37"/>
      <c r="U2567" s="37"/>
      <c r="V2567" s="37"/>
      <c r="W2567" s="37"/>
      <c r="X2567" s="37"/>
      <c r="Y2567" s="37"/>
      <c r="Z2567" s="37"/>
      <c r="AA2567" s="37"/>
      <c r="AB2567" s="37"/>
      <c r="AC2567" s="37"/>
      <c r="AD2567" s="37"/>
      <c r="AE2567" s="37"/>
      <c r="AF2567" s="37"/>
      <c r="AG2567" s="37"/>
      <c r="AH2567" s="37"/>
      <c r="AI2567" s="37"/>
      <c r="AJ2567" s="37"/>
      <c r="AK2567" s="37"/>
      <c r="AL2567" s="37"/>
      <c r="AM2567" s="37"/>
      <c r="AN2567" s="37"/>
      <c r="AO2567" s="37"/>
    </row>
    <row r="2568" spans="17:41" x14ac:dyDescent="0.35">
      <c r="Q2568" s="37"/>
      <c r="R2568" s="37"/>
      <c r="S2568" s="37"/>
      <c r="T2568" s="37"/>
      <c r="U2568" s="37"/>
      <c r="V2568" s="37"/>
      <c r="W2568" s="37"/>
      <c r="X2568" s="37"/>
      <c r="Y2568" s="37"/>
      <c r="Z2568" s="37"/>
      <c r="AA2568" s="37"/>
      <c r="AB2568" s="37"/>
      <c r="AC2568" s="37"/>
      <c r="AD2568" s="37"/>
      <c r="AE2568" s="37"/>
      <c r="AF2568" s="37"/>
      <c r="AG2568" s="37"/>
      <c r="AH2568" s="37"/>
      <c r="AI2568" s="37"/>
      <c r="AJ2568" s="37"/>
      <c r="AK2568" s="37"/>
      <c r="AL2568" s="37"/>
      <c r="AM2568" s="37"/>
      <c r="AN2568" s="37"/>
      <c r="AO2568" s="37"/>
    </row>
    <row r="2569" spans="17:41" x14ac:dyDescent="0.35">
      <c r="Q2569" s="37"/>
      <c r="R2569" s="37"/>
      <c r="S2569" s="37"/>
      <c r="T2569" s="37"/>
      <c r="U2569" s="37"/>
      <c r="V2569" s="37"/>
      <c r="W2569" s="37"/>
      <c r="X2569" s="37"/>
      <c r="Y2569" s="37"/>
      <c r="Z2569" s="37"/>
      <c r="AA2569" s="37"/>
      <c r="AB2569" s="37"/>
      <c r="AC2569" s="37"/>
      <c r="AD2569" s="37"/>
      <c r="AE2569" s="37"/>
      <c r="AF2569" s="37"/>
      <c r="AG2569" s="37"/>
      <c r="AH2569" s="37"/>
      <c r="AI2569" s="37"/>
      <c r="AJ2569" s="37"/>
      <c r="AK2569" s="37"/>
      <c r="AL2569" s="37"/>
      <c r="AM2569" s="37"/>
      <c r="AN2569" s="37"/>
      <c r="AO2569" s="37"/>
    </row>
    <row r="2570" spans="17:41" x14ac:dyDescent="0.35">
      <c r="Q2570" s="37"/>
      <c r="R2570" s="37"/>
      <c r="S2570" s="37"/>
      <c r="T2570" s="37"/>
      <c r="U2570" s="37"/>
      <c r="V2570" s="37"/>
      <c r="W2570" s="37"/>
      <c r="X2570" s="37"/>
      <c r="Y2570" s="37"/>
      <c r="Z2570" s="37"/>
      <c r="AA2570" s="37"/>
      <c r="AB2570" s="37"/>
      <c r="AC2570" s="37"/>
      <c r="AD2570" s="37"/>
      <c r="AE2570" s="37"/>
      <c r="AF2570" s="37"/>
      <c r="AG2570" s="37"/>
      <c r="AH2570" s="37"/>
      <c r="AI2570" s="37"/>
      <c r="AJ2570" s="37"/>
      <c r="AK2570" s="37"/>
      <c r="AL2570" s="37"/>
      <c r="AM2570" s="37"/>
      <c r="AN2570" s="37"/>
      <c r="AO2570" s="37"/>
    </row>
    <row r="2571" spans="17:41" x14ac:dyDescent="0.35">
      <c r="Q2571" s="37"/>
      <c r="R2571" s="37"/>
      <c r="S2571" s="37"/>
      <c r="T2571" s="37"/>
      <c r="U2571" s="37"/>
      <c r="V2571" s="37"/>
      <c r="W2571" s="37"/>
      <c r="X2571" s="37"/>
      <c r="Y2571" s="37"/>
      <c r="Z2571" s="37"/>
      <c r="AA2571" s="37"/>
      <c r="AB2571" s="37"/>
      <c r="AC2571" s="37"/>
      <c r="AD2571" s="37"/>
      <c r="AE2571" s="37"/>
      <c r="AF2571" s="37"/>
      <c r="AG2571" s="37"/>
      <c r="AH2571" s="37"/>
      <c r="AI2571" s="37"/>
      <c r="AJ2571" s="37"/>
      <c r="AK2571" s="37"/>
      <c r="AL2571" s="37"/>
      <c r="AM2571" s="37"/>
      <c r="AN2571" s="37"/>
      <c r="AO2571" s="37"/>
    </row>
    <row r="2572" spans="17:41" x14ac:dyDescent="0.35">
      <c r="Q2572" s="37"/>
      <c r="R2572" s="37"/>
      <c r="S2572" s="37"/>
      <c r="T2572" s="37"/>
      <c r="U2572" s="37"/>
      <c r="V2572" s="37"/>
      <c r="W2572" s="37"/>
      <c r="X2572" s="37"/>
      <c r="Y2572" s="37"/>
      <c r="Z2572" s="37"/>
      <c r="AA2572" s="37"/>
      <c r="AB2572" s="37"/>
      <c r="AC2572" s="37"/>
      <c r="AD2572" s="37"/>
      <c r="AE2572" s="37"/>
      <c r="AF2572" s="37"/>
      <c r="AG2572" s="37"/>
      <c r="AH2572" s="37"/>
      <c r="AI2572" s="37"/>
      <c r="AJ2572" s="37"/>
      <c r="AK2572" s="37"/>
      <c r="AL2572" s="37"/>
      <c r="AM2572" s="37"/>
      <c r="AN2572" s="37"/>
      <c r="AO2572" s="37"/>
    </row>
    <row r="2573" spans="17:41" x14ac:dyDescent="0.35">
      <c r="Q2573" s="37"/>
      <c r="R2573" s="37"/>
      <c r="S2573" s="37"/>
      <c r="T2573" s="37"/>
      <c r="U2573" s="37"/>
      <c r="V2573" s="37"/>
      <c r="W2573" s="37"/>
      <c r="X2573" s="37"/>
      <c r="Y2573" s="37"/>
      <c r="Z2573" s="37"/>
      <c r="AA2573" s="37"/>
      <c r="AB2573" s="37"/>
      <c r="AC2573" s="37"/>
      <c r="AD2573" s="37"/>
      <c r="AE2573" s="37"/>
      <c r="AF2573" s="37"/>
      <c r="AG2573" s="37"/>
      <c r="AH2573" s="37"/>
      <c r="AI2573" s="37"/>
      <c r="AJ2573" s="37"/>
      <c r="AK2573" s="37"/>
      <c r="AL2573" s="37"/>
      <c r="AM2573" s="37"/>
      <c r="AN2573" s="37"/>
      <c r="AO2573" s="37"/>
    </row>
    <row r="2574" spans="17:41" x14ac:dyDescent="0.35">
      <c r="Q2574" s="37"/>
      <c r="R2574" s="37"/>
      <c r="S2574" s="37"/>
      <c r="T2574" s="37"/>
      <c r="U2574" s="37"/>
      <c r="V2574" s="37"/>
      <c r="W2574" s="37"/>
      <c r="X2574" s="37"/>
      <c r="Y2574" s="37"/>
      <c r="Z2574" s="37"/>
      <c r="AA2574" s="37"/>
      <c r="AB2574" s="37"/>
      <c r="AC2574" s="37"/>
      <c r="AD2574" s="37"/>
      <c r="AE2574" s="37"/>
      <c r="AF2574" s="37"/>
      <c r="AG2574" s="37"/>
      <c r="AH2574" s="37"/>
      <c r="AI2574" s="37"/>
      <c r="AJ2574" s="37"/>
      <c r="AK2574" s="37"/>
      <c r="AL2574" s="37"/>
      <c r="AM2574" s="37"/>
      <c r="AN2574" s="37"/>
      <c r="AO2574" s="37"/>
    </row>
    <row r="2575" spans="17:41" x14ac:dyDescent="0.35">
      <c r="Q2575" s="37"/>
      <c r="R2575" s="37"/>
      <c r="S2575" s="37"/>
      <c r="T2575" s="37"/>
      <c r="U2575" s="37"/>
      <c r="V2575" s="37"/>
      <c r="W2575" s="37"/>
      <c r="X2575" s="37"/>
      <c r="Y2575" s="37"/>
      <c r="Z2575" s="37"/>
      <c r="AA2575" s="37"/>
      <c r="AB2575" s="37"/>
      <c r="AC2575" s="37"/>
      <c r="AD2575" s="37"/>
      <c r="AE2575" s="37"/>
      <c r="AF2575" s="37"/>
      <c r="AG2575" s="37"/>
      <c r="AH2575" s="37"/>
      <c r="AI2575" s="37"/>
      <c r="AJ2575" s="37"/>
      <c r="AK2575" s="37"/>
      <c r="AL2575" s="37"/>
      <c r="AM2575" s="37"/>
      <c r="AN2575" s="37"/>
      <c r="AO2575" s="37"/>
    </row>
    <row r="2576" spans="17:41" x14ac:dyDescent="0.35">
      <c r="Q2576" s="37"/>
      <c r="R2576" s="37"/>
      <c r="S2576" s="37"/>
      <c r="T2576" s="37"/>
      <c r="U2576" s="37"/>
      <c r="V2576" s="37"/>
      <c r="W2576" s="37"/>
      <c r="X2576" s="37"/>
      <c r="Y2576" s="37"/>
      <c r="Z2576" s="37"/>
      <c r="AA2576" s="37"/>
      <c r="AB2576" s="37"/>
      <c r="AC2576" s="37"/>
      <c r="AD2576" s="37"/>
      <c r="AE2576" s="37"/>
      <c r="AF2576" s="37"/>
      <c r="AG2576" s="37"/>
      <c r="AH2576" s="37"/>
      <c r="AI2576" s="37"/>
      <c r="AJ2576" s="37"/>
      <c r="AK2576" s="37"/>
      <c r="AL2576" s="37"/>
      <c r="AM2576" s="37"/>
      <c r="AN2576" s="37"/>
      <c r="AO2576" s="37"/>
    </row>
    <row r="2577" spans="17:41" x14ac:dyDescent="0.35">
      <c r="Q2577" s="37"/>
      <c r="R2577" s="37"/>
      <c r="S2577" s="37"/>
      <c r="T2577" s="37"/>
      <c r="U2577" s="37"/>
      <c r="V2577" s="37"/>
      <c r="W2577" s="37"/>
      <c r="X2577" s="37"/>
      <c r="Y2577" s="37"/>
      <c r="Z2577" s="37"/>
      <c r="AA2577" s="37"/>
      <c r="AB2577" s="37"/>
      <c r="AC2577" s="37"/>
      <c r="AD2577" s="37"/>
      <c r="AE2577" s="37"/>
      <c r="AF2577" s="37"/>
      <c r="AG2577" s="37"/>
      <c r="AH2577" s="37"/>
      <c r="AI2577" s="37"/>
      <c r="AJ2577" s="37"/>
      <c r="AK2577" s="37"/>
      <c r="AL2577" s="37"/>
      <c r="AM2577" s="37"/>
      <c r="AN2577" s="37"/>
      <c r="AO2577" s="37"/>
    </row>
    <row r="2578" spans="17:41" x14ac:dyDescent="0.35">
      <c r="Q2578" s="37"/>
      <c r="R2578" s="37"/>
      <c r="S2578" s="37"/>
      <c r="T2578" s="37"/>
      <c r="U2578" s="37"/>
      <c r="V2578" s="37"/>
      <c r="W2578" s="37"/>
      <c r="X2578" s="37"/>
      <c r="Y2578" s="37"/>
      <c r="Z2578" s="37"/>
      <c r="AA2578" s="37"/>
      <c r="AB2578" s="37"/>
      <c r="AC2578" s="37"/>
      <c r="AD2578" s="37"/>
      <c r="AE2578" s="37"/>
      <c r="AF2578" s="37"/>
      <c r="AG2578" s="37"/>
      <c r="AH2578" s="37"/>
      <c r="AI2578" s="37"/>
      <c r="AJ2578" s="37"/>
      <c r="AK2578" s="37"/>
      <c r="AL2578" s="37"/>
      <c r="AM2578" s="37"/>
      <c r="AN2578" s="37"/>
      <c r="AO2578" s="37"/>
    </row>
    <row r="2579" spans="17:41" x14ac:dyDescent="0.35">
      <c r="Q2579" s="37"/>
      <c r="R2579" s="37"/>
      <c r="S2579" s="37"/>
      <c r="T2579" s="37"/>
      <c r="U2579" s="37"/>
      <c r="V2579" s="37"/>
      <c r="W2579" s="37"/>
      <c r="X2579" s="37"/>
      <c r="Y2579" s="37"/>
      <c r="Z2579" s="37"/>
      <c r="AA2579" s="37"/>
      <c r="AB2579" s="37"/>
      <c r="AC2579" s="37"/>
      <c r="AD2579" s="37"/>
      <c r="AE2579" s="37"/>
      <c r="AF2579" s="37"/>
      <c r="AG2579" s="37"/>
      <c r="AH2579" s="37"/>
      <c r="AI2579" s="37"/>
      <c r="AJ2579" s="37"/>
      <c r="AK2579" s="37"/>
      <c r="AL2579" s="37"/>
      <c r="AM2579" s="37"/>
      <c r="AN2579" s="37"/>
      <c r="AO2579" s="37"/>
    </row>
    <row r="2580" spans="17:41" x14ac:dyDescent="0.35">
      <c r="Q2580" s="37"/>
      <c r="R2580" s="37"/>
      <c r="S2580" s="37"/>
      <c r="T2580" s="37"/>
      <c r="U2580" s="37"/>
      <c r="V2580" s="37"/>
      <c r="W2580" s="37"/>
      <c r="X2580" s="37"/>
      <c r="Y2580" s="37"/>
      <c r="Z2580" s="37"/>
      <c r="AA2580" s="37"/>
      <c r="AB2580" s="37"/>
      <c r="AC2580" s="37"/>
      <c r="AD2580" s="37"/>
      <c r="AE2580" s="37"/>
      <c r="AF2580" s="37"/>
      <c r="AG2580" s="37"/>
      <c r="AH2580" s="37"/>
      <c r="AI2580" s="37"/>
      <c r="AJ2580" s="37"/>
      <c r="AK2580" s="37"/>
      <c r="AL2580" s="37"/>
      <c r="AM2580" s="37"/>
      <c r="AN2580" s="37"/>
      <c r="AO2580" s="37"/>
    </row>
  </sheetData>
  <sortState xmlns:xlrd2="http://schemas.microsoft.com/office/spreadsheetml/2017/richdata2" ref="J224:AO246">
    <sortCondition ref="AO224:AO246"/>
  </sortState>
  <conditionalFormatting sqref="A2:I200 A251:I2000 E201:I250">
    <cfRule type="expression" dxfId="46" priority="5">
      <formula>$E2="Q"</formula>
    </cfRule>
    <cfRule type="expression" dxfId="45" priority="6">
      <formula>$E2="F"</formula>
    </cfRule>
  </conditionalFormatting>
  <conditionalFormatting sqref="A224:D250">
    <cfRule type="expression" dxfId="44" priority="3">
      <formula>$E224="F"</formula>
    </cfRule>
    <cfRule type="expression" dxfId="43" priority="4">
      <formula>$E224="Q"</formula>
    </cfRule>
  </conditionalFormatting>
  <conditionalFormatting sqref="AQ2:AQ250">
    <cfRule type="colorScale" priority="2">
      <colorScale>
        <cfvo type="min"/>
        <cfvo type="percentile" val="50"/>
        <cfvo type="max"/>
        <color rgb="FF63BE7B"/>
        <color rgb="FFFFEB84"/>
        <color rgb="FFF8696B"/>
      </colorScale>
    </cfRule>
  </conditionalFormatting>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12E146-B698-4143-B8F5-51475341D5CC}">
  <sheetPr codeName="Sheet2"/>
  <dimension ref="A1:L217"/>
  <sheetViews>
    <sheetView zoomScale="70" zoomScaleNormal="70" workbookViewId="0">
      <pane ySplit="1" topLeftCell="A177" activePane="bottomLeft" state="frozen"/>
      <selection activeCell="K55" sqref="K55"/>
      <selection pane="bottomLeft" activeCell="A194" sqref="A194:D195"/>
    </sheetView>
  </sheetViews>
  <sheetFormatPr defaultRowHeight="14.5" x14ac:dyDescent="0.35"/>
  <cols>
    <col min="1" max="1" width="11.81640625" bestFit="1" customWidth="1"/>
    <col min="2" max="2" width="4.81640625" bestFit="1" customWidth="1"/>
    <col min="3" max="3" width="10.453125" bestFit="1" customWidth="1"/>
    <col min="4" max="4" width="5.453125" bestFit="1" customWidth="1"/>
    <col min="5" max="5" width="5.26953125" bestFit="1" customWidth="1"/>
    <col min="6" max="6" width="5.26953125" customWidth="1"/>
    <col min="7" max="7" width="22.81640625" bestFit="1" customWidth="1"/>
    <col min="8" max="8" width="7.453125" bestFit="1" customWidth="1"/>
    <col min="9" max="9" width="5.453125" bestFit="1" customWidth="1"/>
    <col min="10" max="10" width="4.81640625" bestFit="1" customWidth="1"/>
    <col min="11" max="11" width="9.08984375" bestFit="1" customWidth="1"/>
    <col min="12" max="12" width="9.453125" bestFit="1" customWidth="1"/>
  </cols>
  <sheetData>
    <row r="1" spans="1:12" x14ac:dyDescent="0.35">
      <c r="A1" t="s">
        <v>0</v>
      </c>
      <c r="B1" t="s">
        <v>1</v>
      </c>
      <c r="C1" t="s">
        <v>2</v>
      </c>
      <c r="D1" t="s">
        <v>3</v>
      </c>
      <c r="E1" t="s">
        <v>4</v>
      </c>
      <c r="F1" t="s">
        <v>89</v>
      </c>
      <c r="G1" t="s">
        <v>5</v>
      </c>
      <c r="H1" t="s">
        <v>8</v>
      </c>
      <c r="I1" t="s">
        <v>7</v>
      </c>
      <c r="J1" t="s">
        <v>9</v>
      </c>
      <c r="K1" t="s">
        <v>472</v>
      </c>
      <c r="L1" t="s">
        <v>18</v>
      </c>
    </row>
    <row r="2" spans="1:12" x14ac:dyDescent="0.35">
      <c r="A2" s="4" t="s">
        <v>19</v>
      </c>
      <c r="B2" s="4">
        <v>2022</v>
      </c>
      <c r="C2" s="5">
        <v>44850</v>
      </c>
      <c r="D2" s="4" t="s">
        <v>20</v>
      </c>
      <c r="E2" s="4" t="s">
        <v>64</v>
      </c>
      <c r="F2" s="4" t="s">
        <v>64</v>
      </c>
      <c r="G2" s="4" t="s">
        <v>473</v>
      </c>
      <c r="H2" s="4" t="s">
        <v>25</v>
      </c>
      <c r="I2" s="12">
        <f>(C2-VLOOKUP(G2,Riders!$A$2:$C$267,2,FALSE))/365</f>
        <v>33.709589041095889</v>
      </c>
      <c r="J2" s="4">
        <v>1</v>
      </c>
      <c r="K2" s="6">
        <v>0.65069444444444446</v>
      </c>
      <c r="L2">
        <v>42.817999999999998</v>
      </c>
    </row>
    <row r="3" spans="1:12" x14ac:dyDescent="0.35">
      <c r="A3" s="4" t="s">
        <v>19</v>
      </c>
      <c r="B3" s="4">
        <v>2022</v>
      </c>
      <c r="C3" s="5">
        <v>44850</v>
      </c>
      <c r="D3" s="4" t="s">
        <v>20</v>
      </c>
      <c r="E3" s="4" t="s">
        <v>64</v>
      </c>
      <c r="F3" s="4" t="s">
        <v>64</v>
      </c>
      <c r="G3" s="4" t="s">
        <v>474</v>
      </c>
      <c r="H3" s="4" t="s">
        <v>35</v>
      </c>
      <c r="I3" s="12">
        <f>(C3-VLOOKUP(G3,Riders!$A$2:$C$267,2,FALSE))/365</f>
        <v>22.476712328767125</v>
      </c>
      <c r="J3" s="4">
        <v>2</v>
      </c>
    </row>
    <row r="4" spans="1:12" x14ac:dyDescent="0.35">
      <c r="A4" s="4" t="s">
        <v>19</v>
      </c>
      <c r="B4" s="4">
        <v>2022</v>
      </c>
      <c r="C4" s="5">
        <v>44850</v>
      </c>
      <c r="D4" s="4" t="s">
        <v>20</v>
      </c>
      <c r="E4" s="4" t="s">
        <v>64</v>
      </c>
      <c r="F4" s="4" t="s">
        <v>64</v>
      </c>
      <c r="G4" s="4" t="s">
        <v>475</v>
      </c>
      <c r="H4" s="4" t="s">
        <v>113</v>
      </c>
      <c r="I4" s="12">
        <f>(C4-VLOOKUP(G4,Riders!$A$2:$C$267,2,FALSE))/365</f>
        <v>22.153424657534245</v>
      </c>
      <c r="J4" s="4">
        <v>3</v>
      </c>
    </row>
    <row r="5" spans="1:12" x14ac:dyDescent="0.35">
      <c r="A5" s="4" t="s">
        <v>19</v>
      </c>
      <c r="B5" s="4">
        <v>2022</v>
      </c>
      <c r="C5" s="5">
        <v>44850</v>
      </c>
      <c r="D5" s="4" t="s">
        <v>20</v>
      </c>
      <c r="E5" s="4" t="s">
        <v>64</v>
      </c>
      <c r="F5" s="4" t="s">
        <v>64</v>
      </c>
      <c r="G5" s="4" t="s">
        <v>476</v>
      </c>
      <c r="H5" s="4" t="s">
        <v>78</v>
      </c>
      <c r="I5" s="12">
        <f>(C5-VLOOKUP(G5,Riders!$A$2:$C$267,2,FALSE))/365</f>
        <v>23.945205479452056</v>
      </c>
      <c r="J5" s="4">
        <v>4</v>
      </c>
    </row>
    <row r="6" spans="1:12" x14ac:dyDescent="0.35">
      <c r="A6" s="4" t="s">
        <v>19</v>
      </c>
      <c r="B6" s="4">
        <v>2022</v>
      </c>
      <c r="C6" s="5">
        <v>44850</v>
      </c>
      <c r="D6" s="4" t="s">
        <v>20</v>
      </c>
      <c r="E6" s="4" t="s">
        <v>64</v>
      </c>
      <c r="F6" s="4" t="s">
        <v>64</v>
      </c>
      <c r="G6" s="4" t="s">
        <v>477</v>
      </c>
      <c r="H6" s="4" t="s">
        <v>478</v>
      </c>
      <c r="I6" s="12">
        <f>(C6-VLOOKUP(G6,Riders!$A$2:$C$267,2,FALSE))/365</f>
        <v>21.561643835616437</v>
      </c>
      <c r="J6" s="4">
        <v>5</v>
      </c>
    </row>
    <row r="7" spans="1:12" x14ac:dyDescent="0.35">
      <c r="A7" s="4" t="s">
        <v>19</v>
      </c>
      <c r="B7" s="4">
        <v>2022</v>
      </c>
      <c r="C7" s="5">
        <v>44850</v>
      </c>
      <c r="D7" s="4" t="s">
        <v>20</v>
      </c>
      <c r="E7" s="4" t="s">
        <v>64</v>
      </c>
      <c r="F7" s="4" t="s">
        <v>64</v>
      </c>
      <c r="G7" s="4" t="s">
        <v>479</v>
      </c>
      <c r="H7" s="4" t="s">
        <v>480</v>
      </c>
      <c r="I7" s="12">
        <f>(C7-VLOOKUP(G7,Riders!$A$2:$C$267,2,FALSE))/365</f>
        <v>31.413698630136988</v>
      </c>
      <c r="J7" s="4">
        <v>6</v>
      </c>
    </row>
    <row r="8" spans="1:12" x14ac:dyDescent="0.35">
      <c r="A8" s="4" t="s">
        <v>19</v>
      </c>
      <c r="B8" s="4">
        <v>2022</v>
      </c>
      <c r="C8" s="5">
        <v>44850</v>
      </c>
      <c r="D8" s="4" t="s">
        <v>20</v>
      </c>
      <c r="E8" s="4" t="s">
        <v>64</v>
      </c>
      <c r="F8" s="4" t="s">
        <v>64</v>
      </c>
      <c r="G8" s="4" t="s">
        <v>481</v>
      </c>
      <c r="H8" s="4" t="s">
        <v>29</v>
      </c>
      <c r="I8" s="12">
        <f>(C8-VLOOKUP(G8,Riders!$A$2:$C$267,2,FALSE))/365</f>
        <v>20.339726027397262</v>
      </c>
      <c r="J8" s="4">
        <v>7</v>
      </c>
    </row>
    <row r="9" spans="1:12" x14ac:dyDescent="0.35">
      <c r="A9" s="4" t="s">
        <v>19</v>
      </c>
      <c r="B9" s="4">
        <v>2022</v>
      </c>
      <c r="C9" s="5">
        <v>44850</v>
      </c>
      <c r="D9" s="4" t="s">
        <v>20</v>
      </c>
      <c r="E9" s="4" t="s">
        <v>64</v>
      </c>
      <c r="F9" s="4" t="s">
        <v>64</v>
      </c>
      <c r="G9" s="4" t="s">
        <v>482</v>
      </c>
      <c r="H9" s="4" t="s">
        <v>23</v>
      </c>
      <c r="I9" s="12" t="e">
        <f>(C9-VLOOKUP(G9,Riders!$A$2:$C$267,2,FALSE))/365</f>
        <v>#N/A</v>
      </c>
      <c r="J9" s="4">
        <v>8</v>
      </c>
    </row>
    <row r="10" spans="1:12" x14ac:dyDescent="0.35">
      <c r="A10" s="4" t="s">
        <v>19</v>
      </c>
      <c r="B10" s="4">
        <v>2022</v>
      </c>
      <c r="C10" s="5">
        <v>44850</v>
      </c>
      <c r="D10" s="4" t="s">
        <v>20</v>
      </c>
      <c r="E10" s="4" t="s">
        <v>64</v>
      </c>
      <c r="F10" s="4" t="s">
        <v>64</v>
      </c>
      <c r="G10" s="4" t="s">
        <v>483</v>
      </c>
      <c r="H10" s="4" t="s">
        <v>484</v>
      </c>
      <c r="I10" s="12">
        <f>(C10-VLOOKUP(G10,Riders!$A$2:$C$267,2,FALSE))/365</f>
        <v>20.616438356164384</v>
      </c>
      <c r="J10" s="4">
        <v>9</v>
      </c>
    </row>
    <row r="11" spans="1:12" x14ac:dyDescent="0.35">
      <c r="A11" s="4" t="s">
        <v>19</v>
      </c>
      <c r="B11" s="4">
        <v>2022</v>
      </c>
      <c r="C11" s="5">
        <v>44850</v>
      </c>
      <c r="D11" s="4" t="s">
        <v>20</v>
      </c>
      <c r="E11" s="4" t="s">
        <v>64</v>
      </c>
      <c r="F11" s="4" t="s">
        <v>64</v>
      </c>
      <c r="G11" s="4" t="s">
        <v>485</v>
      </c>
      <c r="H11" s="4" t="s">
        <v>46</v>
      </c>
      <c r="I11" s="12">
        <f>(C11-VLOOKUP(G11,Riders!$A$2:$C$267,2,FALSE))/365</f>
        <v>22.197260273972603</v>
      </c>
      <c r="J11" s="4">
        <v>10</v>
      </c>
    </row>
    <row r="12" spans="1:12" x14ac:dyDescent="0.35">
      <c r="A12" s="4" t="s">
        <v>19</v>
      </c>
      <c r="B12" s="4">
        <v>2022</v>
      </c>
      <c r="C12" s="5">
        <v>44850</v>
      </c>
      <c r="D12" s="4" t="s">
        <v>20</v>
      </c>
      <c r="E12" s="4" t="s">
        <v>64</v>
      </c>
      <c r="F12" s="4" t="s">
        <v>64</v>
      </c>
      <c r="G12" s="4" t="s">
        <v>486</v>
      </c>
      <c r="H12" s="4" t="s">
        <v>27</v>
      </c>
      <c r="I12" s="12">
        <f>(C12-VLOOKUP(G12,Riders!$A$2:$C$267,2,FALSE))/365</f>
        <v>28.660273972602738</v>
      </c>
      <c r="J12" s="4">
        <v>11</v>
      </c>
    </row>
    <row r="13" spans="1:12" x14ac:dyDescent="0.35">
      <c r="A13" s="4" t="s">
        <v>19</v>
      </c>
      <c r="B13" s="4">
        <v>2022</v>
      </c>
      <c r="C13" s="5">
        <v>44850</v>
      </c>
      <c r="D13" s="4" t="s">
        <v>20</v>
      </c>
      <c r="E13" s="4" t="s">
        <v>64</v>
      </c>
      <c r="F13" s="4" t="s">
        <v>64</v>
      </c>
      <c r="G13" s="4" t="s">
        <v>487</v>
      </c>
      <c r="H13" s="4" t="s">
        <v>164</v>
      </c>
      <c r="I13" s="12">
        <f>(C13-VLOOKUP(G13,Riders!$A$2:$C$267,2,FALSE))/365</f>
        <v>25.279452054794522</v>
      </c>
      <c r="J13" s="4">
        <v>12</v>
      </c>
    </row>
    <row r="14" spans="1:12" x14ac:dyDescent="0.35">
      <c r="A14" s="4" t="s">
        <v>19</v>
      </c>
      <c r="B14" s="4">
        <v>2022</v>
      </c>
      <c r="C14" s="5">
        <v>44850</v>
      </c>
      <c r="D14" s="4" t="s">
        <v>20</v>
      </c>
      <c r="E14" s="4" t="s">
        <v>64</v>
      </c>
      <c r="F14" s="4" t="s">
        <v>64</v>
      </c>
      <c r="G14" s="4" t="s">
        <v>488</v>
      </c>
      <c r="H14" s="4" t="s">
        <v>44</v>
      </c>
      <c r="I14" s="12">
        <f>(C14-VLOOKUP(G14,Riders!$A$2:$C$267,2,FALSE))/365</f>
        <v>28.512328767123286</v>
      </c>
      <c r="J14" s="4">
        <v>13</v>
      </c>
    </row>
    <row r="15" spans="1:12" x14ac:dyDescent="0.35">
      <c r="A15" s="4" t="s">
        <v>19</v>
      </c>
      <c r="B15" s="4">
        <v>2022</v>
      </c>
      <c r="C15" s="5">
        <v>44850</v>
      </c>
      <c r="D15" s="4" t="s">
        <v>20</v>
      </c>
      <c r="E15" s="4" t="s">
        <v>64</v>
      </c>
      <c r="F15" s="4" t="s">
        <v>64</v>
      </c>
      <c r="G15" s="4" t="s">
        <v>489</v>
      </c>
      <c r="H15" s="4" t="s">
        <v>102</v>
      </c>
      <c r="I15" s="12">
        <f>(C15-VLOOKUP(G15,Riders!$A$2:$C$267,2,FALSE))/365</f>
        <v>22.326027397260273</v>
      </c>
      <c r="J15" s="4">
        <v>14</v>
      </c>
    </row>
    <row r="16" spans="1:12" x14ac:dyDescent="0.35">
      <c r="A16" s="4" t="s">
        <v>19</v>
      </c>
      <c r="B16" s="4">
        <v>2022</v>
      </c>
      <c r="C16" s="5">
        <v>44850</v>
      </c>
      <c r="D16" s="4" t="s">
        <v>20</v>
      </c>
      <c r="E16" s="4" t="s">
        <v>64</v>
      </c>
      <c r="F16" s="4" t="s">
        <v>64</v>
      </c>
      <c r="G16" s="4" t="s">
        <v>490</v>
      </c>
      <c r="H16" s="4" t="s">
        <v>42</v>
      </c>
      <c r="I16" s="12">
        <f>(C16-VLOOKUP(G16,Riders!$A$2:$C$267,2,FALSE))/365</f>
        <v>29.556164383561644</v>
      </c>
      <c r="J16" s="4">
        <v>15</v>
      </c>
    </row>
    <row r="17" spans="1:12" x14ac:dyDescent="0.35">
      <c r="A17" s="4" t="s">
        <v>19</v>
      </c>
      <c r="B17" s="4">
        <v>2022</v>
      </c>
      <c r="C17" s="5">
        <v>44850</v>
      </c>
      <c r="D17" s="4" t="s">
        <v>20</v>
      </c>
      <c r="E17" s="4" t="s">
        <v>64</v>
      </c>
      <c r="F17" s="4" t="s">
        <v>64</v>
      </c>
      <c r="G17" s="4" t="s">
        <v>491</v>
      </c>
      <c r="H17" s="4" t="s">
        <v>492</v>
      </c>
      <c r="I17" s="12">
        <f>(C17-VLOOKUP(G17,Riders!$A$2:$C$267,2,FALSE))/365</f>
        <v>26.931506849315067</v>
      </c>
      <c r="J17" s="4">
        <v>16</v>
      </c>
    </row>
    <row r="18" spans="1:12" x14ac:dyDescent="0.35">
      <c r="A18" s="4" t="s">
        <v>19</v>
      </c>
      <c r="B18" s="4">
        <v>2022</v>
      </c>
      <c r="C18" s="5">
        <v>44850</v>
      </c>
      <c r="D18" s="4" t="s">
        <v>20</v>
      </c>
      <c r="E18" s="4" t="s">
        <v>64</v>
      </c>
      <c r="F18" s="4" t="s">
        <v>64</v>
      </c>
      <c r="G18" s="4" t="s">
        <v>493</v>
      </c>
      <c r="H18" s="4" t="s">
        <v>31</v>
      </c>
      <c r="I18" s="12">
        <f>(C18-VLOOKUP(G18,Riders!$A$2:$C$267,2,FALSE))/365</f>
        <v>28.854794520547944</v>
      </c>
      <c r="J18" s="4">
        <v>17</v>
      </c>
    </row>
    <row r="19" spans="1:12" x14ac:dyDescent="0.35">
      <c r="A19" s="4" t="s">
        <v>19</v>
      </c>
      <c r="B19" s="4">
        <v>2022</v>
      </c>
      <c r="C19" s="5">
        <v>44850</v>
      </c>
      <c r="D19" s="4" t="s">
        <v>20</v>
      </c>
      <c r="E19" s="4" t="s">
        <v>64</v>
      </c>
      <c r="F19" s="4" t="s">
        <v>64</v>
      </c>
      <c r="G19" s="4" t="s">
        <v>494</v>
      </c>
      <c r="H19" s="4" t="s">
        <v>37</v>
      </c>
      <c r="I19" s="12">
        <f>(C19-VLOOKUP(G19,Riders!$A$2:$C$267,2,FALSE))/365</f>
        <v>24.323287671232876</v>
      </c>
      <c r="J19" s="4">
        <v>18</v>
      </c>
    </row>
    <row r="20" spans="1:12" x14ac:dyDescent="0.35">
      <c r="A20" s="4" t="s">
        <v>19</v>
      </c>
      <c r="B20" s="4">
        <v>2022</v>
      </c>
      <c r="C20" s="5">
        <v>44850</v>
      </c>
      <c r="D20" s="4" t="s">
        <v>20</v>
      </c>
      <c r="E20" s="4" t="s">
        <v>64</v>
      </c>
      <c r="F20" s="4" t="s">
        <v>64</v>
      </c>
      <c r="G20" s="4" t="s">
        <v>495</v>
      </c>
      <c r="H20" s="4" t="s">
        <v>104</v>
      </c>
      <c r="I20" s="12">
        <f>(C20-VLOOKUP(G20,Riders!$A$2:$C$267,2,FALSE))/365</f>
        <v>26.723287671232878</v>
      </c>
      <c r="J20" s="4">
        <v>19</v>
      </c>
    </row>
    <row r="21" spans="1:12" x14ac:dyDescent="0.35">
      <c r="A21" s="4" t="s">
        <v>19</v>
      </c>
      <c r="B21" s="4">
        <v>2022</v>
      </c>
      <c r="C21" s="5">
        <v>44850</v>
      </c>
      <c r="D21" s="4" t="s">
        <v>20</v>
      </c>
      <c r="E21" s="4" t="s">
        <v>64</v>
      </c>
      <c r="F21" s="4" t="s">
        <v>64</v>
      </c>
      <c r="G21" s="4" t="s">
        <v>496</v>
      </c>
      <c r="H21" s="4" t="s">
        <v>85</v>
      </c>
      <c r="I21" s="12">
        <f>(C21-VLOOKUP(G21,Riders!$A$2:$C$267,2,FALSE))/365</f>
        <v>27.758904109589039</v>
      </c>
      <c r="J21" s="4">
        <v>20</v>
      </c>
    </row>
    <row r="22" spans="1:12" x14ac:dyDescent="0.35">
      <c r="A22" s="4" t="s">
        <v>19</v>
      </c>
      <c r="B22" s="4">
        <v>2022</v>
      </c>
      <c r="C22" s="5">
        <v>44850</v>
      </c>
      <c r="D22" s="4" t="s">
        <v>20</v>
      </c>
      <c r="E22" s="4" t="s">
        <v>64</v>
      </c>
      <c r="F22" s="4" t="s">
        <v>64</v>
      </c>
      <c r="G22" s="4" t="s">
        <v>497</v>
      </c>
      <c r="H22" s="4" t="s">
        <v>56</v>
      </c>
      <c r="I22" s="12" t="e">
        <f>(C22-VLOOKUP(G22,Riders!$A$2:$C$267,2,FALSE))/365</f>
        <v>#N/A</v>
      </c>
      <c r="J22" s="4">
        <v>21</v>
      </c>
    </row>
    <row r="23" spans="1:12" x14ac:dyDescent="0.35">
      <c r="A23" s="4" t="s">
        <v>19</v>
      </c>
      <c r="B23" s="4">
        <v>2022</v>
      </c>
      <c r="C23" s="5">
        <v>44850</v>
      </c>
      <c r="D23" s="4" t="s">
        <v>20</v>
      </c>
      <c r="E23" s="4" t="s">
        <v>64</v>
      </c>
      <c r="F23" s="4" t="s">
        <v>64</v>
      </c>
      <c r="G23" s="4" t="s">
        <v>498</v>
      </c>
      <c r="H23" s="4" t="s">
        <v>39</v>
      </c>
      <c r="I23" s="12">
        <f>(C23-VLOOKUP(G23,Riders!$A$2:$C$267,2,FALSE))/365</f>
        <v>22.512328767123286</v>
      </c>
      <c r="J23" s="4">
        <v>22</v>
      </c>
    </row>
    <row r="24" spans="1:12" x14ac:dyDescent="0.35">
      <c r="A24" s="4" t="s">
        <v>19</v>
      </c>
      <c r="B24" s="4">
        <v>2022</v>
      </c>
      <c r="C24" s="5">
        <v>44850</v>
      </c>
      <c r="D24" s="4" t="s">
        <v>20</v>
      </c>
      <c r="E24" s="4" t="s">
        <v>64</v>
      </c>
      <c r="F24" s="4" t="s">
        <v>64</v>
      </c>
      <c r="G24" s="4" t="s">
        <v>499</v>
      </c>
      <c r="H24" s="4" t="s">
        <v>145</v>
      </c>
      <c r="I24" s="12">
        <f>(C24-VLOOKUP(G24,Riders!$A$2:$C$267,2,FALSE))/365</f>
        <v>30.715068493150685</v>
      </c>
      <c r="J24" s="4">
        <v>23</v>
      </c>
    </row>
    <row r="25" spans="1:12" x14ac:dyDescent="0.35">
      <c r="A25" s="4" t="s">
        <v>19</v>
      </c>
      <c r="B25" s="4">
        <v>2022</v>
      </c>
      <c r="C25" s="5">
        <v>44850</v>
      </c>
      <c r="D25" s="4" t="s">
        <v>20</v>
      </c>
      <c r="E25" s="4" t="s">
        <v>64</v>
      </c>
      <c r="F25" s="4" t="s">
        <v>64</v>
      </c>
      <c r="G25" s="4" t="s">
        <v>500</v>
      </c>
      <c r="H25" s="4" t="s">
        <v>33</v>
      </c>
      <c r="I25" s="12">
        <f>(C25-VLOOKUP(G25,Riders!$A$2:$C$267,2,FALSE))/365</f>
        <v>19.216438356164385</v>
      </c>
      <c r="J25" s="4">
        <v>24</v>
      </c>
    </row>
    <row r="26" spans="1:12" x14ac:dyDescent="0.35">
      <c r="A26" s="1" t="s">
        <v>139</v>
      </c>
      <c r="B26" s="1">
        <v>2022</v>
      </c>
      <c r="C26" s="2">
        <v>44750</v>
      </c>
      <c r="D26" s="1" t="s">
        <v>66</v>
      </c>
      <c r="E26" s="1" t="s">
        <v>64</v>
      </c>
      <c r="F26" s="1" t="s">
        <v>64</v>
      </c>
      <c r="G26" s="1" t="s">
        <v>495</v>
      </c>
      <c r="H26" s="1" t="s">
        <v>104</v>
      </c>
      <c r="I26" s="11">
        <f>(C26-VLOOKUP(G26,Riders!$A$2:$C$267,2,FALSE))/365</f>
        <v>26.449315068493149</v>
      </c>
      <c r="J26" s="1">
        <v>1</v>
      </c>
      <c r="K26" s="6">
        <v>0.38055555555555554</v>
      </c>
      <c r="L26">
        <v>50.911999999999999</v>
      </c>
    </row>
    <row r="27" spans="1:12" x14ac:dyDescent="0.35">
      <c r="A27" s="1" t="s">
        <v>139</v>
      </c>
      <c r="B27" s="1">
        <v>2022</v>
      </c>
      <c r="C27" s="2">
        <v>44750</v>
      </c>
      <c r="D27" s="1" t="s">
        <v>66</v>
      </c>
      <c r="E27" s="1" t="s">
        <v>64</v>
      </c>
      <c r="F27" s="1" t="s">
        <v>64</v>
      </c>
      <c r="G27" s="1" t="s">
        <v>590</v>
      </c>
      <c r="H27" s="1" t="s">
        <v>25</v>
      </c>
      <c r="I27" s="11">
        <f>(C27-VLOOKUP(G27,Riders!$A$2:$C$267,2,FALSE))/365</f>
        <v>30.512328767123286</v>
      </c>
      <c r="J27" s="1">
        <v>2</v>
      </c>
    </row>
    <row r="28" spans="1:12" x14ac:dyDescent="0.35">
      <c r="A28" s="1" t="s">
        <v>139</v>
      </c>
      <c r="B28" s="1">
        <v>2022</v>
      </c>
      <c r="C28" s="2">
        <v>44750</v>
      </c>
      <c r="D28" s="1" t="s">
        <v>66</v>
      </c>
      <c r="E28" s="1" t="s">
        <v>64</v>
      </c>
      <c r="F28" s="1" t="s">
        <v>64</v>
      </c>
      <c r="G28" s="1" t="s">
        <v>488</v>
      </c>
      <c r="H28" s="1" t="s">
        <v>44</v>
      </c>
      <c r="I28" s="11">
        <f>(C28-VLOOKUP(G28,Riders!$A$2:$C$267,2,FALSE))/365</f>
        <v>28.238356164383561</v>
      </c>
      <c r="J28" s="1">
        <v>3</v>
      </c>
    </row>
    <row r="29" spans="1:12" x14ac:dyDescent="0.35">
      <c r="A29" s="1" t="s">
        <v>139</v>
      </c>
      <c r="B29" s="1">
        <v>2022</v>
      </c>
      <c r="C29" s="2">
        <v>44750</v>
      </c>
      <c r="D29" s="1" t="s">
        <v>66</v>
      </c>
      <c r="E29" s="1" t="s">
        <v>64</v>
      </c>
      <c r="F29" s="1" t="s">
        <v>64</v>
      </c>
      <c r="G29" s="1" t="s">
        <v>694</v>
      </c>
      <c r="H29" s="1" t="s">
        <v>723</v>
      </c>
      <c r="I29" s="11" t="e">
        <f>(C29-VLOOKUP(G29,Riders!$A$2:$C$267,2,FALSE))/365</f>
        <v>#N/A</v>
      </c>
      <c r="J29" s="1">
        <v>4</v>
      </c>
    </row>
    <row r="30" spans="1:12" x14ac:dyDescent="0.35">
      <c r="A30" s="1" t="s">
        <v>139</v>
      </c>
      <c r="B30" s="1">
        <v>2022</v>
      </c>
      <c r="C30" s="2">
        <v>44750</v>
      </c>
      <c r="D30" s="1" t="s">
        <v>66</v>
      </c>
      <c r="E30" s="1" t="s">
        <v>64</v>
      </c>
      <c r="F30" s="1" t="s">
        <v>64</v>
      </c>
      <c r="G30" s="1" t="s">
        <v>498</v>
      </c>
      <c r="H30" s="1" t="s">
        <v>39</v>
      </c>
      <c r="I30" s="11">
        <f>(C30-VLOOKUP(G30,Riders!$A$2:$C$267,2,FALSE))/365</f>
        <v>22.238356164383561</v>
      </c>
      <c r="J30" s="1">
        <v>5</v>
      </c>
    </row>
    <row r="31" spans="1:12" x14ac:dyDescent="0.35">
      <c r="A31" s="1" t="s">
        <v>139</v>
      </c>
      <c r="B31" s="1">
        <v>2022</v>
      </c>
      <c r="C31" s="2">
        <v>44750</v>
      </c>
      <c r="D31" s="1" t="s">
        <v>66</v>
      </c>
      <c r="E31" s="1" t="s">
        <v>64</v>
      </c>
      <c r="F31" s="1" t="s">
        <v>64</v>
      </c>
      <c r="G31" s="1" t="s">
        <v>494</v>
      </c>
      <c r="H31" s="1" t="s">
        <v>37</v>
      </c>
      <c r="I31" s="11">
        <f>(C31-VLOOKUP(G31,Riders!$A$2:$C$267,2,FALSE))/365</f>
        <v>24.049315068493151</v>
      </c>
      <c r="J31" s="1">
        <v>6</v>
      </c>
    </row>
    <row r="32" spans="1:12" x14ac:dyDescent="0.35">
      <c r="A32" s="1" t="s">
        <v>139</v>
      </c>
      <c r="B32" s="1">
        <v>2022</v>
      </c>
      <c r="C32" s="2">
        <v>44750</v>
      </c>
      <c r="D32" s="1" t="s">
        <v>66</v>
      </c>
      <c r="E32" s="1" t="s">
        <v>64</v>
      </c>
      <c r="F32" s="1" t="s">
        <v>64</v>
      </c>
      <c r="G32" s="1" t="s">
        <v>605</v>
      </c>
      <c r="H32" s="1" t="s">
        <v>33</v>
      </c>
      <c r="I32" s="11">
        <f>(C32-VLOOKUP(G32,Riders!$A$2:$C$267,2,FALSE))/365</f>
        <v>20.493150684931507</v>
      </c>
      <c r="J32" s="1">
        <v>7</v>
      </c>
    </row>
    <row r="33" spans="1:12" x14ac:dyDescent="0.35">
      <c r="A33" s="1" t="s">
        <v>139</v>
      </c>
      <c r="B33" s="1">
        <v>2022</v>
      </c>
      <c r="C33" s="2">
        <v>44750</v>
      </c>
      <c r="D33" s="1" t="s">
        <v>66</v>
      </c>
      <c r="E33" s="1" t="s">
        <v>64</v>
      </c>
      <c r="F33" s="1" t="s">
        <v>64</v>
      </c>
      <c r="G33" s="1" t="s">
        <v>612</v>
      </c>
      <c r="H33" s="1" t="s">
        <v>145</v>
      </c>
      <c r="I33" s="11">
        <f>(C33-VLOOKUP(G33,Riders!$A$2:$C$267,2,FALSE))/365</f>
        <v>23.460273972602739</v>
      </c>
      <c r="J33" s="1">
        <v>8</v>
      </c>
    </row>
    <row r="34" spans="1:12" x14ac:dyDescent="0.35">
      <c r="A34" s="1" t="s">
        <v>139</v>
      </c>
      <c r="B34" s="1">
        <v>2022</v>
      </c>
      <c r="C34" s="2">
        <v>44750</v>
      </c>
      <c r="D34" s="1" t="s">
        <v>66</v>
      </c>
      <c r="E34" s="1" t="s">
        <v>64</v>
      </c>
      <c r="F34" s="1" t="s">
        <v>64</v>
      </c>
      <c r="G34" s="1" t="s">
        <v>715</v>
      </c>
      <c r="H34" s="1" t="s">
        <v>152</v>
      </c>
      <c r="I34" s="11" t="e">
        <f>(C34-VLOOKUP(G34,Riders!$A$2:$C$267,2,FALSE))/365</f>
        <v>#N/A</v>
      </c>
      <c r="J34" s="1">
        <v>9</v>
      </c>
    </row>
    <row r="35" spans="1:12" x14ac:dyDescent="0.35">
      <c r="A35" s="1" t="s">
        <v>139</v>
      </c>
      <c r="B35" s="1">
        <v>2022</v>
      </c>
      <c r="C35" s="2">
        <v>44750</v>
      </c>
      <c r="D35" s="1" t="s">
        <v>66</v>
      </c>
      <c r="E35" s="1" t="s">
        <v>64</v>
      </c>
      <c r="F35" s="1" t="s">
        <v>64</v>
      </c>
      <c r="G35" s="1" t="s">
        <v>662</v>
      </c>
      <c r="H35" s="1" t="s">
        <v>722</v>
      </c>
      <c r="I35" s="11">
        <f>(C35-VLOOKUP(G35,Riders!$A$2:$C$267,2,FALSE))/365</f>
        <v>21.580821917808219</v>
      </c>
      <c r="J35" s="1">
        <v>10</v>
      </c>
    </row>
    <row r="36" spans="1:12" x14ac:dyDescent="0.35">
      <c r="A36" s="1" t="s">
        <v>139</v>
      </c>
      <c r="B36" s="1">
        <v>2022</v>
      </c>
      <c r="C36" s="2">
        <v>44750</v>
      </c>
      <c r="D36" s="1" t="s">
        <v>66</v>
      </c>
      <c r="E36" s="1" t="s">
        <v>64</v>
      </c>
      <c r="F36" s="1" t="s">
        <v>64</v>
      </c>
      <c r="G36" s="1" t="s">
        <v>610</v>
      </c>
      <c r="H36" s="1" t="s">
        <v>164</v>
      </c>
      <c r="I36" s="11" t="e">
        <f>(C36-VLOOKUP(G36,Riders!$A$2:$C$267,2,FALSE))/365</f>
        <v>#N/A</v>
      </c>
      <c r="J36" s="1">
        <v>11</v>
      </c>
    </row>
    <row r="37" spans="1:12" x14ac:dyDescent="0.35">
      <c r="A37" s="1" t="s">
        <v>139</v>
      </c>
      <c r="B37" s="1">
        <v>2022</v>
      </c>
      <c r="C37" s="2">
        <v>44750</v>
      </c>
      <c r="D37" s="1" t="s">
        <v>66</v>
      </c>
      <c r="E37" s="1" t="s">
        <v>64</v>
      </c>
      <c r="F37" s="1" t="s">
        <v>64</v>
      </c>
      <c r="G37" s="1" t="s">
        <v>629</v>
      </c>
      <c r="H37" s="1" t="s">
        <v>724</v>
      </c>
      <c r="I37" s="11" t="e">
        <f>(C37-VLOOKUP(G37,Riders!$A$2:$C$267,2,FALSE))/365</f>
        <v>#N/A</v>
      </c>
      <c r="J37" s="1">
        <v>12</v>
      </c>
    </row>
    <row r="38" spans="1:12" x14ac:dyDescent="0.35">
      <c r="A38" s="1" t="s">
        <v>139</v>
      </c>
      <c r="B38" s="1">
        <v>2022</v>
      </c>
      <c r="C38" s="2">
        <v>44750</v>
      </c>
      <c r="D38" s="1" t="s">
        <v>66</v>
      </c>
      <c r="E38" s="1" t="s">
        <v>64</v>
      </c>
      <c r="F38" s="1" t="s">
        <v>64</v>
      </c>
      <c r="G38" s="1" t="s">
        <v>614</v>
      </c>
      <c r="H38" s="1" t="s">
        <v>56</v>
      </c>
      <c r="I38" s="11">
        <f>(C38-VLOOKUP(G38,Riders!$A$2:$C$267,2,FALSE))/365</f>
        <v>19.715068493150685</v>
      </c>
      <c r="J38" s="1">
        <v>13</v>
      </c>
    </row>
    <row r="39" spans="1:12" x14ac:dyDescent="0.35">
      <c r="A39" s="1" t="s">
        <v>139</v>
      </c>
      <c r="B39" s="1">
        <v>2022</v>
      </c>
      <c r="C39" s="2">
        <v>44750</v>
      </c>
      <c r="D39" s="1" t="s">
        <v>66</v>
      </c>
      <c r="E39" s="1" t="s">
        <v>64</v>
      </c>
      <c r="F39" s="1" t="s">
        <v>64</v>
      </c>
      <c r="G39" s="1" t="s">
        <v>714</v>
      </c>
      <c r="H39" s="1" t="s">
        <v>161</v>
      </c>
      <c r="I39" s="11" t="e">
        <f>(C39-VLOOKUP(G39,Riders!$A$2:$C$267,2,FALSE))/365</f>
        <v>#N/A</v>
      </c>
      <c r="J39" s="1">
        <v>14</v>
      </c>
    </row>
    <row r="40" spans="1:12" x14ac:dyDescent="0.35">
      <c r="A40" s="1" t="s">
        <v>139</v>
      </c>
      <c r="B40" s="1">
        <v>2022</v>
      </c>
      <c r="C40" s="2">
        <v>44750</v>
      </c>
      <c r="D40" s="1" t="s">
        <v>66</v>
      </c>
      <c r="E40" s="1" t="s">
        <v>64</v>
      </c>
      <c r="F40" s="1" t="s">
        <v>64</v>
      </c>
      <c r="G40" s="1" t="s">
        <v>717</v>
      </c>
      <c r="H40" s="1" t="s">
        <v>619</v>
      </c>
      <c r="I40" s="11" t="e">
        <f>(C40-VLOOKUP(G40,Riders!$A$2:$C$267,2,FALSE))/365</f>
        <v>#N/A</v>
      </c>
      <c r="J40" s="1">
        <v>15</v>
      </c>
    </row>
    <row r="41" spans="1:12" x14ac:dyDescent="0.35">
      <c r="A41" s="1" t="s">
        <v>139</v>
      </c>
      <c r="B41" s="1">
        <v>2022</v>
      </c>
      <c r="C41" s="2">
        <v>44750</v>
      </c>
      <c r="D41" s="1" t="s">
        <v>66</v>
      </c>
      <c r="E41" s="1" t="s">
        <v>64</v>
      </c>
      <c r="F41" s="1" t="s">
        <v>64</v>
      </c>
      <c r="G41" s="1" t="s">
        <v>692</v>
      </c>
      <c r="H41" s="1" t="s">
        <v>725</v>
      </c>
      <c r="I41" s="11" t="e">
        <f>(C41-VLOOKUP(G41,Riders!$A$2:$C$267,2,FALSE))/365</f>
        <v>#N/A</v>
      </c>
      <c r="J41" s="1">
        <v>16</v>
      </c>
    </row>
    <row r="42" spans="1:12" x14ac:dyDescent="0.35">
      <c r="A42" s="1" t="s">
        <v>139</v>
      </c>
      <c r="B42" s="1">
        <v>2022</v>
      </c>
      <c r="C42" s="2">
        <v>44750</v>
      </c>
      <c r="D42" s="1" t="s">
        <v>66</v>
      </c>
      <c r="E42" s="1" t="s">
        <v>64</v>
      </c>
      <c r="F42" s="1" t="s">
        <v>64</v>
      </c>
      <c r="G42" s="1" t="s">
        <v>711</v>
      </c>
      <c r="H42" s="1" t="s">
        <v>726</v>
      </c>
      <c r="I42" s="11" t="e">
        <f>(C42-VLOOKUP(G42,Riders!$A$2:$C$267,2,FALSE))/365</f>
        <v>#N/A</v>
      </c>
      <c r="J42" s="1">
        <v>17</v>
      </c>
    </row>
    <row r="43" spans="1:12" x14ac:dyDescent="0.35">
      <c r="A43" s="4" t="s">
        <v>162</v>
      </c>
      <c r="B43" s="4">
        <v>2022</v>
      </c>
      <c r="C43" s="5">
        <v>44694</v>
      </c>
      <c r="D43" s="4" t="s">
        <v>66</v>
      </c>
      <c r="E43" s="4" t="s">
        <v>64</v>
      </c>
      <c r="F43" s="4" t="s">
        <v>64</v>
      </c>
      <c r="G43" s="4" t="s">
        <v>476</v>
      </c>
      <c r="H43" s="4" t="s">
        <v>78</v>
      </c>
      <c r="I43" s="12">
        <f>(C43-VLOOKUP(G43,Riders!$A$2:$C$1999,2,FALSE))/365</f>
        <v>23.517808219178082</v>
      </c>
      <c r="J43" s="4">
        <v>1</v>
      </c>
      <c r="K43" s="6">
        <v>0.4597222222222222</v>
      </c>
      <c r="L43">
        <v>53.021000000000001</v>
      </c>
    </row>
    <row r="44" spans="1:12" x14ac:dyDescent="0.35">
      <c r="A44" s="4" t="s">
        <v>162</v>
      </c>
      <c r="B44" s="4">
        <v>2022</v>
      </c>
      <c r="C44" s="5">
        <v>44694</v>
      </c>
      <c r="D44" s="4" t="s">
        <v>66</v>
      </c>
      <c r="E44" s="4" t="s">
        <v>64</v>
      </c>
      <c r="F44" s="4" t="s">
        <v>64</v>
      </c>
      <c r="G44" s="4" t="s">
        <v>591</v>
      </c>
      <c r="H44" s="4" t="s">
        <v>23</v>
      </c>
      <c r="I44" s="12">
        <f>(C44-VLOOKUP(G44,Riders!$A$2:$C$1999,2,FALSE))/365</f>
        <v>31.24931506849315</v>
      </c>
      <c r="J44" s="4">
        <v>2</v>
      </c>
    </row>
    <row r="45" spans="1:12" x14ac:dyDescent="0.35">
      <c r="A45" s="4" t="s">
        <v>162</v>
      </c>
      <c r="B45" s="4">
        <v>2022</v>
      </c>
      <c r="C45" s="5">
        <v>44694</v>
      </c>
      <c r="D45" s="4" t="s">
        <v>66</v>
      </c>
      <c r="E45" s="4" t="s">
        <v>64</v>
      </c>
      <c r="F45" s="4" t="s">
        <v>64</v>
      </c>
      <c r="G45" s="4" t="s">
        <v>487</v>
      </c>
      <c r="H45" s="4" t="s">
        <v>164</v>
      </c>
      <c r="I45" s="12">
        <f>(C45-VLOOKUP(G45,Riders!$A$2:$C$1999,2,FALSE))/365</f>
        <v>24.852054794520548</v>
      </c>
      <c r="J45" s="4">
        <v>3</v>
      </c>
    </row>
    <row r="46" spans="1:12" x14ac:dyDescent="0.35">
      <c r="A46" s="4" t="s">
        <v>162</v>
      </c>
      <c r="B46" s="4">
        <v>2022</v>
      </c>
      <c r="C46" s="5">
        <v>44694</v>
      </c>
      <c r="D46" s="4" t="s">
        <v>66</v>
      </c>
      <c r="E46" s="4" t="s">
        <v>64</v>
      </c>
      <c r="F46" s="4" t="s">
        <v>64</v>
      </c>
      <c r="G46" s="4" t="s">
        <v>605</v>
      </c>
      <c r="H46" s="4" t="s">
        <v>33</v>
      </c>
      <c r="I46" s="12">
        <f>(C46-VLOOKUP(G46,Riders!$A$2:$C$1999,2,FALSE))/365</f>
        <v>20.339726027397262</v>
      </c>
      <c r="J46" s="4">
        <v>4</v>
      </c>
    </row>
    <row r="47" spans="1:12" x14ac:dyDescent="0.35">
      <c r="A47" s="4" t="s">
        <v>162</v>
      </c>
      <c r="B47" s="4">
        <v>2022</v>
      </c>
      <c r="C47" s="5">
        <v>44694</v>
      </c>
      <c r="D47" s="4" t="s">
        <v>66</v>
      </c>
      <c r="E47" s="4" t="s">
        <v>64</v>
      </c>
      <c r="F47" s="4" t="s">
        <v>64</v>
      </c>
      <c r="G47" s="4" t="s">
        <v>481</v>
      </c>
      <c r="H47" s="4" t="s">
        <v>29</v>
      </c>
      <c r="I47" s="12">
        <f>(C47-VLOOKUP(G47,Riders!$A$2:$C$1999,2,FALSE))/365</f>
        <v>19.912328767123288</v>
      </c>
      <c r="J47" s="4">
        <v>5</v>
      </c>
    </row>
    <row r="48" spans="1:12" x14ac:dyDescent="0.35">
      <c r="A48" s="4" t="s">
        <v>162</v>
      </c>
      <c r="B48" s="4">
        <v>2022</v>
      </c>
      <c r="C48" s="5">
        <v>44694</v>
      </c>
      <c r="D48" s="4" t="s">
        <v>66</v>
      </c>
      <c r="E48" s="4" t="s">
        <v>64</v>
      </c>
      <c r="F48" s="4" t="s">
        <v>64</v>
      </c>
      <c r="G48" s="4" t="s">
        <v>743</v>
      </c>
      <c r="H48" s="4" t="s">
        <v>25</v>
      </c>
      <c r="I48" s="12">
        <f>(C48-VLOOKUP(G48,Riders!$A$2:$C$1999,2,FALSE))/365</f>
        <v>24.567123287671233</v>
      </c>
      <c r="J48" s="4">
        <v>6</v>
      </c>
    </row>
    <row r="49" spans="1:12" x14ac:dyDescent="0.35">
      <c r="A49" s="4" t="s">
        <v>162</v>
      </c>
      <c r="B49" s="4">
        <v>2022</v>
      </c>
      <c r="C49" s="5">
        <v>44694</v>
      </c>
      <c r="D49" s="4" t="s">
        <v>66</v>
      </c>
      <c r="E49" s="4" t="s">
        <v>64</v>
      </c>
      <c r="F49" s="4" t="s">
        <v>64</v>
      </c>
      <c r="G49" s="4" t="s">
        <v>493</v>
      </c>
      <c r="H49" s="4" t="s">
        <v>31</v>
      </c>
      <c r="I49" s="12">
        <f>(C49-VLOOKUP(G49,Riders!$A$2:$C$1999,2,FALSE))/365</f>
        <v>28.427397260273974</v>
      </c>
      <c r="J49" s="4">
        <v>7</v>
      </c>
    </row>
    <row r="50" spans="1:12" x14ac:dyDescent="0.35">
      <c r="A50" s="4" t="s">
        <v>162</v>
      </c>
      <c r="B50" s="4">
        <v>2022</v>
      </c>
      <c r="C50" s="5">
        <v>44694</v>
      </c>
      <c r="D50" s="4" t="s">
        <v>66</v>
      </c>
      <c r="E50" s="4" t="s">
        <v>64</v>
      </c>
      <c r="F50" s="4" t="s">
        <v>64</v>
      </c>
      <c r="G50" s="4" t="s">
        <v>647</v>
      </c>
      <c r="H50" s="4" t="s">
        <v>113</v>
      </c>
      <c r="I50" s="12">
        <f>(C50-VLOOKUP(G50,Riders!$A$2:$C$1999,2,FALSE))/365</f>
        <v>23.016438356164382</v>
      </c>
      <c r="J50" s="4">
        <v>8</v>
      </c>
    </row>
    <row r="51" spans="1:12" x14ac:dyDescent="0.35">
      <c r="A51" s="4" t="s">
        <v>162</v>
      </c>
      <c r="B51" s="4">
        <v>2022</v>
      </c>
      <c r="C51" s="5">
        <v>44694</v>
      </c>
      <c r="D51" s="4" t="s">
        <v>66</v>
      </c>
      <c r="E51" s="4" t="s">
        <v>64</v>
      </c>
      <c r="F51" s="4" t="s">
        <v>64</v>
      </c>
      <c r="G51" s="4" t="s">
        <v>490</v>
      </c>
      <c r="H51" s="4" t="s">
        <v>42</v>
      </c>
      <c r="I51" s="12">
        <f>(C51-VLOOKUP(G51,Riders!$A$2:$C$1999,2,FALSE))/365</f>
        <v>29.12876712328767</v>
      </c>
      <c r="J51" s="4">
        <v>9</v>
      </c>
    </row>
    <row r="52" spans="1:12" x14ac:dyDescent="0.35">
      <c r="A52" s="4" t="s">
        <v>162</v>
      </c>
      <c r="B52" s="4">
        <v>2022</v>
      </c>
      <c r="C52" s="5">
        <v>44694</v>
      </c>
      <c r="D52" s="4" t="s">
        <v>66</v>
      </c>
      <c r="E52" s="4" t="s">
        <v>64</v>
      </c>
      <c r="F52" s="4" t="s">
        <v>64</v>
      </c>
      <c r="G52" s="4" t="s">
        <v>747</v>
      </c>
      <c r="H52" s="4" t="s">
        <v>35</v>
      </c>
      <c r="I52" s="12">
        <f>(C52-VLOOKUP(G52,Riders!$A$2:$C$1999,2,FALSE))/365</f>
        <v>22.241095890410961</v>
      </c>
      <c r="J52" s="4">
        <v>10</v>
      </c>
    </row>
    <row r="53" spans="1:12" x14ac:dyDescent="0.35">
      <c r="A53" s="4" t="s">
        <v>162</v>
      </c>
      <c r="B53" s="4">
        <v>2022</v>
      </c>
      <c r="C53" s="5">
        <v>44694</v>
      </c>
      <c r="D53" s="4" t="s">
        <v>66</v>
      </c>
      <c r="E53" s="4" t="s">
        <v>64</v>
      </c>
      <c r="F53" s="4" t="s">
        <v>64</v>
      </c>
      <c r="G53" s="4" t="s">
        <v>698</v>
      </c>
      <c r="H53" s="4" t="s">
        <v>39</v>
      </c>
      <c r="I53" s="12">
        <f>(C53-VLOOKUP(G53,Riders!$A$2:$C$1999,2,FALSE))/365</f>
        <v>28.213698630136985</v>
      </c>
      <c r="J53" s="4">
        <v>11</v>
      </c>
    </row>
    <row r="54" spans="1:12" x14ac:dyDescent="0.35">
      <c r="A54" s="4" t="s">
        <v>162</v>
      </c>
      <c r="B54" s="4">
        <v>2022</v>
      </c>
      <c r="C54" s="5">
        <v>44694</v>
      </c>
      <c r="D54" s="4" t="s">
        <v>66</v>
      </c>
      <c r="E54" s="4" t="s">
        <v>64</v>
      </c>
      <c r="F54" s="4" t="s">
        <v>64</v>
      </c>
      <c r="G54" s="4" t="s">
        <v>479</v>
      </c>
      <c r="H54" s="4" t="s">
        <v>480</v>
      </c>
      <c r="I54" s="12">
        <f>(C54-VLOOKUP(G54,Riders!$A$2:$C$1999,2,FALSE))/365</f>
        <v>30.986301369863014</v>
      </c>
      <c r="J54" s="4">
        <v>12</v>
      </c>
    </row>
    <row r="55" spans="1:12" x14ac:dyDescent="0.35">
      <c r="A55" s="4" t="s">
        <v>162</v>
      </c>
      <c r="B55" s="4">
        <v>2022</v>
      </c>
      <c r="C55" s="5">
        <v>44694</v>
      </c>
      <c r="D55" s="4" t="s">
        <v>66</v>
      </c>
      <c r="E55" s="4" t="s">
        <v>64</v>
      </c>
      <c r="F55" s="4" t="s">
        <v>64</v>
      </c>
      <c r="G55" s="4" t="s">
        <v>733</v>
      </c>
      <c r="H55" s="4" t="s">
        <v>102</v>
      </c>
      <c r="I55" s="12">
        <f>(C55-VLOOKUP(G55,Riders!$A$2:$C$1999,2,FALSE))/365</f>
        <v>21.287671232876711</v>
      </c>
      <c r="J55" s="4">
        <v>13</v>
      </c>
    </row>
    <row r="56" spans="1:12" x14ac:dyDescent="0.35">
      <c r="A56" s="4" t="s">
        <v>162</v>
      </c>
      <c r="B56" s="4">
        <v>2022</v>
      </c>
      <c r="C56" s="5">
        <v>44694</v>
      </c>
      <c r="D56" s="4" t="s">
        <v>66</v>
      </c>
      <c r="E56" s="4" t="s">
        <v>64</v>
      </c>
      <c r="F56" s="4" t="s">
        <v>64</v>
      </c>
      <c r="G56" s="4" t="s">
        <v>739</v>
      </c>
      <c r="H56" s="4" t="s">
        <v>150</v>
      </c>
      <c r="I56" s="12">
        <f>(C56-VLOOKUP(G56,Riders!$A$2:$C$1999,2,FALSE))/365</f>
        <v>19.539726027397261</v>
      </c>
      <c r="J56" s="4">
        <v>14</v>
      </c>
    </row>
    <row r="57" spans="1:12" x14ac:dyDescent="0.35">
      <c r="A57" s="4" t="s">
        <v>162</v>
      </c>
      <c r="B57" s="4">
        <v>2022</v>
      </c>
      <c r="C57" s="5">
        <v>44694</v>
      </c>
      <c r="D57" s="4" t="s">
        <v>66</v>
      </c>
      <c r="E57" s="4" t="s">
        <v>64</v>
      </c>
      <c r="F57" s="4" t="s">
        <v>64</v>
      </c>
      <c r="G57" s="4" t="s">
        <v>496</v>
      </c>
      <c r="H57" s="4" t="s">
        <v>85</v>
      </c>
      <c r="I57" s="12">
        <f>(C57-VLOOKUP(G57,Riders!$A$2:$C$1999,2,FALSE))/365</f>
        <v>27.331506849315069</v>
      </c>
      <c r="J57" s="4">
        <v>15</v>
      </c>
    </row>
    <row r="58" spans="1:12" x14ac:dyDescent="0.35">
      <c r="A58" s="4" t="s">
        <v>162</v>
      </c>
      <c r="B58" s="4">
        <v>2022</v>
      </c>
      <c r="C58" s="5">
        <v>44694</v>
      </c>
      <c r="D58" s="4" t="s">
        <v>66</v>
      </c>
      <c r="E58" s="4" t="s">
        <v>64</v>
      </c>
      <c r="F58" s="4" t="s">
        <v>64</v>
      </c>
      <c r="G58" s="4" t="s">
        <v>491</v>
      </c>
      <c r="H58" s="4" t="s">
        <v>492</v>
      </c>
      <c r="I58" s="12">
        <f>(C58-VLOOKUP(G58,Riders!$A$2:$C$1999,2,FALSE))/365</f>
        <v>26.504109589041096</v>
      </c>
      <c r="J58" s="4">
        <v>16</v>
      </c>
    </row>
    <row r="59" spans="1:12" x14ac:dyDescent="0.35">
      <c r="A59" s="4" t="s">
        <v>162</v>
      </c>
      <c r="B59" s="4">
        <v>2022</v>
      </c>
      <c r="C59" s="5">
        <v>44694</v>
      </c>
      <c r="D59" s="4" t="s">
        <v>66</v>
      </c>
      <c r="E59" s="4" t="s">
        <v>64</v>
      </c>
      <c r="F59" s="4" t="s">
        <v>64</v>
      </c>
      <c r="G59" s="4" t="s">
        <v>694</v>
      </c>
      <c r="H59" s="4" t="s">
        <v>723</v>
      </c>
      <c r="I59" s="12">
        <f>(C59-VLOOKUP(G59,Riders!$A$2:$C$1999,2,FALSE))/365</f>
        <v>25.720547945205478</v>
      </c>
      <c r="J59" s="4">
        <v>17</v>
      </c>
    </row>
    <row r="60" spans="1:12" x14ac:dyDescent="0.35">
      <c r="A60" s="4" t="s">
        <v>162</v>
      </c>
      <c r="B60" s="4">
        <v>2022</v>
      </c>
      <c r="C60" s="5">
        <v>44694</v>
      </c>
      <c r="D60" s="4" t="s">
        <v>66</v>
      </c>
      <c r="E60" s="4" t="s">
        <v>64</v>
      </c>
      <c r="F60" s="4" t="s">
        <v>64</v>
      </c>
      <c r="G60" s="4" t="s">
        <v>712</v>
      </c>
      <c r="H60" s="4" t="s">
        <v>726</v>
      </c>
      <c r="I60" s="12">
        <f>(C60-VLOOKUP(G60,Riders!$A$2:$C$1999,2,FALSE))/365</f>
        <v>27.172602739726027</v>
      </c>
      <c r="J60" s="4">
        <v>18</v>
      </c>
    </row>
    <row r="61" spans="1:12" x14ac:dyDescent="0.35">
      <c r="A61" s="4" t="s">
        <v>162</v>
      </c>
      <c r="B61" s="4">
        <v>2022</v>
      </c>
      <c r="C61" s="5">
        <v>44694</v>
      </c>
      <c r="D61" s="4" t="s">
        <v>66</v>
      </c>
      <c r="E61" s="4" t="s">
        <v>64</v>
      </c>
      <c r="F61" s="4" t="s">
        <v>64</v>
      </c>
      <c r="G61" s="4" t="s">
        <v>669</v>
      </c>
      <c r="H61" s="4" t="s">
        <v>524</v>
      </c>
      <c r="I61" s="12">
        <f>(C61-VLOOKUP(G61,Riders!$A$2:$C$1999,2,FALSE))/365</f>
        <v>22.005479452054793</v>
      </c>
      <c r="J61" s="4">
        <v>19</v>
      </c>
    </row>
    <row r="62" spans="1:12" x14ac:dyDescent="0.35">
      <c r="A62" s="4" t="s">
        <v>162</v>
      </c>
      <c r="B62" s="4">
        <v>2022</v>
      </c>
      <c r="C62" s="5">
        <v>44694</v>
      </c>
      <c r="D62" s="4" t="s">
        <v>66</v>
      </c>
      <c r="E62" s="4" t="s">
        <v>64</v>
      </c>
      <c r="F62" s="4" t="s">
        <v>64</v>
      </c>
      <c r="G62" s="4" t="s">
        <v>614</v>
      </c>
      <c r="H62" s="4" t="s">
        <v>56</v>
      </c>
      <c r="I62" s="12">
        <f>(C62-VLOOKUP(G62,Riders!$A$2:$C$1999,2,FALSE))/365</f>
        <v>19.561643835616437</v>
      </c>
      <c r="J62" s="4">
        <v>20</v>
      </c>
    </row>
    <row r="63" spans="1:12" x14ac:dyDescent="0.35">
      <c r="A63" s="4" t="s">
        <v>162</v>
      </c>
      <c r="B63" s="4">
        <v>2022</v>
      </c>
      <c r="C63" s="5">
        <v>44694</v>
      </c>
      <c r="D63" s="4" t="s">
        <v>66</v>
      </c>
      <c r="E63" s="4" t="s">
        <v>64</v>
      </c>
      <c r="F63" s="4" t="s">
        <v>64</v>
      </c>
      <c r="G63" s="4" t="s">
        <v>494</v>
      </c>
      <c r="H63" s="4" t="s">
        <v>37</v>
      </c>
      <c r="I63" s="12">
        <f>(C63-VLOOKUP(G63,Riders!$A$2:$C$1999,2,FALSE))/365</f>
        <v>23.895890410958906</v>
      </c>
      <c r="J63" s="4">
        <v>21</v>
      </c>
    </row>
    <row r="64" spans="1:12" x14ac:dyDescent="0.35">
      <c r="A64" s="25" t="s">
        <v>65</v>
      </c>
      <c r="B64" s="25">
        <v>2022</v>
      </c>
      <c r="C64" s="10">
        <v>44673</v>
      </c>
      <c r="D64" s="4" t="s">
        <v>66</v>
      </c>
      <c r="E64" s="25" t="s">
        <v>21</v>
      </c>
      <c r="F64" s="4">
        <v>1</v>
      </c>
      <c r="G64" t="s">
        <v>641</v>
      </c>
      <c r="H64" t="s">
        <v>23</v>
      </c>
      <c r="I64" s="12">
        <f>(C64-VLOOKUP(G64,Riders!$A$2:$C$1999,2,FALSE))/365</f>
        <v>32.652054794520545</v>
      </c>
      <c r="J64" s="25">
        <v>1</v>
      </c>
      <c r="K64" s="6">
        <v>0.35416666666666669</v>
      </c>
      <c r="L64">
        <v>52.941000000000003</v>
      </c>
    </row>
    <row r="65" spans="1:12" x14ac:dyDescent="0.35">
      <c r="A65" s="25" t="s">
        <v>65</v>
      </c>
      <c r="B65" s="4">
        <v>2022</v>
      </c>
      <c r="C65" s="10">
        <v>44673</v>
      </c>
      <c r="D65" s="4" t="s">
        <v>66</v>
      </c>
      <c r="E65" s="25" t="s">
        <v>21</v>
      </c>
      <c r="F65" s="4">
        <v>1</v>
      </c>
      <c r="G65" t="s">
        <v>493</v>
      </c>
      <c r="H65" t="s">
        <v>759</v>
      </c>
      <c r="I65" s="12">
        <f>(C65-VLOOKUP(G65,Riders!$A$2:$C$1999,2,FALSE))/365</f>
        <v>28.36986301369863</v>
      </c>
      <c r="J65" s="25">
        <v>2</v>
      </c>
    </row>
    <row r="66" spans="1:12" x14ac:dyDescent="0.35">
      <c r="A66" s="25" t="s">
        <v>65</v>
      </c>
      <c r="B66" s="25">
        <v>2022</v>
      </c>
      <c r="C66" s="10">
        <v>44673</v>
      </c>
      <c r="D66" s="4" t="s">
        <v>66</v>
      </c>
      <c r="E66" s="25" t="s">
        <v>21</v>
      </c>
      <c r="F66" s="4">
        <v>1</v>
      </c>
      <c r="G66" t="s">
        <v>760</v>
      </c>
      <c r="H66" t="s">
        <v>82</v>
      </c>
      <c r="I66" s="12" t="e">
        <f>(C66-VLOOKUP(G66,Riders!$A$2:$C$1999,2,FALSE))/365</f>
        <v>#N/A</v>
      </c>
      <c r="J66" s="25">
        <v>3</v>
      </c>
    </row>
    <row r="67" spans="1:12" x14ac:dyDescent="0.35">
      <c r="A67" s="25" t="s">
        <v>65</v>
      </c>
      <c r="B67" s="4">
        <v>2022</v>
      </c>
      <c r="C67" s="10">
        <v>44673</v>
      </c>
      <c r="D67" s="4" t="s">
        <v>66</v>
      </c>
      <c r="E67" s="25" t="s">
        <v>21</v>
      </c>
      <c r="F67" s="4">
        <v>1</v>
      </c>
      <c r="G67" t="s">
        <v>473</v>
      </c>
      <c r="H67" t="s">
        <v>25</v>
      </c>
      <c r="I67" s="12">
        <f>(C67-VLOOKUP(G67,Riders!$A$2:$C$1999,2,FALSE))/365</f>
        <v>33.224657534246575</v>
      </c>
      <c r="J67" s="25">
        <v>4</v>
      </c>
    </row>
    <row r="68" spans="1:12" x14ac:dyDescent="0.35">
      <c r="A68" s="25" t="s">
        <v>65</v>
      </c>
      <c r="B68" s="25">
        <v>2022</v>
      </c>
      <c r="C68" s="10">
        <v>44673</v>
      </c>
      <c r="D68" s="4" t="s">
        <v>66</v>
      </c>
      <c r="E68" s="25" t="s">
        <v>21</v>
      </c>
      <c r="F68" s="4">
        <v>1</v>
      </c>
      <c r="G68" t="s">
        <v>616</v>
      </c>
      <c r="H68" t="s">
        <v>46</v>
      </c>
      <c r="I68" s="12">
        <f>(C68-VLOOKUP(G68,Riders!$A$2:$C$1999,2,FALSE))/365</f>
        <v>24.493150684931507</v>
      </c>
      <c r="J68" s="25">
        <v>5</v>
      </c>
    </row>
    <row r="69" spans="1:12" x14ac:dyDescent="0.35">
      <c r="A69" s="25" t="s">
        <v>65</v>
      </c>
      <c r="B69" s="4">
        <v>2022</v>
      </c>
      <c r="C69" s="10">
        <v>44673</v>
      </c>
      <c r="D69" s="4" t="s">
        <v>66</v>
      </c>
      <c r="E69" s="25" t="s">
        <v>21</v>
      </c>
      <c r="F69" s="4">
        <v>1</v>
      </c>
      <c r="G69" t="s">
        <v>601</v>
      </c>
      <c r="H69" t="s">
        <v>102</v>
      </c>
      <c r="I69" s="12">
        <f>(C69-VLOOKUP(G69,Riders!$A$2:$C$1999,2,FALSE))/365</f>
        <v>26.273972602739725</v>
      </c>
      <c r="J69" s="25">
        <v>6</v>
      </c>
    </row>
    <row r="70" spans="1:12" x14ac:dyDescent="0.35">
      <c r="A70" s="25" t="s">
        <v>65</v>
      </c>
      <c r="B70" s="25">
        <v>2022</v>
      </c>
      <c r="C70" s="10">
        <v>44673</v>
      </c>
      <c r="D70" s="4" t="s">
        <v>66</v>
      </c>
      <c r="E70" s="25" t="s">
        <v>21</v>
      </c>
      <c r="F70" s="4">
        <v>1</v>
      </c>
      <c r="G70" t="s">
        <v>761</v>
      </c>
      <c r="H70" t="s">
        <v>75</v>
      </c>
      <c r="I70" s="12">
        <f>(C70-VLOOKUP(G70,Riders!$A$2:$C$1999,2,FALSE))/365</f>
        <v>22.013698630136986</v>
      </c>
      <c r="J70" s="25">
        <v>7</v>
      </c>
    </row>
    <row r="71" spans="1:12" x14ac:dyDescent="0.35">
      <c r="A71" s="25" t="s">
        <v>65</v>
      </c>
      <c r="B71" s="4">
        <v>2022</v>
      </c>
      <c r="C71" s="10">
        <v>44673</v>
      </c>
      <c r="D71" s="4" t="s">
        <v>66</v>
      </c>
      <c r="E71" s="25" t="s">
        <v>21</v>
      </c>
      <c r="F71" s="4">
        <v>1</v>
      </c>
      <c r="G71" t="s">
        <v>628</v>
      </c>
      <c r="H71" t="s">
        <v>762</v>
      </c>
      <c r="I71" s="12">
        <f>(C71-VLOOKUP(G71,Riders!$A$2:$C$1999,2,FALSE))/365</f>
        <v>25.67945205479452</v>
      </c>
      <c r="J71" s="25">
        <v>8</v>
      </c>
    </row>
    <row r="72" spans="1:12" x14ac:dyDescent="0.35">
      <c r="A72" s="25" t="s">
        <v>65</v>
      </c>
      <c r="B72" s="25">
        <v>2022</v>
      </c>
      <c r="C72" s="10">
        <v>44673</v>
      </c>
      <c r="D72" s="4" t="s">
        <v>66</v>
      </c>
      <c r="E72" s="25" t="s">
        <v>21</v>
      </c>
      <c r="F72" s="4">
        <v>1</v>
      </c>
      <c r="G72" t="s">
        <v>483</v>
      </c>
      <c r="H72" t="s">
        <v>484</v>
      </c>
      <c r="I72" s="12">
        <f>(C72-VLOOKUP(G72,Riders!$A$2:$C$1999,2,FALSE))/365</f>
        <v>20.13150684931507</v>
      </c>
      <c r="J72" s="25">
        <v>9</v>
      </c>
    </row>
    <row r="73" spans="1:12" x14ac:dyDescent="0.35">
      <c r="A73" s="25" t="s">
        <v>65</v>
      </c>
      <c r="B73" s="4">
        <v>2022</v>
      </c>
      <c r="C73" s="10">
        <v>44673</v>
      </c>
      <c r="D73" s="4" t="s">
        <v>66</v>
      </c>
      <c r="E73" s="25" t="s">
        <v>21</v>
      </c>
      <c r="F73" s="4">
        <v>1</v>
      </c>
      <c r="G73" t="s">
        <v>496</v>
      </c>
      <c r="H73" t="s">
        <v>85</v>
      </c>
      <c r="I73" s="12">
        <f>(C73-VLOOKUP(G73,Riders!$A$2:$C$1999,2,FALSE))/365</f>
        <v>27.273972602739725</v>
      </c>
      <c r="J73" s="25">
        <v>10</v>
      </c>
    </row>
    <row r="74" spans="1:12" x14ac:dyDescent="0.35">
      <c r="A74" s="25" t="s">
        <v>65</v>
      </c>
      <c r="B74" s="25">
        <v>2022</v>
      </c>
      <c r="C74" s="10">
        <v>44673</v>
      </c>
      <c r="D74" s="4" t="s">
        <v>66</v>
      </c>
      <c r="E74" s="25" t="s">
        <v>21</v>
      </c>
      <c r="F74" s="4">
        <v>1</v>
      </c>
      <c r="G74" t="s">
        <v>605</v>
      </c>
      <c r="H74" t="s">
        <v>33</v>
      </c>
      <c r="I74" s="12">
        <f>(C74-VLOOKUP(G74,Riders!$A$2:$C$1999,2,FALSE))/365</f>
        <v>20.282191780821918</v>
      </c>
      <c r="J74" s="25">
        <v>11</v>
      </c>
    </row>
    <row r="75" spans="1:12" x14ac:dyDescent="0.35">
      <c r="A75" s="25" t="s">
        <v>65</v>
      </c>
      <c r="B75" s="4">
        <v>2022</v>
      </c>
      <c r="C75" s="10">
        <v>44673</v>
      </c>
      <c r="D75" s="4" t="s">
        <v>66</v>
      </c>
      <c r="E75" s="25" t="s">
        <v>21</v>
      </c>
      <c r="F75" s="4">
        <v>1</v>
      </c>
      <c r="G75" t="s">
        <v>481</v>
      </c>
      <c r="H75" t="s">
        <v>29</v>
      </c>
      <c r="I75" s="12">
        <f>(C75-VLOOKUP(G75,Riders!$A$2:$C$1999,2,FALSE))/365</f>
        <v>19.854794520547944</v>
      </c>
      <c r="J75" s="25">
        <v>12</v>
      </c>
    </row>
    <row r="76" spans="1:12" x14ac:dyDescent="0.35">
      <c r="A76" s="25" t="s">
        <v>65</v>
      </c>
      <c r="B76" s="25">
        <v>2022</v>
      </c>
      <c r="C76" s="10">
        <v>44673</v>
      </c>
      <c r="D76" s="4" t="s">
        <v>66</v>
      </c>
      <c r="E76" s="25" t="s">
        <v>21</v>
      </c>
      <c r="F76" s="4">
        <v>1</v>
      </c>
      <c r="G76" t="s">
        <v>763</v>
      </c>
      <c r="H76" t="s">
        <v>63</v>
      </c>
      <c r="I76" s="12" t="e">
        <f>(C76-VLOOKUP(G76,Riders!$A$2:$C$1999,2,FALSE))/365</f>
        <v>#N/A</v>
      </c>
      <c r="J76" s="25">
        <v>13</v>
      </c>
    </row>
    <row r="77" spans="1:12" x14ac:dyDescent="0.35">
      <c r="A77" s="25" t="s">
        <v>65</v>
      </c>
      <c r="B77" s="4">
        <v>2022</v>
      </c>
      <c r="C77" s="10">
        <v>44673</v>
      </c>
      <c r="D77" s="4" t="s">
        <v>66</v>
      </c>
      <c r="E77" s="25" t="s">
        <v>21</v>
      </c>
      <c r="F77" s="4">
        <v>1</v>
      </c>
      <c r="G77" t="s">
        <v>764</v>
      </c>
      <c r="H77" t="s">
        <v>164</v>
      </c>
      <c r="I77" s="12">
        <f>(C77-VLOOKUP(G77,Riders!$A$2:$C$1999,2,FALSE))/365</f>
        <v>122.39178082191781</v>
      </c>
      <c r="J77" s="25">
        <v>14</v>
      </c>
    </row>
    <row r="78" spans="1:12" x14ac:dyDescent="0.35">
      <c r="A78" s="25" t="s">
        <v>65</v>
      </c>
      <c r="B78" s="25">
        <v>2022</v>
      </c>
      <c r="C78" s="10">
        <v>44673</v>
      </c>
      <c r="D78" s="4" t="s">
        <v>66</v>
      </c>
      <c r="E78" s="25" t="s">
        <v>21</v>
      </c>
      <c r="F78" s="4">
        <v>1</v>
      </c>
      <c r="G78" t="s">
        <v>637</v>
      </c>
      <c r="H78" t="s">
        <v>638</v>
      </c>
      <c r="I78" s="12">
        <f>(C78-VLOOKUP(G78,Riders!$A$2:$C$1999,2,FALSE))/365</f>
        <v>22.972602739726028</v>
      </c>
      <c r="J78" s="25">
        <v>15</v>
      </c>
    </row>
    <row r="79" spans="1:12" x14ac:dyDescent="0.35">
      <c r="A79" s="25" t="s">
        <v>65</v>
      </c>
      <c r="B79" s="4">
        <v>2022</v>
      </c>
      <c r="C79" s="10">
        <v>44673</v>
      </c>
      <c r="D79" s="4" t="s">
        <v>66</v>
      </c>
      <c r="E79" s="25" t="s">
        <v>21</v>
      </c>
      <c r="F79" s="25">
        <v>2</v>
      </c>
      <c r="G79" t="s">
        <v>505</v>
      </c>
      <c r="H79" t="s">
        <v>35</v>
      </c>
      <c r="I79" s="12">
        <f>(C79-VLOOKUP(G79,Riders!$A$2:$C$1999,2,FALSE))/365</f>
        <v>23.438356164383563</v>
      </c>
      <c r="J79" s="25">
        <v>1</v>
      </c>
      <c r="K79" s="6">
        <v>0.3527777777777778</v>
      </c>
      <c r="L79">
        <v>53.15</v>
      </c>
    </row>
    <row r="80" spans="1:12" x14ac:dyDescent="0.35">
      <c r="A80" s="25" t="s">
        <v>65</v>
      </c>
      <c r="B80" s="25">
        <v>2022</v>
      </c>
      <c r="C80" s="10">
        <v>44673</v>
      </c>
      <c r="D80" s="4" t="s">
        <v>66</v>
      </c>
      <c r="E80" s="25" t="s">
        <v>21</v>
      </c>
      <c r="F80" s="25">
        <v>2</v>
      </c>
      <c r="G80" t="s">
        <v>475</v>
      </c>
      <c r="H80" t="s">
        <v>113</v>
      </c>
      <c r="I80" s="12">
        <f>(C80-VLOOKUP(G80,Riders!$A$2:$C$1999,2,FALSE))/365</f>
        <v>21.668493150684931</v>
      </c>
      <c r="J80" s="25">
        <v>2</v>
      </c>
    </row>
    <row r="81" spans="1:12" x14ac:dyDescent="0.35">
      <c r="A81" s="25" t="s">
        <v>65</v>
      </c>
      <c r="B81" s="4">
        <v>2022</v>
      </c>
      <c r="C81" s="10">
        <v>44673</v>
      </c>
      <c r="D81" s="4" t="s">
        <v>66</v>
      </c>
      <c r="E81" s="25" t="s">
        <v>21</v>
      </c>
      <c r="F81" s="25">
        <v>2</v>
      </c>
      <c r="G81" t="s">
        <v>591</v>
      </c>
      <c r="H81" t="s">
        <v>228</v>
      </c>
      <c r="I81" s="12">
        <f>(C81-VLOOKUP(G81,Riders!$A$2:$C$1999,2,FALSE))/365</f>
        <v>31.19178082191781</v>
      </c>
      <c r="J81" s="25">
        <v>3</v>
      </c>
    </row>
    <row r="82" spans="1:12" x14ac:dyDescent="0.35">
      <c r="A82" s="25" t="s">
        <v>65</v>
      </c>
      <c r="B82" s="25">
        <v>2022</v>
      </c>
      <c r="C82" s="10">
        <v>44673</v>
      </c>
      <c r="D82" s="4" t="s">
        <v>66</v>
      </c>
      <c r="E82" s="25" t="s">
        <v>21</v>
      </c>
      <c r="F82" s="25">
        <v>2</v>
      </c>
      <c r="G82" t="s">
        <v>642</v>
      </c>
      <c r="H82" t="s">
        <v>78</v>
      </c>
      <c r="I82" s="12">
        <f>(C82-VLOOKUP(G82,Riders!$A$2:$C$1999,2,FALSE))/365</f>
        <v>21.835616438356166</v>
      </c>
      <c r="J82" s="25">
        <v>4</v>
      </c>
    </row>
    <row r="83" spans="1:12" x14ac:dyDescent="0.35">
      <c r="A83" s="25" t="s">
        <v>65</v>
      </c>
      <c r="B83" s="4">
        <v>2022</v>
      </c>
      <c r="C83" s="10">
        <v>44673</v>
      </c>
      <c r="D83" s="4" t="s">
        <v>66</v>
      </c>
      <c r="E83" s="25" t="s">
        <v>21</v>
      </c>
      <c r="F83" s="25">
        <v>2</v>
      </c>
      <c r="G83" t="s">
        <v>477</v>
      </c>
      <c r="H83" t="s">
        <v>478</v>
      </c>
      <c r="I83" s="12">
        <f>(C83-VLOOKUP(G83,Riders!$A$2:$C$1999,2,FALSE))/365</f>
        <v>21.076712328767123</v>
      </c>
      <c r="J83" s="25">
        <v>5</v>
      </c>
    </row>
    <row r="84" spans="1:12" x14ac:dyDescent="0.35">
      <c r="A84" s="25" t="s">
        <v>65</v>
      </c>
      <c r="B84" s="25">
        <v>2022</v>
      </c>
      <c r="C84" s="10">
        <v>44673</v>
      </c>
      <c r="D84" s="4" t="s">
        <v>66</v>
      </c>
      <c r="E84" s="25" t="s">
        <v>21</v>
      </c>
      <c r="F84" s="25">
        <v>2</v>
      </c>
      <c r="G84" t="s">
        <v>617</v>
      </c>
      <c r="H84" t="s">
        <v>37</v>
      </c>
      <c r="I84" s="12">
        <f>(C84-VLOOKUP(G84,Riders!$A$2:$C$1999,2,FALSE))/365</f>
        <v>34.194520547945203</v>
      </c>
      <c r="J84" s="25">
        <v>6</v>
      </c>
    </row>
    <row r="85" spans="1:12" x14ac:dyDescent="0.35">
      <c r="A85" s="25" t="s">
        <v>65</v>
      </c>
      <c r="B85" s="4">
        <v>2022</v>
      </c>
      <c r="C85" s="10">
        <v>44673</v>
      </c>
      <c r="D85" s="4" t="s">
        <v>66</v>
      </c>
      <c r="E85" s="25" t="s">
        <v>21</v>
      </c>
      <c r="F85" s="25">
        <v>2</v>
      </c>
      <c r="G85" t="s">
        <v>640</v>
      </c>
      <c r="H85" t="s">
        <v>42</v>
      </c>
      <c r="I85" s="12">
        <f>(C85-VLOOKUP(G85,Riders!$A$2:$C$1999,2,FALSE))/365</f>
        <v>21.323287671232876</v>
      </c>
      <c r="J85" s="25">
        <v>7</v>
      </c>
    </row>
    <row r="86" spans="1:12" x14ac:dyDescent="0.35">
      <c r="A86" s="25" t="s">
        <v>65</v>
      </c>
      <c r="B86" s="25">
        <v>2022</v>
      </c>
      <c r="C86" s="10">
        <v>44673</v>
      </c>
      <c r="D86" s="4" t="s">
        <v>66</v>
      </c>
      <c r="E86" s="25" t="s">
        <v>21</v>
      </c>
      <c r="F86" s="25">
        <v>2</v>
      </c>
      <c r="G86" t="s">
        <v>765</v>
      </c>
      <c r="H86" t="s">
        <v>178</v>
      </c>
      <c r="I86" s="12" t="e">
        <f>(C86-VLOOKUP(G86,Riders!$A$2:$C$1999,2,FALSE))/365</f>
        <v>#N/A</v>
      </c>
      <c r="J86" s="25">
        <v>8</v>
      </c>
    </row>
    <row r="87" spans="1:12" x14ac:dyDescent="0.35">
      <c r="A87" s="25" t="s">
        <v>65</v>
      </c>
      <c r="B87" s="4">
        <v>2022</v>
      </c>
      <c r="C87" s="10">
        <v>44673</v>
      </c>
      <c r="D87" s="4" t="s">
        <v>66</v>
      </c>
      <c r="E87" s="25" t="s">
        <v>21</v>
      </c>
      <c r="F87" s="25">
        <v>2</v>
      </c>
      <c r="G87" t="s">
        <v>479</v>
      </c>
      <c r="H87" t="s">
        <v>480</v>
      </c>
      <c r="I87" s="12">
        <f>(C87-VLOOKUP(G87,Riders!$A$2:$C$1999,2,FALSE))/365</f>
        <v>30.92876712328767</v>
      </c>
      <c r="J87" s="25">
        <v>9</v>
      </c>
    </row>
    <row r="88" spans="1:12" x14ac:dyDescent="0.35">
      <c r="A88" s="25" t="s">
        <v>65</v>
      </c>
      <c r="B88" s="25">
        <v>2022</v>
      </c>
      <c r="C88" s="10">
        <v>44673</v>
      </c>
      <c r="D88" s="4" t="s">
        <v>66</v>
      </c>
      <c r="E88" s="25" t="s">
        <v>21</v>
      </c>
      <c r="F88" s="25">
        <v>2</v>
      </c>
      <c r="G88" t="s">
        <v>595</v>
      </c>
      <c r="H88" t="s">
        <v>31</v>
      </c>
      <c r="I88" s="12">
        <f>(C88-VLOOKUP(G88,Riders!$A$2:$C$1999,2,FALSE))/365</f>
        <v>32.898630136986299</v>
      </c>
      <c r="J88" s="25">
        <v>10</v>
      </c>
    </row>
    <row r="89" spans="1:12" x14ac:dyDescent="0.35">
      <c r="A89" s="25" t="s">
        <v>65</v>
      </c>
      <c r="B89" s="4">
        <v>2022</v>
      </c>
      <c r="C89" s="10">
        <v>44673</v>
      </c>
      <c r="D89" s="4" t="s">
        <v>66</v>
      </c>
      <c r="E89" s="25" t="s">
        <v>21</v>
      </c>
      <c r="F89" s="25">
        <v>2</v>
      </c>
      <c r="G89" t="s">
        <v>486</v>
      </c>
      <c r="H89" t="s">
        <v>27</v>
      </c>
      <c r="I89" s="12">
        <f>(C89-VLOOKUP(G89,Riders!$A$2:$C$1999,2,FALSE))/365</f>
        <v>28.175342465753424</v>
      </c>
      <c r="J89" s="25">
        <v>11</v>
      </c>
    </row>
    <row r="90" spans="1:12" x14ac:dyDescent="0.35">
      <c r="A90" s="25" t="s">
        <v>65</v>
      </c>
      <c r="B90" s="25">
        <v>2022</v>
      </c>
      <c r="C90" s="10">
        <v>44673</v>
      </c>
      <c r="D90" s="4" t="s">
        <v>66</v>
      </c>
      <c r="E90" s="25" t="s">
        <v>21</v>
      </c>
      <c r="F90" s="25">
        <v>2</v>
      </c>
      <c r="G90" t="s">
        <v>669</v>
      </c>
      <c r="H90" t="s">
        <v>524</v>
      </c>
      <c r="I90" s="12">
        <f>(C90-VLOOKUP(G90,Riders!$A$2:$C$1999,2,FALSE))/365</f>
        <v>21.947945205479453</v>
      </c>
      <c r="J90" s="25">
        <v>12</v>
      </c>
    </row>
    <row r="91" spans="1:12" x14ac:dyDescent="0.35">
      <c r="A91" s="25" t="s">
        <v>65</v>
      </c>
      <c r="B91" s="4">
        <v>2022</v>
      </c>
      <c r="C91" s="10">
        <v>44673</v>
      </c>
      <c r="D91" s="4" t="s">
        <v>66</v>
      </c>
      <c r="E91" s="25" t="s">
        <v>21</v>
      </c>
      <c r="F91" s="25">
        <v>2</v>
      </c>
      <c r="G91" t="s">
        <v>499</v>
      </c>
      <c r="H91" t="s">
        <v>145</v>
      </c>
      <c r="I91" s="12">
        <f>(C91-VLOOKUP(G91,Riders!$A$2:$C$1999,2,FALSE))/365</f>
        <v>30.230136986301371</v>
      </c>
      <c r="J91" s="25">
        <v>13</v>
      </c>
    </row>
    <row r="92" spans="1:12" x14ac:dyDescent="0.35">
      <c r="A92" s="25" t="s">
        <v>65</v>
      </c>
      <c r="B92" s="25">
        <v>2022</v>
      </c>
      <c r="C92" s="10">
        <v>44673</v>
      </c>
      <c r="D92" s="4" t="s">
        <v>66</v>
      </c>
      <c r="E92" s="25" t="s">
        <v>21</v>
      </c>
      <c r="F92" s="25">
        <v>2</v>
      </c>
      <c r="G92" t="s">
        <v>766</v>
      </c>
      <c r="H92" t="s">
        <v>646</v>
      </c>
      <c r="I92" s="12">
        <f>(C92-VLOOKUP(G92,Riders!$A$2:$C$1999,2,FALSE))/365</f>
        <v>20.342465753424658</v>
      </c>
      <c r="J92" s="25">
        <v>14</v>
      </c>
    </row>
    <row r="93" spans="1:12" x14ac:dyDescent="0.35">
      <c r="A93" s="25" t="s">
        <v>65</v>
      </c>
      <c r="B93" s="4">
        <v>2022</v>
      </c>
      <c r="C93" s="10">
        <v>44673</v>
      </c>
      <c r="D93" s="4" t="s">
        <v>66</v>
      </c>
      <c r="E93" s="25" t="s">
        <v>21</v>
      </c>
      <c r="F93" s="25">
        <v>2</v>
      </c>
      <c r="G93" t="s">
        <v>767</v>
      </c>
      <c r="H93" t="s">
        <v>726</v>
      </c>
      <c r="I93" s="12" t="e">
        <f>(C93-VLOOKUP(G93,Riders!$A$2:$C$1999,2,FALSE))/365</f>
        <v>#N/A</v>
      </c>
      <c r="J93" s="25">
        <v>15</v>
      </c>
    </row>
    <row r="94" spans="1:12" x14ac:dyDescent="0.35">
      <c r="A94" s="25" t="s">
        <v>65</v>
      </c>
      <c r="B94" s="25">
        <v>2022</v>
      </c>
      <c r="C94" s="10">
        <v>44673</v>
      </c>
      <c r="D94" s="4" t="s">
        <v>66</v>
      </c>
      <c r="E94" s="25" t="s">
        <v>64</v>
      </c>
      <c r="F94" t="s">
        <v>64</v>
      </c>
      <c r="G94" t="s">
        <v>473</v>
      </c>
      <c r="H94" t="s">
        <v>25</v>
      </c>
      <c r="I94" s="12">
        <f>(C94-VLOOKUP(G94,Riders!$A$2:$C$1999,2,FALSE))/365</f>
        <v>33.224657534246575</v>
      </c>
      <c r="J94" s="25">
        <v>1</v>
      </c>
      <c r="K94" s="6">
        <v>0.53263888888888888</v>
      </c>
      <c r="L94">
        <v>52.802999999999997</v>
      </c>
    </row>
    <row r="95" spans="1:12" x14ac:dyDescent="0.35">
      <c r="A95" s="25" t="s">
        <v>65</v>
      </c>
      <c r="B95" s="4">
        <v>2022</v>
      </c>
      <c r="C95" s="10">
        <v>44673</v>
      </c>
      <c r="D95" s="4" t="s">
        <v>66</v>
      </c>
      <c r="E95" s="25" t="s">
        <v>64</v>
      </c>
      <c r="F95" t="s">
        <v>64</v>
      </c>
      <c r="G95" t="s">
        <v>591</v>
      </c>
      <c r="H95" t="s">
        <v>228</v>
      </c>
      <c r="I95" s="12">
        <f>(C95-VLOOKUP(G95,Riders!$A$2:$C$1999,2,FALSE))/365</f>
        <v>31.19178082191781</v>
      </c>
      <c r="J95" s="25">
        <v>2</v>
      </c>
    </row>
    <row r="96" spans="1:12" x14ac:dyDescent="0.35">
      <c r="A96" s="25" t="s">
        <v>65</v>
      </c>
      <c r="B96" s="25">
        <v>2022</v>
      </c>
      <c r="C96" s="10">
        <v>44673</v>
      </c>
      <c r="D96" s="4" t="s">
        <v>66</v>
      </c>
      <c r="E96" s="25" t="s">
        <v>64</v>
      </c>
      <c r="F96" t="s">
        <v>64</v>
      </c>
      <c r="G96" t="s">
        <v>481</v>
      </c>
      <c r="H96" t="s">
        <v>29</v>
      </c>
      <c r="I96" s="12">
        <f>(C96-VLOOKUP(G96,Riders!$A$2:$C$1999,2,FALSE))/365</f>
        <v>19.854794520547944</v>
      </c>
      <c r="J96" s="25">
        <v>3</v>
      </c>
    </row>
    <row r="97" spans="1:10" x14ac:dyDescent="0.35">
      <c r="A97" s="25" t="s">
        <v>65</v>
      </c>
      <c r="B97" s="4">
        <v>2022</v>
      </c>
      <c r="C97" s="10">
        <v>44673</v>
      </c>
      <c r="D97" s="4" t="s">
        <v>66</v>
      </c>
      <c r="E97" s="25" t="s">
        <v>64</v>
      </c>
      <c r="F97" t="s">
        <v>64</v>
      </c>
      <c r="G97" t="s">
        <v>595</v>
      </c>
      <c r="H97" t="s">
        <v>31</v>
      </c>
      <c r="I97" s="12">
        <f>(C97-VLOOKUP(G97,Riders!$A$2:$C$1999,2,FALSE))/365</f>
        <v>32.898630136986299</v>
      </c>
      <c r="J97" s="25">
        <v>4</v>
      </c>
    </row>
    <row r="98" spans="1:10" x14ac:dyDescent="0.35">
      <c r="A98" s="25" t="s">
        <v>65</v>
      </c>
      <c r="B98" s="25">
        <v>2022</v>
      </c>
      <c r="C98" s="10">
        <v>44673</v>
      </c>
      <c r="D98" s="4" t="s">
        <v>66</v>
      </c>
      <c r="E98" s="25" t="s">
        <v>64</v>
      </c>
      <c r="F98" t="s">
        <v>64</v>
      </c>
      <c r="G98" t="s">
        <v>493</v>
      </c>
      <c r="H98" t="s">
        <v>759</v>
      </c>
      <c r="I98" s="12">
        <f>(C98-VLOOKUP(G98,Riders!$A$2:$C$1999,2,FALSE))/365</f>
        <v>28.36986301369863</v>
      </c>
      <c r="J98" s="25">
        <v>5</v>
      </c>
    </row>
    <row r="99" spans="1:10" x14ac:dyDescent="0.35">
      <c r="A99" s="25" t="s">
        <v>65</v>
      </c>
      <c r="B99" s="4">
        <v>2022</v>
      </c>
      <c r="C99" s="10">
        <v>44673</v>
      </c>
      <c r="D99" s="4" t="s">
        <v>66</v>
      </c>
      <c r="E99" s="25" t="s">
        <v>64</v>
      </c>
      <c r="F99" t="s">
        <v>64</v>
      </c>
      <c r="G99" t="s">
        <v>601</v>
      </c>
      <c r="H99" t="s">
        <v>102</v>
      </c>
      <c r="I99" s="12">
        <f>(C99-VLOOKUP(G99,Riders!$A$2:$C$1999,2,FALSE))/365</f>
        <v>26.273972602739725</v>
      </c>
      <c r="J99" s="25">
        <v>6</v>
      </c>
    </row>
    <row r="100" spans="1:10" x14ac:dyDescent="0.35">
      <c r="A100" s="25" t="s">
        <v>65</v>
      </c>
      <c r="B100" s="25">
        <v>2022</v>
      </c>
      <c r="C100" s="10">
        <v>44673</v>
      </c>
      <c r="D100" s="4" t="s">
        <v>66</v>
      </c>
      <c r="E100" s="25" t="s">
        <v>64</v>
      </c>
      <c r="F100" t="s">
        <v>64</v>
      </c>
      <c r="G100" t="s">
        <v>616</v>
      </c>
      <c r="H100" t="s">
        <v>46</v>
      </c>
      <c r="I100" s="12">
        <f>(C100-VLOOKUP(G100,Riders!$A$2:$C$1999,2,FALSE))/365</f>
        <v>24.493150684931507</v>
      </c>
      <c r="J100" s="25">
        <v>7</v>
      </c>
    </row>
    <row r="101" spans="1:10" x14ac:dyDescent="0.35">
      <c r="A101" s="25" t="s">
        <v>65</v>
      </c>
      <c r="B101" s="4">
        <v>2022</v>
      </c>
      <c r="C101" s="10">
        <v>44673</v>
      </c>
      <c r="D101" s="4" t="s">
        <v>66</v>
      </c>
      <c r="E101" s="25" t="s">
        <v>64</v>
      </c>
      <c r="F101" t="s">
        <v>64</v>
      </c>
      <c r="G101" t="s">
        <v>628</v>
      </c>
      <c r="H101" t="s">
        <v>762</v>
      </c>
      <c r="I101" s="12">
        <f>(C101-VLOOKUP(G101,Riders!$A$2:$C$1999,2,FALSE))/365</f>
        <v>25.67945205479452</v>
      </c>
      <c r="J101" s="25">
        <v>8</v>
      </c>
    </row>
    <row r="102" spans="1:10" x14ac:dyDescent="0.35">
      <c r="A102" s="25" t="s">
        <v>65</v>
      </c>
      <c r="B102" s="25">
        <v>2022</v>
      </c>
      <c r="C102" s="10">
        <v>44673</v>
      </c>
      <c r="D102" s="4" t="s">
        <v>66</v>
      </c>
      <c r="E102" s="25" t="s">
        <v>64</v>
      </c>
      <c r="F102" t="s">
        <v>64</v>
      </c>
      <c r="G102" t="s">
        <v>761</v>
      </c>
      <c r="H102" t="s">
        <v>75</v>
      </c>
      <c r="I102" s="12">
        <f>(C102-VLOOKUP(G102,Riders!$A$2:$C$1999,2,FALSE))/365</f>
        <v>22.013698630136986</v>
      </c>
      <c r="J102" s="25">
        <v>9</v>
      </c>
    </row>
    <row r="103" spans="1:10" x14ac:dyDescent="0.35">
      <c r="A103" s="25" t="s">
        <v>65</v>
      </c>
      <c r="B103" s="4">
        <v>2022</v>
      </c>
      <c r="C103" s="10">
        <v>44673</v>
      </c>
      <c r="D103" s="4" t="s">
        <v>66</v>
      </c>
      <c r="E103" s="25" t="s">
        <v>64</v>
      </c>
      <c r="F103" t="s">
        <v>64</v>
      </c>
      <c r="G103" t="s">
        <v>640</v>
      </c>
      <c r="H103" t="s">
        <v>42</v>
      </c>
      <c r="I103" s="12">
        <f>(C103-VLOOKUP(G103,Riders!$A$2:$C$1999,2,FALSE))/365</f>
        <v>21.323287671232876</v>
      </c>
      <c r="J103" s="25">
        <v>10</v>
      </c>
    </row>
    <row r="104" spans="1:10" x14ac:dyDescent="0.35">
      <c r="A104" s="25" t="s">
        <v>65</v>
      </c>
      <c r="B104" s="25">
        <v>2022</v>
      </c>
      <c r="C104" s="10">
        <v>44673</v>
      </c>
      <c r="D104" s="4" t="s">
        <v>66</v>
      </c>
      <c r="E104" s="25" t="s">
        <v>64</v>
      </c>
      <c r="F104" t="s">
        <v>64</v>
      </c>
      <c r="G104" t="s">
        <v>483</v>
      </c>
      <c r="H104" t="s">
        <v>484</v>
      </c>
      <c r="I104" s="12">
        <f>(C104-VLOOKUP(G104,Riders!$A$2:$C$1999,2,FALSE))/365</f>
        <v>20.13150684931507</v>
      </c>
      <c r="J104" s="25">
        <v>11</v>
      </c>
    </row>
    <row r="105" spans="1:10" x14ac:dyDescent="0.35">
      <c r="A105" s="25" t="s">
        <v>65</v>
      </c>
      <c r="B105" s="4">
        <v>2022</v>
      </c>
      <c r="C105" s="10">
        <v>44673</v>
      </c>
      <c r="D105" s="4" t="s">
        <v>66</v>
      </c>
      <c r="E105" s="25" t="s">
        <v>64</v>
      </c>
      <c r="F105" t="s">
        <v>64</v>
      </c>
      <c r="G105" t="s">
        <v>765</v>
      </c>
      <c r="H105" t="s">
        <v>178</v>
      </c>
      <c r="I105" s="12" t="e">
        <f>(C105-VLOOKUP(G105,Riders!$A$2:$C$1999,2,FALSE))/365</f>
        <v>#N/A</v>
      </c>
      <c r="J105" s="25">
        <v>12</v>
      </c>
    </row>
    <row r="106" spans="1:10" x14ac:dyDescent="0.35">
      <c r="A106" s="25" t="s">
        <v>65</v>
      </c>
      <c r="B106" s="25">
        <v>2022</v>
      </c>
      <c r="C106" s="10">
        <v>44673</v>
      </c>
      <c r="D106" s="4" t="s">
        <v>66</v>
      </c>
      <c r="E106" s="25" t="s">
        <v>64</v>
      </c>
      <c r="F106" t="s">
        <v>64</v>
      </c>
      <c r="G106" t="s">
        <v>479</v>
      </c>
      <c r="H106" t="s">
        <v>480</v>
      </c>
      <c r="I106" s="12">
        <f>(C106-VLOOKUP(G106,Riders!$A$2:$C$1999,2,FALSE))/365</f>
        <v>30.92876712328767</v>
      </c>
      <c r="J106" s="25">
        <v>13</v>
      </c>
    </row>
    <row r="107" spans="1:10" x14ac:dyDescent="0.35">
      <c r="A107" s="25" t="s">
        <v>65</v>
      </c>
      <c r="B107" s="4">
        <v>2022</v>
      </c>
      <c r="C107" s="10">
        <v>44673</v>
      </c>
      <c r="D107" s="4" t="s">
        <v>66</v>
      </c>
      <c r="E107" s="25" t="s">
        <v>64</v>
      </c>
      <c r="F107" t="s">
        <v>64</v>
      </c>
      <c r="G107" t="s">
        <v>475</v>
      </c>
      <c r="H107" t="s">
        <v>113</v>
      </c>
      <c r="I107" s="12">
        <f>(C107-VLOOKUP(G107,Riders!$A$2:$C$1999,2,FALSE))/365</f>
        <v>21.668493150684931</v>
      </c>
      <c r="J107" s="25">
        <v>14</v>
      </c>
    </row>
    <row r="108" spans="1:10" x14ac:dyDescent="0.35">
      <c r="A108" s="25" t="s">
        <v>65</v>
      </c>
      <c r="B108" s="25">
        <v>2022</v>
      </c>
      <c r="C108" s="10">
        <v>44673</v>
      </c>
      <c r="D108" s="4" t="s">
        <v>66</v>
      </c>
      <c r="E108" s="25" t="s">
        <v>64</v>
      </c>
      <c r="F108" t="s">
        <v>64</v>
      </c>
      <c r="G108" t="s">
        <v>505</v>
      </c>
      <c r="H108" t="s">
        <v>35</v>
      </c>
      <c r="I108" s="12">
        <f>(C108-VLOOKUP(G108,Riders!$A$2:$C$1999,2,FALSE))/365</f>
        <v>23.438356164383563</v>
      </c>
      <c r="J108" s="25">
        <v>15</v>
      </c>
    </row>
    <row r="109" spans="1:10" x14ac:dyDescent="0.35">
      <c r="A109" s="25" t="s">
        <v>65</v>
      </c>
      <c r="B109" s="4">
        <v>2022</v>
      </c>
      <c r="C109" s="10">
        <v>44673</v>
      </c>
      <c r="D109" s="4" t="s">
        <v>66</v>
      </c>
      <c r="E109" s="25" t="s">
        <v>64</v>
      </c>
      <c r="F109" t="s">
        <v>64</v>
      </c>
      <c r="G109" t="s">
        <v>642</v>
      </c>
      <c r="H109" t="s">
        <v>78</v>
      </c>
      <c r="I109" s="12">
        <f>(C109-VLOOKUP(G109,Riders!$A$2:$C$1999,2,FALSE))/365</f>
        <v>21.835616438356166</v>
      </c>
      <c r="J109" s="25">
        <v>16</v>
      </c>
    </row>
    <row r="110" spans="1:10" x14ac:dyDescent="0.35">
      <c r="A110" s="25" t="s">
        <v>65</v>
      </c>
      <c r="B110" s="25">
        <v>2022</v>
      </c>
      <c r="C110" s="10">
        <v>44673</v>
      </c>
      <c r="D110" s="4" t="s">
        <v>66</v>
      </c>
      <c r="E110" s="25" t="s">
        <v>64</v>
      </c>
      <c r="F110" t="s">
        <v>64</v>
      </c>
      <c r="G110" t="s">
        <v>605</v>
      </c>
      <c r="H110" t="s">
        <v>33</v>
      </c>
      <c r="I110" s="12">
        <f>(C110-VLOOKUP(G110,Riders!$A$2:$C$1999,2,FALSE))/365</f>
        <v>20.282191780821918</v>
      </c>
      <c r="J110" s="25">
        <v>17</v>
      </c>
    </row>
    <row r="111" spans="1:10" x14ac:dyDescent="0.35">
      <c r="A111" s="25" t="s">
        <v>65</v>
      </c>
      <c r="B111" s="4">
        <v>2022</v>
      </c>
      <c r="C111" s="10">
        <v>44673</v>
      </c>
      <c r="D111" s="4" t="s">
        <v>66</v>
      </c>
      <c r="E111" s="25" t="s">
        <v>64</v>
      </c>
      <c r="F111" t="s">
        <v>64</v>
      </c>
      <c r="G111" t="s">
        <v>496</v>
      </c>
      <c r="H111" t="s">
        <v>85</v>
      </c>
      <c r="I111" s="12">
        <f>(C111-VLOOKUP(G111,Riders!$A$2:$C$1999,2,FALSE))/365</f>
        <v>27.273972602739725</v>
      </c>
      <c r="J111" s="25">
        <v>18</v>
      </c>
    </row>
    <row r="112" spans="1:10" x14ac:dyDescent="0.35">
      <c r="A112" s="25" t="s">
        <v>65</v>
      </c>
      <c r="B112" s="25">
        <v>2022</v>
      </c>
      <c r="C112" s="10">
        <v>44673</v>
      </c>
      <c r="D112" s="4" t="s">
        <v>66</v>
      </c>
      <c r="E112" s="25" t="s">
        <v>64</v>
      </c>
      <c r="F112" t="s">
        <v>64</v>
      </c>
      <c r="G112" t="s">
        <v>477</v>
      </c>
      <c r="H112" t="s">
        <v>478</v>
      </c>
      <c r="I112" s="12">
        <f>(C112-VLOOKUP(G112,Riders!$A$2:$C$1999,2,FALSE))/365</f>
        <v>21.076712328767123</v>
      </c>
      <c r="J112" s="25">
        <v>19</v>
      </c>
    </row>
    <row r="113" spans="1:12" x14ac:dyDescent="0.35">
      <c r="A113" s="25" t="s">
        <v>65</v>
      </c>
      <c r="B113" s="4">
        <v>2022</v>
      </c>
      <c r="C113" s="10">
        <v>44673</v>
      </c>
      <c r="D113" s="4" t="s">
        <v>66</v>
      </c>
      <c r="E113" s="25" t="s">
        <v>64</v>
      </c>
      <c r="F113" t="s">
        <v>64</v>
      </c>
      <c r="G113" t="s">
        <v>617</v>
      </c>
      <c r="H113" t="s">
        <v>37</v>
      </c>
      <c r="I113" s="12">
        <f>(C113-VLOOKUP(G113,Riders!$A$2:$C$1999,2,FALSE))/365</f>
        <v>34.194520547945203</v>
      </c>
      <c r="J113" s="25">
        <v>20</v>
      </c>
    </row>
    <row r="114" spans="1:12" x14ac:dyDescent="0.35">
      <c r="A114" s="25" t="s">
        <v>65</v>
      </c>
      <c r="B114" s="25">
        <v>2022</v>
      </c>
      <c r="C114" s="10">
        <v>44673</v>
      </c>
      <c r="D114" s="4" t="s">
        <v>66</v>
      </c>
      <c r="E114" s="25" t="s">
        <v>64</v>
      </c>
      <c r="F114" t="s">
        <v>64</v>
      </c>
      <c r="G114" t="s">
        <v>669</v>
      </c>
      <c r="H114" t="s">
        <v>524</v>
      </c>
      <c r="I114" s="12">
        <f>(C114-VLOOKUP(G114,Riders!$A$2:$C$1999,2,FALSE))/365</f>
        <v>21.947945205479453</v>
      </c>
      <c r="J114" s="25">
        <v>21</v>
      </c>
    </row>
    <row r="115" spans="1:12" x14ac:dyDescent="0.35">
      <c r="A115" s="25" t="s">
        <v>65</v>
      </c>
      <c r="B115" s="4">
        <v>2022</v>
      </c>
      <c r="C115" s="10">
        <v>44673</v>
      </c>
      <c r="D115" s="4" t="s">
        <v>66</v>
      </c>
      <c r="E115" s="25" t="s">
        <v>64</v>
      </c>
      <c r="F115" t="s">
        <v>64</v>
      </c>
      <c r="G115" t="s">
        <v>486</v>
      </c>
      <c r="H115" t="s">
        <v>27</v>
      </c>
      <c r="I115" s="12">
        <f>(C115-VLOOKUP(G115,Riders!$A$2:$C$1999,2,FALSE))/365</f>
        <v>28.175342465753424</v>
      </c>
      <c r="J115" s="25">
        <v>22</v>
      </c>
    </row>
    <row r="116" spans="1:12" x14ac:dyDescent="0.35">
      <c r="A116" s="25" t="s">
        <v>65</v>
      </c>
      <c r="B116" s="25">
        <v>2022</v>
      </c>
      <c r="C116" s="10">
        <v>44673</v>
      </c>
      <c r="D116" s="4" t="s">
        <v>66</v>
      </c>
      <c r="E116" s="25" t="s">
        <v>64</v>
      </c>
      <c r="F116" t="s">
        <v>64</v>
      </c>
      <c r="G116" t="s">
        <v>760</v>
      </c>
      <c r="H116" t="s">
        <v>82</v>
      </c>
      <c r="I116" s="12" t="e">
        <f>(C116-VLOOKUP(G116,Riders!$A$2:$C$1999,2,FALSE))/365</f>
        <v>#N/A</v>
      </c>
      <c r="J116" s="25">
        <v>23</v>
      </c>
    </row>
    <row r="117" spans="1:12" x14ac:dyDescent="0.35">
      <c r="A117" s="25" t="s">
        <v>65</v>
      </c>
      <c r="B117" s="39">
        <v>2022</v>
      </c>
      <c r="C117" s="10">
        <v>44673</v>
      </c>
      <c r="D117" s="39" t="s">
        <v>66</v>
      </c>
      <c r="E117" s="25" t="s">
        <v>64</v>
      </c>
      <c r="F117" t="s">
        <v>64</v>
      </c>
      <c r="G117" t="s">
        <v>641</v>
      </c>
      <c r="H117" t="s">
        <v>23</v>
      </c>
      <c r="I117" s="40">
        <f>(C117-VLOOKUP(G117,Riders!$A$2:$C$1999,2,FALSE))/365</f>
        <v>32.652054794520545</v>
      </c>
      <c r="J117" s="25">
        <v>24</v>
      </c>
      <c r="K117" s="6"/>
    </row>
    <row r="118" spans="1:12" x14ac:dyDescent="0.35">
      <c r="A118" s="1" t="s">
        <v>182</v>
      </c>
      <c r="B118" s="1">
        <v>2021</v>
      </c>
      <c r="C118" s="2">
        <v>44493</v>
      </c>
      <c r="D118" s="1" t="s">
        <v>20</v>
      </c>
      <c r="E118" s="1" t="s">
        <v>64</v>
      </c>
      <c r="F118" s="1" t="s">
        <v>64</v>
      </c>
      <c r="G118" s="1" t="s">
        <v>473</v>
      </c>
      <c r="H118" s="1" t="s">
        <v>25</v>
      </c>
      <c r="I118" s="1"/>
      <c r="J118" s="1">
        <v>1</v>
      </c>
      <c r="K118" s="6">
        <v>0.5756944444444444</v>
      </c>
      <c r="L118">
        <v>52.110999999999997</v>
      </c>
    </row>
    <row r="119" spans="1:12" x14ac:dyDescent="0.35">
      <c r="A119" s="1" t="s">
        <v>182</v>
      </c>
      <c r="B119" s="1">
        <v>2021</v>
      </c>
      <c r="C119" s="2">
        <v>44493</v>
      </c>
      <c r="D119" s="1" t="s">
        <v>20</v>
      </c>
      <c r="E119" s="1" t="s">
        <v>64</v>
      </c>
      <c r="F119" s="1" t="s">
        <v>64</v>
      </c>
      <c r="G119" s="1" t="s">
        <v>839</v>
      </c>
      <c r="H119" s="1" t="s">
        <v>480</v>
      </c>
      <c r="I119" s="1"/>
      <c r="J119" s="1">
        <v>2</v>
      </c>
    </row>
    <row r="120" spans="1:12" x14ac:dyDescent="0.35">
      <c r="A120" s="1" t="s">
        <v>182</v>
      </c>
      <c r="B120" s="1">
        <v>2021</v>
      </c>
      <c r="C120" s="2">
        <v>44493</v>
      </c>
      <c r="D120" s="1" t="s">
        <v>20</v>
      </c>
      <c r="E120" s="1" t="s">
        <v>64</v>
      </c>
      <c r="F120" s="1" t="s">
        <v>64</v>
      </c>
      <c r="G120" s="1" t="s">
        <v>846</v>
      </c>
      <c r="H120" s="1" t="s">
        <v>185</v>
      </c>
      <c r="I120" s="1"/>
      <c r="J120" s="1">
        <v>3</v>
      </c>
    </row>
    <row r="121" spans="1:12" x14ac:dyDescent="0.35">
      <c r="A121" s="1" t="s">
        <v>182</v>
      </c>
      <c r="B121" s="1">
        <v>2021</v>
      </c>
      <c r="C121" s="2">
        <v>44493</v>
      </c>
      <c r="D121" s="1" t="s">
        <v>20</v>
      </c>
      <c r="E121" s="1" t="s">
        <v>64</v>
      </c>
      <c r="F121" s="1" t="s">
        <v>64</v>
      </c>
      <c r="G121" s="1" t="s">
        <v>583</v>
      </c>
      <c r="H121" s="1" t="s">
        <v>27</v>
      </c>
      <c r="I121" s="1"/>
      <c r="J121" s="1">
        <v>4</v>
      </c>
    </row>
    <row r="122" spans="1:12" x14ac:dyDescent="0.35">
      <c r="A122" s="1" t="s">
        <v>182</v>
      </c>
      <c r="B122" s="1">
        <v>2021</v>
      </c>
      <c r="C122" s="2">
        <v>44493</v>
      </c>
      <c r="D122" s="1" t="s">
        <v>20</v>
      </c>
      <c r="E122" s="1" t="s">
        <v>64</v>
      </c>
      <c r="F122" s="1" t="s">
        <v>64</v>
      </c>
      <c r="G122" s="1" t="s">
        <v>476</v>
      </c>
      <c r="H122" s="1" t="s">
        <v>78</v>
      </c>
      <c r="I122" s="1"/>
      <c r="J122" s="1">
        <v>5</v>
      </c>
    </row>
    <row r="123" spans="1:12" x14ac:dyDescent="0.35">
      <c r="A123" s="1" t="s">
        <v>182</v>
      </c>
      <c r="B123" s="1">
        <v>2021</v>
      </c>
      <c r="C123" s="2">
        <v>44493</v>
      </c>
      <c r="D123" s="1" t="s">
        <v>20</v>
      </c>
      <c r="E123" s="1" t="s">
        <v>64</v>
      </c>
      <c r="F123" s="1" t="s">
        <v>64</v>
      </c>
      <c r="G123" s="1" t="s">
        <v>475</v>
      </c>
      <c r="H123" s="1" t="s">
        <v>113</v>
      </c>
      <c r="I123" s="1"/>
      <c r="J123" s="1">
        <v>6</v>
      </c>
    </row>
    <row r="124" spans="1:12" x14ac:dyDescent="0.35">
      <c r="A124" s="1" t="s">
        <v>182</v>
      </c>
      <c r="B124" s="1">
        <v>2021</v>
      </c>
      <c r="C124" s="2">
        <v>44493</v>
      </c>
      <c r="D124" s="1" t="s">
        <v>20</v>
      </c>
      <c r="E124" s="1" t="s">
        <v>64</v>
      </c>
      <c r="F124" s="1" t="s">
        <v>64</v>
      </c>
      <c r="G124" s="1" t="s">
        <v>494</v>
      </c>
      <c r="H124" s="1" t="s">
        <v>37</v>
      </c>
      <c r="I124" s="1"/>
      <c r="J124" s="1">
        <v>7</v>
      </c>
    </row>
    <row r="125" spans="1:12" x14ac:dyDescent="0.35">
      <c r="A125" s="1" t="s">
        <v>182</v>
      </c>
      <c r="B125" s="1">
        <v>2021</v>
      </c>
      <c r="C125" s="2">
        <v>44493</v>
      </c>
      <c r="D125" s="1" t="s">
        <v>20</v>
      </c>
      <c r="E125" s="1" t="s">
        <v>64</v>
      </c>
      <c r="F125" s="1" t="s">
        <v>64</v>
      </c>
      <c r="G125" s="1" t="s">
        <v>487</v>
      </c>
      <c r="H125" s="1" t="s">
        <v>164</v>
      </c>
      <c r="I125" s="1"/>
      <c r="J125" s="1">
        <v>8</v>
      </c>
    </row>
    <row r="126" spans="1:12" x14ac:dyDescent="0.35">
      <c r="A126" s="1" t="s">
        <v>182</v>
      </c>
      <c r="B126" s="1">
        <v>2021</v>
      </c>
      <c r="C126" s="2">
        <v>44493</v>
      </c>
      <c r="D126" s="1" t="s">
        <v>20</v>
      </c>
      <c r="E126" s="1" t="s">
        <v>64</v>
      </c>
      <c r="F126" s="1" t="s">
        <v>64</v>
      </c>
      <c r="G126" s="1" t="s">
        <v>477</v>
      </c>
      <c r="H126" s="1" t="s">
        <v>478</v>
      </c>
      <c r="I126" s="1"/>
      <c r="J126" s="1">
        <v>9</v>
      </c>
    </row>
    <row r="127" spans="1:12" x14ac:dyDescent="0.35">
      <c r="A127" s="1" t="s">
        <v>182</v>
      </c>
      <c r="B127" s="1">
        <v>2021</v>
      </c>
      <c r="C127" s="2">
        <v>44493</v>
      </c>
      <c r="D127" s="1" t="s">
        <v>20</v>
      </c>
      <c r="E127" s="1" t="s">
        <v>64</v>
      </c>
      <c r="F127" s="1" t="s">
        <v>64</v>
      </c>
      <c r="G127" s="1" t="s">
        <v>491</v>
      </c>
      <c r="H127" s="1" t="s">
        <v>492</v>
      </c>
      <c r="I127" s="1"/>
      <c r="J127" s="1">
        <v>10</v>
      </c>
    </row>
    <row r="128" spans="1:12" x14ac:dyDescent="0.35">
      <c r="A128" s="1" t="s">
        <v>182</v>
      </c>
      <c r="B128" s="1">
        <v>2021</v>
      </c>
      <c r="C128" s="2">
        <v>44493</v>
      </c>
      <c r="D128" s="1" t="s">
        <v>20</v>
      </c>
      <c r="E128" s="1" t="s">
        <v>64</v>
      </c>
      <c r="F128" s="1" t="s">
        <v>64</v>
      </c>
      <c r="G128" s="1" t="s">
        <v>818</v>
      </c>
      <c r="H128" s="1" t="s">
        <v>42</v>
      </c>
      <c r="I128" s="1"/>
      <c r="J128" s="1">
        <v>11</v>
      </c>
    </row>
    <row r="129" spans="1:12" x14ac:dyDescent="0.35">
      <c r="A129" s="1" t="s">
        <v>182</v>
      </c>
      <c r="B129" s="1">
        <v>2021</v>
      </c>
      <c r="C129" s="2">
        <v>44493</v>
      </c>
      <c r="D129" s="1" t="s">
        <v>20</v>
      </c>
      <c r="E129" s="1" t="s">
        <v>64</v>
      </c>
      <c r="F129" s="1" t="s">
        <v>64</v>
      </c>
      <c r="G129" s="1" t="s">
        <v>483</v>
      </c>
      <c r="H129" s="1" t="s">
        <v>484</v>
      </c>
      <c r="I129" s="1"/>
      <c r="J129" s="1">
        <v>12</v>
      </c>
    </row>
    <row r="130" spans="1:12" x14ac:dyDescent="0.35">
      <c r="A130" s="1" t="s">
        <v>182</v>
      </c>
      <c r="B130" s="1">
        <v>2021</v>
      </c>
      <c r="C130" s="2">
        <v>44493</v>
      </c>
      <c r="D130" s="1" t="s">
        <v>20</v>
      </c>
      <c r="E130" s="1" t="s">
        <v>64</v>
      </c>
      <c r="F130" s="1" t="s">
        <v>64</v>
      </c>
      <c r="G130" s="1" t="s">
        <v>856</v>
      </c>
      <c r="H130" s="1" t="s">
        <v>207</v>
      </c>
      <c r="I130" s="1"/>
      <c r="J130" s="1">
        <v>13</v>
      </c>
    </row>
    <row r="131" spans="1:12" x14ac:dyDescent="0.35">
      <c r="A131" s="1" t="s">
        <v>182</v>
      </c>
      <c r="B131" s="1">
        <v>2021</v>
      </c>
      <c r="C131" s="2">
        <v>44493</v>
      </c>
      <c r="D131" s="1" t="s">
        <v>20</v>
      </c>
      <c r="E131" s="1" t="s">
        <v>64</v>
      </c>
      <c r="F131" s="1" t="s">
        <v>64</v>
      </c>
      <c r="G131" s="1" t="s">
        <v>488</v>
      </c>
      <c r="H131" s="1" t="s">
        <v>44</v>
      </c>
      <c r="I131" s="1"/>
      <c r="J131" s="1">
        <v>14</v>
      </c>
    </row>
    <row r="132" spans="1:12" x14ac:dyDescent="0.35">
      <c r="A132" s="1" t="s">
        <v>182</v>
      </c>
      <c r="B132" s="1">
        <v>2021</v>
      </c>
      <c r="C132" s="2">
        <v>44493</v>
      </c>
      <c r="D132" s="1" t="s">
        <v>20</v>
      </c>
      <c r="E132" s="1" t="s">
        <v>64</v>
      </c>
      <c r="F132" s="1" t="s">
        <v>64</v>
      </c>
      <c r="G132" s="1" t="s">
        <v>810</v>
      </c>
      <c r="H132" s="1" t="s">
        <v>188</v>
      </c>
      <c r="I132" s="1"/>
      <c r="J132" s="1">
        <v>15</v>
      </c>
    </row>
    <row r="133" spans="1:12" x14ac:dyDescent="0.35">
      <c r="A133" s="1" t="s">
        <v>182</v>
      </c>
      <c r="B133" s="1">
        <v>2021</v>
      </c>
      <c r="C133" s="2">
        <v>44493</v>
      </c>
      <c r="D133" s="1" t="s">
        <v>20</v>
      </c>
      <c r="E133" s="1" t="s">
        <v>64</v>
      </c>
      <c r="F133" s="1" t="s">
        <v>64</v>
      </c>
      <c r="G133" s="1" t="s">
        <v>597</v>
      </c>
      <c r="H133" s="1" t="s">
        <v>29</v>
      </c>
      <c r="I133" s="1"/>
      <c r="J133" s="1">
        <v>16</v>
      </c>
    </row>
    <row r="134" spans="1:12" x14ac:dyDescent="0.35">
      <c r="A134" s="1" t="s">
        <v>182</v>
      </c>
      <c r="B134" s="1">
        <v>2021</v>
      </c>
      <c r="C134" s="2">
        <v>44493</v>
      </c>
      <c r="D134" s="1" t="s">
        <v>20</v>
      </c>
      <c r="E134" s="1" t="s">
        <v>64</v>
      </c>
      <c r="F134" s="1" t="s">
        <v>64</v>
      </c>
      <c r="G134" s="1" t="s">
        <v>495</v>
      </c>
      <c r="H134" s="1" t="s">
        <v>104</v>
      </c>
      <c r="I134" s="1"/>
      <c r="J134" s="1">
        <v>17</v>
      </c>
    </row>
    <row r="135" spans="1:12" x14ac:dyDescent="0.35">
      <c r="A135" s="1" t="s">
        <v>182</v>
      </c>
      <c r="B135" s="1">
        <v>2021</v>
      </c>
      <c r="C135" s="2">
        <v>44493</v>
      </c>
      <c r="D135" s="1" t="s">
        <v>20</v>
      </c>
      <c r="E135" s="1" t="s">
        <v>64</v>
      </c>
      <c r="F135" s="1" t="s">
        <v>64</v>
      </c>
      <c r="G135" s="1" t="s">
        <v>493</v>
      </c>
      <c r="H135" s="1" t="s">
        <v>31</v>
      </c>
      <c r="I135" s="1"/>
      <c r="J135" s="1">
        <v>18</v>
      </c>
    </row>
    <row r="136" spans="1:12" x14ac:dyDescent="0.35">
      <c r="A136" s="1" t="s">
        <v>182</v>
      </c>
      <c r="B136" s="1">
        <v>2021</v>
      </c>
      <c r="C136" s="2">
        <v>44493</v>
      </c>
      <c r="D136" s="1" t="s">
        <v>20</v>
      </c>
      <c r="E136" s="1" t="s">
        <v>64</v>
      </c>
      <c r="F136" s="1" t="s">
        <v>64</v>
      </c>
      <c r="G136" s="1" t="s">
        <v>835</v>
      </c>
      <c r="H136" s="1" t="s">
        <v>56</v>
      </c>
      <c r="I136" s="1"/>
      <c r="J136" s="1">
        <v>19</v>
      </c>
    </row>
    <row r="137" spans="1:12" x14ac:dyDescent="0.35">
      <c r="A137" s="1" t="s">
        <v>182</v>
      </c>
      <c r="B137" s="1">
        <v>2021</v>
      </c>
      <c r="C137" s="2">
        <v>44493</v>
      </c>
      <c r="D137" s="1" t="s">
        <v>20</v>
      </c>
      <c r="E137" s="1" t="s">
        <v>64</v>
      </c>
      <c r="F137" s="1" t="s">
        <v>64</v>
      </c>
      <c r="G137" s="1" t="s">
        <v>499</v>
      </c>
      <c r="H137" s="1" t="s">
        <v>145</v>
      </c>
      <c r="I137" s="1"/>
      <c r="J137" s="1">
        <v>20</v>
      </c>
    </row>
    <row r="138" spans="1:12" x14ac:dyDescent="0.35">
      <c r="A138" s="1" t="s">
        <v>182</v>
      </c>
      <c r="B138" s="1">
        <v>2021</v>
      </c>
      <c r="C138" s="2">
        <v>44493</v>
      </c>
      <c r="D138" s="1" t="s">
        <v>20</v>
      </c>
      <c r="E138" s="1" t="s">
        <v>64</v>
      </c>
      <c r="F138" s="1" t="s">
        <v>64</v>
      </c>
      <c r="G138" s="1" t="s">
        <v>766</v>
      </c>
      <c r="H138" s="1" t="s">
        <v>646</v>
      </c>
      <c r="I138" s="1"/>
      <c r="J138" s="1">
        <v>21</v>
      </c>
    </row>
    <row r="139" spans="1:12" x14ac:dyDescent="0.35">
      <c r="A139" s="1" t="s">
        <v>182</v>
      </c>
      <c r="B139" s="1">
        <v>2021</v>
      </c>
      <c r="C139" s="2">
        <v>44493</v>
      </c>
      <c r="D139" s="1" t="s">
        <v>20</v>
      </c>
      <c r="E139" s="1" t="s">
        <v>64</v>
      </c>
      <c r="F139" s="1" t="s">
        <v>64</v>
      </c>
      <c r="G139" s="1" t="s">
        <v>508</v>
      </c>
      <c r="H139" s="1" t="s">
        <v>85</v>
      </c>
      <c r="I139" s="1"/>
      <c r="J139" s="1">
        <v>22</v>
      </c>
      <c r="K139" s="6"/>
    </row>
    <row r="140" spans="1:12" x14ac:dyDescent="0.35">
      <c r="A140" s="4" t="s">
        <v>139</v>
      </c>
      <c r="B140" s="4">
        <v>2021</v>
      </c>
      <c r="C140" s="5">
        <v>44449</v>
      </c>
      <c r="D140" s="4" t="s">
        <v>66</v>
      </c>
      <c r="E140" s="4" t="s">
        <v>64</v>
      </c>
      <c r="F140" s="4" t="s">
        <v>64</v>
      </c>
      <c r="G140" s="4" t="s">
        <v>495</v>
      </c>
      <c r="H140" s="4" t="s">
        <v>104</v>
      </c>
      <c r="I140" s="4"/>
      <c r="J140" s="4">
        <v>1</v>
      </c>
      <c r="K140" s="6">
        <v>0.5</v>
      </c>
      <c r="L140">
        <v>48.706000000000003</v>
      </c>
    </row>
    <row r="141" spans="1:12" x14ac:dyDescent="0.35">
      <c r="A141" s="4" t="s">
        <v>139</v>
      </c>
      <c r="B141" s="4">
        <v>2021</v>
      </c>
      <c r="C141" s="5">
        <v>44449</v>
      </c>
      <c r="D141" s="4" t="s">
        <v>66</v>
      </c>
      <c r="E141" s="4" t="s">
        <v>64</v>
      </c>
      <c r="F141" s="4" t="s">
        <v>64</v>
      </c>
      <c r="G141" s="4" t="s">
        <v>888</v>
      </c>
      <c r="H141" s="4" t="s">
        <v>78</v>
      </c>
      <c r="I141" s="4"/>
      <c r="J141" s="4">
        <v>2</v>
      </c>
    </row>
    <row r="142" spans="1:12" x14ac:dyDescent="0.35">
      <c r="A142" s="4" t="s">
        <v>139</v>
      </c>
      <c r="B142" s="4">
        <v>2021</v>
      </c>
      <c r="C142" s="5">
        <v>44449</v>
      </c>
      <c r="D142" s="4" t="s">
        <v>66</v>
      </c>
      <c r="E142" s="4" t="s">
        <v>64</v>
      </c>
      <c r="F142" s="4" t="s">
        <v>64</v>
      </c>
      <c r="G142" s="4" t="s">
        <v>739</v>
      </c>
      <c r="H142" s="4" t="s">
        <v>150</v>
      </c>
      <c r="I142" s="4"/>
      <c r="J142" s="4">
        <v>3</v>
      </c>
    </row>
    <row r="143" spans="1:12" x14ac:dyDescent="0.35">
      <c r="A143" s="4" t="s">
        <v>139</v>
      </c>
      <c r="B143" s="4">
        <v>2021</v>
      </c>
      <c r="C143" s="5">
        <v>44449</v>
      </c>
      <c r="D143" s="4" t="s">
        <v>66</v>
      </c>
      <c r="E143" s="4" t="s">
        <v>64</v>
      </c>
      <c r="F143" s="4" t="s">
        <v>64</v>
      </c>
      <c r="G143" s="4" t="s">
        <v>835</v>
      </c>
      <c r="H143" s="4" t="s">
        <v>56</v>
      </c>
      <c r="I143" s="4"/>
      <c r="J143" s="4">
        <v>4</v>
      </c>
    </row>
    <row r="144" spans="1:12" x14ac:dyDescent="0.35">
      <c r="A144" s="4" t="s">
        <v>139</v>
      </c>
      <c r="B144" s="4">
        <v>2021</v>
      </c>
      <c r="C144" s="5">
        <v>44449</v>
      </c>
      <c r="D144" s="4" t="s">
        <v>66</v>
      </c>
      <c r="E144" s="4" t="s">
        <v>64</v>
      </c>
      <c r="F144" s="4" t="s">
        <v>64</v>
      </c>
      <c r="G144" s="4" t="s">
        <v>694</v>
      </c>
      <c r="H144" s="4" t="s">
        <v>723</v>
      </c>
      <c r="I144" s="4"/>
      <c r="J144" s="4">
        <v>5</v>
      </c>
    </row>
    <row r="145" spans="1:12" x14ac:dyDescent="0.35">
      <c r="A145" s="4" t="s">
        <v>139</v>
      </c>
      <c r="B145" s="4">
        <v>2021</v>
      </c>
      <c r="C145" s="5">
        <v>44449</v>
      </c>
      <c r="D145" s="4" t="s">
        <v>66</v>
      </c>
      <c r="E145" s="4" t="s">
        <v>64</v>
      </c>
      <c r="F145" s="4" t="s">
        <v>64</v>
      </c>
      <c r="G145" s="4" t="s">
        <v>889</v>
      </c>
      <c r="H145" s="4" t="s">
        <v>207</v>
      </c>
      <c r="I145" s="4"/>
      <c r="J145" s="4">
        <v>6</v>
      </c>
    </row>
    <row r="146" spans="1:12" x14ac:dyDescent="0.35">
      <c r="A146" s="4" t="s">
        <v>139</v>
      </c>
      <c r="B146" s="4">
        <v>2021</v>
      </c>
      <c r="C146" s="5">
        <v>44449</v>
      </c>
      <c r="D146" s="4" t="s">
        <v>66</v>
      </c>
      <c r="E146" s="4" t="s">
        <v>64</v>
      </c>
      <c r="F146" s="4" t="s">
        <v>64</v>
      </c>
      <c r="G146" s="4" t="s">
        <v>605</v>
      </c>
      <c r="H146" s="4" t="s">
        <v>33</v>
      </c>
      <c r="I146" s="4"/>
      <c r="J146" s="4">
        <v>7</v>
      </c>
    </row>
    <row r="147" spans="1:12" x14ac:dyDescent="0.35">
      <c r="A147" s="4" t="s">
        <v>139</v>
      </c>
      <c r="B147" s="4">
        <v>2021</v>
      </c>
      <c r="C147" s="5">
        <v>44449</v>
      </c>
      <c r="D147" s="4" t="s">
        <v>66</v>
      </c>
      <c r="E147" s="4" t="s">
        <v>64</v>
      </c>
      <c r="F147" s="4" t="s">
        <v>64</v>
      </c>
      <c r="G147" s="4" t="s">
        <v>711</v>
      </c>
      <c r="H147" s="4" t="s">
        <v>164</v>
      </c>
      <c r="I147" s="4"/>
      <c r="J147" s="4">
        <v>8</v>
      </c>
    </row>
    <row r="148" spans="1:12" x14ac:dyDescent="0.35">
      <c r="A148" s="4" t="s">
        <v>139</v>
      </c>
      <c r="B148" s="4">
        <v>2021</v>
      </c>
      <c r="C148" s="5">
        <v>44449</v>
      </c>
      <c r="D148" s="4" t="s">
        <v>66</v>
      </c>
      <c r="E148" s="4" t="s">
        <v>64</v>
      </c>
      <c r="F148" s="4" t="s">
        <v>64</v>
      </c>
      <c r="G148" s="4" t="s">
        <v>488</v>
      </c>
      <c r="H148" s="4" t="s">
        <v>44</v>
      </c>
      <c r="I148" s="4"/>
      <c r="J148" s="4">
        <v>9</v>
      </c>
    </row>
    <row r="149" spans="1:12" x14ac:dyDescent="0.35">
      <c r="A149" s="4" t="s">
        <v>139</v>
      </c>
      <c r="B149" s="4">
        <v>2021</v>
      </c>
      <c r="C149" s="5">
        <v>44449</v>
      </c>
      <c r="D149" s="4" t="s">
        <v>66</v>
      </c>
      <c r="E149" s="4" t="s">
        <v>64</v>
      </c>
      <c r="F149" s="4" t="s">
        <v>64</v>
      </c>
      <c r="G149" s="4" t="s">
        <v>822</v>
      </c>
      <c r="H149" s="4" t="s">
        <v>166</v>
      </c>
      <c r="I149" s="4"/>
      <c r="J149" s="4">
        <v>10</v>
      </c>
    </row>
    <row r="150" spans="1:12" x14ac:dyDescent="0.35">
      <c r="A150" s="4" t="s">
        <v>139</v>
      </c>
      <c r="B150" s="4">
        <v>2021</v>
      </c>
      <c r="C150" s="5">
        <v>44449</v>
      </c>
      <c r="D150" s="4" t="s">
        <v>66</v>
      </c>
      <c r="E150" s="4" t="s">
        <v>64</v>
      </c>
      <c r="F150" s="4" t="s">
        <v>64</v>
      </c>
      <c r="G150" s="4" t="s">
        <v>669</v>
      </c>
      <c r="H150" s="4" t="s">
        <v>524</v>
      </c>
      <c r="I150" s="4"/>
      <c r="J150" s="4">
        <v>11</v>
      </c>
    </row>
    <row r="151" spans="1:12" x14ac:dyDescent="0.35">
      <c r="A151" s="4" t="s">
        <v>139</v>
      </c>
      <c r="B151" s="4">
        <v>2021</v>
      </c>
      <c r="C151" s="5">
        <v>44449</v>
      </c>
      <c r="D151" s="4" t="s">
        <v>66</v>
      </c>
      <c r="E151" s="4" t="s">
        <v>64</v>
      </c>
      <c r="F151" s="4" t="s">
        <v>64</v>
      </c>
      <c r="G151" s="4" t="s">
        <v>890</v>
      </c>
      <c r="H151" s="4" t="s">
        <v>52</v>
      </c>
      <c r="I151" s="4"/>
      <c r="J151" s="4">
        <v>12</v>
      </c>
    </row>
    <row r="152" spans="1:12" x14ac:dyDescent="0.35">
      <c r="A152" s="4" t="s">
        <v>139</v>
      </c>
      <c r="B152" s="4">
        <v>2021</v>
      </c>
      <c r="C152" s="5">
        <v>44449</v>
      </c>
      <c r="D152" s="4" t="s">
        <v>66</v>
      </c>
      <c r="E152" s="4" t="s">
        <v>64</v>
      </c>
      <c r="F152" s="4" t="s">
        <v>64</v>
      </c>
      <c r="G152" s="4" t="s">
        <v>891</v>
      </c>
      <c r="H152" s="4" t="s">
        <v>224</v>
      </c>
      <c r="I152" s="4"/>
      <c r="J152" s="4">
        <v>13</v>
      </c>
    </row>
    <row r="153" spans="1:12" x14ac:dyDescent="0.35">
      <c r="A153" s="4" t="s">
        <v>139</v>
      </c>
      <c r="B153" s="4">
        <v>2021</v>
      </c>
      <c r="C153" s="5">
        <v>44449</v>
      </c>
      <c r="D153" s="4" t="s">
        <v>66</v>
      </c>
      <c r="E153" s="4" t="s">
        <v>64</v>
      </c>
      <c r="F153" s="4" t="s">
        <v>64</v>
      </c>
      <c r="G153" s="4" t="s">
        <v>892</v>
      </c>
      <c r="H153" s="4" t="s">
        <v>63</v>
      </c>
      <c r="I153" s="4"/>
      <c r="J153" s="4">
        <v>14</v>
      </c>
      <c r="K153" s="6"/>
    </row>
    <row r="154" spans="1:12" x14ac:dyDescent="0.35">
      <c r="A154" s="1" t="s">
        <v>905</v>
      </c>
      <c r="B154" s="1">
        <v>2021</v>
      </c>
      <c r="C154" s="2">
        <v>44386</v>
      </c>
      <c r="D154" s="1" t="s">
        <v>66</v>
      </c>
      <c r="E154" s="1" t="s">
        <v>64</v>
      </c>
      <c r="F154" s="1" t="s">
        <v>64</v>
      </c>
      <c r="G154" s="1" t="s">
        <v>743</v>
      </c>
      <c r="H154" s="1" t="s">
        <v>25</v>
      </c>
      <c r="I154" s="1"/>
      <c r="J154" s="1">
        <v>1</v>
      </c>
      <c r="K154" s="6">
        <v>0.44791666666666669</v>
      </c>
      <c r="L154">
        <v>40.459000000000003</v>
      </c>
    </row>
    <row r="155" spans="1:12" x14ac:dyDescent="0.35">
      <c r="A155" s="1" t="s">
        <v>905</v>
      </c>
      <c r="B155" s="1">
        <v>2021</v>
      </c>
      <c r="C155" s="2">
        <v>44386</v>
      </c>
      <c r="D155" s="1" t="s">
        <v>66</v>
      </c>
      <c r="E155" s="1" t="s">
        <v>64</v>
      </c>
      <c r="F155" s="1" t="s">
        <v>64</v>
      </c>
      <c r="G155" s="1" t="s">
        <v>918</v>
      </c>
      <c r="H155" s="1" t="s">
        <v>198</v>
      </c>
      <c r="I155" s="1"/>
      <c r="J155" s="1">
        <v>2</v>
      </c>
    </row>
    <row r="156" spans="1:12" x14ac:dyDescent="0.35">
      <c r="A156" s="1" t="s">
        <v>905</v>
      </c>
      <c r="B156" s="1">
        <v>2021</v>
      </c>
      <c r="C156" s="2">
        <v>44386</v>
      </c>
      <c r="D156" s="1" t="s">
        <v>66</v>
      </c>
      <c r="E156" s="1" t="s">
        <v>64</v>
      </c>
      <c r="F156" s="1" t="s">
        <v>64</v>
      </c>
      <c r="G156" s="1" t="s">
        <v>340</v>
      </c>
      <c r="H156" s="1" t="s">
        <v>142</v>
      </c>
      <c r="I156" s="1"/>
      <c r="J156" s="1">
        <v>3</v>
      </c>
    </row>
    <row r="157" spans="1:12" x14ac:dyDescent="0.35">
      <c r="A157" s="1" t="s">
        <v>905</v>
      </c>
      <c r="B157" s="1">
        <v>2021</v>
      </c>
      <c r="C157" s="2">
        <v>44386</v>
      </c>
      <c r="D157" s="1" t="s">
        <v>66</v>
      </c>
      <c r="E157" s="1" t="s">
        <v>64</v>
      </c>
      <c r="F157" s="1" t="s">
        <v>64</v>
      </c>
      <c r="G157" s="1" t="s">
        <v>810</v>
      </c>
      <c r="H157" s="1" t="s">
        <v>188</v>
      </c>
      <c r="I157" s="1"/>
      <c r="J157" s="1">
        <v>4</v>
      </c>
    </row>
    <row r="158" spans="1:12" x14ac:dyDescent="0.35">
      <c r="A158" s="1" t="s">
        <v>905</v>
      </c>
      <c r="B158" s="1">
        <v>2021</v>
      </c>
      <c r="C158" s="2">
        <v>44386</v>
      </c>
      <c r="D158" s="1" t="s">
        <v>66</v>
      </c>
      <c r="E158" s="1" t="s">
        <v>64</v>
      </c>
      <c r="F158" s="1" t="s">
        <v>64</v>
      </c>
      <c r="G158" s="1" t="s">
        <v>490</v>
      </c>
      <c r="H158" s="1" t="s">
        <v>42</v>
      </c>
      <c r="I158" s="1"/>
      <c r="J158" s="1">
        <v>5</v>
      </c>
    </row>
    <row r="159" spans="1:12" x14ac:dyDescent="0.35">
      <c r="A159" s="1" t="s">
        <v>905</v>
      </c>
      <c r="B159" s="1">
        <v>2021</v>
      </c>
      <c r="C159" s="2">
        <v>44386</v>
      </c>
      <c r="D159" s="1" t="s">
        <v>66</v>
      </c>
      <c r="E159" s="1" t="s">
        <v>64</v>
      </c>
      <c r="F159" s="1" t="s">
        <v>64</v>
      </c>
      <c r="G159" s="1" t="s">
        <v>48</v>
      </c>
      <c r="H159" s="1" t="s">
        <v>27</v>
      </c>
      <c r="I159" s="1"/>
      <c r="J159" s="1">
        <v>6</v>
      </c>
    </row>
    <row r="160" spans="1:12" x14ac:dyDescent="0.35">
      <c r="A160" s="1" t="s">
        <v>905</v>
      </c>
      <c r="B160" s="1">
        <v>2021</v>
      </c>
      <c r="C160" s="2">
        <v>44386</v>
      </c>
      <c r="D160" s="1" t="s">
        <v>66</v>
      </c>
      <c r="E160" s="1" t="s">
        <v>64</v>
      </c>
      <c r="F160" s="1" t="s">
        <v>64</v>
      </c>
      <c r="G160" s="1" t="s">
        <v>491</v>
      </c>
      <c r="H160" s="1" t="s">
        <v>492</v>
      </c>
      <c r="I160" s="1"/>
      <c r="J160" s="1">
        <v>7</v>
      </c>
    </row>
    <row r="161" spans="1:10" x14ac:dyDescent="0.35">
      <c r="A161" s="1" t="s">
        <v>905</v>
      </c>
      <c r="B161" s="1">
        <v>2021</v>
      </c>
      <c r="C161" s="2">
        <v>44386</v>
      </c>
      <c r="D161" s="1" t="s">
        <v>66</v>
      </c>
      <c r="E161" s="1" t="s">
        <v>64</v>
      </c>
      <c r="F161" s="1" t="s">
        <v>64</v>
      </c>
      <c r="G161" s="1" t="s">
        <v>790</v>
      </c>
      <c r="H161" s="1" t="s">
        <v>480</v>
      </c>
      <c r="I161" s="1"/>
      <c r="J161" s="1">
        <v>8</v>
      </c>
    </row>
    <row r="162" spans="1:10" x14ac:dyDescent="0.35">
      <c r="A162" s="1" t="s">
        <v>905</v>
      </c>
      <c r="B162" s="1">
        <v>2021</v>
      </c>
      <c r="C162" s="2">
        <v>44386</v>
      </c>
      <c r="D162" s="1" t="s">
        <v>66</v>
      </c>
      <c r="E162" s="1" t="s">
        <v>64</v>
      </c>
      <c r="F162" s="1" t="s">
        <v>64</v>
      </c>
      <c r="G162" s="1" t="s">
        <v>919</v>
      </c>
      <c r="H162" s="1" t="s">
        <v>917</v>
      </c>
      <c r="I162" s="1"/>
      <c r="J162" s="1">
        <v>9</v>
      </c>
    </row>
    <row r="163" spans="1:10" x14ac:dyDescent="0.35">
      <c r="A163" s="1" t="s">
        <v>905</v>
      </c>
      <c r="B163" s="1">
        <v>2021</v>
      </c>
      <c r="C163" s="2">
        <v>44386</v>
      </c>
      <c r="D163" s="1" t="s">
        <v>66</v>
      </c>
      <c r="E163" s="1" t="s">
        <v>64</v>
      </c>
      <c r="F163" s="1" t="s">
        <v>64</v>
      </c>
      <c r="G163" s="1" t="s">
        <v>920</v>
      </c>
      <c r="H163" s="1" t="s">
        <v>369</v>
      </c>
      <c r="I163" s="1"/>
      <c r="J163" s="1">
        <v>10</v>
      </c>
    </row>
    <row r="164" spans="1:10" x14ac:dyDescent="0.35">
      <c r="A164" s="1" t="s">
        <v>905</v>
      </c>
      <c r="B164" s="1">
        <v>2021</v>
      </c>
      <c r="C164" s="2">
        <v>44386</v>
      </c>
      <c r="D164" s="1" t="s">
        <v>66</v>
      </c>
      <c r="E164" s="1" t="s">
        <v>64</v>
      </c>
      <c r="F164" s="1" t="s">
        <v>64</v>
      </c>
      <c r="G164" s="1" t="s">
        <v>909</v>
      </c>
      <c r="H164" s="1" t="s">
        <v>85</v>
      </c>
      <c r="I164" s="1"/>
      <c r="J164" s="1">
        <v>11</v>
      </c>
    </row>
    <row r="165" spans="1:10" x14ac:dyDescent="0.35">
      <c r="A165" s="1" t="s">
        <v>905</v>
      </c>
      <c r="B165" s="1">
        <v>2021</v>
      </c>
      <c r="C165" s="2">
        <v>44386</v>
      </c>
      <c r="D165" s="1" t="s">
        <v>66</v>
      </c>
      <c r="E165" s="1" t="s">
        <v>64</v>
      </c>
      <c r="F165" s="1" t="s">
        <v>64</v>
      </c>
      <c r="G165" s="1" t="s">
        <v>855</v>
      </c>
      <c r="H165" s="1" t="s">
        <v>207</v>
      </c>
      <c r="I165" s="1"/>
      <c r="J165" s="1">
        <v>12</v>
      </c>
    </row>
    <row r="166" spans="1:10" x14ac:dyDescent="0.35">
      <c r="A166" s="1" t="s">
        <v>905</v>
      </c>
      <c r="B166" s="1">
        <v>2021</v>
      </c>
      <c r="C166" s="2">
        <v>44386</v>
      </c>
      <c r="D166" s="1" t="s">
        <v>66</v>
      </c>
      <c r="E166" s="1" t="s">
        <v>64</v>
      </c>
      <c r="F166" s="1" t="s">
        <v>64</v>
      </c>
      <c r="G166" s="1" t="s">
        <v>870</v>
      </c>
      <c r="H166" s="1" t="s">
        <v>178</v>
      </c>
      <c r="I166" s="1"/>
      <c r="J166" s="1">
        <v>13</v>
      </c>
    </row>
    <row r="167" spans="1:10" x14ac:dyDescent="0.35">
      <c r="A167" s="1" t="s">
        <v>905</v>
      </c>
      <c r="B167" s="1">
        <v>2021</v>
      </c>
      <c r="C167" s="2">
        <v>44386</v>
      </c>
      <c r="D167" s="1" t="s">
        <v>66</v>
      </c>
      <c r="E167" s="1" t="s">
        <v>64</v>
      </c>
      <c r="F167" s="1" t="s">
        <v>64</v>
      </c>
      <c r="G167" s="1" t="s">
        <v>921</v>
      </c>
      <c r="H167" s="1" t="s">
        <v>58</v>
      </c>
      <c r="I167" s="1"/>
      <c r="J167" s="1">
        <v>14</v>
      </c>
    </row>
    <row r="168" spans="1:10" x14ac:dyDescent="0.35">
      <c r="A168" s="1" t="s">
        <v>905</v>
      </c>
      <c r="B168" s="1">
        <v>2021</v>
      </c>
      <c r="C168" s="2">
        <v>44386</v>
      </c>
      <c r="D168" s="1" t="s">
        <v>66</v>
      </c>
      <c r="E168" s="1" t="s">
        <v>64</v>
      </c>
      <c r="F168" s="1" t="s">
        <v>64</v>
      </c>
      <c r="G168" s="1" t="s">
        <v>922</v>
      </c>
      <c r="H168" s="1" t="s">
        <v>646</v>
      </c>
      <c r="I168" s="1"/>
      <c r="J168" s="1">
        <v>15</v>
      </c>
    </row>
    <row r="169" spans="1:10" x14ac:dyDescent="0.35">
      <c r="A169" s="1" t="s">
        <v>905</v>
      </c>
      <c r="B169" s="1">
        <v>2021</v>
      </c>
      <c r="C169" s="2">
        <v>44386</v>
      </c>
      <c r="D169" s="1" t="s">
        <v>66</v>
      </c>
      <c r="E169" s="1" t="s">
        <v>64</v>
      </c>
      <c r="F169" s="1" t="s">
        <v>64</v>
      </c>
      <c r="G169" s="1" t="s">
        <v>846</v>
      </c>
      <c r="H169" s="1" t="s">
        <v>907</v>
      </c>
      <c r="I169" s="1"/>
      <c r="J169" s="1" t="s">
        <v>923</v>
      </c>
    </row>
    <row r="170" spans="1:10" x14ac:dyDescent="0.35">
      <c r="A170" s="4" t="s">
        <v>1171</v>
      </c>
      <c r="B170" s="4">
        <v>2023</v>
      </c>
      <c r="C170" s="5">
        <v>44981</v>
      </c>
      <c r="D170" s="4" t="s">
        <v>66</v>
      </c>
      <c r="E170" s="4" t="s">
        <v>64</v>
      </c>
      <c r="F170" s="4" t="s">
        <v>64</v>
      </c>
      <c r="G170" s="4" t="s">
        <v>493</v>
      </c>
      <c r="H170" s="4" t="s">
        <v>759</v>
      </c>
      <c r="I170" s="4"/>
      <c r="J170" s="4">
        <v>1</v>
      </c>
    </row>
    <row r="171" spans="1:10" x14ac:dyDescent="0.35">
      <c r="A171" s="4" t="s">
        <v>1171</v>
      </c>
      <c r="B171" s="4">
        <v>2023</v>
      </c>
      <c r="C171" s="5">
        <v>44981</v>
      </c>
      <c r="D171" s="4" t="s">
        <v>66</v>
      </c>
      <c r="E171" s="4" t="s">
        <v>64</v>
      </c>
      <c r="F171" s="4" t="s">
        <v>64</v>
      </c>
      <c r="G171" s="4" t="s">
        <v>476</v>
      </c>
      <c r="H171" s="4" t="s">
        <v>78</v>
      </c>
      <c r="I171" s="4"/>
      <c r="J171" s="4">
        <v>2</v>
      </c>
    </row>
    <row r="172" spans="1:10" x14ac:dyDescent="0.35">
      <c r="A172" s="4" t="s">
        <v>1171</v>
      </c>
      <c r="B172" s="4">
        <v>2023</v>
      </c>
      <c r="C172" s="5">
        <v>44981</v>
      </c>
      <c r="D172" s="4" t="s">
        <v>66</v>
      </c>
      <c r="E172" s="4" t="s">
        <v>64</v>
      </c>
      <c r="F172" s="4" t="s">
        <v>64</v>
      </c>
      <c r="G172" s="4" t="s">
        <v>591</v>
      </c>
      <c r="H172" s="4" t="s">
        <v>23</v>
      </c>
      <c r="I172" s="4"/>
      <c r="J172" s="4">
        <v>3</v>
      </c>
    </row>
    <row r="173" spans="1:10" x14ac:dyDescent="0.35">
      <c r="A173" s="4" t="s">
        <v>1171</v>
      </c>
      <c r="B173" s="4">
        <v>2023</v>
      </c>
      <c r="C173" s="5">
        <v>44981</v>
      </c>
      <c r="D173" s="4" t="s">
        <v>66</v>
      </c>
      <c r="E173" s="4" t="s">
        <v>64</v>
      </c>
      <c r="F173" s="4" t="s">
        <v>64</v>
      </c>
      <c r="G173" s="4" t="s">
        <v>595</v>
      </c>
      <c r="H173" s="4" t="s">
        <v>31</v>
      </c>
      <c r="I173" s="4"/>
      <c r="J173" s="4">
        <v>4</v>
      </c>
    </row>
    <row r="174" spans="1:10" x14ac:dyDescent="0.35">
      <c r="A174" s="4" t="s">
        <v>1171</v>
      </c>
      <c r="B174" s="4">
        <v>2023</v>
      </c>
      <c r="C174" s="5">
        <v>44981</v>
      </c>
      <c r="D174" s="4" t="s">
        <v>66</v>
      </c>
      <c r="E174" s="4" t="s">
        <v>64</v>
      </c>
      <c r="F174" s="4" t="s">
        <v>64</v>
      </c>
      <c r="G174" s="4" t="s">
        <v>486</v>
      </c>
      <c r="H174" s="4" t="s">
        <v>27</v>
      </c>
      <c r="I174" s="4"/>
      <c r="J174" s="4">
        <v>5</v>
      </c>
    </row>
    <row r="175" spans="1:10" x14ac:dyDescent="0.35">
      <c r="A175" s="4" t="s">
        <v>1171</v>
      </c>
      <c r="B175" s="4">
        <v>2023</v>
      </c>
      <c r="C175" s="5">
        <v>44981</v>
      </c>
      <c r="D175" s="4" t="s">
        <v>66</v>
      </c>
      <c r="E175" s="4" t="s">
        <v>64</v>
      </c>
      <c r="F175" s="4" t="s">
        <v>64</v>
      </c>
      <c r="G175" s="4" t="s">
        <v>1033</v>
      </c>
      <c r="H175" s="4" t="s">
        <v>35</v>
      </c>
      <c r="I175" s="4"/>
      <c r="J175" s="4">
        <v>6</v>
      </c>
    </row>
    <row r="176" spans="1:10" x14ac:dyDescent="0.35">
      <c r="A176" s="4" t="s">
        <v>1171</v>
      </c>
      <c r="B176" s="4">
        <v>2023</v>
      </c>
      <c r="C176" s="5">
        <v>44981</v>
      </c>
      <c r="D176" s="4" t="s">
        <v>66</v>
      </c>
      <c r="E176" s="4" t="s">
        <v>64</v>
      </c>
      <c r="F176" s="4" t="s">
        <v>64</v>
      </c>
      <c r="G176" s="4" t="s">
        <v>597</v>
      </c>
      <c r="H176" s="4" t="s">
        <v>29</v>
      </c>
      <c r="I176" s="4"/>
      <c r="J176" s="4">
        <v>7</v>
      </c>
    </row>
    <row r="177" spans="1:10" x14ac:dyDescent="0.35">
      <c r="A177" s="4" t="s">
        <v>1171</v>
      </c>
      <c r="B177" s="4">
        <v>2023</v>
      </c>
      <c r="C177" s="5">
        <v>44981</v>
      </c>
      <c r="D177" s="4" t="s">
        <v>66</v>
      </c>
      <c r="E177" s="4" t="s">
        <v>64</v>
      </c>
      <c r="F177" s="4" t="s">
        <v>64</v>
      </c>
      <c r="G177" s="4" t="s">
        <v>479</v>
      </c>
      <c r="H177" s="4" t="s">
        <v>480</v>
      </c>
      <c r="I177" s="4"/>
      <c r="J177" s="4">
        <v>8</v>
      </c>
    </row>
    <row r="178" spans="1:10" x14ac:dyDescent="0.35">
      <c r="A178" s="4" t="s">
        <v>1171</v>
      </c>
      <c r="B178" s="4">
        <v>2023</v>
      </c>
      <c r="C178" s="5">
        <v>44981</v>
      </c>
      <c r="D178" s="4" t="s">
        <v>66</v>
      </c>
      <c r="E178" s="4" t="s">
        <v>64</v>
      </c>
      <c r="F178" s="4" t="s">
        <v>64</v>
      </c>
      <c r="G178" s="4" t="s">
        <v>477</v>
      </c>
      <c r="H178" s="4" t="s">
        <v>478</v>
      </c>
      <c r="I178" s="4"/>
      <c r="J178" s="4">
        <v>9</v>
      </c>
    </row>
    <row r="179" spans="1:10" x14ac:dyDescent="0.35">
      <c r="A179" s="4" t="s">
        <v>1171</v>
      </c>
      <c r="B179" s="4">
        <v>2023</v>
      </c>
      <c r="C179" s="5">
        <v>44981</v>
      </c>
      <c r="D179" s="4" t="s">
        <v>66</v>
      </c>
      <c r="E179" s="4" t="s">
        <v>64</v>
      </c>
      <c r="F179" s="4" t="s">
        <v>64</v>
      </c>
      <c r="G179" s="4" t="s">
        <v>483</v>
      </c>
      <c r="H179" s="4" t="s">
        <v>484</v>
      </c>
      <c r="I179" s="4"/>
      <c r="J179" s="4">
        <v>10</v>
      </c>
    </row>
    <row r="180" spans="1:10" x14ac:dyDescent="0.35">
      <c r="A180" s="4" t="s">
        <v>1171</v>
      </c>
      <c r="B180" s="4">
        <v>2023</v>
      </c>
      <c r="C180" s="5">
        <v>44981</v>
      </c>
      <c r="D180" s="4" t="s">
        <v>66</v>
      </c>
      <c r="E180" s="4" t="s">
        <v>64</v>
      </c>
      <c r="F180" s="4" t="s">
        <v>64</v>
      </c>
      <c r="G180" s="4" t="s">
        <v>640</v>
      </c>
      <c r="H180" s="4" t="s">
        <v>42</v>
      </c>
      <c r="I180" s="4"/>
      <c r="J180" s="4">
        <v>11</v>
      </c>
    </row>
    <row r="181" spans="1:10" x14ac:dyDescent="0.35">
      <c r="A181" s="4" t="s">
        <v>1171</v>
      </c>
      <c r="B181" s="4">
        <v>2023</v>
      </c>
      <c r="C181" s="5">
        <v>44981</v>
      </c>
      <c r="D181" s="4" t="s">
        <v>66</v>
      </c>
      <c r="E181" s="4" t="s">
        <v>64</v>
      </c>
      <c r="F181" s="4" t="s">
        <v>64</v>
      </c>
      <c r="G181" s="4" t="s">
        <v>590</v>
      </c>
      <c r="H181" s="4" t="s">
        <v>25</v>
      </c>
      <c r="I181" s="4"/>
      <c r="J181" s="4">
        <v>12</v>
      </c>
    </row>
    <row r="182" spans="1:10" x14ac:dyDescent="0.35">
      <c r="A182" s="4" t="s">
        <v>1171</v>
      </c>
      <c r="B182" s="4">
        <v>2023</v>
      </c>
      <c r="C182" s="5">
        <v>44981</v>
      </c>
      <c r="D182" s="4" t="s">
        <v>66</v>
      </c>
      <c r="E182" s="4" t="s">
        <v>64</v>
      </c>
      <c r="F182" s="4" t="s">
        <v>64</v>
      </c>
      <c r="G182" s="4" t="s">
        <v>340</v>
      </c>
      <c r="H182" s="4" t="s">
        <v>142</v>
      </c>
      <c r="I182" s="4"/>
      <c r="J182" s="4">
        <v>13</v>
      </c>
    </row>
    <row r="183" spans="1:10" x14ac:dyDescent="0.35">
      <c r="A183" s="4" t="s">
        <v>1171</v>
      </c>
      <c r="B183" s="4">
        <v>2023</v>
      </c>
      <c r="C183" s="5">
        <v>44981</v>
      </c>
      <c r="D183" s="4" t="s">
        <v>66</v>
      </c>
      <c r="E183" s="4" t="s">
        <v>64</v>
      </c>
      <c r="F183" s="4" t="s">
        <v>64</v>
      </c>
      <c r="G183" s="4" t="s">
        <v>494</v>
      </c>
      <c r="H183" s="4" t="s">
        <v>37</v>
      </c>
      <c r="I183" s="4"/>
      <c r="J183" s="4">
        <v>14</v>
      </c>
    </row>
    <row r="184" spans="1:10" x14ac:dyDescent="0.35">
      <c r="A184" s="4" t="s">
        <v>1171</v>
      </c>
      <c r="B184" s="4">
        <v>2023</v>
      </c>
      <c r="C184" s="5">
        <v>44981</v>
      </c>
      <c r="D184" s="4" t="s">
        <v>66</v>
      </c>
      <c r="E184" s="4" t="s">
        <v>64</v>
      </c>
      <c r="F184" s="4" t="s">
        <v>64</v>
      </c>
      <c r="G184" s="4" t="s">
        <v>1172</v>
      </c>
      <c r="H184" s="4" t="s">
        <v>102</v>
      </c>
      <c r="I184" s="4"/>
      <c r="J184" s="4">
        <v>15</v>
      </c>
    </row>
    <row r="185" spans="1:10" x14ac:dyDescent="0.35">
      <c r="A185" s="4" t="s">
        <v>1171</v>
      </c>
      <c r="B185" s="4">
        <v>2023</v>
      </c>
      <c r="C185" s="5">
        <v>44981</v>
      </c>
      <c r="D185" s="4" t="s">
        <v>66</v>
      </c>
      <c r="E185" s="4" t="s">
        <v>64</v>
      </c>
      <c r="F185" s="4" t="s">
        <v>64</v>
      </c>
      <c r="G185" s="4" t="s">
        <v>764</v>
      </c>
      <c r="H185" s="4" t="s">
        <v>726</v>
      </c>
      <c r="I185" s="4"/>
      <c r="J185" s="4">
        <v>16</v>
      </c>
    </row>
    <row r="186" spans="1:10" x14ac:dyDescent="0.35">
      <c r="A186" s="4" t="s">
        <v>1171</v>
      </c>
      <c r="B186" s="4">
        <v>2023</v>
      </c>
      <c r="C186" s="5">
        <v>44981</v>
      </c>
      <c r="D186" s="4" t="s">
        <v>66</v>
      </c>
      <c r="E186" s="4" t="s">
        <v>64</v>
      </c>
      <c r="F186" s="4" t="s">
        <v>64</v>
      </c>
      <c r="G186" s="4" t="s">
        <v>610</v>
      </c>
      <c r="H186" s="4" t="s">
        <v>164</v>
      </c>
      <c r="I186" s="4"/>
      <c r="J186" s="4">
        <v>17</v>
      </c>
    </row>
    <row r="187" spans="1:10" x14ac:dyDescent="0.35">
      <c r="A187" s="4" t="s">
        <v>1171</v>
      </c>
      <c r="B187" s="4">
        <v>2023</v>
      </c>
      <c r="C187" s="5">
        <v>44981</v>
      </c>
      <c r="D187" s="4" t="s">
        <v>66</v>
      </c>
      <c r="E187" s="4" t="s">
        <v>64</v>
      </c>
      <c r="F187" s="4" t="s">
        <v>64</v>
      </c>
      <c r="G187" s="4" t="s">
        <v>605</v>
      </c>
      <c r="H187" s="4" t="s">
        <v>33</v>
      </c>
      <c r="I187" s="4"/>
      <c r="J187" s="4">
        <v>18</v>
      </c>
    </row>
    <row r="188" spans="1:10" x14ac:dyDescent="0.35">
      <c r="A188" s="4" t="s">
        <v>1171</v>
      </c>
      <c r="B188" s="4">
        <v>2023</v>
      </c>
      <c r="C188" s="5">
        <v>44981</v>
      </c>
      <c r="D188" s="4" t="s">
        <v>66</v>
      </c>
      <c r="E188" s="4" t="s">
        <v>64</v>
      </c>
      <c r="F188" s="4" t="s">
        <v>64</v>
      </c>
      <c r="G188" s="4" t="s">
        <v>485</v>
      </c>
      <c r="H188" s="4" t="s">
        <v>46</v>
      </c>
      <c r="I188" s="4"/>
      <c r="J188" s="4">
        <v>19</v>
      </c>
    </row>
    <row r="189" spans="1:10" x14ac:dyDescent="0.35">
      <c r="A189" s="4" t="s">
        <v>1171</v>
      </c>
      <c r="B189" s="4">
        <v>2023</v>
      </c>
      <c r="C189" s="5">
        <v>44981</v>
      </c>
      <c r="D189" s="4" t="s">
        <v>66</v>
      </c>
      <c r="E189" s="4" t="s">
        <v>64</v>
      </c>
      <c r="F189" s="4" t="s">
        <v>64</v>
      </c>
      <c r="G189" s="4" t="s">
        <v>669</v>
      </c>
      <c r="H189" s="4" t="s">
        <v>524</v>
      </c>
      <c r="I189" s="4"/>
      <c r="J189" s="4">
        <v>20</v>
      </c>
    </row>
    <row r="190" spans="1:10" x14ac:dyDescent="0.35">
      <c r="A190" s="4" t="s">
        <v>1171</v>
      </c>
      <c r="B190" s="4">
        <v>2023</v>
      </c>
      <c r="C190" s="5">
        <v>44981</v>
      </c>
      <c r="D190" s="4" t="s">
        <v>66</v>
      </c>
      <c r="E190" s="4" t="s">
        <v>64</v>
      </c>
      <c r="F190" s="4" t="s">
        <v>64</v>
      </c>
      <c r="G190" s="4" t="s">
        <v>647</v>
      </c>
      <c r="H190" s="4" t="s">
        <v>113</v>
      </c>
      <c r="I190" s="4"/>
      <c r="J190" s="4">
        <v>21</v>
      </c>
    </row>
    <row r="191" spans="1:10" x14ac:dyDescent="0.35">
      <c r="A191" s="4" t="s">
        <v>1171</v>
      </c>
      <c r="B191" s="4">
        <v>2023</v>
      </c>
      <c r="C191" s="5">
        <v>44981</v>
      </c>
      <c r="D191" s="4" t="s">
        <v>66</v>
      </c>
      <c r="E191" s="4" t="s">
        <v>64</v>
      </c>
      <c r="F191" s="4" t="s">
        <v>64</v>
      </c>
      <c r="G191" s="4" t="s">
        <v>1173</v>
      </c>
      <c r="H191" s="4" t="s">
        <v>85</v>
      </c>
      <c r="I191" s="4"/>
      <c r="J191" s="4">
        <v>22</v>
      </c>
    </row>
    <row r="192" spans="1:10" x14ac:dyDescent="0.35">
      <c r="A192" s="4" t="s">
        <v>1171</v>
      </c>
      <c r="B192" s="4">
        <v>2023</v>
      </c>
      <c r="C192" s="5">
        <v>44981</v>
      </c>
      <c r="D192" s="4" t="s">
        <v>66</v>
      </c>
      <c r="E192" s="4" t="s">
        <v>64</v>
      </c>
      <c r="F192" s="4" t="s">
        <v>64</v>
      </c>
      <c r="G192" s="4" t="s">
        <v>1174</v>
      </c>
      <c r="H192" s="4" t="s">
        <v>161</v>
      </c>
      <c r="I192" s="4"/>
      <c r="J192" s="4">
        <v>23</v>
      </c>
    </row>
    <row r="193" spans="1:12" x14ac:dyDescent="0.35">
      <c r="A193" s="4" t="s">
        <v>1171</v>
      </c>
      <c r="B193" s="4">
        <v>2023</v>
      </c>
      <c r="C193" s="5">
        <v>44981</v>
      </c>
      <c r="D193" s="4" t="s">
        <v>66</v>
      </c>
      <c r="E193" s="4" t="s">
        <v>64</v>
      </c>
      <c r="F193" s="4" t="s">
        <v>64</v>
      </c>
      <c r="G193" s="4" t="s">
        <v>1175</v>
      </c>
      <c r="H193" s="4" t="s">
        <v>619</v>
      </c>
      <c r="I193" s="4"/>
      <c r="J193" s="4">
        <v>24</v>
      </c>
    </row>
    <row r="194" spans="1:12" x14ac:dyDescent="0.35">
      <c r="A194" s="1" t="s">
        <v>1236</v>
      </c>
      <c r="B194" s="1">
        <v>2023</v>
      </c>
      <c r="C194" s="2">
        <v>45000</v>
      </c>
      <c r="D194" s="1" t="s">
        <v>66</v>
      </c>
      <c r="E194" s="1" t="s">
        <v>64</v>
      </c>
      <c r="F194" s="1" t="s">
        <v>64</v>
      </c>
      <c r="G194" s="1" t="s">
        <v>761</v>
      </c>
      <c r="H194" s="1" t="s">
        <v>113</v>
      </c>
      <c r="I194" s="1"/>
      <c r="J194" s="1">
        <v>1</v>
      </c>
      <c r="K194" s="6">
        <v>0.59861111111111109</v>
      </c>
      <c r="L194">
        <v>57.424999999999997</v>
      </c>
    </row>
    <row r="195" spans="1:12" x14ac:dyDescent="0.35">
      <c r="A195" s="1" t="s">
        <v>1236</v>
      </c>
      <c r="B195" s="1">
        <v>2023</v>
      </c>
      <c r="C195" s="2">
        <v>45000</v>
      </c>
      <c r="D195" s="1" t="s">
        <v>66</v>
      </c>
      <c r="E195" s="1" t="s">
        <v>64</v>
      </c>
      <c r="F195" s="1" t="s">
        <v>64</v>
      </c>
      <c r="G195" s="1" t="s">
        <v>591</v>
      </c>
      <c r="H195" s="1" t="s">
        <v>228</v>
      </c>
      <c r="I195" s="1"/>
      <c r="J195" s="1">
        <v>2</v>
      </c>
    </row>
    <row r="196" spans="1:12" x14ac:dyDescent="0.35">
      <c r="A196" s="1" t="s">
        <v>1236</v>
      </c>
      <c r="B196" s="1">
        <v>2023</v>
      </c>
      <c r="C196" s="2">
        <v>45000</v>
      </c>
      <c r="D196" s="1" t="s">
        <v>66</v>
      </c>
      <c r="E196" s="1" t="s">
        <v>64</v>
      </c>
      <c r="F196" s="1" t="s">
        <v>64</v>
      </c>
      <c r="G196" s="1" t="s">
        <v>590</v>
      </c>
      <c r="H196" s="1" t="s">
        <v>25</v>
      </c>
      <c r="I196" s="1"/>
      <c r="J196" s="1">
        <v>3</v>
      </c>
    </row>
    <row r="197" spans="1:12" x14ac:dyDescent="0.35">
      <c r="A197" s="1" t="s">
        <v>1236</v>
      </c>
      <c r="B197" s="1">
        <v>2023</v>
      </c>
      <c r="C197" s="2">
        <v>45000</v>
      </c>
      <c r="D197" s="1" t="s">
        <v>66</v>
      </c>
      <c r="E197" s="1" t="s">
        <v>64</v>
      </c>
      <c r="F197" s="1" t="s">
        <v>64</v>
      </c>
      <c r="G197" s="1" t="s">
        <v>1235</v>
      </c>
      <c r="H197" s="1" t="s">
        <v>23</v>
      </c>
      <c r="I197" s="1"/>
      <c r="J197" s="1">
        <v>4</v>
      </c>
    </row>
    <row r="198" spans="1:12" x14ac:dyDescent="0.35">
      <c r="A198" s="1" t="s">
        <v>1236</v>
      </c>
      <c r="B198" s="1">
        <v>2023</v>
      </c>
      <c r="C198" s="2">
        <v>45000</v>
      </c>
      <c r="D198" s="1" t="s">
        <v>66</v>
      </c>
      <c r="E198" s="1" t="s">
        <v>64</v>
      </c>
      <c r="F198" s="1" t="s">
        <v>64</v>
      </c>
      <c r="G198" s="1" t="s">
        <v>640</v>
      </c>
      <c r="H198" s="1" t="s">
        <v>42</v>
      </c>
      <c r="I198" s="1"/>
      <c r="J198" s="1">
        <v>5</v>
      </c>
    </row>
    <row r="199" spans="1:12" x14ac:dyDescent="0.35">
      <c r="A199" s="1" t="s">
        <v>1236</v>
      </c>
      <c r="B199" s="1">
        <v>2023</v>
      </c>
      <c r="C199" s="2">
        <v>45000</v>
      </c>
      <c r="D199" s="1" t="s">
        <v>66</v>
      </c>
      <c r="E199" s="1" t="s">
        <v>64</v>
      </c>
      <c r="F199" s="1" t="s">
        <v>64</v>
      </c>
      <c r="G199" s="1" t="s">
        <v>595</v>
      </c>
      <c r="H199" s="1" t="s">
        <v>31</v>
      </c>
      <c r="I199" s="1"/>
      <c r="J199" s="1">
        <v>6</v>
      </c>
    </row>
    <row r="200" spans="1:12" x14ac:dyDescent="0.35">
      <c r="A200" s="1" t="s">
        <v>1236</v>
      </c>
      <c r="B200" s="1">
        <v>2023</v>
      </c>
      <c r="C200" s="2">
        <v>45000</v>
      </c>
      <c r="D200" s="1" t="s">
        <v>66</v>
      </c>
      <c r="E200" s="1" t="s">
        <v>64</v>
      </c>
      <c r="F200" s="1" t="s">
        <v>64</v>
      </c>
      <c r="G200" s="1" t="s">
        <v>597</v>
      </c>
      <c r="H200" s="1" t="s">
        <v>29</v>
      </c>
      <c r="I200" s="1"/>
      <c r="J200" s="1">
        <v>7</v>
      </c>
    </row>
    <row r="201" spans="1:12" x14ac:dyDescent="0.35">
      <c r="A201" s="1" t="s">
        <v>1236</v>
      </c>
      <c r="B201" s="1">
        <v>2023</v>
      </c>
      <c r="C201" s="2">
        <v>45000</v>
      </c>
      <c r="D201" s="1" t="s">
        <v>66</v>
      </c>
      <c r="E201" s="1" t="s">
        <v>64</v>
      </c>
      <c r="F201" s="1" t="s">
        <v>64</v>
      </c>
      <c r="G201" s="1" t="s">
        <v>493</v>
      </c>
      <c r="H201" s="1" t="s">
        <v>759</v>
      </c>
      <c r="I201" s="1"/>
      <c r="J201" s="1">
        <v>8</v>
      </c>
    </row>
    <row r="202" spans="1:12" x14ac:dyDescent="0.35">
      <c r="A202" s="1" t="s">
        <v>1236</v>
      </c>
      <c r="B202" s="1">
        <v>2023</v>
      </c>
      <c r="C202" s="2">
        <v>45000</v>
      </c>
      <c r="D202" s="1" t="s">
        <v>66</v>
      </c>
      <c r="E202" s="1" t="s">
        <v>64</v>
      </c>
      <c r="F202" s="1" t="s">
        <v>64</v>
      </c>
      <c r="G202" s="1" t="s">
        <v>1033</v>
      </c>
      <c r="H202" s="1" t="s">
        <v>35</v>
      </c>
      <c r="I202" s="1"/>
      <c r="J202" s="1">
        <v>9</v>
      </c>
    </row>
    <row r="203" spans="1:12" x14ac:dyDescent="0.35">
      <c r="A203" s="1" t="s">
        <v>1236</v>
      </c>
      <c r="B203" s="1">
        <v>2023</v>
      </c>
      <c r="C203" s="2">
        <v>45000</v>
      </c>
      <c r="D203" s="1" t="s">
        <v>66</v>
      </c>
      <c r="E203" s="1" t="s">
        <v>64</v>
      </c>
      <c r="F203" s="1" t="s">
        <v>64</v>
      </c>
      <c r="G203" s="1" t="s">
        <v>1175</v>
      </c>
      <c r="H203" s="1" t="s">
        <v>619</v>
      </c>
      <c r="I203" s="1"/>
      <c r="J203" s="1">
        <v>10</v>
      </c>
    </row>
    <row r="204" spans="1:12" x14ac:dyDescent="0.35">
      <c r="A204" s="1" t="s">
        <v>1236</v>
      </c>
      <c r="B204" s="1">
        <v>2023</v>
      </c>
      <c r="C204" s="2">
        <v>45000</v>
      </c>
      <c r="D204" s="1" t="s">
        <v>66</v>
      </c>
      <c r="E204" s="1" t="s">
        <v>64</v>
      </c>
      <c r="F204" s="1" t="s">
        <v>64</v>
      </c>
      <c r="G204" s="1" t="s">
        <v>764</v>
      </c>
      <c r="H204" s="1" t="s">
        <v>726</v>
      </c>
      <c r="I204" s="1"/>
      <c r="J204" s="1">
        <v>11</v>
      </c>
    </row>
    <row r="205" spans="1:12" x14ac:dyDescent="0.35">
      <c r="A205" s="1" t="s">
        <v>1236</v>
      </c>
      <c r="B205" s="1">
        <v>2023</v>
      </c>
      <c r="C205" s="2">
        <v>45000</v>
      </c>
      <c r="D205" s="1" t="s">
        <v>66</v>
      </c>
      <c r="E205" s="1" t="s">
        <v>64</v>
      </c>
      <c r="F205" s="1" t="s">
        <v>64</v>
      </c>
      <c r="G205" s="1" t="s">
        <v>495</v>
      </c>
      <c r="H205" s="1" t="s">
        <v>104</v>
      </c>
      <c r="I205" s="1"/>
      <c r="J205" s="1">
        <v>12</v>
      </c>
    </row>
    <row r="206" spans="1:12" x14ac:dyDescent="0.35">
      <c r="A206" s="1" t="s">
        <v>1236</v>
      </c>
      <c r="B206" s="1">
        <v>2023</v>
      </c>
      <c r="C206" s="2">
        <v>45000</v>
      </c>
      <c r="D206" s="1" t="s">
        <v>66</v>
      </c>
      <c r="E206" s="1" t="s">
        <v>64</v>
      </c>
      <c r="F206" s="1" t="s">
        <v>64</v>
      </c>
      <c r="G206" s="1" t="s">
        <v>604</v>
      </c>
      <c r="H206" s="1" t="s">
        <v>85</v>
      </c>
      <c r="I206" s="1"/>
      <c r="J206" s="1">
        <v>13</v>
      </c>
    </row>
    <row r="207" spans="1:12" x14ac:dyDescent="0.35">
      <c r="A207" s="1" t="s">
        <v>1236</v>
      </c>
      <c r="B207" s="1">
        <v>2023</v>
      </c>
      <c r="C207" s="2">
        <v>45000</v>
      </c>
      <c r="D207" s="1" t="s">
        <v>66</v>
      </c>
      <c r="E207" s="1" t="s">
        <v>64</v>
      </c>
      <c r="F207" s="1" t="s">
        <v>64</v>
      </c>
      <c r="G207" s="1" t="s">
        <v>669</v>
      </c>
      <c r="H207" s="1" t="s">
        <v>524</v>
      </c>
      <c r="I207" s="1"/>
      <c r="J207" s="1">
        <v>14</v>
      </c>
    </row>
    <row r="208" spans="1:12" x14ac:dyDescent="0.35">
      <c r="A208" s="1" t="s">
        <v>1236</v>
      </c>
      <c r="B208" s="1">
        <v>2023</v>
      </c>
      <c r="C208" s="2">
        <v>45000</v>
      </c>
      <c r="D208" s="1" t="s">
        <v>66</v>
      </c>
      <c r="E208" s="1" t="s">
        <v>64</v>
      </c>
      <c r="F208" s="1" t="s">
        <v>64</v>
      </c>
      <c r="G208" s="1" t="s">
        <v>765</v>
      </c>
      <c r="H208" s="1" t="s">
        <v>178</v>
      </c>
      <c r="I208" s="1"/>
      <c r="J208" s="1">
        <v>15</v>
      </c>
    </row>
    <row r="209" spans="1:10" x14ac:dyDescent="0.35">
      <c r="A209" s="1" t="s">
        <v>1236</v>
      </c>
      <c r="B209" s="1">
        <v>2023</v>
      </c>
      <c r="C209" s="2">
        <v>45000</v>
      </c>
      <c r="D209" s="1" t="s">
        <v>66</v>
      </c>
      <c r="E209" s="1" t="s">
        <v>64</v>
      </c>
      <c r="F209" s="1" t="s">
        <v>64</v>
      </c>
      <c r="G209" s="1" t="s">
        <v>763</v>
      </c>
      <c r="H209" s="1" t="s">
        <v>63</v>
      </c>
      <c r="I209" s="1"/>
      <c r="J209" s="1">
        <v>16</v>
      </c>
    </row>
    <row r="210" spans="1:10" x14ac:dyDescent="0.35">
      <c r="A210" s="1" t="s">
        <v>1236</v>
      </c>
      <c r="B210" s="1">
        <v>2023</v>
      </c>
      <c r="C210" s="2">
        <v>45000</v>
      </c>
      <c r="D210" s="1" t="s">
        <v>66</v>
      </c>
      <c r="E210" s="1" t="s">
        <v>64</v>
      </c>
      <c r="F210" s="1" t="s">
        <v>64</v>
      </c>
      <c r="G210" s="1" t="s">
        <v>612</v>
      </c>
      <c r="H210" s="1" t="s">
        <v>145</v>
      </c>
      <c r="I210" s="1"/>
      <c r="J210" s="1">
        <v>17</v>
      </c>
    </row>
    <row r="211" spans="1:10" x14ac:dyDescent="0.35">
      <c r="A211" s="1" t="s">
        <v>1236</v>
      </c>
      <c r="B211" s="1">
        <v>2023</v>
      </c>
      <c r="C211" s="2">
        <v>45000</v>
      </c>
      <c r="D211" s="1" t="s">
        <v>66</v>
      </c>
      <c r="E211" s="1" t="s">
        <v>64</v>
      </c>
      <c r="F211" s="1" t="s">
        <v>64</v>
      </c>
      <c r="G211" s="1" t="s">
        <v>1174</v>
      </c>
      <c r="H211" s="1" t="s">
        <v>161</v>
      </c>
      <c r="I211" s="1"/>
      <c r="J211" s="1">
        <v>18</v>
      </c>
    </row>
    <row r="212" spans="1:10" x14ac:dyDescent="0.35">
      <c r="A212" s="1" t="s">
        <v>1236</v>
      </c>
      <c r="B212" s="1">
        <v>2023</v>
      </c>
      <c r="C212" s="2">
        <v>45000</v>
      </c>
      <c r="D212" s="1" t="s">
        <v>66</v>
      </c>
      <c r="E212" s="1" t="s">
        <v>64</v>
      </c>
      <c r="F212" s="1" t="s">
        <v>64</v>
      </c>
      <c r="G212" s="1" t="s">
        <v>498</v>
      </c>
      <c r="H212" s="1" t="s">
        <v>39</v>
      </c>
      <c r="I212" s="1"/>
      <c r="J212" s="1">
        <v>19</v>
      </c>
    </row>
    <row r="213" spans="1:10" x14ac:dyDescent="0.35">
      <c r="A213" s="1" t="s">
        <v>1236</v>
      </c>
      <c r="B213" s="1">
        <v>2023</v>
      </c>
      <c r="C213" s="2">
        <v>45000</v>
      </c>
      <c r="D213" s="1" t="s">
        <v>66</v>
      </c>
      <c r="E213" s="1" t="s">
        <v>64</v>
      </c>
      <c r="F213" s="1" t="s">
        <v>64</v>
      </c>
      <c r="G213" s="1" t="s">
        <v>694</v>
      </c>
      <c r="H213" s="1" t="s">
        <v>723</v>
      </c>
      <c r="I213" s="1"/>
      <c r="J213" s="1">
        <v>20</v>
      </c>
    </row>
    <row r="214" spans="1:10" x14ac:dyDescent="0.35">
      <c r="A214" s="1" t="s">
        <v>1236</v>
      </c>
      <c r="B214" s="1">
        <v>2023</v>
      </c>
      <c r="C214" s="2">
        <v>45000</v>
      </c>
      <c r="D214" s="1" t="s">
        <v>66</v>
      </c>
      <c r="E214" s="1" t="s">
        <v>64</v>
      </c>
      <c r="F214" s="1" t="s">
        <v>64</v>
      </c>
      <c r="G214" s="1" t="s">
        <v>715</v>
      </c>
      <c r="H214" s="1" t="s">
        <v>152</v>
      </c>
      <c r="I214" s="1"/>
      <c r="J214" s="1">
        <v>21</v>
      </c>
    </row>
    <row r="215" spans="1:10" x14ac:dyDescent="0.35">
      <c r="A215" s="1" t="s">
        <v>1236</v>
      </c>
      <c r="B215" s="1">
        <v>2023</v>
      </c>
      <c r="C215" s="2">
        <v>45000</v>
      </c>
      <c r="D215" s="1" t="s">
        <v>66</v>
      </c>
      <c r="E215" s="1" t="s">
        <v>64</v>
      </c>
      <c r="F215" s="1" t="s">
        <v>64</v>
      </c>
      <c r="G215" s="1" t="s">
        <v>485</v>
      </c>
      <c r="H215" s="1" t="s">
        <v>46</v>
      </c>
      <c r="I215" s="1"/>
      <c r="J215" s="1">
        <v>22</v>
      </c>
    </row>
    <row r="216" spans="1:10" x14ac:dyDescent="0.35">
      <c r="A216" s="1" t="s">
        <v>1236</v>
      </c>
      <c r="B216" s="1">
        <v>2023</v>
      </c>
      <c r="C216" s="2">
        <v>45000</v>
      </c>
      <c r="D216" s="1" t="s">
        <v>66</v>
      </c>
      <c r="E216" s="1" t="s">
        <v>64</v>
      </c>
      <c r="F216" s="1" t="s">
        <v>64</v>
      </c>
      <c r="G216" s="1" t="s">
        <v>629</v>
      </c>
      <c r="H216" s="1" t="s">
        <v>164</v>
      </c>
      <c r="I216" s="1"/>
      <c r="J216" s="1">
        <v>23</v>
      </c>
    </row>
    <row r="217" spans="1:10" x14ac:dyDescent="0.35">
      <c r="A217" s="1" t="s">
        <v>1236</v>
      </c>
      <c r="B217" s="1">
        <v>2023</v>
      </c>
      <c r="C217" s="2">
        <v>45000</v>
      </c>
      <c r="D217" s="1" t="s">
        <v>66</v>
      </c>
      <c r="E217" s="1" t="s">
        <v>64</v>
      </c>
      <c r="F217" s="1" t="s">
        <v>64</v>
      </c>
      <c r="G217" s="1" t="s">
        <v>491</v>
      </c>
      <c r="H217" s="1" t="s">
        <v>492</v>
      </c>
      <c r="I217" s="1"/>
      <c r="J217" s="1">
        <v>24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1C2ED-18ED-41FD-879B-417D48CFC218}">
  <dimension ref="A1:AC336"/>
  <sheetViews>
    <sheetView zoomScale="70" zoomScaleNormal="70" workbookViewId="0">
      <pane ySplit="1" topLeftCell="A78" activePane="bottomLeft" state="frozen"/>
      <selection activeCell="K321" sqref="K321"/>
      <selection pane="bottomLeft" activeCell="F1" sqref="F1"/>
    </sheetView>
  </sheetViews>
  <sheetFormatPr defaultRowHeight="14.5" x14ac:dyDescent="0.35"/>
  <cols>
    <col min="1" max="1" width="7.81640625" bestFit="1" customWidth="1"/>
    <col min="2" max="2" width="4.81640625" bestFit="1" customWidth="1"/>
    <col min="3" max="3" width="10.453125" bestFit="1" customWidth="1"/>
    <col min="4" max="4" width="5.453125" bestFit="1" customWidth="1"/>
    <col min="5" max="5" width="27.81640625" bestFit="1" customWidth="1"/>
    <col min="6" max="6" width="4.54296875" bestFit="1" customWidth="1"/>
    <col min="7" max="7" width="5.36328125" bestFit="1" customWidth="1"/>
    <col min="8" max="8" width="4.81640625" bestFit="1" customWidth="1"/>
    <col min="9" max="17" width="7.1796875" bestFit="1" customWidth="1"/>
    <col min="18" max="24" width="8.1796875" bestFit="1" customWidth="1"/>
    <col min="25" max="25" width="6.1796875" bestFit="1" customWidth="1"/>
    <col min="26" max="26" width="6.81640625" bestFit="1" customWidth="1"/>
    <col min="27" max="27" width="5" bestFit="1" customWidth="1"/>
    <col min="28" max="28" width="7.90625" bestFit="1" customWidth="1"/>
    <col min="29" max="29" width="9.453125" bestFit="1" customWidth="1"/>
  </cols>
  <sheetData>
    <row r="1" spans="1:29" x14ac:dyDescent="0.35">
      <c r="A1" s="9" t="s">
        <v>0</v>
      </c>
      <c r="B1" s="9" t="s">
        <v>1</v>
      </c>
      <c r="C1" s="9" t="s">
        <v>2</v>
      </c>
      <c r="D1" s="9" t="s">
        <v>3</v>
      </c>
      <c r="E1" t="s">
        <v>559</v>
      </c>
      <c r="F1" t="s">
        <v>8</v>
      </c>
      <c r="G1" t="s">
        <v>7</v>
      </c>
      <c r="H1" t="s">
        <v>9</v>
      </c>
      <c r="I1" t="s">
        <v>560</v>
      </c>
      <c r="J1" t="s">
        <v>561</v>
      </c>
      <c r="K1" t="s">
        <v>562</v>
      </c>
      <c r="L1" t="s">
        <v>563</v>
      </c>
      <c r="M1" t="s">
        <v>564</v>
      </c>
      <c r="N1" t="s">
        <v>565</v>
      </c>
      <c r="O1" t="s">
        <v>566</v>
      </c>
      <c r="P1" t="s">
        <v>567</v>
      </c>
      <c r="Q1" t="s">
        <v>568</v>
      </c>
      <c r="R1" t="s">
        <v>569</v>
      </c>
      <c r="S1" t="s">
        <v>570</v>
      </c>
      <c r="T1" t="s">
        <v>571</v>
      </c>
      <c r="U1" t="s">
        <v>572</v>
      </c>
      <c r="V1" t="s">
        <v>573</v>
      </c>
      <c r="W1" t="s">
        <v>574</v>
      </c>
      <c r="X1" t="s">
        <v>575</v>
      </c>
      <c r="Y1" t="s">
        <v>580</v>
      </c>
      <c r="Z1" t="s">
        <v>581</v>
      </c>
      <c r="AA1" t="s">
        <v>582</v>
      </c>
      <c r="AB1" t="s">
        <v>472</v>
      </c>
      <c r="AC1" t="s">
        <v>18</v>
      </c>
    </row>
    <row r="2" spans="1:29" x14ac:dyDescent="0.35">
      <c r="A2" s="4" t="s">
        <v>19</v>
      </c>
      <c r="B2" s="4">
        <v>2022</v>
      </c>
      <c r="C2" s="5">
        <v>44848</v>
      </c>
      <c r="D2" s="4" t="s">
        <v>20</v>
      </c>
      <c r="E2" s="4" t="s">
        <v>591</v>
      </c>
      <c r="F2" s="4" t="s">
        <v>23</v>
      </c>
      <c r="G2" s="12">
        <f>(C2-VLOOKUP(E2,Riders!$A$2:$C$1999,2,FALSE))/365</f>
        <v>31.671232876712327</v>
      </c>
      <c r="H2" s="4">
        <v>1</v>
      </c>
      <c r="I2" s="3"/>
      <c r="J2" s="3"/>
      <c r="K2" s="3">
        <v>5</v>
      </c>
      <c r="L2" s="3"/>
      <c r="M2" s="3">
        <v>1</v>
      </c>
      <c r="N2" s="3">
        <v>5</v>
      </c>
      <c r="O2" s="3"/>
      <c r="P2" s="3"/>
      <c r="Q2" s="3"/>
      <c r="R2" s="3"/>
      <c r="S2" s="3"/>
      <c r="T2" s="3">
        <v>5</v>
      </c>
      <c r="U2" s="3"/>
      <c r="V2" s="3"/>
      <c r="W2" s="3"/>
      <c r="X2" s="3"/>
      <c r="Y2" s="3">
        <v>60</v>
      </c>
      <c r="Z2" s="3"/>
      <c r="AA2" s="3">
        <v>76</v>
      </c>
      <c r="AB2" s="7">
        <v>1.9270833333333333</v>
      </c>
      <c r="AC2">
        <v>51.892000000000003</v>
      </c>
    </row>
    <row r="3" spans="1:29" x14ac:dyDescent="0.35">
      <c r="A3" s="4" t="s">
        <v>19</v>
      </c>
      <c r="B3" s="4">
        <v>2022</v>
      </c>
      <c r="C3" s="5">
        <v>44848</v>
      </c>
      <c r="D3" s="4" t="s">
        <v>20</v>
      </c>
      <c r="E3" s="4" t="s">
        <v>596</v>
      </c>
      <c r="F3" s="4" t="s">
        <v>29</v>
      </c>
      <c r="G3" s="12">
        <f>(C3-VLOOKUP(E3,Riders!$A$2:$C$1999,2,FALSE))/365</f>
        <v>36.712328767123289</v>
      </c>
      <c r="H3" s="4">
        <v>2</v>
      </c>
      <c r="I3" s="3"/>
      <c r="J3" s="3"/>
      <c r="K3" s="3"/>
      <c r="L3" s="3">
        <v>5</v>
      </c>
      <c r="M3" s="3"/>
      <c r="N3" s="3"/>
      <c r="O3" s="3">
        <v>5</v>
      </c>
      <c r="P3" s="3"/>
      <c r="Q3" s="3"/>
      <c r="R3" s="3"/>
      <c r="S3" s="3"/>
      <c r="T3" s="3">
        <v>2</v>
      </c>
      <c r="U3" s="3"/>
      <c r="V3" s="3"/>
      <c r="W3" s="3">
        <v>5</v>
      </c>
      <c r="X3" s="3">
        <v>10</v>
      </c>
      <c r="Y3" s="3">
        <v>40</v>
      </c>
      <c r="Z3" s="3"/>
      <c r="AA3" s="3">
        <v>67</v>
      </c>
    </row>
    <row r="4" spans="1:29" x14ac:dyDescent="0.35">
      <c r="A4" s="4" t="s">
        <v>19</v>
      </c>
      <c r="B4" s="4">
        <v>2022</v>
      </c>
      <c r="C4" s="5">
        <v>44848</v>
      </c>
      <c r="D4" s="4" t="s">
        <v>20</v>
      </c>
      <c r="E4" s="4" t="s">
        <v>587</v>
      </c>
      <c r="F4" s="4" t="s">
        <v>78</v>
      </c>
      <c r="G4" s="12">
        <f>(C4-VLOOKUP(E4,Riders!$A$2:$C$1999,2,FALSE))/365</f>
        <v>22.076712328767123</v>
      </c>
      <c r="H4" s="4">
        <v>3</v>
      </c>
      <c r="I4" s="3"/>
      <c r="J4" s="3"/>
      <c r="K4" s="3">
        <v>1</v>
      </c>
      <c r="L4" s="3"/>
      <c r="M4" s="3">
        <v>3</v>
      </c>
      <c r="N4" s="3">
        <v>3</v>
      </c>
      <c r="O4" s="3"/>
      <c r="P4" s="3"/>
      <c r="Q4" s="3">
        <v>3</v>
      </c>
      <c r="R4" s="3">
        <v>5</v>
      </c>
      <c r="S4" s="3"/>
      <c r="T4" s="3">
        <v>3</v>
      </c>
      <c r="U4" s="3"/>
      <c r="V4" s="3"/>
      <c r="W4" s="3"/>
      <c r="X4" s="3">
        <v>6</v>
      </c>
      <c r="Y4" s="3">
        <v>40</v>
      </c>
      <c r="Z4" s="3"/>
      <c r="AA4" s="3">
        <v>64</v>
      </c>
    </row>
    <row r="5" spans="1:29" x14ac:dyDescent="0.35">
      <c r="A5" s="4" t="s">
        <v>19</v>
      </c>
      <c r="B5" s="4">
        <v>2022</v>
      </c>
      <c r="C5" s="5">
        <v>44848</v>
      </c>
      <c r="D5" s="4" t="s">
        <v>20</v>
      </c>
      <c r="E5" s="4" t="s">
        <v>474</v>
      </c>
      <c r="F5" s="4" t="s">
        <v>35</v>
      </c>
      <c r="G5" s="12">
        <f>(C5-VLOOKUP(E5,Riders!$A$2:$C$1999,2,FALSE))/365</f>
        <v>22.471232876712328</v>
      </c>
      <c r="H5" s="4">
        <v>4</v>
      </c>
      <c r="I5" s="3">
        <v>3</v>
      </c>
      <c r="J5" s="3">
        <v>2</v>
      </c>
      <c r="K5" s="3">
        <v>2</v>
      </c>
      <c r="L5" s="3">
        <v>1</v>
      </c>
      <c r="M5" s="3"/>
      <c r="N5" s="3"/>
      <c r="O5" s="3"/>
      <c r="P5" s="3">
        <v>5</v>
      </c>
      <c r="Q5" s="3"/>
      <c r="R5" s="3"/>
      <c r="S5" s="3"/>
      <c r="T5" s="3">
        <v>1</v>
      </c>
      <c r="U5" s="3">
        <v>5</v>
      </c>
      <c r="V5" s="3">
        <v>3</v>
      </c>
      <c r="W5" s="3"/>
      <c r="X5" s="3"/>
      <c r="Y5" s="3">
        <v>40</v>
      </c>
      <c r="Z5" s="3"/>
      <c r="AA5" s="3">
        <v>62</v>
      </c>
    </row>
    <row r="6" spans="1:29" x14ac:dyDescent="0.35">
      <c r="A6" s="4" t="s">
        <v>19</v>
      </c>
      <c r="B6" s="4">
        <v>2022</v>
      </c>
      <c r="C6" s="5">
        <v>44848</v>
      </c>
      <c r="D6" s="4" t="s">
        <v>20</v>
      </c>
      <c r="E6" s="4" t="s">
        <v>628</v>
      </c>
      <c r="F6" s="4" t="s">
        <v>113</v>
      </c>
      <c r="G6" s="12">
        <f>(C6-VLOOKUP(E6,Riders!$A$2:$C$1999,2,FALSE))/365</f>
        <v>26.158904109589042</v>
      </c>
      <c r="H6" s="4">
        <v>5</v>
      </c>
      <c r="I6" s="3"/>
      <c r="J6" s="3">
        <v>1</v>
      </c>
      <c r="K6" s="3"/>
      <c r="L6" s="3"/>
      <c r="M6" s="3"/>
      <c r="N6" s="3">
        <v>1</v>
      </c>
      <c r="O6" s="3">
        <v>2</v>
      </c>
      <c r="P6" s="3">
        <v>2</v>
      </c>
      <c r="Q6" s="3">
        <v>5</v>
      </c>
      <c r="R6" s="3"/>
      <c r="S6" s="3">
        <v>1</v>
      </c>
      <c r="T6" s="3"/>
      <c r="U6" s="3">
        <v>2</v>
      </c>
      <c r="V6" s="3">
        <v>2</v>
      </c>
      <c r="W6" s="3">
        <v>1</v>
      </c>
      <c r="X6" s="3">
        <v>4</v>
      </c>
      <c r="Y6" s="3">
        <v>40</v>
      </c>
      <c r="Z6" s="3"/>
      <c r="AA6" s="3">
        <v>61</v>
      </c>
    </row>
    <row r="7" spans="1:29" x14ac:dyDescent="0.35">
      <c r="A7" s="4" t="s">
        <v>19</v>
      </c>
      <c r="B7" s="4">
        <v>2022</v>
      </c>
      <c r="C7" s="5">
        <v>44848</v>
      </c>
      <c r="D7" s="4" t="s">
        <v>20</v>
      </c>
      <c r="E7" s="4" t="s">
        <v>629</v>
      </c>
      <c r="F7" s="4" t="s">
        <v>164</v>
      </c>
      <c r="G7" s="12">
        <f>(C7-VLOOKUP(E7,Riders!$A$2:$C$1999,2,FALSE))/365</f>
        <v>28.728767123287671</v>
      </c>
      <c r="H7" s="4">
        <v>6</v>
      </c>
      <c r="I7" s="3"/>
      <c r="J7" s="3"/>
      <c r="K7" s="3"/>
      <c r="L7" s="3"/>
      <c r="M7" s="3">
        <v>5</v>
      </c>
      <c r="N7" s="3">
        <v>2</v>
      </c>
      <c r="O7" s="3"/>
      <c r="P7" s="3"/>
      <c r="Q7" s="3"/>
      <c r="R7" s="3"/>
      <c r="S7" s="3"/>
      <c r="T7" s="3"/>
      <c r="U7" s="3"/>
      <c r="V7" s="3"/>
      <c r="W7" s="3"/>
      <c r="X7" s="3"/>
      <c r="Y7" s="3">
        <v>40</v>
      </c>
      <c r="Z7" s="3"/>
      <c r="AA7" s="3">
        <v>47</v>
      </c>
    </row>
    <row r="8" spans="1:29" x14ac:dyDescent="0.35">
      <c r="A8" s="4" t="s">
        <v>19</v>
      </c>
      <c r="B8" s="4">
        <v>2022</v>
      </c>
      <c r="C8" s="5">
        <v>44848</v>
      </c>
      <c r="D8" s="4" t="s">
        <v>20</v>
      </c>
      <c r="E8" s="4" t="s">
        <v>630</v>
      </c>
      <c r="F8" s="4" t="s">
        <v>631</v>
      </c>
      <c r="G8" s="12">
        <f>(C8-VLOOKUP(E8,Riders!$A$2:$C$1999,2,FALSE))/365</f>
        <v>122.86849315068493</v>
      </c>
      <c r="H8" s="4">
        <v>7</v>
      </c>
      <c r="I8" s="3"/>
      <c r="J8" s="3"/>
      <c r="K8" s="3"/>
      <c r="L8" s="3"/>
      <c r="M8" s="3"/>
      <c r="N8" s="3"/>
      <c r="O8" s="3"/>
      <c r="P8" s="3"/>
      <c r="Q8" s="3"/>
      <c r="R8" s="3"/>
      <c r="S8" s="3"/>
      <c r="T8" s="3"/>
      <c r="U8" s="3"/>
      <c r="V8" s="3"/>
      <c r="W8" s="3"/>
      <c r="X8" s="3"/>
      <c r="Y8" s="3">
        <v>40</v>
      </c>
      <c r="Z8" s="3"/>
      <c r="AA8" s="3">
        <v>40</v>
      </c>
    </row>
    <row r="9" spans="1:29" x14ac:dyDescent="0.35">
      <c r="A9" s="4" t="s">
        <v>19</v>
      </c>
      <c r="B9" s="4">
        <v>2022</v>
      </c>
      <c r="C9" s="5">
        <v>44848</v>
      </c>
      <c r="D9" s="4" t="s">
        <v>20</v>
      </c>
      <c r="E9" s="4" t="s">
        <v>632</v>
      </c>
      <c r="F9" s="4" t="s">
        <v>46</v>
      </c>
      <c r="G9" s="12">
        <f>(C9-VLOOKUP(E9,Riders!$A$2:$C$1999,2,FALSE))/365</f>
        <v>31.490410958904111</v>
      </c>
      <c r="H9" s="4">
        <v>8</v>
      </c>
      <c r="I9" s="3"/>
      <c r="J9" s="3">
        <v>5</v>
      </c>
      <c r="K9" s="3">
        <v>3</v>
      </c>
      <c r="L9" s="3"/>
      <c r="M9" s="3"/>
      <c r="N9" s="3"/>
      <c r="O9" s="3"/>
      <c r="P9" s="3">
        <v>3</v>
      </c>
      <c r="Q9" s="3"/>
      <c r="R9" s="3"/>
      <c r="S9" s="3"/>
      <c r="T9" s="3"/>
      <c r="U9" s="3"/>
      <c r="V9" s="3"/>
      <c r="W9" s="3">
        <v>3</v>
      </c>
      <c r="X9" s="3"/>
      <c r="Y9" s="3">
        <v>20</v>
      </c>
      <c r="Z9" s="3"/>
      <c r="AA9" s="3">
        <v>34</v>
      </c>
    </row>
    <row r="10" spans="1:29" x14ac:dyDescent="0.35">
      <c r="A10" s="4" t="s">
        <v>19</v>
      </c>
      <c r="B10" s="4">
        <v>2022</v>
      </c>
      <c r="C10" s="5">
        <v>44848</v>
      </c>
      <c r="D10" s="4" t="s">
        <v>20</v>
      </c>
      <c r="E10" s="4" t="s">
        <v>590</v>
      </c>
      <c r="F10" s="4" t="s">
        <v>25</v>
      </c>
      <c r="G10" s="12">
        <f>(C10-VLOOKUP(E10,Riders!$A$2:$C$1999,2,FALSE))/365</f>
        <v>30.780821917808218</v>
      </c>
      <c r="H10" s="4">
        <v>9</v>
      </c>
      <c r="I10" s="3">
        <v>2</v>
      </c>
      <c r="J10" s="3"/>
      <c r="K10" s="3"/>
      <c r="L10" s="3"/>
      <c r="M10" s="3"/>
      <c r="N10" s="3"/>
      <c r="O10" s="3">
        <v>1</v>
      </c>
      <c r="P10" s="3"/>
      <c r="Q10" s="3">
        <v>2</v>
      </c>
      <c r="R10" s="3"/>
      <c r="S10" s="3">
        <v>2</v>
      </c>
      <c r="T10" s="3"/>
      <c r="U10" s="3"/>
      <c r="V10" s="3"/>
      <c r="W10" s="3"/>
      <c r="X10" s="3"/>
      <c r="Y10" s="3">
        <v>20</v>
      </c>
      <c r="Z10" s="3"/>
      <c r="AA10" s="3">
        <v>27</v>
      </c>
    </row>
    <row r="11" spans="1:29" x14ac:dyDescent="0.35">
      <c r="A11" s="4" t="s">
        <v>19</v>
      </c>
      <c r="B11" s="4">
        <v>2022</v>
      </c>
      <c r="C11" s="5">
        <v>44848</v>
      </c>
      <c r="D11" s="4" t="s">
        <v>20</v>
      </c>
      <c r="E11" s="4" t="s">
        <v>633</v>
      </c>
      <c r="F11" s="4" t="s">
        <v>85</v>
      </c>
      <c r="G11" s="12">
        <f>(C11-VLOOKUP(E11,Riders!$A$2:$C$1999,2,FALSE))/365</f>
        <v>23.731506849315068</v>
      </c>
      <c r="H11" s="4">
        <v>10</v>
      </c>
      <c r="I11" s="3"/>
      <c r="J11" s="3"/>
      <c r="K11" s="3"/>
      <c r="L11" s="3"/>
      <c r="M11" s="3"/>
      <c r="N11" s="3"/>
      <c r="O11" s="3"/>
      <c r="P11" s="3"/>
      <c r="Q11" s="3"/>
      <c r="R11" s="3">
        <v>2</v>
      </c>
      <c r="S11" s="3"/>
      <c r="T11" s="3"/>
      <c r="U11" s="3"/>
      <c r="V11" s="3"/>
      <c r="W11" s="3"/>
      <c r="X11" s="3"/>
      <c r="Y11" s="3">
        <v>20</v>
      </c>
      <c r="Z11" s="3"/>
      <c r="AA11" s="3">
        <v>22</v>
      </c>
    </row>
    <row r="12" spans="1:29" x14ac:dyDescent="0.35">
      <c r="A12" s="4" t="s">
        <v>19</v>
      </c>
      <c r="B12" s="4">
        <v>2022</v>
      </c>
      <c r="C12" s="5">
        <v>44848</v>
      </c>
      <c r="D12" s="4" t="s">
        <v>20</v>
      </c>
      <c r="E12" s="4" t="s">
        <v>634</v>
      </c>
      <c r="F12" s="4" t="s">
        <v>207</v>
      </c>
      <c r="G12" s="12">
        <f>(C12-VLOOKUP(E12,Riders!$A$2:$C$1999,2,FALSE))/365</f>
        <v>21.67945205479452</v>
      </c>
      <c r="H12" s="4">
        <v>11</v>
      </c>
      <c r="I12" s="3"/>
      <c r="J12" s="3"/>
      <c r="K12" s="3"/>
      <c r="L12" s="3"/>
      <c r="M12" s="3">
        <v>2</v>
      </c>
      <c r="N12" s="3"/>
      <c r="O12" s="3"/>
      <c r="P12" s="3"/>
      <c r="Q12" s="3"/>
      <c r="R12" s="3"/>
      <c r="S12" s="3"/>
      <c r="T12" s="3"/>
      <c r="U12" s="3"/>
      <c r="V12" s="3"/>
      <c r="W12" s="3"/>
      <c r="X12" s="3"/>
      <c r="Y12" s="3">
        <v>20</v>
      </c>
      <c r="Z12" s="3"/>
      <c r="AA12" s="3">
        <v>22</v>
      </c>
    </row>
    <row r="13" spans="1:29" x14ac:dyDescent="0.35">
      <c r="A13" s="4" t="s">
        <v>19</v>
      </c>
      <c r="B13" s="4">
        <v>2022</v>
      </c>
      <c r="C13" s="5">
        <v>44848</v>
      </c>
      <c r="D13" s="4" t="s">
        <v>20</v>
      </c>
      <c r="E13" s="4" t="s">
        <v>635</v>
      </c>
      <c r="F13" s="4" t="s">
        <v>478</v>
      </c>
      <c r="G13" s="12">
        <f>(C13-VLOOKUP(E13,Riders!$A$2:$C$1999,2,FALSE))/365</f>
        <v>23.454794520547946</v>
      </c>
      <c r="H13" s="4">
        <v>12</v>
      </c>
      <c r="I13" s="3"/>
      <c r="J13" s="3"/>
      <c r="K13" s="3"/>
      <c r="L13" s="3"/>
      <c r="M13" s="3"/>
      <c r="N13" s="3"/>
      <c r="O13" s="3"/>
      <c r="P13" s="3">
        <v>1</v>
      </c>
      <c r="Q13" s="3"/>
      <c r="R13" s="3"/>
      <c r="S13" s="3"/>
      <c r="T13" s="3"/>
      <c r="U13" s="3"/>
      <c r="V13" s="3"/>
      <c r="W13" s="3"/>
      <c r="X13" s="3"/>
      <c r="Y13" s="3">
        <v>20</v>
      </c>
      <c r="Z13" s="3"/>
      <c r="AA13" s="3">
        <v>21</v>
      </c>
    </row>
    <row r="14" spans="1:29" x14ac:dyDescent="0.35">
      <c r="A14" s="4" t="s">
        <v>19</v>
      </c>
      <c r="B14" s="4">
        <v>2022</v>
      </c>
      <c r="C14" s="5">
        <v>44848</v>
      </c>
      <c r="D14" s="4" t="s">
        <v>20</v>
      </c>
      <c r="E14" s="4" t="s">
        <v>605</v>
      </c>
      <c r="F14" s="4" t="s">
        <v>33</v>
      </c>
      <c r="G14" s="12">
        <f>(C14-VLOOKUP(E14,Riders!$A$2:$C$1999,2,FALSE))/365</f>
        <v>20.761643835616439</v>
      </c>
      <c r="H14" s="4">
        <v>13</v>
      </c>
      <c r="I14" s="3">
        <v>5</v>
      </c>
      <c r="J14" s="3"/>
      <c r="K14" s="3"/>
      <c r="L14" s="3">
        <v>3</v>
      </c>
      <c r="M14" s="3"/>
      <c r="N14" s="3"/>
      <c r="O14" s="3"/>
      <c r="P14" s="3"/>
      <c r="Q14" s="3"/>
      <c r="R14" s="3"/>
      <c r="S14" s="3">
        <v>3</v>
      </c>
      <c r="T14" s="3"/>
      <c r="U14" s="3">
        <v>3</v>
      </c>
      <c r="V14" s="3"/>
      <c r="W14" s="3"/>
      <c r="X14" s="3">
        <v>2</v>
      </c>
      <c r="Y14" s="3"/>
      <c r="Z14" s="3"/>
      <c r="AA14" s="3">
        <v>16</v>
      </c>
    </row>
    <row r="15" spans="1:29" x14ac:dyDescent="0.35">
      <c r="A15" s="4" t="s">
        <v>19</v>
      </c>
      <c r="B15" s="4">
        <v>2022</v>
      </c>
      <c r="C15" s="5">
        <v>44848</v>
      </c>
      <c r="D15" s="4" t="s">
        <v>20</v>
      </c>
      <c r="E15" s="4" t="s">
        <v>486</v>
      </c>
      <c r="F15" s="4" t="s">
        <v>27</v>
      </c>
      <c r="G15" s="12">
        <f>(C15-VLOOKUP(E15,Riders!$A$2:$C$1999,2,FALSE))/365</f>
        <v>28.654794520547945</v>
      </c>
      <c r="H15" s="4">
        <v>14</v>
      </c>
      <c r="I15" s="3">
        <v>1</v>
      </c>
      <c r="J15" s="3"/>
      <c r="K15" s="3"/>
      <c r="L15" s="3">
        <v>2</v>
      </c>
      <c r="M15" s="3"/>
      <c r="N15" s="3"/>
      <c r="O15" s="3">
        <v>3</v>
      </c>
      <c r="P15" s="3"/>
      <c r="Q15" s="3">
        <v>1</v>
      </c>
      <c r="R15" s="3"/>
      <c r="S15" s="3"/>
      <c r="T15" s="3"/>
      <c r="U15" s="3">
        <v>1</v>
      </c>
      <c r="V15" s="3">
        <v>1</v>
      </c>
      <c r="W15" s="3">
        <v>2</v>
      </c>
      <c r="X15" s="3"/>
      <c r="Y15" s="3"/>
      <c r="Z15" s="3"/>
      <c r="AA15" s="3">
        <v>11</v>
      </c>
    </row>
    <row r="16" spans="1:29" x14ac:dyDescent="0.35">
      <c r="A16" s="4" t="s">
        <v>19</v>
      </c>
      <c r="B16" s="4">
        <v>2022</v>
      </c>
      <c r="C16" s="5">
        <v>44848</v>
      </c>
      <c r="D16" s="4" t="s">
        <v>20</v>
      </c>
      <c r="E16" s="4" t="s">
        <v>479</v>
      </c>
      <c r="F16" s="4" t="s">
        <v>480</v>
      </c>
      <c r="G16" s="12">
        <f>(C16-VLOOKUP(E16,Riders!$A$2:$C$1999,2,FALSE))/365</f>
        <v>31.408219178082192</v>
      </c>
      <c r="H16" s="4">
        <v>15</v>
      </c>
      <c r="I16" s="3"/>
      <c r="J16" s="3"/>
      <c r="K16" s="3"/>
      <c r="L16" s="3"/>
      <c r="M16" s="3"/>
      <c r="N16" s="3"/>
      <c r="O16" s="3"/>
      <c r="P16" s="3"/>
      <c r="Q16" s="3"/>
      <c r="R16" s="3"/>
      <c r="S16" s="3">
        <v>5</v>
      </c>
      <c r="T16" s="3"/>
      <c r="U16" s="3"/>
      <c r="V16" s="3">
        <v>5</v>
      </c>
      <c r="W16" s="3"/>
      <c r="X16" s="3"/>
      <c r="Y16" s="3"/>
      <c r="Z16" s="3"/>
      <c r="AA16" s="3">
        <v>10</v>
      </c>
    </row>
    <row r="17" spans="1:29" x14ac:dyDescent="0.35">
      <c r="A17" s="4" t="s">
        <v>19</v>
      </c>
      <c r="B17" s="4">
        <v>2022</v>
      </c>
      <c r="C17" s="5">
        <v>44848</v>
      </c>
      <c r="D17" s="4" t="s">
        <v>20</v>
      </c>
      <c r="E17" s="4" t="s">
        <v>612</v>
      </c>
      <c r="F17" s="4" t="s">
        <v>145</v>
      </c>
      <c r="G17" s="12">
        <f>(C17-VLOOKUP(E17,Riders!$A$2:$C$1999,2,FALSE))/365</f>
        <v>23.728767123287671</v>
      </c>
      <c r="H17" s="4">
        <v>16</v>
      </c>
      <c r="I17" s="3"/>
      <c r="J17" s="3"/>
      <c r="K17" s="3"/>
      <c r="L17" s="3"/>
      <c r="M17" s="3"/>
      <c r="N17" s="3"/>
      <c r="O17" s="3"/>
      <c r="P17" s="3"/>
      <c r="Q17" s="3"/>
      <c r="R17" s="3">
        <v>1</v>
      </c>
      <c r="S17" s="3"/>
      <c r="T17" s="3"/>
      <c r="U17" s="3"/>
      <c r="V17" s="3"/>
      <c r="W17" s="3"/>
      <c r="X17" s="3"/>
      <c r="Y17" s="3"/>
      <c r="Z17" s="3"/>
      <c r="AA17" s="3">
        <v>1</v>
      </c>
    </row>
    <row r="18" spans="1:29" x14ac:dyDescent="0.35">
      <c r="A18" s="4" t="s">
        <v>19</v>
      </c>
      <c r="B18" s="4">
        <v>2022</v>
      </c>
      <c r="C18" s="5">
        <v>44848</v>
      </c>
      <c r="D18" s="4" t="s">
        <v>20</v>
      </c>
      <c r="E18" s="4" t="s">
        <v>636</v>
      </c>
      <c r="F18" s="4" t="s">
        <v>102</v>
      </c>
      <c r="G18" s="12">
        <f>(C18-VLOOKUP(E18,Riders!$A$2:$C$1999,2,FALSE))/365</f>
        <v>21.367123287671234</v>
      </c>
      <c r="H18" s="4">
        <v>17</v>
      </c>
      <c r="I18" s="3"/>
      <c r="J18" s="3">
        <v>3</v>
      </c>
      <c r="K18" s="3"/>
      <c r="L18" s="3"/>
      <c r="M18" s="3"/>
      <c r="N18" s="3"/>
      <c r="O18" s="3"/>
      <c r="P18" s="3"/>
      <c r="Q18" s="3"/>
      <c r="R18" s="3">
        <v>3</v>
      </c>
      <c r="S18" s="3"/>
      <c r="T18" s="3"/>
      <c r="U18" s="3"/>
      <c r="V18" s="3"/>
      <c r="W18" s="3"/>
      <c r="X18" s="3"/>
      <c r="Y18" s="3"/>
      <c r="Z18" s="3">
        <v>40</v>
      </c>
      <c r="AA18" s="3">
        <v>-34</v>
      </c>
    </row>
    <row r="19" spans="1:29" x14ac:dyDescent="0.35">
      <c r="A19" s="4" t="s">
        <v>19</v>
      </c>
      <c r="B19" s="4">
        <v>2022</v>
      </c>
      <c r="C19" s="5">
        <v>44848</v>
      </c>
      <c r="D19" s="4" t="s">
        <v>20</v>
      </c>
      <c r="E19" s="4" t="s">
        <v>497</v>
      </c>
      <c r="F19" s="4" t="s">
        <v>56</v>
      </c>
      <c r="G19" s="12">
        <f>(C19-VLOOKUP(E19,Riders!$A$2:$C$1999,2,FALSE))/365</f>
        <v>20.5013698630137</v>
      </c>
      <c r="H19" s="4">
        <v>18</v>
      </c>
      <c r="I19" s="3"/>
      <c r="J19" s="3"/>
      <c r="K19" s="3"/>
      <c r="L19" s="3"/>
      <c r="M19" s="3"/>
      <c r="N19" s="3"/>
      <c r="O19" s="3"/>
      <c r="P19" s="3"/>
      <c r="Q19" s="3"/>
      <c r="R19" s="3"/>
      <c r="S19" s="3"/>
      <c r="T19" s="3"/>
      <c r="U19" s="3"/>
      <c r="V19" s="3"/>
      <c r="W19" s="3"/>
      <c r="X19" s="3"/>
      <c r="Y19" s="3"/>
      <c r="Z19" s="3">
        <v>40</v>
      </c>
      <c r="AA19" s="3">
        <v>-40</v>
      </c>
    </row>
    <row r="20" spans="1:29" x14ac:dyDescent="0.35">
      <c r="A20" s="4" t="s">
        <v>19</v>
      </c>
      <c r="B20" s="4">
        <v>2022</v>
      </c>
      <c r="C20" s="5">
        <v>44848</v>
      </c>
      <c r="D20" s="4" t="s">
        <v>20</v>
      </c>
      <c r="E20" s="4" t="s">
        <v>637</v>
      </c>
      <c r="F20" s="4" t="s">
        <v>638</v>
      </c>
      <c r="G20" s="12">
        <f>(C20-VLOOKUP(E20,Riders!$A$2:$C$1999,2,FALSE))/365</f>
        <v>23.452054794520549</v>
      </c>
      <c r="H20" s="4">
        <v>19</v>
      </c>
      <c r="I20" s="3"/>
      <c r="J20" s="3"/>
      <c r="K20" s="3"/>
      <c r="L20" s="3"/>
      <c r="M20" s="3"/>
      <c r="N20" s="3"/>
      <c r="O20" s="3"/>
      <c r="P20" s="3"/>
      <c r="Q20" s="3"/>
      <c r="R20" s="3"/>
      <c r="S20" s="3"/>
      <c r="T20" s="3"/>
      <c r="U20" s="3"/>
      <c r="V20" s="3"/>
      <c r="W20" s="3"/>
      <c r="X20" s="3"/>
      <c r="Y20" s="3"/>
      <c r="Z20" s="3">
        <v>60</v>
      </c>
      <c r="AA20" s="3">
        <v>-60</v>
      </c>
    </row>
    <row r="21" spans="1:29" x14ac:dyDescent="0.35">
      <c r="A21" s="4" t="s">
        <v>19</v>
      </c>
      <c r="B21" s="4">
        <v>2022</v>
      </c>
      <c r="C21" s="5">
        <v>44848</v>
      </c>
      <c r="D21" s="4" t="s">
        <v>20</v>
      </c>
      <c r="E21" s="4" t="s">
        <v>639</v>
      </c>
      <c r="F21" s="4" t="s">
        <v>492</v>
      </c>
      <c r="G21" s="12">
        <f>(C21-VLOOKUP(E21,Riders!$A$2:$C$1999,2,FALSE))/365</f>
        <v>36.956164383561642</v>
      </c>
      <c r="H21" s="4">
        <v>20</v>
      </c>
      <c r="I21" s="3"/>
      <c r="J21" s="3"/>
      <c r="K21" s="3"/>
      <c r="L21" s="3"/>
      <c r="M21" s="3"/>
      <c r="N21" s="3"/>
      <c r="O21" s="3"/>
      <c r="P21" s="3"/>
      <c r="Q21" s="3"/>
      <c r="R21" s="3"/>
      <c r="S21" s="3"/>
      <c r="T21" s="3"/>
      <c r="U21" s="3"/>
      <c r="V21" s="3"/>
      <c r="W21" s="3"/>
      <c r="X21" s="3"/>
      <c r="Y21" s="3"/>
      <c r="Z21" s="3">
        <v>20</v>
      </c>
      <c r="AA21" s="3" t="s">
        <v>607</v>
      </c>
    </row>
    <row r="22" spans="1:29" x14ac:dyDescent="0.35">
      <c r="A22" s="4" t="s">
        <v>19</v>
      </c>
      <c r="B22" s="4">
        <v>2022</v>
      </c>
      <c r="C22" s="5">
        <v>44848</v>
      </c>
      <c r="D22" s="4" t="s">
        <v>20</v>
      </c>
      <c r="E22" s="4" t="s">
        <v>640</v>
      </c>
      <c r="F22" s="4" t="s">
        <v>42</v>
      </c>
      <c r="G22" s="12">
        <f>(C22-VLOOKUP(E22,Riders!$A$2:$C$1999,2,FALSE))/365</f>
        <v>21.802739726027397</v>
      </c>
      <c r="H22" s="4">
        <v>20</v>
      </c>
      <c r="I22" s="3"/>
      <c r="J22" s="3"/>
      <c r="K22" s="3"/>
      <c r="L22" s="3"/>
      <c r="M22" s="3"/>
      <c r="N22" s="3"/>
      <c r="O22" s="3"/>
      <c r="P22" s="3"/>
      <c r="Q22" s="3"/>
      <c r="R22" s="3"/>
      <c r="S22" s="3"/>
      <c r="T22" s="3"/>
      <c r="U22" s="3"/>
      <c r="V22" s="3"/>
      <c r="W22" s="3"/>
      <c r="X22" s="3"/>
      <c r="Y22" s="3"/>
      <c r="Z22" s="3">
        <v>40</v>
      </c>
      <c r="AA22" s="3" t="s">
        <v>607</v>
      </c>
    </row>
    <row r="23" spans="1:29" x14ac:dyDescent="0.35">
      <c r="A23" s="1" t="s">
        <v>182</v>
      </c>
      <c r="B23" s="1">
        <v>2021</v>
      </c>
      <c r="C23" s="2">
        <v>44491</v>
      </c>
      <c r="D23" s="1" t="s">
        <v>20</v>
      </c>
      <c r="E23" s="1" t="s">
        <v>584</v>
      </c>
      <c r="F23" s="1" t="s">
        <v>27</v>
      </c>
      <c r="G23" s="12">
        <f>(C23-VLOOKUP(E23,Riders!$A$2:$C$1999,2,FALSE))/365</f>
        <v>26.12876712328767</v>
      </c>
      <c r="H23" s="1">
        <v>1</v>
      </c>
      <c r="I23" s="3"/>
      <c r="J23" s="3"/>
      <c r="K23" s="3">
        <v>2</v>
      </c>
      <c r="L23" s="3">
        <v>3</v>
      </c>
      <c r="M23" s="3">
        <v>5</v>
      </c>
      <c r="N23" s="3"/>
      <c r="O23" s="3"/>
      <c r="P23" s="3">
        <v>5</v>
      </c>
      <c r="Q23" s="3">
        <v>5</v>
      </c>
      <c r="R23" s="3">
        <v>5</v>
      </c>
      <c r="S23" s="3">
        <v>5</v>
      </c>
      <c r="T23" s="3">
        <v>5</v>
      </c>
      <c r="U23" s="3">
        <v>3</v>
      </c>
      <c r="V23" s="3">
        <v>5</v>
      </c>
      <c r="W23" s="3">
        <v>5</v>
      </c>
      <c r="X23" s="3">
        <v>6</v>
      </c>
      <c r="Y23" s="3">
        <v>40</v>
      </c>
      <c r="Z23" s="3"/>
      <c r="AA23" s="3">
        <v>94</v>
      </c>
      <c r="AB23" s="7">
        <v>1.8798611111111112</v>
      </c>
      <c r="AC23">
        <v>53.195</v>
      </c>
    </row>
    <row r="24" spans="1:29" x14ac:dyDescent="0.35">
      <c r="A24" s="1" t="s">
        <v>182</v>
      </c>
      <c r="B24" s="1">
        <v>2021</v>
      </c>
      <c r="C24" s="2">
        <v>44491</v>
      </c>
      <c r="D24" s="1" t="s">
        <v>20</v>
      </c>
      <c r="E24" s="1" t="s">
        <v>808</v>
      </c>
      <c r="F24" s="1" t="s">
        <v>78</v>
      </c>
      <c r="G24" s="12">
        <f>(C24-VLOOKUP(E24,Riders!$A$2:$C$1999,2,FALSE))/365</f>
        <v>36.405479452054792</v>
      </c>
      <c r="H24" s="1">
        <v>2</v>
      </c>
      <c r="I24" s="3"/>
      <c r="J24" s="3">
        <v>5</v>
      </c>
      <c r="K24" s="3"/>
      <c r="L24" s="3"/>
      <c r="M24" s="3">
        <v>3</v>
      </c>
      <c r="N24" s="3"/>
      <c r="O24" s="3"/>
      <c r="P24" s="3">
        <v>2</v>
      </c>
      <c r="Q24" s="3">
        <v>3</v>
      </c>
      <c r="R24" s="3"/>
      <c r="S24" s="3">
        <v>3</v>
      </c>
      <c r="T24" s="3">
        <v>3</v>
      </c>
      <c r="U24" s="3">
        <v>2</v>
      </c>
      <c r="V24" s="3">
        <v>2</v>
      </c>
      <c r="W24" s="3">
        <v>1</v>
      </c>
      <c r="X24" s="3"/>
      <c r="Y24" s="3">
        <v>60</v>
      </c>
      <c r="Z24" s="3"/>
      <c r="AA24" s="3">
        <v>84</v>
      </c>
    </row>
    <row r="25" spans="1:29" x14ac:dyDescent="0.35">
      <c r="A25" s="1" t="s">
        <v>182</v>
      </c>
      <c r="B25" s="1">
        <v>2021</v>
      </c>
      <c r="C25" s="2">
        <v>44491</v>
      </c>
      <c r="D25" s="1" t="s">
        <v>20</v>
      </c>
      <c r="E25" s="1" t="s">
        <v>615</v>
      </c>
      <c r="F25" s="1" t="s">
        <v>23</v>
      </c>
      <c r="G25" s="12">
        <f>(C25-VLOOKUP(E25,Riders!$A$2:$C$1999,2,FALSE))/365</f>
        <v>22.734246575342464</v>
      </c>
      <c r="H25" s="1">
        <v>3</v>
      </c>
      <c r="I25" s="3"/>
      <c r="J25" s="3"/>
      <c r="K25" s="3"/>
      <c r="L25" s="3"/>
      <c r="M25" s="3"/>
      <c r="N25" s="3"/>
      <c r="O25" s="3"/>
      <c r="P25" s="3"/>
      <c r="Q25" s="3">
        <v>2</v>
      </c>
      <c r="R25" s="3">
        <v>3</v>
      </c>
      <c r="S25" s="3">
        <v>1</v>
      </c>
      <c r="T25" s="3">
        <v>2</v>
      </c>
      <c r="U25" s="3">
        <v>5</v>
      </c>
      <c r="V25" s="3"/>
      <c r="W25" s="3">
        <v>2</v>
      </c>
      <c r="X25" s="3"/>
      <c r="Y25" s="3">
        <v>20</v>
      </c>
      <c r="Z25" s="3"/>
      <c r="AA25" s="3">
        <v>35</v>
      </c>
    </row>
    <row r="26" spans="1:29" x14ac:dyDescent="0.35">
      <c r="A26" s="1" t="s">
        <v>182</v>
      </c>
      <c r="B26" s="1">
        <v>2021</v>
      </c>
      <c r="C26" s="2">
        <v>44491</v>
      </c>
      <c r="D26" s="1" t="s">
        <v>20</v>
      </c>
      <c r="E26" s="1" t="s">
        <v>617</v>
      </c>
      <c r="F26" s="1" t="s">
        <v>37</v>
      </c>
      <c r="G26" s="12">
        <f>(C26-VLOOKUP(E26,Riders!$A$2:$C$1999,2,FALSE))/365</f>
        <v>33.695890410958903</v>
      </c>
      <c r="H26" s="1">
        <v>4</v>
      </c>
      <c r="I26" s="3"/>
      <c r="J26" s="3">
        <v>3</v>
      </c>
      <c r="K26" s="3"/>
      <c r="L26" s="3"/>
      <c r="M26" s="3"/>
      <c r="N26" s="3"/>
      <c r="O26" s="3"/>
      <c r="P26" s="3"/>
      <c r="Q26" s="3"/>
      <c r="R26" s="3">
        <v>1</v>
      </c>
      <c r="S26" s="3"/>
      <c r="T26" s="3"/>
      <c r="U26" s="3"/>
      <c r="V26" s="3"/>
      <c r="W26" s="3"/>
      <c r="X26" s="3"/>
      <c r="Y26" s="3">
        <v>40</v>
      </c>
      <c r="Z26" s="3">
        <v>20</v>
      </c>
      <c r="AA26" s="3">
        <v>24</v>
      </c>
    </row>
    <row r="27" spans="1:29" x14ac:dyDescent="0.35">
      <c r="A27" s="1" t="s">
        <v>182</v>
      </c>
      <c r="B27" s="1">
        <v>2021</v>
      </c>
      <c r="C27" s="2">
        <v>44491</v>
      </c>
      <c r="D27" s="1" t="s">
        <v>20</v>
      </c>
      <c r="E27" s="1" t="s">
        <v>475</v>
      </c>
      <c r="F27" s="1" t="s">
        <v>113</v>
      </c>
      <c r="G27" s="12">
        <f>(C27-VLOOKUP(E27,Riders!$A$2:$C$1999,2,FALSE))/365</f>
        <v>21.169863013698631</v>
      </c>
      <c r="H27" s="1">
        <v>5</v>
      </c>
      <c r="I27" s="3">
        <v>3</v>
      </c>
      <c r="J27" s="3"/>
      <c r="K27" s="3">
        <v>3</v>
      </c>
      <c r="L27" s="3"/>
      <c r="M27" s="3"/>
      <c r="N27" s="3">
        <v>5</v>
      </c>
      <c r="O27" s="3">
        <v>1</v>
      </c>
      <c r="P27" s="3"/>
      <c r="Q27" s="3"/>
      <c r="R27" s="3"/>
      <c r="S27" s="3"/>
      <c r="T27" s="3"/>
      <c r="U27" s="3"/>
      <c r="V27" s="3">
        <v>3</v>
      </c>
      <c r="W27" s="3"/>
      <c r="X27" s="3">
        <v>4</v>
      </c>
      <c r="Y27" s="3"/>
      <c r="Z27" s="3"/>
      <c r="AA27" s="3">
        <v>19</v>
      </c>
    </row>
    <row r="28" spans="1:29" x14ac:dyDescent="0.35">
      <c r="A28" s="1" t="s">
        <v>182</v>
      </c>
      <c r="B28" s="1">
        <v>2021</v>
      </c>
      <c r="C28" s="2">
        <v>44491</v>
      </c>
      <c r="D28" s="1" t="s">
        <v>20</v>
      </c>
      <c r="E28" s="1" t="s">
        <v>852</v>
      </c>
      <c r="F28" s="1" t="s">
        <v>85</v>
      </c>
      <c r="G28" s="12" t="e">
        <f>(C28-VLOOKUP(E28,Riders!$A$2:$C$1999,2,FALSE))/365</f>
        <v>#N/A</v>
      </c>
      <c r="H28" s="1">
        <v>6</v>
      </c>
      <c r="I28" s="3"/>
      <c r="J28" s="3"/>
      <c r="K28" s="3"/>
      <c r="L28" s="3"/>
      <c r="M28" s="3"/>
      <c r="N28" s="3"/>
      <c r="O28" s="3">
        <v>5</v>
      </c>
      <c r="P28" s="3"/>
      <c r="Q28" s="3"/>
      <c r="R28" s="3"/>
      <c r="S28" s="3"/>
      <c r="T28" s="3"/>
      <c r="U28" s="3">
        <v>1</v>
      </c>
      <c r="V28" s="3"/>
      <c r="W28" s="3"/>
      <c r="X28" s="3">
        <v>10</v>
      </c>
      <c r="Y28" s="3"/>
      <c r="Z28" s="3"/>
      <c r="AA28" s="3">
        <v>16</v>
      </c>
    </row>
    <row r="29" spans="1:29" x14ac:dyDescent="0.35">
      <c r="A29" s="1" t="s">
        <v>182</v>
      </c>
      <c r="B29" s="1">
        <v>2021</v>
      </c>
      <c r="C29" s="2">
        <v>44491</v>
      </c>
      <c r="D29" s="1" t="s">
        <v>20</v>
      </c>
      <c r="E29" s="1" t="s">
        <v>474</v>
      </c>
      <c r="F29" s="1" t="s">
        <v>35</v>
      </c>
      <c r="G29" s="12">
        <f>(C29-VLOOKUP(E29,Riders!$A$2:$C$1999,2,FALSE))/365</f>
        <v>21.493150684931507</v>
      </c>
      <c r="H29" s="1">
        <v>7</v>
      </c>
      <c r="I29" s="3">
        <v>5</v>
      </c>
      <c r="J29" s="3"/>
      <c r="K29" s="3">
        <v>1</v>
      </c>
      <c r="L29" s="3">
        <v>1</v>
      </c>
      <c r="M29" s="3">
        <v>1</v>
      </c>
      <c r="N29" s="3"/>
      <c r="O29" s="3">
        <v>3</v>
      </c>
      <c r="P29" s="3">
        <v>1</v>
      </c>
      <c r="Q29" s="3"/>
      <c r="R29" s="3"/>
      <c r="S29" s="3"/>
      <c r="T29" s="3"/>
      <c r="U29" s="3"/>
      <c r="V29" s="3"/>
      <c r="W29" s="3"/>
      <c r="X29" s="3">
        <v>2</v>
      </c>
      <c r="Y29" s="3"/>
      <c r="Z29" s="3"/>
      <c r="AA29" s="3">
        <v>14</v>
      </c>
    </row>
    <row r="30" spans="1:29" x14ac:dyDescent="0.35">
      <c r="A30" s="1" t="s">
        <v>182</v>
      </c>
      <c r="B30" s="1">
        <v>2021</v>
      </c>
      <c r="C30" s="2">
        <v>44491</v>
      </c>
      <c r="D30" s="1" t="s">
        <v>20</v>
      </c>
      <c r="E30" s="1" t="s">
        <v>590</v>
      </c>
      <c r="F30" s="1" t="s">
        <v>25</v>
      </c>
      <c r="G30" s="12">
        <f>(C30-VLOOKUP(E30,Riders!$A$2:$C$1999,2,FALSE))/365</f>
        <v>29.802739726027397</v>
      </c>
      <c r="H30" s="1">
        <v>8</v>
      </c>
      <c r="I30" s="3"/>
      <c r="J30" s="3"/>
      <c r="K30" s="3"/>
      <c r="L30" s="3">
        <v>5</v>
      </c>
      <c r="M30" s="3"/>
      <c r="N30" s="3"/>
      <c r="O30" s="3"/>
      <c r="P30" s="3">
        <v>3</v>
      </c>
      <c r="Q30" s="3"/>
      <c r="R30" s="3"/>
      <c r="S30" s="3"/>
      <c r="T30" s="3"/>
      <c r="U30" s="3"/>
      <c r="V30" s="3">
        <v>1</v>
      </c>
      <c r="W30" s="3"/>
      <c r="X30" s="3"/>
      <c r="Y30" s="3"/>
      <c r="Z30" s="3"/>
      <c r="AA30" s="3">
        <v>9</v>
      </c>
    </row>
    <row r="31" spans="1:29" x14ac:dyDescent="0.35">
      <c r="A31" s="1" t="s">
        <v>182</v>
      </c>
      <c r="B31" s="1">
        <v>2021</v>
      </c>
      <c r="C31" s="2">
        <v>44491</v>
      </c>
      <c r="D31" s="1" t="s">
        <v>20</v>
      </c>
      <c r="E31" s="1" t="s">
        <v>597</v>
      </c>
      <c r="F31" s="1" t="s">
        <v>29</v>
      </c>
      <c r="G31" s="12">
        <f>(C31-VLOOKUP(E31,Riders!$A$2:$C$1999,2,FALSE))/365</f>
        <v>31.117808219178084</v>
      </c>
      <c r="H31" s="1">
        <v>9</v>
      </c>
      <c r="I31" s="3"/>
      <c r="J31" s="3"/>
      <c r="K31" s="3"/>
      <c r="L31" s="3"/>
      <c r="M31" s="3">
        <v>2</v>
      </c>
      <c r="N31" s="3"/>
      <c r="O31" s="3"/>
      <c r="P31" s="3"/>
      <c r="Q31" s="3">
        <v>1</v>
      </c>
      <c r="R31" s="3">
        <v>2</v>
      </c>
      <c r="S31" s="3"/>
      <c r="T31" s="3"/>
      <c r="U31" s="3"/>
      <c r="V31" s="3"/>
      <c r="W31" s="3">
        <v>3</v>
      </c>
      <c r="X31" s="3"/>
      <c r="Y31" s="3"/>
      <c r="Z31" s="3"/>
      <c r="AA31" s="3">
        <v>8</v>
      </c>
    </row>
    <row r="32" spans="1:29" x14ac:dyDescent="0.35">
      <c r="A32" s="1" t="s">
        <v>182</v>
      </c>
      <c r="B32" s="1">
        <v>2021</v>
      </c>
      <c r="C32" s="2">
        <v>44491</v>
      </c>
      <c r="D32" s="1" t="s">
        <v>20</v>
      </c>
      <c r="E32" s="1" t="s">
        <v>847</v>
      </c>
      <c r="F32" s="1" t="s">
        <v>185</v>
      </c>
      <c r="G32" s="12">
        <f>(C32-VLOOKUP(E32,Riders!$A$2:$C$1999,2,FALSE))/365</f>
        <v>19.753424657534246</v>
      </c>
      <c r="H32" s="1">
        <v>10</v>
      </c>
      <c r="I32" s="3"/>
      <c r="J32" s="3"/>
      <c r="K32" s="3"/>
      <c r="L32" s="3">
        <v>2</v>
      </c>
      <c r="M32" s="3"/>
      <c r="N32" s="3">
        <v>2</v>
      </c>
      <c r="O32" s="3"/>
      <c r="P32" s="3"/>
      <c r="Q32" s="3"/>
      <c r="R32" s="3"/>
      <c r="S32" s="3">
        <v>2</v>
      </c>
      <c r="T32" s="3"/>
      <c r="U32" s="3"/>
      <c r="V32" s="3"/>
      <c r="W32" s="3"/>
      <c r="X32" s="3"/>
      <c r="Y32" s="3"/>
      <c r="Z32" s="3"/>
      <c r="AA32" s="3">
        <v>6</v>
      </c>
    </row>
    <row r="33" spans="1:29" x14ac:dyDescent="0.35">
      <c r="A33" s="1" t="s">
        <v>182</v>
      </c>
      <c r="B33" s="1">
        <v>2021</v>
      </c>
      <c r="C33" s="2">
        <v>44491</v>
      </c>
      <c r="D33" s="1" t="s">
        <v>20</v>
      </c>
      <c r="E33" s="1" t="s">
        <v>857</v>
      </c>
      <c r="F33" s="1" t="s">
        <v>207</v>
      </c>
      <c r="G33" s="12">
        <f>(C33-VLOOKUP(E33,Riders!$A$2:$C$1999,2,FALSE))/365</f>
        <v>26.567123287671233</v>
      </c>
      <c r="H33" s="1">
        <v>11</v>
      </c>
      <c r="I33" s="3"/>
      <c r="J33" s="3"/>
      <c r="K33" s="3"/>
      <c r="L33" s="3"/>
      <c r="M33" s="3"/>
      <c r="N33" s="3">
        <v>3</v>
      </c>
      <c r="O33" s="3"/>
      <c r="P33" s="3"/>
      <c r="Q33" s="3"/>
      <c r="R33" s="3"/>
      <c r="S33" s="3"/>
      <c r="T33" s="3"/>
      <c r="U33" s="3"/>
      <c r="V33" s="3"/>
      <c r="W33" s="3"/>
      <c r="X33" s="3"/>
      <c r="Y33" s="3"/>
      <c r="Z33" s="3"/>
      <c r="AA33" s="3">
        <v>3</v>
      </c>
    </row>
    <row r="34" spans="1:29" x14ac:dyDescent="0.35">
      <c r="A34" s="1" t="s">
        <v>182</v>
      </c>
      <c r="B34" s="1">
        <v>2021</v>
      </c>
      <c r="C34" s="2">
        <v>44491</v>
      </c>
      <c r="D34" s="1" t="s">
        <v>20</v>
      </c>
      <c r="E34" s="1" t="s">
        <v>487</v>
      </c>
      <c r="F34" s="1" t="s">
        <v>164</v>
      </c>
      <c r="G34" s="12">
        <f>(C34-VLOOKUP(E34,Riders!$A$2:$C$1999,2,FALSE))/365</f>
        <v>24.295890410958904</v>
      </c>
      <c r="H34" s="1">
        <v>12</v>
      </c>
      <c r="I34" s="3">
        <v>2</v>
      </c>
      <c r="J34" s="3"/>
      <c r="K34" s="3">
        <v>5</v>
      </c>
      <c r="L34" s="3"/>
      <c r="M34" s="3"/>
      <c r="N34" s="3"/>
      <c r="O34" s="3"/>
      <c r="P34" s="3"/>
      <c r="Q34" s="3"/>
      <c r="R34" s="3"/>
      <c r="S34" s="3"/>
      <c r="T34" s="3">
        <v>1</v>
      </c>
      <c r="U34" s="3"/>
      <c r="V34" s="3"/>
      <c r="W34" s="3"/>
      <c r="X34" s="3"/>
      <c r="Y34" s="3"/>
      <c r="Z34" s="3">
        <v>20</v>
      </c>
      <c r="AA34" s="3">
        <v>-12</v>
      </c>
    </row>
    <row r="35" spans="1:29" x14ac:dyDescent="0.35">
      <c r="A35" s="1" t="s">
        <v>182</v>
      </c>
      <c r="B35" s="1">
        <v>2021</v>
      </c>
      <c r="C35" s="2">
        <v>44491</v>
      </c>
      <c r="D35" s="1" t="s">
        <v>20</v>
      </c>
      <c r="E35" s="1" t="s">
        <v>632</v>
      </c>
      <c r="F35" s="1" t="s">
        <v>46</v>
      </c>
      <c r="G35" s="12">
        <f>(C35-VLOOKUP(E35,Riders!$A$2:$C$1999,2,FALSE))/365</f>
        <v>30.512328767123286</v>
      </c>
      <c r="H35" s="1">
        <v>13</v>
      </c>
      <c r="I35" s="3"/>
      <c r="J35" s="3">
        <v>2</v>
      </c>
      <c r="K35" s="3"/>
      <c r="L35" s="3"/>
      <c r="M35" s="3"/>
      <c r="N35" s="3"/>
      <c r="O35" s="3"/>
      <c r="P35" s="3"/>
      <c r="Q35" s="3"/>
      <c r="R35" s="3"/>
      <c r="S35" s="3"/>
      <c r="T35" s="3"/>
      <c r="U35" s="3"/>
      <c r="V35" s="3"/>
      <c r="W35" s="3"/>
      <c r="X35" s="3"/>
      <c r="Y35" s="3"/>
      <c r="Z35" s="3">
        <v>20</v>
      </c>
      <c r="AA35" s="3">
        <v>-18</v>
      </c>
    </row>
    <row r="36" spans="1:29" x14ac:dyDescent="0.35">
      <c r="A36" s="1" t="s">
        <v>182</v>
      </c>
      <c r="B36" s="1">
        <v>2021</v>
      </c>
      <c r="C36" s="2">
        <v>44491</v>
      </c>
      <c r="D36" s="1" t="s">
        <v>20</v>
      </c>
      <c r="E36" s="1" t="s">
        <v>519</v>
      </c>
      <c r="F36" s="1" t="s">
        <v>250</v>
      </c>
      <c r="G36" s="12">
        <f>(C36-VLOOKUP(E36,Riders!$A$2:$C$1999,2,FALSE))/365</f>
        <v>30.778082191780822</v>
      </c>
      <c r="H36" s="1">
        <v>14</v>
      </c>
      <c r="I36" s="3"/>
      <c r="J36" s="3"/>
      <c r="K36" s="3"/>
      <c r="L36" s="3"/>
      <c r="M36" s="3"/>
      <c r="N36" s="3"/>
      <c r="O36" s="3"/>
      <c r="P36" s="3"/>
      <c r="Q36" s="3"/>
      <c r="R36" s="3"/>
      <c r="S36" s="3"/>
      <c r="T36" s="3"/>
      <c r="U36" s="3"/>
      <c r="V36" s="3"/>
      <c r="W36" s="3"/>
      <c r="X36" s="3"/>
      <c r="Y36" s="3"/>
      <c r="Z36" s="3">
        <v>20</v>
      </c>
      <c r="AA36" s="3">
        <v>-20</v>
      </c>
    </row>
    <row r="37" spans="1:29" x14ac:dyDescent="0.35">
      <c r="A37" s="1" t="s">
        <v>182</v>
      </c>
      <c r="B37" s="1">
        <v>2021</v>
      </c>
      <c r="C37" s="2">
        <v>44491</v>
      </c>
      <c r="D37" s="1" t="s">
        <v>20</v>
      </c>
      <c r="E37" s="1" t="s">
        <v>637</v>
      </c>
      <c r="F37" s="1" t="s">
        <v>638</v>
      </c>
      <c r="G37" s="12">
        <f>(C37-VLOOKUP(E37,Riders!$A$2:$C$1999,2,FALSE))/365</f>
        <v>22.473972602739725</v>
      </c>
      <c r="H37" s="1">
        <v>15</v>
      </c>
      <c r="I37" s="3"/>
      <c r="J37" s="3"/>
      <c r="K37" s="3"/>
      <c r="L37" s="3"/>
      <c r="M37" s="3"/>
      <c r="N37" s="3"/>
      <c r="O37" s="3"/>
      <c r="P37" s="3"/>
      <c r="Q37" s="3"/>
      <c r="R37" s="3"/>
      <c r="S37" s="3"/>
      <c r="T37" s="3"/>
      <c r="U37" s="3"/>
      <c r="V37" s="3"/>
      <c r="W37" s="3"/>
      <c r="X37" s="3"/>
      <c r="Y37" s="3"/>
      <c r="Z37" s="3">
        <v>40</v>
      </c>
      <c r="AA37" s="3">
        <v>-40</v>
      </c>
    </row>
    <row r="38" spans="1:29" x14ac:dyDescent="0.35">
      <c r="A38" s="1" t="s">
        <v>182</v>
      </c>
      <c r="B38" s="1">
        <v>2021</v>
      </c>
      <c r="C38" s="2">
        <v>44491</v>
      </c>
      <c r="D38" s="1" t="s">
        <v>20</v>
      </c>
      <c r="E38" s="1" t="s">
        <v>499</v>
      </c>
      <c r="F38" s="1" t="s">
        <v>145</v>
      </c>
      <c r="G38" s="12">
        <f>(C38-VLOOKUP(E38,Riders!$A$2:$C$1999,2,FALSE))/365</f>
        <v>29.731506849315068</v>
      </c>
      <c r="H38" s="1">
        <v>16</v>
      </c>
      <c r="I38" s="3"/>
      <c r="J38" s="3"/>
      <c r="K38" s="3"/>
      <c r="L38" s="3"/>
      <c r="M38" s="3"/>
      <c r="N38" s="3"/>
      <c r="O38" s="3"/>
      <c r="P38" s="3"/>
      <c r="Q38" s="3"/>
      <c r="R38" s="3"/>
      <c r="S38" s="3"/>
      <c r="T38" s="3"/>
      <c r="U38" s="3"/>
      <c r="V38" s="3"/>
      <c r="W38" s="3"/>
      <c r="X38" s="3"/>
      <c r="Y38" s="3"/>
      <c r="Z38" s="3">
        <v>60</v>
      </c>
      <c r="AA38" s="3">
        <v>-60</v>
      </c>
    </row>
    <row r="39" spans="1:29" x14ac:dyDescent="0.35">
      <c r="A39" s="1" t="s">
        <v>182</v>
      </c>
      <c r="B39" s="1">
        <v>2021</v>
      </c>
      <c r="C39" s="2">
        <v>44491</v>
      </c>
      <c r="D39" s="1" t="s">
        <v>20</v>
      </c>
      <c r="E39" s="1" t="s">
        <v>817</v>
      </c>
      <c r="F39" s="1" t="s">
        <v>42</v>
      </c>
      <c r="G39" s="12">
        <f>(C39-VLOOKUP(E39,Riders!$A$2:$C$1999,2,FALSE))/365</f>
        <v>26.232876712328768</v>
      </c>
      <c r="H39" s="1">
        <v>17</v>
      </c>
      <c r="I39" s="3"/>
      <c r="J39" s="3"/>
      <c r="K39" s="3"/>
      <c r="L39" s="3"/>
      <c r="M39" s="3"/>
      <c r="N39" s="3"/>
      <c r="O39" s="3"/>
      <c r="P39" s="3"/>
      <c r="Q39" s="3"/>
      <c r="R39" s="3"/>
      <c r="S39" s="3"/>
      <c r="T39" s="3"/>
      <c r="U39" s="3"/>
      <c r="V39" s="3"/>
      <c r="W39" s="3"/>
      <c r="X39" s="3"/>
      <c r="Y39" s="3"/>
      <c r="Z39" s="3">
        <v>60</v>
      </c>
      <c r="AA39" s="3">
        <v>-60</v>
      </c>
    </row>
    <row r="40" spans="1:29" x14ac:dyDescent="0.35">
      <c r="A40" s="1" t="s">
        <v>182</v>
      </c>
      <c r="B40" s="1">
        <v>2021</v>
      </c>
      <c r="C40" s="2">
        <v>44491</v>
      </c>
      <c r="D40" s="1" t="s">
        <v>20</v>
      </c>
      <c r="E40" s="1" t="s">
        <v>835</v>
      </c>
      <c r="F40" s="1" t="s">
        <v>56</v>
      </c>
      <c r="G40" s="12" t="e">
        <f>(C40-VLOOKUP(E40,Riders!$A$2:$C$1999,2,FALSE))/365</f>
        <v>#N/A</v>
      </c>
      <c r="H40" s="1">
        <v>18</v>
      </c>
      <c r="I40" s="3"/>
      <c r="J40" s="3"/>
      <c r="K40" s="3"/>
      <c r="L40" s="3"/>
      <c r="M40" s="3"/>
      <c r="N40" s="3"/>
      <c r="O40" s="3"/>
      <c r="P40" s="3"/>
      <c r="Q40" s="3"/>
      <c r="R40" s="3"/>
      <c r="S40" s="3"/>
      <c r="T40" s="3"/>
      <c r="U40" s="3"/>
      <c r="V40" s="3"/>
      <c r="W40" s="3"/>
      <c r="X40" s="3"/>
      <c r="Y40" s="3"/>
      <c r="Z40" s="3">
        <v>100</v>
      </c>
      <c r="AA40" s="3">
        <v>-100</v>
      </c>
    </row>
    <row r="41" spans="1:29" x14ac:dyDescent="0.35">
      <c r="A41" s="1" t="s">
        <v>182</v>
      </c>
      <c r="B41" s="1">
        <v>2021</v>
      </c>
      <c r="C41" s="2">
        <v>44491</v>
      </c>
      <c r="D41" s="1" t="s">
        <v>20</v>
      </c>
      <c r="E41" s="1" t="s">
        <v>811</v>
      </c>
      <c r="F41" s="1" t="s">
        <v>188</v>
      </c>
      <c r="G41" s="12">
        <f>(C41-VLOOKUP(E41,Riders!$A$2:$C$1999,2,FALSE))/365</f>
        <v>21.523287671232875</v>
      </c>
      <c r="H41" s="1" t="s">
        <v>607</v>
      </c>
      <c r="I41" s="3">
        <v>1</v>
      </c>
      <c r="J41" s="3">
        <v>1</v>
      </c>
      <c r="K41" s="3"/>
      <c r="L41" s="3"/>
      <c r="M41" s="3"/>
      <c r="N41" s="3">
        <v>1</v>
      </c>
      <c r="O41" s="3">
        <v>2</v>
      </c>
      <c r="P41" s="3"/>
      <c r="Q41" s="3"/>
      <c r="R41" s="3"/>
      <c r="S41" s="3"/>
      <c r="T41" s="3"/>
      <c r="U41" s="3"/>
      <c r="V41" s="3"/>
      <c r="W41" s="3"/>
      <c r="X41" s="3"/>
      <c r="Y41" s="3"/>
      <c r="Z41" s="3"/>
      <c r="AA41" s="3" t="s">
        <v>607</v>
      </c>
    </row>
    <row r="42" spans="1:29" x14ac:dyDescent="0.35">
      <c r="A42" s="1" t="s">
        <v>182</v>
      </c>
      <c r="B42" s="1">
        <v>2021</v>
      </c>
      <c r="C42" s="2">
        <v>44491</v>
      </c>
      <c r="D42" s="1" t="s">
        <v>20</v>
      </c>
      <c r="E42" s="1" t="s">
        <v>639</v>
      </c>
      <c r="F42" s="1" t="s">
        <v>492</v>
      </c>
      <c r="G42" s="12">
        <f>(C42-VLOOKUP(E42,Riders!$A$2:$C$1999,2,FALSE))/365</f>
        <v>35.978082191780821</v>
      </c>
      <c r="H42" s="1" t="s">
        <v>607</v>
      </c>
      <c r="I42" s="3"/>
      <c r="J42" s="3"/>
      <c r="K42" s="3"/>
      <c r="L42" s="3"/>
      <c r="M42" s="3"/>
      <c r="N42" s="3"/>
      <c r="O42" s="3"/>
      <c r="P42" s="3"/>
      <c r="Q42" s="3"/>
      <c r="R42" s="3"/>
      <c r="S42" s="3"/>
      <c r="T42" s="3"/>
      <c r="U42" s="3"/>
      <c r="V42" s="3"/>
      <c r="W42" s="3"/>
      <c r="X42" s="3"/>
      <c r="Y42" s="3"/>
      <c r="Z42" s="3">
        <v>20</v>
      </c>
      <c r="AA42" s="3" t="s">
        <v>607</v>
      </c>
    </row>
    <row r="43" spans="1:29" x14ac:dyDescent="0.35">
      <c r="A43" s="1" t="s">
        <v>182</v>
      </c>
      <c r="B43" s="1">
        <v>2021</v>
      </c>
      <c r="C43" s="2">
        <v>44491</v>
      </c>
      <c r="D43" s="1" t="s">
        <v>20</v>
      </c>
      <c r="E43" s="1" t="s">
        <v>814</v>
      </c>
      <c r="F43" s="1" t="s">
        <v>44</v>
      </c>
      <c r="G43" s="12" t="e">
        <f>(C43-VLOOKUP(E43,Riders!$A$2:$C$1999,2,FALSE))/365</f>
        <v>#N/A</v>
      </c>
      <c r="H43" s="1" t="s">
        <v>607</v>
      </c>
      <c r="I43" s="3"/>
      <c r="J43" s="3"/>
      <c r="K43" s="3"/>
      <c r="L43" s="3"/>
      <c r="M43" s="3"/>
      <c r="N43" s="3"/>
      <c r="O43" s="3"/>
      <c r="P43" s="3"/>
      <c r="Q43" s="3"/>
      <c r="R43" s="3"/>
      <c r="S43" s="3"/>
      <c r="T43" s="3"/>
      <c r="U43" s="3"/>
      <c r="V43" s="3"/>
      <c r="W43" s="3"/>
      <c r="X43" s="3"/>
      <c r="Y43" s="3"/>
      <c r="Z43" s="3">
        <v>60</v>
      </c>
      <c r="AA43" s="3" t="s">
        <v>607</v>
      </c>
    </row>
    <row r="44" spans="1:29" x14ac:dyDescent="0.35">
      <c r="A44" s="4" t="s">
        <v>217</v>
      </c>
      <c r="B44" s="4">
        <v>2020</v>
      </c>
      <c r="C44" s="5">
        <v>43889</v>
      </c>
      <c r="D44" s="4" t="s">
        <v>20</v>
      </c>
      <c r="E44" s="4" t="s">
        <v>474</v>
      </c>
      <c r="F44" s="4" t="s">
        <v>35</v>
      </c>
      <c r="G44" s="4"/>
      <c r="H44" s="4">
        <v>1</v>
      </c>
      <c r="I44" s="4"/>
      <c r="J44" s="4"/>
      <c r="K44" s="4">
        <v>1</v>
      </c>
      <c r="L44" s="4">
        <v>3</v>
      </c>
      <c r="M44" s="4"/>
      <c r="N44" s="4"/>
      <c r="O44" s="4">
        <v>3</v>
      </c>
      <c r="P44" s="4"/>
      <c r="Q44" s="4"/>
      <c r="R44" s="4">
        <v>3</v>
      </c>
      <c r="S44" s="4">
        <v>2</v>
      </c>
      <c r="T44" s="4">
        <v>1</v>
      </c>
      <c r="U44" s="4"/>
      <c r="V44" s="4"/>
      <c r="W44" s="4">
        <v>5</v>
      </c>
      <c r="X44" s="4"/>
      <c r="Y44" s="4">
        <v>40</v>
      </c>
      <c r="Z44" s="4"/>
      <c r="AA44" s="4">
        <v>58</v>
      </c>
      <c r="AB44" s="7">
        <v>1.9118055555555555</v>
      </c>
      <c r="AC44">
        <v>52.293999999999997</v>
      </c>
    </row>
    <row r="45" spans="1:29" x14ac:dyDescent="0.35">
      <c r="A45" s="4" t="s">
        <v>217</v>
      </c>
      <c r="B45" s="4">
        <v>2020</v>
      </c>
      <c r="C45" s="5">
        <v>43889</v>
      </c>
      <c r="D45" s="4" t="s">
        <v>20</v>
      </c>
      <c r="E45" s="4" t="s">
        <v>617</v>
      </c>
      <c r="F45" s="4" t="s">
        <v>37</v>
      </c>
      <c r="G45" s="4"/>
      <c r="H45" s="4">
        <v>2</v>
      </c>
      <c r="I45" s="4"/>
      <c r="J45" s="4"/>
      <c r="K45" s="4"/>
      <c r="L45" s="4"/>
      <c r="M45" s="4"/>
      <c r="N45" s="4">
        <v>5</v>
      </c>
      <c r="O45" s="4"/>
      <c r="P45" s="4">
        <v>5</v>
      </c>
      <c r="Q45" s="4">
        <v>2</v>
      </c>
      <c r="R45" s="4"/>
      <c r="S45" s="4">
        <v>5</v>
      </c>
      <c r="T45" s="4"/>
      <c r="U45" s="4"/>
      <c r="V45" s="4"/>
      <c r="W45" s="4">
        <v>3</v>
      </c>
      <c r="X45" s="4"/>
      <c r="Y45" s="4">
        <v>20</v>
      </c>
      <c r="Z45" s="4"/>
      <c r="AA45" s="4">
        <v>40</v>
      </c>
    </row>
    <row r="46" spans="1:29" x14ac:dyDescent="0.35">
      <c r="A46" s="4" t="s">
        <v>217</v>
      </c>
      <c r="B46" s="4">
        <v>2020</v>
      </c>
      <c r="C46" s="5">
        <v>43889</v>
      </c>
      <c r="D46" s="4" t="s">
        <v>20</v>
      </c>
      <c r="E46" s="4" t="s">
        <v>641</v>
      </c>
      <c r="F46" s="4" t="s">
        <v>23</v>
      </c>
      <c r="G46" s="4"/>
      <c r="H46" s="4">
        <v>3</v>
      </c>
      <c r="I46" s="4"/>
      <c r="J46" s="4"/>
      <c r="K46" s="4"/>
      <c r="L46" s="4">
        <v>5</v>
      </c>
      <c r="M46" s="4"/>
      <c r="N46" s="4"/>
      <c r="O46" s="4"/>
      <c r="P46" s="4"/>
      <c r="Q46" s="4"/>
      <c r="R46" s="4"/>
      <c r="S46" s="4"/>
      <c r="T46" s="4"/>
      <c r="U46" s="4">
        <v>5</v>
      </c>
      <c r="V46" s="4"/>
      <c r="W46" s="4"/>
      <c r="X46" s="4">
        <v>6</v>
      </c>
      <c r="Y46" s="4">
        <v>20</v>
      </c>
      <c r="Z46" s="4"/>
      <c r="AA46" s="4">
        <v>36</v>
      </c>
    </row>
    <row r="47" spans="1:29" x14ac:dyDescent="0.35">
      <c r="A47" s="4" t="s">
        <v>217</v>
      </c>
      <c r="B47" s="4">
        <v>2020</v>
      </c>
      <c r="C47" s="5">
        <v>43889</v>
      </c>
      <c r="D47" s="4" t="s">
        <v>20</v>
      </c>
      <c r="E47" s="4" t="s">
        <v>632</v>
      </c>
      <c r="F47" s="4" t="s">
        <v>46</v>
      </c>
      <c r="G47" s="4"/>
      <c r="H47" s="4">
        <v>4</v>
      </c>
      <c r="I47" s="4"/>
      <c r="J47" s="4"/>
      <c r="K47" s="4"/>
      <c r="L47" s="4"/>
      <c r="M47" s="4"/>
      <c r="N47" s="4">
        <v>2</v>
      </c>
      <c r="O47" s="4">
        <v>1</v>
      </c>
      <c r="P47" s="4"/>
      <c r="Q47" s="4">
        <v>3</v>
      </c>
      <c r="R47" s="4"/>
      <c r="S47" s="4"/>
      <c r="T47" s="4">
        <v>3</v>
      </c>
      <c r="U47" s="4">
        <v>2</v>
      </c>
      <c r="V47" s="4">
        <v>1</v>
      </c>
      <c r="W47" s="4"/>
      <c r="X47" s="4"/>
      <c r="Y47" s="4">
        <v>20</v>
      </c>
      <c r="Z47" s="4"/>
      <c r="AA47" s="4">
        <v>32</v>
      </c>
    </row>
    <row r="48" spans="1:29" x14ac:dyDescent="0.35">
      <c r="A48" s="4" t="s">
        <v>217</v>
      </c>
      <c r="B48" s="4">
        <v>2020</v>
      </c>
      <c r="C48" s="5">
        <v>43889</v>
      </c>
      <c r="D48" s="4" t="s">
        <v>20</v>
      </c>
      <c r="E48" s="4" t="s">
        <v>975</v>
      </c>
      <c r="F48" s="4" t="s">
        <v>198</v>
      </c>
      <c r="G48" s="4"/>
      <c r="H48" s="4">
        <v>5</v>
      </c>
      <c r="I48" s="4">
        <v>5</v>
      </c>
      <c r="J48" s="4"/>
      <c r="K48" s="4"/>
      <c r="L48" s="4">
        <v>2</v>
      </c>
      <c r="M48" s="4"/>
      <c r="N48" s="4"/>
      <c r="O48" s="4"/>
      <c r="P48" s="4"/>
      <c r="Q48" s="4"/>
      <c r="R48" s="4"/>
      <c r="S48" s="4"/>
      <c r="T48" s="4"/>
      <c r="U48" s="4"/>
      <c r="V48" s="4"/>
      <c r="W48" s="4">
        <v>2</v>
      </c>
      <c r="X48" s="4"/>
      <c r="Y48" s="4">
        <v>20</v>
      </c>
      <c r="Z48" s="4"/>
      <c r="AA48" s="4">
        <v>29</v>
      </c>
    </row>
    <row r="49" spans="1:27" x14ac:dyDescent="0.35">
      <c r="A49" s="4" t="s">
        <v>217</v>
      </c>
      <c r="B49" s="4">
        <v>2020</v>
      </c>
      <c r="C49" s="5">
        <v>43889</v>
      </c>
      <c r="D49" s="4" t="s">
        <v>20</v>
      </c>
      <c r="E49" s="4" t="s">
        <v>976</v>
      </c>
      <c r="F49" s="4" t="s">
        <v>188</v>
      </c>
      <c r="G49" s="4"/>
      <c r="H49" s="4">
        <v>6</v>
      </c>
      <c r="I49" s="4"/>
      <c r="J49" s="4"/>
      <c r="K49" s="4"/>
      <c r="L49" s="4"/>
      <c r="M49" s="4"/>
      <c r="N49" s="4"/>
      <c r="O49" s="4"/>
      <c r="P49" s="4"/>
      <c r="Q49" s="4"/>
      <c r="R49" s="4"/>
      <c r="S49" s="4"/>
      <c r="T49" s="4"/>
      <c r="U49" s="4"/>
      <c r="V49" s="4">
        <v>2</v>
      </c>
      <c r="W49" s="4"/>
      <c r="X49" s="4">
        <v>4</v>
      </c>
      <c r="Y49" s="4">
        <v>20</v>
      </c>
      <c r="Z49" s="4"/>
      <c r="AA49" s="4">
        <v>26</v>
      </c>
    </row>
    <row r="50" spans="1:27" x14ac:dyDescent="0.35">
      <c r="A50" s="4" t="s">
        <v>217</v>
      </c>
      <c r="B50" s="4">
        <v>2020</v>
      </c>
      <c r="C50" s="5">
        <v>43889</v>
      </c>
      <c r="D50" s="4" t="s">
        <v>20</v>
      </c>
      <c r="E50" s="4" t="s">
        <v>808</v>
      </c>
      <c r="F50" s="4" t="s">
        <v>78</v>
      </c>
      <c r="G50" s="4"/>
      <c r="H50" s="4">
        <v>7</v>
      </c>
      <c r="I50" s="4"/>
      <c r="J50" s="4"/>
      <c r="K50" s="4"/>
      <c r="L50" s="4"/>
      <c r="M50" s="4"/>
      <c r="N50" s="4"/>
      <c r="O50" s="4"/>
      <c r="P50" s="4"/>
      <c r="Q50" s="4">
        <v>1</v>
      </c>
      <c r="R50" s="4">
        <v>1</v>
      </c>
      <c r="S50" s="4"/>
      <c r="T50" s="4">
        <v>5</v>
      </c>
      <c r="U50" s="4">
        <v>3</v>
      </c>
      <c r="V50" s="4"/>
      <c r="W50" s="4"/>
      <c r="X50" s="4">
        <v>10</v>
      </c>
      <c r="Y50" s="4"/>
      <c r="Z50" s="4"/>
      <c r="AA50" s="4">
        <v>20</v>
      </c>
    </row>
    <row r="51" spans="1:27" x14ac:dyDescent="0.35">
      <c r="A51" s="4" t="s">
        <v>217</v>
      </c>
      <c r="B51" s="4">
        <v>2020</v>
      </c>
      <c r="C51" s="5">
        <v>43889</v>
      </c>
      <c r="D51" s="4" t="s">
        <v>20</v>
      </c>
      <c r="E51" s="4" t="s">
        <v>977</v>
      </c>
      <c r="F51" s="4" t="s">
        <v>27</v>
      </c>
      <c r="G51" s="4"/>
      <c r="H51" s="4">
        <v>8</v>
      </c>
      <c r="I51" s="4">
        <v>3</v>
      </c>
      <c r="J51" s="4"/>
      <c r="K51" s="4"/>
      <c r="L51" s="4"/>
      <c r="M51" s="4">
        <v>5</v>
      </c>
      <c r="N51" s="4"/>
      <c r="O51" s="4"/>
      <c r="P51" s="4">
        <v>3</v>
      </c>
      <c r="Q51" s="4"/>
      <c r="R51" s="4"/>
      <c r="S51" s="4"/>
      <c r="T51" s="4"/>
      <c r="U51" s="4"/>
      <c r="V51" s="4"/>
      <c r="W51" s="4"/>
      <c r="X51" s="4">
        <v>2</v>
      </c>
      <c r="Y51" s="4"/>
      <c r="Z51" s="4"/>
      <c r="AA51" s="4">
        <v>13</v>
      </c>
    </row>
    <row r="52" spans="1:27" x14ac:dyDescent="0.35">
      <c r="A52" s="4" t="s">
        <v>217</v>
      </c>
      <c r="B52" s="4">
        <v>2020</v>
      </c>
      <c r="C52" s="5">
        <v>43889</v>
      </c>
      <c r="D52" s="4" t="s">
        <v>20</v>
      </c>
      <c r="E52" s="4" t="s">
        <v>590</v>
      </c>
      <c r="F52" s="4" t="s">
        <v>25</v>
      </c>
      <c r="G52" s="4"/>
      <c r="H52" s="4">
        <v>9</v>
      </c>
      <c r="I52" s="4"/>
      <c r="J52" s="4"/>
      <c r="K52" s="4"/>
      <c r="L52" s="4"/>
      <c r="M52" s="4">
        <v>3</v>
      </c>
      <c r="N52" s="4"/>
      <c r="O52" s="4"/>
      <c r="P52" s="4">
        <v>2</v>
      </c>
      <c r="Q52" s="4">
        <v>5</v>
      </c>
      <c r="R52" s="4"/>
      <c r="S52" s="4"/>
      <c r="T52" s="4"/>
      <c r="U52" s="4">
        <v>1</v>
      </c>
      <c r="V52" s="4"/>
      <c r="W52" s="4">
        <v>1</v>
      </c>
      <c r="X52" s="4"/>
      <c r="Y52" s="4"/>
      <c r="Z52" s="4"/>
      <c r="AA52" s="4">
        <v>12</v>
      </c>
    </row>
    <row r="53" spans="1:27" x14ac:dyDescent="0.35">
      <c r="A53" s="4" t="s">
        <v>217</v>
      </c>
      <c r="B53" s="4">
        <v>2020</v>
      </c>
      <c r="C53" s="5">
        <v>43889</v>
      </c>
      <c r="D53" s="4" t="s">
        <v>20</v>
      </c>
      <c r="E53" s="4" t="s">
        <v>978</v>
      </c>
      <c r="F53" s="4" t="s">
        <v>85</v>
      </c>
      <c r="G53" s="4"/>
      <c r="H53" s="4">
        <v>10</v>
      </c>
      <c r="I53" s="4">
        <v>1</v>
      </c>
      <c r="J53" s="4"/>
      <c r="K53" s="4"/>
      <c r="L53" s="4"/>
      <c r="M53" s="4"/>
      <c r="N53" s="4"/>
      <c r="O53" s="4">
        <v>5</v>
      </c>
      <c r="P53" s="4">
        <v>1</v>
      </c>
      <c r="Q53" s="4"/>
      <c r="R53" s="4">
        <v>5</v>
      </c>
      <c r="S53" s="4"/>
      <c r="T53" s="4"/>
      <c r="U53" s="4"/>
      <c r="V53" s="4"/>
      <c r="W53" s="4"/>
      <c r="X53" s="4"/>
      <c r="Y53" s="4"/>
      <c r="Z53" s="4"/>
      <c r="AA53" s="4">
        <v>12</v>
      </c>
    </row>
    <row r="54" spans="1:27" x14ac:dyDescent="0.35">
      <c r="A54" s="4" t="s">
        <v>217</v>
      </c>
      <c r="B54" s="4">
        <v>2020</v>
      </c>
      <c r="C54" s="5">
        <v>43889</v>
      </c>
      <c r="D54" s="4" t="s">
        <v>20</v>
      </c>
      <c r="E54" s="4" t="s">
        <v>979</v>
      </c>
      <c r="F54" s="4" t="s">
        <v>56</v>
      </c>
      <c r="G54" s="4"/>
      <c r="H54" s="4">
        <v>11</v>
      </c>
      <c r="I54" s="4"/>
      <c r="J54" s="4"/>
      <c r="K54" s="4"/>
      <c r="L54" s="4"/>
      <c r="M54" s="4"/>
      <c r="N54" s="4"/>
      <c r="O54" s="4"/>
      <c r="P54" s="4"/>
      <c r="Q54" s="4"/>
      <c r="R54" s="4">
        <v>2</v>
      </c>
      <c r="S54" s="4">
        <v>3</v>
      </c>
      <c r="T54" s="4"/>
      <c r="U54" s="4"/>
      <c r="V54" s="4">
        <v>5</v>
      </c>
      <c r="W54" s="4"/>
      <c r="X54" s="4"/>
      <c r="Y54" s="4"/>
      <c r="Z54" s="4"/>
      <c r="AA54" s="4">
        <v>10</v>
      </c>
    </row>
    <row r="55" spans="1:27" x14ac:dyDescent="0.35">
      <c r="A55" s="4" t="s">
        <v>217</v>
      </c>
      <c r="B55" s="4">
        <v>2020</v>
      </c>
      <c r="C55" s="5">
        <v>43889</v>
      </c>
      <c r="D55" s="4" t="s">
        <v>20</v>
      </c>
      <c r="E55" s="4" t="s">
        <v>980</v>
      </c>
      <c r="F55" s="4" t="s">
        <v>113</v>
      </c>
      <c r="G55" s="4"/>
      <c r="H55" s="4">
        <v>12</v>
      </c>
      <c r="I55" s="4"/>
      <c r="J55" s="4">
        <v>5</v>
      </c>
      <c r="K55" s="4"/>
      <c r="L55" s="4">
        <v>1</v>
      </c>
      <c r="M55" s="4">
        <v>1</v>
      </c>
      <c r="N55" s="4"/>
      <c r="O55" s="4"/>
      <c r="P55" s="4"/>
      <c r="Q55" s="4"/>
      <c r="R55" s="4"/>
      <c r="S55" s="4"/>
      <c r="T55" s="4"/>
      <c r="U55" s="4"/>
      <c r="V55" s="4">
        <v>3</v>
      </c>
      <c r="W55" s="4"/>
      <c r="X55" s="4"/>
      <c r="Y55" s="4"/>
      <c r="Z55" s="4"/>
      <c r="AA55" s="4">
        <v>10</v>
      </c>
    </row>
    <row r="56" spans="1:27" x14ac:dyDescent="0.35">
      <c r="A56" s="4" t="s">
        <v>217</v>
      </c>
      <c r="B56" s="4">
        <v>2020</v>
      </c>
      <c r="C56" s="5">
        <v>43889</v>
      </c>
      <c r="D56" s="4" t="s">
        <v>20</v>
      </c>
      <c r="E56" s="4" t="s">
        <v>648</v>
      </c>
      <c r="F56" s="4" t="s">
        <v>29</v>
      </c>
      <c r="G56" s="4"/>
      <c r="H56" s="4">
        <v>13</v>
      </c>
      <c r="I56" s="4"/>
      <c r="J56" s="4"/>
      <c r="K56" s="4">
        <v>3</v>
      </c>
      <c r="L56" s="4"/>
      <c r="M56" s="4"/>
      <c r="N56" s="4">
        <v>3</v>
      </c>
      <c r="O56" s="4"/>
      <c r="P56" s="4"/>
      <c r="Q56" s="4"/>
      <c r="R56" s="4"/>
      <c r="S56" s="4"/>
      <c r="T56" s="4"/>
      <c r="U56" s="4"/>
      <c r="V56" s="4"/>
      <c r="W56" s="4"/>
      <c r="X56" s="4"/>
      <c r="Y56" s="4"/>
      <c r="Z56" s="4"/>
      <c r="AA56" s="4">
        <v>6</v>
      </c>
    </row>
    <row r="57" spans="1:27" x14ac:dyDescent="0.35">
      <c r="A57" s="4" t="s">
        <v>217</v>
      </c>
      <c r="B57" s="4">
        <v>2020</v>
      </c>
      <c r="C57" s="5">
        <v>43889</v>
      </c>
      <c r="D57" s="4" t="s">
        <v>20</v>
      </c>
      <c r="E57" s="4" t="s">
        <v>827</v>
      </c>
      <c r="F57" s="4" t="s">
        <v>82</v>
      </c>
      <c r="G57" s="4"/>
      <c r="H57" s="4">
        <v>14</v>
      </c>
      <c r="I57" s="4"/>
      <c r="J57" s="4"/>
      <c r="K57" s="4">
        <v>2</v>
      </c>
      <c r="L57" s="4"/>
      <c r="M57" s="4"/>
      <c r="N57" s="4"/>
      <c r="O57" s="4">
        <v>2</v>
      </c>
      <c r="P57" s="4"/>
      <c r="Q57" s="4"/>
      <c r="R57" s="4"/>
      <c r="S57" s="4">
        <v>1</v>
      </c>
      <c r="T57" s="4"/>
      <c r="U57" s="4"/>
      <c r="V57" s="4"/>
      <c r="W57" s="4"/>
      <c r="X57" s="4"/>
      <c r="Y57" s="4"/>
      <c r="Z57" s="4"/>
      <c r="AA57" s="4">
        <v>5</v>
      </c>
    </row>
    <row r="58" spans="1:27" x14ac:dyDescent="0.35">
      <c r="A58" s="4" t="s">
        <v>217</v>
      </c>
      <c r="B58" s="4">
        <v>2020</v>
      </c>
      <c r="C58" s="5">
        <v>43889</v>
      </c>
      <c r="D58" s="4" t="s">
        <v>20</v>
      </c>
      <c r="E58" s="4" t="s">
        <v>857</v>
      </c>
      <c r="F58" s="4" t="s">
        <v>207</v>
      </c>
      <c r="G58" s="4"/>
      <c r="H58" s="4">
        <v>15</v>
      </c>
      <c r="I58" s="4"/>
      <c r="J58" s="4"/>
      <c r="K58" s="4">
        <v>5</v>
      </c>
      <c r="L58" s="4"/>
      <c r="M58" s="4"/>
      <c r="N58" s="4"/>
      <c r="O58" s="4"/>
      <c r="P58" s="4"/>
      <c r="Q58" s="4"/>
      <c r="R58" s="4"/>
      <c r="S58" s="4"/>
      <c r="T58" s="4"/>
      <c r="U58" s="4"/>
      <c r="V58" s="4"/>
      <c r="W58" s="4"/>
      <c r="X58" s="4"/>
      <c r="Y58" s="4"/>
      <c r="Z58" s="4"/>
      <c r="AA58" s="4">
        <v>5</v>
      </c>
    </row>
    <row r="59" spans="1:27" x14ac:dyDescent="0.35">
      <c r="A59" s="4" t="s">
        <v>217</v>
      </c>
      <c r="B59" s="4">
        <v>2020</v>
      </c>
      <c r="C59" s="5">
        <v>43889</v>
      </c>
      <c r="D59" s="4" t="s">
        <v>20</v>
      </c>
      <c r="E59" s="4" t="s">
        <v>340</v>
      </c>
      <c r="F59" s="4" t="s">
        <v>142</v>
      </c>
      <c r="G59" s="4"/>
      <c r="H59" s="4">
        <v>16</v>
      </c>
      <c r="I59" s="4"/>
      <c r="J59" s="4">
        <v>3</v>
      </c>
      <c r="K59" s="4"/>
      <c r="L59" s="4"/>
      <c r="M59" s="4"/>
      <c r="N59" s="4"/>
      <c r="O59" s="4"/>
      <c r="P59" s="4"/>
      <c r="Q59" s="4"/>
      <c r="R59" s="4"/>
      <c r="S59" s="4"/>
      <c r="T59" s="4"/>
      <c r="U59" s="4"/>
      <c r="V59" s="4"/>
      <c r="W59" s="4"/>
      <c r="X59" s="4"/>
      <c r="Y59" s="4"/>
      <c r="Z59" s="4"/>
      <c r="AA59" s="4">
        <v>3</v>
      </c>
    </row>
    <row r="60" spans="1:27" x14ac:dyDescent="0.35">
      <c r="A60" s="4" t="s">
        <v>217</v>
      </c>
      <c r="B60" s="4">
        <v>2020</v>
      </c>
      <c r="C60" s="5">
        <v>43889</v>
      </c>
      <c r="D60" s="4" t="s">
        <v>20</v>
      </c>
      <c r="E60" s="4" t="s">
        <v>969</v>
      </c>
      <c r="F60" s="4" t="s">
        <v>164</v>
      </c>
      <c r="G60" s="4"/>
      <c r="H60" s="4">
        <v>17</v>
      </c>
      <c r="I60" s="4">
        <v>2</v>
      </c>
      <c r="J60" s="4"/>
      <c r="K60" s="4"/>
      <c r="L60" s="4"/>
      <c r="M60" s="4"/>
      <c r="N60" s="4">
        <v>1</v>
      </c>
      <c r="O60" s="4"/>
      <c r="P60" s="4"/>
      <c r="Q60" s="4"/>
      <c r="R60" s="4"/>
      <c r="S60" s="4"/>
      <c r="T60" s="4"/>
      <c r="U60" s="4"/>
      <c r="V60" s="4"/>
      <c r="W60" s="4"/>
      <c r="X60" s="4"/>
      <c r="Y60" s="4"/>
      <c r="Z60" s="4"/>
      <c r="AA60" s="4">
        <v>3</v>
      </c>
    </row>
    <row r="61" spans="1:27" x14ac:dyDescent="0.35">
      <c r="A61" s="4" t="s">
        <v>217</v>
      </c>
      <c r="B61" s="4">
        <v>2020</v>
      </c>
      <c r="C61" s="5">
        <v>43889</v>
      </c>
      <c r="D61" s="4" t="s">
        <v>20</v>
      </c>
      <c r="E61" s="4" t="s">
        <v>965</v>
      </c>
      <c r="F61" s="4" t="s">
        <v>178</v>
      </c>
      <c r="G61" s="4"/>
      <c r="H61" s="4">
        <v>18</v>
      </c>
      <c r="I61" s="4"/>
      <c r="J61" s="4"/>
      <c r="K61" s="4"/>
      <c r="L61" s="4"/>
      <c r="M61" s="4"/>
      <c r="N61" s="4"/>
      <c r="O61" s="4"/>
      <c r="P61" s="4"/>
      <c r="Q61" s="4"/>
      <c r="R61" s="4"/>
      <c r="S61" s="4"/>
      <c r="T61" s="4">
        <v>2</v>
      </c>
      <c r="U61" s="4"/>
      <c r="V61" s="4"/>
      <c r="W61" s="4"/>
      <c r="X61" s="4"/>
      <c r="Y61" s="4"/>
      <c r="Z61" s="4"/>
      <c r="AA61" s="4">
        <v>2</v>
      </c>
    </row>
    <row r="62" spans="1:27" x14ac:dyDescent="0.35">
      <c r="A62" s="4" t="s">
        <v>217</v>
      </c>
      <c r="B62" s="4">
        <v>2020</v>
      </c>
      <c r="C62" s="5">
        <v>43889</v>
      </c>
      <c r="D62" s="4" t="s">
        <v>20</v>
      </c>
      <c r="E62" s="4" t="s">
        <v>981</v>
      </c>
      <c r="F62" s="4" t="s">
        <v>646</v>
      </c>
      <c r="G62" s="4"/>
      <c r="H62" s="4">
        <v>19</v>
      </c>
      <c r="I62" s="4"/>
      <c r="J62" s="4">
        <v>1</v>
      </c>
      <c r="K62" s="4"/>
      <c r="L62" s="4"/>
      <c r="M62" s="4"/>
      <c r="N62" s="4"/>
      <c r="O62" s="4"/>
      <c r="P62" s="4"/>
      <c r="Q62" s="4"/>
      <c r="R62" s="4"/>
      <c r="S62" s="4"/>
      <c r="T62" s="4"/>
      <c r="U62" s="4"/>
      <c r="V62" s="4"/>
      <c r="W62" s="4"/>
      <c r="X62" s="4"/>
      <c r="Y62" s="4"/>
      <c r="Z62" s="4"/>
      <c r="AA62" s="4">
        <v>1</v>
      </c>
    </row>
    <row r="63" spans="1:27" x14ac:dyDescent="0.35">
      <c r="A63" s="4" t="s">
        <v>217</v>
      </c>
      <c r="B63" s="4">
        <v>2020</v>
      </c>
      <c r="C63" s="5">
        <v>43889</v>
      </c>
      <c r="D63" s="4" t="s">
        <v>20</v>
      </c>
      <c r="E63" s="4" t="s">
        <v>695</v>
      </c>
      <c r="F63" s="4" t="s">
        <v>33</v>
      </c>
      <c r="G63" s="4"/>
      <c r="H63" s="4">
        <v>20</v>
      </c>
      <c r="I63" s="4"/>
      <c r="J63" s="4"/>
      <c r="K63" s="4"/>
      <c r="L63" s="4"/>
      <c r="M63" s="4"/>
      <c r="N63" s="4"/>
      <c r="O63" s="4"/>
      <c r="P63" s="4"/>
      <c r="Q63" s="4"/>
      <c r="R63" s="4"/>
      <c r="S63" s="4"/>
      <c r="T63" s="4"/>
      <c r="U63" s="4"/>
      <c r="V63" s="4"/>
      <c r="W63" s="4"/>
      <c r="X63" s="4"/>
      <c r="Y63" s="4"/>
      <c r="Z63" s="4"/>
      <c r="AA63" s="4">
        <v>0</v>
      </c>
    </row>
    <row r="64" spans="1:27" x14ac:dyDescent="0.35">
      <c r="A64" s="4" t="s">
        <v>217</v>
      </c>
      <c r="B64" s="4">
        <v>2020</v>
      </c>
      <c r="C64" s="5">
        <v>43889</v>
      </c>
      <c r="D64" s="4" t="s">
        <v>20</v>
      </c>
      <c r="E64" s="4" t="s">
        <v>982</v>
      </c>
      <c r="F64" s="4" t="s">
        <v>58</v>
      </c>
      <c r="G64" s="4"/>
      <c r="H64" s="4">
        <v>21</v>
      </c>
      <c r="I64" s="4"/>
      <c r="J64" s="4"/>
      <c r="K64" s="4"/>
      <c r="L64" s="4"/>
      <c r="M64" s="4"/>
      <c r="N64" s="4"/>
      <c r="O64" s="4"/>
      <c r="P64" s="4"/>
      <c r="Q64" s="4"/>
      <c r="R64" s="4"/>
      <c r="S64" s="4"/>
      <c r="T64" s="4"/>
      <c r="U64" s="4"/>
      <c r="V64" s="4"/>
      <c r="W64" s="4"/>
      <c r="X64" s="4"/>
      <c r="Y64" s="4"/>
      <c r="Z64" s="4"/>
      <c r="AA64" s="4">
        <v>0</v>
      </c>
    </row>
    <row r="65" spans="1:29" x14ac:dyDescent="0.35">
      <c r="A65" s="4" t="s">
        <v>217</v>
      </c>
      <c r="B65" s="4">
        <v>2020</v>
      </c>
      <c r="C65" s="5">
        <v>43889</v>
      </c>
      <c r="D65" s="4" t="s">
        <v>20</v>
      </c>
      <c r="E65" s="4" t="s">
        <v>491</v>
      </c>
      <c r="F65" s="4" t="s">
        <v>492</v>
      </c>
      <c r="G65" s="4"/>
      <c r="H65" s="4">
        <v>22</v>
      </c>
      <c r="I65" s="4"/>
      <c r="J65" s="4"/>
      <c r="K65" s="4"/>
      <c r="L65" s="4"/>
      <c r="M65" s="4">
        <v>2</v>
      </c>
      <c r="N65" s="4"/>
      <c r="O65" s="4"/>
      <c r="P65" s="4"/>
      <c r="Q65" s="4"/>
      <c r="R65" s="4"/>
      <c r="S65" s="4"/>
      <c r="T65" s="4"/>
      <c r="U65" s="4"/>
      <c r="V65" s="4"/>
      <c r="W65" s="4"/>
      <c r="X65" s="4"/>
      <c r="Y65" s="4"/>
      <c r="Z65" s="4">
        <v>20</v>
      </c>
      <c r="AA65" s="4">
        <v>-18</v>
      </c>
    </row>
    <row r="66" spans="1:29" x14ac:dyDescent="0.35">
      <c r="A66" s="4" t="s">
        <v>217</v>
      </c>
      <c r="B66" s="4">
        <v>2020</v>
      </c>
      <c r="C66" s="5">
        <v>43889</v>
      </c>
      <c r="D66" s="4" t="s">
        <v>20</v>
      </c>
      <c r="E66" s="4" t="s">
        <v>817</v>
      </c>
      <c r="F66" s="4" t="s">
        <v>42</v>
      </c>
      <c r="G66" s="4"/>
      <c r="H66" s="4" t="s">
        <v>607</v>
      </c>
      <c r="I66" s="4"/>
      <c r="J66" s="4">
        <v>2</v>
      </c>
      <c r="K66" s="4"/>
      <c r="L66" s="4"/>
      <c r="M66" s="4"/>
      <c r="N66" s="4"/>
      <c r="O66" s="4"/>
      <c r="P66" s="4"/>
      <c r="Q66" s="4"/>
      <c r="R66" s="4"/>
      <c r="S66" s="4"/>
      <c r="T66" s="4"/>
      <c r="U66" s="4"/>
      <c r="V66" s="4"/>
      <c r="W66" s="4"/>
      <c r="X66" s="4"/>
      <c r="Y66" s="4"/>
      <c r="Z66" s="4">
        <v>40</v>
      </c>
      <c r="AA66" s="4" t="s">
        <v>607</v>
      </c>
    </row>
    <row r="67" spans="1:29" x14ac:dyDescent="0.35">
      <c r="A67" s="1" t="s">
        <v>233</v>
      </c>
      <c r="B67" s="1">
        <v>2019</v>
      </c>
      <c r="C67" s="2">
        <v>43770</v>
      </c>
      <c r="D67" s="1" t="s">
        <v>66</v>
      </c>
      <c r="E67" s="1" t="s">
        <v>980</v>
      </c>
      <c r="F67" s="1" t="s">
        <v>113</v>
      </c>
      <c r="G67" s="1"/>
      <c r="H67" s="1">
        <v>1</v>
      </c>
      <c r="I67" s="1"/>
      <c r="J67" s="1"/>
      <c r="K67" s="1">
        <v>5</v>
      </c>
      <c r="L67" s="1">
        <v>2</v>
      </c>
      <c r="M67" s="1"/>
      <c r="N67" s="1"/>
      <c r="O67" s="1">
        <v>3</v>
      </c>
      <c r="P67" s="1"/>
      <c r="Q67" s="1">
        <v>5</v>
      </c>
      <c r="R67" s="1"/>
      <c r="S67" s="1"/>
      <c r="T67" s="1">
        <v>5</v>
      </c>
      <c r="U67" s="1"/>
      <c r="V67" s="1"/>
      <c r="W67" s="1">
        <v>5</v>
      </c>
      <c r="X67" s="1">
        <v>10</v>
      </c>
      <c r="Y67" s="1">
        <v>60</v>
      </c>
      <c r="Z67" s="1"/>
      <c r="AA67" s="1">
        <v>95</v>
      </c>
      <c r="AB67" s="7">
        <v>1.8868055555555554</v>
      </c>
      <c r="AC67">
        <v>52.987000000000002</v>
      </c>
    </row>
    <row r="68" spans="1:29" x14ac:dyDescent="0.35">
      <c r="A68" s="1" t="s">
        <v>233</v>
      </c>
      <c r="B68" s="1">
        <v>2019</v>
      </c>
      <c r="C68" s="2">
        <v>43770</v>
      </c>
      <c r="D68" s="1" t="s">
        <v>66</v>
      </c>
      <c r="E68" s="1" t="s">
        <v>617</v>
      </c>
      <c r="F68" s="1" t="s">
        <v>37</v>
      </c>
      <c r="G68" s="1"/>
      <c r="H68" s="1">
        <v>2</v>
      </c>
      <c r="I68" s="1"/>
      <c r="J68" s="1"/>
      <c r="K68" s="1">
        <v>3</v>
      </c>
      <c r="L68" s="1"/>
      <c r="M68" s="1">
        <v>5</v>
      </c>
      <c r="N68" s="1"/>
      <c r="O68" s="1"/>
      <c r="P68" s="1">
        <v>3</v>
      </c>
      <c r="Q68" s="1">
        <v>3</v>
      </c>
      <c r="R68" s="1"/>
      <c r="S68" s="1">
        <v>5</v>
      </c>
      <c r="T68" s="1"/>
      <c r="U68" s="1"/>
      <c r="V68" s="1"/>
      <c r="W68" s="1">
        <v>2</v>
      </c>
      <c r="X68" s="1">
        <v>6</v>
      </c>
      <c r="Y68" s="1">
        <v>60</v>
      </c>
      <c r="Z68" s="1"/>
      <c r="AA68" s="1">
        <v>87</v>
      </c>
    </row>
    <row r="69" spans="1:29" x14ac:dyDescent="0.35">
      <c r="A69" s="1" t="s">
        <v>233</v>
      </c>
      <c r="B69" s="1">
        <v>2019</v>
      </c>
      <c r="C69" s="2">
        <v>43770</v>
      </c>
      <c r="D69" s="1" t="s">
        <v>66</v>
      </c>
      <c r="E69" s="1" t="s">
        <v>807</v>
      </c>
      <c r="F69" s="1" t="s">
        <v>646</v>
      </c>
      <c r="G69" s="1"/>
      <c r="H69" s="1">
        <v>3</v>
      </c>
      <c r="I69" s="1"/>
      <c r="J69" s="1"/>
      <c r="K69" s="1"/>
      <c r="L69" s="1"/>
      <c r="M69" s="1">
        <v>2</v>
      </c>
      <c r="N69" s="1">
        <v>5</v>
      </c>
      <c r="O69" s="1"/>
      <c r="P69" s="1">
        <v>1</v>
      </c>
      <c r="Q69" s="1">
        <v>1</v>
      </c>
      <c r="R69" s="1"/>
      <c r="S69" s="1">
        <v>3</v>
      </c>
      <c r="T69" s="1">
        <v>2</v>
      </c>
      <c r="U69" s="1"/>
      <c r="V69" s="1"/>
      <c r="W69" s="1">
        <v>1</v>
      </c>
      <c r="X69" s="1"/>
      <c r="Y69" s="1">
        <v>40</v>
      </c>
      <c r="Z69" s="1"/>
      <c r="AA69" s="1">
        <v>55</v>
      </c>
    </row>
    <row r="70" spans="1:29" x14ac:dyDescent="0.35">
      <c r="A70" s="1" t="s">
        <v>233</v>
      </c>
      <c r="B70" s="1">
        <v>2019</v>
      </c>
      <c r="C70" s="2">
        <v>43770</v>
      </c>
      <c r="D70" s="1" t="s">
        <v>66</v>
      </c>
      <c r="E70" s="1" t="s">
        <v>888</v>
      </c>
      <c r="F70" s="1" t="s">
        <v>78</v>
      </c>
      <c r="G70" s="1"/>
      <c r="H70" s="1">
        <v>4</v>
      </c>
      <c r="I70" s="1">
        <v>1</v>
      </c>
      <c r="J70" s="1"/>
      <c r="K70" s="1"/>
      <c r="L70" s="1"/>
      <c r="M70" s="1"/>
      <c r="N70" s="1"/>
      <c r="O70" s="1">
        <v>5</v>
      </c>
      <c r="P70" s="1"/>
      <c r="Q70" s="1">
        <v>2</v>
      </c>
      <c r="R70" s="1"/>
      <c r="S70" s="1">
        <v>1</v>
      </c>
      <c r="T70" s="1">
        <v>3</v>
      </c>
      <c r="U70" s="1"/>
      <c r="V70" s="1">
        <v>2</v>
      </c>
      <c r="W70" s="1"/>
      <c r="X70" s="1"/>
      <c r="Y70" s="1">
        <v>40</v>
      </c>
      <c r="Z70" s="1"/>
      <c r="AA70" s="1">
        <v>54</v>
      </c>
    </row>
    <row r="71" spans="1:29" x14ac:dyDescent="0.35">
      <c r="A71" s="1" t="s">
        <v>233</v>
      </c>
      <c r="B71" s="1">
        <v>2019</v>
      </c>
      <c r="C71" s="2">
        <v>43770</v>
      </c>
      <c r="D71" s="1" t="s">
        <v>66</v>
      </c>
      <c r="E71" s="1" t="s">
        <v>1053</v>
      </c>
      <c r="F71" s="1" t="s">
        <v>27</v>
      </c>
      <c r="G71" s="1"/>
      <c r="H71" s="1">
        <v>5</v>
      </c>
      <c r="I71" s="1">
        <v>2</v>
      </c>
      <c r="J71" s="1"/>
      <c r="K71" s="1">
        <v>1</v>
      </c>
      <c r="L71" s="1">
        <v>1</v>
      </c>
      <c r="M71" s="1"/>
      <c r="N71" s="1">
        <v>3</v>
      </c>
      <c r="O71" s="1"/>
      <c r="P71" s="1"/>
      <c r="Q71" s="1"/>
      <c r="R71" s="1"/>
      <c r="S71" s="1">
        <v>2</v>
      </c>
      <c r="T71" s="1">
        <v>1</v>
      </c>
      <c r="U71" s="1">
        <v>2</v>
      </c>
      <c r="V71" s="1"/>
      <c r="W71" s="1"/>
      <c r="X71" s="1"/>
      <c r="Y71" s="1">
        <v>40</v>
      </c>
      <c r="Z71" s="1"/>
      <c r="AA71" s="1">
        <v>52</v>
      </c>
    </row>
    <row r="72" spans="1:29" x14ac:dyDescent="0.35">
      <c r="A72" s="1" t="s">
        <v>233</v>
      </c>
      <c r="B72" s="1">
        <v>2019</v>
      </c>
      <c r="C72" s="2">
        <v>43770</v>
      </c>
      <c r="D72" s="1" t="s">
        <v>66</v>
      </c>
      <c r="E72" s="1" t="s">
        <v>976</v>
      </c>
      <c r="F72" s="1" t="s">
        <v>1066</v>
      </c>
      <c r="G72" s="1"/>
      <c r="H72" s="1">
        <v>6</v>
      </c>
      <c r="I72" s="1"/>
      <c r="J72" s="1"/>
      <c r="K72" s="1"/>
      <c r="L72" s="1">
        <v>5</v>
      </c>
      <c r="M72" s="1"/>
      <c r="N72" s="1"/>
      <c r="O72" s="1"/>
      <c r="P72" s="1"/>
      <c r="Q72" s="1"/>
      <c r="R72" s="1">
        <v>2</v>
      </c>
      <c r="S72" s="1"/>
      <c r="T72" s="1"/>
      <c r="U72" s="1">
        <v>3</v>
      </c>
      <c r="V72" s="1"/>
      <c r="W72" s="1"/>
      <c r="X72" s="1"/>
      <c r="Y72" s="1">
        <v>40</v>
      </c>
      <c r="Z72" s="1"/>
      <c r="AA72" s="1">
        <v>50</v>
      </c>
    </row>
    <row r="73" spans="1:29" x14ac:dyDescent="0.35">
      <c r="A73" s="1" t="s">
        <v>233</v>
      </c>
      <c r="B73" s="1">
        <v>2019</v>
      </c>
      <c r="C73" s="2">
        <v>43770</v>
      </c>
      <c r="D73" s="1" t="s">
        <v>66</v>
      </c>
      <c r="E73" s="1" t="s">
        <v>648</v>
      </c>
      <c r="F73" s="1" t="s">
        <v>1057</v>
      </c>
      <c r="G73" s="1"/>
      <c r="H73" s="1">
        <v>7</v>
      </c>
      <c r="I73" s="1"/>
      <c r="J73" s="1"/>
      <c r="K73" s="1">
        <v>2</v>
      </c>
      <c r="L73" s="1">
        <v>3</v>
      </c>
      <c r="M73" s="1"/>
      <c r="N73" s="1"/>
      <c r="O73" s="1"/>
      <c r="P73" s="1"/>
      <c r="Q73" s="1"/>
      <c r="R73" s="1"/>
      <c r="S73" s="1"/>
      <c r="T73" s="1"/>
      <c r="U73" s="1"/>
      <c r="V73" s="1"/>
      <c r="W73" s="1"/>
      <c r="X73" s="1"/>
      <c r="Y73" s="1">
        <v>40</v>
      </c>
      <c r="Z73" s="1"/>
      <c r="AA73" s="1">
        <v>45</v>
      </c>
    </row>
    <row r="74" spans="1:29" x14ac:dyDescent="0.35">
      <c r="A74" s="1" t="s">
        <v>233</v>
      </c>
      <c r="B74" s="1">
        <v>2019</v>
      </c>
      <c r="C74" s="2">
        <v>43770</v>
      </c>
      <c r="D74" s="1" t="s">
        <v>66</v>
      </c>
      <c r="E74" s="1" t="s">
        <v>857</v>
      </c>
      <c r="F74" s="1" t="s">
        <v>207</v>
      </c>
      <c r="G74" s="1"/>
      <c r="H74" s="1">
        <v>8</v>
      </c>
      <c r="I74" s="1"/>
      <c r="J74" s="1">
        <v>1</v>
      </c>
      <c r="K74" s="1"/>
      <c r="L74" s="1"/>
      <c r="M74" s="1"/>
      <c r="N74" s="1"/>
      <c r="O74" s="1"/>
      <c r="P74" s="1"/>
      <c r="Q74" s="1"/>
      <c r="R74" s="1">
        <v>3</v>
      </c>
      <c r="S74" s="1"/>
      <c r="T74" s="1"/>
      <c r="U74" s="1"/>
      <c r="V74" s="1"/>
      <c r="W74" s="1"/>
      <c r="X74" s="1"/>
      <c r="Y74" s="1">
        <v>40</v>
      </c>
      <c r="Z74" s="1"/>
      <c r="AA74" s="1">
        <v>44</v>
      </c>
    </row>
    <row r="75" spans="1:29" x14ac:dyDescent="0.35">
      <c r="A75" s="1" t="s">
        <v>233</v>
      </c>
      <c r="B75" s="1">
        <v>2019</v>
      </c>
      <c r="C75" s="2">
        <v>43770</v>
      </c>
      <c r="D75" s="1" t="s">
        <v>66</v>
      </c>
      <c r="E75" s="1" t="s">
        <v>340</v>
      </c>
      <c r="F75" s="1" t="s">
        <v>142</v>
      </c>
      <c r="G75" s="1"/>
      <c r="H75" s="1">
        <v>9</v>
      </c>
      <c r="I75" s="1">
        <v>3</v>
      </c>
      <c r="J75" s="1">
        <v>3</v>
      </c>
      <c r="K75" s="1"/>
      <c r="L75" s="1"/>
      <c r="M75" s="1"/>
      <c r="N75" s="1">
        <v>2</v>
      </c>
      <c r="O75" s="1"/>
      <c r="P75" s="1"/>
      <c r="Q75" s="1"/>
      <c r="R75" s="1">
        <v>5</v>
      </c>
      <c r="S75" s="1"/>
      <c r="T75" s="1"/>
      <c r="U75" s="1"/>
      <c r="V75" s="1"/>
      <c r="W75" s="1"/>
      <c r="X75" s="1"/>
      <c r="Y75" s="1">
        <v>20</v>
      </c>
      <c r="Z75" s="1"/>
      <c r="AA75" s="1">
        <v>33</v>
      </c>
    </row>
    <row r="76" spans="1:29" x14ac:dyDescent="0.35">
      <c r="A76" s="1" t="s">
        <v>233</v>
      </c>
      <c r="B76" s="1">
        <v>2019</v>
      </c>
      <c r="C76" s="2">
        <v>43770</v>
      </c>
      <c r="D76" s="1" t="s">
        <v>66</v>
      </c>
      <c r="E76" s="1" t="s">
        <v>846</v>
      </c>
      <c r="F76" s="1" t="s">
        <v>198</v>
      </c>
      <c r="G76" s="1"/>
      <c r="H76" s="1">
        <v>10</v>
      </c>
      <c r="I76" s="1">
        <v>5</v>
      </c>
      <c r="J76" s="1"/>
      <c r="K76" s="1"/>
      <c r="L76" s="1"/>
      <c r="M76" s="1"/>
      <c r="N76" s="1"/>
      <c r="O76" s="1"/>
      <c r="P76" s="1"/>
      <c r="Q76" s="1"/>
      <c r="R76" s="1">
        <v>1</v>
      </c>
      <c r="S76" s="1"/>
      <c r="T76" s="1"/>
      <c r="U76" s="1"/>
      <c r="V76" s="1">
        <v>3</v>
      </c>
      <c r="W76" s="1">
        <v>3</v>
      </c>
      <c r="X76" s="1"/>
      <c r="Y76" s="1">
        <v>20</v>
      </c>
      <c r="Z76" s="1"/>
      <c r="AA76" s="1">
        <v>32</v>
      </c>
    </row>
    <row r="77" spans="1:29" x14ac:dyDescent="0.35">
      <c r="A77" s="1" t="s">
        <v>233</v>
      </c>
      <c r="B77" s="1">
        <v>2019</v>
      </c>
      <c r="C77" s="2">
        <v>43770</v>
      </c>
      <c r="D77" s="1" t="s">
        <v>66</v>
      </c>
      <c r="E77" s="1" t="s">
        <v>1018</v>
      </c>
      <c r="F77" s="1" t="s">
        <v>524</v>
      </c>
      <c r="G77" s="1"/>
      <c r="H77" s="1">
        <v>11</v>
      </c>
      <c r="I77" s="1"/>
      <c r="J77" s="1"/>
      <c r="K77" s="1"/>
      <c r="L77" s="1"/>
      <c r="M77" s="1"/>
      <c r="N77" s="1"/>
      <c r="O77" s="1"/>
      <c r="P77" s="1"/>
      <c r="Q77" s="1"/>
      <c r="R77" s="1"/>
      <c r="S77" s="1"/>
      <c r="T77" s="1"/>
      <c r="U77" s="1"/>
      <c r="V77" s="1">
        <v>5</v>
      </c>
      <c r="W77" s="1"/>
      <c r="X77" s="1"/>
      <c r="Y77" s="1">
        <v>20</v>
      </c>
      <c r="Z77" s="1"/>
      <c r="AA77" s="1">
        <v>25</v>
      </c>
    </row>
    <row r="78" spans="1:29" x14ac:dyDescent="0.35">
      <c r="A78" s="1" t="s">
        <v>233</v>
      </c>
      <c r="B78" s="1">
        <v>2019</v>
      </c>
      <c r="C78" s="2">
        <v>43770</v>
      </c>
      <c r="D78" s="1" t="s">
        <v>66</v>
      </c>
      <c r="E78" s="1" t="s">
        <v>1071</v>
      </c>
      <c r="F78" s="1" t="s">
        <v>166</v>
      </c>
      <c r="G78" s="1"/>
      <c r="H78" s="1">
        <v>12</v>
      </c>
      <c r="I78" s="1"/>
      <c r="J78" s="1"/>
      <c r="K78" s="1"/>
      <c r="L78" s="1"/>
      <c r="M78" s="1"/>
      <c r="N78" s="1"/>
      <c r="O78" s="1"/>
      <c r="P78" s="1">
        <v>5</v>
      </c>
      <c r="Q78" s="1"/>
      <c r="R78" s="1"/>
      <c r="S78" s="1"/>
      <c r="T78" s="1"/>
      <c r="U78" s="1"/>
      <c r="V78" s="1"/>
      <c r="W78" s="1"/>
      <c r="X78" s="1"/>
      <c r="Y78" s="1">
        <v>20</v>
      </c>
      <c r="Z78" s="1"/>
      <c r="AA78" s="1">
        <v>25</v>
      </c>
    </row>
    <row r="79" spans="1:29" x14ac:dyDescent="0.35">
      <c r="A79" s="1" t="s">
        <v>233</v>
      </c>
      <c r="B79" s="1">
        <v>2019</v>
      </c>
      <c r="C79" s="2">
        <v>43770</v>
      </c>
      <c r="D79" s="1" t="s">
        <v>66</v>
      </c>
      <c r="E79" s="1" t="s">
        <v>1072</v>
      </c>
      <c r="F79" s="1" t="s">
        <v>1073</v>
      </c>
      <c r="G79" s="1"/>
      <c r="H79" s="1">
        <v>13</v>
      </c>
      <c r="I79" s="1"/>
      <c r="J79" s="1"/>
      <c r="K79" s="1"/>
      <c r="L79" s="1"/>
      <c r="M79" s="1"/>
      <c r="N79" s="1"/>
      <c r="O79" s="1">
        <v>2</v>
      </c>
      <c r="P79" s="1"/>
      <c r="Q79" s="1"/>
      <c r="R79" s="1"/>
      <c r="S79" s="1"/>
      <c r="T79" s="1"/>
      <c r="U79" s="1"/>
      <c r="V79" s="1"/>
      <c r="W79" s="1"/>
      <c r="X79" s="1"/>
      <c r="Y79" s="1">
        <v>20</v>
      </c>
      <c r="Z79" s="1"/>
      <c r="AA79" s="1">
        <v>22</v>
      </c>
    </row>
    <row r="80" spans="1:29" x14ac:dyDescent="0.35">
      <c r="A80" s="1" t="s">
        <v>233</v>
      </c>
      <c r="B80" s="1">
        <v>2019</v>
      </c>
      <c r="C80" s="2">
        <v>43770</v>
      </c>
      <c r="D80" s="1" t="s">
        <v>66</v>
      </c>
      <c r="E80" s="1" t="s">
        <v>984</v>
      </c>
      <c r="F80" s="1" t="s">
        <v>152</v>
      </c>
      <c r="G80" s="1"/>
      <c r="H80" s="1">
        <v>14</v>
      </c>
      <c r="I80" s="1"/>
      <c r="J80" s="1"/>
      <c r="K80" s="1"/>
      <c r="L80" s="1"/>
      <c r="M80" s="1"/>
      <c r="N80" s="1"/>
      <c r="O80" s="1"/>
      <c r="P80" s="1"/>
      <c r="Q80" s="1"/>
      <c r="R80" s="1"/>
      <c r="S80" s="1"/>
      <c r="T80" s="1"/>
      <c r="U80" s="1"/>
      <c r="V80" s="1"/>
      <c r="W80" s="1"/>
      <c r="X80" s="1"/>
      <c r="Y80" s="1">
        <v>20</v>
      </c>
      <c r="Z80" s="1"/>
      <c r="AA80" s="1">
        <v>20</v>
      </c>
    </row>
    <row r="81" spans="1:29" x14ac:dyDescent="0.35">
      <c r="A81" s="1" t="s">
        <v>233</v>
      </c>
      <c r="B81" s="1">
        <v>2019</v>
      </c>
      <c r="C81" s="2">
        <v>43770</v>
      </c>
      <c r="D81" s="1" t="s">
        <v>66</v>
      </c>
      <c r="E81" s="1" t="s">
        <v>852</v>
      </c>
      <c r="F81" s="1" t="s">
        <v>85</v>
      </c>
      <c r="G81" s="1"/>
      <c r="H81" s="1">
        <v>15</v>
      </c>
      <c r="I81" s="1"/>
      <c r="J81" s="1"/>
      <c r="K81" s="1"/>
      <c r="L81" s="1"/>
      <c r="M81" s="1"/>
      <c r="N81" s="1"/>
      <c r="O81" s="1">
        <v>1</v>
      </c>
      <c r="P81" s="1"/>
      <c r="Q81" s="1"/>
      <c r="R81" s="1"/>
      <c r="S81" s="1"/>
      <c r="T81" s="1"/>
      <c r="U81" s="1">
        <v>5</v>
      </c>
      <c r="V81" s="1"/>
      <c r="W81" s="1"/>
      <c r="X81" s="1">
        <v>4</v>
      </c>
      <c r="Y81" s="1"/>
      <c r="Z81" s="1"/>
      <c r="AA81" s="1">
        <v>10</v>
      </c>
    </row>
    <row r="82" spans="1:29" x14ac:dyDescent="0.35">
      <c r="A82" s="1" t="s">
        <v>233</v>
      </c>
      <c r="B82" s="1">
        <v>2019</v>
      </c>
      <c r="C82" s="2">
        <v>43770</v>
      </c>
      <c r="D82" s="1" t="s">
        <v>66</v>
      </c>
      <c r="E82" s="1" t="s">
        <v>997</v>
      </c>
      <c r="F82" s="1" t="s">
        <v>188</v>
      </c>
      <c r="G82" s="1"/>
      <c r="H82" s="1">
        <v>16</v>
      </c>
      <c r="I82" s="1"/>
      <c r="J82" s="1">
        <v>5</v>
      </c>
      <c r="K82" s="1"/>
      <c r="L82" s="1"/>
      <c r="M82" s="1"/>
      <c r="N82" s="1">
        <v>1</v>
      </c>
      <c r="O82" s="1"/>
      <c r="P82" s="1">
        <v>2</v>
      </c>
      <c r="Q82" s="1"/>
      <c r="R82" s="1"/>
      <c r="S82" s="1"/>
      <c r="T82" s="1"/>
      <c r="U82" s="1"/>
      <c r="V82" s="1"/>
      <c r="W82" s="1"/>
      <c r="X82" s="1"/>
      <c r="Y82" s="1"/>
      <c r="Z82" s="1"/>
      <c r="AA82" s="1">
        <v>8</v>
      </c>
    </row>
    <row r="83" spans="1:29" x14ac:dyDescent="0.35">
      <c r="A83" s="1" t="s">
        <v>233</v>
      </c>
      <c r="B83" s="1">
        <v>2019</v>
      </c>
      <c r="C83" s="2">
        <v>43770</v>
      </c>
      <c r="D83" s="1" t="s">
        <v>66</v>
      </c>
      <c r="E83" s="1" t="s">
        <v>688</v>
      </c>
      <c r="F83" s="1" t="s">
        <v>25</v>
      </c>
      <c r="G83" s="1"/>
      <c r="H83" s="1">
        <v>17</v>
      </c>
      <c r="I83" s="1"/>
      <c r="J83" s="1">
        <v>2</v>
      </c>
      <c r="K83" s="1"/>
      <c r="L83" s="1"/>
      <c r="M83" s="1">
        <v>3</v>
      </c>
      <c r="N83" s="1"/>
      <c r="O83" s="1"/>
      <c r="P83" s="1"/>
      <c r="Q83" s="1"/>
      <c r="R83" s="1"/>
      <c r="S83" s="1"/>
      <c r="T83" s="1"/>
      <c r="U83" s="1"/>
      <c r="V83" s="1">
        <v>1</v>
      </c>
      <c r="W83" s="1"/>
      <c r="X83" s="1"/>
      <c r="Y83" s="1"/>
      <c r="Z83" s="1"/>
      <c r="AA83" s="1">
        <v>6</v>
      </c>
    </row>
    <row r="84" spans="1:29" x14ac:dyDescent="0.35">
      <c r="A84" s="1" t="s">
        <v>233</v>
      </c>
      <c r="B84" s="1">
        <v>2019</v>
      </c>
      <c r="C84" s="2">
        <v>43770</v>
      </c>
      <c r="D84" s="1" t="s">
        <v>66</v>
      </c>
      <c r="E84" s="1" t="s">
        <v>827</v>
      </c>
      <c r="F84" s="1" t="s">
        <v>82</v>
      </c>
      <c r="G84" s="1"/>
      <c r="H84" s="1">
        <v>18</v>
      </c>
      <c r="I84" s="1"/>
      <c r="J84" s="1"/>
      <c r="K84" s="1"/>
      <c r="L84" s="1"/>
      <c r="M84" s="1"/>
      <c r="N84" s="1"/>
      <c r="O84" s="1"/>
      <c r="P84" s="1"/>
      <c r="Q84" s="1"/>
      <c r="R84" s="1"/>
      <c r="S84" s="1"/>
      <c r="T84" s="1"/>
      <c r="U84" s="1">
        <v>1</v>
      </c>
      <c r="V84" s="1"/>
      <c r="W84" s="1"/>
      <c r="X84" s="1">
        <v>2</v>
      </c>
      <c r="Y84" s="1"/>
      <c r="Z84" s="1"/>
      <c r="AA84" s="1">
        <v>3</v>
      </c>
    </row>
    <row r="85" spans="1:29" x14ac:dyDescent="0.35">
      <c r="A85" s="1" t="s">
        <v>233</v>
      </c>
      <c r="B85" s="1">
        <v>2019</v>
      </c>
      <c r="C85" s="2">
        <v>43770</v>
      </c>
      <c r="D85" s="1" t="s">
        <v>66</v>
      </c>
      <c r="E85" s="1" t="s">
        <v>839</v>
      </c>
      <c r="F85" s="1" t="s">
        <v>480</v>
      </c>
      <c r="G85" s="1"/>
      <c r="H85" s="1">
        <v>19</v>
      </c>
      <c r="I85" s="1"/>
      <c r="J85" s="1"/>
      <c r="K85" s="1"/>
      <c r="L85" s="1"/>
      <c r="M85" s="1">
        <v>1</v>
      </c>
      <c r="N85" s="1"/>
      <c r="O85" s="1"/>
      <c r="P85" s="1"/>
      <c r="Q85" s="1"/>
      <c r="R85" s="1"/>
      <c r="S85" s="1"/>
      <c r="T85" s="1"/>
      <c r="U85" s="1"/>
      <c r="V85" s="1"/>
      <c r="W85" s="1"/>
      <c r="X85" s="1"/>
      <c r="Y85" s="1"/>
      <c r="Z85" s="1"/>
      <c r="AA85" s="1">
        <v>1</v>
      </c>
    </row>
    <row r="86" spans="1:29" x14ac:dyDescent="0.35">
      <c r="A86" s="1" t="s">
        <v>233</v>
      </c>
      <c r="B86" s="1">
        <v>2019</v>
      </c>
      <c r="C86" s="2">
        <v>43770</v>
      </c>
      <c r="D86" s="1" t="s">
        <v>66</v>
      </c>
      <c r="E86" s="1" t="s">
        <v>873</v>
      </c>
      <c r="F86" s="1" t="s">
        <v>23</v>
      </c>
      <c r="G86" s="1"/>
      <c r="H86" s="1">
        <v>20</v>
      </c>
      <c r="I86" s="1"/>
      <c r="J86" s="1"/>
      <c r="K86" s="1"/>
      <c r="L86" s="1"/>
      <c r="M86" s="1"/>
      <c r="N86" s="1"/>
      <c r="O86" s="1"/>
      <c r="P86" s="1"/>
      <c r="Q86" s="1"/>
      <c r="R86" s="1"/>
      <c r="S86" s="1"/>
      <c r="T86" s="1"/>
      <c r="U86" s="1"/>
      <c r="V86" s="1"/>
      <c r="W86" s="1"/>
      <c r="X86" s="1"/>
      <c r="Y86" s="1"/>
      <c r="Z86" s="1"/>
      <c r="AA86" s="1">
        <v>0</v>
      </c>
    </row>
    <row r="87" spans="1:29" x14ac:dyDescent="0.35">
      <c r="A87" s="4" t="s">
        <v>281</v>
      </c>
      <c r="B87" s="4">
        <v>2019</v>
      </c>
      <c r="C87" s="5">
        <v>43525</v>
      </c>
      <c r="D87" s="4" t="s">
        <v>20</v>
      </c>
      <c r="E87" s="4" t="s">
        <v>752</v>
      </c>
      <c r="F87" s="4" t="s">
        <v>23</v>
      </c>
      <c r="G87" s="4"/>
      <c r="H87" s="4">
        <v>1</v>
      </c>
      <c r="I87" s="4"/>
      <c r="J87" s="4">
        <v>5</v>
      </c>
      <c r="K87" s="4">
        <v>5</v>
      </c>
      <c r="L87" s="4">
        <v>5</v>
      </c>
      <c r="M87" s="4">
        <v>5</v>
      </c>
      <c r="N87" s="4"/>
      <c r="O87" s="4">
        <v>3</v>
      </c>
      <c r="P87" s="4">
        <v>2</v>
      </c>
      <c r="Q87" s="4"/>
      <c r="R87" s="4">
        <v>3</v>
      </c>
      <c r="S87" s="4">
        <v>3</v>
      </c>
      <c r="T87" s="4"/>
      <c r="U87" s="4">
        <v>5</v>
      </c>
      <c r="V87" s="4">
        <v>3</v>
      </c>
      <c r="W87" s="4">
        <v>5</v>
      </c>
      <c r="X87" s="4"/>
      <c r="Y87" s="4">
        <v>60</v>
      </c>
      <c r="Z87" s="4"/>
      <c r="AA87" s="4">
        <v>104</v>
      </c>
      <c r="AB87" s="7">
        <v>1.8041666666666665</v>
      </c>
      <c r="AC87">
        <v>55.405999999999999</v>
      </c>
    </row>
    <row r="88" spans="1:29" x14ac:dyDescent="0.35">
      <c r="A88" s="4" t="s">
        <v>281</v>
      </c>
      <c r="B88" s="4">
        <v>2019</v>
      </c>
      <c r="C88" s="5">
        <v>43525</v>
      </c>
      <c r="D88" s="4" t="s">
        <v>20</v>
      </c>
      <c r="E88" s="4" t="s">
        <v>617</v>
      </c>
      <c r="F88" s="4" t="s">
        <v>37</v>
      </c>
      <c r="G88" s="4"/>
      <c r="H88" s="4">
        <v>2</v>
      </c>
      <c r="I88" s="4"/>
      <c r="J88" s="4">
        <v>2</v>
      </c>
      <c r="K88" s="4"/>
      <c r="L88" s="4">
        <v>2</v>
      </c>
      <c r="M88" s="4"/>
      <c r="N88" s="4"/>
      <c r="O88" s="4">
        <v>2</v>
      </c>
      <c r="P88" s="4"/>
      <c r="Q88" s="4"/>
      <c r="R88" s="4">
        <v>2</v>
      </c>
      <c r="S88" s="4"/>
      <c r="T88" s="4">
        <v>1</v>
      </c>
      <c r="U88" s="4">
        <v>1</v>
      </c>
      <c r="V88" s="4">
        <v>5</v>
      </c>
      <c r="W88" s="4">
        <v>1</v>
      </c>
      <c r="X88" s="4"/>
      <c r="Y88" s="4">
        <v>60</v>
      </c>
      <c r="Z88" s="4"/>
      <c r="AA88" s="4">
        <v>76</v>
      </c>
    </row>
    <row r="89" spans="1:29" x14ac:dyDescent="0.35">
      <c r="A89" s="4" t="s">
        <v>281</v>
      </c>
      <c r="B89" s="4">
        <v>2019</v>
      </c>
      <c r="C89" s="5">
        <v>43525</v>
      </c>
      <c r="D89" s="4" t="s">
        <v>20</v>
      </c>
      <c r="E89" s="4" t="s">
        <v>965</v>
      </c>
      <c r="F89" s="4" t="s">
        <v>178</v>
      </c>
      <c r="G89" s="4"/>
      <c r="H89" s="4">
        <v>3</v>
      </c>
      <c r="I89" s="4"/>
      <c r="J89" s="4"/>
      <c r="K89" s="4"/>
      <c r="L89" s="4"/>
      <c r="M89" s="4"/>
      <c r="N89" s="4">
        <v>2</v>
      </c>
      <c r="O89" s="4"/>
      <c r="P89" s="4"/>
      <c r="Q89" s="4"/>
      <c r="R89" s="4"/>
      <c r="S89" s="4"/>
      <c r="T89" s="4">
        <v>5</v>
      </c>
      <c r="U89" s="4"/>
      <c r="V89" s="4"/>
      <c r="W89" s="4"/>
      <c r="X89" s="4"/>
      <c r="Y89" s="4">
        <v>60</v>
      </c>
      <c r="Z89" s="4"/>
      <c r="AA89" s="4">
        <v>67</v>
      </c>
    </row>
    <row r="90" spans="1:29" x14ac:dyDescent="0.35">
      <c r="A90" s="4" t="s">
        <v>281</v>
      </c>
      <c r="B90" s="4">
        <v>2019</v>
      </c>
      <c r="C90" s="5">
        <v>43525</v>
      </c>
      <c r="D90" s="4" t="s">
        <v>20</v>
      </c>
      <c r="E90" s="4" t="s">
        <v>632</v>
      </c>
      <c r="F90" s="4" t="s">
        <v>46</v>
      </c>
      <c r="G90" s="4"/>
      <c r="H90" s="4">
        <v>4</v>
      </c>
      <c r="I90" s="4"/>
      <c r="J90" s="4"/>
      <c r="K90" s="4">
        <v>2</v>
      </c>
      <c r="L90" s="4">
        <v>1</v>
      </c>
      <c r="M90" s="4"/>
      <c r="N90" s="4"/>
      <c r="O90" s="4"/>
      <c r="P90" s="4">
        <v>1</v>
      </c>
      <c r="Q90" s="4"/>
      <c r="R90" s="4"/>
      <c r="S90" s="4"/>
      <c r="T90" s="4">
        <v>3</v>
      </c>
      <c r="U90" s="4"/>
      <c r="V90" s="4"/>
      <c r="W90" s="4"/>
      <c r="X90" s="4"/>
      <c r="Y90" s="4">
        <v>60</v>
      </c>
      <c r="Z90" s="4"/>
      <c r="AA90" s="4">
        <v>67</v>
      </c>
    </row>
    <row r="91" spans="1:29" x14ac:dyDescent="0.35">
      <c r="A91" s="4" t="s">
        <v>281</v>
      </c>
      <c r="B91" s="4">
        <v>2019</v>
      </c>
      <c r="C91" s="5">
        <v>43525</v>
      </c>
      <c r="D91" s="4" t="s">
        <v>20</v>
      </c>
      <c r="E91" s="4" t="s">
        <v>688</v>
      </c>
      <c r="F91" s="4" t="s">
        <v>25</v>
      </c>
      <c r="G91" s="4"/>
      <c r="H91" s="4">
        <v>5</v>
      </c>
      <c r="I91" s="4">
        <v>2</v>
      </c>
      <c r="J91" s="4"/>
      <c r="K91" s="4"/>
      <c r="L91" s="4"/>
      <c r="M91" s="4">
        <v>1</v>
      </c>
      <c r="N91" s="4"/>
      <c r="O91" s="4"/>
      <c r="P91" s="4"/>
      <c r="Q91" s="4">
        <v>3</v>
      </c>
      <c r="R91" s="4"/>
      <c r="S91" s="4">
        <v>5</v>
      </c>
      <c r="T91" s="4"/>
      <c r="U91" s="4">
        <v>3</v>
      </c>
      <c r="V91" s="4">
        <v>1</v>
      </c>
      <c r="W91" s="4"/>
      <c r="X91" s="4">
        <v>6</v>
      </c>
      <c r="Y91" s="4">
        <v>40</v>
      </c>
      <c r="Z91" s="4"/>
      <c r="AA91" s="4">
        <v>61</v>
      </c>
    </row>
    <row r="92" spans="1:29" x14ac:dyDescent="0.35">
      <c r="A92" s="4" t="s">
        <v>281</v>
      </c>
      <c r="B92" s="4">
        <v>2019</v>
      </c>
      <c r="C92" s="5">
        <v>43525</v>
      </c>
      <c r="D92" s="4" t="s">
        <v>20</v>
      </c>
      <c r="E92" s="4" t="s">
        <v>857</v>
      </c>
      <c r="F92" s="4" t="s">
        <v>207</v>
      </c>
      <c r="G92" s="4"/>
      <c r="H92" s="4">
        <v>6</v>
      </c>
      <c r="I92" s="4">
        <v>1</v>
      </c>
      <c r="J92" s="4">
        <v>1</v>
      </c>
      <c r="K92" s="4"/>
      <c r="L92" s="4"/>
      <c r="M92" s="4"/>
      <c r="N92" s="4">
        <v>5</v>
      </c>
      <c r="O92" s="4">
        <v>1</v>
      </c>
      <c r="P92" s="4"/>
      <c r="Q92" s="4"/>
      <c r="R92" s="4"/>
      <c r="S92" s="4"/>
      <c r="T92" s="4">
        <v>2</v>
      </c>
      <c r="U92" s="4">
        <v>2</v>
      </c>
      <c r="V92" s="4">
        <v>2</v>
      </c>
      <c r="W92" s="4"/>
      <c r="X92" s="4"/>
      <c r="Y92" s="4">
        <v>40</v>
      </c>
      <c r="Z92" s="4"/>
      <c r="AA92" s="4">
        <v>54</v>
      </c>
    </row>
    <row r="93" spans="1:29" x14ac:dyDescent="0.35">
      <c r="A93" s="4" t="s">
        <v>281</v>
      </c>
      <c r="B93" s="4">
        <v>2019</v>
      </c>
      <c r="C93" s="5">
        <v>43525</v>
      </c>
      <c r="D93" s="4" t="s">
        <v>20</v>
      </c>
      <c r="E93" s="4" t="s">
        <v>806</v>
      </c>
      <c r="F93" s="4" t="s">
        <v>102</v>
      </c>
      <c r="G93" s="4"/>
      <c r="H93" s="4">
        <v>7</v>
      </c>
      <c r="I93" s="4"/>
      <c r="J93" s="4"/>
      <c r="K93" s="4"/>
      <c r="L93" s="4"/>
      <c r="M93" s="4">
        <v>3</v>
      </c>
      <c r="N93" s="4"/>
      <c r="O93" s="4"/>
      <c r="P93" s="4">
        <v>3</v>
      </c>
      <c r="Q93" s="4"/>
      <c r="R93" s="4">
        <v>1</v>
      </c>
      <c r="S93" s="4">
        <v>2</v>
      </c>
      <c r="T93" s="4"/>
      <c r="U93" s="4"/>
      <c r="V93" s="4"/>
      <c r="W93" s="4"/>
      <c r="X93" s="4">
        <v>2</v>
      </c>
      <c r="Y93" s="4">
        <v>40</v>
      </c>
      <c r="Z93" s="4"/>
      <c r="AA93" s="4">
        <v>51</v>
      </c>
    </row>
    <row r="94" spans="1:29" x14ac:dyDescent="0.35">
      <c r="A94" s="4" t="s">
        <v>281</v>
      </c>
      <c r="B94" s="4">
        <v>2019</v>
      </c>
      <c r="C94" s="5">
        <v>43525</v>
      </c>
      <c r="D94" s="4" t="s">
        <v>20</v>
      </c>
      <c r="E94" s="4" t="s">
        <v>980</v>
      </c>
      <c r="F94" s="4" t="s">
        <v>113</v>
      </c>
      <c r="G94" s="4"/>
      <c r="H94" s="4">
        <v>8</v>
      </c>
      <c r="I94" s="4"/>
      <c r="J94" s="4"/>
      <c r="K94" s="4"/>
      <c r="L94" s="4"/>
      <c r="M94" s="4"/>
      <c r="N94" s="4"/>
      <c r="O94" s="4"/>
      <c r="P94" s="4">
        <v>5</v>
      </c>
      <c r="Q94" s="4">
        <v>5</v>
      </c>
      <c r="R94" s="4"/>
      <c r="S94" s="4"/>
      <c r="T94" s="4"/>
      <c r="U94" s="4"/>
      <c r="V94" s="4"/>
      <c r="W94" s="4"/>
      <c r="X94" s="4"/>
      <c r="Y94" s="4">
        <v>40</v>
      </c>
      <c r="Z94" s="4"/>
      <c r="AA94" s="4">
        <v>50</v>
      </c>
    </row>
    <row r="95" spans="1:29" x14ac:dyDescent="0.35">
      <c r="A95" s="4" t="s">
        <v>281</v>
      </c>
      <c r="B95" s="4">
        <v>2019</v>
      </c>
      <c r="C95" s="5">
        <v>43525</v>
      </c>
      <c r="D95" s="4" t="s">
        <v>20</v>
      </c>
      <c r="E95" s="4" t="s">
        <v>888</v>
      </c>
      <c r="F95" s="4" t="s">
        <v>78</v>
      </c>
      <c r="G95" s="4"/>
      <c r="H95" s="4">
        <v>9</v>
      </c>
      <c r="I95" s="4"/>
      <c r="J95" s="4"/>
      <c r="K95" s="4">
        <v>3</v>
      </c>
      <c r="L95" s="4">
        <v>3</v>
      </c>
      <c r="M95" s="4"/>
      <c r="N95" s="4"/>
      <c r="O95" s="4"/>
      <c r="P95" s="4"/>
      <c r="Q95" s="4">
        <v>2</v>
      </c>
      <c r="R95" s="4"/>
      <c r="S95" s="4"/>
      <c r="T95" s="4"/>
      <c r="U95" s="4"/>
      <c r="V95" s="4"/>
      <c r="W95" s="4">
        <v>2</v>
      </c>
      <c r="X95" s="4"/>
      <c r="Y95" s="4">
        <v>40</v>
      </c>
      <c r="Z95" s="4"/>
      <c r="AA95" s="4">
        <v>50</v>
      </c>
    </row>
    <row r="96" spans="1:29" x14ac:dyDescent="0.35">
      <c r="A96" s="4" t="s">
        <v>281</v>
      </c>
      <c r="B96" s="4">
        <v>2019</v>
      </c>
      <c r="C96" s="5">
        <v>43525</v>
      </c>
      <c r="D96" s="4" t="s">
        <v>20</v>
      </c>
      <c r="E96" s="4" t="s">
        <v>1028</v>
      </c>
      <c r="F96" s="4" t="s">
        <v>150</v>
      </c>
      <c r="G96" s="4"/>
      <c r="H96" s="4">
        <v>10</v>
      </c>
      <c r="I96" s="4">
        <v>5</v>
      </c>
      <c r="J96" s="4"/>
      <c r="K96" s="4"/>
      <c r="L96" s="4"/>
      <c r="M96" s="4"/>
      <c r="N96" s="4">
        <v>3</v>
      </c>
      <c r="O96" s="4"/>
      <c r="P96" s="4"/>
      <c r="Q96" s="4"/>
      <c r="R96" s="4"/>
      <c r="S96" s="4"/>
      <c r="T96" s="4"/>
      <c r="U96" s="4"/>
      <c r="V96" s="4"/>
      <c r="W96" s="4"/>
      <c r="X96" s="4"/>
      <c r="Y96" s="4">
        <v>40</v>
      </c>
      <c r="Z96" s="4"/>
      <c r="AA96" s="4">
        <v>48</v>
      </c>
    </row>
    <row r="97" spans="1:27" x14ac:dyDescent="0.35">
      <c r="A97" s="4" t="s">
        <v>281</v>
      </c>
      <c r="B97" s="4">
        <v>2019</v>
      </c>
      <c r="C97" s="5">
        <v>43525</v>
      </c>
      <c r="D97" s="4" t="s">
        <v>20</v>
      </c>
      <c r="E97" s="4" t="s">
        <v>976</v>
      </c>
      <c r="F97" s="4" t="s">
        <v>188</v>
      </c>
      <c r="G97" s="4"/>
      <c r="H97" s="4">
        <v>11</v>
      </c>
      <c r="I97" s="4"/>
      <c r="J97" s="4"/>
      <c r="K97" s="4"/>
      <c r="L97" s="4"/>
      <c r="M97" s="4"/>
      <c r="N97" s="4">
        <v>1</v>
      </c>
      <c r="O97" s="4"/>
      <c r="P97" s="4"/>
      <c r="Q97" s="4"/>
      <c r="R97" s="4"/>
      <c r="S97" s="4"/>
      <c r="T97" s="4"/>
      <c r="U97" s="4"/>
      <c r="V97" s="4"/>
      <c r="W97" s="4"/>
      <c r="X97" s="4">
        <v>4</v>
      </c>
      <c r="Y97" s="4">
        <v>40</v>
      </c>
      <c r="Z97" s="4"/>
      <c r="AA97" s="4">
        <v>45</v>
      </c>
    </row>
    <row r="98" spans="1:27" x14ac:dyDescent="0.35">
      <c r="A98" s="4" t="s">
        <v>281</v>
      </c>
      <c r="B98" s="4">
        <v>2019</v>
      </c>
      <c r="C98" s="5">
        <v>43525</v>
      </c>
      <c r="D98" s="4" t="s">
        <v>20</v>
      </c>
      <c r="E98" s="4" t="s">
        <v>1053</v>
      </c>
      <c r="F98" s="4" t="s">
        <v>27</v>
      </c>
      <c r="G98" s="4"/>
      <c r="H98" s="4">
        <v>12</v>
      </c>
      <c r="I98" s="4"/>
      <c r="J98" s="4">
        <v>3</v>
      </c>
      <c r="K98" s="4"/>
      <c r="L98" s="4"/>
      <c r="M98" s="4"/>
      <c r="N98" s="4"/>
      <c r="O98" s="4"/>
      <c r="P98" s="4"/>
      <c r="Q98" s="4"/>
      <c r="R98" s="4"/>
      <c r="S98" s="4"/>
      <c r="T98" s="4"/>
      <c r="U98" s="4"/>
      <c r="V98" s="4"/>
      <c r="W98" s="4"/>
      <c r="X98" s="4"/>
      <c r="Y98" s="4">
        <v>40</v>
      </c>
      <c r="Z98" s="4"/>
      <c r="AA98" s="4">
        <v>43</v>
      </c>
    </row>
    <row r="99" spans="1:27" x14ac:dyDescent="0.35">
      <c r="A99" s="4" t="s">
        <v>281</v>
      </c>
      <c r="B99" s="4">
        <v>2019</v>
      </c>
      <c r="C99" s="5">
        <v>43525</v>
      </c>
      <c r="D99" s="4" t="s">
        <v>20</v>
      </c>
      <c r="E99" s="4" t="s">
        <v>1018</v>
      </c>
      <c r="F99" s="4" t="s">
        <v>524</v>
      </c>
      <c r="G99" s="4"/>
      <c r="H99" s="4">
        <v>13</v>
      </c>
      <c r="I99" s="4"/>
      <c r="J99" s="4"/>
      <c r="K99" s="4"/>
      <c r="L99" s="4"/>
      <c r="M99" s="4"/>
      <c r="N99" s="4"/>
      <c r="O99" s="4"/>
      <c r="P99" s="4"/>
      <c r="Q99" s="4"/>
      <c r="R99" s="4"/>
      <c r="S99" s="4"/>
      <c r="T99" s="4"/>
      <c r="U99" s="4"/>
      <c r="V99" s="4"/>
      <c r="W99" s="4"/>
      <c r="X99" s="4"/>
      <c r="Y99" s="4">
        <v>40</v>
      </c>
      <c r="Z99" s="4"/>
      <c r="AA99" s="4">
        <v>40</v>
      </c>
    </row>
    <row r="100" spans="1:27" x14ac:dyDescent="0.35">
      <c r="A100" s="4" t="s">
        <v>281</v>
      </c>
      <c r="B100" s="4">
        <v>2019</v>
      </c>
      <c r="C100" s="5">
        <v>43525</v>
      </c>
      <c r="D100" s="4" t="s">
        <v>20</v>
      </c>
      <c r="E100" s="4" t="s">
        <v>978</v>
      </c>
      <c r="F100" s="4" t="s">
        <v>85</v>
      </c>
      <c r="G100" s="4"/>
      <c r="H100" s="4">
        <v>14</v>
      </c>
      <c r="I100" s="4"/>
      <c r="J100" s="4"/>
      <c r="K100" s="4"/>
      <c r="L100" s="4"/>
      <c r="M100" s="4"/>
      <c r="N100" s="4"/>
      <c r="O100" s="4"/>
      <c r="P100" s="4"/>
      <c r="Q100" s="4">
        <v>1</v>
      </c>
      <c r="R100" s="4"/>
      <c r="S100" s="4"/>
      <c r="T100" s="4"/>
      <c r="U100" s="4"/>
      <c r="V100" s="4"/>
      <c r="W100" s="4"/>
      <c r="X100" s="4">
        <v>10</v>
      </c>
      <c r="Y100" s="4">
        <v>20</v>
      </c>
      <c r="Z100" s="4"/>
      <c r="AA100" s="4">
        <v>31</v>
      </c>
    </row>
    <row r="101" spans="1:27" x14ac:dyDescent="0.35">
      <c r="A101" s="4" t="s">
        <v>281</v>
      </c>
      <c r="B101" s="4">
        <v>2019</v>
      </c>
      <c r="C101" s="5">
        <v>43525</v>
      </c>
      <c r="D101" s="4" t="s">
        <v>20</v>
      </c>
      <c r="E101" s="4" t="s">
        <v>922</v>
      </c>
      <c r="F101" s="4" t="s">
        <v>646</v>
      </c>
      <c r="G101" s="4"/>
      <c r="H101" s="4">
        <v>15</v>
      </c>
      <c r="I101" s="4"/>
      <c r="J101" s="4"/>
      <c r="K101" s="4"/>
      <c r="L101" s="4"/>
      <c r="M101" s="4">
        <v>2</v>
      </c>
      <c r="N101" s="4"/>
      <c r="O101" s="4">
        <v>5</v>
      </c>
      <c r="P101" s="4"/>
      <c r="Q101" s="4"/>
      <c r="R101" s="4"/>
      <c r="S101" s="4"/>
      <c r="T101" s="4"/>
      <c r="U101" s="4"/>
      <c r="V101" s="4"/>
      <c r="W101" s="4"/>
      <c r="X101" s="4"/>
      <c r="Y101" s="4">
        <v>20</v>
      </c>
      <c r="Z101" s="4"/>
      <c r="AA101" s="4">
        <v>27</v>
      </c>
    </row>
    <row r="102" spans="1:27" x14ac:dyDescent="0.35">
      <c r="A102" s="4" t="s">
        <v>281</v>
      </c>
      <c r="B102" s="4">
        <v>2019</v>
      </c>
      <c r="C102" s="5">
        <v>43525</v>
      </c>
      <c r="D102" s="4" t="s">
        <v>20</v>
      </c>
      <c r="E102" s="4" t="s">
        <v>1022</v>
      </c>
      <c r="F102" s="4" t="s">
        <v>256</v>
      </c>
      <c r="G102" s="4"/>
      <c r="H102" s="4">
        <v>16</v>
      </c>
      <c r="I102" s="4"/>
      <c r="J102" s="4"/>
      <c r="K102" s="4"/>
      <c r="L102" s="4"/>
      <c r="M102" s="4"/>
      <c r="N102" s="4"/>
      <c r="O102" s="4"/>
      <c r="P102" s="4"/>
      <c r="Q102" s="4"/>
      <c r="R102" s="4">
        <v>5</v>
      </c>
      <c r="S102" s="4"/>
      <c r="T102" s="4"/>
      <c r="U102" s="4"/>
      <c r="V102" s="4"/>
      <c r="W102" s="4"/>
      <c r="X102" s="4"/>
      <c r="Y102" s="4">
        <v>20</v>
      </c>
      <c r="Z102" s="4"/>
      <c r="AA102" s="4">
        <v>25</v>
      </c>
    </row>
    <row r="103" spans="1:27" x14ac:dyDescent="0.35">
      <c r="A103" s="4" t="s">
        <v>281</v>
      </c>
      <c r="B103" s="4">
        <v>2019</v>
      </c>
      <c r="C103" s="5">
        <v>43525</v>
      </c>
      <c r="D103" s="4" t="s">
        <v>20</v>
      </c>
      <c r="E103" s="4" t="s">
        <v>716</v>
      </c>
      <c r="F103" s="4" t="s">
        <v>152</v>
      </c>
      <c r="G103" s="4"/>
      <c r="H103" s="4">
        <v>17</v>
      </c>
      <c r="I103" s="4"/>
      <c r="J103" s="4"/>
      <c r="K103" s="4"/>
      <c r="L103" s="4"/>
      <c r="M103" s="4"/>
      <c r="N103" s="4"/>
      <c r="O103" s="4"/>
      <c r="P103" s="4"/>
      <c r="Q103" s="4"/>
      <c r="R103" s="4"/>
      <c r="S103" s="4">
        <v>1</v>
      </c>
      <c r="T103" s="4"/>
      <c r="U103" s="4"/>
      <c r="V103" s="4"/>
      <c r="W103" s="4">
        <v>3</v>
      </c>
      <c r="X103" s="4"/>
      <c r="Y103" s="4">
        <v>20</v>
      </c>
      <c r="Z103" s="4"/>
      <c r="AA103" s="4">
        <v>24</v>
      </c>
    </row>
    <row r="104" spans="1:27" x14ac:dyDescent="0.35">
      <c r="A104" s="4" t="s">
        <v>281</v>
      </c>
      <c r="B104" s="4">
        <v>2019</v>
      </c>
      <c r="C104" s="5">
        <v>43525</v>
      </c>
      <c r="D104" s="4" t="s">
        <v>20</v>
      </c>
      <c r="E104" s="4" t="s">
        <v>505</v>
      </c>
      <c r="F104" s="4" t="s">
        <v>35</v>
      </c>
      <c r="G104" s="4"/>
      <c r="H104" s="4">
        <v>18</v>
      </c>
      <c r="I104" s="4"/>
      <c r="J104" s="4"/>
      <c r="K104" s="4">
        <v>1</v>
      </c>
      <c r="L104" s="4"/>
      <c r="M104" s="4"/>
      <c r="N104" s="4"/>
      <c r="O104" s="4"/>
      <c r="P104" s="4"/>
      <c r="Q104" s="4"/>
      <c r="R104" s="4"/>
      <c r="S104" s="4"/>
      <c r="T104" s="4"/>
      <c r="U104" s="4"/>
      <c r="V104" s="4"/>
      <c r="W104" s="4"/>
      <c r="X104" s="4"/>
      <c r="Y104" s="4">
        <v>20</v>
      </c>
      <c r="Z104" s="4"/>
      <c r="AA104" s="4">
        <v>21</v>
      </c>
    </row>
    <row r="105" spans="1:27" x14ac:dyDescent="0.35">
      <c r="A105" s="4" t="s">
        <v>281</v>
      </c>
      <c r="B105" s="4">
        <v>2019</v>
      </c>
      <c r="C105" s="5">
        <v>43525</v>
      </c>
      <c r="D105" s="4" t="s">
        <v>20</v>
      </c>
      <c r="E105" s="4" t="s">
        <v>817</v>
      </c>
      <c r="F105" s="4" t="s">
        <v>42</v>
      </c>
      <c r="G105" s="4"/>
      <c r="H105" s="4">
        <v>19</v>
      </c>
      <c r="I105" s="4"/>
      <c r="J105" s="4"/>
      <c r="K105" s="4"/>
      <c r="L105" s="4"/>
      <c r="M105" s="4"/>
      <c r="N105" s="4"/>
      <c r="O105" s="4"/>
      <c r="P105" s="4"/>
      <c r="Q105" s="4"/>
      <c r="R105" s="4"/>
      <c r="S105" s="4"/>
      <c r="T105" s="4"/>
      <c r="U105" s="4"/>
      <c r="V105" s="4"/>
      <c r="W105" s="4"/>
      <c r="X105" s="4"/>
      <c r="Y105" s="4">
        <v>20</v>
      </c>
      <c r="Z105" s="4"/>
      <c r="AA105" s="4">
        <v>20</v>
      </c>
    </row>
    <row r="106" spans="1:27" x14ac:dyDescent="0.35">
      <c r="A106" s="4" t="s">
        <v>281</v>
      </c>
      <c r="B106" s="4">
        <v>2019</v>
      </c>
      <c r="C106" s="5">
        <v>43525</v>
      </c>
      <c r="D106" s="4" t="s">
        <v>20</v>
      </c>
      <c r="E106" s="4" t="s">
        <v>827</v>
      </c>
      <c r="F106" s="4" t="s">
        <v>82</v>
      </c>
      <c r="G106" s="4"/>
      <c r="H106" s="4">
        <v>20</v>
      </c>
      <c r="I106" s="4">
        <v>3</v>
      </c>
      <c r="J106" s="4"/>
      <c r="K106" s="4"/>
      <c r="L106" s="4"/>
      <c r="M106" s="4"/>
      <c r="N106" s="4"/>
      <c r="O106" s="4"/>
      <c r="P106" s="4"/>
      <c r="Q106" s="4"/>
      <c r="R106" s="4"/>
      <c r="S106" s="4"/>
      <c r="T106" s="4"/>
      <c r="U106" s="4"/>
      <c r="V106" s="4"/>
      <c r="W106" s="4"/>
      <c r="X106" s="4"/>
      <c r="Y106" s="4"/>
      <c r="Z106" s="4"/>
      <c r="AA106" s="4">
        <v>3</v>
      </c>
    </row>
    <row r="107" spans="1:27" x14ac:dyDescent="0.35">
      <c r="A107" s="4" t="s">
        <v>281</v>
      </c>
      <c r="B107" s="4">
        <v>2019</v>
      </c>
      <c r="C107" s="5">
        <v>43525</v>
      </c>
      <c r="D107" s="4" t="s">
        <v>20</v>
      </c>
      <c r="E107" s="4" t="s">
        <v>1091</v>
      </c>
      <c r="F107" s="4" t="s">
        <v>116</v>
      </c>
      <c r="G107" s="4"/>
      <c r="H107" s="4">
        <v>21</v>
      </c>
      <c r="I107" s="4"/>
      <c r="J107" s="4"/>
      <c r="K107" s="4"/>
      <c r="L107" s="4"/>
      <c r="M107" s="4"/>
      <c r="N107" s="4"/>
      <c r="O107" s="4"/>
      <c r="P107" s="4"/>
      <c r="Q107" s="4"/>
      <c r="R107" s="4"/>
      <c r="S107" s="4"/>
      <c r="T107" s="4"/>
      <c r="U107" s="4"/>
      <c r="V107" s="4"/>
      <c r="W107" s="4"/>
      <c r="X107" s="4"/>
      <c r="Y107" s="4"/>
      <c r="Z107" s="4"/>
      <c r="AA107" s="4">
        <v>0</v>
      </c>
    </row>
    <row r="108" spans="1:27" x14ac:dyDescent="0.35">
      <c r="A108" s="4" t="s">
        <v>281</v>
      </c>
      <c r="B108" s="4">
        <v>2019</v>
      </c>
      <c r="C108" s="5">
        <v>43525</v>
      </c>
      <c r="D108" s="4" t="s">
        <v>20</v>
      </c>
      <c r="E108" s="4" t="s">
        <v>491</v>
      </c>
      <c r="F108" s="4" t="s">
        <v>492</v>
      </c>
      <c r="G108" s="4"/>
      <c r="H108" s="4">
        <v>22</v>
      </c>
      <c r="I108" s="4"/>
      <c r="J108" s="4"/>
      <c r="K108" s="4"/>
      <c r="L108" s="4"/>
      <c r="M108" s="4"/>
      <c r="N108" s="4"/>
      <c r="O108" s="4"/>
      <c r="P108" s="4"/>
      <c r="Q108" s="4"/>
      <c r="R108" s="4"/>
      <c r="S108" s="4"/>
      <c r="T108" s="4"/>
      <c r="U108" s="4"/>
      <c r="V108" s="4"/>
      <c r="W108" s="4"/>
      <c r="X108" s="4"/>
      <c r="Y108" s="4"/>
      <c r="Z108" s="4">
        <v>20</v>
      </c>
      <c r="AA108" s="4">
        <v>-20</v>
      </c>
    </row>
    <row r="109" spans="1:27" x14ac:dyDescent="0.35">
      <c r="A109" s="4" t="s">
        <v>281</v>
      </c>
      <c r="B109" s="4">
        <v>2019</v>
      </c>
      <c r="C109" s="5">
        <v>43525</v>
      </c>
      <c r="D109" s="4" t="s">
        <v>20</v>
      </c>
      <c r="E109" s="4" t="s">
        <v>919</v>
      </c>
      <c r="F109" s="4" t="s">
        <v>58</v>
      </c>
      <c r="G109" s="4"/>
      <c r="H109" s="4">
        <v>23</v>
      </c>
      <c r="I109" s="4"/>
      <c r="J109" s="4"/>
      <c r="K109" s="4"/>
      <c r="L109" s="4"/>
      <c r="M109" s="4"/>
      <c r="N109" s="4"/>
      <c r="O109" s="4"/>
      <c r="P109" s="4"/>
      <c r="Q109" s="4"/>
      <c r="R109" s="4"/>
      <c r="S109" s="4"/>
      <c r="T109" s="4"/>
      <c r="U109" s="4"/>
      <c r="V109" s="4"/>
      <c r="W109" s="4"/>
      <c r="X109" s="4"/>
      <c r="Y109" s="4"/>
      <c r="Z109" s="4">
        <v>20</v>
      </c>
      <c r="AA109" s="4">
        <v>-20</v>
      </c>
    </row>
    <row r="313" spans="1:8" x14ac:dyDescent="0.35">
      <c r="A313" s="4"/>
      <c r="B313" s="4"/>
      <c r="C313" s="4"/>
      <c r="D313" s="4"/>
      <c r="E313" s="4" t="s">
        <v>1094</v>
      </c>
      <c r="F313" s="4" t="s">
        <v>1095</v>
      </c>
      <c r="G313" s="4"/>
      <c r="H313" s="4">
        <v>1</v>
      </c>
    </row>
    <row r="314" spans="1:8" x14ac:dyDescent="0.35">
      <c r="A314" s="4"/>
      <c r="B314" s="4"/>
      <c r="C314" s="4"/>
      <c r="D314" s="4"/>
      <c r="E314" s="4"/>
      <c r="F314" s="4"/>
      <c r="G314" s="4"/>
      <c r="H314" s="4">
        <v>2</v>
      </c>
    </row>
    <row r="315" spans="1:8" x14ac:dyDescent="0.35">
      <c r="A315" s="4"/>
      <c r="B315" s="4"/>
      <c r="C315" s="4"/>
      <c r="D315" s="4"/>
      <c r="E315" s="4"/>
      <c r="F315" s="4"/>
      <c r="G315" s="4"/>
      <c r="H315" s="4">
        <v>3</v>
      </c>
    </row>
    <row r="316" spans="1:8" x14ac:dyDescent="0.35">
      <c r="A316" s="4"/>
      <c r="B316" s="4"/>
      <c r="C316" s="4"/>
      <c r="D316" s="4"/>
      <c r="E316" s="4"/>
      <c r="F316" s="4"/>
      <c r="G316" s="4"/>
      <c r="H316" s="4">
        <v>4</v>
      </c>
    </row>
    <row r="317" spans="1:8" x14ac:dyDescent="0.35">
      <c r="A317" s="4"/>
      <c r="B317" s="4"/>
      <c r="C317" s="4"/>
      <c r="D317" s="4"/>
      <c r="E317" s="4"/>
      <c r="F317" s="4"/>
      <c r="G317" s="4"/>
      <c r="H317" s="4">
        <v>5</v>
      </c>
    </row>
    <row r="318" spans="1:8" x14ac:dyDescent="0.35">
      <c r="A318" s="4"/>
      <c r="B318" s="4"/>
      <c r="C318" s="4"/>
      <c r="D318" s="4"/>
      <c r="E318" s="4"/>
      <c r="F318" s="4"/>
      <c r="G318" s="4"/>
      <c r="H318" s="4">
        <v>6</v>
      </c>
    </row>
    <row r="319" spans="1:8" x14ac:dyDescent="0.35">
      <c r="A319" s="4"/>
      <c r="B319" s="4"/>
      <c r="C319" s="4"/>
      <c r="D319" s="4"/>
      <c r="E319" s="4"/>
      <c r="F319" s="4"/>
      <c r="G319" s="4"/>
      <c r="H319" s="4">
        <v>7</v>
      </c>
    </row>
    <row r="320" spans="1:8" x14ac:dyDescent="0.35">
      <c r="A320" s="4"/>
      <c r="B320" s="4"/>
      <c r="C320" s="4"/>
      <c r="D320" s="4"/>
      <c r="E320" s="4"/>
      <c r="F320" s="4"/>
      <c r="G320" s="4"/>
      <c r="H320" s="4">
        <v>8</v>
      </c>
    </row>
    <row r="321" spans="1:8" x14ac:dyDescent="0.35">
      <c r="A321" s="4"/>
      <c r="B321" s="4"/>
      <c r="C321" s="4"/>
      <c r="D321" s="4"/>
      <c r="E321" s="4"/>
      <c r="F321" s="4"/>
      <c r="G321" s="4"/>
      <c r="H321" s="4">
        <v>9</v>
      </c>
    </row>
    <row r="322" spans="1:8" x14ac:dyDescent="0.35">
      <c r="A322" s="4"/>
      <c r="B322" s="4"/>
      <c r="C322" s="4"/>
      <c r="D322" s="4"/>
      <c r="E322" s="4"/>
      <c r="F322" s="4"/>
      <c r="G322" s="4"/>
      <c r="H322" s="4">
        <v>10</v>
      </c>
    </row>
    <row r="323" spans="1:8" x14ac:dyDescent="0.35">
      <c r="A323" s="4"/>
      <c r="B323" s="4"/>
      <c r="C323" s="4"/>
      <c r="D323" s="4"/>
      <c r="E323" s="4"/>
      <c r="F323" s="4"/>
      <c r="G323" s="4"/>
      <c r="H323" s="4">
        <v>11</v>
      </c>
    </row>
    <row r="324" spans="1:8" x14ac:dyDescent="0.35">
      <c r="A324" s="4"/>
      <c r="B324" s="4"/>
      <c r="C324" s="4"/>
      <c r="D324" s="4"/>
      <c r="E324" s="4"/>
      <c r="F324" s="4"/>
      <c r="G324" s="4"/>
      <c r="H324" s="4">
        <v>12</v>
      </c>
    </row>
    <row r="325" spans="1:8" x14ac:dyDescent="0.35">
      <c r="A325" s="4"/>
      <c r="B325" s="4"/>
      <c r="C325" s="4"/>
      <c r="D325" s="4"/>
      <c r="E325" s="4"/>
      <c r="F325" s="4"/>
      <c r="G325" s="4"/>
      <c r="H325" s="4">
        <v>13</v>
      </c>
    </row>
    <row r="326" spans="1:8" x14ac:dyDescent="0.35">
      <c r="A326" s="4"/>
      <c r="B326" s="4"/>
      <c r="C326" s="4"/>
      <c r="D326" s="4"/>
      <c r="E326" s="4"/>
      <c r="F326" s="4"/>
      <c r="G326" s="4"/>
      <c r="H326" s="4">
        <v>14</v>
      </c>
    </row>
    <row r="327" spans="1:8" x14ac:dyDescent="0.35">
      <c r="A327" s="4"/>
      <c r="B327" s="4"/>
      <c r="C327" s="4"/>
      <c r="D327" s="4"/>
      <c r="E327" s="4"/>
      <c r="F327" s="4"/>
      <c r="G327" s="4"/>
      <c r="H327" s="4">
        <v>15</v>
      </c>
    </row>
    <row r="328" spans="1:8" x14ac:dyDescent="0.35">
      <c r="A328" s="4"/>
      <c r="B328" s="4"/>
      <c r="C328" s="4"/>
      <c r="D328" s="4"/>
      <c r="E328" s="4"/>
      <c r="F328" s="4"/>
      <c r="G328" s="4"/>
      <c r="H328" s="4">
        <v>16</v>
      </c>
    </row>
    <row r="329" spans="1:8" x14ac:dyDescent="0.35">
      <c r="A329" s="4"/>
      <c r="B329" s="4"/>
      <c r="C329" s="4"/>
      <c r="D329" s="4"/>
      <c r="E329" s="4"/>
      <c r="F329" s="4"/>
      <c r="G329" s="4"/>
      <c r="H329" s="4">
        <v>17</v>
      </c>
    </row>
    <row r="330" spans="1:8" x14ac:dyDescent="0.35">
      <c r="A330" s="4"/>
      <c r="B330" s="4"/>
      <c r="C330" s="4"/>
      <c r="D330" s="4"/>
      <c r="E330" s="4"/>
      <c r="F330" s="4"/>
      <c r="G330" s="4"/>
      <c r="H330" s="4">
        <v>18</v>
      </c>
    </row>
    <row r="331" spans="1:8" x14ac:dyDescent="0.35">
      <c r="A331" s="4"/>
      <c r="B331" s="4"/>
      <c r="C331" s="4"/>
      <c r="D331" s="4"/>
      <c r="E331" s="4"/>
      <c r="F331" s="4"/>
      <c r="G331" s="4"/>
      <c r="H331" s="4">
        <v>19</v>
      </c>
    </row>
    <row r="332" spans="1:8" x14ac:dyDescent="0.35">
      <c r="A332" s="4"/>
      <c r="B332" s="4"/>
      <c r="C332" s="4"/>
      <c r="D332" s="4"/>
      <c r="E332" s="4"/>
      <c r="F332" s="4"/>
      <c r="G332" s="4"/>
      <c r="H332" s="4">
        <v>20</v>
      </c>
    </row>
    <row r="333" spans="1:8" x14ac:dyDescent="0.35">
      <c r="A333" s="4"/>
      <c r="B333" s="4"/>
      <c r="C333" s="4"/>
      <c r="D333" s="4"/>
      <c r="E333" s="4"/>
      <c r="F333" s="4"/>
      <c r="G333" s="4"/>
      <c r="H333" s="4">
        <v>21</v>
      </c>
    </row>
    <row r="334" spans="1:8" x14ac:dyDescent="0.35">
      <c r="A334" s="4"/>
      <c r="B334" s="4"/>
      <c r="C334" s="4"/>
      <c r="D334" s="4"/>
      <c r="E334" s="4"/>
      <c r="F334" s="4"/>
      <c r="G334" s="4"/>
      <c r="H334" s="4">
        <v>22</v>
      </c>
    </row>
    <row r="335" spans="1:8" x14ac:dyDescent="0.35">
      <c r="A335" s="4"/>
      <c r="B335" s="4"/>
      <c r="C335" s="4"/>
      <c r="D335" s="4"/>
      <c r="E335" s="4"/>
      <c r="F335" s="4"/>
      <c r="G335" s="4"/>
      <c r="H335" s="4">
        <v>23</v>
      </c>
    </row>
    <row r="336" spans="1:8" x14ac:dyDescent="0.35">
      <c r="A336" s="4"/>
      <c r="B336" s="4"/>
      <c r="C336" s="4"/>
      <c r="D336" s="4"/>
      <c r="E336" s="4"/>
      <c r="F336" s="4"/>
      <c r="G336" s="4"/>
      <c r="H336" s="4">
        <v>24</v>
      </c>
    </row>
  </sheetData>
  <conditionalFormatting sqref="I2:W2000">
    <cfRule type="cellIs" dxfId="42" priority="7" operator="between">
      <formula>1</formula>
      <formula>1</formula>
    </cfRule>
    <cfRule type="cellIs" dxfId="41" priority="8" operator="between">
      <formula>2</formula>
      <formula>2</formula>
    </cfRule>
    <cfRule type="cellIs" dxfId="40" priority="9" operator="between">
      <formula>3</formula>
      <formula>3</formula>
    </cfRule>
    <cfRule type="cellIs" dxfId="39" priority="10" operator="between">
      <formula>5</formula>
      <formula>5</formula>
    </cfRule>
  </conditionalFormatting>
  <conditionalFormatting sqref="X2:X2000">
    <cfRule type="cellIs" dxfId="38" priority="3" operator="between">
      <formula>2</formula>
      <formula>2</formula>
    </cfRule>
    <cfRule type="cellIs" dxfId="37" priority="4" operator="between">
      <formula>4</formula>
      <formula>4</formula>
    </cfRule>
    <cfRule type="cellIs" dxfId="36" priority="5" operator="between">
      <formula>6</formula>
      <formula>6</formula>
    </cfRule>
    <cfRule type="cellIs" dxfId="35" priority="6" operator="between">
      <formula>10</formula>
      <formula>10</formula>
    </cfRule>
  </conditionalFormatting>
  <conditionalFormatting sqref="A87:D109">
    <cfRule type="expression" dxfId="34" priority="1">
      <formula>$E87="F"</formula>
    </cfRule>
    <cfRule type="expression" dxfId="33" priority="2">
      <formula>$E87="Q"</formula>
    </cfRule>
  </conditionalFormatting>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992FE-5C83-410E-8D9E-074B9C2519E1}">
  <dimension ref="A1:J238"/>
  <sheetViews>
    <sheetView workbookViewId="0">
      <pane ySplit="1" topLeftCell="A217" activePane="bottomLeft" state="frozen"/>
      <selection pane="bottomLeft" activeCell="A237" sqref="A237:D238"/>
    </sheetView>
  </sheetViews>
  <sheetFormatPr defaultRowHeight="14.5" x14ac:dyDescent="0.35"/>
  <cols>
    <col min="1" max="1" width="9.81640625" bestFit="1" customWidth="1"/>
    <col min="2" max="2" width="4.81640625" bestFit="1" customWidth="1"/>
    <col min="3" max="3" width="10.453125" bestFit="1" customWidth="1"/>
    <col min="4" max="4" width="5.453125" bestFit="1" customWidth="1"/>
    <col min="5" max="5" width="25.90625" bestFit="1" customWidth="1"/>
    <col min="6" max="6" width="7.453125" bestFit="1" customWidth="1"/>
    <col min="7" max="7" width="5.36328125" bestFit="1" customWidth="1"/>
    <col min="8" max="8" width="4.90625" bestFit="1" customWidth="1"/>
    <col min="9" max="9" width="5.36328125" bestFit="1" customWidth="1"/>
    <col min="10" max="10" width="9.36328125" bestFit="1" customWidth="1"/>
  </cols>
  <sheetData>
    <row r="1" spans="1:10" x14ac:dyDescent="0.35">
      <c r="A1" t="s">
        <v>0</v>
      </c>
      <c r="B1" t="s">
        <v>1</v>
      </c>
      <c r="C1" t="s">
        <v>2</v>
      </c>
      <c r="D1" t="s">
        <v>3</v>
      </c>
      <c r="E1" t="s">
        <v>5</v>
      </c>
      <c r="F1" t="s">
        <v>8</v>
      </c>
      <c r="G1" t="s">
        <v>7</v>
      </c>
      <c r="H1" t="s">
        <v>9</v>
      </c>
      <c r="I1" t="s">
        <v>472</v>
      </c>
      <c r="J1" t="s">
        <v>18</v>
      </c>
    </row>
    <row r="2" spans="1:10" x14ac:dyDescent="0.35">
      <c r="A2" s="4" t="s">
        <v>19</v>
      </c>
      <c r="B2" s="4">
        <v>2022</v>
      </c>
      <c r="C2" s="5">
        <v>44847</v>
      </c>
      <c r="D2" s="4" t="s">
        <v>20</v>
      </c>
      <c r="E2" s="4" t="s">
        <v>500</v>
      </c>
      <c r="F2" s="4" t="s">
        <v>33</v>
      </c>
      <c r="G2" s="12" t="e">
        <f>(C2-VLOOKUP(E2,Riders!$A$2:$C$213,2,FALSE))/365</f>
        <v>#N/A</v>
      </c>
      <c r="H2" s="4">
        <v>1</v>
      </c>
    </row>
    <row r="3" spans="1:10" x14ac:dyDescent="0.35">
      <c r="A3" s="4" t="s">
        <v>19</v>
      </c>
      <c r="B3" s="4">
        <v>2022</v>
      </c>
      <c r="C3" s="5">
        <v>44847</v>
      </c>
      <c r="D3" s="4" t="s">
        <v>20</v>
      </c>
      <c r="E3" s="4" t="s">
        <v>595</v>
      </c>
      <c r="F3" s="4" t="s">
        <v>31</v>
      </c>
      <c r="G3" s="12">
        <f>(C3-VLOOKUP(E3,Riders!$A$2:$C$213,2,FALSE))/365</f>
        <v>33.375342465753427</v>
      </c>
      <c r="H3" s="4">
        <v>2</v>
      </c>
    </row>
    <row r="4" spans="1:10" x14ac:dyDescent="0.35">
      <c r="A4" s="4" t="s">
        <v>19</v>
      </c>
      <c r="B4" s="4">
        <v>2022</v>
      </c>
      <c r="C4" s="5">
        <v>44847</v>
      </c>
      <c r="D4" s="4" t="s">
        <v>20</v>
      </c>
      <c r="E4" s="4" t="s">
        <v>641</v>
      </c>
      <c r="F4" s="4" t="s">
        <v>23</v>
      </c>
      <c r="G4" s="12">
        <f>(C4-VLOOKUP(E4,Riders!$A$2:$C$213,2,FALSE))/365</f>
        <v>33.128767123287673</v>
      </c>
      <c r="H4" s="4">
        <v>3</v>
      </c>
    </row>
    <row r="5" spans="1:10" x14ac:dyDescent="0.35">
      <c r="A5" s="4" t="s">
        <v>19</v>
      </c>
      <c r="B5" s="4">
        <v>2022</v>
      </c>
      <c r="C5" s="5">
        <v>44847</v>
      </c>
      <c r="D5" s="4" t="s">
        <v>20</v>
      </c>
      <c r="E5" s="4" t="s">
        <v>642</v>
      </c>
      <c r="F5" s="4" t="s">
        <v>78</v>
      </c>
      <c r="G5" s="12">
        <f>(C5-VLOOKUP(E5,Riders!$A$2:$C$213,2,FALSE))/365</f>
        <v>22.312328767123287</v>
      </c>
      <c r="H5" s="4">
        <v>4</v>
      </c>
    </row>
    <row r="6" spans="1:10" x14ac:dyDescent="0.35">
      <c r="A6" s="4" t="s">
        <v>19</v>
      </c>
      <c r="B6" s="4">
        <v>2022</v>
      </c>
      <c r="C6" s="5">
        <v>44847</v>
      </c>
      <c r="D6" s="4" t="s">
        <v>20</v>
      </c>
      <c r="E6" s="4" t="s">
        <v>583</v>
      </c>
      <c r="F6" s="4" t="s">
        <v>27</v>
      </c>
      <c r="G6" s="12">
        <f>(C6-VLOOKUP(E6,Riders!$A$2:$C$213,2,FALSE))/365</f>
        <v>22.06027397260274</v>
      </c>
      <c r="H6" s="4">
        <v>5</v>
      </c>
    </row>
    <row r="7" spans="1:10" x14ac:dyDescent="0.35">
      <c r="A7" s="4" t="s">
        <v>19</v>
      </c>
      <c r="B7" s="4">
        <v>2022</v>
      </c>
      <c r="C7" s="5">
        <v>44847</v>
      </c>
      <c r="D7" s="4" t="s">
        <v>20</v>
      </c>
      <c r="E7" s="4" t="s">
        <v>617</v>
      </c>
      <c r="F7" s="4" t="s">
        <v>37</v>
      </c>
      <c r="G7" s="12">
        <f>(C7-VLOOKUP(E7,Riders!$A$2:$C$213,2,FALSE))/365</f>
        <v>34.671232876712331</v>
      </c>
      <c r="H7" s="4">
        <v>6</v>
      </c>
    </row>
    <row r="8" spans="1:10" x14ac:dyDescent="0.35">
      <c r="A8" s="4" t="s">
        <v>19</v>
      </c>
      <c r="B8" s="4">
        <v>2022</v>
      </c>
      <c r="C8" s="5">
        <v>44847</v>
      </c>
      <c r="D8" s="4" t="s">
        <v>20</v>
      </c>
      <c r="E8" s="4" t="s">
        <v>485</v>
      </c>
      <c r="F8" s="4" t="s">
        <v>46</v>
      </c>
      <c r="G8" s="12">
        <f>(C8-VLOOKUP(E8,Riders!$A$2:$C$213,2,FALSE))/365</f>
        <v>22.18904109589041</v>
      </c>
      <c r="H8" s="4">
        <v>7</v>
      </c>
    </row>
    <row r="9" spans="1:10" x14ac:dyDescent="0.35">
      <c r="A9" s="4" t="s">
        <v>19</v>
      </c>
      <c r="B9" s="4">
        <v>2022</v>
      </c>
      <c r="C9" s="5">
        <v>44847</v>
      </c>
      <c r="D9" s="4" t="s">
        <v>20</v>
      </c>
      <c r="E9" s="4" t="s">
        <v>487</v>
      </c>
      <c r="F9" s="4" t="s">
        <v>164</v>
      </c>
      <c r="G9" s="12" t="e">
        <f>(C9-VLOOKUP(E9,Riders!$A$2:$C$213,2,FALSE))/365</f>
        <v>#N/A</v>
      </c>
      <c r="H9" s="4">
        <v>8</v>
      </c>
    </row>
    <row r="10" spans="1:10" x14ac:dyDescent="0.35">
      <c r="A10" s="4" t="s">
        <v>19</v>
      </c>
      <c r="B10" s="4">
        <v>2022</v>
      </c>
      <c r="C10" s="5">
        <v>44847</v>
      </c>
      <c r="D10" s="4" t="s">
        <v>20</v>
      </c>
      <c r="E10" s="4" t="s">
        <v>593</v>
      </c>
      <c r="F10" s="4" t="s">
        <v>480</v>
      </c>
      <c r="G10" s="12">
        <f>(C10-VLOOKUP(E10,Riders!$A$2:$C$213,2,FALSE))/365</f>
        <v>26.12054794520548</v>
      </c>
      <c r="H10" s="4">
        <v>9</v>
      </c>
    </row>
    <row r="11" spans="1:10" x14ac:dyDescent="0.35">
      <c r="A11" s="4" t="s">
        <v>19</v>
      </c>
      <c r="B11" s="4">
        <v>2022</v>
      </c>
      <c r="C11" s="5">
        <v>44847</v>
      </c>
      <c r="D11" s="4" t="s">
        <v>20</v>
      </c>
      <c r="E11" s="4" t="s">
        <v>599</v>
      </c>
      <c r="F11" s="4" t="s">
        <v>35</v>
      </c>
      <c r="G11" s="12">
        <f>(C11-VLOOKUP(E11,Riders!$A$2:$C$213,2,FALSE))/365</f>
        <v>31.901369863013699</v>
      </c>
      <c r="H11" s="4">
        <v>10</v>
      </c>
    </row>
    <row r="12" spans="1:10" x14ac:dyDescent="0.35">
      <c r="A12" s="4" t="s">
        <v>19</v>
      </c>
      <c r="B12" s="4">
        <v>2022</v>
      </c>
      <c r="C12" s="5">
        <v>44847</v>
      </c>
      <c r="D12" s="4" t="s">
        <v>20</v>
      </c>
      <c r="E12" s="4" t="s">
        <v>643</v>
      </c>
      <c r="F12" s="4" t="s">
        <v>25</v>
      </c>
      <c r="G12" s="12">
        <f>(C12-VLOOKUP(E12,Riders!$A$2:$C$213,2,FALSE))/365</f>
        <v>21.539726027397261</v>
      </c>
      <c r="H12" s="4">
        <v>11</v>
      </c>
    </row>
    <row r="13" spans="1:10" x14ac:dyDescent="0.35">
      <c r="A13" s="4" t="s">
        <v>19</v>
      </c>
      <c r="B13" s="4">
        <v>2022</v>
      </c>
      <c r="C13" s="5">
        <v>44847</v>
      </c>
      <c r="D13" s="4" t="s">
        <v>20</v>
      </c>
      <c r="E13" s="4" t="s">
        <v>644</v>
      </c>
      <c r="F13" s="4" t="s">
        <v>484</v>
      </c>
      <c r="G13" s="12">
        <f>(C13-VLOOKUP(E13,Riders!$A$2:$C$213,2,FALSE))/365</f>
        <v>24.279452054794522</v>
      </c>
      <c r="H13" s="4">
        <v>12</v>
      </c>
    </row>
    <row r="14" spans="1:10" x14ac:dyDescent="0.35">
      <c r="A14" s="4" t="s">
        <v>19</v>
      </c>
      <c r="B14" s="4">
        <v>2022</v>
      </c>
      <c r="C14" s="5">
        <v>44847</v>
      </c>
      <c r="D14" s="4" t="s">
        <v>20</v>
      </c>
      <c r="E14" s="4" t="s">
        <v>645</v>
      </c>
      <c r="F14" s="4" t="s">
        <v>646</v>
      </c>
      <c r="G14" s="12" t="e">
        <f>(C14-VLOOKUP(E14,Riders!$A$2:$C$213,2,FALSE))/365</f>
        <v>#N/A</v>
      </c>
      <c r="H14" s="4">
        <v>13</v>
      </c>
    </row>
    <row r="15" spans="1:10" x14ac:dyDescent="0.35">
      <c r="A15" s="4" t="s">
        <v>19</v>
      </c>
      <c r="B15" s="4">
        <v>2022</v>
      </c>
      <c r="C15" s="5">
        <v>44847</v>
      </c>
      <c r="D15" s="4" t="s">
        <v>20</v>
      </c>
      <c r="E15" s="4" t="s">
        <v>647</v>
      </c>
      <c r="F15" s="4" t="s">
        <v>113</v>
      </c>
      <c r="G15" s="12">
        <f>(C15-VLOOKUP(E15,Riders!$A$2:$C$213,2,FALSE))/365</f>
        <v>23.435616438356163</v>
      </c>
      <c r="H15" s="4">
        <v>14</v>
      </c>
    </row>
    <row r="16" spans="1:10" x14ac:dyDescent="0.35">
      <c r="A16" s="4" t="s">
        <v>19</v>
      </c>
      <c r="B16" s="4">
        <v>2022</v>
      </c>
      <c r="C16" s="5">
        <v>44847</v>
      </c>
      <c r="D16" s="4" t="s">
        <v>20</v>
      </c>
      <c r="E16" s="4" t="s">
        <v>611</v>
      </c>
      <c r="F16" s="4" t="s">
        <v>42</v>
      </c>
      <c r="G16" s="12">
        <f>(C16-VLOOKUP(E16,Riders!$A$2:$C$213,2,FALSE))/365</f>
        <v>22.991780821917807</v>
      </c>
      <c r="H16" s="4">
        <v>15</v>
      </c>
    </row>
    <row r="17" spans="1:10" x14ac:dyDescent="0.35">
      <c r="A17" s="4" t="s">
        <v>19</v>
      </c>
      <c r="B17" s="4">
        <v>2022</v>
      </c>
      <c r="C17" s="5">
        <v>44847</v>
      </c>
      <c r="D17" s="4" t="s">
        <v>20</v>
      </c>
      <c r="E17" s="4" t="s">
        <v>648</v>
      </c>
      <c r="F17" s="4" t="s">
        <v>29</v>
      </c>
      <c r="G17" s="12" t="e">
        <f>(C17-VLOOKUP(E17,Riders!$A$2:$C$213,2,FALSE))/365</f>
        <v>#N/A</v>
      </c>
      <c r="H17" s="4">
        <v>16</v>
      </c>
    </row>
    <row r="18" spans="1:10" x14ac:dyDescent="0.35">
      <c r="A18" s="4" t="s">
        <v>19</v>
      </c>
      <c r="B18" s="4">
        <v>2022</v>
      </c>
      <c r="C18" s="5">
        <v>44847</v>
      </c>
      <c r="D18" s="4" t="s">
        <v>20</v>
      </c>
      <c r="E18" s="4" t="s">
        <v>477</v>
      </c>
      <c r="F18" s="4" t="s">
        <v>478</v>
      </c>
      <c r="G18" s="12">
        <f>(C18-VLOOKUP(E18,Riders!$A$2:$C$213,2,FALSE))/365</f>
        <v>21.553424657534247</v>
      </c>
      <c r="H18" s="4">
        <v>17</v>
      </c>
    </row>
    <row r="19" spans="1:10" x14ac:dyDescent="0.35">
      <c r="A19" s="4" t="s">
        <v>19</v>
      </c>
      <c r="B19" s="4">
        <v>2022</v>
      </c>
      <c r="C19" s="5">
        <v>44847</v>
      </c>
      <c r="D19" s="4" t="s">
        <v>20</v>
      </c>
      <c r="E19" s="4" t="s">
        <v>499</v>
      </c>
      <c r="F19" s="4" t="s">
        <v>145</v>
      </c>
      <c r="G19" s="12">
        <f>(C19-VLOOKUP(E19,Riders!$A$2:$C$213,2,FALSE))/365</f>
        <v>30.706849315068492</v>
      </c>
      <c r="H19" s="4">
        <v>18</v>
      </c>
    </row>
    <row r="20" spans="1:10" x14ac:dyDescent="0.35">
      <c r="A20" s="4" t="s">
        <v>19</v>
      </c>
      <c r="B20" s="4">
        <v>2022</v>
      </c>
      <c r="C20" s="5">
        <v>44847</v>
      </c>
      <c r="D20" s="4" t="s">
        <v>20</v>
      </c>
      <c r="E20" s="4" t="s">
        <v>649</v>
      </c>
      <c r="F20" s="4" t="s">
        <v>85</v>
      </c>
      <c r="G20" s="12">
        <f>(C20-VLOOKUP(E20,Riders!$A$2:$C$213,2,FALSE))/365</f>
        <v>23.221917808219178</v>
      </c>
      <c r="H20" s="4">
        <v>19</v>
      </c>
    </row>
    <row r="21" spans="1:10" x14ac:dyDescent="0.35">
      <c r="A21" s="4" t="s">
        <v>19</v>
      </c>
      <c r="B21" s="4">
        <v>2022</v>
      </c>
      <c r="C21" s="5">
        <v>44847</v>
      </c>
      <c r="D21" s="4" t="s">
        <v>20</v>
      </c>
      <c r="E21" s="4" t="s">
        <v>491</v>
      </c>
      <c r="F21" s="4" t="s">
        <v>492</v>
      </c>
      <c r="G21" s="12">
        <f>(C21-VLOOKUP(E21,Riders!$A$2:$C$213,2,FALSE))/365</f>
        <v>26.923287671232877</v>
      </c>
      <c r="H21" s="4" t="s">
        <v>607</v>
      </c>
    </row>
    <row r="22" spans="1:10" x14ac:dyDescent="0.35">
      <c r="A22" s="4" t="s">
        <v>19</v>
      </c>
      <c r="B22" s="4">
        <v>2022</v>
      </c>
      <c r="C22" s="5">
        <v>44847</v>
      </c>
      <c r="D22" s="4" t="s">
        <v>20</v>
      </c>
      <c r="E22" s="4" t="s">
        <v>495</v>
      </c>
      <c r="F22" s="4" t="s">
        <v>104</v>
      </c>
      <c r="G22" s="12">
        <f>(C22-VLOOKUP(E22,Riders!$A$2:$C$213,2,FALSE))/365</f>
        <v>26.715068493150685</v>
      </c>
      <c r="H22" s="4" t="s">
        <v>607</v>
      </c>
    </row>
    <row r="23" spans="1:10" x14ac:dyDescent="0.35">
      <c r="A23" s="4" t="s">
        <v>19</v>
      </c>
      <c r="B23" s="4">
        <v>2022</v>
      </c>
      <c r="C23" s="5">
        <v>44847</v>
      </c>
      <c r="D23" s="4" t="s">
        <v>20</v>
      </c>
      <c r="E23" s="4" t="s">
        <v>489</v>
      </c>
      <c r="F23" s="4" t="s">
        <v>102</v>
      </c>
      <c r="G23" s="12" t="e">
        <f>(C23-VLOOKUP(E23,Riders!$A$2:$C$213,2,FALSE))/365</f>
        <v>#N/A</v>
      </c>
      <c r="H23" s="4" t="s">
        <v>607</v>
      </c>
    </row>
    <row r="24" spans="1:10" x14ac:dyDescent="0.35">
      <c r="A24" s="4" t="s">
        <v>19</v>
      </c>
      <c r="B24" s="4">
        <v>2022</v>
      </c>
      <c r="C24" s="5">
        <v>44847</v>
      </c>
      <c r="D24" s="4" t="s">
        <v>20</v>
      </c>
      <c r="E24" s="4" t="s">
        <v>637</v>
      </c>
      <c r="F24" s="4" t="s">
        <v>638</v>
      </c>
      <c r="G24" s="12">
        <f>(C24-VLOOKUP(E24,Riders!$A$2:$C$213,2,FALSE))/365</f>
        <v>23.449315068493149</v>
      </c>
      <c r="H24" s="4" t="s">
        <v>607</v>
      </c>
    </row>
    <row r="25" spans="1:10" x14ac:dyDescent="0.35">
      <c r="A25" s="1" t="s">
        <v>162</v>
      </c>
      <c r="B25" s="1">
        <v>2022</v>
      </c>
      <c r="C25" s="2">
        <v>44694</v>
      </c>
      <c r="D25" s="1" t="s">
        <v>66</v>
      </c>
      <c r="E25" s="1" t="s">
        <v>647</v>
      </c>
      <c r="F25" s="1" t="s">
        <v>113</v>
      </c>
      <c r="G25" s="11">
        <f>(C25-VLOOKUP(E25,Riders!$A$2:$C$1999,2,FALSE))/365</f>
        <v>23.016438356164382</v>
      </c>
      <c r="H25" s="1">
        <v>1</v>
      </c>
      <c r="I25" s="6">
        <v>0.68819444444444444</v>
      </c>
      <c r="J25">
        <v>54.49</v>
      </c>
    </row>
    <row r="26" spans="1:10" x14ac:dyDescent="0.35">
      <c r="A26" s="1" t="s">
        <v>162</v>
      </c>
      <c r="B26" s="1">
        <v>2022</v>
      </c>
      <c r="C26" s="2">
        <v>44694</v>
      </c>
      <c r="D26" s="1" t="s">
        <v>66</v>
      </c>
      <c r="E26" s="1" t="s">
        <v>494</v>
      </c>
      <c r="F26" s="1" t="s">
        <v>37</v>
      </c>
      <c r="G26" s="11">
        <f>(C26-VLOOKUP(E26,Riders!$A$2:$C$1999,2,FALSE))/365</f>
        <v>23.895890410958906</v>
      </c>
      <c r="H26" s="1">
        <v>2</v>
      </c>
    </row>
    <row r="27" spans="1:10" x14ac:dyDescent="0.35">
      <c r="A27" s="1" t="s">
        <v>162</v>
      </c>
      <c r="B27" s="1">
        <v>2022</v>
      </c>
      <c r="C27" s="2">
        <v>44694</v>
      </c>
      <c r="D27" s="1" t="s">
        <v>66</v>
      </c>
      <c r="E27" s="1" t="s">
        <v>643</v>
      </c>
      <c r="F27" s="1" t="s">
        <v>25</v>
      </c>
      <c r="G27" s="11">
        <f>(C27-VLOOKUP(E27,Riders!$A$2:$C$1999,2,FALSE))/365</f>
        <v>21.12054794520548</v>
      </c>
      <c r="H27" s="1">
        <v>3</v>
      </c>
    </row>
    <row r="28" spans="1:10" x14ac:dyDescent="0.35">
      <c r="A28" s="1" t="s">
        <v>162</v>
      </c>
      <c r="B28" s="1">
        <v>2022</v>
      </c>
      <c r="C28" s="2">
        <v>44694</v>
      </c>
      <c r="D28" s="1" t="s">
        <v>66</v>
      </c>
      <c r="E28" s="1" t="s">
        <v>642</v>
      </c>
      <c r="F28" s="1" t="s">
        <v>78</v>
      </c>
      <c r="G28" s="11">
        <f>(C28-VLOOKUP(E28,Riders!$A$2:$C$1999,2,FALSE))/365</f>
        <v>21.893150684931506</v>
      </c>
      <c r="H28" s="1">
        <v>4</v>
      </c>
    </row>
    <row r="29" spans="1:10" x14ac:dyDescent="0.35">
      <c r="A29" s="1" t="s">
        <v>162</v>
      </c>
      <c r="B29" s="1">
        <v>2022</v>
      </c>
      <c r="C29" s="2">
        <v>44694</v>
      </c>
      <c r="D29" s="1" t="s">
        <v>66</v>
      </c>
      <c r="E29" s="1" t="s">
        <v>614</v>
      </c>
      <c r="F29" s="1" t="s">
        <v>56</v>
      </c>
      <c r="G29" s="11">
        <f>(C29-VLOOKUP(E29,Riders!$A$2:$C$1999,2,FALSE))/365</f>
        <v>19.561643835616437</v>
      </c>
      <c r="H29" s="1">
        <v>5</v>
      </c>
    </row>
    <row r="30" spans="1:10" x14ac:dyDescent="0.35">
      <c r="A30" s="1" t="s">
        <v>162</v>
      </c>
      <c r="B30" s="1">
        <v>2022</v>
      </c>
      <c r="C30" s="2">
        <v>44694</v>
      </c>
      <c r="D30" s="1" t="s">
        <v>66</v>
      </c>
      <c r="E30" s="1" t="s">
        <v>611</v>
      </c>
      <c r="F30" s="1" t="s">
        <v>42</v>
      </c>
      <c r="G30" s="11">
        <f>(C30-VLOOKUP(E30,Riders!$A$2:$C$1999,2,FALSE))/365</f>
        <v>22.572602739726026</v>
      </c>
      <c r="H30" s="1">
        <v>6</v>
      </c>
    </row>
    <row r="31" spans="1:10" x14ac:dyDescent="0.35">
      <c r="A31" s="1" t="s">
        <v>162</v>
      </c>
      <c r="B31" s="1">
        <v>2022</v>
      </c>
      <c r="C31" s="2">
        <v>44694</v>
      </c>
      <c r="D31" s="1" t="s">
        <v>66</v>
      </c>
      <c r="E31" s="1" t="s">
        <v>641</v>
      </c>
      <c r="F31" s="1" t="s">
        <v>23</v>
      </c>
      <c r="G31" s="11">
        <f>(C31-VLOOKUP(E31,Riders!$A$2:$C$1999,2,FALSE))/365</f>
        <v>32.709589041095889</v>
      </c>
      <c r="H31" s="1">
        <v>7</v>
      </c>
    </row>
    <row r="32" spans="1:10" x14ac:dyDescent="0.35">
      <c r="A32" s="1" t="s">
        <v>162</v>
      </c>
      <c r="B32" s="1">
        <v>2022</v>
      </c>
      <c r="C32" s="2">
        <v>44694</v>
      </c>
      <c r="D32" s="1" t="s">
        <v>66</v>
      </c>
      <c r="E32" s="1" t="s">
        <v>749</v>
      </c>
      <c r="F32" s="1" t="s">
        <v>46</v>
      </c>
      <c r="G32" s="11">
        <f>(C32-VLOOKUP(E32,Riders!$A$2:$C$1999,2,FALSE))/365</f>
        <v>25.038356164383561</v>
      </c>
      <c r="H32" s="1">
        <v>8</v>
      </c>
    </row>
    <row r="33" spans="1:8" x14ac:dyDescent="0.35">
      <c r="A33" s="1" t="s">
        <v>162</v>
      </c>
      <c r="B33" s="1">
        <v>2022</v>
      </c>
      <c r="C33" s="2">
        <v>44694</v>
      </c>
      <c r="D33" s="1" t="s">
        <v>66</v>
      </c>
      <c r="E33" s="1" t="s">
        <v>489</v>
      </c>
      <c r="F33" s="1" t="s">
        <v>102</v>
      </c>
      <c r="G33" s="11">
        <f>(C33-VLOOKUP(E33,Riders!$A$2:$C$1999,2,FALSE))/365</f>
        <v>21.898630136986302</v>
      </c>
      <c r="H33" s="1">
        <v>9</v>
      </c>
    </row>
    <row r="34" spans="1:8" x14ac:dyDescent="0.35">
      <c r="A34" s="1" t="s">
        <v>162</v>
      </c>
      <c r="B34" s="1">
        <v>2022</v>
      </c>
      <c r="C34" s="2">
        <v>44694</v>
      </c>
      <c r="D34" s="1" t="s">
        <v>66</v>
      </c>
      <c r="E34" s="1" t="s">
        <v>738</v>
      </c>
      <c r="F34" s="1" t="s">
        <v>33</v>
      </c>
      <c r="G34" s="11">
        <f>(C34-VLOOKUP(E34,Riders!$A$2:$C$1999,2,FALSE))/365</f>
        <v>21.227397260273971</v>
      </c>
      <c r="H34" s="1">
        <v>10</v>
      </c>
    </row>
    <row r="35" spans="1:8" x14ac:dyDescent="0.35">
      <c r="A35" s="1" t="s">
        <v>162</v>
      </c>
      <c r="B35" s="1">
        <v>2022</v>
      </c>
      <c r="C35" s="2">
        <v>44694</v>
      </c>
      <c r="D35" s="1" t="s">
        <v>66</v>
      </c>
      <c r="E35" s="1" t="s">
        <v>487</v>
      </c>
      <c r="F35" s="1" t="s">
        <v>164</v>
      </c>
      <c r="G35" s="11">
        <f>(C35-VLOOKUP(E35,Riders!$A$2:$C$1999,2,FALSE))/365</f>
        <v>24.852054794520548</v>
      </c>
      <c r="H35" s="1">
        <v>11</v>
      </c>
    </row>
    <row r="36" spans="1:8" x14ac:dyDescent="0.35">
      <c r="A36" s="1" t="s">
        <v>162</v>
      </c>
      <c r="B36" s="1">
        <v>2022</v>
      </c>
      <c r="C36" s="2">
        <v>44694</v>
      </c>
      <c r="D36" s="1" t="s">
        <v>66</v>
      </c>
      <c r="E36" s="1" t="s">
        <v>750</v>
      </c>
      <c r="F36" s="1" t="s">
        <v>480</v>
      </c>
      <c r="G36" s="11">
        <f>(C36-VLOOKUP(E36,Riders!$A$2:$C$1999,2,FALSE))/365</f>
        <v>21.528767123287672</v>
      </c>
      <c r="H36" s="1">
        <v>12</v>
      </c>
    </row>
    <row r="37" spans="1:8" x14ac:dyDescent="0.35">
      <c r="A37" s="1" t="s">
        <v>162</v>
      </c>
      <c r="B37" s="1">
        <v>2022</v>
      </c>
      <c r="C37" s="2">
        <v>44694</v>
      </c>
      <c r="D37" s="1" t="s">
        <v>66</v>
      </c>
      <c r="E37" s="1" t="s">
        <v>615</v>
      </c>
      <c r="F37" s="1" t="s">
        <v>228</v>
      </c>
      <c r="G37" s="11">
        <f>(C37-VLOOKUP(E37,Riders!$A$2:$C$1999,2,FALSE))/365</f>
        <v>23.290410958904111</v>
      </c>
      <c r="H37" s="1">
        <v>13</v>
      </c>
    </row>
    <row r="38" spans="1:8" x14ac:dyDescent="0.35">
      <c r="A38" s="1" t="s">
        <v>162</v>
      </c>
      <c r="B38" s="1">
        <v>2022</v>
      </c>
      <c r="C38" s="2">
        <v>44694</v>
      </c>
      <c r="D38" s="1" t="s">
        <v>66</v>
      </c>
      <c r="E38" s="1" t="s">
        <v>712</v>
      </c>
      <c r="F38" s="1" t="s">
        <v>726</v>
      </c>
      <c r="G38" s="11">
        <f>(C38-VLOOKUP(E38,Riders!$A$2:$C$1999,2,FALSE))/365</f>
        <v>27.172602739726027</v>
      </c>
      <c r="H38" s="1">
        <v>14</v>
      </c>
    </row>
    <row r="39" spans="1:8" x14ac:dyDescent="0.35">
      <c r="A39" s="1" t="s">
        <v>162</v>
      </c>
      <c r="B39" s="1">
        <v>2022</v>
      </c>
      <c r="C39" s="2">
        <v>44694</v>
      </c>
      <c r="D39" s="1" t="s">
        <v>66</v>
      </c>
      <c r="E39" s="1" t="s">
        <v>744</v>
      </c>
      <c r="F39" s="1" t="s">
        <v>753</v>
      </c>
      <c r="G39" s="11">
        <f>(C39-VLOOKUP(E39,Riders!$A$2:$C$1999,2,FALSE))/365</f>
        <v>30.704109589041096</v>
      </c>
      <c r="H39" s="1">
        <v>15</v>
      </c>
    </row>
    <row r="40" spans="1:8" x14ac:dyDescent="0.35">
      <c r="A40" s="1" t="s">
        <v>162</v>
      </c>
      <c r="B40" s="1">
        <v>2022</v>
      </c>
      <c r="C40" s="2">
        <v>44694</v>
      </c>
      <c r="D40" s="1" t="s">
        <v>66</v>
      </c>
      <c r="E40" s="1" t="s">
        <v>604</v>
      </c>
      <c r="F40" s="1" t="s">
        <v>85</v>
      </c>
      <c r="G40" s="11">
        <f>(C40-VLOOKUP(E40,Riders!$A$2:$C$1999,2,FALSE))/365</f>
        <v>25.69041095890411</v>
      </c>
      <c r="H40" s="1">
        <v>16</v>
      </c>
    </row>
    <row r="41" spans="1:8" x14ac:dyDescent="0.35">
      <c r="A41" s="1" t="s">
        <v>162</v>
      </c>
      <c r="B41" s="1">
        <v>2022</v>
      </c>
      <c r="C41" s="2">
        <v>44694</v>
      </c>
      <c r="D41" s="1" t="s">
        <v>66</v>
      </c>
      <c r="E41" s="1" t="s">
        <v>597</v>
      </c>
      <c r="F41" s="1" t="s">
        <v>29</v>
      </c>
      <c r="G41" s="11">
        <f>(C41-VLOOKUP(E41,Riders!$A$2:$C$1999,2,FALSE))/365</f>
        <v>31.673972602739727</v>
      </c>
      <c r="H41" s="1">
        <v>17</v>
      </c>
    </row>
    <row r="42" spans="1:8" x14ac:dyDescent="0.35">
      <c r="A42" s="1" t="s">
        <v>162</v>
      </c>
      <c r="B42" s="1">
        <v>2022</v>
      </c>
      <c r="C42" s="2">
        <v>44694</v>
      </c>
      <c r="D42" s="1" t="s">
        <v>66</v>
      </c>
      <c r="E42" s="1" t="s">
        <v>745</v>
      </c>
      <c r="F42" s="1" t="s">
        <v>35</v>
      </c>
      <c r="G42" s="11">
        <f>(C42-VLOOKUP(E42,Riders!$A$2:$C$1999,2,FALSE))/365</f>
        <v>26.731506849315068</v>
      </c>
      <c r="H42" s="1">
        <v>18</v>
      </c>
    </row>
    <row r="43" spans="1:8" x14ac:dyDescent="0.35">
      <c r="A43" s="1" t="s">
        <v>162</v>
      </c>
      <c r="B43" s="1">
        <v>2022</v>
      </c>
      <c r="C43" s="2">
        <v>44694</v>
      </c>
      <c r="D43" s="1" t="s">
        <v>66</v>
      </c>
      <c r="E43" s="1" t="s">
        <v>519</v>
      </c>
      <c r="F43" s="1" t="s">
        <v>250</v>
      </c>
      <c r="G43" s="11">
        <f>(C43-VLOOKUP(E43,Riders!$A$2:$C$1999,2,FALSE))/365</f>
        <v>31.334246575342465</v>
      </c>
      <c r="H43" s="1">
        <v>19</v>
      </c>
    </row>
    <row r="44" spans="1:8" x14ac:dyDescent="0.35">
      <c r="A44" s="1" t="s">
        <v>162</v>
      </c>
      <c r="B44" s="1">
        <v>2022</v>
      </c>
      <c r="C44" s="2">
        <v>44694</v>
      </c>
      <c r="D44" s="1" t="s">
        <v>66</v>
      </c>
      <c r="E44" s="1" t="s">
        <v>595</v>
      </c>
      <c r="F44" s="1" t="s">
        <v>31</v>
      </c>
      <c r="G44" s="11">
        <f>(C44-VLOOKUP(E44,Riders!$A$2:$C$1999,2,FALSE))/365</f>
        <v>32.956164383561642</v>
      </c>
      <c r="H44" s="1">
        <v>20</v>
      </c>
    </row>
    <row r="45" spans="1:8" x14ac:dyDescent="0.35">
      <c r="A45" s="1" t="s">
        <v>162</v>
      </c>
      <c r="B45" s="1">
        <v>2022</v>
      </c>
      <c r="C45" s="2">
        <v>44694</v>
      </c>
      <c r="D45" s="1" t="s">
        <v>66</v>
      </c>
      <c r="E45" s="1" t="s">
        <v>498</v>
      </c>
      <c r="F45" s="1" t="s">
        <v>39</v>
      </c>
      <c r="G45" s="11">
        <f>(C45-VLOOKUP(E45,Riders!$A$2:$C$1999,2,FALSE))/365</f>
        <v>22.084931506849315</v>
      </c>
      <c r="H45" s="1">
        <v>21</v>
      </c>
    </row>
    <row r="46" spans="1:8" x14ac:dyDescent="0.35">
      <c r="A46" s="1" t="s">
        <v>162</v>
      </c>
      <c r="B46" s="1">
        <v>2022</v>
      </c>
      <c r="C46" s="2">
        <v>44694</v>
      </c>
      <c r="D46" s="1" t="s">
        <v>66</v>
      </c>
      <c r="E46" s="1" t="s">
        <v>491</v>
      </c>
      <c r="F46" s="1" t="s">
        <v>492</v>
      </c>
      <c r="G46" s="11">
        <f>(C46-VLOOKUP(E46,Riders!$A$2:$C$1999,2,FALSE))/365</f>
        <v>26.504109589041096</v>
      </c>
      <c r="H46" s="1" t="s">
        <v>607</v>
      </c>
    </row>
    <row r="47" spans="1:8" x14ac:dyDescent="0.35">
      <c r="A47" s="1" t="s">
        <v>162</v>
      </c>
      <c r="B47" s="1">
        <v>2022</v>
      </c>
      <c r="C47" s="2">
        <v>44694</v>
      </c>
      <c r="D47" s="1" t="s">
        <v>66</v>
      </c>
      <c r="E47" s="1" t="s">
        <v>693</v>
      </c>
      <c r="F47" s="1" t="s">
        <v>723</v>
      </c>
      <c r="G47" s="11">
        <f>(C47-VLOOKUP(E47,Riders!$A$2:$C$1999,2,FALSE))/365</f>
        <v>28.882191780821916</v>
      </c>
      <c r="H47" s="1" t="s">
        <v>607</v>
      </c>
    </row>
    <row r="48" spans="1:8" x14ac:dyDescent="0.35">
      <c r="A48" s="1" t="s">
        <v>162</v>
      </c>
      <c r="B48" s="1">
        <v>2022</v>
      </c>
      <c r="C48" s="2">
        <v>44694</v>
      </c>
      <c r="D48" s="1" t="s">
        <v>66</v>
      </c>
      <c r="E48" s="1" t="s">
        <v>751</v>
      </c>
      <c r="F48" s="1" t="s">
        <v>524</v>
      </c>
      <c r="G48" s="11">
        <f>(C48-VLOOKUP(E48,Riders!$A$2:$C$1999,2,FALSE))/365</f>
        <v>21.208219178082192</v>
      </c>
      <c r="H48" s="1" t="s">
        <v>607</v>
      </c>
    </row>
    <row r="49" spans="1:10" x14ac:dyDescent="0.35">
      <c r="A49" s="4" t="s">
        <v>182</v>
      </c>
      <c r="B49" s="4">
        <v>2021</v>
      </c>
      <c r="C49" s="5">
        <v>44490</v>
      </c>
      <c r="D49" s="4" t="s">
        <v>20</v>
      </c>
      <c r="E49" s="4" t="s">
        <v>583</v>
      </c>
      <c r="F49" s="4" t="s">
        <v>27</v>
      </c>
      <c r="G49" s="12">
        <f>(C49-VLOOKUP(E49,Riders!$A$2:$C$1999,2,FALSE))/365</f>
        <v>21.082191780821919</v>
      </c>
      <c r="H49" s="4">
        <v>1</v>
      </c>
      <c r="I49" s="6">
        <v>0.70763888888888893</v>
      </c>
      <c r="J49">
        <v>52.993000000000002</v>
      </c>
    </row>
    <row r="50" spans="1:10" x14ac:dyDescent="0.35">
      <c r="A50" s="4" t="s">
        <v>182</v>
      </c>
      <c r="B50" s="4">
        <v>2021</v>
      </c>
      <c r="C50" s="5">
        <v>44490</v>
      </c>
      <c r="D50" s="4" t="s">
        <v>20</v>
      </c>
      <c r="E50" s="4" t="s">
        <v>642</v>
      </c>
      <c r="F50" s="4" t="s">
        <v>78</v>
      </c>
      <c r="G50" s="12">
        <f>(C50-VLOOKUP(E50,Riders!$A$2:$C$1999,2,FALSE))/365</f>
        <v>21.334246575342465</v>
      </c>
      <c r="H50" s="4">
        <v>2</v>
      </c>
    </row>
    <row r="51" spans="1:10" x14ac:dyDescent="0.35">
      <c r="A51" s="4" t="s">
        <v>182</v>
      </c>
      <c r="B51" s="4">
        <v>2021</v>
      </c>
      <c r="C51" s="5">
        <v>44490</v>
      </c>
      <c r="D51" s="4" t="s">
        <v>20</v>
      </c>
      <c r="E51" s="4" t="s">
        <v>647</v>
      </c>
      <c r="F51" s="4" t="s">
        <v>113</v>
      </c>
      <c r="G51" s="12">
        <f>(C51-VLOOKUP(E51,Riders!$A$2:$C$1999,2,FALSE))/365</f>
        <v>22.457534246575342</v>
      </c>
      <c r="H51" s="4">
        <v>3</v>
      </c>
    </row>
    <row r="52" spans="1:10" x14ac:dyDescent="0.35">
      <c r="A52" s="4" t="s">
        <v>182</v>
      </c>
      <c r="B52" s="4">
        <v>2021</v>
      </c>
      <c r="C52" s="5">
        <v>44490</v>
      </c>
      <c r="D52" s="4" t="s">
        <v>20</v>
      </c>
      <c r="E52" s="4" t="s">
        <v>641</v>
      </c>
      <c r="F52" s="4" t="s">
        <v>23</v>
      </c>
      <c r="G52" s="12">
        <f>(C52-VLOOKUP(E52,Riders!$A$2:$C$1999,2,FALSE))/365</f>
        <v>32.150684931506852</v>
      </c>
      <c r="H52" s="4">
        <v>4</v>
      </c>
    </row>
    <row r="53" spans="1:10" x14ac:dyDescent="0.35">
      <c r="A53" s="4" t="s">
        <v>182</v>
      </c>
      <c r="B53" s="4">
        <v>2021</v>
      </c>
      <c r="C53" s="5">
        <v>44490</v>
      </c>
      <c r="D53" s="4" t="s">
        <v>20</v>
      </c>
      <c r="E53" s="4" t="s">
        <v>595</v>
      </c>
      <c r="F53" s="4" t="s">
        <v>31</v>
      </c>
      <c r="G53" s="12">
        <f>(C53-VLOOKUP(E53,Riders!$A$2:$C$1999,2,FALSE))/365</f>
        <v>32.397260273972606</v>
      </c>
      <c r="H53" s="4">
        <v>5</v>
      </c>
    </row>
    <row r="54" spans="1:10" x14ac:dyDescent="0.35">
      <c r="A54" s="4" t="s">
        <v>182</v>
      </c>
      <c r="B54" s="4">
        <v>2021</v>
      </c>
      <c r="C54" s="5">
        <v>44490</v>
      </c>
      <c r="D54" s="4" t="s">
        <v>20</v>
      </c>
      <c r="E54" s="4" t="s">
        <v>611</v>
      </c>
      <c r="F54" s="4" t="s">
        <v>42</v>
      </c>
      <c r="G54" s="12">
        <f>(C54-VLOOKUP(E54,Riders!$A$2:$C$1999,2,FALSE))/365</f>
        <v>22.013698630136986</v>
      </c>
      <c r="H54" s="4">
        <v>6</v>
      </c>
    </row>
    <row r="55" spans="1:10" x14ac:dyDescent="0.35">
      <c r="A55" s="4" t="s">
        <v>182</v>
      </c>
      <c r="B55" s="4">
        <v>2021</v>
      </c>
      <c r="C55" s="5">
        <v>44490</v>
      </c>
      <c r="D55" s="4" t="s">
        <v>20</v>
      </c>
      <c r="E55" s="4" t="s">
        <v>481</v>
      </c>
      <c r="F55" s="4" t="s">
        <v>29</v>
      </c>
      <c r="G55" s="12">
        <f>(C55-VLOOKUP(E55,Riders!$A$2:$C$1999,2,FALSE))/365</f>
        <v>19.353424657534248</v>
      </c>
      <c r="H55" s="4">
        <v>7</v>
      </c>
    </row>
    <row r="56" spans="1:10" x14ac:dyDescent="0.35">
      <c r="A56" s="4" t="s">
        <v>182</v>
      </c>
      <c r="B56" s="4">
        <v>2021</v>
      </c>
      <c r="C56" s="5">
        <v>44490</v>
      </c>
      <c r="D56" s="4" t="s">
        <v>20</v>
      </c>
      <c r="E56" s="4" t="s">
        <v>483</v>
      </c>
      <c r="F56" s="4" t="s">
        <v>484</v>
      </c>
      <c r="G56" s="12">
        <f>(C56-VLOOKUP(E56,Riders!$A$2:$C$1999,2,FALSE))/365</f>
        <v>19.63013698630137</v>
      </c>
      <c r="H56" s="4">
        <v>8</v>
      </c>
    </row>
    <row r="57" spans="1:10" x14ac:dyDescent="0.35">
      <c r="A57" s="4" t="s">
        <v>182</v>
      </c>
      <c r="B57" s="4">
        <v>2021</v>
      </c>
      <c r="C57" s="5">
        <v>44490</v>
      </c>
      <c r="D57" s="4" t="s">
        <v>20</v>
      </c>
      <c r="E57" s="4" t="s">
        <v>473</v>
      </c>
      <c r="F57" s="4" t="s">
        <v>25</v>
      </c>
      <c r="G57" s="12">
        <f>(C57-VLOOKUP(E57,Riders!$A$2:$C$1999,2,FALSE))/365</f>
        <v>32.723287671232875</v>
      </c>
      <c r="H57" s="4">
        <v>9</v>
      </c>
    </row>
    <row r="58" spans="1:10" x14ac:dyDescent="0.35">
      <c r="A58" s="4" t="s">
        <v>182</v>
      </c>
      <c r="B58" s="4">
        <v>2021</v>
      </c>
      <c r="C58" s="5">
        <v>44490</v>
      </c>
      <c r="D58" s="4" t="s">
        <v>20</v>
      </c>
      <c r="E58" s="4" t="s">
        <v>840</v>
      </c>
      <c r="F58" s="4" t="s">
        <v>480</v>
      </c>
      <c r="G58" s="12" t="e">
        <f>(C58-VLOOKUP(E58,Riders!$A$2:$C$1999,2,FALSE))/365</f>
        <v>#N/A</v>
      </c>
      <c r="H58" s="4">
        <v>10</v>
      </c>
    </row>
    <row r="59" spans="1:10" x14ac:dyDescent="0.35">
      <c r="A59" s="4" t="s">
        <v>182</v>
      </c>
      <c r="B59" s="4">
        <v>2021</v>
      </c>
      <c r="C59" s="5">
        <v>44490</v>
      </c>
      <c r="D59" s="4" t="s">
        <v>20</v>
      </c>
      <c r="E59" s="4" t="s">
        <v>617</v>
      </c>
      <c r="F59" s="4" t="s">
        <v>37</v>
      </c>
      <c r="G59" s="12">
        <f>(C59-VLOOKUP(E59,Riders!$A$2:$C$1999,2,FALSE))/365</f>
        <v>33.69315068493151</v>
      </c>
      <c r="H59" s="4">
        <v>11</v>
      </c>
    </row>
    <row r="60" spans="1:10" x14ac:dyDescent="0.35">
      <c r="A60" s="4" t="s">
        <v>182</v>
      </c>
      <c r="B60" s="4">
        <v>2021</v>
      </c>
      <c r="C60" s="5">
        <v>44490</v>
      </c>
      <c r="D60" s="4" t="s">
        <v>20</v>
      </c>
      <c r="E60" s="4" t="s">
        <v>850</v>
      </c>
      <c r="F60" s="4" t="s">
        <v>85</v>
      </c>
      <c r="G60" s="12">
        <f>(C60-VLOOKUP(E60,Riders!$A$2:$C$1999,2,FALSE))/365</f>
        <v>23.027397260273972</v>
      </c>
      <c r="H60" s="4">
        <v>12</v>
      </c>
    </row>
    <row r="61" spans="1:10" x14ac:dyDescent="0.35">
      <c r="A61" s="4" t="s">
        <v>182</v>
      </c>
      <c r="B61" s="4">
        <v>2021</v>
      </c>
      <c r="C61" s="5">
        <v>44490</v>
      </c>
      <c r="D61" s="4" t="s">
        <v>20</v>
      </c>
      <c r="E61" s="4" t="s">
        <v>846</v>
      </c>
      <c r="F61" s="4" t="s">
        <v>185</v>
      </c>
      <c r="G61" s="12">
        <f>(C61-VLOOKUP(E61,Riders!$A$2:$C$1999,2,FALSE))/365</f>
        <v>24.402739726027399</v>
      </c>
      <c r="H61" s="4">
        <v>13</v>
      </c>
    </row>
    <row r="62" spans="1:10" x14ac:dyDescent="0.35">
      <c r="A62" s="4" t="s">
        <v>182</v>
      </c>
      <c r="B62" s="4">
        <v>2021</v>
      </c>
      <c r="C62" s="5">
        <v>44490</v>
      </c>
      <c r="D62" s="4" t="s">
        <v>20</v>
      </c>
      <c r="E62" s="4" t="s">
        <v>810</v>
      </c>
      <c r="F62" s="4" t="s">
        <v>188</v>
      </c>
      <c r="G62" s="12">
        <f>(C62-VLOOKUP(E62,Riders!$A$2:$C$1999,2,FALSE))/365</f>
        <v>25.383561643835616</v>
      </c>
      <c r="H62" s="4">
        <v>14</v>
      </c>
    </row>
    <row r="63" spans="1:10" x14ac:dyDescent="0.35">
      <c r="A63" s="4" t="s">
        <v>182</v>
      </c>
      <c r="B63" s="4">
        <v>2021</v>
      </c>
      <c r="C63" s="5">
        <v>44490</v>
      </c>
      <c r="D63" s="4" t="s">
        <v>20</v>
      </c>
      <c r="E63" s="4" t="s">
        <v>856</v>
      </c>
      <c r="F63" s="4" t="s">
        <v>207</v>
      </c>
      <c r="G63" s="12">
        <f>(C63-VLOOKUP(E63,Riders!$A$2:$C$1999,2,FALSE))/365</f>
        <v>26.043835616438358</v>
      </c>
      <c r="H63" s="4">
        <v>15</v>
      </c>
    </row>
    <row r="64" spans="1:10" x14ac:dyDescent="0.35">
      <c r="A64" s="4" t="s">
        <v>182</v>
      </c>
      <c r="B64" s="4">
        <v>2021</v>
      </c>
      <c r="C64" s="5">
        <v>44490</v>
      </c>
      <c r="D64" s="4" t="s">
        <v>20</v>
      </c>
      <c r="E64" s="4" t="s">
        <v>606</v>
      </c>
      <c r="F64" s="4" t="s">
        <v>46</v>
      </c>
      <c r="G64" s="12">
        <f>(C64-VLOOKUP(E64,Riders!$A$2:$C$1999,2,FALSE))/365</f>
        <v>23.106849315068494</v>
      </c>
      <c r="H64" s="4">
        <v>16</v>
      </c>
    </row>
    <row r="65" spans="1:10" x14ac:dyDescent="0.35">
      <c r="A65" s="4" t="s">
        <v>182</v>
      </c>
      <c r="B65" s="4">
        <v>2021</v>
      </c>
      <c r="C65" s="5">
        <v>44490</v>
      </c>
      <c r="D65" s="4" t="s">
        <v>20</v>
      </c>
      <c r="E65" s="4" t="s">
        <v>828</v>
      </c>
      <c r="F65" s="4" t="s">
        <v>82</v>
      </c>
      <c r="G65" s="12">
        <f>(C65-VLOOKUP(E65,Riders!$A$2:$C$1999,2,FALSE))/365</f>
        <v>33.350684931506848</v>
      </c>
      <c r="H65" s="4">
        <v>17</v>
      </c>
    </row>
    <row r="66" spans="1:10" x14ac:dyDescent="0.35">
      <c r="A66" s="4" t="s">
        <v>182</v>
      </c>
      <c r="B66" s="4">
        <v>2021</v>
      </c>
      <c r="C66" s="5">
        <v>44490</v>
      </c>
      <c r="D66" s="4" t="s">
        <v>20</v>
      </c>
      <c r="E66" s="4" t="s">
        <v>766</v>
      </c>
      <c r="F66" s="4" t="s">
        <v>646</v>
      </c>
      <c r="G66" s="12">
        <f>(C66-VLOOKUP(E66,Riders!$A$2:$C$1999,2,FALSE))/365</f>
        <v>19.841095890410958</v>
      </c>
      <c r="H66" s="4">
        <v>18</v>
      </c>
    </row>
    <row r="67" spans="1:10" x14ac:dyDescent="0.35">
      <c r="A67" s="4" t="s">
        <v>182</v>
      </c>
      <c r="B67" s="4">
        <v>2021</v>
      </c>
      <c r="C67" s="5">
        <v>44490</v>
      </c>
      <c r="D67" s="4" t="s">
        <v>20</v>
      </c>
      <c r="E67" s="4" t="s">
        <v>487</v>
      </c>
      <c r="F67" s="4" t="s">
        <v>164</v>
      </c>
      <c r="G67" s="12">
        <f>(C67-VLOOKUP(E67,Riders!$A$2:$C$1999,2,FALSE))/365</f>
        <v>24.293150684931508</v>
      </c>
      <c r="H67" s="4">
        <v>19</v>
      </c>
    </row>
    <row r="68" spans="1:10" x14ac:dyDescent="0.35">
      <c r="A68" s="4" t="s">
        <v>182</v>
      </c>
      <c r="B68" s="4">
        <v>2021</v>
      </c>
      <c r="C68" s="5">
        <v>44490</v>
      </c>
      <c r="D68" s="4" t="s">
        <v>20</v>
      </c>
      <c r="E68" s="4" t="s">
        <v>491</v>
      </c>
      <c r="F68" s="4" t="s">
        <v>492</v>
      </c>
      <c r="G68" s="12">
        <f>(C68-VLOOKUP(E68,Riders!$A$2:$C$1999,2,FALSE))/365</f>
        <v>25.945205479452056</v>
      </c>
      <c r="H68" s="4">
        <v>20</v>
      </c>
    </row>
    <row r="69" spans="1:10" x14ac:dyDescent="0.35">
      <c r="A69" s="4" t="s">
        <v>182</v>
      </c>
      <c r="B69" s="4">
        <v>2021</v>
      </c>
      <c r="C69" s="5">
        <v>44490</v>
      </c>
      <c r="D69" s="4" t="s">
        <v>20</v>
      </c>
      <c r="E69" s="4" t="s">
        <v>495</v>
      </c>
      <c r="F69" s="4" t="s">
        <v>104</v>
      </c>
      <c r="G69" s="12">
        <f>(C69-VLOOKUP(E69,Riders!$A$2:$C$1999,2,FALSE))/365</f>
        <v>25.736986301369864</v>
      </c>
      <c r="H69" s="4">
        <v>21</v>
      </c>
    </row>
    <row r="70" spans="1:10" x14ac:dyDescent="0.35">
      <c r="A70" s="4" t="s">
        <v>182</v>
      </c>
      <c r="B70" s="4">
        <v>2021</v>
      </c>
      <c r="C70" s="5">
        <v>44490</v>
      </c>
      <c r="D70" s="4" t="s">
        <v>20</v>
      </c>
      <c r="E70" s="4" t="s">
        <v>637</v>
      </c>
      <c r="F70" s="4" t="s">
        <v>638</v>
      </c>
      <c r="G70" s="12">
        <f>(C70-VLOOKUP(E70,Riders!$A$2:$C$1999,2,FALSE))/365</f>
        <v>22.471232876712328</v>
      </c>
      <c r="H70" s="4">
        <v>22</v>
      </c>
    </row>
    <row r="71" spans="1:10" x14ac:dyDescent="0.35">
      <c r="A71" s="1" t="s">
        <v>217</v>
      </c>
      <c r="B71" s="1">
        <v>2020</v>
      </c>
      <c r="C71" s="2">
        <v>43888</v>
      </c>
      <c r="D71" s="1" t="s">
        <v>20</v>
      </c>
      <c r="E71" s="1" t="s">
        <v>810</v>
      </c>
      <c r="F71" s="1" t="s">
        <v>188</v>
      </c>
      <c r="G71" s="1"/>
      <c r="H71" s="1">
        <v>1</v>
      </c>
      <c r="I71" s="6">
        <v>0.70763888888888893</v>
      </c>
      <c r="J71">
        <v>52.985999999999997</v>
      </c>
    </row>
    <row r="72" spans="1:10" x14ac:dyDescent="0.35">
      <c r="A72" s="1" t="s">
        <v>217</v>
      </c>
      <c r="B72" s="1">
        <v>2020</v>
      </c>
      <c r="C72" s="2">
        <v>43888</v>
      </c>
      <c r="D72" s="1" t="s">
        <v>20</v>
      </c>
      <c r="E72" s="1" t="s">
        <v>589</v>
      </c>
      <c r="F72" s="1" t="s">
        <v>25</v>
      </c>
      <c r="G72" s="1"/>
      <c r="H72" s="1">
        <v>2</v>
      </c>
    </row>
    <row r="73" spans="1:10" x14ac:dyDescent="0.35">
      <c r="A73" s="1" t="s">
        <v>217</v>
      </c>
      <c r="B73" s="1">
        <v>2020</v>
      </c>
      <c r="C73" s="2">
        <v>43888</v>
      </c>
      <c r="D73" s="1" t="s">
        <v>20</v>
      </c>
      <c r="E73" s="1" t="s">
        <v>617</v>
      </c>
      <c r="F73" s="1" t="s">
        <v>37</v>
      </c>
      <c r="G73" s="1"/>
      <c r="H73" s="1">
        <v>3</v>
      </c>
    </row>
    <row r="74" spans="1:10" x14ac:dyDescent="0.35">
      <c r="A74" s="1" t="s">
        <v>217</v>
      </c>
      <c r="B74" s="1">
        <v>2020</v>
      </c>
      <c r="C74" s="2">
        <v>43888</v>
      </c>
      <c r="D74" s="1" t="s">
        <v>20</v>
      </c>
      <c r="E74" s="1" t="s">
        <v>786</v>
      </c>
      <c r="F74" s="1" t="s">
        <v>113</v>
      </c>
      <c r="G74" s="1"/>
      <c r="H74" s="1">
        <v>4</v>
      </c>
    </row>
    <row r="75" spans="1:10" x14ac:dyDescent="0.35">
      <c r="A75" s="1" t="s">
        <v>217</v>
      </c>
      <c r="B75" s="1">
        <v>2020</v>
      </c>
      <c r="C75" s="2">
        <v>43888</v>
      </c>
      <c r="D75" s="1" t="s">
        <v>20</v>
      </c>
      <c r="E75" s="1" t="s">
        <v>641</v>
      </c>
      <c r="F75" s="1" t="s">
        <v>23</v>
      </c>
      <c r="G75" s="1"/>
      <c r="H75" s="1">
        <v>5</v>
      </c>
    </row>
    <row r="76" spans="1:10" x14ac:dyDescent="0.35">
      <c r="A76" s="1" t="s">
        <v>217</v>
      </c>
      <c r="B76" s="1">
        <v>2020</v>
      </c>
      <c r="C76" s="2">
        <v>43888</v>
      </c>
      <c r="D76" s="1" t="s">
        <v>20</v>
      </c>
      <c r="E76" s="1" t="s">
        <v>970</v>
      </c>
      <c r="F76" s="1" t="s">
        <v>164</v>
      </c>
      <c r="G76" s="1"/>
      <c r="H76" s="1">
        <v>6</v>
      </c>
    </row>
    <row r="77" spans="1:10" x14ac:dyDescent="0.35">
      <c r="A77" s="1" t="s">
        <v>217</v>
      </c>
      <c r="B77" s="1">
        <v>2020</v>
      </c>
      <c r="C77" s="2">
        <v>43888</v>
      </c>
      <c r="D77" s="1" t="s">
        <v>20</v>
      </c>
      <c r="E77" s="1" t="s">
        <v>983</v>
      </c>
      <c r="F77" s="1" t="s">
        <v>29</v>
      </c>
      <c r="G77" s="1"/>
      <c r="H77" s="1">
        <v>7</v>
      </c>
    </row>
    <row r="78" spans="1:10" x14ac:dyDescent="0.35">
      <c r="A78" s="1" t="s">
        <v>217</v>
      </c>
      <c r="B78" s="1">
        <v>2020</v>
      </c>
      <c r="C78" s="2">
        <v>43888</v>
      </c>
      <c r="D78" s="1" t="s">
        <v>20</v>
      </c>
      <c r="E78" s="1" t="s">
        <v>972</v>
      </c>
      <c r="F78" s="1" t="s">
        <v>56</v>
      </c>
      <c r="G78" s="1"/>
      <c r="H78" s="1">
        <v>8</v>
      </c>
    </row>
    <row r="79" spans="1:10" x14ac:dyDescent="0.35">
      <c r="A79" s="1" t="s">
        <v>217</v>
      </c>
      <c r="B79" s="1">
        <v>2020</v>
      </c>
      <c r="C79" s="2">
        <v>43888</v>
      </c>
      <c r="D79" s="1" t="s">
        <v>20</v>
      </c>
      <c r="E79" s="1" t="s">
        <v>839</v>
      </c>
      <c r="F79" s="1" t="s">
        <v>480</v>
      </c>
      <c r="G79" s="1"/>
      <c r="H79" s="1">
        <v>9</v>
      </c>
    </row>
    <row r="80" spans="1:10" x14ac:dyDescent="0.35">
      <c r="A80" s="1" t="s">
        <v>217</v>
      </c>
      <c r="B80" s="1">
        <v>2020</v>
      </c>
      <c r="C80" s="2">
        <v>43888</v>
      </c>
      <c r="D80" s="1" t="s">
        <v>20</v>
      </c>
      <c r="E80" s="1" t="s">
        <v>974</v>
      </c>
      <c r="F80" s="1" t="s">
        <v>39</v>
      </c>
      <c r="G80" s="1"/>
      <c r="H80" s="1">
        <v>10</v>
      </c>
    </row>
    <row r="81" spans="1:10" x14ac:dyDescent="0.35">
      <c r="A81" s="1" t="s">
        <v>217</v>
      </c>
      <c r="B81" s="1">
        <v>2020</v>
      </c>
      <c r="C81" s="2">
        <v>43888</v>
      </c>
      <c r="D81" s="1" t="s">
        <v>20</v>
      </c>
      <c r="E81" s="1" t="s">
        <v>966</v>
      </c>
      <c r="F81" s="1" t="s">
        <v>178</v>
      </c>
      <c r="G81" s="1"/>
      <c r="H81" s="1">
        <v>11</v>
      </c>
    </row>
    <row r="82" spans="1:10" x14ac:dyDescent="0.35">
      <c r="A82" s="1" t="s">
        <v>217</v>
      </c>
      <c r="B82" s="1">
        <v>2020</v>
      </c>
      <c r="C82" s="2">
        <v>43888</v>
      </c>
      <c r="D82" s="1" t="s">
        <v>20</v>
      </c>
      <c r="E82" s="1" t="s">
        <v>968</v>
      </c>
      <c r="F82" s="1" t="s">
        <v>102</v>
      </c>
      <c r="G82" s="1"/>
      <c r="H82" s="1">
        <v>12</v>
      </c>
    </row>
    <row r="83" spans="1:10" x14ac:dyDescent="0.35">
      <c r="A83" s="1" t="s">
        <v>217</v>
      </c>
      <c r="B83" s="1">
        <v>2020</v>
      </c>
      <c r="C83" s="2">
        <v>43888</v>
      </c>
      <c r="D83" s="1" t="s">
        <v>20</v>
      </c>
      <c r="E83" s="1" t="s">
        <v>340</v>
      </c>
      <c r="F83" s="1" t="s">
        <v>142</v>
      </c>
      <c r="G83" s="1"/>
      <c r="H83" s="1">
        <v>13</v>
      </c>
    </row>
    <row r="84" spans="1:10" x14ac:dyDescent="0.35">
      <c r="A84" s="1" t="s">
        <v>217</v>
      </c>
      <c r="B84" s="1">
        <v>2020</v>
      </c>
      <c r="C84" s="2">
        <v>43888</v>
      </c>
      <c r="D84" s="1" t="s">
        <v>20</v>
      </c>
      <c r="E84" s="1" t="s">
        <v>828</v>
      </c>
      <c r="F84" s="1" t="s">
        <v>82</v>
      </c>
      <c r="G84" s="1"/>
      <c r="H84" s="1">
        <v>14</v>
      </c>
    </row>
    <row r="85" spans="1:10" x14ac:dyDescent="0.35">
      <c r="A85" s="1" t="s">
        <v>217</v>
      </c>
      <c r="B85" s="1">
        <v>2020</v>
      </c>
      <c r="C85" s="2">
        <v>43888</v>
      </c>
      <c r="D85" s="1" t="s">
        <v>20</v>
      </c>
      <c r="E85" s="1" t="s">
        <v>611</v>
      </c>
      <c r="F85" s="1" t="s">
        <v>42</v>
      </c>
      <c r="G85" s="1"/>
      <c r="H85" s="1">
        <v>15</v>
      </c>
    </row>
    <row r="86" spans="1:10" x14ac:dyDescent="0.35">
      <c r="A86" s="1" t="s">
        <v>217</v>
      </c>
      <c r="B86" s="1">
        <v>2020</v>
      </c>
      <c r="C86" s="2">
        <v>43888</v>
      </c>
      <c r="D86" s="1" t="s">
        <v>20</v>
      </c>
      <c r="E86" s="1" t="s">
        <v>856</v>
      </c>
      <c r="F86" s="1" t="s">
        <v>207</v>
      </c>
      <c r="G86" s="1"/>
      <c r="H86" s="1">
        <v>16</v>
      </c>
    </row>
    <row r="87" spans="1:10" x14ac:dyDescent="0.35">
      <c r="A87" s="1" t="s">
        <v>217</v>
      </c>
      <c r="B87" s="1">
        <v>2020</v>
      </c>
      <c r="C87" s="2">
        <v>43888</v>
      </c>
      <c r="D87" s="1" t="s">
        <v>20</v>
      </c>
      <c r="E87" s="1" t="s">
        <v>491</v>
      </c>
      <c r="F87" s="1" t="s">
        <v>492</v>
      </c>
      <c r="G87" s="1"/>
      <c r="H87" s="1">
        <v>17</v>
      </c>
    </row>
    <row r="88" spans="1:10" x14ac:dyDescent="0.35">
      <c r="A88" s="1" t="s">
        <v>217</v>
      </c>
      <c r="B88" s="1">
        <v>2020</v>
      </c>
      <c r="C88" s="2">
        <v>43888</v>
      </c>
      <c r="D88" s="1" t="s">
        <v>20</v>
      </c>
      <c r="E88" s="1" t="s">
        <v>485</v>
      </c>
      <c r="F88" s="1" t="s">
        <v>46</v>
      </c>
      <c r="G88" s="1"/>
      <c r="H88" s="1">
        <v>18</v>
      </c>
    </row>
    <row r="89" spans="1:10" x14ac:dyDescent="0.35">
      <c r="A89" s="1" t="s">
        <v>217</v>
      </c>
      <c r="B89" s="1">
        <v>2020</v>
      </c>
      <c r="C89" s="2">
        <v>43888</v>
      </c>
      <c r="D89" s="1" t="s">
        <v>20</v>
      </c>
      <c r="E89" s="1" t="s">
        <v>984</v>
      </c>
      <c r="F89" s="1" t="s">
        <v>152</v>
      </c>
      <c r="G89" s="1"/>
      <c r="H89" s="1">
        <v>19</v>
      </c>
    </row>
    <row r="90" spans="1:10" x14ac:dyDescent="0.35">
      <c r="A90" s="1" t="s">
        <v>217</v>
      </c>
      <c r="B90" s="1">
        <v>2020</v>
      </c>
      <c r="C90" s="2">
        <v>43888</v>
      </c>
      <c r="D90" s="1" t="s">
        <v>20</v>
      </c>
      <c r="E90" s="1" t="s">
        <v>985</v>
      </c>
      <c r="F90" s="1" t="s">
        <v>85</v>
      </c>
      <c r="G90" s="1"/>
      <c r="H90" s="1">
        <v>20</v>
      </c>
    </row>
    <row r="91" spans="1:10" x14ac:dyDescent="0.35">
      <c r="A91" s="1" t="s">
        <v>217</v>
      </c>
      <c r="B91" s="1">
        <v>2020</v>
      </c>
      <c r="C91" s="2">
        <v>43888</v>
      </c>
      <c r="D91" s="1" t="s">
        <v>20</v>
      </c>
      <c r="E91" s="1" t="s">
        <v>521</v>
      </c>
      <c r="F91" s="1" t="s">
        <v>58</v>
      </c>
      <c r="G91" s="1"/>
      <c r="H91" s="1">
        <v>21</v>
      </c>
    </row>
    <row r="92" spans="1:10" x14ac:dyDescent="0.35">
      <c r="A92" s="1" t="s">
        <v>217</v>
      </c>
      <c r="B92" s="1">
        <v>2020</v>
      </c>
      <c r="C92" s="2">
        <v>43888</v>
      </c>
      <c r="D92" s="1" t="s">
        <v>20</v>
      </c>
      <c r="E92" s="1" t="s">
        <v>922</v>
      </c>
      <c r="F92" s="1" t="s">
        <v>646</v>
      </c>
      <c r="G92" s="1"/>
      <c r="H92" s="1">
        <v>22</v>
      </c>
    </row>
    <row r="93" spans="1:10" x14ac:dyDescent="0.35">
      <c r="A93" s="1" t="s">
        <v>217</v>
      </c>
      <c r="B93" s="1">
        <v>2020</v>
      </c>
      <c r="C93" s="2">
        <v>43888</v>
      </c>
      <c r="D93" s="1" t="s">
        <v>20</v>
      </c>
      <c r="E93" s="1" t="s">
        <v>948</v>
      </c>
      <c r="F93" s="1" t="s">
        <v>35</v>
      </c>
      <c r="G93" s="1"/>
      <c r="H93" s="1">
        <v>23</v>
      </c>
    </row>
    <row r="94" spans="1:10" x14ac:dyDescent="0.35">
      <c r="A94" s="1" t="s">
        <v>217</v>
      </c>
      <c r="B94" s="1">
        <v>2020</v>
      </c>
      <c r="C94" s="2">
        <v>43888</v>
      </c>
      <c r="D94" s="1" t="s">
        <v>20</v>
      </c>
      <c r="E94" s="1" t="s">
        <v>986</v>
      </c>
      <c r="F94" s="1" t="s">
        <v>198</v>
      </c>
      <c r="G94" s="1"/>
      <c r="H94" s="1">
        <v>24</v>
      </c>
    </row>
    <row r="95" spans="1:10" x14ac:dyDescent="0.35">
      <c r="A95" s="4" t="s">
        <v>225</v>
      </c>
      <c r="B95" s="4">
        <v>2019</v>
      </c>
      <c r="C95" s="5">
        <v>43807</v>
      </c>
      <c r="D95" s="4" t="s">
        <v>66</v>
      </c>
      <c r="E95" s="4" t="s">
        <v>856</v>
      </c>
      <c r="F95" s="4" t="s">
        <v>207</v>
      </c>
      <c r="G95" s="4"/>
      <c r="H95" s="4">
        <v>1</v>
      </c>
      <c r="I95" s="6">
        <v>0.71736111111111101</v>
      </c>
      <c r="J95">
        <v>52.258000000000003</v>
      </c>
    </row>
    <row r="96" spans="1:10" x14ac:dyDescent="0.35">
      <c r="A96" s="4" t="s">
        <v>225</v>
      </c>
      <c r="B96" s="4">
        <v>2019</v>
      </c>
      <c r="C96" s="5">
        <v>43807</v>
      </c>
      <c r="D96" s="4" t="s">
        <v>66</v>
      </c>
      <c r="E96" s="4" t="s">
        <v>641</v>
      </c>
      <c r="F96" s="4" t="s">
        <v>23</v>
      </c>
      <c r="G96" s="4"/>
      <c r="H96" s="4">
        <v>2</v>
      </c>
    </row>
    <row r="97" spans="1:8" x14ac:dyDescent="0.35">
      <c r="A97" s="4" t="s">
        <v>225</v>
      </c>
      <c r="B97" s="4">
        <v>2019</v>
      </c>
      <c r="C97" s="5">
        <v>43807</v>
      </c>
      <c r="D97" s="4" t="s">
        <v>66</v>
      </c>
      <c r="E97" s="4" t="s">
        <v>340</v>
      </c>
      <c r="F97" s="4" t="s">
        <v>142</v>
      </c>
      <c r="G97" s="4"/>
      <c r="H97" s="4">
        <v>3</v>
      </c>
    </row>
    <row r="98" spans="1:8" x14ac:dyDescent="0.35">
      <c r="A98" s="4" t="s">
        <v>225</v>
      </c>
      <c r="B98" s="4">
        <v>2019</v>
      </c>
      <c r="C98" s="5">
        <v>43807</v>
      </c>
      <c r="D98" s="4" t="s">
        <v>66</v>
      </c>
      <c r="E98" s="4" t="s">
        <v>810</v>
      </c>
      <c r="F98" s="4" t="s">
        <v>188</v>
      </c>
      <c r="G98" s="4"/>
      <c r="H98" s="4">
        <v>4</v>
      </c>
    </row>
    <row r="99" spans="1:8" x14ac:dyDescent="0.35">
      <c r="A99" s="4" t="s">
        <v>225</v>
      </c>
      <c r="B99" s="4">
        <v>2019</v>
      </c>
      <c r="C99" s="5">
        <v>43807</v>
      </c>
      <c r="D99" s="4" t="s">
        <v>66</v>
      </c>
      <c r="E99" s="4" t="s">
        <v>743</v>
      </c>
      <c r="F99" s="4" t="s">
        <v>25</v>
      </c>
      <c r="G99" s="4"/>
      <c r="H99" s="4">
        <v>5</v>
      </c>
    </row>
    <row r="100" spans="1:8" x14ac:dyDescent="0.35">
      <c r="A100" s="4" t="s">
        <v>225</v>
      </c>
      <c r="B100" s="4">
        <v>2019</v>
      </c>
      <c r="C100" s="5">
        <v>43807</v>
      </c>
      <c r="D100" s="4" t="s">
        <v>66</v>
      </c>
      <c r="E100" s="4" t="s">
        <v>1033</v>
      </c>
      <c r="F100" s="4" t="s">
        <v>1032</v>
      </c>
      <c r="G100" s="4"/>
      <c r="H100" s="4">
        <v>6</v>
      </c>
    </row>
    <row r="101" spans="1:8" x14ac:dyDescent="0.35">
      <c r="A101" s="4" t="s">
        <v>225</v>
      </c>
      <c r="B101" s="4">
        <v>2019</v>
      </c>
      <c r="C101" s="5">
        <v>43807</v>
      </c>
      <c r="D101" s="4" t="s">
        <v>66</v>
      </c>
      <c r="E101" s="4" t="s">
        <v>606</v>
      </c>
      <c r="F101" s="4" t="s">
        <v>46</v>
      </c>
      <c r="G101" s="4"/>
      <c r="H101" s="4">
        <v>7</v>
      </c>
    </row>
    <row r="102" spans="1:8" x14ac:dyDescent="0.35">
      <c r="A102" s="4" t="s">
        <v>225</v>
      </c>
      <c r="B102" s="4">
        <v>2019</v>
      </c>
      <c r="C102" s="5">
        <v>43807</v>
      </c>
      <c r="D102" s="4" t="s">
        <v>66</v>
      </c>
      <c r="E102" s="4" t="s">
        <v>522</v>
      </c>
      <c r="F102" s="4" t="s">
        <v>58</v>
      </c>
      <c r="G102" s="4"/>
      <c r="H102" s="4">
        <v>8</v>
      </c>
    </row>
    <row r="103" spans="1:8" x14ac:dyDescent="0.35">
      <c r="A103" s="4" t="s">
        <v>225</v>
      </c>
      <c r="B103" s="4">
        <v>2019</v>
      </c>
      <c r="C103" s="5">
        <v>43807</v>
      </c>
      <c r="D103" s="4" t="s">
        <v>66</v>
      </c>
      <c r="E103" s="4" t="s">
        <v>974</v>
      </c>
      <c r="F103" s="4" t="s">
        <v>39</v>
      </c>
      <c r="G103" s="4"/>
      <c r="H103" s="4">
        <v>9</v>
      </c>
    </row>
    <row r="104" spans="1:8" x14ac:dyDescent="0.35">
      <c r="A104" s="4" t="s">
        <v>225</v>
      </c>
      <c r="B104" s="4">
        <v>2019</v>
      </c>
      <c r="C104" s="5">
        <v>43807</v>
      </c>
      <c r="D104" s="4" t="s">
        <v>66</v>
      </c>
      <c r="E104" s="4" t="s">
        <v>985</v>
      </c>
      <c r="F104" s="4" t="s">
        <v>85</v>
      </c>
      <c r="G104" s="4"/>
      <c r="H104" s="4">
        <v>10</v>
      </c>
    </row>
    <row r="105" spans="1:8" x14ac:dyDescent="0.35">
      <c r="A105" s="4" t="s">
        <v>225</v>
      </c>
      <c r="B105" s="4">
        <v>2019</v>
      </c>
      <c r="C105" s="5">
        <v>43807</v>
      </c>
      <c r="D105" s="4" t="s">
        <v>66</v>
      </c>
      <c r="E105" s="4" t="s">
        <v>1000</v>
      </c>
      <c r="F105" s="4" t="s">
        <v>178</v>
      </c>
      <c r="G105" s="4"/>
      <c r="H105" s="4">
        <v>11</v>
      </c>
    </row>
    <row r="106" spans="1:8" x14ac:dyDescent="0.35">
      <c r="A106" s="4" t="s">
        <v>225</v>
      </c>
      <c r="B106" s="4">
        <v>2019</v>
      </c>
      <c r="C106" s="5">
        <v>43807</v>
      </c>
      <c r="D106" s="4" t="s">
        <v>66</v>
      </c>
      <c r="E106" s="4" t="s">
        <v>790</v>
      </c>
      <c r="F106" s="4" t="s">
        <v>480</v>
      </c>
      <c r="G106" s="4"/>
      <c r="H106" s="4">
        <v>12</v>
      </c>
    </row>
    <row r="107" spans="1:8" x14ac:dyDescent="0.35">
      <c r="A107" s="4" t="s">
        <v>225</v>
      </c>
      <c r="B107" s="4">
        <v>2019</v>
      </c>
      <c r="C107" s="5">
        <v>43807</v>
      </c>
      <c r="D107" s="4" t="s">
        <v>66</v>
      </c>
      <c r="E107" s="4" t="s">
        <v>827</v>
      </c>
      <c r="F107" s="4" t="s">
        <v>82</v>
      </c>
      <c r="G107" s="4"/>
      <c r="H107" s="4">
        <v>13</v>
      </c>
    </row>
    <row r="108" spans="1:8" x14ac:dyDescent="0.35">
      <c r="A108" s="4" t="s">
        <v>225</v>
      </c>
      <c r="B108" s="4">
        <v>2019</v>
      </c>
      <c r="C108" s="5">
        <v>43807</v>
      </c>
      <c r="D108" s="4" t="s">
        <v>66</v>
      </c>
      <c r="E108" s="4" t="s">
        <v>972</v>
      </c>
      <c r="F108" s="4" t="s">
        <v>56</v>
      </c>
      <c r="G108" s="4"/>
      <c r="H108" s="4">
        <v>14</v>
      </c>
    </row>
    <row r="109" spans="1:8" x14ac:dyDescent="0.35">
      <c r="A109" s="4" t="s">
        <v>225</v>
      </c>
      <c r="B109" s="4">
        <v>2019</v>
      </c>
      <c r="C109" s="5">
        <v>43807</v>
      </c>
      <c r="D109" s="4" t="s">
        <v>66</v>
      </c>
      <c r="E109" s="4" t="s">
        <v>981</v>
      </c>
      <c r="F109" s="4" t="s">
        <v>646</v>
      </c>
      <c r="G109" s="4"/>
      <c r="H109" s="4">
        <v>15</v>
      </c>
    </row>
    <row r="110" spans="1:8" x14ac:dyDescent="0.35">
      <c r="A110" s="4" t="s">
        <v>225</v>
      </c>
      <c r="B110" s="4">
        <v>2019</v>
      </c>
      <c r="C110" s="5">
        <v>43807</v>
      </c>
      <c r="D110" s="4" t="s">
        <v>66</v>
      </c>
      <c r="E110" s="4" t="s">
        <v>1004</v>
      </c>
      <c r="F110" s="4" t="s">
        <v>212</v>
      </c>
      <c r="G110" s="4"/>
      <c r="H110" s="4">
        <v>16</v>
      </c>
    </row>
    <row r="111" spans="1:8" x14ac:dyDescent="0.35">
      <c r="A111" s="4" t="s">
        <v>225</v>
      </c>
      <c r="B111" s="4">
        <v>2019</v>
      </c>
      <c r="C111" s="5">
        <v>43807</v>
      </c>
      <c r="D111" s="4" t="s">
        <v>66</v>
      </c>
      <c r="E111" s="4" t="s">
        <v>1027</v>
      </c>
      <c r="F111" s="4" t="s">
        <v>150</v>
      </c>
      <c r="G111" s="4"/>
      <c r="H111" s="4">
        <v>17</v>
      </c>
    </row>
    <row r="112" spans="1:8" x14ac:dyDescent="0.35">
      <c r="A112" s="4" t="s">
        <v>225</v>
      </c>
      <c r="B112" s="4">
        <v>2019</v>
      </c>
      <c r="C112" s="5">
        <v>43807</v>
      </c>
      <c r="D112" s="4" t="s">
        <v>66</v>
      </c>
      <c r="E112" s="4" t="s">
        <v>970</v>
      </c>
      <c r="F112" s="4" t="s">
        <v>164</v>
      </c>
      <c r="G112" s="4"/>
      <c r="H112" s="4">
        <v>18</v>
      </c>
    </row>
    <row r="113" spans="1:10" x14ac:dyDescent="0.35">
      <c r="A113" s="4" t="s">
        <v>225</v>
      </c>
      <c r="B113" s="4">
        <v>2019</v>
      </c>
      <c r="C113" s="5">
        <v>43807</v>
      </c>
      <c r="D113" s="4" t="s">
        <v>66</v>
      </c>
      <c r="E113" s="4" t="s">
        <v>948</v>
      </c>
      <c r="F113" s="4" t="s">
        <v>35</v>
      </c>
      <c r="G113" s="4"/>
      <c r="H113" s="4">
        <v>19</v>
      </c>
    </row>
    <row r="114" spans="1:10" x14ac:dyDescent="0.35">
      <c r="A114" s="4" t="s">
        <v>225</v>
      </c>
      <c r="B114" s="4">
        <v>2019</v>
      </c>
      <c r="C114" s="5">
        <v>43807</v>
      </c>
      <c r="D114" s="4" t="s">
        <v>66</v>
      </c>
      <c r="E114" s="4" t="s">
        <v>984</v>
      </c>
      <c r="F114" s="4" t="s">
        <v>152</v>
      </c>
      <c r="G114" s="4"/>
      <c r="H114" s="4">
        <v>20</v>
      </c>
    </row>
    <row r="115" spans="1:10" x14ac:dyDescent="0.35">
      <c r="A115" s="4" t="s">
        <v>225</v>
      </c>
      <c r="B115" s="4">
        <v>2019</v>
      </c>
      <c r="C115" s="5">
        <v>43807</v>
      </c>
      <c r="D115" s="4" t="s">
        <v>66</v>
      </c>
      <c r="E115" s="4" t="s">
        <v>1018</v>
      </c>
      <c r="F115" s="4" t="s">
        <v>524</v>
      </c>
      <c r="G115" s="4"/>
      <c r="H115" s="4">
        <v>21</v>
      </c>
    </row>
    <row r="116" spans="1:10" x14ac:dyDescent="0.35">
      <c r="A116" s="4" t="s">
        <v>225</v>
      </c>
      <c r="B116" s="4">
        <v>2019</v>
      </c>
      <c r="C116" s="5">
        <v>43807</v>
      </c>
      <c r="D116" s="4" t="s">
        <v>66</v>
      </c>
      <c r="E116" s="4" t="s">
        <v>994</v>
      </c>
      <c r="F116" s="4" t="s">
        <v>31</v>
      </c>
      <c r="G116" s="4"/>
      <c r="H116" s="4" t="s">
        <v>607</v>
      </c>
    </row>
    <row r="117" spans="1:10" x14ac:dyDescent="0.35">
      <c r="A117" s="1" t="s">
        <v>226</v>
      </c>
      <c r="B117" s="1">
        <v>2019</v>
      </c>
      <c r="C117" s="2">
        <v>43800</v>
      </c>
      <c r="D117" s="1" t="s">
        <v>66</v>
      </c>
      <c r="E117" s="1" t="s">
        <v>641</v>
      </c>
      <c r="F117" s="1" t="s">
        <v>23</v>
      </c>
      <c r="G117" s="1"/>
      <c r="H117" s="1">
        <v>1</v>
      </c>
      <c r="I117" s="6">
        <v>0.71666666666666667</v>
      </c>
      <c r="J117">
        <v>52.305</v>
      </c>
    </row>
    <row r="118" spans="1:10" x14ac:dyDescent="0.35">
      <c r="A118" s="1" t="s">
        <v>226</v>
      </c>
      <c r="B118" s="1">
        <v>2019</v>
      </c>
      <c r="C118" s="2">
        <v>43800</v>
      </c>
      <c r="D118" s="1" t="s">
        <v>66</v>
      </c>
      <c r="E118" s="1" t="s">
        <v>340</v>
      </c>
      <c r="F118" s="1" t="s">
        <v>142</v>
      </c>
      <c r="G118" s="1"/>
      <c r="H118" s="1">
        <v>2</v>
      </c>
    </row>
    <row r="119" spans="1:10" x14ac:dyDescent="0.35">
      <c r="A119" s="1" t="s">
        <v>226</v>
      </c>
      <c r="B119" s="1">
        <v>2019</v>
      </c>
      <c r="C119" s="2">
        <v>43800</v>
      </c>
      <c r="D119" s="1" t="s">
        <v>66</v>
      </c>
      <c r="E119" s="1" t="s">
        <v>474</v>
      </c>
      <c r="F119" s="1" t="s">
        <v>35</v>
      </c>
      <c r="G119" s="1"/>
      <c r="H119" s="1">
        <v>3</v>
      </c>
    </row>
    <row r="120" spans="1:10" x14ac:dyDescent="0.35">
      <c r="A120" s="1" t="s">
        <v>226</v>
      </c>
      <c r="B120" s="1">
        <v>2019</v>
      </c>
      <c r="C120" s="2">
        <v>43800</v>
      </c>
      <c r="D120" s="1" t="s">
        <v>66</v>
      </c>
      <c r="E120" s="1" t="s">
        <v>743</v>
      </c>
      <c r="F120" s="1" t="s">
        <v>25</v>
      </c>
      <c r="G120" s="1"/>
      <c r="H120" s="1">
        <v>4</v>
      </c>
    </row>
    <row r="121" spans="1:10" x14ac:dyDescent="0.35">
      <c r="A121" s="1" t="s">
        <v>226</v>
      </c>
      <c r="B121" s="1">
        <v>2019</v>
      </c>
      <c r="C121" s="2">
        <v>43800</v>
      </c>
      <c r="D121" s="1" t="s">
        <v>66</v>
      </c>
      <c r="E121" s="1" t="s">
        <v>649</v>
      </c>
      <c r="F121" s="1" t="s">
        <v>85</v>
      </c>
      <c r="G121" s="1"/>
      <c r="H121" s="1">
        <v>5</v>
      </c>
    </row>
    <row r="122" spans="1:10" x14ac:dyDescent="0.35">
      <c r="A122" s="1" t="s">
        <v>226</v>
      </c>
      <c r="B122" s="1">
        <v>2019</v>
      </c>
      <c r="C122" s="2">
        <v>43800</v>
      </c>
      <c r="D122" s="1" t="s">
        <v>66</v>
      </c>
      <c r="E122" s="1" t="s">
        <v>972</v>
      </c>
      <c r="F122" s="1" t="s">
        <v>56</v>
      </c>
      <c r="G122" s="1"/>
      <c r="H122" s="1">
        <v>6</v>
      </c>
    </row>
    <row r="123" spans="1:10" x14ac:dyDescent="0.35">
      <c r="A123" s="1" t="s">
        <v>226</v>
      </c>
      <c r="B123" s="1">
        <v>2019</v>
      </c>
      <c r="C123" s="2">
        <v>43800</v>
      </c>
      <c r="D123" s="1" t="s">
        <v>66</v>
      </c>
      <c r="E123" s="1" t="s">
        <v>1040</v>
      </c>
      <c r="F123" s="1" t="s">
        <v>484</v>
      </c>
      <c r="G123" s="1"/>
      <c r="H123" s="1">
        <v>7</v>
      </c>
    </row>
    <row r="124" spans="1:10" x14ac:dyDescent="0.35">
      <c r="A124" s="1" t="s">
        <v>226</v>
      </c>
      <c r="B124" s="1">
        <v>2019</v>
      </c>
      <c r="C124" s="2">
        <v>43800</v>
      </c>
      <c r="D124" s="1" t="s">
        <v>66</v>
      </c>
      <c r="E124" s="1" t="s">
        <v>974</v>
      </c>
      <c r="F124" s="1" t="s">
        <v>39</v>
      </c>
      <c r="G124" s="1"/>
      <c r="H124" s="1">
        <v>8</v>
      </c>
    </row>
    <row r="125" spans="1:10" x14ac:dyDescent="0.35">
      <c r="A125" s="1" t="s">
        <v>226</v>
      </c>
      <c r="B125" s="1">
        <v>2019</v>
      </c>
      <c r="C125" s="2">
        <v>43800</v>
      </c>
      <c r="D125" s="1" t="s">
        <v>66</v>
      </c>
      <c r="E125" s="1" t="s">
        <v>875</v>
      </c>
      <c r="F125" s="1" t="s">
        <v>46</v>
      </c>
      <c r="G125" s="1"/>
      <c r="H125" s="1">
        <v>9</v>
      </c>
    </row>
    <row r="126" spans="1:10" x14ac:dyDescent="0.35">
      <c r="A126" s="1" t="s">
        <v>226</v>
      </c>
      <c r="B126" s="1">
        <v>2019</v>
      </c>
      <c r="C126" s="2">
        <v>43800</v>
      </c>
      <c r="D126" s="1" t="s">
        <v>66</v>
      </c>
      <c r="E126" s="1" t="s">
        <v>994</v>
      </c>
      <c r="F126" s="1" t="s">
        <v>759</v>
      </c>
      <c r="G126" s="1"/>
      <c r="H126" s="1">
        <v>10</v>
      </c>
    </row>
    <row r="127" spans="1:10" x14ac:dyDescent="0.35">
      <c r="A127" s="1" t="s">
        <v>226</v>
      </c>
      <c r="B127" s="1">
        <v>2019</v>
      </c>
      <c r="C127" s="2">
        <v>43800</v>
      </c>
      <c r="D127" s="1" t="s">
        <v>66</v>
      </c>
      <c r="E127" s="1" t="s">
        <v>966</v>
      </c>
      <c r="F127" s="1" t="s">
        <v>178</v>
      </c>
      <c r="G127" s="1"/>
      <c r="H127" s="1">
        <v>11</v>
      </c>
    </row>
    <row r="128" spans="1:10" x14ac:dyDescent="0.35">
      <c r="A128" s="1" t="s">
        <v>226</v>
      </c>
      <c r="B128" s="1">
        <v>2019</v>
      </c>
      <c r="C128" s="2">
        <v>43800</v>
      </c>
      <c r="D128" s="1" t="s">
        <v>66</v>
      </c>
      <c r="E128" s="1" t="s">
        <v>984</v>
      </c>
      <c r="F128" s="1" t="s">
        <v>152</v>
      </c>
      <c r="G128" s="1"/>
      <c r="H128" s="1">
        <v>12</v>
      </c>
    </row>
    <row r="129" spans="1:10" x14ac:dyDescent="0.35">
      <c r="A129" s="1" t="s">
        <v>226</v>
      </c>
      <c r="B129" s="1">
        <v>2019</v>
      </c>
      <c r="C129" s="2">
        <v>43800</v>
      </c>
      <c r="D129" s="1" t="s">
        <v>66</v>
      </c>
      <c r="E129" s="1" t="s">
        <v>810</v>
      </c>
      <c r="F129" s="1" t="s">
        <v>188</v>
      </c>
      <c r="G129" s="1"/>
      <c r="H129" s="1">
        <v>13</v>
      </c>
    </row>
    <row r="130" spans="1:10" x14ac:dyDescent="0.35">
      <c r="A130" s="1" t="s">
        <v>226</v>
      </c>
      <c r="B130" s="1">
        <v>2019</v>
      </c>
      <c r="C130" s="2">
        <v>43800</v>
      </c>
      <c r="D130" s="1" t="s">
        <v>66</v>
      </c>
      <c r="E130" s="1" t="s">
        <v>827</v>
      </c>
      <c r="F130" s="1" t="s">
        <v>82</v>
      </c>
      <c r="G130" s="1"/>
      <c r="H130" s="1">
        <v>14</v>
      </c>
    </row>
    <row r="131" spans="1:10" x14ac:dyDescent="0.35">
      <c r="A131" s="1" t="s">
        <v>226</v>
      </c>
      <c r="B131" s="1">
        <v>2019</v>
      </c>
      <c r="C131" s="2">
        <v>43800</v>
      </c>
      <c r="D131" s="1" t="s">
        <v>66</v>
      </c>
      <c r="E131" s="1" t="s">
        <v>981</v>
      </c>
      <c r="F131" s="1" t="s">
        <v>646</v>
      </c>
      <c r="G131" s="1"/>
      <c r="H131" s="1">
        <v>15</v>
      </c>
    </row>
    <row r="132" spans="1:10" x14ac:dyDescent="0.35">
      <c r="A132" s="1" t="s">
        <v>226</v>
      </c>
      <c r="B132" s="1">
        <v>2019</v>
      </c>
      <c r="C132" s="2">
        <v>43800</v>
      </c>
      <c r="D132" s="1" t="s">
        <v>66</v>
      </c>
      <c r="E132" s="1" t="s">
        <v>1004</v>
      </c>
      <c r="F132" s="1" t="s">
        <v>212</v>
      </c>
      <c r="G132" s="1"/>
      <c r="H132" s="1">
        <v>16</v>
      </c>
    </row>
    <row r="133" spans="1:10" x14ac:dyDescent="0.35">
      <c r="A133" s="1" t="s">
        <v>226</v>
      </c>
      <c r="B133" s="1">
        <v>2019</v>
      </c>
      <c r="C133" s="2">
        <v>43800</v>
      </c>
      <c r="D133" s="1" t="s">
        <v>66</v>
      </c>
      <c r="E133" s="1" t="s">
        <v>1027</v>
      </c>
      <c r="F133" s="1" t="s">
        <v>150</v>
      </c>
      <c r="G133" s="1"/>
      <c r="H133" s="1">
        <v>17</v>
      </c>
    </row>
    <row r="134" spans="1:10" x14ac:dyDescent="0.35">
      <c r="A134" s="1" t="s">
        <v>226</v>
      </c>
      <c r="B134" s="1">
        <v>2019</v>
      </c>
      <c r="C134" s="2">
        <v>43800</v>
      </c>
      <c r="D134" s="1" t="s">
        <v>66</v>
      </c>
      <c r="E134" s="1" t="s">
        <v>521</v>
      </c>
      <c r="F134" s="1" t="s">
        <v>58</v>
      </c>
      <c r="G134" s="1"/>
      <c r="H134" s="1">
        <v>18</v>
      </c>
    </row>
    <row r="135" spans="1:10" x14ac:dyDescent="0.35">
      <c r="A135" s="1" t="s">
        <v>226</v>
      </c>
      <c r="B135" s="1">
        <v>2019</v>
      </c>
      <c r="C135" s="2">
        <v>43800</v>
      </c>
      <c r="D135" s="1" t="s">
        <v>66</v>
      </c>
      <c r="E135" s="1" t="s">
        <v>1041</v>
      </c>
      <c r="F135" s="1" t="s">
        <v>1042</v>
      </c>
      <c r="G135" s="1"/>
      <c r="H135" s="1">
        <v>19</v>
      </c>
    </row>
    <row r="136" spans="1:10" x14ac:dyDescent="0.35">
      <c r="A136" s="1" t="s">
        <v>226</v>
      </c>
      <c r="B136" s="1">
        <v>2019</v>
      </c>
      <c r="C136" s="2">
        <v>43800</v>
      </c>
      <c r="D136" s="1" t="s">
        <v>66</v>
      </c>
      <c r="E136" s="1" t="s">
        <v>617</v>
      </c>
      <c r="F136" s="1" t="s">
        <v>37</v>
      </c>
      <c r="G136" s="1"/>
      <c r="H136" s="1">
        <v>20</v>
      </c>
    </row>
    <row r="137" spans="1:10" x14ac:dyDescent="0.35">
      <c r="A137" s="1" t="s">
        <v>226</v>
      </c>
      <c r="B137" s="1">
        <v>2019</v>
      </c>
      <c r="C137" s="2">
        <v>43800</v>
      </c>
      <c r="D137" s="1" t="s">
        <v>66</v>
      </c>
      <c r="E137" s="1" t="s">
        <v>986</v>
      </c>
      <c r="F137" s="1" t="s">
        <v>907</v>
      </c>
      <c r="G137" s="1"/>
      <c r="H137" s="1">
        <v>21</v>
      </c>
    </row>
    <row r="138" spans="1:10" x14ac:dyDescent="0.35">
      <c r="A138" s="1" t="s">
        <v>226</v>
      </c>
      <c r="B138" s="1">
        <v>2019</v>
      </c>
      <c r="C138" s="2">
        <v>43800</v>
      </c>
      <c r="D138" s="1" t="s">
        <v>66</v>
      </c>
      <c r="E138" s="1" t="s">
        <v>790</v>
      </c>
      <c r="F138" s="1" t="s">
        <v>480</v>
      </c>
      <c r="G138" s="1"/>
      <c r="H138" s="1">
        <v>22</v>
      </c>
    </row>
    <row r="139" spans="1:10" x14ac:dyDescent="0.35">
      <c r="A139" s="1" t="s">
        <v>226</v>
      </c>
      <c r="B139" s="1">
        <v>2019</v>
      </c>
      <c r="C139" s="2">
        <v>43800</v>
      </c>
      <c r="D139" s="1" t="s">
        <v>66</v>
      </c>
      <c r="E139" s="1" t="s">
        <v>1043</v>
      </c>
      <c r="F139" s="1" t="s">
        <v>33</v>
      </c>
      <c r="G139" s="1"/>
      <c r="H139" s="1">
        <v>23</v>
      </c>
    </row>
    <row r="140" spans="1:10" x14ac:dyDescent="0.35">
      <c r="A140" s="4" t="s">
        <v>65</v>
      </c>
      <c r="B140" s="4">
        <v>2019</v>
      </c>
      <c r="C140" s="5">
        <v>43779</v>
      </c>
      <c r="D140" s="4" t="s">
        <v>66</v>
      </c>
      <c r="E140" s="4" t="s">
        <v>966</v>
      </c>
      <c r="F140" s="4" t="s">
        <v>178</v>
      </c>
      <c r="G140" s="4"/>
      <c r="H140" s="4">
        <v>1</v>
      </c>
      <c r="I140" s="6">
        <v>0.68472222222222223</v>
      </c>
      <c r="J140">
        <v>54.720999999999997</v>
      </c>
    </row>
    <row r="141" spans="1:10" x14ac:dyDescent="0.35">
      <c r="A141" s="4" t="s">
        <v>65</v>
      </c>
      <c r="B141" s="4">
        <v>2019</v>
      </c>
      <c r="C141" s="5">
        <v>43779</v>
      </c>
      <c r="D141" s="4" t="s">
        <v>66</v>
      </c>
      <c r="E141" s="4" t="s">
        <v>617</v>
      </c>
      <c r="F141" s="4" t="s">
        <v>37</v>
      </c>
      <c r="G141" s="4"/>
      <c r="H141" s="4">
        <v>2</v>
      </c>
    </row>
    <row r="142" spans="1:10" x14ac:dyDescent="0.35">
      <c r="A142" s="4" t="s">
        <v>65</v>
      </c>
      <c r="B142" s="4">
        <v>2019</v>
      </c>
      <c r="C142" s="5">
        <v>43779</v>
      </c>
      <c r="D142" s="4" t="s">
        <v>66</v>
      </c>
      <c r="E142" s="4" t="s">
        <v>983</v>
      </c>
      <c r="F142" s="4" t="s">
        <v>29</v>
      </c>
      <c r="G142" s="4"/>
      <c r="H142" s="4">
        <v>3</v>
      </c>
    </row>
    <row r="143" spans="1:10" x14ac:dyDescent="0.35">
      <c r="A143" s="4" t="s">
        <v>65</v>
      </c>
      <c r="B143" s="4">
        <v>2019</v>
      </c>
      <c r="C143" s="5">
        <v>43779</v>
      </c>
      <c r="D143" s="4" t="s">
        <v>66</v>
      </c>
      <c r="E143" s="4" t="s">
        <v>586</v>
      </c>
      <c r="F143" s="4" t="s">
        <v>113</v>
      </c>
      <c r="G143" s="4"/>
      <c r="H143" s="4">
        <v>4</v>
      </c>
    </row>
    <row r="144" spans="1:10" x14ac:dyDescent="0.35">
      <c r="A144" s="4" t="s">
        <v>65</v>
      </c>
      <c r="B144" s="4">
        <v>2019</v>
      </c>
      <c r="C144" s="5">
        <v>43779</v>
      </c>
      <c r="D144" s="4" t="s">
        <v>66</v>
      </c>
      <c r="E144" s="4" t="s">
        <v>990</v>
      </c>
      <c r="F144" s="4" t="s">
        <v>102</v>
      </c>
      <c r="G144" s="4"/>
      <c r="H144" s="4">
        <v>5</v>
      </c>
    </row>
    <row r="145" spans="1:10" x14ac:dyDescent="0.35">
      <c r="A145" s="4" t="s">
        <v>65</v>
      </c>
      <c r="B145" s="4">
        <v>2019</v>
      </c>
      <c r="C145" s="5">
        <v>43779</v>
      </c>
      <c r="D145" s="4" t="s">
        <v>66</v>
      </c>
      <c r="E145" s="4" t="s">
        <v>1053</v>
      </c>
      <c r="F145" s="4" t="s">
        <v>27</v>
      </c>
      <c r="G145" s="4"/>
      <c r="H145" s="4">
        <v>6</v>
      </c>
    </row>
    <row r="146" spans="1:10" x14ac:dyDescent="0.35">
      <c r="A146" s="4" t="s">
        <v>65</v>
      </c>
      <c r="B146" s="4">
        <v>2019</v>
      </c>
      <c r="C146" s="5">
        <v>43779</v>
      </c>
      <c r="D146" s="4" t="s">
        <v>66</v>
      </c>
      <c r="E146" s="4" t="s">
        <v>839</v>
      </c>
      <c r="F146" s="4" t="s">
        <v>480</v>
      </c>
      <c r="G146" s="4"/>
      <c r="H146" s="4">
        <v>7</v>
      </c>
    </row>
    <row r="147" spans="1:10" x14ac:dyDescent="0.35">
      <c r="A147" s="4" t="s">
        <v>65</v>
      </c>
      <c r="B147" s="4">
        <v>2019</v>
      </c>
      <c r="C147" s="5">
        <v>43779</v>
      </c>
      <c r="D147" s="4" t="s">
        <v>66</v>
      </c>
      <c r="E147" s="4" t="s">
        <v>1054</v>
      </c>
      <c r="F147" s="4" t="s">
        <v>164</v>
      </c>
      <c r="G147" s="4"/>
      <c r="H147" s="4">
        <v>8</v>
      </c>
    </row>
    <row r="148" spans="1:10" x14ac:dyDescent="0.35">
      <c r="A148" s="4" t="s">
        <v>65</v>
      </c>
      <c r="B148" s="4">
        <v>2019</v>
      </c>
      <c r="C148" s="5">
        <v>43779</v>
      </c>
      <c r="D148" s="4" t="s">
        <v>66</v>
      </c>
      <c r="E148" s="4" t="s">
        <v>340</v>
      </c>
      <c r="F148" s="4" t="s">
        <v>142</v>
      </c>
      <c r="G148" s="4"/>
      <c r="H148" s="4">
        <v>9</v>
      </c>
    </row>
    <row r="149" spans="1:10" x14ac:dyDescent="0.35">
      <c r="A149" s="4" t="s">
        <v>65</v>
      </c>
      <c r="B149" s="4">
        <v>2019</v>
      </c>
      <c r="C149" s="5">
        <v>43779</v>
      </c>
      <c r="D149" s="4" t="s">
        <v>66</v>
      </c>
      <c r="E149" s="4" t="s">
        <v>587</v>
      </c>
      <c r="F149" s="4" t="s">
        <v>78</v>
      </c>
      <c r="G149" s="4"/>
      <c r="H149" s="4">
        <v>10</v>
      </c>
    </row>
    <row r="150" spans="1:10" x14ac:dyDescent="0.35">
      <c r="A150" s="4" t="s">
        <v>65</v>
      </c>
      <c r="B150" s="4">
        <v>2019</v>
      </c>
      <c r="C150" s="5">
        <v>43779</v>
      </c>
      <c r="D150" s="4" t="s">
        <v>66</v>
      </c>
      <c r="E150" s="4" t="s">
        <v>878</v>
      </c>
      <c r="F150" s="4" t="s">
        <v>85</v>
      </c>
      <c r="G150" s="4"/>
      <c r="H150" s="4">
        <v>11</v>
      </c>
    </row>
    <row r="151" spans="1:10" x14ac:dyDescent="0.35">
      <c r="A151" s="4" t="s">
        <v>65</v>
      </c>
      <c r="B151" s="4">
        <v>2019</v>
      </c>
      <c r="C151" s="5">
        <v>43779</v>
      </c>
      <c r="D151" s="4" t="s">
        <v>66</v>
      </c>
      <c r="E151" s="4" t="s">
        <v>1055</v>
      </c>
      <c r="F151" s="4" t="s">
        <v>198</v>
      </c>
      <c r="G151" s="4"/>
      <c r="H151" s="4">
        <v>12</v>
      </c>
    </row>
    <row r="152" spans="1:10" x14ac:dyDescent="0.35">
      <c r="A152" s="4" t="s">
        <v>65</v>
      </c>
      <c r="B152" s="4">
        <v>2019</v>
      </c>
      <c r="C152" s="5">
        <v>43779</v>
      </c>
      <c r="D152" s="4" t="s">
        <v>66</v>
      </c>
      <c r="E152" s="4" t="s">
        <v>984</v>
      </c>
      <c r="F152" s="4" t="s">
        <v>152</v>
      </c>
      <c r="G152" s="4"/>
      <c r="H152" s="4">
        <v>13</v>
      </c>
    </row>
    <row r="153" spans="1:10" x14ac:dyDescent="0.35">
      <c r="A153" s="4" t="s">
        <v>65</v>
      </c>
      <c r="B153" s="4">
        <v>2019</v>
      </c>
      <c r="C153" s="5">
        <v>43779</v>
      </c>
      <c r="D153" s="4" t="s">
        <v>66</v>
      </c>
      <c r="E153" s="4" t="s">
        <v>590</v>
      </c>
      <c r="F153" s="4" t="s">
        <v>25</v>
      </c>
      <c r="G153" s="4"/>
      <c r="H153" s="4">
        <v>14</v>
      </c>
    </row>
    <row r="154" spans="1:10" x14ac:dyDescent="0.35">
      <c r="A154" s="4" t="s">
        <v>65</v>
      </c>
      <c r="B154" s="4">
        <v>2019</v>
      </c>
      <c r="C154" s="5">
        <v>43779</v>
      </c>
      <c r="D154" s="4" t="s">
        <v>66</v>
      </c>
      <c r="E154" s="4" t="s">
        <v>521</v>
      </c>
      <c r="F154" s="4" t="s">
        <v>58</v>
      </c>
      <c r="G154" s="4"/>
      <c r="H154" s="4">
        <v>15</v>
      </c>
    </row>
    <row r="155" spans="1:10" x14ac:dyDescent="0.35">
      <c r="A155" s="4" t="s">
        <v>65</v>
      </c>
      <c r="B155" s="4">
        <v>2019</v>
      </c>
      <c r="C155" s="5">
        <v>43779</v>
      </c>
      <c r="D155" s="4" t="s">
        <v>66</v>
      </c>
      <c r="E155" s="4" t="s">
        <v>981</v>
      </c>
      <c r="F155" s="4" t="s">
        <v>646</v>
      </c>
      <c r="G155" s="4"/>
      <c r="H155" s="4">
        <v>16</v>
      </c>
    </row>
    <row r="156" spans="1:10" x14ac:dyDescent="0.35">
      <c r="A156" s="4" t="s">
        <v>65</v>
      </c>
      <c r="B156" s="4">
        <v>2019</v>
      </c>
      <c r="C156" s="5">
        <v>43779</v>
      </c>
      <c r="D156" s="4" t="s">
        <v>66</v>
      </c>
      <c r="E156" s="4" t="s">
        <v>856</v>
      </c>
      <c r="F156" s="4" t="s">
        <v>207</v>
      </c>
      <c r="G156" s="4"/>
      <c r="H156" s="4">
        <v>17</v>
      </c>
    </row>
    <row r="157" spans="1:10" x14ac:dyDescent="0.35">
      <c r="A157" s="4" t="s">
        <v>65</v>
      </c>
      <c r="B157" s="4">
        <v>2019</v>
      </c>
      <c r="C157" s="5">
        <v>43779</v>
      </c>
      <c r="D157" s="4" t="s">
        <v>66</v>
      </c>
      <c r="E157" s="4" t="s">
        <v>828</v>
      </c>
      <c r="F157" s="4" t="s">
        <v>82</v>
      </c>
      <c r="G157" s="4"/>
      <c r="H157" s="4">
        <v>18</v>
      </c>
    </row>
    <row r="158" spans="1:10" x14ac:dyDescent="0.35">
      <c r="A158" s="4" t="s">
        <v>65</v>
      </c>
      <c r="B158" s="4">
        <v>2019</v>
      </c>
      <c r="C158" s="5">
        <v>43779</v>
      </c>
      <c r="D158" s="4" t="s">
        <v>66</v>
      </c>
      <c r="E158" s="4" t="s">
        <v>491</v>
      </c>
      <c r="F158" s="4" t="s">
        <v>492</v>
      </c>
      <c r="G158" s="4"/>
      <c r="H158" s="4">
        <v>19</v>
      </c>
    </row>
    <row r="159" spans="1:10" x14ac:dyDescent="0.35">
      <c r="A159" s="4" t="s">
        <v>65</v>
      </c>
      <c r="B159" s="4">
        <v>2019</v>
      </c>
      <c r="C159" s="5">
        <v>43779</v>
      </c>
      <c r="D159" s="4" t="s">
        <v>66</v>
      </c>
      <c r="E159" s="4" t="s">
        <v>822</v>
      </c>
      <c r="F159" s="4" t="s">
        <v>166</v>
      </c>
      <c r="G159" s="4"/>
      <c r="H159" s="4">
        <v>20</v>
      </c>
    </row>
    <row r="160" spans="1:10" x14ac:dyDescent="0.35">
      <c r="A160" s="1" t="s">
        <v>233</v>
      </c>
      <c r="B160" s="1">
        <v>2019</v>
      </c>
      <c r="C160" s="2">
        <v>43771</v>
      </c>
      <c r="D160" s="1" t="s">
        <v>66</v>
      </c>
      <c r="E160" s="1" t="s">
        <v>810</v>
      </c>
      <c r="F160" s="1" t="s">
        <v>188</v>
      </c>
      <c r="G160" s="1"/>
      <c r="H160" s="1">
        <v>1</v>
      </c>
      <c r="I160" s="6">
        <v>0.70486111111111116</v>
      </c>
      <c r="J160">
        <v>53.177</v>
      </c>
    </row>
    <row r="161" spans="1:8" x14ac:dyDescent="0.35">
      <c r="A161" s="1" t="s">
        <v>233</v>
      </c>
      <c r="B161" s="1">
        <v>2019</v>
      </c>
      <c r="C161" s="2">
        <v>43771</v>
      </c>
      <c r="D161" s="1" t="s">
        <v>66</v>
      </c>
      <c r="E161" s="1" t="s">
        <v>617</v>
      </c>
      <c r="F161" s="1" t="s">
        <v>37</v>
      </c>
      <c r="G161" s="1"/>
      <c r="H161" s="1">
        <v>2</v>
      </c>
    </row>
    <row r="162" spans="1:8" x14ac:dyDescent="0.35">
      <c r="A162" s="1" t="s">
        <v>233</v>
      </c>
      <c r="B162" s="1">
        <v>2019</v>
      </c>
      <c r="C162" s="2">
        <v>43771</v>
      </c>
      <c r="D162" s="1" t="s">
        <v>66</v>
      </c>
      <c r="E162" s="1" t="s">
        <v>1054</v>
      </c>
      <c r="F162" s="1" t="s">
        <v>164</v>
      </c>
      <c r="G162" s="1"/>
      <c r="H162" s="1">
        <v>3</v>
      </c>
    </row>
    <row r="163" spans="1:8" x14ac:dyDescent="0.35">
      <c r="A163" s="1" t="s">
        <v>233</v>
      </c>
      <c r="B163" s="1">
        <v>2019</v>
      </c>
      <c r="C163" s="2">
        <v>43771</v>
      </c>
      <c r="D163" s="1" t="s">
        <v>66</v>
      </c>
      <c r="E163" s="1" t="s">
        <v>784</v>
      </c>
      <c r="F163" s="1" t="s">
        <v>78</v>
      </c>
      <c r="G163" s="1"/>
      <c r="H163" s="1">
        <v>4</v>
      </c>
    </row>
    <row r="164" spans="1:8" x14ac:dyDescent="0.35">
      <c r="A164" s="1" t="s">
        <v>233</v>
      </c>
      <c r="B164" s="1">
        <v>2019</v>
      </c>
      <c r="C164" s="2">
        <v>43771</v>
      </c>
      <c r="D164" s="1" t="s">
        <v>66</v>
      </c>
      <c r="E164" s="1" t="s">
        <v>590</v>
      </c>
      <c r="F164" s="1" t="s">
        <v>25</v>
      </c>
      <c r="G164" s="1"/>
      <c r="H164" s="1">
        <v>5</v>
      </c>
    </row>
    <row r="165" spans="1:8" x14ac:dyDescent="0.35">
      <c r="A165" s="1" t="s">
        <v>233</v>
      </c>
      <c r="B165" s="1">
        <v>2019</v>
      </c>
      <c r="C165" s="2">
        <v>43771</v>
      </c>
      <c r="D165" s="1" t="s">
        <v>66</v>
      </c>
      <c r="E165" s="1" t="s">
        <v>839</v>
      </c>
      <c r="F165" s="1" t="s">
        <v>480</v>
      </c>
      <c r="G165" s="1"/>
      <c r="H165" s="1">
        <v>6</v>
      </c>
    </row>
    <row r="166" spans="1:8" x14ac:dyDescent="0.35">
      <c r="A166" s="1" t="s">
        <v>233</v>
      </c>
      <c r="B166" s="1">
        <v>2019</v>
      </c>
      <c r="C166" s="2">
        <v>43771</v>
      </c>
      <c r="D166" s="1" t="s">
        <v>66</v>
      </c>
      <c r="E166" s="1" t="s">
        <v>827</v>
      </c>
      <c r="F166" s="1" t="s">
        <v>82</v>
      </c>
      <c r="G166" s="1"/>
      <c r="H166" s="1">
        <v>7</v>
      </c>
    </row>
    <row r="167" spans="1:8" x14ac:dyDescent="0.35">
      <c r="A167" s="1" t="s">
        <v>233</v>
      </c>
      <c r="B167" s="1">
        <v>2019</v>
      </c>
      <c r="C167" s="2">
        <v>43771</v>
      </c>
      <c r="D167" s="1" t="s">
        <v>66</v>
      </c>
      <c r="E167" s="1" t="s">
        <v>856</v>
      </c>
      <c r="F167" s="1" t="s">
        <v>207</v>
      </c>
      <c r="G167" s="1"/>
      <c r="H167" s="1">
        <v>8</v>
      </c>
    </row>
    <row r="168" spans="1:8" x14ac:dyDescent="0.35">
      <c r="A168" s="1" t="s">
        <v>233</v>
      </c>
      <c r="B168" s="1">
        <v>2019</v>
      </c>
      <c r="C168" s="2">
        <v>43771</v>
      </c>
      <c r="D168" s="1" t="s">
        <v>66</v>
      </c>
      <c r="E168" s="1" t="s">
        <v>986</v>
      </c>
      <c r="F168" s="1" t="s">
        <v>907</v>
      </c>
      <c r="G168" s="1"/>
      <c r="H168" s="1">
        <v>9</v>
      </c>
    </row>
    <row r="169" spans="1:8" x14ac:dyDescent="0.35">
      <c r="A169" s="1" t="s">
        <v>233</v>
      </c>
      <c r="B169" s="1">
        <v>2019</v>
      </c>
      <c r="C169" s="2">
        <v>43771</v>
      </c>
      <c r="D169" s="1" t="s">
        <v>66</v>
      </c>
      <c r="E169" s="1" t="s">
        <v>977</v>
      </c>
      <c r="F169" s="1" t="s">
        <v>27</v>
      </c>
      <c r="G169" s="1"/>
      <c r="H169" s="1">
        <v>10</v>
      </c>
    </row>
    <row r="170" spans="1:8" x14ac:dyDescent="0.35">
      <c r="A170" s="1" t="s">
        <v>233</v>
      </c>
      <c r="B170" s="1">
        <v>2019</v>
      </c>
      <c r="C170" s="2">
        <v>43771</v>
      </c>
      <c r="D170" s="1" t="s">
        <v>66</v>
      </c>
      <c r="E170" s="1" t="s">
        <v>475</v>
      </c>
      <c r="F170" s="1" t="s">
        <v>113</v>
      </c>
      <c r="G170" s="1"/>
      <c r="H170" s="1">
        <v>11</v>
      </c>
    </row>
    <row r="171" spans="1:8" x14ac:dyDescent="0.35">
      <c r="A171" s="1" t="s">
        <v>233</v>
      </c>
      <c r="B171" s="1">
        <v>2019</v>
      </c>
      <c r="C171" s="2">
        <v>43771</v>
      </c>
      <c r="D171" s="1" t="s">
        <v>66</v>
      </c>
      <c r="E171" s="1" t="s">
        <v>611</v>
      </c>
      <c r="F171" s="1" t="s">
        <v>42</v>
      </c>
      <c r="G171" s="1"/>
      <c r="H171" s="1">
        <v>12</v>
      </c>
    </row>
    <row r="172" spans="1:8" x14ac:dyDescent="0.35">
      <c r="A172" s="1" t="s">
        <v>233</v>
      </c>
      <c r="B172" s="1">
        <v>2019</v>
      </c>
      <c r="C172" s="2">
        <v>43771</v>
      </c>
      <c r="D172" s="1" t="s">
        <v>66</v>
      </c>
      <c r="E172" s="1" t="s">
        <v>1068</v>
      </c>
      <c r="F172" s="1" t="s">
        <v>198</v>
      </c>
      <c r="G172" s="1"/>
      <c r="H172" s="1">
        <v>13</v>
      </c>
    </row>
    <row r="173" spans="1:8" x14ac:dyDescent="0.35">
      <c r="A173" s="1" t="s">
        <v>233</v>
      </c>
      <c r="B173" s="1">
        <v>2019</v>
      </c>
      <c r="C173" s="2">
        <v>43771</v>
      </c>
      <c r="D173" s="1" t="s">
        <v>66</v>
      </c>
      <c r="E173" s="1" t="s">
        <v>361</v>
      </c>
      <c r="F173" s="1" t="s">
        <v>142</v>
      </c>
      <c r="G173" s="1"/>
      <c r="H173" s="1">
        <v>14</v>
      </c>
    </row>
    <row r="174" spans="1:8" x14ac:dyDescent="0.35">
      <c r="A174" s="1" t="s">
        <v>233</v>
      </c>
      <c r="B174" s="1">
        <v>2019</v>
      </c>
      <c r="C174" s="2">
        <v>43771</v>
      </c>
      <c r="D174" s="1" t="s">
        <v>66</v>
      </c>
      <c r="E174" s="1" t="s">
        <v>485</v>
      </c>
      <c r="F174" s="1" t="s">
        <v>46</v>
      </c>
      <c r="G174" s="1"/>
      <c r="H174" s="1">
        <v>15</v>
      </c>
    </row>
    <row r="175" spans="1:8" x14ac:dyDescent="0.35">
      <c r="A175" s="1" t="s">
        <v>233</v>
      </c>
      <c r="B175" s="1">
        <v>2019</v>
      </c>
      <c r="C175" s="2">
        <v>43771</v>
      </c>
      <c r="D175" s="1" t="s">
        <v>66</v>
      </c>
      <c r="E175" s="1" t="s">
        <v>776</v>
      </c>
      <c r="F175" s="1" t="s">
        <v>1069</v>
      </c>
      <c r="G175" s="1"/>
      <c r="H175" s="1">
        <v>16</v>
      </c>
    </row>
    <row r="176" spans="1:8" x14ac:dyDescent="0.35">
      <c r="A176" s="1" t="s">
        <v>233</v>
      </c>
      <c r="B176" s="1">
        <v>2019</v>
      </c>
      <c r="C176" s="2">
        <v>43771</v>
      </c>
      <c r="D176" s="1" t="s">
        <v>66</v>
      </c>
      <c r="E176" s="1" t="s">
        <v>648</v>
      </c>
      <c r="F176" s="1" t="s">
        <v>1057</v>
      </c>
      <c r="G176" s="1"/>
      <c r="H176" s="1">
        <v>17</v>
      </c>
    </row>
    <row r="177" spans="1:10" x14ac:dyDescent="0.35">
      <c r="A177" s="1" t="s">
        <v>233</v>
      </c>
      <c r="B177" s="1">
        <v>2019</v>
      </c>
      <c r="C177" s="2">
        <v>43771</v>
      </c>
      <c r="D177" s="1" t="s">
        <v>66</v>
      </c>
      <c r="E177" s="1" t="s">
        <v>922</v>
      </c>
      <c r="F177" s="1" t="s">
        <v>646</v>
      </c>
      <c r="G177" s="1"/>
      <c r="H177" s="1">
        <v>18</v>
      </c>
    </row>
    <row r="178" spans="1:10" x14ac:dyDescent="0.35">
      <c r="A178" s="1" t="s">
        <v>233</v>
      </c>
      <c r="B178" s="1">
        <v>2019</v>
      </c>
      <c r="C178" s="2">
        <v>43771</v>
      </c>
      <c r="D178" s="1" t="s">
        <v>66</v>
      </c>
      <c r="E178" s="1" t="s">
        <v>1070</v>
      </c>
      <c r="F178" s="1" t="s">
        <v>1024</v>
      </c>
      <c r="G178" s="1"/>
      <c r="H178" s="1">
        <v>19</v>
      </c>
    </row>
    <row r="179" spans="1:10" x14ac:dyDescent="0.35">
      <c r="A179" s="1" t="s">
        <v>233</v>
      </c>
      <c r="B179" s="1">
        <v>2019</v>
      </c>
      <c r="C179" s="2">
        <v>43771</v>
      </c>
      <c r="D179" s="1" t="s">
        <v>66</v>
      </c>
      <c r="E179" s="1" t="s">
        <v>521</v>
      </c>
      <c r="F179" s="1" t="s">
        <v>58</v>
      </c>
      <c r="G179" s="1"/>
      <c r="H179" s="1">
        <v>20</v>
      </c>
    </row>
    <row r="180" spans="1:10" x14ac:dyDescent="0.35">
      <c r="A180" s="4" t="s">
        <v>281</v>
      </c>
      <c r="B180" s="4">
        <v>2019</v>
      </c>
      <c r="C180" s="5">
        <v>43524</v>
      </c>
      <c r="D180" s="4" t="s">
        <v>20</v>
      </c>
      <c r="E180" s="4" t="s">
        <v>601</v>
      </c>
      <c r="F180" s="4" t="s">
        <v>102</v>
      </c>
      <c r="G180" s="4"/>
      <c r="H180" s="4">
        <v>1</v>
      </c>
      <c r="I180" s="6">
        <v>0.71666666666666667</v>
      </c>
      <c r="J180">
        <v>52.302</v>
      </c>
    </row>
    <row r="181" spans="1:10" x14ac:dyDescent="0.35">
      <c r="A181" s="4" t="s">
        <v>281</v>
      </c>
      <c r="B181" s="4">
        <v>2019</v>
      </c>
      <c r="C181" s="5">
        <v>43524</v>
      </c>
      <c r="D181" s="4" t="s">
        <v>20</v>
      </c>
      <c r="E181" s="4" t="s">
        <v>641</v>
      </c>
      <c r="F181" s="4" t="s">
        <v>23</v>
      </c>
      <c r="G181" s="4"/>
      <c r="H181" s="4">
        <v>2</v>
      </c>
    </row>
    <row r="182" spans="1:10" x14ac:dyDescent="0.35">
      <c r="A182" s="4" t="s">
        <v>281</v>
      </c>
      <c r="B182" s="4">
        <v>2019</v>
      </c>
      <c r="C182" s="5">
        <v>43524</v>
      </c>
      <c r="D182" s="4" t="s">
        <v>20</v>
      </c>
      <c r="E182" s="4" t="s">
        <v>505</v>
      </c>
      <c r="F182" s="4" t="s">
        <v>35</v>
      </c>
      <c r="G182" s="4"/>
      <c r="H182" s="4">
        <v>3</v>
      </c>
    </row>
    <row r="183" spans="1:10" x14ac:dyDescent="0.35">
      <c r="A183" s="4" t="s">
        <v>281</v>
      </c>
      <c r="B183" s="4">
        <v>2019</v>
      </c>
      <c r="C183" s="5">
        <v>43524</v>
      </c>
      <c r="D183" s="4" t="s">
        <v>20</v>
      </c>
      <c r="E183" s="4" t="s">
        <v>340</v>
      </c>
      <c r="F183" s="4" t="s">
        <v>142</v>
      </c>
      <c r="G183" s="4"/>
      <c r="H183" s="4">
        <v>4</v>
      </c>
    </row>
    <row r="184" spans="1:10" x14ac:dyDescent="0.35">
      <c r="A184" s="4" t="s">
        <v>281</v>
      </c>
      <c r="B184" s="4">
        <v>2019</v>
      </c>
      <c r="C184" s="5">
        <v>43524</v>
      </c>
      <c r="D184" s="4" t="s">
        <v>20</v>
      </c>
      <c r="E184" s="4" t="s">
        <v>840</v>
      </c>
      <c r="F184" s="4" t="s">
        <v>480</v>
      </c>
      <c r="G184" s="4"/>
      <c r="H184" s="4">
        <v>5</v>
      </c>
    </row>
    <row r="185" spans="1:10" x14ac:dyDescent="0.35">
      <c r="A185" s="4" t="s">
        <v>281</v>
      </c>
      <c r="B185" s="4">
        <v>2019</v>
      </c>
      <c r="C185" s="5">
        <v>43524</v>
      </c>
      <c r="D185" s="4" t="s">
        <v>20</v>
      </c>
      <c r="E185" s="4" t="s">
        <v>786</v>
      </c>
      <c r="F185" s="4" t="s">
        <v>113</v>
      </c>
      <c r="G185" s="4"/>
      <c r="H185" s="4">
        <v>6</v>
      </c>
    </row>
    <row r="186" spans="1:10" x14ac:dyDescent="0.35">
      <c r="A186" s="4" t="s">
        <v>281</v>
      </c>
      <c r="B186" s="4">
        <v>2019</v>
      </c>
      <c r="C186" s="5">
        <v>43524</v>
      </c>
      <c r="D186" s="4" t="s">
        <v>20</v>
      </c>
      <c r="E186" s="4" t="s">
        <v>985</v>
      </c>
      <c r="F186" s="4" t="s">
        <v>85</v>
      </c>
      <c r="G186" s="4"/>
      <c r="H186" s="4">
        <v>7</v>
      </c>
    </row>
    <row r="187" spans="1:10" x14ac:dyDescent="0.35">
      <c r="A187" s="4" t="s">
        <v>281</v>
      </c>
      <c r="B187" s="4">
        <v>2019</v>
      </c>
      <c r="C187" s="5">
        <v>43524</v>
      </c>
      <c r="D187" s="4" t="s">
        <v>20</v>
      </c>
      <c r="E187" s="4" t="s">
        <v>974</v>
      </c>
      <c r="F187" s="4" t="s">
        <v>39</v>
      </c>
      <c r="G187" s="4"/>
      <c r="H187" s="4">
        <v>8</v>
      </c>
    </row>
    <row r="188" spans="1:10" x14ac:dyDescent="0.35">
      <c r="A188" s="4" t="s">
        <v>281</v>
      </c>
      <c r="B188" s="4">
        <v>2019</v>
      </c>
      <c r="C188" s="5">
        <v>43524</v>
      </c>
      <c r="D188" s="4" t="s">
        <v>20</v>
      </c>
      <c r="E188" s="4" t="s">
        <v>454</v>
      </c>
      <c r="F188" s="4" t="s">
        <v>46</v>
      </c>
      <c r="G188" s="4"/>
      <c r="H188" s="4">
        <v>9</v>
      </c>
    </row>
    <row r="189" spans="1:10" x14ac:dyDescent="0.35">
      <c r="A189" s="4" t="s">
        <v>281</v>
      </c>
      <c r="B189" s="4">
        <v>2019</v>
      </c>
      <c r="C189" s="5">
        <v>43524</v>
      </c>
      <c r="D189" s="4" t="s">
        <v>20</v>
      </c>
      <c r="E189" s="4" t="s">
        <v>590</v>
      </c>
      <c r="F189" s="4" t="s">
        <v>25</v>
      </c>
      <c r="G189" s="4"/>
      <c r="H189" s="4">
        <v>10</v>
      </c>
    </row>
    <row r="190" spans="1:10" x14ac:dyDescent="0.35">
      <c r="A190" s="4" t="s">
        <v>281</v>
      </c>
      <c r="B190" s="4">
        <v>2019</v>
      </c>
      <c r="C190" s="5">
        <v>43524</v>
      </c>
      <c r="D190" s="4" t="s">
        <v>20</v>
      </c>
      <c r="E190" s="4" t="s">
        <v>1088</v>
      </c>
      <c r="F190" s="4" t="s">
        <v>78</v>
      </c>
      <c r="G190" s="4"/>
      <c r="H190" s="4">
        <v>11</v>
      </c>
    </row>
    <row r="191" spans="1:10" x14ac:dyDescent="0.35">
      <c r="A191" s="4" t="s">
        <v>281</v>
      </c>
      <c r="B191" s="4">
        <v>2019</v>
      </c>
      <c r="C191" s="5">
        <v>43524</v>
      </c>
      <c r="D191" s="4" t="s">
        <v>20</v>
      </c>
      <c r="E191" s="4" t="s">
        <v>856</v>
      </c>
      <c r="F191" s="4" t="s">
        <v>207</v>
      </c>
      <c r="G191" s="4"/>
      <c r="H191" s="4">
        <v>12</v>
      </c>
    </row>
    <row r="192" spans="1:10" x14ac:dyDescent="0.35">
      <c r="A192" s="4" t="s">
        <v>281</v>
      </c>
      <c r="B192" s="4">
        <v>2019</v>
      </c>
      <c r="C192" s="5">
        <v>43524</v>
      </c>
      <c r="D192" s="4" t="s">
        <v>20</v>
      </c>
      <c r="E192" s="4" t="s">
        <v>794</v>
      </c>
      <c r="F192" s="4" t="s">
        <v>27</v>
      </c>
      <c r="G192" s="4"/>
      <c r="H192" s="4">
        <v>13</v>
      </c>
    </row>
    <row r="193" spans="1:10" x14ac:dyDescent="0.35">
      <c r="A193" s="4" t="s">
        <v>281</v>
      </c>
      <c r="B193" s="4">
        <v>2019</v>
      </c>
      <c r="C193" s="5">
        <v>43524</v>
      </c>
      <c r="D193" s="4" t="s">
        <v>20</v>
      </c>
      <c r="E193" s="4" t="s">
        <v>970</v>
      </c>
      <c r="F193" s="4" t="s">
        <v>164</v>
      </c>
      <c r="G193" s="4"/>
      <c r="H193" s="4">
        <v>14</v>
      </c>
    </row>
    <row r="194" spans="1:10" x14ac:dyDescent="0.35">
      <c r="A194" s="4" t="s">
        <v>281</v>
      </c>
      <c r="B194" s="4">
        <v>2019</v>
      </c>
      <c r="C194" s="5">
        <v>43524</v>
      </c>
      <c r="D194" s="4" t="s">
        <v>20</v>
      </c>
      <c r="E194" s="4" t="s">
        <v>1089</v>
      </c>
      <c r="F194" s="4" t="s">
        <v>58</v>
      </c>
      <c r="G194" s="4"/>
      <c r="H194" s="4">
        <v>15</v>
      </c>
    </row>
    <row r="195" spans="1:10" x14ac:dyDescent="0.35">
      <c r="A195" s="4" t="s">
        <v>281</v>
      </c>
      <c r="B195" s="4">
        <v>2019</v>
      </c>
      <c r="C195" s="5">
        <v>43524</v>
      </c>
      <c r="D195" s="4" t="s">
        <v>20</v>
      </c>
      <c r="E195" s="4" t="s">
        <v>1068</v>
      </c>
      <c r="F195" s="4" t="s">
        <v>198</v>
      </c>
      <c r="G195" s="4"/>
      <c r="H195" s="4">
        <v>16</v>
      </c>
    </row>
    <row r="196" spans="1:10" x14ac:dyDescent="0.35">
      <c r="A196" s="4" t="s">
        <v>281</v>
      </c>
      <c r="B196" s="4">
        <v>2019</v>
      </c>
      <c r="C196" s="5">
        <v>43524</v>
      </c>
      <c r="D196" s="4" t="s">
        <v>20</v>
      </c>
      <c r="E196" s="4" t="s">
        <v>1090</v>
      </c>
      <c r="F196" s="4" t="s">
        <v>116</v>
      </c>
      <c r="G196" s="4"/>
      <c r="H196" s="4">
        <v>17</v>
      </c>
    </row>
    <row r="197" spans="1:10" x14ac:dyDescent="0.35">
      <c r="A197" s="4" t="s">
        <v>281</v>
      </c>
      <c r="B197" s="4">
        <v>2019</v>
      </c>
      <c r="C197" s="5">
        <v>43524</v>
      </c>
      <c r="D197" s="4" t="s">
        <v>20</v>
      </c>
      <c r="E197" s="4" t="s">
        <v>966</v>
      </c>
      <c r="F197" s="4" t="s">
        <v>178</v>
      </c>
      <c r="G197" s="4"/>
      <c r="H197" s="4">
        <v>18</v>
      </c>
    </row>
    <row r="198" spans="1:10" x14ac:dyDescent="0.35">
      <c r="A198" s="4" t="s">
        <v>281</v>
      </c>
      <c r="B198" s="4">
        <v>2019</v>
      </c>
      <c r="C198" s="5">
        <v>43524</v>
      </c>
      <c r="D198" s="4" t="s">
        <v>20</v>
      </c>
      <c r="E198" s="4" t="s">
        <v>491</v>
      </c>
      <c r="F198" s="4" t="s">
        <v>492</v>
      </c>
      <c r="G198" s="4"/>
      <c r="H198" s="4">
        <v>19</v>
      </c>
    </row>
    <row r="199" spans="1:10" x14ac:dyDescent="0.35">
      <c r="A199" s="4" t="s">
        <v>281</v>
      </c>
      <c r="B199" s="4">
        <v>2019</v>
      </c>
      <c r="C199" s="5">
        <v>43524</v>
      </c>
      <c r="D199" s="4" t="s">
        <v>20</v>
      </c>
      <c r="E199" s="4" t="s">
        <v>922</v>
      </c>
      <c r="F199" s="4" t="s">
        <v>646</v>
      </c>
      <c r="G199" s="4"/>
      <c r="H199" s="4">
        <v>20</v>
      </c>
    </row>
    <row r="200" spans="1:10" x14ac:dyDescent="0.35">
      <c r="A200" s="4" t="s">
        <v>281</v>
      </c>
      <c r="B200" s="4">
        <v>2019</v>
      </c>
      <c r="C200" s="5">
        <v>43524</v>
      </c>
      <c r="D200" s="4" t="s">
        <v>20</v>
      </c>
      <c r="E200" s="4" t="s">
        <v>810</v>
      </c>
      <c r="F200" s="4" t="s">
        <v>188</v>
      </c>
      <c r="G200" s="4"/>
      <c r="H200" s="4">
        <v>21</v>
      </c>
    </row>
    <row r="201" spans="1:10" x14ac:dyDescent="0.35">
      <c r="A201" s="4" t="s">
        <v>281</v>
      </c>
      <c r="B201" s="4">
        <v>2019</v>
      </c>
      <c r="C201" s="5">
        <v>43524</v>
      </c>
      <c r="D201" s="4" t="s">
        <v>20</v>
      </c>
      <c r="E201" s="4" t="s">
        <v>828</v>
      </c>
      <c r="F201" s="4" t="s">
        <v>82</v>
      </c>
      <c r="G201" s="4"/>
      <c r="H201" s="4">
        <v>22</v>
      </c>
    </row>
    <row r="202" spans="1:10" x14ac:dyDescent="0.35">
      <c r="A202" s="4" t="s">
        <v>281</v>
      </c>
      <c r="B202" s="4">
        <v>2019</v>
      </c>
      <c r="C202" s="5">
        <v>43524</v>
      </c>
      <c r="D202" s="4" t="s">
        <v>20</v>
      </c>
      <c r="E202" s="4" t="s">
        <v>716</v>
      </c>
      <c r="F202" s="4" t="s">
        <v>152</v>
      </c>
      <c r="G202" s="4"/>
      <c r="H202" s="4" t="s">
        <v>607</v>
      </c>
    </row>
    <row r="203" spans="1:10" x14ac:dyDescent="0.35">
      <c r="A203" s="4" t="s">
        <v>281</v>
      </c>
      <c r="B203" s="4">
        <v>2019</v>
      </c>
      <c r="C203" s="5">
        <v>43524</v>
      </c>
      <c r="D203" s="4" t="s">
        <v>20</v>
      </c>
      <c r="E203" s="4" t="s">
        <v>817</v>
      </c>
      <c r="F203" s="4" t="s">
        <v>42</v>
      </c>
      <c r="G203" s="4"/>
      <c r="H203" s="4" t="s">
        <v>607</v>
      </c>
    </row>
    <row r="204" spans="1:10" x14ac:dyDescent="0.35">
      <c r="A204" s="1" t="s">
        <v>226</v>
      </c>
      <c r="B204" s="1">
        <v>2019</v>
      </c>
      <c r="C204" s="2">
        <v>43491</v>
      </c>
      <c r="D204" s="1" t="s">
        <v>66</v>
      </c>
      <c r="E204" s="1" t="s">
        <v>974</v>
      </c>
      <c r="F204" s="1" t="s">
        <v>39</v>
      </c>
      <c r="G204" s="1"/>
      <c r="H204" s="1">
        <v>1</v>
      </c>
      <c r="I204" s="6">
        <v>0.70347222222222217</v>
      </c>
      <c r="J204">
        <v>53.271000000000001</v>
      </c>
    </row>
    <row r="205" spans="1:10" x14ac:dyDescent="0.35">
      <c r="A205" s="1" t="s">
        <v>226</v>
      </c>
      <c r="B205" s="1">
        <v>2019</v>
      </c>
      <c r="C205" s="2">
        <v>43491</v>
      </c>
      <c r="D205" s="1" t="s">
        <v>66</v>
      </c>
      <c r="E205" s="1" t="s">
        <v>970</v>
      </c>
      <c r="F205" s="1" t="s">
        <v>164</v>
      </c>
      <c r="G205" s="1"/>
      <c r="H205" s="1">
        <v>2</v>
      </c>
    </row>
    <row r="206" spans="1:10" x14ac:dyDescent="0.35">
      <c r="A206" s="1" t="s">
        <v>226</v>
      </c>
      <c r="B206" s="1">
        <v>2019</v>
      </c>
      <c r="C206" s="2">
        <v>43491</v>
      </c>
      <c r="D206" s="1" t="s">
        <v>66</v>
      </c>
      <c r="E206" s="1" t="s">
        <v>1084</v>
      </c>
      <c r="F206" s="1" t="s">
        <v>27</v>
      </c>
      <c r="G206" s="1"/>
      <c r="H206" s="1">
        <v>3</v>
      </c>
    </row>
    <row r="207" spans="1:10" x14ac:dyDescent="0.35">
      <c r="A207" s="1" t="s">
        <v>226</v>
      </c>
      <c r="B207" s="1">
        <v>2019</v>
      </c>
      <c r="C207" s="2">
        <v>43491</v>
      </c>
      <c r="D207" s="1" t="s">
        <v>66</v>
      </c>
      <c r="E207" s="1" t="s">
        <v>810</v>
      </c>
      <c r="F207" s="1" t="s">
        <v>188</v>
      </c>
      <c r="G207" s="1"/>
      <c r="H207" s="1">
        <v>4</v>
      </c>
    </row>
    <row r="208" spans="1:10" x14ac:dyDescent="0.35">
      <c r="A208" s="1" t="s">
        <v>226</v>
      </c>
      <c r="B208" s="1">
        <v>2019</v>
      </c>
      <c r="C208" s="2">
        <v>43491</v>
      </c>
      <c r="D208" s="1" t="s">
        <v>66</v>
      </c>
      <c r="E208" s="1" t="s">
        <v>590</v>
      </c>
      <c r="F208" s="1" t="s">
        <v>25</v>
      </c>
      <c r="G208" s="1"/>
      <c r="H208" s="1">
        <v>5</v>
      </c>
    </row>
    <row r="209" spans="1:10" x14ac:dyDescent="0.35">
      <c r="A209" s="1" t="s">
        <v>226</v>
      </c>
      <c r="B209" s="1">
        <v>2019</v>
      </c>
      <c r="C209" s="2">
        <v>43491</v>
      </c>
      <c r="D209" s="1" t="s">
        <v>66</v>
      </c>
      <c r="E209" s="1" t="s">
        <v>790</v>
      </c>
      <c r="F209" s="1" t="s">
        <v>480</v>
      </c>
      <c r="G209" s="1"/>
      <c r="H209" s="1">
        <v>6</v>
      </c>
    </row>
    <row r="210" spans="1:10" x14ac:dyDescent="0.35">
      <c r="A210" s="1" t="s">
        <v>226</v>
      </c>
      <c r="B210" s="1">
        <v>2019</v>
      </c>
      <c r="C210" s="2">
        <v>43491</v>
      </c>
      <c r="D210" s="1" t="s">
        <v>66</v>
      </c>
      <c r="E210" s="1" t="s">
        <v>505</v>
      </c>
      <c r="F210" s="1" t="s">
        <v>35</v>
      </c>
      <c r="G210" s="1"/>
      <c r="H210" s="1">
        <v>7</v>
      </c>
    </row>
    <row r="211" spans="1:10" x14ac:dyDescent="0.35">
      <c r="A211" s="1" t="s">
        <v>226</v>
      </c>
      <c r="B211" s="1">
        <v>2019</v>
      </c>
      <c r="C211" s="2">
        <v>43491</v>
      </c>
      <c r="D211" s="1" t="s">
        <v>66</v>
      </c>
      <c r="E211" s="1" t="s">
        <v>361</v>
      </c>
      <c r="F211" s="1" t="s">
        <v>142</v>
      </c>
      <c r="G211" s="1"/>
      <c r="H211" s="1">
        <v>8</v>
      </c>
    </row>
    <row r="212" spans="1:10" x14ac:dyDescent="0.35">
      <c r="A212" s="1" t="s">
        <v>226</v>
      </c>
      <c r="B212" s="1">
        <v>2019</v>
      </c>
      <c r="C212" s="2">
        <v>43491</v>
      </c>
      <c r="D212" s="1" t="s">
        <v>66</v>
      </c>
      <c r="E212" s="1" t="s">
        <v>828</v>
      </c>
      <c r="F212" s="1" t="s">
        <v>82</v>
      </c>
      <c r="G212" s="1"/>
      <c r="H212" s="1">
        <v>9</v>
      </c>
    </row>
    <row r="213" spans="1:10" x14ac:dyDescent="0.35">
      <c r="A213" s="1" t="s">
        <v>226</v>
      </c>
      <c r="B213" s="1">
        <v>2019</v>
      </c>
      <c r="C213" s="2">
        <v>43491</v>
      </c>
      <c r="D213" s="1" t="s">
        <v>66</v>
      </c>
      <c r="E213" s="1" t="s">
        <v>922</v>
      </c>
      <c r="F213" s="1" t="s">
        <v>646</v>
      </c>
      <c r="G213" s="1"/>
      <c r="H213" s="1">
        <v>10</v>
      </c>
    </row>
    <row r="214" spans="1:10" x14ac:dyDescent="0.35">
      <c r="A214" s="1" t="s">
        <v>226</v>
      </c>
      <c r="B214" s="1">
        <v>2019</v>
      </c>
      <c r="C214" s="2">
        <v>43491</v>
      </c>
      <c r="D214" s="1" t="s">
        <v>66</v>
      </c>
      <c r="E214" s="1" t="s">
        <v>857</v>
      </c>
      <c r="F214" s="1" t="s">
        <v>207</v>
      </c>
      <c r="G214" s="1"/>
      <c r="H214" s="1">
        <v>11</v>
      </c>
    </row>
    <row r="215" spans="1:10" x14ac:dyDescent="0.35">
      <c r="A215" s="1" t="s">
        <v>226</v>
      </c>
      <c r="B215" s="1">
        <v>2019</v>
      </c>
      <c r="C215" s="2">
        <v>43491</v>
      </c>
      <c r="D215" s="1" t="s">
        <v>66</v>
      </c>
      <c r="E215" s="1" t="s">
        <v>649</v>
      </c>
      <c r="F215" s="1" t="s">
        <v>85</v>
      </c>
      <c r="G215" s="1"/>
      <c r="H215" s="1">
        <v>12</v>
      </c>
    </row>
    <row r="216" spans="1:10" x14ac:dyDescent="0.35">
      <c r="A216" s="1" t="s">
        <v>226</v>
      </c>
      <c r="B216" s="1">
        <v>2019</v>
      </c>
      <c r="C216" s="2">
        <v>43491</v>
      </c>
      <c r="D216" s="1" t="s">
        <v>66</v>
      </c>
      <c r="E216" s="1" t="s">
        <v>1058</v>
      </c>
      <c r="F216" s="1" t="s">
        <v>102</v>
      </c>
      <c r="G216" s="1"/>
      <c r="H216" s="1">
        <v>13</v>
      </c>
    </row>
    <row r="217" spans="1:10" x14ac:dyDescent="0.35">
      <c r="A217" s="1" t="s">
        <v>226</v>
      </c>
      <c r="B217" s="1">
        <v>2019</v>
      </c>
      <c r="C217" s="2">
        <v>43491</v>
      </c>
      <c r="D217" s="1" t="s">
        <v>66</v>
      </c>
      <c r="E217" s="1" t="s">
        <v>454</v>
      </c>
      <c r="F217" s="1" t="s">
        <v>46</v>
      </c>
      <c r="G217" s="1"/>
      <c r="H217" s="1">
        <v>14</v>
      </c>
    </row>
    <row r="218" spans="1:10" x14ac:dyDescent="0.35">
      <c r="A218" s="1" t="s">
        <v>226</v>
      </c>
      <c r="B218" s="1">
        <v>2019</v>
      </c>
      <c r="C218" s="2">
        <v>43491</v>
      </c>
      <c r="D218" s="1" t="s">
        <v>66</v>
      </c>
      <c r="E218" s="1" t="s">
        <v>1089</v>
      </c>
      <c r="F218" s="1" t="s">
        <v>58</v>
      </c>
      <c r="G218" s="1"/>
      <c r="H218" s="1">
        <v>15</v>
      </c>
    </row>
    <row r="219" spans="1:10" x14ac:dyDescent="0.35">
      <c r="A219" s="1" t="s">
        <v>226</v>
      </c>
      <c r="B219" s="1">
        <v>2019</v>
      </c>
      <c r="C219" s="2">
        <v>43491</v>
      </c>
      <c r="D219" s="1" t="s">
        <v>66</v>
      </c>
      <c r="E219" s="1" t="s">
        <v>648</v>
      </c>
      <c r="F219" s="1" t="s">
        <v>29</v>
      </c>
      <c r="G219" s="1"/>
      <c r="H219" s="1">
        <v>16</v>
      </c>
    </row>
    <row r="220" spans="1:10" x14ac:dyDescent="0.35">
      <c r="A220" s="1" t="s">
        <v>226</v>
      </c>
      <c r="B220" s="1">
        <v>2019</v>
      </c>
      <c r="C220" s="2">
        <v>43491</v>
      </c>
      <c r="D220" s="1" t="s">
        <v>66</v>
      </c>
      <c r="E220" s="1" t="s">
        <v>822</v>
      </c>
      <c r="F220" s="1" t="s">
        <v>37</v>
      </c>
      <c r="G220" s="1"/>
      <c r="H220" s="1" t="s">
        <v>607</v>
      </c>
    </row>
    <row r="221" spans="1:10" x14ac:dyDescent="0.35">
      <c r="A221" s="1" t="s">
        <v>226</v>
      </c>
      <c r="B221" s="1">
        <v>2019</v>
      </c>
      <c r="C221" s="2">
        <v>43491</v>
      </c>
      <c r="D221" s="1" t="s">
        <v>66</v>
      </c>
      <c r="E221" s="1" t="s">
        <v>1107</v>
      </c>
      <c r="F221" s="1" t="s">
        <v>1108</v>
      </c>
      <c r="G221" s="1"/>
      <c r="H221" s="1" t="s">
        <v>607</v>
      </c>
    </row>
    <row r="222" spans="1:10" x14ac:dyDescent="0.35">
      <c r="A222" s="1" t="s">
        <v>226</v>
      </c>
      <c r="B222" s="1">
        <v>2019</v>
      </c>
      <c r="C222" s="2">
        <v>43491</v>
      </c>
      <c r="D222" s="1" t="s">
        <v>66</v>
      </c>
      <c r="E222" s="1" t="s">
        <v>1109</v>
      </c>
      <c r="F222" s="1" t="s">
        <v>198</v>
      </c>
      <c r="G222" s="1"/>
      <c r="H222" s="1" t="s">
        <v>607</v>
      </c>
    </row>
    <row r="223" spans="1:10" x14ac:dyDescent="0.35">
      <c r="A223" s="4" t="s">
        <v>225</v>
      </c>
      <c r="B223" s="4">
        <v>2019</v>
      </c>
      <c r="C223" s="5">
        <v>43485</v>
      </c>
      <c r="D223" s="4" t="s">
        <v>66</v>
      </c>
      <c r="E223" s="4" t="s">
        <v>340</v>
      </c>
      <c r="F223" s="4" t="s">
        <v>142</v>
      </c>
      <c r="G223" s="4"/>
      <c r="H223" s="4">
        <v>1</v>
      </c>
      <c r="I223" s="6">
        <v>0.71388888888888891</v>
      </c>
      <c r="J223">
        <v>52.503999999999998</v>
      </c>
    </row>
    <row r="224" spans="1:10" x14ac:dyDescent="0.35">
      <c r="A224" s="4" t="s">
        <v>225</v>
      </c>
      <c r="B224" s="4">
        <v>2019</v>
      </c>
      <c r="C224" s="5">
        <v>43485</v>
      </c>
      <c r="D224" s="4" t="s">
        <v>66</v>
      </c>
      <c r="E224" s="4" t="s">
        <v>963</v>
      </c>
      <c r="F224" s="4" t="s">
        <v>85</v>
      </c>
      <c r="G224" s="4"/>
      <c r="H224" s="4">
        <v>2</v>
      </c>
    </row>
    <row r="225" spans="1:8" x14ac:dyDescent="0.35">
      <c r="A225" s="4" t="s">
        <v>225</v>
      </c>
      <c r="B225" s="4">
        <v>2019</v>
      </c>
      <c r="C225" s="5">
        <v>43485</v>
      </c>
      <c r="D225" s="4" t="s">
        <v>66</v>
      </c>
      <c r="E225" s="4" t="s">
        <v>922</v>
      </c>
      <c r="F225" s="4" t="s">
        <v>646</v>
      </c>
      <c r="G225" s="4"/>
      <c r="H225" s="4">
        <v>3</v>
      </c>
    </row>
    <row r="226" spans="1:8" x14ac:dyDescent="0.35">
      <c r="A226" s="4" t="s">
        <v>225</v>
      </c>
      <c r="B226" s="4">
        <v>2019</v>
      </c>
      <c r="C226" s="5">
        <v>43485</v>
      </c>
      <c r="D226" s="4" t="s">
        <v>66</v>
      </c>
      <c r="E226" s="4" t="s">
        <v>1118</v>
      </c>
      <c r="F226" s="4" t="s">
        <v>102</v>
      </c>
      <c r="G226" s="4"/>
      <c r="H226" s="4">
        <v>4</v>
      </c>
    </row>
    <row r="227" spans="1:8" x14ac:dyDescent="0.35">
      <c r="A227" s="4" t="s">
        <v>225</v>
      </c>
      <c r="B227" s="4">
        <v>2019</v>
      </c>
      <c r="C227" s="5">
        <v>43485</v>
      </c>
      <c r="D227" s="4" t="s">
        <v>66</v>
      </c>
      <c r="E227" s="4" t="s">
        <v>857</v>
      </c>
      <c r="F227" s="4" t="s">
        <v>207</v>
      </c>
      <c r="G227" s="4"/>
      <c r="H227" s="4">
        <v>5</v>
      </c>
    </row>
    <row r="228" spans="1:8" x14ac:dyDescent="0.35">
      <c r="A228" s="4" t="s">
        <v>225</v>
      </c>
      <c r="B228" s="4">
        <v>2019</v>
      </c>
      <c r="C228" s="5">
        <v>43485</v>
      </c>
      <c r="D228" s="4" t="s">
        <v>66</v>
      </c>
      <c r="E228" s="4" t="s">
        <v>680</v>
      </c>
      <c r="F228" s="4" t="s">
        <v>25</v>
      </c>
      <c r="G228" s="4"/>
      <c r="H228" s="4">
        <v>6</v>
      </c>
    </row>
    <row r="229" spans="1:8" x14ac:dyDescent="0.35">
      <c r="A229" s="4" t="s">
        <v>225</v>
      </c>
      <c r="B229" s="4">
        <v>2019</v>
      </c>
      <c r="C229" s="5">
        <v>43485</v>
      </c>
      <c r="D229" s="4" t="s">
        <v>66</v>
      </c>
      <c r="E229" s="4" t="s">
        <v>948</v>
      </c>
      <c r="F229" s="4" t="s">
        <v>35</v>
      </c>
      <c r="G229" s="4"/>
      <c r="H229" s="4">
        <v>7</v>
      </c>
    </row>
    <row r="230" spans="1:8" x14ac:dyDescent="0.35">
      <c r="A230" s="4" t="s">
        <v>225</v>
      </c>
      <c r="B230" s="4">
        <v>2019</v>
      </c>
      <c r="C230" s="5">
        <v>43485</v>
      </c>
      <c r="D230" s="4" t="s">
        <v>66</v>
      </c>
      <c r="E230" s="4" t="s">
        <v>974</v>
      </c>
      <c r="F230" s="4" t="s">
        <v>39</v>
      </c>
      <c r="G230" s="4"/>
      <c r="H230" s="4">
        <v>8</v>
      </c>
    </row>
    <row r="231" spans="1:8" x14ac:dyDescent="0.35">
      <c r="A231" s="4" t="s">
        <v>225</v>
      </c>
      <c r="B231" s="4">
        <v>2019</v>
      </c>
      <c r="C231" s="5">
        <v>43485</v>
      </c>
      <c r="D231" s="4" t="s">
        <v>66</v>
      </c>
      <c r="E231" s="4" t="s">
        <v>790</v>
      </c>
      <c r="F231" s="4" t="s">
        <v>480</v>
      </c>
      <c r="G231" s="4"/>
      <c r="H231" s="4">
        <v>9</v>
      </c>
    </row>
    <row r="232" spans="1:8" x14ac:dyDescent="0.35">
      <c r="A232" s="4" t="s">
        <v>225</v>
      </c>
      <c r="B232" s="4">
        <v>2019</v>
      </c>
      <c r="C232" s="5">
        <v>43485</v>
      </c>
      <c r="D232" s="4" t="s">
        <v>66</v>
      </c>
      <c r="E232" s="4" t="s">
        <v>970</v>
      </c>
      <c r="F232" s="4" t="s">
        <v>164</v>
      </c>
      <c r="G232" s="4"/>
      <c r="H232" s="4">
        <v>10</v>
      </c>
    </row>
    <row r="233" spans="1:8" x14ac:dyDescent="0.35">
      <c r="A233" s="4" t="s">
        <v>225</v>
      </c>
      <c r="B233" s="4">
        <v>2019</v>
      </c>
      <c r="C233" s="5">
        <v>43485</v>
      </c>
      <c r="D233" s="4" t="s">
        <v>66</v>
      </c>
      <c r="E233" s="4" t="s">
        <v>641</v>
      </c>
      <c r="F233" s="4" t="s">
        <v>23</v>
      </c>
      <c r="G233" s="4"/>
      <c r="H233" s="4">
        <v>11</v>
      </c>
    </row>
    <row r="234" spans="1:8" x14ac:dyDescent="0.35">
      <c r="A234" s="4" t="s">
        <v>225</v>
      </c>
      <c r="B234" s="4">
        <v>2019</v>
      </c>
      <c r="C234" s="5">
        <v>43485</v>
      </c>
      <c r="D234" s="4" t="s">
        <v>66</v>
      </c>
      <c r="E234" s="4" t="s">
        <v>810</v>
      </c>
      <c r="F234" s="4" t="s">
        <v>188</v>
      </c>
      <c r="G234" s="4"/>
      <c r="H234" s="4">
        <v>12</v>
      </c>
    </row>
    <row r="235" spans="1:8" x14ac:dyDescent="0.35">
      <c r="A235" s="4" t="s">
        <v>225</v>
      </c>
      <c r="B235" s="4">
        <v>2019</v>
      </c>
      <c r="C235" s="5">
        <v>43485</v>
      </c>
      <c r="D235" s="4" t="s">
        <v>66</v>
      </c>
      <c r="E235" s="4" t="s">
        <v>1126</v>
      </c>
      <c r="F235" s="4" t="s">
        <v>37</v>
      </c>
      <c r="G235" s="4"/>
      <c r="H235" s="4">
        <v>13</v>
      </c>
    </row>
    <row r="236" spans="1:8" x14ac:dyDescent="0.35">
      <c r="A236" s="4" t="s">
        <v>225</v>
      </c>
      <c r="B236" s="4">
        <v>2019</v>
      </c>
      <c r="C236" s="5">
        <v>43485</v>
      </c>
      <c r="D236" s="4" t="s">
        <v>66</v>
      </c>
      <c r="E236" s="4" t="s">
        <v>828</v>
      </c>
      <c r="F236" s="4" t="s">
        <v>82</v>
      </c>
      <c r="G236" s="4"/>
      <c r="H236" s="4" t="s">
        <v>607</v>
      </c>
    </row>
    <row r="237" spans="1:8" x14ac:dyDescent="0.35">
      <c r="A237" s="4" t="s">
        <v>225</v>
      </c>
      <c r="B237" s="4">
        <v>2019</v>
      </c>
      <c r="C237" s="5">
        <v>43485</v>
      </c>
      <c r="D237" s="4" t="s">
        <v>66</v>
      </c>
      <c r="E237" s="4" t="s">
        <v>1107</v>
      </c>
      <c r="F237" s="4" t="s">
        <v>1108</v>
      </c>
      <c r="G237" s="4"/>
      <c r="H237" s="4" t="s">
        <v>607</v>
      </c>
    </row>
    <row r="238" spans="1:8" x14ac:dyDescent="0.35">
      <c r="A238" s="4" t="s">
        <v>225</v>
      </c>
      <c r="B238" s="4">
        <v>2019</v>
      </c>
      <c r="C238" s="5">
        <v>43485</v>
      </c>
      <c r="D238" s="4" t="s">
        <v>66</v>
      </c>
      <c r="E238" s="4" t="s">
        <v>1109</v>
      </c>
      <c r="F238" s="4" t="s">
        <v>198</v>
      </c>
      <c r="G238" s="4"/>
      <c r="H238" s="4" t="s">
        <v>607</v>
      </c>
    </row>
  </sheetData>
  <conditionalFormatting sqref="A180:D203">
    <cfRule type="expression" dxfId="32" priority="7">
      <formula>$E180="F"</formula>
    </cfRule>
    <cfRule type="expression" dxfId="31" priority="8">
      <formula>$E180="Q"</formula>
    </cfRule>
  </conditionalFormatting>
  <conditionalFormatting sqref="A204:B222 D204:D222">
    <cfRule type="expression" dxfId="30" priority="5">
      <formula>$E204="F"</formula>
    </cfRule>
    <cfRule type="expression" dxfId="29" priority="6">
      <formula>$E204="Q"</formula>
    </cfRule>
  </conditionalFormatting>
  <conditionalFormatting sqref="A223:B223 D223:D238 A225:B225 A227:B227 A229:B229 A231:B231 A233:B233 A235:B235 A237:B237">
    <cfRule type="expression" dxfId="28" priority="3">
      <formula>$E223="F"</formula>
    </cfRule>
    <cfRule type="expression" dxfId="27" priority="4">
      <formula>$E223="Q"</formula>
    </cfRule>
  </conditionalFormatting>
  <conditionalFormatting sqref="A224:B224 A226:B226 A228:B228 A230:B230 A232:B232 A234:B234 A236:B236 A238:B238">
    <cfRule type="expression" dxfId="26" priority="1">
      <formula>$E224="F"</formula>
    </cfRule>
    <cfRule type="expression" dxfId="25" priority="2">
      <formula>$E224="Q"</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S322"/>
  <sheetViews>
    <sheetView zoomScale="85" zoomScaleNormal="85" workbookViewId="0">
      <pane ySplit="1" topLeftCell="A2" activePane="bottomLeft" state="frozen"/>
      <selection pane="bottomLeft" activeCell="N19" sqref="N19"/>
    </sheetView>
  </sheetViews>
  <sheetFormatPr defaultColWidth="5.26953125" defaultRowHeight="14.5" x14ac:dyDescent="0.35"/>
  <cols>
    <col min="1" max="1" width="12.08984375" bestFit="1" customWidth="1"/>
    <col min="2" max="2" width="6.7265625" customWidth="1"/>
    <col min="3" max="3" width="11" bestFit="1" customWidth="1"/>
    <col min="4" max="4" width="7.7265625" customWidth="1"/>
    <col min="5" max="5" width="7.6328125" customWidth="1"/>
    <col min="6" max="6" width="33.1796875" bestFit="1" customWidth="1"/>
    <col min="7" max="7" width="9.6328125" customWidth="1"/>
    <col min="8" max="8" width="6.1796875" customWidth="1"/>
    <col min="9" max="9" width="7.08984375" customWidth="1"/>
    <col min="10" max="17" width="9.54296875" bestFit="1" customWidth="1"/>
    <col min="18" max="18" width="9.54296875" customWidth="1"/>
    <col min="19" max="19" width="11.7265625" customWidth="1"/>
    <col min="20" max="38" width="9.54296875" bestFit="1" customWidth="1"/>
    <col min="39" max="39" width="8.453125" bestFit="1" customWidth="1"/>
    <col min="40" max="51" width="9.54296875" bestFit="1" customWidth="1"/>
    <col min="52" max="52" width="8.453125" bestFit="1" customWidth="1"/>
    <col min="53" max="57" width="9.54296875" bestFit="1" customWidth="1"/>
    <col min="58" max="58" width="8.453125" bestFit="1" customWidth="1"/>
    <col min="59" max="81" width="9.54296875" bestFit="1" customWidth="1"/>
    <col min="82" max="82" width="8.453125" bestFit="1" customWidth="1"/>
    <col min="83" max="87" width="9.54296875" bestFit="1" customWidth="1"/>
    <col min="88" max="88" width="8.453125" bestFit="1" customWidth="1"/>
    <col min="89" max="103" width="9.54296875" bestFit="1" customWidth="1"/>
    <col min="104" max="104" width="8.453125" bestFit="1" customWidth="1"/>
    <col min="105" max="112" width="9.54296875" bestFit="1" customWidth="1"/>
    <col min="113" max="113" width="8.453125" bestFit="1" customWidth="1"/>
    <col min="114" max="114" width="9.54296875" bestFit="1" customWidth="1"/>
    <col min="115" max="115" width="8.453125" bestFit="1" customWidth="1"/>
    <col min="116" max="116" width="9.54296875" bestFit="1" customWidth="1"/>
    <col min="117" max="117" width="8.453125" bestFit="1" customWidth="1"/>
    <col min="118" max="146" width="9.54296875" bestFit="1" customWidth="1"/>
    <col min="147" max="147" width="8.453125" bestFit="1" customWidth="1"/>
    <col min="148" max="156" width="9.54296875" bestFit="1" customWidth="1"/>
    <col min="157" max="157" width="8.453125" bestFit="1" customWidth="1"/>
    <col min="158" max="167" width="9.54296875" bestFit="1" customWidth="1"/>
    <col min="168" max="168" width="8.453125" bestFit="1" customWidth="1"/>
    <col min="169" max="174" width="9.54296875" bestFit="1" customWidth="1"/>
    <col min="175" max="175" width="8.453125" bestFit="1" customWidth="1"/>
    <col min="176" max="200" width="9.54296875" bestFit="1" customWidth="1"/>
    <col min="201" max="201" width="8.453125" bestFit="1" customWidth="1"/>
    <col min="202" max="204" width="9.54296875" bestFit="1" customWidth="1"/>
    <col min="205" max="205" width="8.453125" bestFit="1" customWidth="1"/>
    <col min="206" max="224" width="9.54296875" bestFit="1" customWidth="1"/>
    <col min="225" max="225" width="8.453125" bestFit="1" customWidth="1"/>
    <col min="226" max="243" width="9.54296875" bestFit="1" customWidth="1"/>
    <col min="244" max="245" width="8.453125" bestFit="1" customWidth="1"/>
    <col min="246" max="250" width="9.54296875" bestFit="1" customWidth="1"/>
    <col min="251" max="251" width="10.81640625" bestFit="1" customWidth="1"/>
  </cols>
  <sheetData>
    <row r="1" spans="1:19" x14ac:dyDescent="0.35">
      <c r="A1" s="64" t="s">
        <v>0</v>
      </c>
      <c r="B1" s="65" t="s">
        <v>1</v>
      </c>
      <c r="C1" s="65" t="s">
        <v>2</v>
      </c>
      <c r="D1" s="65" t="s">
        <v>3</v>
      </c>
      <c r="E1" s="65" t="s">
        <v>4</v>
      </c>
      <c r="F1" s="65" t="s">
        <v>5</v>
      </c>
      <c r="G1" s="65" t="s">
        <v>8</v>
      </c>
      <c r="H1" s="65" t="s">
        <v>7</v>
      </c>
      <c r="I1" s="65" t="s">
        <v>9</v>
      </c>
      <c r="J1" s="65" t="s">
        <v>10</v>
      </c>
      <c r="K1" s="65" t="s">
        <v>11</v>
      </c>
      <c r="L1" s="65" t="s">
        <v>12</v>
      </c>
      <c r="M1" s="65" t="s">
        <v>13</v>
      </c>
      <c r="N1" s="65" t="s">
        <v>14</v>
      </c>
      <c r="O1" s="65" t="s">
        <v>15</v>
      </c>
      <c r="P1" s="65" t="s">
        <v>16</v>
      </c>
      <c r="Q1" s="65" t="s">
        <v>17</v>
      </c>
      <c r="R1" s="65" t="s">
        <v>472</v>
      </c>
      <c r="S1" s="66" t="s">
        <v>18</v>
      </c>
    </row>
    <row r="2" spans="1:19" x14ac:dyDescent="0.35">
      <c r="A2" s="67" t="s">
        <v>19</v>
      </c>
      <c r="B2" s="67">
        <v>2022</v>
      </c>
      <c r="C2" s="68">
        <v>44848</v>
      </c>
      <c r="D2" s="67" t="s">
        <v>20</v>
      </c>
      <c r="E2" s="67" t="s">
        <v>21</v>
      </c>
      <c r="F2" s="69" t="s">
        <v>22</v>
      </c>
      <c r="G2" s="69" t="s">
        <v>23</v>
      </c>
      <c r="H2" s="70">
        <f>(C2-VLOOKUP(F2,Riders!$A$2:$C$267,2,FALSE))/365</f>
        <v>29.6</v>
      </c>
      <c r="I2" s="69">
        <v>1</v>
      </c>
      <c r="J2" s="89">
        <v>11.143999999999998</v>
      </c>
      <c r="K2" s="90">
        <v>6.605000000000004</v>
      </c>
      <c r="L2" s="90">
        <v>6.2859999999999978</v>
      </c>
      <c r="M2" s="90">
        <v>6.3240000000000016</v>
      </c>
      <c r="N2" s="90">
        <v>6.5330000000000013</v>
      </c>
      <c r="O2" s="90">
        <v>6.7849999999999966</v>
      </c>
      <c r="P2" s="90">
        <v>7.1310000000000002</v>
      </c>
      <c r="Q2" s="90">
        <v>7.48599999999999</v>
      </c>
      <c r="R2" s="134">
        <f>SUM(J2:Q2)</f>
        <v>58.29399999999999</v>
      </c>
      <c r="S2" s="71">
        <v>61.756</v>
      </c>
    </row>
    <row r="3" spans="1:19" x14ac:dyDescent="0.35">
      <c r="A3" s="67" t="s">
        <v>19</v>
      </c>
      <c r="B3" s="67">
        <v>2022</v>
      </c>
      <c r="C3" s="68">
        <v>44848</v>
      </c>
      <c r="D3" s="67" t="s">
        <v>20</v>
      </c>
      <c r="E3" s="67" t="s">
        <v>21</v>
      </c>
      <c r="F3" s="69" t="s">
        <v>24</v>
      </c>
      <c r="G3" s="69" t="s">
        <v>25</v>
      </c>
      <c r="H3" s="70">
        <f>(C3-VLOOKUP(F3,Riders!$A$2:$C$267,2,FALSE))/365</f>
        <v>20.994520547945207</v>
      </c>
      <c r="I3" s="69">
        <v>2</v>
      </c>
      <c r="J3" s="86">
        <v>11.596</v>
      </c>
      <c r="K3" s="87">
        <v>6.9760000000000026</v>
      </c>
      <c r="L3" s="87">
        <v>6.5579999999999998</v>
      </c>
      <c r="M3" s="87">
        <v>6.504999999999999</v>
      </c>
      <c r="N3" s="87">
        <v>6.6040000000000028</v>
      </c>
      <c r="O3" s="87">
        <v>6.8230000000000004</v>
      </c>
      <c r="P3" s="87">
        <v>7.0619999999999976</v>
      </c>
      <c r="Q3" s="87">
        <v>7.3359999999999914</v>
      </c>
      <c r="R3" s="134">
        <f t="shared" ref="R3:R66" si="0">SUM(J3:Q3)</f>
        <v>59.459999999999994</v>
      </c>
      <c r="S3" s="72">
        <v>60.545000000000002</v>
      </c>
    </row>
    <row r="4" spans="1:19" x14ac:dyDescent="0.35">
      <c r="A4" s="67" t="s">
        <v>19</v>
      </c>
      <c r="B4" s="67">
        <v>2022</v>
      </c>
      <c r="C4" s="68">
        <v>44848</v>
      </c>
      <c r="D4" s="67" t="s">
        <v>20</v>
      </c>
      <c r="E4" s="67" t="s">
        <v>21</v>
      </c>
      <c r="F4" s="69" t="s">
        <v>26</v>
      </c>
      <c r="G4" s="69" t="s">
        <v>27</v>
      </c>
      <c r="H4" s="70">
        <f>(C4-VLOOKUP(F4,Riders!$A$2:$C$267,2,FALSE))/365</f>
        <v>25.06027397260274</v>
      </c>
      <c r="I4" s="69">
        <v>3</v>
      </c>
      <c r="J4" s="89">
        <v>11.642000000000001</v>
      </c>
      <c r="K4" s="90">
        <v>7.0069999999999997</v>
      </c>
      <c r="L4" s="90">
        <v>6.5790000000000006</v>
      </c>
      <c r="M4" s="90">
        <v>6.5299999999999976</v>
      </c>
      <c r="N4" s="90">
        <v>6.5800000000000018</v>
      </c>
      <c r="O4" s="90">
        <v>6.8089999999999975</v>
      </c>
      <c r="P4" s="90">
        <v>7.0380000000000109</v>
      </c>
      <c r="Q4" s="90">
        <v>7.363999999999983</v>
      </c>
      <c r="R4" s="134">
        <f t="shared" si="0"/>
        <v>59.548999999999992</v>
      </c>
      <c r="S4" s="71">
        <v>60.454000000000001</v>
      </c>
    </row>
    <row r="5" spans="1:19" x14ac:dyDescent="0.35">
      <c r="A5" s="67" t="s">
        <v>19</v>
      </c>
      <c r="B5" s="67">
        <v>2022</v>
      </c>
      <c r="C5" s="68">
        <v>44848</v>
      </c>
      <c r="D5" s="67" t="s">
        <v>20</v>
      </c>
      <c r="E5" s="67" t="s">
        <v>21</v>
      </c>
      <c r="F5" s="69" t="s">
        <v>28</v>
      </c>
      <c r="G5" s="69" t="s">
        <v>29</v>
      </c>
      <c r="H5" s="70" t="e">
        <f>(C5-VLOOKUP(F5,Riders!$A$2:$C$267,2,FALSE))/365</f>
        <v>#N/A</v>
      </c>
      <c r="I5" s="69">
        <v>4</v>
      </c>
      <c r="J5" s="86">
        <v>11.704000000000001</v>
      </c>
      <c r="K5" s="87">
        <v>7.0960000000000001</v>
      </c>
      <c r="L5" s="87">
        <v>6.6129999999999995</v>
      </c>
      <c r="M5" s="87">
        <v>6.5649999999999977</v>
      </c>
      <c r="N5" s="87">
        <v>6.620000000000001</v>
      </c>
      <c r="O5" s="87">
        <v>6.8060000000000045</v>
      </c>
      <c r="P5" s="87">
        <v>7.0119999999999933</v>
      </c>
      <c r="Q5" s="87">
        <v>7.3339999999999961</v>
      </c>
      <c r="R5" s="134">
        <f t="shared" si="0"/>
        <v>59.749999999999993</v>
      </c>
      <c r="S5" s="72">
        <v>60.250999999999998</v>
      </c>
    </row>
    <row r="6" spans="1:19" x14ac:dyDescent="0.35">
      <c r="A6" s="67" t="s">
        <v>19</v>
      </c>
      <c r="B6" s="67">
        <v>2022</v>
      </c>
      <c r="C6" s="68">
        <v>44848</v>
      </c>
      <c r="D6" s="67" t="s">
        <v>20</v>
      </c>
      <c r="E6" s="67" t="s">
        <v>21</v>
      </c>
      <c r="F6" s="69" t="s">
        <v>30</v>
      </c>
      <c r="G6" s="69" t="s">
        <v>31</v>
      </c>
      <c r="H6" s="70">
        <f>(C6-VLOOKUP(F6,Riders!$A$2:$C$267,2,FALSE))/365</f>
        <v>26.641095890410959</v>
      </c>
      <c r="I6" s="69">
        <v>5</v>
      </c>
      <c r="J6" s="89">
        <v>11.393000000000001</v>
      </c>
      <c r="K6" s="90">
        <v>6.8379999999999974</v>
      </c>
      <c r="L6" s="90">
        <v>6.4530000000000065</v>
      </c>
      <c r="M6" s="90">
        <v>6.4749999999999908</v>
      </c>
      <c r="N6" s="90">
        <v>6.7070000000000043</v>
      </c>
      <c r="O6" s="90">
        <v>6.9620000000000033</v>
      </c>
      <c r="P6" s="90">
        <v>7.3039999999999949</v>
      </c>
      <c r="Q6" s="90">
        <v>7.6640000000000015</v>
      </c>
      <c r="R6" s="134">
        <f t="shared" si="0"/>
        <v>59.795999999999999</v>
      </c>
      <c r="S6" s="71">
        <v>60.204999999999998</v>
      </c>
    </row>
    <row r="7" spans="1:19" x14ac:dyDescent="0.35">
      <c r="A7" s="67" t="s">
        <v>19</v>
      </c>
      <c r="B7" s="67">
        <v>2022</v>
      </c>
      <c r="C7" s="68">
        <v>44848</v>
      </c>
      <c r="D7" s="67" t="s">
        <v>20</v>
      </c>
      <c r="E7" s="67" t="s">
        <v>21</v>
      </c>
      <c r="F7" s="69" t="s">
        <v>32</v>
      </c>
      <c r="G7" s="69" t="s">
        <v>33</v>
      </c>
      <c r="H7" s="70">
        <f>(C7-VLOOKUP(F7,Riders!$A$2:$C$267,2,FALSE))/365</f>
        <v>20.926027397260274</v>
      </c>
      <c r="I7" s="69">
        <v>6</v>
      </c>
      <c r="J7" s="86">
        <v>11.784000000000002</v>
      </c>
      <c r="K7" s="87">
        <v>6.8819999999999979</v>
      </c>
      <c r="L7" s="87">
        <v>6.5129999999999946</v>
      </c>
      <c r="M7" s="87">
        <v>6.5150000000000041</v>
      </c>
      <c r="N7" s="87">
        <v>6.6560000000000024</v>
      </c>
      <c r="O7" s="87">
        <v>6.8910000000000053</v>
      </c>
      <c r="P7" s="87">
        <v>7.1659999999999968</v>
      </c>
      <c r="Q7" s="87">
        <v>7.472999999999999</v>
      </c>
      <c r="R7" s="134">
        <f t="shared" si="0"/>
        <v>59.88</v>
      </c>
      <c r="S7" s="72">
        <v>60.12</v>
      </c>
    </row>
    <row r="8" spans="1:19" x14ac:dyDescent="0.35">
      <c r="A8" s="67" t="s">
        <v>19</v>
      </c>
      <c r="B8" s="67">
        <v>2022</v>
      </c>
      <c r="C8" s="68">
        <v>44848</v>
      </c>
      <c r="D8" s="67" t="s">
        <v>20</v>
      </c>
      <c r="E8" s="67" t="s">
        <v>21</v>
      </c>
      <c r="F8" s="69" t="s">
        <v>34</v>
      </c>
      <c r="G8" s="69" t="s">
        <v>35</v>
      </c>
      <c r="H8" s="70" t="e">
        <f>(C8-VLOOKUP(F8,Riders!$A$2:$C$267,2,FALSE))/365</f>
        <v>#N/A</v>
      </c>
      <c r="I8" s="69">
        <v>7</v>
      </c>
      <c r="J8" s="89">
        <v>12.063000000000001</v>
      </c>
      <c r="K8" s="90">
        <v>7.0440000000000023</v>
      </c>
      <c r="L8" s="90">
        <v>6.6899999999999942</v>
      </c>
      <c r="M8" s="90">
        <v>6.5500000000000043</v>
      </c>
      <c r="N8" s="90">
        <v>6.6400000000000006</v>
      </c>
      <c r="O8" s="90">
        <v>6.7789999999999964</v>
      </c>
      <c r="P8" s="90">
        <v>6.9930000000000021</v>
      </c>
      <c r="Q8" s="90">
        <v>7.1709999999999994</v>
      </c>
      <c r="R8" s="134">
        <f t="shared" si="0"/>
        <v>59.93</v>
      </c>
      <c r="S8" s="71">
        <v>60.07</v>
      </c>
    </row>
    <row r="9" spans="1:19" x14ac:dyDescent="0.35">
      <c r="A9" s="67" t="s">
        <v>19</v>
      </c>
      <c r="B9" s="67">
        <v>2022</v>
      </c>
      <c r="C9" s="68">
        <v>44848</v>
      </c>
      <c r="D9" s="67" t="s">
        <v>20</v>
      </c>
      <c r="E9" s="67" t="s">
        <v>21</v>
      </c>
      <c r="F9" s="69" t="s">
        <v>36</v>
      </c>
      <c r="G9" s="69" t="s">
        <v>37</v>
      </c>
      <c r="H9" s="70">
        <f>(C9-VLOOKUP(F9,Riders!$A$2:$C$267,2,FALSE))/365</f>
        <v>24.397260273972602</v>
      </c>
      <c r="I9" s="69">
        <v>8</v>
      </c>
      <c r="J9" s="86">
        <v>11.559000000000001</v>
      </c>
      <c r="K9" s="87">
        <v>6.9349999999999987</v>
      </c>
      <c r="L9" s="87">
        <v>6.4750000000000014</v>
      </c>
      <c r="M9" s="87">
        <v>6.4060000000000024</v>
      </c>
      <c r="N9" s="87">
        <v>6.6019999999999932</v>
      </c>
      <c r="O9" s="87">
        <v>6.8890000000000029</v>
      </c>
      <c r="P9" s="87">
        <v>7.2989999999999995</v>
      </c>
      <c r="Q9" s="87">
        <v>7.7730000000000103</v>
      </c>
      <c r="R9" s="134">
        <f t="shared" si="0"/>
        <v>59.938000000000009</v>
      </c>
      <c r="S9" s="72">
        <v>60.061999999999998</v>
      </c>
    </row>
    <row r="10" spans="1:19" x14ac:dyDescent="0.35">
      <c r="A10" s="67" t="s">
        <v>19</v>
      </c>
      <c r="B10" s="67">
        <v>2022</v>
      </c>
      <c r="C10" s="68">
        <v>44848</v>
      </c>
      <c r="D10" s="67" t="s">
        <v>20</v>
      </c>
      <c r="E10" s="67" t="s">
        <v>21</v>
      </c>
      <c r="F10" s="69" t="s">
        <v>38</v>
      </c>
      <c r="G10" s="69" t="s">
        <v>39</v>
      </c>
      <c r="H10" s="70">
        <f>(C10-VLOOKUP(F10,Riders!$A$2:$C$267,2,FALSE))/365</f>
        <v>21.726027397260275</v>
      </c>
      <c r="I10" s="69">
        <v>9</v>
      </c>
      <c r="J10" s="89">
        <v>11.361999999999998</v>
      </c>
      <c r="K10" s="90">
        <v>6.9780000000000015</v>
      </c>
      <c r="L10" s="90">
        <v>6.5970000000000013</v>
      </c>
      <c r="M10" s="90">
        <v>6.6110000000000042</v>
      </c>
      <c r="N10" s="90">
        <v>6.7309999999999981</v>
      </c>
      <c r="O10" s="90">
        <v>6.9950000000000045</v>
      </c>
      <c r="P10" s="90">
        <v>7.2749999999999986</v>
      </c>
      <c r="Q10" s="90">
        <v>7.5509999999999948</v>
      </c>
      <c r="R10" s="134">
        <f t="shared" si="0"/>
        <v>60.1</v>
      </c>
      <c r="S10" s="71">
        <v>59.856999999999999</v>
      </c>
    </row>
    <row r="11" spans="1:19" x14ac:dyDescent="0.35">
      <c r="A11" s="67" t="s">
        <v>19</v>
      </c>
      <c r="B11" s="67">
        <v>2022</v>
      </c>
      <c r="C11" s="68">
        <v>44848</v>
      </c>
      <c r="D11" s="67" t="s">
        <v>20</v>
      </c>
      <c r="E11" s="67" t="s">
        <v>21</v>
      </c>
      <c r="F11" s="69" t="s">
        <v>40</v>
      </c>
      <c r="G11" s="69" t="s">
        <v>29</v>
      </c>
      <c r="H11" s="70">
        <f>(C11-VLOOKUP(F11,Riders!$A$2:$C$267,2,FALSE))/365</f>
        <v>26.747945205479454</v>
      </c>
      <c r="I11" s="69">
        <v>10</v>
      </c>
      <c r="J11" s="86">
        <v>12.292999999999999</v>
      </c>
      <c r="K11" s="87">
        <v>7.1170000000000044</v>
      </c>
      <c r="L11" s="87">
        <v>6.6849999999999987</v>
      </c>
      <c r="M11" s="87">
        <v>6.6159999999999961</v>
      </c>
      <c r="N11" s="87">
        <v>6.6769999999999996</v>
      </c>
      <c r="O11" s="87">
        <v>6.811000000000007</v>
      </c>
      <c r="P11" s="87">
        <v>6.9750000000000014</v>
      </c>
      <c r="Q11" s="87">
        <v>7.225999999999992</v>
      </c>
      <c r="R11" s="134">
        <f t="shared" si="0"/>
        <v>60.4</v>
      </c>
      <c r="S11" s="72">
        <v>59.616</v>
      </c>
    </row>
    <row r="12" spans="1:19" x14ac:dyDescent="0.35">
      <c r="A12" s="67" t="s">
        <v>19</v>
      </c>
      <c r="B12" s="67">
        <v>2022</v>
      </c>
      <c r="C12" s="68">
        <v>44848</v>
      </c>
      <c r="D12" s="67" t="s">
        <v>20</v>
      </c>
      <c r="E12" s="67" t="s">
        <v>21</v>
      </c>
      <c r="F12" s="69" t="s">
        <v>41</v>
      </c>
      <c r="G12" s="69" t="s">
        <v>42</v>
      </c>
      <c r="H12" s="70">
        <f>(C12-VLOOKUP(F12,Riders!$A$2:$C$267,2,FALSE))/365</f>
        <v>29.698630136986303</v>
      </c>
      <c r="I12" s="69">
        <v>11</v>
      </c>
      <c r="J12" s="89">
        <v>11.823</v>
      </c>
      <c r="K12" s="90">
        <v>7.0910000000000011</v>
      </c>
      <c r="L12" s="90">
        <v>6.695999999999998</v>
      </c>
      <c r="M12" s="90">
        <v>6.6090000000000018</v>
      </c>
      <c r="N12" s="90">
        <v>6.6829999999999998</v>
      </c>
      <c r="O12" s="90">
        <v>6.9489999999999981</v>
      </c>
      <c r="P12" s="90">
        <v>7.1869999999999976</v>
      </c>
      <c r="Q12" s="90">
        <v>7.4620000000000033</v>
      </c>
      <c r="R12" s="134">
        <f t="shared" si="0"/>
        <v>60.5</v>
      </c>
      <c r="S12" s="71">
        <v>59.47</v>
      </c>
    </row>
    <row r="13" spans="1:19" x14ac:dyDescent="0.35">
      <c r="A13" s="67" t="s">
        <v>19</v>
      </c>
      <c r="B13" s="67">
        <v>2022</v>
      </c>
      <c r="C13" s="68">
        <v>44848</v>
      </c>
      <c r="D13" s="67" t="s">
        <v>20</v>
      </c>
      <c r="E13" s="67" t="s">
        <v>21</v>
      </c>
      <c r="F13" s="69" t="s">
        <v>43</v>
      </c>
      <c r="G13" s="69" t="s">
        <v>44</v>
      </c>
      <c r="H13" s="70">
        <f>(C13-VLOOKUP(F13,Riders!$A$2:$C$267,2,FALSE))/365</f>
        <v>22.054794520547944</v>
      </c>
      <c r="I13" s="69">
        <v>12</v>
      </c>
      <c r="J13" s="86">
        <v>12.484</v>
      </c>
      <c r="K13" s="87">
        <v>7.0420000000000034</v>
      </c>
      <c r="L13" s="87">
        <v>6.551999999999996</v>
      </c>
      <c r="M13" s="87">
        <v>6.4649999999999999</v>
      </c>
      <c r="N13" s="87">
        <v>6.5949999999999989</v>
      </c>
      <c r="O13" s="87">
        <v>6.8430000000000035</v>
      </c>
      <c r="P13" s="87">
        <v>7.1599999999999895</v>
      </c>
      <c r="Q13" s="87">
        <v>7.4590000000000103</v>
      </c>
      <c r="R13" s="134">
        <f t="shared" si="0"/>
        <v>60.6</v>
      </c>
      <c r="S13" s="72">
        <v>59.411000000000001</v>
      </c>
    </row>
    <row r="14" spans="1:19" x14ac:dyDescent="0.35">
      <c r="A14" s="67" t="s">
        <v>19</v>
      </c>
      <c r="B14" s="67">
        <v>2022</v>
      </c>
      <c r="C14" s="68">
        <v>44848</v>
      </c>
      <c r="D14" s="67" t="s">
        <v>20</v>
      </c>
      <c r="E14" s="67" t="s">
        <v>21</v>
      </c>
      <c r="F14" s="69" t="s">
        <v>45</v>
      </c>
      <c r="G14" s="69" t="s">
        <v>46</v>
      </c>
      <c r="H14" s="70">
        <f>(C14-VLOOKUP(F14,Riders!$A$2:$C$267,2,FALSE))/365</f>
        <v>26.660273972602738</v>
      </c>
      <c r="I14" s="69">
        <v>13</v>
      </c>
      <c r="J14" s="89">
        <v>11.974</v>
      </c>
      <c r="K14" s="90">
        <v>7.0689999999999991</v>
      </c>
      <c r="L14" s="90">
        <v>6.6619999999999955</v>
      </c>
      <c r="M14" s="90">
        <v>6.6050000000000146</v>
      </c>
      <c r="N14" s="90">
        <v>6.715999999999994</v>
      </c>
      <c r="O14" s="90">
        <v>6.9319999999999951</v>
      </c>
      <c r="P14" s="90">
        <v>7.1420000000000101</v>
      </c>
      <c r="Q14" s="90">
        <v>7.4999999999999929</v>
      </c>
      <c r="R14" s="134">
        <f t="shared" si="0"/>
        <v>60.6</v>
      </c>
      <c r="S14" s="71">
        <v>59.408000000000001</v>
      </c>
    </row>
    <row r="15" spans="1:19" x14ac:dyDescent="0.35">
      <c r="A15" s="67" t="s">
        <v>19</v>
      </c>
      <c r="B15" s="67">
        <v>2022</v>
      </c>
      <c r="C15" s="68">
        <v>44848</v>
      </c>
      <c r="D15" s="67" t="s">
        <v>20</v>
      </c>
      <c r="E15" s="67" t="s">
        <v>21</v>
      </c>
      <c r="F15" s="69" t="s">
        <v>47</v>
      </c>
      <c r="G15" s="69" t="s">
        <v>33</v>
      </c>
      <c r="H15" s="70">
        <f>(C15-VLOOKUP(F15,Riders!$A$2:$C$267,2,FALSE))/365</f>
        <v>25.876712328767123</v>
      </c>
      <c r="I15" s="69">
        <v>14</v>
      </c>
      <c r="J15" s="86">
        <v>11.988000000000001</v>
      </c>
      <c r="K15" s="87">
        <v>7.1269999999999971</v>
      </c>
      <c r="L15" s="87">
        <v>6.6840000000000046</v>
      </c>
      <c r="M15" s="87">
        <v>6.6049999999999933</v>
      </c>
      <c r="N15" s="87">
        <v>6.6850000000000023</v>
      </c>
      <c r="O15" s="87">
        <v>6.9239999999999924</v>
      </c>
      <c r="P15" s="87">
        <v>7.2170000000000059</v>
      </c>
      <c r="Q15" s="87">
        <v>7.5700000000000074</v>
      </c>
      <c r="R15" s="134">
        <f t="shared" si="0"/>
        <v>60.800000000000004</v>
      </c>
      <c r="S15" s="72">
        <v>59.23</v>
      </c>
    </row>
    <row r="16" spans="1:19" x14ac:dyDescent="0.35">
      <c r="A16" s="67" t="s">
        <v>19</v>
      </c>
      <c r="B16" s="67">
        <v>2022</v>
      </c>
      <c r="C16" s="68">
        <v>44848</v>
      </c>
      <c r="D16" s="67" t="s">
        <v>20</v>
      </c>
      <c r="E16" s="67" t="s">
        <v>21</v>
      </c>
      <c r="F16" s="69" t="s">
        <v>48</v>
      </c>
      <c r="G16" s="69" t="s">
        <v>27</v>
      </c>
      <c r="H16" s="70">
        <f>(C16-VLOOKUP(F16,Riders!$A$2:$C$267,2,FALSE))/365</f>
        <v>31.92876712328767</v>
      </c>
      <c r="I16" s="69">
        <v>15</v>
      </c>
      <c r="J16" s="89">
        <v>12.221</v>
      </c>
      <c r="K16" s="90">
        <v>7.2399999999999984</v>
      </c>
      <c r="L16" s="90">
        <v>6.7190000000000012</v>
      </c>
      <c r="M16" s="90">
        <v>6.6360000000000028</v>
      </c>
      <c r="N16" s="90">
        <v>6.7530000000000072</v>
      </c>
      <c r="O16" s="90">
        <v>6.9489999999999839</v>
      </c>
      <c r="P16" s="90">
        <v>7.1190000000000069</v>
      </c>
      <c r="Q16" s="90">
        <v>7.3629999999999924</v>
      </c>
      <c r="R16" s="134">
        <f t="shared" si="0"/>
        <v>60.999999999999993</v>
      </c>
      <c r="S16" s="71">
        <v>59.045999999999999</v>
      </c>
    </row>
    <row r="17" spans="1:19" x14ac:dyDescent="0.35">
      <c r="A17" s="67" t="s">
        <v>19</v>
      </c>
      <c r="B17" s="67">
        <v>2022</v>
      </c>
      <c r="C17" s="68">
        <v>44848</v>
      </c>
      <c r="D17" s="67" t="s">
        <v>20</v>
      </c>
      <c r="E17" s="67" t="s">
        <v>21</v>
      </c>
      <c r="F17" s="69" t="s">
        <v>49</v>
      </c>
      <c r="G17" s="69" t="s">
        <v>39</v>
      </c>
      <c r="H17" s="70">
        <f>(C17-VLOOKUP(F17,Riders!$A$2:$C$267,2,FALSE))/365</f>
        <v>21.887671232876713</v>
      </c>
      <c r="I17" s="69">
        <v>16</v>
      </c>
      <c r="J17" s="86">
        <v>11.529999999999998</v>
      </c>
      <c r="K17" s="87">
        <v>7.120000000000001</v>
      </c>
      <c r="L17" s="87">
        <v>6.7489999999999988</v>
      </c>
      <c r="M17" s="87">
        <v>6.8249999999999993</v>
      </c>
      <c r="N17" s="87">
        <v>6.8540000000000134</v>
      </c>
      <c r="O17" s="87">
        <v>7.0219999999999843</v>
      </c>
      <c r="P17" s="87">
        <v>7.2830000000000084</v>
      </c>
      <c r="Q17" s="87">
        <v>7.7169999999999916</v>
      </c>
      <c r="R17" s="134">
        <f t="shared" si="0"/>
        <v>61.099999999999994</v>
      </c>
      <c r="S17" s="72">
        <v>58.957999999999998</v>
      </c>
    </row>
    <row r="18" spans="1:19" x14ac:dyDescent="0.35">
      <c r="A18" s="67" t="s">
        <v>19</v>
      </c>
      <c r="B18" s="67">
        <v>2022</v>
      </c>
      <c r="C18" s="68">
        <v>44848</v>
      </c>
      <c r="D18" s="67" t="s">
        <v>20</v>
      </c>
      <c r="E18" s="67" t="s">
        <v>21</v>
      </c>
      <c r="F18" s="69" t="s">
        <v>50</v>
      </c>
      <c r="G18" s="69" t="s">
        <v>44</v>
      </c>
      <c r="H18" s="70">
        <f>(C18-VLOOKUP(F18,Riders!$A$2:$C$267,2,FALSE))/365</f>
        <v>28.254794520547946</v>
      </c>
      <c r="I18" s="69">
        <v>17</v>
      </c>
      <c r="J18" s="89">
        <v>12.520000000000001</v>
      </c>
      <c r="K18" s="90">
        <v>7.091999999999997</v>
      </c>
      <c r="L18" s="90">
        <v>6.59</v>
      </c>
      <c r="M18" s="90">
        <v>6.4699999999999989</v>
      </c>
      <c r="N18" s="90">
        <v>6.6219999999999999</v>
      </c>
      <c r="O18" s="90">
        <v>6.9230000000000018</v>
      </c>
      <c r="P18" s="90">
        <v>7.2259999999999991</v>
      </c>
      <c r="Q18" s="90">
        <v>7.6569999999999965</v>
      </c>
      <c r="R18" s="134">
        <f t="shared" si="0"/>
        <v>61.099999999999994</v>
      </c>
      <c r="S18" s="71">
        <v>58.957000000000001</v>
      </c>
    </row>
    <row r="19" spans="1:19" x14ac:dyDescent="0.35">
      <c r="A19" s="67" t="s">
        <v>19</v>
      </c>
      <c r="B19" s="67">
        <v>2022</v>
      </c>
      <c r="C19" s="68">
        <v>44848</v>
      </c>
      <c r="D19" s="67" t="s">
        <v>20</v>
      </c>
      <c r="E19" s="67" t="s">
        <v>21</v>
      </c>
      <c r="F19" s="69" t="s">
        <v>51</v>
      </c>
      <c r="G19" s="69" t="s">
        <v>52</v>
      </c>
      <c r="H19" s="70">
        <f>(C19-VLOOKUP(F19,Riders!$A$2:$C$267,2,FALSE))/365</f>
        <v>24.87945205479452</v>
      </c>
      <c r="I19" s="69">
        <v>18</v>
      </c>
      <c r="J19" s="86">
        <v>12.262</v>
      </c>
      <c r="K19" s="87">
        <v>7.1769999999999996</v>
      </c>
      <c r="L19" s="87">
        <v>6.7260000000000026</v>
      </c>
      <c r="M19" s="87">
        <v>6.6239999999999917</v>
      </c>
      <c r="N19" s="87">
        <v>6.7210000000000036</v>
      </c>
      <c r="O19" s="87">
        <v>6.9410000000000025</v>
      </c>
      <c r="P19" s="87">
        <v>7.2309999999999945</v>
      </c>
      <c r="Q19" s="87">
        <v>7.5180000000000078</v>
      </c>
      <c r="R19" s="134">
        <f t="shared" si="0"/>
        <v>61.2</v>
      </c>
      <c r="S19" s="72">
        <v>58.813000000000002</v>
      </c>
    </row>
    <row r="20" spans="1:19" x14ac:dyDescent="0.35">
      <c r="A20" s="67" t="s">
        <v>19</v>
      </c>
      <c r="B20" s="67">
        <v>2022</v>
      </c>
      <c r="C20" s="68">
        <v>44848</v>
      </c>
      <c r="D20" s="67" t="s">
        <v>20</v>
      </c>
      <c r="E20" s="67" t="s">
        <v>21</v>
      </c>
      <c r="F20" s="69" t="s">
        <v>53</v>
      </c>
      <c r="G20" s="69" t="s">
        <v>25</v>
      </c>
      <c r="H20" s="70">
        <f>(C20-VLOOKUP(F20,Riders!$A$2:$C$267,2,FALSE))/365</f>
        <v>22.268493150684932</v>
      </c>
      <c r="I20" s="69">
        <v>19</v>
      </c>
      <c r="J20" s="89">
        <v>12.38</v>
      </c>
      <c r="K20" s="90">
        <v>7.1940000000000008</v>
      </c>
      <c r="L20" s="90">
        <v>6.8049999999999997</v>
      </c>
      <c r="M20" s="90">
        <v>6.6759999999999984</v>
      </c>
      <c r="N20" s="90">
        <v>6.8089999999999975</v>
      </c>
      <c r="O20" s="90">
        <v>6.93</v>
      </c>
      <c r="P20" s="90">
        <v>7.1350000000000051</v>
      </c>
      <c r="Q20" s="90">
        <v>7.3709999999999951</v>
      </c>
      <c r="R20" s="134">
        <f t="shared" si="0"/>
        <v>61.3</v>
      </c>
      <c r="S20" s="71">
        <v>58.750999999999998</v>
      </c>
    </row>
    <row r="21" spans="1:19" x14ac:dyDescent="0.35">
      <c r="A21" s="67" t="s">
        <v>19</v>
      </c>
      <c r="B21" s="67">
        <v>2022</v>
      </c>
      <c r="C21" s="68">
        <v>44848</v>
      </c>
      <c r="D21" s="67" t="s">
        <v>20</v>
      </c>
      <c r="E21" s="67" t="s">
        <v>21</v>
      </c>
      <c r="F21" s="69" t="s">
        <v>54</v>
      </c>
      <c r="G21" s="69" t="s">
        <v>42</v>
      </c>
      <c r="H21" s="70">
        <f>(C21-VLOOKUP(F21,Riders!$A$2:$C$267,2,FALSE))/365</f>
        <v>35.386301369863013</v>
      </c>
      <c r="I21" s="69">
        <v>20</v>
      </c>
      <c r="J21" s="86">
        <v>11.868000000000002</v>
      </c>
      <c r="K21" s="87">
        <v>7.2059999999999995</v>
      </c>
      <c r="L21" s="87">
        <v>6.7899999999999956</v>
      </c>
      <c r="M21" s="87">
        <v>6.7500000000000071</v>
      </c>
      <c r="N21" s="87">
        <v>6.8640000000000043</v>
      </c>
      <c r="O21" s="87">
        <v>7.090999999999994</v>
      </c>
      <c r="P21" s="87">
        <v>7.3509999999999991</v>
      </c>
      <c r="Q21" s="87">
        <v>7.68</v>
      </c>
      <c r="R21" s="134">
        <f t="shared" si="0"/>
        <v>61.6</v>
      </c>
      <c r="S21" s="72">
        <v>58.439</v>
      </c>
    </row>
    <row r="22" spans="1:19" x14ac:dyDescent="0.35">
      <c r="A22" s="67" t="s">
        <v>19</v>
      </c>
      <c r="B22" s="67">
        <v>2022</v>
      </c>
      <c r="C22" s="68">
        <v>44848</v>
      </c>
      <c r="D22" s="67" t="s">
        <v>20</v>
      </c>
      <c r="E22" s="67" t="s">
        <v>21</v>
      </c>
      <c r="F22" s="69" t="s">
        <v>55</v>
      </c>
      <c r="G22" s="69" t="s">
        <v>56</v>
      </c>
      <c r="H22" s="70" t="e">
        <f>(C22-VLOOKUP(F22,Riders!$A$2:$C$267,2,FALSE))/365</f>
        <v>#N/A</v>
      </c>
      <c r="I22" s="69">
        <v>21</v>
      </c>
      <c r="J22" s="89">
        <v>11.852</v>
      </c>
      <c r="K22" s="90">
        <v>7.0860000000000021</v>
      </c>
      <c r="L22" s="90">
        <v>6.727999999999998</v>
      </c>
      <c r="M22" s="90">
        <v>6.7140000000000022</v>
      </c>
      <c r="N22" s="90">
        <v>6.8499999999999943</v>
      </c>
      <c r="O22" s="90">
        <v>7.0920000000000059</v>
      </c>
      <c r="P22" s="90">
        <v>7.4760000000000062</v>
      </c>
      <c r="Q22" s="90">
        <v>7.9019999999999797</v>
      </c>
      <c r="R22" s="134">
        <f t="shared" si="0"/>
        <v>61.699999999999989</v>
      </c>
      <c r="S22" s="71">
        <v>58.375999999999998</v>
      </c>
    </row>
    <row r="23" spans="1:19" x14ac:dyDescent="0.35">
      <c r="A23" s="67" t="s">
        <v>19</v>
      </c>
      <c r="B23" s="67">
        <v>2022</v>
      </c>
      <c r="C23" s="68">
        <v>44848</v>
      </c>
      <c r="D23" s="67" t="s">
        <v>20</v>
      </c>
      <c r="E23" s="67" t="s">
        <v>21</v>
      </c>
      <c r="F23" s="69" t="s">
        <v>57</v>
      </c>
      <c r="G23" s="69" t="s">
        <v>58</v>
      </c>
      <c r="H23" s="70">
        <f>(C23-VLOOKUP(F23,Riders!$A$2:$C$267,2,FALSE))/365</f>
        <v>22.756164383561643</v>
      </c>
      <c r="I23" s="69">
        <v>22</v>
      </c>
      <c r="J23" s="86">
        <v>12.024000000000001</v>
      </c>
      <c r="K23" s="87">
        <v>7.1280000000000001</v>
      </c>
      <c r="L23" s="87">
        <v>6.6330000000000027</v>
      </c>
      <c r="M23" s="87">
        <v>6.6599999999999966</v>
      </c>
      <c r="N23" s="87">
        <v>6.8129999999999953</v>
      </c>
      <c r="O23" s="87">
        <v>7.1260000000000048</v>
      </c>
      <c r="P23" s="87">
        <v>7.4850000000000065</v>
      </c>
      <c r="Q23" s="87">
        <v>7.9309999999999974</v>
      </c>
      <c r="R23" s="134">
        <f t="shared" si="0"/>
        <v>61.800000000000004</v>
      </c>
      <c r="S23" s="72">
        <v>58.247999999999998</v>
      </c>
    </row>
    <row r="24" spans="1:19" x14ac:dyDescent="0.35">
      <c r="A24" s="67" t="s">
        <v>19</v>
      </c>
      <c r="B24" s="67">
        <v>2022</v>
      </c>
      <c r="C24" s="68">
        <v>44848</v>
      </c>
      <c r="D24" s="67" t="s">
        <v>20</v>
      </c>
      <c r="E24" s="67" t="s">
        <v>21</v>
      </c>
      <c r="F24" s="69" t="s">
        <v>59</v>
      </c>
      <c r="G24" s="69" t="s">
        <v>37</v>
      </c>
      <c r="H24" s="70">
        <f>(C24-VLOOKUP(F24,Riders!$A$2:$C$267,2,FALSE))/365</f>
        <v>28.923287671232877</v>
      </c>
      <c r="I24" s="69">
        <v>23</v>
      </c>
      <c r="J24" s="89">
        <v>12.209</v>
      </c>
      <c r="K24" s="90">
        <v>7.1760000000000019</v>
      </c>
      <c r="L24" s="90">
        <v>6.6869999999999976</v>
      </c>
      <c r="M24" s="90">
        <v>6.6560000000000024</v>
      </c>
      <c r="N24" s="90">
        <v>6.8079999999999998</v>
      </c>
      <c r="O24" s="90">
        <v>7.1309999999999931</v>
      </c>
      <c r="P24" s="90">
        <v>7.4780000000000086</v>
      </c>
      <c r="Q24" s="90">
        <v>7.9549999999999841</v>
      </c>
      <c r="R24" s="134">
        <f t="shared" si="0"/>
        <v>62.099999999999987</v>
      </c>
      <c r="S24" s="71">
        <v>58.014000000000003</v>
      </c>
    </row>
    <row r="25" spans="1:19" x14ac:dyDescent="0.35">
      <c r="A25" s="67" t="s">
        <v>19</v>
      </c>
      <c r="B25" s="67">
        <v>2022</v>
      </c>
      <c r="C25" s="68">
        <v>44848</v>
      </c>
      <c r="D25" s="67" t="s">
        <v>20</v>
      </c>
      <c r="E25" s="67" t="s">
        <v>21</v>
      </c>
      <c r="F25" s="69" t="s">
        <v>60</v>
      </c>
      <c r="G25" s="69" t="s">
        <v>61</v>
      </c>
      <c r="H25" s="70" t="e">
        <f>(C25-VLOOKUP(F25,Riders!$A$2:$C$267,2,FALSE))/365</f>
        <v>#N/A</v>
      </c>
      <c r="I25" s="69">
        <v>24</v>
      </c>
      <c r="J25" s="86">
        <v>12.032999999999998</v>
      </c>
      <c r="K25" s="87">
        <v>7.0880000000000045</v>
      </c>
      <c r="L25" s="87">
        <v>6.7379999999999995</v>
      </c>
      <c r="M25" s="87">
        <v>6.7999999999999972</v>
      </c>
      <c r="N25" s="87">
        <v>7.0020000000000095</v>
      </c>
      <c r="O25" s="87">
        <v>7.3089999999999904</v>
      </c>
      <c r="P25" s="87">
        <v>7.666000000000011</v>
      </c>
      <c r="Q25" s="87">
        <v>7.9639999999999986</v>
      </c>
      <c r="R25" s="134">
        <f t="shared" si="0"/>
        <v>62.600000000000009</v>
      </c>
      <c r="S25" s="72">
        <v>57.491</v>
      </c>
    </row>
    <row r="26" spans="1:19" x14ac:dyDescent="0.35">
      <c r="A26" s="67" t="s">
        <v>19</v>
      </c>
      <c r="B26" s="67">
        <v>2022</v>
      </c>
      <c r="C26" s="68">
        <v>44848</v>
      </c>
      <c r="D26" s="67" t="s">
        <v>20</v>
      </c>
      <c r="E26" s="67" t="s">
        <v>21</v>
      </c>
      <c r="F26" s="69" t="s">
        <v>62</v>
      </c>
      <c r="G26" s="69" t="s">
        <v>63</v>
      </c>
      <c r="H26" s="70" t="e">
        <f>(C26-VLOOKUP(F26,Riders!$A$2:$C$267,2,FALSE))/365</f>
        <v>#N/A</v>
      </c>
      <c r="I26" s="69">
        <v>25</v>
      </c>
      <c r="J26" s="89">
        <v>12.641999999999999</v>
      </c>
      <c r="K26" s="90">
        <v>7.2220000000000013</v>
      </c>
      <c r="L26" s="90">
        <v>6.8960000000000008</v>
      </c>
      <c r="M26" s="90">
        <v>6.8349999999999902</v>
      </c>
      <c r="N26" s="90">
        <v>7.0090000000000074</v>
      </c>
      <c r="O26" s="90">
        <v>7.1480000000000032</v>
      </c>
      <c r="P26" s="90">
        <v>7.3960000000000008</v>
      </c>
      <c r="Q26" s="90">
        <v>7.5519999999999996</v>
      </c>
      <c r="R26" s="134">
        <f t="shared" si="0"/>
        <v>62.7</v>
      </c>
      <c r="S26" s="71">
        <v>57.372999999999998</v>
      </c>
    </row>
    <row r="27" spans="1:19" x14ac:dyDescent="0.35">
      <c r="A27" s="73" t="s">
        <v>19</v>
      </c>
      <c r="B27" s="73">
        <v>2022</v>
      </c>
      <c r="C27" s="74">
        <v>44848</v>
      </c>
      <c r="D27" s="73" t="s">
        <v>20</v>
      </c>
      <c r="E27" s="73" t="s">
        <v>64</v>
      </c>
      <c r="F27" s="73" t="s">
        <v>22</v>
      </c>
      <c r="G27" s="73" t="s">
        <v>23</v>
      </c>
      <c r="H27" s="75">
        <f>(C27-VLOOKUP(F27,Riders!$A$2:$C$267,2,FALSE))/365</f>
        <v>29.6</v>
      </c>
      <c r="I27" s="73">
        <v>1</v>
      </c>
      <c r="J27" s="86">
        <v>11.178999999999998</v>
      </c>
      <c r="K27" s="87">
        <v>6.5680000000000049</v>
      </c>
      <c r="L27" s="87">
        <v>6.227999999999998</v>
      </c>
      <c r="M27" s="87">
        <v>6.2600000000000016</v>
      </c>
      <c r="N27" s="87">
        <v>6.4800000000000075</v>
      </c>
      <c r="O27" s="87">
        <v>6.7819999999999894</v>
      </c>
      <c r="P27" s="87">
        <v>7.1270000000000024</v>
      </c>
      <c r="Q27" s="87">
        <v>7.4820000000000064</v>
      </c>
      <c r="R27" s="134">
        <f t="shared" si="0"/>
        <v>58.106000000000009</v>
      </c>
      <c r="S27" s="76">
        <v>61.955736068564342</v>
      </c>
    </row>
    <row r="28" spans="1:19" x14ac:dyDescent="0.35">
      <c r="A28" s="73" t="s">
        <v>19</v>
      </c>
      <c r="B28" s="73">
        <v>2022</v>
      </c>
      <c r="C28" s="74">
        <v>44848</v>
      </c>
      <c r="D28" s="73" t="s">
        <v>20</v>
      </c>
      <c r="E28" s="73" t="s">
        <v>64</v>
      </c>
      <c r="F28" s="73" t="s">
        <v>26</v>
      </c>
      <c r="G28" s="73" t="s">
        <v>27</v>
      </c>
      <c r="H28" s="75">
        <f>(C28-VLOOKUP(F28,Riders!$A$2:$C$267,2,FALSE))/365</f>
        <v>25.06027397260274</v>
      </c>
      <c r="I28" s="73">
        <v>2</v>
      </c>
      <c r="J28" s="89">
        <v>11.634</v>
      </c>
      <c r="K28" s="90">
        <v>7.0249999999999986</v>
      </c>
      <c r="L28" s="90">
        <v>6.5620000000000012</v>
      </c>
      <c r="M28" s="90">
        <v>6.4939999999999998</v>
      </c>
      <c r="N28" s="90">
        <v>6.5809999999999995</v>
      </c>
      <c r="O28" s="90">
        <v>6.8029999999999902</v>
      </c>
      <c r="P28" s="90">
        <v>7.061000000000007</v>
      </c>
      <c r="Q28" s="90">
        <v>7.4080000000000013</v>
      </c>
      <c r="R28" s="134">
        <f t="shared" si="0"/>
        <v>59.567999999999998</v>
      </c>
      <c r="S28" s="77">
        <v>60.43513295729251</v>
      </c>
    </row>
    <row r="29" spans="1:19" x14ac:dyDescent="0.35">
      <c r="A29" s="73" t="s">
        <v>19</v>
      </c>
      <c r="B29" s="73">
        <v>2022</v>
      </c>
      <c r="C29" s="74">
        <v>44848</v>
      </c>
      <c r="D29" s="73" t="s">
        <v>20</v>
      </c>
      <c r="E29" s="73" t="s">
        <v>64</v>
      </c>
      <c r="F29" s="73" t="s">
        <v>36</v>
      </c>
      <c r="G29" s="73" t="s">
        <v>37</v>
      </c>
      <c r="H29" s="75">
        <f>(C29-VLOOKUP(F29,Riders!$A$2:$C$267,2,FALSE))/365</f>
        <v>24.397260273972602</v>
      </c>
      <c r="I29" s="73">
        <v>3</v>
      </c>
      <c r="J29" s="86">
        <v>11.720999999999998</v>
      </c>
      <c r="K29" s="87">
        <v>7.0200000000000049</v>
      </c>
      <c r="L29" s="87">
        <v>6.5379999999999967</v>
      </c>
      <c r="M29" s="87">
        <v>6.4869999999999983</v>
      </c>
      <c r="N29" s="87">
        <v>6.6020000000000039</v>
      </c>
      <c r="O29" s="87">
        <v>6.8299999999999983</v>
      </c>
      <c r="P29" s="87">
        <v>7.1460000000000008</v>
      </c>
      <c r="Q29" s="87">
        <v>7.527000000000001</v>
      </c>
      <c r="R29" s="134">
        <f t="shared" si="0"/>
        <v>59.871000000000002</v>
      </c>
      <c r="S29" s="76">
        <v>60.129277947587312</v>
      </c>
    </row>
    <row r="30" spans="1:19" x14ac:dyDescent="0.35">
      <c r="A30" s="73" t="s">
        <v>19</v>
      </c>
      <c r="B30" s="73">
        <v>2022</v>
      </c>
      <c r="C30" s="74">
        <v>44848</v>
      </c>
      <c r="D30" s="73" t="s">
        <v>20</v>
      </c>
      <c r="E30" s="73" t="s">
        <v>64</v>
      </c>
      <c r="F30" s="73" t="s">
        <v>28</v>
      </c>
      <c r="G30" s="73" t="s">
        <v>29</v>
      </c>
      <c r="H30" s="75" t="e">
        <f>(C30-VLOOKUP(F30,Riders!$A$2:$C$267,2,FALSE))/365</f>
        <v>#N/A</v>
      </c>
      <c r="I30" s="73">
        <v>4</v>
      </c>
      <c r="J30" s="89">
        <v>11.692</v>
      </c>
      <c r="K30" s="90">
        <v>7.0539999999999985</v>
      </c>
      <c r="L30" s="90">
        <v>6.6340000000000039</v>
      </c>
      <c r="M30" s="90">
        <v>6.6340000000000003</v>
      </c>
      <c r="N30" s="90">
        <v>6.6819999999999951</v>
      </c>
      <c r="O30" s="90">
        <v>6.8659999999999997</v>
      </c>
      <c r="P30" s="90">
        <v>7.0659999999999954</v>
      </c>
      <c r="Q30" s="90">
        <v>7.3560000000000159</v>
      </c>
      <c r="R30" s="134">
        <f t="shared" si="0"/>
        <v>59.984000000000009</v>
      </c>
      <c r="S30" s="77">
        <v>60.016004267804739</v>
      </c>
    </row>
    <row r="31" spans="1:19" x14ac:dyDescent="0.35">
      <c r="A31" s="73" t="s">
        <v>19</v>
      </c>
      <c r="B31" s="73">
        <v>2022</v>
      </c>
      <c r="C31" s="74">
        <v>44848</v>
      </c>
      <c r="D31" s="73" t="s">
        <v>20</v>
      </c>
      <c r="E31" s="73" t="s">
        <v>64</v>
      </c>
      <c r="F31" s="73" t="s">
        <v>24</v>
      </c>
      <c r="G31" s="73" t="s">
        <v>25</v>
      </c>
      <c r="H31" s="75">
        <f>(C31-VLOOKUP(F31,Riders!$A$2:$C$267,2,FALSE))/365</f>
        <v>20.994520547945207</v>
      </c>
      <c r="I31" s="73">
        <v>5</v>
      </c>
      <c r="J31" s="86">
        <v>11.584000000000001</v>
      </c>
      <c r="K31" s="87">
        <v>6.9719999999999995</v>
      </c>
      <c r="L31" s="87">
        <v>6.575999999999997</v>
      </c>
      <c r="M31" s="87">
        <v>6.5889999999999986</v>
      </c>
      <c r="N31" s="87">
        <v>6.7080000000000055</v>
      </c>
      <c r="O31" s="87">
        <v>6.9429999999999978</v>
      </c>
      <c r="P31" s="87">
        <v>7.1820000000000022</v>
      </c>
      <c r="Q31" s="87">
        <v>7.4580000000000055</v>
      </c>
      <c r="R31" s="134">
        <f t="shared" si="0"/>
        <v>60.012000000000008</v>
      </c>
      <c r="S31" s="76">
        <v>59.988002399520092</v>
      </c>
    </row>
    <row r="32" spans="1:19" x14ac:dyDescent="0.35">
      <c r="A32" s="73" t="s">
        <v>19</v>
      </c>
      <c r="B32" s="73">
        <v>2022</v>
      </c>
      <c r="C32" s="74">
        <v>44848</v>
      </c>
      <c r="D32" s="73" t="s">
        <v>20</v>
      </c>
      <c r="E32" s="73" t="s">
        <v>64</v>
      </c>
      <c r="F32" s="73" t="s">
        <v>30</v>
      </c>
      <c r="G32" s="73" t="s">
        <v>31</v>
      </c>
      <c r="H32" s="75">
        <f>(C32-VLOOKUP(F32,Riders!$A$2:$C$267,2,FALSE))/365</f>
        <v>26.641095890410959</v>
      </c>
      <c r="I32" s="73">
        <v>6</v>
      </c>
      <c r="J32" s="89">
        <v>11.429999999999998</v>
      </c>
      <c r="K32" s="90">
        <v>6.9570000000000025</v>
      </c>
      <c r="L32" s="90">
        <v>6.5230000000000032</v>
      </c>
      <c r="M32" s="90">
        <v>6.5829999999999878</v>
      </c>
      <c r="N32" s="90">
        <v>6.7290000000000099</v>
      </c>
      <c r="O32" s="90">
        <v>6.9960000000000022</v>
      </c>
      <c r="P32" s="90">
        <v>7.2879999999999896</v>
      </c>
      <c r="Q32" s="90">
        <v>7.669000000000004</v>
      </c>
      <c r="R32" s="134">
        <f t="shared" si="0"/>
        <v>60.174999999999997</v>
      </c>
      <c r="S32" s="77">
        <v>59.825508932280847</v>
      </c>
    </row>
    <row r="33" spans="1:19" x14ac:dyDescent="0.35">
      <c r="A33" s="73" t="s">
        <v>19</v>
      </c>
      <c r="B33" s="73">
        <v>2022</v>
      </c>
      <c r="C33" s="74">
        <v>44848</v>
      </c>
      <c r="D33" s="73" t="s">
        <v>20</v>
      </c>
      <c r="E33" s="73" t="s">
        <v>64</v>
      </c>
      <c r="F33" s="73" t="s">
        <v>34</v>
      </c>
      <c r="G33" s="73" t="s">
        <v>35</v>
      </c>
      <c r="H33" s="75" t="e">
        <f>(C33-VLOOKUP(F33,Riders!$A$2:$C$267,2,FALSE))/365</f>
        <v>#N/A</v>
      </c>
      <c r="I33" s="73">
        <v>7</v>
      </c>
      <c r="J33" s="86">
        <v>12.117000000000001</v>
      </c>
      <c r="K33" s="87">
        <v>7.1009999999999991</v>
      </c>
      <c r="L33" s="87">
        <v>6.6640000000000015</v>
      </c>
      <c r="M33" s="87">
        <v>6.6050000000000004</v>
      </c>
      <c r="N33" s="87">
        <v>6.6670000000000016</v>
      </c>
      <c r="O33" s="87">
        <v>6.8510000000000062</v>
      </c>
      <c r="P33" s="87">
        <v>7.0629999999999953</v>
      </c>
      <c r="Q33" s="87">
        <v>7.2719999999999985</v>
      </c>
      <c r="R33" s="134">
        <f t="shared" si="0"/>
        <v>60.34</v>
      </c>
      <c r="S33" s="76">
        <v>59.661915810407685</v>
      </c>
    </row>
    <row r="34" spans="1:19" x14ac:dyDescent="0.35">
      <c r="A34" s="73" t="s">
        <v>19</v>
      </c>
      <c r="B34" s="73">
        <v>2022</v>
      </c>
      <c r="C34" s="74">
        <v>44848</v>
      </c>
      <c r="D34" s="73" t="s">
        <v>20</v>
      </c>
      <c r="E34" s="73" t="s">
        <v>64</v>
      </c>
      <c r="F34" s="73" t="s">
        <v>32</v>
      </c>
      <c r="G34" s="73" t="s">
        <v>33</v>
      </c>
      <c r="H34" s="75">
        <f>(C34-VLOOKUP(F34,Riders!$A$2:$C$267,2,FALSE))/365</f>
        <v>20.926027397260274</v>
      </c>
      <c r="I34" s="73">
        <v>8</v>
      </c>
      <c r="J34" s="89">
        <v>11.776000000000002</v>
      </c>
      <c r="K34" s="90">
        <v>6.9629999999999992</v>
      </c>
      <c r="L34" s="90">
        <v>6.5989999999999966</v>
      </c>
      <c r="M34" s="90">
        <v>6.583000000000002</v>
      </c>
      <c r="N34" s="90">
        <v>6.7040000000000077</v>
      </c>
      <c r="O34" s="90">
        <v>6.9729999999999919</v>
      </c>
      <c r="P34" s="90">
        <v>7.2279999999999944</v>
      </c>
      <c r="Q34" s="90">
        <v>7.5370000000000061</v>
      </c>
      <c r="R34" s="134">
        <f t="shared" si="0"/>
        <v>60.363</v>
      </c>
      <c r="S34" s="77">
        <v>59.639182943193681</v>
      </c>
    </row>
    <row r="35" spans="1:19" x14ac:dyDescent="0.35">
      <c r="A35" s="67" t="s">
        <v>139</v>
      </c>
      <c r="B35" s="67">
        <v>2022</v>
      </c>
      <c r="C35" s="68">
        <v>44750</v>
      </c>
      <c r="D35" s="67" t="s">
        <v>66</v>
      </c>
      <c r="E35" s="67" t="s">
        <v>21</v>
      </c>
      <c r="F35" s="67" t="s">
        <v>28</v>
      </c>
      <c r="G35" s="67" t="s">
        <v>29</v>
      </c>
      <c r="H35" s="70" t="e">
        <f>(C35-VLOOKUP(F35,Riders!$A$2:$C$267,2,FALSE))/365</f>
        <v>#N/A</v>
      </c>
      <c r="I35" s="67">
        <v>1</v>
      </c>
      <c r="J35" s="86">
        <v>11.906000000000002</v>
      </c>
      <c r="K35" s="87">
        <v>7.019999999999996</v>
      </c>
      <c r="L35" s="87">
        <v>6.5289999999999964</v>
      </c>
      <c r="M35" s="87">
        <v>6.4230000000000054</v>
      </c>
      <c r="N35" s="87">
        <v>6.487000000000009</v>
      </c>
      <c r="O35" s="87">
        <v>6.7059999999999889</v>
      </c>
      <c r="P35" s="87">
        <v>6.9169999999999945</v>
      </c>
      <c r="Q35" s="87">
        <v>7.1970000000000098</v>
      </c>
      <c r="R35" s="134">
        <f t="shared" si="0"/>
        <v>59.185000000000002</v>
      </c>
      <c r="S35" s="76">
        <v>60.826222860522087</v>
      </c>
    </row>
    <row r="36" spans="1:19" x14ac:dyDescent="0.35">
      <c r="A36" s="67" t="s">
        <v>139</v>
      </c>
      <c r="B36" s="67">
        <v>2022</v>
      </c>
      <c r="C36" s="68">
        <v>44750</v>
      </c>
      <c r="D36" s="67" t="s">
        <v>66</v>
      </c>
      <c r="E36" s="67" t="s">
        <v>21</v>
      </c>
      <c r="F36" s="67" t="s">
        <v>128</v>
      </c>
      <c r="G36" s="67" t="s">
        <v>104</v>
      </c>
      <c r="H36" s="70">
        <f>(C36-VLOOKUP(F36,Riders!$A$2:$C$267,2,FALSE))/365</f>
        <v>23.805479452054794</v>
      </c>
      <c r="I36" s="67">
        <v>2</v>
      </c>
      <c r="J36" s="89">
        <v>12.209</v>
      </c>
      <c r="K36" s="90">
        <v>6.8230000000000004</v>
      </c>
      <c r="L36" s="90">
        <v>6.4010000000000034</v>
      </c>
      <c r="M36" s="90">
        <v>6.4210000000000029</v>
      </c>
      <c r="N36" s="90">
        <v>6.6529999999999916</v>
      </c>
      <c r="O36" s="90">
        <v>6.8080000000000069</v>
      </c>
      <c r="P36" s="90">
        <v>6.9939999999999927</v>
      </c>
      <c r="Q36" s="90">
        <v>7.284000000000006</v>
      </c>
      <c r="R36" s="134">
        <f t="shared" si="0"/>
        <v>59.593000000000004</v>
      </c>
      <c r="S36" s="77">
        <v>60.409779672109138</v>
      </c>
    </row>
    <row r="37" spans="1:19" x14ac:dyDescent="0.35">
      <c r="A37" s="67" t="s">
        <v>139</v>
      </c>
      <c r="B37" s="67">
        <v>2022</v>
      </c>
      <c r="C37" s="68">
        <v>44750</v>
      </c>
      <c r="D37" s="67" t="s">
        <v>66</v>
      </c>
      <c r="E37" s="67" t="s">
        <v>21</v>
      </c>
      <c r="F37" s="67" t="s">
        <v>26</v>
      </c>
      <c r="G37" s="67" t="s">
        <v>27</v>
      </c>
      <c r="H37" s="70">
        <f>(C37-VLOOKUP(F37,Riders!$A$2:$C$267,2,FALSE))/365</f>
        <v>24.791780821917808</v>
      </c>
      <c r="I37" s="67">
        <v>3</v>
      </c>
      <c r="J37" s="86">
        <v>12.045999999999999</v>
      </c>
      <c r="K37" s="87">
        <v>7.0160000000000018</v>
      </c>
      <c r="L37" s="87">
        <v>6.6020000000000003</v>
      </c>
      <c r="M37" s="87">
        <v>6.4699999999999918</v>
      </c>
      <c r="N37" s="87">
        <v>6.5520000000000138</v>
      </c>
      <c r="O37" s="87">
        <v>6.705999999999996</v>
      </c>
      <c r="P37" s="87">
        <v>6.9689999999999941</v>
      </c>
      <c r="Q37" s="87">
        <v>7.2570000000000121</v>
      </c>
      <c r="R37" s="134">
        <f t="shared" si="0"/>
        <v>59.618000000000009</v>
      </c>
      <c r="S37" s="76">
        <v>60.384447650038567</v>
      </c>
    </row>
    <row r="38" spans="1:19" x14ac:dyDescent="0.35">
      <c r="A38" s="67" t="s">
        <v>139</v>
      </c>
      <c r="B38" s="67">
        <v>2022</v>
      </c>
      <c r="C38" s="68">
        <v>44750</v>
      </c>
      <c r="D38" s="67" t="s">
        <v>66</v>
      </c>
      <c r="E38" s="67" t="s">
        <v>21</v>
      </c>
      <c r="F38" s="67" t="s">
        <v>50</v>
      </c>
      <c r="G38" s="67" t="s">
        <v>44</v>
      </c>
      <c r="H38" s="70">
        <f>(C38-VLOOKUP(F38,Riders!$A$2:$C$267,2,FALSE))/365</f>
        <v>27.986301369863014</v>
      </c>
      <c r="I38" s="67">
        <v>4</v>
      </c>
      <c r="J38" s="89">
        <v>12.521000000000001</v>
      </c>
      <c r="K38" s="90">
        <v>7.1419999999999995</v>
      </c>
      <c r="L38" s="90">
        <v>6.5680000000000014</v>
      </c>
      <c r="M38" s="90">
        <v>6.4200000000000017</v>
      </c>
      <c r="N38" s="90">
        <v>6.455999999999996</v>
      </c>
      <c r="O38" s="90">
        <v>6.6409999999999982</v>
      </c>
      <c r="P38" s="90">
        <v>6.8699999999999974</v>
      </c>
      <c r="Q38" s="90">
        <v>7.220000000000006</v>
      </c>
      <c r="R38" s="134">
        <f t="shared" si="0"/>
        <v>59.838000000000001</v>
      </c>
      <c r="S38" s="77">
        <v>60.162438584177281</v>
      </c>
    </row>
    <row r="39" spans="1:19" x14ac:dyDescent="0.35">
      <c r="A39" s="67" t="s">
        <v>139</v>
      </c>
      <c r="B39" s="67">
        <v>2022</v>
      </c>
      <c r="C39" s="68">
        <v>44750</v>
      </c>
      <c r="D39" s="67" t="s">
        <v>66</v>
      </c>
      <c r="E39" s="67" t="s">
        <v>21</v>
      </c>
      <c r="F39" s="73" t="s">
        <v>32</v>
      </c>
      <c r="G39" s="73" t="s">
        <v>33</v>
      </c>
      <c r="H39" s="75">
        <f>(C39-VLOOKUP(F39,Riders!$A$2:$C$267,2,FALSE))/365</f>
        <v>20.657534246575342</v>
      </c>
      <c r="I39" s="67">
        <v>5</v>
      </c>
      <c r="J39" s="86">
        <v>12.103999999999999</v>
      </c>
      <c r="K39" s="87">
        <v>7.0499999999999972</v>
      </c>
      <c r="L39" s="87">
        <v>6.6560000000000024</v>
      </c>
      <c r="M39" s="87">
        <v>6.6269999999999989</v>
      </c>
      <c r="N39" s="87">
        <v>6.7060000000000031</v>
      </c>
      <c r="O39" s="87">
        <v>6.9200000000000017</v>
      </c>
      <c r="P39" s="87">
        <v>7.1739999999999995</v>
      </c>
      <c r="Q39" s="87">
        <v>7.4790000000000063</v>
      </c>
      <c r="R39" s="134">
        <f t="shared" si="0"/>
        <v>60.716000000000008</v>
      </c>
      <c r="S39" s="76">
        <v>59.292443507477429</v>
      </c>
    </row>
    <row r="40" spans="1:19" x14ac:dyDescent="0.35">
      <c r="A40" s="67" t="s">
        <v>139</v>
      </c>
      <c r="B40" s="67">
        <v>2022</v>
      </c>
      <c r="C40" s="68">
        <v>44750</v>
      </c>
      <c r="D40" s="67" t="s">
        <v>66</v>
      </c>
      <c r="E40" s="67" t="s">
        <v>21</v>
      </c>
      <c r="F40" s="67" t="s">
        <v>36</v>
      </c>
      <c r="G40" s="67" t="s">
        <v>37</v>
      </c>
      <c r="H40" s="70">
        <f>(C40-VLOOKUP(F40,Riders!$A$2:$C$267,2,FALSE))/365</f>
        <v>24.12876712328767</v>
      </c>
      <c r="I40" s="67">
        <v>6</v>
      </c>
      <c r="J40" s="89">
        <v>11.725</v>
      </c>
      <c r="K40" s="90">
        <v>7.072000000000001</v>
      </c>
      <c r="L40" s="90">
        <v>6.6319999999999943</v>
      </c>
      <c r="M40" s="90">
        <v>6.6160000000000068</v>
      </c>
      <c r="N40" s="90">
        <v>6.7479999999999976</v>
      </c>
      <c r="O40" s="90">
        <v>6.9860000000000042</v>
      </c>
      <c r="P40" s="90">
        <v>7.3359999999999985</v>
      </c>
      <c r="Q40" s="90">
        <v>7.7289999999999921</v>
      </c>
      <c r="R40" s="134">
        <f t="shared" si="0"/>
        <v>60.843999999999994</v>
      </c>
      <c r="S40" s="77">
        <v>59.167707580040769</v>
      </c>
    </row>
    <row r="41" spans="1:19" x14ac:dyDescent="0.35">
      <c r="A41" s="67" t="s">
        <v>139</v>
      </c>
      <c r="B41" s="67">
        <v>2022</v>
      </c>
      <c r="C41" s="68">
        <v>44750</v>
      </c>
      <c r="D41" s="67" t="s">
        <v>66</v>
      </c>
      <c r="E41" s="67" t="s">
        <v>21</v>
      </c>
      <c r="F41" s="67" t="s">
        <v>43</v>
      </c>
      <c r="G41" s="67" t="s">
        <v>44</v>
      </c>
      <c r="H41" s="70">
        <f>(C41-VLOOKUP(F41,Riders!$A$2:$C$267,2,FALSE))/365</f>
        <v>21.786301369863015</v>
      </c>
      <c r="I41" s="67">
        <v>7</v>
      </c>
      <c r="J41" s="86">
        <v>12.673999999999999</v>
      </c>
      <c r="K41" s="87">
        <v>7.1950000000000038</v>
      </c>
      <c r="L41" s="87">
        <v>6.6329999999999956</v>
      </c>
      <c r="M41" s="87">
        <v>6.5250000000000021</v>
      </c>
      <c r="N41" s="87">
        <v>6.661999999999999</v>
      </c>
      <c r="O41" s="87">
        <v>6.8810000000000002</v>
      </c>
      <c r="P41" s="87">
        <v>7.0959999999999965</v>
      </c>
      <c r="Q41" s="87">
        <v>7.3279999999999959</v>
      </c>
      <c r="R41" s="134">
        <f t="shared" si="0"/>
        <v>60.993999999999993</v>
      </c>
      <c r="S41" s="76">
        <v>59.022198904810317</v>
      </c>
    </row>
    <row r="42" spans="1:19" x14ac:dyDescent="0.35">
      <c r="A42" s="67" t="s">
        <v>139</v>
      </c>
      <c r="B42" s="67">
        <v>2022</v>
      </c>
      <c r="C42" s="68">
        <v>44750</v>
      </c>
      <c r="D42" s="67" t="s">
        <v>66</v>
      </c>
      <c r="E42" s="67" t="s">
        <v>21</v>
      </c>
      <c r="F42" s="67" t="s">
        <v>69</v>
      </c>
      <c r="G42" s="67" t="s">
        <v>25</v>
      </c>
      <c r="H42" s="70">
        <f>(C42-VLOOKUP(F42,Riders!$A$2:$C$267,2,FALSE))/365</f>
        <v>28.438356164383563</v>
      </c>
      <c r="I42" s="67">
        <v>8</v>
      </c>
      <c r="J42" s="89">
        <v>12.464</v>
      </c>
      <c r="K42" s="90">
        <v>7.4019999999999992</v>
      </c>
      <c r="L42" s="90">
        <v>6.8619999999999983</v>
      </c>
      <c r="M42" s="90">
        <v>6.73</v>
      </c>
      <c r="N42" s="90">
        <v>6.7650000000000006</v>
      </c>
      <c r="O42" s="90">
        <v>6.8950000000000031</v>
      </c>
      <c r="P42" s="90">
        <v>7.0499999999999972</v>
      </c>
      <c r="Q42" s="90">
        <v>7.213000000000001</v>
      </c>
      <c r="R42" s="134">
        <f t="shared" si="0"/>
        <v>61.381</v>
      </c>
      <c r="S42" s="77">
        <v>58.650070868835634</v>
      </c>
    </row>
    <row r="43" spans="1:19" x14ac:dyDescent="0.35">
      <c r="A43" s="67" t="s">
        <v>139</v>
      </c>
      <c r="B43" s="67">
        <v>2022</v>
      </c>
      <c r="C43" s="68">
        <v>44750</v>
      </c>
      <c r="D43" s="67" t="s">
        <v>66</v>
      </c>
      <c r="E43" s="67" t="s">
        <v>21</v>
      </c>
      <c r="F43" s="67" t="s">
        <v>57</v>
      </c>
      <c r="G43" s="67" t="s">
        <v>58</v>
      </c>
      <c r="H43" s="70">
        <f>(C43-VLOOKUP(F43,Riders!$A$2:$C$267,2,FALSE))/365</f>
        <v>22.487671232876714</v>
      </c>
      <c r="I43" s="67">
        <v>9</v>
      </c>
      <c r="J43" s="86">
        <v>12.374000000000001</v>
      </c>
      <c r="K43" s="87">
        <v>7.118999999999998</v>
      </c>
      <c r="L43" s="87">
        <v>6.7390000000000008</v>
      </c>
      <c r="M43" s="87">
        <v>6.6749999999999972</v>
      </c>
      <c r="N43" s="87">
        <v>6.8060000000000045</v>
      </c>
      <c r="O43" s="87">
        <v>7.0380000000000038</v>
      </c>
      <c r="P43" s="87">
        <v>7.3649999999999949</v>
      </c>
      <c r="Q43" s="87">
        <v>7.7219999999999942</v>
      </c>
      <c r="R43" s="134">
        <f t="shared" si="0"/>
        <v>61.837999999999994</v>
      </c>
      <c r="S43" s="76">
        <v>58.216630550794015</v>
      </c>
    </row>
    <row r="44" spans="1:19" x14ac:dyDescent="0.35">
      <c r="A44" s="67" t="s">
        <v>139</v>
      </c>
      <c r="B44" s="67">
        <v>2022</v>
      </c>
      <c r="C44" s="68">
        <v>44750</v>
      </c>
      <c r="D44" s="67" t="s">
        <v>66</v>
      </c>
      <c r="E44" s="67" t="s">
        <v>21</v>
      </c>
      <c r="F44" s="67" t="s">
        <v>55</v>
      </c>
      <c r="G44" s="67" t="s">
        <v>56</v>
      </c>
      <c r="H44" s="70" t="e">
        <f>(C44-VLOOKUP(F44,Riders!$A$2:$C$267,2,FALSE))/365</f>
        <v>#N/A</v>
      </c>
      <c r="I44" s="67">
        <v>10</v>
      </c>
      <c r="J44" s="89">
        <v>11.877000000000001</v>
      </c>
      <c r="K44" s="90">
        <v>7.2209999999999983</v>
      </c>
      <c r="L44" s="90">
        <v>6.8910000000000018</v>
      </c>
      <c r="M44" s="90">
        <v>6.8240000000000016</v>
      </c>
      <c r="N44" s="90">
        <v>6.9059999999999988</v>
      </c>
      <c r="O44" s="90">
        <v>7.0890000000000057</v>
      </c>
      <c r="P44" s="90">
        <v>7.4009999999999962</v>
      </c>
      <c r="Q44" s="90">
        <v>7.7800000000000011</v>
      </c>
      <c r="R44" s="134">
        <f t="shared" si="0"/>
        <v>61.989000000000004</v>
      </c>
      <c r="S44" s="77">
        <v>58.074819726080428</v>
      </c>
    </row>
    <row r="45" spans="1:19" x14ac:dyDescent="0.35">
      <c r="A45" s="67" t="s">
        <v>139</v>
      </c>
      <c r="B45" s="67">
        <v>2022</v>
      </c>
      <c r="C45" s="68">
        <v>44750</v>
      </c>
      <c r="D45" s="67" t="s">
        <v>66</v>
      </c>
      <c r="E45" s="67" t="s">
        <v>21</v>
      </c>
      <c r="F45" s="67" t="s">
        <v>59</v>
      </c>
      <c r="G45" s="67" t="s">
        <v>37</v>
      </c>
      <c r="H45" s="70">
        <f>(C45-VLOOKUP(F45,Riders!$A$2:$C$267,2,FALSE))/365</f>
        <v>28.654794520547945</v>
      </c>
      <c r="I45" s="67">
        <v>11</v>
      </c>
      <c r="J45" s="86">
        <v>12.407000000000002</v>
      </c>
      <c r="K45" s="87">
        <v>7.2330000000000023</v>
      </c>
      <c r="L45" s="87">
        <v>6.7469999999999999</v>
      </c>
      <c r="M45" s="87">
        <v>6.6819999999999986</v>
      </c>
      <c r="N45" s="87">
        <v>6.8230000000000004</v>
      </c>
      <c r="O45" s="87">
        <v>7.1280000000000001</v>
      </c>
      <c r="P45" s="87">
        <v>7.482999999999997</v>
      </c>
      <c r="Q45" s="87">
        <v>7.8260000000000076</v>
      </c>
      <c r="R45" s="134">
        <f t="shared" si="0"/>
        <v>62.329000000000008</v>
      </c>
      <c r="S45" s="76">
        <v>57.758025959023882</v>
      </c>
    </row>
    <row r="46" spans="1:19" x14ac:dyDescent="0.35">
      <c r="A46" s="67" t="s">
        <v>139</v>
      </c>
      <c r="B46" s="67">
        <v>2022</v>
      </c>
      <c r="C46" s="68">
        <v>44750</v>
      </c>
      <c r="D46" s="67" t="s">
        <v>66</v>
      </c>
      <c r="E46" s="67" t="s">
        <v>21</v>
      </c>
      <c r="F46" s="67" t="s">
        <v>673</v>
      </c>
      <c r="G46" s="67" t="s">
        <v>39</v>
      </c>
      <c r="H46" s="70">
        <f>(C46-VLOOKUP(F46,Riders!$A$2:$C$267,2,FALSE))/365</f>
        <v>19.830136986301369</v>
      </c>
      <c r="I46" s="67">
        <v>12</v>
      </c>
      <c r="J46" s="89">
        <v>12.317000000000002</v>
      </c>
      <c r="K46" s="90">
        <v>7.3259999999999987</v>
      </c>
      <c r="L46" s="90">
        <v>6.9660000000000011</v>
      </c>
      <c r="M46" s="90">
        <v>6.8859999999999957</v>
      </c>
      <c r="N46" s="90">
        <v>7.0290000000000035</v>
      </c>
      <c r="O46" s="90">
        <v>7.2039999999999935</v>
      </c>
      <c r="P46" s="90">
        <v>7.4020000000000081</v>
      </c>
      <c r="Q46" s="90">
        <v>7.5980000000000061</v>
      </c>
      <c r="R46" s="134">
        <f t="shared" si="0"/>
        <v>62.728000000000009</v>
      </c>
      <c r="S46" s="77">
        <v>57.390638949113622</v>
      </c>
    </row>
    <row r="47" spans="1:19" x14ac:dyDescent="0.35">
      <c r="A47" s="67" t="s">
        <v>139</v>
      </c>
      <c r="B47" s="67">
        <v>2022</v>
      </c>
      <c r="C47" s="68">
        <v>44750</v>
      </c>
      <c r="D47" s="67" t="s">
        <v>66</v>
      </c>
      <c r="E47" s="67" t="s">
        <v>21</v>
      </c>
      <c r="F47" s="67" t="s">
        <v>157</v>
      </c>
      <c r="G47" s="67" t="s">
        <v>142</v>
      </c>
      <c r="H47" s="70">
        <f>(C47-VLOOKUP(F47,Riders!$A$2:$C$267,2,FALSE))/365</f>
        <v>32.345205479452055</v>
      </c>
      <c r="I47" s="67">
        <v>13</v>
      </c>
      <c r="J47" s="86">
        <v>12.768000000000001</v>
      </c>
      <c r="K47" s="87">
        <v>7.3780000000000001</v>
      </c>
      <c r="L47" s="87">
        <v>6.8689999999999998</v>
      </c>
      <c r="M47" s="87">
        <v>6.786999999999999</v>
      </c>
      <c r="N47" s="87">
        <v>6.8830000000000098</v>
      </c>
      <c r="O47" s="87">
        <v>7.1449999999999889</v>
      </c>
      <c r="P47" s="87">
        <v>7.4010000000000034</v>
      </c>
      <c r="Q47" s="87">
        <v>7.7559999999999931</v>
      </c>
      <c r="R47" s="134">
        <f t="shared" si="0"/>
        <v>62.986999999999995</v>
      </c>
      <c r="S47" s="76">
        <v>57.154650959721849</v>
      </c>
    </row>
    <row r="48" spans="1:19" x14ac:dyDescent="0.35">
      <c r="A48" s="67" t="s">
        <v>139</v>
      </c>
      <c r="B48" s="67">
        <v>2022</v>
      </c>
      <c r="C48" s="68">
        <v>44750</v>
      </c>
      <c r="D48" s="67" t="s">
        <v>66</v>
      </c>
      <c r="E48" s="67" t="s">
        <v>21</v>
      </c>
      <c r="F48" s="67" t="s">
        <v>148</v>
      </c>
      <c r="G48" s="67" t="s">
        <v>56</v>
      </c>
      <c r="H48" s="70" t="e">
        <f>(C48-VLOOKUP(F48,Riders!$A$2:$C$267,2,FALSE))/365</f>
        <v>#N/A</v>
      </c>
      <c r="I48" s="67">
        <v>14</v>
      </c>
      <c r="J48" s="89">
        <v>12.655000000000001</v>
      </c>
      <c r="K48" s="90">
        <v>7.4360000000000035</v>
      </c>
      <c r="L48" s="90">
        <v>7.0619999999999905</v>
      </c>
      <c r="M48" s="90">
        <v>6.9640000000000022</v>
      </c>
      <c r="N48" s="90">
        <v>7.0190000000000055</v>
      </c>
      <c r="O48" s="90">
        <v>7.1689999999999969</v>
      </c>
      <c r="P48" s="90">
        <v>7.2689999999999984</v>
      </c>
      <c r="Q48" s="90">
        <v>7.4400000000000048</v>
      </c>
      <c r="R48" s="134">
        <f t="shared" si="0"/>
        <v>63.014000000000003</v>
      </c>
      <c r="S48" s="77">
        <v>57.130161551401272</v>
      </c>
    </row>
    <row r="49" spans="1:19" x14ac:dyDescent="0.35">
      <c r="A49" s="67" t="s">
        <v>139</v>
      </c>
      <c r="B49" s="67">
        <v>2022</v>
      </c>
      <c r="C49" s="68">
        <v>44750</v>
      </c>
      <c r="D49" s="67" t="s">
        <v>66</v>
      </c>
      <c r="E49" s="67" t="s">
        <v>21</v>
      </c>
      <c r="F49" s="67" t="s">
        <v>689</v>
      </c>
      <c r="G49" s="67" t="s">
        <v>154</v>
      </c>
      <c r="H49" s="70" t="e">
        <f>(C49-VLOOKUP(F49,Riders!$A$2:$C$267,2,FALSE))/365</f>
        <v>#N/A</v>
      </c>
      <c r="I49" s="67">
        <v>15</v>
      </c>
      <c r="J49" s="86">
        <v>12.817999999999998</v>
      </c>
      <c r="K49" s="87">
        <v>7.3390000000000022</v>
      </c>
      <c r="L49" s="87">
        <v>6.847999999999999</v>
      </c>
      <c r="M49" s="87">
        <v>6.823000000000004</v>
      </c>
      <c r="N49" s="87">
        <v>6.9930000000000021</v>
      </c>
      <c r="O49" s="87">
        <v>7.2740000000000009</v>
      </c>
      <c r="P49" s="87">
        <v>7.5879999999999939</v>
      </c>
      <c r="Q49" s="87">
        <v>7.9480000000000075</v>
      </c>
      <c r="R49" s="134">
        <f t="shared" si="0"/>
        <v>63.631000000000007</v>
      </c>
      <c r="S49" s="76">
        <v>56.576197136615797</v>
      </c>
    </row>
    <row r="50" spans="1:19" x14ac:dyDescent="0.35">
      <c r="A50" s="67" t="s">
        <v>139</v>
      </c>
      <c r="B50" s="67">
        <v>2022</v>
      </c>
      <c r="C50" s="68">
        <v>44750</v>
      </c>
      <c r="D50" s="67" t="s">
        <v>66</v>
      </c>
      <c r="E50" s="67" t="s">
        <v>21</v>
      </c>
      <c r="F50" s="67" t="s">
        <v>688</v>
      </c>
      <c r="G50" s="67" t="s">
        <v>25</v>
      </c>
      <c r="H50" s="70">
        <f>(C50-VLOOKUP(F50,Riders!$A$2:$C$267,2,FALSE))/365</f>
        <v>30.408219178082192</v>
      </c>
      <c r="I50" s="67">
        <v>16</v>
      </c>
      <c r="J50" s="89">
        <v>13.355999999999998</v>
      </c>
      <c r="K50" s="90">
        <v>7.8320000000000007</v>
      </c>
      <c r="L50" s="90">
        <v>7.2860000000000014</v>
      </c>
      <c r="M50" s="90">
        <v>7.0909999999999975</v>
      </c>
      <c r="N50" s="90">
        <v>7.0489999999999924</v>
      </c>
      <c r="O50" s="90">
        <v>7.0750000000000099</v>
      </c>
      <c r="P50" s="90">
        <v>7.1679999999999993</v>
      </c>
      <c r="Q50" s="90">
        <v>7.3460000000000036</v>
      </c>
      <c r="R50" s="134">
        <f t="shared" si="0"/>
        <v>64.203000000000003</v>
      </c>
      <c r="S50" s="77">
        <v>56.072146161394322</v>
      </c>
    </row>
    <row r="51" spans="1:19" x14ac:dyDescent="0.35">
      <c r="A51" s="67" t="s">
        <v>139</v>
      </c>
      <c r="B51" s="67">
        <v>2022</v>
      </c>
      <c r="C51" s="68">
        <v>44750</v>
      </c>
      <c r="D51" s="67" t="s">
        <v>66</v>
      </c>
      <c r="E51" s="67" t="s">
        <v>21</v>
      </c>
      <c r="F51" s="67" t="s">
        <v>151</v>
      </c>
      <c r="G51" s="67" t="s">
        <v>152</v>
      </c>
      <c r="H51" s="70" t="e">
        <f>(C51-VLOOKUP(F51,Riders!$A$2:$C$267,2,FALSE))/365</f>
        <v>#N/A</v>
      </c>
      <c r="I51" s="67">
        <v>17</v>
      </c>
      <c r="J51" s="86">
        <v>12.156000000000001</v>
      </c>
      <c r="K51" s="87">
        <v>7.1880000000000006</v>
      </c>
      <c r="L51" s="87">
        <v>6.8840000000000003</v>
      </c>
      <c r="M51" s="87">
        <v>7.0559999999999974</v>
      </c>
      <c r="N51" s="87">
        <v>7.2790000000000035</v>
      </c>
      <c r="O51" s="87">
        <v>7.644999999999996</v>
      </c>
      <c r="P51" s="87">
        <v>7.9189999999999969</v>
      </c>
      <c r="Q51" s="87">
        <v>8.347999999999999</v>
      </c>
      <c r="R51" s="134">
        <f t="shared" si="0"/>
        <v>64.474999999999994</v>
      </c>
      <c r="S51" s="76">
        <v>55.835595191934864</v>
      </c>
    </row>
    <row r="52" spans="1:19" x14ac:dyDescent="0.35">
      <c r="A52" s="67" t="s">
        <v>139</v>
      </c>
      <c r="B52" s="67">
        <v>2022</v>
      </c>
      <c r="C52" s="68">
        <v>44750</v>
      </c>
      <c r="D52" s="67" t="s">
        <v>66</v>
      </c>
      <c r="E52" s="67" t="s">
        <v>21</v>
      </c>
      <c r="F52" s="67" t="s">
        <v>340</v>
      </c>
      <c r="G52" s="67" t="s">
        <v>142</v>
      </c>
      <c r="H52" s="70" t="e">
        <f>(C52-VLOOKUP(F52,Riders!$A$2:$C$267,2,FALSE))/365</f>
        <v>#N/A</v>
      </c>
      <c r="I52" s="67">
        <v>18</v>
      </c>
      <c r="J52" s="89">
        <v>12.821000000000002</v>
      </c>
      <c r="K52" s="90">
        <v>7.7639999999999993</v>
      </c>
      <c r="L52" s="90">
        <v>7.3439999999999976</v>
      </c>
      <c r="M52" s="90">
        <v>7.2530000000000037</v>
      </c>
      <c r="N52" s="90">
        <v>7.2820000000000036</v>
      </c>
      <c r="O52" s="90">
        <v>7.3760000000000048</v>
      </c>
      <c r="P52" s="90">
        <v>7.4529999999999887</v>
      </c>
      <c r="Q52" s="90">
        <v>7.5560000000000045</v>
      </c>
      <c r="R52" s="134">
        <f t="shared" si="0"/>
        <v>64.849000000000004</v>
      </c>
      <c r="S52" s="77">
        <v>55.513577695878112</v>
      </c>
    </row>
    <row r="53" spans="1:19" x14ac:dyDescent="0.35">
      <c r="A53" s="67" t="s">
        <v>139</v>
      </c>
      <c r="B53" s="67">
        <v>2022</v>
      </c>
      <c r="C53" s="68">
        <v>44750</v>
      </c>
      <c r="D53" s="67" t="s">
        <v>66</v>
      </c>
      <c r="E53" s="67" t="s">
        <v>21</v>
      </c>
      <c r="F53" s="67" t="s">
        <v>160</v>
      </c>
      <c r="G53" s="67" t="s">
        <v>161</v>
      </c>
      <c r="H53" s="70" t="e">
        <f>(C53-VLOOKUP(F53,Riders!$A$2:$C$267,2,FALSE))/365</f>
        <v>#N/A</v>
      </c>
      <c r="I53" s="67">
        <v>19</v>
      </c>
      <c r="J53" s="86">
        <v>12.08</v>
      </c>
      <c r="K53" s="87">
        <v>7.3850000000000033</v>
      </c>
      <c r="L53" s="87">
        <v>7.193999999999992</v>
      </c>
      <c r="M53" s="87">
        <v>7.3150000000000013</v>
      </c>
      <c r="N53" s="87">
        <v>7.4710000000000036</v>
      </c>
      <c r="O53" s="87">
        <v>7.8070000000000022</v>
      </c>
      <c r="P53" s="87">
        <v>8.080999999999996</v>
      </c>
      <c r="Q53" s="87">
        <v>8.4679999999999893</v>
      </c>
      <c r="R53" s="134">
        <f t="shared" si="0"/>
        <v>65.800999999999988</v>
      </c>
      <c r="S53" s="76">
        <v>54.710414735338382</v>
      </c>
    </row>
    <row r="54" spans="1:19" x14ac:dyDescent="0.35">
      <c r="A54" s="67" t="s">
        <v>139</v>
      </c>
      <c r="B54" s="67">
        <v>2022</v>
      </c>
      <c r="C54" s="68">
        <v>44750</v>
      </c>
      <c r="D54" s="67" t="s">
        <v>66</v>
      </c>
      <c r="E54" s="67" t="s">
        <v>21</v>
      </c>
      <c r="F54" s="67" t="s">
        <v>155</v>
      </c>
      <c r="G54" s="67" t="s">
        <v>156</v>
      </c>
      <c r="H54" s="70" t="e">
        <f>(C54-VLOOKUP(F54,Riders!$A$2:$C$267,2,FALSE))/365</f>
        <v>#N/A</v>
      </c>
      <c r="I54" s="67">
        <v>20</v>
      </c>
      <c r="J54" s="89">
        <v>12.462999999999997</v>
      </c>
      <c r="K54" s="90">
        <v>7.3960000000000043</v>
      </c>
      <c r="L54" s="90">
        <v>7.0929999999999964</v>
      </c>
      <c r="M54" s="90">
        <v>7.1929999999999978</v>
      </c>
      <c r="N54" s="90">
        <v>7.4330000000000069</v>
      </c>
      <c r="O54" s="90">
        <v>7.8029999999999973</v>
      </c>
      <c r="P54" s="90">
        <v>8.2379999999999995</v>
      </c>
      <c r="Q54" s="90">
        <v>8.6290000000000049</v>
      </c>
      <c r="R54" s="134">
        <f t="shared" si="0"/>
        <v>66.248000000000005</v>
      </c>
      <c r="S54" s="77">
        <v>54.341263132471923</v>
      </c>
    </row>
    <row r="55" spans="1:19" x14ac:dyDescent="0.35">
      <c r="A55" s="67" t="s">
        <v>139</v>
      </c>
      <c r="B55" s="67">
        <v>2022</v>
      </c>
      <c r="C55" s="68">
        <v>44750</v>
      </c>
      <c r="D55" s="67" t="s">
        <v>66</v>
      </c>
      <c r="E55" s="67" t="s">
        <v>21</v>
      </c>
      <c r="F55" s="67" t="s">
        <v>661</v>
      </c>
      <c r="G55" s="67" t="s">
        <v>39</v>
      </c>
      <c r="H55" s="70">
        <f>(C55-VLOOKUP(F55,Riders!$A$2:$C$267,2,FALSE))/365</f>
        <v>21.413698630136988</v>
      </c>
      <c r="I55" s="67">
        <v>21</v>
      </c>
      <c r="J55" s="86">
        <v>12.693</v>
      </c>
      <c r="K55" s="87">
        <v>7.4519999999999964</v>
      </c>
      <c r="L55" s="87">
        <v>7.0990000000000073</v>
      </c>
      <c r="M55" s="87">
        <v>7.2099999999999973</v>
      </c>
      <c r="N55" s="87">
        <v>7.9209999999999994</v>
      </c>
      <c r="O55" s="87">
        <v>8.0149999999999935</v>
      </c>
      <c r="P55" s="87">
        <v>8.2400000000000091</v>
      </c>
      <c r="Q55" s="87">
        <v>8.4540000000000006</v>
      </c>
      <c r="R55" s="134">
        <f t="shared" si="0"/>
        <v>67.084000000000003</v>
      </c>
      <c r="S55" s="76">
        <v>53.664062965833878</v>
      </c>
    </row>
    <row r="56" spans="1:19" x14ac:dyDescent="0.35">
      <c r="A56" s="67" t="s">
        <v>139</v>
      </c>
      <c r="B56" s="67">
        <v>2022</v>
      </c>
      <c r="C56" s="68">
        <v>44750</v>
      </c>
      <c r="D56" s="67" t="s">
        <v>66</v>
      </c>
      <c r="E56" s="67" t="s">
        <v>21</v>
      </c>
      <c r="F56" s="67" t="s">
        <v>687</v>
      </c>
      <c r="G56" s="67" t="s">
        <v>161</v>
      </c>
      <c r="H56" s="70" t="e">
        <f>(C56-VLOOKUP(F56,Riders!$A$2:$C$267,2,FALSE))/365</f>
        <v>#N/A</v>
      </c>
      <c r="I56" s="67">
        <v>22</v>
      </c>
      <c r="J56" s="89">
        <v>12.725999999999997</v>
      </c>
      <c r="K56" s="90">
        <v>7.8830000000000044</v>
      </c>
      <c r="L56" s="90">
        <v>7.5699999999999932</v>
      </c>
      <c r="M56" s="90">
        <v>7.6520000000000081</v>
      </c>
      <c r="N56" s="90">
        <v>7.820999999999998</v>
      </c>
      <c r="O56" s="90">
        <v>8.1810000000000045</v>
      </c>
      <c r="P56" s="90">
        <v>8.4589999999999819</v>
      </c>
      <c r="Q56" s="90">
        <v>8.8829999999999956</v>
      </c>
      <c r="R56" s="134">
        <f t="shared" si="0"/>
        <v>69.174999999999983</v>
      </c>
      <c r="S56" s="77">
        <v>52.041922659920502</v>
      </c>
    </row>
    <row r="57" spans="1:19" x14ac:dyDescent="0.35">
      <c r="A57" s="73" t="s">
        <v>139</v>
      </c>
      <c r="B57" s="73">
        <v>2022</v>
      </c>
      <c r="C57" s="74">
        <v>44750</v>
      </c>
      <c r="D57" s="73" t="s">
        <v>66</v>
      </c>
      <c r="E57" s="73" t="s">
        <v>64</v>
      </c>
      <c r="F57" s="73" t="s">
        <v>28</v>
      </c>
      <c r="G57" s="73" t="s">
        <v>29</v>
      </c>
      <c r="H57" s="75" t="e">
        <f>(C57-VLOOKUP(F57,Riders!$A$2:$C$267,2,FALSE))/365</f>
        <v>#N/A</v>
      </c>
      <c r="I57" s="73">
        <v>1</v>
      </c>
      <c r="J57" s="86">
        <v>11.852</v>
      </c>
      <c r="K57" s="87">
        <v>7.0070000000000014</v>
      </c>
      <c r="L57" s="87">
        <v>6.5579999999999998</v>
      </c>
      <c r="M57" s="87">
        <v>6.4759999999999991</v>
      </c>
      <c r="N57" s="87">
        <v>6.5750000000000028</v>
      </c>
      <c r="O57" s="87">
        <v>6.7420000000000044</v>
      </c>
      <c r="P57" s="87">
        <v>6.9689999999999941</v>
      </c>
      <c r="Q57" s="87">
        <v>7.2349999999999994</v>
      </c>
      <c r="R57" s="134">
        <f t="shared" si="0"/>
        <v>59.414000000000001</v>
      </c>
      <c r="S57" s="76">
        <v>60.591779715218635</v>
      </c>
    </row>
    <row r="58" spans="1:19" x14ac:dyDescent="0.35">
      <c r="A58" s="73" t="s">
        <v>139</v>
      </c>
      <c r="B58" s="73">
        <v>2022</v>
      </c>
      <c r="C58" s="74">
        <v>44750</v>
      </c>
      <c r="D58" s="73" t="s">
        <v>66</v>
      </c>
      <c r="E58" s="73" t="s">
        <v>64</v>
      </c>
      <c r="F58" s="73" t="s">
        <v>50</v>
      </c>
      <c r="G58" s="73" t="s">
        <v>44</v>
      </c>
      <c r="H58" s="75">
        <f>(C58-VLOOKUP(F58,Riders!$A$2:$C$267,2,FALSE))/365</f>
        <v>27.986301369863014</v>
      </c>
      <c r="I58" s="73">
        <v>2</v>
      </c>
      <c r="J58" s="89">
        <v>12.382000000000001</v>
      </c>
      <c r="K58" s="90">
        <v>7.0489999999999995</v>
      </c>
      <c r="L58" s="90">
        <v>6.5189999999999984</v>
      </c>
      <c r="M58" s="90">
        <v>6.3630000000000031</v>
      </c>
      <c r="N58" s="90">
        <v>6.4639999999999986</v>
      </c>
      <c r="O58" s="90">
        <v>6.6340000000000003</v>
      </c>
      <c r="P58" s="90">
        <v>6.9230000000000089</v>
      </c>
      <c r="Q58" s="90">
        <v>7.2469999999999928</v>
      </c>
      <c r="R58" s="134">
        <f t="shared" si="0"/>
        <v>59.581000000000003</v>
      </c>
      <c r="S58" s="77">
        <v>60.421946593712761</v>
      </c>
    </row>
    <row r="59" spans="1:19" x14ac:dyDescent="0.35">
      <c r="A59" s="73" t="s">
        <v>139</v>
      </c>
      <c r="B59" s="73">
        <v>2022</v>
      </c>
      <c r="C59" s="74">
        <v>44750</v>
      </c>
      <c r="D59" s="73" t="s">
        <v>66</v>
      </c>
      <c r="E59" s="73" t="s">
        <v>64</v>
      </c>
      <c r="F59" s="73" t="s">
        <v>26</v>
      </c>
      <c r="G59" s="73" t="s">
        <v>27</v>
      </c>
      <c r="H59" s="75">
        <f>(C59-VLOOKUP(F59,Riders!$A$2:$C$267,2,FALSE))/365</f>
        <v>24.791780821917808</v>
      </c>
      <c r="I59" s="73">
        <v>3</v>
      </c>
      <c r="J59" s="86">
        <v>11.914999999999997</v>
      </c>
      <c r="K59" s="87">
        <v>7.0120000000000022</v>
      </c>
      <c r="L59" s="87">
        <v>6.625</v>
      </c>
      <c r="M59" s="87">
        <v>6.5330000000000013</v>
      </c>
      <c r="N59" s="87">
        <v>6.652000000000001</v>
      </c>
      <c r="O59" s="87">
        <v>6.8059999999999974</v>
      </c>
      <c r="P59" s="87">
        <v>7.080999999999996</v>
      </c>
      <c r="Q59" s="87">
        <v>7.3710000000000093</v>
      </c>
      <c r="R59" s="134">
        <f t="shared" si="0"/>
        <v>59.995000000000005</v>
      </c>
      <c r="S59" s="76">
        <v>60.005000416701385</v>
      </c>
    </row>
    <row r="60" spans="1:19" x14ac:dyDescent="0.35">
      <c r="A60" s="73" t="s">
        <v>139</v>
      </c>
      <c r="B60" s="73">
        <v>2022</v>
      </c>
      <c r="C60" s="74">
        <v>44750</v>
      </c>
      <c r="D60" s="73" t="s">
        <v>66</v>
      </c>
      <c r="E60" s="73" t="s">
        <v>64</v>
      </c>
      <c r="F60" s="73" t="s">
        <v>128</v>
      </c>
      <c r="G60" s="73" t="s">
        <v>104</v>
      </c>
      <c r="H60" s="75">
        <f>(C60-VLOOKUP(F60,Riders!$A$2:$C$267,2,FALSE))/365</f>
        <v>23.805479452054794</v>
      </c>
      <c r="I60" s="73">
        <v>4</v>
      </c>
      <c r="J60" s="89">
        <v>12.071999999999999</v>
      </c>
      <c r="K60" s="90">
        <v>6.8670000000000009</v>
      </c>
      <c r="L60" s="90">
        <v>6.5410000000000004</v>
      </c>
      <c r="M60" s="90">
        <v>6.5969999999999978</v>
      </c>
      <c r="N60" s="90">
        <v>6.8370000000000104</v>
      </c>
      <c r="O60" s="90">
        <v>6.955999999999996</v>
      </c>
      <c r="P60" s="90">
        <v>7.1039999999999921</v>
      </c>
      <c r="Q60" s="90">
        <v>7.372000000000007</v>
      </c>
      <c r="R60" s="134">
        <f t="shared" si="0"/>
        <v>60.346000000000004</v>
      </c>
      <c r="S60" s="77">
        <v>59.655983826599936</v>
      </c>
    </row>
    <row r="61" spans="1:19" x14ac:dyDescent="0.35">
      <c r="A61" s="73" t="s">
        <v>139</v>
      </c>
      <c r="B61" s="73">
        <v>2022</v>
      </c>
      <c r="C61" s="74">
        <v>44750</v>
      </c>
      <c r="D61" s="73" t="s">
        <v>66</v>
      </c>
      <c r="E61" s="73" t="s">
        <v>64</v>
      </c>
      <c r="F61" s="73" t="s">
        <v>36</v>
      </c>
      <c r="G61" s="73" t="s">
        <v>37</v>
      </c>
      <c r="H61" s="75">
        <f>(C61-VLOOKUP(F61,Riders!$A$2:$C$267,2,FALSE))/365</f>
        <v>24.12876712328767</v>
      </c>
      <c r="I61" s="73">
        <v>5</v>
      </c>
      <c r="J61" s="86">
        <v>11.829000000000001</v>
      </c>
      <c r="K61" s="87">
        <v>7.0530000000000008</v>
      </c>
      <c r="L61" s="87">
        <v>6.4699999999999989</v>
      </c>
      <c r="M61" s="87">
        <v>6.77</v>
      </c>
      <c r="N61" s="87">
        <v>6.6609999999999943</v>
      </c>
      <c r="O61" s="87">
        <v>6.8440000000000083</v>
      </c>
      <c r="P61" s="87">
        <v>7.2029999999999959</v>
      </c>
      <c r="Q61" s="87">
        <v>7.5420000000000087</v>
      </c>
      <c r="R61" s="134">
        <f t="shared" si="0"/>
        <v>60.372000000000007</v>
      </c>
      <c r="S61" s="76">
        <v>59.630292188431717</v>
      </c>
    </row>
    <row r="62" spans="1:19" x14ac:dyDescent="0.35">
      <c r="A62" s="73" t="s">
        <v>139</v>
      </c>
      <c r="B62" s="73">
        <v>2022</v>
      </c>
      <c r="C62" s="74">
        <v>44750</v>
      </c>
      <c r="D62" s="73" t="s">
        <v>66</v>
      </c>
      <c r="E62" s="73" t="s">
        <v>64</v>
      </c>
      <c r="F62" s="73" t="s">
        <v>43</v>
      </c>
      <c r="G62" s="73" t="s">
        <v>44</v>
      </c>
      <c r="H62" s="75">
        <f>(C62-VLOOKUP(F62,Riders!$A$2:$C$267,2,FALSE))/365</f>
        <v>21.786301369863015</v>
      </c>
      <c r="I62" s="73">
        <v>6</v>
      </c>
      <c r="J62" s="89">
        <v>12.395999999999999</v>
      </c>
      <c r="K62" s="90">
        <v>7.0850000000000062</v>
      </c>
      <c r="L62" s="90">
        <v>6.5639999999999965</v>
      </c>
      <c r="M62" s="90">
        <v>6.5549999999999997</v>
      </c>
      <c r="N62" s="90">
        <v>6.7199999999999989</v>
      </c>
      <c r="O62" s="90">
        <v>6.8870000000000005</v>
      </c>
      <c r="P62" s="90">
        <v>7.1259999999999977</v>
      </c>
      <c r="Q62" s="90">
        <v>7.365000000000002</v>
      </c>
      <c r="R62" s="134">
        <f t="shared" si="0"/>
        <v>60.698</v>
      </c>
      <c r="S62" s="77">
        <v>59.310026689512007</v>
      </c>
    </row>
    <row r="63" spans="1:19" x14ac:dyDescent="0.35">
      <c r="A63" s="73" t="s">
        <v>139</v>
      </c>
      <c r="B63" s="73">
        <v>2022</v>
      </c>
      <c r="C63" s="74">
        <v>44750</v>
      </c>
      <c r="D63" s="73" t="s">
        <v>66</v>
      </c>
      <c r="E63" s="73" t="s">
        <v>64</v>
      </c>
      <c r="F63" s="73" t="s">
        <v>32</v>
      </c>
      <c r="G63" s="73" t="s">
        <v>33</v>
      </c>
      <c r="H63" s="75">
        <f>(C63-VLOOKUP(F63,Riders!$A$2:$C$267,2,FALSE))/365</f>
        <v>20.657534246575342</v>
      </c>
      <c r="I63" s="73">
        <v>7</v>
      </c>
      <c r="J63" s="86">
        <v>12.116</v>
      </c>
      <c r="K63" s="87">
        <v>7.02</v>
      </c>
      <c r="L63" s="87">
        <v>6.7250000000000014</v>
      </c>
      <c r="M63" s="87">
        <v>6.6449999999999996</v>
      </c>
      <c r="N63" s="87">
        <v>6.7969999999999899</v>
      </c>
      <c r="O63" s="87">
        <v>6.9220000000000041</v>
      </c>
      <c r="P63" s="87">
        <v>7.2180000000000035</v>
      </c>
      <c r="Q63" s="87">
        <v>7.4860000000000042</v>
      </c>
      <c r="R63" s="134">
        <f t="shared" si="0"/>
        <v>60.929000000000002</v>
      </c>
      <c r="S63" s="76">
        <v>59.085164699896602</v>
      </c>
    </row>
    <row r="64" spans="1:19" x14ac:dyDescent="0.35">
      <c r="A64" s="73" t="s">
        <v>139</v>
      </c>
      <c r="B64" s="73">
        <v>2022</v>
      </c>
      <c r="C64" s="74">
        <v>44750</v>
      </c>
      <c r="D64" s="73" t="s">
        <v>66</v>
      </c>
      <c r="E64" s="73" t="s">
        <v>64</v>
      </c>
      <c r="F64" s="73" t="s">
        <v>69</v>
      </c>
      <c r="G64" s="73" t="s">
        <v>25</v>
      </c>
      <c r="H64" s="75">
        <f>(C64-VLOOKUP(F64,Riders!$A$2:$C$267,2,FALSE))/365</f>
        <v>28.438356164383563</v>
      </c>
      <c r="I64" s="73">
        <v>8</v>
      </c>
      <c r="J64" s="89">
        <v>12.586</v>
      </c>
      <c r="K64" s="90">
        <v>7.2939999999999987</v>
      </c>
      <c r="L64" s="90">
        <v>6.838000000000001</v>
      </c>
      <c r="M64" s="90">
        <v>6.6900000000000084</v>
      </c>
      <c r="N64" s="90">
        <v>6.7719999999999914</v>
      </c>
      <c r="O64" s="90">
        <v>6.9010000000000034</v>
      </c>
      <c r="P64" s="90">
        <v>7.115000000000002</v>
      </c>
      <c r="Q64" s="90">
        <v>7.2609999999999957</v>
      </c>
      <c r="R64" s="134">
        <f t="shared" si="0"/>
        <v>61.457000000000001</v>
      </c>
      <c r="S64" s="77">
        <v>58.577542021250629</v>
      </c>
    </row>
    <row r="65" spans="1:19" x14ac:dyDescent="0.35">
      <c r="A65" s="67" t="s">
        <v>162</v>
      </c>
      <c r="B65" s="67">
        <v>2022</v>
      </c>
      <c r="C65" s="68">
        <v>44694</v>
      </c>
      <c r="D65" s="67" t="s">
        <v>66</v>
      </c>
      <c r="E65" s="67" t="s">
        <v>21</v>
      </c>
      <c r="F65" s="67" t="s">
        <v>732</v>
      </c>
      <c r="G65" s="67" t="s">
        <v>39</v>
      </c>
      <c r="H65" s="70">
        <f>(C65-VLOOKUP(F65,Riders!$A$2:$C$296,2,FALSE))/365</f>
        <v>21.304109589041097</v>
      </c>
      <c r="I65" s="67">
        <v>1</v>
      </c>
      <c r="J65" s="86">
        <v>11.523</v>
      </c>
      <c r="K65" s="87">
        <v>6.8829999999999956</v>
      </c>
      <c r="L65" s="87">
        <v>6.6260000000000083</v>
      </c>
      <c r="M65" s="87">
        <v>6.6609999999999978</v>
      </c>
      <c r="N65" s="87">
        <v>6.8580000000000005</v>
      </c>
      <c r="O65" s="87">
        <v>7.027000000000001</v>
      </c>
      <c r="P65" s="87">
        <v>7.2999999999999901</v>
      </c>
      <c r="Q65" s="87">
        <v>7.5730000000000004</v>
      </c>
      <c r="R65" s="134">
        <f t="shared" si="0"/>
        <v>60.450999999999993</v>
      </c>
      <c r="S65" s="76">
        <v>59.552364725149303</v>
      </c>
    </row>
    <row r="66" spans="1:19" x14ac:dyDescent="0.35">
      <c r="A66" s="67" t="s">
        <v>162</v>
      </c>
      <c r="B66" s="67">
        <v>2022</v>
      </c>
      <c r="C66" s="68">
        <v>44694</v>
      </c>
      <c r="D66" s="67" t="s">
        <v>66</v>
      </c>
      <c r="E66" s="67" t="s">
        <v>21</v>
      </c>
      <c r="F66" s="67" t="s">
        <v>53</v>
      </c>
      <c r="G66" s="67" t="s">
        <v>25</v>
      </c>
      <c r="H66" s="70">
        <f>(C66-VLOOKUP(F66,Riders!$A$2:$C$296,2,FALSE))/365</f>
        <v>21.846575342465755</v>
      </c>
      <c r="I66" s="67">
        <v>2</v>
      </c>
      <c r="J66" s="89">
        <v>12.114000000000003</v>
      </c>
      <c r="K66" s="90">
        <v>7.327</v>
      </c>
      <c r="L66" s="90">
        <v>6.857999999999997</v>
      </c>
      <c r="M66" s="90">
        <v>6.7150000000000034</v>
      </c>
      <c r="N66" s="90">
        <v>6.7010000000000005</v>
      </c>
      <c r="O66" s="90">
        <v>6.8219999999999956</v>
      </c>
      <c r="P66" s="90">
        <v>7.0150000000000006</v>
      </c>
      <c r="Q66" s="90">
        <v>7.2830000000000013</v>
      </c>
      <c r="R66" s="134">
        <f t="shared" si="0"/>
        <v>60.835000000000001</v>
      </c>
      <c r="S66" s="77">
        <v>59.176460918878931</v>
      </c>
    </row>
    <row r="67" spans="1:19" x14ac:dyDescent="0.35">
      <c r="A67" s="67" t="s">
        <v>162</v>
      </c>
      <c r="B67" s="67">
        <v>2022</v>
      </c>
      <c r="C67" s="68">
        <v>44694</v>
      </c>
      <c r="D67" s="67" t="s">
        <v>66</v>
      </c>
      <c r="E67" s="67" t="s">
        <v>21</v>
      </c>
      <c r="F67" s="67" t="s">
        <v>50</v>
      </c>
      <c r="G67" s="67" t="s">
        <v>44</v>
      </c>
      <c r="H67" s="70">
        <f>(C67-VLOOKUP(F67,Riders!$A$2:$C$296,2,FALSE))/365</f>
        <v>27.832876712328765</v>
      </c>
      <c r="I67" s="67">
        <v>3</v>
      </c>
      <c r="J67" s="86">
        <v>12.335000000000001</v>
      </c>
      <c r="K67" s="87">
        <v>7.0960000000000001</v>
      </c>
      <c r="L67" s="87">
        <v>6.6199999999999974</v>
      </c>
      <c r="M67" s="87">
        <v>6.5169999999999995</v>
      </c>
      <c r="N67" s="87">
        <v>6.654999999999994</v>
      </c>
      <c r="O67" s="87">
        <v>6.9250000000000043</v>
      </c>
      <c r="P67" s="87">
        <v>7.2650000000000006</v>
      </c>
      <c r="Q67" s="87">
        <v>7.6559999999999988</v>
      </c>
      <c r="R67" s="134">
        <f t="shared" ref="R67:R130" si="1">SUM(J67:Q67)</f>
        <v>61.068999999999996</v>
      </c>
      <c r="S67" s="76">
        <v>58.949712620150983</v>
      </c>
    </row>
    <row r="68" spans="1:19" x14ac:dyDescent="0.35">
      <c r="A68" s="67" t="s">
        <v>162</v>
      </c>
      <c r="B68" s="67">
        <v>2022</v>
      </c>
      <c r="C68" s="68">
        <v>44694</v>
      </c>
      <c r="D68" s="67" t="s">
        <v>66</v>
      </c>
      <c r="E68" s="67" t="s">
        <v>21</v>
      </c>
      <c r="F68" s="67" t="s">
        <v>55</v>
      </c>
      <c r="G68" s="67" t="s">
        <v>56</v>
      </c>
      <c r="H68" s="70">
        <f>(C68-VLOOKUP(F68,Riders!$A$2:$C$296,2,FALSE))/365</f>
        <v>21.602739726027398</v>
      </c>
      <c r="I68" s="67">
        <v>4</v>
      </c>
      <c r="J68" s="89">
        <v>11.664</v>
      </c>
      <c r="K68" s="90">
        <v>7.15</v>
      </c>
      <c r="L68" s="90">
        <v>6.8389999999999986</v>
      </c>
      <c r="M68" s="90">
        <v>6.8019999999999996</v>
      </c>
      <c r="N68" s="90">
        <v>6.9180000000000064</v>
      </c>
      <c r="O68" s="90">
        <v>7.1619999999999919</v>
      </c>
      <c r="P68" s="90">
        <v>7.5020000000000024</v>
      </c>
      <c r="Q68" s="90">
        <v>7.8699999999999974</v>
      </c>
      <c r="R68" s="134">
        <f t="shared" si="1"/>
        <v>61.906999999999996</v>
      </c>
      <c r="S68" s="77">
        <v>58.151743744649238</v>
      </c>
    </row>
    <row r="69" spans="1:19" x14ac:dyDescent="0.35">
      <c r="A69" s="67" t="s">
        <v>162</v>
      </c>
      <c r="B69" s="67">
        <v>2022</v>
      </c>
      <c r="C69" s="68">
        <v>44694</v>
      </c>
      <c r="D69" s="67" t="s">
        <v>66</v>
      </c>
      <c r="E69" s="67" t="s">
        <v>21</v>
      </c>
      <c r="F69" s="67" t="s">
        <v>674</v>
      </c>
      <c r="G69" s="67" t="s">
        <v>39</v>
      </c>
      <c r="H69" s="70">
        <f>(C69-VLOOKUP(F69,Riders!$A$2:$C$296,2,FALSE))/365</f>
        <v>24.175342465753424</v>
      </c>
      <c r="I69" s="67">
        <v>5</v>
      </c>
      <c r="J69" s="86">
        <v>12.194000000000001</v>
      </c>
      <c r="K69" s="87">
        <v>7.3160000000000043</v>
      </c>
      <c r="L69" s="87">
        <v>6.8039999999999914</v>
      </c>
      <c r="M69" s="87">
        <v>6.708000000000002</v>
      </c>
      <c r="N69" s="87">
        <v>6.8770000000000024</v>
      </c>
      <c r="O69" s="87">
        <v>7.0929999999999964</v>
      </c>
      <c r="P69" s="87">
        <v>7.3689999999999998</v>
      </c>
      <c r="Q69" s="87">
        <v>7.6340000000000074</v>
      </c>
      <c r="R69" s="134">
        <f t="shared" si="1"/>
        <v>61.995000000000005</v>
      </c>
      <c r="S69" s="76">
        <v>58.069199128962012</v>
      </c>
    </row>
    <row r="70" spans="1:19" x14ac:dyDescent="0.35">
      <c r="A70" s="67" t="s">
        <v>162</v>
      </c>
      <c r="B70" s="67">
        <v>2022</v>
      </c>
      <c r="C70" s="68">
        <v>44694</v>
      </c>
      <c r="D70" s="67" t="s">
        <v>66</v>
      </c>
      <c r="E70" s="67" t="s">
        <v>21</v>
      </c>
      <c r="F70" s="67" t="s">
        <v>34</v>
      </c>
      <c r="G70" s="67" t="s">
        <v>35</v>
      </c>
      <c r="H70" s="70">
        <f>(C70-VLOOKUP(F70,Riders!$A$2:$C$296,2,FALSE))/365</f>
        <v>26.054794520547944</v>
      </c>
      <c r="I70" s="67">
        <v>6</v>
      </c>
      <c r="J70" s="89">
        <v>12.414999999999999</v>
      </c>
      <c r="K70" s="90">
        <v>7.2330000000000041</v>
      </c>
      <c r="L70" s="90">
        <v>6.8699999999999974</v>
      </c>
      <c r="M70" s="90">
        <v>6.8339999999999961</v>
      </c>
      <c r="N70" s="90">
        <v>6.9329999999999998</v>
      </c>
      <c r="O70" s="90">
        <v>7.0870000000000033</v>
      </c>
      <c r="P70" s="90">
        <v>7.3019999999999925</v>
      </c>
      <c r="Q70" s="90">
        <v>7.4199999999999946</v>
      </c>
      <c r="R70" s="134">
        <f t="shared" si="1"/>
        <v>62.093999999999987</v>
      </c>
      <c r="S70" s="77">
        <v>57.97661609817375</v>
      </c>
    </row>
    <row r="71" spans="1:19" x14ac:dyDescent="0.35">
      <c r="A71" s="67" t="s">
        <v>162</v>
      </c>
      <c r="B71" s="67">
        <v>2022</v>
      </c>
      <c r="C71" s="68">
        <v>44694</v>
      </c>
      <c r="D71" s="67" t="s">
        <v>66</v>
      </c>
      <c r="E71" s="67" t="s">
        <v>21</v>
      </c>
      <c r="F71" s="67" t="s">
        <v>54</v>
      </c>
      <c r="G71" s="67" t="s">
        <v>42</v>
      </c>
      <c r="H71" s="70">
        <f>(C71-VLOOKUP(F71,Riders!$A$2:$C$296,2,FALSE))/365</f>
        <v>34.964383561643835</v>
      </c>
      <c r="I71" s="67">
        <v>7</v>
      </c>
      <c r="J71" s="86">
        <v>11.986000000000002</v>
      </c>
      <c r="K71" s="87">
        <v>7.2689999999999966</v>
      </c>
      <c r="L71" s="87">
        <v>6.8500000000000014</v>
      </c>
      <c r="M71" s="87">
        <v>6.8219999999999992</v>
      </c>
      <c r="N71" s="87">
        <v>6.9720000000000013</v>
      </c>
      <c r="O71" s="87">
        <v>7.18</v>
      </c>
      <c r="P71" s="87">
        <v>7.3960000000000008</v>
      </c>
      <c r="Q71" s="87">
        <v>7.6519999999999939</v>
      </c>
      <c r="R71" s="134">
        <f t="shared" si="1"/>
        <v>62.126999999999995</v>
      </c>
      <c r="S71" s="76">
        <v>57.945820657685069</v>
      </c>
    </row>
    <row r="72" spans="1:19" x14ac:dyDescent="0.35">
      <c r="A72" s="67" t="s">
        <v>162</v>
      </c>
      <c r="B72" s="67">
        <v>2022</v>
      </c>
      <c r="C72" s="68">
        <v>44694</v>
      </c>
      <c r="D72" s="67" t="s">
        <v>66</v>
      </c>
      <c r="E72" s="67" t="s">
        <v>21</v>
      </c>
      <c r="F72" s="67" t="s">
        <v>62</v>
      </c>
      <c r="G72" s="67" t="s">
        <v>63</v>
      </c>
      <c r="H72" s="70" t="e">
        <f>(C72-VLOOKUP(F72,Riders!$A$2:$C$296,2,FALSE))/365</f>
        <v>#N/A</v>
      </c>
      <c r="I72" s="67">
        <v>8</v>
      </c>
      <c r="J72" s="89">
        <v>12.741999999999999</v>
      </c>
      <c r="K72" s="90">
        <v>7.3520000000000021</v>
      </c>
      <c r="L72" s="90">
        <v>6.9309999999999938</v>
      </c>
      <c r="M72" s="90">
        <v>6.8690000000000033</v>
      </c>
      <c r="N72" s="90">
        <v>6.9549999999999983</v>
      </c>
      <c r="O72" s="90">
        <v>7.0980000000000061</v>
      </c>
      <c r="P72" s="90">
        <v>7.32</v>
      </c>
      <c r="Q72" s="90">
        <v>7.5959999999999894</v>
      </c>
      <c r="R72" s="134">
        <f t="shared" si="1"/>
        <v>62.862999999999992</v>
      </c>
      <c r="S72" s="77">
        <v>57.267390993112009</v>
      </c>
    </row>
    <row r="73" spans="1:19" x14ac:dyDescent="0.35">
      <c r="A73" s="67" t="s">
        <v>162</v>
      </c>
      <c r="B73" s="67">
        <v>2022</v>
      </c>
      <c r="C73" s="68">
        <v>44694</v>
      </c>
      <c r="D73" s="67" t="s">
        <v>66</v>
      </c>
      <c r="E73" s="67" t="s">
        <v>21</v>
      </c>
      <c r="F73" s="67" t="s">
        <v>165</v>
      </c>
      <c r="G73" s="67" t="s">
        <v>166</v>
      </c>
      <c r="H73" s="70">
        <f>(C73-VLOOKUP(F73,Riders!$A$2:$C$296,2,FALSE))/365</f>
        <v>20.904109589041095</v>
      </c>
      <c r="I73" s="67">
        <v>9</v>
      </c>
      <c r="J73" s="86">
        <v>12.372999999999999</v>
      </c>
      <c r="K73" s="87">
        <v>7.2010000000000023</v>
      </c>
      <c r="L73" s="87">
        <v>6.8089999999999939</v>
      </c>
      <c r="M73" s="87">
        <v>6.8540000000000063</v>
      </c>
      <c r="N73" s="87">
        <v>6.9889999999999972</v>
      </c>
      <c r="O73" s="87">
        <v>7.2880000000000038</v>
      </c>
      <c r="P73" s="87">
        <v>7.6139999999999972</v>
      </c>
      <c r="Q73" s="87">
        <v>7.9789999999999921</v>
      </c>
      <c r="R73" s="134">
        <f t="shared" si="1"/>
        <v>63.106999999999992</v>
      </c>
      <c r="S73" s="76">
        <v>57.045969543790711</v>
      </c>
    </row>
    <row r="74" spans="1:19" x14ac:dyDescent="0.35">
      <c r="A74" s="67" t="s">
        <v>162</v>
      </c>
      <c r="B74" s="67">
        <v>2022</v>
      </c>
      <c r="C74" s="68">
        <v>44694</v>
      </c>
      <c r="D74" s="67" t="s">
        <v>66</v>
      </c>
      <c r="E74" s="67" t="s">
        <v>21</v>
      </c>
      <c r="F74" s="67" t="s">
        <v>730</v>
      </c>
      <c r="G74" s="67" t="s">
        <v>25</v>
      </c>
      <c r="H74" s="70" t="e">
        <f>(C74-VLOOKUP(F74,Riders!$A$2:$C$296,2,FALSE))/365</f>
        <v>#N/A</v>
      </c>
      <c r="I74" s="67">
        <v>10</v>
      </c>
      <c r="J74" s="89">
        <v>13.003</v>
      </c>
      <c r="K74" s="90">
        <v>7.7339999999999982</v>
      </c>
      <c r="L74" s="90">
        <v>7.1789999999999985</v>
      </c>
      <c r="M74" s="90">
        <v>7.0020000000000024</v>
      </c>
      <c r="N74" s="90">
        <v>7.0160000000000053</v>
      </c>
      <c r="O74" s="90">
        <v>7.0929999999999964</v>
      </c>
      <c r="P74" s="90">
        <v>7.2469999999999999</v>
      </c>
      <c r="Q74" s="90">
        <v>7.3630000000000067</v>
      </c>
      <c r="R74" s="134">
        <f t="shared" si="1"/>
        <v>63.637000000000008</v>
      </c>
      <c r="S74" s="77">
        <v>56.570862862799935</v>
      </c>
    </row>
    <row r="75" spans="1:19" x14ac:dyDescent="0.35">
      <c r="A75" s="67" t="s">
        <v>162</v>
      </c>
      <c r="B75" s="67">
        <v>2022</v>
      </c>
      <c r="C75" s="68">
        <v>44694</v>
      </c>
      <c r="D75" s="67" t="s">
        <v>66</v>
      </c>
      <c r="E75" s="67" t="s">
        <v>21</v>
      </c>
      <c r="F75" s="67" t="s">
        <v>513</v>
      </c>
      <c r="G75" s="67" t="s">
        <v>29</v>
      </c>
      <c r="H75" s="70">
        <f>(C75-VLOOKUP(F75,Riders!$A$2:$C$296,2,FALSE))/365</f>
        <v>27.027397260273972</v>
      </c>
      <c r="I75" s="67">
        <v>11</v>
      </c>
      <c r="J75" s="86">
        <v>12.916</v>
      </c>
      <c r="K75" s="87">
        <v>7.7629999999999981</v>
      </c>
      <c r="L75" s="87">
        <v>7.2650000000000041</v>
      </c>
      <c r="M75" s="87">
        <v>7.1319999999999979</v>
      </c>
      <c r="N75" s="87">
        <v>7.1299999999999955</v>
      </c>
      <c r="O75" s="87">
        <v>7.2410000000000068</v>
      </c>
      <c r="P75" s="87">
        <v>7.3299999999999983</v>
      </c>
      <c r="Q75" s="87">
        <v>7.4440000000000026</v>
      </c>
      <c r="R75" s="134">
        <f t="shared" si="1"/>
        <v>64.221000000000004</v>
      </c>
      <c r="S75" s="76">
        <v>56.056430139673935</v>
      </c>
    </row>
    <row r="76" spans="1:19" x14ac:dyDescent="0.35">
      <c r="A76" s="67" t="s">
        <v>162</v>
      </c>
      <c r="B76" s="67">
        <v>2022</v>
      </c>
      <c r="C76" s="68">
        <v>44694</v>
      </c>
      <c r="D76" s="67" t="s">
        <v>66</v>
      </c>
      <c r="E76" s="67" t="s">
        <v>21</v>
      </c>
      <c r="F76" s="67" t="s">
        <v>731</v>
      </c>
      <c r="G76" s="67" t="s">
        <v>29</v>
      </c>
      <c r="H76" s="70" t="e">
        <f>(C76-VLOOKUP(F76,Riders!$A$2:$C$296,2,FALSE))/365</f>
        <v>#N/A</v>
      </c>
      <c r="I76" s="67">
        <v>12</v>
      </c>
      <c r="J76" s="89">
        <v>13.304</v>
      </c>
      <c r="K76" s="90">
        <v>7.8210000000000033</v>
      </c>
      <c r="L76" s="90">
        <v>7.3439999999999941</v>
      </c>
      <c r="M76" s="90">
        <v>7.157</v>
      </c>
      <c r="N76" s="90">
        <v>7.1559999999999988</v>
      </c>
      <c r="O76" s="90">
        <v>7.2150000000000105</v>
      </c>
      <c r="P76" s="90">
        <v>7.275999999999982</v>
      </c>
      <c r="Q76" s="90">
        <v>7.366000000000021</v>
      </c>
      <c r="R76" s="134">
        <f t="shared" si="1"/>
        <v>64.63900000000001</v>
      </c>
      <c r="S76" s="77">
        <v>55.693930908584591</v>
      </c>
    </row>
    <row r="77" spans="1:19" x14ac:dyDescent="0.35">
      <c r="A77" s="67" t="s">
        <v>162</v>
      </c>
      <c r="B77" s="67">
        <v>2022</v>
      </c>
      <c r="C77" s="68">
        <v>44694</v>
      </c>
      <c r="D77" s="67" t="s">
        <v>66</v>
      </c>
      <c r="E77" s="67" t="s">
        <v>21</v>
      </c>
      <c r="F77" s="67" t="s">
        <v>83</v>
      </c>
      <c r="G77" s="67" t="s">
        <v>82</v>
      </c>
      <c r="H77" s="70">
        <f>(C77-VLOOKUP(F77,Riders!$A$2:$C$296,2,FALSE))/365</f>
        <v>28.775342465753425</v>
      </c>
      <c r="I77" s="67">
        <v>13</v>
      </c>
      <c r="J77" s="86">
        <v>12.289999999999997</v>
      </c>
      <c r="K77" s="87">
        <v>7.1880000000000042</v>
      </c>
      <c r="L77" s="87">
        <v>6.9519999999999982</v>
      </c>
      <c r="M77" s="87">
        <v>7.0749999999999957</v>
      </c>
      <c r="N77" s="87">
        <v>7.3180000000000049</v>
      </c>
      <c r="O77" s="87">
        <v>7.6019999999999897</v>
      </c>
      <c r="P77" s="87">
        <v>7.9200000000000088</v>
      </c>
      <c r="Q77" s="87">
        <v>8.2949999999999875</v>
      </c>
      <c r="R77" s="134">
        <f t="shared" si="1"/>
        <v>64.639999999999986</v>
      </c>
      <c r="S77" s="76">
        <v>55.693069306930703</v>
      </c>
    </row>
    <row r="78" spans="1:19" x14ac:dyDescent="0.35">
      <c r="A78" s="67" t="s">
        <v>162</v>
      </c>
      <c r="B78" s="67">
        <v>2022</v>
      </c>
      <c r="C78" s="68">
        <v>44694</v>
      </c>
      <c r="D78" s="67" t="s">
        <v>66</v>
      </c>
      <c r="E78" s="67" t="s">
        <v>21</v>
      </c>
      <c r="F78" s="67" t="s">
        <v>719</v>
      </c>
      <c r="G78" s="67" t="s">
        <v>56</v>
      </c>
      <c r="H78" s="70" t="e">
        <f>(C78-VLOOKUP(F78,Riders!$A$2:$C$296,2,FALSE))/365</f>
        <v>#N/A</v>
      </c>
      <c r="I78" s="67">
        <v>14</v>
      </c>
      <c r="J78" s="89">
        <v>11.788000000000002</v>
      </c>
      <c r="K78" s="90">
        <v>7.4149999999999974</v>
      </c>
      <c r="L78" s="90">
        <v>7.2270000000000003</v>
      </c>
      <c r="M78" s="90">
        <v>7.2680000000000007</v>
      </c>
      <c r="N78" s="90">
        <v>7.4789999999999992</v>
      </c>
      <c r="O78" s="90">
        <v>7.9160000000000039</v>
      </c>
      <c r="P78" s="90">
        <v>8.4259999999999877</v>
      </c>
      <c r="Q78" s="90">
        <v>9.0420000000000158</v>
      </c>
      <c r="R78" s="134">
        <f t="shared" si="1"/>
        <v>66.561000000000007</v>
      </c>
      <c r="S78" s="77">
        <v>54.085725875512679</v>
      </c>
    </row>
    <row r="79" spans="1:19" x14ac:dyDescent="0.35">
      <c r="A79" s="73" t="s">
        <v>162</v>
      </c>
      <c r="B79" s="73">
        <v>2022</v>
      </c>
      <c r="C79" s="74">
        <v>44694</v>
      </c>
      <c r="D79" s="73" t="s">
        <v>66</v>
      </c>
      <c r="E79" s="73" t="s">
        <v>64</v>
      </c>
      <c r="F79" s="73" t="s">
        <v>732</v>
      </c>
      <c r="G79" s="73" t="s">
        <v>39</v>
      </c>
      <c r="H79" s="75">
        <f>(C79-VLOOKUP(F79,Riders!$A$2:$C$296,2,FALSE))/365</f>
        <v>21.304109589041097</v>
      </c>
      <c r="I79" s="73">
        <v>1</v>
      </c>
      <c r="J79" s="86">
        <v>11.386000000000001</v>
      </c>
      <c r="K79" s="87">
        <v>6.9350000000000005</v>
      </c>
      <c r="L79" s="87">
        <v>6.6739999999999959</v>
      </c>
      <c r="M79" s="87">
        <v>6.722999999999999</v>
      </c>
      <c r="N79" s="87">
        <v>6.9079999999999941</v>
      </c>
      <c r="O79" s="87">
        <v>7.1200000000000188</v>
      </c>
      <c r="P79" s="87">
        <v>7.3909999999999982</v>
      </c>
      <c r="Q79" s="87">
        <v>7.6169999999999902</v>
      </c>
      <c r="R79" s="134">
        <f t="shared" si="1"/>
        <v>60.753999999999998</v>
      </c>
      <c r="S79" s="76">
        <v>59.255357671922837</v>
      </c>
    </row>
    <row r="80" spans="1:19" x14ac:dyDescent="0.35">
      <c r="A80" s="73" t="s">
        <v>162</v>
      </c>
      <c r="B80" s="73">
        <v>2022</v>
      </c>
      <c r="C80" s="74">
        <v>44694</v>
      </c>
      <c r="D80" s="73" t="s">
        <v>66</v>
      </c>
      <c r="E80" s="73" t="s">
        <v>64</v>
      </c>
      <c r="F80" s="73" t="s">
        <v>34</v>
      </c>
      <c r="G80" s="73" t="s">
        <v>35</v>
      </c>
      <c r="H80" s="75">
        <f>(C80-VLOOKUP(F80,Riders!$A$2:$C$296,2,FALSE))/365</f>
        <v>26.054794520547944</v>
      </c>
      <c r="I80" s="73">
        <v>2</v>
      </c>
      <c r="J80" s="89">
        <v>12.236000000000001</v>
      </c>
      <c r="K80" s="90">
        <v>7.1609999999999943</v>
      </c>
      <c r="L80" s="90">
        <v>6.7580000000000062</v>
      </c>
      <c r="M80" s="90">
        <v>6.720000000000006</v>
      </c>
      <c r="N80" s="90">
        <v>6.7639999999999958</v>
      </c>
      <c r="O80" s="90">
        <v>6.9239999999999995</v>
      </c>
      <c r="P80" s="90">
        <v>7.1129999999999995</v>
      </c>
      <c r="Q80" s="90">
        <v>7.3370000000000033</v>
      </c>
      <c r="R80" s="134">
        <f t="shared" si="1"/>
        <v>61.013000000000005</v>
      </c>
      <c r="S80" s="77">
        <v>59.003818858276098</v>
      </c>
    </row>
    <row r="81" spans="1:19" x14ac:dyDescent="0.35">
      <c r="A81" s="73" t="s">
        <v>162</v>
      </c>
      <c r="B81" s="73">
        <v>2022</v>
      </c>
      <c r="C81" s="74">
        <v>44694</v>
      </c>
      <c r="D81" s="73" t="s">
        <v>66</v>
      </c>
      <c r="E81" s="73" t="s">
        <v>64</v>
      </c>
      <c r="F81" s="73" t="s">
        <v>50</v>
      </c>
      <c r="G81" s="73" t="s">
        <v>44</v>
      </c>
      <c r="H81" s="75">
        <f>(C81-VLOOKUP(F81,Riders!$A$2:$C$296,2,FALSE))/365</f>
        <v>27.832876712328765</v>
      </c>
      <c r="I81" s="73">
        <v>3</v>
      </c>
      <c r="J81" s="86">
        <v>12.173</v>
      </c>
      <c r="K81" s="87">
        <v>7.0419999999999998</v>
      </c>
      <c r="L81" s="87">
        <v>6.5819999999999972</v>
      </c>
      <c r="M81" s="87">
        <v>6.5190000000000055</v>
      </c>
      <c r="N81" s="87">
        <v>6.6900000000000048</v>
      </c>
      <c r="O81" s="87">
        <v>6.9709999999999965</v>
      </c>
      <c r="P81" s="87">
        <v>7.3460000000000036</v>
      </c>
      <c r="Q81" s="87">
        <v>7.7820000000000036</v>
      </c>
      <c r="R81" s="134">
        <f t="shared" si="1"/>
        <v>61.105000000000011</v>
      </c>
      <c r="S81" s="76">
        <v>58.914982407331628</v>
      </c>
    </row>
    <row r="82" spans="1:19" x14ac:dyDescent="0.35">
      <c r="A82" s="73" t="s">
        <v>162</v>
      </c>
      <c r="B82" s="73">
        <v>2022</v>
      </c>
      <c r="C82" s="74">
        <v>44694</v>
      </c>
      <c r="D82" s="73" t="s">
        <v>66</v>
      </c>
      <c r="E82" s="73" t="s">
        <v>64</v>
      </c>
      <c r="F82" s="73" t="s">
        <v>53</v>
      </c>
      <c r="G82" s="73" t="s">
        <v>25</v>
      </c>
      <c r="H82" s="75">
        <f>(C82-VLOOKUP(F82,Riders!$A$2:$C$296,2,FALSE))/365</f>
        <v>21.846575342465755</v>
      </c>
      <c r="I82" s="73">
        <v>4</v>
      </c>
      <c r="J82" s="89">
        <v>12.054</v>
      </c>
      <c r="K82" s="90">
        <v>7.2780000000000005</v>
      </c>
      <c r="L82" s="90">
        <v>6.8389999999999986</v>
      </c>
      <c r="M82" s="90">
        <v>6.7320000000000064</v>
      </c>
      <c r="N82" s="90">
        <v>6.813999999999993</v>
      </c>
      <c r="O82" s="90">
        <v>6.9160000000000039</v>
      </c>
      <c r="P82" s="90">
        <v>7.1209999999999951</v>
      </c>
      <c r="Q82" s="90">
        <v>7.3790000000000049</v>
      </c>
      <c r="R82" s="134">
        <f t="shared" si="1"/>
        <v>61.133000000000003</v>
      </c>
      <c r="S82" s="77">
        <v>58.88799829879116</v>
      </c>
    </row>
    <row r="83" spans="1:19" x14ac:dyDescent="0.35">
      <c r="A83" s="73" t="s">
        <v>162</v>
      </c>
      <c r="B83" s="73">
        <v>2022</v>
      </c>
      <c r="C83" s="74">
        <v>44694</v>
      </c>
      <c r="D83" s="73" t="s">
        <v>66</v>
      </c>
      <c r="E83" s="73" t="s">
        <v>64</v>
      </c>
      <c r="F83" s="73" t="s">
        <v>55</v>
      </c>
      <c r="G83" s="73" t="s">
        <v>56</v>
      </c>
      <c r="H83" s="75">
        <f>(C83-VLOOKUP(F83,Riders!$A$2:$C$296,2,FALSE))/365</f>
        <v>21.602739726027398</v>
      </c>
      <c r="I83" s="73">
        <v>5</v>
      </c>
      <c r="J83" s="86">
        <v>11.537999999999998</v>
      </c>
      <c r="K83" s="87">
        <v>7.0739999999999963</v>
      </c>
      <c r="L83" s="87">
        <v>6.7770000000000046</v>
      </c>
      <c r="M83" s="87">
        <v>6.7449999999999939</v>
      </c>
      <c r="N83" s="87">
        <v>6.8830000000000098</v>
      </c>
      <c r="O83" s="87">
        <v>7.1579999999999941</v>
      </c>
      <c r="P83" s="87">
        <v>7.5350000000000037</v>
      </c>
      <c r="Q83" s="87">
        <v>8.0120000000000076</v>
      </c>
      <c r="R83" s="134">
        <f t="shared" si="1"/>
        <v>61.722000000000008</v>
      </c>
      <c r="S83" s="76">
        <v>58.326042578011077</v>
      </c>
    </row>
    <row r="84" spans="1:19" x14ac:dyDescent="0.35">
      <c r="A84" s="73" t="s">
        <v>162</v>
      </c>
      <c r="B84" s="73">
        <v>2022</v>
      </c>
      <c r="C84" s="74">
        <v>44694</v>
      </c>
      <c r="D84" s="73" t="s">
        <v>66</v>
      </c>
      <c r="E84" s="73" t="s">
        <v>64</v>
      </c>
      <c r="F84" s="73" t="s">
        <v>674</v>
      </c>
      <c r="G84" s="73" t="s">
        <v>39</v>
      </c>
      <c r="H84" s="75">
        <f>(C84-VLOOKUP(F84,Riders!$A$2:$C$296,2,FALSE))/365</f>
        <v>24.175342465753424</v>
      </c>
      <c r="I84" s="73">
        <v>6</v>
      </c>
      <c r="J84" s="89">
        <v>11.830999999999998</v>
      </c>
      <c r="K84" s="90">
        <v>7.0200000000000014</v>
      </c>
      <c r="L84" s="90">
        <v>6.6940000000000026</v>
      </c>
      <c r="M84" s="90">
        <v>6.7019999999999982</v>
      </c>
      <c r="N84" s="90">
        <v>6.9140000000000015</v>
      </c>
      <c r="O84" s="90">
        <v>7.2220000000000013</v>
      </c>
      <c r="P84" s="90">
        <v>7.5529999999999973</v>
      </c>
      <c r="Q84" s="90">
        <v>7.8710000000000022</v>
      </c>
      <c r="R84" s="134">
        <f t="shared" si="1"/>
        <v>61.807000000000002</v>
      </c>
      <c r="S84" s="77">
        <v>58.245829760383124</v>
      </c>
    </row>
    <row r="85" spans="1:19" x14ac:dyDescent="0.35">
      <c r="A85" s="73" t="s">
        <v>162</v>
      </c>
      <c r="B85" s="73">
        <v>2022</v>
      </c>
      <c r="C85" s="74">
        <v>44694</v>
      </c>
      <c r="D85" s="73" t="s">
        <v>66</v>
      </c>
      <c r="E85" s="73" t="s">
        <v>64</v>
      </c>
      <c r="F85" s="73" t="s">
        <v>54</v>
      </c>
      <c r="G85" s="73" t="s">
        <v>42</v>
      </c>
      <c r="H85" s="75">
        <f>(C85-VLOOKUP(F85,Riders!$A$2:$C$296,2,FALSE))/365</f>
        <v>34.964383561643835</v>
      </c>
      <c r="I85" s="73">
        <v>7</v>
      </c>
      <c r="J85" s="86">
        <v>12.02</v>
      </c>
      <c r="K85" s="87">
        <v>7.2789999999999999</v>
      </c>
      <c r="L85" s="87">
        <v>6.8470000000000049</v>
      </c>
      <c r="M85" s="87">
        <v>6.8319999999999972</v>
      </c>
      <c r="N85" s="87">
        <v>6.9570000000000078</v>
      </c>
      <c r="O85" s="87">
        <v>7.1769999999999925</v>
      </c>
      <c r="P85" s="87">
        <v>7.3699999999999974</v>
      </c>
      <c r="Q85" s="87">
        <v>7.6550000000000011</v>
      </c>
      <c r="R85" s="134">
        <f t="shared" si="1"/>
        <v>62.137</v>
      </c>
      <c r="S85" s="76">
        <v>57.936495163911999</v>
      </c>
    </row>
    <row r="86" spans="1:19" x14ac:dyDescent="0.35">
      <c r="A86" s="73" t="s">
        <v>162</v>
      </c>
      <c r="B86" s="73">
        <v>2022</v>
      </c>
      <c r="C86" s="74">
        <v>44694</v>
      </c>
      <c r="D86" s="73" t="s">
        <v>66</v>
      </c>
      <c r="E86" s="73" t="s">
        <v>64</v>
      </c>
      <c r="F86" s="73" t="s">
        <v>62</v>
      </c>
      <c r="G86" s="73" t="s">
        <v>63</v>
      </c>
      <c r="H86" s="75" t="e">
        <f>(C86-VLOOKUP(F86,Riders!$A$2:$C$296,2,FALSE))/365</f>
        <v>#N/A</v>
      </c>
      <c r="I86" s="73">
        <v>8</v>
      </c>
      <c r="J86" s="89">
        <v>12.861000000000001</v>
      </c>
      <c r="K86" s="90">
        <v>7.3550000000000004</v>
      </c>
      <c r="L86" s="90">
        <v>6.9539999999999971</v>
      </c>
      <c r="M86" s="90">
        <v>6.9570000000000114</v>
      </c>
      <c r="N86" s="90">
        <v>7.0389999999999873</v>
      </c>
      <c r="O86" s="90">
        <v>7.159000000000006</v>
      </c>
      <c r="P86" s="90">
        <v>7.3660000000000068</v>
      </c>
      <c r="Q86" s="90">
        <v>7.5929999999999822</v>
      </c>
      <c r="R86" s="134">
        <f t="shared" si="1"/>
        <v>63.283999999999992</v>
      </c>
      <c r="S86" s="77">
        <v>56.886416787813673</v>
      </c>
    </row>
    <row r="87" spans="1:19" x14ac:dyDescent="0.35">
      <c r="A87" s="67" t="s">
        <v>65</v>
      </c>
      <c r="B87" s="67">
        <v>2022</v>
      </c>
      <c r="C87" s="68">
        <v>44673</v>
      </c>
      <c r="D87" s="67" t="s">
        <v>66</v>
      </c>
      <c r="E87" s="67" t="s">
        <v>21</v>
      </c>
      <c r="F87" s="67" t="s">
        <v>26</v>
      </c>
      <c r="G87" s="67" t="s">
        <v>27</v>
      </c>
      <c r="H87" s="70">
        <f>(C87-VLOOKUP(F87,Riders!$A$2:$C$1999,2,FALSE))/365</f>
        <v>24.580821917808219</v>
      </c>
      <c r="I87" s="67">
        <v>1</v>
      </c>
      <c r="J87" s="86">
        <v>11.972</v>
      </c>
      <c r="K87" s="87">
        <v>6.9970000000000017</v>
      </c>
      <c r="L87" s="87">
        <v>6.5829999999999984</v>
      </c>
      <c r="M87" s="87">
        <v>6.5559999999999974</v>
      </c>
      <c r="N87" s="87">
        <v>6.6580000000000013</v>
      </c>
      <c r="O87" s="87">
        <v>6.8509999999999991</v>
      </c>
      <c r="P87" s="87">
        <v>7.1350000000000051</v>
      </c>
      <c r="Q87" s="87">
        <v>7.488999999999983</v>
      </c>
      <c r="R87" s="134">
        <f t="shared" si="1"/>
        <v>60.240999999999985</v>
      </c>
      <c r="S87" s="78">
        <v>59.759964144021531</v>
      </c>
    </row>
    <row r="88" spans="1:19" x14ac:dyDescent="0.35">
      <c r="A88" s="67" t="s">
        <v>65</v>
      </c>
      <c r="B88" s="67">
        <v>2022</v>
      </c>
      <c r="C88" s="68">
        <v>44673</v>
      </c>
      <c r="D88" s="67" t="s">
        <v>66</v>
      </c>
      <c r="E88" s="67" t="s">
        <v>21</v>
      </c>
      <c r="F88" s="67" t="s">
        <v>43</v>
      </c>
      <c r="G88" s="67" t="s">
        <v>44</v>
      </c>
      <c r="H88" s="70">
        <f>(C88-VLOOKUP(F88,Riders!$A$2:$C$1999,2,FALSE))/365</f>
        <v>21.575342465753426</v>
      </c>
      <c r="I88" s="67">
        <v>2</v>
      </c>
      <c r="J88" s="89">
        <v>12.524000000000003</v>
      </c>
      <c r="K88" s="90">
        <v>7.1279999999999983</v>
      </c>
      <c r="L88" s="90">
        <v>6.6159999999999997</v>
      </c>
      <c r="M88" s="90">
        <v>6.5010000000000048</v>
      </c>
      <c r="N88" s="90">
        <v>6.5779999999999959</v>
      </c>
      <c r="O88" s="90">
        <v>6.7389999999999901</v>
      </c>
      <c r="P88" s="90">
        <v>7.0159999999999982</v>
      </c>
      <c r="Q88" s="90">
        <v>7.2800000000000153</v>
      </c>
      <c r="R88" s="134">
        <f t="shared" si="1"/>
        <v>60.382000000000005</v>
      </c>
      <c r="S88" s="79">
        <v>59.620416680467685</v>
      </c>
    </row>
    <row r="89" spans="1:19" x14ac:dyDescent="0.35">
      <c r="A89" s="67" t="s">
        <v>65</v>
      </c>
      <c r="B89" s="67">
        <v>2022</v>
      </c>
      <c r="C89" s="68">
        <v>44673</v>
      </c>
      <c r="D89" s="67" t="s">
        <v>66</v>
      </c>
      <c r="E89" s="67" t="s">
        <v>21</v>
      </c>
      <c r="F89" s="67" t="s">
        <v>67</v>
      </c>
      <c r="G89" s="67" t="s">
        <v>31</v>
      </c>
      <c r="H89" s="70">
        <f>(C89-VLOOKUP(F89,Riders!$A$2:$C$1999,2,FALSE))/365</f>
        <v>28.487671232876714</v>
      </c>
      <c r="I89" s="67">
        <v>3</v>
      </c>
      <c r="J89" s="86">
        <v>12.171000000000001</v>
      </c>
      <c r="K89" s="87">
        <v>7.0219999999999967</v>
      </c>
      <c r="L89" s="87">
        <v>6.5900000000000034</v>
      </c>
      <c r="M89" s="87">
        <v>6.5510000000000019</v>
      </c>
      <c r="N89" s="87">
        <v>6.6909999999999954</v>
      </c>
      <c r="O89" s="87">
        <v>6.8990000000000009</v>
      </c>
      <c r="P89" s="87">
        <v>7.1829999999999998</v>
      </c>
      <c r="Q89" s="87">
        <v>7.4069999999999965</v>
      </c>
      <c r="R89" s="134">
        <f t="shared" si="1"/>
        <v>60.513999999999996</v>
      </c>
      <c r="S89" s="80">
        <v>59.490365865750078</v>
      </c>
    </row>
    <row r="90" spans="1:19" x14ac:dyDescent="0.35">
      <c r="A90" s="67" t="s">
        <v>65</v>
      </c>
      <c r="B90" s="67">
        <v>2022</v>
      </c>
      <c r="C90" s="68">
        <v>44673</v>
      </c>
      <c r="D90" s="67" t="s">
        <v>66</v>
      </c>
      <c r="E90" s="67" t="s">
        <v>21</v>
      </c>
      <c r="F90" s="67" t="s">
        <v>36</v>
      </c>
      <c r="G90" s="67" t="s">
        <v>37</v>
      </c>
      <c r="H90" s="70">
        <f>(C90-VLOOKUP(F90,Riders!$A$2:$C$1999,2,FALSE))/365</f>
        <v>23.917808219178081</v>
      </c>
      <c r="I90" s="67">
        <v>4</v>
      </c>
      <c r="J90" s="89">
        <v>11.723000000000003</v>
      </c>
      <c r="K90" s="90">
        <v>7.0729999999999968</v>
      </c>
      <c r="L90" s="90">
        <v>6.6200000000000045</v>
      </c>
      <c r="M90" s="90">
        <v>6.544000000000004</v>
      </c>
      <c r="N90" s="90">
        <v>6.6749999999999901</v>
      </c>
      <c r="O90" s="90">
        <v>6.9679999999999964</v>
      </c>
      <c r="P90" s="90">
        <v>7.3530000000000086</v>
      </c>
      <c r="Q90" s="90">
        <v>7.7979999999999947</v>
      </c>
      <c r="R90" s="134">
        <f t="shared" si="1"/>
        <v>60.753999999999998</v>
      </c>
      <c r="S90" s="79">
        <v>59.255357671922837</v>
      </c>
    </row>
    <row r="91" spans="1:19" x14ac:dyDescent="0.35">
      <c r="A91" s="67" t="s">
        <v>65</v>
      </c>
      <c r="B91" s="67">
        <v>2022</v>
      </c>
      <c r="C91" s="68">
        <v>44673</v>
      </c>
      <c r="D91" s="67" t="s">
        <v>66</v>
      </c>
      <c r="E91" s="67" t="s">
        <v>21</v>
      </c>
      <c r="F91" s="67" t="s">
        <v>68</v>
      </c>
      <c r="G91" s="67" t="s">
        <v>29</v>
      </c>
      <c r="H91" s="70">
        <f>(C91-VLOOKUP(F91,Riders!$A$2:$C$1999,2,FALSE))/365</f>
        <v>32.076712328767123</v>
      </c>
      <c r="I91" s="67">
        <v>5</v>
      </c>
      <c r="J91" s="86">
        <v>11.921999999999999</v>
      </c>
      <c r="K91" s="87">
        <v>6.9800000000000022</v>
      </c>
      <c r="L91" s="87">
        <v>6.6600000000000037</v>
      </c>
      <c r="M91" s="87">
        <v>6.7249999999999943</v>
      </c>
      <c r="N91" s="87">
        <v>6.8490000000000038</v>
      </c>
      <c r="O91" s="87">
        <v>7.029999999999994</v>
      </c>
      <c r="P91" s="87">
        <v>7.2700000000000031</v>
      </c>
      <c r="Q91" s="87">
        <v>7.5069999999999979</v>
      </c>
      <c r="R91" s="134">
        <f t="shared" si="1"/>
        <v>60.942999999999998</v>
      </c>
      <c r="S91" s="80">
        <v>59.071591487127321</v>
      </c>
    </row>
    <row r="92" spans="1:19" x14ac:dyDescent="0.35">
      <c r="A92" s="67" t="s">
        <v>65</v>
      </c>
      <c r="B92" s="67">
        <v>2022</v>
      </c>
      <c r="C92" s="68">
        <v>44673</v>
      </c>
      <c r="D92" s="67" t="s">
        <v>66</v>
      </c>
      <c r="E92" s="67" t="s">
        <v>21</v>
      </c>
      <c r="F92" s="67" t="s">
        <v>69</v>
      </c>
      <c r="G92" s="67" t="s">
        <v>25</v>
      </c>
      <c r="H92" s="70">
        <f>(C92-VLOOKUP(F92,Riders!$A$2:$C$1999,2,FALSE))/365</f>
        <v>28.227397260273971</v>
      </c>
      <c r="I92" s="67">
        <v>6</v>
      </c>
      <c r="J92" s="89">
        <v>12.282</v>
      </c>
      <c r="K92" s="90">
        <v>7.3669999999999973</v>
      </c>
      <c r="L92" s="90">
        <v>6.879999999999999</v>
      </c>
      <c r="M92" s="90">
        <v>6.7020000000000053</v>
      </c>
      <c r="N92" s="90">
        <v>6.7109999999999914</v>
      </c>
      <c r="O92" s="90">
        <v>6.8580000000000041</v>
      </c>
      <c r="P92" s="90">
        <v>6.9899999999999949</v>
      </c>
      <c r="Q92" s="90">
        <v>7.183000000000014</v>
      </c>
      <c r="R92" s="134">
        <f t="shared" si="1"/>
        <v>60.973000000000006</v>
      </c>
      <c r="S92" s="79">
        <v>59.042527020156456</v>
      </c>
    </row>
    <row r="93" spans="1:19" x14ac:dyDescent="0.35">
      <c r="A93" s="67" t="s">
        <v>65</v>
      </c>
      <c r="B93" s="67">
        <v>2022</v>
      </c>
      <c r="C93" s="68">
        <v>44673</v>
      </c>
      <c r="D93" s="67" t="s">
        <v>66</v>
      </c>
      <c r="E93" s="67" t="s">
        <v>21</v>
      </c>
      <c r="F93" s="67" t="s">
        <v>50</v>
      </c>
      <c r="G93" s="67" t="s">
        <v>44</v>
      </c>
      <c r="H93" s="70">
        <f>(C93-VLOOKUP(F93,Riders!$A$2:$C$1999,2,FALSE))/365</f>
        <v>27.775342465753425</v>
      </c>
      <c r="I93" s="67">
        <v>7</v>
      </c>
      <c r="J93" s="86">
        <v>12.350999999999999</v>
      </c>
      <c r="K93" s="87">
        <v>7.1380000000000017</v>
      </c>
      <c r="L93" s="87">
        <v>6.6009999999999991</v>
      </c>
      <c r="M93" s="87">
        <v>6.5269999999999904</v>
      </c>
      <c r="N93" s="87">
        <v>6.6430000000000078</v>
      </c>
      <c r="O93" s="87">
        <v>6.899000000000008</v>
      </c>
      <c r="P93" s="87">
        <v>7.2159999999999869</v>
      </c>
      <c r="Q93" s="87">
        <v>7.6130000000000067</v>
      </c>
      <c r="R93" s="134">
        <f t="shared" si="1"/>
        <v>60.988</v>
      </c>
      <c r="S93" s="80">
        <v>59.028005509280511</v>
      </c>
    </row>
    <row r="94" spans="1:19" x14ac:dyDescent="0.35">
      <c r="A94" s="67" t="s">
        <v>65</v>
      </c>
      <c r="B94" s="67">
        <v>2022</v>
      </c>
      <c r="C94" s="68">
        <v>44673</v>
      </c>
      <c r="D94" s="67" t="s">
        <v>66</v>
      </c>
      <c r="E94" s="67" t="s">
        <v>21</v>
      </c>
      <c r="F94" s="67" t="s">
        <v>53</v>
      </c>
      <c r="G94" s="67" t="s">
        <v>25</v>
      </c>
      <c r="H94" s="70">
        <f>(C94-VLOOKUP(F94,Riders!$A$2:$C$1999,2,FALSE))/365</f>
        <v>21.789041095890411</v>
      </c>
      <c r="I94" s="67">
        <v>8</v>
      </c>
      <c r="J94" s="89">
        <v>12.324000000000002</v>
      </c>
      <c r="K94" s="90">
        <v>7.3620000000000019</v>
      </c>
      <c r="L94" s="90">
        <v>6.8589999999999947</v>
      </c>
      <c r="M94" s="90">
        <v>6.6819999999999986</v>
      </c>
      <c r="N94" s="90">
        <v>6.7279999999999944</v>
      </c>
      <c r="O94" s="90">
        <v>6.8629999999999995</v>
      </c>
      <c r="P94" s="90">
        <v>7.0660000000000096</v>
      </c>
      <c r="Q94" s="90">
        <v>7.3170000000000002</v>
      </c>
      <c r="R94" s="134">
        <f t="shared" si="1"/>
        <v>61.201000000000001</v>
      </c>
      <c r="S94" s="79">
        <v>58.822568258688584</v>
      </c>
    </row>
    <row r="95" spans="1:19" x14ac:dyDescent="0.35">
      <c r="A95" s="67" t="s">
        <v>65</v>
      </c>
      <c r="B95" s="67">
        <v>2022</v>
      </c>
      <c r="C95" s="68">
        <v>44673</v>
      </c>
      <c r="D95" s="67" t="s">
        <v>66</v>
      </c>
      <c r="E95" s="67" t="s">
        <v>21</v>
      </c>
      <c r="F95" s="67" t="s">
        <v>45</v>
      </c>
      <c r="G95" s="67" t="s">
        <v>46</v>
      </c>
      <c r="H95" s="70">
        <f>(C95-VLOOKUP(F95,Riders!$A$2:$C$1999,2,FALSE))/365</f>
        <v>26.18082191780822</v>
      </c>
      <c r="I95" s="67">
        <v>9</v>
      </c>
      <c r="J95" s="86">
        <v>11.955999999999998</v>
      </c>
      <c r="K95" s="87">
        <v>7.0760000000000023</v>
      </c>
      <c r="L95" s="87">
        <v>6.8260000000000005</v>
      </c>
      <c r="M95" s="87">
        <v>6.7499999999999964</v>
      </c>
      <c r="N95" s="87">
        <v>6.845000000000006</v>
      </c>
      <c r="O95" s="87">
        <v>7.0139999999999958</v>
      </c>
      <c r="P95" s="87">
        <v>7.2220000000000084</v>
      </c>
      <c r="Q95" s="87">
        <v>7.5149999999999935</v>
      </c>
      <c r="R95" s="134">
        <f t="shared" si="1"/>
        <v>61.204000000000001</v>
      </c>
      <c r="S95" s="80">
        <v>58.819684987909284</v>
      </c>
    </row>
    <row r="96" spans="1:19" x14ac:dyDescent="0.35">
      <c r="A96" s="67" t="s">
        <v>65</v>
      </c>
      <c r="B96" s="67">
        <v>2022</v>
      </c>
      <c r="C96" s="68">
        <v>44673</v>
      </c>
      <c r="D96" s="67" t="s">
        <v>66</v>
      </c>
      <c r="E96" s="67" t="s">
        <v>21</v>
      </c>
      <c r="F96" s="67" t="s">
        <v>41</v>
      </c>
      <c r="G96" s="67" t="s">
        <v>42</v>
      </c>
      <c r="H96" s="70">
        <f>(C96-VLOOKUP(F96,Riders!$A$2:$C$1999,2,FALSE))/365</f>
        <v>29.219178082191782</v>
      </c>
      <c r="I96" s="67">
        <v>10</v>
      </c>
      <c r="J96" s="89">
        <v>11.923000000000002</v>
      </c>
      <c r="K96" s="90">
        <v>7.0689999999999991</v>
      </c>
      <c r="L96" s="90">
        <v>6.7040000000000006</v>
      </c>
      <c r="M96" s="90">
        <v>6.7099999999999973</v>
      </c>
      <c r="N96" s="90">
        <v>6.8640000000000043</v>
      </c>
      <c r="O96" s="90">
        <v>7.1460000000000008</v>
      </c>
      <c r="P96" s="90">
        <v>7.4449999999999932</v>
      </c>
      <c r="Q96" s="90">
        <v>7.8190000000000026</v>
      </c>
      <c r="R96" s="134">
        <f t="shared" si="1"/>
        <v>61.68</v>
      </c>
      <c r="S96" s="79">
        <v>58.365758754863812</v>
      </c>
    </row>
    <row r="97" spans="1:19" x14ac:dyDescent="0.35">
      <c r="A97" s="67" t="s">
        <v>65</v>
      </c>
      <c r="B97" s="67">
        <v>2022</v>
      </c>
      <c r="C97" s="68">
        <v>44673</v>
      </c>
      <c r="D97" s="67" t="s">
        <v>66</v>
      </c>
      <c r="E97" s="67" t="s">
        <v>21</v>
      </c>
      <c r="F97" s="67" t="s">
        <v>70</v>
      </c>
      <c r="G97" s="67" t="s">
        <v>29</v>
      </c>
      <c r="H97" s="70">
        <f>(C97-VLOOKUP(F97,Riders!$A$2:$C$1999,2,FALSE))/365</f>
        <v>21.739726027397261</v>
      </c>
      <c r="I97" s="67">
        <v>11</v>
      </c>
      <c r="J97" s="86">
        <v>12.531000000000001</v>
      </c>
      <c r="K97" s="87">
        <v>7.0830000000000002</v>
      </c>
      <c r="L97" s="87">
        <v>6.6270000000000024</v>
      </c>
      <c r="M97" s="87">
        <v>6.5649999999999942</v>
      </c>
      <c r="N97" s="87">
        <v>6.7020000000000053</v>
      </c>
      <c r="O97" s="87">
        <v>7.0140000000000029</v>
      </c>
      <c r="P97" s="87">
        <v>7.3919999999999959</v>
      </c>
      <c r="Q97" s="87">
        <v>7.7839999999999989</v>
      </c>
      <c r="R97" s="134">
        <f t="shared" si="1"/>
        <v>61.698</v>
      </c>
      <c r="S97" s="80">
        <v>58.3487309151026</v>
      </c>
    </row>
    <row r="98" spans="1:19" x14ac:dyDescent="0.35">
      <c r="A98" s="67" t="s">
        <v>65</v>
      </c>
      <c r="B98" s="67">
        <v>2022</v>
      </c>
      <c r="C98" s="68">
        <v>44673</v>
      </c>
      <c r="D98" s="67" t="s">
        <v>66</v>
      </c>
      <c r="E98" s="67" t="s">
        <v>21</v>
      </c>
      <c r="F98" s="67" t="s">
        <v>71</v>
      </c>
      <c r="G98" s="67" t="s">
        <v>61</v>
      </c>
      <c r="H98" s="70">
        <f>(C98-VLOOKUP(F98,Riders!$A$2:$C$1999,2,FALSE))/365</f>
        <v>19.846575342465755</v>
      </c>
      <c r="I98" s="67">
        <v>12</v>
      </c>
      <c r="J98" s="89">
        <v>12.496</v>
      </c>
      <c r="K98" s="90">
        <v>7.1029999999999998</v>
      </c>
      <c r="L98" s="90">
        <v>6.6649999999999991</v>
      </c>
      <c r="M98" s="90">
        <v>6.5740000000000016</v>
      </c>
      <c r="N98" s="90">
        <v>6.7269999999999968</v>
      </c>
      <c r="O98" s="90">
        <v>6.9990000000000023</v>
      </c>
      <c r="P98" s="90">
        <v>7.402000000000001</v>
      </c>
      <c r="Q98" s="90">
        <v>7.7579999999999956</v>
      </c>
      <c r="R98" s="134">
        <f t="shared" si="1"/>
        <v>61.723999999999997</v>
      </c>
      <c r="S98" s="79">
        <v>58.324152679670796</v>
      </c>
    </row>
    <row r="99" spans="1:19" x14ac:dyDescent="0.35">
      <c r="A99" s="67" t="s">
        <v>65</v>
      </c>
      <c r="B99" s="67">
        <v>2022</v>
      </c>
      <c r="C99" s="68">
        <v>44673</v>
      </c>
      <c r="D99" s="67" t="s">
        <v>66</v>
      </c>
      <c r="E99" s="67" t="s">
        <v>21</v>
      </c>
      <c r="F99" s="67" t="s">
        <v>54</v>
      </c>
      <c r="G99" s="67" t="s">
        <v>42</v>
      </c>
      <c r="H99" s="70">
        <f>(C99-VLOOKUP(F99,Riders!$A$2:$C$1999,2,FALSE))/365</f>
        <v>34.906849315068492</v>
      </c>
      <c r="I99" s="67">
        <v>13</v>
      </c>
      <c r="J99" s="86">
        <v>11.997</v>
      </c>
      <c r="K99" s="87">
        <v>7.2379999999999995</v>
      </c>
      <c r="L99" s="87">
        <v>6.8129999999999988</v>
      </c>
      <c r="M99" s="87">
        <v>6.7900000000000027</v>
      </c>
      <c r="N99" s="87">
        <v>6.9279999999999973</v>
      </c>
      <c r="O99" s="87">
        <v>7.1090000000000018</v>
      </c>
      <c r="P99" s="87">
        <v>7.3459999999999965</v>
      </c>
      <c r="Q99" s="87">
        <v>7.5900000000000034</v>
      </c>
      <c r="R99" s="134">
        <f t="shared" si="1"/>
        <v>61.811</v>
      </c>
      <c r="S99" s="80">
        <v>58.24206047467279</v>
      </c>
    </row>
    <row r="100" spans="1:19" x14ac:dyDescent="0.35">
      <c r="A100" s="67" t="s">
        <v>65</v>
      </c>
      <c r="B100" s="67">
        <v>2022</v>
      </c>
      <c r="C100" s="68">
        <v>44673</v>
      </c>
      <c r="D100" s="67" t="s">
        <v>66</v>
      </c>
      <c r="E100" s="67" t="s">
        <v>21</v>
      </c>
      <c r="F100" s="67" t="s">
        <v>62</v>
      </c>
      <c r="G100" s="67" t="s">
        <v>63</v>
      </c>
      <c r="H100" s="70">
        <f>(C100-VLOOKUP(F100,Riders!$A$2:$C$1999,2,FALSE))/365</f>
        <v>32.421917808219177</v>
      </c>
      <c r="I100" s="67">
        <v>14</v>
      </c>
      <c r="J100" s="89">
        <v>12.681000000000001</v>
      </c>
      <c r="K100" s="90">
        <v>7.2910000000000004</v>
      </c>
      <c r="L100" s="90">
        <v>6.8959999999999972</v>
      </c>
      <c r="M100" s="90">
        <v>6.791999999999998</v>
      </c>
      <c r="N100" s="90">
        <v>6.8759999999999977</v>
      </c>
      <c r="O100" s="90">
        <v>7.0700000000000074</v>
      </c>
      <c r="P100" s="90">
        <v>7.3429999999999964</v>
      </c>
      <c r="Q100" s="90">
        <v>7.6329999999999956</v>
      </c>
      <c r="R100" s="134">
        <f t="shared" si="1"/>
        <v>62.581999999999994</v>
      </c>
      <c r="S100" s="79">
        <v>57.524527819500818</v>
      </c>
    </row>
    <row r="101" spans="1:19" x14ac:dyDescent="0.35">
      <c r="A101" s="67" t="s">
        <v>65</v>
      </c>
      <c r="B101" s="67">
        <v>2022</v>
      </c>
      <c r="C101" s="68">
        <v>44673</v>
      </c>
      <c r="D101" s="67" t="s">
        <v>66</v>
      </c>
      <c r="E101" s="67" t="s">
        <v>21</v>
      </c>
      <c r="F101" s="67" t="s">
        <v>60</v>
      </c>
      <c r="G101" s="67" t="s">
        <v>61</v>
      </c>
      <c r="H101" s="70">
        <f>(C101-VLOOKUP(F101,Riders!$A$2:$C$1999,2,FALSE))/365</f>
        <v>18.600000000000001</v>
      </c>
      <c r="I101" s="67">
        <v>15</v>
      </c>
      <c r="J101" s="86">
        <v>11.825000000000001</v>
      </c>
      <c r="K101" s="87">
        <v>7.1470000000000002</v>
      </c>
      <c r="L101" s="87">
        <v>6.8389999999999951</v>
      </c>
      <c r="M101" s="87">
        <v>6.8290000000000042</v>
      </c>
      <c r="N101" s="87">
        <v>7.0080000000000027</v>
      </c>
      <c r="O101" s="87">
        <v>7.2999999999999972</v>
      </c>
      <c r="P101" s="87">
        <v>7.6199999999999903</v>
      </c>
      <c r="Q101" s="87">
        <v>8.0210000000000079</v>
      </c>
      <c r="R101" s="134">
        <f t="shared" si="1"/>
        <v>62.588999999999999</v>
      </c>
      <c r="S101" s="80">
        <v>57.518094233811055</v>
      </c>
    </row>
    <row r="102" spans="1:19" x14ac:dyDescent="0.35">
      <c r="A102" s="67" t="s">
        <v>65</v>
      </c>
      <c r="B102" s="67">
        <v>2022</v>
      </c>
      <c r="C102" s="68">
        <v>44673</v>
      </c>
      <c r="D102" s="67" t="s">
        <v>66</v>
      </c>
      <c r="E102" s="67" t="s">
        <v>21</v>
      </c>
      <c r="F102" s="67" t="s">
        <v>72</v>
      </c>
      <c r="G102" s="67" t="s">
        <v>73</v>
      </c>
      <c r="H102" s="70">
        <f>(C102-VLOOKUP(F102,Riders!$A$2:$C$1999,2,FALSE))/365</f>
        <v>22.726027397260275</v>
      </c>
      <c r="I102" s="67">
        <v>16</v>
      </c>
      <c r="J102" s="89">
        <v>12.292999999999999</v>
      </c>
      <c r="K102" s="90">
        <v>7.4690000000000047</v>
      </c>
      <c r="L102" s="90">
        <v>6.9860000000000007</v>
      </c>
      <c r="M102" s="90">
        <v>6.9019999999999939</v>
      </c>
      <c r="N102" s="90">
        <v>7.0110000000000028</v>
      </c>
      <c r="O102" s="90">
        <v>7.1450000000000031</v>
      </c>
      <c r="P102" s="90">
        <v>7.3489999999999966</v>
      </c>
      <c r="Q102" s="90">
        <v>7.6060000000000016</v>
      </c>
      <c r="R102" s="134">
        <f t="shared" si="1"/>
        <v>62.761000000000003</v>
      </c>
      <c r="S102" s="79">
        <v>57.360462707732509</v>
      </c>
    </row>
    <row r="103" spans="1:19" x14ac:dyDescent="0.35">
      <c r="A103" s="67" t="s">
        <v>65</v>
      </c>
      <c r="B103" s="67">
        <v>2022</v>
      </c>
      <c r="C103" s="68">
        <v>44673</v>
      </c>
      <c r="D103" s="67" t="s">
        <v>66</v>
      </c>
      <c r="E103" s="67" t="s">
        <v>21</v>
      </c>
      <c r="F103" s="67" t="s">
        <v>74</v>
      </c>
      <c r="G103" s="67" t="s">
        <v>75</v>
      </c>
      <c r="H103" s="70">
        <f>(C103-VLOOKUP(F103,Riders!$A$2:$C$1999,2,FALSE))/365</f>
        <v>19.682191780821917</v>
      </c>
      <c r="I103" s="67">
        <v>17</v>
      </c>
      <c r="J103" s="86">
        <v>11.692</v>
      </c>
      <c r="K103" s="87">
        <v>7.0809999999999995</v>
      </c>
      <c r="L103" s="87">
        <v>6.7859999999999978</v>
      </c>
      <c r="M103" s="87">
        <v>6.8460000000000036</v>
      </c>
      <c r="N103" s="87">
        <v>7.0519999999999996</v>
      </c>
      <c r="O103" s="87">
        <v>7.3889999999999958</v>
      </c>
      <c r="P103" s="87">
        <v>7.7630000000000052</v>
      </c>
      <c r="Q103" s="87">
        <v>8.1749999999999972</v>
      </c>
      <c r="R103" s="134">
        <f t="shared" si="1"/>
        <v>62.783999999999999</v>
      </c>
      <c r="S103" s="80">
        <v>57.339449541284402</v>
      </c>
    </row>
    <row r="104" spans="1:19" x14ac:dyDescent="0.35">
      <c r="A104" s="67" t="s">
        <v>65</v>
      </c>
      <c r="B104" s="67">
        <v>2022</v>
      </c>
      <c r="C104" s="68">
        <v>44673</v>
      </c>
      <c r="D104" s="67" t="s">
        <v>66</v>
      </c>
      <c r="E104" s="67" t="s">
        <v>21</v>
      </c>
      <c r="F104" s="67" t="s">
        <v>51</v>
      </c>
      <c r="G104" s="67" t="s">
        <v>52</v>
      </c>
      <c r="H104" s="70">
        <f>(C104-VLOOKUP(F104,Riders!$A$2:$C$1999,2,FALSE))/365</f>
        <v>24.4</v>
      </c>
      <c r="I104" s="67">
        <v>18</v>
      </c>
      <c r="J104" s="89">
        <v>12.374000000000001</v>
      </c>
      <c r="K104" s="90">
        <v>7.2159999999999993</v>
      </c>
      <c r="L104" s="90">
        <v>6.7519999999999989</v>
      </c>
      <c r="M104" s="90">
        <v>6.8140000000000001</v>
      </c>
      <c r="N104" s="90">
        <v>6.9560000000000031</v>
      </c>
      <c r="O104" s="90">
        <v>7.2569999999999979</v>
      </c>
      <c r="P104" s="90">
        <v>7.6270000000000095</v>
      </c>
      <c r="Q104" s="90">
        <v>7.8799999999999955</v>
      </c>
      <c r="R104" s="134">
        <f t="shared" si="1"/>
        <v>62.876000000000005</v>
      </c>
      <c r="S104" s="79">
        <v>57.255550607545004</v>
      </c>
    </row>
    <row r="105" spans="1:19" x14ac:dyDescent="0.35">
      <c r="A105" s="67" t="s">
        <v>65</v>
      </c>
      <c r="B105" s="67">
        <v>2022</v>
      </c>
      <c r="C105" s="68">
        <v>44673</v>
      </c>
      <c r="D105" s="67" t="s">
        <v>66</v>
      </c>
      <c r="E105" s="67" t="s">
        <v>21</v>
      </c>
      <c r="F105" s="67" t="s">
        <v>76</v>
      </c>
      <c r="G105" s="67" t="s">
        <v>52</v>
      </c>
      <c r="H105" s="70">
        <f>(C105-VLOOKUP(F105,Riders!$A$2:$C$1999,2,FALSE))/365</f>
        <v>21.142465753424659</v>
      </c>
      <c r="I105" s="67">
        <v>19</v>
      </c>
      <c r="J105" s="86">
        <v>12.411</v>
      </c>
      <c r="K105" s="87">
        <v>7.4189999999999987</v>
      </c>
      <c r="L105" s="87">
        <v>6.9430000000000014</v>
      </c>
      <c r="M105" s="87">
        <v>6.8769999999999989</v>
      </c>
      <c r="N105" s="87">
        <v>6.9850000000000065</v>
      </c>
      <c r="O105" s="87">
        <v>7.2449999999999974</v>
      </c>
      <c r="P105" s="87">
        <v>7.5220000000000056</v>
      </c>
      <c r="Q105" s="87">
        <v>7.9099999999999753</v>
      </c>
      <c r="R105" s="134">
        <f t="shared" si="1"/>
        <v>63.311999999999983</v>
      </c>
      <c r="S105" s="80">
        <v>56.861258529188795</v>
      </c>
    </row>
    <row r="106" spans="1:19" x14ac:dyDescent="0.35">
      <c r="A106" s="67" t="s">
        <v>65</v>
      </c>
      <c r="B106" s="67">
        <v>2022</v>
      </c>
      <c r="C106" s="68">
        <v>44673</v>
      </c>
      <c r="D106" s="67" t="s">
        <v>66</v>
      </c>
      <c r="E106" s="67" t="s">
        <v>21</v>
      </c>
      <c r="F106" s="67" t="s">
        <v>59</v>
      </c>
      <c r="G106" s="67" t="s">
        <v>37</v>
      </c>
      <c r="H106" s="70">
        <f>(C106-VLOOKUP(F106,Riders!$A$2:$C$1999,2,FALSE))/365</f>
        <v>28.443835616438356</v>
      </c>
      <c r="I106" s="67">
        <v>20</v>
      </c>
      <c r="J106" s="89">
        <v>12.399000000000001</v>
      </c>
      <c r="K106" s="90">
        <v>7.259999999999998</v>
      </c>
      <c r="L106" s="90">
        <v>6.8370000000000033</v>
      </c>
      <c r="M106" s="90">
        <v>6.8440000000000012</v>
      </c>
      <c r="N106" s="90">
        <v>7.0220000000000056</v>
      </c>
      <c r="O106" s="90">
        <v>7.3129999999999882</v>
      </c>
      <c r="P106" s="90">
        <v>7.6939999999999955</v>
      </c>
      <c r="Q106" s="90">
        <v>8.0950000000000131</v>
      </c>
      <c r="R106" s="134">
        <f t="shared" si="1"/>
        <v>63.464000000000006</v>
      </c>
      <c r="S106" s="79">
        <v>56.725072482037056</v>
      </c>
    </row>
    <row r="107" spans="1:19" x14ac:dyDescent="0.35">
      <c r="A107" s="67" t="s">
        <v>65</v>
      </c>
      <c r="B107" s="67">
        <v>2022</v>
      </c>
      <c r="C107" s="68">
        <v>44673</v>
      </c>
      <c r="D107" s="67" t="s">
        <v>66</v>
      </c>
      <c r="E107" s="67" t="s">
        <v>21</v>
      </c>
      <c r="F107" s="67" t="s">
        <v>77</v>
      </c>
      <c r="G107" s="67" t="s">
        <v>78</v>
      </c>
      <c r="H107" s="70">
        <f>(C107-VLOOKUP(F107,Riders!$A$2:$C$1999,2,FALSE))/365</f>
        <v>22.978082191780821</v>
      </c>
      <c r="I107" s="67">
        <v>21</v>
      </c>
      <c r="J107" s="86">
        <v>12.787000000000001</v>
      </c>
      <c r="K107" s="87">
        <v>7.5540000000000038</v>
      </c>
      <c r="L107" s="87">
        <v>7.0399999999999956</v>
      </c>
      <c r="M107" s="87">
        <v>6.926000000000009</v>
      </c>
      <c r="N107" s="87">
        <v>7.0180000000000007</v>
      </c>
      <c r="O107" s="87">
        <v>7.2069999999999936</v>
      </c>
      <c r="P107" s="87">
        <v>7.4349999999999952</v>
      </c>
      <c r="Q107" s="87">
        <v>7.6740000000000066</v>
      </c>
      <c r="R107" s="134">
        <f t="shared" si="1"/>
        <v>63.641000000000005</v>
      </c>
      <c r="S107" s="80">
        <v>56.567307239044005</v>
      </c>
    </row>
    <row r="108" spans="1:19" x14ac:dyDescent="0.35">
      <c r="A108" s="67" t="s">
        <v>65</v>
      </c>
      <c r="B108" s="67">
        <v>2022</v>
      </c>
      <c r="C108" s="68">
        <v>44673</v>
      </c>
      <c r="D108" s="67" t="s">
        <v>66</v>
      </c>
      <c r="E108" s="67" t="s">
        <v>21</v>
      </c>
      <c r="F108" s="67" t="s">
        <v>79</v>
      </c>
      <c r="G108" s="67" t="s">
        <v>78</v>
      </c>
      <c r="H108" s="70">
        <f>(C108-VLOOKUP(F108,Riders!$A$2:$C$1999,2,FALSE))/365</f>
        <v>22.290410958904111</v>
      </c>
      <c r="I108" s="67">
        <v>22</v>
      </c>
      <c r="J108" s="89">
        <v>12.670999999999999</v>
      </c>
      <c r="K108" s="90">
        <v>7.4720000000000013</v>
      </c>
      <c r="L108" s="90">
        <v>7.0399999999999991</v>
      </c>
      <c r="M108" s="90">
        <v>6.9799999999999969</v>
      </c>
      <c r="N108" s="90">
        <v>7.0889999999999986</v>
      </c>
      <c r="O108" s="90">
        <v>7.3100000000000023</v>
      </c>
      <c r="P108" s="90">
        <v>7.5560000000000045</v>
      </c>
      <c r="Q108" s="90">
        <v>7.7360000000000042</v>
      </c>
      <c r="R108" s="134">
        <f t="shared" si="1"/>
        <v>63.854000000000006</v>
      </c>
      <c r="S108" s="79">
        <v>56.37861371253171</v>
      </c>
    </row>
    <row r="109" spans="1:19" x14ac:dyDescent="0.35">
      <c r="A109" s="67" t="s">
        <v>65</v>
      </c>
      <c r="B109" s="67">
        <v>2022</v>
      </c>
      <c r="C109" s="68">
        <v>44673</v>
      </c>
      <c r="D109" s="67" t="s">
        <v>66</v>
      </c>
      <c r="E109" s="67" t="s">
        <v>21</v>
      </c>
      <c r="F109" s="67" t="s">
        <v>80</v>
      </c>
      <c r="G109" s="67" t="s">
        <v>27</v>
      </c>
      <c r="H109" s="70">
        <f>(C109-VLOOKUP(F109,Riders!$A$2:$C$1999,2,FALSE))/365</f>
        <v>24.778082191780822</v>
      </c>
      <c r="I109" s="67">
        <v>23</v>
      </c>
      <c r="J109" s="86">
        <v>13.378000000000002</v>
      </c>
      <c r="K109" s="87">
        <v>7.7369999999999965</v>
      </c>
      <c r="L109" s="87">
        <v>7.1890000000000001</v>
      </c>
      <c r="M109" s="87">
        <v>6.9379999999999917</v>
      </c>
      <c r="N109" s="87">
        <v>6.9350000000000094</v>
      </c>
      <c r="O109" s="87">
        <v>6.9770000000000039</v>
      </c>
      <c r="P109" s="87">
        <v>7.2099999999999937</v>
      </c>
      <c r="Q109" s="87">
        <v>7.5319999999999894</v>
      </c>
      <c r="R109" s="134">
        <f t="shared" si="1"/>
        <v>63.895999999999987</v>
      </c>
      <c r="S109" s="80">
        <v>56.341555026918755</v>
      </c>
    </row>
    <row r="110" spans="1:19" x14ac:dyDescent="0.35">
      <c r="A110" s="67" t="s">
        <v>65</v>
      </c>
      <c r="B110" s="67">
        <v>2022</v>
      </c>
      <c r="C110" s="68">
        <v>44673</v>
      </c>
      <c r="D110" s="67" t="s">
        <v>66</v>
      </c>
      <c r="E110" s="67" t="s">
        <v>21</v>
      </c>
      <c r="F110" s="67" t="s">
        <v>81</v>
      </c>
      <c r="G110" s="67" t="s">
        <v>82</v>
      </c>
      <c r="H110" s="70">
        <f>(C110-VLOOKUP(F110,Riders!$A$2:$C$1999,2,FALSE))/365</f>
        <v>20.465753424657535</v>
      </c>
      <c r="I110" s="67">
        <v>24</v>
      </c>
      <c r="J110" s="89">
        <v>12.287999999999998</v>
      </c>
      <c r="K110" s="90">
        <v>7.2530000000000019</v>
      </c>
      <c r="L110" s="90">
        <v>6.9310000000000009</v>
      </c>
      <c r="M110" s="90">
        <v>7.0339999999999989</v>
      </c>
      <c r="N110" s="90">
        <v>7.2190000000000083</v>
      </c>
      <c r="O110" s="90">
        <v>7.4969999999999857</v>
      </c>
      <c r="P110" s="90">
        <v>7.7480000000000047</v>
      </c>
      <c r="Q110" s="90">
        <v>8.0519999999999925</v>
      </c>
      <c r="R110" s="134">
        <f t="shared" si="1"/>
        <v>64.021999999999991</v>
      </c>
      <c r="S110" s="79">
        <v>56.230670706944494</v>
      </c>
    </row>
    <row r="111" spans="1:19" x14ac:dyDescent="0.35">
      <c r="A111" s="67" t="s">
        <v>65</v>
      </c>
      <c r="B111" s="67">
        <v>2022</v>
      </c>
      <c r="C111" s="68">
        <v>44673</v>
      </c>
      <c r="D111" s="67" t="s">
        <v>66</v>
      </c>
      <c r="E111" s="67" t="s">
        <v>21</v>
      </c>
      <c r="F111" s="67" t="s">
        <v>83</v>
      </c>
      <c r="G111" s="67" t="s">
        <v>82</v>
      </c>
      <c r="H111" s="70">
        <f>(C111-VLOOKUP(F111,Riders!$A$2:$C$1999,2,FALSE))/365</f>
        <v>28.717808219178082</v>
      </c>
      <c r="I111" s="67">
        <v>25</v>
      </c>
      <c r="J111" s="86">
        <v>12.475</v>
      </c>
      <c r="K111" s="87">
        <v>7.145999999999999</v>
      </c>
      <c r="L111" s="87">
        <v>6.8820000000000014</v>
      </c>
      <c r="M111" s="87">
        <v>7.0319999999999965</v>
      </c>
      <c r="N111" s="87">
        <v>7.2469999999999999</v>
      </c>
      <c r="O111" s="87">
        <v>7.5390000000000086</v>
      </c>
      <c r="P111" s="87">
        <v>7.8140000000000001</v>
      </c>
      <c r="Q111" s="87">
        <v>8.1659999999999968</v>
      </c>
      <c r="R111" s="134">
        <f t="shared" si="1"/>
        <v>64.301000000000002</v>
      </c>
      <c r="S111" s="80">
        <v>55.986687609834995</v>
      </c>
    </row>
    <row r="112" spans="1:19" x14ac:dyDescent="0.35">
      <c r="A112" s="67" t="s">
        <v>65</v>
      </c>
      <c r="B112" s="67">
        <v>2022</v>
      </c>
      <c r="C112" s="68">
        <v>44673</v>
      </c>
      <c r="D112" s="67" t="s">
        <v>66</v>
      </c>
      <c r="E112" s="67" t="s">
        <v>21</v>
      </c>
      <c r="F112" s="67" t="s">
        <v>84</v>
      </c>
      <c r="G112" s="67" t="s">
        <v>85</v>
      </c>
      <c r="H112" s="70">
        <f>(C112-VLOOKUP(F112,Riders!$A$2:$C$1999,2,FALSE))/365</f>
        <v>28.052054794520547</v>
      </c>
      <c r="I112" s="67">
        <v>26</v>
      </c>
      <c r="J112" s="89">
        <v>13.244</v>
      </c>
      <c r="K112" s="90">
        <v>7.9280000000000008</v>
      </c>
      <c r="L112" s="90">
        <v>7.3329999999999949</v>
      </c>
      <c r="M112" s="90">
        <v>7.1710000000000065</v>
      </c>
      <c r="N112" s="90">
        <v>7.1100000000000065</v>
      </c>
      <c r="O112" s="90">
        <v>7.2509999999999906</v>
      </c>
      <c r="P112" s="90">
        <v>7.4539999999999935</v>
      </c>
      <c r="Q112" s="90">
        <v>7.6320000000000121</v>
      </c>
      <c r="R112" s="134">
        <f t="shared" si="1"/>
        <v>65.123000000000005</v>
      </c>
      <c r="S112" s="79">
        <v>55.280008599112442</v>
      </c>
    </row>
    <row r="113" spans="1:19" x14ac:dyDescent="0.35">
      <c r="A113" s="67" t="s">
        <v>65</v>
      </c>
      <c r="B113" s="67">
        <v>2022</v>
      </c>
      <c r="C113" s="68">
        <v>44673</v>
      </c>
      <c r="D113" s="67" t="s">
        <v>66</v>
      </c>
      <c r="E113" s="67" t="s">
        <v>21</v>
      </c>
      <c r="F113" s="67" t="s">
        <v>86</v>
      </c>
      <c r="G113" s="67" t="s">
        <v>87</v>
      </c>
      <c r="H113" s="70">
        <f>(C113-VLOOKUP(F113,Riders!$A$2:$C$1999,2,FALSE))/365</f>
        <v>46.646575342465752</v>
      </c>
      <c r="I113" s="67">
        <v>27</v>
      </c>
      <c r="J113" s="86">
        <v>13.599</v>
      </c>
      <c r="K113" s="87">
        <v>8.0700000000000038</v>
      </c>
      <c r="L113" s="87">
        <v>7.5719999999999956</v>
      </c>
      <c r="M113" s="87">
        <v>7.509999999999998</v>
      </c>
      <c r="N113" s="87">
        <v>7.563999999999993</v>
      </c>
      <c r="O113" s="87">
        <v>7.7450000000000117</v>
      </c>
      <c r="P113" s="87">
        <v>7.9230000000000018</v>
      </c>
      <c r="Q113" s="87">
        <v>8.3089999999999833</v>
      </c>
      <c r="R113" s="134">
        <f t="shared" si="1"/>
        <v>68.291999999999987</v>
      </c>
      <c r="S113" s="80">
        <v>52.714812862414348</v>
      </c>
    </row>
    <row r="114" spans="1:19" x14ac:dyDescent="0.35">
      <c r="A114" s="73" t="s">
        <v>65</v>
      </c>
      <c r="B114" s="73">
        <v>2022</v>
      </c>
      <c r="C114" s="74">
        <v>44673</v>
      </c>
      <c r="D114" s="73" t="s">
        <v>66</v>
      </c>
      <c r="E114" s="73" t="s">
        <v>64</v>
      </c>
      <c r="F114" s="73" t="s">
        <v>43</v>
      </c>
      <c r="G114" s="73" t="s">
        <v>44</v>
      </c>
      <c r="H114" s="75">
        <f>(C114-VLOOKUP(F114,Riders!$A$2:$C$1999,2,FALSE))/365</f>
        <v>21.575342465753426</v>
      </c>
      <c r="I114" s="73">
        <v>1</v>
      </c>
      <c r="J114" s="89">
        <v>12.256</v>
      </c>
      <c r="K114" s="90">
        <v>7.07</v>
      </c>
      <c r="L114" s="90">
        <v>6.5890000000000022</v>
      </c>
      <c r="M114" s="90">
        <v>6.4710000000000072</v>
      </c>
      <c r="N114" s="90">
        <v>6.6099999999999923</v>
      </c>
      <c r="O114" s="90">
        <v>6.8249999999999957</v>
      </c>
      <c r="P114" s="90">
        <v>7.1200000000000045</v>
      </c>
      <c r="Q114" s="90">
        <v>7.3589999999999876</v>
      </c>
      <c r="R114" s="134">
        <f t="shared" si="1"/>
        <v>60.29999999999999</v>
      </c>
      <c r="S114" s="79">
        <v>59.701492537313442</v>
      </c>
    </row>
    <row r="115" spans="1:19" x14ac:dyDescent="0.35">
      <c r="A115" s="73" t="s">
        <v>65</v>
      </c>
      <c r="B115" s="73">
        <v>2022</v>
      </c>
      <c r="C115" s="74">
        <v>44673</v>
      </c>
      <c r="D115" s="73" t="s">
        <v>66</v>
      </c>
      <c r="E115" s="73" t="s">
        <v>64</v>
      </c>
      <c r="F115" s="73" t="s">
        <v>26</v>
      </c>
      <c r="G115" s="73" t="s">
        <v>27</v>
      </c>
      <c r="H115" s="75">
        <f>(C115-VLOOKUP(F115,Riders!$A$2:$C$1999,2,FALSE))/365</f>
        <v>24.580821917808219</v>
      </c>
      <c r="I115" s="73">
        <v>2</v>
      </c>
      <c r="J115" s="86">
        <v>11.700999999999999</v>
      </c>
      <c r="K115" s="87">
        <v>6.8930000000000025</v>
      </c>
      <c r="L115" s="87">
        <v>6.5440000000000005</v>
      </c>
      <c r="M115" s="87">
        <v>6.5449999999999982</v>
      </c>
      <c r="N115" s="87">
        <v>6.7369999999999948</v>
      </c>
      <c r="O115" s="87">
        <v>7.0210000000000079</v>
      </c>
      <c r="P115" s="87">
        <v>7.4259999999999948</v>
      </c>
      <c r="Q115" s="87">
        <v>7.8329999999999984</v>
      </c>
      <c r="R115" s="134">
        <f t="shared" si="1"/>
        <v>60.699999999999996</v>
      </c>
      <c r="S115" s="80">
        <v>59.308072487644154</v>
      </c>
    </row>
    <row r="116" spans="1:19" x14ac:dyDescent="0.35">
      <c r="A116" s="73" t="s">
        <v>65</v>
      </c>
      <c r="B116" s="73">
        <v>2022</v>
      </c>
      <c r="C116" s="74">
        <v>44673</v>
      </c>
      <c r="D116" s="73" t="s">
        <v>66</v>
      </c>
      <c r="E116" s="73" t="s">
        <v>64</v>
      </c>
      <c r="F116" s="73" t="s">
        <v>36</v>
      </c>
      <c r="G116" s="73" t="s">
        <v>37</v>
      </c>
      <c r="H116" s="75">
        <f>(C116-VLOOKUP(F116,Riders!$A$2:$C$1999,2,FALSE))/365</f>
        <v>23.917808219178081</v>
      </c>
      <c r="I116" s="73">
        <v>3</v>
      </c>
      <c r="J116" s="89">
        <v>11.700999999999999</v>
      </c>
      <c r="K116" s="90">
        <v>7.0590000000000028</v>
      </c>
      <c r="L116" s="90">
        <v>6.6419999999999995</v>
      </c>
      <c r="M116" s="90">
        <v>6.5690000000000026</v>
      </c>
      <c r="N116" s="90">
        <v>6.7079999999999984</v>
      </c>
      <c r="O116" s="90">
        <v>6.9839999999999947</v>
      </c>
      <c r="P116" s="90">
        <v>7.3629999999999995</v>
      </c>
      <c r="Q116" s="90">
        <v>7.774000000000008</v>
      </c>
      <c r="R116" s="134">
        <f t="shared" si="1"/>
        <v>60.800000000000004</v>
      </c>
      <c r="S116" s="79">
        <v>59.210526315789473</v>
      </c>
    </row>
    <row r="117" spans="1:19" x14ac:dyDescent="0.35">
      <c r="A117" s="73" t="s">
        <v>65</v>
      </c>
      <c r="B117" s="73">
        <v>2022</v>
      </c>
      <c r="C117" s="74">
        <v>44673</v>
      </c>
      <c r="D117" s="73" t="s">
        <v>66</v>
      </c>
      <c r="E117" s="73" t="s">
        <v>64</v>
      </c>
      <c r="F117" s="73" t="s">
        <v>50</v>
      </c>
      <c r="G117" s="73" t="s">
        <v>44</v>
      </c>
      <c r="H117" s="75">
        <f>(C117-VLOOKUP(F117,Riders!$A$2:$C$1999,2,FALSE))/365</f>
        <v>27.775342465753425</v>
      </c>
      <c r="I117" s="73">
        <v>4</v>
      </c>
      <c r="J117" s="86">
        <v>12.212999999999999</v>
      </c>
      <c r="K117" s="87">
        <v>7.038000000000002</v>
      </c>
      <c r="L117" s="87">
        <v>6.5629999999999988</v>
      </c>
      <c r="M117" s="87">
        <v>6.4969999999999999</v>
      </c>
      <c r="N117" s="87">
        <v>6.6529999999999987</v>
      </c>
      <c r="O117" s="87">
        <v>6.9339999999999975</v>
      </c>
      <c r="P117" s="87">
        <v>7.308000000000014</v>
      </c>
      <c r="Q117" s="87">
        <v>7.6939999999999884</v>
      </c>
      <c r="R117" s="134">
        <f t="shared" si="1"/>
        <v>60.9</v>
      </c>
      <c r="S117" s="80">
        <v>59.11330049261084</v>
      </c>
    </row>
    <row r="118" spans="1:19" x14ac:dyDescent="0.35">
      <c r="A118" s="73" t="s">
        <v>65</v>
      </c>
      <c r="B118" s="73">
        <v>2022</v>
      </c>
      <c r="C118" s="74">
        <v>44673</v>
      </c>
      <c r="D118" s="73" t="s">
        <v>66</v>
      </c>
      <c r="E118" s="73" t="s">
        <v>64</v>
      </c>
      <c r="F118" s="73" t="s">
        <v>53</v>
      </c>
      <c r="G118" s="73" t="s">
        <v>25</v>
      </c>
      <c r="H118" s="75">
        <f>(C118-VLOOKUP(F118,Riders!$A$2:$C$1999,2,FALSE))/365</f>
        <v>21.789041095890411</v>
      </c>
      <c r="I118" s="73">
        <v>5</v>
      </c>
      <c r="J118" s="89">
        <v>12.238</v>
      </c>
      <c r="K118" s="90">
        <v>7.3100000000000023</v>
      </c>
      <c r="L118" s="90">
        <v>6.8499999999999979</v>
      </c>
      <c r="M118" s="90">
        <v>6.7360000000000007</v>
      </c>
      <c r="N118" s="90">
        <v>6.732999999999997</v>
      </c>
      <c r="O118" s="90">
        <v>6.8270000000000053</v>
      </c>
      <c r="P118" s="90">
        <v>7.0720000000000027</v>
      </c>
      <c r="Q118" s="90">
        <v>7.2339999999999876</v>
      </c>
      <c r="R118" s="134">
        <f t="shared" si="1"/>
        <v>60.999999999999993</v>
      </c>
      <c r="S118" s="79">
        <v>59.016393442622956</v>
      </c>
    </row>
    <row r="119" spans="1:19" x14ac:dyDescent="0.35">
      <c r="A119" s="73" t="s">
        <v>65</v>
      </c>
      <c r="B119" s="73">
        <v>2022</v>
      </c>
      <c r="C119" s="74">
        <v>44673</v>
      </c>
      <c r="D119" s="73" t="s">
        <v>66</v>
      </c>
      <c r="E119" s="73" t="s">
        <v>64</v>
      </c>
      <c r="F119" s="73" t="s">
        <v>69</v>
      </c>
      <c r="G119" s="73" t="s">
        <v>25</v>
      </c>
      <c r="H119" s="75">
        <f>(C119-VLOOKUP(F119,Riders!$A$2:$C$1999,2,FALSE))/365</f>
        <v>28.227397260273971</v>
      </c>
      <c r="I119" s="73">
        <v>6</v>
      </c>
      <c r="J119" s="86">
        <v>12.340999999999999</v>
      </c>
      <c r="K119" s="87">
        <v>7.3150000000000031</v>
      </c>
      <c r="L119" s="87">
        <v>6.8329999999999984</v>
      </c>
      <c r="M119" s="87">
        <v>6.6810000000000009</v>
      </c>
      <c r="N119" s="87">
        <v>6.7209999999999965</v>
      </c>
      <c r="O119" s="87">
        <v>6.8630000000000067</v>
      </c>
      <c r="P119" s="87">
        <v>7.080999999999996</v>
      </c>
      <c r="Q119" s="87">
        <v>7.2649999999999935</v>
      </c>
      <c r="R119" s="134">
        <f t="shared" si="1"/>
        <v>61.099999999999994</v>
      </c>
      <c r="S119" s="80">
        <v>58.919803600654667</v>
      </c>
    </row>
    <row r="120" spans="1:19" x14ac:dyDescent="0.35">
      <c r="A120" s="73" t="s">
        <v>65</v>
      </c>
      <c r="B120" s="73">
        <v>2022</v>
      </c>
      <c r="C120" s="74">
        <v>44673</v>
      </c>
      <c r="D120" s="73" t="s">
        <v>66</v>
      </c>
      <c r="E120" s="73" t="s">
        <v>64</v>
      </c>
      <c r="F120" s="73" t="s">
        <v>68</v>
      </c>
      <c r="G120" s="73" t="s">
        <v>29</v>
      </c>
      <c r="H120" s="75">
        <f>(C120-VLOOKUP(F120,Riders!$A$2:$C$1999,2,FALSE))/365</f>
        <v>32.076712328767123</v>
      </c>
      <c r="I120" s="73">
        <v>7</v>
      </c>
      <c r="J120" s="89">
        <v>12.109</v>
      </c>
      <c r="K120" s="90">
        <v>7.0600000000000005</v>
      </c>
      <c r="L120" s="90">
        <v>6.6969999999999992</v>
      </c>
      <c r="M120" s="90">
        <v>6.7209999999999965</v>
      </c>
      <c r="N120" s="90">
        <v>6.8460000000000036</v>
      </c>
      <c r="O120" s="90">
        <v>7.0309999999999988</v>
      </c>
      <c r="P120" s="90">
        <v>7.2430000000000021</v>
      </c>
      <c r="Q120" s="90">
        <v>7.4930000000000021</v>
      </c>
      <c r="R120" s="134">
        <f t="shared" si="1"/>
        <v>61.2</v>
      </c>
      <c r="S120" s="79">
        <v>58.823529411764703</v>
      </c>
    </row>
    <row r="121" spans="1:19" x14ac:dyDescent="0.35">
      <c r="A121" s="73" t="s">
        <v>65</v>
      </c>
      <c r="B121" s="73">
        <v>2022</v>
      </c>
      <c r="C121" s="74">
        <v>44673</v>
      </c>
      <c r="D121" s="73" t="s">
        <v>66</v>
      </c>
      <c r="E121" s="73" t="s">
        <v>64</v>
      </c>
      <c r="F121" s="73" t="s">
        <v>67</v>
      </c>
      <c r="G121" s="73" t="s">
        <v>31</v>
      </c>
      <c r="H121" s="75">
        <f>(C121-VLOOKUP(F121,Riders!$A$2:$C$1999,2,FALSE))/365</f>
        <v>28.487671232876714</v>
      </c>
      <c r="I121" s="73">
        <v>8</v>
      </c>
      <c r="J121" s="86">
        <v>12.172000000000001</v>
      </c>
      <c r="K121" s="87">
        <v>7.0459999999999994</v>
      </c>
      <c r="L121" s="87">
        <v>6.6819999999999986</v>
      </c>
      <c r="M121" s="87">
        <v>6.6739999999999924</v>
      </c>
      <c r="N121" s="87">
        <v>6.845000000000006</v>
      </c>
      <c r="O121" s="87">
        <v>7.0820000000000007</v>
      </c>
      <c r="P121" s="87">
        <v>7.3619999999999948</v>
      </c>
      <c r="Q121" s="87">
        <v>7.6370000000000005</v>
      </c>
      <c r="R121" s="134">
        <f t="shared" si="1"/>
        <v>61.499999999999993</v>
      </c>
      <c r="S121" s="80">
        <v>58.536585365853668</v>
      </c>
    </row>
    <row r="122" spans="1:19" x14ac:dyDescent="0.35">
      <c r="A122" s="67" t="s">
        <v>182</v>
      </c>
      <c r="B122" s="67">
        <v>2021</v>
      </c>
      <c r="C122" s="68">
        <v>44491</v>
      </c>
      <c r="D122" s="67" t="s">
        <v>20</v>
      </c>
      <c r="E122" s="67" t="s">
        <v>21</v>
      </c>
      <c r="F122" s="67" t="s">
        <v>22</v>
      </c>
      <c r="G122" s="67" t="s">
        <v>23</v>
      </c>
      <c r="H122" s="75">
        <f>(C122-VLOOKUP(F122,Riders!$A$2:$C$1999,2,FALSE))/365</f>
        <v>28.621917808219177</v>
      </c>
      <c r="I122" s="67">
        <v>1</v>
      </c>
      <c r="J122" s="89">
        <v>11.321999999999999</v>
      </c>
      <c r="K122" s="90">
        <v>6.7020000000000017</v>
      </c>
      <c r="L122" s="90">
        <v>6.3689999999999962</v>
      </c>
      <c r="M122" s="90">
        <v>6.4250000000000043</v>
      </c>
      <c r="N122" s="90">
        <v>6.5909999999999975</v>
      </c>
      <c r="O122" s="90">
        <v>6.8340000000000032</v>
      </c>
      <c r="P122" s="90">
        <v>7.088000000000001</v>
      </c>
      <c r="Q122" s="90">
        <v>7.4149999999999991</v>
      </c>
      <c r="R122" s="134">
        <f t="shared" si="1"/>
        <v>58.746000000000002</v>
      </c>
      <c r="S122" s="79">
        <v>61.28076805229292</v>
      </c>
    </row>
    <row r="123" spans="1:19" x14ac:dyDescent="0.35">
      <c r="A123" s="67" t="s">
        <v>182</v>
      </c>
      <c r="B123" s="67">
        <v>2021</v>
      </c>
      <c r="C123" s="68">
        <v>44491</v>
      </c>
      <c r="D123" s="67" t="s">
        <v>20</v>
      </c>
      <c r="E123" s="67" t="s">
        <v>21</v>
      </c>
      <c r="F123" s="67" t="s">
        <v>128</v>
      </c>
      <c r="G123" s="67" t="s">
        <v>104</v>
      </c>
      <c r="H123" s="75">
        <f>(C123-VLOOKUP(F123,Riders!$A$2:$C$1999,2,FALSE))/365</f>
        <v>23.095890410958905</v>
      </c>
      <c r="I123" s="67">
        <v>2</v>
      </c>
      <c r="J123" s="86">
        <v>11.861000000000001</v>
      </c>
      <c r="K123" s="87">
        <v>6.7429999999999986</v>
      </c>
      <c r="L123" s="87">
        <v>6.3219999999999956</v>
      </c>
      <c r="M123" s="87">
        <v>6.3420000000000059</v>
      </c>
      <c r="N123" s="87">
        <v>6.5480000000000089</v>
      </c>
      <c r="O123" s="87">
        <v>6.7999999999999972</v>
      </c>
      <c r="P123" s="87">
        <v>7.1429999999999936</v>
      </c>
      <c r="Q123" s="87">
        <v>7.5100000000000122</v>
      </c>
      <c r="R123" s="134">
        <f t="shared" si="1"/>
        <v>59.269000000000013</v>
      </c>
      <c r="S123" s="80">
        <v>60.74001585989302</v>
      </c>
    </row>
    <row r="124" spans="1:19" x14ac:dyDescent="0.35">
      <c r="A124" s="67" t="s">
        <v>182</v>
      </c>
      <c r="B124" s="67">
        <v>2021</v>
      </c>
      <c r="C124" s="68">
        <v>44491</v>
      </c>
      <c r="D124" s="67" t="s">
        <v>20</v>
      </c>
      <c r="E124" s="67" t="s">
        <v>21</v>
      </c>
      <c r="F124" s="67" t="s">
        <v>68</v>
      </c>
      <c r="G124" s="67" t="s">
        <v>29</v>
      </c>
      <c r="H124" s="75">
        <f>(C124-VLOOKUP(F124,Riders!$A$2:$C$1999,2,FALSE))/365</f>
        <v>31.578082191780823</v>
      </c>
      <c r="I124" s="67">
        <v>3</v>
      </c>
      <c r="J124" s="89">
        <v>11.856999999999999</v>
      </c>
      <c r="K124" s="90">
        <v>7.0150000000000006</v>
      </c>
      <c r="L124" s="90">
        <v>6.6469999999999985</v>
      </c>
      <c r="M124" s="90">
        <v>6.6219999999999999</v>
      </c>
      <c r="N124" s="90">
        <v>6.7370000000000019</v>
      </c>
      <c r="O124" s="90">
        <v>6.9189999999999969</v>
      </c>
      <c r="P124" s="90">
        <v>7.1230000000000047</v>
      </c>
      <c r="Q124" s="90">
        <v>7.3129999999999882</v>
      </c>
      <c r="R124" s="134">
        <f t="shared" si="1"/>
        <v>60.23299999999999</v>
      </c>
      <c r="S124" s="79">
        <v>59.76790131655406</v>
      </c>
    </row>
    <row r="125" spans="1:19" x14ac:dyDescent="0.35">
      <c r="A125" s="67" t="s">
        <v>182</v>
      </c>
      <c r="B125" s="67">
        <v>2021</v>
      </c>
      <c r="C125" s="68">
        <v>44491</v>
      </c>
      <c r="D125" s="67" t="s">
        <v>20</v>
      </c>
      <c r="E125" s="67" t="s">
        <v>21</v>
      </c>
      <c r="F125" s="67" t="s">
        <v>295</v>
      </c>
      <c r="G125" s="67" t="s">
        <v>23</v>
      </c>
      <c r="H125" s="75">
        <f>(C125-VLOOKUP(F125,Riders!$A$2:$C$1999,2,FALSE))/365</f>
        <v>23.876712328767123</v>
      </c>
      <c r="I125" s="67">
        <v>4</v>
      </c>
      <c r="J125" s="86">
        <v>11.55</v>
      </c>
      <c r="K125" s="87">
        <v>6.9089999999999954</v>
      </c>
      <c r="L125" s="87">
        <v>6.5920000000000059</v>
      </c>
      <c r="M125" s="87">
        <v>6.6190000000000033</v>
      </c>
      <c r="N125" s="87">
        <v>6.7439999999999891</v>
      </c>
      <c r="O125" s="87">
        <v>7.0100000000000122</v>
      </c>
      <c r="P125" s="87">
        <v>7.3149999999999977</v>
      </c>
      <c r="Q125" s="87">
        <v>7.7020000000000053</v>
      </c>
      <c r="R125" s="134">
        <f t="shared" si="1"/>
        <v>60.44100000000001</v>
      </c>
      <c r="S125" s="80">
        <v>59.56221769990568</v>
      </c>
    </row>
    <row r="126" spans="1:19" x14ac:dyDescent="0.35">
      <c r="A126" s="67" t="s">
        <v>182</v>
      </c>
      <c r="B126" s="67">
        <v>2021</v>
      </c>
      <c r="C126" s="68">
        <v>44491</v>
      </c>
      <c r="D126" s="67" t="s">
        <v>20</v>
      </c>
      <c r="E126" s="67" t="s">
        <v>21</v>
      </c>
      <c r="F126" s="67" t="s">
        <v>45</v>
      </c>
      <c r="G126" s="67" t="s">
        <v>46</v>
      </c>
      <c r="H126" s="75">
        <f>(C126-VLOOKUP(F126,Riders!$A$2:$C$1999,2,FALSE))/365</f>
        <v>25.682191780821917</v>
      </c>
      <c r="I126" s="67">
        <v>5</v>
      </c>
      <c r="J126" s="89">
        <v>11.646000000000001</v>
      </c>
      <c r="K126" s="90">
        <v>6.8490000000000038</v>
      </c>
      <c r="L126" s="90">
        <v>6.541999999999998</v>
      </c>
      <c r="M126" s="90">
        <v>6.5420000000000016</v>
      </c>
      <c r="N126" s="90">
        <v>6.7299999999999933</v>
      </c>
      <c r="O126" s="90">
        <v>7.0380000000000109</v>
      </c>
      <c r="P126" s="90">
        <v>7.3799999999999883</v>
      </c>
      <c r="Q126" s="90">
        <v>7.7829999999999941</v>
      </c>
      <c r="R126" s="134">
        <f t="shared" si="1"/>
        <v>60.509999999999991</v>
      </c>
      <c r="S126" s="79">
        <v>59.494298463063963</v>
      </c>
    </row>
    <row r="127" spans="1:19" x14ac:dyDescent="0.35">
      <c r="A127" s="67" t="s">
        <v>182</v>
      </c>
      <c r="B127" s="67">
        <v>2021</v>
      </c>
      <c r="C127" s="68">
        <v>44491</v>
      </c>
      <c r="D127" s="67" t="s">
        <v>20</v>
      </c>
      <c r="E127" s="67" t="s">
        <v>21</v>
      </c>
      <c r="F127" s="67" t="s">
        <v>800</v>
      </c>
      <c r="G127" s="67" t="s">
        <v>185</v>
      </c>
      <c r="H127" s="75">
        <f>(C127-VLOOKUP(F127,Riders!$A$2:$C$1999,2,FALSE))/365</f>
        <v>27.649315068493152</v>
      </c>
      <c r="I127" s="67">
        <v>6</v>
      </c>
      <c r="J127" s="86">
        <v>11.608000000000001</v>
      </c>
      <c r="K127" s="87">
        <v>6.8619999999999983</v>
      </c>
      <c r="L127" s="87">
        <v>6.5760000000000005</v>
      </c>
      <c r="M127" s="87">
        <v>6.597999999999999</v>
      </c>
      <c r="N127" s="87">
        <v>6.838000000000001</v>
      </c>
      <c r="O127" s="87">
        <v>7.1009999999999991</v>
      </c>
      <c r="P127" s="87">
        <v>7.4239999999999995</v>
      </c>
      <c r="Q127" s="87">
        <v>7.7420000000000115</v>
      </c>
      <c r="R127" s="134">
        <f t="shared" si="1"/>
        <v>60.749000000000009</v>
      </c>
      <c r="S127" s="80">
        <v>59.260234736374251</v>
      </c>
    </row>
    <row r="128" spans="1:19" x14ac:dyDescent="0.35">
      <c r="A128" s="67" t="s">
        <v>182</v>
      </c>
      <c r="B128" s="67">
        <v>2021</v>
      </c>
      <c r="C128" s="68">
        <v>44491</v>
      </c>
      <c r="D128" s="67" t="s">
        <v>20</v>
      </c>
      <c r="E128" s="67" t="s">
        <v>21</v>
      </c>
      <c r="F128" s="67" t="s">
        <v>30</v>
      </c>
      <c r="G128" s="67" t="s">
        <v>31</v>
      </c>
      <c r="H128" s="75">
        <f>(C128-VLOOKUP(F128,Riders!$A$2:$C$1999,2,FALSE))/365</f>
        <v>25.663013698630138</v>
      </c>
      <c r="I128" s="67">
        <v>7</v>
      </c>
      <c r="J128" s="89">
        <v>11.776000000000002</v>
      </c>
      <c r="K128" s="90">
        <v>7.1019999999999985</v>
      </c>
      <c r="L128" s="90">
        <v>6.6930000000000014</v>
      </c>
      <c r="M128" s="90">
        <v>6.6609999999999978</v>
      </c>
      <c r="N128" s="90">
        <v>6.7730000000000032</v>
      </c>
      <c r="O128" s="90">
        <v>6.9720000000000013</v>
      </c>
      <c r="P128" s="90">
        <v>7.272999999999989</v>
      </c>
      <c r="Q128" s="90">
        <v>7.6480000000000103</v>
      </c>
      <c r="R128" s="134">
        <f t="shared" si="1"/>
        <v>60.898000000000003</v>
      </c>
      <c r="S128" s="79">
        <v>59.115241879864691</v>
      </c>
    </row>
    <row r="129" spans="1:19" x14ac:dyDescent="0.35">
      <c r="A129" s="67" t="s">
        <v>182</v>
      </c>
      <c r="B129" s="67">
        <v>2021</v>
      </c>
      <c r="C129" s="68">
        <v>44491</v>
      </c>
      <c r="D129" s="67" t="s">
        <v>20</v>
      </c>
      <c r="E129" s="67" t="s">
        <v>21</v>
      </c>
      <c r="F129" s="67" t="s">
        <v>36</v>
      </c>
      <c r="G129" s="67" t="s">
        <v>37</v>
      </c>
      <c r="H129" s="75">
        <f>(C129-VLOOKUP(F129,Riders!$A$2:$C$1999,2,FALSE))/365</f>
        <v>23.419178082191781</v>
      </c>
      <c r="I129" s="67">
        <v>8</v>
      </c>
      <c r="J129" s="86">
        <v>11.772</v>
      </c>
      <c r="K129" s="87">
        <v>7.077</v>
      </c>
      <c r="L129" s="87">
        <v>6.6960000000000015</v>
      </c>
      <c r="M129" s="87">
        <v>6.6069999999999993</v>
      </c>
      <c r="N129" s="87">
        <v>6.7450000000000045</v>
      </c>
      <c r="O129" s="87">
        <v>6.9819999999999922</v>
      </c>
      <c r="P129" s="87">
        <v>7.3610000000000113</v>
      </c>
      <c r="Q129" s="87">
        <v>7.7599999999999838</v>
      </c>
      <c r="R129" s="134">
        <f t="shared" si="1"/>
        <v>60.999999999999993</v>
      </c>
      <c r="S129" s="80">
        <v>59.016393442622956</v>
      </c>
    </row>
    <row r="130" spans="1:19" x14ac:dyDescent="0.35">
      <c r="A130" s="67" t="s">
        <v>182</v>
      </c>
      <c r="B130" s="67">
        <v>2021</v>
      </c>
      <c r="C130" s="68">
        <v>44491</v>
      </c>
      <c r="D130" s="67" t="s">
        <v>20</v>
      </c>
      <c r="E130" s="67" t="s">
        <v>21</v>
      </c>
      <c r="F130" s="67" t="s">
        <v>53</v>
      </c>
      <c r="G130" s="67" t="s">
        <v>25</v>
      </c>
      <c r="H130" s="75">
        <f>(C130-VLOOKUP(F130,Riders!$A$2:$C$1999,2,FALSE))/365</f>
        <v>21.290410958904111</v>
      </c>
      <c r="I130" s="67">
        <v>9</v>
      </c>
      <c r="J130" s="89">
        <v>12.374000000000001</v>
      </c>
      <c r="K130" s="90">
        <v>7.3420000000000005</v>
      </c>
      <c r="L130" s="90">
        <v>6.9100000000000037</v>
      </c>
      <c r="M130" s="90">
        <v>6.7349999999999923</v>
      </c>
      <c r="N130" s="90">
        <v>6.7550000000000026</v>
      </c>
      <c r="O130" s="90">
        <v>6.8620000000000019</v>
      </c>
      <c r="P130" s="90">
        <v>7.029999999999994</v>
      </c>
      <c r="Q130" s="90">
        <v>7.2730000000000032</v>
      </c>
      <c r="R130" s="134">
        <f t="shared" si="1"/>
        <v>61.280999999999999</v>
      </c>
      <c r="S130" s="79">
        <v>58.745777647231606</v>
      </c>
    </row>
    <row r="131" spans="1:19" x14ac:dyDescent="0.35">
      <c r="A131" s="67" t="s">
        <v>182</v>
      </c>
      <c r="B131" s="67">
        <v>2021</v>
      </c>
      <c r="C131" s="68">
        <v>44491</v>
      </c>
      <c r="D131" s="67" t="s">
        <v>20</v>
      </c>
      <c r="E131" s="67" t="s">
        <v>21</v>
      </c>
      <c r="F131" s="67" t="s">
        <v>41</v>
      </c>
      <c r="G131" s="67" t="s">
        <v>42</v>
      </c>
      <c r="H131" s="75">
        <f>(C131-VLOOKUP(F131,Riders!$A$2:$C$1999,2,FALSE))/365</f>
        <v>28.720547945205478</v>
      </c>
      <c r="I131" s="67">
        <v>10</v>
      </c>
      <c r="J131" s="86">
        <v>12.058</v>
      </c>
      <c r="K131" s="87">
        <v>7.0599999999999987</v>
      </c>
      <c r="L131" s="87">
        <v>6.657</v>
      </c>
      <c r="M131" s="87">
        <v>6.6230000000000047</v>
      </c>
      <c r="N131" s="87">
        <v>6.7760000000000034</v>
      </c>
      <c r="O131" s="87">
        <v>7.0600000000000023</v>
      </c>
      <c r="P131" s="87">
        <v>7.3589999999999947</v>
      </c>
      <c r="Q131" s="87">
        <v>7.6990000000000052</v>
      </c>
      <c r="R131" s="134">
        <f t="shared" ref="R131:R194" si="2">SUM(J131:Q131)</f>
        <v>61.292000000000009</v>
      </c>
      <c r="S131" s="80">
        <v>58.735234614631594</v>
      </c>
    </row>
    <row r="132" spans="1:19" x14ac:dyDescent="0.35">
      <c r="A132" s="67" t="s">
        <v>182</v>
      </c>
      <c r="B132" s="67">
        <v>2021</v>
      </c>
      <c r="C132" s="68">
        <v>44491</v>
      </c>
      <c r="D132" s="67" t="s">
        <v>20</v>
      </c>
      <c r="E132" s="67" t="s">
        <v>21</v>
      </c>
      <c r="F132" s="67" t="s">
        <v>50</v>
      </c>
      <c r="G132" s="67" t="s">
        <v>44</v>
      </c>
      <c r="H132" s="75">
        <f>(C132-VLOOKUP(F132,Riders!$A$2:$C$1999,2,FALSE))/365</f>
        <v>27.276712328767122</v>
      </c>
      <c r="I132" s="67">
        <v>11</v>
      </c>
      <c r="J132" s="89">
        <v>12.128</v>
      </c>
      <c r="K132" s="90">
        <v>7.070999999999998</v>
      </c>
      <c r="L132" s="90">
        <v>6.610000000000003</v>
      </c>
      <c r="M132" s="90">
        <v>6.575999999999997</v>
      </c>
      <c r="N132" s="90">
        <v>6.7340000000000018</v>
      </c>
      <c r="O132" s="90">
        <v>7.0279999999999987</v>
      </c>
      <c r="P132" s="90">
        <v>7.3829999999999956</v>
      </c>
      <c r="Q132" s="90">
        <v>7.8090000000000117</v>
      </c>
      <c r="R132" s="134">
        <f t="shared" si="2"/>
        <v>61.339000000000006</v>
      </c>
      <c r="S132" s="79">
        <v>58.690229707037929</v>
      </c>
    </row>
    <row r="133" spans="1:19" x14ac:dyDescent="0.35">
      <c r="A133" s="67" t="s">
        <v>182</v>
      </c>
      <c r="B133" s="67">
        <v>2021</v>
      </c>
      <c r="C133" s="68">
        <v>44491</v>
      </c>
      <c r="D133" s="67" t="s">
        <v>20</v>
      </c>
      <c r="E133" s="67" t="s">
        <v>21</v>
      </c>
      <c r="F133" s="67" t="s">
        <v>801</v>
      </c>
      <c r="G133" s="67" t="s">
        <v>29</v>
      </c>
      <c r="H133" s="75" t="e">
        <f>(C133-VLOOKUP(F133,Riders!$A$2:$C$1999,2,FALSE))/365</f>
        <v>#N/A</v>
      </c>
      <c r="I133" s="67">
        <v>12</v>
      </c>
      <c r="J133" s="86">
        <v>12.291</v>
      </c>
      <c r="K133" s="87">
        <v>7.0139999999999993</v>
      </c>
      <c r="L133" s="87">
        <v>6.5879999999999974</v>
      </c>
      <c r="M133" s="87">
        <v>6.5440000000000005</v>
      </c>
      <c r="N133" s="87">
        <v>6.7280000000000015</v>
      </c>
      <c r="O133" s="87">
        <v>7.07</v>
      </c>
      <c r="P133" s="87">
        <v>7.4089999999999989</v>
      </c>
      <c r="Q133" s="87">
        <v>7.7869999999999919</v>
      </c>
      <c r="R133" s="134">
        <f t="shared" si="2"/>
        <v>61.43099999999999</v>
      </c>
      <c r="S133" s="80">
        <v>58.60233432631734</v>
      </c>
    </row>
    <row r="134" spans="1:19" x14ac:dyDescent="0.35">
      <c r="A134" s="67" t="s">
        <v>182</v>
      </c>
      <c r="B134" s="67">
        <v>2021</v>
      </c>
      <c r="C134" s="68">
        <v>44491</v>
      </c>
      <c r="D134" s="67" t="s">
        <v>20</v>
      </c>
      <c r="E134" s="67" t="s">
        <v>21</v>
      </c>
      <c r="F134" s="67" t="s">
        <v>47</v>
      </c>
      <c r="G134" s="67" t="s">
        <v>33</v>
      </c>
      <c r="H134" s="75">
        <f>(C134-VLOOKUP(F134,Riders!$A$2:$C$1999,2,FALSE))/365</f>
        <v>24.898630136986302</v>
      </c>
      <c r="I134" s="67">
        <v>13</v>
      </c>
      <c r="J134" s="89">
        <v>12.257999999999999</v>
      </c>
      <c r="K134" s="90">
        <v>7.1639999999999979</v>
      </c>
      <c r="L134" s="90">
        <v>6.7460000000000058</v>
      </c>
      <c r="M134" s="90">
        <v>6.6349999999999945</v>
      </c>
      <c r="N134" s="90">
        <v>6.7590000000000003</v>
      </c>
      <c r="O134" s="90">
        <v>6.9750000000000014</v>
      </c>
      <c r="P134" s="90">
        <v>7.2920000000000087</v>
      </c>
      <c r="Q134" s="90">
        <v>7.6109999999999971</v>
      </c>
      <c r="R134" s="134">
        <f t="shared" si="2"/>
        <v>61.440000000000005</v>
      </c>
      <c r="S134" s="79">
        <v>58.593749999999993</v>
      </c>
    </row>
    <row r="135" spans="1:19" x14ac:dyDescent="0.35">
      <c r="A135" s="67" t="s">
        <v>182</v>
      </c>
      <c r="B135" s="67">
        <v>2021</v>
      </c>
      <c r="C135" s="68">
        <v>44491</v>
      </c>
      <c r="D135" s="67" t="s">
        <v>20</v>
      </c>
      <c r="E135" s="67" t="s">
        <v>21</v>
      </c>
      <c r="F135" s="67" t="s">
        <v>51</v>
      </c>
      <c r="G135" s="67" t="s">
        <v>52</v>
      </c>
      <c r="H135" s="75">
        <f>(C135-VLOOKUP(F135,Riders!$A$2:$C$1999,2,FALSE))/365</f>
        <v>23.901369863013699</v>
      </c>
      <c r="I135" s="67">
        <v>14</v>
      </c>
      <c r="J135" s="86">
        <v>12.378</v>
      </c>
      <c r="K135" s="87">
        <v>7.2310000000000052</v>
      </c>
      <c r="L135" s="87">
        <v>6.7539999999999942</v>
      </c>
      <c r="M135" s="87">
        <v>6.6940000000000026</v>
      </c>
      <c r="N135" s="87">
        <v>6.8269999999999911</v>
      </c>
      <c r="O135" s="87">
        <v>7.01400000000001</v>
      </c>
      <c r="P135" s="87">
        <v>7.1830000000000069</v>
      </c>
      <c r="Q135" s="87">
        <v>7.5079999999999956</v>
      </c>
      <c r="R135" s="134">
        <f t="shared" si="2"/>
        <v>61.589000000000006</v>
      </c>
      <c r="S135" s="80">
        <v>58.451996298040228</v>
      </c>
    </row>
    <row r="136" spans="1:19" x14ac:dyDescent="0.35">
      <c r="A136" s="67" t="s">
        <v>182</v>
      </c>
      <c r="B136" s="67">
        <v>2021</v>
      </c>
      <c r="C136" s="68">
        <v>44491</v>
      </c>
      <c r="D136" s="67" t="s">
        <v>20</v>
      </c>
      <c r="E136" s="67" t="s">
        <v>21</v>
      </c>
      <c r="F136" s="67" t="s">
        <v>199</v>
      </c>
      <c r="G136" s="67" t="s">
        <v>185</v>
      </c>
      <c r="H136" s="75">
        <f>(C136-VLOOKUP(F136,Riders!$A$2:$C$1999,2,FALSE))/365</f>
        <v>20.205479452054796</v>
      </c>
      <c r="I136" s="67">
        <v>15</v>
      </c>
      <c r="J136" s="89">
        <v>11.407999999999999</v>
      </c>
      <c r="K136" s="90">
        <v>7.0180000000000025</v>
      </c>
      <c r="L136" s="90">
        <v>6.8559999999999981</v>
      </c>
      <c r="M136" s="90">
        <v>6.9490000000000016</v>
      </c>
      <c r="N136" s="90">
        <v>7.046999999999997</v>
      </c>
      <c r="O136" s="90">
        <v>7.2920000000000016</v>
      </c>
      <c r="P136" s="90">
        <v>7.5009999999999977</v>
      </c>
      <c r="Q136" s="90">
        <v>7.76400000000001</v>
      </c>
      <c r="R136" s="134">
        <f t="shared" si="2"/>
        <v>61.835000000000008</v>
      </c>
      <c r="S136" s="79">
        <v>58.2194550012129</v>
      </c>
    </row>
    <row r="137" spans="1:19" x14ac:dyDescent="0.35">
      <c r="A137" s="67" t="s">
        <v>182</v>
      </c>
      <c r="B137" s="67">
        <v>2021</v>
      </c>
      <c r="C137" s="68">
        <v>44491</v>
      </c>
      <c r="D137" s="67" t="s">
        <v>20</v>
      </c>
      <c r="E137" s="67" t="s">
        <v>21</v>
      </c>
      <c r="F137" s="67" t="s">
        <v>57</v>
      </c>
      <c r="G137" s="67" t="s">
        <v>58</v>
      </c>
      <c r="H137" s="75">
        <f>(C137-VLOOKUP(F137,Riders!$A$2:$C$1999,2,FALSE))/365</f>
        <v>21.778082191780822</v>
      </c>
      <c r="I137" s="67">
        <v>16</v>
      </c>
      <c r="J137" s="86">
        <v>12.432999999999998</v>
      </c>
      <c r="K137" s="87">
        <v>7.216999999999997</v>
      </c>
      <c r="L137" s="87">
        <v>6.7260000000000062</v>
      </c>
      <c r="M137" s="87">
        <v>6.6960000000000015</v>
      </c>
      <c r="N137" s="87">
        <v>6.8359999999999985</v>
      </c>
      <c r="O137" s="87">
        <v>7.0799999999999983</v>
      </c>
      <c r="P137" s="87">
        <v>7.4510000000000005</v>
      </c>
      <c r="Q137" s="87">
        <v>7.7929999999999922</v>
      </c>
      <c r="R137" s="134">
        <f t="shared" si="2"/>
        <v>62.231999999999992</v>
      </c>
      <c r="S137" s="80">
        <v>57.848052448900894</v>
      </c>
    </row>
    <row r="138" spans="1:19" x14ac:dyDescent="0.35">
      <c r="A138" s="67" t="s">
        <v>182</v>
      </c>
      <c r="B138" s="67">
        <v>2021</v>
      </c>
      <c r="C138" s="68">
        <v>44491</v>
      </c>
      <c r="D138" s="67" t="s">
        <v>20</v>
      </c>
      <c r="E138" s="67" t="s">
        <v>21</v>
      </c>
      <c r="F138" s="67" t="s">
        <v>741</v>
      </c>
      <c r="G138" s="67" t="s">
        <v>42</v>
      </c>
      <c r="H138" s="75">
        <f>(C138-VLOOKUP(F138,Riders!$A$2:$C$1999,2,FALSE))/365</f>
        <v>28.246575342465754</v>
      </c>
      <c r="I138" s="67">
        <v>17</v>
      </c>
      <c r="J138" s="89">
        <v>11.523</v>
      </c>
      <c r="K138" s="90">
        <v>6.91</v>
      </c>
      <c r="L138" s="90">
        <v>6.7379999999999995</v>
      </c>
      <c r="M138" s="90">
        <v>6.8120000000000012</v>
      </c>
      <c r="N138" s="90">
        <v>7.0569999999999915</v>
      </c>
      <c r="O138" s="90">
        <v>7.4550000000000054</v>
      </c>
      <c r="P138" s="90">
        <v>7.8529999999999944</v>
      </c>
      <c r="Q138" s="90">
        <v>8.3009999999999948</v>
      </c>
      <c r="R138" s="134">
        <f t="shared" si="2"/>
        <v>62.648999999999987</v>
      </c>
      <c r="S138" s="79">
        <v>57.463008188478682</v>
      </c>
    </row>
    <row r="139" spans="1:19" x14ac:dyDescent="0.35">
      <c r="A139" s="67" t="s">
        <v>182</v>
      </c>
      <c r="B139" s="67">
        <v>2021</v>
      </c>
      <c r="C139" s="68">
        <v>44491</v>
      </c>
      <c r="D139" s="67" t="s">
        <v>20</v>
      </c>
      <c r="E139" s="67" t="s">
        <v>21</v>
      </c>
      <c r="F139" s="67" t="s">
        <v>71</v>
      </c>
      <c r="G139" s="67" t="s">
        <v>61</v>
      </c>
      <c r="H139" s="75">
        <f>(C139-VLOOKUP(F139,Riders!$A$2:$C$1999,2,FALSE))/365</f>
        <v>19.347945205479451</v>
      </c>
      <c r="I139" s="67">
        <v>18</v>
      </c>
      <c r="J139" s="86">
        <v>12.638999999999999</v>
      </c>
      <c r="K139" s="87">
        <v>7.2570000000000014</v>
      </c>
      <c r="L139" s="87">
        <v>6.791999999999998</v>
      </c>
      <c r="M139" s="87">
        <v>6.7050000000000018</v>
      </c>
      <c r="N139" s="87">
        <v>6.8729999999999976</v>
      </c>
      <c r="O139" s="87">
        <v>7.1120000000000019</v>
      </c>
      <c r="P139" s="87">
        <v>7.4359999999999928</v>
      </c>
      <c r="Q139" s="87">
        <v>7.8420000000000059</v>
      </c>
      <c r="R139" s="134">
        <f t="shared" si="2"/>
        <v>62.655999999999999</v>
      </c>
      <c r="S139" s="80">
        <v>57.45658835546476</v>
      </c>
    </row>
    <row r="140" spans="1:19" x14ac:dyDescent="0.35">
      <c r="A140" s="67" t="s">
        <v>182</v>
      </c>
      <c r="B140" s="67">
        <v>2021</v>
      </c>
      <c r="C140" s="68">
        <v>44491</v>
      </c>
      <c r="D140" s="67" t="s">
        <v>20</v>
      </c>
      <c r="E140" s="67" t="s">
        <v>21</v>
      </c>
      <c r="F140" s="67" t="s">
        <v>802</v>
      </c>
      <c r="G140" s="67" t="s">
        <v>56</v>
      </c>
      <c r="H140" s="75" t="e">
        <f>(C140-VLOOKUP(F140,Riders!$A$2:$C$1999,2,FALSE))/365</f>
        <v>#N/A</v>
      </c>
      <c r="I140" s="67">
        <v>19</v>
      </c>
      <c r="J140" s="89">
        <v>11.988000000000001</v>
      </c>
      <c r="K140" s="90">
        <v>7.1679999999999975</v>
      </c>
      <c r="L140" s="90">
        <v>6.9320000000000022</v>
      </c>
      <c r="M140" s="90">
        <v>6.9939999999999998</v>
      </c>
      <c r="N140" s="90">
        <v>7.0579999999999998</v>
      </c>
      <c r="O140" s="90">
        <v>7.2119999999999891</v>
      </c>
      <c r="P140" s="90">
        <v>7.5210000000000079</v>
      </c>
      <c r="Q140" s="90">
        <v>7.9609999999999985</v>
      </c>
      <c r="R140" s="134">
        <f t="shared" si="2"/>
        <v>62.833999999999996</v>
      </c>
      <c r="S140" s="79">
        <v>57.293821816214155</v>
      </c>
    </row>
    <row r="141" spans="1:19" x14ac:dyDescent="0.35">
      <c r="A141" s="67" t="s">
        <v>182</v>
      </c>
      <c r="B141" s="67">
        <v>2021</v>
      </c>
      <c r="C141" s="68">
        <v>44491</v>
      </c>
      <c r="D141" s="67" t="s">
        <v>20</v>
      </c>
      <c r="E141" s="67" t="s">
        <v>21</v>
      </c>
      <c r="F141" s="67" t="s">
        <v>803</v>
      </c>
      <c r="G141" s="67" t="s">
        <v>207</v>
      </c>
      <c r="H141" s="75">
        <f>(C141-VLOOKUP(F141,Riders!$A$2:$C$1999,2,FALSE))/365</f>
        <v>20.843835616438355</v>
      </c>
      <c r="I141" s="67">
        <v>20</v>
      </c>
      <c r="J141" s="86">
        <v>12.177999999999999</v>
      </c>
      <c r="K141" s="87">
        <v>7.4090000000000042</v>
      </c>
      <c r="L141" s="87">
        <v>6.9539999999999971</v>
      </c>
      <c r="M141" s="87">
        <v>6.9190000000000005</v>
      </c>
      <c r="N141" s="87">
        <v>7.1769999999999996</v>
      </c>
      <c r="O141" s="87">
        <v>7.5110000000000028</v>
      </c>
      <c r="P141" s="87">
        <v>7.7949999999999946</v>
      </c>
      <c r="Q141" s="87">
        <v>8.1310000000000144</v>
      </c>
      <c r="R141" s="134">
        <f t="shared" si="2"/>
        <v>64.074000000000012</v>
      </c>
      <c r="S141" s="80">
        <v>56.185036052064788</v>
      </c>
    </row>
    <row r="142" spans="1:19" x14ac:dyDescent="0.35">
      <c r="A142" s="67" t="s">
        <v>182</v>
      </c>
      <c r="B142" s="67">
        <v>2021</v>
      </c>
      <c r="C142" s="68">
        <v>44491</v>
      </c>
      <c r="D142" s="67" t="s">
        <v>20</v>
      </c>
      <c r="E142" s="67" t="s">
        <v>21</v>
      </c>
      <c r="F142" s="67" t="s">
        <v>189</v>
      </c>
      <c r="G142" s="67" t="s">
        <v>63</v>
      </c>
      <c r="H142" s="75">
        <f>(C142-VLOOKUP(F142,Riders!$A$2:$C$1999,2,FALSE))/365</f>
        <v>24.345205479452055</v>
      </c>
      <c r="I142" s="67">
        <v>21</v>
      </c>
      <c r="J142" s="89">
        <v>12.653000000000002</v>
      </c>
      <c r="K142" s="90">
        <v>7.3889999999999993</v>
      </c>
      <c r="L142" s="90">
        <v>7.0439999999999969</v>
      </c>
      <c r="M142" s="90">
        <v>7.0459999999999994</v>
      </c>
      <c r="N142" s="90">
        <v>7.2060000000000031</v>
      </c>
      <c r="O142" s="90">
        <v>7.3559999999999945</v>
      </c>
      <c r="P142" s="90">
        <v>7.6470000000000198</v>
      </c>
      <c r="Q142" s="90">
        <v>7.9859999999999829</v>
      </c>
      <c r="R142" s="134">
        <f t="shared" si="2"/>
        <v>64.326999999999998</v>
      </c>
      <c r="S142" s="79">
        <v>55.964058637896997</v>
      </c>
    </row>
    <row r="143" spans="1:19" x14ac:dyDescent="0.35">
      <c r="A143" s="67" t="s">
        <v>182</v>
      </c>
      <c r="B143" s="67">
        <v>2021</v>
      </c>
      <c r="C143" s="68">
        <v>44491</v>
      </c>
      <c r="D143" s="67" t="s">
        <v>20</v>
      </c>
      <c r="E143" s="67" t="s">
        <v>21</v>
      </c>
      <c r="F143" s="67" t="s">
        <v>804</v>
      </c>
      <c r="G143" s="67" t="s">
        <v>805</v>
      </c>
      <c r="H143" s="75">
        <f>(C143-VLOOKUP(F143,Riders!$A$2:$C$1999,2,FALSE))/365</f>
        <v>25.361643835616437</v>
      </c>
      <c r="I143" s="67">
        <v>22</v>
      </c>
      <c r="J143" s="86">
        <v>12.432</v>
      </c>
      <c r="K143" s="87">
        <v>7.3540000000000045</v>
      </c>
      <c r="L143" s="87">
        <v>6.9569999999999936</v>
      </c>
      <c r="M143" s="87">
        <v>6.9160000000000004</v>
      </c>
      <c r="N143" s="87">
        <v>7.1209999999999951</v>
      </c>
      <c r="O143" s="87">
        <v>7.4500000000000028</v>
      </c>
      <c r="P143" s="87">
        <v>7.8560000000000016</v>
      </c>
      <c r="Q143" s="87">
        <v>8.284000000000006</v>
      </c>
      <c r="R143" s="134">
        <f t="shared" si="2"/>
        <v>64.37</v>
      </c>
      <c r="S143" s="80">
        <v>55.92667391642069</v>
      </c>
    </row>
    <row r="144" spans="1:19" x14ac:dyDescent="0.35">
      <c r="A144" s="67" t="s">
        <v>182</v>
      </c>
      <c r="B144" s="67">
        <v>2021</v>
      </c>
      <c r="C144" s="68">
        <v>44491</v>
      </c>
      <c r="D144" s="67" t="s">
        <v>20</v>
      </c>
      <c r="E144" s="67" t="s">
        <v>21</v>
      </c>
      <c r="F144" s="67" t="s">
        <v>83</v>
      </c>
      <c r="G144" s="67" t="s">
        <v>250</v>
      </c>
      <c r="H144" s="75">
        <f>(C144-VLOOKUP(F144,Riders!$A$2:$C$1999,2,FALSE))/365</f>
        <v>28.219178082191782</v>
      </c>
      <c r="I144" s="67">
        <v>23</v>
      </c>
      <c r="J144" s="89">
        <v>12.577</v>
      </c>
      <c r="K144" s="90">
        <v>7.3439999999999994</v>
      </c>
      <c r="L144" s="90">
        <v>7.0609999999999999</v>
      </c>
      <c r="M144" s="90">
        <v>7.0489999999999995</v>
      </c>
      <c r="N144" s="90">
        <v>7.2109999999999914</v>
      </c>
      <c r="O144" s="90">
        <v>7.4680000000000035</v>
      </c>
      <c r="P144" s="90">
        <v>7.7020000000000053</v>
      </c>
      <c r="Q144" s="90">
        <v>8.0329999999999941</v>
      </c>
      <c r="R144" s="134">
        <f t="shared" si="2"/>
        <v>64.444999999999993</v>
      </c>
      <c r="S144" s="79">
        <v>55.861587400108625</v>
      </c>
    </row>
    <row r="145" spans="1:19" x14ac:dyDescent="0.35">
      <c r="A145" s="73" t="s">
        <v>182</v>
      </c>
      <c r="B145" s="73">
        <v>2021</v>
      </c>
      <c r="C145" s="74">
        <v>44491</v>
      </c>
      <c r="D145" s="73" t="s">
        <v>20</v>
      </c>
      <c r="E145" s="73" t="s">
        <v>64</v>
      </c>
      <c r="F145" s="73" t="s">
        <v>22</v>
      </c>
      <c r="G145" s="73" t="s">
        <v>23</v>
      </c>
      <c r="H145" s="75">
        <f>(C145-VLOOKUP(F145,Riders!$A$2:$C$1999,2,FALSE))/365</f>
        <v>28.621917808219177</v>
      </c>
      <c r="I145" s="73">
        <v>1</v>
      </c>
      <c r="J145" s="86">
        <v>11.22</v>
      </c>
      <c r="K145" s="87">
        <v>6.6240000000000006</v>
      </c>
      <c r="L145" s="87">
        <v>6.3159999999999989</v>
      </c>
      <c r="M145" s="87">
        <v>6.3379999999999939</v>
      </c>
      <c r="N145" s="87">
        <v>6.5380000000000145</v>
      </c>
      <c r="O145" s="87">
        <v>6.8349999999999937</v>
      </c>
      <c r="P145" s="87">
        <v>7.1129999999999995</v>
      </c>
      <c r="Q145" s="87">
        <v>7.4339999999999975</v>
      </c>
      <c r="R145" s="134">
        <f t="shared" si="2"/>
        <v>58.417999999999999</v>
      </c>
      <c r="S145" s="80">
        <v>61.62484165839296</v>
      </c>
    </row>
    <row r="146" spans="1:19" x14ac:dyDescent="0.35">
      <c r="A146" s="73" t="s">
        <v>182</v>
      </c>
      <c r="B146" s="73">
        <v>2021</v>
      </c>
      <c r="C146" s="74">
        <v>44491</v>
      </c>
      <c r="D146" s="73" t="s">
        <v>20</v>
      </c>
      <c r="E146" s="73" t="s">
        <v>64</v>
      </c>
      <c r="F146" s="73" t="s">
        <v>128</v>
      </c>
      <c r="G146" s="73" t="s">
        <v>104</v>
      </c>
      <c r="H146" s="75">
        <f>(C146-VLOOKUP(F146,Riders!$A$2:$C$1999,2,FALSE))/365</f>
        <v>23.095890410958905</v>
      </c>
      <c r="I146" s="73">
        <v>2</v>
      </c>
      <c r="J146" s="89">
        <v>11.722000000000001</v>
      </c>
      <c r="K146" s="90">
        <v>6.7679999999999971</v>
      </c>
      <c r="L146" s="90">
        <v>6.3919999999999995</v>
      </c>
      <c r="M146" s="90">
        <v>6.4569999999999972</v>
      </c>
      <c r="N146" s="90">
        <v>6.6940000000000062</v>
      </c>
      <c r="O146" s="90">
        <v>6.9409999999999954</v>
      </c>
      <c r="P146" s="90">
        <v>7.2100000000000009</v>
      </c>
      <c r="Q146" s="90">
        <v>7.6069999999999922</v>
      </c>
      <c r="R146" s="134">
        <f t="shared" si="2"/>
        <v>59.79099999999999</v>
      </c>
      <c r="S146" s="79">
        <v>60.20973056145575</v>
      </c>
    </row>
    <row r="147" spans="1:19" x14ac:dyDescent="0.35">
      <c r="A147" s="73" t="s">
        <v>182</v>
      </c>
      <c r="B147" s="73">
        <v>2021</v>
      </c>
      <c r="C147" s="74">
        <v>44491</v>
      </c>
      <c r="D147" s="73" t="s">
        <v>20</v>
      </c>
      <c r="E147" s="73" t="s">
        <v>64</v>
      </c>
      <c r="F147" s="73" t="s">
        <v>68</v>
      </c>
      <c r="G147" s="73" t="s">
        <v>29</v>
      </c>
      <c r="H147" s="75">
        <f>(C147-VLOOKUP(F147,Riders!$A$2:$C$1999,2,FALSE))/365</f>
        <v>31.578082191780823</v>
      </c>
      <c r="I147" s="73">
        <v>3</v>
      </c>
      <c r="J147" s="86">
        <v>11.950000000000001</v>
      </c>
      <c r="K147" s="87">
        <v>6.9299999999999979</v>
      </c>
      <c r="L147" s="87">
        <v>6.5640000000000001</v>
      </c>
      <c r="M147" s="87">
        <v>6.5410000000000039</v>
      </c>
      <c r="N147" s="87">
        <v>6.6809999999999938</v>
      </c>
      <c r="O147" s="87">
        <v>6.9029999999999987</v>
      </c>
      <c r="P147" s="87">
        <v>7.115000000000002</v>
      </c>
      <c r="Q147" s="87">
        <v>7.3239999999999981</v>
      </c>
      <c r="R147" s="134">
        <f t="shared" si="2"/>
        <v>60.007999999999996</v>
      </c>
      <c r="S147" s="80">
        <v>59.992001066524466</v>
      </c>
    </row>
    <row r="148" spans="1:19" x14ac:dyDescent="0.35">
      <c r="A148" s="73" t="s">
        <v>182</v>
      </c>
      <c r="B148" s="73">
        <v>2021</v>
      </c>
      <c r="C148" s="74">
        <v>44491</v>
      </c>
      <c r="D148" s="73" t="s">
        <v>20</v>
      </c>
      <c r="E148" s="73" t="s">
        <v>64</v>
      </c>
      <c r="F148" s="73" t="s">
        <v>45</v>
      </c>
      <c r="G148" s="73" t="s">
        <v>46</v>
      </c>
      <c r="H148" s="75">
        <f>(C148-VLOOKUP(F148,Riders!$A$2:$C$1999,2,FALSE))/365</f>
        <v>25.682191780821917</v>
      </c>
      <c r="I148" s="73">
        <v>4</v>
      </c>
      <c r="J148" s="89">
        <v>11.752000000000001</v>
      </c>
      <c r="K148" s="90">
        <v>6.9129999999999949</v>
      </c>
      <c r="L148" s="90">
        <v>6.6140000000000043</v>
      </c>
      <c r="M148" s="90">
        <v>6.5949999999999989</v>
      </c>
      <c r="N148" s="90">
        <v>6.7579999999999991</v>
      </c>
      <c r="O148" s="90">
        <v>7.0180000000000078</v>
      </c>
      <c r="P148" s="90">
        <v>7.3299999999999841</v>
      </c>
      <c r="Q148" s="90">
        <v>7.6440000000000197</v>
      </c>
      <c r="R148" s="134">
        <f t="shared" si="2"/>
        <v>60.624000000000009</v>
      </c>
      <c r="S148" s="79">
        <v>59.38242280285035</v>
      </c>
    </row>
    <row r="149" spans="1:19" x14ac:dyDescent="0.35">
      <c r="A149" s="73" t="s">
        <v>182</v>
      </c>
      <c r="B149" s="73">
        <v>2021</v>
      </c>
      <c r="C149" s="74">
        <v>44491</v>
      </c>
      <c r="D149" s="73" t="s">
        <v>20</v>
      </c>
      <c r="E149" s="73" t="s">
        <v>64</v>
      </c>
      <c r="F149" s="73" t="s">
        <v>295</v>
      </c>
      <c r="G149" s="73" t="s">
        <v>23</v>
      </c>
      <c r="H149" s="75">
        <f>(C149-VLOOKUP(F149,Riders!$A$2:$C$1999,2,FALSE))/365</f>
        <v>23.876712328767123</v>
      </c>
      <c r="I149" s="73">
        <v>5</v>
      </c>
      <c r="J149" s="86">
        <v>11.592000000000002</v>
      </c>
      <c r="K149" s="87">
        <v>7.0279999999999987</v>
      </c>
      <c r="L149" s="87">
        <v>6.6660000000000039</v>
      </c>
      <c r="M149" s="87">
        <v>6.6799999999999962</v>
      </c>
      <c r="N149" s="87">
        <v>6.813999999999993</v>
      </c>
      <c r="O149" s="87">
        <v>7.0330000000000084</v>
      </c>
      <c r="P149" s="87">
        <v>7.2620000000000005</v>
      </c>
      <c r="Q149" s="87">
        <v>7.5940000000000012</v>
      </c>
      <c r="R149" s="134">
        <f t="shared" si="2"/>
        <v>60.669000000000004</v>
      </c>
      <c r="S149" s="80">
        <v>59.338377095386434</v>
      </c>
    </row>
    <row r="150" spans="1:19" x14ac:dyDescent="0.35">
      <c r="A150" s="73" t="s">
        <v>182</v>
      </c>
      <c r="B150" s="73">
        <v>2021</v>
      </c>
      <c r="C150" s="74">
        <v>44491</v>
      </c>
      <c r="D150" s="73" t="s">
        <v>20</v>
      </c>
      <c r="E150" s="73" t="s">
        <v>64</v>
      </c>
      <c r="F150" s="73" t="s">
        <v>800</v>
      </c>
      <c r="G150" s="73" t="s">
        <v>185</v>
      </c>
      <c r="H150" s="75">
        <f>(C150-VLOOKUP(F150,Riders!$A$2:$C$1999,2,FALSE))/365</f>
        <v>27.649315068493152</v>
      </c>
      <c r="I150" s="73">
        <v>6</v>
      </c>
      <c r="J150" s="89">
        <v>11.587</v>
      </c>
      <c r="K150" s="90">
        <v>6.9239999999999995</v>
      </c>
      <c r="L150" s="90">
        <v>6.6009999999999991</v>
      </c>
      <c r="M150" s="90">
        <v>6.6150000000000055</v>
      </c>
      <c r="N150" s="90">
        <v>6.8229999999999933</v>
      </c>
      <c r="O150" s="90">
        <v>7.1170000000000044</v>
      </c>
      <c r="P150" s="90">
        <v>7.4639999999999915</v>
      </c>
      <c r="Q150" s="90">
        <v>7.7970000000000184</v>
      </c>
      <c r="R150" s="134">
        <f t="shared" si="2"/>
        <v>60.928000000000011</v>
      </c>
      <c r="S150" s="79">
        <v>59.086134453781504</v>
      </c>
    </row>
    <row r="151" spans="1:19" x14ac:dyDescent="0.35">
      <c r="A151" s="73" t="s">
        <v>182</v>
      </c>
      <c r="B151" s="73">
        <v>2021</v>
      </c>
      <c r="C151" s="74">
        <v>44491</v>
      </c>
      <c r="D151" s="73" t="s">
        <v>20</v>
      </c>
      <c r="E151" s="73" t="s">
        <v>64</v>
      </c>
      <c r="F151" s="73" t="s">
        <v>36</v>
      </c>
      <c r="G151" s="73" t="s">
        <v>37</v>
      </c>
      <c r="H151" s="75">
        <f>(C151-VLOOKUP(F151,Riders!$A$2:$C$1999,2,FALSE))/365</f>
        <v>23.419178082191781</v>
      </c>
      <c r="I151" s="73">
        <v>7</v>
      </c>
      <c r="J151" s="86">
        <v>11.782999999999999</v>
      </c>
      <c r="K151" s="87">
        <v>7.0979999999999972</v>
      </c>
      <c r="L151" s="87">
        <v>6.7100000000000044</v>
      </c>
      <c r="M151" s="87">
        <v>6.6290000000000049</v>
      </c>
      <c r="N151" s="87">
        <v>6.7499999999999929</v>
      </c>
      <c r="O151" s="87">
        <v>7.0129999999999981</v>
      </c>
      <c r="P151" s="87">
        <v>7.3769999999999953</v>
      </c>
      <c r="Q151" s="87">
        <v>7.8530000000000157</v>
      </c>
      <c r="R151" s="134">
        <f t="shared" si="2"/>
        <v>61.213000000000008</v>
      </c>
      <c r="S151" s="80">
        <v>58.811036871252831</v>
      </c>
    </row>
    <row r="152" spans="1:19" x14ac:dyDescent="0.35">
      <c r="A152" s="73" t="s">
        <v>182</v>
      </c>
      <c r="B152" s="73">
        <v>2021</v>
      </c>
      <c r="C152" s="74">
        <v>44491</v>
      </c>
      <c r="D152" s="73" t="s">
        <v>20</v>
      </c>
      <c r="E152" s="73" t="s">
        <v>64</v>
      </c>
      <c r="F152" s="73" t="s">
        <v>30</v>
      </c>
      <c r="G152" s="73" t="s">
        <v>31</v>
      </c>
      <c r="H152" s="75">
        <f>(C152-VLOOKUP(F152,Riders!$A$2:$C$1999,2,FALSE))/365</f>
        <v>25.663013698630138</v>
      </c>
      <c r="I152" s="73">
        <v>8</v>
      </c>
      <c r="J152" s="89">
        <v>11.909000000000001</v>
      </c>
      <c r="K152" s="90">
        <v>7.1549999999999958</v>
      </c>
      <c r="L152" s="90">
        <v>6.7110000000000021</v>
      </c>
      <c r="M152" s="90">
        <v>6.6880000000000095</v>
      </c>
      <c r="N152" s="90">
        <v>6.840999999999994</v>
      </c>
      <c r="O152" s="90">
        <v>7.0519999999999996</v>
      </c>
      <c r="P152" s="90">
        <v>7.3279999999999887</v>
      </c>
      <c r="Q152" s="90">
        <v>7.7010000000000147</v>
      </c>
      <c r="R152" s="134">
        <f t="shared" si="2"/>
        <v>61.385000000000005</v>
      </c>
      <c r="S152" s="79">
        <v>58.64624908365235</v>
      </c>
    </row>
    <row r="153" spans="1:19" x14ac:dyDescent="0.35">
      <c r="A153" s="67" t="s">
        <v>139</v>
      </c>
      <c r="B153" s="67">
        <v>2021</v>
      </c>
      <c r="C153" s="68">
        <v>44449</v>
      </c>
      <c r="D153" s="67" t="s">
        <v>66</v>
      </c>
      <c r="E153" s="67" t="s">
        <v>21</v>
      </c>
      <c r="F153" s="67" t="s">
        <v>128</v>
      </c>
      <c r="G153" s="67" t="str">
        <f>VLOOKUP(F153,Riders!$A$2:$D$388,4,FALSE)</f>
        <v>TTO</v>
      </c>
      <c r="H153" s="70">
        <f>(C153-VLOOKUP(F153,Riders!$A$2:$C$1999,2,FALSE))/365</f>
        <v>22.980821917808218</v>
      </c>
      <c r="I153" s="67">
        <v>1</v>
      </c>
      <c r="J153" s="86">
        <v>11.654999999999998</v>
      </c>
      <c r="K153" s="87">
        <v>6.7390000000000008</v>
      </c>
      <c r="L153" s="87">
        <v>6.3959999999999972</v>
      </c>
      <c r="M153" s="87">
        <v>6.3720000000000034</v>
      </c>
      <c r="N153" s="87">
        <v>6.5960000000000036</v>
      </c>
      <c r="O153" s="87">
        <v>6.8439999999999941</v>
      </c>
      <c r="P153" s="87">
        <v>7.2110000000000056</v>
      </c>
      <c r="Q153" s="87">
        <v>7.5649999999999906</v>
      </c>
      <c r="R153" s="134">
        <f t="shared" si="2"/>
        <v>59.377999999999993</v>
      </c>
      <c r="S153" s="80">
        <v>60.628515611842779</v>
      </c>
    </row>
    <row r="154" spans="1:19" x14ac:dyDescent="0.35">
      <c r="A154" s="67" t="s">
        <v>139</v>
      </c>
      <c r="B154" s="67">
        <v>2021</v>
      </c>
      <c r="C154" s="68">
        <v>44449</v>
      </c>
      <c r="D154" s="67" t="s">
        <v>66</v>
      </c>
      <c r="E154" s="67" t="s">
        <v>21</v>
      </c>
      <c r="F154" s="67" t="s">
        <v>45</v>
      </c>
      <c r="G154" s="67" t="str">
        <f>VLOOKUP(F154,Riders!$A$2:$D$388,4,FALSE)</f>
        <v>POL</v>
      </c>
      <c r="H154" s="70">
        <f>(C154-VLOOKUP(F154,Riders!$A$2:$C$1999,2,FALSE))/365</f>
        <v>25.567123287671233</v>
      </c>
      <c r="I154" s="67">
        <v>2</v>
      </c>
      <c r="J154" s="89">
        <v>11.952999999999999</v>
      </c>
      <c r="K154" s="90">
        <v>6.9320000000000022</v>
      </c>
      <c r="L154" s="90">
        <v>6.5439999999999934</v>
      </c>
      <c r="M154" s="90">
        <v>6.5240000000000045</v>
      </c>
      <c r="N154" s="90">
        <v>6.6320000000000014</v>
      </c>
      <c r="O154" s="90">
        <v>6.8489999999999966</v>
      </c>
      <c r="P154" s="90">
        <v>7.1240000000000023</v>
      </c>
      <c r="Q154" s="90">
        <v>7.402000000000001</v>
      </c>
      <c r="R154" s="134">
        <f t="shared" si="2"/>
        <v>59.96</v>
      </c>
      <c r="S154" s="79">
        <v>60.040026684456301</v>
      </c>
    </row>
    <row r="155" spans="1:19" x14ac:dyDescent="0.35">
      <c r="A155" s="67" t="s">
        <v>139</v>
      </c>
      <c r="B155" s="67">
        <v>2021</v>
      </c>
      <c r="C155" s="68">
        <v>44449</v>
      </c>
      <c r="D155" s="67" t="s">
        <v>66</v>
      </c>
      <c r="E155" s="67" t="s">
        <v>21</v>
      </c>
      <c r="F155" s="67" t="s">
        <v>50</v>
      </c>
      <c r="G155" s="67" t="str">
        <f>VLOOKUP(F155,Riders!$A$2:$D$388,4,FALSE)</f>
        <v>COL</v>
      </c>
      <c r="H155" s="70">
        <f>(C155-VLOOKUP(F155,Riders!$A$2:$C$1999,2,FALSE))/365</f>
        <v>27.161643835616438</v>
      </c>
      <c r="I155" s="67">
        <v>3</v>
      </c>
      <c r="J155" s="86">
        <v>12.07</v>
      </c>
      <c r="K155" s="87">
        <v>6.9839999999999982</v>
      </c>
      <c r="L155" s="87">
        <v>6.5150000000000006</v>
      </c>
      <c r="M155" s="87">
        <v>6.4849999999999959</v>
      </c>
      <c r="N155" s="87">
        <v>6.6450000000000102</v>
      </c>
      <c r="O155" s="87">
        <v>6.9410000000000025</v>
      </c>
      <c r="P155" s="87">
        <v>7.2619999999999933</v>
      </c>
      <c r="Q155" s="87">
        <v>7.6749999999999972</v>
      </c>
      <c r="R155" s="134">
        <f t="shared" si="2"/>
        <v>60.576999999999998</v>
      </c>
      <c r="S155" s="80">
        <v>59.428495963814647</v>
      </c>
    </row>
    <row r="156" spans="1:19" x14ac:dyDescent="0.35">
      <c r="A156" s="67" t="s">
        <v>139</v>
      </c>
      <c r="B156" s="67">
        <v>2021</v>
      </c>
      <c r="C156" s="68">
        <v>44449</v>
      </c>
      <c r="D156" s="67" t="s">
        <v>66</v>
      </c>
      <c r="E156" s="67" t="s">
        <v>21</v>
      </c>
      <c r="F156" s="67" t="s">
        <v>741</v>
      </c>
      <c r="G156" s="67" t="str">
        <f>VLOOKUP(F156,Riders!$A$2:$D$388,4,FALSE)</f>
        <v>CZE</v>
      </c>
      <c r="H156" s="70">
        <f>(C156-VLOOKUP(F156,Riders!$A$2:$C$1999,2,FALSE))/365</f>
        <v>28.13150684931507</v>
      </c>
      <c r="I156" s="67">
        <v>4</v>
      </c>
      <c r="J156" s="89">
        <v>11.619</v>
      </c>
      <c r="K156" s="90">
        <v>6.968</v>
      </c>
      <c r="L156" s="90">
        <v>6.6720000000000006</v>
      </c>
      <c r="M156" s="90">
        <v>6.713000000000001</v>
      </c>
      <c r="N156" s="90">
        <v>6.8729999999999976</v>
      </c>
      <c r="O156" s="90">
        <v>7.1979999999999933</v>
      </c>
      <c r="P156" s="90">
        <v>7.612000000000009</v>
      </c>
      <c r="Q156" s="90">
        <v>7.9999999999999929</v>
      </c>
      <c r="R156" s="134">
        <f t="shared" si="2"/>
        <v>61.654999999999994</v>
      </c>
      <c r="S156" s="79">
        <v>58.389425026356342</v>
      </c>
    </row>
    <row r="157" spans="1:19" x14ac:dyDescent="0.35">
      <c r="A157" s="67" t="s">
        <v>139</v>
      </c>
      <c r="B157" s="67">
        <v>2021</v>
      </c>
      <c r="C157" s="68">
        <v>44449</v>
      </c>
      <c r="D157" s="67" t="s">
        <v>66</v>
      </c>
      <c r="E157" s="67" t="s">
        <v>21</v>
      </c>
      <c r="F157" s="67" t="s">
        <v>47</v>
      </c>
      <c r="G157" s="67" t="str">
        <f>VLOOKUP(F157,Riders!$A$2:$D$388,4,FALSE)</f>
        <v>CAN</v>
      </c>
      <c r="H157" s="70">
        <f>(C157-VLOOKUP(F157,Riders!$A$2:$C$1999,2,FALSE))/365</f>
        <v>24.783561643835615</v>
      </c>
      <c r="I157" s="67">
        <v>5</v>
      </c>
      <c r="J157" s="86">
        <v>12.236000000000001</v>
      </c>
      <c r="K157" s="87">
        <v>7.1829999999999998</v>
      </c>
      <c r="L157" s="87">
        <v>6.7680000000000007</v>
      </c>
      <c r="M157" s="87">
        <v>6.7390000000000008</v>
      </c>
      <c r="N157" s="87">
        <v>6.9180000000000064</v>
      </c>
      <c r="O157" s="87">
        <v>7.0999999999999943</v>
      </c>
      <c r="P157" s="87">
        <v>7.4299999999999926</v>
      </c>
      <c r="Q157" s="87">
        <v>7.8519999999999968</v>
      </c>
      <c r="R157" s="134">
        <f t="shared" si="2"/>
        <v>62.225999999999992</v>
      </c>
      <c r="S157" s="80">
        <v>57.85363031530229</v>
      </c>
    </row>
    <row r="158" spans="1:19" x14ac:dyDescent="0.35">
      <c r="A158" s="67" t="s">
        <v>139</v>
      </c>
      <c r="B158" s="67">
        <v>2021</v>
      </c>
      <c r="C158" s="68">
        <v>44449</v>
      </c>
      <c r="D158" s="67" t="s">
        <v>66</v>
      </c>
      <c r="E158" s="67" t="s">
        <v>21</v>
      </c>
      <c r="F158" s="67" t="s">
        <v>71</v>
      </c>
      <c r="G158" s="67" t="str">
        <f>VLOOKUP(F158,Riders!$A$2:$D$388,4,FALSE)</f>
        <v>IND</v>
      </c>
      <c r="H158" s="70">
        <f>(C158-VLOOKUP(F158,Riders!$A$2:$C$1999,2,FALSE))/365</f>
        <v>19.232876712328768</v>
      </c>
      <c r="I158" s="67">
        <v>6</v>
      </c>
      <c r="J158" s="89">
        <v>12.254</v>
      </c>
      <c r="K158" s="90">
        <v>7.17</v>
      </c>
      <c r="L158" s="90">
        <v>6.7069999999999972</v>
      </c>
      <c r="M158" s="90">
        <v>6.7510000000000012</v>
      </c>
      <c r="N158" s="90">
        <v>6.9029999999999987</v>
      </c>
      <c r="O158" s="90">
        <v>7.2079999999999984</v>
      </c>
      <c r="P158" s="90">
        <v>7.4649999999999963</v>
      </c>
      <c r="Q158" s="90">
        <v>7.8440000000000083</v>
      </c>
      <c r="R158" s="134">
        <f t="shared" si="2"/>
        <v>62.302</v>
      </c>
      <c r="S158" s="79">
        <v>57.783056723700682</v>
      </c>
    </row>
    <row r="159" spans="1:19" x14ac:dyDescent="0.35">
      <c r="A159" s="67" t="s">
        <v>139</v>
      </c>
      <c r="B159" s="67">
        <v>2021</v>
      </c>
      <c r="C159" s="68">
        <v>44449</v>
      </c>
      <c r="D159" s="67" t="s">
        <v>66</v>
      </c>
      <c r="E159" s="67" t="s">
        <v>21</v>
      </c>
      <c r="F159" s="67" t="s">
        <v>802</v>
      </c>
      <c r="G159" s="67" t="e">
        <f>VLOOKUP(F159,Riders!$A$2:$D$388,4,FALSE)</f>
        <v>#N/A</v>
      </c>
      <c r="H159" s="70" t="e">
        <f>(C159-VLOOKUP(F159,Riders!$A$2:$C$1999,2,FALSE))/365</f>
        <v>#N/A</v>
      </c>
      <c r="I159" s="67">
        <v>7</v>
      </c>
      <c r="J159" s="86">
        <v>11.965</v>
      </c>
      <c r="K159" s="87">
        <v>7.1149999999999984</v>
      </c>
      <c r="L159" s="87">
        <v>6.833000000000002</v>
      </c>
      <c r="M159" s="87">
        <v>6.7810000000000024</v>
      </c>
      <c r="N159" s="87">
        <v>6.9289999999999949</v>
      </c>
      <c r="O159" s="87">
        <v>7.2319999999999922</v>
      </c>
      <c r="P159" s="87">
        <v>7.6280000000000072</v>
      </c>
      <c r="Q159" s="87">
        <v>8.0450000000000017</v>
      </c>
      <c r="R159" s="134">
        <f t="shared" si="2"/>
        <v>62.527999999999999</v>
      </c>
      <c r="S159" s="80">
        <v>57.574206755373595</v>
      </c>
    </row>
    <row r="160" spans="1:19" x14ac:dyDescent="0.35">
      <c r="A160" s="67" t="s">
        <v>139</v>
      </c>
      <c r="B160" s="67">
        <v>2021</v>
      </c>
      <c r="C160" s="68">
        <v>44449</v>
      </c>
      <c r="D160" s="67" t="s">
        <v>66</v>
      </c>
      <c r="E160" s="67" t="s">
        <v>21</v>
      </c>
      <c r="F160" s="67" t="s">
        <v>768</v>
      </c>
      <c r="G160" s="67" t="str">
        <f>VLOOKUP(F160,Riders!$A$2:$D$388,4,FALSE)</f>
        <v>CAN</v>
      </c>
      <c r="H160" s="70">
        <f>(C160-VLOOKUP(F160,Riders!$A$2:$C$1999,2,FALSE))/365</f>
        <v>20.408219178082192</v>
      </c>
      <c r="I160" s="67">
        <v>8</v>
      </c>
      <c r="J160" s="89">
        <v>12.788</v>
      </c>
      <c r="K160" s="90">
        <v>7.6960000000000015</v>
      </c>
      <c r="L160" s="90">
        <v>7.1359999999999992</v>
      </c>
      <c r="M160" s="90">
        <v>6.9270000000000032</v>
      </c>
      <c r="N160" s="90">
        <v>6.8939999999999984</v>
      </c>
      <c r="O160" s="90">
        <v>6.972999999999999</v>
      </c>
      <c r="P160" s="90">
        <v>7.1289999999999907</v>
      </c>
      <c r="Q160" s="90">
        <v>7.286999999999999</v>
      </c>
      <c r="R160" s="134">
        <f t="shared" si="2"/>
        <v>62.829999999999991</v>
      </c>
      <c r="S160" s="79">
        <v>57.297469361769863</v>
      </c>
    </row>
    <row r="161" spans="1:19" x14ac:dyDescent="0.35">
      <c r="A161" s="67" t="s">
        <v>139</v>
      </c>
      <c r="B161" s="67">
        <v>2021</v>
      </c>
      <c r="C161" s="68">
        <v>44449</v>
      </c>
      <c r="D161" s="67" t="s">
        <v>66</v>
      </c>
      <c r="E161" s="67" t="s">
        <v>21</v>
      </c>
      <c r="F161" s="67" t="s">
        <v>642</v>
      </c>
      <c r="G161" s="67" t="str">
        <f>VLOOKUP(F161,Riders!$A$2:$D$388,4,FALSE)</f>
        <v>BEL</v>
      </c>
      <c r="H161" s="70">
        <f>(C161-VLOOKUP(F161,Riders!$A$2:$C$1999,2,FALSE))/365</f>
        <v>21.221917808219178</v>
      </c>
      <c r="I161" s="67">
        <v>9</v>
      </c>
      <c r="J161" s="86">
        <v>12.606</v>
      </c>
      <c r="K161" s="87">
        <v>7.354000000000001</v>
      </c>
      <c r="L161" s="87">
        <v>6.9149999999999991</v>
      </c>
      <c r="M161" s="87">
        <v>6.8639999999999972</v>
      </c>
      <c r="N161" s="87">
        <v>6.9620000000000033</v>
      </c>
      <c r="O161" s="87">
        <v>7.1350000000000051</v>
      </c>
      <c r="P161" s="87">
        <v>7.3969999999999985</v>
      </c>
      <c r="Q161" s="87">
        <v>7.6399999999999935</v>
      </c>
      <c r="R161" s="134">
        <f t="shared" si="2"/>
        <v>62.872999999999998</v>
      </c>
      <c r="S161" s="80">
        <v>57.258282569624484</v>
      </c>
    </row>
    <row r="162" spans="1:19" x14ac:dyDescent="0.35">
      <c r="A162" s="67" t="s">
        <v>139</v>
      </c>
      <c r="B162" s="67">
        <v>2021</v>
      </c>
      <c r="C162" s="68">
        <v>44449</v>
      </c>
      <c r="D162" s="67" t="s">
        <v>66</v>
      </c>
      <c r="E162" s="67" t="s">
        <v>21</v>
      </c>
      <c r="F162" s="67" t="s">
        <v>706</v>
      </c>
      <c r="G162" s="67" t="str">
        <f>VLOOKUP(F162,Riders!$A$2:$D$388,4,FALSE)</f>
        <v>COL</v>
      </c>
      <c r="H162" s="70">
        <f>(C162-VLOOKUP(F162,Riders!$A$2:$C$1999,2,FALSE))/365</f>
        <v>23.717808219178082</v>
      </c>
      <c r="I162" s="67">
        <v>10</v>
      </c>
      <c r="J162" s="89">
        <v>11.714</v>
      </c>
      <c r="K162" s="90">
        <v>6.8349999999999991</v>
      </c>
      <c r="L162" s="90">
        <v>6.6189999999999998</v>
      </c>
      <c r="M162" s="90">
        <v>6.7489999999999988</v>
      </c>
      <c r="N162" s="90">
        <v>7.1250000000000036</v>
      </c>
      <c r="O162" s="90">
        <v>7.5520000000000067</v>
      </c>
      <c r="P162" s="90">
        <v>7.9829999999999899</v>
      </c>
      <c r="Q162" s="90">
        <v>8.3819999999999979</v>
      </c>
      <c r="R162" s="134">
        <f t="shared" si="2"/>
        <v>62.958999999999996</v>
      </c>
      <c r="S162" s="79">
        <v>57.180069569084644</v>
      </c>
    </row>
    <row r="163" spans="1:19" x14ac:dyDescent="0.35">
      <c r="A163" s="67" t="s">
        <v>139</v>
      </c>
      <c r="B163" s="67">
        <v>2021</v>
      </c>
      <c r="C163" s="68">
        <v>44449</v>
      </c>
      <c r="D163" s="67" t="s">
        <v>66</v>
      </c>
      <c r="E163" s="67" t="s">
        <v>21</v>
      </c>
      <c r="F163" s="67" t="s">
        <v>838</v>
      </c>
      <c r="G163" s="67" t="str">
        <f>VLOOKUP(F163,Riders!$A$2:$D$388,4,FALSE)</f>
        <v>POL</v>
      </c>
      <c r="H163" s="70">
        <f>(C163-VLOOKUP(F163,Riders!$A$2:$C$1999,2,FALSE))/365</f>
        <v>23.638356164383563</v>
      </c>
      <c r="I163" s="67">
        <v>11</v>
      </c>
      <c r="J163" s="86">
        <v>11.906000000000002</v>
      </c>
      <c r="K163" s="87">
        <v>6.9869999999999983</v>
      </c>
      <c r="L163" s="87">
        <v>6.75</v>
      </c>
      <c r="M163" s="87">
        <v>6.8290000000000006</v>
      </c>
      <c r="N163" s="87">
        <v>7.1290000000000049</v>
      </c>
      <c r="O163" s="87">
        <v>7.5009999999999906</v>
      </c>
      <c r="P163" s="87">
        <v>7.8639999999999972</v>
      </c>
      <c r="Q163" s="87">
        <v>8.2040000000000006</v>
      </c>
      <c r="R163" s="134">
        <f t="shared" si="2"/>
        <v>63.169999999999995</v>
      </c>
      <c r="S163" s="80">
        <v>56.989077093557071</v>
      </c>
    </row>
    <row r="164" spans="1:19" x14ac:dyDescent="0.35">
      <c r="A164" s="67" t="s">
        <v>139</v>
      </c>
      <c r="B164" s="67">
        <v>2021</v>
      </c>
      <c r="C164" s="68">
        <v>44449</v>
      </c>
      <c r="D164" s="67" t="s">
        <v>66</v>
      </c>
      <c r="E164" s="67" t="s">
        <v>21</v>
      </c>
      <c r="F164" s="67" t="s">
        <v>883</v>
      </c>
      <c r="G164" s="67" t="e">
        <f>VLOOKUP(F164,Riders!$A$2:$D$388,4,FALSE)</f>
        <v>#N/A</v>
      </c>
      <c r="H164" s="70" t="e">
        <f>(C164-VLOOKUP(F164,Riders!$A$2:$C$1999,2,FALSE))/365</f>
        <v>#N/A</v>
      </c>
      <c r="I164" s="67">
        <v>12</v>
      </c>
      <c r="J164" s="89">
        <v>12.54</v>
      </c>
      <c r="K164" s="90">
        <v>7.3710000000000022</v>
      </c>
      <c r="L164" s="90">
        <v>6.9629999999999974</v>
      </c>
      <c r="M164" s="90">
        <v>6.884000000000011</v>
      </c>
      <c r="N164" s="90">
        <v>7.0679999999999907</v>
      </c>
      <c r="O164" s="90">
        <v>7.2490000000000023</v>
      </c>
      <c r="P164" s="90">
        <v>7.455999999999996</v>
      </c>
      <c r="Q164" s="90">
        <v>7.6599999999999966</v>
      </c>
      <c r="R164" s="134">
        <f t="shared" si="2"/>
        <v>63.190999999999995</v>
      </c>
      <c r="S164" s="79">
        <v>56.970138152585022</v>
      </c>
    </row>
    <row r="165" spans="1:19" x14ac:dyDescent="0.35">
      <c r="A165" s="67" t="s">
        <v>139</v>
      </c>
      <c r="B165" s="67">
        <v>2021</v>
      </c>
      <c r="C165" s="68">
        <v>44449</v>
      </c>
      <c r="D165" s="67" t="s">
        <v>66</v>
      </c>
      <c r="E165" s="67" t="s">
        <v>21</v>
      </c>
      <c r="F165" s="67" t="s">
        <v>881</v>
      </c>
      <c r="G165" s="67" t="e">
        <f>VLOOKUP(F165,Riders!$A$2:$D$388,4,FALSE)</f>
        <v>#N/A</v>
      </c>
      <c r="H165" s="70" t="e">
        <f>(C165-VLOOKUP(F165,Riders!$A$2:$C$1999,2,FALSE))/365</f>
        <v>#N/A</v>
      </c>
      <c r="I165" s="67">
        <v>13</v>
      </c>
      <c r="J165" s="86">
        <v>12.748999999999999</v>
      </c>
      <c r="K165" s="87">
        <v>7.4879999999999995</v>
      </c>
      <c r="L165" s="87">
        <v>7.0870000000000033</v>
      </c>
      <c r="M165" s="87">
        <v>6.9550000000000018</v>
      </c>
      <c r="N165" s="87">
        <v>7.0049999999999955</v>
      </c>
      <c r="O165" s="87">
        <v>7.1510000000000034</v>
      </c>
      <c r="P165" s="87">
        <v>7.4249999999999972</v>
      </c>
      <c r="Q165" s="87">
        <v>7.7959999999999923</v>
      </c>
      <c r="R165" s="134">
        <f t="shared" si="2"/>
        <v>63.655999999999992</v>
      </c>
      <c r="S165" s="80">
        <v>56.55397762975997</v>
      </c>
    </row>
    <row r="166" spans="1:19" x14ac:dyDescent="0.35">
      <c r="A166" s="67" t="s">
        <v>139</v>
      </c>
      <c r="B166" s="67">
        <v>2021</v>
      </c>
      <c r="C166" s="68">
        <v>44449</v>
      </c>
      <c r="D166" s="67" t="s">
        <v>66</v>
      </c>
      <c r="E166" s="67" t="s">
        <v>21</v>
      </c>
      <c r="F166" s="67" t="s">
        <v>880</v>
      </c>
      <c r="G166" s="67" t="e">
        <f>VLOOKUP(F166,Riders!$A$2:$D$388,4,FALSE)</f>
        <v>#N/A</v>
      </c>
      <c r="H166" s="70" t="e">
        <f>(C166-VLOOKUP(F166,Riders!$A$2:$C$1999,2,FALSE))/365</f>
        <v>#N/A</v>
      </c>
      <c r="I166" s="67">
        <v>14</v>
      </c>
      <c r="J166" s="89">
        <v>12.043000000000001</v>
      </c>
      <c r="K166" s="90">
        <v>7.2750000000000004</v>
      </c>
      <c r="L166" s="90">
        <v>6.8909999999999982</v>
      </c>
      <c r="M166" s="90">
        <v>7.0000000000000107</v>
      </c>
      <c r="N166" s="90">
        <v>7.1779999999999902</v>
      </c>
      <c r="O166" s="90">
        <v>7.5090000000000003</v>
      </c>
      <c r="P166" s="90">
        <v>7.8730000000000047</v>
      </c>
      <c r="Q166" s="90">
        <v>8.2990000000000066</v>
      </c>
      <c r="R166" s="134">
        <f t="shared" si="2"/>
        <v>64.068000000000012</v>
      </c>
      <c r="S166" s="79">
        <v>56.190297808578372</v>
      </c>
    </row>
    <row r="167" spans="1:19" x14ac:dyDescent="0.35">
      <c r="A167" s="67" t="s">
        <v>139</v>
      </c>
      <c r="B167" s="67">
        <v>2021</v>
      </c>
      <c r="C167" s="68">
        <v>44449</v>
      </c>
      <c r="D167" s="67" t="s">
        <v>66</v>
      </c>
      <c r="E167" s="67" t="s">
        <v>21</v>
      </c>
      <c r="F167" s="67" t="s">
        <v>853</v>
      </c>
      <c r="G167" s="67" t="str">
        <f>VLOOKUP(F167,Riders!$A$2:$D$388,4,FALSE)</f>
        <v>UKR</v>
      </c>
      <c r="H167" s="70">
        <f>(C167-VLOOKUP(F167,Riders!$A$2:$C$1999,2,FALSE))/365</f>
        <v>19.32054794520548</v>
      </c>
      <c r="I167" s="67">
        <v>15</v>
      </c>
      <c r="J167" s="86">
        <v>11.843</v>
      </c>
      <c r="K167" s="87">
        <v>7.2710000000000008</v>
      </c>
      <c r="L167" s="87">
        <v>6.9849999999999994</v>
      </c>
      <c r="M167" s="87">
        <v>7.0689999999999991</v>
      </c>
      <c r="N167" s="87">
        <v>7.2610000000000028</v>
      </c>
      <c r="O167" s="87">
        <v>7.5300000000000011</v>
      </c>
      <c r="P167" s="87">
        <v>7.8810000000000073</v>
      </c>
      <c r="Q167" s="87">
        <v>8.2489999999999881</v>
      </c>
      <c r="R167" s="134">
        <f t="shared" si="2"/>
        <v>64.088999999999999</v>
      </c>
      <c r="S167" s="80">
        <v>56.171885971071482</v>
      </c>
    </row>
    <row r="168" spans="1:19" x14ac:dyDescent="0.35">
      <c r="A168" s="67" t="s">
        <v>139</v>
      </c>
      <c r="B168" s="67">
        <v>2021</v>
      </c>
      <c r="C168" s="68">
        <v>44449</v>
      </c>
      <c r="D168" s="67" t="s">
        <v>66</v>
      </c>
      <c r="E168" s="67" t="s">
        <v>21</v>
      </c>
      <c r="F168" s="67" t="s">
        <v>558</v>
      </c>
      <c r="G168" s="67" t="str">
        <f>VLOOKUP(F168,Riders!$A$2:$D$388,4,FALSE)</f>
        <v>IND</v>
      </c>
      <c r="H168" s="70">
        <f>(C168-VLOOKUP(F168,Riders!$A$2:$C$1999,2,FALSE))/365</f>
        <v>19.610958904109587</v>
      </c>
      <c r="I168" s="67">
        <v>16</v>
      </c>
      <c r="J168" s="89">
        <v>12.171000000000001</v>
      </c>
      <c r="K168" s="90">
        <v>6.9570000000000025</v>
      </c>
      <c r="L168" s="90">
        <v>6.7759999999999962</v>
      </c>
      <c r="M168" s="90">
        <v>6.9340000000000011</v>
      </c>
      <c r="N168" s="90">
        <v>7.32</v>
      </c>
      <c r="O168" s="90">
        <v>7.7870000000000061</v>
      </c>
      <c r="P168" s="90">
        <v>8.2379999999999924</v>
      </c>
      <c r="Q168" s="90">
        <v>8.6629999999999896</v>
      </c>
      <c r="R168" s="134">
        <f t="shared" si="2"/>
        <v>64.845999999999989</v>
      </c>
      <c r="S168" s="79">
        <v>55.516145945779243</v>
      </c>
    </row>
    <row r="169" spans="1:19" x14ac:dyDescent="0.35">
      <c r="A169" s="67" t="s">
        <v>139</v>
      </c>
      <c r="B169" s="67">
        <v>2021</v>
      </c>
      <c r="C169" s="68">
        <v>44449</v>
      </c>
      <c r="D169" s="67" t="s">
        <v>66</v>
      </c>
      <c r="E169" s="67" t="s">
        <v>21</v>
      </c>
      <c r="F169" s="67" t="s">
        <v>146</v>
      </c>
      <c r="G169" s="67" t="str">
        <f>VLOOKUP(F169,Riders!$A$2:$D$388,4,FALSE)</f>
        <v>CRC</v>
      </c>
      <c r="H169" s="70">
        <f>(C169-VLOOKUP(F169,Riders!$A$2:$C$1999,2,FALSE))/365</f>
        <v>24.82191780821918</v>
      </c>
      <c r="I169" s="67">
        <v>17</v>
      </c>
      <c r="J169" s="86">
        <v>13.05</v>
      </c>
      <c r="K169" s="87">
        <v>7.6439999999999948</v>
      </c>
      <c r="L169" s="87">
        <v>7.1870000000000047</v>
      </c>
      <c r="M169" s="87">
        <v>7.1920000000000002</v>
      </c>
      <c r="N169" s="87">
        <v>7.3239999999999981</v>
      </c>
      <c r="O169" s="87">
        <v>7.5280000000000058</v>
      </c>
      <c r="P169" s="87">
        <v>7.8190000000000026</v>
      </c>
      <c r="Q169" s="87">
        <v>8.0599999999999952</v>
      </c>
      <c r="R169" s="134">
        <f t="shared" si="2"/>
        <v>65.804000000000002</v>
      </c>
      <c r="S169" s="80">
        <v>54.707920491155548</v>
      </c>
    </row>
    <row r="170" spans="1:19" x14ac:dyDescent="0.35">
      <c r="A170" s="67" t="s">
        <v>139</v>
      </c>
      <c r="B170" s="67">
        <v>2021</v>
      </c>
      <c r="C170" s="68">
        <v>44449</v>
      </c>
      <c r="D170" s="67" t="s">
        <v>66</v>
      </c>
      <c r="E170" s="67" t="s">
        <v>21</v>
      </c>
      <c r="F170" s="67" t="s">
        <v>884</v>
      </c>
      <c r="G170" s="67" t="e">
        <f>VLOOKUP(F170,Riders!$A$2:$D$388,4,FALSE)</f>
        <v>#N/A</v>
      </c>
      <c r="H170" s="70" t="e">
        <f>(C170-VLOOKUP(F170,Riders!$A$2:$C$1999,2,FALSE))/365</f>
        <v>#N/A</v>
      </c>
      <c r="I170" s="67">
        <v>18</v>
      </c>
      <c r="J170" s="89">
        <v>12.276999999999997</v>
      </c>
      <c r="K170" s="90">
        <v>7.6660000000000039</v>
      </c>
      <c r="L170" s="90">
        <v>7.4469999999999956</v>
      </c>
      <c r="M170" s="90">
        <v>7.5040000000000013</v>
      </c>
      <c r="N170" s="90">
        <v>7.6880000000000024</v>
      </c>
      <c r="O170" s="90">
        <v>7.9480000000000004</v>
      </c>
      <c r="P170" s="90">
        <v>8.2430000000000021</v>
      </c>
      <c r="Q170" s="90">
        <v>8.5799999999999912</v>
      </c>
      <c r="R170" s="134">
        <f t="shared" si="2"/>
        <v>67.352999999999994</v>
      </c>
      <c r="S170" s="79">
        <v>53.449734978397402</v>
      </c>
    </row>
    <row r="171" spans="1:19" x14ac:dyDescent="0.35">
      <c r="A171" s="67" t="s">
        <v>139</v>
      </c>
      <c r="B171" s="67">
        <v>2021</v>
      </c>
      <c r="C171" s="68">
        <v>44449</v>
      </c>
      <c r="D171" s="67" t="s">
        <v>66</v>
      </c>
      <c r="E171" s="67" t="s">
        <v>21</v>
      </c>
      <c r="F171" s="67" t="s">
        <v>882</v>
      </c>
      <c r="G171" s="67" t="e">
        <f>VLOOKUP(F171,Riders!$A$2:$D$388,4,FALSE)</f>
        <v>#N/A</v>
      </c>
      <c r="H171" s="70" t="e">
        <f>(C171-VLOOKUP(F171,Riders!$A$2:$C$1999,2,FALSE))/365</f>
        <v>#N/A</v>
      </c>
      <c r="I171" s="67">
        <v>19</v>
      </c>
      <c r="J171" s="86">
        <v>12.494</v>
      </c>
      <c r="K171" s="87">
        <v>7.6829999999999998</v>
      </c>
      <c r="L171" s="87">
        <v>7.5029999999999966</v>
      </c>
      <c r="M171" s="87">
        <v>7.5840000000000067</v>
      </c>
      <c r="N171" s="87">
        <v>7.7520000000000024</v>
      </c>
      <c r="O171" s="87">
        <v>8.0710000000000051</v>
      </c>
      <c r="P171" s="87">
        <v>8.4129999999999825</v>
      </c>
      <c r="Q171" s="87">
        <v>8.7970000000000041</v>
      </c>
      <c r="R171" s="134">
        <f t="shared" si="2"/>
        <v>68.296999999999997</v>
      </c>
      <c r="S171" s="80">
        <v>52.710953629002738</v>
      </c>
    </row>
    <row r="172" spans="1:19" x14ac:dyDescent="0.35">
      <c r="A172" s="73" t="s">
        <v>139</v>
      </c>
      <c r="B172" s="73">
        <v>2021</v>
      </c>
      <c r="C172" s="74">
        <v>44449</v>
      </c>
      <c r="D172" s="73" t="s">
        <v>66</v>
      </c>
      <c r="E172" s="73" t="s">
        <v>64</v>
      </c>
      <c r="F172" s="73" t="s">
        <v>128</v>
      </c>
      <c r="G172" s="73" t="str">
        <f>VLOOKUP(F172,Riders!$A$2:$D$388,4,FALSE)</f>
        <v>TTO</v>
      </c>
      <c r="H172" s="75">
        <f>(C172-VLOOKUP(F172,Riders!$A$2:$C$1999,2,FALSE))/365</f>
        <v>22.980821917808218</v>
      </c>
      <c r="I172" s="73">
        <v>1</v>
      </c>
      <c r="J172" s="89">
        <v>11.719999999999999</v>
      </c>
      <c r="K172" s="90">
        <v>6.7669999999999995</v>
      </c>
      <c r="L172" s="90">
        <v>6.4030000000000022</v>
      </c>
      <c r="M172" s="90">
        <v>6.4379999999999988</v>
      </c>
      <c r="N172" s="90">
        <v>6.6969999999999921</v>
      </c>
      <c r="O172" s="90">
        <v>6.9780000000000086</v>
      </c>
      <c r="P172" s="90">
        <v>7.3109999999999999</v>
      </c>
      <c r="Q172" s="90">
        <v>7.68</v>
      </c>
      <c r="R172" s="134">
        <f t="shared" si="2"/>
        <v>59.994</v>
      </c>
      <c r="S172" s="79">
        <v>60.006000600060005</v>
      </c>
    </row>
    <row r="173" spans="1:19" x14ac:dyDescent="0.35">
      <c r="A173" s="73" t="s">
        <v>139</v>
      </c>
      <c r="B173" s="73">
        <v>2021</v>
      </c>
      <c r="C173" s="74">
        <v>44449</v>
      </c>
      <c r="D173" s="73" t="s">
        <v>66</v>
      </c>
      <c r="E173" s="73" t="s">
        <v>64</v>
      </c>
      <c r="F173" s="73" t="s">
        <v>45</v>
      </c>
      <c r="G173" s="73" t="str">
        <f>VLOOKUP(F173,Riders!$A$2:$D$388,4,FALSE)</f>
        <v>POL</v>
      </c>
      <c r="H173" s="75">
        <f>(C173-VLOOKUP(F173,Riders!$A$2:$C$1999,2,FALSE))/365</f>
        <v>25.567123287671233</v>
      </c>
      <c r="I173" s="73">
        <v>2</v>
      </c>
      <c r="J173" s="86">
        <v>11.702000000000002</v>
      </c>
      <c r="K173" s="87">
        <v>6.8349999999999973</v>
      </c>
      <c r="L173" s="87">
        <v>6.5400000000000027</v>
      </c>
      <c r="M173" s="87">
        <v>6.5470000000000006</v>
      </c>
      <c r="N173" s="87">
        <v>6.7309999999999945</v>
      </c>
      <c r="O173" s="87">
        <v>6.960000000000008</v>
      </c>
      <c r="P173" s="87">
        <v>7.296999999999997</v>
      </c>
      <c r="Q173" s="87">
        <v>7.6280000000000001</v>
      </c>
      <c r="R173" s="134">
        <f t="shared" si="2"/>
        <v>60.24</v>
      </c>
      <c r="S173" s="80">
        <v>59.760956175298801</v>
      </c>
    </row>
    <row r="174" spans="1:19" x14ac:dyDescent="0.35">
      <c r="A174" s="73" t="s">
        <v>139</v>
      </c>
      <c r="B174" s="73">
        <v>2021</v>
      </c>
      <c r="C174" s="74">
        <v>44449</v>
      </c>
      <c r="D174" s="73" t="s">
        <v>66</v>
      </c>
      <c r="E174" s="73" t="s">
        <v>64</v>
      </c>
      <c r="F174" s="73" t="s">
        <v>50</v>
      </c>
      <c r="G174" s="73" t="str">
        <f>VLOOKUP(F174,Riders!$A$2:$D$388,4,FALSE)</f>
        <v>COL</v>
      </c>
      <c r="H174" s="75">
        <f>(C174-VLOOKUP(F174,Riders!$A$2:$C$1999,2,FALSE))/365</f>
        <v>27.161643835616438</v>
      </c>
      <c r="I174" s="73">
        <v>3</v>
      </c>
      <c r="J174" s="89">
        <v>12.06</v>
      </c>
      <c r="K174" s="90">
        <v>6.9659999999999993</v>
      </c>
      <c r="L174" s="90">
        <v>6.4989999999999988</v>
      </c>
      <c r="M174" s="90">
        <v>6.4470000000000027</v>
      </c>
      <c r="N174" s="90">
        <v>6.6319999999999979</v>
      </c>
      <c r="O174" s="90">
        <v>6.902000000000001</v>
      </c>
      <c r="P174" s="90">
        <v>7.2789999999999964</v>
      </c>
      <c r="Q174" s="90">
        <v>7.6790000000000092</v>
      </c>
      <c r="R174" s="134">
        <f t="shared" si="2"/>
        <v>60.464000000000006</v>
      </c>
      <c r="S174" s="79">
        <v>59.539560730351937</v>
      </c>
    </row>
    <row r="175" spans="1:19" x14ac:dyDescent="0.35">
      <c r="A175" s="73" t="s">
        <v>139</v>
      </c>
      <c r="B175" s="73">
        <v>2021</v>
      </c>
      <c r="C175" s="74">
        <v>44449</v>
      </c>
      <c r="D175" s="73" t="s">
        <v>66</v>
      </c>
      <c r="E175" s="73" t="s">
        <v>64</v>
      </c>
      <c r="F175" s="73" t="s">
        <v>47</v>
      </c>
      <c r="G175" s="73" t="str">
        <f>VLOOKUP(F175,Riders!$A$2:$D$388,4,FALSE)</f>
        <v>CAN</v>
      </c>
      <c r="H175" s="75">
        <f>(C175-VLOOKUP(F175,Riders!$A$2:$C$1999,2,FALSE))/365</f>
        <v>24.783561643835615</v>
      </c>
      <c r="I175" s="73">
        <v>4</v>
      </c>
      <c r="J175" s="86">
        <v>12.367000000000001</v>
      </c>
      <c r="K175" s="87">
        <v>7.1519999999999975</v>
      </c>
      <c r="L175" s="87">
        <v>6.7199999999999989</v>
      </c>
      <c r="M175" s="87">
        <v>6.7970000000000041</v>
      </c>
      <c r="N175" s="87">
        <v>6.7930000000000064</v>
      </c>
      <c r="O175" s="87">
        <v>7.0329999999999941</v>
      </c>
      <c r="P175" s="87">
        <v>7.1599999999999966</v>
      </c>
      <c r="Q175" s="87">
        <v>7.4430000000000121</v>
      </c>
      <c r="R175" s="134">
        <f t="shared" si="2"/>
        <v>61.465000000000011</v>
      </c>
      <c r="S175" s="80">
        <v>58.569917839420796</v>
      </c>
    </row>
    <row r="176" spans="1:19" x14ac:dyDescent="0.35">
      <c r="A176" s="73" t="s">
        <v>139</v>
      </c>
      <c r="B176" s="73">
        <v>2021</v>
      </c>
      <c r="C176" s="74">
        <v>44449</v>
      </c>
      <c r="D176" s="73" t="s">
        <v>66</v>
      </c>
      <c r="E176" s="73" t="s">
        <v>64</v>
      </c>
      <c r="F176" s="73" t="s">
        <v>741</v>
      </c>
      <c r="G176" s="73" t="str">
        <f>VLOOKUP(F176,Riders!$A$2:$D$388,4,FALSE)</f>
        <v>CZE</v>
      </c>
      <c r="H176" s="75">
        <f>(C176-VLOOKUP(F176,Riders!$A$2:$C$1999,2,FALSE))/365</f>
        <v>28.13150684931507</v>
      </c>
      <c r="I176" s="73">
        <v>5</v>
      </c>
      <c r="J176" s="89">
        <v>11.479000000000001</v>
      </c>
      <c r="K176" s="90">
        <v>6.8899999999999952</v>
      </c>
      <c r="L176" s="90">
        <v>6.6630000000000074</v>
      </c>
      <c r="M176" s="90">
        <v>6.7709999999999972</v>
      </c>
      <c r="N176" s="90">
        <v>7.0079999999999991</v>
      </c>
      <c r="O176" s="90">
        <v>7.3089999999999904</v>
      </c>
      <c r="P176" s="90">
        <v>7.6770000000000138</v>
      </c>
      <c r="Q176" s="90">
        <v>8.0329999999999941</v>
      </c>
      <c r="R176" s="134">
        <f t="shared" si="2"/>
        <v>61.83</v>
      </c>
      <c r="S176" s="79">
        <v>58.224163027656481</v>
      </c>
    </row>
    <row r="177" spans="1:19" x14ac:dyDescent="0.35">
      <c r="A177" s="73" t="s">
        <v>139</v>
      </c>
      <c r="B177" s="73">
        <v>2021</v>
      </c>
      <c r="C177" s="74">
        <v>44449</v>
      </c>
      <c r="D177" s="73" t="s">
        <v>66</v>
      </c>
      <c r="E177" s="73" t="s">
        <v>64</v>
      </c>
      <c r="F177" s="73" t="s">
        <v>71</v>
      </c>
      <c r="G177" s="73" t="str">
        <f>VLOOKUP(F177,Riders!$A$2:$D$388,4,FALSE)</f>
        <v>IND</v>
      </c>
      <c r="H177" s="75">
        <f>(C177-VLOOKUP(F177,Riders!$A$2:$C$1999,2,FALSE))/365</f>
        <v>19.232876712328768</v>
      </c>
      <c r="I177" s="73">
        <v>6</v>
      </c>
      <c r="J177" s="86">
        <v>12.401</v>
      </c>
      <c r="K177" s="87">
        <v>7.2190000000000012</v>
      </c>
      <c r="L177" s="87">
        <v>6.7829999999999977</v>
      </c>
      <c r="M177" s="87">
        <v>6.740000000000002</v>
      </c>
      <c r="N177" s="87">
        <v>6.8560000000000088</v>
      </c>
      <c r="O177" s="87">
        <v>7.1309999999999931</v>
      </c>
      <c r="P177" s="87">
        <v>7.4089999999999989</v>
      </c>
      <c r="Q177" s="87">
        <v>7.7169999999999987</v>
      </c>
      <c r="R177" s="134">
        <f t="shared" si="2"/>
        <v>62.256</v>
      </c>
      <c r="S177" s="80">
        <v>57.825751734772552</v>
      </c>
    </row>
    <row r="178" spans="1:19" x14ac:dyDescent="0.35">
      <c r="A178" s="73" t="s">
        <v>139</v>
      </c>
      <c r="B178" s="73">
        <v>2021</v>
      </c>
      <c r="C178" s="74">
        <v>44449</v>
      </c>
      <c r="D178" s="73" t="s">
        <v>66</v>
      </c>
      <c r="E178" s="73" t="s">
        <v>64</v>
      </c>
      <c r="F178" s="73" t="s">
        <v>768</v>
      </c>
      <c r="G178" s="73" t="str">
        <f>VLOOKUP(F178,Riders!$A$2:$D$388,4,FALSE)</f>
        <v>CAN</v>
      </c>
      <c r="H178" s="75">
        <f>(C178-VLOOKUP(F178,Riders!$A$2:$C$1999,2,FALSE))/365</f>
        <v>20.408219178082192</v>
      </c>
      <c r="I178" s="73">
        <v>7</v>
      </c>
      <c r="J178" s="89">
        <v>12.693</v>
      </c>
      <c r="K178" s="90">
        <v>7.802999999999999</v>
      </c>
      <c r="L178" s="90">
        <v>7.2040000000000006</v>
      </c>
      <c r="M178" s="90">
        <v>7.0180000000000042</v>
      </c>
      <c r="N178" s="90">
        <v>6.9209999999999994</v>
      </c>
      <c r="O178" s="90">
        <v>6.9939999999999927</v>
      </c>
      <c r="P178" s="90">
        <v>7.0910000000000011</v>
      </c>
      <c r="Q178" s="90">
        <v>7.1629999999999967</v>
      </c>
      <c r="R178" s="134">
        <f t="shared" si="2"/>
        <v>62.886999999999993</v>
      </c>
      <c r="S178" s="79">
        <v>57.245535643296712</v>
      </c>
    </row>
    <row r="179" spans="1:19" x14ac:dyDescent="0.35">
      <c r="A179" s="73" t="s">
        <v>139</v>
      </c>
      <c r="B179" s="73">
        <v>2021</v>
      </c>
      <c r="C179" s="74">
        <v>44449</v>
      </c>
      <c r="D179" s="73" t="s">
        <v>66</v>
      </c>
      <c r="E179" s="73" t="s">
        <v>64</v>
      </c>
      <c r="F179" s="73" t="s">
        <v>802</v>
      </c>
      <c r="G179" s="73" t="e">
        <f>VLOOKUP(F179,Riders!$A$2:$D$388,4,FALSE)</f>
        <v>#N/A</v>
      </c>
      <c r="H179" s="75" t="e">
        <f>(C179-VLOOKUP(F179,Riders!$A$2:$C$1999,2,FALSE))/365</f>
        <v>#N/A</v>
      </c>
      <c r="I179" s="73">
        <v>8</v>
      </c>
      <c r="J179" s="86">
        <v>11.948</v>
      </c>
      <c r="K179" s="87">
        <v>7.3170000000000002</v>
      </c>
      <c r="L179" s="87">
        <v>6.9930000000000021</v>
      </c>
      <c r="M179" s="87">
        <v>7.0430000000000064</v>
      </c>
      <c r="N179" s="87">
        <v>7.1039999999999921</v>
      </c>
      <c r="O179" s="87">
        <v>7.242999999999995</v>
      </c>
      <c r="P179" s="87">
        <v>7.507000000000005</v>
      </c>
      <c r="Q179" s="87">
        <v>7.9100000000000037</v>
      </c>
      <c r="R179" s="134">
        <f t="shared" si="2"/>
        <v>63.065000000000005</v>
      </c>
      <c r="S179" s="80">
        <v>57.08396099262665</v>
      </c>
    </row>
    <row r="180" spans="1:19" x14ac:dyDescent="0.35">
      <c r="A180" s="73" t="s">
        <v>905</v>
      </c>
      <c r="B180" s="73">
        <v>2021</v>
      </c>
      <c r="C180" s="81">
        <v>44386</v>
      </c>
      <c r="D180" s="73" t="s">
        <v>66</v>
      </c>
      <c r="E180" s="73" t="s">
        <v>21</v>
      </c>
      <c r="F180" s="82" t="s">
        <v>48</v>
      </c>
      <c r="G180" s="83" t="s">
        <v>27</v>
      </c>
      <c r="H180" s="83"/>
      <c r="I180" s="73">
        <v>1</v>
      </c>
      <c r="J180" s="89">
        <v>11.902999999999999</v>
      </c>
      <c r="K180" s="90">
        <v>7.1390000000000029</v>
      </c>
      <c r="L180" s="90">
        <v>6.6370000000000005</v>
      </c>
      <c r="M180" s="90">
        <v>6.5730000000000004</v>
      </c>
      <c r="N180" s="90">
        <v>6.6669999999999945</v>
      </c>
      <c r="O180" s="90">
        <v>6.8710000000000093</v>
      </c>
      <c r="P180" s="90">
        <v>7.1270000000000024</v>
      </c>
      <c r="Q180" s="90">
        <v>7.4289999999999949</v>
      </c>
      <c r="R180" s="134">
        <f t="shared" si="2"/>
        <v>60.346000000000004</v>
      </c>
      <c r="S180" s="79">
        <v>59.655983826599936</v>
      </c>
    </row>
    <row r="181" spans="1:19" x14ac:dyDescent="0.35">
      <c r="A181" s="84" t="s">
        <v>905</v>
      </c>
      <c r="B181" s="84">
        <v>2021</v>
      </c>
      <c r="C181" s="85">
        <v>44386</v>
      </c>
      <c r="D181" s="84" t="s">
        <v>66</v>
      </c>
      <c r="E181" s="84" t="s">
        <v>21</v>
      </c>
      <c r="F181" s="86" t="s">
        <v>40</v>
      </c>
      <c r="G181" s="87" t="s">
        <v>29</v>
      </c>
      <c r="H181" s="87"/>
      <c r="I181" s="84">
        <v>2</v>
      </c>
      <c r="J181" s="86">
        <v>12.391</v>
      </c>
      <c r="K181" s="87">
        <v>7.1190000000000051</v>
      </c>
      <c r="L181" s="87">
        <v>6.649999999999995</v>
      </c>
      <c r="M181" s="87">
        <v>6.6319999999999943</v>
      </c>
      <c r="N181" s="87">
        <v>6.7210000000000036</v>
      </c>
      <c r="O181" s="87">
        <v>6.8580000000000112</v>
      </c>
      <c r="P181" s="87">
        <v>7.0629999999999953</v>
      </c>
      <c r="Q181" s="87">
        <v>7.3050000000000068</v>
      </c>
      <c r="R181" s="134">
        <f t="shared" si="2"/>
        <v>60.739000000000011</v>
      </c>
      <c r="S181" s="80">
        <v>59.26999127414016</v>
      </c>
    </row>
    <row r="182" spans="1:19" x14ac:dyDescent="0.35">
      <c r="A182" s="84" t="s">
        <v>905</v>
      </c>
      <c r="B182" s="84">
        <v>2021</v>
      </c>
      <c r="C182" s="88">
        <v>44386</v>
      </c>
      <c r="D182" s="84" t="s">
        <v>66</v>
      </c>
      <c r="E182" s="84" t="s">
        <v>21</v>
      </c>
      <c r="F182" s="89" t="s">
        <v>339</v>
      </c>
      <c r="G182" s="90" t="s">
        <v>27</v>
      </c>
      <c r="H182" s="90"/>
      <c r="I182" s="84">
        <v>3</v>
      </c>
      <c r="J182" s="89">
        <v>11.815</v>
      </c>
      <c r="K182" s="90">
        <v>7.0240000000000027</v>
      </c>
      <c r="L182" s="90">
        <v>6.6909999999999989</v>
      </c>
      <c r="M182" s="90">
        <v>6.7220000000000013</v>
      </c>
      <c r="N182" s="90">
        <v>6.8729999999999976</v>
      </c>
      <c r="O182" s="90">
        <v>7.1400000000000077</v>
      </c>
      <c r="P182" s="90">
        <v>7.3840000000000003</v>
      </c>
      <c r="Q182" s="90">
        <v>7.6769999999999996</v>
      </c>
      <c r="R182" s="134">
        <f t="shared" si="2"/>
        <v>61.326000000000008</v>
      </c>
      <c r="S182" s="79">
        <v>58.702670971529194</v>
      </c>
    </row>
    <row r="183" spans="1:19" x14ac:dyDescent="0.35">
      <c r="A183" s="84" t="s">
        <v>905</v>
      </c>
      <c r="B183" s="84">
        <v>2021</v>
      </c>
      <c r="C183" s="85">
        <v>44386</v>
      </c>
      <c r="D183" s="84" t="s">
        <v>66</v>
      </c>
      <c r="E183" s="84" t="s">
        <v>21</v>
      </c>
      <c r="F183" s="86" t="s">
        <v>800</v>
      </c>
      <c r="G183" s="87" t="s">
        <v>198</v>
      </c>
      <c r="H183" s="87"/>
      <c r="I183" s="84">
        <v>4</v>
      </c>
      <c r="J183" s="86">
        <v>11.81</v>
      </c>
      <c r="K183" s="87">
        <v>7.0239999999999991</v>
      </c>
      <c r="L183" s="87">
        <v>6.7150000000000034</v>
      </c>
      <c r="M183" s="87">
        <v>6.7079999999999949</v>
      </c>
      <c r="N183" s="87">
        <v>6.8940000000000055</v>
      </c>
      <c r="O183" s="87">
        <v>7.1379999999999981</v>
      </c>
      <c r="P183" s="87">
        <v>7.4499999999999957</v>
      </c>
      <c r="Q183" s="87">
        <v>7.7609999999999957</v>
      </c>
      <c r="R183" s="134">
        <f t="shared" si="2"/>
        <v>61.499999999999993</v>
      </c>
      <c r="S183" s="80">
        <v>58.536585365853668</v>
      </c>
    </row>
    <row r="184" spans="1:19" x14ac:dyDescent="0.35">
      <c r="A184" s="84" t="s">
        <v>905</v>
      </c>
      <c r="B184" s="84">
        <v>2021</v>
      </c>
      <c r="C184" s="88">
        <v>44386</v>
      </c>
      <c r="D184" s="84" t="s">
        <v>66</v>
      </c>
      <c r="E184" s="84" t="s">
        <v>21</v>
      </c>
      <c r="F184" s="89" t="s">
        <v>50</v>
      </c>
      <c r="G184" s="90" t="s">
        <v>44</v>
      </c>
      <c r="H184" s="90"/>
      <c r="I184" s="84">
        <v>5</v>
      </c>
      <c r="J184" s="89">
        <v>12.348000000000001</v>
      </c>
      <c r="K184" s="90">
        <v>7.1229999999999993</v>
      </c>
      <c r="L184" s="90">
        <v>6.6750000000000043</v>
      </c>
      <c r="M184" s="90">
        <v>6.6409999999999947</v>
      </c>
      <c r="N184" s="90">
        <v>6.7659999999999982</v>
      </c>
      <c r="O184" s="90">
        <v>7.0419999999999945</v>
      </c>
      <c r="P184" s="90">
        <v>7.3260000000000076</v>
      </c>
      <c r="Q184" s="90">
        <v>7.7009999999999934</v>
      </c>
      <c r="R184" s="134">
        <f t="shared" si="2"/>
        <v>61.621999999999993</v>
      </c>
      <c r="S184" s="79">
        <v>58.420693908019871</v>
      </c>
    </row>
    <row r="185" spans="1:19" x14ac:dyDescent="0.35">
      <c r="A185" s="84" t="s">
        <v>905</v>
      </c>
      <c r="B185" s="84">
        <v>2021</v>
      </c>
      <c r="C185" s="85">
        <v>44386</v>
      </c>
      <c r="D185" s="84" t="s">
        <v>66</v>
      </c>
      <c r="E185" s="84" t="s">
        <v>21</v>
      </c>
      <c r="F185" s="86" t="s">
        <v>757</v>
      </c>
      <c r="G185" s="87" t="s">
        <v>29</v>
      </c>
      <c r="H185" s="87"/>
      <c r="I185" s="84">
        <v>6</v>
      </c>
      <c r="J185" s="86">
        <v>12.875999999999999</v>
      </c>
      <c r="K185" s="87">
        <v>7.168000000000001</v>
      </c>
      <c r="L185" s="87">
        <v>6.6319999999999979</v>
      </c>
      <c r="M185" s="87">
        <v>6.5500000000000007</v>
      </c>
      <c r="N185" s="87">
        <v>6.6460000000000008</v>
      </c>
      <c r="O185" s="87">
        <v>6.9159999999999968</v>
      </c>
      <c r="P185" s="87">
        <v>7.2629999999999981</v>
      </c>
      <c r="Q185" s="87">
        <v>7.6610000000000014</v>
      </c>
      <c r="R185" s="134">
        <f t="shared" si="2"/>
        <v>61.711999999999996</v>
      </c>
      <c r="S185" s="80">
        <v>58.33549390718175</v>
      </c>
    </row>
    <row r="186" spans="1:19" x14ac:dyDescent="0.35">
      <c r="A186" s="84" t="s">
        <v>905</v>
      </c>
      <c r="B186" s="84">
        <v>2021</v>
      </c>
      <c r="C186" s="88">
        <v>44386</v>
      </c>
      <c r="D186" s="84" t="s">
        <v>66</v>
      </c>
      <c r="E186" s="84" t="s">
        <v>21</v>
      </c>
      <c r="F186" s="89" t="s">
        <v>906</v>
      </c>
      <c r="G186" s="90" t="s">
        <v>907</v>
      </c>
      <c r="H186" s="90"/>
      <c r="I186" s="84">
        <v>7</v>
      </c>
      <c r="J186" s="89">
        <v>11.931999999999999</v>
      </c>
      <c r="K186" s="90">
        <v>7.1030000000000015</v>
      </c>
      <c r="L186" s="90">
        <v>6.6879999999999988</v>
      </c>
      <c r="M186" s="90">
        <v>6.7139999999999986</v>
      </c>
      <c r="N186" s="90">
        <v>6.8890000000000029</v>
      </c>
      <c r="O186" s="90">
        <v>7.1990000000000052</v>
      </c>
      <c r="P186" s="90">
        <v>7.5529999999999973</v>
      </c>
      <c r="Q186" s="90">
        <v>7.9569999999999936</v>
      </c>
      <c r="R186" s="134">
        <f t="shared" si="2"/>
        <v>62.034999999999997</v>
      </c>
      <c r="S186" s="79">
        <v>58.031756266623681</v>
      </c>
    </row>
    <row r="187" spans="1:19" x14ac:dyDescent="0.35">
      <c r="A187" s="84" t="s">
        <v>905</v>
      </c>
      <c r="B187" s="84">
        <v>2021</v>
      </c>
      <c r="C187" s="85">
        <v>44386</v>
      </c>
      <c r="D187" s="84" t="s">
        <v>66</v>
      </c>
      <c r="E187" s="84" t="s">
        <v>21</v>
      </c>
      <c r="F187" s="86" t="s">
        <v>24</v>
      </c>
      <c r="G187" s="87" t="s">
        <v>25</v>
      </c>
      <c r="H187" s="87"/>
      <c r="I187" s="84">
        <v>8</v>
      </c>
      <c r="J187" s="86">
        <v>12.000999999999999</v>
      </c>
      <c r="K187" s="87">
        <v>7.0989999999999984</v>
      </c>
      <c r="L187" s="87">
        <v>6.745000000000001</v>
      </c>
      <c r="M187" s="87">
        <v>6.7690000000000055</v>
      </c>
      <c r="N187" s="87">
        <v>6.9329999999999927</v>
      </c>
      <c r="O187" s="87">
        <v>7.2000000000000028</v>
      </c>
      <c r="P187" s="87">
        <v>7.4799999999999969</v>
      </c>
      <c r="Q187" s="87">
        <v>7.8299999999999983</v>
      </c>
      <c r="R187" s="134">
        <f t="shared" si="2"/>
        <v>62.056999999999995</v>
      </c>
      <c r="S187" s="80">
        <v>58.011183266996476</v>
      </c>
    </row>
    <row r="188" spans="1:19" x14ac:dyDescent="0.35">
      <c r="A188" s="84" t="s">
        <v>905</v>
      </c>
      <c r="B188" s="84">
        <v>2021</v>
      </c>
      <c r="C188" s="88">
        <v>44386</v>
      </c>
      <c r="D188" s="84" t="s">
        <v>66</v>
      </c>
      <c r="E188" s="84" t="s">
        <v>21</v>
      </c>
      <c r="F188" s="89" t="s">
        <v>53</v>
      </c>
      <c r="G188" s="90" t="s">
        <v>25</v>
      </c>
      <c r="H188" s="90"/>
      <c r="I188" s="84">
        <v>9</v>
      </c>
      <c r="J188" s="89">
        <v>12.485999999999999</v>
      </c>
      <c r="K188" s="90">
        <v>7.3970000000000002</v>
      </c>
      <c r="L188" s="90">
        <v>6.9630000000000045</v>
      </c>
      <c r="M188" s="90">
        <v>6.7930000000000064</v>
      </c>
      <c r="N188" s="90">
        <v>6.8799999999999883</v>
      </c>
      <c r="O188" s="90">
        <v>6.9990000000000094</v>
      </c>
      <c r="P188" s="90">
        <v>7.2469999999999928</v>
      </c>
      <c r="Q188" s="90">
        <v>7.4609999999999914</v>
      </c>
      <c r="R188" s="134">
        <f t="shared" si="2"/>
        <v>62.225999999999992</v>
      </c>
      <c r="S188" s="79">
        <v>57.85363031530229</v>
      </c>
    </row>
    <row r="189" spans="1:19" x14ac:dyDescent="0.35">
      <c r="A189" s="84" t="s">
        <v>905</v>
      </c>
      <c r="B189" s="84">
        <v>2021</v>
      </c>
      <c r="C189" s="85">
        <v>44386</v>
      </c>
      <c r="D189" s="84" t="s">
        <v>66</v>
      </c>
      <c r="E189" s="84" t="s">
        <v>21</v>
      </c>
      <c r="F189" s="86" t="s">
        <v>57</v>
      </c>
      <c r="G189" s="87" t="s">
        <v>58</v>
      </c>
      <c r="H189" s="87"/>
      <c r="I189" s="84">
        <v>10</v>
      </c>
      <c r="J189" s="86">
        <v>12.422000000000001</v>
      </c>
      <c r="K189" s="87">
        <v>7.2069999999999972</v>
      </c>
      <c r="L189" s="87">
        <v>6.8090000000000011</v>
      </c>
      <c r="M189" s="87">
        <v>6.8340000000000067</v>
      </c>
      <c r="N189" s="87">
        <v>6.9979999999999976</v>
      </c>
      <c r="O189" s="87">
        <v>7.2789999999999964</v>
      </c>
      <c r="P189" s="87">
        <v>7.5990000000000038</v>
      </c>
      <c r="Q189" s="87">
        <v>7.9549999999999912</v>
      </c>
      <c r="R189" s="134">
        <f t="shared" si="2"/>
        <v>63.102999999999994</v>
      </c>
      <c r="S189" s="80">
        <v>57.049585598149065</v>
      </c>
    </row>
    <row r="190" spans="1:19" x14ac:dyDescent="0.35">
      <c r="A190" s="84" t="s">
        <v>905</v>
      </c>
      <c r="B190" s="84">
        <v>2021</v>
      </c>
      <c r="C190" s="88">
        <v>44386</v>
      </c>
      <c r="D190" s="84" t="s">
        <v>66</v>
      </c>
      <c r="E190" s="84" t="s">
        <v>21</v>
      </c>
      <c r="F190" s="89" t="s">
        <v>71</v>
      </c>
      <c r="G190" s="90" t="s">
        <v>61</v>
      </c>
      <c r="H190" s="90"/>
      <c r="I190" s="84">
        <v>11</v>
      </c>
      <c r="J190" s="89">
        <v>12.309000000000001</v>
      </c>
      <c r="K190" s="90">
        <v>7.218</v>
      </c>
      <c r="L190" s="90">
        <v>6.823000000000004</v>
      </c>
      <c r="M190" s="90">
        <v>6.8289999999999971</v>
      </c>
      <c r="N190" s="90">
        <v>7.0390000000000015</v>
      </c>
      <c r="O190" s="90">
        <v>7.3089999999999975</v>
      </c>
      <c r="P190" s="90">
        <v>7.6419999999999959</v>
      </c>
      <c r="Q190" s="90">
        <v>8.0760000000000005</v>
      </c>
      <c r="R190" s="134">
        <f t="shared" si="2"/>
        <v>63.244999999999997</v>
      </c>
      <c r="S190" s="79">
        <v>56.921495770416634</v>
      </c>
    </row>
    <row r="191" spans="1:19" x14ac:dyDescent="0.35">
      <c r="A191" s="84" t="s">
        <v>905</v>
      </c>
      <c r="B191" s="84">
        <v>2021</v>
      </c>
      <c r="C191" s="85">
        <v>44386</v>
      </c>
      <c r="D191" s="84" t="s">
        <v>66</v>
      </c>
      <c r="E191" s="84" t="s">
        <v>21</v>
      </c>
      <c r="F191" s="86" t="s">
        <v>377</v>
      </c>
      <c r="G191" s="87" t="s">
        <v>198</v>
      </c>
      <c r="H191" s="87"/>
      <c r="I191" s="84">
        <v>12</v>
      </c>
      <c r="J191" s="86">
        <v>12.138</v>
      </c>
      <c r="K191" s="87">
        <v>7.270999999999999</v>
      </c>
      <c r="L191" s="87">
        <v>6.9269999999999996</v>
      </c>
      <c r="M191" s="87">
        <v>6.9340000000000117</v>
      </c>
      <c r="N191" s="87">
        <v>7.066999999999986</v>
      </c>
      <c r="O191" s="87">
        <v>7.3049999999999997</v>
      </c>
      <c r="P191" s="87">
        <v>7.654999999999994</v>
      </c>
      <c r="Q191" s="87">
        <v>8.0540000000000092</v>
      </c>
      <c r="R191" s="134">
        <f t="shared" si="2"/>
        <v>63.350999999999999</v>
      </c>
      <c r="S191" s="80">
        <v>56.826253729222898</v>
      </c>
    </row>
    <row r="192" spans="1:19" x14ac:dyDescent="0.35">
      <c r="A192" s="84" t="s">
        <v>905</v>
      </c>
      <c r="B192" s="84">
        <v>2021</v>
      </c>
      <c r="C192" s="88">
        <v>44386</v>
      </c>
      <c r="D192" s="84" t="s">
        <v>66</v>
      </c>
      <c r="E192" s="84" t="s">
        <v>21</v>
      </c>
      <c r="F192" s="89" t="s">
        <v>210</v>
      </c>
      <c r="G192" s="90" t="s">
        <v>188</v>
      </c>
      <c r="H192" s="90"/>
      <c r="I192" s="84">
        <v>13</v>
      </c>
      <c r="J192" s="89">
        <v>11.972</v>
      </c>
      <c r="K192" s="90">
        <v>7.2550000000000043</v>
      </c>
      <c r="L192" s="90">
        <v>6.899999999999995</v>
      </c>
      <c r="M192" s="90">
        <v>6.8460000000000001</v>
      </c>
      <c r="N192" s="90">
        <v>7.0150000000000006</v>
      </c>
      <c r="O192" s="90">
        <v>7.3830000000000027</v>
      </c>
      <c r="P192" s="90">
        <v>7.7549999999999955</v>
      </c>
      <c r="Q192" s="90">
        <v>8.240000000000002</v>
      </c>
      <c r="R192" s="134">
        <f t="shared" si="2"/>
        <v>63.366</v>
      </c>
      <c r="S192" s="79">
        <v>56.81280181800966</v>
      </c>
    </row>
    <row r="193" spans="1:19" x14ac:dyDescent="0.35">
      <c r="A193" s="84" t="s">
        <v>905</v>
      </c>
      <c r="B193" s="84">
        <v>2021</v>
      </c>
      <c r="C193" s="85">
        <v>44386</v>
      </c>
      <c r="D193" s="84" t="s">
        <v>66</v>
      </c>
      <c r="E193" s="84" t="s">
        <v>21</v>
      </c>
      <c r="F193" s="86" t="s">
        <v>908</v>
      </c>
      <c r="G193" s="87" t="s">
        <v>907</v>
      </c>
      <c r="H193" s="87"/>
      <c r="I193" s="84">
        <v>14</v>
      </c>
      <c r="J193" s="86">
        <v>11.872999999999999</v>
      </c>
      <c r="K193" s="87">
        <v>7.1869999999999994</v>
      </c>
      <c r="L193" s="87">
        <v>6.8760000000000012</v>
      </c>
      <c r="M193" s="87">
        <v>6.9200000000000017</v>
      </c>
      <c r="N193" s="87">
        <v>7.1589999999999989</v>
      </c>
      <c r="O193" s="87">
        <v>7.5000000000000071</v>
      </c>
      <c r="P193" s="87">
        <v>7.9409999999999954</v>
      </c>
      <c r="Q193" s="87">
        <v>8.3689999999999998</v>
      </c>
      <c r="R193" s="134">
        <f t="shared" si="2"/>
        <v>63.825000000000003</v>
      </c>
      <c r="S193" s="80">
        <v>56.404230317273793</v>
      </c>
    </row>
    <row r="194" spans="1:19" x14ac:dyDescent="0.35">
      <c r="A194" s="84" t="s">
        <v>905</v>
      </c>
      <c r="B194" s="84">
        <v>2021</v>
      </c>
      <c r="C194" s="88">
        <v>44386</v>
      </c>
      <c r="D194" s="84" t="s">
        <v>66</v>
      </c>
      <c r="E194" s="84" t="s">
        <v>21</v>
      </c>
      <c r="F194" s="89" t="s">
        <v>909</v>
      </c>
      <c r="G194" s="90" t="s">
        <v>85</v>
      </c>
      <c r="H194" s="90"/>
      <c r="I194" s="84">
        <v>15</v>
      </c>
      <c r="J194" s="89">
        <v>13.06</v>
      </c>
      <c r="K194" s="90">
        <v>7.7209999999999983</v>
      </c>
      <c r="L194" s="90">
        <v>7.3220000000000063</v>
      </c>
      <c r="M194" s="90">
        <v>7.2099999999999973</v>
      </c>
      <c r="N194" s="90">
        <v>7.1819999999999951</v>
      </c>
      <c r="O194" s="90">
        <v>7.2760000000000105</v>
      </c>
      <c r="P194" s="90">
        <v>7.3939999999999912</v>
      </c>
      <c r="Q194" s="90">
        <v>7.4949999999999974</v>
      </c>
      <c r="R194" s="134">
        <f t="shared" si="2"/>
        <v>64.66</v>
      </c>
      <c r="S194" s="79">
        <v>55.675842870399016</v>
      </c>
    </row>
    <row r="195" spans="1:19" x14ac:dyDescent="0.35">
      <c r="A195" s="84" t="s">
        <v>905</v>
      </c>
      <c r="B195" s="84">
        <v>2021</v>
      </c>
      <c r="C195" s="85">
        <v>44386</v>
      </c>
      <c r="D195" s="84" t="s">
        <v>66</v>
      </c>
      <c r="E195" s="84" t="s">
        <v>21</v>
      </c>
      <c r="F195" s="86" t="s">
        <v>803</v>
      </c>
      <c r="G195" s="87" t="s">
        <v>207</v>
      </c>
      <c r="H195" s="87"/>
      <c r="I195" s="84">
        <v>16</v>
      </c>
      <c r="J195" s="86">
        <v>12.044</v>
      </c>
      <c r="K195" s="87">
        <v>7.1909999999999989</v>
      </c>
      <c r="L195" s="87">
        <v>7.02</v>
      </c>
      <c r="M195" s="87">
        <v>7.2149999999999999</v>
      </c>
      <c r="N195" s="87">
        <v>7.6460000000000008</v>
      </c>
      <c r="O195" s="87">
        <v>8.054000000000002</v>
      </c>
      <c r="P195" s="87">
        <v>8.4249999999999901</v>
      </c>
      <c r="Q195" s="87">
        <v>8.8270000000000195</v>
      </c>
      <c r="R195" s="134">
        <f t="shared" ref="R195:R258" si="3">SUM(J195:Q195)</f>
        <v>66.422000000000011</v>
      </c>
      <c r="S195" s="80">
        <v>54.198909999698884</v>
      </c>
    </row>
    <row r="196" spans="1:19" x14ac:dyDescent="0.35">
      <c r="A196" s="84" t="s">
        <v>905</v>
      </c>
      <c r="B196" s="84">
        <v>2021</v>
      </c>
      <c r="C196" s="88">
        <v>44386</v>
      </c>
      <c r="D196" s="84" t="s">
        <v>66</v>
      </c>
      <c r="E196" s="84" t="s">
        <v>21</v>
      </c>
      <c r="F196" s="89" t="s">
        <v>829</v>
      </c>
      <c r="G196" s="90" t="s">
        <v>61</v>
      </c>
      <c r="H196" s="90"/>
      <c r="I196" s="84">
        <v>17</v>
      </c>
      <c r="J196" s="89">
        <v>11.994999999999999</v>
      </c>
      <c r="K196" s="90">
        <v>7.410999999999996</v>
      </c>
      <c r="L196" s="90">
        <v>7.0790000000000042</v>
      </c>
      <c r="M196" s="90">
        <v>7.2370000000000019</v>
      </c>
      <c r="N196" s="90">
        <v>7.5970000000000013</v>
      </c>
      <c r="O196" s="90">
        <v>8.0570000000000022</v>
      </c>
      <c r="P196" s="90">
        <v>8.4759999999999849</v>
      </c>
      <c r="Q196" s="90">
        <v>8.9210000000000065</v>
      </c>
      <c r="R196" s="134">
        <f t="shared" si="3"/>
        <v>66.772999999999996</v>
      </c>
      <c r="S196" s="79">
        <v>53.914007158582066</v>
      </c>
    </row>
    <row r="197" spans="1:19" x14ac:dyDescent="0.35">
      <c r="A197" s="84" t="s">
        <v>905</v>
      </c>
      <c r="B197" s="84">
        <v>2021</v>
      </c>
      <c r="C197" s="85">
        <v>44386</v>
      </c>
      <c r="D197" s="84" t="s">
        <v>66</v>
      </c>
      <c r="E197" s="84" t="s">
        <v>21</v>
      </c>
      <c r="F197" s="86" t="s">
        <v>910</v>
      </c>
      <c r="G197" s="87" t="s">
        <v>207</v>
      </c>
      <c r="H197" s="87"/>
      <c r="I197" s="84">
        <v>18</v>
      </c>
      <c r="J197" s="86">
        <v>12.996</v>
      </c>
      <c r="K197" s="87">
        <v>7.7859999999999996</v>
      </c>
      <c r="L197" s="87">
        <v>7.5719999999999956</v>
      </c>
      <c r="M197" s="87">
        <v>7.6780000000000008</v>
      </c>
      <c r="N197" s="87">
        <v>7.6580000000000013</v>
      </c>
      <c r="O197" s="87">
        <v>7.597999999999999</v>
      </c>
      <c r="P197" s="87">
        <v>7.6949999999999932</v>
      </c>
      <c r="Q197" s="87">
        <v>7.9930000000000092</v>
      </c>
      <c r="R197" s="134">
        <f t="shared" si="3"/>
        <v>66.975999999999999</v>
      </c>
      <c r="S197" s="80">
        <v>53.750597228858098</v>
      </c>
    </row>
    <row r="198" spans="1:19" x14ac:dyDescent="0.35">
      <c r="A198" s="84" t="s">
        <v>905</v>
      </c>
      <c r="B198" s="84">
        <v>2021</v>
      </c>
      <c r="C198" s="88">
        <v>44386</v>
      </c>
      <c r="D198" s="84" t="s">
        <v>66</v>
      </c>
      <c r="E198" s="84" t="s">
        <v>64</v>
      </c>
      <c r="F198" s="89" t="s">
        <v>40</v>
      </c>
      <c r="G198" s="90" t="s">
        <v>29</v>
      </c>
      <c r="H198" s="90"/>
      <c r="I198" s="84">
        <v>1</v>
      </c>
      <c r="J198" s="89">
        <v>12.24</v>
      </c>
      <c r="K198" s="90">
        <v>7.0619999999999994</v>
      </c>
      <c r="L198" s="90">
        <v>6.6279999999999966</v>
      </c>
      <c r="M198" s="90">
        <v>6.5720000000000063</v>
      </c>
      <c r="N198" s="90">
        <v>6.6739999999999995</v>
      </c>
      <c r="O198" s="90">
        <v>6.8829999999999956</v>
      </c>
      <c r="P198" s="90">
        <v>7.1270000000000024</v>
      </c>
      <c r="Q198" s="90">
        <v>7.3659999999999997</v>
      </c>
      <c r="R198" s="134">
        <f t="shared" si="3"/>
        <v>60.552</v>
      </c>
      <c r="S198" s="79">
        <v>59.453032104637337</v>
      </c>
    </row>
    <row r="199" spans="1:19" x14ac:dyDescent="0.35">
      <c r="A199" s="84" t="s">
        <v>905</v>
      </c>
      <c r="B199" s="84">
        <v>2021</v>
      </c>
      <c r="C199" s="85">
        <v>44386</v>
      </c>
      <c r="D199" s="84" t="s">
        <v>66</v>
      </c>
      <c r="E199" s="84" t="s">
        <v>64</v>
      </c>
      <c r="F199" s="86" t="s">
        <v>48</v>
      </c>
      <c r="G199" s="87" t="s">
        <v>27</v>
      </c>
      <c r="H199" s="87"/>
      <c r="I199" s="84">
        <v>2</v>
      </c>
      <c r="J199" s="86">
        <v>12.111000000000001</v>
      </c>
      <c r="K199" s="87">
        <v>7.2249999999999979</v>
      </c>
      <c r="L199" s="87">
        <v>6.7060000000000031</v>
      </c>
      <c r="M199" s="87">
        <v>6.6610000000000014</v>
      </c>
      <c r="N199" s="87">
        <v>6.7590000000000003</v>
      </c>
      <c r="O199" s="87">
        <v>6.909000000000006</v>
      </c>
      <c r="P199" s="87">
        <v>7.1089999999999947</v>
      </c>
      <c r="Q199" s="87">
        <v>7.3469999999999942</v>
      </c>
      <c r="R199" s="134">
        <f t="shared" si="3"/>
        <v>60.826999999999998</v>
      </c>
      <c r="S199" s="80">
        <v>59.184243839084616</v>
      </c>
    </row>
    <row r="200" spans="1:19" x14ac:dyDescent="0.35">
      <c r="A200" s="84" t="s">
        <v>905</v>
      </c>
      <c r="B200" s="84">
        <v>2021</v>
      </c>
      <c r="C200" s="88">
        <v>44386</v>
      </c>
      <c r="D200" s="84" t="s">
        <v>66</v>
      </c>
      <c r="E200" s="84" t="s">
        <v>64</v>
      </c>
      <c r="F200" s="89" t="s">
        <v>800</v>
      </c>
      <c r="G200" s="90" t="s">
        <v>198</v>
      </c>
      <c r="H200" s="90"/>
      <c r="I200" s="84">
        <v>3</v>
      </c>
      <c r="J200" s="89">
        <v>12.019</v>
      </c>
      <c r="K200" s="90">
        <v>7.1319999999999997</v>
      </c>
      <c r="L200" s="90">
        <v>6.705999999999996</v>
      </c>
      <c r="M200" s="90">
        <v>6.620000000000001</v>
      </c>
      <c r="N200" s="90">
        <v>6.774000000000008</v>
      </c>
      <c r="O200" s="90">
        <v>6.9899999999999949</v>
      </c>
      <c r="P200" s="90">
        <v>7.2349999999999994</v>
      </c>
      <c r="Q200" s="90">
        <v>7.482999999999997</v>
      </c>
      <c r="R200" s="134">
        <f t="shared" si="3"/>
        <v>60.958999999999996</v>
      </c>
      <c r="S200" s="79">
        <v>59.056086878065592</v>
      </c>
    </row>
    <row r="201" spans="1:19" x14ac:dyDescent="0.35">
      <c r="A201" s="84" t="s">
        <v>905</v>
      </c>
      <c r="B201" s="84">
        <v>2021</v>
      </c>
      <c r="C201" s="85">
        <v>44386</v>
      </c>
      <c r="D201" s="84" t="s">
        <v>66</v>
      </c>
      <c r="E201" s="84" t="s">
        <v>64</v>
      </c>
      <c r="F201" s="86" t="s">
        <v>757</v>
      </c>
      <c r="G201" s="87" t="s">
        <v>29</v>
      </c>
      <c r="H201" s="87"/>
      <c r="I201" s="84">
        <v>4</v>
      </c>
      <c r="J201" s="86">
        <v>12.75</v>
      </c>
      <c r="K201" s="87">
        <v>7.1260000000000048</v>
      </c>
      <c r="L201" s="87">
        <v>6.6249999999999964</v>
      </c>
      <c r="M201" s="87">
        <v>6.5289999999999928</v>
      </c>
      <c r="N201" s="87">
        <v>6.6709999999999994</v>
      </c>
      <c r="O201" s="87">
        <v>6.9310000000000116</v>
      </c>
      <c r="P201" s="87">
        <v>7.2649999999999935</v>
      </c>
      <c r="Q201" s="87">
        <v>7.6360000000000028</v>
      </c>
      <c r="R201" s="134">
        <f t="shared" si="3"/>
        <v>61.533000000000001</v>
      </c>
      <c r="S201" s="80">
        <v>58.5051923358198</v>
      </c>
    </row>
    <row r="202" spans="1:19" x14ac:dyDescent="0.35">
      <c r="A202" s="84" t="s">
        <v>905</v>
      </c>
      <c r="B202" s="84">
        <v>2021</v>
      </c>
      <c r="C202" s="88">
        <v>44386</v>
      </c>
      <c r="D202" s="84" t="s">
        <v>66</v>
      </c>
      <c r="E202" s="84" t="s">
        <v>64</v>
      </c>
      <c r="F202" s="89" t="s">
        <v>50</v>
      </c>
      <c r="G202" s="90" t="s">
        <v>44</v>
      </c>
      <c r="H202" s="90"/>
      <c r="I202" s="84">
        <v>5</v>
      </c>
      <c r="J202" s="89">
        <v>12.497999999999998</v>
      </c>
      <c r="K202" s="90">
        <v>7.1010000000000026</v>
      </c>
      <c r="L202" s="90">
        <v>6.6119999999999983</v>
      </c>
      <c r="M202" s="90">
        <v>6.5900000000000034</v>
      </c>
      <c r="N202" s="90">
        <v>6.7250000000000014</v>
      </c>
      <c r="O202" s="90">
        <v>6.98599999999999</v>
      </c>
      <c r="P202" s="90">
        <v>7.3160000000000025</v>
      </c>
      <c r="Q202" s="90">
        <v>7.7790000000000035</v>
      </c>
      <c r="R202" s="134">
        <f t="shared" si="3"/>
        <v>61.606999999999999</v>
      </c>
      <c r="S202" s="79">
        <v>58.434918109955035</v>
      </c>
    </row>
    <row r="203" spans="1:19" x14ac:dyDescent="0.35">
      <c r="A203" s="84" t="s">
        <v>905</v>
      </c>
      <c r="B203" s="84">
        <v>2021</v>
      </c>
      <c r="C203" s="85">
        <v>44386</v>
      </c>
      <c r="D203" s="84" t="s">
        <v>66</v>
      </c>
      <c r="E203" s="84" t="s">
        <v>64</v>
      </c>
      <c r="F203" s="86" t="s">
        <v>906</v>
      </c>
      <c r="G203" s="87" t="s">
        <v>907</v>
      </c>
      <c r="H203" s="87"/>
      <c r="I203" s="84">
        <v>6</v>
      </c>
      <c r="J203" s="86">
        <v>11.92</v>
      </c>
      <c r="K203" s="87">
        <v>7.0170000000000048</v>
      </c>
      <c r="L203" s="87">
        <v>6.6529999999999951</v>
      </c>
      <c r="M203" s="87">
        <v>6.66</v>
      </c>
      <c r="N203" s="87">
        <v>6.8470000000000084</v>
      </c>
      <c r="O203" s="87">
        <v>7.1649999999999991</v>
      </c>
      <c r="P203" s="87">
        <v>7.5099999999999909</v>
      </c>
      <c r="Q203" s="87">
        <v>7.9040000000000035</v>
      </c>
      <c r="R203" s="134">
        <f t="shared" si="3"/>
        <v>61.676000000000002</v>
      </c>
      <c r="S203" s="80">
        <v>58.369544069005769</v>
      </c>
    </row>
    <row r="204" spans="1:19" x14ac:dyDescent="0.35">
      <c r="A204" s="84" t="s">
        <v>905</v>
      </c>
      <c r="B204" s="84">
        <v>2021</v>
      </c>
      <c r="C204" s="88">
        <v>44386</v>
      </c>
      <c r="D204" s="84" t="s">
        <v>66</v>
      </c>
      <c r="E204" s="84" t="s">
        <v>64</v>
      </c>
      <c r="F204" s="89" t="s">
        <v>339</v>
      </c>
      <c r="G204" s="90" t="s">
        <v>27</v>
      </c>
      <c r="H204" s="90"/>
      <c r="I204" s="84">
        <v>7</v>
      </c>
      <c r="J204" s="89">
        <v>11.808999999999999</v>
      </c>
      <c r="K204" s="90">
        <v>6.9760000000000009</v>
      </c>
      <c r="L204" s="90">
        <v>6.6379999999999981</v>
      </c>
      <c r="M204" s="90">
        <v>6.676999999999996</v>
      </c>
      <c r="N204" s="90">
        <v>6.8860000000000028</v>
      </c>
      <c r="O204" s="90">
        <v>7.1960000000000051</v>
      </c>
      <c r="P204" s="90">
        <v>7.5640000000000001</v>
      </c>
      <c r="Q204" s="90">
        <v>7.9739999999999966</v>
      </c>
      <c r="R204" s="134">
        <f t="shared" si="3"/>
        <v>61.72</v>
      </c>
      <c r="S204" s="79">
        <v>58.327932598833442</v>
      </c>
    </row>
    <row r="205" spans="1:19" x14ac:dyDescent="0.35">
      <c r="A205" s="84" t="s">
        <v>905</v>
      </c>
      <c r="B205" s="84">
        <v>2021</v>
      </c>
      <c r="C205" s="85">
        <v>44386</v>
      </c>
      <c r="D205" s="84" t="s">
        <v>66</v>
      </c>
      <c r="E205" s="84" t="s">
        <v>64</v>
      </c>
      <c r="F205" s="86" t="s">
        <v>24</v>
      </c>
      <c r="G205" s="87" t="s">
        <v>25</v>
      </c>
      <c r="H205" s="87"/>
      <c r="I205" s="84">
        <v>8</v>
      </c>
      <c r="J205" s="86">
        <v>11.780000000000001</v>
      </c>
      <c r="K205" s="87">
        <v>7.0549999999999997</v>
      </c>
      <c r="L205" s="87">
        <v>6.7769999999999939</v>
      </c>
      <c r="M205" s="87">
        <v>6.8410000000000082</v>
      </c>
      <c r="N205" s="87">
        <v>7.0670000000000002</v>
      </c>
      <c r="O205" s="87">
        <v>7.3699999999999974</v>
      </c>
      <c r="P205" s="87">
        <v>7.5910000000000011</v>
      </c>
      <c r="Q205" s="87">
        <v>7.7859999999999943</v>
      </c>
      <c r="R205" s="134">
        <f t="shared" si="3"/>
        <v>62.266999999999996</v>
      </c>
      <c r="S205" s="80">
        <v>57.815536319398724</v>
      </c>
    </row>
    <row r="206" spans="1:19" x14ac:dyDescent="0.35">
      <c r="A206" s="84" t="s">
        <v>226</v>
      </c>
      <c r="B206" s="84">
        <v>2021</v>
      </c>
      <c r="C206" s="88">
        <v>44330</v>
      </c>
      <c r="D206" s="84" t="s">
        <v>66</v>
      </c>
      <c r="E206" s="84" t="s">
        <v>21</v>
      </c>
      <c r="F206" s="89" t="s">
        <v>51</v>
      </c>
      <c r="G206" s="90" t="s">
        <v>941</v>
      </c>
      <c r="H206" s="90"/>
      <c r="I206" s="84">
        <v>1</v>
      </c>
      <c r="J206" s="89">
        <v>12.195999999999998</v>
      </c>
      <c r="K206" s="90">
        <v>7.0950000000000024</v>
      </c>
      <c r="L206" s="90">
        <v>6.6140000000000008</v>
      </c>
      <c r="M206" s="90">
        <v>6.6259999999999977</v>
      </c>
      <c r="N206" s="90">
        <v>6.8049999999999997</v>
      </c>
      <c r="O206" s="90">
        <v>6.9879999999999995</v>
      </c>
      <c r="P206" s="90">
        <v>7.2600000000000051</v>
      </c>
      <c r="Q206" s="90">
        <v>7.5329999999999941</v>
      </c>
      <c r="R206" s="134">
        <f t="shared" si="3"/>
        <v>61.116999999999997</v>
      </c>
      <c r="S206" s="79">
        <v>58.903414761850222</v>
      </c>
    </row>
    <row r="207" spans="1:19" x14ac:dyDescent="0.35">
      <c r="A207" s="84" t="s">
        <v>226</v>
      </c>
      <c r="B207" s="84">
        <v>2021</v>
      </c>
      <c r="C207" s="85">
        <v>44330</v>
      </c>
      <c r="D207" s="84" t="s">
        <v>66</v>
      </c>
      <c r="E207" s="84" t="s">
        <v>21</v>
      </c>
      <c r="F207" s="86" t="s">
        <v>942</v>
      </c>
      <c r="G207" s="87" t="s">
        <v>29</v>
      </c>
      <c r="H207" s="87"/>
      <c r="I207" s="84">
        <v>2</v>
      </c>
      <c r="J207" s="86">
        <v>11.909000000000001</v>
      </c>
      <c r="K207" s="87">
        <v>7.3420000000000005</v>
      </c>
      <c r="L207" s="87">
        <v>6.921999999999997</v>
      </c>
      <c r="M207" s="87">
        <v>6.8200000000000038</v>
      </c>
      <c r="N207" s="87">
        <v>6.8369999999999962</v>
      </c>
      <c r="O207" s="87">
        <v>6.919000000000004</v>
      </c>
      <c r="P207" s="87">
        <v>7.0940000000000012</v>
      </c>
      <c r="Q207" s="87">
        <v>7.2769999999999939</v>
      </c>
      <c r="R207" s="134">
        <f t="shared" si="3"/>
        <v>61.12</v>
      </c>
      <c r="S207" s="80">
        <v>58.900523560209429</v>
      </c>
    </row>
    <row r="208" spans="1:19" x14ac:dyDescent="0.35">
      <c r="A208" s="84" t="s">
        <v>226</v>
      </c>
      <c r="B208" s="84">
        <v>2021</v>
      </c>
      <c r="C208" s="88">
        <v>44330</v>
      </c>
      <c r="D208" s="84" t="s">
        <v>66</v>
      </c>
      <c r="E208" s="84" t="s">
        <v>21</v>
      </c>
      <c r="F208" s="89" t="s">
        <v>174</v>
      </c>
      <c r="G208" s="90" t="s">
        <v>37</v>
      </c>
      <c r="H208" s="90"/>
      <c r="I208" s="84">
        <v>3</v>
      </c>
      <c r="J208" s="89">
        <v>12.447000000000001</v>
      </c>
      <c r="K208" s="90">
        <v>7.2039999999999988</v>
      </c>
      <c r="L208" s="90">
        <v>6.8079999999999963</v>
      </c>
      <c r="M208" s="90">
        <v>6.7830000000000013</v>
      </c>
      <c r="N208" s="90">
        <v>6.911999999999999</v>
      </c>
      <c r="O208" s="90">
        <v>7.149000000000008</v>
      </c>
      <c r="P208" s="90">
        <v>7.3659999999999926</v>
      </c>
      <c r="Q208" s="90">
        <v>7.6820000000000093</v>
      </c>
      <c r="R208" s="134">
        <f t="shared" si="3"/>
        <v>62.351000000000006</v>
      </c>
      <c r="S208" s="79">
        <v>57.7376465493737</v>
      </c>
    </row>
    <row r="209" spans="1:19" x14ac:dyDescent="0.35">
      <c r="A209" s="84" t="s">
        <v>226</v>
      </c>
      <c r="B209" s="84">
        <v>2021</v>
      </c>
      <c r="C209" s="85">
        <v>44330</v>
      </c>
      <c r="D209" s="84" t="s">
        <v>66</v>
      </c>
      <c r="E209" s="84" t="s">
        <v>21</v>
      </c>
      <c r="F209" s="86" t="s">
        <v>76</v>
      </c>
      <c r="G209" s="87" t="s">
        <v>52</v>
      </c>
      <c r="H209" s="87"/>
      <c r="I209" s="84">
        <v>4</v>
      </c>
      <c r="J209" s="86">
        <v>12.153</v>
      </c>
      <c r="K209" s="87">
        <v>7.1769999999999978</v>
      </c>
      <c r="L209" s="87">
        <v>6.8180000000000049</v>
      </c>
      <c r="M209" s="87">
        <v>6.7999999999999972</v>
      </c>
      <c r="N209" s="87">
        <v>6.9969999999999999</v>
      </c>
      <c r="O209" s="87">
        <v>7.3230000000000004</v>
      </c>
      <c r="P209" s="87">
        <v>7.6730000000000018</v>
      </c>
      <c r="Q209" s="87">
        <v>8.1430000000000078</v>
      </c>
      <c r="R209" s="134">
        <f t="shared" si="3"/>
        <v>63.08400000000001</v>
      </c>
      <c r="S209" s="80">
        <v>57.066768118698867</v>
      </c>
    </row>
    <row r="210" spans="1:19" x14ac:dyDescent="0.35">
      <c r="A210" s="84" t="s">
        <v>226</v>
      </c>
      <c r="B210" s="84">
        <v>2021</v>
      </c>
      <c r="C210" s="88">
        <v>44330</v>
      </c>
      <c r="D210" s="84" t="s">
        <v>66</v>
      </c>
      <c r="E210" s="84" t="s">
        <v>21</v>
      </c>
      <c r="F210" s="89" t="s">
        <v>165</v>
      </c>
      <c r="G210" s="90" t="s">
        <v>37</v>
      </c>
      <c r="H210" s="90"/>
      <c r="I210" s="84">
        <v>5</v>
      </c>
      <c r="J210" s="89">
        <v>12.252000000000002</v>
      </c>
      <c r="K210" s="90">
        <v>7.2580000000000027</v>
      </c>
      <c r="L210" s="90">
        <v>6.8689999999999962</v>
      </c>
      <c r="M210" s="90">
        <v>6.9849999999999888</v>
      </c>
      <c r="N210" s="90">
        <v>7.0930000000000106</v>
      </c>
      <c r="O210" s="90">
        <v>7.3239999999999981</v>
      </c>
      <c r="P210" s="90">
        <v>7.605000000000004</v>
      </c>
      <c r="Q210" s="90">
        <v>7.9469999999999956</v>
      </c>
      <c r="R210" s="134">
        <f t="shared" si="3"/>
        <v>63.332999999999998</v>
      </c>
      <c r="S210" s="79">
        <v>56.84240443370755</v>
      </c>
    </row>
    <row r="211" spans="1:19" x14ac:dyDescent="0.35">
      <c r="A211" s="84" t="s">
        <v>226</v>
      </c>
      <c r="B211" s="84">
        <v>2021</v>
      </c>
      <c r="C211" s="85">
        <v>44330</v>
      </c>
      <c r="D211" s="84" t="s">
        <v>66</v>
      </c>
      <c r="E211" s="84" t="s">
        <v>21</v>
      </c>
      <c r="F211" s="86" t="s">
        <v>595</v>
      </c>
      <c r="G211" s="87" t="s">
        <v>31</v>
      </c>
      <c r="H211" s="87"/>
      <c r="I211" s="84">
        <v>6</v>
      </c>
      <c r="J211" s="86">
        <v>12.856999999999999</v>
      </c>
      <c r="K211" s="87">
        <v>7.527000000000001</v>
      </c>
      <c r="L211" s="87">
        <v>7.1119999999999983</v>
      </c>
      <c r="M211" s="87">
        <v>7.0670000000000037</v>
      </c>
      <c r="N211" s="87">
        <v>7.0919999999999987</v>
      </c>
      <c r="O211" s="87">
        <v>7.2590000000000003</v>
      </c>
      <c r="P211" s="87">
        <v>7.3780000000000001</v>
      </c>
      <c r="Q211" s="87">
        <v>7.4660000000000011</v>
      </c>
      <c r="R211" s="134">
        <f t="shared" si="3"/>
        <v>63.758000000000003</v>
      </c>
      <c r="S211" s="80">
        <v>56.463502619279147</v>
      </c>
    </row>
    <row r="212" spans="1:19" x14ac:dyDescent="0.35">
      <c r="A212" s="84" t="s">
        <v>226</v>
      </c>
      <c r="B212" s="84">
        <v>2021</v>
      </c>
      <c r="C212" s="88">
        <v>44330</v>
      </c>
      <c r="D212" s="84" t="s">
        <v>66</v>
      </c>
      <c r="E212" s="84" t="s">
        <v>21</v>
      </c>
      <c r="F212" s="89" t="s">
        <v>943</v>
      </c>
      <c r="G212" s="90" t="s">
        <v>29</v>
      </c>
      <c r="H212" s="90"/>
      <c r="I212" s="84">
        <v>7</v>
      </c>
      <c r="J212" s="89">
        <v>12.776999999999999</v>
      </c>
      <c r="K212" s="90">
        <v>7.6770000000000049</v>
      </c>
      <c r="L212" s="90">
        <v>7.1849999999999952</v>
      </c>
      <c r="M212" s="90">
        <v>7.0710000000000015</v>
      </c>
      <c r="N212" s="90">
        <v>7.0749999999999886</v>
      </c>
      <c r="O212" s="90">
        <v>7.1850000000000023</v>
      </c>
      <c r="P212" s="90">
        <v>7.3230000000000146</v>
      </c>
      <c r="Q212" s="90">
        <v>7.4859999999999971</v>
      </c>
      <c r="R212" s="134">
        <f t="shared" si="3"/>
        <v>63.779000000000003</v>
      </c>
      <c r="S212" s="79">
        <v>56.444911334451774</v>
      </c>
    </row>
    <row r="213" spans="1:19" x14ac:dyDescent="0.35">
      <c r="A213" s="84" t="s">
        <v>226</v>
      </c>
      <c r="B213" s="84">
        <v>2021</v>
      </c>
      <c r="C213" s="85">
        <v>44330</v>
      </c>
      <c r="D213" s="84" t="s">
        <v>66</v>
      </c>
      <c r="E213" s="84" t="s">
        <v>21</v>
      </c>
      <c r="F213" s="86" t="s">
        <v>151</v>
      </c>
      <c r="G213" s="87" t="s">
        <v>152</v>
      </c>
      <c r="H213" s="87"/>
      <c r="I213" s="84">
        <v>8</v>
      </c>
      <c r="J213" s="86">
        <v>12.289999999999997</v>
      </c>
      <c r="K213" s="87">
        <v>7.2160000000000029</v>
      </c>
      <c r="L213" s="87">
        <v>6.9089999999999989</v>
      </c>
      <c r="M213" s="87">
        <v>6.9620000000000033</v>
      </c>
      <c r="N213" s="87">
        <v>7.2309999999999945</v>
      </c>
      <c r="O213" s="87">
        <v>7.5010000000000048</v>
      </c>
      <c r="P213" s="87">
        <v>7.8279999999999887</v>
      </c>
      <c r="Q213" s="87">
        <v>8.1129999999999924</v>
      </c>
      <c r="R213" s="134">
        <f t="shared" si="3"/>
        <v>64.049999999999983</v>
      </c>
      <c r="S213" s="80">
        <v>56.206088992974252</v>
      </c>
    </row>
    <row r="214" spans="1:19" x14ac:dyDescent="0.35">
      <c r="A214" s="84" t="s">
        <v>226</v>
      </c>
      <c r="B214" s="84">
        <v>2021</v>
      </c>
      <c r="C214" s="88">
        <v>44330</v>
      </c>
      <c r="D214" s="84" t="s">
        <v>66</v>
      </c>
      <c r="E214" s="84" t="s">
        <v>21</v>
      </c>
      <c r="F214" s="89" t="s">
        <v>883</v>
      </c>
      <c r="G214" s="90" t="s">
        <v>52</v>
      </c>
      <c r="H214" s="90"/>
      <c r="I214" s="84">
        <v>9</v>
      </c>
      <c r="J214" s="89">
        <v>12.543999999999999</v>
      </c>
      <c r="K214" s="90">
        <v>7.486000000000006</v>
      </c>
      <c r="L214" s="90">
        <v>7.0469999999999935</v>
      </c>
      <c r="M214" s="90">
        <v>7.0579999999999998</v>
      </c>
      <c r="N214" s="90">
        <v>7.2160000000000082</v>
      </c>
      <c r="O214" s="90">
        <v>7.5009999999999906</v>
      </c>
      <c r="P214" s="90">
        <v>7.7640000000000029</v>
      </c>
      <c r="Q214" s="90">
        <v>7.938999999999993</v>
      </c>
      <c r="R214" s="134">
        <f t="shared" si="3"/>
        <v>64.554999999999993</v>
      </c>
      <c r="S214" s="79">
        <v>55.766400743552019</v>
      </c>
    </row>
    <row r="215" spans="1:19" x14ac:dyDescent="0.35">
      <c r="A215" s="84" t="s">
        <v>226</v>
      </c>
      <c r="B215" s="84">
        <v>2021</v>
      </c>
      <c r="C215" s="85">
        <v>44330</v>
      </c>
      <c r="D215" s="84" t="s">
        <v>66</v>
      </c>
      <c r="E215" s="84" t="s">
        <v>21</v>
      </c>
      <c r="F215" s="86" t="s">
        <v>803</v>
      </c>
      <c r="G215" s="87" t="s">
        <v>207</v>
      </c>
      <c r="H215" s="87"/>
      <c r="I215" s="84">
        <v>10</v>
      </c>
      <c r="J215" s="86">
        <v>12.459</v>
      </c>
      <c r="K215" s="87">
        <v>7.4319999999999986</v>
      </c>
      <c r="L215" s="87">
        <v>7.1220000000000034</v>
      </c>
      <c r="M215" s="87">
        <v>7.1949999999999967</v>
      </c>
      <c r="N215" s="87">
        <v>7.4160000000000039</v>
      </c>
      <c r="O215" s="87">
        <v>7.7029999999999959</v>
      </c>
      <c r="P215" s="87">
        <v>7.9870000000000019</v>
      </c>
      <c r="Q215" s="87">
        <v>8.2790000000000035</v>
      </c>
      <c r="R215" s="134">
        <f t="shared" si="3"/>
        <v>65.593000000000004</v>
      </c>
      <c r="S215" s="80">
        <v>54.883905294772305</v>
      </c>
    </row>
    <row r="216" spans="1:19" x14ac:dyDescent="0.35">
      <c r="A216" s="84" t="s">
        <v>226</v>
      </c>
      <c r="B216" s="84">
        <v>2021</v>
      </c>
      <c r="C216" s="88">
        <v>44330</v>
      </c>
      <c r="D216" s="84" t="s">
        <v>66</v>
      </c>
      <c r="E216" s="84" t="s">
        <v>21</v>
      </c>
      <c r="F216" s="89" t="s">
        <v>804</v>
      </c>
      <c r="G216" s="90" t="s">
        <v>805</v>
      </c>
      <c r="H216" s="90"/>
      <c r="I216" s="84">
        <v>11</v>
      </c>
      <c r="J216" s="89">
        <v>12.661</v>
      </c>
      <c r="K216" s="90">
        <v>7.359</v>
      </c>
      <c r="L216" s="90">
        <v>7.0360000000000014</v>
      </c>
      <c r="M216" s="90">
        <v>7.1419999999999995</v>
      </c>
      <c r="N216" s="90">
        <v>7.296999999999997</v>
      </c>
      <c r="O216" s="90">
        <v>7.6109999999999971</v>
      </c>
      <c r="P216" s="90">
        <v>8.0289999999999893</v>
      </c>
      <c r="Q216" s="90">
        <v>8.5190000000000268</v>
      </c>
      <c r="R216" s="134">
        <f t="shared" si="3"/>
        <v>65.654000000000011</v>
      </c>
      <c r="S216" s="79">
        <v>54.83291193225088</v>
      </c>
    </row>
    <row r="217" spans="1:19" x14ac:dyDescent="0.35">
      <c r="A217" s="84" t="s">
        <v>226</v>
      </c>
      <c r="B217" s="84">
        <v>2021</v>
      </c>
      <c r="C217" s="85">
        <v>44330</v>
      </c>
      <c r="D217" s="84" t="s">
        <v>66</v>
      </c>
      <c r="E217" s="84" t="s">
        <v>21</v>
      </c>
      <c r="F217" s="86" t="s">
        <v>83</v>
      </c>
      <c r="G217" s="87" t="s">
        <v>250</v>
      </c>
      <c r="H217" s="87"/>
      <c r="I217" s="84">
        <v>12</v>
      </c>
      <c r="J217" s="86">
        <v>13.000999999999998</v>
      </c>
      <c r="K217" s="87">
        <v>7.3190000000000026</v>
      </c>
      <c r="L217" s="87">
        <v>7.1250000000000036</v>
      </c>
      <c r="M217" s="87">
        <v>7.2910000000000004</v>
      </c>
      <c r="N217" s="87">
        <v>7.4799999999999969</v>
      </c>
      <c r="O217" s="87">
        <v>7.7989999999999995</v>
      </c>
      <c r="P217" s="87">
        <v>8.1240000000000094</v>
      </c>
      <c r="Q217" s="87">
        <v>8.4050000000000011</v>
      </c>
      <c r="R217" s="134">
        <f t="shared" si="3"/>
        <v>66.544000000000011</v>
      </c>
      <c r="S217" s="80">
        <v>54.099543159413308</v>
      </c>
    </row>
    <row r="218" spans="1:19" x14ac:dyDescent="0.35">
      <c r="A218" s="84" t="s">
        <v>226</v>
      </c>
      <c r="B218" s="84">
        <v>2021</v>
      </c>
      <c r="C218" s="88">
        <v>44330</v>
      </c>
      <c r="D218" s="84" t="s">
        <v>66</v>
      </c>
      <c r="E218" s="84" t="s">
        <v>21</v>
      </c>
      <c r="F218" s="89" t="s">
        <v>879</v>
      </c>
      <c r="G218" s="90" t="s">
        <v>207</v>
      </c>
      <c r="H218" s="90"/>
      <c r="I218" s="84">
        <v>13</v>
      </c>
      <c r="J218" s="89">
        <v>11.810999999999998</v>
      </c>
      <c r="K218" s="90">
        <v>7.2800000000000065</v>
      </c>
      <c r="L218" s="90">
        <v>7.0539999999999949</v>
      </c>
      <c r="M218" s="90">
        <v>7.2560000000000038</v>
      </c>
      <c r="N218" s="90">
        <v>7.6379999999999981</v>
      </c>
      <c r="O218" s="90">
        <v>8.1069999999999993</v>
      </c>
      <c r="P218" s="90">
        <v>8.590999999999994</v>
      </c>
      <c r="Q218" s="90">
        <v>9.1989999999999981</v>
      </c>
      <c r="R218" s="134">
        <f t="shared" si="3"/>
        <v>66.935999999999993</v>
      </c>
      <c r="S218" s="79">
        <v>53.782717820007178</v>
      </c>
    </row>
    <row r="219" spans="1:19" x14ac:dyDescent="0.35">
      <c r="A219" s="84" t="s">
        <v>226</v>
      </c>
      <c r="B219" s="84">
        <v>2021</v>
      </c>
      <c r="C219" s="85">
        <v>44330</v>
      </c>
      <c r="D219" s="84" t="s">
        <v>66</v>
      </c>
      <c r="E219" s="84" t="s">
        <v>21</v>
      </c>
      <c r="F219" s="86" t="s">
        <v>229</v>
      </c>
      <c r="G219" s="87" t="s">
        <v>152</v>
      </c>
      <c r="H219" s="87"/>
      <c r="I219" s="84">
        <v>14</v>
      </c>
      <c r="J219" s="86">
        <v>12.891999999999998</v>
      </c>
      <c r="K219" s="87">
        <v>7.5260000000000051</v>
      </c>
      <c r="L219" s="87">
        <v>7.1869999999999976</v>
      </c>
      <c r="M219" s="87">
        <v>7.2609999999999992</v>
      </c>
      <c r="N219" s="87">
        <v>7.5790000000000006</v>
      </c>
      <c r="O219" s="87">
        <v>7.9810000000000088</v>
      </c>
      <c r="P219" s="87">
        <v>8.2679999999999865</v>
      </c>
      <c r="Q219" s="87">
        <v>8.7910000000000039</v>
      </c>
      <c r="R219" s="134">
        <f t="shared" si="3"/>
        <v>67.484999999999999</v>
      </c>
      <c r="S219" s="80">
        <v>53.345187819515445</v>
      </c>
    </row>
    <row r="220" spans="1:19" x14ac:dyDescent="0.35">
      <c r="A220" s="84" t="s">
        <v>226</v>
      </c>
      <c r="B220" s="84">
        <v>2021</v>
      </c>
      <c r="C220" s="88">
        <v>44330</v>
      </c>
      <c r="D220" s="84" t="s">
        <v>66</v>
      </c>
      <c r="E220" s="84" t="s">
        <v>64</v>
      </c>
      <c r="F220" s="89" t="s">
        <v>942</v>
      </c>
      <c r="G220" s="90" t="s">
        <v>29</v>
      </c>
      <c r="H220" s="90"/>
      <c r="I220" s="84">
        <v>1</v>
      </c>
      <c r="J220" s="89">
        <v>11.917</v>
      </c>
      <c r="K220" s="90">
        <v>7.251000000000003</v>
      </c>
      <c r="L220" s="90">
        <v>6.8299999999999983</v>
      </c>
      <c r="M220" s="90">
        <v>6.7550000000000061</v>
      </c>
      <c r="N220" s="90">
        <v>6.7989999999999995</v>
      </c>
      <c r="O220" s="90">
        <v>6.9089999999999918</v>
      </c>
      <c r="P220" s="90">
        <v>7.0680000000000049</v>
      </c>
      <c r="Q220" s="90">
        <v>7.2449999999999903</v>
      </c>
      <c r="R220" s="134">
        <f t="shared" si="3"/>
        <v>60.773999999999994</v>
      </c>
      <c r="S220" s="79">
        <v>59.235857439036437</v>
      </c>
    </row>
    <row r="221" spans="1:19" x14ac:dyDescent="0.35">
      <c r="A221" s="84" t="s">
        <v>226</v>
      </c>
      <c r="B221" s="84">
        <v>2021</v>
      </c>
      <c r="C221" s="85">
        <v>44330</v>
      </c>
      <c r="D221" s="84" t="s">
        <v>66</v>
      </c>
      <c r="E221" s="84" t="s">
        <v>64</v>
      </c>
      <c r="F221" s="86" t="s">
        <v>51</v>
      </c>
      <c r="G221" s="87" t="s">
        <v>941</v>
      </c>
      <c r="H221" s="87"/>
      <c r="I221" s="84">
        <v>2</v>
      </c>
      <c r="J221" s="86">
        <v>12.276999999999997</v>
      </c>
      <c r="K221" s="87">
        <v>7.1289999999999978</v>
      </c>
      <c r="L221" s="87">
        <v>6.7140000000000057</v>
      </c>
      <c r="M221" s="87">
        <v>6.6770000000000032</v>
      </c>
      <c r="N221" s="87">
        <v>6.8209999999999908</v>
      </c>
      <c r="O221" s="87">
        <v>7.0980000000000061</v>
      </c>
      <c r="P221" s="87">
        <v>7.3810000000000002</v>
      </c>
      <c r="Q221" s="87">
        <v>7.6750000000000043</v>
      </c>
      <c r="R221" s="134">
        <f t="shared" si="3"/>
        <v>61.772000000000006</v>
      </c>
      <c r="S221" s="80">
        <v>58.278831833193024</v>
      </c>
    </row>
    <row r="222" spans="1:19" x14ac:dyDescent="0.35">
      <c r="A222" s="84" t="s">
        <v>226</v>
      </c>
      <c r="B222" s="84">
        <v>2021</v>
      </c>
      <c r="C222" s="88">
        <v>44330</v>
      </c>
      <c r="D222" s="84" t="s">
        <v>66</v>
      </c>
      <c r="E222" s="84" t="s">
        <v>64</v>
      </c>
      <c r="F222" s="89" t="s">
        <v>174</v>
      </c>
      <c r="G222" s="90" t="s">
        <v>37</v>
      </c>
      <c r="H222" s="90"/>
      <c r="I222" s="84">
        <v>3</v>
      </c>
      <c r="J222" s="89">
        <v>12.382999999999999</v>
      </c>
      <c r="K222" s="90">
        <v>7.1670000000000016</v>
      </c>
      <c r="L222" s="90">
        <v>6.8189999999999955</v>
      </c>
      <c r="M222" s="90">
        <v>6.7870000000000026</v>
      </c>
      <c r="N222" s="90">
        <v>6.8789999999999907</v>
      </c>
      <c r="O222" s="90">
        <v>7.0740000000000123</v>
      </c>
      <c r="P222" s="90">
        <v>7.3590000000000018</v>
      </c>
      <c r="Q222" s="90">
        <v>7.7049999999999983</v>
      </c>
      <c r="R222" s="134">
        <f t="shared" si="3"/>
        <v>62.173000000000002</v>
      </c>
      <c r="S222" s="79">
        <v>57.902948225113796</v>
      </c>
    </row>
    <row r="223" spans="1:19" x14ac:dyDescent="0.35">
      <c r="A223" s="84" t="s">
        <v>226</v>
      </c>
      <c r="B223" s="84">
        <v>2021</v>
      </c>
      <c r="C223" s="85">
        <v>44330</v>
      </c>
      <c r="D223" s="84" t="s">
        <v>66</v>
      </c>
      <c r="E223" s="84" t="s">
        <v>64</v>
      </c>
      <c r="F223" s="86" t="s">
        <v>76</v>
      </c>
      <c r="G223" s="87" t="s">
        <v>52</v>
      </c>
      <c r="H223" s="87"/>
      <c r="I223" s="84">
        <v>4</v>
      </c>
      <c r="J223" s="86">
        <v>12.208</v>
      </c>
      <c r="K223" s="87">
        <v>7.3719999999999946</v>
      </c>
      <c r="L223" s="87">
        <v>6.9300000000000104</v>
      </c>
      <c r="M223" s="87">
        <v>6.8289999999999935</v>
      </c>
      <c r="N223" s="87">
        <v>6.9369999999999976</v>
      </c>
      <c r="O223" s="87">
        <v>7.220000000000006</v>
      </c>
      <c r="P223" s="87">
        <v>7.5180000000000007</v>
      </c>
      <c r="Q223" s="87">
        <v>7.8840000000000003</v>
      </c>
      <c r="R223" s="134">
        <f t="shared" si="3"/>
        <v>62.898000000000003</v>
      </c>
      <c r="S223" s="80">
        <v>57.235524182008966</v>
      </c>
    </row>
    <row r="224" spans="1:19" x14ac:dyDescent="0.35">
      <c r="A224" s="84" t="s">
        <v>226</v>
      </c>
      <c r="B224" s="84">
        <v>2021</v>
      </c>
      <c r="C224" s="88">
        <v>44330</v>
      </c>
      <c r="D224" s="84" t="s">
        <v>66</v>
      </c>
      <c r="E224" s="84" t="s">
        <v>64</v>
      </c>
      <c r="F224" s="89" t="s">
        <v>595</v>
      </c>
      <c r="G224" s="90" t="s">
        <v>31</v>
      </c>
      <c r="H224" s="90"/>
      <c r="I224" s="84">
        <v>5</v>
      </c>
      <c r="J224" s="89">
        <v>12.838000000000001</v>
      </c>
      <c r="K224" s="90">
        <v>7.5109999999999992</v>
      </c>
      <c r="L224" s="90">
        <v>7.0659999999999989</v>
      </c>
      <c r="M224" s="90">
        <v>6.9359999999999999</v>
      </c>
      <c r="N224" s="90">
        <v>6.9819999999999993</v>
      </c>
      <c r="O224" s="90">
        <v>7.1230000000000118</v>
      </c>
      <c r="P224" s="90">
        <v>7.3119999999999976</v>
      </c>
      <c r="Q224" s="90">
        <v>7.4759999999999991</v>
      </c>
      <c r="R224" s="134">
        <f t="shared" si="3"/>
        <v>63.244000000000007</v>
      </c>
      <c r="S224" s="79">
        <v>56.922395800392124</v>
      </c>
    </row>
    <row r="225" spans="1:19" x14ac:dyDescent="0.35">
      <c r="A225" s="84" t="s">
        <v>226</v>
      </c>
      <c r="B225" s="84">
        <v>2021</v>
      </c>
      <c r="C225" s="85">
        <v>44330</v>
      </c>
      <c r="D225" s="84" t="s">
        <v>66</v>
      </c>
      <c r="E225" s="84" t="s">
        <v>64</v>
      </c>
      <c r="F225" s="86" t="s">
        <v>165</v>
      </c>
      <c r="G225" s="87" t="s">
        <v>37</v>
      </c>
      <c r="H225" s="87"/>
      <c r="I225" s="84">
        <v>6</v>
      </c>
      <c r="J225" s="86">
        <v>11.965</v>
      </c>
      <c r="K225" s="87">
        <v>7.2040000000000006</v>
      </c>
      <c r="L225" s="87">
        <v>6.9260000000000019</v>
      </c>
      <c r="M225" s="87">
        <v>6.9929999999999986</v>
      </c>
      <c r="N225" s="87">
        <v>7.1760000000000019</v>
      </c>
      <c r="O225" s="87">
        <v>7.4329999999999998</v>
      </c>
      <c r="P225" s="87">
        <v>7.7510000000000048</v>
      </c>
      <c r="Q225" s="87">
        <v>8.0679999999999907</v>
      </c>
      <c r="R225" s="134">
        <f t="shared" si="3"/>
        <v>63.515999999999998</v>
      </c>
      <c r="S225" s="80">
        <v>56.678632155677313</v>
      </c>
    </row>
    <row r="226" spans="1:19" x14ac:dyDescent="0.35">
      <c r="A226" s="84" t="s">
        <v>226</v>
      </c>
      <c r="B226" s="84">
        <v>2021</v>
      </c>
      <c r="C226" s="88">
        <v>44330</v>
      </c>
      <c r="D226" s="84" t="s">
        <v>66</v>
      </c>
      <c r="E226" s="84" t="s">
        <v>64</v>
      </c>
      <c r="F226" s="89" t="s">
        <v>943</v>
      </c>
      <c r="G226" s="90" t="s">
        <v>29</v>
      </c>
      <c r="H226" s="90"/>
      <c r="I226" s="84">
        <v>7</v>
      </c>
      <c r="J226" s="89">
        <v>12.760999999999997</v>
      </c>
      <c r="K226" s="90">
        <v>7.7170000000000076</v>
      </c>
      <c r="L226" s="90">
        <v>7.2149999999999963</v>
      </c>
      <c r="M226" s="90">
        <v>7.0929999999999929</v>
      </c>
      <c r="N226" s="90">
        <v>7.1520000000000081</v>
      </c>
      <c r="O226" s="90">
        <v>7.2810000000000059</v>
      </c>
      <c r="P226" s="90">
        <v>7.3999999999999915</v>
      </c>
      <c r="Q226" s="90">
        <v>7.5000000000000142</v>
      </c>
      <c r="R226" s="134">
        <f t="shared" si="3"/>
        <v>64.119000000000014</v>
      </c>
      <c r="S226" s="79">
        <v>56.145604267065913</v>
      </c>
    </row>
    <row r="227" spans="1:19" x14ac:dyDescent="0.35">
      <c r="A227" s="84" t="s">
        <v>226</v>
      </c>
      <c r="B227" s="84">
        <v>2021</v>
      </c>
      <c r="C227" s="85">
        <v>44330</v>
      </c>
      <c r="D227" s="84" t="s">
        <v>66</v>
      </c>
      <c r="E227" s="84" t="s">
        <v>64</v>
      </c>
      <c r="F227" s="86" t="s">
        <v>151</v>
      </c>
      <c r="G227" s="87" t="s">
        <v>152</v>
      </c>
      <c r="H227" s="87"/>
      <c r="I227" s="84">
        <v>8</v>
      </c>
      <c r="J227" s="86">
        <v>12.393000000000001</v>
      </c>
      <c r="K227" s="87">
        <v>7.1789999999999985</v>
      </c>
      <c r="L227" s="87">
        <v>6.9340000000000011</v>
      </c>
      <c r="M227" s="87">
        <v>7.0279999999999987</v>
      </c>
      <c r="N227" s="87">
        <v>7.2250000000000085</v>
      </c>
      <c r="O227" s="87">
        <v>7.4819999999999993</v>
      </c>
      <c r="P227" s="87">
        <v>7.7850000000000037</v>
      </c>
      <c r="Q227" s="87">
        <v>8.1339999999999861</v>
      </c>
      <c r="R227" s="134">
        <f t="shared" si="3"/>
        <v>64.16</v>
      </c>
      <c r="S227" s="80">
        <v>56.109725685785541</v>
      </c>
    </row>
    <row r="228" spans="1:19" x14ac:dyDescent="0.35">
      <c r="A228" s="84" t="s">
        <v>217</v>
      </c>
      <c r="B228" s="84">
        <v>2020</v>
      </c>
      <c r="C228" s="88">
        <v>43889</v>
      </c>
      <c r="D228" s="84" t="s">
        <v>20</v>
      </c>
      <c r="E228" s="84" t="s">
        <v>21</v>
      </c>
      <c r="F228" s="89" t="s">
        <v>48</v>
      </c>
      <c r="G228" s="90" t="s">
        <v>27</v>
      </c>
      <c r="H228" s="90"/>
      <c r="I228" s="84">
        <v>1</v>
      </c>
      <c r="J228" s="89">
        <v>11.738</v>
      </c>
      <c r="K228" s="90">
        <v>6.9959999999999987</v>
      </c>
      <c r="L228" s="90">
        <v>6.5000000000000036</v>
      </c>
      <c r="M228" s="90">
        <v>6.4169999999999945</v>
      </c>
      <c r="N228" s="90">
        <v>6.5500000000000043</v>
      </c>
      <c r="O228" s="90">
        <v>6.7439999999999927</v>
      </c>
      <c r="P228" s="90">
        <v>7.034000000000006</v>
      </c>
      <c r="Q228" s="90">
        <v>7.345000000000006</v>
      </c>
      <c r="R228" s="134">
        <f t="shared" si="3"/>
        <v>59.324000000000005</v>
      </c>
      <c r="S228" s="79">
        <v>60.683703054413051</v>
      </c>
    </row>
    <row r="229" spans="1:19" x14ac:dyDescent="0.35">
      <c r="A229" s="84" t="s">
        <v>217</v>
      </c>
      <c r="B229" s="84">
        <v>2020</v>
      </c>
      <c r="C229" s="85">
        <v>43889</v>
      </c>
      <c r="D229" s="84" t="s">
        <v>20</v>
      </c>
      <c r="E229" s="84" t="s">
        <v>21</v>
      </c>
      <c r="F229" s="86" t="s">
        <v>295</v>
      </c>
      <c r="G229" s="87" t="s">
        <v>23</v>
      </c>
      <c r="H229" s="87"/>
      <c r="I229" s="84">
        <v>2</v>
      </c>
      <c r="J229" s="86">
        <v>11.504000000000001</v>
      </c>
      <c r="K229" s="87">
        <v>6.968</v>
      </c>
      <c r="L229" s="87">
        <v>6.6099999999999994</v>
      </c>
      <c r="M229" s="87">
        <v>6.5570000000000022</v>
      </c>
      <c r="N229" s="87">
        <v>6.6459999999999937</v>
      </c>
      <c r="O229" s="87">
        <v>6.8300000000000054</v>
      </c>
      <c r="P229" s="87">
        <v>7.0929999999999964</v>
      </c>
      <c r="Q229" s="87">
        <v>7.3820000000000192</v>
      </c>
      <c r="R229" s="134">
        <f t="shared" si="3"/>
        <v>59.590000000000018</v>
      </c>
      <c r="S229" s="80">
        <v>60.412820943111242</v>
      </c>
    </row>
    <row r="230" spans="1:19" x14ac:dyDescent="0.35">
      <c r="A230" s="84" t="s">
        <v>217</v>
      </c>
      <c r="B230" s="84">
        <v>2020</v>
      </c>
      <c r="C230" s="88">
        <v>43889</v>
      </c>
      <c r="D230" s="84" t="s">
        <v>20</v>
      </c>
      <c r="E230" s="84" t="s">
        <v>21</v>
      </c>
      <c r="F230" s="89" t="s">
        <v>339</v>
      </c>
      <c r="G230" s="90" t="s">
        <v>27</v>
      </c>
      <c r="H230" s="90"/>
      <c r="I230" s="84">
        <v>3</v>
      </c>
      <c r="J230" s="89">
        <v>11.718</v>
      </c>
      <c r="K230" s="90">
        <v>6.8810000000000002</v>
      </c>
      <c r="L230" s="90">
        <v>6.4849999999999994</v>
      </c>
      <c r="M230" s="90">
        <v>6.4819999999999993</v>
      </c>
      <c r="N230" s="90">
        <v>6.66</v>
      </c>
      <c r="O230" s="90">
        <v>6.919000000000004</v>
      </c>
      <c r="P230" s="90">
        <v>7.2399999999999949</v>
      </c>
      <c r="Q230" s="90">
        <v>7.5889999999999915</v>
      </c>
      <c r="R230" s="134">
        <f t="shared" si="3"/>
        <v>59.97399999999999</v>
      </c>
      <c r="S230" s="79">
        <v>60.026011271551013</v>
      </c>
    </row>
    <row r="231" spans="1:19" x14ac:dyDescent="0.35">
      <c r="A231" s="84" t="s">
        <v>217</v>
      </c>
      <c r="B231" s="84">
        <v>2020</v>
      </c>
      <c r="C231" s="85">
        <v>43889</v>
      </c>
      <c r="D231" s="84" t="s">
        <v>20</v>
      </c>
      <c r="E231" s="84" t="s">
        <v>21</v>
      </c>
      <c r="F231" s="86" t="s">
        <v>946</v>
      </c>
      <c r="G231" s="87" t="s">
        <v>33</v>
      </c>
      <c r="H231" s="87"/>
      <c r="I231" s="84">
        <v>4</v>
      </c>
      <c r="J231" s="86">
        <v>12.659000000000001</v>
      </c>
      <c r="K231" s="87">
        <v>7.0649999999999995</v>
      </c>
      <c r="L231" s="87">
        <v>6.5530000000000008</v>
      </c>
      <c r="M231" s="87">
        <v>6.472999999999999</v>
      </c>
      <c r="N231" s="87">
        <v>6.5509999999999948</v>
      </c>
      <c r="O231" s="87">
        <v>6.7170000000000059</v>
      </c>
      <c r="P231" s="87">
        <v>6.8979999999999961</v>
      </c>
      <c r="Q231" s="87">
        <v>7.1019999999999897</v>
      </c>
      <c r="R231" s="134">
        <f t="shared" si="3"/>
        <v>60.017999999999986</v>
      </c>
      <c r="S231" s="80">
        <v>59.982005398380501</v>
      </c>
    </row>
    <row r="232" spans="1:19" x14ac:dyDescent="0.35">
      <c r="A232" s="84" t="s">
        <v>217</v>
      </c>
      <c r="B232" s="84">
        <v>2020</v>
      </c>
      <c r="C232" s="88">
        <v>43889</v>
      </c>
      <c r="D232" s="84" t="s">
        <v>20</v>
      </c>
      <c r="E232" s="84" t="s">
        <v>21</v>
      </c>
      <c r="F232" s="89" t="s">
        <v>219</v>
      </c>
      <c r="G232" s="90" t="s">
        <v>23</v>
      </c>
      <c r="H232" s="90"/>
      <c r="I232" s="84">
        <v>5</v>
      </c>
      <c r="J232" s="89">
        <v>11.557000000000002</v>
      </c>
      <c r="K232" s="90">
        <v>6.9489999999999981</v>
      </c>
      <c r="L232" s="90">
        <v>6.6829999999999998</v>
      </c>
      <c r="M232" s="90">
        <v>6.7010000000000005</v>
      </c>
      <c r="N232" s="90">
        <v>6.7890000000000015</v>
      </c>
      <c r="O232" s="90">
        <v>6.948999999999991</v>
      </c>
      <c r="P232" s="90">
        <v>7.0960000000000036</v>
      </c>
      <c r="Q232" s="90">
        <v>7.3090000000000046</v>
      </c>
      <c r="R232" s="134">
        <f t="shared" si="3"/>
        <v>60.033000000000001</v>
      </c>
      <c r="S232" s="79">
        <v>59.967018140022986</v>
      </c>
    </row>
    <row r="233" spans="1:19" x14ac:dyDescent="0.35">
      <c r="A233" s="84" t="s">
        <v>217</v>
      </c>
      <c r="B233" s="84">
        <v>2020</v>
      </c>
      <c r="C233" s="85">
        <v>43889</v>
      </c>
      <c r="D233" s="84" t="s">
        <v>20</v>
      </c>
      <c r="E233" s="84" t="s">
        <v>21</v>
      </c>
      <c r="F233" s="86" t="s">
        <v>947</v>
      </c>
      <c r="G233" s="87" t="s">
        <v>29</v>
      </c>
      <c r="H233" s="87"/>
      <c r="I233" s="84">
        <v>6</v>
      </c>
      <c r="J233" s="86">
        <v>12.186999999999999</v>
      </c>
      <c r="K233" s="87">
        <v>7.0930000000000017</v>
      </c>
      <c r="L233" s="87">
        <v>6.7069999999999936</v>
      </c>
      <c r="M233" s="87">
        <v>6.5620000000000047</v>
      </c>
      <c r="N233" s="87">
        <v>6.6039999999999992</v>
      </c>
      <c r="O233" s="87">
        <v>6.7630000000000052</v>
      </c>
      <c r="P233" s="87">
        <v>7.0229999999999961</v>
      </c>
      <c r="Q233" s="87">
        <v>7.2929999999999922</v>
      </c>
      <c r="R233" s="134">
        <f t="shared" si="3"/>
        <v>60.231999999999992</v>
      </c>
      <c r="S233" s="80">
        <v>59.768893611369379</v>
      </c>
    </row>
    <row r="234" spans="1:19" x14ac:dyDescent="0.35">
      <c r="A234" s="84" t="s">
        <v>217</v>
      </c>
      <c r="B234" s="84">
        <v>2020</v>
      </c>
      <c r="C234" s="88">
        <v>43889</v>
      </c>
      <c r="D234" s="84" t="s">
        <v>20</v>
      </c>
      <c r="E234" s="84" t="s">
        <v>21</v>
      </c>
      <c r="F234" s="89" t="s">
        <v>51</v>
      </c>
      <c r="G234" s="90" t="s">
        <v>52</v>
      </c>
      <c r="H234" s="90"/>
      <c r="I234" s="84">
        <v>7</v>
      </c>
      <c r="J234" s="89">
        <v>12.314999999999998</v>
      </c>
      <c r="K234" s="90">
        <v>7.095000000000006</v>
      </c>
      <c r="L234" s="90">
        <v>6.6379999999999946</v>
      </c>
      <c r="M234" s="90">
        <v>6.5259999999999927</v>
      </c>
      <c r="N234" s="90">
        <v>6.6270000000000095</v>
      </c>
      <c r="O234" s="90">
        <v>6.8050000000000068</v>
      </c>
      <c r="P234" s="90">
        <v>7.012999999999991</v>
      </c>
      <c r="Q234" s="90">
        <v>7.2859999999999943</v>
      </c>
      <c r="R234" s="134">
        <f t="shared" si="3"/>
        <v>60.304999999999993</v>
      </c>
      <c r="S234" s="79">
        <v>59.696542575242525</v>
      </c>
    </row>
    <row r="235" spans="1:19" x14ac:dyDescent="0.35">
      <c r="A235" s="84" t="s">
        <v>217</v>
      </c>
      <c r="B235" s="84">
        <v>2020</v>
      </c>
      <c r="C235" s="85">
        <v>43889</v>
      </c>
      <c r="D235" s="84" t="s">
        <v>20</v>
      </c>
      <c r="E235" s="84" t="s">
        <v>21</v>
      </c>
      <c r="F235" s="86" t="s">
        <v>948</v>
      </c>
      <c r="G235" s="87" t="s">
        <v>35</v>
      </c>
      <c r="H235" s="87"/>
      <c r="I235" s="84">
        <v>8</v>
      </c>
      <c r="J235" s="86">
        <v>12.182</v>
      </c>
      <c r="K235" s="87">
        <v>7.0200000000000014</v>
      </c>
      <c r="L235" s="87">
        <v>6.6289999999999978</v>
      </c>
      <c r="M235" s="87">
        <v>6.5640000000000036</v>
      </c>
      <c r="N235" s="87">
        <v>6.6579999999999941</v>
      </c>
      <c r="O235" s="87">
        <v>6.8590000000000018</v>
      </c>
      <c r="P235" s="87">
        <v>7.1030000000000015</v>
      </c>
      <c r="Q235" s="87">
        <v>7.2959999999999994</v>
      </c>
      <c r="R235" s="134">
        <f t="shared" si="3"/>
        <v>60.311</v>
      </c>
      <c r="S235" s="80">
        <v>59.690603704133572</v>
      </c>
    </row>
    <row r="236" spans="1:19" x14ac:dyDescent="0.35">
      <c r="A236" s="84" t="s">
        <v>217</v>
      </c>
      <c r="B236" s="84">
        <v>2020</v>
      </c>
      <c r="C236" s="88">
        <v>43889</v>
      </c>
      <c r="D236" s="84" t="s">
        <v>20</v>
      </c>
      <c r="E236" s="84" t="s">
        <v>21</v>
      </c>
      <c r="F236" s="89" t="s">
        <v>949</v>
      </c>
      <c r="G236" s="90" t="s">
        <v>42</v>
      </c>
      <c r="H236" s="90"/>
      <c r="I236" s="84">
        <v>9</v>
      </c>
      <c r="J236" s="89">
        <v>11.811999999999999</v>
      </c>
      <c r="K236" s="90">
        <v>7.0789999999999988</v>
      </c>
      <c r="L236" s="90">
        <v>6.610000000000003</v>
      </c>
      <c r="M236" s="90">
        <v>6.5629999999999988</v>
      </c>
      <c r="N236" s="90">
        <v>6.6980000000000004</v>
      </c>
      <c r="O236" s="90">
        <v>6.9279999999999973</v>
      </c>
      <c r="P236" s="90">
        <v>7.2169999999999987</v>
      </c>
      <c r="Q236" s="90">
        <v>7.5430000000000064</v>
      </c>
      <c r="R236" s="134">
        <f t="shared" si="3"/>
        <v>60.45</v>
      </c>
      <c r="S236" s="79">
        <v>59.553349875930522</v>
      </c>
    </row>
    <row r="237" spans="1:19" x14ac:dyDescent="0.35">
      <c r="A237" s="84" t="s">
        <v>217</v>
      </c>
      <c r="B237" s="84">
        <v>2020</v>
      </c>
      <c r="C237" s="85">
        <v>43889</v>
      </c>
      <c r="D237" s="84" t="s">
        <v>20</v>
      </c>
      <c r="E237" s="84" t="s">
        <v>21</v>
      </c>
      <c r="F237" s="86" t="s">
        <v>68</v>
      </c>
      <c r="G237" s="87" t="s">
        <v>29</v>
      </c>
      <c r="H237" s="87"/>
      <c r="I237" s="84">
        <v>10</v>
      </c>
      <c r="J237" s="86">
        <v>11.772</v>
      </c>
      <c r="K237" s="87">
        <v>7.0349999999999984</v>
      </c>
      <c r="L237" s="87">
        <v>6.7310000000000016</v>
      </c>
      <c r="M237" s="87">
        <v>6.7219999999999978</v>
      </c>
      <c r="N237" s="87">
        <v>6.8310000000000031</v>
      </c>
      <c r="O237" s="87">
        <v>6.9639999999999986</v>
      </c>
      <c r="P237" s="87">
        <v>7.2019999999999982</v>
      </c>
      <c r="Q237" s="87">
        <v>7.4139999999999944</v>
      </c>
      <c r="R237" s="134">
        <f t="shared" si="3"/>
        <v>60.670999999999992</v>
      </c>
      <c r="S237" s="80">
        <v>59.336421024871861</v>
      </c>
    </row>
    <row r="238" spans="1:19" x14ac:dyDescent="0.35">
      <c r="A238" s="84" t="s">
        <v>217</v>
      </c>
      <c r="B238" s="84">
        <v>2020</v>
      </c>
      <c r="C238" s="88">
        <v>43889</v>
      </c>
      <c r="D238" s="84" t="s">
        <v>20</v>
      </c>
      <c r="E238" s="84" t="s">
        <v>21</v>
      </c>
      <c r="F238" s="89" t="s">
        <v>26</v>
      </c>
      <c r="G238" s="90" t="s">
        <v>27</v>
      </c>
      <c r="H238" s="90"/>
      <c r="I238" s="84">
        <v>11</v>
      </c>
      <c r="J238" s="89">
        <v>11.773999999999999</v>
      </c>
      <c r="K238" s="90">
        <v>6.9880000000000049</v>
      </c>
      <c r="L238" s="90">
        <v>6.5949999999999953</v>
      </c>
      <c r="M238" s="90">
        <v>6.5549999999999997</v>
      </c>
      <c r="N238" s="90">
        <v>6.7010000000000005</v>
      </c>
      <c r="O238" s="90">
        <v>6.9950000000000045</v>
      </c>
      <c r="P238" s="90">
        <v>7.355000000000004</v>
      </c>
      <c r="Q238" s="90">
        <v>7.7979999999999947</v>
      </c>
      <c r="R238" s="134">
        <f t="shared" si="3"/>
        <v>60.761000000000003</v>
      </c>
      <c r="S238" s="79">
        <v>59.24853113016573</v>
      </c>
    </row>
    <row r="239" spans="1:19" x14ac:dyDescent="0.35">
      <c r="A239" s="84" t="s">
        <v>217</v>
      </c>
      <c r="B239" s="84">
        <v>2020</v>
      </c>
      <c r="C239" s="85">
        <v>43889</v>
      </c>
      <c r="D239" s="84" t="s">
        <v>20</v>
      </c>
      <c r="E239" s="84" t="s">
        <v>21</v>
      </c>
      <c r="F239" s="86" t="s">
        <v>50</v>
      </c>
      <c r="G239" s="87" t="s">
        <v>44</v>
      </c>
      <c r="H239" s="87"/>
      <c r="I239" s="84">
        <v>12</v>
      </c>
      <c r="J239" s="86">
        <v>12.298999999999999</v>
      </c>
      <c r="K239" s="87">
        <v>7.09</v>
      </c>
      <c r="L239" s="87">
        <v>6.6180000000000021</v>
      </c>
      <c r="M239" s="87">
        <v>6.5389999999999979</v>
      </c>
      <c r="N239" s="87">
        <v>6.6499999999999986</v>
      </c>
      <c r="O239" s="87">
        <v>6.8689999999999998</v>
      </c>
      <c r="P239" s="87">
        <v>7.1880000000000024</v>
      </c>
      <c r="Q239" s="87">
        <v>7.5730000000000004</v>
      </c>
      <c r="R239" s="134">
        <f t="shared" si="3"/>
        <v>60.826000000000001</v>
      </c>
      <c r="S239" s="80">
        <v>59.185216848058396</v>
      </c>
    </row>
    <row r="240" spans="1:19" x14ac:dyDescent="0.35">
      <c r="A240" s="84" t="s">
        <v>217</v>
      </c>
      <c r="B240" s="84">
        <v>2020</v>
      </c>
      <c r="C240" s="88">
        <v>43889</v>
      </c>
      <c r="D240" s="84" t="s">
        <v>20</v>
      </c>
      <c r="E240" s="84" t="s">
        <v>21</v>
      </c>
      <c r="F240" s="89" t="s">
        <v>69</v>
      </c>
      <c r="G240" s="90" t="s">
        <v>25</v>
      </c>
      <c r="H240" s="90"/>
      <c r="I240" s="84">
        <v>13</v>
      </c>
      <c r="J240" s="89">
        <v>12.275</v>
      </c>
      <c r="K240" s="90">
        <v>7.2479999999999958</v>
      </c>
      <c r="L240" s="90">
        <v>6.8000000000000043</v>
      </c>
      <c r="M240" s="90">
        <v>6.6809999999999974</v>
      </c>
      <c r="N240" s="90">
        <v>6.7150000000000034</v>
      </c>
      <c r="O240" s="90">
        <v>6.865000000000002</v>
      </c>
      <c r="P240" s="90">
        <v>7.0529999999999973</v>
      </c>
      <c r="Q240" s="90">
        <v>7.2399999999999949</v>
      </c>
      <c r="R240" s="134">
        <f t="shared" si="3"/>
        <v>60.876999999999995</v>
      </c>
      <c r="S240" s="79">
        <v>59.135634147543414</v>
      </c>
    </row>
    <row r="241" spans="1:19" x14ac:dyDescent="0.35">
      <c r="A241" s="84" t="s">
        <v>217</v>
      </c>
      <c r="B241" s="84">
        <v>2020</v>
      </c>
      <c r="C241" s="85">
        <v>43889</v>
      </c>
      <c r="D241" s="84" t="s">
        <v>20</v>
      </c>
      <c r="E241" s="84" t="s">
        <v>21</v>
      </c>
      <c r="F241" s="86" t="s">
        <v>950</v>
      </c>
      <c r="G241" s="87" t="s">
        <v>102</v>
      </c>
      <c r="H241" s="87"/>
      <c r="I241" s="84">
        <v>14</v>
      </c>
      <c r="J241" s="86">
        <v>12.509</v>
      </c>
      <c r="K241" s="87">
        <v>7.4289999999999985</v>
      </c>
      <c r="L241" s="87">
        <v>6.8680000000000057</v>
      </c>
      <c r="M241" s="87">
        <v>6.7019999999999982</v>
      </c>
      <c r="N241" s="87">
        <v>6.6870000000000047</v>
      </c>
      <c r="O241" s="87">
        <v>6.7559999999999931</v>
      </c>
      <c r="P241" s="87">
        <v>6.9230000000000018</v>
      </c>
      <c r="Q241" s="87">
        <v>7.0860000000000056</v>
      </c>
      <c r="R241" s="134">
        <f t="shared" si="3"/>
        <v>60.960000000000008</v>
      </c>
      <c r="S241" s="80">
        <v>59.055118110236215</v>
      </c>
    </row>
    <row r="242" spans="1:19" x14ac:dyDescent="0.35">
      <c r="A242" s="84" t="s">
        <v>217</v>
      </c>
      <c r="B242" s="84">
        <v>2020</v>
      </c>
      <c r="C242" s="88">
        <v>43889</v>
      </c>
      <c r="D242" s="84" t="s">
        <v>20</v>
      </c>
      <c r="E242" s="84" t="s">
        <v>21</v>
      </c>
      <c r="F242" s="89" t="s">
        <v>951</v>
      </c>
      <c r="G242" s="90" t="s">
        <v>102</v>
      </c>
      <c r="H242" s="90"/>
      <c r="I242" s="84">
        <v>15</v>
      </c>
      <c r="J242" s="89">
        <v>12.202</v>
      </c>
      <c r="K242" s="90">
        <v>7.2939999999999952</v>
      </c>
      <c r="L242" s="90">
        <v>6.8339999999999996</v>
      </c>
      <c r="M242" s="90">
        <v>6.7200000000000024</v>
      </c>
      <c r="N242" s="90">
        <v>6.7810000000000059</v>
      </c>
      <c r="O242" s="90">
        <v>6.8669999999999902</v>
      </c>
      <c r="P242" s="90">
        <v>7.0640000000000072</v>
      </c>
      <c r="Q242" s="90">
        <v>7.2949999999999946</v>
      </c>
      <c r="R242" s="134">
        <f t="shared" si="3"/>
        <v>61.056999999999995</v>
      </c>
      <c r="S242" s="79">
        <v>58.961298458817176</v>
      </c>
    </row>
    <row r="243" spans="1:19" x14ac:dyDescent="0.35">
      <c r="A243" s="84" t="s">
        <v>217</v>
      </c>
      <c r="B243" s="84">
        <v>2020</v>
      </c>
      <c r="C243" s="85">
        <v>43889</v>
      </c>
      <c r="D243" s="84" t="s">
        <v>20</v>
      </c>
      <c r="E243" s="84" t="s">
        <v>21</v>
      </c>
      <c r="F243" s="86" t="s">
        <v>952</v>
      </c>
      <c r="G243" s="87" t="s">
        <v>35</v>
      </c>
      <c r="H243" s="87"/>
      <c r="I243" s="84">
        <v>16</v>
      </c>
      <c r="J243" s="86">
        <v>11.875</v>
      </c>
      <c r="K243" s="87">
        <v>7.0279999999999987</v>
      </c>
      <c r="L243" s="87">
        <v>6.6509999999999998</v>
      </c>
      <c r="M243" s="87">
        <v>6.664000000000005</v>
      </c>
      <c r="N243" s="87">
        <v>6.8399999999999963</v>
      </c>
      <c r="O243" s="87">
        <v>7.0870000000000033</v>
      </c>
      <c r="P243" s="87">
        <v>7.392000000000003</v>
      </c>
      <c r="Q243" s="87">
        <v>7.6669999999999945</v>
      </c>
      <c r="R243" s="134">
        <f t="shared" si="3"/>
        <v>61.204000000000001</v>
      </c>
      <c r="S243" s="80">
        <v>58.819684987909284</v>
      </c>
    </row>
    <row r="244" spans="1:19" x14ac:dyDescent="0.35">
      <c r="A244" s="84" t="s">
        <v>217</v>
      </c>
      <c r="B244" s="84">
        <v>2020</v>
      </c>
      <c r="C244" s="88">
        <v>43889</v>
      </c>
      <c r="D244" s="84" t="s">
        <v>20</v>
      </c>
      <c r="E244" s="84" t="s">
        <v>21</v>
      </c>
      <c r="F244" s="89" t="s">
        <v>59</v>
      </c>
      <c r="G244" s="90" t="s">
        <v>37</v>
      </c>
      <c r="H244" s="90"/>
      <c r="I244" s="84">
        <v>17</v>
      </c>
      <c r="J244" s="89">
        <v>11.877000000000001</v>
      </c>
      <c r="K244" s="90">
        <v>6.9689999999999994</v>
      </c>
      <c r="L244" s="90">
        <v>6.607999999999997</v>
      </c>
      <c r="M244" s="90">
        <v>6.5760000000000041</v>
      </c>
      <c r="N244" s="90">
        <v>6.7830000000000013</v>
      </c>
      <c r="O244" s="90">
        <v>7.1280000000000001</v>
      </c>
      <c r="P244" s="90">
        <v>7.5109999999999886</v>
      </c>
      <c r="Q244" s="90">
        <v>7.879000000000012</v>
      </c>
      <c r="R244" s="134">
        <f t="shared" si="3"/>
        <v>61.331000000000003</v>
      </c>
      <c r="S244" s="79">
        <v>58.697885245634339</v>
      </c>
    </row>
    <row r="245" spans="1:19" x14ac:dyDescent="0.35">
      <c r="A245" s="84" t="s">
        <v>217</v>
      </c>
      <c r="B245" s="84">
        <v>2020</v>
      </c>
      <c r="C245" s="85">
        <v>43889</v>
      </c>
      <c r="D245" s="84" t="s">
        <v>20</v>
      </c>
      <c r="E245" s="84" t="s">
        <v>21</v>
      </c>
      <c r="F245" s="86" t="s">
        <v>57</v>
      </c>
      <c r="G245" s="87" t="s">
        <v>58</v>
      </c>
      <c r="H245" s="87"/>
      <c r="I245" s="84">
        <v>18</v>
      </c>
      <c r="J245" s="86">
        <v>12.378</v>
      </c>
      <c r="K245" s="87">
        <v>7.1250000000000036</v>
      </c>
      <c r="L245" s="87">
        <v>6.7040000000000006</v>
      </c>
      <c r="M245" s="87">
        <v>6.6749999999999936</v>
      </c>
      <c r="N245" s="87">
        <v>6.7839999999999918</v>
      </c>
      <c r="O245" s="87">
        <v>6.9860000000000042</v>
      </c>
      <c r="P245" s="87">
        <v>7.3160000000000096</v>
      </c>
      <c r="Q245" s="87">
        <v>7.6910000000000025</v>
      </c>
      <c r="R245" s="134">
        <f t="shared" si="3"/>
        <v>61.659000000000006</v>
      </c>
      <c r="S245" s="80">
        <v>58.385637133265213</v>
      </c>
    </row>
    <row r="246" spans="1:19" x14ac:dyDescent="0.35">
      <c r="A246" s="84" t="s">
        <v>217</v>
      </c>
      <c r="B246" s="84">
        <v>2020</v>
      </c>
      <c r="C246" s="88">
        <v>43889</v>
      </c>
      <c r="D246" s="84" t="s">
        <v>20</v>
      </c>
      <c r="E246" s="84" t="s">
        <v>21</v>
      </c>
      <c r="F246" s="89" t="s">
        <v>229</v>
      </c>
      <c r="G246" s="90" t="s">
        <v>152</v>
      </c>
      <c r="H246" s="90"/>
      <c r="I246" s="84">
        <v>19</v>
      </c>
      <c r="J246" s="89">
        <v>12.415999999999999</v>
      </c>
      <c r="K246" s="90">
        <v>7.0370000000000008</v>
      </c>
      <c r="L246" s="90">
        <v>6.6320000000000014</v>
      </c>
      <c r="M246" s="90">
        <v>6.6520000000000081</v>
      </c>
      <c r="N246" s="90">
        <v>6.8029999999999973</v>
      </c>
      <c r="O246" s="90">
        <v>7.1049999999999969</v>
      </c>
      <c r="P246" s="90">
        <v>7.4529999999999959</v>
      </c>
      <c r="Q246" s="90">
        <v>7.9020000000000081</v>
      </c>
      <c r="R246" s="134">
        <f t="shared" si="3"/>
        <v>62.000000000000007</v>
      </c>
      <c r="S246" s="79">
        <v>58.064516129032249</v>
      </c>
    </row>
    <row r="247" spans="1:19" x14ac:dyDescent="0.35">
      <c r="A247" s="84" t="s">
        <v>217</v>
      </c>
      <c r="B247" s="84">
        <v>2020</v>
      </c>
      <c r="C247" s="85">
        <v>43889</v>
      </c>
      <c r="D247" s="84" t="s">
        <v>20</v>
      </c>
      <c r="E247" s="84" t="s">
        <v>21</v>
      </c>
      <c r="F247" s="86" t="s">
        <v>700</v>
      </c>
      <c r="G247" s="87" t="s">
        <v>39</v>
      </c>
      <c r="H247" s="87"/>
      <c r="I247" s="84">
        <v>20</v>
      </c>
      <c r="J247" s="86">
        <v>11.946999999999999</v>
      </c>
      <c r="K247" s="87">
        <v>7.0719999999999992</v>
      </c>
      <c r="L247" s="87">
        <v>6.8360000000000056</v>
      </c>
      <c r="M247" s="87">
        <v>6.914999999999992</v>
      </c>
      <c r="N247" s="87">
        <v>7.0670000000000073</v>
      </c>
      <c r="O247" s="87">
        <v>7.3019999999999925</v>
      </c>
      <c r="P247" s="87">
        <v>7.5770000000000124</v>
      </c>
      <c r="Q247" s="87">
        <v>7.9139999999999944</v>
      </c>
      <c r="R247" s="134">
        <f t="shared" si="3"/>
        <v>62.63</v>
      </c>
      <c r="S247" s="80">
        <v>57.480440683378568</v>
      </c>
    </row>
    <row r="248" spans="1:19" x14ac:dyDescent="0.35">
      <c r="A248" s="84" t="s">
        <v>217</v>
      </c>
      <c r="B248" s="84">
        <v>2020</v>
      </c>
      <c r="C248" s="88">
        <v>43889</v>
      </c>
      <c r="D248" s="84" t="s">
        <v>20</v>
      </c>
      <c r="E248" s="84" t="s">
        <v>21</v>
      </c>
      <c r="F248" s="89" t="s">
        <v>234</v>
      </c>
      <c r="G248" s="90" t="s">
        <v>25</v>
      </c>
      <c r="H248" s="90"/>
      <c r="I248" s="84">
        <v>21</v>
      </c>
      <c r="J248" s="89">
        <v>12.564</v>
      </c>
      <c r="K248" s="90">
        <v>7.254999999999999</v>
      </c>
      <c r="L248" s="90">
        <v>6.8420000000000023</v>
      </c>
      <c r="M248" s="90">
        <v>6.794000000000004</v>
      </c>
      <c r="N248" s="90">
        <v>6.958999999999989</v>
      </c>
      <c r="O248" s="90">
        <v>7.1820000000000022</v>
      </c>
      <c r="P248" s="90">
        <v>7.4490000000000052</v>
      </c>
      <c r="Q248" s="90">
        <v>7.6859999999999999</v>
      </c>
      <c r="R248" s="134">
        <f t="shared" si="3"/>
        <v>62.731000000000002</v>
      </c>
      <c r="S248" s="79">
        <v>57.38789434251008</v>
      </c>
    </row>
    <row r="249" spans="1:19" x14ac:dyDescent="0.35">
      <c r="A249" s="84" t="s">
        <v>217</v>
      </c>
      <c r="B249" s="84">
        <v>2020</v>
      </c>
      <c r="C249" s="85">
        <v>43889</v>
      </c>
      <c r="D249" s="84" t="s">
        <v>20</v>
      </c>
      <c r="E249" s="84" t="s">
        <v>21</v>
      </c>
      <c r="F249" s="86" t="s">
        <v>110</v>
      </c>
      <c r="G249" s="87" t="s">
        <v>58</v>
      </c>
      <c r="H249" s="87"/>
      <c r="I249" s="84">
        <v>22</v>
      </c>
      <c r="J249" s="86">
        <v>11.921999999999999</v>
      </c>
      <c r="K249" s="87">
        <v>7.3670000000000027</v>
      </c>
      <c r="L249" s="87">
        <v>7.0029999999999966</v>
      </c>
      <c r="M249" s="87">
        <v>6.9719999999999978</v>
      </c>
      <c r="N249" s="87">
        <v>7.0980000000000132</v>
      </c>
      <c r="O249" s="87">
        <v>7.3299999999999983</v>
      </c>
      <c r="P249" s="87">
        <v>7.5469999999999899</v>
      </c>
      <c r="Q249" s="87">
        <v>7.8659999999999997</v>
      </c>
      <c r="R249" s="134">
        <f t="shared" si="3"/>
        <v>63.104999999999997</v>
      </c>
      <c r="S249" s="80">
        <v>57.047777513667697</v>
      </c>
    </row>
    <row r="250" spans="1:19" x14ac:dyDescent="0.35">
      <c r="A250" s="84" t="s">
        <v>217</v>
      </c>
      <c r="B250" s="84">
        <v>2020</v>
      </c>
      <c r="C250" s="88">
        <v>43889</v>
      </c>
      <c r="D250" s="84" t="s">
        <v>20</v>
      </c>
      <c r="E250" s="84" t="s">
        <v>64</v>
      </c>
      <c r="F250" s="89" t="s">
        <v>295</v>
      </c>
      <c r="G250" s="90" t="s">
        <v>23</v>
      </c>
      <c r="H250" s="90"/>
      <c r="I250" s="84">
        <v>1</v>
      </c>
      <c r="J250" s="89">
        <v>11.516999999999999</v>
      </c>
      <c r="K250" s="90">
        <v>6.9460000000000015</v>
      </c>
      <c r="L250" s="90">
        <v>6.5510000000000019</v>
      </c>
      <c r="M250" s="90">
        <v>6.4929999999999986</v>
      </c>
      <c r="N250" s="90">
        <v>6.5949999999999953</v>
      </c>
      <c r="O250" s="90">
        <v>6.8330000000000055</v>
      </c>
      <c r="P250" s="90">
        <v>7.1120000000000019</v>
      </c>
      <c r="Q250" s="90">
        <v>7.4479999999999933</v>
      </c>
      <c r="R250" s="134">
        <f t="shared" si="3"/>
        <v>59.494999999999997</v>
      </c>
      <c r="S250" s="79">
        <v>60.509286494663421</v>
      </c>
    </row>
    <row r="251" spans="1:19" x14ac:dyDescent="0.35">
      <c r="A251" s="84" t="s">
        <v>217</v>
      </c>
      <c r="B251" s="84">
        <v>2020</v>
      </c>
      <c r="C251" s="85">
        <v>43889</v>
      </c>
      <c r="D251" s="84" t="s">
        <v>20</v>
      </c>
      <c r="E251" s="84" t="s">
        <v>64</v>
      </c>
      <c r="F251" s="86" t="s">
        <v>48</v>
      </c>
      <c r="G251" s="87" t="s">
        <v>27</v>
      </c>
      <c r="H251" s="87"/>
      <c r="I251" s="84">
        <v>2</v>
      </c>
      <c r="J251" s="86">
        <v>11.644</v>
      </c>
      <c r="K251" s="87">
        <v>6.9949999999999992</v>
      </c>
      <c r="L251" s="87">
        <v>6.5389999999999979</v>
      </c>
      <c r="M251" s="87">
        <v>6.4830000000000041</v>
      </c>
      <c r="N251" s="87">
        <v>6.6149999999999949</v>
      </c>
      <c r="O251" s="87">
        <v>6.8460000000000036</v>
      </c>
      <c r="P251" s="87">
        <v>7.1490000000000009</v>
      </c>
      <c r="Q251" s="87">
        <v>7.4780000000000086</v>
      </c>
      <c r="R251" s="134">
        <f t="shared" si="3"/>
        <v>59.749000000000009</v>
      </c>
      <c r="S251" s="80">
        <v>60.25205442768916</v>
      </c>
    </row>
    <row r="252" spans="1:19" x14ac:dyDescent="0.35">
      <c r="A252" s="84" t="s">
        <v>217</v>
      </c>
      <c r="B252" s="84">
        <v>2020</v>
      </c>
      <c r="C252" s="88">
        <v>43889</v>
      </c>
      <c r="D252" s="84" t="s">
        <v>20</v>
      </c>
      <c r="E252" s="84" t="s">
        <v>64</v>
      </c>
      <c r="F252" s="89" t="s">
        <v>339</v>
      </c>
      <c r="G252" s="90" t="s">
        <v>27</v>
      </c>
      <c r="H252" s="90"/>
      <c r="I252" s="84">
        <v>3</v>
      </c>
      <c r="J252" s="89">
        <v>11.617000000000001</v>
      </c>
      <c r="K252" s="90">
        <v>6.8870000000000005</v>
      </c>
      <c r="L252" s="90">
        <v>6.5030000000000001</v>
      </c>
      <c r="M252" s="90">
        <v>6.5030000000000001</v>
      </c>
      <c r="N252" s="90">
        <v>6.649999999999995</v>
      </c>
      <c r="O252" s="90">
        <v>6.9550000000000054</v>
      </c>
      <c r="P252" s="90">
        <v>7.2870000000000061</v>
      </c>
      <c r="Q252" s="90">
        <v>7.7009999999999934</v>
      </c>
      <c r="R252" s="134">
        <f t="shared" si="3"/>
        <v>60.103000000000002</v>
      </c>
      <c r="S252" s="79">
        <v>59.897176513651566</v>
      </c>
    </row>
    <row r="253" spans="1:19" x14ac:dyDescent="0.35">
      <c r="A253" s="84" t="s">
        <v>217</v>
      </c>
      <c r="B253" s="84">
        <v>2020</v>
      </c>
      <c r="C253" s="85">
        <v>43889</v>
      </c>
      <c r="D253" s="84" t="s">
        <v>20</v>
      </c>
      <c r="E253" s="84" t="s">
        <v>64</v>
      </c>
      <c r="F253" s="86" t="s">
        <v>946</v>
      </c>
      <c r="G253" s="87" t="s">
        <v>33</v>
      </c>
      <c r="H253" s="87"/>
      <c r="I253" s="84">
        <v>4</v>
      </c>
      <c r="J253" s="86">
        <v>12.557</v>
      </c>
      <c r="K253" s="87">
        <v>7.0849999999999955</v>
      </c>
      <c r="L253" s="87">
        <v>6.610000000000003</v>
      </c>
      <c r="M253" s="87">
        <v>6.5049999999999919</v>
      </c>
      <c r="N253" s="87">
        <v>6.5720000000000027</v>
      </c>
      <c r="O253" s="87">
        <v>6.730000000000004</v>
      </c>
      <c r="P253" s="87">
        <v>6.9249999999999972</v>
      </c>
      <c r="Q253" s="87">
        <v>7.134999999999998</v>
      </c>
      <c r="R253" s="134">
        <f t="shared" si="3"/>
        <v>60.118999999999993</v>
      </c>
      <c r="S253" s="80">
        <v>59.88123554949351</v>
      </c>
    </row>
    <row r="254" spans="1:19" x14ac:dyDescent="0.35">
      <c r="A254" s="84" t="s">
        <v>217</v>
      </c>
      <c r="B254" s="84">
        <v>2020</v>
      </c>
      <c r="C254" s="88">
        <v>43889</v>
      </c>
      <c r="D254" s="84" t="s">
        <v>20</v>
      </c>
      <c r="E254" s="84" t="s">
        <v>64</v>
      </c>
      <c r="F254" s="89" t="s">
        <v>219</v>
      </c>
      <c r="G254" s="90" t="s">
        <v>23</v>
      </c>
      <c r="H254" s="90"/>
      <c r="I254" s="84">
        <v>5</v>
      </c>
      <c r="J254" s="89">
        <v>11.765999999999998</v>
      </c>
      <c r="K254" s="90">
        <v>7.0930000000000035</v>
      </c>
      <c r="L254" s="90">
        <v>6.7739999999999974</v>
      </c>
      <c r="M254" s="90">
        <v>6.6920000000000037</v>
      </c>
      <c r="N254" s="90">
        <v>6.7739999999999938</v>
      </c>
      <c r="O254" s="90">
        <v>6.9150000000000063</v>
      </c>
      <c r="P254" s="90">
        <v>7.054000000000002</v>
      </c>
      <c r="Q254" s="90">
        <v>7.2619999999999933</v>
      </c>
      <c r="R254" s="134">
        <f t="shared" si="3"/>
        <v>60.33</v>
      </c>
      <c r="S254" s="79">
        <v>59.671805072103432</v>
      </c>
    </row>
    <row r="255" spans="1:19" x14ac:dyDescent="0.35">
      <c r="A255" s="84" t="s">
        <v>217</v>
      </c>
      <c r="B255" s="84">
        <v>2020</v>
      </c>
      <c r="C255" s="85">
        <v>43889</v>
      </c>
      <c r="D255" s="84" t="s">
        <v>20</v>
      </c>
      <c r="E255" s="84" t="s">
        <v>64</v>
      </c>
      <c r="F255" s="86" t="s">
        <v>947</v>
      </c>
      <c r="G255" s="87" t="s">
        <v>29</v>
      </c>
      <c r="H255" s="87"/>
      <c r="I255" s="84">
        <v>6</v>
      </c>
      <c r="J255" s="86">
        <v>12.211</v>
      </c>
      <c r="K255" s="87">
        <v>7.1240000000000006</v>
      </c>
      <c r="L255" s="87">
        <v>6.695999999999998</v>
      </c>
      <c r="M255" s="87">
        <v>6.6129999999999995</v>
      </c>
      <c r="N255" s="87">
        <v>6.6230000000000118</v>
      </c>
      <c r="O255" s="87">
        <v>6.8569999999999922</v>
      </c>
      <c r="P255" s="87">
        <v>7.0919999999999987</v>
      </c>
      <c r="Q255" s="87">
        <v>7.3840000000000003</v>
      </c>
      <c r="R255" s="134">
        <f t="shared" si="3"/>
        <v>60.6</v>
      </c>
      <c r="S255" s="80">
        <v>59.405940594059402</v>
      </c>
    </row>
    <row r="256" spans="1:19" x14ac:dyDescent="0.35">
      <c r="A256" s="84" t="s">
        <v>217</v>
      </c>
      <c r="B256" s="84">
        <v>2020</v>
      </c>
      <c r="C256" s="88">
        <v>43889</v>
      </c>
      <c r="D256" s="84" t="s">
        <v>20</v>
      </c>
      <c r="E256" s="84" t="s">
        <v>64</v>
      </c>
      <c r="F256" s="89" t="s">
        <v>948</v>
      </c>
      <c r="G256" s="90" t="s">
        <v>35</v>
      </c>
      <c r="H256" s="90"/>
      <c r="I256" s="84">
        <v>7</v>
      </c>
      <c r="J256" s="89">
        <v>12.35</v>
      </c>
      <c r="K256" s="90">
        <v>7.0469999999999953</v>
      </c>
      <c r="L256" s="90">
        <v>6.6210000000000093</v>
      </c>
      <c r="M256" s="90">
        <v>6.5970000000000049</v>
      </c>
      <c r="N256" s="90">
        <v>6.708999999999989</v>
      </c>
      <c r="O256" s="90">
        <v>6.904999999999994</v>
      </c>
      <c r="P256" s="90">
        <v>7.1300000000000097</v>
      </c>
      <c r="Q256" s="90">
        <v>7.3479999999999919</v>
      </c>
      <c r="R256" s="134">
        <f t="shared" si="3"/>
        <v>60.706999999999994</v>
      </c>
      <c r="S256" s="79">
        <v>59.301233795114243</v>
      </c>
    </row>
    <row r="257" spans="1:19" x14ac:dyDescent="0.35">
      <c r="A257" s="84" t="s">
        <v>217</v>
      </c>
      <c r="B257" s="84">
        <v>2020</v>
      </c>
      <c r="C257" s="85">
        <v>43889</v>
      </c>
      <c r="D257" s="84" t="s">
        <v>20</v>
      </c>
      <c r="E257" s="84" t="s">
        <v>64</v>
      </c>
      <c r="F257" s="86" t="s">
        <v>51</v>
      </c>
      <c r="G257" s="87" t="s">
        <v>52</v>
      </c>
      <c r="H257" s="87"/>
      <c r="I257" s="84">
        <v>8</v>
      </c>
      <c r="J257" s="86">
        <v>12.372999999999999</v>
      </c>
      <c r="K257" s="87">
        <v>7.1570000000000018</v>
      </c>
      <c r="L257" s="87">
        <v>6.6939999999999991</v>
      </c>
      <c r="M257" s="87">
        <v>6.6210000000000058</v>
      </c>
      <c r="N257" s="87">
        <v>6.6929999999999907</v>
      </c>
      <c r="O257" s="87">
        <v>6.8860000000000028</v>
      </c>
      <c r="P257" s="87">
        <v>7.1009999999999991</v>
      </c>
      <c r="Q257" s="87">
        <v>7.3700000000000045</v>
      </c>
      <c r="R257" s="134">
        <f t="shared" si="3"/>
        <v>60.895000000000003</v>
      </c>
      <c r="S257" s="80">
        <v>59.118154199852199</v>
      </c>
    </row>
    <row r="258" spans="1:19" x14ac:dyDescent="0.35">
      <c r="A258" s="84" t="s">
        <v>281</v>
      </c>
      <c r="B258" s="84">
        <v>2019</v>
      </c>
      <c r="C258" s="88">
        <v>43525</v>
      </c>
      <c r="D258" s="84" t="s">
        <v>20</v>
      </c>
      <c r="E258" s="84" t="s">
        <v>21</v>
      </c>
      <c r="F258" s="89" t="s">
        <v>48</v>
      </c>
      <c r="G258" s="90" t="s">
        <v>27</v>
      </c>
      <c r="H258" s="90"/>
      <c r="I258" s="84">
        <v>1</v>
      </c>
      <c r="J258" s="89">
        <v>11.740999999999998</v>
      </c>
      <c r="K258" s="90">
        <v>7.0170000000000012</v>
      </c>
      <c r="L258" s="90">
        <v>6.5560000000000009</v>
      </c>
      <c r="M258" s="90">
        <v>6.5330000000000013</v>
      </c>
      <c r="N258" s="90">
        <v>6.652000000000001</v>
      </c>
      <c r="O258" s="90">
        <v>6.8559999999999874</v>
      </c>
      <c r="P258" s="90">
        <v>7.0880000000000152</v>
      </c>
      <c r="Q258" s="90">
        <v>7.4019999999999939</v>
      </c>
      <c r="R258" s="134">
        <f t="shared" si="3"/>
        <v>59.844999999999999</v>
      </c>
      <c r="S258" s="79">
        <v>60.155401453755537</v>
      </c>
    </row>
    <row r="259" spans="1:19" x14ac:dyDescent="0.35">
      <c r="A259" s="84" t="s">
        <v>281</v>
      </c>
      <c r="B259" s="84">
        <v>2019</v>
      </c>
      <c r="C259" s="85">
        <v>43525</v>
      </c>
      <c r="D259" s="84" t="s">
        <v>20</v>
      </c>
      <c r="E259" s="84" t="s">
        <v>21</v>
      </c>
      <c r="F259" s="86" t="s">
        <v>219</v>
      </c>
      <c r="G259" s="87" t="s">
        <v>23</v>
      </c>
      <c r="H259" s="87"/>
      <c r="I259" s="84">
        <v>2</v>
      </c>
      <c r="J259" s="86">
        <v>11.834</v>
      </c>
      <c r="K259" s="87">
        <v>7.0160000000000018</v>
      </c>
      <c r="L259" s="87">
        <v>6.6729999999999983</v>
      </c>
      <c r="M259" s="87">
        <v>6.6269999999999989</v>
      </c>
      <c r="N259" s="87">
        <v>6.7370000000000019</v>
      </c>
      <c r="O259" s="87">
        <v>6.8690000000000069</v>
      </c>
      <c r="P259" s="87">
        <v>7.0959999999999823</v>
      </c>
      <c r="Q259" s="87">
        <v>7.2810000000000201</v>
      </c>
      <c r="R259" s="134">
        <f t="shared" ref="R259:R309" si="4">SUM(J259:Q259)</f>
        <v>60.13300000000001</v>
      </c>
      <c r="S259" s="80">
        <v>59.867294164601788</v>
      </c>
    </row>
    <row r="260" spans="1:19" x14ac:dyDescent="0.35">
      <c r="A260" s="84" t="s">
        <v>281</v>
      </c>
      <c r="B260" s="84">
        <v>2019</v>
      </c>
      <c r="C260" s="88">
        <v>43525</v>
      </c>
      <c r="D260" s="84" t="s">
        <v>20</v>
      </c>
      <c r="E260" s="84" t="s">
        <v>21</v>
      </c>
      <c r="F260" s="89" t="s">
        <v>339</v>
      </c>
      <c r="G260" s="90" t="s">
        <v>27</v>
      </c>
      <c r="H260" s="90"/>
      <c r="I260" s="84">
        <v>3</v>
      </c>
      <c r="J260" s="89">
        <v>11.734999999999999</v>
      </c>
      <c r="K260" s="90">
        <v>6.8580000000000005</v>
      </c>
      <c r="L260" s="90">
        <v>6.504999999999999</v>
      </c>
      <c r="M260" s="90">
        <v>6.5299999999999976</v>
      </c>
      <c r="N260" s="90">
        <v>6.6940000000000062</v>
      </c>
      <c r="O260" s="90">
        <v>7.0049999999999955</v>
      </c>
      <c r="P260" s="90">
        <v>7.3130000000000024</v>
      </c>
      <c r="Q260" s="90">
        <v>7.7390000000000114</v>
      </c>
      <c r="R260" s="134">
        <f t="shared" si="4"/>
        <v>60.379000000000012</v>
      </c>
      <c r="S260" s="79">
        <v>59.623378989383717</v>
      </c>
    </row>
    <row r="261" spans="1:19" x14ac:dyDescent="0.35">
      <c r="A261" s="84" t="s">
        <v>281</v>
      </c>
      <c r="B261" s="84">
        <v>2019</v>
      </c>
      <c r="C261" s="85">
        <v>43525</v>
      </c>
      <c r="D261" s="84" t="s">
        <v>20</v>
      </c>
      <c r="E261" s="84" t="s">
        <v>21</v>
      </c>
      <c r="F261" s="86" t="s">
        <v>69</v>
      </c>
      <c r="G261" s="87" t="s">
        <v>25</v>
      </c>
      <c r="H261" s="87"/>
      <c r="I261" s="84">
        <v>4</v>
      </c>
      <c r="J261" s="86">
        <v>12.024000000000001</v>
      </c>
      <c r="K261" s="87">
        <v>7.2079999999999984</v>
      </c>
      <c r="L261" s="87">
        <v>6.7430000000000021</v>
      </c>
      <c r="M261" s="87">
        <v>6.6649999999999991</v>
      </c>
      <c r="N261" s="87">
        <v>6.6929999999999978</v>
      </c>
      <c r="O261" s="87">
        <v>6.8640000000000043</v>
      </c>
      <c r="P261" s="87">
        <v>7.0449999999999946</v>
      </c>
      <c r="Q261" s="87">
        <v>7.308000000000014</v>
      </c>
      <c r="R261" s="134">
        <f t="shared" si="4"/>
        <v>60.550000000000011</v>
      </c>
      <c r="S261" s="80">
        <v>59.454995871180834</v>
      </c>
    </row>
    <row r="262" spans="1:19" x14ac:dyDescent="0.35">
      <c r="A262" s="84" t="s">
        <v>281</v>
      </c>
      <c r="B262" s="84">
        <v>2019</v>
      </c>
      <c r="C262" s="88">
        <v>43525</v>
      </c>
      <c r="D262" s="84" t="s">
        <v>20</v>
      </c>
      <c r="E262" s="84" t="s">
        <v>21</v>
      </c>
      <c r="F262" s="89" t="s">
        <v>951</v>
      </c>
      <c r="G262" s="90" t="s">
        <v>102</v>
      </c>
      <c r="H262" s="90"/>
      <c r="I262" s="84">
        <v>5</v>
      </c>
      <c r="J262" s="89">
        <v>12.008000000000001</v>
      </c>
      <c r="K262" s="90">
        <v>7.17</v>
      </c>
      <c r="L262" s="90">
        <v>6.801999999999996</v>
      </c>
      <c r="M262" s="90">
        <v>6.7590000000000003</v>
      </c>
      <c r="N262" s="90">
        <v>6.8060000000000045</v>
      </c>
      <c r="O262" s="90">
        <v>6.9019999999999939</v>
      </c>
      <c r="P262" s="90">
        <v>7.0640000000000072</v>
      </c>
      <c r="Q262" s="90">
        <v>7.2790000000000035</v>
      </c>
      <c r="R262" s="134">
        <f t="shared" si="4"/>
        <v>60.790000000000006</v>
      </c>
      <c r="S262" s="79">
        <v>59.220266491199204</v>
      </c>
    </row>
    <row r="263" spans="1:19" x14ac:dyDescent="0.35">
      <c r="A263" s="84" t="s">
        <v>281</v>
      </c>
      <c r="B263" s="84">
        <v>2019</v>
      </c>
      <c r="C263" s="85">
        <v>43525</v>
      </c>
      <c r="D263" s="84" t="s">
        <v>20</v>
      </c>
      <c r="E263" s="84" t="s">
        <v>21</v>
      </c>
      <c r="F263" s="86" t="s">
        <v>40</v>
      </c>
      <c r="G263" s="87" t="s">
        <v>29</v>
      </c>
      <c r="H263" s="87"/>
      <c r="I263" s="84">
        <v>6</v>
      </c>
      <c r="J263" s="86">
        <v>11.973000000000001</v>
      </c>
      <c r="K263" s="87">
        <v>7.0980000000000008</v>
      </c>
      <c r="L263" s="87">
        <v>6.7369999999999983</v>
      </c>
      <c r="M263" s="87">
        <v>6.7359999999999971</v>
      </c>
      <c r="N263" s="87">
        <v>6.8250000000000099</v>
      </c>
      <c r="O263" s="87">
        <v>6.9680000000000035</v>
      </c>
      <c r="P263" s="87">
        <v>7.1919999999999931</v>
      </c>
      <c r="Q263" s="87">
        <v>7.4729999999999848</v>
      </c>
      <c r="R263" s="134">
        <f t="shared" si="4"/>
        <v>61.001999999999988</v>
      </c>
      <c r="S263" s="80">
        <v>59.014458542342886</v>
      </c>
    </row>
    <row r="264" spans="1:19" x14ac:dyDescent="0.35">
      <c r="A264" s="84" t="s">
        <v>281</v>
      </c>
      <c r="B264" s="84">
        <v>2019</v>
      </c>
      <c r="C264" s="88">
        <v>43525</v>
      </c>
      <c r="D264" s="84" t="s">
        <v>20</v>
      </c>
      <c r="E264" s="84" t="s">
        <v>21</v>
      </c>
      <c r="F264" s="89" t="s">
        <v>295</v>
      </c>
      <c r="G264" s="90" t="s">
        <v>23</v>
      </c>
      <c r="H264" s="90"/>
      <c r="I264" s="84">
        <v>7</v>
      </c>
      <c r="J264" s="89">
        <v>11.364000000000003</v>
      </c>
      <c r="K264" s="90">
        <v>6.9459999999999962</v>
      </c>
      <c r="L264" s="90">
        <v>6.6750000000000007</v>
      </c>
      <c r="M264" s="90">
        <v>6.6829999999999963</v>
      </c>
      <c r="N264" s="90">
        <v>6.9110000000000049</v>
      </c>
      <c r="O264" s="90">
        <v>7.1419999999999888</v>
      </c>
      <c r="P264" s="90">
        <v>7.4740000000000109</v>
      </c>
      <c r="Q264" s="90">
        <v>7.8669999999999973</v>
      </c>
      <c r="R264" s="134">
        <f t="shared" si="4"/>
        <v>61.061999999999998</v>
      </c>
      <c r="S264" s="79">
        <v>58.956470472634372</v>
      </c>
    </row>
    <row r="265" spans="1:19" x14ac:dyDescent="0.35">
      <c r="A265" s="84" t="s">
        <v>281</v>
      </c>
      <c r="B265" s="84">
        <v>2019</v>
      </c>
      <c r="C265" s="85">
        <v>43525</v>
      </c>
      <c r="D265" s="84" t="s">
        <v>20</v>
      </c>
      <c r="E265" s="84" t="s">
        <v>21</v>
      </c>
      <c r="F265" s="86" t="s">
        <v>949</v>
      </c>
      <c r="G265" s="87" t="s">
        <v>42</v>
      </c>
      <c r="H265" s="87"/>
      <c r="I265" s="84">
        <v>8</v>
      </c>
      <c r="J265" s="86">
        <v>12.090999999999999</v>
      </c>
      <c r="K265" s="87">
        <v>7.1519999999999992</v>
      </c>
      <c r="L265" s="87">
        <v>6.6610000000000014</v>
      </c>
      <c r="M265" s="87">
        <v>6.6230000000000011</v>
      </c>
      <c r="N265" s="87">
        <v>6.7779999999999987</v>
      </c>
      <c r="O265" s="87">
        <v>6.9849999999999994</v>
      </c>
      <c r="P265" s="87">
        <v>7.2800000000000011</v>
      </c>
      <c r="Q265" s="87">
        <v>7.5219999999999985</v>
      </c>
      <c r="R265" s="134">
        <f t="shared" si="4"/>
        <v>61.091999999999999</v>
      </c>
      <c r="S265" s="80">
        <v>58.927519151443725</v>
      </c>
    </row>
    <row r="266" spans="1:19" x14ac:dyDescent="0.35">
      <c r="A266" s="84" t="s">
        <v>281</v>
      </c>
      <c r="B266" s="84">
        <v>2019</v>
      </c>
      <c r="C266" s="88">
        <v>43525</v>
      </c>
      <c r="D266" s="84" t="s">
        <v>20</v>
      </c>
      <c r="E266" s="84" t="s">
        <v>21</v>
      </c>
      <c r="F266" s="89" t="s">
        <v>41</v>
      </c>
      <c r="G266" s="90" t="s">
        <v>42</v>
      </c>
      <c r="H266" s="90"/>
      <c r="I266" s="84">
        <v>9</v>
      </c>
      <c r="J266" s="89">
        <v>11.725</v>
      </c>
      <c r="K266" s="90">
        <v>6.9859999999999953</v>
      </c>
      <c r="L266" s="90">
        <v>6.6170000000000009</v>
      </c>
      <c r="M266" s="90">
        <v>6.6620000000000061</v>
      </c>
      <c r="N266" s="90">
        <v>6.830999999999996</v>
      </c>
      <c r="O266" s="90">
        <v>7.1009999999999991</v>
      </c>
      <c r="P266" s="90">
        <v>7.4520000000000053</v>
      </c>
      <c r="Q266" s="90">
        <v>7.820999999999998</v>
      </c>
      <c r="R266" s="134">
        <f t="shared" si="4"/>
        <v>61.195</v>
      </c>
      <c r="S266" s="79">
        <v>58.82833564833728</v>
      </c>
    </row>
    <row r="267" spans="1:19" x14ac:dyDescent="0.35">
      <c r="A267" s="84" t="s">
        <v>281</v>
      </c>
      <c r="B267" s="84">
        <v>2019</v>
      </c>
      <c r="C267" s="85">
        <v>43525</v>
      </c>
      <c r="D267" s="84" t="s">
        <v>20</v>
      </c>
      <c r="E267" s="84" t="s">
        <v>21</v>
      </c>
      <c r="F267" s="86" t="s">
        <v>948</v>
      </c>
      <c r="G267" s="87" t="s">
        <v>35</v>
      </c>
      <c r="H267" s="87"/>
      <c r="I267" s="84">
        <v>10</v>
      </c>
      <c r="J267" s="86">
        <v>12.148</v>
      </c>
      <c r="K267" s="87">
        <v>7.1660000000000004</v>
      </c>
      <c r="L267" s="87">
        <v>6.8219999999999992</v>
      </c>
      <c r="M267" s="87">
        <v>6.7810000000000024</v>
      </c>
      <c r="N267" s="87">
        <v>6.8659999999999997</v>
      </c>
      <c r="O267" s="87">
        <v>7.0619999999999976</v>
      </c>
      <c r="P267" s="87">
        <v>7.222999999999999</v>
      </c>
      <c r="Q267" s="87">
        <v>7.3680000000000092</v>
      </c>
      <c r="R267" s="134">
        <f t="shared" si="4"/>
        <v>61.436000000000007</v>
      </c>
      <c r="S267" s="80">
        <v>58.597564945634474</v>
      </c>
    </row>
    <row r="268" spans="1:19" x14ac:dyDescent="0.35">
      <c r="A268" s="84" t="s">
        <v>281</v>
      </c>
      <c r="B268" s="84">
        <v>2019</v>
      </c>
      <c r="C268" s="88">
        <v>43525</v>
      </c>
      <c r="D268" s="84" t="s">
        <v>20</v>
      </c>
      <c r="E268" s="84" t="s">
        <v>21</v>
      </c>
      <c r="F268" s="89" t="s">
        <v>125</v>
      </c>
      <c r="G268" s="90" t="s">
        <v>113</v>
      </c>
      <c r="H268" s="90"/>
      <c r="I268" s="84">
        <v>11</v>
      </c>
      <c r="J268" s="89">
        <v>11.487</v>
      </c>
      <c r="K268" s="90">
        <v>6.859</v>
      </c>
      <c r="L268" s="90">
        <v>6.5509999999999984</v>
      </c>
      <c r="M268" s="90">
        <v>6.6679999999999993</v>
      </c>
      <c r="N268" s="90">
        <v>6.9329999999999998</v>
      </c>
      <c r="O268" s="90">
        <v>7.2690000000000055</v>
      </c>
      <c r="P268" s="90">
        <v>7.7119999999999962</v>
      </c>
      <c r="Q268" s="90">
        <v>8.0659999999999883</v>
      </c>
      <c r="R268" s="134">
        <f t="shared" si="4"/>
        <v>61.544999999999987</v>
      </c>
      <c r="S268" s="79">
        <v>58.493785035340004</v>
      </c>
    </row>
    <row r="269" spans="1:19" x14ac:dyDescent="0.35">
      <c r="A269" s="84" t="s">
        <v>281</v>
      </c>
      <c r="B269" s="84">
        <v>2019</v>
      </c>
      <c r="C269" s="85">
        <v>43525</v>
      </c>
      <c r="D269" s="84" t="s">
        <v>20</v>
      </c>
      <c r="E269" s="84" t="s">
        <v>21</v>
      </c>
      <c r="F269" s="86" t="s">
        <v>354</v>
      </c>
      <c r="G269" s="87" t="s">
        <v>29</v>
      </c>
      <c r="H269" s="87"/>
      <c r="I269" s="84">
        <v>12</v>
      </c>
      <c r="J269" s="86">
        <v>11.563000000000001</v>
      </c>
      <c r="K269" s="87">
        <v>6.9329999999999981</v>
      </c>
      <c r="L269" s="87">
        <v>6.5940000000000047</v>
      </c>
      <c r="M269" s="87">
        <v>6.6950000000000003</v>
      </c>
      <c r="N269" s="87">
        <v>6.9179999999999922</v>
      </c>
      <c r="O269" s="87">
        <v>7.2850000000000037</v>
      </c>
      <c r="P269" s="87">
        <v>7.6189999999999927</v>
      </c>
      <c r="Q269" s="87">
        <v>7.984000000000016</v>
      </c>
      <c r="R269" s="134">
        <f t="shared" si="4"/>
        <v>61.591000000000008</v>
      </c>
      <c r="S269" s="80">
        <v>58.450098228637295</v>
      </c>
    </row>
    <row r="270" spans="1:19" x14ac:dyDescent="0.35">
      <c r="A270" s="84" t="s">
        <v>281</v>
      </c>
      <c r="B270" s="84">
        <v>2019</v>
      </c>
      <c r="C270" s="88">
        <v>43525</v>
      </c>
      <c r="D270" s="84" t="s">
        <v>20</v>
      </c>
      <c r="E270" s="84" t="s">
        <v>21</v>
      </c>
      <c r="F270" s="89" t="s">
        <v>50</v>
      </c>
      <c r="G270" s="90" t="s">
        <v>44</v>
      </c>
      <c r="H270" s="90"/>
      <c r="I270" s="84">
        <v>13</v>
      </c>
      <c r="J270" s="89">
        <v>12.355</v>
      </c>
      <c r="K270" s="90">
        <v>7.1119999999999948</v>
      </c>
      <c r="L270" s="90">
        <v>6.6300000000000061</v>
      </c>
      <c r="M270" s="90">
        <v>6.6009999999999991</v>
      </c>
      <c r="N270" s="90">
        <v>6.713000000000001</v>
      </c>
      <c r="O270" s="90">
        <v>7.0589999999999975</v>
      </c>
      <c r="P270" s="90">
        <v>7.4140000000000015</v>
      </c>
      <c r="Q270" s="90">
        <v>7.8470000000000013</v>
      </c>
      <c r="R270" s="134">
        <f t="shared" si="4"/>
        <v>61.731000000000002</v>
      </c>
      <c r="S270" s="79">
        <v>58.317538999854207</v>
      </c>
    </row>
    <row r="271" spans="1:19" x14ac:dyDescent="0.35">
      <c r="A271" s="84" t="s">
        <v>281</v>
      </c>
      <c r="B271" s="84">
        <v>2019</v>
      </c>
      <c r="C271" s="85">
        <v>43525</v>
      </c>
      <c r="D271" s="84" t="s">
        <v>20</v>
      </c>
      <c r="E271" s="84" t="s">
        <v>21</v>
      </c>
      <c r="F271" s="86" t="s">
        <v>59</v>
      </c>
      <c r="G271" s="87" t="s">
        <v>37</v>
      </c>
      <c r="H271" s="87"/>
      <c r="I271" s="84">
        <v>14</v>
      </c>
      <c r="J271" s="86">
        <v>11.816000000000001</v>
      </c>
      <c r="K271" s="87">
        <v>7.0129999999999999</v>
      </c>
      <c r="L271" s="87">
        <v>6.6140000000000008</v>
      </c>
      <c r="M271" s="87">
        <v>6.7270000000000003</v>
      </c>
      <c r="N271" s="87">
        <v>6.9349999999999952</v>
      </c>
      <c r="O271" s="87">
        <v>7.2680000000000078</v>
      </c>
      <c r="P271" s="87">
        <v>7.637999999999991</v>
      </c>
      <c r="Q271" s="87">
        <v>8.0390000000000015</v>
      </c>
      <c r="R271" s="134">
        <f t="shared" si="4"/>
        <v>62.05</v>
      </c>
      <c r="S271" s="80">
        <v>58.01772763900081</v>
      </c>
    </row>
    <row r="272" spans="1:19" x14ac:dyDescent="0.35">
      <c r="A272" s="84" t="s">
        <v>281</v>
      </c>
      <c r="B272" s="84">
        <v>2019</v>
      </c>
      <c r="C272" s="88">
        <v>43525</v>
      </c>
      <c r="D272" s="84" t="s">
        <v>20</v>
      </c>
      <c r="E272" s="84" t="s">
        <v>21</v>
      </c>
      <c r="F272" s="89" t="s">
        <v>62</v>
      </c>
      <c r="G272" s="90" t="s">
        <v>63</v>
      </c>
      <c r="H272" s="90"/>
      <c r="I272" s="84">
        <v>15</v>
      </c>
      <c r="J272" s="89">
        <v>12.823</v>
      </c>
      <c r="K272" s="90">
        <v>7.3410000000000011</v>
      </c>
      <c r="L272" s="90">
        <v>6.9190000000000005</v>
      </c>
      <c r="M272" s="90">
        <v>6.7529999999999966</v>
      </c>
      <c r="N272" s="90">
        <v>6.8250000000000028</v>
      </c>
      <c r="O272" s="90">
        <v>7.0269999999999939</v>
      </c>
      <c r="P272" s="90">
        <v>7.3140000000000143</v>
      </c>
      <c r="Q272" s="90">
        <v>7.6060000000000016</v>
      </c>
      <c r="R272" s="134">
        <f t="shared" si="4"/>
        <v>62.608000000000011</v>
      </c>
      <c r="S272" s="79">
        <v>57.50063889598772</v>
      </c>
    </row>
    <row r="273" spans="1:19" x14ac:dyDescent="0.35">
      <c r="A273" s="84" t="s">
        <v>281</v>
      </c>
      <c r="B273" s="84">
        <v>2019</v>
      </c>
      <c r="C273" s="85">
        <v>43525</v>
      </c>
      <c r="D273" s="84" t="s">
        <v>20</v>
      </c>
      <c r="E273" s="84" t="s">
        <v>21</v>
      </c>
      <c r="F273" s="86" t="s">
        <v>1043</v>
      </c>
      <c r="G273" s="87" t="s">
        <v>33</v>
      </c>
      <c r="H273" s="87"/>
      <c r="I273" s="84">
        <v>16</v>
      </c>
      <c r="J273" s="86">
        <v>12.783000000000001</v>
      </c>
      <c r="K273" s="87">
        <v>7.5009999999999977</v>
      </c>
      <c r="L273" s="87">
        <v>7.0609999999999999</v>
      </c>
      <c r="M273" s="87">
        <v>6.8320000000000007</v>
      </c>
      <c r="N273" s="87">
        <v>6.8759999999999906</v>
      </c>
      <c r="O273" s="87">
        <v>7.0160000000000124</v>
      </c>
      <c r="P273" s="87">
        <v>7.2730000000000032</v>
      </c>
      <c r="Q273" s="87">
        <v>7.4699999999999918</v>
      </c>
      <c r="R273" s="134">
        <f t="shared" si="4"/>
        <v>62.811999999999998</v>
      </c>
      <c r="S273" s="80">
        <v>57.313889065783613</v>
      </c>
    </row>
    <row r="274" spans="1:19" x14ac:dyDescent="0.35">
      <c r="A274" s="84" t="s">
        <v>281</v>
      </c>
      <c r="B274" s="84">
        <v>2019</v>
      </c>
      <c r="C274" s="88">
        <v>43525</v>
      </c>
      <c r="D274" s="84" t="s">
        <v>20</v>
      </c>
      <c r="E274" s="84" t="s">
        <v>21</v>
      </c>
      <c r="F274" s="89" t="s">
        <v>474</v>
      </c>
      <c r="G274" s="90" t="s">
        <v>35</v>
      </c>
      <c r="H274" s="90"/>
      <c r="I274" s="84">
        <v>17</v>
      </c>
      <c r="J274" s="89">
        <v>12.154999999999999</v>
      </c>
      <c r="K274" s="90">
        <v>7.4420000000000019</v>
      </c>
      <c r="L274" s="90">
        <v>7.0820000000000007</v>
      </c>
      <c r="M274" s="90">
        <v>6.9769999999999897</v>
      </c>
      <c r="N274" s="90">
        <v>7.0440000000000111</v>
      </c>
      <c r="O274" s="90">
        <v>7.1629999999999967</v>
      </c>
      <c r="P274" s="90">
        <v>7.375</v>
      </c>
      <c r="Q274" s="90">
        <v>7.5830000000000126</v>
      </c>
      <c r="R274" s="134">
        <f t="shared" si="4"/>
        <v>62.821000000000012</v>
      </c>
      <c r="S274" s="79">
        <v>57.305678037598881</v>
      </c>
    </row>
    <row r="275" spans="1:19" x14ac:dyDescent="0.35">
      <c r="A275" s="84" t="s">
        <v>281</v>
      </c>
      <c r="B275" s="84">
        <v>2019</v>
      </c>
      <c r="C275" s="85">
        <v>43525</v>
      </c>
      <c r="D275" s="84" t="s">
        <v>20</v>
      </c>
      <c r="E275" s="84" t="s">
        <v>21</v>
      </c>
      <c r="F275" s="86" t="s">
        <v>800</v>
      </c>
      <c r="G275" s="87" t="s">
        <v>198</v>
      </c>
      <c r="H275" s="87"/>
      <c r="I275" s="84">
        <v>18</v>
      </c>
      <c r="J275" s="86">
        <v>11.852</v>
      </c>
      <c r="K275" s="87">
        <v>7.0689999999999955</v>
      </c>
      <c r="L275" s="87">
        <v>6.8060000000000009</v>
      </c>
      <c r="M275" s="87">
        <v>6.8830000000000027</v>
      </c>
      <c r="N275" s="87">
        <v>7.1580000000000013</v>
      </c>
      <c r="O275" s="87">
        <v>7.4639999999999986</v>
      </c>
      <c r="P275" s="87">
        <v>7.801000000000009</v>
      </c>
      <c r="Q275" s="87">
        <v>8.1369999999999862</v>
      </c>
      <c r="R275" s="134">
        <f t="shared" si="4"/>
        <v>63.169999999999995</v>
      </c>
      <c r="S275" s="80">
        <v>56.989077093557071</v>
      </c>
    </row>
    <row r="276" spans="1:19" x14ac:dyDescent="0.35">
      <c r="A276" s="84" t="s">
        <v>281</v>
      </c>
      <c r="B276" s="84">
        <v>2019</v>
      </c>
      <c r="C276" s="88">
        <v>43525</v>
      </c>
      <c r="D276" s="84" t="s">
        <v>20</v>
      </c>
      <c r="E276" s="84" t="s">
        <v>21</v>
      </c>
      <c r="F276" s="89" t="s">
        <v>110</v>
      </c>
      <c r="G276" s="90" t="s">
        <v>58</v>
      </c>
      <c r="H276" s="90"/>
      <c r="I276" s="84">
        <v>19</v>
      </c>
      <c r="J276" s="89">
        <v>11.715000000000002</v>
      </c>
      <c r="K276" s="90">
        <v>7.2499999999999982</v>
      </c>
      <c r="L276" s="90">
        <v>6.9119999999999955</v>
      </c>
      <c r="M276" s="90">
        <v>6.9859999999999971</v>
      </c>
      <c r="N276" s="90">
        <v>7.1570000000000107</v>
      </c>
      <c r="O276" s="90">
        <v>7.5090000000000003</v>
      </c>
      <c r="P276" s="90">
        <v>7.8049999999999997</v>
      </c>
      <c r="Q276" s="90">
        <v>8.1600000000000037</v>
      </c>
      <c r="R276" s="134">
        <f t="shared" si="4"/>
        <v>63.494000000000007</v>
      </c>
      <c r="S276" s="79">
        <v>56.698270702743557</v>
      </c>
    </row>
    <row r="277" spans="1:19" x14ac:dyDescent="0.35">
      <c r="A277" s="84" t="s">
        <v>281</v>
      </c>
      <c r="B277" s="84">
        <v>2019</v>
      </c>
      <c r="C277" s="85">
        <v>43525</v>
      </c>
      <c r="D277" s="84" t="s">
        <v>20</v>
      </c>
      <c r="E277" s="84" t="s">
        <v>64</v>
      </c>
      <c r="F277" s="86" t="s">
        <v>48</v>
      </c>
      <c r="G277" s="87" t="s">
        <v>27</v>
      </c>
      <c r="H277" s="87"/>
      <c r="I277" s="84">
        <v>1</v>
      </c>
      <c r="J277" s="86">
        <v>11.673999999999999</v>
      </c>
      <c r="K277" s="87">
        <v>6.9930000000000021</v>
      </c>
      <c r="L277" s="87">
        <v>6.5509999999999984</v>
      </c>
      <c r="M277" s="87">
        <v>6.5339999999999989</v>
      </c>
      <c r="N277" s="87">
        <v>6.6730000000000054</v>
      </c>
      <c r="O277" s="87">
        <v>6.894999999999996</v>
      </c>
      <c r="P277" s="87">
        <v>7.171999999999997</v>
      </c>
      <c r="Q277" s="87">
        <v>7.5370000000000061</v>
      </c>
      <c r="R277" s="134">
        <f t="shared" si="4"/>
        <v>60.029000000000003</v>
      </c>
      <c r="S277" s="79">
        <f t="shared" ref="S277:S283" si="5">IF(COUNT(J277:Q277)=8,1000*3.6/SUM(J277:Q277),"")</f>
        <v>59.971014009895214</v>
      </c>
    </row>
    <row r="278" spans="1:19" x14ac:dyDescent="0.35">
      <c r="A278" s="84" t="s">
        <v>281</v>
      </c>
      <c r="B278" s="84">
        <v>2019</v>
      </c>
      <c r="C278" s="88">
        <v>43525</v>
      </c>
      <c r="D278" s="84" t="s">
        <v>20</v>
      </c>
      <c r="E278" s="84" t="s">
        <v>64</v>
      </c>
      <c r="F278" s="89" t="s">
        <v>219</v>
      </c>
      <c r="G278" s="90" t="s">
        <v>23</v>
      </c>
      <c r="H278" s="90"/>
      <c r="I278" s="84">
        <v>2</v>
      </c>
      <c r="J278" s="89">
        <v>11.666000000000002</v>
      </c>
      <c r="K278" s="90">
        <v>7.0989999999999984</v>
      </c>
      <c r="L278" s="90">
        <v>6.7339999999999982</v>
      </c>
      <c r="M278" s="90">
        <v>6.698000000000004</v>
      </c>
      <c r="N278" s="90">
        <v>6.7910000000000039</v>
      </c>
      <c r="O278" s="90">
        <v>6.9479999999999862</v>
      </c>
      <c r="P278" s="90">
        <v>7.1170000000000044</v>
      </c>
      <c r="Q278" s="90">
        <v>7.3350000000000009</v>
      </c>
      <c r="R278" s="134">
        <f t="shared" si="4"/>
        <v>60.387999999999998</v>
      </c>
      <c r="S278" s="79">
        <f t="shared" si="5"/>
        <v>59.614492945618338</v>
      </c>
    </row>
    <row r="279" spans="1:19" x14ac:dyDescent="0.35">
      <c r="A279" s="84" t="s">
        <v>281</v>
      </c>
      <c r="B279" s="84">
        <v>2019</v>
      </c>
      <c r="C279" s="85">
        <v>43525</v>
      </c>
      <c r="D279" s="84" t="s">
        <v>20</v>
      </c>
      <c r="E279" s="84" t="s">
        <v>64</v>
      </c>
      <c r="F279" s="86" t="s">
        <v>339</v>
      </c>
      <c r="G279" s="87" t="s">
        <v>27</v>
      </c>
      <c r="H279" s="87"/>
      <c r="I279" s="84">
        <v>3</v>
      </c>
      <c r="J279" s="86">
        <v>11.798999999999999</v>
      </c>
      <c r="K279" s="87">
        <v>6.9550000000000054</v>
      </c>
      <c r="L279" s="87">
        <v>6.5789999999999935</v>
      </c>
      <c r="M279" s="87">
        <v>6.5750000000000064</v>
      </c>
      <c r="N279" s="87">
        <v>6.7439999999999962</v>
      </c>
      <c r="O279" s="87">
        <v>7.0279999999999916</v>
      </c>
      <c r="P279" s="87">
        <v>7.3690000000000069</v>
      </c>
      <c r="Q279" s="87">
        <v>7.777000000000001</v>
      </c>
      <c r="R279" s="134">
        <f t="shared" si="4"/>
        <v>60.826000000000001</v>
      </c>
      <c r="S279" s="79">
        <f t="shared" si="5"/>
        <v>59.185216848058396</v>
      </c>
    </row>
    <row r="280" spans="1:19" x14ac:dyDescent="0.35">
      <c r="A280" s="84" t="s">
        <v>281</v>
      </c>
      <c r="B280" s="84">
        <v>2019</v>
      </c>
      <c r="C280" s="88">
        <v>43525</v>
      </c>
      <c r="D280" s="84" t="s">
        <v>20</v>
      </c>
      <c r="E280" s="84" t="s">
        <v>64</v>
      </c>
      <c r="F280" s="89" t="s">
        <v>69</v>
      </c>
      <c r="G280" s="90" t="s">
        <v>25</v>
      </c>
      <c r="H280" s="90"/>
      <c r="I280" s="84">
        <v>4</v>
      </c>
      <c r="J280" s="89">
        <v>11.841000000000001</v>
      </c>
      <c r="K280" s="90">
        <v>7.1819999999999986</v>
      </c>
      <c r="L280" s="90">
        <v>6.7490000000000023</v>
      </c>
      <c r="M280" s="90">
        <v>6.6989999999999874</v>
      </c>
      <c r="N280" s="90">
        <v>6.7690000000000126</v>
      </c>
      <c r="O280" s="90">
        <v>6.9979999999999976</v>
      </c>
      <c r="P280" s="90">
        <v>7.2340000000000018</v>
      </c>
      <c r="Q280" s="90">
        <v>7.4860000000000042</v>
      </c>
      <c r="R280" s="134">
        <f t="shared" si="4"/>
        <v>60.958000000000006</v>
      </c>
      <c r="S280" s="79">
        <f t="shared" si="5"/>
        <v>59.057055677679706</v>
      </c>
    </row>
    <row r="281" spans="1:19" x14ac:dyDescent="0.35">
      <c r="A281" s="84" t="s">
        <v>281</v>
      </c>
      <c r="B281" s="84">
        <v>2019</v>
      </c>
      <c r="C281" s="85">
        <v>43525</v>
      </c>
      <c r="D281" s="84" t="s">
        <v>20</v>
      </c>
      <c r="E281" s="84" t="s">
        <v>64</v>
      </c>
      <c r="F281" s="86" t="s">
        <v>951</v>
      </c>
      <c r="G281" s="87" t="s">
        <v>102</v>
      </c>
      <c r="H281" s="87"/>
      <c r="I281" s="84">
        <v>5</v>
      </c>
      <c r="J281" s="86">
        <v>12.031000000000002</v>
      </c>
      <c r="K281" s="87">
        <v>7.1849999999999987</v>
      </c>
      <c r="L281" s="87">
        <v>6.7669999999999959</v>
      </c>
      <c r="M281" s="87">
        <v>6.737000000000009</v>
      </c>
      <c r="N281" s="87">
        <v>6.8029999999999973</v>
      </c>
      <c r="O281" s="87">
        <v>6.9479999999999933</v>
      </c>
      <c r="P281" s="87">
        <v>7.1490000000000009</v>
      </c>
      <c r="Q281" s="87">
        <v>7.4280000000000115</v>
      </c>
      <c r="R281" s="134">
        <f t="shared" si="4"/>
        <v>61.048000000000009</v>
      </c>
      <c r="S281" s="79">
        <f t="shared" si="5"/>
        <v>58.96999082689031</v>
      </c>
    </row>
    <row r="282" spans="1:19" x14ac:dyDescent="0.35">
      <c r="A282" s="84" t="s">
        <v>281</v>
      </c>
      <c r="B282" s="84">
        <v>2019</v>
      </c>
      <c r="C282" s="88">
        <v>43525</v>
      </c>
      <c r="D282" s="84" t="s">
        <v>20</v>
      </c>
      <c r="E282" s="84" t="s">
        <v>64</v>
      </c>
      <c r="F282" s="89" t="s">
        <v>949</v>
      </c>
      <c r="G282" s="90" t="s">
        <v>42</v>
      </c>
      <c r="H282" s="90"/>
      <c r="I282" s="84">
        <v>6</v>
      </c>
      <c r="J282" s="89">
        <v>11.959000000000001</v>
      </c>
      <c r="K282" s="90">
        <v>7.1259999999999994</v>
      </c>
      <c r="L282" s="90">
        <v>6.6759999999999984</v>
      </c>
      <c r="M282" s="90">
        <v>6.6690000000000005</v>
      </c>
      <c r="N282" s="90">
        <v>6.7959999999999923</v>
      </c>
      <c r="O282" s="90">
        <v>7.061000000000007</v>
      </c>
      <c r="P282" s="90">
        <v>7.3049999999999997</v>
      </c>
      <c r="Q282" s="90">
        <v>7.5940000000000012</v>
      </c>
      <c r="R282" s="134">
        <f t="shared" si="4"/>
        <v>61.186</v>
      </c>
      <c r="S282" s="79">
        <f t="shared" si="5"/>
        <v>58.836988853659335</v>
      </c>
    </row>
    <row r="283" spans="1:19" x14ac:dyDescent="0.35">
      <c r="A283" s="84" t="s">
        <v>281</v>
      </c>
      <c r="B283" s="84">
        <v>2019</v>
      </c>
      <c r="C283" s="85">
        <v>43525</v>
      </c>
      <c r="D283" s="84" t="s">
        <v>20</v>
      </c>
      <c r="E283" s="84" t="s">
        <v>64</v>
      </c>
      <c r="F283" s="86" t="s">
        <v>295</v>
      </c>
      <c r="G283" s="87" t="s">
        <v>23</v>
      </c>
      <c r="H283" s="87"/>
      <c r="I283" s="84">
        <v>7</v>
      </c>
      <c r="J283" s="86">
        <v>11.507</v>
      </c>
      <c r="K283" s="87">
        <v>7.0260000000000016</v>
      </c>
      <c r="L283" s="87">
        <v>6.6439999999999984</v>
      </c>
      <c r="M283" s="87">
        <v>6.6690000000000005</v>
      </c>
      <c r="N283" s="87">
        <v>6.825999999999997</v>
      </c>
      <c r="O283" s="87">
        <v>7.0960000000000036</v>
      </c>
      <c r="P283" s="87">
        <v>7.4649999999999963</v>
      </c>
      <c r="Q283" s="87">
        <v>7.9720000000000013</v>
      </c>
      <c r="R283" s="134">
        <f t="shared" si="4"/>
        <v>61.204999999999998</v>
      </c>
      <c r="S283" s="79">
        <f t="shared" si="5"/>
        <v>58.818723960460751</v>
      </c>
    </row>
    <row r="284" spans="1:19" x14ac:dyDescent="0.35">
      <c r="A284" s="84" t="s">
        <v>281</v>
      </c>
      <c r="B284" s="84">
        <v>2019</v>
      </c>
      <c r="C284" s="88">
        <v>43525</v>
      </c>
      <c r="D284" s="84" t="s">
        <v>20</v>
      </c>
      <c r="E284" s="84" t="s">
        <v>64</v>
      </c>
      <c r="F284" s="89" t="s">
        <v>40</v>
      </c>
      <c r="G284" s="90" t="s">
        <v>29</v>
      </c>
      <c r="H284" s="90"/>
      <c r="I284" s="84">
        <v>8</v>
      </c>
      <c r="J284" s="89">
        <v>11.963000000000001</v>
      </c>
      <c r="K284" s="90">
        <v>7.1529999999999987</v>
      </c>
      <c r="L284" s="90">
        <v>6.7530000000000001</v>
      </c>
      <c r="M284" s="90">
        <v>6.7569999999999979</v>
      </c>
      <c r="N284" s="90">
        <v>6.8719999999999999</v>
      </c>
      <c r="O284" s="90">
        <v>7.063999999999993</v>
      </c>
      <c r="P284" s="90">
        <v>7.3450000000000131</v>
      </c>
      <c r="Q284" s="90">
        <v>7.6619999999999919</v>
      </c>
      <c r="R284" s="134">
        <f t="shared" si="4"/>
        <v>61.568999999999996</v>
      </c>
      <c r="S284" s="79">
        <f>IF(COUNT(J284:Q284)=8,1000*3.6/SUM(J284:Q284),"")</f>
        <v>58.470983774302006</v>
      </c>
    </row>
    <row r="285" spans="1:19" x14ac:dyDescent="0.35">
      <c r="A285" s="84" t="s">
        <v>217</v>
      </c>
      <c r="B285" s="84">
        <v>2018</v>
      </c>
      <c r="C285" s="68">
        <v>43435</v>
      </c>
      <c r="D285" s="84" t="s">
        <v>66</v>
      </c>
      <c r="E285" s="84" t="s">
        <v>21</v>
      </c>
      <c r="F285" s="92" t="s">
        <v>48</v>
      </c>
      <c r="G285" s="93" t="s">
        <v>27</v>
      </c>
      <c r="H285" s="93"/>
      <c r="I285" s="92">
        <v>1</v>
      </c>
      <c r="J285" s="86">
        <v>12.359</v>
      </c>
      <c r="K285" s="87">
        <v>7.2679999999999989</v>
      </c>
      <c r="L285" s="87">
        <v>6.9470000000000027</v>
      </c>
      <c r="M285" s="87">
        <v>6.8709999999999987</v>
      </c>
      <c r="N285" s="87">
        <v>6.9189999999999969</v>
      </c>
      <c r="O285" s="90">
        <v>7.0400000000000063</v>
      </c>
      <c r="P285" s="87">
        <v>7.2649999999999935</v>
      </c>
      <c r="Q285" s="87">
        <v>7.4630000000000081</v>
      </c>
      <c r="R285" s="134">
        <f t="shared" si="4"/>
        <v>62.132000000000005</v>
      </c>
      <c r="S285" s="79">
        <f>IF(COUNT(J285:Q285)=8,1000*3.6/SUM(J285:Q285),"")</f>
        <v>57.941157535569431</v>
      </c>
    </row>
    <row r="286" spans="1:19" x14ac:dyDescent="0.35">
      <c r="A286" s="84" t="s">
        <v>217</v>
      </c>
      <c r="B286" s="84">
        <v>2018</v>
      </c>
      <c r="C286" s="68">
        <v>43435</v>
      </c>
      <c r="D286" s="84" t="s">
        <v>66</v>
      </c>
      <c r="E286" s="84" t="s">
        <v>21</v>
      </c>
      <c r="F286" s="94" t="s">
        <v>68</v>
      </c>
      <c r="G286" s="95" t="s">
        <v>29</v>
      </c>
      <c r="H286" s="95"/>
      <c r="I286" s="92">
        <v>2</v>
      </c>
      <c r="J286" s="89">
        <v>12.079000000000001</v>
      </c>
      <c r="K286" s="90">
        <v>7.157</v>
      </c>
      <c r="L286" s="90">
        <v>6.6750000000000007</v>
      </c>
      <c r="M286" s="90">
        <v>6.5829999999999984</v>
      </c>
      <c r="N286" s="90">
        <v>6.7180000000000035</v>
      </c>
      <c r="O286" s="90">
        <v>6.9499999999999957</v>
      </c>
      <c r="P286" s="90">
        <v>7.2719999999999985</v>
      </c>
      <c r="Q286" s="90">
        <v>7.6329999999999956</v>
      </c>
      <c r="R286" s="134">
        <f t="shared" si="4"/>
        <v>61.066999999999993</v>
      </c>
      <c r="S286" s="79">
        <f t="shared" ref="S286:S309" si="6">IF(COUNT(J286:Q286)=8,1000*3.6/SUM(J286:Q286),"")</f>
        <v>58.951643277056355</v>
      </c>
    </row>
    <row r="287" spans="1:19" x14ac:dyDescent="0.35">
      <c r="A287" s="84" t="s">
        <v>217</v>
      </c>
      <c r="B287" s="84">
        <v>2018</v>
      </c>
      <c r="C287" s="68">
        <v>43435</v>
      </c>
      <c r="D287" s="84" t="s">
        <v>66</v>
      </c>
      <c r="E287" s="84" t="s">
        <v>21</v>
      </c>
      <c r="F287" s="92" t="s">
        <v>354</v>
      </c>
      <c r="G287" s="93" t="s">
        <v>1057</v>
      </c>
      <c r="H287" s="93"/>
      <c r="I287" s="92">
        <v>3</v>
      </c>
      <c r="J287" s="86">
        <v>11.875</v>
      </c>
      <c r="K287" s="87">
        <v>7.2659999999999982</v>
      </c>
      <c r="L287" s="87">
        <v>6.8470000000000013</v>
      </c>
      <c r="M287" s="87">
        <v>6.8079999999999998</v>
      </c>
      <c r="N287" s="87">
        <v>6.919000000000004</v>
      </c>
      <c r="O287" s="87">
        <v>7.0679999999999978</v>
      </c>
      <c r="P287" s="87">
        <v>7.3029999999999973</v>
      </c>
      <c r="Q287" s="87">
        <v>7.4939999999999927</v>
      </c>
      <c r="R287" s="134">
        <f t="shared" si="4"/>
        <v>61.579999999999991</v>
      </c>
      <c r="S287" s="79">
        <f t="shared" si="6"/>
        <v>58.460539136083149</v>
      </c>
    </row>
    <row r="288" spans="1:19" x14ac:dyDescent="0.35">
      <c r="A288" s="84" t="s">
        <v>217</v>
      </c>
      <c r="B288" s="84">
        <v>2018</v>
      </c>
      <c r="C288" s="68">
        <v>43435</v>
      </c>
      <c r="D288" s="84" t="s">
        <v>66</v>
      </c>
      <c r="E288" s="84" t="s">
        <v>21</v>
      </c>
      <c r="F288" s="94" t="s">
        <v>219</v>
      </c>
      <c r="G288" s="95" t="s">
        <v>228</v>
      </c>
      <c r="H288" s="95"/>
      <c r="I288" s="92">
        <v>4</v>
      </c>
      <c r="J288" s="89">
        <v>11.901999999999999</v>
      </c>
      <c r="K288" s="90">
        <v>7.1540000000000017</v>
      </c>
      <c r="L288" s="90">
        <v>6.7089999999999996</v>
      </c>
      <c r="M288" s="90">
        <v>6.7079999999999984</v>
      </c>
      <c r="N288" s="90">
        <v>6.875</v>
      </c>
      <c r="O288" s="90">
        <v>7.1379999999999981</v>
      </c>
      <c r="P288" s="90">
        <v>7.4580000000000055</v>
      </c>
      <c r="Q288" s="90">
        <v>7.7759999999999962</v>
      </c>
      <c r="R288" s="134">
        <f t="shared" si="4"/>
        <v>61.72</v>
      </c>
      <c r="S288" s="79">
        <f t="shared" si="6"/>
        <v>58.327932598833442</v>
      </c>
    </row>
    <row r="289" spans="1:19" x14ac:dyDescent="0.35">
      <c r="A289" s="84" t="s">
        <v>217</v>
      </c>
      <c r="B289" s="84">
        <v>2018</v>
      </c>
      <c r="C289" s="68">
        <v>43435</v>
      </c>
      <c r="D289" s="84" t="s">
        <v>66</v>
      </c>
      <c r="E289" s="84" t="s">
        <v>21</v>
      </c>
      <c r="F289" s="92" t="s">
        <v>644</v>
      </c>
      <c r="G289" s="93" t="s">
        <v>484</v>
      </c>
      <c r="H289" s="93"/>
      <c r="I289" s="92">
        <v>5</v>
      </c>
      <c r="J289" s="86">
        <v>11.933999999999999</v>
      </c>
      <c r="K289" s="87">
        <v>7.1100000000000012</v>
      </c>
      <c r="L289" s="87">
        <v>6.8279999999999994</v>
      </c>
      <c r="M289" s="87">
        <v>6.8909999999999982</v>
      </c>
      <c r="N289" s="87">
        <v>7.1490000000000009</v>
      </c>
      <c r="O289" s="87">
        <v>7.445999999999998</v>
      </c>
      <c r="P289" s="87">
        <v>7.7920000000000016</v>
      </c>
      <c r="Q289" s="87">
        <v>8.1250000000000071</v>
      </c>
      <c r="R289" s="134">
        <f t="shared" si="4"/>
        <v>63.275000000000006</v>
      </c>
      <c r="S289" s="79">
        <f t="shared" si="6"/>
        <v>56.894508099565385</v>
      </c>
    </row>
    <row r="290" spans="1:19" x14ac:dyDescent="0.35">
      <c r="A290" s="84" t="s">
        <v>217</v>
      </c>
      <c r="B290" s="84">
        <v>2018</v>
      </c>
      <c r="C290" s="68">
        <v>43435</v>
      </c>
      <c r="D290" s="84" t="s">
        <v>66</v>
      </c>
      <c r="E290" s="84" t="s">
        <v>21</v>
      </c>
      <c r="F290" s="94" t="s">
        <v>295</v>
      </c>
      <c r="G290" s="95" t="s">
        <v>23</v>
      </c>
      <c r="H290" s="95"/>
      <c r="I290" s="92">
        <v>6</v>
      </c>
      <c r="J290" s="89">
        <v>11.571</v>
      </c>
      <c r="K290" s="90">
        <v>6.9459999999999997</v>
      </c>
      <c r="L290" s="90">
        <v>6.6080000000000005</v>
      </c>
      <c r="M290" s="90">
        <v>6.6449999999999996</v>
      </c>
      <c r="N290" s="90">
        <v>6.8099999999999987</v>
      </c>
      <c r="O290" s="90">
        <v>7.097999999999999</v>
      </c>
      <c r="P290" s="90">
        <v>7.4400000000000048</v>
      </c>
      <c r="Q290" s="90">
        <v>7.7909999999999968</v>
      </c>
      <c r="R290" s="134">
        <f t="shared" si="4"/>
        <v>60.908999999999999</v>
      </c>
      <c r="S290" s="79">
        <f t="shared" si="6"/>
        <v>59.104565827710189</v>
      </c>
    </row>
    <row r="291" spans="1:19" x14ac:dyDescent="0.35">
      <c r="A291" s="84" t="s">
        <v>217</v>
      </c>
      <c r="B291" s="84">
        <v>2018</v>
      </c>
      <c r="C291" s="68">
        <v>43435</v>
      </c>
      <c r="D291" s="84" t="s">
        <v>66</v>
      </c>
      <c r="E291" s="84" t="s">
        <v>21</v>
      </c>
      <c r="F291" s="92" t="s">
        <v>218</v>
      </c>
      <c r="G291" s="93" t="s">
        <v>46</v>
      </c>
      <c r="H291" s="93"/>
      <c r="I291" s="92">
        <v>7</v>
      </c>
      <c r="J291" s="86">
        <v>11.22</v>
      </c>
      <c r="K291" s="87">
        <v>6.8160000000000007</v>
      </c>
      <c r="L291" s="87">
        <v>7.102999999999998</v>
      </c>
      <c r="M291" s="87">
        <v>8.282</v>
      </c>
      <c r="N291" s="87">
        <v>9.6640000000000015</v>
      </c>
      <c r="O291" s="87">
        <v>10.860999999999997</v>
      </c>
      <c r="P291" s="87">
        <v>11.552999999999997</v>
      </c>
      <c r="Q291" s="87">
        <v>12.201000000000008</v>
      </c>
      <c r="R291" s="134">
        <f t="shared" si="4"/>
        <v>77.7</v>
      </c>
      <c r="S291" s="79">
        <f t="shared" si="6"/>
        <v>46.332046332046332</v>
      </c>
    </row>
    <row r="292" spans="1:19" x14ac:dyDescent="0.35">
      <c r="A292" s="84" t="s">
        <v>217</v>
      </c>
      <c r="B292" s="84">
        <v>2018</v>
      </c>
      <c r="C292" s="68">
        <v>43435</v>
      </c>
      <c r="D292" s="84" t="s">
        <v>66</v>
      </c>
      <c r="E292" s="84" t="s">
        <v>21</v>
      </c>
      <c r="F292" s="94" t="s">
        <v>949</v>
      </c>
      <c r="G292" s="95" t="s">
        <v>42</v>
      </c>
      <c r="H292" s="95"/>
      <c r="I292" s="92">
        <v>8</v>
      </c>
      <c r="J292" s="89">
        <v>12.503</v>
      </c>
      <c r="K292" s="90">
        <v>7.2789999999999999</v>
      </c>
      <c r="L292" s="90">
        <v>6.8689999999999998</v>
      </c>
      <c r="M292" s="90">
        <v>6.8820000000000014</v>
      </c>
      <c r="N292" s="90">
        <v>6.990000000000002</v>
      </c>
      <c r="O292" s="90">
        <v>7.195999999999998</v>
      </c>
      <c r="P292" s="90">
        <v>7.4480000000000004</v>
      </c>
      <c r="Q292" s="90">
        <v>7.7839999999999989</v>
      </c>
      <c r="R292" s="134">
        <f t="shared" si="4"/>
        <v>62.951000000000001</v>
      </c>
      <c r="S292" s="79">
        <f t="shared" si="6"/>
        <v>57.187336182109895</v>
      </c>
    </row>
    <row r="293" spans="1:19" x14ac:dyDescent="0.35">
      <c r="A293" s="84" t="s">
        <v>217</v>
      </c>
      <c r="B293" s="84">
        <v>2018</v>
      </c>
      <c r="C293" s="68">
        <v>43435</v>
      </c>
      <c r="D293" s="84" t="s">
        <v>66</v>
      </c>
      <c r="E293" s="84" t="s">
        <v>21</v>
      </c>
      <c r="F293" s="92" t="s">
        <v>773</v>
      </c>
      <c r="G293" s="93" t="s">
        <v>1024</v>
      </c>
      <c r="H293" s="93"/>
      <c r="I293" s="92">
        <v>9</v>
      </c>
      <c r="J293" s="86">
        <v>11.823</v>
      </c>
      <c r="K293" s="87">
        <v>7.0150000000000006</v>
      </c>
      <c r="L293" s="87">
        <v>6.5919999999999987</v>
      </c>
      <c r="M293" s="87">
        <v>6.5829999999999984</v>
      </c>
      <c r="N293" s="87">
        <v>6.7520000000000024</v>
      </c>
      <c r="O293" s="87">
        <v>6.9930000000000021</v>
      </c>
      <c r="P293" s="87">
        <v>7.2759999999999962</v>
      </c>
      <c r="Q293" s="87">
        <v>7.6230000000000047</v>
      </c>
      <c r="R293" s="134">
        <f t="shared" si="4"/>
        <v>60.657000000000004</v>
      </c>
      <c r="S293" s="79">
        <f t="shared" si="6"/>
        <v>59.350116227310941</v>
      </c>
    </row>
    <row r="294" spans="1:19" x14ac:dyDescent="0.35">
      <c r="A294" s="84" t="s">
        <v>217</v>
      </c>
      <c r="B294" s="84">
        <v>2018</v>
      </c>
      <c r="C294" s="68">
        <v>43435</v>
      </c>
      <c r="D294" s="84" t="s">
        <v>66</v>
      </c>
      <c r="E294" s="84" t="s">
        <v>21</v>
      </c>
      <c r="F294" s="94" t="s">
        <v>1043</v>
      </c>
      <c r="G294" s="95" t="s">
        <v>33</v>
      </c>
      <c r="H294" s="95"/>
      <c r="I294" s="92">
        <v>10</v>
      </c>
      <c r="J294" s="89">
        <v>12.289</v>
      </c>
      <c r="K294" s="90">
        <v>7.202</v>
      </c>
      <c r="L294" s="90">
        <v>6.7809999999999988</v>
      </c>
      <c r="M294" s="90">
        <v>6.7860000000000014</v>
      </c>
      <c r="N294" s="90">
        <v>6.9939999999999998</v>
      </c>
      <c r="O294" s="90">
        <v>7.2509999999999977</v>
      </c>
      <c r="P294" s="90">
        <v>7.5720000000000027</v>
      </c>
      <c r="Q294" s="90">
        <v>7.9340000000000046</v>
      </c>
      <c r="R294" s="134">
        <f t="shared" si="4"/>
        <v>62.809000000000005</v>
      </c>
      <c r="S294" s="79">
        <f t="shared" si="6"/>
        <v>57.316626598098992</v>
      </c>
    </row>
    <row r="295" spans="1:19" x14ac:dyDescent="0.35">
      <c r="A295" s="84" t="s">
        <v>217</v>
      </c>
      <c r="B295" s="84">
        <v>2018</v>
      </c>
      <c r="C295" s="68">
        <v>43435</v>
      </c>
      <c r="D295" s="84" t="s">
        <v>66</v>
      </c>
      <c r="E295" s="84" t="s">
        <v>21</v>
      </c>
      <c r="F295" s="92" t="s">
        <v>990</v>
      </c>
      <c r="G295" s="92" t="s">
        <v>102</v>
      </c>
      <c r="H295" s="93"/>
      <c r="I295" s="92">
        <v>11</v>
      </c>
      <c r="J295" s="86">
        <v>12.938000000000001</v>
      </c>
      <c r="K295" s="87">
        <v>7.586999999999998</v>
      </c>
      <c r="L295" s="87">
        <v>6.9320000000000022</v>
      </c>
      <c r="M295" s="87">
        <v>6.7149999999999963</v>
      </c>
      <c r="N295" s="87">
        <v>6.7220000000000013</v>
      </c>
      <c r="O295" s="87">
        <v>6.8590000000000018</v>
      </c>
      <c r="P295" s="87">
        <v>7.0240000000000009</v>
      </c>
      <c r="Q295" s="87">
        <v>7.2009999999999934</v>
      </c>
      <c r="R295" s="134">
        <f t="shared" si="4"/>
        <v>61.977999999999994</v>
      </c>
      <c r="S295" s="79">
        <f t="shared" si="6"/>
        <v>58.085126980541489</v>
      </c>
    </row>
    <row r="296" spans="1:19" x14ac:dyDescent="0.35">
      <c r="A296" s="84" t="s">
        <v>217</v>
      </c>
      <c r="B296" s="84">
        <v>2018</v>
      </c>
      <c r="C296" s="68">
        <v>43435</v>
      </c>
      <c r="D296" s="84" t="s">
        <v>66</v>
      </c>
      <c r="E296" s="84" t="s">
        <v>21</v>
      </c>
      <c r="F296" s="92" t="s">
        <v>59</v>
      </c>
      <c r="G296" s="94" t="s">
        <v>37</v>
      </c>
      <c r="H296" s="95"/>
      <c r="I296" s="92">
        <v>12</v>
      </c>
      <c r="J296" s="89">
        <v>12.67</v>
      </c>
      <c r="K296" s="90">
        <v>7.4350000000000005</v>
      </c>
      <c r="L296" s="90">
        <v>7.0180000000000007</v>
      </c>
      <c r="M296" s="90">
        <v>6.9060000000000024</v>
      </c>
      <c r="N296" s="90">
        <v>6.9289999999999949</v>
      </c>
      <c r="O296" s="90">
        <v>6.9410000000000025</v>
      </c>
      <c r="P296" s="90">
        <v>6.9960000000000022</v>
      </c>
      <c r="Q296" s="90">
        <v>7.0620000000000047</v>
      </c>
      <c r="R296" s="134">
        <f t="shared" si="4"/>
        <v>61.957000000000008</v>
      </c>
      <c r="S296" s="79">
        <f t="shared" si="6"/>
        <v>58.104814629501099</v>
      </c>
    </row>
    <row r="297" spans="1:19" x14ac:dyDescent="0.35">
      <c r="A297" s="84" t="s">
        <v>217</v>
      </c>
      <c r="B297" s="84">
        <v>2018</v>
      </c>
      <c r="C297" s="68">
        <v>43435</v>
      </c>
      <c r="D297" s="84" t="s">
        <v>66</v>
      </c>
      <c r="E297" s="84" t="s">
        <v>21</v>
      </c>
      <c r="F297" s="92" t="s">
        <v>232</v>
      </c>
      <c r="G297" s="92" t="s">
        <v>212</v>
      </c>
      <c r="H297" s="93"/>
      <c r="I297" s="92">
        <v>13</v>
      </c>
      <c r="J297" s="86">
        <v>12.566000000000001</v>
      </c>
      <c r="K297" s="87">
        <v>7.2159999999999993</v>
      </c>
      <c r="L297" s="87">
        <v>6.8030000000000008</v>
      </c>
      <c r="M297" s="87">
        <v>6.8049999999999997</v>
      </c>
      <c r="N297" s="87">
        <v>6.9720000000000013</v>
      </c>
      <c r="O297" s="87">
        <v>7.2079999999999984</v>
      </c>
      <c r="P297" s="87">
        <v>7.5009999999999977</v>
      </c>
      <c r="Q297" s="87">
        <v>7.7660000000000053</v>
      </c>
      <c r="R297" s="134">
        <f t="shared" si="4"/>
        <v>62.837000000000003</v>
      </c>
      <c r="S297" s="79">
        <f t="shared" si="6"/>
        <v>57.291086461797981</v>
      </c>
    </row>
    <row r="298" spans="1:19" x14ac:dyDescent="0.35">
      <c r="A298" s="84" t="s">
        <v>217</v>
      </c>
      <c r="B298" s="84">
        <v>2018</v>
      </c>
      <c r="C298" s="68">
        <v>43435</v>
      </c>
      <c r="D298" s="84" t="s">
        <v>66</v>
      </c>
      <c r="E298" s="84" t="s">
        <v>21</v>
      </c>
      <c r="F298" s="92" t="s">
        <v>234</v>
      </c>
      <c r="G298" s="94" t="s">
        <v>25</v>
      </c>
      <c r="H298" s="95"/>
      <c r="I298" s="92">
        <v>14</v>
      </c>
      <c r="J298" s="89">
        <v>11.853999999999999</v>
      </c>
      <c r="K298" s="90">
        <v>7.0790000000000006</v>
      </c>
      <c r="L298" s="90">
        <v>6.7109999999999985</v>
      </c>
      <c r="M298" s="90">
        <v>6.7580000000000027</v>
      </c>
      <c r="N298" s="90">
        <v>7.0069999999999979</v>
      </c>
      <c r="O298" s="90">
        <v>7.3539999999999992</v>
      </c>
      <c r="P298" s="90">
        <v>7.7150000000000034</v>
      </c>
      <c r="Q298" s="90">
        <v>8.117999999999995</v>
      </c>
      <c r="R298" s="134">
        <f t="shared" si="4"/>
        <v>62.595999999999997</v>
      </c>
      <c r="S298" s="79">
        <f t="shared" si="6"/>
        <v>57.511662087034317</v>
      </c>
    </row>
    <row r="299" spans="1:19" x14ac:dyDescent="0.35">
      <c r="A299" s="84" t="s">
        <v>217</v>
      </c>
      <c r="B299" s="84">
        <v>2018</v>
      </c>
      <c r="C299" s="68">
        <v>43435</v>
      </c>
      <c r="D299" s="84" t="s">
        <v>66</v>
      </c>
      <c r="E299" s="84" t="s">
        <v>21</v>
      </c>
      <c r="F299" s="92" t="s">
        <v>1170</v>
      </c>
      <c r="G299" s="92" t="s">
        <v>198</v>
      </c>
      <c r="H299" s="93"/>
      <c r="I299" s="92">
        <v>15</v>
      </c>
      <c r="J299" s="86">
        <v>11.753</v>
      </c>
      <c r="K299" s="87">
        <v>7.0549999999999997</v>
      </c>
      <c r="L299" s="87">
        <v>6.718</v>
      </c>
      <c r="M299" s="87">
        <v>6.7380000000000031</v>
      </c>
      <c r="N299" s="87">
        <v>6.8179999999999978</v>
      </c>
      <c r="O299" s="87">
        <v>6.9990000000000023</v>
      </c>
      <c r="P299" s="87">
        <v>7.2379999999999995</v>
      </c>
      <c r="Q299" s="87">
        <v>7.426000000000009</v>
      </c>
      <c r="R299" s="134">
        <f t="shared" si="4"/>
        <v>60.745000000000012</v>
      </c>
      <c r="S299" s="79">
        <f t="shared" si="6"/>
        <v>59.264136966005424</v>
      </c>
    </row>
    <row r="300" spans="1:19" x14ac:dyDescent="0.35">
      <c r="A300" s="84" t="s">
        <v>217</v>
      </c>
      <c r="B300" s="84">
        <v>2018</v>
      </c>
      <c r="C300" s="68">
        <v>43435</v>
      </c>
      <c r="D300" s="84" t="s">
        <v>66</v>
      </c>
      <c r="E300" s="84" t="s">
        <v>21</v>
      </c>
      <c r="F300" s="92" t="s">
        <v>51</v>
      </c>
      <c r="G300" s="94" t="s">
        <v>52</v>
      </c>
      <c r="H300" s="95"/>
      <c r="I300" s="92">
        <v>16</v>
      </c>
      <c r="J300" s="89">
        <v>12.167999999999999</v>
      </c>
      <c r="K300" s="90">
        <v>7.1709999999999994</v>
      </c>
      <c r="L300" s="90">
        <v>6.8180000000000014</v>
      </c>
      <c r="M300" s="90">
        <v>6.7660000000000018</v>
      </c>
      <c r="N300" s="90">
        <v>6.8189999999999955</v>
      </c>
      <c r="O300" s="90">
        <v>6.9520000000000053</v>
      </c>
      <c r="P300" s="90">
        <v>7.0749999999999957</v>
      </c>
      <c r="Q300" s="90">
        <v>7.2740000000000009</v>
      </c>
      <c r="R300" s="134">
        <f t="shared" si="4"/>
        <v>61.042999999999999</v>
      </c>
      <c r="S300" s="79">
        <f t="shared" si="6"/>
        <v>58.974821027800076</v>
      </c>
    </row>
    <row r="301" spans="1:19" x14ac:dyDescent="0.35">
      <c r="A301" s="84" t="s">
        <v>217</v>
      </c>
      <c r="B301" s="84">
        <v>2018</v>
      </c>
      <c r="C301" s="68">
        <v>43435</v>
      </c>
      <c r="D301" s="84" t="s">
        <v>66</v>
      </c>
      <c r="E301" s="84" t="s">
        <v>21</v>
      </c>
      <c r="F301" s="92" t="s">
        <v>125</v>
      </c>
      <c r="G301" s="92" t="s">
        <v>75</v>
      </c>
      <c r="H301" s="93"/>
      <c r="I301" s="92">
        <v>17</v>
      </c>
      <c r="J301" s="86">
        <v>11.417</v>
      </c>
      <c r="K301" s="87">
        <v>6.9189999999999987</v>
      </c>
      <c r="L301" s="87">
        <v>6.6240000000000023</v>
      </c>
      <c r="M301" s="87">
        <v>6.6579999999999977</v>
      </c>
      <c r="N301" s="87">
        <v>6.8619999999999983</v>
      </c>
      <c r="O301" s="87">
        <v>7.2190000000000012</v>
      </c>
      <c r="P301" s="87">
        <v>7.5990000000000038</v>
      </c>
      <c r="Q301" s="87">
        <v>8.0410000000000039</v>
      </c>
      <c r="R301" s="134">
        <f t="shared" si="4"/>
        <v>61.339000000000006</v>
      </c>
      <c r="S301" s="79">
        <f t="shared" si="6"/>
        <v>58.690229707037929</v>
      </c>
    </row>
    <row r="302" spans="1:19" x14ac:dyDescent="0.35">
      <c r="A302" s="84" t="s">
        <v>217</v>
      </c>
      <c r="B302" s="84">
        <v>2018</v>
      </c>
      <c r="C302" s="68">
        <v>43435</v>
      </c>
      <c r="D302" s="84" t="s">
        <v>66</v>
      </c>
      <c r="E302" s="84" t="s">
        <v>64</v>
      </c>
      <c r="F302" s="84" t="s">
        <v>68</v>
      </c>
      <c r="G302" s="89" t="s">
        <v>29</v>
      </c>
      <c r="H302" s="90"/>
      <c r="I302" s="84">
        <v>1</v>
      </c>
      <c r="J302" s="89">
        <v>11.973000000000001</v>
      </c>
      <c r="K302" s="90">
        <v>7.1760000000000002</v>
      </c>
      <c r="L302" s="90">
        <v>6.7509999999999977</v>
      </c>
      <c r="M302" s="90">
        <v>6.7490000000000023</v>
      </c>
      <c r="N302" s="90">
        <v>6.93</v>
      </c>
      <c r="O302" s="90">
        <v>7.1869999999999976</v>
      </c>
      <c r="P302" s="90">
        <v>7.4849999999999994</v>
      </c>
      <c r="Q302" s="90">
        <v>7.769999999999996</v>
      </c>
      <c r="R302" s="134">
        <f t="shared" si="4"/>
        <v>62.020999999999994</v>
      </c>
      <c r="S302" s="79">
        <f t="shared" si="6"/>
        <v>58.04485577465698</v>
      </c>
    </row>
    <row r="303" spans="1:19" x14ac:dyDescent="0.35">
      <c r="A303" s="84" t="s">
        <v>217</v>
      </c>
      <c r="B303" s="84">
        <v>2018</v>
      </c>
      <c r="C303" s="68">
        <v>43435</v>
      </c>
      <c r="D303" s="84" t="s">
        <v>66</v>
      </c>
      <c r="E303" s="84" t="s">
        <v>64</v>
      </c>
      <c r="F303" s="84" t="s">
        <v>48</v>
      </c>
      <c r="G303" s="84" t="s">
        <v>27</v>
      </c>
      <c r="H303" s="96"/>
      <c r="I303" s="84">
        <v>2</v>
      </c>
      <c r="J303" s="86">
        <v>11.430999999999999</v>
      </c>
      <c r="K303" s="87">
        <v>6.947000000000001</v>
      </c>
      <c r="L303" s="87">
        <v>6.6140000000000008</v>
      </c>
      <c r="M303" s="87">
        <v>6.6489999999999974</v>
      </c>
      <c r="N303" s="87">
        <v>6.8490000000000038</v>
      </c>
      <c r="O303" s="87">
        <v>7.1389999999999958</v>
      </c>
      <c r="P303" s="87">
        <v>7.5380000000000038</v>
      </c>
      <c r="Q303" s="87">
        <v>8.0660000000000025</v>
      </c>
      <c r="R303" s="134">
        <f t="shared" si="4"/>
        <v>61.233000000000004</v>
      </c>
      <c r="S303" s="79">
        <f t="shared" si="6"/>
        <v>58.791827935916906</v>
      </c>
    </row>
    <row r="304" spans="1:19" x14ac:dyDescent="0.35">
      <c r="A304" s="84" t="s">
        <v>217</v>
      </c>
      <c r="B304" s="84">
        <v>2018</v>
      </c>
      <c r="C304" s="68">
        <v>43435</v>
      </c>
      <c r="D304" s="84" t="s">
        <v>66</v>
      </c>
      <c r="E304" s="84" t="s">
        <v>64</v>
      </c>
      <c r="F304" s="84" t="s">
        <v>219</v>
      </c>
      <c r="G304" s="89" t="s">
        <v>228</v>
      </c>
      <c r="H304" s="90"/>
      <c r="I304" s="84">
        <v>3</v>
      </c>
      <c r="J304" s="89">
        <v>11.923999999999999</v>
      </c>
      <c r="K304" s="90">
        <v>7.1479999999999997</v>
      </c>
      <c r="L304" s="90">
        <v>6.7950000000000017</v>
      </c>
      <c r="M304" s="90">
        <v>6.7540000000000013</v>
      </c>
      <c r="N304" s="90">
        <v>6.8589999999999947</v>
      </c>
      <c r="O304" s="90">
        <v>6.9650000000000034</v>
      </c>
      <c r="P304" s="90">
        <v>7.1169999999999973</v>
      </c>
      <c r="Q304" s="90">
        <v>7.3060000000000045</v>
      </c>
      <c r="R304" s="134">
        <f t="shared" si="4"/>
        <v>60.868000000000002</v>
      </c>
      <c r="S304" s="79">
        <f t="shared" si="6"/>
        <v>59.144377998291382</v>
      </c>
    </row>
    <row r="305" spans="1:19" x14ac:dyDescent="0.35">
      <c r="A305" s="84" t="s">
        <v>217</v>
      </c>
      <c r="B305" s="84">
        <v>2018</v>
      </c>
      <c r="C305" s="68">
        <v>43435</v>
      </c>
      <c r="D305" s="84" t="s">
        <v>66</v>
      </c>
      <c r="E305" s="84" t="s">
        <v>64</v>
      </c>
      <c r="F305" s="84" t="s">
        <v>295</v>
      </c>
      <c r="G305" s="84" t="s">
        <v>23</v>
      </c>
      <c r="H305" s="96"/>
      <c r="I305" s="84">
        <v>4</v>
      </c>
      <c r="J305" s="86">
        <v>11.739000000000001</v>
      </c>
      <c r="K305" s="87">
        <v>6.9969999999999999</v>
      </c>
      <c r="L305" s="87">
        <v>6.6639999999999979</v>
      </c>
      <c r="M305" s="87">
        <v>6.6810000000000045</v>
      </c>
      <c r="N305" s="87">
        <v>6.8170000000000002</v>
      </c>
      <c r="O305" s="87">
        <v>7.0329999999999941</v>
      </c>
      <c r="P305" s="87">
        <v>7.2540000000000049</v>
      </c>
      <c r="Q305" s="87">
        <v>7.4600000000000009</v>
      </c>
      <c r="R305" s="134">
        <f t="shared" si="4"/>
        <v>60.645000000000003</v>
      </c>
      <c r="S305" s="79">
        <f t="shared" si="6"/>
        <v>59.36186000494682</v>
      </c>
    </row>
    <row r="306" spans="1:19" x14ac:dyDescent="0.35">
      <c r="A306" s="84" t="s">
        <v>217</v>
      </c>
      <c r="B306" s="84">
        <v>2018</v>
      </c>
      <c r="C306" s="68">
        <v>43435</v>
      </c>
      <c r="D306" s="84" t="s">
        <v>66</v>
      </c>
      <c r="E306" s="84" t="s">
        <v>64</v>
      </c>
      <c r="F306" s="84" t="s">
        <v>354</v>
      </c>
      <c r="G306" s="89" t="s">
        <v>1057</v>
      </c>
      <c r="H306" s="90"/>
      <c r="I306" s="84">
        <v>5</v>
      </c>
      <c r="J306" s="89">
        <v>11.622999999999999</v>
      </c>
      <c r="K306" s="90">
        <v>7.202</v>
      </c>
      <c r="L306" s="90">
        <v>6.7710000000000008</v>
      </c>
      <c r="M306" s="90">
        <v>6.754999999999999</v>
      </c>
      <c r="N306" s="90">
        <v>6.9410000000000025</v>
      </c>
      <c r="O306" s="90">
        <v>7.2049999999999983</v>
      </c>
      <c r="P306" s="90">
        <v>7.4540000000000006</v>
      </c>
      <c r="Q306" s="90">
        <v>7.6749999999999972</v>
      </c>
      <c r="R306" s="134">
        <f t="shared" si="4"/>
        <v>61.625999999999998</v>
      </c>
      <c r="S306" s="79">
        <f t="shared" si="6"/>
        <v>58.416901956966221</v>
      </c>
    </row>
    <row r="307" spans="1:19" x14ac:dyDescent="0.35">
      <c r="A307" s="84" t="s">
        <v>217</v>
      </c>
      <c r="B307" s="84">
        <v>2018</v>
      </c>
      <c r="C307" s="68">
        <v>43435</v>
      </c>
      <c r="D307" s="84" t="s">
        <v>66</v>
      </c>
      <c r="E307" s="84" t="s">
        <v>64</v>
      </c>
      <c r="F307" s="84" t="s">
        <v>644</v>
      </c>
      <c r="G307" s="84" t="s">
        <v>484</v>
      </c>
      <c r="H307" s="96"/>
      <c r="I307" s="84">
        <v>6</v>
      </c>
      <c r="J307" s="86">
        <v>12.276999999999999</v>
      </c>
      <c r="K307" s="87">
        <v>7.2870000000000008</v>
      </c>
      <c r="L307" s="87">
        <v>6.8150000000000013</v>
      </c>
      <c r="M307" s="87">
        <v>6.6759999999999984</v>
      </c>
      <c r="N307" s="87">
        <v>6.7379999999999995</v>
      </c>
      <c r="O307" s="87">
        <v>6.9070000000000036</v>
      </c>
      <c r="P307" s="87">
        <v>7.2049999999999983</v>
      </c>
      <c r="Q307" s="87">
        <v>7.5050000000000026</v>
      </c>
      <c r="R307" s="134">
        <f t="shared" si="4"/>
        <v>61.410000000000004</v>
      </c>
      <c r="S307" s="79">
        <f t="shared" si="6"/>
        <v>58.622374206155342</v>
      </c>
    </row>
    <row r="308" spans="1:19" x14ac:dyDescent="0.35">
      <c r="A308" s="84" t="s">
        <v>217</v>
      </c>
      <c r="B308" s="84">
        <v>2018</v>
      </c>
      <c r="C308" s="68">
        <v>43435</v>
      </c>
      <c r="D308" s="84" t="s">
        <v>66</v>
      </c>
      <c r="E308" s="84" t="s">
        <v>64</v>
      </c>
      <c r="F308" s="84" t="s">
        <v>218</v>
      </c>
      <c r="G308" s="89" t="s">
        <v>46</v>
      </c>
      <c r="H308" s="90"/>
      <c r="I308" s="84">
        <v>7</v>
      </c>
      <c r="J308" s="89">
        <v>11.568</v>
      </c>
      <c r="K308" s="90">
        <v>6.9320000000000004</v>
      </c>
      <c r="L308" s="90">
        <v>6.6529999999999987</v>
      </c>
      <c r="M308" s="90">
        <v>6.6810000000000009</v>
      </c>
      <c r="N308" s="90">
        <v>6.8750000000000036</v>
      </c>
      <c r="O308" s="90">
        <v>7.18</v>
      </c>
      <c r="P308" s="90">
        <v>7.5259999999999962</v>
      </c>
      <c r="Q308" s="90">
        <v>7.9180000000000064</v>
      </c>
      <c r="R308" s="134">
        <f t="shared" si="4"/>
        <v>61.333000000000006</v>
      </c>
      <c r="S308" s="79">
        <f t="shared" si="6"/>
        <v>58.695971173756377</v>
      </c>
    </row>
    <row r="309" spans="1:19" x14ac:dyDescent="0.35">
      <c r="A309" s="84" t="s">
        <v>217</v>
      </c>
      <c r="B309" s="84">
        <v>2018</v>
      </c>
      <c r="C309" s="68">
        <v>43435</v>
      </c>
      <c r="D309" s="84" t="s">
        <v>66</v>
      </c>
      <c r="E309" s="84" t="s">
        <v>64</v>
      </c>
      <c r="F309" s="91" t="s">
        <v>949</v>
      </c>
      <c r="G309" s="91" t="s">
        <v>42</v>
      </c>
      <c r="H309" s="97"/>
      <c r="I309" s="91">
        <v>8</v>
      </c>
      <c r="J309" s="132">
        <v>11.577999999999999</v>
      </c>
      <c r="K309" s="133">
        <v>6.958000000000002</v>
      </c>
      <c r="L309" s="133">
        <v>6.5649999999999977</v>
      </c>
      <c r="M309" s="133">
        <v>6.5730000000000004</v>
      </c>
      <c r="N309" s="133">
        <v>6.7839999999999989</v>
      </c>
      <c r="O309" s="133">
        <v>7.0680000000000049</v>
      </c>
      <c r="P309" s="133">
        <v>7.394999999999996</v>
      </c>
      <c r="Q309" s="133">
        <v>7.7389999999999901</v>
      </c>
      <c r="R309" s="134">
        <f t="shared" si="4"/>
        <v>60.659999999999989</v>
      </c>
      <c r="S309" s="79">
        <f t="shared" si="6"/>
        <v>59.347181008902091</v>
      </c>
    </row>
    <row r="310" spans="1:19" x14ac:dyDescent="0.35">
      <c r="K310" s="24"/>
    </row>
    <row r="318" spans="1:19" x14ac:dyDescent="0.35">
      <c r="K318" s="37"/>
    </row>
    <row r="319" spans="1:19" x14ac:dyDescent="0.35">
      <c r="P319" s="24"/>
      <c r="Q319" s="24"/>
      <c r="R319" s="24"/>
    </row>
    <row r="320" spans="1:19" x14ac:dyDescent="0.35">
      <c r="P320" s="24"/>
      <c r="Q320" s="24"/>
      <c r="R320" s="24"/>
    </row>
    <row r="321" spans="16:18" x14ac:dyDescent="0.35">
      <c r="P321" s="37"/>
    </row>
    <row r="322" spans="16:18" x14ac:dyDescent="0.35">
      <c r="P322" s="37"/>
      <c r="Q322" s="37"/>
      <c r="R322" s="37"/>
    </row>
  </sheetData>
  <phoneticPr fontId="2" type="noConversion"/>
  <conditionalFormatting sqref="S27:S86">
    <cfRule type="colorScale" priority="11">
      <colorScale>
        <cfvo type="min"/>
        <cfvo type="percentile" val="50"/>
        <cfvo type="max"/>
        <color rgb="FFF8696B"/>
        <color rgb="FFFFEB84"/>
        <color rgb="FF63BE7B"/>
      </colorScale>
    </cfRule>
  </conditionalFormatting>
  <conditionalFormatting sqref="S2:S26">
    <cfRule type="colorScale" priority="10">
      <colorScale>
        <cfvo type="min"/>
        <cfvo type="percentile" val="50"/>
        <cfvo type="max"/>
        <color rgb="FFF8696B"/>
        <color rgb="FFFFEB84"/>
        <color rgb="FF63BE7B"/>
      </colorScale>
    </cfRule>
  </conditionalFormatting>
  <conditionalFormatting sqref="A573:I2024 A333:F572 H469:I572 I345:I468 A2:I286 A310:I310 F287:H294 I287:I301 A287:E301 A311:E332 G311:I315 F311:F318 A302:D309">
    <cfRule type="expression" dxfId="24" priority="7">
      <formula>$E2="F"</formula>
    </cfRule>
    <cfRule type="expression" dxfId="23" priority="8">
      <formula>$E2="Q"</formula>
    </cfRule>
  </conditionalFormatting>
  <conditionalFormatting sqref="D285:D309">
    <cfRule type="expression" dxfId="22" priority="5">
      <formula>#REF!="F"</formula>
    </cfRule>
    <cfRule type="expression" dxfId="21" priority="6">
      <formula>#REF!="Q"</formula>
    </cfRule>
  </conditionalFormatting>
  <conditionalFormatting sqref="A286:B286 A288:B288 A290:B290 A292:B292 A294:B294 A296:B296 A298:B298 A300:B300 A302:B302 A304:B304 A306:B306 A308:B308">
    <cfRule type="expression" dxfId="20" priority="3">
      <formula>#REF!="F"</formula>
    </cfRule>
    <cfRule type="expression" dxfId="19" priority="4">
      <formula>#REF!="Q"</formula>
    </cfRule>
  </conditionalFormatting>
  <conditionalFormatting sqref="A285:B285 A287:B287 A289:B289 A291:B291 A293:B293 A295:B295 A297:B297 A299:B299 A301:B301 A303:B303 A305:B305 A307:B307 A309:B309">
    <cfRule type="expression" dxfId="18" priority="1">
      <formula>#REF!="F"</formula>
    </cfRule>
    <cfRule type="expression" dxfId="17" priority="2">
      <formula>#REF!="Q"</formula>
    </cfRule>
  </conditionalFormatting>
  <conditionalFormatting sqref="F302:I309 F295:H301">
    <cfRule type="expression" dxfId="16" priority="1523">
      <formula>$F295="F"</formula>
    </cfRule>
    <cfRule type="expression" dxfId="15" priority="1524">
      <formula>$F295="Q"</formula>
    </cfRule>
  </conditionalFormatting>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515A8B-3CB7-47D4-94E6-ED6FCE8A7D60}">
  <dimension ref="A1:G789"/>
  <sheetViews>
    <sheetView workbookViewId="0">
      <pane ySplit="1" topLeftCell="A710" activePane="bottomLeft" state="frozen"/>
      <selection pane="bottomLeft" activeCell="C727" sqref="C727:C789"/>
    </sheetView>
  </sheetViews>
  <sheetFormatPr defaultRowHeight="14.5" x14ac:dyDescent="0.35"/>
  <cols>
    <col min="1" max="1" width="33.54296875" bestFit="1" customWidth="1"/>
    <col min="2" max="2" width="10.453125" style="10" bestFit="1" customWidth="1"/>
    <col min="3" max="3" width="11.81640625" bestFit="1" customWidth="1"/>
    <col min="4" max="4" width="7.453125" bestFit="1" customWidth="1"/>
    <col min="5" max="5" width="9.90625" bestFit="1" customWidth="1"/>
    <col min="6" max="6" width="8.54296875" bestFit="1" customWidth="1"/>
    <col min="7" max="7" width="32.54296875" bestFit="1" customWidth="1"/>
  </cols>
  <sheetData>
    <row r="1" spans="1:7" x14ac:dyDescent="0.35">
      <c r="A1" t="s">
        <v>559</v>
      </c>
      <c r="B1" s="10" t="s">
        <v>670</v>
      </c>
      <c r="C1" t="s">
        <v>6</v>
      </c>
      <c r="D1" t="s">
        <v>8</v>
      </c>
      <c r="E1" t="s">
        <v>1037</v>
      </c>
      <c r="F1" t="s">
        <v>1038</v>
      </c>
      <c r="G1" t="s">
        <v>1039</v>
      </c>
    </row>
    <row r="2" spans="1:7" x14ac:dyDescent="0.35">
      <c r="A2" t="s">
        <v>491</v>
      </c>
      <c r="B2" s="10">
        <v>35020</v>
      </c>
      <c r="C2">
        <v>10025264440</v>
      </c>
      <c r="D2" t="s">
        <v>492</v>
      </c>
      <c r="E2" t="str">
        <f>VLOOKUP(C2,[1]dataride_info!$C$1:$G$454,3,FALSE)</f>
        <v>17.11.1995</v>
      </c>
      <c r="F2" t="str">
        <f>VLOOKUP(C2,[1]dataride_info!$C$1:$G$454,4,FALSE)</f>
        <v>ACTIVE</v>
      </c>
      <c r="G2" t="str">
        <f>VLOOKUP(C2,[1]dataride_info!$C$1:$G$454,5,FALSE)</f>
        <v>CHALEL Yacine</v>
      </c>
    </row>
    <row r="3" spans="1:7" x14ac:dyDescent="0.35">
      <c r="A3" t="s">
        <v>639</v>
      </c>
      <c r="B3" s="10">
        <v>31359</v>
      </c>
      <c r="C3">
        <v>10007636106</v>
      </c>
      <c r="D3" t="s">
        <v>492</v>
      </c>
      <c r="E3" t="str">
        <f>VLOOKUP(C3,[1]dataride_info!$C$1:$G$454,3,FALSE)</f>
        <v>08.11.1985</v>
      </c>
      <c r="F3" t="str">
        <f>VLOOKUP(C3,[1]dataride_info!$C$1:$G$454,4,FALSE)</f>
        <v>INACTIVE</v>
      </c>
      <c r="G3" t="str">
        <f>VLOOKUP(C3,[1]dataride_info!$C$1:$G$454,5,FALSE)</f>
        <v>TCHAMBAZ Lotfi</v>
      </c>
    </row>
    <row r="4" spans="1:7" x14ac:dyDescent="0.35">
      <c r="A4" t="s">
        <v>499</v>
      </c>
      <c r="B4" s="10">
        <v>33639</v>
      </c>
      <c r="C4">
        <v>10050085427</v>
      </c>
      <c r="D4" t="s">
        <v>145</v>
      </c>
      <c r="E4" t="str">
        <f>VLOOKUP(C4,[1]dataride_info!$C$1:$G$454,3,FALSE)</f>
        <v>05.02.1992</v>
      </c>
      <c r="F4" t="str">
        <f>VLOOKUP(C4,[1]dataride_info!$C$1:$G$454,4,FALSE)</f>
        <v>ACTIVE</v>
      </c>
      <c r="G4" t="str">
        <f>VLOOKUP(C4,[1]dataride_info!$C$1:$G$454,5,FALSE)</f>
        <v>LEZICA Facundo Gabriel</v>
      </c>
    </row>
    <row r="5" spans="1:7" x14ac:dyDescent="0.35">
      <c r="A5" t="s">
        <v>734</v>
      </c>
      <c r="B5" s="10">
        <v>36885</v>
      </c>
      <c r="C5">
        <v>10055221474</v>
      </c>
      <c r="D5" t="s">
        <v>102</v>
      </c>
      <c r="E5" t="str">
        <f>VLOOKUP(C5,[1]dataride_info!$C$1:$G$454,3,FALSE)</f>
        <v>25.12.2000</v>
      </c>
      <c r="F5" t="str">
        <f>VLOOKUP(C5,[1]dataride_info!$C$1:$G$454,4,FALSE)</f>
        <v>ACTIVE</v>
      </c>
      <c r="G5" t="str">
        <f>VLOOKUP(C5,[1]dataride_info!$C$1:$G$454,5,FALSE)</f>
        <v>PLAPP Lucas</v>
      </c>
    </row>
    <row r="6" spans="1:7" x14ac:dyDescent="0.35">
      <c r="A6" t="s">
        <v>807</v>
      </c>
      <c r="B6" s="10">
        <v>31266</v>
      </c>
      <c r="C6">
        <v>10002931606</v>
      </c>
      <c r="D6" t="s">
        <v>646</v>
      </c>
      <c r="E6" t="str">
        <f>VLOOKUP(C6,[1]dataride_info!$C$1:$G$454,3,FALSE)</f>
        <v>07.08.1985</v>
      </c>
      <c r="F6" t="str">
        <f>VLOOKUP(C6,[1]dataride_info!$C$1:$G$454,4,FALSE)</f>
        <v>ACTIVE</v>
      </c>
      <c r="G6" t="str">
        <f>VLOOKUP(C6,[1]dataride_info!$C$1:$G$454,5,FALSE)</f>
        <v>GRAF Andreas</v>
      </c>
    </row>
    <row r="7" spans="1:7" x14ac:dyDescent="0.35">
      <c r="A7" t="s">
        <v>766</v>
      </c>
      <c r="B7" s="10">
        <v>37248</v>
      </c>
      <c r="C7">
        <v>10035022539</v>
      </c>
      <c r="D7" t="s">
        <v>646</v>
      </c>
      <c r="E7" t="str">
        <f>VLOOKUP(C7,[1]dataride_info!$C$1:$G$454,3,FALSE)</f>
        <v>23.12.2001</v>
      </c>
      <c r="F7" t="str">
        <f>VLOOKUP(C7,[1]dataride_info!$C$1:$G$454,4,FALSE)</f>
        <v>ACTIVE</v>
      </c>
      <c r="G7" t="str">
        <f>VLOOKUP(C7,[1]dataride_info!$C$1:$G$454,5,FALSE)</f>
        <v>SCHMIDBAUER Maximilian</v>
      </c>
    </row>
    <row r="8" spans="1:7" x14ac:dyDescent="0.35">
      <c r="A8" t="s">
        <v>862</v>
      </c>
      <c r="B8" s="10">
        <v>36872</v>
      </c>
      <c r="C8">
        <v>10035062450</v>
      </c>
      <c r="D8" t="s">
        <v>646</v>
      </c>
      <c r="E8" t="str">
        <f>VLOOKUP(C8,[1]dataride_info!$C$1:$G$454,3,FALSE)</f>
        <v>12.12.2000</v>
      </c>
      <c r="F8" t="str">
        <f>VLOOKUP(C8,[1]dataride_info!$C$1:$G$454,4,FALSE)</f>
        <v>INACTIVE</v>
      </c>
      <c r="G8" t="str">
        <f>VLOOKUP(C8,[1]dataride_info!$C$1:$G$454,5,FALSE)</f>
        <v>GÖTZINGER Valentin</v>
      </c>
    </row>
    <row r="9" spans="1:7" x14ac:dyDescent="0.35">
      <c r="A9" t="s">
        <v>588</v>
      </c>
      <c r="B9" s="10">
        <v>34849</v>
      </c>
      <c r="C9">
        <v>10009009866</v>
      </c>
      <c r="D9" t="s">
        <v>78</v>
      </c>
      <c r="E9" t="str">
        <f>VLOOKUP(C9,[1]dataride_info!$C$1:$G$454,3,FALSE)</f>
        <v>30.05.1995</v>
      </c>
      <c r="F9" t="str">
        <f>VLOOKUP(C9,[1]dataride_info!$C$1:$G$454,4,FALSE)</f>
        <v>ACTIVE</v>
      </c>
      <c r="G9" t="str">
        <f>VLOOKUP(C9,[1]dataride_info!$C$1:$G$454,5,FALSE)</f>
        <v>DE VYLDER Lindsay</v>
      </c>
    </row>
    <row r="10" spans="1:7" x14ac:dyDescent="0.35">
      <c r="A10" t="s">
        <v>642</v>
      </c>
      <c r="B10" s="10">
        <v>36703</v>
      </c>
      <c r="C10">
        <v>10016387021</v>
      </c>
      <c r="D10" t="s">
        <v>78</v>
      </c>
      <c r="E10" t="str">
        <f>VLOOKUP(C10,[1]dataride_info!$C$1:$G$454,3,FALSE)</f>
        <v>26.06.2000</v>
      </c>
      <c r="F10" t="str">
        <f>VLOOKUP(C10,[1]dataride_info!$C$1:$G$454,4,FALSE)</f>
        <v>ACTIVE</v>
      </c>
      <c r="G10" t="str">
        <f>VLOOKUP(C10,[1]dataride_info!$C$1:$G$454,5,FALSE)</f>
        <v>DENS Tuur</v>
      </c>
    </row>
    <row r="11" spans="1:7" x14ac:dyDescent="0.35">
      <c r="A11" t="s">
        <v>476</v>
      </c>
      <c r="B11" s="10">
        <v>36110</v>
      </c>
      <c r="C11">
        <v>10010771226</v>
      </c>
      <c r="D11" t="s">
        <v>78</v>
      </c>
      <c r="E11" t="str">
        <f>VLOOKUP(C11,[1]dataride_info!$C$1:$G$454,3,FALSE)</f>
        <v>11.11.1998</v>
      </c>
      <c r="F11" t="str">
        <f>VLOOKUP(C11,[1]dataride_info!$C$1:$G$454,4,FALSE)</f>
        <v>ACTIVE</v>
      </c>
      <c r="G11" t="str">
        <f>VLOOKUP(C11,[1]dataride_info!$C$1:$G$454,5,FALSE)</f>
        <v>HESTERS Jules</v>
      </c>
    </row>
    <row r="12" spans="1:7" x14ac:dyDescent="0.35">
      <c r="A12" t="s">
        <v>657</v>
      </c>
      <c r="B12" s="10">
        <v>37284</v>
      </c>
      <c r="C12">
        <v>10064971994</v>
      </c>
      <c r="D12" t="s">
        <v>78</v>
      </c>
      <c r="E12" t="str">
        <f>VLOOKUP(C12,[1]dataride_info!$C$1:$G$454,3,FALSE)</f>
        <v>28.01.2002</v>
      </c>
      <c r="F12" t="str">
        <f>VLOOKUP(C12,[1]dataride_info!$C$1:$G$454,4,FALSE)</f>
        <v>ACTIVE</v>
      </c>
      <c r="G12" t="str">
        <f>VLOOKUP(C12,[1]dataride_info!$C$1:$G$454,5,FALSE)</f>
        <v>POLLEFLIET Gianluca</v>
      </c>
    </row>
    <row r="13" spans="1:7" x14ac:dyDescent="0.35">
      <c r="A13" t="s">
        <v>587</v>
      </c>
      <c r="B13" s="10">
        <v>36790</v>
      </c>
      <c r="C13">
        <v>10016485839</v>
      </c>
      <c r="D13" t="s">
        <v>78</v>
      </c>
      <c r="E13" t="str">
        <f>VLOOKUP(C13,[1]dataride_info!$C$1:$G$454,3,FALSE)</f>
        <v>21.09.2000</v>
      </c>
      <c r="F13" t="str">
        <f>VLOOKUP(C13,[1]dataride_info!$C$1:$G$454,4,FALSE)</f>
        <v>ACTIVE</v>
      </c>
      <c r="G13" t="str">
        <f>VLOOKUP(C13,[1]dataride_info!$C$1:$G$454,5,FALSE)</f>
        <v>VAN DEN BOSSCHE Fabio</v>
      </c>
    </row>
    <row r="14" spans="1:7" x14ac:dyDescent="0.35">
      <c r="A14" t="s">
        <v>671</v>
      </c>
      <c r="B14" s="10">
        <v>36760</v>
      </c>
      <c r="C14">
        <v>10016499478</v>
      </c>
      <c r="D14" t="s">
        <v>78</v>
      </c>
      <c r="E14" t="str">
        <f>VLOOKUP(C14,[1]dataride_info!$C$1:$G$454,3,FALSE)</f>
        <v>22.08.2000</v>
      </c>
      <c r="F14" t="str">
        <f>VLOOKUP(C14,[1]dataride_info!$C$1:$G$454,4,FALSE)</f>
        <v>ACTIVE</v>
      </c>
      <c r="G14" t="str">
        <f>VLOOKUP(C14,[1]dataride_info!$C$1:$G$454,5,FALSE)</f>
        <v>VAN MULDERS Brent</v>
      </c>
    </row>
    <row r="15" spans="1:7" x14ac:dyDescent="0.35">
      <c r="A15" t="s">
        <v>658</v>
      </c>
      <c r="B15" s="10">
        <v>37466</v>
      </c>
      <c r="C15">
        <v>10064994125</v>
      </c>
      <c r="D15" t="s">
        <v>78</v>
      </c>
      <c r="E15" t="str">
        <f>VLOOKUP(C15,[1]dataride_info!$C$1:$G$454,3,FALSE)</f>
        <v>29.07.2002</v>
      </c>
      <c r="F15" t="str">
        <f>VLOOKUP(C15,[1]dataride_info!$C$1:$G$454,4,FALSE)</f>
        <v>ACTIVE</v>
      </c>
      <c r="G15" t="str">
        <f>VLOOKUP(C15,[1]dataride_info!$C$1:$G$454,5,FALSE)</f>
        <v>VANDENBRANDEN Noah</v>
      </c>
    </row>
    <row r="16" spans="1:7" x14ac:dyDescent="0.35">
      <c r="A16" t="s">
        <v>808</v>
      </c>
      <c r="B16" s="10">
        <v>31203</v>
      </c>
      <c r="C16">
        <v>10003246753</v>
      </c>
      <c r="D16" t="s">
        <v>78</v>
      </c>
      <c r="E16" t="str">
        <f>VLOOKUP(C16,[1]dataride_info!$C$1:$G$454,3,FALSE)</f>
        <v>05.06.1985</v>
      </c>
      <c r="F16" t="str">
        <f>VLOOKUP(C16,[1]dataride_info!$C$1:$G$454,4,FALSE)</f>
        <v>ACTIVE</v>
      </c>
      <c r="G16" t="str">
        <f>VLOOKUP(C16,[1]dataride_info!$C$1:$G$454,5,FALSE)</f>
        <v>DE KETELE Kenny</v>
      </c>
    </row>
    <row r="17" spans="1:7" x14ac:dyDescent="0.35">
      <c r="A17" t="s">
        <v>784</v>
      </c>
      <c r="B17" s="10">
        <v>35441</v>
      </c>
      <c r="C17">
        <v>10009991182</v>
      </c>
      <c r="D17" t="s">
        <v>78</v>
      </c>
      <c r="E17" t="str">
        <f>VLOOKUP(C17,[1]dataride_info!$C$1:$G$454,3,FALSE)</f>
        <v>11.01.1997</v>
      </c>
      <c r="F17" t="str">
        <f>VLOOKUP(C17,[1]dataride_info!$C$1:$G$454,4,FALSE)</f>
        <v>ACTIVE</v>
      </c>
      <c r="G17" t="str">
        <f>VLOOKUP(C17,[1]dataride_info!$C$1:$G$454,5,FALSE)</f>
        <v>GHYS Robbe</v>
      </c>
    </row>
    <row r="18" spans="1:7" x14ac:dyDescent="0.35">
      <c r="A18" t="s">
        <v>809</v>
      </c>
      <c r="B18" s="10">
        <v>35967</v>
      </c>
      <c r="C18">
        <v>10010771327</v>
      </c>
      <c r="D18" t="s">
        <v>78</v>
      </c>
      <c r="E18" t="str">
        <f>VLOOKUP(C18,[1]dataride_info!$C$1:$G$454,3,FALSE)</f>
        <v>21.06.1998</v>
      </c>
      <c r="F18" t="str">
        <f>VLOOKUP(C18,[1]dataride_info!$C$1:$G$454,4,FALSE)</f>
        <v>ACTIVE</v>
      </c>
      <c r="G18" t="str">
        <f>VLOOKUP(C18,[1]dataride_info!$C$1:$G$454,5,FALSE)</f>
        <v>THIJSSEN Gerben</v>
      </c>
    </row>
    <row r="19" spans="1:7" x14ac:dyDescent="0.35">
      <c r="A19" t="s">
        <v>810</v>
      </c>
      <c r="B19" s="10">
        <v>35225</v>
      </c>
      <c r="C19">
        <v>10009166682</v>
      </c>
      <c r="D19" t="s">
        <v>188</v>
      </c>
      <c r="E19" t="str">
        <f>VLOOKUP(C19,[1]dataride_info!$C$1:$G$454,3,FALSE)</f>
        <v>09.06.1996</v>
      </c>
      <c r="F19" t="str">
        <f>VLOOKUP(C19,[1]dataride_info!$C$1:$G$454,4,FALSE)</f>
        <v>ACTIVE</v>
      </c>
      <c r="G19" t="str">
        <f>VLOOKUP(C19,[1]dataride_info!$C$1:$G$454,5,FALSE)</f>
        <v>KARALIOK Yauheni</v>
      </c>
    </row>
    <row r="20" spans="1:7" x14ac:dyDescent="0.35">
      <c r="A20" t="s">
        <v>811</v>
      </c>
      <c r="B20" s="10">
        <v>36635</v>
      </c>
      <c r="C20">
        <v>10056107915</v>
      </c>
      <c r="D20" t="s">
        <v>188</v>
      </c>
      <c r="E20" t="str">
        <f>VLOOKUP(C20,[1]dataride_info!$C$1:$G$454,3,FALSE)</f>
        <v>19.04.2000</v>
      </c>
      <c r="F20" t="str">
        <f>VLOOKUP(C20,[1]dataride_info!$C$1:$G$454,4,FALSE)</f>
        <v>ACTIVE</v>
      </c>
      <c r="G20" t="str">
        <f>VLOOKUP(C20,[1]dataride_info!$C$1:$G$454,5,FALSE)</f>
        <v>MAZUR Dzianis</v>
      </c>
    </row>
    <row r="21" spans="1:7" x14ac:dyDescent="0.35">
      <c r="A21" t="s">
        <v>812</v>
      </c>
      <c r="B21" s="10">
        <v>36658</v>
      </c>
      <c r="C21">
        <v>10054294116</v>
      </c>
      <c r="D21" t="s">
        <v>188</v>
      </c>
      <c r="E21" t="str">
        <f>VLOOKUP(C21,[1]dataride_info!$C$1:$G$454,3,FALSE)</f>
        <v>12.05.2000</v>
      </c>
      <c r="F21" t="str">
        <f>VLOOKUP(C21,[1]dataride_info!$C$1:$G$454,4,FALSE)</f>
        <v>Active</v>
      </c>
      <c r="G21" t="str">
        <f>VLOOKUP(C21,[1]dataride_info!$C$1:$G$454,5,FALSE)</f>
        <v>SHMANTSAR Aliaksei</v>
      </c>
    </row>
    <row r="22" spans="1:7" x14ac:dyDescent="0.35">
      <c r="A22" t="s">
        <v>187</v>
      </c>
      <c r="B22" s="10">
        <v>34832</v>
      </c>
      <c r="C22">
        <v>10009017243</v>
      </c>
      <c r="D22" t="s">
        <v>188</v>
      </c>
      <c r="E22" t="str">
        <f>VLOOKUP(C22,[1]dataride_info!$C$1:$G$454,3,FALSE)</f>
        <v>13.05.1995</v>
      </c>
      <c r="F22" t="str">
        <f>VLOOKUP(C22,[1]dataride_info!$C$1:$G$454,4,FALSE)</f>
        <v>ACTIVE</v>
      </c>
      <c r="G22" t="str">
        <f>VLOOKUP(C22,[1]dataride_info!$C$1:$G$454,5,FALSE)</f>
        <v>ZAITSAU Artsiom</v>
      </c>
    </row>
    <row r="23" spans="1:7" x14ac:dyDescent="0.35">
      <c r="A23" t="s">
        <v>863</v>
      </c>
      <c r="B23" s="10">
        <v>36700</v>
      </c>
      <c r="C23">
        <v>10015977803</v>
      </c>
      <c r="D23" t="s">
        <v>188</v>
      </c>
      <c r="E23" t="str">
        <f>VLOOKUP(C23,[1]dataride_info!$C$1:$G$454,3,FALSE)</f>
        <v>23.06.2000</v>
      </c>
      <c r="F23" t="str">
        <f>VLOOKUP(C23,[1]dataride_info!$C$1:$G$454,4,FALSE)</f>
        <v>INACTIVE</v>
      </c>
      <c r="G23" t="str">
        <f>VLOOKUP(C23,[1]dataride_info!$C$1:$G$454,5,FALSE)</f>
        <v>HLOVA Aliaksandr</v>
      </c>
    </row>
    <row r="24" spans="1:7" x14ac:dyDescent="0.35">
      <c r="A24" t="s">
        <v>210</v>
      </c>
      <c r="B24" s="10">
        <v>34789</v>
      </c>
      <c r="C24">
        <v>10009049979</v>
      </c>
      <c r="D24" t="s">
        <v>188</v>
      </c>
      <c r="E24" t="str">
        <f>VLOOKUP(C24,[1]dataride_info!$C$1:$G$454,3,FALSE)</f>
        <v>31.03.1995</v>
      </c>
      <c r="F24" t="str">
        <f>VLOOKUP(C24,[1]dataride_info!$C$1:$G$454,4,FALSE)</f>
        <v>INACTIVE</v>
      </c>
      <c r="G24" t="str">
        <f>VLOOKUP(C24,[1]dataride_info!$C$1:$G$454,5,FALSE)</f>
        <v>NOVIK Uladzislau</v>
      </c>
    </row>
    <row r="25" spans="1:7" x14ac:dyDescent="0.35">
      <c r="A25" t="s">
        <v>864</v>
      </c>
      <c r="B25" s="10">
        <v>35515</v>
      </c>
      <c r="C25">
        <v>10011134570</v>
      </c>
      <c r="D25" t="s">
        <v>1181</v>
      </c>
      <c r="E25" t="str">
        <f>VLOOKUP(C25,[1]dataride_info!$C$1:$G$454,3,FALSE)</f>
        <v>26.03.1997</v>
      </c>
      <c r="F25" t="str">
        <f>VLOOKUP(C25,[1]dataride_info!$C$1:$G$454,4,FALSE)</f>
        <v>ACTIVE</v>
      </c>
      <c r="G25" t="str">
        <f>VLOOKUP(C25,[1]dataride_info!$C$1:$G$454,5,FALSE)</f>
        <v>GENOV Nikolay</v>
      </c>
    </row>
    <row r="26" spans="1:7" x14ac:dyDescent="0.35">
      <c r="A26" t="s">
        <v>365</v>
      </c>
      <c r="B26" s="10">
        <v>32525</v>
      </c>
      <c r="C26">
        <v>10005574854</v>
      </c>
      <c r="D26" t="s">
        <v>1181</v>
      </c>
      <c r="E26" t="str">
        <f>VLOOKUP(C26,[1]dataride_info!$C$1:$G$454,3,FALSE)</f>
        <v>17.01.1989</v>
      </c>
      <c r="F26" t="str">
        <f>VLOOKUP(C26,[1]dataride_info!$C$1:$G$454,4,FALSE)</f>
        <v>ACTIVE</v>
      </c>
      <c r="G26" t="str">
        <f>VLOOKUP(C26,[1]dataride_info!$C$1:$G$454,5,FALSE)</f>
        <v>MINCHEV Miroslav</v>
      </c>
    </row>
    <row r="27" spans="1:7" x14ac:dyDescent="0.35">
      <c r="A27" t="s">
        <v>47</v>
      </c>
      <c r="B27" s="10">
        <v>35403</v>
      </c>
      <c r="C27">
        <v>10064209839</v>
      </c>
      <c r="D27" t="s">
        <v>33</v>
      </c>
      <c r="E27" t="str">
        <f>VLOOKUP(C27,[1]dataride_info!$C$1:$G$454,3,FALSE)</f>
        <v>04.12.1996</v>
      </c>
      <c r="F27" t="str">
        <f>VLOOKUP(C27,[1]dataride_info!$C$1:$G$454,4,FALSE)</f>
        <v>ACTIVE</v>
      </c>
      <c r="G27" t="str">
        <f>VLOOKUP(C27,[1]dataride_info!$C$1:$G$454,5,FALSE)</f>
        <v>DODYK Ryan</v>
      </c>
    </row>
    <row r="28" spans="1:7" x14ac:dyDescent="0.35">
      <c r="A28" t="s">
        <v>605</v>
      </c>
      <c r="B28" s="10">
        <v>37270</v>
      </c>
      <c r="C28">
        <v>10060474329</v>
      </c>
      <c r="D28" t="s">
        <v>33</v>
      </c>
      <c r="E28" t="str">
        <f>VLOOKUP(C28,[1]dataride_info!$C$1:$G$454,3,FALSE)</f>
        <v>14.01.2002</v>
      </c>
      <c r="F28" t="str">
        <f>VLOOKUP(C28,[1]dataride_info!$C$1:$G$454,4,FALSE)</f>
        <v>ACTIVE</v>
      </c>
      <c r="G28" t="str">
        <f>VLOOKUP(C28,[1]dataride_info!$C$1:$G$454,5,FALSE)</f>
        <v>GUILLEMETTE Mathias</v>
      </c>
    </row>
    <row r="29" spans="1:7" x14ac:dyDescent="0.35">
      <c r="A29" s="3" t="s">
        <v>134</v>
      </c>
      <c r="B29" s="10">
        <v>36454</v>
      </c>
      <c r="C29">
        <v>10015713273</v>
      </c>
      <c r="D29" t="s">
        <v>33</v>
      </c>
      <c r="E29" t="str">
        <f>VLOOKUP(C29,[1]dataride_info!$C$1:$G$454,3,FALSE)</f>
        <v>21.10.1999</v>
      </c>
      <c r="F29" t="str">
        <f>VLOOKUP(C29,[1]dataride_info!$C$1:$G$454,4,FALSE)</f>
        <v>ACTIVE</v>
      </c>
      <c r="G29" t="str">
        <f>VLOOKUP(C29,[1]dataride_info!$C$1:$G$454,5,FALSE)</f>
        <v>WAMMES Nick</v>
      </c>
    </row>
    <row r="30" spans="1:7" x14ac:dyDescent="0.35">
      <c r="A30" t="s">
        <v>695</v>
      </c>
      <c r="B30" s="10">
        <v>36172</v>
      </c>
      <c r="C30">
        <v>10016186654</v>
      </c>
      <c r="D30" t="s">
        <v>33</v>
      </c>
      <c r="E30" t="str">
        <f>VLOOKUP(C30,[1]dataride_info!$C$1:$G$454,3,FALSE)</f>
        <v>12.01.1999</v>
      </c>
      <c r="F30" t="str">
        <f>VLOOKUP(C30,[1]dataride_info!$C$1:$G$454,4,FALSE)</f>
        <v>ACTIVE</v>
      </c>
      <c r="G30" t="str">
        <f>VLOOKUP(C30,[1]dataride_info!$C$1:$G$454,5,FALSE)</f>
        <v>FOLEY Michael</v>
      </c>
    </row>
    <row r="31" spans="1:7" x14ac:dyDescent="0.35">
      <c r="A31" t="s">
        <v>738</v>
      </c>
      <c r="B31" s="10">
        <v>36946</v>
      </c>
      <c r="C31">
        <v>10046144601</v>
      </c>
      <c r="D31" t="s">
        <v>33</v>
      </c>
      <c r="E31" t="str">
        <f>VLOOKUP(C31,[1]dataride_info!$C$1:$G$454,3,FALSE)</f>
        <v>24.02.2001</v>
      </c>
      <c r="F31" t="str">
        <f>VLOOKUP(C31,[1]dataride_info!$C$1:$G$454,4,FALSE)</f>
        <v>INACTIVE</v>
      </c>
      <c r="G31" t="str">
        <f>VLOOKUP(C31,[1]dataride_info!$C$1:$G$454,5,FALSE)</f>
        <v>KINNIBURGH Jackson</v>
      </c>
    </row>
    <row r="32" spans="1:7" x14ac:dyDescent="0.35">
      <c r="A32" t="s">
        <v>183</v>
      </c>
      <c r="B32" s="10">
        <v>33423</v>
      </c>
      <c r="C32">
        <v>10007212639</v>
      </c>
      <c r="D32" t="s">
        <v>33</v>
      </c>
      <c r="E32" t="str">
        <f>VLOOKUP(C32,[1]dataride_info!$C$1:$G$454,3,FALSE)</f>
        <v>04.07.1991</v>
      </c>
      <c r="F32" t="str">
        <f>VLOOKUP(C32,[1]dataride_info!$C$1:$G$454,4,FALSE)</f>
        <v>INACTIVE</v>
      </c>
      <c r="G32" t="str">
        <f>VLOOKUP(C32,[1]dataride_info!$C$1:$G$454,5,FALSE)</f>
        <v>BARRETTE Hugo</v>
      </c>
    </row>
    <row r="33" spans="1:7" x14ac:dyDescent="0.35">
      <c r="A33" t="s">
        <v>813</v>
      </c>
      <c r="B33" s="10">
        <v>35645</v>
      </c>
      <c r="C33">
        <v>10011114867</v>
      </c>
      <c r="D33" t="s">
        <v>33</v>
      </c>
      <c r="E33" t="str">
        <f>VLOOKUP(C33,[1]dataride_info!$C$1:$G$454,3,FALSE)</f>
        <v>03.08.1997</v>
      </c>
      <c r="F33" t="str">
        <f>VLOOKUP(C33,[1]dataride_info!$C$1:$G$454,4,FALSE)</f>
        <v>ACTIVE</v>
      </c>
      <c r="G33" t="str">
        <f>VLOOKUP(C33,[1]dataride_info!$C$1:$G$454,5,FALSE)</f>
        <v>GEE Derek</v>
      </c>
    </row>
    <row r="34" spans="1:7" x14ac:dyDescent="0.35">
      <c r="A34" t="s">
        <v>738</v>
      </c>
      <c r="B34" s="10">
        <v>36946</v>
      </c>
      <c r="C34">
        <v>10103841110</v>
      </c>
      <c r="D34" t="e">
        <v>#N/A</v>
      </c>
      <c r="E34" t="e">
        <f>VLOOKUP(C34,[1]dataride_info!$C$1:$G$454,3,FALSE)</f>
        <v>#N/A</v>
      </c>
      <c r="F34" t="e">
        <f>VLOOKUP(C34,[1]dataride_info!$C$1:$G$454,4,FALSE)</f>
        <v>#N/A</v>
      </c>
      <c r="G34" t="e">
        <f>VLOOKUP(C34,[1]dataride_info!$C$1:$G$454,5,FALSE)</f>
        <v>#N/A</v>
      </c>
    </row>
    <row r="35" spans="1:7" x14ac:dyDescent="0.35">
      <c r="A35" t="s">
        <v>768</v>
      </c>
      <c r="B35" s="10">
        <v>37000</v>
      </c>
      <c r="C35">
        <v>10050576386</v>
      </c>
      <c r="D35" t="s">
        <v>33</v>
      </c>
      <c r="E35" t="str">
        <f>VLOOKUP(C35,[1]dataride_info!$C$1:$G$454,3,FALSE)</f>
        <v>19.04.2001</v>
      </c>
      <c r="F35" t="str">
        <f>VLOOKUP(C35,[1]dataride_info!$C$1:$G$454,4,FALSE)</f>
        <v>ACTIVE</v>
      </c>
      <c r="G35" t="str">
        <f>VLOOKUP(C35,[1]dataride_info!$C$1:$G$454,5,FALSE)</f>
        <v>OGRODNICZUK Ethan</v>
      </c>
    </row>
    <row r="36" spans="1:7" x14ac:dyDescent="0.35">
      <c r="A36" t="s">
        <v>621</v>
      </c>
      <c r="B36" s="10">
        <v>31694</v>
      </c>
      <c r="C36">
        <v>10035212394</v>
      </c>
      <c r="D36" t="s">
        <v>44</v>
      </c>
      <c r="E36" t="str">
        <f>VLOOKUP(C36,[1]dataride_info!$C$1:$G$454,3,FALSE)</f>
        <v>09.10.1986</v>
      </c>
      <c r="F36" t="str">
        <f>VLOOKUP(C36,[1]dataride_info!$C$1:$G$454,4,FALSE)</f>
        <v>ACTIVE</v>
      </c>
      <c r="G36" t="str">
        <f>VLOOKUP(C36,[1]dataride_info!$C$1:$G$454,5,FALSE)</f>
        <v>ARANGO CARVAJAL Juan Esteban</v>
      </c>
    </row>
    <row r="37" spans="1:7" x14ac:dyDescent="0.35">
      <c r="A37" t="s">
        <v>488</v>
      </c>
      <c r="B37" s="10">
        <v>34443</v>
      </c>
      <c r="C37">
        <v>10009037350</v>
      </c>
      <c r="D37" t="s">
        <v>44</v>
      </c>
      <c r="E37" t="str">
        <f>VLOOKUP(C37,[1]dataride_info!$C$1:$G$454,3,FALSE)</f>
        <v>19.04.1994</v>
      </c>
      <c r="F37" t="str">
        <f>VLOOKUP(C37,[1]dataride_info!$C$1:$G$454,4,FALSE)</f>
        <v>ACTIVE</v>
      </c>
      <c r="G37" t="str">
        <f>VLOOKUP(C37,[1]dataride_info!$C$1:$G$454,5,FALSE)</f>
        <v>PARRA ARIAS Jordan Arley</v>
      </c>
    </row>
    <row r="38" spans="1:7" x14ac:dyDescent="0.35">
      <c r="A38" t="s">
        <v>100</v>
      </c>
      <c r="B38" s="10">
        <v>36096</v>
      </c>
      <c r="C38">
        <v>10010830840</v>
      </c>
      <c r="D38" t="s">
        <v>44</v>
      </c>
      <c r="E38" t="str">
        <f>VLOOKUP(C38,[1]dataride_info!$C$1:$G$454,3,FALSE)</f>
        <v>28.10.1998</v>
      </c>
      <c r="F38" t="str">
        <f>VLOOKUP(C38,[1]dataride_info!$C$1:$G$454,4,FALSE)</f>
        <v>ACTIVE</v>
      </c>
      <c r="G38" t="str">
        <f>VLOOKUP(C38,[1]dataride_info!$C$1:$G$454,5,FALSE)</f>
        <v>QUINTERO CHAVARRO Kevin Santiago</v>
      </c>
    </row>
    <row r="39" spans="1:7" x14ac:dyDescent="0.35">
      <c r="A39" t="s">
        <v>50</v>
      </c>
      <c r="B39" s="10">
        <v>34535</v>
      </c>
      <c r="C39">
        <v>10009039774</v>
      </c>
      <c r="D39" t="s">
        <v>44</v>
      </c>
      <c r="E39" t="str">
        <f>VLOOKUP(C39,[1]dataride_info!$C$1:$G$454,3,FALSE)</f>
        <v>20.07.1994</v>
      </c>
      <c r="F39" t="str">
        <f>VLOOKUP(C39,[1]dataride_info!$C$1:$G$454,4,FALSE)</f>
        <v>ACTIVE</v>
      </c>
      <c r="G39" t="str">
        <f>VLOOKUP(C39,[1]dataride_info!$C$1:$G$454,5,FALSE)</f>
        <v>RAMIREZ MORALES Santiago</v>
      </c>
    </row>
    <row r="40" spans="1:7" x14ac:dyDescent="0.35">
      <c r="A40" t="s">
        <v>705</v>
      </c>
      <c r="B40" s="10">
        <v>32902</v>
      </c>
      <c r="C40">
        <v>10007475448</v>
      </c>
      <c r="D40" t="s">
        <v>44</v>
      </c>
      <c r="E40" t="str">
        <f>VLOOKUP(C40,[1]dataride_info!$C$1:$G$454,3,FALSE)</f>
        <v>29.01.1990</v>
      </c>
      <c r="F40" t="str">
        <f>VLOOKUP(C40,[1]dataride_info!$C$1:$G$454,4,FALSE)</f>
        <v>ACTIVE</v>
      </c>
      <c r="G40" t="str">
        <f>VLOOKUP(C40,[1]dataride_info!$C$1:$G$454,5,FALSE)</f>
        <v>MURILLO MINOTA Ruben Dario</v>
      </c>
    </row>
    <row r="41" spans="1:7" x14ac:dyDescent="0.35">
      <c r="A41" t="s">
        <v>706</v>
      </c>
      <c r="B41" s="10">
        <v>35792</v>
      </c>
      <c r="C41">
        <v>10016308007</v>
      </c>
      <c r="D41" t="s">
        <v>44</v>
      </c>
      <c r="E41" t="str">
        <f>VLOOKUP(C41,[1]dataride_info!$C$1:$G$454,3,FALSE)</f>
        <v>28.12.1997</v>
      </c>
      <c r="F41" t="str">
        <f>VLOOKUP(C41,[1]dataride_info!$C$1:$G$454,4,FALSE)</f>
        <v>ACTIVE</v>
      </c>
      <c r="G41" t="str">
        <f>VLOOKUP(C41,[1]dataride_info!$C$1:$G$454,5,FALSE)</f>
        <v>OCHOA HENAO Juan David</v>
      </c>
    </row>
    <row r="42" spans="1:7" x14ac:dyDescent="0.35">
      <c r="A42" t="s">
        <v>707</v>
      </c>
      <c r="B42" s="10">
        <v>37314</v>
      </c>
      <c r="C42">
        <v>10035452167</v>
      </c>
      <c r="D42" t="s">
        <v>44</v>
      </c>
      <c r="E42" t="str">
        <f>VLOOKUP(C42,[1]dataride_info!$C$1:$G$454,3,FALSE)</f>
        <v>27.02.2002</v>
      </c>
      <c r="F42" t="str">
        <f>VLOOKUP(C42,[1]dataride_info!$C$1:$G$454,4,FALSE)</f>
        <v>ACTIVE</v>
      </c>
      <c r="G42" t="str">
        <f>VLOOKUP(C42,[1]dataride_info!$C$1:$G$454,5,FALSE)</f>
        <v>OSORIO HENAO Julian</v>
      </c>
    </row>
    <row r="43" spans="1:7" x14ac:dyDescent="0.35">
      <c r="A43" t="s">
        <v>710</v>
      </c>
      <c r="B43" s="10">
        <v>36573</v>
      </c>
      <c r="C43">
        <v>10035252006</v>
      </c>
      <c r="D43" t="s">
        <v>44</v>
      </c>
      <c r="E43" t="str">
        <f>VLOOKUP(C43,[1]dataride_info!$C$1:$G$454,3,FALSE)</f>
        <v>17.02.2000</v>
      </c>
      <c r="F43" t="str">
        <f>VLOOKUP(C43,[1]dataride_info!$C$1:$G$454,4,FALSE)</f>
        <v>ACTIVE</v>
      </c>
      <c r="G43" t="str">
        <f>VLOOKUP(C43,[1]dataride_info!$C$1:$G$454,5,FALSE)</f>
        <v>ZAPATA UNAS Alex Juan Pablo</v>
      </c>
    </row>
    <row r="44" spans="1:7" x14ac:dyDescent="0.35">
      <c r="A44" t="s">
        <v>611</v>
      </c>
      <c r="B44" s="10">
        <v>36455</v>
      </c>
      <c r="C44">
        <v>10015327903</v>
      </c>
      <c r="D44" t="s">
        <v>42</v>
      </c>
      <c r="E44" t="str">
        <f>VLOOKUP(C44,[1]dataride_info!$C$1:$G$454,3,FALSE)</f>
        <v>22.10.1999</v>
      </c>
      <c r="F44" t="str">
        <f>VLOOKUP(C44,[1]dataride_info!$C$1:$G$454,4,FALSE)</f>
        <v>ACTIVE</v>
      </c>
      <c r="G44" t="str">
        <f>VLOOKUP(C44,[1]dataride_info!$C$1:$G$454,5,FALSE)</f>
        <v>BABOR Daniel</v>
      </c>
    </row>
    <row r="45" spans="1:7" x14ac:dyDescent="0.35">
      <c r="A45" t="s">
        <v>490</v>
      </c>
      <c r="B45" s="10">
        <v>34062</v>
      </c>
      <c r="C45">
        <v>10007503336</v>
      </c>
      <c r="D45" t="s">
        <v>42</v>
      </c>
      <c r="E45" t="str">
        <f>VLOOKUP(C45,[1]dataride_info!$C$1:$G$454,3,FALSE)</f>
        <v>03.04.1993</v>
      </c>
      <c r="F45" t="str">
        <f>VLOOKUP(C45,[1]dataride_info!$C$1:$G$454,4,FALSE)</f>
        <v>ACTIVE</v>
      </c>
      <c r="G45" t="str">
        <f>VLOOKUP(C45,[1]dataride_info!$C$1:$G$454,5,FALSE)</f>
        <v>RUGOVAC Denis</v>
      </c>
    </row>
    <row r="46" spans="1:7" x14ac:dyDescent="0.35">
      <c r="A46" t="s">
        <v>41</v>
      </c>
      <c r="B46" s="10">
        <v>34008</v>
      </c>
      <c r="C46">
        <v>10007294683</v>
      </c>
      <c r="D46" t="s">
        <v>42</v>
      </c>
      <c r="E46" t="str">
        <f>VLOOKUP(C46,[1]dataride_info!$C$1:$G$454,3,FALSE)</f>
        <v>08.02.1993</v>
      </c>
      <c r="F46" t="str">
        <f>VLOOKUP(C46,[1]dataride_info!$C$1:$G$454,4,FALSE)</f>
        <v>ACTIVE</v>
      </c>
      <c r="G46" t="str">
        <f>VLOOKUP(C46,[1]dataride_info!$C$1:$G$454,5,FALSE)</f>
        <v>WAGNER Robin</v>
      </c>
    </row>
    <row r="47" spans="1:7" x14ac:dyDescent="0.35">
      <c r="A47" t="s">
        <v>741</v>
      </c>
      <c r="B47" s="10">
        <v>34181</v>
      </c>
      <c r="C47">
        <v>10007535365</v>
      </c>
      <c r="D47" t="s">
        <v>42</v>
      </c>
      <c r="E47" t="str">
        <f>VLOOKUP(C47,[1]dataride_info!$C$1:$G$454,3,FALSE)</f>
        <v>31.07.1993</v>
      </c>
      <c r="F47" t="str">
        <f>VLOOKUP(C47,[1]dataride_info!$C$1:$G$454,4,FALSE)</f>
        <v>ACTIVE</v>
      </c>
      <c r="G47" t="str">
        <f>VLOOKUP(C47,[1]dataride_info!$C$1:$G$454,5,FALSE)</f>
        <v>TOPINKA Dominik</v>
      </c>
    </row>
    <row r="48" spans="1:7" x14ac:dyDescent="0.35">
      <c r="A48" t="s">
        <v>817</v>
      </c>
      <c r="B48" s="10">
        <v>34916</v>
      </c>
      <c r="C48">
        <v>10008988648</v>
      </c>
      <c r="D48" t="s">
        <v>42</v>
      </c>
      <c r="E48" t="str">
        <f>VLOOKUP(C48,[1]dataride_info!$C$1:$G$454,3,FALSE)</f>
        <v>05.08.1995</v>
      </c>
      <c r="F48" t="str">
        <f>VLOOKUP(C48,[1]dataride_info!$C$1:$G$454,4,FALSE)</f>
        <v>INACTIVE</v>
      </c>
      <c r="G48" t="str">
        <f>VLOOKUP(C48,[1]dataride_info!$C$1:$G$454,5,FALSE)</f>
        <v>PIETRULA Nicolas</v>
      </c>
    </row>
    <row r="49" spans="1:7" x14ac:dyDescent="0.35">
      <c r="A49" t="s">
        <v>54</v>
      </c>
      <c r="B49" s="10">
        <v>31932</v>
      </c>
      <c r="C49">
        <v>10004612534</v>
      </c>
      <c r="D49" t="s">
        <v>42</v>
      </c>
      <c r="E49" t="str">
        <f>VLOOKUP(C49,[1]dataride_info!$C$1:$G$454,3,FALSE)</f>
        <v>04.06.1987</v>
      </c>
      <c r="F49" t="str">
        <f>VLOOKUP(C49,[1]dataride_info!$C$1:$G$454,4,FALSE)</f>
        <v>ACTIVE</v>
      </c>
      <c r="G49" t="str">
        <f>VLOOKUP(C49,[1]dataride_info!$C$1:$G$454,5,FALSE)</f>
        <v>BÁBEK Tomáš</v>
      </c>
    </row>
    <row r="50" spans="1:7" x14ac:dyDescent="0.35">
      <c r="A50" t="s">
        <v>181</v>
      </c>
      <c r="B50" s="10">
        <v>36014</v>
      </c>
      <c r="C50">
        <v>10009903983</v>
      </c>
      <c r="D50" t="s">
        <v>42</v>
      </c>
      <c r="E50" t="str">
        <f>VLOOKUP(C50,[1]dataride_info!$C$1:$G$454,3,FALSE)</f>
        <v>07.08.1998</v>
      </c>
      <c r="F50" t="str">
        <f>VLOOKUP(C50,[1]dataride_info!$C$1:$G$454,4,FALSE)</f>
        <v>ACTIVE</v>
      </c>
      <c r="G50" t="str">
        <f>VLOOKUP(C50,[1]dataride_info!$C$1:$G$454,5,FALSE)</f>
        <v>BOHUSLÁVEK Matěj</v>
      </c>
    </row>
    <row r="51" spans="1:7" x14ac:dyDescent="0.35">
      <c r="A51" t="s">
        <v>172</v>
      </c>
      <c r="B51" s="10">
        <v>36088</v>
      </c>
      <c r="C51">
        <v>10010166590</v>
      </c>
      <c r="D51" t="s">
        <v>42</v>
      </c>
      <c r="E51" t="str">
        <f>VLOOKUP(C51,[1]dataride_info!$C$1:$G$454,3,FALSE)</f>
        <v>20.10.1998</v>
      </c>
      <c r="F51" t="str">
        <f>VLOOKUP(C51,[1]dataride_info!$C$1:$G$454,4,FALSE)</f>
        <v>ACTIVE</v>
      </c>
      <c r="G51" t="str">
        <f>VLOOKUP(C51,[1]dataride_info!$C$1:$G$454,5,FALSE)</f>
        <v>ČECHMAN Martin</v>
      </c>
    </row>
    <row r="52" spans="1:7" x14ac:dyDescent="0.35">
      <c r="A52" t="s">
        <v>655</v>
      </c>
      <c r="B52" s="10">
        <v>33645</v>
      </c>
      <c r="C52">
        <v>10006883344</v>
      </c>
      <c r="D52" t="s">
        <v>484</v>
      </c>
      <c r="E52" t="str">
        <f>VLOOKUP(C52,[1]dataride_info!$C$1:$G$454,3,FALSE)</f>
        <v>11.02.1992</v>
      </c>
      <c r="F52" t="str">
        <f>VLOOKUP(C52,[1]dataride_info!$C$1:$G$454,4,FALSE)</f>
        <v>ACTIVE</v>
      </c>
      <c r="G52" t="str">
        <f>VLOOKUP(C52,[1]dataride_info!$C$1:$G$454,5,FALSE)</f>
        <v>LETH Lasse</v>
      </c>
    </row>
    <row r="53" spans="1:7" x14ac:dyDescent="0.35">
      <c r="A53" t="s">
        <v>483</v>
      </c>
      <c r="B53" s="10">
        <v>37325</v>
      </c>
      <c r="C53">
        <v>10051225478</v>
      </c>
      <c r="D53" t="s">
        <v>484</v>
      </c>
      <c r="E53" t="str">
        <f>VLOOKUP(C53,[1]dataride_info!$C$1:$G$454,3,FALSE)</f>
        <v>10.03.2002</v>
      </c>
      <c r="F53" t="str">
        <f>VLOOKUP(C53,[1]dataride_info!$C$1:$G$454,4,FALSE)</f>
        <v>ACTIVE</v>
      </c>
      <c r="G53" t="str">
        <f>VLOOKUP(C53,[1]dataride_info!$C$1:$G$454,5,FALSE)</f>
        <v>HANSEN Tobias</v>
      </c>
    </row>
    <row r="54" spans="1:7" x14ac:dyDescent="0.35">
      <c r="A54" t="s">
        <v>644</v>
      </c>
      <c r="B54" s="10">
        <v>35985</v>
      </c>
      <c r="C54">
        <v>10010826089</v>
      </c>
      <c r="D54" t="s">
        <v>484</v>
      </c>
      <c r="E54" t="str">
        <f>VLOOKUP(C54,[1]dataride_info!$C$1:$G$454,3,FALSE)</f>
        <v>09.07.1998</v>
      </c>
      <c r="F54" t="str">
        <f>VLOOKUP(C54,[1]dataride_info!$C$1:$G$454,4,FALSE)</f>
        <v>ACTIVE</v>
      </c>
      <c r="G54" t="str">
        <f>VLOOKUP(C54,[1]dataride_info!$C$1:$G$454,5,FALSE)</f>
        <v>PEDERSEN Rasmus</v>
      </c>
    </row>
    <row r="55" spans="1:7" x14ac:dyDescent="0.35">
      <c r="A55" t="s">
        <v>675</v>
      </c>
      <c r="B55" s="10">
        <v>37124</v>
      </c>
      <c r="C55">
        <v>10036116720</v>
      </c>
      <c r="D55" t="s">
        <v>484</v>
      </c>
      <c r="E55" t="str">
        <f>VLOOKUP(C55,[1]dataride_info!$C$1:$G$454,3,FALSE)</f>
        <v>21.08.2001</v>
      </c>
      <c r="F55" t="str">
        <f>VLOOKUP(C55,[1]dataride_info!$C$1:$G$454,4,FALSE)</f>
        <v>ACTIVE</v>
      </c>
      <c r="G55" t="str">
        <f>VLOOKUP(C55,[1]dataride_info!$C$1:$G$454,5,FALSE)</f>
        <v>SKIVILD Robin</v>
      </c>
    </row>
    <row r="56" spans="1:7" x14ac:dyDescent="0.35">
      <c r="A56" t="s">
        <v>820</v>
      </c>
      <c r="B56" s="10">
        <v>36769</v>
      </c>
      <c r="C56">
        <v>10036503104</v>
      </c>
      <c r="D56" t="s">
        <v>484</v>
      </c>
      <c r="E56" t="str">
        <f>VLOOKUP(C56,[1]dataride_info!$C$1:$G$454,3,FALSE)</f>
        <v>31.08.2000</v>
      </c>
      <c r="F56" t="str">
        <f>VLOOKUP(C56,[1]dataride_info!$C$1:$G$454,4,FALSE)</f>
        <v>ACTIVE</v>
      </c>
      <c r="G56" t="str">
        <f>VLOOKUP(C56,[1]dataride_info!$C$1:$G$454,5,FALSE)</f>
        <v>MALMBERG Matias</v>
      </c>
    </row>
    <row r="57" spans="1:7" x14ac:dyDescent="0.35">
      <c r="A57" t="s">
        <v>654</v>
      </c>
      <c r="B57" s="10">
        <v>37949</v>
      </c>
      <c r="C57">
        <v>10049194845</v>
      </c>
      <c r="D57" t="s">
        <v>484</v>
      </c>
      <c r="E57" t="str">
        <f>VLOOKUP(C57,[1]dataride_info!$C$1:$G$454,3,FALSE)</f>
        <v>24.11.2003</v>
      </c>
      <c r="F57" t="str">
        <f>VLOOKUP(C57,[1]dataride_info!$C$1:$G$454,4,FALSE)</f>
        <v>ACTIVE</v>
      </c>
      <c r="G57" t="str">
        <f>VLOOKUP(C57,[1]dataride_info!$C$1:$G$454,5,FALSE)</f>
        <v>BÉVORT Carl-Frederik</v>
      </c>
    </row>
    <row r="58" spans="1:7" x14ac:dyDescent="0.35">
      <c r="A58" t="s">
        <v>865</v>
      </c>
      <c r="B58" s="10">
        <v>37020</v>
      </c>
      <c r="C58">
        <v>10036124396</v>
      </c>
      <c r="D58" t="s">
        <v>484</v>
      </c>
      <c r="E58" t="str">
        <f>VLOOKUP(C58,[1]dataride_info!$C$1:$G$454,3,FALSE)</f>
        <v>09.05.2001</v>
      </c>
      <c r="F58" t="str">
        <f>VLOOKUP(C58,[1]dataride_info!$C$1:$G$454,4,FALSE)</f>
        <v>ACTIVE</v>
      </c>
      <c r="G58" t="str">
        <f>VLOOKUP(C58,[1]dataride_info!$C$1:$G$454,5,FALSE)</f>
        <v>WANDAHL Frederik</v>
      </c>
    </row>
    <row r="59" spans="1:7" x14ac:dyDescent="0.35">
      <c r="A59" t="s">
        <v>165</v>
      </c>
      <c r="B59" s="10">
        <v>37064</v>
      </c>
      <c r="C59">
        <v>10041041993</v>
      </c>
      <c r="D59" t="s">
        <v>37</v>
      </c>
      <c r="E59" t="str">
        <f>VLOOKUP(C59,[1]dataride_info!$C$1:$G$454,3,FALSE)</f>
        <v>22.06.2001</v>
      </c>
      <c r="F59" t="str">
        <f>VLOOKUP(C59,[1]dataride_info!$C$1:$G$454,4,FALSE)</f>
        <v>ACTIVE</v>
      </c>
      <c r="G59" t="str">
        <f>VLOOKUP(C59,[1]dataride_info!$C$1:$G$454,5,FALSE)</f>
        <v>JIMENEZ ELIZONDO Ekain</v>
      </c>
    </row>
    <row r="60" spans="1:7" x14ac:dyDescent="0.35">
      <c r="A60" t="s">
        <v>36</v>
      </c>
      <c r="B60" s="10">
        <v>35943</v>
      </c>
      <c r="C60">
        <v>10011152354</v>
      </c>
      <c r="D60" t="s">
        <v>37</v>
      </c>
      <c r="E60" t="str">
        <f>VLOOKUP(C60,[1]dataride_info!$C$1:$G$454,3,FALSE)</f>
        <v>28.05.1998</v>
      </c>
      <c r="F60" t="str">
        <f>VLOOKUP(C60,[1]dataride_info!$C$1:$G$454,4,FALSE)</f>
        <v>ACTIVE</v>
      </c>
      <c r="G60" t="str">
        <f>VLOOKUP(C60,[1]dataride_info!$C$1:$G$454,5,FALSE)</f>
        <v>MARTINEZ CHORRO Alejandro</v>
      </c>
    </row>
    <row r="61" spans="1:7" x14ac:dyDescent="0.35">
      <c r="A61" t="s">
        <v>494</v>
      </c>
      <c r="B61" s="10">
        <v>35972</v>
      </c>
      <c r="C61">
        <v>10040741596</v>
      </c>
      <c r="D61" t="s">
        <v>37</v>
      </c>
      <c r="E61" t="str">
        <f>VLOOKUP(C61,[1]dataride_info!$C$1:$G$454,3,FALSE)</f>
        <v>26.06.1998</v>
      </c>
      <c r="F61" t="str">
        <f>VLOOKUP(C61,[1]dataride_info!$C$1:$G$454,4,FALSE)</f>
        <v>ACTIVE</v>
      </c>
      <c r="G61" t="str">
        <f>VLOOKUP(C61,[1]dataride_info!$C$1:$G$454,5,FALSE)</f>
        <v>MARTORELL HAGA Erik</v>
      </c>
    </row>
    <row r="62" spans="1:7" x14ac:dyDescent="0.35">
      <c r="A62" t="s">
        <v>617</v>
      </c>
      <c r="B62" s="10">
        <v>32192</v>
      </c>
      <c r="C62">
        <v>10019037545</v>
      </c>
      <c r="D62" t="s">
        <v>37</v>
      </c>
      <c r="E62" t="str">
        <f>VLOOKUP(C62,[1]dataride_info!$C$1:$G$454,3,FALSE)</f>
        <v>19.02.1988</v>
      </c>
      <c r="F62" t="str">
        <f>VLOOKUP(C62,[1]dataride_info!$C$1:$G$454,4,FALSE)</f>
        <v>ACTIVE</v>
      </c>
      <c r="G62" t="str">
        <f>VLOOKUP(C62,[1]dataride_info!$C$1:$G$454,5,FALSE)</f>
        <v>MORA VEDRI Sebastian</v>
      </c>
    </row>
    <row r="63" spans="1:7" x14ac:dyDescent="0.35">
      <c r="A63" t="s">
        <v>174</v>
      </c>
      <c r="B63" s="10">
        <v>33010</v>
      </c>
      <c r="C63">
        <v>10006552534</v>
      </c>
      <c r="D63" t="s">
        <v>37</v>
      </c>
      <c r="E63" t="str">
        <f>VLOOKUP(C63,[1]dataride_info!$C$1:$G$454,3,FALSE)</f>
        <v>17.05.1990</v>
      </c>
      <c r="F63" t="str">
        <f>VLOOKUP(C63,[1]dataride_info!$C$1:$G$454,4,FALSE)</f>
        <v>ACTIVE</v>
      </c>
      <c r="G63" t="str">
        <f>VLOOKUP(C63,[1]dataride_info!$C$1:$G$454,5,FALSE)</f>
        <v>PERALTA Juan</v>
      </c>
    </row>
    <row r="64" spans="1:7" x14ac:dyDescent="0.35">
      <c r="A64" t="s">
        <v>822</v>
      </c>
      <c r="B64" s="10">
        <v>32922</v>
      </c>
      <c r="C64">
        <v>10006602044</v>
      </c>
      <c r="D64" t="s">
        <v>37</v>
      </c>
      <c r="E64" t="str">
        <f>VLOOKUP(C64,[1]dataride_info!$C$1:$G$454,3,FALSE)</f>
        <v>18.02.1990</v>
      </c>
      <c r="F64" t="str">
        <f>VLOOKUP(C64,[1]dataride_info!$C$1:$G$454,4,FALSE)</f>
        <v>ACTIVE</v>
      </c>
      <c r="G64" t="str">
        <f>VLOOKUP(C64,[1]dataride_info!$C$1:$G$454,5,FALSE)</f>
        <v>ZUAZUBISKAR GALLASTEGI Illart</v>
      </c>
    </row>
    <row r="65" spans="1:7" x14ac:dyDescent="0.35">
      <c r="A65" t="s">
        <v>486</v>
      </c>
      <c r="B65" s="10">
        <v>34389</v>
      </c>
      <c r="C65">
        <v>10007900026</v>
      </c>
      <c r="D65" t="s">
        <v>27</v>
      </c>
      <c r="E65" t="str">
        <f>VLOOKUP(C65,[1]dataride_info!$C$1:$G$454,3,FALSE)</f>
        <v>24.02.1994</v>
      </c>
      <c r="F65" t="str">
        <f>VLOOKUP(C65,[1]dataride_info!$C$1:$G$454,4,FALSE)</f>
        <v>ACTIVE</v>
      </c>
      <c r="G65" t="str">
        <f>VLOOKUP(C65,[1]dataride_info!$C$1:$G$454,5,FALSE)</f>
        <v>BOUDAT Thomas</v>
      </c>
    </row>
    <row r="66" spans="1:7" x14ac:dyDescent="0.35">
      <c r="A66" t="s">
        <v>80</v>
      </c>
      <c r="B66" s="10">
        <v>35629</v>
      </c>
      <c r="C66">
        <v>10009736861</v>
      </c>
      <c r="D66" t="s">
        <v>27</v>
      </c>
      <c r="E66" t="str">
        <f>VLOOKUP(C66,[1]dataride_info!$C$1:$G$454,3,FALSE)</f>
        <v>18.07.1997</v>
      </c>
      <c r="F66" t="str">
        <f>VLOOKUP(C66,[1]dataride_info!$C$1:$G$454,4,FALSE)</f>
        <v>ACTIVE</v>
      </c>
      <c r="G66" t="str">
        <f>VLOOKUP(C66,[1]dataride_info!$C$1:$G$454,5,FALSE)</f>
        <v>DENIS Thomas</v>
      </c>
    </row>
    <row r="67" spans="1:7" x14ac:dyDescent="0.35">
      <c r="A67" t="s">
        <v>583</v>
      </c>
      <c r="B67" s="10">
        <v>36795</v>
      </c>
      <c r="C67">
        <v>10025923131</v>
      </c>
      <c r="D67" t="s">
        <v>27</v>
      </c>
      <c r="E67" t="str">
        <f>VLOOKUP(C67,[1]dataride_info!$C$1:$G$454,3,FALSE)</f>
        <v>26.09.2000</v>
      </c>
      <c r="F67" t="str">
        <f>VLOOKUP(C67,[1]dataride_info!$C$1:$G$454,4,FALSE)</f>
        <v>ACTIVE</v>
      </c>
      <c r="G67" t="str">
        <f>VLOOKUP(C67,[1]dataride_info!$C$1:$G$454,5,FALSE)</f>
        <v>GRONDIN Donavan</v>
      </c>
    </row>
    <row r="68" spans="1:7" x14ac:dyDescent="0.35">
      <c r="A68" t="s">
        <v>96</v>
      </c>
      <c r="B68" s="10">
        <v>36181</v>
      </c>
      <c r="C68">
        <v>10015683567</v>
      </c>
      <c r="D68" t="s">
        <v>27</v>
      </c>
      <c r="E68" t="str">
        <f>VLOOKUP(C68,[1]dataride_info!$C$1:$G$454,3,FALSE)</f>
        <v>21.01.1999</v>
      </c>
      <c r="F68" t="str">
        <f>VLOOKUP(C68,[1]dataride_info!$C$1:$G$454,4,FALSE)</f>
        <v>ACTIVE</v>
      </c>
      <c r="G68" t="str">
        <f>VLOOKUP(C68,[1]dataride_info!$C$1:$G$454,5,FALSE)</f>
        <v>HELAL Rayan</v>
      </c>
    </row>
    <row r="69" spans="1:7" x14ac:dyDescent="0.35">
      <c r="A69" t="s">
        <v>653</v>
      </c>
      <c r="B69" s="10">
        <v>36242</v>
      </c>
      <c r="C69">
        <v>10015907071</v>
      </c>
      <c r="D69" t="s">
        <v>27</v>
      </c>
      <c r="E69" t="str">
        <f>VLOOKUP(C69,[1]dataride_info!$C$1:$G$454,3,FALSE)</f>
        <v>23.03.1999</v>
      </c>
      <c r="F69" t="str">
        <f>VLOOKUP(C69,[1]dataride_info!$C$1:$G$454,4,FALSE)</f>
        <v>ACTIVE</v>
      </c>
      <c r="G69" t="str">
        <f>VLOOKUP(C69,[1]dataride_info!$C$1:$G$454,5,FALSE)</f>
        <v>TABELLION Valentin</v>
      </c>
    </row>
    <row r="70" spans="1:7" x14ac:dyDescent="0.35">
      <c r="A70" t="s">
        <v>584</v>
      </c>
      <c r="B70" s="10">
        <v>34954</v>
      </c>
      <c r="C70">
        <v>10009104341</v>
      </c>
      <c r="D70" t="s">
        <v>27</v>
      </c>
      <c r="E70" t="str">
        <f>VLOOKUP(C70,[1]dataride_info!$C$1:$G$454,3,FALSE)</f>
        <v>12.09.1995</v>
      </c>
      <c r="F70" t="str">
        <f>VLOOKUP(C70,[1]dataride_info!$C$1:$G$454,4,FALSE)</f>
        <v>ACTIVE</v>
      </c>
      <c r="G70" t="str">
        <f>VLOOKUP(C70,[1]dataride_info!$C$1:$G$454,5,FALSE)</f>
        <v>THOMAS Benjamin</v>
      </c>
    </row>
    <row r="71" spans="1:7" x14ac:dyDescent="0.35">
      <c r="A71" t="s">
        <v>780</v>
      </c>
      <c r="B71" s="10">
        <v>36761</v>
      </c>
      <c r="C71">
        <v>10025432875</v>
      </c>
      <c r="D71" t="s">
        <v>27</v>
      </c>
      <c r="E71" t="str">
        <f>VLOOKUP(C71,[1]dataride_info!$C$1:$G$454,3,FALSE)</f>
        <v>23.08.2000</v>
      </c>
      <c r="F71" t="str">
        <f>VLOOKUP(C71,[1]dataride_info!$C$1:$G$454,4,FALSE)</f>
        <v>ACTIVE</v>
      </c>
      <c r="G71" t="str">
        <f>VLOOKUP(C71,[1]dataride_info!$C$1:$G$454,5,FALSE)</f>
        <v>GRENGBO Florian</v>
      </c>
    </row>
    <row r="72" spans="1:7" x14ac:dyDescent="0.35">
      <c r="A72" t="s">
        <v>823</v>
      </c>
      <c r="B72" s="10">
        <v>32020</v>
      </c>
      <c r="C72">
        <v>10003310714</v>
      </c>
      <c r="D72" t="s">
        <v>27</v>
      </c>
      <c r="E72" t="str">
        <f>VLOOKUP(C72,[1]dataride_info!$C$1:$G$454,3,FALSE)</f>
        <v>31.08.1987</v>
      </c>
      <c r="F72" t="str">
        <f>VLOOKUP(C72,[1]dataride_info!$C$1:$G$454,4,FALSE)</f>
        <v>ACTIVE</v>
      </c>
      <c r="G72" t="str">
        <f>VLOOKUP(C72,[1]dataride_info!$C$1:$G$454,5,FALSE)</f>
        <v>KNEISKY Morgan</v>
      </c>
    </row>
    <row r="73" spans="1:7" x14ac:dyDescent="0.35">
      <c r="A73" t="s">
        <v>470</v>
      </c>
      <c r="B73" s="10">
        <v>36189</v>
      </c>
      <c r="C73">
        <v>10026071156</v>
      </c>
      <c r="D73" t="s">
        <v>27</v>
      </c>
      <c r="E73" t="str">
        <f>VLOOKUP(C73,[1]dataride_info!$C$1:$G$454,3,FALSE)</f>
        <v>29.01.1999</v>
      </c>
      <c r="F73" t="str">
        <f>VLOOKUP(C73,[1]dataride_info!$C$1:$G$454,4,FALSE)</f>
        <v>ACTIVE</v>
      </c>
      <c r="G73" t="str">
        <f>VLOOKUP(C73,[1]dataride_info!$C$1:$G$454,5,FALSE)</f>
        <v>DERACHE Tom</v>
      </c>
    </row>
    <row r="74" spans="1:7" x14ac:dyDescent="0.35">
      <c r="A74" t="s">
        <v>550</v>
      </c>
      <c r="B74" s="10">
        <v>37331</v>
      </c>
      <c r="C74">
        <v>10073343195</v>
      </c>
      <c r="D74" t="s">
        <v>27</v>
      </c>
      <c r="E74" t="str">
        <f>VLOOKUP(C74,[1]dataride_info!$C$1:$G$454,3,FALSE)</f>
        <v>16.03.2002</v>
      </c>
      <c r="F74" t="str">
        <f>VLOOKUP(C74,[1]dataride_info!$C$1:$G$454,4,FALSE)</f>
        <v>ACTIVE</v>
      </c>
      <c r="G74" t="str">
        <f>VLOOKUP(C74,[1]dataride_info!$C$1:$G$454,5,FALSE)</f>
        <v>GILLION Timmy</v>
      </c>
    </row>
    <row r="75" spans="1:7" x14ac:dyDescent="0.35">
      <c r="A75" t="s">
        <v>99</v>
      </c>
      <c r="B75" s="10">
        <v>35538</v>
      </c>
      <c r="C75">
        <v>10010678569</v>
      </c>
      <c r="D75" t="s">
        <v>27</v>
      </c>
      <c r="E75" t="str">
        <f>VLOOKUP(C75,[1]dataride_info!$C$1:$G$454,3,FALSE)</f>
        <v>18.04.1997</v>
      </c>
      <c r="F75" t="str">
        <f>VLOOKUP(C75,[1]dataride_info!$C$1:$G$454,4,FALSE)</f>
        <v>ACTIVE</v>
      </c>
      <c r="G75" t="str">
        <f>VLOOKUP(C75,[1]dataride_info!$C$1:$G$454,5,FALSE)</f>
        <v>VIGIER Sébastien</v>
      </c>
    </row>
    <row r="76" spans="1:7" x14ac:dyDescent="0.35">
      <c r="A76" t="s">
        <v>647</v>
      </c>
      <c r="B76" s="10">
        <v>36293</v>
      </c>
      <c r="C76">
        <v>10015483810</v>
      </c>
      <c r="D76" t="s">
        <v>113</v>
      </c>
      <c r="E76" t="str">
        <f>VLOOKUP(C76,[1]dataride_info!$C$1:$G$454,3,FALSE)</f>
        <v>13.05.1999</v>
      </c>
      <c r="F76" t="str">
        <f>VLOOKUP(C76,[1]dataride_info!$C$1:$G$454,4,FALSE)</f>
        <v>ACTIVE</v>
      </c>
      <c r="G76" t="str">
        <f>VLOOKUP(C76,[1]dataride_info!$C$1:$G$454,5,FALSE)</f>
        <v>BRITTON Rhys</v>
      </c>
    </row>
    <row r="77" spans="1:7" x14ac:dyDescent="0.35">
      <c r="A77" t="s">
        <v>137</v>
      </c>
      <c r="B77" s="10">
        <v>36588</v>
      </c>
      <c r="C77">
        <v>10014936364</v>
      </c>
      <c r="D77" t="s">
        <v>113</v>
      </c>
      <c r="E77" t="str">
        <f>VLOOKUP(C77,[1]dataride_info!$C$1:$G$454,3,FALSE)</f>
        <v>03.03.2000</v>
      </c>
      <c r="F77" t="str">
        <f>VLOOKUP(C77,[1]dataride_info!$C$1:$G$454,4,FALSE)</f>
        <v>ACTIVE</v>
      </c>
      <c r="G77" t="str">
        <f>VLOOKUP(C77,[1]dataride_info!$C$1:$G$454,5,FALSE)</f>
        <v>FIELDING Alistair</v>
      </c>
    </row>
    <row r="78" spans="1:7" x14ac:dyDescent="0.35">
      <c r="A78" t="s">
        <v>585</v>
      </c>
      <c r="B78" s="10">
        <v>36056</v>
      </c>
      <c r="C78">
        <v>10010182051</v>
      </c>
      <c r="D78" t="s">
        <v>113</v>
      </c>
      <c r="E78" t="str">
        <f>VLOOKUP(C78,[1]dataride_info!$C$1:$G$454,3,FALSE)</f>
        <v>18.09.1998</v>
      </c>
      <c r="F78" t="str">
        <f>VLOOKUP(C78,[1]dataride_info!$C$1:$G$454,4,FALSE)</f>
        <v>ACTIVE</v>
      </c>
      <c r="G78" t="str">
        <f>VLOOKUP(C78,[1]dataride_info!$C$1:$G$454,5,FALSE)</f>
        <v>HAYTER Ethan</v>
      </c>
    </row>
    <row r="79" spans="1:7" x14ac:dyDescent="0.35">
      <c r="A79" t="s">
        <v>132</v>
      </c>
      <c r="B79" s="10">
        <v>36354</v>
      </c>
      <c r="C79">
        <v>10015483305</v>
      </c>
      <c r="D79" t="s">
        <v>113</v>
      </c>
      <c r="E79" t="str">
        <f>VLOOKUP(C79,[1]dataride_info!$C$1:$G$454,3,FALSE)</f>
        <v>13.07.1999</v>
      </c>
      <c r="F79" t="str">
        <f>VLOOKUP(C79,[1]dataride_info!$C$1:$G$454,4,FALSE)</f>
        <v>ACTIVE</v>
      </c>
      <c r="G79" t="str">
        <f>VLOOKUP(C79,[1]dataride_info!$C$1:$G$454,5,FALSE)</f>
        <v>TURNBULL Hamish</v>
      </c>
    </row>
    <row r="80" spans="1:7" x14ac:dyDescent="0.35">
      <c r="A80" t="s">
        <v>475</v>
      </c>
      <c r="B80" s="10">
        <v>36764</v>
      </c>
      <c r="C80">
        <v>10023821362</v>
      </c>
      <c r="D80" t="s">
        <v>113</v>
      </c>
      <c r="E80" t="str">
        <f>VLOOKUP(C80,[1]dataride_info!$C$1:$G$454,3,FALSE)</f>
        <v>26.08.2000</v>
      </c>
      <c r="F80" t="str">
        <f>VLOOKUP(C80,[1]dataride_info!$C$1:$G$454,4,FALSE)</f>
        <v>ACTIVE</v>
      </c>
      <c r="G80" t="str">
        <f>VLOOKUP(C80,[1]dataride_info!$C$1:$G$454,5,FALSE)</f>
        <v>VERNON Ethan</v>
      </c>
    </row>
    <row r="81" spans="1:7" x14ac:dyDescent="0.35">
      <c r="A81" t="s">
        <v>586</v>
      </c>
      <c r="B81" s="10">
        <v>35029</v>
      </c>
      <c r="C81">
        <v>10008663700</v>
      </c>
      <c r="D81" t="s">
        <v>113</v>
      </c>
      <c r="E81" t="str">
        <f>VLOOKUP(C81,[1]dataride_info!$C$1:$G$454,3,FALSE)</f>
        <v>26.11.1995</v>
      </c>
      <c r="F81" t="str">
        <f>VLOOKUP(C81,[1]dataride_info!$C$1:$G$454,4,FALSE)</f>
        <v>ACTIVE</v>
      </c>
      <c r="G81" t="str">
        <f>VLOOKUP(C81,[1]dataride_info!$C$1:$G$454,5,FALSE)</f>
        <v>WOOD Oliver</v>
      </c>
    </row>
    <row r="82" spans="1:7" x14ac:dyDescent="0.35">
      <c r="A82" t="s">
        <v>74</v>
      </c>
      <c r="B82" s="10">
        <v>37489</v>
      </c>
      <c r="C82">
        <v>10083501624</v>
      </c>
      <c r="D82" t="s">
        <v>113</v>
      </c>
      <c r="E82" t="str">
        <f>VLOOKUP(C82,[1]dataride_info!$C$1:$G$454,3,FALSE)</f>
        <v>21.08.2002</v>
      </c>
      <c r="F82" t="str">
        <f>VLOOKUP(C82,[1]dataride_info!$C$1:$G$454,4,FALSE)</f>
        <v>ACTIVE</v>
      </c>
      <c r="G82" t="str">
        <f>VLOOKUP(C82,[1]dataride_info!$C$1:$G$454,5,FALSE)</f>
        <v>NORRIS Hayden</v>
      </c>
    </row>
    <row r="83" spans="1:7" x14ac:dyDescent="0.35">
      <c r="A83" t="s">
        <v>125</v>
      </c>
      <c r="B83" s="10">
        <v>35475</v>
      </c>
      <c r="C83">
        <v>10017950943</v>
      </c>
      <c r="D83" t="s">
        <v>113</v>
      </c>
      <c r="E83" t="str">
        <f>VLOOKUP(C83,[1]dataride_info!$C$1:$G$454,3,FALSE)</f>
        <v>14.02.1997</v>
      </c>
      <c r="F83" t="str">
        <f>VLOOKUP(C83,[1]dataride_info!$C$1:$G$454,4,FALSE)</f>
        <v>ACTIVE</v>
      </c>
      <c r="G83" t="str">
        <f>VLOOKUP(C83,[1]dataride_info!$C$1:$G$454,5,FALSE)</f>
        <v>TRUMAN Joseph</v>
      </c>
    </row>
    <row r="84" spans="1:7" x14ac:dyDescent="0.35">
      <c r="A84" t="s">
        <v>382</v>
      </c>
      <c r="B84" s="10">
        <v>33814</v>
      </c>
      <c r="C84">
        <v>10006898502</v>
      </c>
      <c r="D84" t="s">
        <v>113</v>
      </c>
      <c r="E84" t="str">
        <f>VLOOKUP(C84,[1]dataride_info!$C$1:$G$454,3,FALSE)</f>
        <v>29.07.1992</v>
      </c>
      <c r="F84" t="str">
        <f>VLOOKUP(C84,[1]dataride_info!$C$1:$G$454,4,FALSE)</f>
        <v>INACTIVE</v>
      </c>
      <c r="G84" t="str">
        <f>VLOOKUP(C84,[1]dataride_info!$C$1:$G$454,5,FALSE)</f>
        <v>EMADI Kian</v>
      </c>
    </row>
    <row r="85" spans="1:7" x14ac:dyDescent="0.35">
      <c r="A85" t="s">
        <v>779</v>
      </c>
      <c r="B85" s="10">
        <v>35386</v>
      </c>
      <c r="C85">
        <v>10014741455</v>
      </c>
      <c r="D85" t="s">
        <v>113</v>
      </c>
      <c r="E85" t="str">
        <f>VLOOKUP(C85,[1]dataride_info!$C$1:$G$454,3,FALSE)</f>
        <v>17.11.1996</v>
      </c>
      <c r="F85" t="str">
        <f>VLOOKUP(C85,[1]dataride_info!$C$1:$G$454,4,FALSE)</f>
        <v>ACTIVE</v>
      </c>
      <c r="G85" t="str">
        <f>VLOOKUP(C85,[1]dataride_info!$C$1:$G$454,5,FALSE)</f>
        <v>TANFIELD Charlie</v>
      </c>
    </row>
    <row r="86" spans="1:7" x14ac:dyDescent="0.35">
      <c r="A86" t="s">
        <v>628</v>
      </c>
      <c r="B86" s="10">
        <v>35300</v>
      </c>
      <c r="C86">
        <v>10013692037</v>
      </c>
      <c r="D86" t="s">
        <v>113</v>
      </c>
      <c r="E86" t="str">
        <f>VLOOKUP(C86,[1]dataride_info!$C$1:$G$454,3,FALSE)</f>
        <v>23.08.1996</v>
      </c>
      <c r="F86" t="str">
        <f>VLOOKUP(C86,[1]dataride_info!$C$1:$G$454,4,FALSE)</f>
        <v>Active</v>
      </c>
      <c r="G86" t="str">
        <f>VLOOKUP(C86,[1]dataride_info!$C$1:$G$454,5,FALSE)</f>
        <v>PERRETT William</v>
      </c>
    </row>
    <row r="87" spans="1:7" x14ac:dyDescent="0.35">
      <c r="A87" t="s">
        <v>782</v>
      </c>
      <c r="B87" s="10">
        <v>36911</v>
      </c>
      <c r="C87">
        <v>10023923517</v>
      </c>
      <c r="D87" t="s">
        <v>113</v>
      </c>
      <c r="E87" t="str">
        <f>VLOOKUP(C87,[1]dataride_info!$C$1:$G$454,3,FALSE)</f>
        <v>20.01.2001</v>
      </c>
      <c r="F87" t="str">
        <f>VLOOKUP(C87,[1]dataride_info!$C$1:$G$454,4,FALSE)</f>
        <v>ACTIVE</v>
      </c>
      <c r="G87" t="str">
        <f>VLOOKUP(C87,[1]dataride_info!$C$1:$G$454,5,FALSE)</f>
        <v>BUNTING James</v>
      </c>
    </row>
    <row r="88" spans="1:7" x14ac:dyDescent="0.35">
      <c r="A88" t="s">
        <v>761</v>
      </c>
      <c r="B88" s="10">
        <v>36638</v>
      </c>
      <c r="C88">
        <v>10023824190</v>
      </c>
      <c r="D88" t="s">
        <v>113</v>
      </c>
      <c r="E88" t="str">
        <f>VLOOKUP(C88,[1]dataride_info!$C$1:$G$454,3,FALSE)</f>
        <v>22.04.2000</v>
      </c>
      <c r="F88" t="str">
        <f>VLOOKUP(C88,[1]dataride_info!$C$1:$G$454,4,FALSE)</f>
        <v>ACTIVE</v>
      </c>
      <c r="G88" t="str">
        <f>VLOOKUP(C88,[1]dataride_info!$C$1:$G$454,5,FALSE)</f>
        <v>TIDBALL William</v>
      </c>
    </row>
    <row r="89" spans="1:7" x14ac:dyDescent="0.35">
      <c r="A89" t="s">
        <v>510</v>
      </c>
      <c r="B89" s="10">
        <v>36892</v>
      </c>
      <c r="C89">
        <v>10036553624</v>
      </c>
      <c r="D89" t="s">
        <v>29</v>
      </c>
      <c r="E89" t="str">
        <f>VLOOKUP(C89,[1]dataride_info!$C$1:$G$454,3,FALSE)</f>
        <v>01.01.2001</v>
      </c>
      <c r="F89" t="str">
        <f>VLOOKUP(C89,[1]dataride_info!$C$1:$G$454,4,FALSE)</f>
        <v>ACTIVE</v>
      </c>
      <c r="G89" t="str">
        <f>VLOOKUP(C89,[1]dataride_info!$C$1:$G$454,5,FALSE)</f>
        <v>BUCK-GRAMCKO Tobias</v>
      </c>
    </row>
    <row r="90" spans="1:7" x14ac:dyDescent="0.35">
      <c r="A90" t="s">
        <v>516</v>
      </c>
      <c r="B90" s="10">
        <v>37227</v>
      </c>
      <c r="C90">
        <v>10036275758</v>
      </c>
      <c r="D90" t="s">
        <v>29</v>
      </c>
      <c r="E90" t="str">
        <f>VLOOKUP(C90,[1]dataride_info!$C$1:$G$454,3,FALSE)</f>
        <v>02.12.2001</v>
      </c>
      <c r="F90" t="str">
        <f>VLOOKUP(C90,[1]dataride_info!$C$1:$G$454,4,FALSE)</f>
        <v>ACTIVE</v>
      </c>
      <c r="G90" t="str">
        <f>VLOOKUP(C90,[1]dataride_info!$C$1:$G$454,5,FALSE)</f>
        <v>HEINRICH Nicolas</v>
      </c>
    </row>
    <row r="91" spans="1:7" x14ac:dyDescent="0.35">
      <c r="A91" t="s">
        <v>40</v>
      </c>
      <c r="B91" s="10">
        <v>35085</v>
      </c>
      <c r="C91">
        <v>10009178002</v>
      </c>
      <c r="D91" t="s">
        <v>29</v>
      </c>
      <c r="E91" t="str">
        <f>VLOOKUP(C91,[1]dataride_info!$C$1:$G$454,3,FALSE)</f>
        <v>21.01.1996</v>
      </c>
      <c r="F91" t="str">
        <f>VLOOKUP(C91,[1]dataride_info!$C$1:$G$454,4,FALSE)</f>
        <v>ACTIVE</v>
      </c>
      <c r="G91" t="str">
        <f>VLOOKUP(C91,[1]dataride_info!$C$1:$G$454,5,FALSE)</f>
        <v>JURCZYK Marc</v>
      </c>
    </row>
    <row r="92" spans="1:7" x14ac:dyDescent="0.35">
      <c r="A92" t="s">
        <v>597</v>
      </c>
      <c r="B92" s="10">
        <v>33133</v>
      </c>
      <c r="C92">
        <v>10005967403</v>
      </c>
      <c r="D92" t="s">
        <v>29</v>
      </c>
      <c r="E92" t="str">
        <f>VLOOKUP(C92,[1]dataride_info!$C$1:$G$454,3,FALSE)</f>
        <v>17.09.1990</v>
      </c>
      <c r="F92" t="str">
        <f>VLOOKUP(C92,[1]dataride_info!$C$1:$G$454,4,FALSE)</f>
        <v>ACTIVE</v>
      </c>
      <c r="G92" t="str">
        <f>VLOOKUP(C92,[1]dataride_info!$C$1:$G$454,5,FALSE)</f>
        <v>REINHARDT Theo</v>
      </c>
    </row>
    <row r="93" spans="1:7" x14ac:dyDescent="0.35">
      <c r="A93" t="s">
        <v>481</v>
      </c>
      <c r="B93" s="10">
        <v>37426</v>
      </c>
      <c r="C93">
        <v>10050865568</v>
      </c>
      <c r="D93" t="s">
        <v>29</v>
      </c>
      <c r="E93" t="str">
        <f>VLOOKUP(C93,[1]dataride_info!$C$1:$G$454,3,FALSE)</f>
        <v>19.06.2002</v>
      </c>
      <c r="F93" t="str">
        <f>VLOOKUP(C93,[1]dataride_info!$C$1:$G$454,4,FALSE)</f>
        <v>ACTIVE</v>
      </c>
      <c r="G93" t="str">
        <f>VLOOKUP(C93,[1]dataride_info!$C$1:$G$454,5,FALSE)</f>
        <v>TEUTENBERG Tim Torn</v>
      </c>
    </row>
    <row r="94" spans="1:7" x14ac:dyDescent="0.35">
      <c r="A94" t="s">
        <v>68</v>
      </c>
      <c r="B94" s="10">
        <v>32965</v>
      </c>
      <c r="C94">
        <v>10006379247</v>
      </c>
      <c r="D94" t="s">
        <v>29</v>
      </c>
      <c r="E94" t="str">
        <f>VLOOKUP(C94,[1]dataride_info!$C$1:$G$454,3,FALSE)</f>
        <v>02.04.1990</v>
      </c>
      <c r="F94" t="str">
        <f>VLOOKUP(C94,[1]dataride_info!$C$1:$G$454,4,FALSE)</f>
        <v>Active</v>
      </c>
      <c r="G94" t="str">
        <f>VLOOKUP(C94,[1]dataride_info!$C$1:$G$454,5,FALSE)</f>
        <v>EILERS Joachim</v>
      </c>
    </row>
    <row r="95" spans="1:7" x14ac:dyDescent="0.35">
      <c r="A95" t="s">
        <v>825</v>
      </c>
      <c r="B95" s="10">
        <v>36905</v>
      </c>
      <c r="C95">
        <v>10036281923</v>
      </c>
      <c r="D95" t="s">
        <v>29</v>
      </c>
      <c r="E95" t="str">
        <f>VLOOKUP(C95,[1]dataride_info!$C$1:$G$454,3,FALSE)</f>
        <v>14.01.2001</v>
      </c>
      <c r="F95" t="str">
        <f>VLOOKUP(C95,[1]dataride_info!$C$1:$G$454,4,FALSE)</f>
        <v>ACTIVE</v>
      </c>
      <c r="G95" t="str">
        <f>VLOOKUP(C95,[1]dataride_info!$C$1:$G$454,5,FALSE)</f>
        <v>KEUP Pierre-Pascal</v>
      </c>
    </row>
    <row r="96" spans="1:7" x14ac:dyDescent="0.35">
      <c r="A96" t="s">
        <v>596</v>
      </c>
      <c r="B96" s="10">
        <v>31448</v>
      </c>
      <c r="C96">
        <v>10003301620</v>
      </c>
      <c r="D96" t="s">
        <v>29</v>
      </c>
      <c r="E96" t="str">
        <f>VLOOKUP(C96,[1]dataride_info!$C$1:$G$454,3,FALSE)</f>
        <v>05.02.1986</v>
      </c>
      <c r="F96" t="str">
        <f>VLOOKUP(C96,[1]dataride_info!$C$1:$G$454,4,FALSE)</f>
        <v>ACTIVE</v>
      </c>
      <c r="G96" t="str">
        <f>VLOOKUP(C96,[1]dataride_info!$C$1:$G$454,5,FALSE)</f>
        <v>KLUGE Roger</v>
      </c>
    </row>
    <row r="97" spans="1:7" x14ac:dyDescent="0.35">
      <c r="A97" t="s">
        <v>551</v>
      </c>
      <c r="B97" s="10">
        <v>35958</v>
      </c>
      <c r="C97">
        <v>10010166792</v>
      </c>
      <c r="D97" t="s">
        <v>29</v>
      </c>
      <c r="E97" t="str">
        <f>VLOOKUP(C97,[1]dataride_info!$C$1:$G$454,3,FALSE)</f>
        <v>12.06.1998</v>
      </c>
      <c r="F97" t="str">
        <f>VLOOKUP(C97,[1]dataride_info!$C$1:$G$454,4,FALSE)</f>
        <v>ACTIVE</v>
      </c>
      <c r="G97" t="str">
        <f>VLOOKUP(C97,[1]dataride_info!$C$1:$G$454,5,FALSE)</f>
        <v>SCHRÖTER Nik</v>
      </c>
    </row>
    <row r="98" spans="1:7" x14ac:dyDescent="0.35">
      <c r="A98" t="s">
        <v>70</v>
      </c>
      <c r="B98" s="10">
        <v>36738</v>
      </c>
      <c r="C98">
        <v>10050002066</v>
      </c>
      <c r="D98" t="s">
        <v>29</v>
      </c>
      <c r="E98" t="str">
        <f>VLOOKUP(C98,[1]dataride_info!$C$1:$G$454,3,FALSE)</f>
        <v>31.07.2000</v>
      </c>
      <c r="F98" t="str">
        <f>VLOOKUP(C98,[1]dataride_info!$C$1:$G$454,4,FALSE)</f>
        <v>ACTIVE</v>
      </c>
      <c r="G98" t="str">
        <f>VLOOKUP(C98,[1]dataride_info!$C$1:$G$454,5,FALSE)</f>
        <v>HÖHNE Anton</v>
      </c>
    </row>
    <row r="99" spans="1:7" x14ac:dyDescent="0.35">
      <c r="A99" t="s">
        <v>866</v>
      </c>
      <c r="B99" s="10">
        <v>36042</v>
      </c>
      <c r="C99">
        <v>10010186701</v>
      </c>
      <c r="D99" t="s">
        <v>29</v>
      </c>
      <c r="E99" t="str">
        <f>VLOOKUP(C99,[1]dataride_info!$C$1:$G$454,3,FALSE)</f>
        <v>04.09.1998</v>
      </c>
      <c r="F99" t="str">
        <f>VLOOKUP(C99,[1]dataride_info!$C$1:$G$454,4,FALSE)</f>
        <v>ACTIVE</v>
      </c>
      <c r="G99" t="str">
        <f>VLOOKUP(C99,[1]dataride_info!$C$1:$G$454,5,FALSE)</f>
        <v>GROß Felix</v>
      </c>
    </row>
    <row r="100" spans="1:7" x14ac:dyDescent="0.35">
      <c r="A100" t="s">
        <v>157</v>
      </c>
      <c r="B100" s="10">
        <v>32944</v>
      </c>
      <c r="C100">
        <v>10006063086</v>
      </c>
      <c r="D100" t="s">
        <v>142</v>
      </c>
      <c r="E100" t="str">
        <f>VLOOKUP(C100,[1]dataride_info!$C$1:$G$454,3,FALSE)</f>
        <v>12.03.1990</v>
      </c>
      <c r="F100" t="str">
        <f>VLOOKUP(C100,[1]dataride_info!$C$1:$G$454,4,FALSE)</f>
        <v>ACTIVE</v>
      </c>
      <c r="G100" t="str">
        <f>VLOOKUP(C100,[1]dataride_info!$C$1:$G$454,5,FALSE)</f>
        <v>BRETAS Sotirios</v>
      </c>
    </row>
    <row r="101" spans="1:7" x14ac:dyDescent="0.35">
      <c r="A101" t="s">
        <v>141</v>
      </c>
      <c r="B101" s="10">
        <v>34345</v>
      </c>
      <c r="C101">
        <v>10009073524</v>
      </c>
      <c r="D101" t="s">
        <v>142</v>
      </c>
      <c r="E101" t="str">
        <f>VLOOKUP(C101,[1]dataride_info!$C$1:$G$454,3,FALSE)</f>
        <v>11.01.1994</v>
      </c>
      <c r="F101" t="str">
        <f>VLOOKUP(C101,[1]dataride_info!$C$1:$G$454,4,FALSE)</f>
        <v>ACTIVE</v>
      </c>
      <c r="G101" t="str">
        <f>VLOOKUP(C101,[1]dataride_info!$C$1:$G$454,5,FALSE)</f>
        <v>KALOGEROPOULOS Ioannis</v>
      </c>
    </row>
    <row r="102" spans="1:7" x14ac:dyDescent="0.35">
      <c r="A102" t="s">
        <v>179</v>
      </c>
      <c r="B102" s="10">
        <v>37187</v>
      </c>
      <c r="C102">
        <v>10081023272</v>
      </c>
      <c r="D102" t="s">
        <v>142</v>
      </c>
      <c r="E102" t="str">
        <f>VLOOKUP(C102,[1]dataride_info!$C$1:$G$454,3,FALSE)</f>
        <v>23.10.2001</v>
      </c>
      <c r="F102" t="str">
        <f>VLOOKUP(C102,[1]dataride_info!$C$1:$G$454,4,FALSE)</f>
        <v>ACTIVE</v>
      </c>
      <c r="G102" t="str">
        <f>VLOOKUP(C102,[1]dataride_info!$C$1:$G$454,5,FALSE)</f>
        <v>LIVANOS Konstantinos</v>
      </c>
    </row>
    <row r="103" spans="1:7" x14ac:dyDescent="0.35">
      <c r="A103" t="s">
        <v>867</v>
      </c>
      <c r="B103" s="10">
        <v>36421</v>
      </c>
      <c r="C103">
        <v>10015329418</v>
      </c>
      <c r="D103" t="s">
        <v>142</v>
      </c>
      <c r="E103" t="str">
        <f>VLOOKUP(C103,[1]dataride_info!$C$1:$G$454,3,FALSE)</f>
        <v>18.09.1999</v>
      </c>
      <c r="F103" t="str">
        <f>VLOOKUP(C103,[1]dataride_info!$C$1:$G$454,4,FALSE)</f>
        <v>INACTIVE</v>
      </c>
      <c r="G103" t="str">
        <f>VLOOKUP(C103,[1]dataride_info!$C$1:$G$454,5,FALSE)</f>
        <v>CHRISTAKOS Dimitrios</v>
      </c>
    </row>
    <row r="104" spans="1:7" x14ac:dyDescent="0.35">
      <c r="A104" t="s">
        <v>868</v>
      </c>
      <c r="B104" s="10">
        <v>35321</v>
      </c>
      <c r="C104">
        <v>10009233471</v>
      </c>
      <c r="D104" t="s">
        <v>142</v>
      </c>
      <c r="E104" t="str">
        <f>VLOOKUP(C104,[1]dataride_info!$C$1:$G$454,3,FALSE)</f>
        <v>13.09.1996</v>
      </c>
      <c r="F104" t="str">
        <f>VLOOKUP(C104,[1]dataride_info!$C$1:$G$454,4,FALSE)</f>
        <v>ACTIVE</v>
      </c>
      <c r="G104" t="str">
        <f>VLOOKUP(C104,[1]dataride_info!$C$1:$G$454,5,FALSE)</f>
        <v>SOULIOS Zisis</v>
      </c>
    </row>
    <row r="105" spans="1:7" x14ac:dyDescent="0.35">
      <c r="A105" t="s">
        <v>827</v>
      </c>
      <c r="B105" s="10">
        <v>35336</v>
      </c>
      <c r="C105">
        <v>10009520532</v>
      </c>
      <c r="D105" t="s">
        <v>82</v>
      </c>
      <c r="E105" t="str">
        <f>VLOOKUP(C105,[1]dataride_info!$C$1:$G$454,3,FALSE)</f>
        <v>28.09.1996</v>
      </c>
      <c r="F105" t="str">
        <f>VLOOKUP(C105,[1]dataride_info!$C$1:$G$454,4,FALSE)</f>
        <v>ACTIVE</v>
      </c>
      <c r="G105" t="str">
        <f>VLOOKUP(C105,[1]dataride_info!$C$1:$G$454,5,FALSE)</f>
        <v>FILUTÁS Viktor</v>
      </c>
    </row>
    <row r="106" spans="1:7" x14ac:dyDescent="0.35">
      <c r="A106" t="s">
        <v>828</v>
      </c>
      <c r="B106" s="10">
        <v>32317</v>
      </c>
      <c r="C106">
        <v>10004610413</v>
      </c>
      <c r="D106" t="s">
        <v>82</v>
      </c>
      <c r="E106" t="str">
        <f>VLOOKUP(C106,[1]dataride_info!$C$1:$G$454,3,FALSE)</f>
        <v>23.06.1988</v>
      </c>
      <c r="F106" t="str">
        <f>VLOOKUP(C106,[1]dataride_info!$C$1:$G$454,4,FALSE)</f>
        <v>ACTIVE</v>
      </c>
      <c r="G106" t="str">
        <f>VLOOKUP(C106,[1]dataride_info!$C$1:$G$454,5,FALSE)</f>
        <v>LOVASSY Krisztián</v>
      </c>
    </row>
    <row r="107" spans="1:7" x14ac:dyDescent="0.35">
      <c r="A107" t="s">
        <v>171</v>
      </c>
      <c r="B107" s="10">
        <v>33057</v>
      </c>
      <c r="C107">
        <v>10007073506</v>
      </c>
      <c r="D107" t="s">
        <v>82</v>
      </c>
      <c r="E107" t="str">
        <f>VLOOKUP(C107,[1]dataride_info!$C$1:$G$454,3,FALSE)</f>
        <v>03.07.1990</v>
      </c>
      <c r="F107" t="str">
        <f>VLOOKUP(C107,[1]dataride_info!$C$1:$G$454,4,FALSE)</f>
        <v>ACTIVE</v>
      </c>
      <c r="G107" t="str">
        <f>VLOOKUP(C107,[1]dataride_info!$C$1:$G$454,5,FALSE)</f>
        <v>SZALONTAY Sándor</v>
      </c>
    </row>
    <row r="108" spans="1:7" x14ac:dyDescent="0.35">
      <c r="A108" t="s">
        <v>175</v>
      </c>
      <c r="B108" s="10">
        <v>37198</v>
      </c>
      <c r="C108">
        <v>10061956813</v>
      </c>
      <c r="D108" t="s">
        <v>82</v>
      </c>
      <c r="E108" t="str">
        <f>VLOOKUP(C108,[1]dataride_info!$C$1:$G$454,3,FALSE)</f>
        <v>03.11.2001</v>
      </c>
      <c r="F108" t="str">
        <f>VLOOKUP(C108,[1]dataride_info!$C$1:$G$454,4,FALSE)</f>
        <v>INACTIVE</v>
      </c>
      <c r="G108" t="str">
        <f>VLOOKUP(C108,[1]dataride_info!$C$1:$G$454,5,FALSE)</f>
        <v>LOVASSY Patrik Rómeó</v>
      </c>
    </row>
    <row r="109" spans="1:7" x14ac:dyDescent="0.35">
      <c r="A109" t="s">
        <v>869</v>
      </c>
      <c r="B109" s="10">
        <v>36278</v>
      </c>
      <c r="C109">
        <v>10011000790</v>
      </c>
      <c r="D109" t="s">
        <v>82</v>
      </c>
      <c r="E109" t="str">
        <f>VLOOKUP(C109,[1]dataride_info!$C$1:$G$454,3,FALSE)</f>
        <v>28.04.1999</v>
      </c>
      <c r="F109" t="str">
        <f>VLOOKUP(C109,[1]dataride_info!$C$1:$G$454,4,FALSE)</f>
        <v>INACTIVE</v>
      </c>
      <c r="G109" t="str">
        <f>VLOOKUP(C109,[1]dataride_info!$C$1:$G$454,5,FALSE)</f>
        <v>OROSZ Gergő</v>
      </c>
    </row>
    <row r="110" spans="1:7" x14ac:dyDescent="0.35">
      <c r="A110" t="s">
        <v>111</v>
      </c>
      <c r="B110" s="10">
        <v>36960</v>
      </c>
      <c r="C110">
        <v>10050873046</v>
      </c>
      <c r="D110" t="s">
        <v>61</v>
      </c>
      <c r="E110" t="str">
        <f>VLOOKUP(C110,[1]dataride_info!$C$1:$G$454,3,FALSE)</f>
        <v>10.03.2001</v>
      </c>
      <c r="F110" t="str">
        <f>VLOOKUP(C110,[1]dataride_info!$C$1:$G$454,4,FALSE)</f>
        <v>ACTIVE</v>
      </c>
      <c r="G110" t="str">
        <f>VLOOKUP(C110,[1]dataride_info!$C$1:$G$454,5,FALSE)</f>
        <v>ESOW Esow</v>
      </c>
    </row>
    <row r="111" spans="1:7" x14ac:dyDescent="0.35">
      <c r="A111" t="s">
        <v>71</v>
      </c>
      <c r="B111" s="10">
        <v>37429</v>
      </c>
      <c r="C111">
        <v>10050626809</v>
      </c>
      <c r="D111" t="s">
        <v>61</v>
      </c>
      <c r="E111" t="str">
        <f>VLOOKUP(C111,[1]dataride_info!$C$1:$G$454,3,FALSE)</f>
        <v>22.06.2002</v>
      </c>
      <c r="F111" t="str">
        <f>VLOOKUP(C111,[1]dataride_info!$C$1:$G$454,4,FALSE)</f>
        <v>ACTIVE</v>
      </c>
      <c r="G111" t="str">
        <f>VLOOKUP(C111,[1]dataride_info!$C$1:$G$454,5,FALSE)</f>
        <v>LAITONJAM Ronaldo</v>
      </c>
    </row>
    <row r="112" spans="1:7" x14ac:dyDescent="0.35">
      <c r="A112" t="s">
        <v>558</v>
      </c>
      <c r="B112" s="10">
        <v>37291</v>
      </c>
      <c r="C112">
        <v>10050945693</v>
      </c>
      <c r="D112" t="s">
        <v>61</v>
      </c>
      <c r="E112" t="str">
        <f>VLOOKUP(C112,[1]dataride_info!$C$1:$G$454,3,FALSE)</f>
        <v>04.02.2002</v>
      </c>
      <c r="F112" t="str">
        <f>VLOOKUP(C112,[1]dataride_info!$C$1:$G$454,4,FALSE)</f>
        <v>ACTIVE</v>
      </c>
      <c r="G112" t="str">
        <f>VLOOKUP(C112,[1]dataride_info!$C$1:$G$454,5,FALSE)</f>
        <v>SINGH Y Rojit</v>
      </c>
    </row>
    <row r="113" spans="1:7" x14ac:dyDescent="0.35">
      <c r="A113" t="s">
        <v>829</v>
      </c>
      <c r="B113" s="10">
        <v>36951</v>
      </c>
      <c r="C113">
        <v>10050626405</v>
      </c>
      <c r="D113" t="s">
        <v>61</v>
      </c>
      <c r="E113" t="str">
        <f>VLOOKUP(C113,[1]dataride_info!$C$1:$G$454,3,FALSE)</f>
        <v>01.03.2001</v>
      </c>
      <c r="F113" t="str">
        <f>VLOOKUP(C113,[1]dataride_info!$C$1:$G$454,4,FALSE)</f>
        <v>ACTIVE</v>
      </c>
      <c r="G113" t="str">
        <f>VLOOKUP(C113,[1]dataride_info!$C$1:$G$454,5,FALSE)</f>
        <v>KEITHELLAKPAM Jemsh Singh</v>
      </c>
    </row>
    <row r="114" spans="1:7" x14ac:dyDescent="0.35">
      <c r="A114" t="s">
        <v>870</v>
      </c>
      <c r="B114" s="10">
        <v>36455</v>
      </c>
      <c r="C114">
        <v>10011040705</v>
      </c>
      <c r="D114" t="s">
        <v>178</v>
      </c>
      <c r="E114" t="str">
        <f>VLOOKUP(C114,[1]dataride_info!$C$1:$G$454,3,FALSE)</f>
        <v>22.10.1999</v>
      </c>
      <c r="F114" t="str">
        <f>VLOOKUP(C114,[1]dataride_info!$C$1:$G$454,4,FALSE)</f>
        <v>ACTIVE</v>
      </c>
      <c r="G114" t="str">
        <f>VLOOKUP(C114,[1]dataride_info!$C$1:$G$454,5,FALSE)</f>
        <v>MURPHY Jack Bernard</v>
      </c>
    </row>
    <row r="115" spans="1:7" x14ac:dyDescent="0.35">
      <c r="A115" t="s">
        <v>477</v>
      </c>
      <c r="B115" s="10">
        <v>36980</v>
      </c>
      <c r="C115">
        <v>10059718032</v>
      </c>
      <c r="D115" t="s">
        <v>478</v>
      </c>
      <c r="E115" t="str">
        <f>VLOOKUP(C115,[1]dataride_info!$C$1:$G$454,3,FALSE)</f>
        <v>30.03.2001</v>
      </c>
      <c r="F115" t="str">
        <f>VLOOKUP(C115,[1]dataride_info!$C$1:$G$454,4,FALSE)</f>
        <v>ACTIVE</v>
      </c>
      <c r="G115" t="str">
        <f>VLOOKUP(C115,[1]dataride_info!$C$1:$G$454,5,FALSE)</f>
        <v>TENE Rotem</v>
      </c>
    </row>
    <row r="116" spans="1:7" x14ac:dyDescent="0.35">
      <c r="A116" t="s">
        <v>871</v>
      </c>
      <c r="B116" s="10">
        <v>35693</v>
      </c>
      <c r="C116">
        <v>10011044442</v>
      </c>
      <c r="D116" t="s">
        <v>478</v>
      </c>
      <c r="E116" t="str">
        <f>VLOOKUP(C116,[1]dataride_info!$C$1:$G$454,3,FALSE)</f>
        <v>20.09.1997</v>
      </c>
      <c r="F116" t="str">
        <f>VLOOKUP(C116,[1]dataride_info!$C$1:$G$454,4,FALSE)</f>
        <v>ACTIVE</v>
      </c>
      <c r="G116" t="str">
        <f>VLOOKUP(C116,[1]dataride_info!$C$1:$G$454,5,FALSE)</f>
        <v>EINHORN Itamar</v>
      </c>
    </row>
    <row r="117" spans="1:7" x14ac:dyDescent="0.35">
      <c r="A117" t="s">
        <v>53</v>
      </c>
      <c r="B117" s="10">
        <v>36720</v>
      </c>
      <c r="C117">
        <v>10030125049</v>
      </c>
      <c r="D117" t="s">
        <v>25</v>
      </c>
      <c r="E117" t="str">
        <f>VLOOKUP(C117,[1]dataride_info!$C$1:$G$454,3,FALSE)</f>
        <v>13.07.2000</v>
      </c>
      <c r="F117" t="str">
        <f>VLOOKUP(C117,[1]dataride_info!$C$1:$G$454,4,FALSE)</f>
        <v>ACTIVE</v>
      </c>
      <c r="G117" t="str">
        <f>VLOOKUP(C117,[1]dataride_info!$C$1:$G$454,5,FALSE)</f>
        <v>BOSCARO Davide</v>
      </c>
    </row>
    <row r="118" spans="1:7" x14ac:dyDescent="0.35">
      <c r="A118" t="s">
        <v>589</v>
      </c>
      <c r="B118" s="10">
        <v>34589</v>
      </c>
      <c r="C118">
        <v>10007890730</v>
      </c>
      <c r="D118" t="s">
        <v>25</v>
      </c>
      <c r="E118" t="str">
        <f>VLOOKUP(C118,[1]dataride_info!$C$1:$G$454,3,FALSE)</f>
        <v>12.09.1994</v>
      </c>
      <c r="F118" t="str">
        <f>VLOOKUP(C118,[1]dataride_info!$C$1:$G$454,4,FALSE)</f>
        <v>ACTIVE</v>
      </c>
      <c r="G118" t="str">
        <f>VLOOKUP(C118,[1]dataride_info!$C$1:$G$454,5,FALSE)</f>
        <v>CONSONNI Simone</v>
      </c>
    </row>
    <row r="119" spans="1:7" x14ac:dyDescent="0.35">
      <c r="A119" t="s">
        <v>501</v>
      </c>
      <c r="B119" s="10">
        <v>35271</v>
      </c>
      <c r="C119">
        <v>10009164056</v>
      </c>
      <c r="D119" t="s">
        <v>25</v>
      </c>
      <c r="E119" t="str">
        <f>VLOOKUP(C119,[1]dataride_info!$C$1:$G$454,3,FALSE)</f>
        <v>25.07.1996</v>
      </c>
      <c r="F119" t="str">
        <f>VLOOKUP(C119,[1]dataride_info!$C$1:$G$454,4,FALSE)</f>
        <v>ACTIVE</v>
      </c>
      <c r="G119" t="str">
        <f>VLOOKUP(C119,[1]dataride_info!$C$1:$G$454,5,FALSE)</f>
        <v>GANNA Filippo</v>
      </c>
    </row>
    <row r="120" spans="1:7" x14ac:dyDescent="0.35">
      <c r="A120" t="s">
        <v>69</v>
      </c>
      <c r="B120" s="10">
        <v>34370</v>
      </c>
      <c r="C120">
        <v>10008680672</v>
      </c>
      <c r="D120" t="s">
        <v>25</v>
      </c>
      <c r="E120" t="str">
        <f>VLOOKUP(C120,[1]dataride_info!$C$1:$G$454,3,FALSE)</f>
        <v>05.02.1994</v>
      </c>
      <c r="F120" t="str">
        <f>VLOOKUP(C120,[1]dataride_info!$C$1:$G$454,4,FALSE)</f>
        <v>ACTIVE</v>
      </c>
      <c r="G120" t="str">
        <f>VLOOKUP(C120,[1]dataride_info!$C$1:$G$454,5,FALSE)</f>
        <v>LAMON Francesco</v>
      </c>
    </row>
    <row r="121" spans="1:7" x14ac:dyDescent="0.35">
      <c r="A121" t="s">
        <v>502</v>
      </c>
      <c r="B121" s="10">
        <v>36800</v>
      </c>
      <c r="C121">
        <v>10030115147</v>
      </c>
      <c r="D121" t="s">
        <v>25</v>
      </c>
      <c r="E121" t="str">
        <f>VLOOKUP(C121,[1]dataride_info!$C$1:$G$454,3,FALSE)</f>
        <v>01.10.2000</v>
      </c>
      <c r="F121" t="str">
        <f>VLOOKUP(C121,[1]dataride_info!$C$1:$G$454,4,FALSE)</f>
        <v>ACTIVE</v>
      </c>
      <c r="G121" t="str">
        <f>VLOOKUP(C121,[1]dataride_info!$C$1:$G$454,5,FALSE)</f>
        <v>MILAN Jonathan</v>
      </c>
    </row>
    <row r="122" spans="1:7" x14ac:dyDescent="0.35">
      <c r="A122" t="s">
        <v>652</v>
      </c>
      <c r="B122" s="10">
        <v>37332</v>
      </c>
      <c r="C122">
        <v>10030333193</v>
      </c>
      <c r="D122" t="s">
        <v>25</v>
      </c>
      <c r="E122" t="str">
        <f>VLOOKUP(C122,[1]dataride_info!$C$1:$G$454,3,FALSE)</f>
        <v>17.03.2002</v>
      </c>
      <c r="F122" t="str">
        <f>VLOOKUP(C122,[1]dataride_info!$C$1:$G$454,4,FALSE)</f>
        <v>ACTIVE</v>
      </c>
      <c r="G122" t="str">
        <f>VLOOKUP(C122,[1]dataride_info!$C$1:$G$454,5,FALSE)</f>
        <v>MORO Manlio</v>
      </c>
    </row>
    <row r="123" spans="1:7" x14ac:dyDescent="0.35">
      <c r="A123" t="s">
        <v>590</v>
      </c>
      <c r="B123" s="10">
        <v>33613</v>
      </c>
      <c r="C123">
        <v>10006891630</v>
      </c>
      <c r="D123" t="s">
        <v>25</v>
      </c>
      <c r="E123" t="str">
        <f>VLOOKUP(C123,[1]dataride_info!$C$1:$G$454,3,FALSE)</f>
        <v>10.01.1992</v>
      </c>
      <c r="F123" t="str">
        <f>VLOOKUP(C123,[1]dataride_info!$C$1:$G$454,4,FALSE)</f>
        <v>ACTIVE</v>
      </c>
      <c r="G123" t="str">
        <f>VLOOKUP(C123,[1]dataride_info!$C$1:$G$454,5,FALSE)</f>
        <v>SCARTEZZINI Michele</v>
      </c>
    </row>
    <row r="124" spans="1:7" x14ac:dyDescent="0.35">
      <c r="A124" t="s">
        <v>473</v>
      </c>
      <c r="B124" s="10">
        <v>32546</v>
      </c>
      <c r="C124">
        <v>10005502914</v>
      </c>
      <c r="D124" t="s">
        <v>25</v>
      </c>
      <c r="E124" t="str">
        <f>VLOOKUP(C124,[1]dataride_info!$C$1:$G$454,3,FALSE)</f>
        <v>07.02.1989</v>
      </c>
      <c r="F124" t="str">
        <f>VLOOKUP(C124,[1]dataride_info!$C$1:$G$454,4,FALSE)</f>
        <v>ACTIVE</v>
      </c>
      <c r="G124" t="str">
        <f>VLOOKUP(C124,[1]dataride_info!$C$1:$G$454,5,FALSE)</f>
        <v>VIVIANI Elia</v>
      </c>
    </row>
    <row r="125" spans="1:7" x14ac:dyDescent="0.35">
      <c r="A125" t="s">
        <v>688</v>
      </c>
      <c r="B125" s="10">
        <v>33651</v>
      </c>
      <c r="C125">
        <v>10006903754</v>
      </c>
      <c r="D125" t="s">
        <v>25</v>
      </c>
      <c r="E125" t="str">
        <f>VLOOKUP(C125,[1]dataride_info!$C$1:$G$454,3,FALSE)</f>
        <v>17.02.1992</v>
      </c>
      <c r="F125" t="str">
        <f>VLOOKUP(C125,[1]dataride_info!$C$1:$G$454,4,FALSE)</f>
        <v>ACTIVE</v>
      </c>
      <c r="G125" t="str">
        <f>VLOOKUP(C125,[1]dataride_info!$C$1:$G$454,5,FALSE)</f>
        <v>BERTAZZO Liam</v>
      </c>
    </row>
    <row r="126" spans="1:7" x14ac:dyDescent="0.35">
      <c r="A126" t="s">
        <v>24</v>
      </c>
      <c r="B126" s="10">
        <v>37185</v>
      </c>
      <c r="C126">
        <v>10028995102</v>
      </c>
      <c r="D126" t="s">
        <v>25</v>
      </c>
      <c r="E126" t="str">
        <f>VLOOKUP(C126,[1]dataride_info!$C$1:$G$454,3,FALSE)</f>
        <v>21.10.2001</v>
      </c>
      <c r="F126" t="str">
        <f>VLOOKUP(C126,[1]dataride_info!$C$1:$G$454,4,FALSE)</f>
        <v>ACTIVE</v>
      </c>
      <c r="G126" t="str">
        <f>VLOOKUP(C126,[1]dataride_info!$C$1:$G$454,5,FALSE)</f>
        <v>BIANCHI Matteo</v>
      </c>
    </row>
    <row r="127" spans="1:7" x14ac:dyDescent="0.35">
      <c r="A127" t="s">
        <v>679</v>
      </c>
      <c r="B127" s="10">
        <v>35886</v>
      </c>
      <c r="C127">
        <v>10010185889</v>
      </c>
      <c r="D127" t="s">
        <v>25</v>
      </c>
      <c r="E127" t="str">
        <f>VLOOKUP(C127,[1]dataride_info!$C$1:$G$454,3,FALSE)</f>
        <v>01.04.1998</v>
      </c>
      <c r="F127" t="str">
        <f>VLOOKUP(C127,[1]dataride_info!$C$1:$G$454,4,FALSE)</f>
        <v>ACTIVE</v>
      </c>
      <c r="G127" t="str">
        <f>VLOOKUP(C127,[1]dataride_info!$C$1:$G$454,5,FALSE)</f>
        <v>DONEGÀ Matteo</v>
      </c>
    </row>
    <row r="128" spans="1:7" x14ac:dyDescent="0.35">
      <c r="A128" t="s">
        <v>680</v>
      </c>
      <c r="B128" s="10">
        <v>35603</v>
      </c>
      <c r="C128">
        <v>10010715046</v>
      </c>
      <c r="D128" t="s">
        <v>25</v>
      </c>
      <c r="E128" t="str">
        <f>VLOOKUP(C128,[1]dataride_info!$C$1:$G$454,3,FALSE)</f>
        <v>22.06.1997</v>
      </c>
      <c r="F128" t="str">
        <f>VLOOKUP(C128,[1]dataride_info!$C$1:$G$454,4,FALSE)</f>
        <v>ACTIVE</v>
      </c>
      <c r="G128" t="str">
        <f>VLOOKUP(C128,[1]dataride_info!$C$1:$G$454,5,FALSE)</f>
        <v>MORO Stefano</v>
      </c>
    </row>
    <row r="129" spans="1:7" x14ac:dyDescent="0.35">
      <c r="A129" t="s">
        <v>643</v>
      </c>
      <c r="B129" s="10">
        <v>36985</v>
      </c>
      <c r="C129">
        <v>10029209512</v>
      </c>
      <c r="D129" t="s">
        <v>25</v>
      </c>
      <c r="E129" t="str">
        <f>VLOOKUP(C129,[1]dataride_info!$C$1:$G$454,3,FALSE)</f>
        <v>04.04.2001</v>
      </c>
      <c r="F129" t="str">
        <f>VLOOKUP(C129,[1]dataride_info!$C$1:$G$454,4,FALSE)</f>
        <v>ACTIVE</v>
      </c>
      <c r="G129" t="str">
        <f>VLOOKUP(C129,[1]dataride_info!$C$1:$G$454,5,FALSE)</f>
        <v>PINAZZI Mattia</v>
      </c>
    </row>
    <row r="130" spans="1:7" x14ac:dyDescent="0.35">
      <c r="A130" t="s">
        <v>493</v>
      </c>
      <c r="B130" s="10">
        <v>34318</v>
      </c>
      <c r="C130">
        <v>10007832227</v>
      </c>
      <c r="D130" t="s">
        <v>31</v>
      </c>
      <c r="E130" t="str">
        <f>VLOOKUP(C130,[1]dataride_info!$C$1:$G$454,3,FALSE)</f>
        <v>15.12.1993</v>
      </c>
      <c r="F130" t="str">
        <f>VLOOKUP(C130,[1]dataride_info!$C$1:$G$454,4,FALSE)</f>
        <v>ACTIVE</v>
      </c>
      <c r="G130" t="str">
        <f>VLOOKUP(C130,[1]dataride_info!$C$1:$G$454,5,FALSE)</f>
        <v>HASHIMOTO Eiya</v>
      </c>
    </row>
    <row r="131" spans="1:7" x14ac:dyDescent="0.35">
      <c r="A131" t="s">
        <v>594</v>
      </c>
      <c r="B131" s="10">
        <v>35840</v>
      </c>
      <c r="C131">
        <v>10010799013</v>
      </c>
      <c r="D131" t="s">
        <v>31</v>
      </c>
      <c r="E131" t="str">
        <f>VLOOKUP(C131,[1]dataride_info!$C$1:$G$454,3,FALSE)</f>
        <v>14.02.1998</v>
      </c>
      <c r="F131" t="str">
        <f>VLOOKUP(C131,[1]dataride_info!$C$1:$G$454,4,FALSE)</f>
        <v>Active</v>
      </c>
      <c r="G131" t="str">
        <f>VLOOKUP(C131,[1]dataride_info!$C$1:$G$454,5,FALSE)</f>
        <v>IMAMURA Shunsuke</v>
      </c>
    </row>
    <row r="132" spans="1:7" x14ac:dyDescent="0.35">
      <c r="A132" t="s">
        <v>595</v>
      </c>
      <c r="B132" s="10">
        <v>32665</v>
      </c>
      <c r="C132">
        <v>10005932138</v>
      </c>
      <c r="D132" t="s">
        <v>31</v>
      </c>
      <c r="E132" t="str">
        <f>VLOOKUP(C132,[1]dataride_info!$C$1:$G$454,3,FALSE)</f>
        <v>06.06.1989</v>
      </c>
      <c r="F132" t="str">
        <f>VLOOKUP(C132,[1]dataride_info!$C$1:$G$454,4,FALSE)</f>
        <v>ACTIVE</v>
      </c>
      <c r="G132" t="str">
        <f>VLOOKUP(C132,[1]dataride_info!$C$1:$G$454,5,FALSE)</f>
        <v>KUBOKI Kazushige</v>
      </c>
    </row>
    <row r="133" spans="1:7" x14ac:dyDescent="0.35">
      <c r="A133" t="s">
        <v>30</v>
      </c>
      <c r="B133" s="10">
        <v>35124</v>
      </c>
      <c r="C133">
        <v>10010773549</v>
      </c>
      <c r="D133" t="s">
        <v>31</v>
      </c>
      <c r="E133" t="str">
        <f>VLOOKUP(C133,[1]dataride_info!$C$1:$G$454,3,FALSE)</f>
        <v>29.02.1996</v>
      </c>
      <c r="F133" t="str">
        <f>VLOOKUP(C133,[1]dataride_info!$C$1:$G$454,4,FALSE)</f>
        <v>ACTIVE</v>
      </c>
      <c r="G133" t="str">
        <f>VLOOKUP(C133,[1]dataride_info!$C$1:$G$454,5,FALSE)</f>
        <v>OBARA Yuta</v>
      </c>
    </row>
    <row r="134" spans="1:7" x14ac:dyDescent="0.35">
      <c r="A134" t="s">
        <v>98</v>
      </c>
      <c r="B134" s="10">
        <v>34338</v>
      </c>
      <c r="C134">
        <v>10010592279</v>
      </c>
      <c r="D134" t="s">
        <v>31</v>
      </c>
      <c r="E134" t="str">
        <f>VLOOKUP(C134,[1]dataride_info!$C$1:$G$454,3,FALSE)</f>
        <v>04.01.1994</v>
      </c>
      <c r="F134" t="str">
        <f>VLOOKUP(C134,[1]dataride_info!$C$1:$G$454,4,FALSE)</f>
        <v>ACTIVE</v>
      </c>
      <c r="G134" t="str">
        <f>VLOOKUP(C134,[1]dataride_info!$C$1:$G$454,5,FALSE)</f>
        <v>TERASAKI Kohei</v>
      </c>
    </row>
    <row r="135" spans="1:7" x14ac:dyDescent="0.35">
      <c r="A135" t="s">
        <v>107</v>
      </c>
      <c r="B135" s="10">
        <v>33955</v>
      </c>
      <c r="C135">
        <v>10020900955</v>
      </c>
      <c r="D135" t="s">
        <v>31</v>
      </c>
      <c r="E135" t="str">
        <f>VLOOKUP(C135,[1]dataride_info!$C$1:$G$454,3,FALSE)</f>
        <v>17.12.1992</v>
      </c>
      <c r="F135" t="str">
        <f>VLOOKUP(C135,[1]dataride_info!$C$1:$G$454,4,FALSE)</f>
        <v>Active</v>
      </c>
      <c r="G135" t="str">
        <f>VLOOKUP(C135,[1]dataride_info!$C$1:$G$454,5,FALSE)</f>
        <v>YAMASAKI Kento</v>
      </c>
    </row>
    <row r="136" spans="1:7" x14ac:dyDescent="0.35">
      <c r="A136" t="s">
        <v>180</v>
      </c>
      <c r="B136" s="10">
        <v>33871</v>
      </c>
      <c r="C136">
        <v>10090680735</v>
      </c>
      <c r="D136" t="s">
        <v>31</v>
      </c>
      <c r="E136" t="str">
        <f>VLOOKUP(C136,[1]dataride_info!$C$1:$G$454,3,FALSE)</f>
        <v>24.09.1992</v>
      </c>
      <c r="F136" t="str">
        <f>VLOOKUP(C136,[1]dataride_info!$C$1:$G$454,4,FALSE)</f>
        <v>INACTIVE</v>
      </c>
      <c r="G136" t="str">
        <f>VLOOKUP(C136,[1]dataride_info!$C$1:$G$454,5,FALSE)</f>
        <v>MATSUI Koyu</v>
      </c>
    </row>
    <row r="137" spans="1:7" x14ac:dyDescent="0.35">
      <c r="A137" t="s">
        <v>57</v>
      </c>
      <c r="B137" s="10">
        <v>36542</v>
      </c>
      <c r="C137">
        <v>10023551075</v>
      </c>
      <c r="D137" t="s">
        <v>58</v>
      </c>
      <c r="E137" t="str">
        <f>VLOOKUP(C137,[1]dataride_info!$C$1:$G$454,3,FALSE)</f>
        <v>17.01.2000</v>
      </c>
      <c r="F137" t="str">
        <f>VLOOKUP(C137,[1]dataride_info!$C$1:$G$454,4,FALSE)</f>
        <v>ACTIVE</v>
      </c>
      <c r="G137" t="str">
        <f>VLOOKUP(C137,[1]dataride_info!$C$1:$G$454,5,FALSE)</f>
        <v>CHUGAY Andrey</v>
      </c>
    </row>
    <row r="138" spans="1:7" x14ac:dyDescent="0.35">
      <c r="A138" t="s">
        <v>110</v>
      </c>
      <c r="B138" s="10">
        <v>35900</v>
      </c>
      <c r="C138">
        <v>10010797292</v>
      </c>
      <c r="D138" t="s">
        <v>58</v>
      </c>
      <c r="E138" t="str">
        <f>VLOOKUP(C138,[1]dataride_info!$C$1:$G$454,3,FALSE)</f>
        <v>15.04.1998</v>
      </c>
      <c r="F138" t="str">
        <f>VLOOKUP(C138,[1]dataride_info!$C$1:$G$454,4,FALSE)</f>
        <v>ACTIVE</v>
      </c>
      <c r="G138" t="str">
        <f>VLOOKUP(C138,[1]dataride_info!$C$1:$G$454,5,FALSE)</f>
        <v>PONOMARYOV Sergey</v>
      </c>
    </row>
    <row r="139" spans="1:7" x14ac:dyDescent="0.35">
      <c r="A139" t="s">
        <v>522</v>
      </c>
      <c r="B139" s="10">
        <v>33538</v>
      </c>
      <c r="C139">
        <v>10006895569</v>
      </c>
      <c r="D139" t="s">
        <v>58</v>
      </c>
      <c r="E139" t="str">
        <f>VLOOKUP(C139,[1]dataride_info!$C$1:$G$454,3,FALSE)</f>
        <v>27.10.1991</v>
      </c>
      <c r="F139" t="str">
        <f>VLOOKUP(C139,[1]dataride_info!$C$1:$G$454,4,FALSE)</f>
        <v>ACTIVE</v>
      </c>
      <c r="G139" t="str">
        <f>VLOOKUP(C139,[1]dataride_info!$C$1:$G$454,5,FALSE)</f>
        <v>ZAKHAROV Artyom</v>
      </c>
    </row>
    <row r="140" spans="1:7" x14ac:dyDescent="0.35">
      <c r="A140" t="s">
        <v>521</v>
      </c>
      <c r="B140" s="10">
        <v>35447</v>
      </c>
      <c r="C140">
        <v>10011212877</v>
      </c>
      <c r="D140" t="s">
        <v>58</v>
      </c>
      <c r="E140" t="str">
        <f>VLOOKUP(C140,[1]dataride_info!$C$1:$G$454,3,FALSE)</f>
        <v>17.01.1997</v>
      </c>
      <c r="F140" t="str">
        <f>VLOOKUP(C140,[1]dataride_info!$C$1:$G$454,4,FALSE)</f>
        <v>ACTIVE</v>
      </c>
      <c r="G140" t="str">
        <f>VLOOKUP(C140,[1]dataride_info!$C$1:$G$454,5,FALSE)</f>
        <v>ZHUMAKAN Alisher</v>
      </c>
    </row>
    <row r="141" spans="1:7" x14ac:dyDescent="0.35">
      <c r="A141" t="s">
        <v>830</v>
      </c>
      <c r="B141" s="10">
        <v>36790</v>
      </c>
      <c r="C141">
        <v>10036109949</v>
      </c>
      <c r="D141" t="s">
        <v>58</v>
      </c>
      <c r="E141" t="str">
        <f>VLOOKUP(C141,[1]dataride_info!$C$1:$G$454,3,FALSE)</f>
        <v>21.09.2000</v>
      </c>
      <c r="F141" t="str">
        <f>VLOOKUP(C141,[1]dataride_info!$C$1:$G$454,4,FALSE)</f>
        <v>ACTIVE</v>
      </c>
      <c r="G141" t="str">
        <f>VLOOKUP(C141,[1]dataride_info!$C$1:$G$454,5,FALSE)</f>
        <v>DINMUKHAMETOV Ramis</v>
      </c>
    </row>
    <row r="142" spans="1:7" x14ac:dyDescent="0.35">
      <c r="A142" t="s">
        <v>831</v>
      </c>
      <c r="B142" s="10">
        <v>36973</v>
      </c>
      <c r="C142">
        <v>10062775552</v>
      </c>
      <c r="D142" t="s">
        <v>58</v>
      </c>
      <c r="E142" t="str">
        <f>VLOOKUP(C142,[1]dataride_info!$C$1:$G$454,3,FALSE)</f>
        <v>23.03.2001</v>
      </c>
      <c r="F142" t="str">
        <f>VLOOKUP(C142,[1]dataride_info!$C$1:$G$454,4,FALSE)</f>
        <v>INACTIVE</v>
      </c>
      <c r="G142" t="str">
        <f>VLOOKUP(C142,[1]dataride_info!$C$1:$G$454,5,FALSE)</f>
        <v>POTAPENKO Dmitriy</v>
      </c>
    </row>
    <row r="143" spans="1:7" x14ac:dyDescent="0.35">
      <c r="A143" t="s">
        <v>832</v>
      </c>
      <c r="B143" s="10">
        <v>36528</v>
      </c>
      <c r="C143">
        <v>10036103683</v>
      </c>
      <c r="D143" t="s">
        <v>58</v>
      </c>
      <c r="E143" t="str">
        <f>VLOOKUP(C143,[1]dataride_info!$C$1:$G$454,3,FALSE)</f>
        <v>03.01.2000</v>
      </c>
      <c r="F143" t="str">
        <f>VLOOKUP(C143,[1]dataride_info!$C$1:$G$454,4,FALSE)</f>
        <v>ACTIVE</v>
      </c>
      <c r="G143" t="str">
        <f>VLOOKUP(C143,[1]dataride_info!$C$1:$G$454,5,FALSE)</f>
        <v>REZANOV Dmitriy</v>
      </c>
    </row>
    <row r="144" spans="1:7" x14ac:dyDescent="0.35">
      <c r="A144" t="s">
        <v>833</v>
      </c>
      <c r="B144" s="10">
        <v>36617</v>
      </c>
      <c r="C144">
        <v>10036504215</v>
      </c>
      <c r="D144" t="s">
        <v>58</v>
      </c>
      <c r="E144" t="str">
        <f>VLOOKUP(C144,[1]dataride_info!$C$1:$G$454,3,FALSE)</f>
        <v>01.04.2000</v>
      </c>
      <c r="F144" t="str">
        <f>VLOOKUP(C144,[1]dataride_info!$C$1:$G$454,4,FALSE)</f>
        <v>ACTIVE</v>
      </c>
      <c r="G144" t="str">
        <f>VLOOKUP(C144,[1]dataride_info!$C$1:$G$454,5,FALSE)</f>
        <v>YUSSIFOV Igor</v>
      </c>
    </row>
    <row r="145" spans="1:7" x14ac:dyDescent="0.35">
      <c r="A145" t="s">
        <v>718</v>
      </c>
      <c r="B145" s="10">
        <v>29053</v>
      </c>
      <c r="C145">
        <v>10005436731</v>
      </c>
      <c r="D145" t="s">
        <v>727</v>
      </c>
      <c r="E145" t="str">
        <f>VLOOKUP(C145,[1]dataride_info!$C$1:$G$454,3,FALSE)</f>
        <v>17.07.1979</v>
      </c>
      <c r="F145" t="str">
        <f>VLOOKUP(C145,[1]dataride_info!$C$1:$G$454,4,FALSE)</f>
        <v>ACTIVE</v>
      </c>
      <c r="G145" t="str">
        <f>VLOOKUP(C145,[1]dataride_info!$C$1:$G$454,5,FALSE)</f>
        <v>KORNILOVS Vitalijs</v>
      </c>
    </row>
    <row r="146" spans="1:7" x14ac:dyDescent="0.35">
      <c r="A146" t="s">
        <v>94</v>
      </c>
      <c r="B146" s="10">
        <v>34701</v>
      </c>
      <c r="C146">
        <v>10009181032</v>
      </c>
      <c r="D146" t="s">
        <v>95</v>
      </c>
      <c r="E146" t="str">
        <f>VLOOKUP(C146,[1]dataride_info!$C$1:$G$454,3,FALSE)</f>
        <v>02.01.1995</v>
      </c>
      <c r="F146" t="str">
        <f>VLOOKUP(C146,[1]dataride_info!$C$1:$G$454,4,FALSE)</f>
        <v>INACTIVE</v>
      </c>
      <c r="G146" t="str">
        <f>VLOOKUP(C146,[1]dataride_info!$C$1:$G$454,5,FALSE)</f>
        <v>JONAUSKAS Svajūnas</v>
      </c>
    </row>
    <row r="147" spans="1:7" x14ac:dyDescent="0.35">
      <c r="A147" t="s">
        <v>143</v>
      </c>
      <c r="B147" s="10">
        <v>34798</v>
      </c>
      <c r="C147">
        <v>10009181234</v>
      </c>
      <c r="D147" t="s">
        <v>95</v>
      </c>
      <c r="E147" t="str">
        <f>VLOOKUP(C147,[1]dataride_info!$C$1:$G$454,3,FALSE)</f>
        <v>09.04.1995</v>
      </c>
      <c r="F147" t="str">
        <f>VLOOKUP(C147,[1]dataride_info!$C$1:$G$454,4,FALSE)</f>
        <v>ACTIVE</v>
      </c>
      <c r="G147" t="str">
        <f>VLOOKUP(C147,[1]dataride_info!$C$1:$G$454,5,FALSE)</f>
        <v>LENDEL Vasilijus</v>
      </c>
    </row>
    <row r="148" spans="1:7" x14ac:dyDescent="0.35">
      <c r="A148" t="s">
        <v>683</v>
      </c>
      <c r="B148" s="10">
        <v>35752</v>
      </c>
      <c r="C148">
        <v>10010170331</v>
      </c>
      <c r="D148" t="s">
        <v>95</v>
      </c>
      <c r="E148" t="str">
        <f>VLOOKUP(C148,[1]dataride_info!$C$1:$G$454,3,FALSE)</f>
        <v>18.11.1997</v>
      </c>
      <c r="F148" t="str">
        <f>VLOOKUP(C148,[1]dataride_info!$C$1:$G$454,4,FALSE)</f>
        <v>ACTIVE</v>
      </c>
      <c r="G148" t="str">
        <f>VLOOKUP(C148,[1]dataride_info!$C$1:$G$454,5,FALSE)</f>
        <v>BENIUŠIS Justas</v>
      </c>
    </row>
    <row r="149" spans="1:7" x14ac:dyDescent="0.35">
      <c r="A149" t="s">
        <v>872</v>
      </c>
      <c r="B149" s="10">
        <v>37498</v>
      </c>
      <c r="C149">
        <v>10052435049</v>
      </c>
      <c r="D149" t="s">
        <v>95</v>
      </c>
      <c r="E149" t="str">
        <f>VLOOKUP(C149,[1]dataride_info!$C$1:$G$454,3,FALSE)</f>
        <v>30.08.2002</v>
      </c>
      <c r="F149" t="str">
        <f>VLOOKUP(C149,[1]dataride_info!$C$1:$G$454,4,FALSE)</f>
        <v>INACTIVE</v>
      </c>
      <c r="G149" t="str">
        <f>VLOOKUP(C149,[1]dataride_info!$C$1:$G$454,5,FALSE)</f>
        <v>BITINAS Mantas</v>
      </c>
    </row>
    <row r="150" spans="1:7" x14ac:dyDescent="0.35">
      <c r="A150" t="s">
        <v>51</v>
      </c>
      <c r="B150" s="10">
        <v>35767</v>
      </c>
      <c r="C150">
        <v>10010645732</v>
      </c>
      <c r="D150" t="s">
        <v>52</v>
      </c>
      <c r="E150" t="str">
        <f>VLOOKUP(C150,[1]dataride_info!$C$1:$G$454,3,FALSE)</f>
        <v>03.12.1997</v>
      </c>
      <c r="F150" t="str">
        <f>VLOOKUP(C150,[1]dataride_info!$C$1:$G$454,4,FALSE)</f>
        <v>ACTIVE</v>
      </c>
      <c r="G150" t="str">
        <f>VLOOKUP(C150,[1]dataride_info!$C$1:$G$454,5,FALSE)</f>
        <v>MOHD ZONIS Muhammad Fadhil</v>
      </c>
    </row>
    <row r="151" spans="1:7" x14ac:dyDescent="0.35">
      <c r="A151" t="s">
        <v>93</v>
      </c>
      <c r="B151" s="10">
        <v>35029</v>
      </c>
      <c r="C151">
        <v>10009150215</v>
      </c>
      <c r="D151" t="s">
        <v>52</v>
      </c>
      <c r="E151" t="str">
        <f>VLOOKUP(C151,[1]dataride_info!$C$1:$G$454,3,FALSE)</f>
        <v>26.11.1995</v>
      </c>
      <c r="F151" t="str">
        <f>VLOOKUP(C151,[1]dataride_info!$C$1:$G$454,4,FALSE)</f>
        <v>ACTIVE</v>
      </c>
      <c r="G151" t="str">
        <f>VLOOKUP(C151,[1]dataride_info!$C$1:$G$454,5,FALSE)</f>
        <v>SAHROM Muhammad Shah Firdaus</v>
      </c>
    </row>
    <row r="152" spans="1:7" x14ac:dyDescent="0.35">
      <c r="A152" t="s">
        <v>614</v>
      </c>
      <c r="B152" s="10">
        <v>37554</v>
      </c>
      <c r="C152">
        <v>10088683646</v>
      </c>
      <c r="D152" t="s">
        <v>56</v>
      </c>
      <c r="E152" t="str">
        <f>VLOOKUP(C152,[1]dataride_info!$C$1:$G$454,3,FALSE)</f>
        <v>25.10.2002</v>
      </c>
      <c r="F152" t="str">
        <f>VLOOKUP(C152,[1]dataride_info!$C$1:$G$454,4,FALSE)</f>
        <v>ACTIVE</v>
      </c>
      <c r="G152" t="str">
        <f>VLOOKUP(C152,[1]dataride_info!$C$1:$G$454,5,FALSE)</f>
        <v>PEYROT BALVANERA Jorge</v>
      </c>
    </row>
    <row r="153" spans="1:7" x14ac:dyDescent="0.35">
      <c r="A153" t="s">
        <v>834</v>
      </c>
      <c r="B153" s="10">
        <v>37187</v>
      </c>
      <c r="C153">
        <v>10050204655</v>
      </c>
      <c r="D153" t="s">
        <v>56</v>
      </c>
      <c r="E153" t="str">
        <f>VLOOKUP(C153,[1]dataride_info!$C$1:$G$454,3,FALSE)</f>
        <v>23.10.2001</v>
      </c>
      <c r="F153" t="str">
        <f>VLOOKUP(C153,[1]dataride_info!$C$1:$G$454,4,FALSE)</f>
        <v>INACTIVE</v>
      </c>
      <c r="G153" t="str">
        <f>VLOOKUP(C153,[1]dataride_info!$C$1:$G$454,5,FALSE)</f>
        <v>AGUIRRE GARZA Tomas</v>
      </c>
    </row>
    <row r="154" spans="1:7" x14ac:dyDescent="0.35">
      <c r="A154" t="s">
        <v>641</v>
      </c>
      <c r="B154" s="10">
        <v>32755</v>
      </c>
      <c r="C154">
        <v>10006058743</v>
      </c>
      <c r="D154" t="s">
        <v>23</v>
      </c>
      <c r="E154" t="str">
        <f>VLOOKUP(C154,[1]dataride_info!$C$1:$G$454,3,FALSE)</f>
        <v>04.09.1989</v>
      </c>
      <c r="F154" t="str">
        <f>VLOOKUP(C154,[1]dataride_info!$C$1:$G$454,4,FALSE)</f>
        <v>ACTIVE</v>
      </c>
      <c r="G154" t="str">
        <f>VLOOKUP(C154,[1]dataride_info!$C$1:$G$454,5,FALSE)</f>
        <v>EEFTING-BLOEM Roy</v>
      </c>
    </row>
    <row r="155" spans="1:7" x14ac:dyDescent="0.35">
      <c r="A155" t="s">
        <v>22</v>
      </c>
      <c r="B155" s="10">
        <v>34044</v>
      </c>
      <c r="C155">
        <v>10007379761</v>
      </c>
      <c r="D155" t="s">
        <v>23</v>
      </c>
      <c r="E155" t="str">
        <f>VLOOKUP(C155,[1]dataride_info!$C$1:$G$454,3,FALSE)</f>
        <v>16.03.1993</v>
      </c>
      <c r="F155" t="str">
        <f>VLOOKUP(C155,[1]dataride_info!$C$1:$G$454,4,FALSE)</f>
        <v>ACTIVE</v>
      </c>
      <c r="G155" t="str">
        <f>VLOOKUP(C155,[1]dataride_info!$C$1:$G$454,5,FALSE)</f>
        <v>HOOGLAND Jeffrey</v>
      </c>
    </row>
    <row r="156" spans="1:7" x14ac:dyDescent="0.35">
      <c r="A156" t="s">
        <v>615</v>
      </c>
      <c r="B156" s="10">
        <v>36193</v>
      </c>
      <c r="C156">
        <v>10015508866</v>
      </c>
      <c r="D156" t="s">
        <v>23</v>
      </c>
      <c r="E156" t="str">
        <f>VLOOKUP(C156,[1]dataride_info!$C$1:$G$454,3,FALSE)</f>
        <v>02.02.1999</v>
      </c>
      <c r="F156" t="str">
        <f>VLOOKUP(C156,[1]dataride_info!$C$1:$G$454,4,FALSE)</f>
        <v>ACTIVE</v>
      </c>
      <c r="G156" t="str">
        <f>VLOOKUP(C156,[1]dataride_info!$C$1:$G$454,5,FALSE)</f>
        <v>HOPPEZAK Vincent</v>
      </c>
    </row>
    <row r="157" spans="1:7" x14ac:dyDescent="0.35">
      <c r="A157" t="s">
        <v>92</v>
      </c>
      <c r="B157" s="10">
        <v>35503</v>
      </c>
      <c r="C157">
        <v>10009535686</v>
      </c>
      <c r="D157" t="s">
        <v>23</v>
      </c>
      <c r="E157" t="str">
        <f>VLOOKUP(C157,[1]dataride_info!$C$1:$G$454,3,FALSE)</f>
        <v>14.03.1997</v>
      </c>
      <c r="F157" t="str">
        <f>VLOOKUP(C157,[1]dataride_info!$C$1:$G$454,4,FALSE)</f>
        <v>ACTIVE</v>
      </c>
      <c r="G157" t="str">
        <f>VLOOKUP(C157,[1]dataride_info!$C$1:$G$454,5,FALSE)</f>
        <v>LAVREYSEN Harrie</v>
      </c>
    </row>
    <row r="158" spans="1:7" x14ac:dyDescent="0.35">
      <c r="A158" t="s">
        <v>295</v>
      </c>
      <c r="B158" s="10">
        <v>35776</v>
      </c>
      <c r="C158">
        <v>10009972994</v>
      </c>
      <c r="D158" t="s">
        <v>23</v>
      </c>
      <c r="E158" t="str">
        <f>VLOOKUP(C158,[1]dataride_info!$C$1:$G$454,3,FALSE)</f>
        <v>12.12.1997</v>
      </c>
      <c r="F158" t="str">
        <f>VLOOKUP(C158,[1]dataride_info!$C$1:$G$454,4,FALSE)</f>
        <v>INACTIVE</v>
      </c>
      <c r="G158" t="str">
        <f>VLOOKUP(C158,[1]dataride_info!$C$1:$G$454,5,FALSE)</f>
        <v>LIGTLEE Sam</v>
      </c>
    </row>
    <row r="159" spans="1:7" x14ac:dyDescent="0.35">
      <c r="A159" t="s">
        <v>549</v>
      </c>
      <c r="B159" s="10">
        <v>32394</v>
      </c>
      <c r="C159">
        <v>10005276578</v>
      </c>
      <c r="D159" t="s">
        <v>23</v>
      </c>
      <c r="E159" t="str">
        <f>VLOOKUP(C159,[1]dataride_info!$C$1:$G$454,3,FALSE)</f>
        <v>08.09.1988</v>
      </c>
      <c r="F159" t="str">
        <f>VLOOKUP(C159,[1]dataride_info!$C$1:$G$454,4,FALSE)</f>
        <v>ACTIVE</v>
      </c>
      <c r="G159" t="str">
        <f>VLOOKUP(C159,[1]dataride_info!$C$1:$G$454,5,FALSE)</f>
        <v>VAN DEN BERG Roy</v>
      </c>
    </row>
    <row r="160" spans="1:7" x14ac:dyDescent="0.35">
      <c r="A160" t="s">
        <v>591</v>
      </c>
      <c r="B160" s="10">
        <v>33288</v>
      </c>
      <c r="C160">
        <v>10006502014</v>
      </c>
      <c r="D160" t="s">
        <v>23</v>
      </c>
      <c r="E160" t="str">
        <f>VLOOKUP(C160,[1]dataride_info!$C$1:$G$454,3,FALSE)</f>
        <v>19.02.1991</v>
      </c>
      <c r="F160" t="str">
        <f>VLOOKUP(C160,[1]dataride_info!$C$1:$G$454,4,FALSE)</f>
        <v>ACTIVE</v>
      </c>
      <c r="G160" t="str">
        <f>VLOOKUP(C160,[1]dataride_info!$C$1:$G$454,5,FALSE)</f>
        <v>HAVIK Yoeri</v>
      </c>
    </row>
    <row r="161" spans="1:7" x14ac:dyDescent="0.35">
      <c r="A161" t="s">
        <v>592</v>
      </c>
      <c r="B161" s="10">
        <v>34566</v>
      </c>
      <c r="C161">
        <v>10008881948</v>
      </c>
      <c r="D161" t="s">
        <v>23</v>
      </c>
      <c r="E161" t="str">
        <f>VLOOKUP(C161,[1]dataride_info!$C$1:$G$454,3,FALSE)</f>
        <v>20.08.1994</v>
      </c>
      <c r="F161" t="str">
        <f>VLOOKUP(C161,[1]dataride_info!$C$1:$G$454,4,FALSE)</f>
        <v>ACTIVE</v>
      </c>
      <c r="G161" t="str">
        <f>VLOOKUP(C161,[1]dataride_info!$C$1:$G$454,5,FALSE)</f>
        <v>VAN SCHIP Jan Willem</v>
      </c>
    </row>
    <row r="162" spans="1:7" x14ac:dyDescent="0.35">
      <c r="A162" t="s">
        <v>873</v>
      </c>
      <c r="B162" s="10">
        <v>32671</v>
      </c>
      <c r="C162">
        <v>10004780565</v>
      </c>
      <c r="D162" t="s">
        <v>23</v>
      </c>
      <c r="E162" t="str">
        <f>VLOOKUP(C162,[1]dataride_info!$C$1:$G$454,3,FALSE)</f>
        <v>12.06.1989</v>
      </c>
      <c r="F162" t="str">
        <f>VLOOKUP(C162,[1]dataride_info!$C$1:$G$454,4,FALSE)</f>
        <v>INACTIVE</v>
      </c>
      <c r="G162" t="str">
        <f>VLOOKUP(C162,[1]dataride_info!$C$1:$G$454,5,FALSE)</f>
        <v>PIETERS Roy</v>
      </c>
    </row>
    <row r="163" spans="1:7" x14ac:dyDescent="0.35">
      <c r="A163" t="s">
        <v>874</v>
      </c>
      <c r="B163" s="10">
        <v>36312</v>
      </c>
      <c r="C163">
        <v>10015508967</v>
      </c>
      <c r="D163" t="s">
        <v>23</v>
      </c>
      <c r="E163" t="str">
        <f>VLOOKUP(C163,[1]dataride_info!$C$1:$G$454,3,FALSE)</f>
        <v>01.06.1999</v>
      </c>
      <c r="F163" t="str">
        <f>VLOOKUP(C163,[1]dataride_info!$C$1:$G$454,4,FALSE)</f>
        <v>ACTIVE</v>
      </c>
      <c r="G163" t="str">
        <f>VLOOKUP(C163,[1]dataride_info!$C$1:$G$454,5,FALSE)</f>
        <v>ZIJLAARD Maikel</v>
      </c>
    </row>
    <row r="164" spans="1:7" x14ac:dyDescent="0.35">
      <c r="A164" t="s">
        <v>599</v>
      </c>
      <c r="B164" s="10">
        <v>33203</v>
      </c>
      <c r="C164">
        <v>10004405501</v>
      </c>
      <c r="D164" t="s">
        <v>35</v>
      </c>
      <c r="E164" t="str">
        <f>VLOOKUP(C164,[1]dataride_info!$C$1:$G$454,3,FALSE)</f>
        <v>26.11.1990</v>
      </c>
      <c r="F164" t="str">
        <f>VLOOKUP(C164,[1]dataride_info!$C$1:$G$454,4,FALSE)</f>
        <v>ACTIVE</v>
      </c>
      <c r="G164" t="str">
        <f>VLOOKUP(C164,[1]dataride_info!$C$1:$G$454,5,FALSE)</f>
        <v>GATE Aaron</v>
      </c>
    </row>
    <row r="165" spans="1:7" x14ac:dyDescent="0.35">
      <c r="A165" t="s">
        <v>474</v>
      </c>
      <c r="B165" s="10">
        <v>36646</v>
      </c>
      <c r="C165">
        <v>10023664445</v>
      </c>
      <c r="D165" t="s">
        <v>35</v>
      </c>
      <c r="E165" t="str">
        <f>VLOOKUP(C165,[1]dataride_info!$C$1:$G$454,3,FALSE)</f>
        <v>30.04.2000</v>
      </c>
      <c r="F165" t="str">
        <f>VLOOKUP(C165,[1]dataride_info!$C$1:$G$454,4,FALSE)</f>
        <v>ACTIVE</v>
      </c>
      <c r="G165" t="str">
        <f>VLOOKUP(C165,[1]dataride_info!$C$1:$G$454,5,FALSE)</f>
        <v>STRONG Corbin</v>
      </c>
    </row>
    <row r="166" spans="1:7" x14ac:dyDescent="0.35">
      <c r="A166" t="s">
        <v>616</v>
      </c>
      <c r="B166" s="10">
        <v>35733</v>
      </c>
      <c r="C166">
        <v>10010994932</v>
      </c>
      <c r="D166" t="s">
        <v>46</v>
      </c>
      <c r="E166" t="str">
        <f>VLOOKUP(C166,[1]dataride_info!$C$1:$G$454,3,FALSE)</f>
        <v>30.10.1997</v>
      </c>
      <c r="F166" t="str">
        <f>VLOOKUP(C166,[1]dataride_info!$C$1:$G$454,4,FALSE)</f>
        <v>ACTIVE</v>
      </c>
      <c r="G166" t="str">
        <f>VLOOKUP(C166,[1]dataride_info!$C$1:$G$454,5,FALSE)</f>
        <v>BANASZEK Alan</v>
      </c>
    </row>
    <row r="167" spans="1:7" x14ac:dyDescent="0.35">
      <c r="A167" t="s">
        <v>632</v>
      </c>
      <c r="B167" s="10">
        <v>33354</v>
      </c>
      <c r="C167">
        <v>10006903552</v>
      </c>
      <c r="D167" t="s">
        <v>46</v>
      </c>
      <c r="E167" t="str">
        <f>VLOOKUP(C167,[1]dataride_info!$C$1:$G$454,3,FALSE)</f>
        <v>26.04.1991</v>
      </c>
      <c r="F167" t="str">
        <f>VLOOKUP(C167,[1]dataride_info!$C$1:$G$454,4,FALSE)</f>
        <v>ACTIVE</v>
      </c>
      <c r="G167" t="str">
        <f>VLOOKUP(C167,[1]dataride_info!$C$1:$G$454,5,FALSE)</f>
        <v>PSZCZOLARSKI Wojciech</v>
      </c>
    </row>
    <row r="168" spans="1:7" x14ac:dyDescent="0.35">
      <c r="A168" t="s">
        <v>45</v>
      </c>
      <c r="B168" s="10">
        <v>35117</v>
      </c>
      <c r="C168">
        <v>10009176281</v>
      </c>
      <c r="D168" t="s">
        <v>46</v>
      </c>
      <c r="E168" t="str">
        <f>VLOOKUP(C168,[1]dataride_info!$C$1:$G$454,3,FALSE)</f>
        <v>22.02.1996</v>
      </c>
      <c r="F168" t="str">
        <f>VLOOKUP(C168,[1]dataride_info!$C$1:$G$454,4,FALSE)</f>
        <v>ACTIVE</v>
      </c>
      <c r="G168" t="str">
        <f>VLOOKUP(C168,[1]dataride_info!$C$1:$G$454,5,FALSE)</f>
        <v>RAJKOWSKI Patryk</v>
      </c>
    </row>
    <row r="169" spans="1:7" x14ac:dyDescent="0.35">
      <c r="A169" t="s">
        <v>606</v>
      </c>
      <c r="B169" s="10">
        <v>36056</v>
      </c>
      <c r="C169">
        <v>10010184172</v>
      </c>
      <c r="D169" t="s">
        <v>46</v>
      </c>
      <c r="E169" t="str">
        <f>VLOOKUP(C169,[1]dataride_info!$C$1:$G$454,3,FALSE)</f>
        <v>18.09.1998</v>
      </c>
      <c r="F169" t="str">
        <f>VLOOKUP(C169,[1]dataride_info!$C$1:$G$454,4,FALSE)</f>
        <v>ACTIVE</v>
      </c>
      <c r="G169" t="str">
        <f>VLOOKUP(C169,[1]dataride_info!$C$1:$G$454,5,FALSE)</f>
        <v>RUDYK Bartosz</v>
      </c>
    </row>
    <row r="170" spans="1:7" x14ac:dyDescent="0.35">
      <c r="A170" t="s">
        <v>202</v>
      </c>
      <c r="B170" s="10">
        <v>34900</v>
      </c>
      <c r="C170">
        <v>10009079382</v>
      </c>
      <c r="D170" t="s">
        <v>46</v>
      </c>
      <c r="E170" t="str">
        <f>VLOOKUP(C170,[1]dataride_info!$C$1:$G$454,3,FALSE)</f>
        <v>20.07.1995</v>
      </c>
      <c r="F170" t="str">
        <f>VLOOKUP(C170,[1]dataride_info!$C$1:$G$454,4,FALSE)</f>
        <v>ACTIVE</v>
      </c>
      <c r="G170" t="str">
        <f>VLOOKUP(C170,[1]dataride_info!$C$1:$G$454,5,FALSE)</f>
        <v>RUDYK Mateusz</v>
      </c>
    </row>
    <row r="171" spans="1:7" x14ac:dyDescent="0.35">
      <c r="A171" t="s">
        <v>608</v>
      </c>
      <c r="B171" s="10">
        <v>35666</v>
      </c>
      <c r="C171">
        <v>10009640063</v>
      </c>
      <c r="D171" t="s">
        <v>46</v>
      </c>
      <c r="E171" t="str">
        <f>VLOOKUP(C171,[1]dataride_info!$C$1:$G$454,3,FALSE)</f>
        <v>24.08.1997</v>
      </c>
      <c r="F171" t="str">
        <f>VLOOKUP(C171,[1]dataride_info!$C$1:$G$454,4,FALSE)</f>
        <v>ACTIVE</v>
      </c>
      <c r="G171" t="str">
        <f>VLOOKUP(C171,[1]dataride_info!$C$1:$G$454,5,FALSE)</f>
        <v>SAJNOK Szymon</v>
      </c>
    </row>
    <row r="172" spans="1:7" x14ac:dyDescent="0.35">
      <c r="A172" t="s">
        <v>167</v>
      </c>
      <c r="B172" s="10">
        <v>32881</v>
      </c>
      <c r="C172">
        <v>10005953154</v>
      </c>
      <c r="D172" t="s">
        <v>46</v>
      </c>
      <c r="E172" t="str">
        <f>VLOOKUP(C172,[1]dataride_info!$C$1:$G$454,3,FALSE)</f>
        <v>08.01.1990</v>
      </c>
      <c r="F172" t="str">
        <f>VLOOKUP(C172,[1]dataride_info!$C$1:$G$454,4,FALSE)</f>
        <v>ACTIVE</v>
      </c>
      <c r="G172" t="str">
        <f>VLOOKUP(C172,[1]dataride_info!$C$1:$G$454,5,FALSE)</f>
        <v>SARNECKI Rafal</v>
      </c>
    </row>
    <row r="173" spans="1:7" x14ac:dyDescent="0.35">
      <c r="A173" t="s">
        <v>173</v>
      </c>
      <c r="B173" s="10">
        <v>36402</v>
      </c>
      <c r="C173">
        <v>10015915559</v>
      </c>
      <c r="D173" t="s">
        <v>46</v>
      </c>
      <c r="E173" t="str">
        <f>VLOOKUP(C173,[1]dataride_info!$C$1:$G$454,3,FALSE)</f>
        <v>30.08.1999</v>
      </c>
      <c r="F173" t="str">
        <f>VLOOKUP(C173,[1]dataride_info!$C$1:$G$454,4,FALSE)</f>
        <v>ACTIVE</v>
      </c>
      <c r="G173" t="str">
        <f>VLOOKUP(C173,[1]dataride_info!$C$1:$G$454,5,FALSE)</f>
        <v>ROCHNA Daniel</v>
      </c>
    </row>
    <row r="174" spans="1:7" x14ac:dyDescent="0.35">
      <c r="A174" t="s">
        <v>749</v>
      </c>
      <c r="B174" s="10">
        <v>35555</v>
      </c>
      <c r="C174">
        <v>10009726050</v>
      </c>
      <c r="D174" t="s">
        <v>46</v>
      </c>
      <c r="E174" t="str">
        <f>VLOOKUP(C174,[1]dataride_info!$C$1:$G$454,3,FALSE)</f>
        <v>05.05.1997</v>
      </c>
      <c r="F174" t="str">
        <f>VLOOKUP(C174,[1]dataride_info!$C$1:$G$454,4,FALSE)</f>
        <v>Inactive</v>
      </c>
      <c r="G174" t="str">
        <f>VLOOKUP(C174,[1]dataride_info!$C$1:$G$454,5,FALSE)</f>
        <v>STANISZEWSKI Daniel</v>
      </c>
    </row>
    <row r="175" spans="1:7" x14ac:dyDescent="0.35">
      <c r="A175" t="s">
        <v>774</v>
      </c>
      <c r="B175" s="10">
        <v>36015</v>
      </c>
      <c r="C175">
        <v>10010807093</v>
      </c>
      <c r="D175" t="s">
        <v>46</v>
      </c>
      <c r="E175" t="str">
        <f>VLOOKUP(C175,[1]dataride_info!$C$1:$G$454,3,FALSE)</f>
        <v>08.08.1998</v>
      </c>
      <c r="F175" t="str">
        <f>VLOOKUP(C175,[1]dataride_info!$C$1:$G$454,4,FALSE)</f>
        <v>INACTIVE</v>
      </c>
      <c r="G175" t="str">
        <f>VLOOKUP(C175,[1]dataride_info!$C$1:$G$454,5,FALSE)</f>
        <v>KRAWCZYK Szymon</v>
      </c>
    </row>
    <row r="176" spans="1:7" x14ac:dyDescent="0.35">
      <c r="A176" t="s">
        <v>838</v>
      </c>
      <c r="B176" s="10">
        <v>35821</v>
      </c>
      <c r="C176">
        <v>10010850644</v>
      </c>
      <c r="D176" t="s">
        <v>46</v>
      </c>
      <c r="E176" t="str">
        <f>VLOOKUP(C176,[1]dataride_info!$C$1:$G$454,3,FALSE)</f>
        <v>26.01.1998</v>
      </c>
      <c r="F176" t="str">
        <f>VLOOKUP(C176,[1]dataride_info!$C$1:$G$454,4,FALSE)</f>
        <v>INACTIVE</v>
      </c>
      <c r="G176" t="str">
        <f>VLOOKUP(C176,[1]dataride_info!$C$1:$G$454,5,FALSE)</f>
        <v>MILEK Mateusz</v>
      </c>
    </row>
    <row r="177" spans="1:7" x14ac:dyDescent="0.35">
      <c r="A177" t="s">
        <v>485</v>
      </c>
      <c r="B177" s="10">
        <v>36748</v>
      </c>
      <c r="C177">
        <v>10048871917</v>
      </c>
      <c r="D177" t="s">
        <v>46</v>
      </c>
      <c r="E177" t="str">
        <f>VLOOKUP(C177,[1]dataride_info!$C$1:$G$454,3,FALSE)</f>
        <v>10.08.2000</v>
      </c>
      <c r="F177" t="str">
        <f>VLOOKUP(C177,[1]dataride_info!$C$1:$G$454,4,FALSE)</f>
        <v>ACTIVE</v>
      </c>
      <c r="G177" t="str">
        <f>VLOOKUP(C177,[1]dataride_info!$C$1:$G$454,5,FALSE)</f>
        <v>PROKOPYSZYN Filip</v>
      </c>
    </row>
    <row r="178" spans="1:7" x14ac:dyDescent="0.35">
      <c r="A178" t="s">
        <v>781</v>
      </c>
      <c r="B178" s="10">
        <v>31916</v>
      </c>
      <c r="C178">
        <v>10005641037</v>
      </c>
      <c r="D178" t="s">
        <v>46</v>
      </c>
      <c r="E178" t="str">
        <f>VLOOKUP(C178,[1]dataride_info!$C$1:$G$454,3,FALSE)</f>
        <v>19.05.1987</v>
      </c>
      <c r="F178" t="str">
        <f>VLOOKUP(C178,[1]dataride_info!$C$1:$G$454,4,FALSE)</f>
        <v>ACTIVE</v>
      </c>
      <c r="G178" t="str">
        <f>VLOOKUP(C178,[1]dataride_info!$C$1:$G$454,5,FALSE)</f>
        <v>BIELECKI Maciej</v>
      </c>
    </row>
    <row r="179" spans="1:7" x14ac:dyDescent="0.35">
      <c r="A179" t="s">
        <v>875</v>
      </c>
      <c r="B179" s="10">
        <v>35581</v>
      </c>
      <c r="C179">
        <v>10009424744</v>
      </c>
      <c r="D179" t="s">
        <v>46</v>
      </c>
      <c r="E179" t="str">
        <f>VLOOKUP(C179,[1]dataride_info!$C$1:$G$454,3,FALSE)</f>
        <v>31.05.1997</v>
      </c>
      <c r="F179" t="str">
        <f>VLOOKUP(C179,[1]dataride_info!$C$1:$G$454,4,FALSE)</f>
        <v>ACTIVE</v>
      </c>
      <c r="G179" t="str">
        <f>VLOOKUP(C179,[1]dataride_info!$C$1:$G$454,5,FALSE)</f>
        <v>SLAWEK Damian</v>
      </c>
    </row>
    <row r="180" spans="1:7" x14ac:dyDescent="0.35">
      <c r="A180" t="s">
        <v>839</v>
      </c>
      <c r="B180" s="10">
        <v>35979</v>
      </c>
      <c r="C180">
        <v>10010800831</v>
      </c>
      <c r="D180" t="s">
        <v>480</v>
      </c>
      <c r="E180" t="str">
        <f>VLOOKUP(C180,[1]dataride_info!$C$1:$G$454,3,FALSE)</f>
        <v>03.07.1998</v>
      </c>
      <c r="F180" t="str">
        <f>VLOOKUP(C180,[1]dataride_info!$C$1:$G$454,4,FALSE)</f>
        <v>ACTIVE</v>
      </c>
      <c r="G180" t="str">
        <f>VLOOKUP(C180,[1]dataride_info!$C$1:$G$454,5,FALSE)</f>
        <v>LEITÃO Iúri</v>
      </c>
    </row>
    <row r="181" spans="1:7" x14ac:dyDescent="0.35">
      <c r="A181" t="s">
        <v>593</v>
      </c>
      <c r="B181" s="10">
        <v>35313</v>
      </c>
      <c r="C181">
        <v>10009191136</v>
      </c>
      <c r="D181" t="s">
        <v>480</v>
      </c>
      <c r="E181" t="str">
        <f>VLOOKUP(C181,[1]dataride_info!$C$1:$G$454,3,FALSE)</f>
        <v>05.09.1996</v>
      </c>
      <c r="F181" t="str">
        <f>VLOOKUP(C181,[1]dataride_info!$C$1:$G$454,4,FALSE)</f>
        <v>Active</v>
      </c>
      <c r="G181" t="str">
        <f>VLOOKUP(C181,[1]dataride_info!$C$1:$G$454,5,FALSE)</f>
        <v>ALVES OLIVEIRA Rui Filipe</v>
      </c>
    </row>
    <row r="182" spans="1:7" x14ac:dyDescent="0.35">
      <c r="A182" t="s">
        <v>479</v>
      </c>
      <c r="B182" s="10">
        <v>33384</v>
      </c>
      <c r="C182">
        <v>10007815756</v>
      </c>
      <c r="D182" t="s">
        <v>480</v>
      </c>
      <c r="E182" t="str">
        <f>VLOOKUP(C182,[1]dataride_info!$C$1:$G$454,3,FALSE)</f>
        <v>26.05.1991</v>
      </c>
      <c r="F182" t="str">
        <f>VLOOKUP(C182,[1]dataride_info!$C$1:$G$454,4,FALSE)</f>
        <v>ACTIVE</v>
      </c>
      <c r="G182" t="str">
        <f>VLOOKUP(C182,[1]dataride_info!$C$1:$G$454,5,FALSE)</f>
        <v>MATIAS João</v>
      </c>
    </row>
    <row r="183" spans="1:7" x14ac:dyDescent="0.35">
      <c r="A183" t="s">
        <v>841</v>
      </c>
      <c r="B183" s="10">
        <v>36610</v>
      </c>
      <c r="C183">
        <v>10034952922</v>
      </c>
      <c r="D183" t="s">
        <v>198</v>
      </c>
      <c r="E183" t="str">
        <f>VLOOKUP(C183,[1]dataride_info!$C$1:$G$454,3,FALSE)</f>
        <v>25.03.2000</v>
      </c>
      <c r="F183" t="str">
        <f>VLOOKUP(C183,[1]dataride_info!$C$1:$G$454,4,FALSE)</f>
        <v>ACTIVE</v>
      </c>
      <c r="G183" t="str">
        <f>VLOOKUP(C183,[1]dataride_info!$C$1:$G$454,5,FALSE)</f>
        <v>BERSENEV Nikita</v>
      </c>
    </row>
    <row r="184" spans="1:7" x14ac:dyDescent="0.35">
      <c r="A184" t="s">
        <v>199</v>
      </c>
      <c r="B184" s="10">
        <v>37116</v>
      </c>
      <c r="C184">
        <v>10036069533</v>
      </c>
      <c r="D184" t="s">
        <v>198</v>
      </c>
      <c r="E184" t="str">
        <f>VLOOKUP(C184,[1]dataride_info!$C$1:$G$454,3,FALSE)</f>
        <v>13.08.2001</v>
      </c>
      <c r="F184" t="str">
        <f>VLOOKUP(C184,[1]dataride_info!$C$1:$G$454,4,FALSE)</f>
        <v>ACTIVE</v>
      </c>
      <c r="G184" t="str">
        <f>VLOOKUP(C184,[1]dataride_info!$C$1:$G$454,5,FALSE)</f>
        <v>GLADYSHEV Ivan</v>
      </c>
    </row>
    <row r="185" spans="1:7" x14ac:dyDescent="0.35">
      <c r="A185" t="s">
        <v>842</v>
      </c>
      <c r="B185" s="10">
        <v>36531</v>
      </c>
      <c r="C185">
        <v>10023524100</v>
      </c>
      <c r="D185" t="s">
        <v>198</v>
      </c>
      <c r="E185" t="str">
        <f>VLOOKUP(C185,[1]dataride_info!$C$1:$G$454,3,FALSE)</f>
        <v>06.01.2000</v>
      </c>
      <c r="F185" t="str">
        <f>VLOOKUP(C185,[1]dataride_info!$C$1:$G$454,4,FALSE)</f>
        <v>ACTIVE</v>
      </c>
      <c r="G185" t="str">
        <f>VLOOKUP(C185,[1]dataride_info!$C$1:$G$454,5,FALSE)</f>
        <v>GONOV Lev</v>
      </c>
    </row>
    <row r="186" spans="1:7" x14ac:dyDescent="0.35">
      <c r="A186" t="s">
        <v>843</v>
      </c>
      <c r="B186" s="10">
        <v>36770</v>
      </c>
      <c r="C186">
        <v>10034964036</v>
      </c>
      <c r="D186" t="s">
        <v>478</v>
      </c>
      <c r="E186" t="str">
        <f>VLOOKUP(C186,[1]dataride_info!$C$1:$G$454,3,FALSE)</f>
        <v>01.09.2000</v>
      </c>
      <c r="F186" t="str">
        <f>VLOOKUP(C186,[1]dataride_info!$C$1:$G$454,4,FALSE)</f>
        <v>INACTIVE</v>
      </c>
      <c r="G186" t="str">
        <f>VLOOKUP(C186,[1]dataride_info!$C$1:$G$454,5,FALSE)</f>
        <v>YAKOVLEV Mikhail</v>
      </c>
    </row>
    <row r="187" spans="1:7" x14ac:dyDescent="0.35">
      <c r="A187" t="s">
        <v>844</v>
      </c>
      <c r="B187" s="10">
        <v>37439</v>
      </c>
      <c r="C187">
        <v>10036092771</v>
      </c>
      <c r="D187" t="s">
        <v>198</v>
      </c>
      <c r="E187" t="str">
        <f>VLOOKUP(C187,[1]dataride_info!$C$1:$G$454,3,FALSE)</f>
        <v>02.07.2002</v>
      </c>
      <c r="F187" t="str">
        <f>VLOOKUP(C187,[1]dataride_info!$C$1:$G$454,4,FALSE)</f>
        <v>ACTIVE</v>
      </c>
      <c r="G187" t="str">
        <f>VLOOKUP(C187,[1]dataride_info!$C$1:$G$454,5,FALSE)</f>
        <v>IGOSHEV Egor</v>
      </c>
    </row>
    <row r="188" spans="1:7" x14ac:dyDescent="0.35">
      <c r="A188" t="s">
        <v>845</v>
      </c>
      <c r="B188" s="10">
        <v>37411</v>
      </c>
      <c r="C188">
        <v>10036018811</v>
      </c>
      <c r="D188" t="s">
        <v>198</v>
      </c>
      <c r="E188" t="str">
        <f>VLOOKUP(C188,[1]dataride_info!$C$1:$G$454,3,FALSE)</f>
        <v>04.06.2002</v>
      </c>
      <c r="F188" t="str">
        <f>VLOOKUP(C188,[1]dataride_info!$C$1:$G$454,4,FALSE)</f>
        <v>ACTIVE</v>
      </c>
      <c r="G188" t="str">
        <f>VLOOKUP(C188,[1]dataride_info!$C$1:$G$454,5,FALSE)</f>
        <v>NOVOLODSKII Ivan</v>
      </c>
    </row>
    <row r="189" spans="1:7" x14ac:dyDescent="0.35">
      <c r="A189" t="s">
        <v>846</v>
      </c>
      <c r="B189" s="10">
        <v>35583</v>
      </c>
      <c r="C189">
        <v>10009737568</v>
      </c>
      <c r="D189" t="s">
        <v>198</v>
      </c>
      <c r="E189" t="str">
        <f>VLOOKUP(C189,[1]dataride_info!$C$1:$G$454,3,FALSE)</f>
        <v>02.06.1997</v>
      </c>
      <c r="F189" t="str">
        <f>VLOOKUP(C189,[1]dataride_info!$C$1:$G$454,4,FALSE)</f>
        <v>ACTIVE</v>
      </c>
      <c r="G189" t="str">
        <f>VLOOKUP(C189,[1]dataride_info!$C$1:$G$454,5,FALSE)</f>
        <v>ROSTOVTSEV Sergei</v>
      </c>
    </row>
    <row r="190" spans="1:7" x14ac:dyDescent="0.35">
      <c r="A190" t="s">
        <v>800</v>
      </c>
      <c r="B190" s="10">
        <v>34399</v>
      </c>
      <c r="C190">
        <v>10007897295</v>
      </c>
      <c r="D190" t="s">
        <v>198</v>
      </c>
      <c r="E190" t="str">
        <f>VLOOKUP(C190,[1]dataride_info!$C$1:$G$454,3,FALSE)</f>
        <v>06.03.1994</v>
      </c>
      <c r="F190" t="str">
        <f>VLOOKUP(C190,[1]dataride_info!$C$1:$G$454,4,FALSE)</f>
        <v>ACTIVE</v>
      </c>
      <c r="G190" t="str">
        <f>VLOOKUP(C190,[1]dataride_info!$C$1:$G$454,5,FALSE)</f>
        <v>SHARAPOV Alexander</v>
      </c>
    </row>
    <row r="191" spans="1:7" x14ac:dyDescent="0.35">
      <c r="A191" t="s">
        <v>847</v>
      </c>
      <c r="B191" s="10">
        <v>37281</v>
      </c>
      <c r="C191">
        <v>10036018912</v>
      </c>
      <c r="D191" t="s">
        <v>198</v>
      </c>
      <c r="E191" t="str">
        <f>VLOOKUP(C191,[1]dataride_info!$C$1:$G$454,3,FALSE)</f>
        <v>25.01.2002</v>
      </c>
      <c r="F191" t="str">
        <f>VLOOKUP(C191,[1]dataride_info!$C$1:$G$454,4,FALSE)</f>
        <v>ACTIVE</v>
      </c>
      <c r="G191" t="str">
        <f>VLOOKUP(C191,[1]dataride_info!$C$1:$G$454,5,FALSE)</f>
        <v>SHICHKIN Vlas</v>
      </c>
    </row>
    <row r="192" spans="1:7" x14ac:dyDescent="0.35">
      <c r="A192" t="s">
        <v>848</v>
      </c>
      <c r="B192" s="10">
        <v>36630</v>
      </c>
      <c r="C192">
        <v>10034936653</v>
      </c>
      <c r="D192" t="s">
        <v>198</v>
      </c>
      <c r="E192" t="str">
        <f>VLOOKUP(C192,[1]dataride_info!$C$1:$G$454,3,FALSE)</f>
        <v>14.04.2000</v>
      </c>
      <c r="F192" t="str">
        <f>VLOOKUP(C192,[1]dataride_info!$C$1:$G$454,4,FALSE)</f>
        <v>ACTIVE</v>
      </c>
      <c r="G192" t="str">
        <f>VLOOKUP(C192,[1]dataride_info!$C$1:$G$454,5,FALSE)</f>
        <v>SYRITSA Gleb</v>
      </c>
    </row>
    <row r="193" spans="1:7" x14ac:dyDescent="0.35">
      <c r="A193" t="s">
        <v>239</v>
      </c>
      <c r="B193" s="10">
        <v>32044</v>
      </c>
      <c r="C193">
        <v>10004640220</v>
      </c>
      <c r="D193" t="s">
        <v>198</v>
      </c>
      <c r="E193" t="str">
        <f>VLOOKUP(C193,[1]dataride_info!$C$1:$G$454,3,FALSE)</f>
        <v>24.09.1987</v>
      </c>
      <c r="F193" t="str">
        <f>VLOOKUP(C193,[1]dataride_info!$C$1:$G$454,4,FALSE)</f>
        <v>ACTIVE</v>
      </c>
      <c r="G193" t="str">
        <f>VLOOKUP(C193,[1]dataride_info!$C$1:$G$454,5,FALSE)</f>
        <v>YAKUSHEVSKIY Pavel</v>
      </c>
    </row>
    <row r="194" spans="1:7" x14ac:dyDescent="0.35">
      <c r="A194" t="s">
        <v>519</v>
      </c>
      <c r="B194" s="10">
        <v>33257</v>
      </c>
      <c r="C194">
        <v>10007390370</v>
      </c>
      <c r="D194" t="s">
        <v>250</v>
      </c>
      <c r="E194" t="str">
        <f>VLOOKUP(C194,[1]dataride_info!$C$1:$G$454,3,FALSE)</f>
        <v>19.01.1991</v>
      </c>
      <c r="F194" t="str">
        <f>VLOOKUP(C194,[1]dataride_info!$C$1:$G$454,4,FALSE)</f>
        <v>ACTIVE</v>
      </c>
      <c r="G194" t="str">
        <f>VLOOKUP(C194,[1]dataride_info!$C$1:$G$454,5,FALSE)</f>
        <v>CRISTA Daniel</v>
      </c>
    </row>
    <row r="195" spans="1:7" x14ac:dyDescent="0.35">
      <c r="A195" t="s">
        <v>83</v>
      </c>
      <c r="B195" s="10">
        <v>34191</v>
      </c>
      <c r="C195">
        <v>10055137915</v>
      </c>
      <c r="D195" t="s">
        <v>82</v>
      </c>
      <c r="E195" t="str">
        <f>VLOOKUP(C195,[1]dataride_info!$C$1:$G$454,3,FALSE)</f>
        <v>10.08.1993</v>
      </c>
      <c r="F195" t="str">
        <f>VLOOKUP(C195,[1]dataride_info!$C$1:$G$454,4,FALSE)</f>
        <v>ACTIVE</v>
      </c>
      <c r="G195" t="str">
        <f>VLOOKUP(C195,[1]dataride_info!$C$1:$G$454,5,FALSE)</f>
        <v>SZABO Norbert</v>
      </c>
    </row>
    <row r="196" spans="1:7" x14ac:dyDescent="0.35">
      <c r="A196" t="s">
        <v>189</v>
      </c>
      <c r="B196" s="10">
        <v>35605</v>
      </c>
      <c r="C196">
        <v>10010743439</v>
      </c>
      <c r="D196" t="s">
        <v>63</v>
      </c>
      <c r="E196" t="str">
        <f>VLOOKUP(C196,[1]dataride_info!$C$1:$G$454,3,FALSE)</f>
        <v>24.06.1997</v>
      </c>
      <c r="F196" t="str">
        <f>VLOOKUP(C196,[1]dataride_info!$C$1:$G$454,4,FALSE)</f>
        <v>ACTIVE</v>
      </c>
      <c r="G196" t="str">
        <f>VLOOKUP(C196,[1]dataride_info!$C$1:$G$454,5,FALSE)</f>
        <v>SPARROW Mitchell</v>
      </c>
    </row>
    <row r="197" spans="1:7" x14ac:dyDescent="0.35">
      <c r="A197" t="s">
        <v>197</v>
      </c>
      <c r="B197" s="10">
        <v>31494</v>
      </c>
      <c r="C197">
        <v>10003100142</v>
      </c>
      <c r="D197" t="s">
        <v>198</v>
      </c>
      <c r="E197" t="str">
        <f>VLOOKUP(C197,[1]dataride_info!$C$1:$G$454,3,FALSE)</f>
        <v>23.03.1986</v>
      </c>
      <c r="F197" t="str">
        <f>VLOOKUP(C197,[1]dataride_info!$C$1:$G$454,4,FALSE)</f>
        <v>ACTIVE</v>
      </c>
      <c r="G197" t="str">
        <f>VLOOKUP(C197,[1]dataride_info!$C$1:$G$454,5,FALSE)</f>
        <v>DMITRIEV Denis</v>
      </c>
    </row>
    <row r="198" spans="1:7" x14ac:dyDescent="0.35">
      <c r="A198" t="s">
        <v>804</v>
      </c>
      <c r="B198" s="10">
        <v>35234</v>
      </c>
      <c r="C198">
        <v>10009154558</v>
      </c>
      <c r="D198" t="s">
        <v>805</v>
      </c>
      <c r="E198" t="str">
        <f>VLOOKUP(C198,[1]dataride_info!$C$1:$G$454,3,FALSE)</f>
        <v>18.06.1996</v>
      </c>
      <c r="F198" t="str">
        <f>VLOOKUP(C198,[1]dataride_info!$C$1:$G$454,4,FALSE)</f>
        <v>ACTIVE</v>
      </c>
      <c r="G198" t="str">
        <f>VLOOKUP(C198,[1]dataride_info!$C$1:$G$454,5,FALSE)</f>
        <v>MOHAMED YUSOFF Mohamed Elyas</v>
      </c>
    </row>
    <row r="199" spans="1:7" x14ac:dyDescent="0.35">
      <c r="A199" t="s">
        <v>849</v>
      </c>
      <c r="B199" s="10">
        <v>32795</v>
      </c>
      <c r="C199">
        <v>10009386045</v>
      </c>
      <c r="D199" t="s">
        <v>805</v>
      </c>
      <c r="E199" t="str">
        <f>VLOOKUP(C199,[1]dataride_info!$C$1:$G$454,3,FALSE)</f>
        <v>14.10.1989</v>
      </c>
      <c r="F199" t="str">
        <f>VLOOKUP(C199,[1]dataride_info!$C$1:$G$454,4,FALSE)</f>
        <v>ACTIVE</v>
      </c>
      <c r="G199" t="str">
        <f>VLOOKUP(C199,[1]dataride_info!$C$1:$G$454,5,FALSE)</f>
        <v>SIM Teck Kwang Calvin</v>
      </c>
    </row>
    <row r="200" spans="1:7" x14ac:dyDescent="0.35">
      <c r="A200" t="s">
        <v>508</v>
      </c>
      <c r="B200" s="10">
        <v>33142</v>
      </c>
      <c r="C200">
        <v>10005865551</v>
      </c>
      <c r="D200" t="s">
        <v>85</v>
      </c>
      <c r="E200" t="str">
        <f>VLOOKUP(C200,[1]dataride_info!$C$1:$G$454,3,FALSE)</f>
        <v>26.09.1990</v>
      </c>
      <c r="F200" t="str">
        <f>VLOOKUP(C200,[1]dataride_info!$C$1:$G$454,4,FALSE)</f>
        <v>ACTIVE</v>
      </c>
      <c r="G200" t="str">
        <f>VLOOKUP(C200,[1]dataride_info!$C$1:$G$454,5,FALSE)</f>
        <v>IMHOF Claudio</v>
      </c>
    </row>
    <row r="201" spans="1:7" x14ac:dyDescent="0.35">
      <c r="A201" t="s">
        <v>496</v>
      </c>
      <c r="B201" s="10">
        <v>34718</v>
      </c>
      <c r="C201">
        <v>10008132826</v>
      </c>
      <c r="D201" t="s">
        <v>85</v>
      </c>
      <c r="E201" t="str">
        <f>VLOOKUP(C201,[1]dataride_info!$C$1:$G$454,3,FALSE)</f>
        <v>19.01.1995</v>
      </c>
      <c r="F201" t="str">
        <f>VLOOKUP(C201,[1]dataride_info!$C$1:$G$454,4,FALSE)</f>
        <v>ACTIVE</v>
      </c>
      <c r="G201" t="str">
        <f>VLOOKUP(C201,[1]dataride_info!$C$1:$G$454,5,FALSE)</f>
        <v>VITZTHUM Simon</v>
      </c>
    </row>
    <row r="202" spans="1:7" x14ac:dyDescent="0.35">
      <c r="A202" t="s">
        <v>649</v>
      </c>
      <c r="B202" s="10">
        <v>36371</v>
      </c>
      <c r="C202">
        <v>10015327495</v>
      </c>
      <c r="D202" t="s">
        <v>85</v>
      </c>
      <c r="E202" t="str">
        <f>VLOOKUP(C202,[1]dataride_info!$C$1:$G$454,3,FALSE)</f>
        <v>30.07.1999</v>
      </c>
      <c r="F202" t="str">
        <f>VLOOKUP(C202,[1]dataride_info!$C$1:$G$454,4,FALSE)</f>
        <v>ACTIVE</v>
      </c>
      <c r="G202" t="str">
        <f>VLOOKUP(C202,[1]dataride_info!$C$1:$G$454,5,FALSE)</f>
        <v>VOGEL Alex</v>
      </c>
    </row>
    <row r="203" spans="1:7" x14ac:dyDescent="0.35">
      <c r="A203" t="s">
        <v>850</v>
      </c>
      <c r="B203" s="10">
        <v>36085</v>
      </c>
      <c r="C203">
        <v>10010118494</v>
      </c>
      <c r="D203" t="s">
        <v>85</v>
      </c>
      <c r="E203" t="str">
        <f>VLOOKUP(C203,[1]dataride_info!$C$1:$G$454,3,FALSE)</f>
        <v>17.10.1998</v>
      </c>
      <c r="F203" t="str">
        <f>VLOOKUP(C203,[1]dataride_info!$C$1:$G$454,4,FALSE)</f>
        <v>ACTIVE</v>
      </c>
      <c r="G203" t="str">
        <f>VLOOKUP(C203,[1]dataride_info!$C$1:$G$454,5,FALSE)</f>
        <v>FROIDEVAUX Robin</v>
      </c>
    </row>
    <row r="204" spans="1:7" x14ac:dyDescent="0.35">
      <c r="A204" t="s">
        <v>633</v>
      </c>
      <c r="B204" s="10">
        <v>36186</v>
      </c>
      <c r="C204">
        <v>10014936566</v>
      </c>
      <c r="D204" t="s">
        <v>85</v>
      </c>
      <c r="E204" t="str">
        <f>VLOOKUP(C204,[1]dataride_info!$C$1:$G$454,3,FALSE)</f>
        <v>26.01.1999</v>
      </c>
      <c r="F204" t="str">
        <f>VLOOKUP(C204,[1]dataride_info!$C$1:$G$454,4,FALSE)</f>
        <v>ACTIVE</v>
      </c>
      <c r="G204" t="str">
        <f>VLOOKUP(C204,[1]dataride_info!$C$1:$G$454,5,FALSE)</f>
        <v>THIÉBAUD Valère</v>
      </c>
    </row>
    <row r="205" spans="1:7" x14ac:dyDescent="0.35">
      <c r="A205" t="s">
        <v>876</v>
      </c>
      <c r="B205" s="10">
        <v>36898</v>
      </c>
      <c r="C205">
        <v>10034795904</v>
      </c>
      <c r="D205" t="s">
        <v>85</v>
      </c>
      <c r="E205" t="str">
        <f>VLOOKUP(C205,[1]dataride_info!$C$1:$G$454,3,FALSE)</f>
        <v>07.01.2001</v>
      </c>
      <c r="F205" t="str">
        <f>VLOOKUP(C205,[1]dataride_info!$C$1:$G$454,4,FALSE)</f>
        <v>ACTIVE</v>
      </c>
      <c r="G205" t="str">
        <f>VLOOKUP(C205,[1]dataride_info!$C$1:$G$454,5,FALSE)</f>
        <v>DE LISI Nicolò</v>
      </c>
    </row>
    <row r="206" spans="1:7" x14ac:dyDescent="0.35">
      <c r="A206" t="s">
        <v>877</v>
      </c>
      <c r="B206" s="10">
        <v>32011</v>
      </c>
      <c r="C206">
        <v>10003301418</v>
      </c>
      <c r="D206" t="s">
        <v>85</v>
      </c>
      <c r="E206" t="str">
        <f>VLOOKUP(C206,[1]dataride_info!$C$1:$G$454,3,FALSE)</f>
        <v>22.08.1987</v>
      </c>
      <c r="F206" t="str">
        <f>VLOOKUP(C206,[1]dataride_info!$C$1:$G$454,4,FALSE)</f>
        <v>ACTIVE</v>
      </c>
      <c r="G206" t="str">
        <f>VLOOKUP(C206,[1]dataride_info!$C$1:$G$454,5,FALSE)</f>
        <v>MARGUET Tristan</v>
      </c>
    </row>
    <row r="207" spans="1:7" x14ac:dyDescent="0.35">
      <c r="A207" t="s">
        <v>878</v>
      </c>
      <c r="B207" s="10">
        <v>35276</v>
      </c>
      <c r="C207">
        <v>10008926408</v>
      </c>
      <c r="D207" t="s">
        <v>85</v>
      </c>
      <c r="E207" t="str">
        <f>VLOOKUP(C207,[1]dataride_info!$C$1:$G$454,3,FALSE)</f>
        <v>30.07.1996</v>
      </c>
      <c r="F207" t="str">
        <f>VLOOKUP(C207,[1]dataride_info!$C$1:$G$454,4,FALSE)</f>
        <v>INACTIVE</v>
      </c>
      <c r="G207" t="str">
        <f>VLOOKUP(C207,[1]dataride_info!$C$1:$G$454,5,FALSE)</f>
        <v>SELENATI Nico</v>
      </c>
    </row>
    <row r="208" spans="1:7" x14ac:dyDescent="0.35">
      <c r="A208" t="s">
        <v>755</v>
      </c>
      <c r="B208" s="10">
        <v>34261</v>
      </c>
      <c r="C208">
        <v>10007891538</v>
      </c>
      <c r="D208" t="e">
        <v>#N/A</v>
      </c>
      <c r="E208" t="e">
        <f>VLOOKUP(C208,[1]dataride_info!$C$1:$G$454,3,FALSE)</f>
        <v>#N/A</v>
      </c>
      <c r="F208" t="e">
        <f>VLOOKUP(C208,[1]dataride_info!$C$1:$G$454,4,FALSE)</f>
        <v>#N/A</v>
      </c>
      <c r="G208" t="e">
        <f>VLOOKUP(C208,[1]dataride_info!$C$1:$G$454,5,FALSE)</f>
        <v>#N/A</v>
      </c>
    </row>
    <row r="209" spans="1:7" x14ac:dyDescent="0.35">
      <c r="A209" t="s">
        <v>637</v>
      </c>
      <c r="B209" s="10">
        <v>36288</v>
      </c>
      <c r="C209">
        <v>10010948553</v>
      </c>
      <c r="D209" t="s">
        <v>638</v>
      </c>
      <c r="E209" t="str">
        <f>VLOOKUP(C209,[1]dataride_info!$C$1:$G$454,3,FALSE)</f>
        <v>08.05.1999</v>
      </c>
      <c r="F209" t="str">
        <f>VLOOKUP(C209,[1]dataride_info!$C$1:$G$454,4,FALSE)</f>
        <v>ACTIVE</v>
      </c>
      <c r="G209" t="str">
        <f>VLOOKUP(C209,[1]dataride_info!$C$1:$G$454,5,FALSE)</f>
        <v>CHREN Martin</v>
      </c>
    </row>
    <row r="210" spans="1:7" x14ac:dyDescent="0.35">
      <c r="A210" t="s">
        <v>115</v>
      </c>
      <c r="B210" s="10">
        <v>34746</v>
      </c>
      <c r="C210">
        <v>10009009159</v>
      </c>
      <c r="D210" t="s">
        <v>116</v>
      </c>
      <c r="E210" t="str">
        <f>VLOOKUP(C210,[1]dataride_info!$C$1:$G$454,3,FALSE)</f>
        <v>16.02.1995</v>
      </c>
      <c r="F210" t="str">
        <f>VLOOKUP(C210,[1]dataride_info!$C$1:$G$454,4,FALSE)</f>
        <v>ACTIVE</v>
      </c>
      <c r="G210" t="str">
        <f>VLOOKUP(C210,[1]dataride_info!$C$1:$G$454,5,FALSE)</f>
        <v>ANGSUTHASAWIT Jai</v>
      </c>
    </row>
    <row r="211" spans="1:7" x14ac:dyDescent="0.35">
      <c r="A211" t="s">
        <v>495</v>
      </c>
      <c r="B211" s="10">
        <v>35096</v>
      </c>
      <c r="C211">
        <v>10009033714</v>
      </c>
      <c r="D211" t="s">
        <v>104</v>
      </c>
      <c r="E211" t="str">
        <f>VLOOKUP(C211,[1]dataride_info!$C$1:$G$454,3,FALSE)</f>
        <v>01.02.1996</v>
      </c>
      <c r="F211" t="str">
        <f>VLOOKUP(C211,[1]dataride_info!$C$1:$G$454,4,FALSE)</f>
        <v>ACTIVE</v>
      </c>
      <c r="G211" t="str">
        <f>VLOOKUP(C211,[1]dataride_info!$C$1:$G$454,5,FALSE)</f>
        <v>CAMPBELL Akil</v>
      </c>
    </row>
    <row r="212" spans="1:7" x14ac:dyDescent="0.35">
      <c r="A212" t="s">
        <v>128</v>
      </c>
      <c r="B212" s="10">
        <v>36061</v>
      </c>
      <c r="C212">
        <v>10010821241</v>
      </c>
      <c r="D212" t="s">
        <v>104</v>
      </c>
      <c r="E212" t="str">
        <f>VLOOKUP(C212,[1]dataride_info!$C$1:$G$454,3,FALSE)</f>
        <v>23.09.1998</v>
      </c>
      <c r="F212" t="str">
        <f>VLOOKUP(C212,[1]dataride_info!$C$1:$G$454,4,FALSE)</f>
        <v>ACTIVE</v>
      </c>
      <c r="G212" t="str">
        <f>VLOOKUP(C212,[1]dataride_info!$C$1:$G$454,5,FALSE)</f>
        <v>PAUL Nicholas</v>
      </c>
    </row>
    <row r="213" spans="1:7" x14ac:dyDescent="0.35">
      <c r="A213" t="s">
        <v>853</v>
      </c>
      <c r="B213" s="10">
        <v>37397</v>
      </c>
      <c r="C213">
        <v>10088729419</v>
      </c>
      <c r="D213" t="s">
        <v>207</v>
      </c>
      <c r="E213" t="str">
        <f>VLOOKUP(C213,[1]dataride_info!$C$1:$G$454,3,FALSE)</f>
        <v>21.05.2002</v>
      </c>
      <c r="F213" t="str">
        <f>VLOOKUP(C213,[1]dataride_info!$C$1:$G$454,4,FALSE)</f>
        <v>ACTIVE</v>
      </c>
      <c r="G213" t="str">
        <f>VLOOKUP(C213,[1]dataride_info!$C$1:$G$454,5,FALSE)</f>
        <v>DANYLCHUK Bohdan</v>
      </c>
    </row>
    <row r="214" spans="1:7" x14ac:dyDescent="0.35">
      <c r="A214" t="s">
        <v>803</v>
      </c>
      <c r="B214" s="10">
        <v>36883</v>
      </c>
      <c r="C214">
        <v>10088726789</v>
      </c>
      <c r="D214" t="s">
        <v>207</v>
      </c>
      <c r="E214" t="str">
        <f>VLOOKUP(C214,[1]dataride_info!$C$1:$G$454,3,FALSE)</f>
        <v>23.12.2000</v>
      </c>
      <c r="F214" t="str">
        <f>VLOOKUP(C214,[1]dataride_info!$C$1:$G$454,4,FALSE)</f>
        <v>ACTIVE</v>
      </c>
      <c r="G214" t="str">
        <f>VLOOKUP(C214,[1]dataride_info!$C$1:$G$454,5,FALSE)</f>
        <v>DENYSENKO Vladyslav</v>
      </c>
    </row>
    <row r="215" spans="1:7" x14ac:dyDescent="0.35">
      <c r="A215" t="s">
        <v>854</v>
      </c>
      <c r="B215" s="10">
        <v>37101</v>
      </c>
      <c r="C215">
        <v>10088731237</v>
      </c>
      <c r="D215" t="s">
        <v>207</v>
      </c>
      <c r="E215" t="str">
        <f>VLOOKUP(C215,[1]dataride_info!$C$1:$G$454,3,FALSE)</f>
        <v>29.07.2001</v>
      </c>
      <c r="F215" t="str">
        <f>VLOOKUP(C215,[1]dataride_info!$C$1:$G$454,4,FALSE)</f>
        <v>ACTIVE</v>
      </c>
      <c r="G215" t="str">
        <f>VLOOKUP(C215,[1]dataride_info!$C$1:$G$454,5,FALSE)</f>
        <v>DUDKO Mykhailo-Yaroslav</v>
      </c>
    </row>
    <row r="216" spans="1:7" x14ac:dyDescent="0.35">
      <c r="A216" t="s">
        <v>855</v>
      </c>
      <c r="B216" s="10">
        <v>34143</v>
      </c>
      <c r="C216">
        <v>10007892447</v>
      </c>
      <c r="D216" t="s">
        <v>207</v>
      </c>
      <c r="E216" t="str">
        <f>VLOOKUP(C216,[1]dataride_info!$C$1:$G$454,3,FALSE)</f>
        <v>23.06.1993</v>
      </c>
      <c r="F216" t="str">
        <f>VLOOKUP(C216,[1]dataride_info!$C$1:$G$454,4,FALSE)</f>
        <v>INACTIVE</v>
      </c>
      <c r="G216" t="str">
        <f>VLOOKUP(C216,[1]dataride_info!$C$1:$G$454,5,FALSE)</f>
        <v>DZHUS Volodymyr</v>
      </c>
    </row>
    <row r="217" spans="1:7" x14ac:dyDescent="0.35">
      <c r="A217" t="s">
        <v>856</v>
      </c>
      <c r="B217" s="10">
        <v>34984</v>
      </c>
      <c r="C217">
        <v>10009166581</v>
      </c>
      <c r="D217" t="s">
        <v>207</v>
      </c>
      <c r="E217" t="str">
        <f>VLOOKUP(C217,[1]dataride_info!$C$1:$G$454,3,FALSE)</f>
        <v>12.10.1995</v>
      </c>
      <c r="F217" t="str">
        <f>VLOOKUP(C217,[1]dataride_info!$C$1:$G$454,4,FALSE)</f>
        <v>ACTIVE</v>
      </c>
      <c r="G217" t="str">
        <f>VLOOKUP(C217,[1]dataride_info!$C$1:$G$454,5,FALSE)</f>
        <v>GLADYSH Roman</v>
      </c>
    </row>
    <row r="218" spans="1:7" x14ac:dyDescent="0.35">
      <c r="A218" t="s">
        <v>857</v>
      </c>
      <c r="B218" s="10">
        <v>34794</v>
      </c>
      <c r="C218">
        <v>10009033310</v>
      </c>
      <c r="D218" t="s">
        <v>207</v>
      </c>
      <c r="E218" t="str">
        <f>VLOOKUP(C218,[1]dataride_info!$C$1:$G$454,3,FALSE)</f>
        <v>05.04.1995</v>
      </c>
      <c r="F218" t="str">
        <f>VLOOKUP(C218,[1]dataride_info!$C$1:$G$454,4,FALSE)</f>
        <v>ACTIVE</v>
      </c>
      <c r="G218" t="str">
        <f>VLOOKUP(C218,[1]dataride_info!$C$1:$G$454,5,FALSE)</f>
        <v>HRYNIV Vitaliy</v>
      </c>
    </row>
    <row r="219" spans="1:7" x14ac:dyDescent="0.35">
      <c r="A219" t="s">
        <v>858</v>
      </c>
      <c r="B219" s="10">
        <v>36812</v>
      </c>
      <c r="C219">
        <v>10089663548</v>
      </c>
      <c r="D219" t="s">
        <v>207</v>
      </c>
      <c r="E219" t="str">
        <f>VLOOKUP(C219,[1]dataride_info!$C$1:$G$454,3,FALSE)</f>
        <v>13.10.2000</v>
      </c>
      <c r="F219" t="str">
        <f>VLOOKUP(C219,[1]dataride_info!$C$1:$G$454,4,FALSE)</f>
        <v>ACTIVE</v>
      </c>
      <c r="G219" t="str">
        <f>VLOOKUP(C219,[1]dataride_info!$C$1:$G$454,5,FALSE)</f>
        <v>TSARENKO Kyrylo</v>
      </c>
    </row>
    <row r="220" spans="1:7" x14ac:dyDescent="0.35">
      <c r="A220" t="s">
        <v>859</v>
      </c>
      <c r="B220" s="10">
        <v>32977</v>
      </c>
      <c r="C220">
        <v>10006320340</v>
      </c>
      <c r="D220" t="s">
        <v>207</v>
      </c>
      <c r="E220" t="str">
        <f>VLOOKUP(C220,[1]dataride_info!$C$1:$G$454,3,FALSE)</f>
        <v>14.04.1990</v>
      </c>
      <c r="F220" t="str">
        <f>VLOOKUP(C220,[1]dataride_info!$C$1:$G$454,4,FALSE)</f>
        <v>ACTIVE</v>
      </c>
      <c r="G220" t="str">
        <f>VLOOKUP(C220,[1]dataride_info!$C$1:$G$454,5,FALSE)</f>
        <v>VASYLIEV Maksym</v>
      </c>
    </row>
    <row r="221" spans="1:7" x14ac:dyDescent="0.35">
      <c r="A221" t="s">
        <v>879</v>
      </c>
      <c r="B221" s="10">
        <v>37412</v>
      </c>
      <c r="C221">
        <v>10075819224</v>
      </c>
      <c r="D221" t="s">
        <v>207</v>
      </c>
      <c r="E221" t="str">
        <f>VLOOKUP(C221,[1]dataride_info!$C$1:$G$454,3,FALSE)</f>
        <v>05.06.2002</v>
      </c>
      <c r="F221" t="str">
        <f>VLOOKUP(C221,[1]dataride_info!$C$1:$G$454,4,FALSE)</f>
        <v>Inactive</v>
      </c>
      <c r="G221" t="str">
        <f>VLOOKUP(C221,[1]dataride_info!$C$1:$G$454,5,FALSE)</f>
        <v>KOROBOV Yehor</v>
      </c>
    </row>
    <row r="222" spans="1:7" x14ac:dyDescent="0.35">
      <c r="A222" t="s">
        <v>487</v>
      </c>
      <c r="B222" s="10">
        <v>35623</v>
      </c>
      <c r="C222">
        <v>10009730191</v>
      </c>
      <c r="D222" t="s">
        <v>164</v>
      </c>
      <c r="E222" t="str">
        <f>VLOOKUP(C222,[1]dataride_info!$C$1:$G$454,3,FALSE)</f>
        <v>12.07.1997</v>
      </c>
      <c r="F222" t="str">
        <f>VLOOKUP(C222,[1]dataride_info!$C$1:$G$454,4,FALSE)</f>
        <v>ACTIVE</v>
      </c>
      <c r="G222" t="str">
        <f>VLOOKUP(C222,[1]dataride_info!$C$1:$G$454,5,FALSE)</f>
        <v>HOOVER Gavin</v>
      </c>
    </row>
    <row r="223" spans="1:7" x14ac:dyDescent="0.35">
      <c r="A223" t="s">
        <v>860</v>
      </c>
      <c r="B223" s="10">
        <v>33219</v>
      </c>
      <c r="C223">
        <v>10062511430</v>
      </c>
      <c r="D223" t="s">
        <v>164</v>
      </c>
      <c r="E223" t="str">
        <f>VLOOKUP(C223,[1]dataride_info!$C$1:$G$454,3,FALSE)</f>
        <v>12.12.1990</v>
      </c>
      <c r="F223" t="str">
        <f>VLOOKUP(C223,[1]dataride_info!$C$1:$G$454,4,FALSE)</f>
        <v>INACTIVE</v>
      </c>
      <c r="G223" t="str">
        <f>VLOOKUP(C223,[1]dataride_info!$C$1:$G$454,5,FALSE)</f>
        <v>LAMBIE Ashton</v>
      </c>
    </row>
    <row r="224" spans="1:7" x14ac:dyDescent="0.35">
      <c r="A224" t="s">
        <v>612</v>
      </c>
      <c r="B224" s="10">
        <v>36187</v>
      </c>
      <c r="C224">
        <v>10016191910</v>
      </c>
      <c r="D224" t="s">
        <v>145</v>
      </c>
      <c r="E224" t="str">
        <f>VLOOKUP(C224,[1]dataride_info!$C$1:$G$454,3,FALSE)</f>
        <v>27.01.1999</v>
      </c>
      <c r="F224" t="str">
        <f>VLOOKUP(C224,[1]dataride_info!$C$1:$G$454,4,FALSE)</f>
        <v>ACTIVE</v>
      </c>
      <c r="G224" t="str">
        <f>VLOOKUP(C224,[1]dataride_info!$C$1:$G$454,5,FALSE)</f>
        <v>RUIZ Ivan Gabriel</v>
      </c>
    </row>
    <row r="225" spans="1:7" x14ac:dyDescent="0.35">
      <c r="A225" t="s">
        <v>114</v>
      </c>
      <c r="B225" s="10">
        <v>36571</v>
      </c>
      <c r="C225">
        <v>10055349695</v>
      </c>
      <c r="D225" t="s">
        <v>102</v>
      </c>
      <c r="E225" t="str">
        <f>VLOOKUP(C225,[1]dataride_info!$C$1:$G$454,3,FALSE)</f>
        <v>15.02.2000</v>
      </c>
      <c r="F225" t="str">
        <f>VLOOKUP(C225,[1]dataride_info!$C$1:$G$454,4,FALSE)</f>
        <v>ACTIVE</v>
      </c>
      <c r="G225" t="str">
        <f>VLOOKUP(C225,[1]dataride_info!$C$1:$G$454,5,FALSE)</f>
        <v>CORNISH Thomas</v>
      </c>
    </row>
    <row r="226" spans="1:7" x14ac:dyDescent="0.35">
      <c r="A226" t="s">
        <v>489</v>
      </c>
      <c r="B226" s="10">
        <v>36701</v>
      </c>
      <c r="C226">
        <v>10055342726</v>
      </c>
      <c r="D226" t="s">
        <v>102</v>
      </c>
      <c r="E226" t="str">
        <f>VLOOKUP(C226,[1]dataride_info!$C$1:$G$454,3,FALSE)</f>
        <v>24.06.2000</v>
      </c>
      <c r="F226" t="str">
        <f>VLOOKUP(C226,[1]dataride_info!$C$1:$G$454,4,FALSE)</f>
        <v>INACTIVE</v>
      </c>
      <c r="G226" t="str">
        <f>VLOOKUP(C226,[1]dataride_info!$C$1:$G$454,5,FALSE)</f>
        <v>DUFFY Joshua</v>
      </c>
    </row>
    <row r="227" spans="1:7" x14ac:dyDescent="0.35">
      <c r="A227" t="s">
        <v>106</v>
      </c>
      <c r="B227" s="10">
        <v>33840</v>
      </c>
      <c r="C227">
        <v>10006894559</v>
      </c>
      <c r="D227" t="s">
        <v>102</v>
      </c>
      <c r="E227" t="str">
        <f>VLOOKUP(C227,[1]dataride_info!$C$1:$G$454,3,FALSE)</f>
        <v>24.08.1992</v>
      </c>
      <c r="F227" t="str">
        <f>VLOOKUP(C227,[1]dataride_info!$C$1:$G$454,4,FALSE)</f>
        <v>INACTIVE</v>
      </c>
      <c r="G227" t="str">
        <f>VLOOKUP(C227,[1]dataride_info!$C$1:$G$454,5,FALSE)</f>
        <v>GLAETZER Matthew</v>
      </c>
    </row>
    <row r="228" spans="1:7" x14ac:dyDescent="0.35">
      <c r="A228" t="s">
        <v>238</v>
      </c>
      <c r="B228" s="10">
        <v>36688</v>
      </c>
      <c r="C228">
        <v>10055348887</v>
      </c>
      <c r="D228" t="s">
        <v>102</v>
      </c>
      <c r="E228" t="str">
        <f>VLOOKUP(C228,[1]dataride_info!$C$1:$G$454,3,FALSE)</f>
        <v>11.06.2000</v>
      </c>
      <c r="F228" t="str">
        <f>VLOOKUP(C228,[1]dataride_info!$C$1:$G$454,4,FALSE)</f>
        <v>ACTIVE</v>
      </c>
      <c r="G228" t="str">
        <f>VLOOKUP(C228,[1]dataride_info!$C$1:$G$454,5,FALSE)</f>
        <v>HOFFMAN Leigh</v>
      </c>
    </row>
    <row r="229" spans="1:7" x14ac:dyDescent="0.35">
      <c r="A229" t="s">
        <v>506</v>
      </c>
      <c r="B229" s="10">
        <v>36266</v>
      </c>
      <c r="C229">
        <v>10055347372</v>
      </c>
      <c r="D229" t="s">
        <v>102</v>
      </c>
      <c r="E229" t="str">
        <f>VLOOKUP(C229,[1]dataride_info!$C$1:$G$454,3,FALSE)</f>
        <v>16.04.1999</v>
      </c>
      <c r="F229" t="str">
        <f>VLOOKUP(C229,[1]dataride_info!$C$1:$G$454,4,FALSE)</f>
        <v>ACTIVE</v>
      </c>
      <c r="G229" t="str">
        <f>VLOOKUP(C229,[1]dataride_info!$C$1:$G$454,5,FALSE)</f>
        <v>LEAHY Conor</v>
      </c>
    </row>
    <row r="230" spans="1:7" x14ac:dyDescent="0.35">
      <c r="A230" t="s">
        <v>636</v>
      </c>
      <c r="B230" s="10">
        <v>37049</v>
      </c>
      <c r="C230">
        <v>10072343287</v>
      </c>
      <c r="D230" t="s">
        <v>102</v>
      </c>
      <c r="E230" t="str">
        <f>VLOOKUP(C230,[1]dataride_info!$C$1:$G$454,3,FALSE)</f>
        <v>07.06.2001</v>
      </c>
      <c r="F230" t="str">
        <f>VLOOKUP(C230,[1]dataride_info!$C$1:$G$454,4,FALSE)</f>
        <v>ACTIVE</v>
      </c>
      <c r="G230" t="str">
        <f>VLOOKUP(C230,[1]dataride_info!$C$1:$G$454,5,FALSE)</f>
        <v>MORIARTY James</v>
      </c>
    </row>
    <row r="231" spans="1:7" x14ac:dyDescent="0.35">
      <c r="A231" t="s">
        <v>600</v>
      </c>
      <c r="B231" s="10">
        <v>35937</v>
      </c>
      <c r="C231">
        <v>10010790828</v>
      </c>
      <c r="D231" t="s">
        <v>102</v>
      </c>
      <c r="E231" t="str">
        <f>VLOOKUP(C231,[1]dataride_info!$C$1:$G$454,3,FALSE)</f>
        <v>22.05.1998</v>
      </c>
      <c r="F231" t="str">
        <f>VLOOKUP(C231,[1]dataride_info!$C$1:$G$454,4,FALSE)</f>
        <v>ACTIVE</v>
      </c>
      <c r="G231" t="str">
        <f>VLOOKUP(C231,[1]dataride_info!$C$1:$G$454,5,FALSE)</f>
        <v>O’BRIEN Kelland</v>
      </c>
    </row>
    <row r="232" spans="1:7" x14ac:dyDescent="0.35">
      <c r="A232" t="s">
        <v>101</v>
      </c>
      <c r="B232" s="10">
        <v>36267</v>
      </c>
      <c r="C232">
        <v>10015145724</v>
      </c>
      <c r="D232" t="s">
        <v>102</v>
      </c>
      <c r="E232" t="str">
        <f>VLOOKUP(C232,[1]dataride_info!$C$1:$G$454,3,FALSE)</f>
        <v>17.04.1999</v>
      </c>
      <c r="F232" t="str">
        <f>VLOOKUP(C232,[1]dataride_info!$C$1:$G$454,4,FALSE)</f>
        <v>ACTIVE</v>
      </c>
      <c r="G232" t="str">
        <f>VLOOKUP(C232,[1]dataride_info!$C$1:$G$454,5,FALSE)</f>
        <v>RICHARDSON Matthew</v>
      </c>
    </row>
    <row r="233" spans="1:7" x14ac:dyDescent="0.35">
      <c r="A233" t="s">
        <v>601</v>
      </c>
      <c r="B233" s="10">
        <v>35083</v>
      </c>
      <c r="C233">
        <v>10009118081</v>
      </c>
      <c r="D233" t="s">
        <v>102</v>
      </c>
      <c r="E233" t="str">
        <f>VLOOKUP(C233,[1]dataride_info!$C$1:$G$454,3,FALSE)</f>
        <v>19.01.1996</v>
      </c>
      <c r="F233" t="str">
        <f>VLOOKUP(C233,[1]dataride_info!$C$1:$G$454,4,FALSE)</f>
        <v>ACTIVE</v>
      </c>
      <c r="G233" t="str">
        <f>VLOOKUP(C233,[1]dataride_info!$C$1:$G$454,5,FALSE)</f>
        <v>WELSFORD Samuel</v>
      </c>
    </row>
    <row r="234" spans="1:7" x14ac:dyDescent="0.35">
      <c r="A234" t="s">
        <v>645</v>
      </c>
      <c r="B234" s="10">
        <v>37284</v>
      </c>
      <c r="C234">
        <v>10035022337</v>
      </c>
      <c r="D234" t="s">
        <v>646</v>
      </c>
      <c r="E234" t="str">
        <f>VLOOKUP(C234,[1]dataride_info!$C$1:$G$454,3,FALSE)</f>
        <v>28.01.2002</v>
      </c>
      <c r="F234" t="str">
        <f>VLOOKUP(C234,[1]dataride_info!$C$1:$G$454,4,FALSE)</f>
        <v>ACTIVE</v>
      </c>
      <c r="G234" t="str">
        <f>VLOOKUP(C234,[1]dataride_info!$C$1:$G$454,5,FALSE)</f>
        <v>WAFLER Tim</v>
      </c>
    </row>
    <row r="235" spans="1:7" x14ac:dyDescent="0.35">
      <c r="A235" t="s">
        <v>656</v>
      </c>
      <c r="B235" s="10">
        <v>37636</v>
      </c>
      <c r="C235">
        <v>10070883136</v>
      </c>
      <c r="D235" t="s">
        <v>78</v>
      </c>
      <c r="E235" t="str">
        <f>VLOOKUP(C235,[1]dataride_info!$C$1:$G$454,3,FALSE)</f>
        <v>15.01.2003</v>
      </c>
      <c r="F235" t="str">
        <f>VLOOKUP(C235,[1]dataride_info!$C$1:$G$454,4,FALSE)</f>
        <v>ACTIVE</v>
      </c>
      <c r="G235" t="str">
        <f>VLOOKUP(C235,[1]dataride_info!$C$1:$G$454,5,FALSE)</f>
        <v>BERNARD Thibaut</v>
      </c>
    </row>
    <row r="236" spans="1:7" x14ac:dyDescent="0.35">
      <c r="A236" t="s">
        <v>500</v>
      </c>
      <c r="B236" s="10">
        <v>37836</v>
      </c>
      <c r="C236">
        <v>10046257967</v>
      </c>
      <c r="D236" t="s">
        <v>33</v>
      </c>
      <c r="E236" t="str">
        <f>VLOOKUP(C236,[1]dataride_info!$C$1:$G$454,3,FALSE)</f>
        <v>03.08.2003</v>
      </c>
      <c r="F236" t="str">
        <f>VLOOKUP(C236,[1]dataride_info!$C$1:$G$454,4,FALSE)</f>
        <v>ACTIVE</v>
      </c>
      <c r="G236" t="str">
        <f>VLOOKUP(C236,[1]dataride_info!$C$1:$G$454,5,FALSE)</f>
        <v>BIBIC Dylan</v>
      </c>
    </row>
    <row r="237" spans="1:7" x14ac:dyDescent="0.35">
      <c r="A237" t="s">
        <v>672</v>
      </c>
      <c r="B237" s="10">
        <v>35523</v>
      </c>
      <c r="C237">
        <v>10010682815</v>
      </c>
      <c r="D237" t="s">
        <v>33</v>
      </c>
      <c r="E237" t="str">
        <f>VLOOKUP(C237,[1]dataride_info!$C$1:$G$454,3,FALSE)</f>
        <v>03.04.1997</v>
      </c>
      <c r="F237" t="str">
        <f>VLOOKUP(C237,[1]dataride_info!$C$1:$G$454,4,FALSE)</f>
        <v>ACTIVE</v>
      </c>
      <c r="G237" t="str">
        <f>VLOOKUP(C237,[1]dataride_info!$C$1:$G$454,5,FALSE)</f>
        <v>BURTNIK Evan</v>
      </c>
    </row>
    <row r="238" spans="1:7" x14ac:dyDescent="0.35">
      <c r="A238" t="s">
        <v>511</v>
      </c>
      <c r="B238" s="10">
        <v>36403</v>
      </c>
      <c r="C238">
        <v>10015715091</v>
      </c>
      <c r="D238" t="s">
        <v>33</v>
      </c>
      <c r="E238" t="str">
        <f>VLOOKUP(C238,[1]dataride_info!$C$1:$G$454,3,FALSE)</f>
        <v>31.08.1999</v>
      </c>
      <c r="F238" t="str">
        <f>VLOOKUP(C238,[1]dataride_info!$C$1:$G$454,4,FALSE)</f>
        <v>ACTIVE</v>
      </c>
      <c r="G238" t="str">
        <f>VLOOKUP(C238,[1]dataride_info!$C$1:$G$454,5,FALSE)</f>
        <v>ERNST Chris</v>
      </c>
    </row>
    <row r="239" spans="1:7" x14ac:dyDescent="0.35">
      <c r="A239" s="38" t="s">
        <v>32</v>
      </c>
      <c r="B239" s="10">
        <v>37210</v>
      </c>
      <c r="C239">
        <v>10048888990</v>
      </c>
      <c r="D239" t="s">
        <v>33</v>
      </c>
      <c r="E239" t="str">
        <f>VLOOKUP(C239,[1]dataride_info!$C$1:$G$454,3,FALSE)</f>
        <v>15.11.2001</v>
      </c>
      <c r="F239" t="str">
        <f>VLOOKUP(C239,[1]dataride_info!$C$1:$G$454,4,FALSE)</f>
        <v>ACTIVE</v>
      </c>
      <c r="G239" t="str">
        <f>VLOOKUP(C239,[1]dataride_info!$C$1:$G$454,5,FALSE)</f>
        <v>HEDGCOCK James</v>
      </c>
    </row>
    <row r="240" spans="1:7" x14ac:dyDescent="0.35">
      <c r="A240" t="s">
        <v>512</v>
      </c>
      <c r="B240" s="10">
        <v>38041</v>
      </c>
      <c r="C240">
        <v>10063260451</v>
      </c>
      <c r="D240" t="s">
        <v>33</v>
      </c>
      <c r="E240" t="str">
        <f>VLOOKUP(C240,[1]dataride_info!$C$1:$G$454,3,FALSE)</f>
        <v>24.02.2004</v>
      </c>
      <c r="F240" t="str">
        <f>VLOOKUP(C240,[1]dataride_info!$C$1:$G$454,4,FALSE)</f>
        <v>ACTIVE</v>
      </c>
      <c r="G240" t="str">
        <f>VLOOKUP(C240,[1]dataride_info!$C$1:$G$454,5,FALSE)</f>
        <v>MATTERN Carson</v>
      </c>
    </row>
    <row r="241" spans="1:7" x14ac:dyDescent="0.35">
      <c r="A241" t="s">
        <v>518</v>
      </c>
      <c r="B241" s="10">
        <v>36920</v>
      </c>
      <c r="C241">
        <v>10059703985</v>
      </c>
      <c r="D241" t="s">
        <v>33</v>
      </c>
      <c r="E241" t="str">
        <f>VLOOKUP(C241,[1]dataride_info!$C$1:$G$454,3,FALSE)</f>
        <v>29.01.2001</v>
      </c>
      <c r="F241" t="str">
        <f>VLOOKUP(C241,[1]dataride_info!$C$1:$G$454,4,FALSE)</f>
        <v>ACTIVE</v>
      </c>
      <c r="G241" t="str">
        <f>VLOOKUP(C241,[1]dataride_info!$C$1:$G$454,5,FALSE)</f>
        <v>RICHARDSON Sean</v>
      </c>
    </row>
    <row r="242" spans="1:7" x14ac:dyDescent="0.35">
      <c r="A242" t="s">
        <v>127</v>
      </c>
      <c r="B242" s="10">
        <v>37769</v>
      </c>
      <c r="C242">
        <v>10048224138</v>
      </c>
      <c r="D242" t="s">
        <v>33</v>
      </c>
      <c r="E242" t="str">
        <f>VLOOKUP(C242,[1]dataride_info!$C$1:$G$454,3,FALSE)</f>
        <v>28.05.2003</v>
      </c>
      <c r="F242" t="str">
        <f>VLOOKUP(C242,[1]dataride_info!$C$1:$G$454,4,FALSE)</f>
        <v>ACTIVE</v>
      </c>
      <c r="G242" t="str">
        <f>VLOOKUP(C242,[1]dataride_info!$C$1:$G$454,5,FALSE)</f>
        <v>RORKE Tyler</v>
      </c>
    </row>
    <row r="243" spans="1:7" x14ac:dyDescent="0.35">
      <c r="A243" t="s">
        <v>552</v>
      </c>
      <c r="B243" s="10">
        <v>34820</v>
      </c>
      <c r="C243">
        <v>10015339522</v>
      </c>
      <c r="D243" t="s">
        <v>39</v>
      </c>
      <c r="E243" t="str">
        <f>VLOOKUP(C243,[1]dataride_info!$C$1:$G$454,3,FALSE)</f>
        <v>01.05.1995</v>
      </c>
      <c r="F243" t="str">
        <f>VLOOKUP(C243,[1]dataride_info!$C$1:$G$454,4,FALSE)</f>
        <v>ACTIVE</v>
      </c>
      <c r="G243" t="str">
        <f>VLOOKUP(C243,[1]dataride_info!$C$1:$G$454,5,FALSE)</f>
        <v>GUO Shuai</v>
      </c>
    </row>
    <row r="244" spans="1:7" x14ac:dyDescent="0.35">
      <c r="A244" t="s">
        <v>660</v>
      </c>
      <c r="B244" s="10">
        <v>36772</v>
      </c>
      <c r="C244">
        <v>10084645012</v>
      </c>
      <c r="D244" t="s">
        <v>39</v>
      </c>
      <c r="E244" t="str">
        <f>VLOOKUP(C244,[1]dataride_info!$C$1:$G$454,3,FALSE)</f>
        <v>03.09.2000</v>
      </c>
      <c r="F244" t="str">
        <f>VLOOKUP(C244,[1]dataride_info!$C$1:$G$454,4,FALSE)</f>
        <v>ACTIVE</v>
      </c>
      <c r="G244" t="str">
        <f>VLOOKUP(C244,[1]dataride_info!$C$1:$G$454,5,FALSE)</f>
        <v>LI Boan</v>
      </c>
    </row>
    <row r="245" spans="1:7" x14ac:dyDescent="0.35">
      <c r="A245" t="s">
        <v>49</v>
      </c>
      <c r="B245" s="10">
        <v>36859</v>
      </c>
      <c r="C245">
        <v>10023485094</v>
      </c>
      <c r="D245" t="s">
        <v>39</v>
      </c>
      <c r="E245" t="str">
        <f>VLOOKUP(C245,[1]dataride_info!$C$1:$G$454,3,FALSE)</f>
        <v>29.11.2000</v>
      </c>
      <c r="F245" t="str">
        <f>VLOOKUP(C245,[1]dataride_info!$C$1:$G$454,4,FALSE)</f>
        <v>ACTIVE</v>
      </c>
      <c r="G245" t="str">
        <f>VLOOKUP(C245,[1]dataride_info!$C$1:$G$454,5,FALSE)</f>
        <v>LIU Qi</v>
      </c>
    </row>
    <row r="246" spans="1:7" x14ac:dyDescent="0.35">
      <c r="A246" t="s">
        <v>673</v>
      </c>
      <c r="B246" s="10">
        <v>37512</v>
      </c>
      <c r="C246">
        <v>10129789216</v>
      </c>
      <c r="D246" t="s">
        <v>39</v>
      </c>
      <c r="E246" t="str">
        <f>VLOOKUP(C246,[1]dataride_info!$C$1:$G$454,3,FALSE)</f>
        <v>13.09.2002</v>
      </c>
      <c r="F246" t="str">
        <f>VLOOKUP(C246,[1]dataride_info!$C$1:$G$454,4,FALSE)</f>
        <v>ACTIVE</v>
      </c>
      <c r="G246" t="str">
        <f>VLOOKUP(C246,[1]dataride_info!$C$1:$G$454,5,FALSE)</f>
        <v>QIU Zhentao</v>
      </c>
    </row>
    <row r="247" spans="1:7" x14ac:dyDescent="0.35">
      <c r="A247" t="s">
        <v>661</v>
      </c>
      <c r="B247" s="10">
        <v>36934</v>
      </c>
      <c r="C247">
        <v>10084788690</v>
      </c>
      <c r="D247" t="s">
        <v>39</v>
      </c>
      <c r="E247" t="str">
        <f>VLOOKUP(C247,[1]dataride_info!$C$1:$G$454,3,FALSE)</f>
        <v>12.02.2001</v>
      </c>
      <c r="F247" t="str">
        <f>VLOOKUP(C247,[1]dataride_info!$C$1:$G$454,4,FALSE)</f>
        <v>ACTIVE</v>
      </c>
      <c r="G247" t="str">
        <f>VLOOKUP(C247,[1]dataride_info!$C$1:$G$454,5,FALSE)</f>
        <v>SUN Haijiao</v>
      </c>
    </row>
    <row r="248" spans="1:7" x14ac:dyDescent="0.35">
      <c r="A248" t="s">
        <v>38</v>
      </c>
      <c r="B248" s="10">
        <v>36918</v>
      </c>
      <c r="C248">
        <v>10129788610</v>
      </c>
      <c r="D248" t="s">
        <v>39</v>
      </c>
      <c r="E248" t="str">
        <f>VLOOKUP(C248,[1]dataride_info!$C$1:$G$454,3,FALSE)</f>
        <v>27.01.2001</v>
      </c>
      <c r="F248" t="str">
        <f>VLOOKUP(C248,[1]dataride_info!$C$1:$G$454,4,FALSE)</f>
        <v>INACTIVE</v>
      </c>
      <c r="G248" t="str">
        <f>VLOOKUP(C248,[1]dataride_info!$C$1:$G$454,5,FALSE)</f>
        <v>XUE Chenxi</v>
      </c>
    </row>
    <row r="249" spans="1:7" x14ac:dyDescent="0.35">
      <c r="A249" t="s">
        <v>674</v>
      </c>
      <c r="B249" s="10">
        <v>35870</v>
      </c>
      <c r="C249">
        <v>10015323152</v>
      </c>
      <c r="D249" t="s">
        <v>39</v>
      </c>
      <c r="E249" t="str">
        <f>VLOOKUP(C249,[1]dataride_info!$C$1:$G$454,3,FALSE)</f>
        <v>16.03.1998</v>
      </c>
      <c r="F249" t="str">
        <f>VLOOKUP(C249,[1]dataride_info!$C$1:$G$454,4,FALSE)</f>
        <v>ACTIVE</v>
      </c>
      <c r="G249" t="str">
        <f>VLOOKUP(C249,[1]dataride_info!$C$1:$G$454,5,FALSE)</f>
        <v>YAN Weiming</v>
      </c>
    </row>
    <row r="250" spans="1:7" x14ac:dyDescent="0.35">
      <c r="A250" t="s">
        <v>662</v>
      </c>
      <c r="B250" s="10">
        <v>36873</v>
      </c>
      <c r="C250">
        <v>10084644911</v>
      </c>
      <c r="D250" t="s">
        <v>39</v>
      </c>
      <c r="E250" t="str">
        <f>VLOOKUP(C250,[1]dataride_info!$C$1:$G$454,3,FALSE)</f>
        <v>13.12.2000</v>
      </c>
      <c r="F250" t="str">
        <f>VLOOKUP(C250,[1]dataride_info!$C$1:$G$454,4,FALSE)</f>
        <v>ACTIVE</v>
      </c>
      <c r="G250" t="str">
        <f>VLOOKUP(C250,[1]dataride_info!$C$1:$G$454,5,FALSE)</f>
        <v>YANG Yang</v>
      </c>
    </row>
    <row r="251" spans="1:7" x14ac:dyDescent="0.35">
      <c r="A251" t="s">
        <v>498</v>
      </c>
      <c r="B251" s="10">
        <v>36633</v>
      </c>
      <c r="C251">
        <v>10023487219</v>
      </c>
      <c r="D251" t="s">
        <v>39</v>
      </c>
      <c r="E251" t="str">
        <f>VLOOKUP(C251,[1]dataride_info!$C$1:$G$454,3,FALSE)</f>
        <v>17.04.2000</v>
      </c>
      <c r="F251" t="str">
        <f>VLOOKUP(C251,[1]dataride_info!$C$1:$G$454,4,FALSE)</f>
        <v>ACTIVE</v>
      </c>
      <c r="G251" t="str">
        <f>VLOOKUP(C251,[1]dataride_info!$C$1:$G$454,5,FALSE)</f>
        <v>YU Ze</v>
      </c>
    </row>
    <row r="252" spans="1:7" x14ac:dyDescent="0.35">
      <c r="A252" t="s">
        <v>515</v>
      </c>
      <c r="B252" s="10">
        <v>36883</v>
      </c>
      <c r="C252">
        <v>10085846394</v>
      </c>
      <c r="D252" t="s">
        <v>39</v>
      </c>
      <c r="E252" t="str">
        <f>VLOOKUP(C252,[1]dataride_info!$C$1:$G$454,3,FALSE)</f>
        <v>23.12.2000</v>
      </c>
      <c r="F252" t="str">
        <f>VLOOKUP(C252,[1]dataride_info!$C$1:$G$454,4,FALSE)</f>
        <v>ACTIVE</v>
      </c>
      <c r="G252" t="str">
        <f>VLOOKUP(C252,[1]dataride_info!$C$1:$G$454,5,FALSE)</f>
        <v>ZHANG Haiao</v>
      </c>
    </row>
    <row r="253" spans="1:7" x14ac:dyDescent="0.35">
      <c r="A253" t="s">
        <v>105</v>
      </c>
      <c r="B253" s="10">
        <v>36165</v>
      </c>
      <c r="C253">
        <v>10052089586</v>
      </c>
      <c r="D253" t="s">
        <v>39</v>
      </c>
      <c r="E253" t="str">
        <f>VLOOKUP(C253,[1]dataride_info!$C$1:$G$454,3,FALSE)</f>
        <v>05.01.1999</v>
      </c>
      <c r="F253" t="str">
        <f>VLOOKUP(C253,[1]dataride_info!$C$1:$G$454,4,FALSE)</f>
        <v>ACTIVE</v>
      </c>
      <c r="G253" t="str">
        <f>VLOOKUP(C253,[1]dataride_info!$C$1:$G$454,5,FALSE)</f>
        <v>ZHOU Yu</v>
      </c>
    </row>
    <row r="254" spans="1:7" x14ac:dyDescent="0.35">
      <c r="A254" t="s">
        <v>43</v>
      </c>
      <c r="B254" s="10">
        <v>36798</v>
      </c>
      <c r="C254">
        <v>10061655608</v>
      </c>
      <c r="D254" t="s">
        <v>44</v>
      </c>
      <c r="E254" t="str">
        <f>VLOOKUP(C254,[1]dataride_info!$C$1:$G$454,3,FALSE)</f>
        <v>29.09.2000</v>
      </c>
      <c r="F254" t="str">
        <f>VLOOKUP(C254,[1]dataride_info!$C$1:$G$454,4,FALSE)</f>
        <v>ACTIVE</v>
      </c>
      <c r="G254" t="str">
        <f>VLOOKUP(C254,[1]dataride_info!$C$1:$G$454,5,FALSE)</f>
        <v>ORTEGA FONTALVO Cristian David</v>
      </c>
    </row>
    <row r="255" spans="1:7" x14ac:dyDescent="0.35">
      <c r="A255" t="s">
        <v>640</v>
      </c>
      <c r="B255" s="10">
        <v>36890</v>
      </c>
      <c r="C255">
        <v>10047303244</v>
      </c>
      <c r="D255" t="s">
        <v>42</v>
      </c>
      <c r="E255" t="str">
        <f>VLOOKUP(C255,[1]dataride_info!$C$1:$G$454,3,FALSE)</f>
        <v>30.12.2000</v>
      </c>
      <c r="F255" t="str">
        <f>VLOOKUP(C255,[1]dataride_info!$C$1:$G$454,4,FALSE)</f>
        <v>ACTIVE</v>
      </c>
      <c r="G255" t="str">
        <f>VLOOKUP(C255,[1]dataride_info!$C$1:$G$454,5,FALSE)</f>
        <v>VONEŠ Jan</v>
      </c>
    </row>
    <row r="256" spans="1:7" x14ac:dyDescent="0.35">
      <c r="A256" t="s">
        <v>603</v>
      </c>
      <c r="B256" s="10">
        <v>35511</v>
      </c>
      <c r="C256">
        <v>10009413529</v>
      </c>
      <c r="D256" t="s">
        <v>484</v>
      </c>
      <c r="E256" t="str">
        <f>VLOOKUP(C256,[1]dataride_info!$C$1:$G$454,3,FALSE)</f>
        <v>22.03.1997</v>
      </c>
      <c r="F256" t="str">
        <f>VLOOKUP(C256,[1]dataride_info!$C$1:$G$454,4,FALSE)</f>
        <v>ACTIVE</v>
      </c>
      <c r="G256" t="str">
        <f>VLOOKUP(C256,[1]dataride_info!$C$1:$G$454,5,FALSE)</f>
        <v>LARSEN Niklas</v>
      </c>
    </row>
    <row r="257" spans="1:7" x14ac:dyDescent="0.35">
      <c r="A257" t="s">
        <v>602</v>
      </c>
      <c r="B257" s="10">
        <v>31167</v>
      </c>
      <c r="C257">
        <v>10003308993</v>
      </c>
      <c r="D257" t="s">
        <v>484</v>
      </c>
      <c r="E257" t="str">
        <f>VLOOKUP(C257,[1]dataride_info!$C$1:$G$454,3,FALSE)</f>
        <v>30.04.1985</v>
      </c>
      <c r="F257" t="str">
        <f>VLOOKUP(C257,[1]dataride_info!$C$1:$G$454,4,FALSE)</f>
        <v>ACTIVE</v>
      </c>
      <c r="G257" t="str">
        <f>VLOOKUP(C257,[1]dataride_info!$C$1:$G$454,5,FALSE)</f>
        <v>MØRKØV Michael</v>
      </c>
    </row>
    <row r="258" spans="1:7" x14ac:dyDescent="0.35">
      <c r="A258" t="s">
        <v>664</v>
      </c>
      <c r="B258" s="10">
        <v>36310</v>
      </c>
      <c r="C258">
        <v>10015329317</v>
      </c>
      <c r="D258" t="s">
        <v>37</v>
      </c>
      <c r="E258" t="str">
        <f>VLOOKUP(C258,[1]dataride_info!$C$1:$G$454,3,FALSE)</f>
        <v>30.05.1999</v>
      </c>
      <c r="F258" t="str">
        <f>VLOOKUP(C258,[1]dataride_info!$C$1:$G$454,4,FALSE)</f>
        <v>ACTIVE</v>
      </c>
      <c r="G258" t="str">
        <f>VLOOKUP(C258,[1]dataride_info!$C$1:$G$454,5,FALSE)</f>
        <v>BENNASSAR ROSSELLO Joan Marti</v>
      </c>
    </row>
    <row r="259" spans="1:7" x14ac:dyDescent="0.35">
      <c r="A259" t="s">
        <v>59</v>
      </c>
      <c r="B259" s="10">
        <v>34291</v>
      </c>
      <c r="C259">
        <v>10007502427</v>
      </c>
      <c r="D259" t="s">
        <v>37</v>
      </c>
      <c r="E259" t="str">
        <f>VLOOKUP(C259,[1]dataride_info!$C$1:$G$454,3,FALSE)</f>
        <v>18.11.1993</v>
      </c>
      <c r="F259" t="str">
        <f>VLOOKUP(C259,[1]dataride_info!$C$1:$G$454,4,FALSE)</f>
        <v>ACTIVE</v>
      </c>
      <c r="G259" t="str">
        <f>VLOOKUP(C259,[1]dataride_info!$C$1:$G$454,5,FALSE)</f>
        <v>MORENO SANCHEZ Jose</v>
      </c>
    </row>
    <row r="260" spans="1:7" x14ac:dyDescent="0.35">
      <c r="A260" t="s">
        <v>665</v>
      </c>
      <c r="B260" s="10">
        <v>36935</v>
      </c>
      <c r="C260">
        <v>10037964871</v>
      </c>
      <c r="D260" t="s">
        <v>37</v>
      </c>
      <c r="E260" t="str">
        <f>VLOOKUP(C260,[1]dataride_info!$C$1:$G$454,3,FALSE)</f>
        <v>13.02.2001</v>
      </c>
      <c r="F260" t="str">
        <f>VLOOKUP(C260,[1]dataride_info!$C$1:$G$454,4,FALSE)</f>
        <v>ACTIVE</v>
      </c>
      <c r="G260" t="str">
        <f>VLOOKUP(C260,[1]dataride_info!$C$1:$G$454,5,FALSE)</f>
        <v>PEREZ DIAZ Alberto</v>
      </c>
    </row>
    <row r="261" spans="1:7" x14ac:dyDescent="0.35">
      <c r="A261" t="s">
        <v>666</v>
      </c>
      <c r="B261" s="10">
        <v>37331</v>
      </c>
      <c r="C261">
        <v>10049126440</v>
      </c>
      <c r="D261" t="s">
        <v>37</v>
      </c>
      <c r="E261" t="str">
        <f>VLOOKUP(C261,[1]dataride_info!$C$1:$G$454,3,FALSE)</f>
        <v>16.03.2002</v>
      </c>
      <c r="F261" t="str">
        <f>VLOOKUP(C261,[1]dataride_info!$C$1:$G$454,4,FALSE)</f>
        <v>ACTIVE</v>
      </c>
      <c r="G261" t="str">
        <f>VLOOKUP(C261,[1]dataride_info!$C$1:$G$454,5,FALSE)</f>
        <v>ROMERO VILLANUEVA Jaime</v>
      </c>
    </row>
    <row r="262" spans="1:7" x14ac:dyDescent="0.35">
      <c r="A262" t="s">
        <v>507</v>
      </c>
      <c r="B262" s="10">
        <v>35091</v>
      </c>
      <c r="C262">
        <v>10009155972</v>
      </c>
      <c r="D262" t="s">
        <v>27</v>
      </c>
      <c r="E262" t="str">
        <f>VLOOKUP(C262,[1]dataride_info!$C$1:$G$454,3,FALSE)</f>
        <v>27.01.1996</v>
      </c>
      <c r="F262" t="str">
        <f>VLOOKUP(C262,[1]dataride_info!$C$1:$G$454,4,FALSE)</f>
        <v>ACTIVE</v>
      </c>
      <c r="G262" t="str">
        <f>VLOOKUP(C262,[1]dataride_info!$C$1:$G$454,5,FALSE)</f>
        <v>ERMENAULT Corentin</v>
      </c>
    </row>
    <row r="263" spans="1:7" x14ac:dyDescent="0.35">
      <c r="A263" t="s">
        <v>48</v>
      </c>
      <c r="B263" s="10">
        <v>33194</v>
      </c>
      <c r="C263">
        <v>10005930724</v>
      </c>
      <c r="D263" t="s">
        <v>27</v>
      </c>
      <c r="E263" t="str">
        <f>VLOOKUP(C263,[1]dataride_info!$C$1:$G$454,3,FALSE)</f>
        <v>17.11.1990</v>
      </c>
      <c r="F263" t="str">
        <f>VLOOKUP(C263,[1]dataride_info!$C$1:$G$454,4,FALSE)</f>
        <v>ACTIVE</v>
      </c>
      <c r="G263" t="str">
        <f>VLOOKUP(C263,[1]dataride_info!$C$1:$G$454,5,FALSE)</f>
        <v>LAFARGUE Quentin</v>
      </c>
    </row>
    <row r="264" spans="1:7" x14ac:dyDescent="0.35">
      <c r="A264" t="s">
        <v>26</v>
      </c>
      <c r="B264" s="10">
        <v>35701</v>
      </c>
      <c r="C264">
        <v>10010713329</v>
      </c>
      <c r="D264" t="s">
        <v>27</v>
      </c>
      <c r="E264" t="str">
        <f>VLOOKUP(C264,[1]dataride_info!$C$1:$G$454,3,FALSE)</f>
        <v>28.09.1997</v>
      </c>
      <c r="F264" t="str">
        <f>VLOOKUP(C264,[1]dataride_info!$C$1:$G$454,4,FALSE)</f>
        <v>ACTIVE</v>
      </c>
      <c r="G264" t="str">
        <f>VLOOKUP(C264,[1]dataride_info!$C$1:$G$454,5,FALSE)</f>
        <v>LANDERNEAU Melvin</v>
      </c>
    </row>
    <row r="265" spans="1:7" x14ac:dyDescent="0.35">
      <c r="A265" t="s">
        <v>503</v>
      </c>
      <c r="B265" s="10">
        <v>33513</v>
      </c>
      <c r="C265">
        <v>10011080010</v>
      </c>
      <c r="D265" t="s">
        <v>113</v>
      </c>
      <c r="E265" t="str">
        <f>VLOOKUP(C265,[1]dataride_info!$C$1:$G$454,3,FALSE)</f>
        <v>02.10.1991</v>
      </c>
      <c r="F265" t="str">
        <f>VLOOKUP(C265,[1]dataride_info!$C$1:$G$454,4,FALSE)</f>
        <v>ACTIVE</v>
      </c>
      <c r="G265" t="str">
        <f>VLOOKUP(C265,[1]dataride_info!$C$1:$G$454,5,FALSE)</f>
        <v>BIGHAM Daniel</v>
      </c>
    </row>
    <row r="266" spans="1:7" x14ac:dyDescent="0.35">
      <c r="A266" t="s">
        <v>112</v>
      </c>
      <c r="B266" s="10">
        <v>35543</v>
      </c>
      <c r="C266">
        <v>10009967641</v>
      </c>
      <c r="D266" t="s">
        <v>113</v>
      </c>
      <c r="E266" t="str">
        <f>VLOOKUP(C266,[1]dataride_info!$C$1:$G$454,3,FALSE)</f>
        <v>23.04.1997</v>
      </c>
      <c r="F266" t="str">
        <f>VLOOKUP(C266,[1]dataride_info!$C$1:$G$454,4,FALSE)</f>
        <v>ACTIVE</v>
      </c>
      <c r="G266" t="str">
        <f>VLOOKUP(C266,[1]dataride_info!$C$1:$G$454,5,FALSE)</f>
        <v>CARLIN Jack</v>
      </c>
    </row>
    <row r="267" spans="1:7" x14ac:dyDescent="0.35">
      <c r="A267" t="s">
        <v>676</v>
      </c>
      <c r="B267" s="10">
        <v>37840</v>
      </c>
      <c r="C267">
        <v>10036152890</v>
      </c>
      <c r="D267" t="s">
        <v>29</v>
      </c>
      <c r="E267" t="str">
        <f>VLOOKUP(C267,[1]dataride_info!$C$1:$G$454,3,FALSE)</f>
        <v>07.08.2003</v>
      </c>
      <c r="F267" t="str">
        <f>VLOOKUP(C267,[1]dataride_info!$C$1:$G$454,4,FALSE)</f>
        <v>ACTIVE</v>
      </c>
      <c r="G267" t="str">
        <f>VLOOKUP(C267,[1]dataride_info!$C$1:$G$454,5,FALSE)</f>
        <v>BOOS Benjamin</v>
      </c>
    </row>
    <row r="268" spans="1:7" x14ac:dyDescent="0.35">
      <c r="A268" t="s">
        <v>97</v>
      </c>
      <c r="B268" s="10">
        <v>33635</v>
      </c>
      <c r="C268">
        <v>10048325582</v>
      </c>
      <c r="D268" t="s">
        <v>29</v>
      </c>
      <c r="E268" t="str">
        <f>VLOOKUP(C268,[1]dataride_info!$C$1:$G$454,3,FALSE)</f>
        <v>01.02.1992</v>
      </c>
      <c r="F268" t="str">
        <f>VLOOKUP(C268,[1]dataride_info!$C$1:$G$454,4,FALSE)</f>
        <v>ACTIVE</v>
      </c>
      <c r="G268" t="str">
        <f>VLOOKUP(C268,[1]dataride_info!$C$1:$G$454,5,FALSE)</f>
        <v>BÖTTICHER Stefan</v>
      </c>
    </row>
    <row r="269" spans="1:7" x14ac:dyDescent="0.35">
      <c r="A269" t="s">
        <v>28</v>
      </c>
      <c r="B269" s="10">
        <v>35057</v>
      </c>
      <c r="C269">
        <v>10007779683</v>
      </c>
      <c r="D269" t="s">
        <v>29</v>
      </c>
      <c r="E269" t="str">
        <f>VLOOKUP(C269,[1]dataride_info!$C$1:$G$454,3,FALSE)</f>
        <v>24.12.1995</v>
      </c>
      <c r="F269" t="str">
        <f>VLOOKUP(C269,[1]dataride_info!$C$1:$G$454,4,FALSE)</f>
        <v>ACTIVE</v>
      </c>
      <c r="G269" t="str">
        <f>VLOOKUP(C269,[1]dataride_info!$C$1:$G$454,5,FALSE)</f>
        <v>DÖRNBACH Maximilian</v>
      </c>
    </row>
    <row r="270" spans="1:7" x14ac:dyDescent="0.35">
      <c r="A270" t="s">
        <v>648</v>
      </c>
      <c r="B270" s="10">
        <v>35640</v>
      </c>
      <c r="C270">
        <v>10009975927</v>
      </c>
      <c r="D270" t="s">
        <v>29</v>
      </c>
      <c r="E270" t="str">
        <f>VLOOKUP(C270,[1]dataride_info!$C$1:$G$454,3,FALSE)</f>
        <v>29.07.1997</v>
      </c>
      <c r="F270" t="str">
        <f>VLOOKUP(C270,[1]dataride_info!$C$1:$G$454,4,FALSE)</f>
        <v>ACTIVE</v>
      </c>
      <c r="G270" t="str">
        <f>VLOOKUP(C270,[1]dataride_info!$C$1:$G$454,5,FALSE)</f>
        <v>MALCHAREK Moritz</v>
      </c>
    </row>
    <row r="271" spans="1:7" x14ac:dyDescent="0.35">
      <c r="A271" t="s">
        <v>513</v>
      </c>
      <c r="B271" s="10">
        <v>34829</v>
      </c>
      <c r="C271">
        <v>10045481664</v>
      </c>
      <c r="D271" t="s">
        <v>29</v>
      </c>
      <c r="E271" t="str">
        <f>VLOOKUP(C271,[1]dataride_info!$C$1:$G$454,3,FALSE)</f>
        <v>10.05.1995</v>
      </c>
      <c r="F271" t="str">
        <f>VLOOKUP(C271,[1]dataride_info!$C$1:$G$454,4,FALSE)</f>
        <v>ACTIVE</v>
      </c>
      <c r="G271" t="str">
        <f>VLOOKUP(C271,[1]dataride_info!$C$1:$G$454,5,FALSE)</f>
        <v>ROHDE Leon</v>
      </c>
    </row>
    <row r="272" spans="1:7" x14ac:dyDescent="0.35">
      <c r="A272" t="s">
        <v>618</v>
      </c>
      <c r="B272" s="10">
        <v>35681</v>
      </c>
      <c r="C272">
        <v>10015871608</v>
      </c>
      <c r="D272" t="s">
        <v>619</v>
      </c>
      <c r="E272" t="str">
        <f>VLOOKUP(C272,[1]dataride_info!$C$1:$G$454,3,FALSE)</f>
        <v>08.09.1997</v>
      </c>
      <c r="F272" t="str">
        <f>VLOOKUP(C272,[1]dataride_info!$C$1:$G$454,4,FALSE)</f>
        <v>INACTIVE</v>
      </c>
      <c r="G272" t="str">
        <f>VLOOKUP(C272,[1]dataride_info!$C$1:$G$454,5,FALSE)</f>
        <v>VAN AERT Bernard Benyamin</v>
      </c>
    </row>
    <row r="273" spans="1:7" x14ac:dyDescent="0.35">
      <c r="A273" t="s">
        <v>60</v>
      </c>
      <c r="B273" s="10">
        <v>37884</v>
      </c>
      <c r="C273">
        <v>10095274996</v>
      </c>
      <c r="D273" t="s">
        <v>61</v>
      </c>
      <c r="E273" t="str">
        <f>VLOOKUP(C273,[1]dataride_info!$C$1:$G$454,3,FALSE)</f>
        <v>20.09.2003</v>
      </c>
      <c r="F273" t="str">
        <f>VLOOKUP(C273,[1]dataride_info!$C$1:$G$454,4,FALSE)</f>
        <v>ACTIVE</v>
      </c>
      <c r="G273" t="str">
        <f>VLOOKUP(C273,[1]dataride_info!$C$1:$G$454,5,FALSE)</f>
        <v>ELKATHCHOONGO David</v>
      </c>
    </row>
    <row r="274" spans="1:7" x14ac:dyDescent="0.35">
      <c r="A274" t="s">
        <v>677</v>
      </c>
      <c r="B274" s="10">
        <v>32974</v>
      </c>
      <c r="C274">
        <v>10008789800</v>
      </c>
      <c r="D274" t="s">
        <v>325</v>
      </c>
      <c r="E274" t="str">
        <f>VLOOKUP(C274,[1]dataride_info!$C$1:$G$454,3,FALSE)</f>
        <v>11.04.1990</v>
      </c>
      <c r="F274" t="str">
        <f>VLOOKUP(C274,[1]dataride_info!$C$1:$G$454,4,FALSE)</f>
        <v>ACTIVE</v>
      </c>
      <c r="G274" t="str">
        <f>VLOOKUP(C274,[1]dataride_info!$C$1:$G$454,5,FALSE)</f>
        <v>ARIYAN Behnam</v>
      </c>
    </row>
    <row r="275" spans="1:7" x14ac:dyDescent="0.35">
      <c r="A275" t="s">
        <v>678</v>
      </c>
      <c r="B275" s="10">
        <v>35615</v>
      </c>
      <c r="C275">
        <v>10010653513</v>
      </c>
      <c r="D275" t="s">
        <v>325</v>
      </c>
      <c r="E275" t="str">
        <f>VLOOKUP(C275,[1]dataride_info!$C$1:$G$454,3,FALSE)</f>
        <v>04.07.1997</v>
      </c>
      <c r="F275" t="str">
        <f>VLOOKUP(C275,[1]dataride_info!$C$1:$G$454,4,FALSE)</f>
        <v>ACTIVE</v>
      </c>
      <c r="G275" t="str">
        <f>VLOOKUP(C275,[1]dataride_info!$C$1:$G$454,5,FALSE)</f>
        <v>GANJKHANLOU Mohammad</v>
      </c>
    </row>
    <row r="276" spans="1:7" x14ac:dyDescent="0.35">
      <c r="A276" t="s">
        <v>635</v>
      </c>
      <c r="B276" s="10">
        <v>36287</v>
      </c>
      <c r="C276">
        <v>10015327600</v>
      </c>
      <c r="D276" t="s">
        <v>478</v>
      </c>
      <c r="E276" t="str">
        <f>VLOOKUP(C276,[1]dataride_info!$C$1:$G$454,3,FALSE)</f>
        <v>07.05.1999</v>
      </c>
      <c r="F276" t="str">
        <f>VLOOKUP(C276,[1]dataride_info!$C$1:$G$454,4,FALSE)</f>
        <v>ACTIVE</v>
      </c>
      <c r="G276" t="str">
        <f>VLOOKUP(C276,[1]dataride_info!$C$1:$G$454,5,FALSE)</f>
        <v>YOGEV Alon</v>
      </c>
    </row>
    <row r="277" spans="1:7" x14ac:dyDescent="0.35">
      <c r="A277" t="s">
        <v>553</v>
      </c>
      <c r="B277" s="10">
        <v>37627</v>
      </c>
      <c r="C277">
        <v>10030732109</v>
      </c>
      <c r="D277" t="s">
        <v>25</v>
      </c>
      <c r="E277" t="str">
        <f>VLOOKUP(C277,[1]dataride_info!$C$1:$G$454,3,FALSE)</f>
        <v>06.01.2003</v>
      </c>
      <c r="F277" t="str">
        <f>VLOOKUP(C277,[1]dataride_info!$C$1:$G$454,4,FALSE)</f>
        <v>ACTIVE</v>
      </c>
      <c r="G277" t="str">
        <f>VLOOKUP(C277,[1]dataride_info!$C$1:$G$454,5,FALSE)</f>
        <v>NAPOLITANO Daniele</v>
      </c>
    </row>
    <row r="278" spans="1:7" x14ac:dyDescent="0.35">
      <c r="A278" t="s">
        <v>681</v>
      </c>
      <c r="B278" s="10">
        <v>35270</v>
      </c>
      <c r="C278">
        <v>10009184668</v>
      </c>
      <c r="D278" t="s">
        <v>25</v>
      </c>
      <c r="E278" t="str">
        <f>VLOOKUP(C278,[1]dataride_info!$C$1:$G$454,3,FALSE)</f>
        <v>24.07.1996</v>
      </c>
      <c r="F278" t="str">
        <f>VLOOKUP(C278,[1]dataride_info!$C$1:$G$454,4,FALSE)</f>
        <v>ACTIVE</v>
      </c>
      <c r="G278" t="str">
        <f>VLOOKUP(C278,[1]dataride_info!$C$1:$G$454,5,FALSE)</f>
        <v>PLEBANI Davide</v>
      </c>
    </row>
    <row r="279" spans="1:7" x14ac:dyDescent="0.35">
      <c r="A279" t="s">
        <v>554</v>
      </c>
      <c r="B279" s="10">
        <v>37842</v>
      </c>
      <c r="C279">
        <v>10030674818</v>
      </c>
      <c r="D279" t="s">
        <v>25</v>
      </c>
      <c r="E279" t="str">
        <f>VLOOKUP(C279,[1]dataride_info!$C$1:$G$454,3,FALSE)</f>
        <v>09.08.2003</v>
      </c>
      <c r="F279" t="str">
        <f>VLOOKUP(C279,[1]dataride_info!$C$1:$G$454,4,FALSE)</f>
        <v>ACTIVE</v>
      </c>
      <c r="G279" t="str">
        <f>VLOOKUP(C279,[1]dataride_info!$C$1:$G$454,5,FALSE)</f>
        <v>TUGNOLO Matteo</v>
      </c>
    </row>
    <row r="280" spans="1:7" x14ac:dyDescent="0.35">
      <c r="A280" t="s">
        <v>659</v>
      </c>
      <c r="B280" s="10">
        <v>36831</v>
      </c>
      <c r="C280">
        <v>10021323715</v>
      </c>
      <c r="D280" t="s">
        <v>31</v>
      </c>
      <c r="E280" t="str">
        <f>VLOOKUP(C280,[1]dataride_info!$C$1:$G$454,3,FALSE)</f>
        <v>01.11.2000</v>
      </c>
      <c r="F280" t="str">
        <f>VLOOKUP(C280,[1]dataride_info!$C$1:$G$454,4,FALSE)</f>
        <v>Active</v>
      </c>
      <c r="G280" t="str">
        <f>VLOOKUP(C280,[1]dataride_info!$C$1:$G$454,5,FALSE)</f>
        <v>KOJIMA Naoki</v>
      </c>
    </row>
    <row r="281" spans="1:7" x14ac:dyDescent="0.35">
      <c r="A281" t="s">
        <v>509</v>
      </c>
      <c r="B281" s="10">
        <v>36416</v>
      </c>
      <c r="C281">
        <v>10021521452</v>
      </c>
      <c r="D281" t="s">
        <v>31</v>
      </c>
      <c r="E281" t="str">
        <f>VLOOKUP(C281,[1]dataride_info!$C$1:$G$454,3,FALSE)</f>
        <v>13.09.1999</v>
      </c>
      <c r="F281" t="str">
        <f>VLOOKUP(C281,[1]dataride_info!$C$1:$G$454,4,FALSE)</f>
        <v>ACTIVE</v>
      </c>
      <c r="G281" t="str">
        <f>VLOOKUP(C281,[1]dataride_info!$C$1:$G$454,5,FALSE)</f>
        <v>MATSUDA Shoi</v>
      </c>
    </row>
    <row r="282" spans="1:7" x14ac:dyDescent="0.35">
      <c r="A282" t="s">
        <v>682</v>
      </c>
      <c r="B282" s="10">
        <v>34228</v>
      </c>
      <c r="C282">
        <v>10007394515</v>
      </c>
      <c r="D282" t="s">
        <v>31</v>
      </c>
      <c r="E282" t="str">
        <f>VLOOKUP(C282,[1]dataride_info!$C$1:$G$454,3,FALSE)</f>
        <v>16.09.1993</v>
      </c>
      <c r="F282" t="str">
        <f>VLOOKUP(C282,[1]dataride_info!$C$1:$G$454,4,FALSE)</f>
        <v>ACTIVE</v>
      </c>
      <c r="G282" t="str">
        <f>VLOOKUP(C282,[1]dataride_info!$C$1:$G$454,5,FALSE)</f>
        <v>NAGASAKO Yoshitaku</v>
      </c>
    </row>
    <row r="283" spans="1:7" x14ac:dyDescent="0.35">
      <c r="A283" t="s">
        <v>469</v>
      </c>
      <c r="B283" s="10">
        <v>36368</v>
      </c>
      <c r="C283">
        <v>10122775712</v>
      </c>
      <c r="D283" t="s">
        <v>31</v>
      </c>
      <c r="E283" t="str">
        <f>VLOOKUP(C283,[1]dataride_info!$C$1:$G$454,3,FALSE)</f>
        <v>27.07.1999</v>
      </c>
      <c r="F283" t="str">
        <f>VLOOKUP(C283,[1]dataride_info!$C$1:$G$454,4,FALSE)</f>
        <v>ACTIVE</v>
      </c>
      <c r="G283" t="str">
        <f>VLOOKUP(C283,[1]dataride_info!$C$1:$G$454,5,FALSE)</f>
        <v>OTA Kaiya</v>
      </c>
    </row>
    <row r="284" spans="1:7" x14ac:dyDescent="0.35">
      <c r="A284" t="s">
        <v>555</v>
      </c>
      <c r="B284" s="10">
        <v>37855</v>
      </c>
      <c r="C284">
        <v>10080223731</v>
      </c>
      <c r="D284" t="s">
        <v>95</v>
      </c>
      <c r="E284" t="str">
        <f>VLOOKUP(C284,[1]dataride_info!$C$1:$G$454,3,FALSE)</f>
        <v>22.08.2003</v>
      </c>
      <c r="F284" t="str">
        <f>VLOOKUP(C284,[1]dataride_info!$C$1:$G$454,4,FALSE)</f>
        <v>ACTIVE</v>
      </c>
      <c r="G284" t="str">
        <f>VLOOKUP(C284,[1]dataride_info!$C$1:$G$454,5,FALSE)</f>
        <v>VINSKAS Laurynas</v>
      </c>
    </row>
    <row r="285" spans="1:7" x14ac:dyDescent="0.35">
      <c r="A285" t="s">
        <v>76</v>
      </c>
      <c r="B285" s="10">
        <v>36956</v>
      </c>
      <c r="C285">
        <v>10049101683</v>
      </c>
      <c r="D285" t="s">
        <v>52</v>
      </c>
      <c r="E285" t="str">
        <f>VLOOKUP(C285,[1]dataride_info!$C$1:$G$454,3,FALSE)</f>
        <v>06.03.2001</v>
      </c>
      <c r="F285" t="str">
        <f>VLOOKUP(C285,[1]dataride_info!$C$1:$G$454,4,FALSE)</f>
        <v>ACTIVE</v>
      </c>
      <c r="G285" t="str">
        <f>VLOOKUP(C285,[1]dataride_info!$C$1:$G$454,5,FALSE)</f>
        <v>SAHROM Muhammad Ridwan</v>
      </c>
    </row>
    <row r="286" spans="1:7" x14ac:dyDescent="0.35">
      <c r="A286" t="s">
        <v>497</v>
      </c>
      <c r="B286" s="10">
        <v>37365</v>
      </c>
      <c r="C286">
        <v>10096093840</v>
      </c>
      <c r="D286" t="s">
        <v>56</v>
      </c>
      <c r="E286" t="str">
        <f>VLOOKUP(C286,[1]dataride_info!$C$1:$G$454,3,FALSE)</f>
        <v>19.04.2002</v>
      </c>
      <c r="F286" t="str">
        <f>VLOOKUP(C286,[1]dataride_info!$C$1:$G$454,4,FALSE)</f>
        <v>ACTIVE</v>
      </c>
      <c r="G286" t="str">
        <f>VLOOKUP(C286,[1]dataride_info!$C$1:$G$454,5,FALSE)</f>
        <v>MUÑIZ VÁZQUEZ José</v>
      </c>
    </row>
    <row r="287" spans="1:7" x14ac:dyDescent="0.35">
      <c r="A287" t="s">
        <v>613</v>
      </c>
      <c r="B287" s="10">
        <v>37072</v>
      </c>
      <c r="C287">
        <v>10083092810</v>
      </c>
      <c r="D287" t="s">
        <v>56</v>
      </c>
      <c r="E287" t="str">
        <f>VLOOKUP(C287,[1]dataride_info!$C$1:$G$454,3,FALSE)</f>
        <v>30.06.2001</v>
      </c>
      <c r="F287" t="str">
        <f>VLOOKUP(C287,[1]dataride_info!$C$1:$G$454,4,FALSE)</f>
        <v>ACTIVE</v>
      </c>
      <c r="G287" t="str">
        <f>VLOOKUP(C287,[1]dataride_info!$C$1:$G$454,5,FALSE)</f>
        <v>PEÑA SALAS Ricardo</v>
      </c>
    </row>
    <row r="288" spans="1:7" x14ac:dyDescent="0.35">
      <c r="A288" t="s">
        <v>55</v>
      </c>
      <c r="B288" s="10">
        <v>36809</v>
      </c>
      <c r="C288">
        <v>10064034229</v>
      </c>
      <c r="D288" t="s">
        <v>56</v>
      </c>
      <c r="E288" t="str">
        <f>VLOOKUP(C288,[1]dataride_info!$C$1:$G$454,3,FALSE)</f>
        <v>10.10.2000</v>
      </c>
      <c r="F288" t="str">
        <f>VLOOKUP(C288,[1]dataride_info!$C$1:$G$454,4,FALSE)</f>
        <v>ACTIVE</v>
      </c>
      <c r="G288" t="str">
        <f>VLOOKUP(C288,[1]dataride_info!$C$1:$G$454,5,FALSE)</f>
        <v>RUIZ TERAN Juan</v>
      </c>
    </row>
    <row r="289" spans="1:7" x14ac:dyDescent="0.35">
      <c r="A289" t="s">
        <v>482</v>
      </c>
      <c r="B289" s="10">
        <v>36671</v>
      </c>
      <c r="C289">
        <v>10022783058</v>
      </c>
      <c r="D289" t="s">
        <v>23</v>
      </c>
      <c r="E289" t="str">
        <f>VLOOKUP(C289,[1]dataride_info!$C$1:$G$454,3,FALSE)</f>
        <v>25.05.2000</v>
      </c>
      <c r="F289" t="str">
        <f>VLOOKUP(C289,[1]dataride_info!$C$1:$G$454,4,FALSE)</f>
        <v>ACTIVE</v>
      </c>
      <c r="G289" t="str">
        <f>VLOOKUP(C289,[1]dataride_info!$C$1:$G$454,5,FALSE)</f>
        <v>HEIJNEN Philip</v>
      </c>
    </row>
    <row r="290" spans="1:7" x14ac:dyDescent="0.35">
      <c r="A290" t="s">
        <v>118</v>
      </c>
      <c r="B290" s="10">
        <v>36970</v>
      </c>
      <c r="C290">
        <v>10023438921</v>
      </c>
      <c r="D290" t="s">
        <v>23</v>
      </c>
      <c r="E290" t="str">
        <f>VLOOKUP(C290,[1]dataride_info!$C$1:$G$454,3,FALSE)</f>
        <v>20.03.2001</v>
      </c>
      <c r="F290" t="str">
        <f>VLOOKUP(C290,[1]dataride_info!$C$1:$G$454,4,FALSE)</f>
        <v>ACTIVE</v>
      </c>
      <c r="G290" t="str">
        <f>VLOOKUP(C290,[1]dataride_info!$C$1:$G$454,5,FALSE)</f>
        <v>VAN LOON Tijmen</v>
      </c>
    </row>
    <row r="291" spans="1:7" x14ac:dyDescent="0.35">
      <c r="A291" t="s">
        <v>34</v>
      </c>
      <c r="B291" s="10">
        <v>35184</v>
      </c>
      <c r="C291">
        <v>10009117778</v>
      </c>
      <c r="D291" t="s">
        <v>35</v>
      </c>
      <c r="E291" t="str">
        <f>VLOOKUP(C291,[1]dataride_info!$C$1:$G$454,3,FALSE)</f>
        <v>29.04.1996</v>
      </c>
      <c r="F291" t="str">
        <f>VLOOKUP(C291,[1]dataride_info!$C$1:$G$454,4,FALSE)</f>
        <v>ACTIVE</v>
      </c>
      <c r="G291" t="str">
        <f>VLOOKUP(C291,[1]dataride_info!$C$1:$G$454,5,FALSE)</f>
        <v>KERGOZOU DE LA BOESSIERE Nicholas</v>
      </c>
    </row>
    <row r="292" spans="1:7" x14ac:dyDescent="0.35">
      <c r="A292" t="s">
        <v>505</v>
      </c>
      <c r="B292" s="10">
        <v>36118</v>
      </c>
      <c r="C292">
        <v>10010750715</v>
      </c>
      <c r="D292" t="s">
        <v>35</v>
      </c>
      <c r="E292" t="str">
        <f>VLOOKUP(C292,[1]dataride_info!$C$1:$G$454,3,FALSE)</f>
        <v>19.11.1998</v>
      </c>
      <c r="F292" t="str">
        <f>VLOOKUP(C292,[1]dataride_info!$C$1:$G$454,4,FALSE)</f>
        <v>ACTIVE</v>
      </c>
      <c r="G292" t="str">
        <f>VLOOKUP(C292,[1]dataride_info!$C$1:$G$454,5,FALSE)</f>
        <v>SEXTON Thomas</v>
      </c>
    </row>
    <row r="293" spans="1:7" x14ac:dyDescent="0.35">
      <c r="A293" t="s">
        <v>598</v>
      </c>
      <c r="B293" s="10">
        <v>35927</v>
      </c>
      <c r="C293">
        <v>10010750917</v>
      </c>
      <c r="D293" t="s">
        <v>35</v>
      </c>
      <c r="E293" t="str">
        <f>VLOOKUP(C293,[1]dataride_info!$C$1:$G$454,3,FALSE)</f>
        <v>12.05.1998</v>
      </c>
      <c r="F293" t="str">
        <f>VLOOKUP(C293,[1]dataride_info!$C$1:$G$454,4,FALSE)</f>
        <v>ACTIVE</v>
      </c>
      <c r="G293" t="str">
        <f>VLOOKUP(C293,[1]dataride_info!$C$1:$G$454,5,FALSE)</f>
        <v>STEWART Campbell</v>
      </c>
    </row>
    <row r="294" spans="1:7" x14ac:dyDescent="0.35">
      <c r="A294" t="s">
        <v>514</v>
      </c>
      <c r="B294" s="10">
        <v>37431</v>
      </c>
      <c r="C294">
        <v>10053953808</v>
      </c>
      <c r="D294" t="s">
        <v>46</v>
      </c>
      <c r="E294" t="str">
        <f>VLOOKUP(C294,[1]dataride_info!$C$1:$G$454,3,FALSE)</f>
        <v>24.06.2002</v>
      </c>
      <c r="F294" t="str">
        <f>VLOOKUP(C294,[1]dataride_info!$C$1:$G$454,4,FALSE)</f>
        <v>Active</v>
      </c>
      <c r="G294" t="str">
        <f>VLOOKUP(C294,[1]dataride_info!$C$1:$G$454,5,FALSE)</f>
        <v>MAJEWSKI Kacper</v>
      </c>
    </row>
    <row r="295" spans="1:7" x14ac:dyDescent="0.35">
      <c r="A295" t="s">
        <v>684</v>
      </c>
      <c r="B295" s="10">
        <v>37274</v>
      </c>
      <c r="C295">
        <v>10054308866</v>
      </c>
      <c r="D295" t="s">
        <v>46</v>
      </c>
      <c r="E295" t="str">
        <f>VLOOKUP(C295,[1]dataride_info!$C$1:$G$454,3,FALSE)</f>
        <v>18.01.2002</v>
      </c>
      <c r="F295" t="str">
        <f>VLOOKUP(C295,[1]dataride_info!$C$1:$G$454,4,FALSE)</f>
        <v>ACTIVE</v>
      </c>
      <c r="G295" t="str">
        <f>VLOOKUP(C295,[1]dataride_info!$C$1:$G$454,5,FALSE)</f>
        <v>WOZNIAK Adam</v>
      </c>
    </row>
    <row r="296" spans="1:7" x14ac:dyDescent="0.35">
      <c r="A296" t="s">
        <v>504</v>
      </c>
      <c r="B296" s="10">
        <v>35313</v>
      </c>
      <c r="C296">
        <v>10009190328</v>
      </c>
      <c r="D296" t="s">
        <v>480</v>
      </c>
      <c r="E296" t="str">
        <f>VLOOKUP(C296,[1]dataride_info!$C$1:$G$454,3,FALSE)</f>
        <v>05.09.1996</v>
      </c>
      <c r="F296" t="str">
        <f>VLOOKUP(C296,[1]dataride_info!$C$1:$G$454,4,FALSE)</f>
        <v>ACTIVE</v>
      </c>
      <c r="G296" t="str">
        <f>VLOOKUP(C296,[1]dataride_info!$C$1:$G$454,5,FALSE)</f>
        <v>ALVES OLIVEIRA Ivo Manuel</v>
      </c>
    </row>
    <row r="297" spans="1:7" x14ac:dyDescent="0.35">
      <c r="A297" t="s">
        <v>62</v>
      </c>
      <c r="B297" s="10">
        <v>32839</v>
      </c>
      <c r="C297">
        <v>10007351671</v>
      </c>
      <c r="D297" t="s">
        <v>63</v>
      </c>
      <c r="E297" t="str">
        <f>VLOOKUP(C297,[1]dataride_info!$C$1:$G$454,3,FALSE)</f>
        <v>27.11.1989</v>
      </c>
      <c r="F297" t="str">
        <f>VLOOKUP(C297,[1]dataride_info!$C$1:$G$454,4,FALSE)</f>
        <v>ACTIVE</v>
      </c>
      <c r="G297" t="str">
        <f>VLOOKUP(C297,[1]dataride_info!$C$1:$G$454,5,FALSE)</f>
        <v>SPIES Jean</v>
      </c>
    </row>
    <row r="298" spans="1:7" x14ac:dyDescent="0.35">
      <c r="A298" t="s">
        <v>604</v>
      </c>
      <c r="B298" s="10">
        <v>35317</v>
      </c>
      <c r="C298">
        <v>10009503455</v>
      </c>
      <c r="D298" t="s">
        <v>85</v>
      </c>
      <c r="E298" t="str">
        <f>VLOOKUP(C298,[1]dataride_info!$C$1:$G$454,3,FALSE)</f>
        <v>09.09.1996</v>
      </c>
      <c r="F298" t="str">
        <f>VLOOKUP(C298,[1]dataride_info!$C$1:$G$454,4,FALSE)</f>
        <v>ACTIVE</v>
      </c>
      <c r="G298" t="str">
        <f>VLOOKUP(C298,[1]dataride_info!$C$1:$G$454,5,FALSE)</f>
        <v>RÜEGG Lukas</v>
      </c>
    </row>
    <row r="299" spans="1:7" x14ac:dyDescent="0.35">
      <c r="A299" t="s">
        <v>108</v>
      </c>
      <c r="B299" s="10">
        <v>34261</v>
      </c>
      <c r="C299">
        <v>10117936018</v>
      </c>
      <c r="D299" t="s">
        <v>109</v>
      </c>
      <c r="E299" t="str">
        <f>VLOOKUP(C299,[1]dataride_info!$C$1:$G$454,3,FALSE)</f>
        <v>19.10.1993</v>
      </c>
      <c r="F299" t="str">
        <f>VLOOKUP(C299,[1]dataride_info!$C$1:$G$454,4,FALSE)</f>
        <v>Active</v>
      </c>
      <c r="G299" t="str">
        <f>VLOOKUP(C299,[1]dataride_info!$C$1:$G$454,5,FALSE)</f>
        <v>TJON EN FA Jaïr</v>
      </c>
    </row>
    <row r="300" spans="1:7" x14ac:dyDescent="0.35">
      <c r="A300" t="s">
        <v>630</v>
      </c>
      <c r="B300" s="10">
        <v>1</v>
      </c>
      <c r="C300">
        <v>10015848972</v>
      </c>
      <c r="D300" t="s">
        <v>631</v>
      </c>
      <c r="E300" t="str">
        <f>VLOOKUP(C300,[1]dataride_info!$C$1:$G$454,3,FALSE)</f>
        <v>02.05.1999</v>
      </c>
      <c r="F300" t="str">
        <f>VLOOKUP(C300,[1]dataride_info!$C$1:$G$454,4,FALSE)</f>
        <v>ACTIVE</v>
      </c>
      <c r="G300" t="str">
        <f>VLOOKUP(C300,[1]dataride_info!$C$1:$G$454,5,FALSE)</f>
        <v>JOHANSSON Gustav</v>
      </c>
    </row>
    <row r="301" spans="1:7" x14ac:dyDescent="0.35">
      <c r="A301" t="s">
        <v>103</v>
      </c>
      <c r="B301" s="10">
        <v>34365</v>
      </c>
      <c r="C301">
        <v>10009010876</v>
      </c>
      <c r="D301" t="s">
        <v>104</v>
      </c>
      <c r="E301" t="str">
        <f>VLOOKUP(C301,[1]dataride_info!$C$1:$G$454,3,FALSE)</f>
        <v>31.01.1994</v>
      </c>
      <c r="F301" t="str">
        <f>VLOOKUP(C301,[1]dataride_info!$C$1:$G$454,4,FALSE)</f>
        <v>ACTIVE</v>
      </c>
      <c r="G301" t="str">
        <f>VLOOKUP(C301,[1]dataride_info!$C$1:$G$454,5,FALSE)</f>
        <v>BROWNE Kwesi</v>
      </c>
    </row>
    <row r="302" spans="1:7" x14ac:dyDescent="0.35">
      <c r="A302" t="s">
        <v>634</v>
      </c>
      <c r="B302" s="10">
        <v>36935</v>
      </c>
      <c r="C302">
        <v>10089471366</v>
      </c>
      <c r="D302" t="s">
        <v>207</v>
      </c>
      <c r="E302" t="str">
        <f>VLOOKUP(C302,[1]dataride_info!$C$1:$G$454,3,FALSE)</f>
        <v>13.02.2001</v>
      </c>
      <c r="F302" t="str">
        <f>VLOOKUP(C302,[1]dataride_info!$C$1:$G$454,4,FALSE)</f>
        <v>ACTIVE</v>
      </c>
      <c r="G302" t="str">
        <f>VLOOKUP(C302,[1]dataride_info!$C$1:$G$454,5,FALSE)</f>
        <v>YAKOVLEV Mykyta</v>
      </c>
    </row>
    <row r="303" spans="1:7" x14ac:dyDescent="0.35">
      <c r="A303" t="s">
        <v>163</v>
      </c>
      <c r="B303" s="10">
        <v>36678</v>
      </c>
      <c r="C303">
        <v>10072398356</v>
      </c>
      <c r="D303" t="s">
        <v>164</v>
      </c>
      <c r="E303" t="str">
        <f>VLOOKUP(C303,[1]dataride_info!$C$1:$G$454,3,FALSE)</f>
        <v>01.06.2000</v>
      </c>
      <c r="F303" t="str">
        <f>VLOOKUP(C303,[1]dataride_info!$C$1:$G$454,4,FALSE)</f>
        <v>ACTIVE</v>
      </c>
      <c r="G303" t="str">
        <f>VLOOKUP(C303,[1]dataride_info!$C$1:$G$454,5,FALSE)</f>
        <v>BOONE Evan</v>
      </c>
    </row>
    <row r="304" spans="1:7" x14ac:dyDescent="0.35">
      <c r="A304" t="s">
        <v>663</v>
      </c>
      <c r="B304" s="10">
        <v>35667</v>
      </c>
      <c r="C304">
        <v>10131067794</v>
      </c>
      <c r="D304" t="s">
        <v>164</v>
      </c>
      <c r="E304" t="str">
        <f>VLOOKUP(C304,[1]dataride_info!$C$1:$G$454,3,FALSE)</f>
        <v>25.08.1997</v>
      </c>
      <c r="F304" t="str">
        <f>VLOOKUP(C304,[1]dataride_info!$C$1:$G$454,4,FALSE)</f>
        <v>ACTIVE</v>
      </c>
      <c r="G304" t="str">
        <f>VLOOKUP(C304,[1]dataride_info!$C$1:$G$454,5,FALSE)</f>
        <v>DOMONOSKE David</v>
      </c>
    </row>
    <row r="305" spans="1:7" x14ac:dyDescent="0.35">
      <c r="A305" t="s">
        <v>685</v>
      </c>
      <c r="B305" s="10">
        <v>35847</v>
      </c>
      <c r="C305">
        <v>10016209286</v>
      </c>
      <c r="D305" t="s">
        <v>164</v>
      </c>
      <c r="E305" t="str">
        <f>VLOOKUP(C305,[1]dataride_info!$C$1:$G$454,3,FALSE)</f>
        <v>21.02.1998</v>
      </c>
      <c r="F305" t="str">
        <f>VLOOKUP(C305,[1]dataride_info!$C$1:$G$454,4,FALSE)</f>
        <v>INACTIVE</v>
      </c>
      <c r="G305" t="str">
        <f>VLOOKUP(C305,[1]dataride_info!$C$1:$G$454,5,FALSE)</f>
        <v>HARTMAN Joshua</v>
      </c>
    </row>
    <row r="306" spans="1:7" x14ac:dyDescent="0.35">
      <c r="A306" t="s">
        <v>610</v>
      </c>
      <c r="B306" s="10">
        <v>37392</v>
      </c>
      <c r="C306">
        <v>10095689672</v>
      </c>
      <c r="D306" t="s">
        <v>164</v>
      </c>
      <c r="E306" t="str">
        <f>VLOOKUP(C306,[1]dataride_info!$C$1:$G$454,3,FALSE)</f>
        <v>16.05.2002</v>
      </c>
      <c r="F306" t="str">
        <f>VLOOKUP(C306,[1]dataride_info!$C$1:$G$454,4,FALSE)</f>
        <v>ACTIVE</v>
      </c>
      <c r="G306" t="str">
        <f>VLOOKUP(C306,[1]dataride_info!$C$1:$G$454,5,FALSE)</f>
        <v>HUNTSMAN Eddy</v>
      </c>
    </row>
    <row r="307" spans="1:7" x14ac:dyDescent="0.35">
      <c r="A307" t="s">
        <v>520</v>
      </c>
      <c r="B307" s="10">
        <v>35852</v>
      </c>
      <c r="C307">
        <v>10010130218</v>
      </c>
      <c r="D307" t="s">
        <v>164</v>
      </c>
      <c r="E307" t="str">
        <f>VLOOKUP(C307,[1]dataride_info!$C$1:$G$454,3,FALSE)</f>
        <v>26.02.1998</v>
      </c>
      <c r="F307" t="str">
        <f>VLOOKUP(C307,[1]dataride_info!$C$1:$G$454,4,FALSE)</f>
        <v>ACTIVE</v>
      </c>
      <c r="G307" t="str">
        <f>VLOOKUP(C307,[1]dataride_info!$C$1:$G$454,5,FALSE)</f>
        <v>JOHNSON Anders</v>
      </c>
    </row>
    <row r="308" spans="1:7" x14ac:dyDescent="0.35">
      <c r="A308" t="s">
        <v>629</v>
      </c>
      <c r="B308" s="10">
        <v>34362</v>
      </c>
      <c r="C308">
        <v>10015021139</v>
      </c>
      <c r="D308" t="s">
        <v>164</v>
      </c>
      <c r="E308" t="str">
        <f>VLOOKUP(C308,[1]dataride_info!$C$1:$G$454,3,FALSE)</f>
        <v>28.01.1994</v>
      </c>
      <c r="F308" t="str">
        <f>VLOOKUP(C308,[1]dataride_info!$C$1:$G$454,4,FALSE)</f>
        <v>ACTIVE</v>
      </c>
      <c r="G308" t="str">
        <f>VLOOKUP(C308,[1]dataride_info!$C$1:$G$454,5,FALSE)</f>
        <v>KOONTZ Grant</v>
      </c>
    </row>
    <row r="309" spans="1:7" x14ac:dyDescent="0.35">
      <c r="A309" t="s">
        <v>609</v>
      </c>
      <c r="B309" s="10">
        <v>37096</v>
      </c>
      <c r="C309">
        <v>10083785449</v>
      </c>
      <c r="D309" t="s">
        <v>164</v>
      </c>
      <c r="E309" t="str">
        <f>VLOOKUP(C309,[1]dataride_info!$C$1:$G$454,3,FALSE)</f>
        <v>24.07.2001</v>
      </c>
      <c r="F309" t="str">
        <f>VLOOKUP(C309,[1]dataride_info!$C$1:$G$454,4,FALSE)</f>
        <v>ACTIVE</v>
      </c>
      <c r="G309" t="str">
        <f>VLOOKUP(C309,[1]dataride_info!$C$1:$G$454,5,FALSE)</f>
        <v>MOORE Peter</v>
      </c>
    </row>
    <row r="310" spans="1:7" x14ac:dyDescent="0.35">
      <c r="A310" t="s">
        <v>517</v>
      </c>
      <c r="B310" s="10">
        <v>35052</v>
      </c>
      <c r="C310">
        <v>10009349972</v>
      </c>
      <c r="D310" t="s">
        <v>164</v>
      </c>
      <c r="E310" t="str">
        <f>VLOOKUP(C310,[1]dataride_info!$C$1:$G$454,3,FALSE)</f>
        <v>19.12.1995</v>
      </c>
      <c r="F310" t="str">
        <f>VLOOKUP(C310,[1]dataride_info!$C$1:$G$454,4,FALSE)</f>
        <v>ACTIVE</v>
      </c>
      <c r="G310" t="str">
        <f>VLOOKUP(C310,[1]dataride_info!$C$1:$G$454,5,FALSE)</f>
        <v>RHIM Brendan</v>
      </c>
    </row>
    <row r="311" spans="1:7" x14ac:dyDescent="0.35">
      <c r="A311" t="s">
        <v>556</v>
      </c>
      <c r="B311" s="10">
        <v>36953</v>
      </c>
      <c r="C311">
        <v>10053835384</v>
      </c>
      <c r="D311" t="s">
        <v>164</v>
      </c>
      <c r="E311" t="str">
        <f>VLOOKUP(C311,[1]dataride_info!$C$1:$G$454,3,FALSE)</f>
        <v>03.03.2001</v>
      </c>
      <c r="F311" t="str">
        <f>VLOOKUP(C311,[1]dataride_info!$C$1:$G$454,4,FALSE)</f>
        <v>ACTIVE</v>
      </c>
      <c r="G311" t="str">
        <f>VLOOKUP(C311,[1]dataride_info!$C$1:$G$454,5,FALSE)</f>
        <v>TANG Geneway</v>
      </c>
    </row>
    <row r="312" spans="1:7" x14ac:dyDescent="0.35">
      <c r="A312" t="s">
        <v>557</v>
      </c>
      <c r="B312" s="10">
        <v>35806</v>
      </c>
      <c r="C312">
        <v>10054807610</v>
      </c>
      <c r="D312" t="s">
        <v>164</v>
      </c>
      <c r="E312" t="str">
        <f>VLOOKUP(C312,[1]dataride_info!$C$1:$G$454,3,FALSE)</f>
        <v>11.01.1998</v>
      </c>
      <c r="F312" t="str">
        <f>VLOOKUP(C312,[1]dataride_info!$C$1:$G$454,4,FALSE)</f>
        <v>INACTIVE</v>
      </c>
      <c r="G312" t="str">
        <f>VLOOKUP(C312,[1]dataride_info!$C$1:$G$454,5,FALSE)</f>
        <v>WALTERS Dalton</v>
      </c>
    </row>
    <row r="313" spans="1:7" x14ac:dyDescent="0.35">
      <c r="A313" t="s">
        <v>667</v>
      </c>
      <c r="B313" s="10">
        <v>37413</v>
      </c>
      <c r="C313">
        <v>10064384035</v>
      </c>
      <c r="D313" t="s">
        <v>524</v>
      </c>
      <c r="E313" t="str">
        <f>VLOOKUP(C313,[1]dataride_info!$C$1:$G$454,3,FALSE)</f>
        <v>06.06.2002</v>
      </c>
      <c r="F313" t="str">
        <f>VLOOKUP(C313,[1]dataride_info!$C$1:$G$454,4,FALSE)</f>
        <v>ACTIVE</v>
      </c>
      <c r="G313" t="str">
        <f>VLOOKUP(C313,[1]dataride_info!$C$1:$G$454,5,FALSE)</f>
        <v>BOCHAROV Dmitriy</v>
      </c>
    </row>
    <row r="314" spans="1:7" x14ac:dyDescent="0.35">
      <c r="A314" t="s">
        <v>668</v>
      </c>
      <c r="B314" s="10">
        <v>37434</v>
      </c>
      <c r="C314">
        <v>10096876207</v>
      </c>
      <c r="D314" t="s">
        <v>524</v>
      </c>
      <c r="E314" t="str">
        <f>VLOOKUP(C314,[1]dataride_info!$C$1:$G$454,3,FALSE)</f>
        <v>27.06.2002</v>
      </c>
      <c r="F314" t="str">
        <f>VLOOKUP(C314,[1]dataride_info!$C$1:$G$454,4,FALSE)</f>
        <v>ACTIVE</v>
      </c>
      <c r="G314" t="str">
        <f>VLOOKUP(C314,[1]dataride_info!$C$1:$G$454,5,FALSE)</f>
        <v>EMINOV Edem</v>
      </c>
    </row>
    <row r="315" spans="1:7" x14ac:dyDescent="0.35">
      <c r="A315" t="s">
        <v>669</v>
      </c>
      <c r="B315" s="10">
        <v>36662</v>
      </c>
      <c r="C315">
        <v>10045957873</v>
      </c>
      <c r="D315" t="s">
        <v>524</v>
      </c>
      <c r="E315" t="str">
        <f>VLOOKUP(C315,[1]dataride_info!$C$1:$G$454,3,FALSE)</f>
        <v>16.05.2000</v>
      </c>
      <c r="F315" t="str">
        <f>VLOOKUP(C315,[1]dataride_info!$C$1:$G$454,4,FALSE)</f>
        <v>ACTIVE</v>
      </c>
      <c r="G315" t="str">
        <f>VLOOKUP(C315,[1]dataride_info!$C$1:$G$454,5,FALSE)</f>
        <v>EVDOKIMOV Danil</v>
      </c>
    </row>
    <row r="316" spans="1:7" x14ac:dyDescent="0.35">
      <c r="A316" t="s">
        <v>523</v>
      </c>
      <c r="B316" s="10">
        <v>36828</v>
      </c>
      <c r="C316">
        <v>10045958075</v>
      </c>
      <c r="D316" t="s">
        <v>524</v>
      </c>
      <c r="E316" t="str">
        <f>VLOOKUP(C316,[1]dataride_info!$C$1:$G$454,3,FALSE)</f>
        <v>29.10.2000</v>
      </c>
      <c r="F316" t="str">
        <f>VLOOKUP(C316,[1]dataride_info!$C$1:$G$454,4,FALSE)</f>
        <v>ACTIVE</v>
      </c>
      <c r="G316" t="str">
        <f>VLOOKUP(C316,[1]dataride_info!$C$1:$G$454,5,FALSE)</f>
        <v>FOMOVSKIY Aleksey</v>
      </c>
    </row>
    <row r="317" spans="1:7" x14ac:dyDescent="0.35">
      <c r="A317" t="s">
        <v>686</v>
      </c>
      <c r="B317" s="10">
        <v>38112</v>
      </c>
      <c r="C317">
        <v>10109497422</v>
      </c>
      <c r="D317" t="s">
        <v>524</v>
      </c>
      <c r="E317" t="str">
        <f>VLOOKUP(C317,[1]dataride_info!$C$1:$G$454,3,FALSE)</f>
        <v>05.05.2004</v>
      </c>
      <c r="F317" t="str">
        <f>VLOOKUP(C317,[1]dataride_info!$C$1:$G$454,4,FALSE)</f>
        <v>ACTIVE</v>
      </c>
      <c r="G317" t="str">
        <f>VLOOKUP(C317,[1]dataride_info!$C$1:$G$454,5,FALSE)</f>
        <v>TROMAN Vladislav</v>
      </c>
    </row>
    <row r="318" spans="1:7" x14ac:dyDescent="0.35">
      <c r="A318" t="s">
        <v>620</v>
      </c>
      <c r="B318" s="10">
        <v>32546</v>
      </c>
      <c r="C318">
        <v>10005511301</v>
      </c>
      <c r="D318" t="s">
        <v>154</v>
      </c>
      <c r="E318" t="str">
        <f>VLOOKUP(C318,[1]dataride_info!$C$1:$G$454,3,FALSE)</f>
        <v>07.02.1989</v>
      </c>
      <c r="F318" t="str">
        <f>VLOOKUP(C318,[1]dataride_info!$C$1:$G$454,4,FALSE)</f>
        <v>ACTIVE</v>
      </c>
      <c r="G318" t="str">
        <f>VLOOKUP(C318,[1]dataride_info!$C$1:$G$454,5,FALSE)</f>
        <v>PULGAR ARAUJO Angel Ramiro</v>
      </c>
    </row>
    <row r="319" spans="1:7" x14ac:dyDescent="0.35">
      <c r="A319" t="s">
        <v>158</v>
      </c>
      <c r="B319" s="10">
        <v>31525</v>
      </c>
      <c r="C319">
        <v>10010894696</v>
      </c>
      <c r="D319" t="s">
        <v>145</v>
      </c>
      <c r="E319" t="str">
        <f>VLOOKUP(C319,[1]dataride_info!$C$1:$G$454,3,FALSE)</f>
        <v>23.04.1986</v>
      </c>
      <c r="F319" t="str">
        <f>VLOOKUP(C319,[1]dataride_info!$C$1:$G$454,4,FALSE)</f>
        <v>INACTIVE</v>
      </c>
      <c r="G319" t="str">
        <f>VLOOKUP(C319,[1]dataride_info!$C$1:$G$454,5,FALSE)</f>
        <v>BOTTASSO Leandro</v>
      </c>
    </row>
    <row r="320" spans="1:7" x14ac:dyDescent="0.35">
      <c r="A320" t="s">
        <v>690</v>
      </c>
      <c r="B320" s="10">
        <v>36064</v>
      </c>
      <c r="C320">
        <v>10050076030</v>
      </c>
      <c r="D320" t="s">
        <v>145</v>
      </c>
      <c r="E320" t="str">
        <f>VLOOKUP(C320,[1]dataride_info!$C$1:$G$454,3,FALSE)</f>
        <v>26.09.1998</v>
      </c>
      <c r="F320" t="str">
        <f>VLOOKUP(C320,[1]dataride_info!$C$1:$G$454,4,FALSE)</f>
        <v>ACTIVE</v>
      </c>
      <c r="G320" t="str">
        <f>VLOOKUP(C320,[1]dataride_info!$C$1:$G$454,5,FALSE)</f>
        <v>MENDEZ Marcos Omar</v>
      </c>
    </row>
    <row r="321" spans="1:7" x14ac:dyDescent="0.35">
      <c r="A321" t="s">
        <v>691</v>
      </c>
      <c r="B321" s="10">
        <v>37062</v>
      </c>
      <c r="C321">
        <v>10060469477</v>
      </c>
      <c r="D321" t="s">
        <v>145</v>
      </c>
      <c r="E321" t="str">
        <f>VLOOKUP(C321,[1]dataride_info!$C$1:$G$454,3,FALSE)</f>
        <v>20.06.2001</v>
      </c>
      <c r="F321" t="str">
        <f>VLOOKUP(C321,[1]dataride_info!$C$1:$G$454,4,FALSE)</f>
        <v>Active</v>
      </c>
      <c r="G321" t="str">
        <f>VLOOKUP(C321,[1]dataride_info!$C$1:$G$454,5,FALSE)</f>
        <v>VARGAS Yoel Agustin</v>
      </c>
    </row>
    <row r="322" spans="1:7" x14ac:dyDescent="0.35">
      <c r="A322" t="s">
        <v>144</v>
      </c>
      <c r="B322" s="10">
        <v>36733</v>
      </c>
      <c r="C322">
        <v>10050089669</v>
      </c>
      <c r="D322" t="s">
        <v>145</v>
      </c>
      <c r="E322" t="str">
        <f>VLOOKUP(C322,[1]dataride_info!$C$1:$G$454,3,FALSE)</f>
        <v>26.07.2000</v>
      </c>
      <c r="F322" t="str">
        <f>VLOOKUP(C322,[1]dataride_info!$C$1:$G$454,4,FALSE)</f>
        <v>ACTIVE</v>
      </c>
      <c r="G322" t="str">
        <f>VLOOKUP(C322,[1]dataride_info!$C$1:$G$454,5,FALSE)</f>
        <v>VILAR Lucas Oscar</v>
      </c>
    </row>
    <row r="323" spans="1:7" x14ac:dyDescent="0.35">
      <c r="A323" t="s">
        <v>692</v>
      </c>
      <c r="B323" s="10">
        <v>34420</v>
      </c>
      <c r="C323">
        <v>10128910960</v>
      </c>
      <c r="D323">
        <v>0</v>
      </c>
      <c r="E323" t="e">
        <f>VLOOKUP(C323,[1]dataride_info!$C$1:$G$454,3,FALSE)</f>
        <v>#N/A</v>
      </c>
      <c r="F323" t="e">
        <f>VLOOKUP(C323,[1]dataride_info!$C$1:$G$454,4,FALSE)</f>
        <v>#N/A</v>
      </c>
      <c r="G323" t="e">
        <f>VLOOKUP(C323,[1]dataride_info!$C$1:$G$454,5,FALSE)</f>
        <v>#N/A</v>
      </c>
    </row>
    <row r="324" spans="1:7" x14ac:dyDescent="0.35">
      <c r="A324" t="s">
        <v>693</v>
      </c>
      <c r="B324" s="10">
        <v>34152</v>
      </c>
      <c r="C324">
        <v>10008931256</v>
      </c>
      <c r="D324" t="s">
        <v>723</v>
      </c>
      <c r="E324" t="str">
        <f>VLOOKUP(C324,[1]dataride_info!$C$1:$G$454,3,FALSE)</f>
        <v>02.07.1993</v>
      </c>
      <c r="F324" t="str">
        <f>VLOOKUP(C324,[1]dataride_info!$C$1:$G$454,4,FALSE)</f>
        <v>ACTIVE</v>
      </c>
      <c r="G324" t="str">
        <f>VLOOKUP(C324,[1]dataride_info!$C$1:$G$454,5,FALSE)</f>
        <v>EASTMOND Jamol</v>
      </c>
    </row>
    <row r="325" spans="1:7" x14ac:dyDescent="0.35">
      <c r="A325" t="s">
        <v>694</v>
      </c>
      <c r="B325" s="10">
        <v>35306</v>
      </c>
      <c r="C325">
        <v>10009688664</v>
      </c>
      <c r="D325" t="s">
        <v>723</v>
      </c>
      <c r="E325" t="str">
        <f>VLOOKUP(C325,[1]dataride_info!$C$1:$G$454,3,FALSE)</f>
        <v>29.08.1996</v>
      </c>
      <c r="F325" t="str">
        <f>VLOOKUP(C325,[1]dataride_info!$C$1:$G$454,4,FALSE)</f>
        <v>ACTIVE</v>
      </c>
      <c r="G325" t="str">
        <f>VLOOKUP(C325,[1]dataride_info!$C$1:$G$454,5,FALSE)</f>
        <v>SUTHERLAND Edwin</v>
      </c>
    </row>
    <row r="326" spans="1:7" x14ac:dyDescent="0.35">
      <c r="A326" t="s">
        <v>696</v>
      </c>
      <c r="B326" s="10">
        <v>34266</v>
      </c>
      <c r="C326">
        <v>10050677935</v>
      </c>
      <c r="D326" t="s">
        <v>150</v>
      </c>
      <c r="E326" t="str">
        <f>VLOOKUP(C326,[1]dataride_info!$C$1:$G$454,3,FALSE)</f>
        <v>24.10.1993</v>
      </c>
      <c r="F326" t="str">
        <f>VLOOKUP(C326,[1]dataride_info!$C$1:$G$454,4,FALSE)</f>
        <v>ACTIVE</v>
      </c>
      <c r="G326" t="str">
        <f>VLOOKUP(C326,[1]dataride_info!$C$1:$G$454,5,FALSE)</f>
        <v>PEÑALOZA YANEZ Felipe</v>
      </c>
    </row>
    <row r="327" spans="1:7" x14ac:dyDescent="0.35">
      <c r="A327" t="s">
        <v>149</v>
      </c>
      <c r="B327" s="10">
        <v>37078</v>
      </c>
      <c r="C327">
        <v>10092839892</v>
      </c>
      <c r="D327" t="s">
        <v>150</v>
      </c>
      <c r="E327" t="str">
        <f>VLOOKUP(C327,[1]dataride_info!$C$1:$G$454,3,FALSE)</f>
        <v>06.07.2001</v>
      </c>
      <c r="F327" t="str">
        <f>VLOOKUP(C327,[1]dataride_info!$C$1:$G$454,4,FALSE)</f>
        <v>ACTIVE</v>
      </c>
      <c r="G327" t="str">
        <f>VLOOKUP(C327,[1]dataride_info!$C$1:$G$454,5,FALSE)</f>
        <v>RAMIREZ GOMEZ Vicente</v>
      </c>
    </row>
    <row r="328" spans="1:7" x14ac:dyDescent="0.35">
      <c r="A328" t="s">
        <v>697</v>
      </c>
      <c r="B328" s="10">
        <v>36495</v>
      </c>
      <c r="C328">
        <v>10097461237</v>
      </c>
      <c r="D328" t="s">
        <v>39</v>
      </c>
      <c r="E328" t="str">
        <f>VLOOKUP(C328,[1]dataride_info!$C$1:$G$454,3,FALSE)</f>
        <v>01.12.1999</v>
      </c>
      <c r="F328" t="str">
        <f>VLOOKUP(C328,[1]dataride_info!$C$1:$G$454,4,FALSE)</f>
        <v>INACTIVE</v>
      </c>
      <c r="G328" t="str">
        <f>VLOOKUP(C328,[1]dataride_info!$C$1:$G$454,5,FALSE)</f>
        <v>CHENG Tingzhuang</v>
      </c>
    </row>
    <row r="329" spans="1:7" x14ac:dyDescent="0.35">
      <c r="A329" t="s">
        <v>698</v>
      </c>
      <c r="B329" s="10">
        <v>34396</v>
      </c>
      <c r="C329">
        <v>10062490616</v>
      </c>
      <c r="D329" t="s">
        <v>39</v>
      </c>
      <c r="E329" t="str">
        <f>VLOOKUP(C329,[1]dataride_info!$C$1:$G$454,3,FALSE)</f>
        <v>03.03.1994</v>
      </c>
      <c r="F329" t="str">
        <f>VLOOKUP(C329,[1]dataride_info!$C$1:$G$454,4,FALSE)</f>
        <v>INACTIVE</v>
      </c>
      <c r="G329" t="str">
        <f>VLOOKUP(C329,[1]dataride_info!$C$1:$G$454,5,FALSE)</f>
        <v>JIANG Zhihui</v>
      </c>
    </row>
    <row r="330" spans="1:7" x14ac:dyDescent="0.35">
      <c r="A330" t="s">
        <v>699</v>
      </c>
      <c r="B330" s="10">
        <v>36879</v>
      </c>
      <c r="C330">
        <v>10062078566</v>
      </c>
      <c r="D330" t="s">
        <v>39</v>
      </c>
      <c r="E330" t="str">
        <f>VLOOKUP(C330,[1]dataride_info!$C$1:$G$454,3,FALSE)</f>
        <v>19.12.2000</v>
      </c>
      <c r="F330" t="str">
        <f>VLOOKUP(C330,[1]dataride_info!$C$1:$G$454,4,FALSE)</f>
        <v>ACTIVE</v>
      </c>
      <c r="G330" t="str">
        <f>VLOOKUP(C330,[1]dataride_info!$C$1:$G$454,5,FALSE)</f>
        <v>LU Jiachen</v>
      </c>
    </row>
    <row r="331" spans="1:7" x14ac:dyDescent="0.35">
      <c r="A331" t="s">
        <v>700</v>
      </c>
      <c r="B331" s="10">
        <v>34519</v>
      </c>
      <c r="C331">
        <v>10009207203</v>
      </c>
      <c r="D331" t="s">
        <v>39</v>
      </c>
      <c r="E331" t="str">
        <f>VLOOKUP(C331,[1]dataride_info!$C$1:$G$454,3,FALSE)</f>
        <v>04.07.1994</v>
      </c>
      <c r="F331" t="str">
        <f>VLOOKUP(C331,[1]dataride_info!$C$1:$G$454,4,FALSE)</f>
        <v>INACTIVE</v>
      </c>
      <c r="G331" t="str">
        <f>VLOOKUP(C331,[1]dataride_info!$C$1:$G$454,5,FALSE)</f>
        <v>LUO Yongjia</v>
      </c>
    </row>
    <row r="332" spans="1:7" x14ac:dyDescent="0.35">
      <c r="A332" t="s">
        <v>701</v>
      </c>
      <c r="B332" s="10">
        <v>37077</v>
      </c>
      <c r="C332">
        <v>10082723604</v>
      </c>
      <c r="D332" t="s">
        <v>44</v>
      </c>
      <c r="E332" t="str">
        <f>VLOOKUP(C332,[1]dataride_info!$C$1:$G$454,3,FALSE)</f>
        <v>05.07.2001</v>
      </c>
      <c r="F332" t="str">
        <f>VLOOKUP(C332,[1]dataride_info!$C$1:$G$454,4,FALSE)</f>
        <v>ACTIVE</v>
      </c>
      <c r="G332" t="str">
        <f>VLOOKUP(C332,[1]dataride_info!$C$1:$G$454,5,FALSE)</f>
        <v>ARBOLEDA RUIZ Anderson</v>
      </c>
    </row>
    <row r="333" spans="1:7" x14ac:dyDescent="0.35">
      <c r="A333" t="s">
        <v>702</v>
      </c>
      <c r="B333" s="10">
        <v>36796</v>
      </c>
      <c r="C333">
        <v>10065356257</v>
      </c>
      <c r="D333" t="s">
        <v>44</v>
      </c>
      <c r="E333" t="str">
        <f>VLOOKUP(C333,[1]dataride_info!$C$1:$G$454,3,FALSE)</f>
        <v>27.09.2000</v>
      </c>
      <c r="F333" t="str">
        <f>VLOOKUP(C333,[1]dataride_info!$C$1:$G$454,4,FALSE)</f>
        <v>ACTIVE</v>
      </c>
      <c r="G333" t="str">
        <f>VLOOKUP(C333,[1]dataride_info!$C$1:$G$454,5,FALSE)</f>
        <v>BARBOZA NADER Juan Manuel</v>
      </c>
    </row>
    <row r="334" spans="1:7" x14ac:dyDescent="0.35">
      <c r="A334" t="s">
        <v>703</v>
      </c>
      <c r="B334" s="10">
        <v>36973</v>
      </c>
      <c r="C334">
        <v>10067397705</v>
      </c>
      <c r="D334" t="s">
        <v>44</v>
      </c>
      <c r="E334" t="str">
        <f>VLOOKUP(C334,[1]dataride_info!$C$1:$G$454,3,FALSE)</f>
        <v>23.03.2001</v>
      </c>
      <c r="F334" t="str">
        <f>VLOOKUP(C334,[1]dataride_info!$C$1:$G$454,4,FALSE)</f>
        <v>ACTIVE</v>
      </c>
      <c r="G334" t="str">
        <f>VLOOKUP(C334,[1]dataride_info!$C$1:$G$454,5,FALSE)</f>
        <v>ECHEVERRI CARDONA Carlos Daniel</v>
      </c>
    </row>
    <row r="335" spans="1:7" x14ac:dyDescent="0.35">
      <c r="A335" t="s">
        <v>704</v>
      </c>
      <c r="B335" s="10">
        <v>34657</v>
      </c>
      <c r="C335">
        <v>10009565594</v>
      </c>
      <c r="D335" t="s">
        <v>44</v>
      </c>
      <c r="E335" t="str">
        <f>VLOOKUP(C335,[1]dataride_info!$C$1:$G$454,3,FALSE)</f>
        <v>19.11.1994</v>
      </c>
      <c r="F335" t="str">
        <f>VLOOKUP(C335,[1]dataride_info!$C$1:$G$454,4,FALSE)</f>
        <v>ACTIVE</v>
      </c>
      <c r="G335" t="str">
        <f>VLOOKUP(C335,[1]dataride_info!$C$1:$G$454,5,FALSE)</f>
        <v>GOMEZ PEÑALOZA Bryan Steve</v>
      </c>
    </row>
    <row r="336" spans="1:7" x14ac:dyDescent="0.35">
      <c r="A336" t="s">
        <v>708</v>
      </c>
      <c r="B336" s="10">
        <v>37439</v>
      </c>
      <c r="C336">
        <v>10054774466</v>
      </c>
      <c r="D336" t="s">
        <v>44</v>
      </c>
      <c r="E336" t="str">
        <f>VLOOKUP(C336,[1]dataride_info!$C$1:$G$454,3,FALSE)</f>
        <v>02.07.2002</v>
      </c>
      <c r="F336" t="str">
        <f>VLOOKUP(C336,[1]dataride_info!$C$1:$G$454,4,FALSE)</f>
        <v>ACTIVE</v>
      </c>
      <c r="G336" t="str">
        <f>VLOOKUP(C336,[1]dataride_info!$C$1:$G$454,5,FALSE)</f>
        <v>ROJAS VEGA Brandon Alejandro</v>
      </c>
    </row>
    <row r="337" spans="1:7" x14ac:dyDescent="0.35">
      <c r="A337" t="s">
        <v>709</v>
      </c>
      <c r="B337" s="10">
        <v>34488</v>
      </c>
      <c r="C337">
        <v>10009762022</v>
      </c>
      <c r="D337" t="s">
        <v>44</v>
      </c>
      <c r="E337" t="str">
        <f>VLOOKUP(C337,[1]dataride_info!$C$1:$G$454,3,FALSE)</f>
        <v>03.06.1994</v>
      </c>
      <c r="F337" t="str">
        <f>VLOOKUP(C337,[1]dataride_info!$C$1:$G$454,4,FALSE)</f>
        <v>ACTIVE</v>
      </c>
      <c r="G337" t="str">
        <f>VLOOKUP(C337,[1]dataride_info!$C$1:$G$454,5,FALSE)</f>
        <v>SANCHEZ VERGARA Brayan Stiven</v>
      </c>
    </row>
    <row r="338" spans="1:7" x14ac:dyDescent="0.35">
      <c r="A338" t="s">
        <v>146</v>
      </c>
      <c r="B338" s="10">
        <v>35389</v>
      </c>
      <c r="C338">
        <v>10060341054</v>
      </c>
      <c r="D338" t="s">
        <v>147</v>
      </c>
      <c r="E338" t="str">
        <f>VLOOKUP(C338,[1]dataride_info!$C$1:$G$454,3,FALSE)</f>
        <v>20.11.1996</v>
      </c>
      <c r="F338" t="str">
        <f>VLOOKUP(C338,[1]dataride_info!$C$1:$G$454,4,FALSE)</f>
        <v>INACTIVE</v>
      </c>
      <c r="G338" t="str">
        <f>VLOOKUP(C338,[1]dataride_info!$C$1:$G$454,5,FALSE)</f>
        <v>LEANDRO MADRIGAL Nayib</v>
      </c>
    </row>
    <row r="339" spans="1:7" x14ac:dyDescent="0.35">
      <c r="A339" t="s">
        <v>711</v>
      </c>
      <c r="B339" s="10">
        <v>34203</v>
      </c>
      <c r="C339">
        <v>10010601171</v>
      </c>
      <c r="D339" t="s">
        <v>164</v>
      </c>
      <c r="E339" t="str">
        <f>VLOOKUP(C339,[1]dataride_info!$C$1:$G$454,3,FALSE)</f>
        <v>22.08.1993</v>
      </c>
      <c r="F339" t="str">
        <f>VLOOKUP(C339,[1]dataride_info!$C$1:$G$454,4,FALSE)</f>
        <v>INACTIVE</v>
      </c>
      <c r="G339" t="str">
        <f>VLOOKUP(C339,[1]dataride_info!$C$1:$G$454,5,FALSE)</f>
        <v>CROOM John</v>
      </c>
    </row>
    <row r="340" spans="1:7" x14ac:dyDescent="0.35">
      <c r="A340" t="s">
        <v>712</v>
      </c>
      <c r="B340" s="10">
        <v>34776</v>
      </c>
      <c r="C340">
        <v>10023552994</v>
      </c>
      <c r="D340" t="s">
        <v>164</v>
      </c>
      <c r="E340" t="str">
        <f>VLOOKUP(C340,[1]dataride_info!$C$1:$G$454,3,FALSE)</f>
        <v>18.03.1995</v>
      </c>
      <c r="F340" t="str">
        <f>VLOOKUP(C340,[1]dataride_info!$C$1:$G$454,4,FALSE)</f>
        <v>ACTIVE</v>
      </c>
      <c r="G340" t="str">
        <f>VLOOKUP(C340,[1]dataride_info!$C$1:$G$454,5,FALSE)</f>
        <v>MANDERFELD Tristan</v>
      </c>
    </row>
    <row r="341" spans="1:7" x14ac:dyDescent="0.35">
      <c r="A341" t="s">
        <v>713</v>
      </c>
      <c r="B341" s="10">
        <v>33339</v>
      </c>
      <c r="C341">
        <v>10052416356</v>
      </c>
      <c r="D341" t="s">
        <v>164</v>
      </c>
      <c r="E341" t="str">
        <f>VLOOKUP(C341,[1]dataride_info!$C$1:$G$454,3,FALSE)</f>
        <v>11.04.1991</v>
      </c>
      <c r="F341" t="str">
        <f>VLOOKUP(C341,[1]dataride_info!$C$1:$G$454,4,FALSE)</f>
        <v>ACTIVE</v>
      </c>
      <c r="G341" t="str">
        <f>VLOOKUP(C341,[1]dataride_info!$C$1:$G$454,5,FALSE)</f>
        <v>SEGGEBRUCH Spencer</v>
      </c>
    </row>
    <row r="342" spans="1:7" x14ac:dyDescent="0.35">
      <c r="A342" t="s">
        <v>714</v>
      </c>
      <c r="B342" s="10">
        <v>37232</v>
      </c>
      <c r="C342">
        <v>10076128210</v>
      </c>
      <c r="D342" t="s">
        <v>161</v>
      </c>
      <c r="E342" t="str">
        <f>VLOOKUP(C342,[1]dataride_info!$C$1:$G$454,3,FALSE)</f>
        <v>07.12.2001</v>
      </c>
      <c r="F342" t="str">
        <f>VLOOKUP(C342,[1]dataride_info!$C$1:$G$454,4,FALSE)</f>
        <v>Active</v>
      </c>
      <c r="G342" t="str">
        <f>VLOOKUP(C342,[1]dataride_info!$C$1:$G$454,5,FALSE)</f>
        <v>ABOUELHASSAN Youssef</v>
      </c>
    </row>
    <row r="343" spans="1:7" x14ac:dyDescent="0.35">
      <c r="A343" t="s">
        <v>160</v>
      </c>
      <c r="B343" s="10">
        <v>37377</v>
      </c>
      <c r="C343">
        <v>10088465091</v>
      </c>
      <c r="D343" t="s">
        <v>161</v>
      </c>
      <c r="E343" t="str">
        <f>VLOOKUP(C343,[1]dataride_info!$C$1:$G$454,3,FALSE)</f>
        <v>01.05.2002</v>
      </c>
      <c r="F343" t="str">
        <f>VLOOKUP(C343,[1]dataride_info!$C$1:$G$454,4,FALSE)</f>
        <v>ACTIVE</v>
      </c>
      <c r="G343" t="str">
        <f>VLOOKUP(C343,[1]dataride_info!$C$1:$G$454,5,FALSE)</f>
        <v>ELSENFAWI Ahmed</v>
      </c>
    </row>
    <row r="344" spans="1:7" x14ac:dyDescent="0.35">
      <c r="A344" t="s">
        <v>687</v>
      </c>
      <c r="B344" s="10">
        <v>37489</v>
      </c>
      <c r="C344">
        <v>10092163118</v>
      </c>
      <c r="D344" t="s">
        <v>161</v>
      </c>
      <c r="E344" t="str">
        <f>VLOOKUP(C344,[1]dataride_info!$C$1:$G$454,3,FALSE)</f>
        <v>21.08.2002</v>
      </c>
      <c r="F344" t="str">
        <f>VLOOKUP(C344,[1]dataride_info!$C$1:$G$454,4,FALSE)</f>
        <v>ACTIVE</v>
      </c>
      <c r="G344" t="str">
        <f>VLOOKUP(C344,[1]dataride_info!$C$1:$G$454,5,FALSE)</f>
        <v>HASSAN Hussein</v>
      </c>
    </row>
    <row r="345" spans="1:7" x14ac:dyDescent="0.35">
      <c r="A345" t="s">
        <v>340</v>
      </c>
      <c r="B345" s="10">
        <v>32227</v>
      </c>
      <c r="C345">
        <v>10004633247</v>
      </c>
      <c r="D345" t="s">
        <v>142</v>
      </c>
      <c r="E345" t="str">
        <f>VLOOKUP(C345,[1]dataride_info!$C$1:$G$454,3,FALSE)</f>
        <v>25.03.1988</v>
      </c>
      <c r="F345" t="str">
        <f>VLOOKUP(C345,[1]dataride_info!$C$1:$G$454,4,FALSE)</f>
        <v>ACTIVE</v>
      </c>
      <c r="G345" t="str">
        <f>VLOOKUP(C345,[1]dataride_info!$C$1:$G$454,5,FALSE)</f>
        <v>VOLIKAKIS Christos</v>
      </c>
    </row>
    <row r="346" spans="1:7" x14ac:dyDescent="0.35">
      <c r="A346" t="s">
        <v>155</v>
      </c>
      <c r="B346" s="10">
        <v>35506</v>
      </c>
      <c r="C346">
        <v>10010931880</v>
      </c>
      <c r="D346" t="s">
        <v>156</v>
      </c>
      <c r="E346" t="str">
        <f>VLOOKUP(C346,[1]dataride_info!$C$1:$G$454,3,FALSE)</f>
        <v>17.03.1997</v>
      </c>
      <c r="F346" t="str">
        <f>VLOOKUP(C346,[1]dataride_info!$C$1:$G$454,4,FALSE)</f>
        <v>INACTIVE</v>
      </c>
      <c r="G346" t="str">
        <f>VLOOKUP(C346,[1]dataride_info!$C$1:$G$454,5,FALSE)</f>
        <v>CORDON PAZ Luis</v>
      </c>
    </row>
    <row r="347" spans="1:7" x14ac:dyDescent="0.35">
      <c r="A347" t="s">
        <v>159</v>
      </c>
      <c r="B347" s="10">
        <v>35807</v>
      </c>
      <c r="C347">
        <v>10010829830</v>
      </c>
      <c r="D347" t="s">
        <v>156</v>
      </c>
      <c r="E347" t="str">
        <f>VLOOKUP(C347,[1]dataride_info!$C$1:$G$454,3,FALSE)</f>
        <v>12.01.1998</v>
      </c>
      <c r="F347" t="str">
        <f>VLOOKUP(C347,[1]dataride_info!$C$1:$G$454,4,FALSE)</f>
        <v>INACTIVE</v>
      </c>
      <c r="G347" t="str">
        <f>VLOOKUP(C347,[1]dataride_info!$C$1:$G$454,5,FALSE)</f>
        <v>PINEDA Brandon</v>
      </c>
    </row>
    <row r="348" spans="1:7" x14ac:dyDescent="0.35">
      <c r="A348" t="s">
        <v>715</v>
      </c>
      <c r="B348" s="10">
        <v>34354</v>
      </c>
      <c r="C348">
        <v>10007771401</v>
      </c>
      <c r="D348" t="s">
        <v>152</v>
      </c>
      <c r="E348" t="str">
        <f>VLOOKUP(C348,[1]dataride_info!$C$1:$G$454,3,FALSE)</f>
        <v>20.01.1994</v>
      </c>
      <c r="F348" t="str">
        <f>VLOOKUP(C348,[1]dataride_info!$C$1:$G$454,4,FALSE)</f>
        <v>ACTIVE</v>
      </c>
      <c r="G348" t="str">
        <f>VLOOKUP(C348,[1]dataride_info!$C$1:$G$454,5,FALSE)</f>
        <v>LEUNG Chun Wing</v>
      </c>
    </row>
    <row r="349" spans="1:7" x14ac:dyDescent="0.35">
      <c r="A349" t="s">
        <v>716</v>
      </c>
      <c r="B349" s="10">
        <v>35213</v>
      </c>
      <c r="C349">
        <v>10007771704</v>
      </c>
      <c r="D349" t="s">
        <v>152</v>
      </c>
      <c r="E349" t="str">
        <f>VLOOKUP(C349,[1]dataride_info!$C$1:$G$454,3,FALSE)</f>
        <v>28.05.1996</v>
      </c>
      <c r="F349" t="str">
        <f>VLOOKUP(C349,[1]dataride_info!$C$1:$G$454,4,FALSE)</f>
        <v>ACTIVE</v>
      </c>
      <c r="G349" t="str">
        <f>VLOOKUP(C349,[1]dataride_info!$C$1:$G$454,5,FALSE)</f>
        <v>LEUNG Ka Yu</v>
      </c>
    </row>
    <row r="350" spans="1:7" x14ac:dyDescent="0.35">
      <c r="A350" t="s">
        <v>151</v>
      </c>
      <c r="B350" s="10">
        <v>36358</v>
      </c>
      <c r="C350">
        <v>10063279447</v>
      </c>
      <c r="D350" t="s">
        <v>152</v>
      </c>
      <c r="E350" t="str">
        <f>VLOOKUP(C350,[1]dataride_info!$C$1:$G$454,3,FALSE)</f>
        <v>17.07.1999</v>
      </c>
      <c r="F350" t="str">
        <f>VLOOKUP(C350,[1]dataride_info!$C$1:$G$454,4,FALSE)</f>
        <v>ACTIVE</v>
      </c>
      <c r="G350" t="str">
        <f>VLOOKUP(C350,[1]dataride_info!$C$1:$G$454,5,FALSE)</f>
        <v>TO Cheuk Hei</v>
      </c>
    </row>
    <row r="351" spans="1:7" x14ac:dyDescent="0.35">
      <c r="A351" t="s">
        <v>717</v>
      </c>
      <c r="B351" s="10">
        <v>36233</v>
      </c>
      <c r="C351">
        <v>10011164579</v>
      </c>
      <c r="D351" t="s">
        <v>619</v>
      </c>
      <c r="E351" t="str">
        <f>VLOOKUP(C351,[1]dataride_info!$C$1:$G$454,3,FALSE)</f>
        <v>14.03.1999</v>
      </c>
      <c r="F351" t="str">
        <f>VLOOKUP(C351,[1]dataride_info!$C$1:$G$454,4,FALSE)</f>
        <v>INACTIVE</v>
      </c>
      <c r="G351" t="str">
        <f>VLOOKUP(C351,[1]dataride_info!$C$1:$G$454,5,FALSE)</f>
        <v>KUSUMA Terry Yudha</v>
      </c>
    </row>
    <row r="352" spans="1:7" x14ac:dyDescent="0.35">
      <c r="A352" t="s">
        <v>130</v>
      </c>
      <c r="B352" s="10">
        <v>37329</v>
      </c>
      <c r="C352">
        <v>10057795513</v>
      </c>
      <c r="D352" t="s">
        <v>131</v>
      </c>
      <c r="E352" t="str">
        <f>VLOOKUP(C352,[1]dataride_info!$C$1:$G$454,3,FALSE)</f>
        <v>14.03.2002</v>
      </c>
      <c r="F352" t="str">
        <f>VLOOKUP(C352,[1]dataride_info!$C$1:$G$454,4,FALSE)</f>
        <v>ACTIVE</v>
      </c>
      <c r="G352" t="str">
        <f>VLOOKUP(C352,[1]dataride_info!$C$1:$G$454,5,FALSE)</f>
        <v>REID Malik</v>
      </c>
    </row>
    <row r="353" spans="1:7" x14ac:dyDescent="0.35">
      <c r="A353" t="s">
        <v>719</v>
      </c>
      <c r="B353" s="10">
        <v>37230</v>
      </c>
      <c r="C353">
        <v>10095995931</v>
      </c>
      <c r="D353" t="s">
        <v>56</v>
      </c>
      <c r="E353" t="str">
        <f>VLOOKUP(C353,[1]dataride_info!$C$1:$G$454,3,FALSE)</f>
        <v>05.12.2001</v>
      </c>
      <c r="F353" t="str">
        <f>VLOOKUP(C353,[1]dataride_info!$C$1:$G$454,4,FALSE)</f>
        <v>INACTIVE</v>
      </c>
      <c r="G353" t="str">
        <f>VLOOKUP(C353,[1]dataride_info!$C$1:$G$454,5,FALSE)</f>
        <v>MALO VILLALOBOS Ridley</v>
      </c>
    </row>
    <row r="354" spans="1:7" x14ac:dyDescent="0.35">
      <c r="A354" t="s">
        <v>148</v>
      </c>
      <c r="B354" s="10">
        <v>34504</v>
      </c>
      <c r="C354">
        <v>10007890932</v>
      </c>
      <c r="D354" t="s">
        <v>56</v>
      </c>
      <c r="E354" t="str">
        <f>VLOOKUP(C354,[1]dataride_info!$C$1:$G$454,3,FALSE)</f>
        <v>19.06.1994</v>
      </c>
      <c r="F354" t="str">
        <f>VLOOKUP(C354,[1]dataride_info!$C$1:$G$454,4,FALSE)</f>
        <v>ACTIVE</v>
      </c>
      <c r="G354" t="str">
        <f>VLOOKUP(C354,[1]dataride_info!$C$1:$G$454,5,FALSE)</f>
        <v>VERDUGO OSUNA Edgar</v>
      </c>
    </row>
    <row r="355" spans="1:7" x14ac:dyDescent="0.35">
      <c r="A355" t="s">
        <v>136</v>
      </c>
      <c r="B355" s="10">
        <v>35312</v>
      </c>
      <c r="C355">
        <v>10010624918</v>
      </c>
      <c r="D355" t="s">
        <v>35</v>
      </c>
      <c r="E355" t="str">
        <f>VLOOKUP(C355,[1]dataride_info!$C$1:$G$454,3,FALSE)</f>
        <v>04.09.1996</v>
      </c>
      <c r="F355" t="str">
        <f>VLOOKUP(C355,[1]dataride_info!$C$1:$G$454,4,FALSE)</f>
        <v>ACTIVE</v>
      </c>
      <c r="G355" t="str">
        <f>VLOOKUP(C355,[1]dataride_info!$C$1:$G$454,5,FALSE)</f>
        <v>DAKIN Sam</v>
      </c>
    </row>
    <row r="356" spans="1:7" x14ac:dyDescent="0.35">
      <c r="A356" t="s">
        <v>129</v>
      </c>
      <c r="B356" s="10">
        <v>33435</v>
      </c>
      <c r="C356">
        <v>10006184742</v>
      </c>
      <c r="D356" t="s">
        <v>35</v>
      </c>
      <c r="E356" t="str">
        <f>VLOOKUP(C356,[1]dataride_info!$C$1:$G$454,3,FALSE)</f>
        <v>16.07.1991</v>
      </c>
      <c r="F356" t="str">
        <f>VLOOKUP(C356,[1]dataride_info!$C$1:$G$454,4,FALSE)</f>
        <v>INACTIVE</v>
      </c>
      <c r="G356" t="str">
        <f>VLOOKUP(C356,[1]dataride_info!$C$1:$G$454,5,FALSE)</f>
        <v>WEBSTER Sam</v>
      </c>
    </row>
    <row r="357" spans="1:7" x14ac:dyDescent="0.35">
      <c r="A357" t="s">
        <v>720</v>
      </c>
      <c r="B357" s="10">
        <v>35300</v>
      </c>
      <c r="C357">
        <v>10009873772</v>
      </c>
      <c r="D357" t="s">
        <v>728</v>
      </c>
      <c r="E357" t="str">
        <f>VLOOKUP(C357,[1]dataride_info!$C$1:$G$454,3,FALSE)</f>
        <v>23.08.1996</v>
      </c>
      <c r="F357" t="str">
        <f>VLOOKUP(C357,[1]dataride_info!$C$1:$G$454,4,FALSE)</f>
        <v>ACTIVE</v>
      </c>
      <c r="G357" t="str">
        <f>VLOOKUP(C357,[1]dataride_info!$C$1:$G$454,5,FALSE)</f>
        <v>RUIZ CALLE Hugo Nestor Emiliano</v>
      </c>
    </row>
    <row r="358" spans="1:7" x14ac:dyDescent="0.35">
      <c r="A358" t="s">
        <v>232</v>
      </c>
      <c r="B358" s="10">
        <v>36153</v>
      </c>
      <c r="C358">
        <v>10011141846</v>
      </c>
      <c r="D358" t="s">
        <v>212</v>
      </c>
      <c r="E358" t="str">
        <f>VLOOKUP(C358,[1]dataride_info!$C$1:$G$454,3,FALSE)</f>
        <v>24.12.1998</v>
      </c>
      <c r="F358" t="str">
        <f>VLOOKUP(C358,[1]dataride_info!$C$1:$G$454,4,FALSE)</f>
        <v>INACTIVE</v>
      </c>
      <c r="G358" t="str">
        <f>VLOOKUP(C358,[1]dataride_info!$C$1:$G$454,5,FALSE)</f>
        <v>HSIEH Nien Hsing</v>
      </c>
    </row>
    <row r="359" spans="1:7" x14ac:dyDescent="0.35">
      <c r="A359" t="s">
        <v>689</v>
      </c>
      <c r="B359" s="10">
        <v>35316</v>
      </c>
      <c r="C359">
        <v>10009668961</v>
      </c>
      <c r="D359" t="s">
        <v>154</v>
      </c>
      <c r="E359" t="str">
        <f>VLOOKUP(C359,[1]dataride_info!$C$1:$G$454,3,FALSE)</f>
        <v>08.09.1996</v>
      </c>
      <c r="F359" t="str">
        <f>VLOOKUP(C359,[1]dataride_info!$C$1:$G$454,4,FALSE)</f>
        <v>INACTIVE</v>
      </c>
      <c r="G359" t="str">
        <f>VLOOKUP(C359,[1]dataride_info!$C$1:$G$454,5,FALSE)</f>
        <v>AGÜERO OROPEZA Adamil Javier</v>
      </c>
    </row>
    <row r="360" spans="1:7" x14ac:dyDescent="0.35">
      <c r="A360" t="s">
        <v>153</v>
      </c>
      <c r="B360" s="10">
        <v>32485</v>
      </c>
      <c r="C360">
        <v>10004717719</v>
      </c>
      <c r="D360" t="s">
        <v>154</v>
      </c>
      <c r="E360" t="str">
        <f>VLOOKUP(C360,[1]dataride_info!$C$1:$G$454,3,FALSE)</f>
        <v>08.12.1988</v>
      </c>
      <c r="F360" t="str">
        <f>VLOOKUP(C360,[1]dataride_info!$C$1:$G$454,4,FALSE)</f>
        <v>INACTIVE</v>
      </c>
      <c r="G360" t="str">
        <f>VLOOKUP(C360,[1]dataride_info!$C$1:$G$454,5,FALSE)</f>
        <v>CANELON VERA Hersony Gadiel</v>
      </c>
    </row>
    <row r="361" spans="1:7" x14ac:dyDescent="0.35">
      <c r="A361" t="s">
        <v>721</v>
      </c>
      <c r="B361" s="10">
        <v>37166</v>
      </c>
      <c r="C361">
        <v>10063033917</v>
      </c>
      <c r="D361" t="s">
        <v>154</v>
      </c>
      <c r="E361" t="str">
        <f>VLOOKUP(C361,[1]dataride_info!$C$1:$G$454,3,FALSE)</f>
        <v>02.10.2001</v>
      </c>
      <c r="F361" t="str">
        <f>VLOOKUP(C361,[1]dataride_info!$C$1:$G$454,4,FALSE)</f>
        <v>INACTIVE</v>
      </c>
      <c r="G361" t="str">
        <f>VLOOKUP(C361,[1]dataride_info!$C$1:$G$454,5,FALSE)</f>
        <v>TERAN ARIAS Yorbert</v>
      </c>
    </row>
    <row r="362" spans="1:7" x14ac:dyDescent="0.35">
      <c r="A362" t="s">
        <v>733</v>
      </c>
      <c r="B362" s="10">
        <v>36924</v>
      </c>
      <c r="C362">
        <v>10072342681</v>
      </c>
      <c r="D362" t="s">
        <v>102</v>
      </c>
      <c r="E362" t="str">
        <f>VLOOKUP(C362,[1]dataride_info!$C$1:$G$454,3,FALSE)</f>
        <v>02.02.2001</v>
      </c>
      <c r="F362" t="str">
        <f>VLOOKUP(C362,[1]dataride_info!$C$1:$G$454,4,FALSE)</f>
        <v>Active</v>
      </c>
      <c r="G362" t="str">
        <f>VLOOKUP(C362,[1]dataride_info!$C$1:$G$454,5,FALSE)</f>
        <v>FRISLIE Graeme</v>
      </c>
    </row>
    <row r="363" spans="1:7" x14ac:dyDescent="0.35">
      <c r="A363" t="s">
        <v>735</v>
      </c>
      <c r="B363" s="10">
        <v>34602</v>
      </c>
      <c r="C363">
        <v>10016136033</v>
      </c>
      <c r="D363" t="s">
        <v>33</v>
      </c>
      <c r="E363" t="str">
        <f>VLOOKUP(C363,[1]dataride_info!$C$1:$G$454,3,FALSE)</f>
        <v>25.09.1994</v>
      </c>
      <c r="F363" t="str">
        <f>VLOOKUP(C363,[1]dataride_info!$C$1:$G$454,4,FALSE)</f>
        <v>ACTIVE</v>
      </c>
      <c r="G363" t="str">
        <f>VLOOKUP(C363,[1]dataride_info!$C$1:$G$454,5,FALSE)</f>
        <v>FLETT-BROWN Amiel</v>
      </c>
    </row>
    <row r="364" spans="1:7" x14ac:dyDescent="0.35">
      <c r="A364" t="s">
        <v>736</v>
      </c>
      <c r="B364" s="10">
        <v>35725</v>
      </c>
      <c r="C364">
        <v>10096715347</v>
      </c>
      <c r="D364" t="s">
        <v>33</v>
      </c>
      <c r="E364" t="str">
        <f>VLOOKUP(C364,[1]dataride_info!$C$1:$G$454,3,FALSE)</f>
        <v>22.10.1997</v>
      </c>
      <c r="F364" t="str">
        <f>VLOOKUP(C364,[1]dataride_info!$C$1:$G$454,4,FALSE)</f>
        <v>ACTIVE</v>
      </c>
      <c r="G364" t="str">
        <f>VLOOKUP(C364,[1]dataride_info!$C$1:$G$454,5,FALSE)</f>
        <v>FRASER-MARAUN Daniel</v>
      </c>
    </row>
    <row r="365" spans="1:7" x14ac:dyDescent="0.35">
      <c r="A365" t="s">
        <v>737</v>
      </c>
      <c r="B365" s="10">
        <v>38161</v>
      </c>
      <c r="C365">
        <v>10080841804</v>
      </c>
      <c r="D365" t="s">
        <v>33</v>
      </c>
      <c r="E365" t="str">
        <f>VLOOKUP(C365,[1]dataride_info!$C$1:$G$454,3,FALSE)</f>
        <v>23.06.2004</v>
      </c>
      <c r="F365" t="str">
        <f>VLOOKUP(C365,[1]dataride_info!$C$1:$G$454,4,FALSE)</f>
        <v>ACTIVE</v>
      </c>
      <c r="G365" t="str">
        <f>VLOOKUP(C365,[1]dataride_info!$C$1:$G$454,5,FALSE)</f>
        <v>HADFIELD Gavin</v>
      </c>
    </row>
    <row r="366" spans="1:7" x14ac:dyDescent="0.35">
      <c r="A366" t="s">
        <v>739</v>
      </c>
      <c r="B366" s="10">
        <v>37562</v>
      </c>
      <c r="C366">
        <v>10054330286</v>
      </c>
      <c r="D366" t="s">
        <v>150</v>
      </c>
      <c r="E366" t="str">
        <f>VLOOKUP(C366,[1]dataride_info!$C$1:$G$454,3,FALSE)</f>
        <v>02.11.2002</v>
      </c>
      <c r="F366" t="str">
        <f>VLOOKUP(C366,[1]dataride_info!$C$1:$G$454,4,FALSE)</f>
        <v>ACTIVE</v>
      </c>
      <c r="G366" t="str">
        <f>VLOOKUP(C366,[1]dataride_info!$C$1:$G$454,5,FALSE)</f>
        <v>ARRIAGADA PIZARRO Cristian</v>
      </c>
    </row>
    <row r="367" spans="1:7" x14ac:dyDescent="0.35">
      <c r="A367" t="s">
        <v>311</v>
      </c>
      <c r="B367" s="10">
        <v>34971</v>
      </c>
      <c r="C367">
        <v>10009316024</v>
      </c>
      <c r="D367" t="s">
        <v>113</v>
      </c>
      <c r="E367" t="str">
        <f>VLOOKUP(C367,[1]dataride_info!$C$1:$G$454,3,FALSE)</f>
        <v>29.09.1995</v>
      </c>
      <c r="F367" t="str">
        <f>VLOOKUP(C367,[1]dataride_info!$C$1:$G$454,4,FALSE)</f>
        <v>ACTIVE</v>
      </c>
      <c r="G367" t="str">
        <f>VLOOKUP(C367,[1]dataride_info!$C$1:$G$454,5,FALSE)</f>
        <v>OWENS Ryan</v>
      </c>
    </row>
    <row r="368" spans="1:7" x14ac:dyDescent="0.35">
      <c r="A368" t="s">
        <v>742</v>
      </c>
      <c r="B368" s="10">
        <v>37426</v>
      </c>
      <c r="C368">
        <v>10096523064</v>
      </c>
      <c r="D368" t="s">
        <v>29</v>
      </c>
      <c r="E368" t="str">
        <f>VLOOKUP(C368,[1]dataride_info!$C$1:$G$454,3,FALSE)</f>
        <v>19.06.2002</v>
      </c>
      <c r="F368" t="str">
        <f>VLOOKUP(C368,[1]dataride_info!$C$1:$G$454,4,FALSE)</f>
        <v>INACTIVE</v>
      </c>
      <c r="G368" t="str">
        <f>VLOOKUP(C368,[1]dataride_info!$C$1:$G$454,5,FALSE)</f>
        <v>SCHIPPERT Paul</v>
      </c>
    </row>
    <row r="369" spans="1:7" x14ac:dyDescent="0.35">
      <c r="A369" t="s">
        <v>731</v>
      </c>
      <c r="B369" s="10">
        <v>34573</v>
      </c>
      <c r="C369">
        <v>10007895780</v>
      </c>
      <c r="D369" t="s">
        <v>29</v>
      </c>
      <c r="E369" t="str">
        <f>VLOOKUP(C369,[1]dataride_info!$C$1:$G$454,3,FALSE)</f>
        <v>27.08.1994</v>
      </c>
      <c r="F369" t="str">
        <f>VLOOKUP(C369,[1]dataride_info!$C$1:$G$454,4,FALSE)</f>
        <v>INACTIVE</v>
      </c>
      <c r="G369" t="str">
        <f>VLOOKUP(C369,[1]dataride_info!$C$1:$G$454,5,FALSE)</f>
        <v>WEINSTEIN Domenic</v>
      </c>
    </row>
    <row r="370" spans="1:7" x14ac:dyDescent="0.35">
      <c r="A370" t="s">
        <v>730</v>
      </c>
      <c r="B370" s="10">
        <v>37355</v>
      </c>
      <c r="C370">
        <v>10030382606</v>
      </c>
      <c r="D370" t="s">
        <v>25</v>
      </c>
      <c r="E370" t="str">
        <f>VLOOKUP(C370,[1]dataride_info!$C$1:$G$454,3,FALSE)</f>
        <v>09.04.2002</v>
      </c>
      <c r="F370" t="str">
        <f>VLOOKUP(C370,[1]dataride_info!$C$1:$G$454,4,FALSE)</f>
        <v>ACTIVE</v>
      </c>
      <c r="G370" t="str">
        <f>VLOOKUP(C370,[1]dataride_info!$C$1:$G$454,5,FALSE)</f>
        <v>GALLI Niccolo'</v>
      </c>
    </row>
    <row r="371" spans="1:7" x14ac:dyDescent="0.35">
      <c r="A371" t="s">
        <v>743</v>
      </c>
      <c r="B371" s="10">
        <v>35727</v>
      </c>
      <c r="C371">
        <v>10010713430</v>
      </c>
      <c r="D371" t="s">
        <v>25</v>
      </c>
      <c r="E371" t="str">
        <f>VLOOKUP(C371,[1]dataride_info!$C$1:$G$454,3,FALSE)</f>
        <v>24.10.1997</v>
      </c>
      <c r="F371" t="str">
        <f>VLOOKUP(C371,[1]dataride_info!$C$1:$G$454,4,FALSE)</f>
        <v>INACTIVE</v>
      </c>
      <c r="G371" t="str">
        <f>VLOOKUP(C371,[1]dataride_info!$C$1:$G$454,5,FALSE)</f>
        <v>GIORDANI Carloalberto</v>
      </c>
    </row>
    <row r="372" spans="1:7" x14ac:dyDescent="0.35">
      <c r="A372" t="s">
        <v>169</v>
      </c>
      <c r="B372" s="10">
        <v>36319</v>
      </c>
      <c r="C372">
        <v>10021114658</v>
      </c>
      <c r="D372" t="s">
        <v>31</v>
      </c>
      <c r="E372" t="str">
        <f>VLOOKUP(C372,[1]dataride_info!$C$1:$G$454,3,FALSE)</f>
        <v>08.06.1999</v>
      </c>
      <c r="F372" t="str">
        <f>VLOOKUP(C372,[1]dataride_info!$C$1:$G$454,4,FALSE)</f>
        <v>ACTIVE</v>
      </c>
      <c r="G372" t="str">
        <f>VLOOKUP(C372,[1]dataride_info!$C$1:$G$454,5,FALSE)</f>
        <v>NAKANO Shinji</v>
      </c>
    </row>
    <row r="373" spans="1:7" x14ac:dyDescent="0.35">
      <c r="A373" t="s">
        <v>744</v>
      </c>
      <c r="B373" s="10">
        <v>33487</v>
      </c>
      <c r="C373">
        <v>10009468089</v>
      </c>
      <c r="D373" t="s">
        <v>256</v>
      </c>
      <c r="E373" t="str">
        <f>VLOOKUP(C373,[1]dataride_info!$C$1:$G$454,3,FALSE)</f>
        <v>06.09.1991</v>
      </c>
      <c r="F373" t="str">
        <f>VLOOKUP(C373,[1]dataride_info!$C$1:$G$454,4,FALSE)</f>
        <v>INACTIVE</v>
      </c>
      <c r="G373" t="str">
        <f>VLOOKUP(C373,[1]dataride_info!$C$1:$G$454,5,FALSE)</f>
        <v>IM Jaeyeon</v>
      </c>
    </row>
    <row r="374" spans="1:7" x14ac:dyDescent="0.35">
      <c r="A374" t="s">
        <v>745</v>
      </c>
      <c r="B374" s="10">
        <v>34937</v>
      </c>
      <c r="C374">
        <v>10085950569</v>
      </c>
      <c r="D374" t="s">
        <v>35</v>
      </c>
      <c r="E374" t="str">
        <f>VLOOKUP(C374,[1]dataride_info!$C$1:$G$454,3,FALSE)</f>
        <v>26.08.1995</v>
      </c>
      <c r="F374" t="str">
        <f>VLOOKUP(C374,[1]dataride_info!$C$1:$G$454,4,FALSE)</f>
        <v>ACTIVE</v>
      </c>
      <c r="G374" t="str">
        <f>VLOOKUP(C374,[1]dataride_info!$C$1:$G$454,5,FALSE)</f>
        <v>BRIDGWATER Daniel</v>
      </c>
    </row>
    <row r="375" spans="1:7" x14ac:dyDescent="0.35">
      <c r="A375" t="s">
        <v>746</v>
      </c>
      <c r="B375" s="10">
        <v>34727</v>
      </c>
      <c r="C375">
        <v>10008997237</v>
      </c>
      <c r="D375" t="s">
        <v>35</v>
      </c>
      <c r="E375" t="str">
        <f>VLOOKUP(C375,[1]dataride_info!$C$1:$G$454,3,FALSE)</f>
        <v>28.01.1995</v>
      </c>
      <c r="F375" t="str">
        <f>VLOOKUP(C375,[1]dataride_info!$C$1:$G$454,4,FALSE)</f>
        <v>ACTIVE</v>
      </c>
      <c r="G375" t="str">
        <f>VLOOKUP(C375,[1]dataride_info!$C$1:$G$454,5,FALSE)</f>
        <v>CLARK Boris</v>
      </c>
    </row>
    <row r="376" spans="1:7" x14ac:dyDescent="0.35">
      <c r="A376" t="s">
        <v>747</v>
      </c>
      <c r="B376" s="10">
        <v>36576</v>
      </c>
      <c r="C376">
        <v>10110652025</v>
      </c>
      <c r="D376" t="e">
        <v>#N/A</v>
      </c>
      <c r="E376" t="e">
        <f>VLOOKUP(C376,[1]dataride_info!$C$1:$G$454,3,FALSE)</f>
        <v>#N/A</v>
      </c>
      <c r="F376" t="e">
        <f>VLOOKUP(C376,[1]dataride_info!$C$1:$G$454,4,FALSE)</f>
        <v>#N/A</v>
      </c>
      <c r="G376" t="e">
        <f>VLOOKUP(C376,[1]dataride_info!$C$1:$G$454,5,FALSE)</f>
        <v>#N/A</v>
      </c>
    </row>
    <row r="377" spans="1:7" x14ac:dyDescent="0.35">
      <c r="A377" t="s">
        <v>748</v>
      </c>
      <c r="B377" s="10">
        <v>33831</v>
      </c>
      <c r="C377">
        <v>10006874452</v>
      </c>
      <c r="D377" t="s">
        <v>35</v>
      </c>
      <c r="E377" t="str">
        <f>VLOOKUP(C377,[1]dataride_info!$C$1:$G$454,3,FALSE)</f>
        <v>15.08.1992</v>
      </c>
      <c r="F377" t="str">
        <f>VLOOKUP(C377,[1]dataride_info!$C$1:$G$454,4,FALSE)</f>
        <v>INACTIVE</v>
      </c>
      <c r="G377" t="str">
        <f>VLOOKUP(C377,[1]dataride_info!$C$1:$G$454,5,FALSE)</f>
        <v>KERBY Jordan</v>
      </c>
    </row>
    <row r="378" spans="1:7" x14ac:dyDescent="0.35">
      <c r="A378" t="s">
        <v>750</v>
      </c>
      <c r="B378" s="10">
        <v>36836</v>
      </c>
      <c r="C378">
        <v>10044372632</v>
      </c>
      <c r="D378" t="s">
        <v>480</v>
      </c>
      <c r="E378" t="str">
        <f>VLOOKUP(C378,[1]dataride_info!$C$1:$G$454,3,FALSE)</f>
        <v>06.11.2000</v>
      </c>
      <c r="F378" t="str">
        <f>VLOOKUP(C378,[1]dataride_info!$C$1:$G$454,4,FALSE)</f>
        <v>ACTIVE</v>
      </c>
      <c r="G378" t="str">
        <f>VLOOKUP(C378,[1]dataride_info!$C$1:$G$454,5,FALSE)</f>
        <v>CAIXAS Rodrigo</v>
      </c>
    </row>
    <row r="379" spans="1:7" x14ac:dyDescent="0.35">
      <c r="A379" t="s">
        <v>170</v>
      </c>
      <c r="B379" s="10">
        <v>36661</v>
      </c>
      <c r="C379">
        <v>10016222121</v>
      </c>
      <c r="D379" t="s">
        <v>164</v>
      </c>
      <c r="E379" t="str">
        <f>VLOOKUP(C379,[1]dataride_info!$C$1:$G$454,3,FALSE)</f>
        <v>15.05.2000</v>
      </c>
      <c r="F379" t="str">
        <f>VLOOKUP(C379,[1]dataride_info!$C$1:$G$454,4,FALSE)</f>
        <v>INACTIVE</v>
      </c>
      <c r="G379" t="str">
        <f>VLOOKUP(C379,[1]dataride_info!$C$1:$G$454,5,FALSE)</f>
        <v>QUINN Thomas</v>
      </c>
    </row>
    <row r="380" spans="1:7" x14ac:dyDescent="0.35">
      <c r="A380" t="s">
        <v>751</v>
      </c>
      <c r="B380" s="10">
        <v>36953</v>
      </c>
      <c r="C380">
        <v>10064387469</v>
      </c>
      <c r="D380" t="s">
        <v>524</v>
      </c>
      <c r="E380" t="str">
        <f>VLOOKUP(C380,[1]dataride_info!$C$1:$G$454,3,FALSE)</f>
        <v>03.03.2001</v>
      </c>
      <c r="F380" t="str">
        <f>VLOOKUP(C380,[1]dataride_info!$C$1:$G$454,4,FALSE)</f>
        <v>ACTIVE</v>
      </c>
      <c r="G380" t="str">
        <f>VLOOKUP(C380,[1]dataride_info!$C$1:$G$454,5,FALSE)</f>
        <v>ZABIROV Damir</v>
      </c>
    </row>
    <row r="381" spans="1:7" x14ac:dyDescent="0.35">
      <c r="A381" t="s">
        <v>67</v>
      </c>
      <c r="B381" s="10">
        <v>34275</v>
      </c>
      <c r="C381">
        <v>10007827880</v>
      </c>
      <c r="D381" t="s">
        <v>31</v>
      </c>
      <c r="E381" t="str">
        <f>VLOOKUP(C381,[1]dataride_info!$C$1:$G$454,3,FALSE)</f>
        <v>02.11.1993</v>
      </c>
      <c r="F381" t="str">
        <f>VLOOKUP(C381,[1]dataride_info!$C$1:$G$454,4,FALSE)</f>
        <v>ACTIVE</v>
      </c>
      <c r="G381" t="str">
        <f>VLOOKUP(C381,[1]dataride_info!$C$1:$G$454,5,FALSE)</f>
        <v>SHINZAN Kyohei</v>
      </c>
    </row>
    <row r="382" spans="1:7" x14ac:dyDescent="0.35">
      <c r="A382" t="s">
        <v>72</v>
      </c>
      <c r="B382" s="10">
        <v>36378</v>
      </c>
      <c r="C382">
        <v>10023973633</v>
      </c>
      <c r="D382" t="s">
        <v>113</v>
      </c>
      <c r="E382" t="str">
        <f>VLOOKUP(C382,[1]dataride_info!$C$1:$G$454,3,FALSE)</f>
        <v>06.08.1999</v>
      </c>
      <c r="F382" t="str">
        <f>VLOOKUP(C382,[1]dataride_info!$C$1:$G$454,4,FALSE)</f>
        <v>ACTIVE</v>
      </c>
      <c r="G382" t="str">
        <f>VLOOKUP(C382,[1]dataride_info!$C$1:$G$454,5,FALSE)</f>
        <v>MCNAUGHTON Harvey</v>
      </c>
    </row>
    <row r="383" spans="1:7" x14ac:dyDescent="0.35">
      <c r="A383" t="s">
        <v>77</v>
      </c>
      <c r="B383" s="10">
        <v>36286</v>
      </c>
      <c r="C383">
        <v>10011160842</v>
      </c>
      <c r="D383" t="s">
        <v>78</v>
      </c>
      <c r="E383" t="str">
        <f>VLOOKUP(C383,[1]dataride_info!$C$1:$G$454,3,FALSE)</f>
        <v>06.05.1999</v>
      </c>
      <c r="F383" t="str">
        <f>VLOOKUP(C383,[1]dataride_info!$C$1:$G$454,4,FALSE)</f>
        <v>INACTIVE</v>
      </c>
      <c r="G383" t="str">
        <f>VLOOKUP(C383,[1]dataride_info!$C$1:$G$454,5,FALSE)</f>
        <v>DE BROEDER Maxwell</v>
      </c>
    </row>
    <row r="384" spans="1:7" x14ac:dyDescent="0.35">
      <c r="A384" t="s">
        <v>79</v>
      </c>
      <c r="B384" s="10">
        <v>36537</v>
      </c>
      <c r="C384">
        <v>10016469772</v>
      </c>
      <c r="D384" t="s">
        <v>78</v>
      </c>
      <c r="E384" t="str">
        <f>VLOOKUP(C384,[1]dataride_info!$C$1:$G$454,3,FALSE)</f>
        <v>12.01.2000</v>
      </c>
      <c r="F384" t="str">
        <f>VLOOKUP(C384,[1]dataride_info!$C$1:$G$454,4,FALSE)</f>
        <v>ACTIVE</v>
      </c>
      <c r="G384" t="str">
        <f>VLOOKUP(C384,[1]dataride_info!$C$1:$G$454,5,FALSE)</f>
        <v>SENRAME Arthur</v>
      </c>
    </row>
    <row r="385" spans="1:7" x14ac:dyDescent="0.35">
      <c r="A385" t="s">
        <v>81</v>
      </c>
      <c r="B385" s="10">
        <v>37203</v>
      </c>
      <c r="C385">
        <v>10074984418</v>
      </c>
      <c r="D385" t="s">
        <v>82</v>
      </c>
      <c r="E385" t="str">
        <f>VLOOKUP(C385,[1]dataride_info!$C$1:$G$454,3,FALSE)</f>
        <v>08.11.2001</v>
      </c>
      <c r="F385" t="str">
        <f>VLOOKUP(C385,[1]dataride_info!$C$1:$G$454,4,FALSE)</f>
        <v>ACTIVE</v>
      </c>
      <c r="G385" t="str">
        <f>VLOOKUP(C385,[1]dataride_info!$C$1:$G$454,5,FALSE)</f>
        <v>CSENGŐI Bálint</v>
      </c>
    </row>
    <row r="386" spans="1:7" x14ac:dyDescent="0.35">
      <c r="A386" t="s">
        <v>84</v>
      </c>
      <c r="B386" s="10">
        <v>34434</v>
      </c>
      <c r="C386">
        <v>10106944100</v>
      </c>
      <c r="D386" t="s">
        <v>85</v>
      </c>
      <c r="E386" t="str">
        <f>VLOOKUP(C386,[1]dataride_info!$C$1:$G$454,3,FALSE)</f>
        <v>10.04.1994</v>
      </c>
      <c r="F386" t="str">
        <f>VLOOKUP(C386,[1]dataride_info!$C$1:$G$454,4,FALSE)</f>
        <v>ACTIVE</v>
      </c>
      <c r="G386" t="str">
        <f>VLOOKUP(C386,[1]dataride_info!$C$1:$G$454,5,FALSE)</f>
        <v>CLEMENCIO Raphael</v>
      </c>
    </row>
    <row r="387" spans="1:7" x14ac:dyDescent="0.35">
      <c r="A387" t="s">
        <v>86</v>
      </c>
      <c r="B387" s="10">
        <v>27647</v>
      </c>
      <c r="C387">
        <v>10103764520</v>
      </c>
      <c r="D387" t="s">
        <v>87</v>
      </c>
      <c r="E387" t="str">
        <f>VLOOKUP(C387,[1]dataride_info!$C$1:$G$454,3,FALSE)</f>
        <v>10.09.1975</v>
      </c>
      <c r="F387" t="str">
        <f>VLOOKUP(C387,[1]dataride_info!$C$1:$G$454,4,FALSE)</f>
        <v>INACTIVE</v>
      </c>
      <c r="G387" t="str">
        <f>VLOOKUP(C387,[1]dataride_info!$C$1:$G$454,5,FALSE)</f>
        <v>ŽALAR Eduard</v>
      </c>
    </row>
    <row r="388" spans="1:7" x14ac:dyDescent="0.35">
      <c r="A388" t="s">
        <v>177</v>
      </c>
      <c r="B388" s="10">
        <v>35892</v>
      </c>
      <c r="C388">
        <v>10010664829</v>
      </c>
      <c r="D388" t="s">
        <v>178</v>
      </c>
      <c r="E388" t="str">
        <f>VLOOKUP(C388,[1]dataride_info!$C$1:$G$454,3,FALSE)</f>
        <v>07.04.1998</v>
      </c>
      <c r="F388" t="str">
        <f>VLOOKUP(C388,[1]dataride_info!$C$1:$G$454,4,FALSE)</f>
        <v>Active</v>
      </c>
      <c r="G388" t="str">
        <f>VLOOKUP(C388,[1]dataride_info!$C$1:$G$454,5,FALSE)</f>
        <v>ROWLEY Conor</v>
      </c>
    </row>
    <row r="389" spans="1:7" x14ac:dyDescent="0.35">
      <c r="A389" t="s">
        <v>1016</v>
      </c>
      <c r="C389">
        <v>10007893760</v>
      </c>
      <c r="D389" t="s">
        <v>145</v>
      </c>
      <c r="E389" t="str">
        <f>VLOOKUP(C389,[1]dataride_info!$C$1:$G$454,3,FALSE)</f>
        <v>04.07.1993</v>
      </c>
      <c r="F389" t="str">
        <f>VLOOKUP(C389,[1]dataride_info!$C$1:$G$454,4,FALSE)</f>
        <v>ACTIVE</v>
      </c>
      <c r="G389" t="str">
        <f>VLOOKUP(C389,[1]dataride_info!$C$1:$G$454,5,FALSE)</f>
        <v>CURUCHET Juan Ignacio</v>
      </c>
    </row>
    <row r="390" spans="1:7" x14ac:dyDescent="0.35">
      <c r="A390" t="s">
        <v>242</v>
      </c>
      <c r="C390">
        <v>10007811716</v>
      </c>
      <c r="D390" t="s">
        <v>102</v>
      </c>
      <c r="E390" t="str">
        <f>VLOOKUP(C390,[1]dataride_info!$C$1:$G$454,3,FALSE)</f>
        <v>04.03.1993</v>
      </c>
      <c r="F390" t="str">
        <f>VLOOKUP(C390,[1]dataride_info!$C$1:$G$454,4,FALSE)</f>
        <v>INACTIVE</v>
      </c>
      <c r="G390" t="str">
        <f>VLOOKUP(C390,[1]dataride_info!$C$1:$G$454,5,FALSE)</f>
        <v>HART Nathan</v>
      </c>
    </row>
    <row r="391" spans="1:7" x14ac:dyDescent="0.35">
      <c r="A391" t="s">
        <v>990</v>
      </c>
      <c r="C391">
        <v>10005504227</v>
      </c>
      <c r="D391" t="s">
        <v>102</v>
      </c>
      <c r="E391" t="str">
        <f>VLOOKUP(C391,[1]dataride_info!$C$1:$G$454,3,FALSE)</f>
        <v>18.10.1989</v>
      </c>
      <c r="F391" t="str">
        <f>VLOOKUP(C391,[1]dataride_info!$C$1:$G$454,4,FALSE)</f>
        <v>INACTIVE</v>
      </c>
      <c r="G391" t="str">
        <f>VLOOKUP(C391,[1]dataride_info!$C$1:$G$454,5,FALSE)</f>
        <v>HOWARD Leigh</v>
      </c>
    </row>
    <row r="392" spans="1:7" x14ac:dyDescent="0.35">
      <c r="A392" t="s">
        <v>967</v>
      </c>
      <c r="C392">
        <v>10004595558</v>
      </c>
      <c r="D392" t="s">
        <v>102</v>
      </c>
      <c r="E392" t="str">
        <f>VLOOKUP(C392,[1]dataride_info!$C$1:$G$454,3,FALSE)</f>
        <v>11.01.1988</v>
      </c>
      <c r="F392" t="str">
        <f>VLOOKUP(C392,[1]dataride_info!$C$1:$G$454,4,FALSE)</f>
        <v>ACTIVE</v>
      </c>
      <c r="G392" t="str">
        <f>VLOOKUP(C392,[1]dataride_info!$C$1:$G$454,5,FALSE)</f>
        <v>MEYER Cameron</v>
      </c>
    </row>
    <row r="393" spans="1:7" x14ac:dyDescent="0.35">
      <c r="A393" t="s">
        <v>950</v>
      </c>
      <c r="C393">
        <v>10009115152</v>
      </c>
      <c r="D393" t="s">
        <v>102</v>
      </c>
      <c r="E393" t="str">
        <f>VLOOKUP(C393,[1]dataride_info!$C$1:$G$454,3,FALSE)</f>
        <v>13.05.1996</v>
      </c>
      <c r="F393" t="str">
        <f>VLOOKUP(C393,[1]dataride_info!$C$1:$G$454,4,FALSE)</f>
        <v>INACTIVE</v>
      </c>
      <c r="G393" t="str">
        <f>VLOOKUP(C393,[1]dataride_info!$C$1:$G$454,5,FALSE)</f>
        <v>PORTER Alexander</v>
      </c>
    </row>
    <row r="394" spans="1:7" x14ac:dyDescent="0.35">
      <c r="A394" t="s">
        <v>951</v>
      </c>
      <c r="C394">
        <v>10010664930</v>
      </c>
      <c r="D394" t="s">
        <v>102</v>
      </c>
      <c r="E394" t="str">
        <f>VLOOKUP(C394,[1]dataride_info!$C$1:$G$454,3,FALSE)</f>
        <v>04.01.1998</v>
      </c>
      <c r="F394" t="str">
        <f>VLOOKUP(C394,[1]dataride_info!$C$1:$G$454,4,FALSE)</f>
        <v>ACTIVE</v>
      </c>
      <c r="G394" t="str">
        <f>VLOOKUP(C394,[1]dataride_info!$C$1:$G$454,5,FALSE)</f>
        <v>SCOTT Cameron</v>
      </c>
    </row>
    <row r="395" spans="1:7" x14ac:dyDescent="0.35">
      <c r="A395" t="s">
        <v>981</v>
      </c>
      <c r="C395">
        <v>10009486984</v>
      </c>
      <c r="D395" t="s">
        <v>646</v>
      </c>
      <c r="E395" t="str">
        <f>VLOOKUP(C395,[1]dataride_info!$C$1:$G$454,3,FALSE)</f>
        <v>07.04.1995</v>
      </c>
      <c r="F395" t="str">
        <f>VLOOKUP(C395,[1]dataride_info!$C$1:$G$454,4,FALSE)</f>
        <v>INACTIVE</v>
      </c>
      <c r="G395" t="str">
        <f>VLOOKUP(C395,[1]dataride_info!$C$1:$G$454,5,FALSE)</f>
        <v>MASTALLER Stefan</v>
      </c>
    </row>
    <row r="396" spans="1:7" x14ac:dyDescent="0.35">
      <c r="A396" t="s">
        <v>936</v>
      </c>
      <c r="C396">
        <v>10002419021</v>
      </c>
      <c r="D396" t="s">
        <v>646</v>
      </c>
      <c r="E396" t="str">
        <f>VLOOKUP(C396,[1]dataride_info!$C$1:$G$454,3,FALSE)</f>
        <v>25.11.1979</v>
      </c>
      <c r="F396" t="str">
        <f>VLOOKUP(C396,[1]dataride_info!$C$1:$G$454,4,FALSE)</f>
        <v>ACTIVE</v>
      </c>
      <c r="G396" t="str">
        <f>VLOOKUP(C396,[1]dataride_info!$C$1:$G$454,5,FALSE)</f>
        <v>MÜLLER Andreas</v>
      </c>
    </row>
    <row r="397" spans="1:7" x14ac:dyDescent="0.35">
      <c r="A397" t="s">
        <v>195</v>
      </c>
      <c r="C397">
        <v>10005964470</v>
      </c>
      <c r="D397" t="s">
        <v>31</v>
      </c>
      <c r="E397" t="str">
        <f>VLOOKUP(C397,[1]dataride_info!$C$1:$G$454,3,FALSE)</f>
        <v>21.03.1989</v>
      </c>
      <c r="F397" t="str">
        <f>VLOOKUP(C397,[1]dataride_info!$C$1:$G$454,4,FALSE)</f>
        <v>ACTIVE</v>
      </c>
      <c r="G397" t="str">
        <f>VLOOKUP(C397,[1]dataride_info!$C$1:$G$454,5,FALSE)</f>
        <v>WAKIMOTO Yuta</v>
      </c>
    </row>
    <row r="398" spans="1:7" x14ac:dyDescent="0.35">
      <c r="A398" t="s">
        <v>927</v>
      </c>
      <c r="C398">
        <v>10009492240</v>
      </c>
      <c r="D398" t="s">
        <v>188</v>
      </c>
      <c r="E398" t="str">
        <f>VLOOKUP(C398,[1]dataride_info!$C$1:$G$454,3,FALSE)</f>
        <v>21.07.1994</v>
      </c>
      <c r="F398" t="str">
        <f>VLOOKUP(C398,[1]dataride_info!$C$1:$G$454,4,FALSE)</f>
        <v>INACTIVE</v>
      </c>
      <c r="G398" t="str">
        <f>VLOOKUP(C398,[1]dataride_info!$C$1:$G$454,5,FALSE)</f>
        <v>SHEMETAU Mikhail</v>
      </c>
    </row>
    <row r="399" spans="1:7" x14ac:dyDescent="0.35">
      <c r="A399" t="s">
        <v>973</v>
      </c>
      <c r="C399">
        <v>10009033209</v>
      </c>
      <c r="D399" t="s">
        <v>188</v>
      </c>
      <c r="E399" t="str">
        <f>VLOOKUP(C399,[1]dataride_info!$C$1:$G$454,3,FALSE)</f>
        <v>02.12.1994</v>
      </c>
      <c r="F399" t="str">
        <f>VLOOKUP(C399,[1]dataride_info!$C$1:$G$454,4,FALSE)</f>
        <v>ACTIVE</v>
      </c>
      <c r="G399" t="str">
        <f>VLOOKUP(C399,[1]dataride_info!$C$1:$G$454,5,FALSE)</f>
        <v>TSISHKOU Raman</v>
      </c>
    </row>
    <row r="400" spans="1:7" x14ac:dyDescent="0.35">
      <c r="A400" t="s">
        <v>223</v>
      </c>
      <c r="C400">
        <v>10010920665</v>
      </c>
      <c r="D400" t="s">
        <v>224</v>
      </c>
      <c r="E400" t="str">
        <f>VLOOKUP(C400,[1]dataride_info!$C$1:$G$454,3,FALSE)</f>
        <v>12.07.1997</v>
      </c>
      <c r="F400" t="str">
        <f>VLOOKUP(C400,[1]dataride_info!$C$1:$G$454,4,FALSE)</f>
        <v>INACTIVE</v>
      </c>
      <c r="G400" t="str">
        <f>VLOOKUP(C400,[1]dataride_info!$C$1:$G$454,5,FALSE)</f>
        <v>DA SILVA Joao Vitor</v>
      </c>
    </row>
    <row r="401" spans="1:7" x14ac:dyDescent="0.35">
      <c r="A401" t="s">
        <v>946</v>
      </c>
      <c r="C401">
        <v>10008970965</v>
      </c>
      <c r="D401" t="s">
        <v>33</v>
      </c>
      <c r="E401" t="str">
        <f>VLOOKUP(C401,[1]dataride_info!$C$1:$G$454,3,FALSE)</f>
        <v>16.06.1994</v>
      </c>
      <c r="F401" t="str">
        <f>VLOOKUP(C401,[1]dataride_info!$C$1:$G$454,4,FALSE)</f>
        <v>INACTIVE</v>
      </c>
      <c r="G401" t="str">
        <f>VLOOKUP(C401,[1]dataride_info!$C$1:$G$454,5,FALSE)</f>
        <v>DE HAITRE Vincent</v>
      </c>
    </row>
    <row r="402" spans="1:7" x14ac:dyDescent="0.35">
      <c r="A402" t="s">
        <v>996</v>
      </c>
      <c r="C402">
        <v>10008991981</v>
      </c>
      <c r="D402" t="s">
        <v>33</v>
      </c>
      <c r="E402" t="str">
        <f>VLOOKUP(C402,[1]dataride_info!$C$1:$G$454,3,FALSE)</f>
        <v>12.02.1996</v>
      </c>
      <c r="F402" t="str">
        <f>VLOOKUP(C402,[1]dataride_info!$C$1:$G$454,4,FALSE)</f>
        <v>INACTIVE</v>
      </c>
      <c r="G402" t="str">
        <f>VLOOKUP(C402,[1]dataride_info!$C$1:$G$454,5,FALSE)</f>
        <v>JAMIESON Adam</v>
      </c>
    </row>
    <row r="403" spans="1:7" x14ac:dyDescent="0.35">
      <c r="A403" t="s">
        <v>958</v>
      </c>
      <c r="C403">
        <v>10009524875</v>
      </c>
      <c r="D403" t="s">
        <v>33</v>
      </c>
      <c r="E403" t="str">
        <f>VLOOKUP(C403,[1]dataride_info!$C$1:$G$454,3,FALSE)</f>
        <v>13.08.1995</v>
      </c>
      <c r="F403" t="str">
        <f>VLOOKUP(C403,[1]dataride_info!$C$1:$G$454,4,FALSE)</f>
        <v>INACTIVE</v>
      </c>
      <c r="G403" t="str">
        <f>VLOOKUP(C403,[1]dataride_info!$C$1:$G$454,5,FALSE)</f>
        <v>LAMOUREUX Jay</v>
      </c>
    </row>
    <row r="404" spans="1:7" x14ac:dyDescent="0.35">
      <c r="A404" t="s">
        <v>1025</v>
      </c>
      <c r="C404">
        <v>10051909633</v>
      </c>
      <c r="D404" t="s">
        <v>150</v>
      </c>
      <c r="E404" t="str">
        <f>VLOOKUP(C404,[1]dataride_info!$C$1:$G$454,3,FALSE)</f>
        <v>28.09.1995</v>
      </c>
      <c r="F404" t="str">
        <f>VLOOKUP(C404,[1]dataride_info!$C$1:$G$454,4,FALSE)</f>
        <v>INACTIVE</v>
      </c>
      <c r="G404" t="str">
        <f>VLOOKUP(C404,[1]dataride_info!$C$1:$G$454,5,FALSE)</f>
        <v>ARRIAGADA PIZARRO Matias</v>
      </c>
    </row>
    <row r="405" spans="1:7" x14ac:dyDescent="0.35">
      <c r="A405" t="s">
        <v>1026</v>
      </c>
      <c r="C405">
        <v>10002264932</v>
      </c>
      <c r="D405" t="s">
        <v>150</v>
      </c>
      <c r="E405" t="str">
        <f>VLOOKUP(C405,[1]dataride_info!$C$1:$G$454,3,FALSE)</f>
        <v>10.11.1981</v>
      </c>
      <c r="F405" t="str">
        <f>VLOOKUP(C405,[1]dataride_info!$C$1:$G$454,4,FALSE)</f>
        <v>ACTIVE</v>
      </c>
      <c r="G405" t="str">
        <f>VLOOKUP(C405,[1]dataride_info!$C$1:$G$454,5,FALSE)</f>
        <v>CABRERA TORRES Antonio</v>
      </c>
    </row>
    <row r="406" spans="1:7" x14ac:dyDescent="0.35">
      <c r="A406" t="s">
        <v>1027</v>
      </c>
      <c r="C406">
        <v>10054369490</v>
      </c>
      <c r="D406" t="s">
        <v>150</v>
      </c>
      <c r="E406" t="str">
        <f>VLOOKUP(C406,[1]dataride_info!$C$1:$G$454,3,FALSE)</f>
        <v>31.03.2001</v>
      </c>
      <c r="F406" t="str">
        <f>VLOOKUP(C406,[1]dataride_info!$C$1:$G$454,4,FALSE)</f>
        <v>ACTIVE</v>
      </c>
      <c r="G406" t="str">
        <f>VLOOKUP(C406,[1]dataride_info!$C$1:$G$454,5,FALSE)</f>
        <v>DECAR ZUÑIGA Jacob</v>
      </c>
    </row>
    <row r="407" spans="1:7" x14ac:dyDescent="0.35">
      <c r="A407" t="s">
        <v>974</v>
      </c>
      <c r="C407">
        <v>10015998314</v>
      </c>
      <c r="D407" t="s">
        <v>39</v>
      </c>
      <c r="E407" t="str">
        <f>VLOOKUP(C407,[1]dataride_info!$C$1:$G$454,3,FALSE)</f>
        <v>24.12.1998</v>
      </c>
      <c r="F407" t="str">
        <f>VLOOKUP(C407,[1]dataride_info!$C$1:$G$454,4,FALSE)</f>
        <v>INACTIVE</v>
      </c>
      <c r="G407" t="str">
        <f>VLOOKUP(C407,[1]dataride_info!$C$1:$G$454,5,FALSE)</f>
        <v>GUO Liang</v>
      </c>
    </row>
    <row r="408" spans="1:7" x14ac:dyDescent="0.35">
      <c r="A408" t="s">
        <v>1015</v>
      </c>
      <c r="C408">
        <v>10009436767</v>
      </c>
      <c r="D408" t="s">
        <v>39</v>
      </c>
      <c r="E408" t="str">
        <f>VLOOKUP(C408,[1]dataride_info!$C$1:$G$454,3,FALSE)</f>
        <v>20.04.1994</v>
      </c>
      <c r="F408" t="str">
        <f>VLOOKUP(C408,[1]dataride_info!$C$1:$G$454,4,FALSE)</f>
        <v>INACTIVE</v>
      </c>
      <c r="G408" t="str">
        <f>VLOOKUP(C408,[1]dataride_info!$C$1:$G$454,5,FALSE)</f>
        <v>SHEN Pingan</v>
      </c>
    </row>
    <row r="409" spans="1:7" x14ac:dyDescent="0.35">
      <c r="A409" t="s">
        <v>427</v>
      </c>
      <c r="C409">
        <v>10006737945</v>
      </c>
      <c r="D409" t="s">
        <v>39</v>
      </c>
      <c r="E409" t="str">
        <f>VLOOKUP(C409,[1]dataride_info!$C$1:$G$454,3,FALSE)</f>
        <v>12.08.1988</v>
      </c>
      <c r="F409" t="str">
        <f>VLOOKUP(C409,[1]dataride_info!$C$1:$G$454,4,FALSE)</f>
        <v>INACTIVE</v>
      </c>
      <c r="G409" t="str">
        <f>VLOOKUP(C409,[1]dataride_info!$C$1:$G$454,5,FALSE)</f>
        <v>ZHANG Miao</v>
      </c>
    </row>
    <row r="410" spans="1:7" x14ac:dyDescent="0.35">
      <c r="A410" t="s">
        <v>213</v>
      </c>
      <c r="C410">
        <v>10006422895</v>
      </c>
      <c r="D410" t="s">
        <v>42</v>
      </c>
      <c r="E410" t="str">
        <f>VLOOKUP(C410,[1]dataride_info!$C$1:$G$454,3,FALSE)</f>
        <v>28.05.1991</v>
      </c>
      <c r="F410" t="str">
        <f>VLOOKUP(C410,[1]dataride_info!$C$1:$G$454,4,FALSE)</f>
        <v>INACTIVE</v>
      </c>
      <c r="G410" t="str">
        <f>VLOOKUP(C410,[1]dataride_info!$C$1:$G$454,5,FALSE)</f>
        <v>KELEMEN Pavel</v>
      </c>
    </row>
    <row r="411" spans="1:7" x14ac:dyDescent="0.35">
      <c r="A411" t="s">
        <v>971</v>
      </c>
      <c r="C411">
        <v>10006278106</v>
      </c>
      <c r="D411" t="s">
        <v>152</v>
      </c>
      <c r="E411" t="str">
        <f>VLOOKUP(C411,[1]dataride_info!$C$1:$G$454,3,FALSE)</f>
        <v>08.02.1991</v>
      </c>
      <c r="F411" t="str">
        <f>VLOOKUP(C411,[1]dataride_info!$C$1:$G$454,4,FALSE)</f>
        <v>INACTIVE</v>
      </c>
      <c r="G411" t="str">
        <f>VLOOKUP(C411,[1]dataride_info!$C$1:$G$454,5,FALSE)</f>
        <v>CHEUNG King Lok</v>
      </c>
    </row>
    <row r="412" spans="1:7" x14ac:dyDescent="0.35">
      <c r="A412" t="s">
        <v>984</v>
      </c>
      <c r="C412">
        <v>10009012900</v>
      </c>
      <c r="D412" t="s">
        <v>152</v>
      </c>
      <c r="E412" t="str">
        <f>VLOOKUP(C412,[1]dataride_info!$C$1:$G$454,3,FALSE)</f>
        <v>05.06.1995</v>
      </c>
      <c r="F412" t="str">
        <f>VLOOKUP(C412,[1]dataride_info!$C$1:$G$454,4,FALSE)</f>
        <v>ACTIVE</v>
      </c>
      <c r="G412" t="str">
        <f>VLOOKUP(C412,[1]dataride_info!$C$1:$G$454,5,FALSE)</f>
        <v>MOW Ching Yin</v>
      </c>
    </row>
    <row r="413" spans="1:7" x14ac:dyDescent="0.35">
      <c r="A413" t="s">
        <v>965</v>
      </c>
      <c r="C413">
        <v>10009513761</v>
      </c>
      <c r="D413" t="s">
        <v>178</v>
      </c>
      <c r="E413" t="str">
        <f>VLOOKUP(C413,[1]dataride_info!$C$1:$G$454,3,FALSE)</f>
        <v>03.07.1996</v>
      </c>
      <c r="F413" t="str">
        <f>VLOOKUP(C413,[1]dataride_info!$C$1:$G$454,4,FALSE)</f>
        <v>ACTIVE</v>
      </c>
      <c r="G413" t="str">
        <f>VLOOKUP(C413,[1]dataride_info!$C$1:$G$454,5,FALSE)</f>
        <v>DOWNEY Mark</v>
      </c>
    </row>
    <row r="414" spans="1:7" x14ac:dyDescent="0.35">
      <c r="A414" t="s">
        <v>966</v>
      </c>
      <c r="C414">
        <v>10007513036</v>
      </c>
      <c r="D414" t="s">
        <v>178</v>
      </c>
      <c r="E414" t="str">
        <f>VLOOKUP(C414,[1]dataride_info!$C$1:$G$454,3,FALSE)</f>
        <v>11.10.1992</v>
      </c>
      <c r="F414" t="str">
        <f>VLOOKUP(C414,[1]dataride_info!$C$1:$G$454,4,FALSE)</f>
        <v>INACTIVE</v>
      </c>
      <c r="G414" t="str">
        <f>VLOOKUP(C414,[1]dataride_info!$C$1:$G$454,5,FALSE)</f>
        <v>ENGLISH Felix</v>
      </c>
    </row>
    <row r="415" spans="1:7" x14ac:dyDescent="0.35">
      <c r="A415" t="s">
        <v>1000</v>
      </c>
      <c r="C415">
        <v>10010713632</v>
      </c>
      <c r="D415" t="s">
        <v>178</v>
      </c>
      <c r="E415" t="str">
        <f>VLOOKUP(C415,[1]dataride_info!$C$1:$G$454,3,FALSE)</f>
        <v>24.09.1996</v>
      </c>
      <c r="F415" t="str">
        <f>VLOOKUP(C415,[1]dataride_info!$C$1:$G$454,4,FALSE)</f>
        <v>INACTIVE</v>
      </c>
      <c r="G415" t="str">
        <f>VLOOKUP(C415,[1]dataride_info!$C$1:$G$454,5,FALSE)</f>
        <v>RYAN Fintan</v>
      </c>
    </row>
    <row r="416" spans="1:7" x14ac:dyDescent="0.35">
      <c r="A416" t="s">
        <v>254</v>
      </c>
      <c r="C416">
        <v>10005964571</v>
      </c>
      <c r="D416" t="s">
        <v>31</v>
      </c>
      <c r="E416" t="str">
        <f>VLOOKUP(C416,[1]dataride_info!$C$1:$G$454,3,FALSE)</f>
        <v>14.01.1990</v>
      </c>
      <c r="F416" t="str">
        <f>VLOOKUP(C416,[1]dataride_info!$C$1:$G$454,4,FALSE)</f>
        <v>INACTIVE</v>
      </c>
      <c r="G416" t="str">
        <f>VLOOKUP(C416,[1]dataride_info!$C$1:$G$454,5,FALSE)</f>
        <v>AMAGAI Kazuki</v>
      </c>
    </row>
    <row r="417" spans="1:7" x14ac:dyDescent="0.35">
      <c r="A417" t="s">
        <v>993</v>
      </c>
      <c r="C417">
        <v>10009021384</v>
      </c>
      <c r="D417" t="s">
        <v>31</v>
      </c>
      <c r="E417" t="str">
        <f>VLOOKUP(C417,[1]dataride_info!$C$1:$G$454,3,FALSE)</f>
        <v>17.04.1992</v>
      </c>
      <c r="F417" t="str">
        <f>VLOOKUP(C417,[1]dataride_info!$C$1:$G$454,4,FALSE)</f>
        <v>INACTIVE</v>
      </c>
      <c r="G417" t="str">
        <f>VLOOKUP(C417,[1]dataride_info!$C$1:$G$454,5,FALSE)</f>
        <v>CHIKATANI Ryo</v>
      </c>
    </row>
    <row r="418" spans="1:7" x14ac:dyDescent="0.35">
      <c r="A418" t="s">
        <v>257</v>
      </c>
      <c r="C418">
        <v>10005964672</v>
      </c>
      <c r="D418" t="s">
        <v>31</v>
      </c>
      <c r="E418" t="str">
        <f>VLOOKUP(C418,[1]dataride_info!$C$1:$G$454,3,FALSE)</f>
        <v>03.01.1990</v>
      </c>
      <c r="F418" t="str">
        <f>VLOOKUP(C418,[1]dataride_info!$C$1:$G$454,4,FALSE)</f>
        <v>INACTIVE</v>
      </c>
      <c r="G418" t="str">
        <f>VLOOKUP(C418,[1]dataride_info!$C$1:$G$454,5,FALSE)</f>
        <v>FUKAYA Tomohiro</v>
      </c>
    </row>
    <row r="419" spans="1:7" x14ac:dyDescent="0.35">
      <c r="A419" t="s">
        <v>193</v>
      </c>
      <c r="C419">
        <v>10005727327</v>
      </c>
      <c r="D419" t="s">
        <v>31</v>
      </c>
      <c r="E419" t="str">
        <f>VLOOKUP(C419,[1]dataride_info!$C$1:$G$454,3,FALSE)</f>
        <v>25.01.1986</v>
      </c>
      <c r="F419" t="str">
        <f>VLOOKUP(C419,[1]dataride_info!$C$1:$G$454,4,FALSE)</f>
        <v>INACTIVE</v>
      </c>
      <c r="G419" t="str">
        <f>VLOOKUP(C419,[1]dataride_info!$C$1:$G$454,5,FALSE)</f>
        <v>NITTA Yudai</v>
      </c>
    </row>
    <row r="420" spans="1:7" x14ac:dyDescent="0.35">
      <c r="A420" t="s">
        <v>994</v>
      </c>
      <c r="C420">
        <v>10010798710</v>
      </c>
      <c r="D420" t="s">
        <v>31</v>
      </c>
      <c r="E420" t="str">
        <f>VLOOKUP(C420,[1]dataride_info!$C$1:$G$454,3,FALSE)</f>
        <v>21.01.1998</v>
      </c>
      <c r="F420" t="str">
        <f>VLOOKUP(C420,[1]dataride_info!$C$1:$G$454,4,FALSE)</f>
        <v>ACTIVE</v>
      </c>
      <c r="G420" t="str">
        <f>VLOOKUP(C420,[1]dataride_info!$C$1:$G$454,5,FALSE)</f>
        <v>SAWADA Keitaro</v>
      </c>
    </row>
    <row r="421" spans="1:7" x14ac:dyDescent="0.35">
      <c r="A421" t="s">
        <v>208</v>
      </c>
      <c r="C421">
        <v>10007828183</v>
      </c>
      <c r="D421" t="s">
        <v>58</v>
      </c>
      <c r="E421" t="str">
        <f>VLOOKUP(C421,[1]dataride_info!$C$1:$G$454,3,FALSE)</f>
        <v>28.09.1993</v>
      </c>
      <c r="F421" t="str">
        <f>VLOOKUP(C421,[1]dataride_info!$C$1:$G$454,4,FALSE)</f>
        <v>INACTIVE</v>
      </c>
      <c r="G421" t="str">
        <f>VLOOKUP(C421,[1]dataride_info!$C$1:$G$454,5,FALSE)</f>
        <v>VORZHEV Pavel</v>
      </c>
    </row>
    <row r="422" spans="1:7" x14ac:dyDescent="0.35">
      <c r="A422" t="s">
        <v>1020</v>
      </c>
      <c r="C422">
        <v>10049091276</v>
      </c>
      <c r="D422" t="s">
        <v>256</v>
      </c>
      <c r="E422" t="str">
        <f>VLOOKUP(C422,[1]dataride_info!$C$1:$G$454,3,FALSE)</f>
        <v>07.10.1999</v>
      </c>
      <c r="F422" t="str">
        <f>VLOOKUP(C422,[1]dataride_info!$C$1:$G$454,4,FALSE)</f>
        <v>INACTIVE</v>
      </c>
      <c r="G422" t="str">
        <f>VLOOKUP(C422,[1]dataride_info!$C$1:$G$454,5,FALSE)</f>
        <v>KIM Euro</v>
      </c>
    </row>
    <row r="423" spans="1:7" x14ac:dyDescent="0.35">
      <c r="A423" t="s">
        <v>1021</v>
      </c>
      <c r="C423">
        <v>10008710580</v>
      </c>
      <c r="D423" t="s">
        <v>256</v>
      </c>
      <c r="E423" t="str">
        <f>VLOOKUP(C423,[1]dataride_info!$C$1:$G$454,3,FALSE)</f>
        <v>16.11.1994</v>
      </c>
      <c r="F423" t="str">
        <f>VLOOKUP(C423,[1]dataride_info!$C$1:$G$454,4,FALSE)</f>
        <v>INACTIVE</v>
      </c>
      <c r="G423" t="str">
        <f>VLOOKUP(C423,[1]dataride_info!$C$1:$G$454,5,FALSE)</f>
        <v>KIM Okcheol</v>
      </c>
    </row>
    <row r="424" spans="1:7" x14ac:dyDescent="0.35">
      <c r="A424" t="s">
        <v>1022</v>
      </c>
      <c r="C424">
        <v>10007416440</v>
      </c>
      <c r="D424" t="s">
        <v>256</v>
      </c>
      <c r="E424" t="str">
        <f>VLOOKUP(C424,[1]dataride_info!$C$1:$G$454,3,FALSE)</f>
        <v>13.03.1993</v>
      </c>
      <c r="F424" t="str">
        <f>VLOOKUP(C424,[1]dataride_info!$C$1:$G$454,4,FALSE)</f>
        <v>ACTIVE</v>
      </c>
      <c r="G424" t="str">
        <f>VLOOKUP(C424,[1]dataride_info!$C$1:$G$454,5,FALSE)</f>
        <v>PARK Sanghoon</v>
      </c>
    </row>
    <row r="425" spans="1:7" x14ac:dyDescent="0.35">
      <c r="A425" t="s">
        <v>1023</v>
      </c>
      <c r="C425">
        <v>10008826374</v>
      </c>
      <c r="D425" t="s">
        <v>256</v>
      </c>
      <c r="E425" t="str">
        <f>VLOOKUP(C425,[1]dataride_info!$C$1:$G$454,3,FALSE)</f>
        <v>21.06.1994</v>
      </c>
      <c r="F425" t="str">
        <f>VLOOKUP(C425,[1]dataride_info!$C$1:$G$454,4,FALSE)</f>
        <v>ACTIVE</v>
      </c>
      <c r="G425" t="str">
        <f>VLOOKUP(C425,[1]dataride_info!$C$1:$G$454,5,FALSE)</f>
        <v>SHIN Dongin</v>
      </c>
    </row>
    <row r="426" spans="1:7" x14ac:dyDescent="0.35">
      <c r="A426" t="s">
        <v>196</v>
      </c>
      <c r="C426">
        <v>10004868370</v>
      </c>
      <c r="D426" t="s">
        <v>52</v>
      </c>
      <c r="E426" t="str">
        <f>VLOOKUP(C426,[1]dataride_info!$C$1:$G$454,3,FALSE)</f>
        <v>05.01.1988</v>
      </c>
      <c r="F426" t="str">
        <f>VLOOKUP(C426,[1]dataride_info!$C$1:$G$454,4,FALSE)</f>
        <v>ACTIVE</v>
      </c>
      <c r="G426" t="str">
        <f>VLOOKUP(C426,[1]dataride_info!$C$1:$G$454,5,FALSE)</f>
        <v>AWANG Mohd Azizulhasni</v>
      </c>
    </row>
    <row r="427" spans="1:7" x14ac:dyDescent="0.35">
      <c r="A427" t="s">
        <v>972</v>
      </c>
      <c r="C427">
        <v>10009023711</v>
      </c>
      <c r="D427" t="s">
        <v>56</v>
      </c>
      <c r="E427" t="str">
        <f>VLOOKUP(C427,[1]dataride_info!$C$1:$G$454,3,FALSE)</f>
        <v>21.09.1993</v>
      </c>
      <c r="F427" t="str">
        <f>VLOOKUP(C427,[1]dataride_info!$C$1:$G$454,4,FALSE)</f>
        <v>ACTIVE</v>
      </c>
      <c r="G427" t="str">
        <f>VLOOKUP(C427,[1]dataride_info!$C$1:$G$454,5,FALSE)</f>
        <v>PRADO JUAREZ Ignacio</v>
      </c>
    </row>
    <row r="428" spans="1:7" x14ac:dyDescent="0.35">
      <c r="A428" t="s">
        <v>220</v>
      </c>
      <c r="C428">
        <v>10005782695</v>
      </c>
      <c r="D428" t="s">
        <v>35</v>
      </c>
      <c r="E428" t="str">
        <f>VLOOKUP(C428,[1]dataride_info!$C$1:$G$454,3,FALSE)</f>
        <v>11.07.1989</v>
      </c>
      <c r="F428" t="str">
        <f>VLOOKUP(C428,[1]dataride_info!$C$1:$G$454,4,FALSE)</f>
        <v>INACTIVE</v>
      </c>
      <c r="G428" t="str">
        <f>VLOOKUP(C428,[1]dataride_info!$C$1:$G$454,5,FALSE)</f>
        <v>DAWKINS Edward</v>
      </c>
    </row>
    <row r="429" spans="1:7" x14ac:dyDescent="0.35">
      <c r="A429" t="s">
        <v>989</v>
      </c>
      <c r="C429">
        <v>10009117475</v>
      </c>
      <c r="D429" t="s">
        <v>35</v>
      </c>
      <c r="E429" t="str">
        <f>VLOOKUP(C429,[1]dataride_info!$C$1:$G$454,3,FALSE)</f>
        <v>06.10.1996</v>
      </c>
      <c r="F429" t="str">
        <f>VLOOKUP(C429,[1]dataride_info!$C$1:$G$454,4,FALSE)</f>
        <v>ACTIVE</v>
      </c>
      <c r="G429" t="str">
        <f>VLOOKUP(C429,[1]dataride_info!$C$1:$G$454,5,FALSE)</f>
        <v>GOUGH Regan</v>
      </c>
    </row>
    <row r="430" spans="1:7" x14ac:dyDescent="0.35">
      <c r="A430" t="s">
        <v>1031</v>
      </c>
      <c r="C430">
        <v>10007809995</v>
      </c>
      <c r="D430" t="s">
        <v>35</v>
      </c>
      <c r="E430" t="str">
        <f>VLOOKUP(C430,[1]dataride_info!$C$1:$G$454,3,FALSE)</f>
        <v>08.12.1994</v>
      </c>
      <c r="F430" t="str">
        <f>VLOOKUP(C430,[1]dataride_info!$C$1:$G$454,4,FALSE)</f>
        <v>INACTIVE</v>
      </c>
      <c r="G430" t="str">
        <f>VLOOKUP(C430,[1]dataride_info!$C$1:$G$454,5,FALSE)</f>
        <v>KENNETT Dylan</v>
      </c>
    </row>
    <row r="431" spans="1:7" x14ac:dyDescent="0.35">
      <c r="A431" t="s">
        <v>955</v>
      </c>
      <c r="C431">
        <v>10006182318</v>
      </c>
      <c r="D431" t="s">
        <v>35</v>
      </c>
      <c r="E431" t="str">
        <f>VLOOKUP(C431,[1]dataride_info!$C$1:$G$454,3,FALSE)</f>
        <v>19.02.1991</v>
      </c>
      <c r="F431" t="str">
        <f>VLOOKUP(C431,[1]dataride_info!$C$1:$G$454,4,FALSE)</f>
        <v>INACTIVE</v>
      </c>
      <c r="G431" t="str">
        <f>VLOOKUP(C431,[1]dataride_info!$C$1:$G$454,5,FALSE)</f>
        <v>MITCHELL Ethan</v>
      </c>
    </row>
    <row r="432" spans="1:7" x14ac:dyDescent="0.35">
      <c r="A432" t="s">
        <v>124</v>
      </c>
      <c r="C432">
        <v>10009012391</v>
      </c>
      <c r="D432" t="s">
        <v>35</v>
      </c>
      <c r="E432" t="str">
        <f>VLOOKUP(C432,[1]dataride_info!$C$1:$G$454,3,FALSE)</f>
        <v>16.10.1995</v>
      </c>
      <c r="F432" t="str">
        <f>VLOOKUP(C432,[1]dataride_info!$C$1:$G$454,4,FALSE)</f>
        <v>INACTIVE</v>
      </c>
      <c r="G432" t="str">
        <f>VLOOKUP(C432,[1]dataride_info!$C$1:$G$454,5,FALSE)</f>
        <v>SAUNDERS Callum</v>
      </c>
    </row>
    <row r="433" spans="1:7" x14ac:dyDescent="0.35">
      <c r="A433" t="s">
        <v>218</v>
      </c>
      <c r="C433">
        <v>10006902239</v>
      </c>
      <c r="D433" t="s">
        <v>46</v>
      </c>
      <c r="E433" t="str">
        <f>VLOOKUP(C433,[1]dataride_info!$C$1:$G$454,3,FALSE)</f>
        <v>04.07.1991</v>
      </c>
      <c r="F433" t="str">
        <f>VLOOKUP(C433,[1]dataride_info!$C$1:$G$454,4,FALSE)</f>
        <v>INACTIVE</v>
      </c>
      <c r="G433" t="str">
        <f>VLOOKUP(C433,[1]dataride_info!$C$1:$G$454,5,FALSE)</f>
        <v>MAKSEL Krzysztof</v>
      </c>
    </row>
    <row r="434" spans="1:7" x14ac:dyDescent="0.35">
      <c r="A434" t="s">
        <v>215</v>
      </c>
      <c r="C434">
        <v>10009307435</v>
      </c>
      <c r="D434" t="s">
        <v>33</v>
      </c>
      <c r="E434" t="str">
        <f>VLOOKUP(C434,[1]dataride_info!$C$1:$G$454,3,FALSE)</f>
        <v>07.04.1992</v>
      </c>
      <c r="F434" t="str">
        <f>VLOOKUP(C434,[1]dataride_info!$C$1:$G$454,4,FALSE)</f>
        <v>INACTIVE</v>
      </c>
      <c r="G434" t="str">
        <f>VLOOKUP(C434,[1]dataride_info!$C$1:$G$454,5,FALSE)</f>
        <v>ARCHAMBAULT Joel</v>
      </c>
    </row>
    <row r="435" spans="1:7" x14ac:dyDescent="0.35">
      <c r="A435" t="s">
        <v>918</v>
      </c>
      <c r="C435">
        <v>10015769150</v>
      </c>
      <c r="D435" t="s">
        <v>198</v>
      </c>
      <c r="E435" t="str">
        <f>VLOOKUP(C435,[1]dataride_info!$C$1:$G$454,3,FALSE)</f>
        <v>10.02.1998</v>
      </c>
      <c r="F435" t="str">
        <f>VLOOKUP(C435,[1]dataride_info!$C$1:$G$454,4,FALSE)</f>
        <v>INACTIVE</v>
      </c>
      <c r="G435" t="str">
        <f>VLOOKUP(C435,[1]dataride_info!$C$1:$G$454,5,FALSE)</f>
        <v>SMIRNOV Aleksandr</v>
      </c>
    </row>
    <row r="436" spans="1:7" x14ac:dyDescent="0.35">
      <c r="A436" t="s">
        <v>934</v>
      </c>
      <c r="C436">
        <v>10015314361</v>
      </c>
      <c r="D436" t="s">
        <v>198</v>
      </c>
      <c r="E436" t="str">
        <f>VLOOKUP(C436,[1]dataride_info!$C$1:$G$454,3,FALSE)</f>
        <v>14.01.1999</v>
      </c>
      <c r="F436" t="str">
        <f>VLOOKUP(C436,[1]dataride_info!$C$1:$G$454,4,FALSE)</f>
        <v>ACTIVE</v>
      </c>
      <c r="G436" t="str">
        <f>VLOOKUP(C436,[1]dataride_info!$C$1:$G$454,5,FALSE)</f>
        <v>SMIRNOV Ivan</v>
      </c>
    </row>
    <row r="437" spans="1:7" x14ac:dyDescent="0.35">
      <c r="A437" t="s">
        <v>995</v>
      </c>
      <c r="C437">
        <v>10006795438</v>
      </c>
      <c r="D437" t="s">
        <v>198</v>
      </c>
      <c r="E437" t="str">
        <f>VLOOKUP(C437,[1]dataride_info!$C$1:$G$454,3,FALSE)</f>
        <v>10.02.1992</v>
      </c>
      <c r="F437" t="str">
        <f>VLOOKUP(C437,[1]dataride_info!$C$1:$G$454,4,FALSE)</f>
        <v>INACTIVE</v>
      </c>
      <c r="G437" t="str">
        <f>VLOOKUP(C437,[1]dataride_info!$C$1:$G$454,5,FALSE)</f>
        <v>SVESHNIKOV Kirill</v>
      </c>
    </row>
    <row r="438" spans="1:7" x14ac:dyDescent="0.35">
      <c r="A438" t="s">
        <v>203</v>
      </c>
      <c r="C438">
        <v>10051694112</v>
      </c>
      <c r="D438" t="s">
        <v>102</v>
      </c>
      <c r="E438" t="str">
        <f>VLOOKUP(C438,[1]dataride_info!$C$1:$G$454,3,FALSE)</f>
        <v>30.12.1986</v>
      </c>
      <c r="F438" t="str">
        <f>VLOOKUP(C438,[1]dataride_info!$C$1:$G$454,4,FALSE)</f>
        <v>INACTIVE</v>
      </c>
      <c r="G438" t="str">
        <f>VLOOKUP(C438,[1]dataride_info!$C$1:$G$454,5,FALSE)</f>
        <v>PERKINS Shane Alan</v>
      </c>
    </row>
    <row r="439" spans="1:7" x14ac:dyDescent="0.35">
      <c r="A439" t="s">
        <v>327</v>
      </c>
      <c r="C439">
        <v>10007271546</v>
      </c>
      <c r="D439" t="s">
        <v>198</v>
      </c>
      <c r="E439" t="str">
        <f>VLOOKUP(C439,[1]dataride_info!$C$1:$G$454,3,FALSE)</f>
        <v>08.04.1993</v>
      </c>
      <c r="F439" t="str">
        <f>VLOOKUP(C439,[1]dataride_info!$C$1:$G$454,4,FALSE)</f>
        <v>INACTIVE</v>
      </c>
      <c r="G439" t="str">
        <f>VLOOKUP(C439,[1]dataride_info!$C$1:$G$454,5,FALSE)</f>
        <v>SHURSHIN Nikita</v>
      </c>
    </row>
    <row r="440" spans="1:7" x14ac:dyDescent="0.35">
      <c r="A440" t="s">
        <v>247</v>
      </c>
      <c r="C440">
        <v>10009138491</v>
      </c>
      <c r="D440" t="s">
        <v>35</v>
      </c>
      <c r="E440" t="str">
        <f>VLOOKUP(C440,[1]dataride_info!$C$1:$G$454,3,FALSE)</f>
        <v>01.06.1996</v>
      </c>
      <c r="F440" t="str">
        <f>VLOOKUP(C440,[1]dataride_info!$C$1:$G$454,4,FALSE)</f>
        <v>INACTIVE</v>
      </c>
      <c r="G440" t="str">
        <f>VLOOKUP(C440,[1]dataride_info!$C$1:$G$454,5,FALSE)</f>
        <v>CASTLE Jordan</v>
      </c>
    </row>
    <row r="441" spans="1:7" x14ac:dyDescent="0.35">
      <c r="A441" t="s">
        <v>1033</v>
      </c>
      <c r="C441">
        <v>10023663839</v>
      </c>
      <c r="D441" t="s">
        <v>35</v>
      </c>
      <c r="E441" t="str">
        <f>VLOOKUP(C441,[1]dataride_info!$C$1:$G$454,3,FALSE)</f>
        <v>20.02.2000</v>
      </c>
      <c r="F441" t="str">
        <f>VLOOKUP(C441,[1]dataride_info!$C$1:$G$454,4,FALSE)</f>
        <v>ACTIVE</v>
      </c>
      <c r="G441" t="str">
        <f>VLOOKUP(C441,[1]dataride_info!$C$1:$G$454,5,FALSE)</f>
        <v>JACKSON George</v>
      </c>
    </row>
    <row r="442" spans="1:7" x14ac:dyDescent="0.35">
      <c r="A442" t="s">
        <v>1034</v>
      </c>
      <c r="C442">
        <v>10010793050</v>
      </c>
      <c r="D442" t="s">
        <v>35</v>
      </c>
      <c r="E442" t="str">
        <f>VLOOKUP(C442,[1]dataride_info!$C$1:$G$454,3,FALSE)</f>
        <v>21.12.1998</v>
      </c>
      <c r="F442" t="str">
        <f>VLOOKUP(C442,[1]dataride_info!$C$1:$G$454,4,FALSE)</f>
        <v>INACTIVE</v>
      </c>
      <c r="G442" t="str">
        <f>VLOOKUP(C442,[1]dataride_info!$C$1:$G$454,5,FALSE)</f>
        <v>JONES Hugo</v>
      </c>
    </row>
    <row r="443" spans="1:7" x14ac:dyDescent="0.35">
      <c r="A443" t="s">
        <v>241</v>
      </c>
      <c r="C443">
        <v>10009978048</v>
      </c>
      <c r="D443" t="s">
        <v>35</v>
      </c>
      <c r="E443" t="str">
        <f>VLOOKUP(C443,[1]dataride_info!$C$1:$G$454,3,FALSE)</f>
        <v>11.12.1998</v>
      </c>
      <c r="F443" t="str">
        <f>VLOOKUP(C443,[1]dataride_info!$C$1:$G$454,4,FALSE)</f>
        <v>INACTIVE</v>
      </c>
      <c r="G443" t="str">
        <f>VLOOKUP(C443,[1]dataride_info!$C$1:$G$454,5,FALSE)</f>
        <v>KNIPE Bradly</v>
      </c>
    </row>
    <row r="444" spans="1:7" x14ac:dyDescent="0.35">
      <c r="A444" t="s">
        <v>1035</v>
      </c>
      <c r="C444">
        <v>10015441370</v>
      </c>
      <c r="D444" t="s">
        <v>35</v>
      </c>
      <c r="E444" t="str">
        <f>VLOOKUP(C444,[1]dataride_info!$C$1:$G$454,3,FALSE)</f>
        <v>09.01.1999</v>
      </c>
      <c r="F444" t="str">
        <f>VLOOKUP(C444,[1]dataride_info!$C$1:$G$454,4,FALSE)</f>
        <v>INACTIVE</v>
      </c>
      <c r="G444" t="str">
        <f>VLOOKUP(C444,[1]dataride_info!$C$1:$G$454,5,FALSE)</f>
        <v>SCOTT Joshua</v>
      </c>
    </row>
    <row r="445" spans="1:7" x14ac:dyDescent="0.35">
      <c r="A445" t="s">
        <v>246</v>
      </c>
      <c r="C445">
        <v>10022037168</v>
      </c>
      <c r="D445" t="s">
        <v>35</v>
      </c>
      <c r="E445" t="str">
        <f>VLOOKUP(C445,[1]dataride_info!$C$1:$G$454,3,FALSE)</f>
        <v>19.10.2001</v>
      </c>
      <c r="F445" t="str">
        <f>VLOOKUP(C445,[1]dataride_info!$C$1:$G$454,4,FALSE)</f>
        <v>INACTIVE</v>
      </c>
      <c r="G445" t="str">
        <f>VLOOKUP(C445,[1]dataride_info!$C$1:$G$454,5,FALSE)</f>
        <v>SHEARING Conor</v>
      </c>
    </row>
    <row r="446" spans="1:7" x14ac:dyDescent="0.35">
      <c r="A446" t="s">
        <v>1036</v>
      </c>
      <c r="C446">
        <v>10022027266</v>
      </c>
      <c r="D446" t="s">
        <v>35</v>
      </c>
      <c r="E446" t="str">
        <f>VLOOKUP(C446,[1]dataride_info!$C$1:$G$454,3,FALSE)</f>
        <v>27.07.2001</v>
      </c>
      <c r="F446" t="str">
        <f>VLOOKUP(C446,[1]dataride_info!$C$1:$G$454,4,FALSE)</f>
        <v>ACTIVE</v>
      </c>
      <c r="G446" t="str">
        <f>VLOOKUP(C446,[1]dataride_info!$C$1:$G$454,5,FALSE)</f>
        <v>WATTS Kiaan</v>
      </c>
    </row>
    <row r="447" spans="1:7" x14ac:dyDescent="0.35">
      <c r="A447" t="s">
        <v>956</v>
      </c>
      <c r="C447">
        <v>10010118393</v>
      </c>
      <c r="D447" t="s">
        <v>85</v>
      </c>
      <c r="E447" t="str">
        <f>VLOOKUP(C447,[1]dataride_info!$C$1:$G$454,3,FALSE)</f>
        <v>13.09.1998</v>
      </c>
      <c r="F447" t="str">
        <f>VLOOKUP(C447,[1]dataride_info!$C$1:$G$454,4,FALSE)</f>
        <v>ACTIVE</v>
      </c>
      <c r="G447" t="str">
        <f>VLOOKUP(C447,[1]dataride_info!$C$1:$G$454,5,FALSE)</f>
        <v>BISSEGGER Stefan</v>
      </c>
    </row>
    <row r="448" spans="1:7" x14ac:dyDescent="0.35">
      <c r="A448" t="s">
        <v>985</v>
      </c>
      <c r="C448">
        <v>10010948351</v>
      </c>
      <c r="D448" t="s">
        <v>85</v>
      </c>
      <c r="E448" t="str">
        <f>VLOOKUP(C448,[1]dataride_info!$C$1:$G$454,3,FALSE)</f>
        <v>04.12.1999</v>
      </c>
      <c r="F448" t="str">
        <f>VLOOKUP(C448,[1]dataride_info!$C$1:$G$454,4,FALSE)</f>
        <v>ACTIVE</v>
      </c>
      <c r="G448" t="str">
        <f>VLOOKUP(C448,[1]dataride_info!$C$1:$G$454,5,FALSE)</f>
        <v>SCHMID Mauro</v>
      </c>
    </row>
    <row r="449" spans="1:7" x14ac:dyDescent="0.35">
      <c r="A449" t="s">
        <v>1017</v>
      </c>
      <c r="C449">
        <v>10008135149</v>
      </c>
      <c r="D449" t="s">
        <v>212</v>
      </c>
      <c r="E449" t="str">
        <f>VLOOKUP(C449,[1]dataride_info!$C$1:$G$454,3,FALSE)</f>
        <v>07.11.1993</v>
      </c>
      <c r="F449" t="str">
        <f>VLOOKUP(C449,[1]dataride_info!$C$1:$G$454,4,FALSE)</f>
        <v>INACTIVE</v>
      </c>
      <c r="G449" t="str">
        <f>VLOOKUP(C449,[1]dataride_info!$C$1:$G$454,5,FALSE)</f>
        <v>CHEN Chien Liang</v>
      </c>
    </row>
    <row r="450" spans="1:7" x14ac:dyDescent="0.35">
      <c r="A450" t="s">
        <v>211</v>
      </c>
      <c r="C450">
        <v>10010608447</v>
      </c>
      <c r="D450" t="s">
        <v>212</v>
      </c>
      <c r="E450" t="str">
        <f>VLOOKUP(C450,[1]dataride_info!$C$1:$G$454,3,FALSE)</f>
        <v>30.06.1997</v>
      </c>
      <c r="F450" t="str">
        <f>VLOOKUP(C450,[1]dataride_info!$C$1:$G$454,4,FALSE)</f>
        <v>ACTIVE</v>
      </c>
      <c r="G450" t="str">
        <f>VLOOKUP(C450,[1]dataride_info!$C$1:$G$454,5,FALSE)</f>
        <v>康 KANG 世峰 Shih Feng</v>
      </c>
    </row>
    <row r="451" spans="1:7" x14ac:dyDescent="0.35">
      <c r="A451" t="s">
        <v>1004</v>
      </c>
      <c r="C451">
        <v>10014872912</v>
      </c>
      <c r="D451" t="s">
        <v>212</v>
      </c>
      <c r="E451" t="str">
        <f>VLOOKUP(C451,[1]dataride_info!$C$1:$G$454,3,FALSE)</f>
        <v>12.09.1998</v>
      </c>
      <c r="F451" t="str">
        <f>VLOOKUP(C451,[1]dataride_info!$C$1:$G$454,4,FALSE)</f>
        <v>INACTIVE</v>
      </c>
      <c r="G451" t="str">
        <f>VLOOKUP(C451,[1]dataride_info!$C$1:$G$454,5,FALSE)</f>
        <v>LI Wen Chao</v>
      </c>
    </row>
    <row r="452" spans="1:7" x14ac:dyDescent="0.35">
      <c r="A452" t="s">
        <v>1013</v>
      </c>
      <c r="C452">
        <v>10009307536</v>
      </c>
      <c r="D452" t="s">
        <v>104</v>
      </c>
      <c r="E452" t="str">
        <f>VLOOKUP(C452,[1]dataride_info!$C$1:$G$454,3,FALSE)</f>
        <v>08.12.1992</v>
      </c>
      <c r="F452" t="str">
        <f>VLOOKUP(C452,[1]dataride_info!$C$1:$G$454,4,FALSE)</f>
        <v>INACTIVE</v>
      </c>
      <c r="G452" t="str">
        <f>VLOOKUP(C452,[1]dataride_info!$C$1:$G$454,5,FALSE)</f>
        <v>BRAMBLE Keron</v>
      </c>
    </row>
    <row r="453" spans="1:7" x14ac:dyDescent="0.35">
      <c r="A453" t="s">
        <v>312</v>
      </c>
      <c r="C453">
        <v>10006898401</v>
      </c>
      <c r="D453" t="s">
        <v>104</v>
      </c>
      <c r="E453" t="str">
        <f>VLOOKUP(C453,[1]dataride_info!$C$1:$G$454,3,FALSE)</f>
        <v>29.05.1991</v>
      </c>
      <c r="F453" t="str">
        <f>VLOOKUP(C453,[1]dataride_info!$C$1:$G$454,4,FALSE)</f>
        <v>INACTIVE</v>
      </c>
      <c r="G453" t="str">
        <f>VLOOKUP(C453,[1]dataride_info!$C$1:$G$454,5,FALSE)</f>
        <v>PHILLIP Njisane</v>
      </c>
    </row>
    <row r="454" spans="1:7" x14ac:dyDescent="0.35">
      <c r="A454" t="s">
        <v>206</v>
      </c>
      <c r="C454">
        <v>10090555241</v>
      </c>
      <c r="D454" t="s">
        <v>207</v>
      </c>
      <c r="E454" t="str">
        <f>VLOOKUP(C454,[1]dataride_info!$C$1:$G$454,3,FALSE)</f>
        <v>29.12.1997</v>
      </c>
      <c r="F454" t="str">
        <f>VLOOKUP(C454,[1]dataride_info!$C$1:$G$454,4,FALSE)</f>
        <v>Inactive</v>
      </c>
      <c r="G454" t="str">
        <f>VLOOKUP(C454,[1]dataride_info!$C$1:$G$454,5,FALSE)</f>
        <v>STOVBETSKYI Dmytro</v>
      </c>
    </row>
    <row r="455" spans="1:7" x14ac:dyDescent="0.35">
      <c r="A455" t="s">
        <v>970</v>
      </c>
      <c r="C455">
        <v>10007161513</v>
      </c>
      <c r="D455" t="s">
        <v>164</v>
      </c>
      <c r="E455" t="str">
        <f>VLOOKUP(C455,[1]dataride_info!$C$1:$G$454,3,FALSE)</f>
        <v>05.01.1984</v>
      </c>
      <c r="F455" t="str">
        <f>VLOOKUP(C455,[1]dataride_info!$C$1:$G$454,4,FALSE)</f>
        <v>ACTIVE</v>
      </c>
      <c r="G455" t="str">
        <f>VLOOKUP(C455,[1]dataride_info!$C$1:$G$454,5,FALSE)</f>
        <v>HEGYVARY Adrian</v>
      </c>
    </row>
    <row r="456" spans="1:7" x14ac:dyDescent="0.35">
      <c r="A456" t="s">
        <v>969</v>
      </c>
      <c r="C456">
        <v>10004628496</v>
      </c>
      <c r="D456" t="s">
        <v>164</v>
      </c>
      <c r="E456" t="str">
        <f>VLOOKUP(C456,[1]dataride_info!$C$1:$G$454,3,FALSE)</f>
        <v>21.05.1987</v>
      </c>
      <c r="F456" t="str">
        <f>VLOOKUP(C456,[1]dataride_info!$C$1:$G$454,4,FALSE)</f>
        <v>INACTIVE</v>
      </c>
      <c r="G456" t="str">
        <f>VLOOKUP(C456,[1]dataride_info!$C$1:$G$454,5,FALSE)</f>
        <v>HOLLOWAY Daniel</v>
      </c>
    </row>
    <row r="457" spans="1:7" x14ac:dyDescent="0.35">
      <c r="A457" t="s">
        <v>1018</v>
      </c>
      <c r="C457">
        <v>10002301914</v>
      </c>
      <c r="D457" t="s">
        <v>524</v>
      </c>
      <c r="E457" t="str">
        <f>VLOOKUP(C457,[1]dataride_info!$C$1:$G$454,3,FALSE)</f>
        <v>11.06.1982</v>
      </c>
      <c r="F457" t="str">
        <f>VLOOKUP(C457,[1]dataride_info!$C$1:$G$454,4,FALSE)</f>
        <v>ACTIVE</v>
      </c>
      <c r="G457" t="str">
        <f>VLOOKUP(C457,[1]dataride_info!$C$1:$G$454,5,FALSE)</f>
        <v>KHALMURATOV Muradjan</v>
      </c>
    </row>
    <row r="458" spans="1:7" x14ac:dyDescent="0.35">
      <c r="A458" t="s">
        <v>92</v>
      </c>
      <c r="C458">
        <v>10009535686</v>
      </c>
      <c r="D458" t="s">
        <v>23</v>
      </c>
      <c r="E458" t="str">
        <f>VLOOKUP(C458,[1]dataride_info!$C$1:$G$454,3,FALSE)</f>
        <v>14.03.1997</v>
      </c>
      <c r="F458" t="str">
        <f>VLOOKUP(C458,[1]dataride_info!$C$1:$G$454,4,FALSE)</f>
        <v>ACTIVE</v>
      </c>
      <c r="G458" t="str">
        <f>VLOOKUP(C458,[1]dataride_info!$C$1:$G$454,5,FALSE)</f>
        <v>LAVREYSEN Harrie</v>
      </c>
    </row>
    <row r="459" spans="1:7" x14ac:dyDescent="0.35">
      <c r="A459" t="s">
        <v>196</v>
      </c>
      <c r="C459">
        <v>10004868370</v>
      </c>
      <c r="D459" t="s">
        <v>52</v>
      </c>
      <c r="E459" t="str">
        <f>VLOOKUP(C459,[1]dataride_info!$C$1:$G$454,3,FALSE)</f>
        <v>05.01.1988</v>
      </c>
      <c r="F459" t="str">
        <f>VLOOKUP(C459,[1]dataride_info!$C$1:$G$454,4,FALSE)</f>
        <v>ACTIVE</v>
      </c>
      <c r="G459" t="str">
        <f>VLOOKUP(C459,[1]dataride_info!$C$1:$G$454,5,FALSE)</f>
        <v>AWANG Mohd Azizulhasni</v>
      </c>
    </row>
    <row r="460" spans="1:7" x14ac:dyDescent="0.35">
      <c r="A460" t="s">
        <v>184</v>
      </c>
      <c r="C460">
        <v>10034964036</v>
      </c>
      <c r="D460" t="s">
        <v>478</v>
      </c>
      <c r="E460" t="str">
        <f>VLOOKUP(C460,[1]dataride_info!$C$1:$G$454,3,FALSE)</f>
        <v>01.09.2000</v>
      </c>
      <c r="F460" t="str">
        <f>VLOOKUP(C460,[1]dataride_info!$C$1:$G$454,4,FALSE)</f>
        <v>INACTIVE</v>
      </c>
      <c r="G460" t="str">
        <f>VLOOKUP(C460,[1]dataride_info!$C$1:$G$454,5,FALSE)</f>
        <v>YAKOVLEV Mikhail</v>
      </c>
    </row>
    <row r="461" spans="1:7" x14ac:dyDescent="0.35">
      <c r="A461" t="s">
        <v>114</v>
      </c>
      <c r="C461">
        <v>10055349695</v>
      </c>
      <c r="D461" t="s">
        <v>102</v>
      </c>
      <c r="E461" t="str">
        <f>VLOOKUP(C461,[1]dataride_info!$C$1:$G$454,3,FALSE)</f>
        <v>15.02.2000</v>
      </c>
      <c r="F461" t="str">
        <f>VLOOKUP(C461,[1]dataride_info!$C$1:$G$454,4,FALSE)</f>
        <v>ACTIVE</v>
      </c>
      <c r="G461" t="str">
        <f>VLOOKUP(C461,[1]dataride_info!$C$1:$G$454,5,FALSE)</f>
        <v>CORNISH Thomas</v>
      </c>
    </row>
    <row r="462" spans="1:7" x14ac:dyDescent="0.35">
      <c r="A462" t="s">
        <v>136</v>
      </c>
      <c r="C462">
        <v>10010624918</v>
      </c>
      <c r="D462" t="s">
        <v>35</v>
      </c>
      <c r="E462" t="str">
        <f>VLOOKUP(C462,[1]dataride_info!$C$1:$G$454,3,FALSE)</f>
        <v>04.09.1996</v>
      </c>
      <c r="F462" t="str">
        <f>VLOOKUP(C462,[1]dataride_info!$C$1:$G$454,4,FALSE)</f>
        <v>ACTIVE</v>
      </c>
      <c r="G462" t="str">
        <f>VLOOKUP(C462,[1]dataride_info!$C$1:$G$454,5,FALSE)</f>
        <v>DAKIN Sam</v>
      </c>
    </row>
    <row r="463" spans="1:7" x14ac:dyDescent="0.35">
      <c r="A463" t="s">
        <v>93</v>
      </c>
      <c r="C463">
        <v>10009150215</v>
      </c>
      <c r="D463" t="s">
        <v>52</v>
      </c>
      <c r="E463" t="str">
        <f>VLOOKUP(C463,[1]dataride_info!$C$1:$G$454,3,FALSE)</f>
        <v>26.11.1995</v>
      </c>
      <c r="F463" t="str">
        <f>VLOOKUP(C463,[1]dataride_info!$C$1:$G$454,4,FALSE)</f>
        <v>ACTIVE</v>
      </c>
      <c r="G463" t="str">
        <f>VLOOKUP(C463,[1]dataride_info!$C$1:$G$454,5,FALSE)</f>
        <v>SAHROM Muhammad Shah Firdaus</v>
      </c>
    </row>
    <row r="464" spans="1:7" x14ac:dyDescent="0.35">
      <c r="A464" t="s">
        <v>101</v>
      </c>
      <c r="C464">
        <v>10015145724</v>
      </c>
      <c r="D464" t="s">
        <v>102</v>
      </c>
      <c r="E464" t="str">
        <f>VLOOKUP(C464,[1]dataride_info!$C$1:$G$454,3,FALSE)</f>
        <v>17.04.1999</v>
      </c>
      <c r="F464" t="str">
        <f>VLOOKUP(C464,[1]dataride_info!$C$1:$G$454,4,FALSE)</f>
        <v>ACTIVE</v>
      </c>
      <c r="G464" t="str">
        <f>VLOOKUP(C464,[1]dataride_info!$C$1:$G$454,5,FALSE)</f>
        <v>RICHARDSON Matthew</v>
      </c>
    </row>
    <row r="465" spans="1:7" x14ac:dyDescent="0.35">
      <c r="A465" t="s">
        <v>100</v>
      </c>
      <c r="C465">
        <v>10010830840</v>
      </c>
      <c r="D465" t="s">
        <v>44</v>
      </c>
      <c r="E465" t="str">
        <f>VLOOKUP(C465,[1]dataride_info!$C$1:$G$454,3,FALSE)</f>
        <v>28.10.1998</v>
      </c>
      <c r="F465" t="str">
        <f>VLOOKUP(C465,[1]dataride_info!$C$1:$G$454,4,FALSE)</f>
        <v>ACTIVE</v>
      </c>
      <c r="G465" t="str">
        <f>VLOOKUP(C465,[1]dataride_info!$C$1:$G$454,5,FALSE)</f>
        <v>QUINTERO CHAVARRO Kevin Santiago</v>
      </c>
    </row>
    <row r="466" spans="1:7" x14ac:dyDescent="0.35">
      <c r="A466" t="s">
        <v>169</v>
      </c>
      <c r="C466">
        <v>10021114658</v>
      </c>
      <c r="D466" t="s">
        <v>31</v>
      </c>
      <c r="E466" t="str">
        <f>VLOOKUP(C466,[1]dataride_info!$C$1:$G$454,3,FALSE)</f>
        <v>08.06.1999</v>
      </c>
      <c r="F466" t="str">
        <f>VLOOKUP(C466,[1]dataride_info!$C$1:$G$454,4,FALSE)</f>
        <v>ACTIVE</v>
      </c>
      <c r="G466" t="str">
        <f>VLOOKUP(C466,[1]dataride_info!$C$1:$G$454,5,FALSE)</f>
        <v>NAKANO Shinji</v>
      </c>
    </row>
    <row r="467" spans="1:7" x14ac:dyDescent="0.35">
      <c r="A467" t="s">
        <v>30</v>
      </c>
      <c r="C467">
        <v>10010773549</v>
      </c>
      <c r="D467" t="s">
        <v>31</v>
      </c>
      <c r="E467" t="str">
        <f>VLOOKUP(C467,[1]dataride_info!$C$1:$G$454,3,FALSE)</f>
        <v>29.02.1996</v>
      </c>
      <c r="F467" t="str">
        <f>VLOOKUP(C467,[1]dataride_info!$C$1:$G$454,4,FALSE)</f>
        <v>ACTIVE</v>
      </c>
      <c r="G467" t="str">
        <f>VLOOKUP(C467,[1]dataride_info!$C$1:$G$454,5,FALSE)</f>
        <v>OBARA Yuta</v>
      </c>
    </row>
    <row r="468" spans="1:7" x14ac:dyDescent="0.35">
      <c r="A468" t="s">
        <v>22</v>
      </c>
      <c r="C468">
        <v>10007379761</v>
      </c>
      <c r="D468" t="s">
        <v>23</v>
      </c>
      <c r="E468" t="str">
        <f>VLOOKUP(C468,[1]dataride_info!$C$1:$G$454,3,FALSE)</f>
        <v>16.03.1993</v>
      </c>
      <c r="F468" t="str">
        <f>VLOOKUP(C468,[1]dataride_info!$C$1:$G$454,4,FALSE)</f>
        <v>ACTIVE</v>
      </c>
      <c r="G468" t="str">
        <f>VLOOKUP(C468,[1]dataride_info!$C$1:$G$454,5,FALSE)</f>
        <v>HOOGLAND Jeffrey</v>
      </c>
    </row>
    <row r="469" spans="1:7" x14ac:dyDescent="0.35">
      <c r="A469" t="s">
        <v>107</v>
      </c>
      <c r="C469">
        <v>10020900955</v>
      </c>
      <c r="D469" t="s">
        <v>168</v>
      </c>
      <c r="E469" t="str">
        <f>VLOOKUP(C469,[1]dataride_info!$C$1:$G$454,3,FALSE)</f>
        <v>17.12.1992</v>
      </c>
      <c r="F469" t="str">
        <f>VLOOKUP(C469,[1]dataride_info!$C$1:$G$454,4,FALSE)</f>
        <v>Active</v>
      </c>
      <c r="G469" t="str">
        <f>VLOOKUP(C469,[1]dataride_info!$C$1:$G$454,5,FALSE)</f>
        <v>YAMASAKI Kento</v>
      </c>
    </row>
    <row r="470" spans="1:7" x14ac:dyDescent="0.35">
      <c r="A470" t="s">
        <v>99</v>
      </c>
      <c r="C470">
        <v>10010678569</v>
      </c>
      <c r="D470" t="s">
        <v>27</v>
      </c>
      <c r="E470" t="str">
        <f>VLOOKUP(C470,[1]dataride_info!$C$1:$G$454,3,FALSE)</f>
        <v>18.04.1997</v>
      </c>
      <c r="F470" t="str">
        <f>VLOOKUP(C470,[1]dataride_info!$C$1:$G$454,4,FALSE)</f>
        <v>ACTIVE</v>
      </c>
      <c r="G470" t="str">
        <f>VLOOKUP(C470,[1]dataride_info!$C$1:$G$454,5,FALSE)</f>
        <v>VIGIER Sébastien</v>
      </c>
    </row>
    <row r="471" spans="1:7" x14ac:dyDescent="0.35">
      <c r="A471" t="s">
        <v>97</v>
      </c>
      <c r="C471">
        <v>10048325582</v>
      </c>
      <c r="D471" t="s">
        <v>29</v>
      </c>
      <c r="E471" t="str">
        <f>VLOOKUP(C471,[1]dataride_info!$C$1:$G$454,3,FALSE)</f>
        <v>01.02.1992</v>
      </c>
      <c r="F471" t="str">
        <f>VLOOKUP(C471,[1]dataride_info!$C$1:$G$454,4,FALSE)</f>
        <v>ACTIVE</v>
      </c>
      <c r="G471" t="str">
        <f>VLOOKUP(C471,[1]dataride_info!$C$1:$G$454,5,FALSE)</f>
        <v>BÖTTICHER Stefan</v>
      </c>
    </row>
    <row r="472" spans="1:7" x14ac:dyDescent="0.35">
      <c r="A472" t="s">
        <v>110</v>
      </c>
      <c r="C472">
        <v>10010797292</v>
      </c>
      <c r="D472" t="s">
        <v>58</v>
      </c>
      <c r="E472" t="str">
        <f>VLOOKUP(C472,[1]dataride_info!$C$1:$G$454,3,FALSE)</f>
        <v>15.04.1998</v>
      </c>
      <c r="F472" t="str">
        <f>VLOOKUP(C472,[1]dataride_info!$C$1:$G$454,4,FALSE)</f>
        <v>ACTIVE</v>
      </c>
      <c r="G472" t="str">
        <f>VLOOKUP(C472,[1]dataride_info!$C$1:$G$454,5,FALSE)</f>
        <v>PONOMARYOV Sergey</v>
      </c>
    </row>
    <row r="473" spans="1:7" x14ac:dyDescent="0.35">
      <c r="A473" t="s">
        <v>211</v>
      </c>
      <c r="C473">
        <v>10010608447</v>
      </c>
      <c r="D473" t="s">
        <v>212</v>
      </c>
      <c r="E473" t="str">
        <f>VLOOKUP(C473,[1]dataride_info!$C$1:$G$454,3,FALSE)</f>
        <v>30.06.1997</v>
      </c>
      <c r="F473" t="str">
        <f>VLOOKUP(C473,[1]dataride_info!$C$1:$G$454,4,FALSE)</f>
        <v>ACTIVE</v>
      </c>
      <c r="G473" t="str">
        <f>VLOOKUP(C473,[1]dataride_info!$C$1:$G$454,5,FALSE)</f>
        <v>康 KANG 世峰 Shih Feng</v>
      </c>
    </row>
    <row r="474" spans="1:7" x14ac:dyDescent="0.35">
      <c r="A474" t="s">
        <v>40</v>
      </c>
      <c r="C474">
        <v>10009178002</v>
      </c>
      <c r="D474" t="s">
        <v>29</v>
      </c>
      <c r="E474" t="str">
        <f>VLOOKUP(C474,[1]dataride_info!$C$1:$G$454,3,FALSE)</f>
        <v>21.01.1996</v>
      </c>
      <c r="F474" t="str">
        <f>VLOOKUP(C474,[1]dataride_info!$C$1:$G$454,4,FALSE)</f>
        <v>ACTIVE</v>
      </c>
      <c r="G474" t="str">
        <f>VLOOKUP(C474,[1]dataride_info!$C$1:$G$454,5,FALSE)</f>
        <v>JURCZYK Marc</v>
      </c>
    </row>
    <row r="475" spans="1:7" x14ac:dyDescent="0.35">
      <c r="A475" t="s">
        <v>157</v>
      </c>
      <c r="C475">
        <v>10006063086</v>
      </c>
      <c r="D475" t="s">
        <v>142</v>
      </c>
      <c r="E475" t="str">
        <f>VLOOKUP(C475,[1]dataride_info!$C$1:$G$454,3,FALSE)</f>
        <v>12.03.1990</v>
      </c>
      <c r="F475" t="str">
        <f>VLOOKUP(C475,[1]dataride_info!$C$1:$G$454,4,FALSE)</f>
        <v>ACTIVE</v>
      </c>
      <c r="G475" t="str">
        <f>VLOOKUP(C475,[1]dataride_info!$C$1:$G$454,5,FALSE)</f>
        <v>BRETAS Sotirios</v>
      </c>
    </row>
    <row r="476" spans="1:7" x14ac:dyDescent="0.35">
      <c r="A476" t="s">
        <v>471</v>
      </c>
      <c r="C476">
        <v>10010166590</v>
      </c>
      <c r="D476" t="s">
        <v>42</v>
      </c>
      <c r="E476" t="str">
        <f>VLOOKUP(C476,[1]dataride_info!$C$1:$G$454,3,FALSE)</f>
        <v>20.10.1998</v>
      </c>
      <c r="F476" t="str">
        <f>VLOOKUP(C476,[1]dataride_info!$C$1:$G$454,4,FALSE)</f>
        <v>ACTIVE</v>
      </c>
      <c r="G476" t="str">
        <f>VLOOKUP(C476,[1]dataride_info!$C$1:$G$454,5,FALSE)</f>
        <v>ČECHMAN Martin</v>
      </c>
    </row>
    <row r="477" spans="1:7" x14ac:dyDescent="0.35">
      <c r="A477" t="s">
        <v>853</v>
      </c>
      <c r="C477">
        <v>10088729419</v>
      </c>
      <c r="D477" t="s">
        <v>207</v>
      </c>
      <c r="E477" t="str">
        <f>VLOOKUP(C477,[1]dataride_info!$C$1:$G$454,3,FALSE)</f>
        <v>21.05.2002</v>
      </c>
      <c r="F477" t="str">
        <f>VLOOKUP(C477,[1]dataride_info!$C$1:$G$454,4,FALSE)</f>
        <v>ACTIVE</v>
      </c>
      <c r="G477" t="str">
        <f>VLOOKUP(C477,[1]dataride_info!$C$1:$G$454,5,FALSE)</f>
        <v>DANYLCHUK Bohdan</v>
      </c>
    </row>
    <row r="478" spans="1:7" x14ac:dyDescent="0.35">
      <c r="A478" t="s">
        <v>98</v>
      </c>
      <c r="C478">
        <v>10010592279</v>
      </c>
      <c r="D478" t="s">
        <v>168</v>
      </c>
      <c r="E478" t="str">
        <f>VLOOKUP(C478,[1]dataride_info!$C$1:$G$454,3,FALSE)</f>
        <v>04.01.1994</v>
      </c>
      <c r="F478" t="str">
        <f>VLOOKUP(C478,[1]dataride_info!$C$1:$G$454,4,FALSE)</f>
        <v>ACTIVE</v>
      </c>
      <c r="G478" t="str">
        <f>VLOOKUP(C478,[1]dataride_info!$C$1:$G$454,5,FALSE)</f>
        <v>TERASAKI Kohei</v>
      </c>
    </row>
    <row r="479" spans="1:7" x14ac:dyDescent="0.35">
      <c r="A479" t="s">
        <v>132</v>
      </c>
      <c r="C479">
        <v>10015483305</v>
      </c>
      <c r="D479" t="s">
        <v>113</v>
      </c>
      <c r="E479" t="str">
        <f>VLOOKUP(C479,[1]dataride_info!$C$1:$G$454,3,FALSE)</f>
        <v>13.07.1999</v>
      </c>
      <c r="F479" t="str">
        <f>VLOOKUP(C479,[1]dataride_info!$C$1:$G$454,4,FALSE)</f>
        <v>ACTIVE</v>
      </c>
      <c r="G479" t="str">
        <f>VLOOKUP(C479,[1]dataride_info!$C$1:$G$454,5,FALSE)</f>
        <v>TURNBULL Hamish</v>
      </c>
    </row>
    <row r="480" spans="1:7" x14ac:dyDescent="0.35">
      <c r="A480" t="s">
        <v>50</v>
      </c>
      <c r="C480">
        <v>10009039774</v>
      </c>
      <c r="D480" t="s">
        <v>44</v>
      </c>
      <c r="E480" t="str">
        <f>VLOOKUP(C480,[1]dataride_info!$C$1:$G$454,3,FALSE)</f>
        <v>20.07.1994</v>
      </c>
      <c r="F480" t="str">
        <f>VLOOKUP(C480,[1]dataride_info!$C$1:$G$454,4,FALSE)</f>
        <v>ACTIVE</v>
      </c>
      <c r="G480" t="str">
        <f>VLOOKUP(C480,[1]dataride_info!$C$1:$G$454,5,FALSE)</f>
        <v>RAMIREZ MORALES Santiago</v>
      </c>
    </row>
    <row r="481" spans="1:7" x14ac:dyDescent="0.35">
      <c r="A481" t="s">
        <v>112</v>
      </c>
      <c r="C481">
        <v>10009967641</v>
      </c>
      <c r="D481" t="s">
        <v>113</v>
      </c>
      <c r="E481" t="str">
        <f>VLOOKUP(C481,[1]dataride_info!$C$1:$G$454,3,FALSE)</f>
        <v>23.04.1997</v>
      </c>
      <c r="F481" t="str">
        <f>VLOOKUP(C481,[1]dataride_info!$C$1:$G$454,4,FALSE)</f>
        <v>ACTIVE</v>
      </c>
      <c r="G481" t="str">
        <f>VLOOKUP(C481,[1]dataride_info!$C$1:$G$454,5,FALSE)</f>
        <v>CARLIN Jack</v>
      </c>
    </row>
    <row r="482" spans="1:7" x14ac:dyDescent="0.35">
      <c r="A482" t="s">
        <v>151</v>
      </c>
      <c r="C482">
        <v>10063279447</v>
      </c>
      <c r="D482" t="s">
        <v>152</v>
      </c>
      <c r="E482" t="str">
        <f>VLOOKUP(C482,[1]dataride_info!$C$1:$G$454,3,FALSE)</f>
        <v>17.07.1999</v>
      </c>
      <c r="F482" t="str">
        <f>VLOOKUP(C482,[1]dataride_info!$C$1:$G$454,4,FALSE)</f>
        <v>ACTIVE</v>
      </c>
      <c r="G482" t="str">
        <f>VLOOKUP(C482,[1]dataride_info!$C$1:$G$454,5,FALSE)</f>
        <v>TO Cheuk Hei</v>
      </c>
    </row>
    <row r="483" spans="1:7" x14ac:dyDescent="0.35">
      <c r="A483" t="s">
        <v>1180</v>
      </c>
      <c r="C483">
        <v>10060086531</v>
      </c>
      <c r="D483" t="s">
        <v>619</v>
      </c>
      <c r="E483" t="e">
        <f>VLOOKUP(C483,[1]dataride_info!$C$1:$G$454,3,FALSE)</f>
        <v>#N/A</v>
      </c>
      <c r="F483" t="e">
        <f>VLOOKUP(C483,[1]dataride_info!$C$1:$G$454,4,FALSE)</f>
        <v>#N/A</v>
      </c>
      <c r="G483" t="e">
        <f>VLOOKUP(C483,[1]dataride_info!$C$1:$G$454,5,FALSE)</f>
        <v>#N/A</v>
      </c>
    </row>
    <row r="484" spans="1:7" x14ac:dyDescent="0.35">
      <c r="A484" t="s">
        <v>1178</v>
      </c>
      <c r="C484">
        <v>10049099865</v>
      </c>
      <c r="D484" t="s">
        <v>256</v>
      </c>
      <c r="E484" t="e">
        <f>VLOOKUP(C484,[1]dataride_info!$C$1:$G$454,3,FALSE)</f>
        <v>#N/A</v>
      </c>
      <c r="F484" t="e">
        <f>VLOOKUP(C484,[1]dataride_info!$C$1:$G$454,4,FALSE)</f>
        <v>#N/A</v>
      </c>
      <c r="G484" t="e">
        <f>VLOOKUP(C484,[1]dataride_info!$C$1:$G$454,5,FALSE)</f>
        <v>#N/A</v>
      </c>
    </row>
    <row r="485" spans="1:7" x14ac:dyDescent="0.35">
      <c r="A485" t="s">
        <v>143</v>
      </c>
      <c r="C485">
        <v>10009181234</v>
      </c>
      <c r="D485" t="s">
        <v>95</v>
      </c>
      <c r="E485" t="str">
        <f>VLOOKUP(C485,[1]dataride_info!$C$1:$G$454,3,FALSE)</f>
        <v>09.04.1995</v>
      </c>
      <c r="F485" t="str">
        <f>VLOOKUP(C485,[1]dataride_info!$C$1:$G$454,4,FALSE)</f>
        <v>ACTIVE</v>
      </c>
      <c r="G485" t="str">
        <f>VLOOKUP(C485,[1]dataride_info!$C$1:$G$454,5,FALSE)</f>
        <v>LENDEL Vasilijus</v>
      </c>
    </row>
    <row r="486" spans="1:7" x14ac:dyDescent="0.35">
      <c r="A486" t="s">
        <v>148</v>
      </c>
      <c r="C486">
        <v>10007890932</v>
      </c>
      <c r="D486" t="s">
        <v>56</v>
      </c>
      <c r="E486" t="str">
        <f>VLOOKUP(C486,[1]dataride_info!$C$1:$G$454,3,FALSE)</f>
        <v>19.06.1994</v>
      </c>
      <c r="F486" t="str">
        <f>VLOOKUP(C486,[1]dataride_info!$C$1:$G$454,4,FALSE)</f>
        <v>ACTIVE</v>
      </c>
      <c r="G486" t="str">
        <f>VLOOKUP(C486,[1]dataride_info!$C$1:$G$454,5,FALSE)</f>
        <v>VERDUGO OSUNA Edgar</v>
      </c>
    </row>
    <row r="487" spans="1:7" x14ac:dyDescent="0.35">
      <c r="A487" t="s">
        <v>32</v>
      </c>
      <c r="C487">
        <v>10048888990</v>
      </c>
      <c r="D487" t="s">
        <v>1177</v>
      </c>
      <c r="E487" t="str">
        <f>VLOOKUP(C487,[1]dataride_info!$C$1:$G$454,3,FALSE)</f>
        <v>15.11.2001</v>
      </c>
      <c r="F487" t="str">
        <f>VLOOKUP(C487,[1]dataride_info!$C$1:$G$454,4,FALSE)</f>
        <v>ACTIVE</v>
      </c>
      <c r="G487" t="str">
        <f>VLOOKUP(C487,[1]dataride_info!$C$1:$G$454,5,FALSE)</f>
        <v>HEDGCOCK James</v>
      </c>
    </row>
    <row r="488" spans="1:7" x14ac:dyDescent="0.35">
      <c r="A488" t="s">
        <v>134</v>
      </c>
      <c r="C488">
        <v>10015713273</v>
      </c>
      <c r="D488" t="s">
        <v>33</v>
      </c>
      <c r="E488" t="str">
        <f>VLOOKUP(C488,[1]dataride_info!$C$1:$G$454,3,FALSE)</f>
        <v>21.10.1999</v>
      </c>
      <c r="F488" t="str">
        <f>VLOOKUP(C488,[1]dataride_info!$C$1:$G$454,4,FALSE)</f>
        <v>ACTIVE</v>
      </c>
      <c r="G488" t="str">
        <f>VLOOKUP(C488,[1]dataride_info!$C$1:$G$454,5,FALSE)</f>
        <v>WAMMES Nick</v>
      </c>
    </row>
    <row r="489" spans="1:7" x14ac:dyDescent="0.35">
      <c r="A489" t="s">
        <v>38</v>
      </c>
      <c r="C489">
        <v>10129788610</v>
      </c>
      <c r="D489" t="s">
        <v>39</v>
      </c>
      <c r="E489" t="str">
        <f>VLOOKUP(C489,[1]dataride_info!$C$1:$G$454,3,FALSE)</f>
        <v>27.01.2001</v>
      </c>
      <c r="F489" t="str">
        <f>VLOOKUP(C489,[1]dataride_info!$C$1:$G$454,4,FALSE)</f>
        <v>INACTIVE</v>
      </c>
      <c r="G489" t="str">
        <f>VLOOKUP(C489,[1]dataride_info!$C$1:$G$454,5,FALSE)</f>
        <v>XUE Chenxi</v>
      </c>
    </row>
    <row r="490" spans="1:7" x14ac:dyDescent="0.35">
      <c r="A490" t="s">
        <v>1179</v>
      </c>
      <c r="C490">
        <v>10048100765</v>
      </c>
      <c r="D490" t="s">
        <v>42</v>
      </c>
      <c r="E490" t="e">
        <f>VLOOKUP(C490,[1]dataride_info!$C$1:$G$454,3,FALSE)</f>
        <v>#N/A</v>
      </c>
      <c r="F490" t="e">
        <f>VLOOKUP(C490,[1]dataride_info!$C$1:$G$454,4,FALSE)</f>
        <v>#N/A</v>
      </c>
      <c r="G490" t="e">
        <f>VLOOKUP(C490,[1]dataride_info!$C$1:$G$454,5,FALSE)</f>
        <v>#N/A</v>
      </c>
    </row>
    <row r="491" spans="1:7" x14ac:dyDescent="0.35">
      <c r="A491" t="s">
        <v>470</v>
      </c>
      <c r="C491">
        <v>10026071156</v>
      </c>
      <c r="D491" t="s">
        <v>27</v>
      </c>
      <c r="E491" t="str">
        <f>VLOOKUP(C491,[1]dataride_info!$C$1:$G$454,3,FALSE)</f>
        <v>29.01.1999</v>
      </c>
      <c r="F491" t="str">
        <f>VLOOKUP(C491,[1]dataride_info!$C$1:$G$454,4,FALSE)</f>
        <v>ACTIVE</v>
      </c>
      <c r="G491" t="str">
        <f>VLOOKUP(C491,[1]dataride_info!$C$1:$G$454,5,FALSE)</f>
        <v>DERACHE Tom</v>
      </c>
    </row>
    <row r="492" spans="1:7" x14ac:dyDescent="0.35">
      <c r="A492" t="s">
        <v>167</v>
      </c>
      <c r="C492">
        <v>10005953154</v>
      </c>
      <c r="D492" t="s">
        <v>46</v>
      </c>
      <c r="E492" t="str">
        <f>VLOOKUP(C492,[1]dataride_info!$C$1:$G$454,3,FALSE)</f>
        <v>08.01.1990</v>
      </c>
      <c r="F492" t="str">
        <f>VLOOKUP(C492,[1]dataride_info!$C$1:$G$454,4,FALSE)</f>
        <v>ACTIVE</v>
      </c>
      <c r="G492" t="str">
        <f>VLOOKUP(C492,[1]dataride_info!$C$1:$G$454,5,FALSE)</f>
        <v>SARNECKI Rafal</v>
      </c>
    </row>
    <row r="493" spans="1:7" x14ac:dyDescent="0.35">
      <c r="A493" t="s">
        <v>108</v>
      </c>
      <c r="C493">
        <v>10117936018</v>
      </c>
      <c r="D493" t="s">
        <v>109</v>
      </c>
      <c r="E493" t="str">
        <f>VLOOKUP(C493,[1]dataride_info!$C$1:$G$454,3,FALSE)</f>
        <v>19.10.1993</v>
      </c>
      <c r="F493" t="str">
        <f>VLOOKUP(C493,[1]dataride_info!$C$1:$G$454,4,FALSE)</f>
        <v>Active</v>
      </c>
      <c r="G493" t="str">
        <f>VLOOKUP(C493,[1]dataride_info!$C$1:$G$454,5,FALSE)</f>
        <v>TJON EN FA Jaïr</v>
      </c>
    </row>
    <row r="494" spans="1:7" x14ac:dyDescent="0.35">
      <c r="A494" t="s">
        <v>59</v>
      </c>
      <c r="C494">
        <v>10007502427</v>
      </c>
      <c r="D494" t="s">
        <v>37</v>
      </c>
      <c r="E494" t="str">
        <f>VLOOKUP(C494,[1]dataride_info!$C$1:$G$454,3,FALSE)</f>
        <v>18.11.1993</v>
      </c>
      <c r="F494" t="str">
        <f>VLOOKUP(C494,[1]dataride_info!$C$1:$G$454,4,FALSE)</f>
        <v>ACTIVE</v>
      </c>
      <c r="G494" t="str">
        <f>VLOOKUP(C494,[1]dataride_info!$C$1:$G$454,5,FALSE)</f>
        <v>MORENO SANCHEZ Jose</v>
      </c>
    </row>
    <row r="495" spans="1:7" x14ac:dyDescent="0.35">
      <c r="A495" t="s">
        <v>60</v>
      </c>
      <c r="C495">
        <v>10095274996</v>
      </c>
      <c r="D495" t="s">
        <v>61</v>
      </c>
      <c r="E495" t="str">
        <f>VLOOKUP(C495,[1]dataride_info!$C$1:$G$454,3,FALSE)</f>
        <v>20.09.2003</v>
      </c>
      <c r="F495" t="str">
        <f>VLOOKUP(C495,[1]dataride_info!$C$1:$G$454,4,FALSE)</f>
        <v>ACTIVE</v>
      </c>
      <c r="G495" t="str">
        <f>VLOOKUP(C495,[1]dataride_info!$C$1:$G$454,5,FALSE)</f>
        <v>ELKATHCHOONGO David</v>
      </c>
    </row>
    <row r="496" spans="1:7" x14ac:dyDescent="0.35">
      <c r="A496" t="s">
        <v>111</v>
      </c>
      <c r="C496">
        <v>10050873046</v>
      </c>
      <c r="D496" t="s">
        <v>61</v>
      </c>
      <c r="E496" t="str">
        <f>VLOOKUP(C496,[1]dataride_info!$C$1:$G$454,3,FALSE)</f>
        <v>10.03.2001</v>
      </c>
      <c r="F496" t="str">
        <f>VLOOKUP(C496,[1]dataride_info!$C$1:$G$454,4,FALSE)</f>
        <v>ACTIVE</v>
      </c>
      <c r="G496" t="str">
        <f>VLOOKUP(C496,[1]dataride_info!$C$1:$G$454,5,FALSE)</f>
        <v>ESOW Esow</v>
      </c>
    </row>
    <row r="497" spans="1:7" x14ac:dyDescent="0.35">
      <c r="A497" t="s">
        <v>680</v>
      </c>
      <c r="C497">
        <v>10010715046</v>
      </c>
      <c r="D497" t="s">
        <v>25</v>
      </c>
      <c r="E497" t="str">
        <f>VLOOKUP(C497,[1]dataride_info!$C$1:$G$454,3,FALSE)</f>
        <v>22.06.1997</v>
      </c>
      <c r="F497" t="str">
        <f>VLOOKUP(C497,[1]dataride_info!$C$1:$G$454,4,FALSE)</f>
        <v>ACTIVE</v>
      </c>
      <c r="G497" t="str">
        <f>VLOOKUP(C497,[1]dataride_info!$C$1:$G$454,5,FALSE)</f>
        <v>MORO Stefano</v>
      </c>
    </row>
    <row r="498" spans="1:7" x14ac:dyDescent="0.35">
      <c r="A498" t="s">
        <v>553</v>
      </c>
      <c r="C498">
        <v>10030732109</v>
      </c>
      <c r="D498" t="s">
        <v>25</v>
      </c>
      <c r="E498" t="str">
        <f>VLOOKUP(C498,[1]dataride_info!$C$1:$G$454,3,FALSE)</f>
        <v>06.01.2003</v>
      </c>
      <c r="F498" t="str">
        <f>VLOOKUP(C498,[1]dataride_info!$C$1:$G$454,4,FALSE)</f>
        <v>ACTIVE</v>
      </c>
      <c r="G498" t="str">
        <f>VLOOKUP(C498,[1]dataride_info!$C$1:$G$454,5,FALSE)</f>
        <v>NAPOLITANO Daniele</v>
      </c>
    </row>
    <row r="499" spans="1:7" x14ac:dyDescent="0.35">
      <c r="A499" t="s">
        <v>115</v>
      </c>
      <c r="C499">
        <v>10009009159</v>
      </c>
      <c r="D499" t="s">
        <v>116</v>
      </c>
      <c r="E499" t="str">
        <f>VLOOKUP(C499,[1]dataride_info!$C$1:$G$454,3,FALSE)</f>
        <v>16.02.1995</v>
      </c>
      <c r="F499" t="str">
        <f>VLOOKUP(C499,[1]dataride_info!$C$1:$G$454,4,FALSE)</f>
        <v>ACTIVE</v>
      </c>
      <c r="G499" t="str">
        <f>VLOOKUP(C499,[1]dataride_info!$C$1:$G$454,5,FALSE)</f>
        <v>ANGSUTHASAWIT Jai</v>
      </c>
    </row>
    <row r="500" spans="1:7" x14ac:dyDescent="0.35">
      <c r="A500" t="s">
        <v>163</v>
      </c>
      <c r="C500">
        <v>10072398356</v>
      </c>
      <c r="D500" t="s">
        <v>164</v>
      </c>
      <c r="E500" t="str">
        <f>VLOOKUP(C500,[1]dataride_info!$C$1:$G$454,3,FALSE)</f>
        <v>01.06.2000</v>
      </c>
      <c r="F500" t="str">
        <f>VLOOKUP(C500,[1]dataride_info!$C$1:$G$454,4,FALSE)</f>
        <v>ACTIVE</v>
      </c>
      <c r="G500" t="str">
        <f>VLOOKUP(C500,[1]dataride_info!$C$1:$G$454,5,FALSE)</f>
        <v>BOONE Evan</v>
      </c>
    </row>
    <row r="501" spans="1:7" x14ac:dyDescent="0.35">
      <c r="A501" t="s">
        <v>76</v>
      </c>
      <c r="C501">
        <v>10049101683</v>
      </c>
      <c r="D501" t="s">
        <v>1176</v>
      </c>
      <c r="E501" t="str">
        <f>VLOOKUP(C501,[1]dataride_info!$C$1:$G$454,3,FALSE)</f>
        <v>06.03.2001</v>
      </c>
      <c r="F501" t="str">
        <f>VLOOKUP(C501,[1]dataride_info!$C$1:$G$454,4,FALSE)</f>
        <v>ACTIVE</v>
      </c>
      <c r="G501" t="str">
        <f>VLOOKUP(C501,[1]dataride_info!$C$1:$G$454,5,FALSE)</f>
        <v>SAHROM Muhammad Ridwan</v>
      </c>
    </row>
    <row r="502" spans="1:7" x14ac:dyDescent="0.35">
      <c r="A502" t="s">
        <v>125</v>
      </c>
      <c r="C502">
        <v>10017950943</v>
      </c>
      <c r="D502" t="s">
        <v>75</v>
      </c>
      <c r="E502" t="str">
        <f>VLOOKUP(C502,[1]dataride_info!$C$1:$G$454,3,FALSE)</f>
        <v>14.02.1997</v>
      </c>
      <c r="F502" t="str">
        <f>VLOOKUP(C502,[1]dataride_info!$C$1:$G$454,4,FALSE)</f>
        <v>ACTIVE</v>
      </c>
      <c r="G502" t="str">
        <f>VLOOKUP(C502,[1]dataride_info!$C$1:$G$454,5,FALSE)</f>
        <v>TRUMAN Joseph</v>
      </c>
    </row>
    <row r="503" spans="1:7" x14ac:dyDescent="0.35">
      <c r="A503" t="s">
        <v>57</v>
      </c>
      <c r="C503">
        <v>10023551075</v>
      </c>
      <c r="D503" t="s">
        <v>58</v>
      </c>
      <c r="E503" t="str">
        <f>VLOOKUP(C503,[1]dataride_info!$C$1:$G$454,3,FALSE)</f>
        <v>17.01.2000</v>
      </c>
      <c r="F503" t="str">
        <f>VLOOKUP(C503,[1]dataride_info!$C$1:$G$454,4,FALSE)</f>
        <v>ACTIVE</v>
      </c>
      <c r="G503" t="str">
        <f>VLOOKUP(C503,[1]dataride_info!$C$1:$G$454,5,FALSE)</f>
        <v>CHUGAY Andrey</v>
      </c>
    </row>
    <row r="504" spans="1:7" x14ac:dyDescent="0.35">
      <c r="A504" t="s">
        <v>55</v>
      </c>
      <c r="C504">
        <v>10064034229</v>
      </c>
      <c r="D504" t="s">
        <v>56</v>
      </c>
      <c r="E504" t="str">
        <f>VLOOKUP(C504,[1]dataride_info!$C$1:$G$454,3,FALSE)</f>
        <v>10.10.2000</v>
      </c>
      <c r="F504" t="str">
        <f>VLOOKUP(C504,[1]dataride_info!$C$1:$G$454,4,FALSE)</f>
        <v>ACTIVE</v>
      </c>
      <c r="G504" t="str">
        <f>VLOOKUP(C504,[1]dataride_info!$C$1:$G$454,5,FALSE)</f>
        <v>RUIZ TERAN Juan</v>
      </c>
    </row>
    <row r="505" spans="1:7" x14ac:dyDescent="0.35">
      <c r="A505" t="s">
        <v>45</v>
      </c>
      <c r="C505">
        <v>10009176281</v>
      </c>
      <c r="D505" t="s">
        <v>46</v>
      </c>
      <c r="E505" t="str">
        <f>VLOOKUP(C505,[1]dataride_info!$C$1:$G$454,3,FALSE)</f>
        <v>22.02.1996</v>
      </c>
      <c r="F505" t="str">
        <f>VLOOKUP(C505,[1]dataride_info!$C$1:$G$454,4,FALSE)</f>
        <v>ACTIVE</v>
      </c>
      <c r="G505" t="str">
        <f>VLOOKUP(C505,[1]dataride_info!$C$1:$G$454,5,FALSE)</f>
        <v>RAJKOWSKI Patryk</v>
      </c>
    </row>
    <row r="506" spans="1:7" x14ac:dyDescent="0.35">
      <c r="A506" t="s">
        <v>36</v>
      </c>
      <c r="C506">
        <v>10011152354</v>
      </c>
      <c r="D506" t="s">
        <v>37</v>
      </c>
      <c r="E506" t="str">
        <f>VLOOKUP(C506,[1]dataride_info!$C$1:$G$454,3,FALSE)</f>
        <v>28.05.1998</v>
      </c>
      <c r="F506" t="str">
        <f>VLOOKUP(C506,[1]dataride_info!$C$1:$G$454,4,FALSE)</f>
        <v>ACTIVE</v>
      </c>
      <c r="G506" t="str">
        <f>VLOOKUP(C506,[1]dataride_info!$C$1:$G$454,5,FALSE)</f>
        <v>MARTINEZ CHORRO Alejandro</v>
      </c>
    </row>
    <row r="507" spans="1:7" x14ac:dyDescent="0.35">
      <c r="A507" t="s">
        <v>47</v>
      </c>
      <c r="C507">
        <v>10064209839</v>
      </c>
      <c r="D507" t="s">
        <v>1177</v>
      </c>
      <c r="E507" t="str">
        <f>VLOOKUP(C507,[1]dataride_info!$C$1:$G$454,3,FALSE)</f>
        <v>04.12.1996</v>
      </c>
      <c r="F507" t="str">
        <f>VLOOKUP(C507,[1]dataride_info!$C$1:$G$454,4,FALSE)</f>
        <v>ACTIVE</v>
      </c>
      <c r="G507" t="str">
        <f>VLOOKUP(C507,[1]dataride_info!$C$1:$G$454,5,FALSE)</f>
        <v>DODYK Ryan</v>
      </c>
    </row>
    <row r="508" spans="1:7" x14ac:dyDescent="0.35">
      <c r="A508" t="s">
        <v>130</v>
      </c>
      <c r="C508">
        <v>10057795513</v>
      </c>
      <c r="D508" t="s">
        <v>131</v>
      </c>
      <c r="E508" t="str">
        <f>VLOOKUP(C508,[1]dataride_info!$C$1:$G$454,3,FALSE)</f>
        <v>14.03.2002</v>
      </c>
      <c r="F508" t="str">
        <f>VLOOKUP(C508,[1]dataride_info!$C$1:$G$454,4,FALSE)</f>
        <v>ACTIVE</v>
      </c>
      <c r="G508" t="str">
        <f>VLOOKUP(C508,[1]dataride_info!$C$1:$G$454,5,FALSE)</f>
        <v>REID Malik</v>
      </c>
    </row>
    <row r="509" spans="1:7" x14ac:dyDescent="0.35">
      <c r="A509" t="s">
        <v>258</v>
      </c>
      <c r="C509">
        <v>10010797393</v>
      </c>
      <c r="D509" t="s">
        <v>256</v>
      </c>
      <c r="E509" t="e">
        <f>VLOOKUP(C509,[1]dataride_info!$C$1:$G$454,3,FALSE)</f>
        <v>#N/A</v>
      </c>
      <c r="F509" t="e">
        <f>VLOOKUP(C509,[1]dataride_info!$C$1:$G$454,4,FALSE)</f>
        <v>#N/A</v>
      </c>
      <c r="G509" t="e">
        <f>VLOOKUP(C509,[1]dataride_info!$C$1:$G$454,5,FALSE)</f>
        <v>#N/A</v>
      </c>
    </row>
    <row r="510" spans="1:7" x14ac:dyDescent="0.35">
      <c r="A510" t="s">
        <v>803</v>
      </c>
      <c r="C510">
        <v>10088726789</v>
      </c>
      <c r="D510" t="s">
        <v>207</v>
      </c>
      <c r="E510" t="str">
        <f>VLOOKUP(C510,[1]dataride_info!$C$1:$G$454,3,FALSE)</f>
        <v>23.12.2000</v>
      </c>
      <c r="F510" t="str">
        <f>VLOOKUP(C510,[1]dataride_info!$C$1:$G$454,4,FALSE)</f>
        <v>ACTIVE</v>
      </c>
      <c r="G510" t="str">
        <f>VLOOKUP(C510,[1]dataride_info!$C$1:$G$454,5,FALSE)</f>
        <v>DENYSENKO Vladyslav</v>
      </c>
    </row>
    <row r="511" spans="1:7" x14ac:dyDescent="0.35">
      <c r="A511" t="s">
        <v>483</v>
      </c>
      <c r="C511">
        <v>10051225478</v>
      </c>
      <c r="D511" t="s">
        <v>484</v>
      </c>
    </row>
    <row r="512" spans="1:7" x14ac:dyDescent="0.35">
      <c r="A512" t="s">
        <v>598</v>
      </c>
      <c r="C512">
        <v>10010750917</v>
      </c>
      <c r="D512" t="s">
        <v>35</v>
      </c>
    </row>
    <row r="513" spans="1:4" x14ac:dyDescent="0.35">
      <c r="A513" t="s">
        <v>617</v>
      </c>
      <c r="C513">
        <v>10019037545</v>
      </c>
      <c r="D513" t="s">
        <v>37</v>
      </c>
    </row>
    <row r="514" spans="1:4" x14ac:dyDescent="0.35">
      <c r="A514" t="s">
        <v>615</v>
      </c>
      <c r="C514">
        <v>10015508866</v>
      </c>
      <c r="D514" t="s">
        <v>228</v>
      </c>
    </row>
    <row r="515" spans="1:4" x14ac:dyDescent="0.35">
      <c r="A515" t="s">
        <v>588</v>
      </c>
      <c r="C515">
        <v>10009009866</v>
      </c>
      <c r="D515" t="s">
        <v>78</v>
      </c>
    </row>
    <row r="516" spans="1:4" x14ac:dyDescent="0.35">
      <c r="A516" t="s">
        <v>486</v>
      </c>
      <c r="C516">
        <v>10007900026</v>
      </c>
      <c r="D516" t="s">
        <v>27</v>
      </c>
    </row>
    <row r="517" spans="1:4" x14ac:dyDescent="0.35">
      <c r="A517" t="s">
        <v>479</v>
      </c>
      <c r="C517">
        <v>10007815756</v>
      </c>
      <c r="D517" t="s">
        <v>480</v>
      </c>
    </row>
    <row r="518" spans="1:4" x14ac:dyDescent="0.35">
      <c r="A518" t="s">
        <v>586</v>
      </c>
      <c r="C518">
        <v>10008663700</v>
      </c>
      <c r="D518" t="s">
        <v>113</v>
      </c>
    </row>
    <row r="519" spans="1:4" x14ac:dyDescent="0.35">
      <c r="A519" t="s">
        <v>761</v>
      </c>
      <c r="C519">
        <v>10023824190</v>
      </c>
      <c r="D519" t="s">
        <v>75</v>
      </c>
    </row>
    <row r="520" spans="1:4" x14ac:dyDescent="0.35">
      <c r="A520" t="s">
        <v>605</v>
      </c>
      <c r="C520">
        <v>10060474329</v>
      </c>
      <c r="D520" t="s">
        <v>33</v>
      </c>
    </row>
    <row r="521" spans="1:4" x14ac:dyDescent="0.35">
      <c r="A521" t="s">
        <v>482</v>
      </c>
      <c r="C521">
        <v>10022783058</v>
      </c>
      <c r="D521" t="s">
        <v>23</v>
      </c>
    </row>
    <row r="522" spans="1:4" x14ac:dyDescent="0.35">
      <c r="A522" t="s">
        <v>764</v>
      </c>
      <c r="C522">
        <v>10051468887</v>
      </c>
      <c r="D522" t="s">
        <v>726</v>
      </c>
    </row>
    <row r="523" spans="1:4" x14ac:dyDescent="0.35">
      <c r="A523" t="s">
        <v>633</v>
      </c>
      <c r="C523">
        <v>10014936566</v>
      </c>
      <c r="D523" t="s">
        <v>85</v>
      </c>
    </row>
    <row r="524" spans="1:4" x14ac:dyDescent="0.35">
      <c r="A524" t="s">
        <v>645</v>
      </c>
      <c r="C524">
        <v>10035022337</v>
      </c>
      <c r="D524" t="s">
        <v>646</v>
      </c>
    </row>
    <row r="525" spans="1:4" x14ac:dyDescent="0.35">
      <c r="A525" t="s">
        <v>733</v>
      </c>
      <c r="C525">
        <v>10072342681</v>
      </c>
      <c r="D525" t="s">
        <v>102</v>
      </c>
    </row>
    <row r="526" spans="1:4" x14ac:dyDescent="0.35">
      <c r="A526" t="s">
        <v>596</v>
      </c>
      <c r="C526">
        <v>10003301620</v>
      </c>
      <c r="D526" t="s">
        <v>29</v>
      </c>
    </row>
    <row r="527" spans="1:4" x14ac:dyDescent="0.35">
      <c r="A527" t="s">
        <v>519</v>
      </c>
      <c r="C527">
        <v>10007390370</v>
      </c>
      <c r="D527" t="s">
        <v>250</v>
      </c>
    </row>
    <row r="528" spans="1:4" x14ac:dyDescent="0.35">
      <c r="A528" t="s">
        <v>493</v>
      </c>
      <c r="C528">
        <v>10007832227</v>
      </c>
      <c r="D528" t="s">
        <v>759</v>
      </c>
    </row>
    <row r="529" spans="1:4" x14ac:dyDescent="0.35">
      <c r="A529" t="s">
        <v>613</v>
      </c>
      <c r="C529">
        <v>10083092810</v>
      </c>
      <c r="D529" t="s">
        <v>56</v>
      </c>
    </row>
    <row r="530" spans="1:4" x14ac:dyDescent="0.35">
      <c r="A530" t="s">
        <v>53</v>
      </c>
      <c r="C530">
        <v>10030125049</v>
      </c>
      <c r="D530" t="s">
        <v>25</v>
      </c>
    </row>
    <row r="531" spans="1:4" x14ac:dyDescent="0.35">
      <c r="A531" t="s">
        <v>477</v>
      </c>
      <c r="C531">
        <v>10059718032</v>
      </c>
      <c r="D531" t="s">
        <v>478</v>
      </c>
    </row>
    <row r="532" spans="1:4" x14ac:dyDescent="0.35">
      <c r="A532" t="s">
        <v>902</v>
      </c>
      <c r="C532">
        <v>10080529683</v>
      </c>
      <c r="D532" t="s">
        <v>52</v>
      </c>
    </row>
    <row r="533" spans="1:4" x14ac:dyDescent="0.35">
      <c r="A533" t="s">
        <v>594</v>
      </c>
      <c r="C533">
        <v>10010799013</v>
      </c>
      <c r="D533" t="s">
        <v>31</v>
      </c>
    </row>
    <row r="534" spans="1:4" x14ac:dyDescent="0.35">
      <c r="A534" t="s">
        <v>522</v>
      </c>
      <c r="C534">
        <v>10006895569</v>
      </c>
      <c r="D534" t="s">
        <v>58</v>
      </c>
    </row>
    <row r="535" spans="1:4" x14ac:dyDescent="0.35">
      <c r="A535" t="s">
        <v>1184</v>
      </c>
      <c r="C535">
        <v>10047431263</v>
      </c>
      <c r="D535" t="s">
        <v>42</v>
      </c>
    </row>
    <row r="536" spans="1:4" x14ac:dyDescent="0.35">
      <c r="A536" t="s">
        <v>340</v>
      </c>
      <c r="C536">
        <v>10004633247</v>
      </c>
      <c r="D536" t="s">
        <v>142</v>
      </c>
    </row>
    <row r="537" spans="1:4" x14ac:dyDescent="0.35">
      <c r="A537" t="s">
        <v>1023</v>
      </c>
      <c r="C537">
        <v>10008826374</v>
      </c>
      <c r="D537" t="s">
        <v>256</v>
      </c>
    </row>
    <row r="538" spans="1:4" x14ac:dyDescent="0.35">
      <c r="A538" t="s">
        <v>618</v>
      </c>
      <c r="C538">
        <v>10015871608</v>
      </c>
      <c r="D538" t="s">
        <v>619</v>
      </c>
    </row>
    <row r="539" spans="1:4" x14ac:dyDescent="0.35">
      <c r="A539" t="s">
        <v>715</v>
      </c>
      <c r="C539">
        <v>10007771401</v>
      </c>
      <c r="D539" t="s">
        <v>152</v>
      </c>
    </row>
    <row r="540" spans="1:4" x14ac:dyDescent="0.35">
      <c r="A540" t="s">
        <v>514</v>
      </c>
      <c r="C540">
        <v>10053953808</v>
      </c>
      <c r="D540" t="s">
        <v>46</v>
      </c>
    </row>
    <row r="541" spans="1:4" x14ac:dyDescent="0.35">
      <c r="A541" t="s">
        <v>523</v>
      </c>
      <c r="C541">
        <v>10045958075</v>
      </c>
      <c r="D541" t="s">
        <v>524</v>
      </c>
    </row>
    <row r="542" spans="1:4" x14ac:dyDescent="0.35">
      <c r="A542" t="s">
        <v>609</v>
      </c>
      <c r="C542">
        <v>10083785449</v>
      </c>
      <c r="D542" t="s">
        <v>164</v>
      </c>
    </row>
    <row r="543" spans="1:4" x14ac:dyDescent="0.35">
      <c r="A543" t="s">
        <v>714</v>
      </c>
      <c r="C543">
        <v>10076128210</v>
      </c>
      <c r="D543" t="s">
        <v>161</v>
      </c>
    </row>
    <row r="544" spans="1:4" x14ac:dyDescent="0.35">
      <c r="A544" t="s">
        <v>483</v>
      </c>
      <c r="C544">
        <v>10051225478</v>
      </c>
      <c r="D544" s="10" t="s">
        <v>484</v>
      </c>
    </row>
    <row r="545" spans="1:4" x14ac:dyDescent="0.35">
      <c r="A545" t="s">
        <v>675</v>
      </c>
      <c r="C545">
        <v>10036116720</v>
      </c>
      <c r="D545" s="10" t="s">
        <v>484</v>
      </c>
    </row>
    <row r="546" spans="1:4" x14ac:dyDescent="0.35">
      <c r="A546" t="s">
        <v>654</v>
      </c>
      <c r="C546">
        <v>10049194845</v>
      </c>
      <c r="D546" s="10" t="s">
        <v>484</v>
      </c>
    </row>
    <row r="547" spans="1:4" x14ac:dyDescent="0.35">
      <c r="A547" t="s">
        <v>644</v>
      </c>
      <c r="C547">
        <v>10010826089</v>
      </c>
      <c r="D547" s="10" t="s">
        <v>484</v>
      </c>
    </row>
    <row r="548" spans="1:4" x14ac:dyDescent="0.35">
      <c r="A548" t="s">
        <v>599</v>
      </c>
      <c r="C548">
        <v>10004405501</v>
      </c>
      <c r="D548" s="10" t="s">
        <v>35</v>
      </c>
    </row>
    <row r="549" spans="1:4" x14ac:dyDescent="0.35">
      <c r="A549" t="s">
        <v>598</v>
      </c>
      <c r="C549">
        <v>10010750917</v>
      </c>
      <c r="D549" s="10" t="s">
        <v>35</v>
      </c>
    </row>
    <row r="550" spans="1:4" x14ac:dyDescent="0.35">
      <c r="A550" t="s">
        <v>745</v>
      </c>
      <c r="C550">
        <v>10085950569</v>
      </c>
      <c r="D550" s="10" t="s">
        <v>35</v>
      </c>
    </row>
    <row r="551" spans="1:4" x14ac:dyDescent="0.35">
      <c r="A551" t="s">
        <v>34</v>
      </c>
      <c r="C551">
        <v>10009117778</v>
      </c>
      <c r="D551" s="10" t="s">
        <v>35</v>
      </c>
    </row>
    <row r="552" spans="1:4" x14ac:dyDescent="0.35">
      <c r="A552" t="s">
        <v>586</v>
      </c>
      <c r="C552">
        <v>10008663700</v>
      </c>
      <c r="D552" s="10" t="s">
        <v>113</v>
      </c>
    </row>
    <row r="553" spans="1:4" x14ac:dyDescent="0.35">
      <c r="A553" t="s">
        <v>761</v>
      </c>
      <c r="C553">
        <v>10023824190</v>
      </c>
      <c r="D553" s="10" t="s">
        <v>113</v>
      </c>
    </row>
    <row r="554" spans="1:4" x14ac:dyDescent="0.35">
      <c r="A554" t="s">
        <v>647</v>
      </c>
      <c r="C554">
        <v>10015483810</v>
      </c>
      <c r="D554" s="10" t="s">
        <v>113</v>
      </c>
    </row>
    <row r="555" spans="1:4" x14ac:dyDescent="0.35">
      <c r="A555" t="s">
        <v>779</v>
      </c>
      <c r="C555">
        <v>10014741455</v>
      </c>
      <c r="D555" s="10" t="s">
        <v>113</v>
      </c>
    </row>
    <row r="556" spans="1:4" x14ac:dyDescent="0.35">
      <c r="A556" t="s">
        <v>1183</v>
      </c>
      <c r="C556">
        <v>10085000575</v>
      </c>
      <c r="D556" s="10" t="s">
        <v>102</v>
      </c>
    </row>
    <row r="557" spans="1:4" x14ac:dyDescent="0.35">
      <c r="A557" t="s">
        <v>1172</v>
      </c>
      <c r="C557">
        <v>10086775675</v>
      </c>
      <c r="D557" s="10" t="s">
        <v>102</v>
      </c>
    </row>
    <row r="558" spans="1:4" x14ac:dyDescent="0.35">
      <c r="A558" t="s">
        <v>506</v>
      </c>
      <c r="C558">
        <v>10055347372</v>
      </c>
      <c r="D558" s="10" t="s">
        <v>102</v>
      </c>
    </row>
    <row r="559" spans="1:4" x14ac:dyDescent="0.35">
      <c r="A559" t="s">
        <v>636</v>
      </c>
      <c r="C559">
        <v>10072343287</v>
      </c>
      <c r="D559" s="10" t="s">
        <v>102</v>
      </c>
    </row>
    <row r="560" spans="1:4" x14ac:dyDescent="0.35">
      <c r="A560" t="s">
        <v>798</v>
      </c>
      <c r="C560">
        <v>10050527684</v>
      </c>
      <c r="D560" s="10" t="s">
        <v>27</v>
      </c>
    </row>
    <row r="561" spans="1:4" x14ac:dyDescent="0.35">
      <c r="A561" t="s">
        <v>80</v>
      </c>
      <c r="C561">
        <v>10009736861</v>
      </c>
      <c r="D561" s="10" t="s">
        <v>27</v>
      </c>
    </row>
    <row r="562" spans="1:4" x14ac:dyDescent="0.35">
      <c r="A562" t="s">
        <v>507</v>
      </c>
      <c r="C562">
        <v>10009155972</v>
      </c>
      <c r="D562" s="10" t="s">
        <v>27</v>
      </c>
    </row>
    <row r="563" spans="1:4" x14ac:dyDescent="0.35">
      <c r="A563" t="s">
        <v>48</v>
      </c>
      <c r="C563">
        <v>10005930724</v>
      </c>
      <c r="D563" s="10" t="s">
        <v>27</v>
      </c>
    </row>
    <row r="564" spans="1:4" x14ac:dyDescent="0.35">
      <c r="A564" t="s">
        <v>588</v>
      </c>
      <c r="C564">
        <v>10009009866</v>
      </c>
      <c r="D564" s="10" t="s">
        <v>78</v>
      </c>
    </row>
    <row r="565" spans="1:4" x14ac:dyDescent="0.35">
      <c r="A565" t="s">
        <v>656</v>
      </c>
      <c r="C565">
        <v>10070883136</v>
      </c>
      <c r="D565" s="10" t="s">
        <v>78</v>
      </c>
    </row>
    <row r="566" spans="1:4" x14ac:dyDescent="0.35">
      <c r="A566" t="s">
        <v>642</v>
      </c>
      <c r="C566">
        <v>10016387021</v>
      </c>
      <c r="D566" s="10" t="s">
        <v>78</v>
      </c>
    </row>
    <row r="567" spans="1:4" x14ac:dyDescent="0.35">
      <c r="A567" t="s">
        <v>657</v>
      </c>
      <c r="C567">
        <v>10064971994</v>
      </c>
      <c r="D567" s="10" t="s">
        <v>78</v>
      </c>
    </row>
    <row r="568" spans="1:4" x14ac:dyDescent="0.35">
      <c r="A568" t="s">
        <v>695</v>
      </c>
      <c r="C568">
        <v>10016186654</v>
      </c>
      <c r="D568" s="10" t="s">
        <v>33</v>
      </c>
    </row>
    <row r="569" spans="1:4" x14ac:dyDescent="0.35">
      <c r="A569" t="s">
        <v>605</v>
      </c>
      <c r="C569">
        <v>10060474329</v>
      </c>
      <c r="D569" s="10" t="s">
        <v>33</v>
      </c>
    </row>
    <row r="570" spans="1:4" x14ac:dyDescent="0.35">
      <c r="A570" t="s">
        <v>500</v>
      </c>
      <c r="C570">
        <v>10046257967</v>
      </c>
      <c r="D570" s="10" t="s">
        <v>33</v>
      </c>
    </row>
    <row r="571" spans="1:4" x14ac:dyDescent="0.35">
      <c r="A571" t="s">
        <v>518</v>
      </c>
      <c r="C571">
        <v>10059703985</v>
      </c>
      <c r="D571" s="10" t="s">
        <v>33</v>
      </c>
    </row>
    <row r="572" spans="1:4" x14ac:dyDescent="0.35">
      <c r="A572" t="s">
        <v>493</v>
      </c>
      <c r="C572">
        <v>10007832227</v>
      </c>
      <c r="D572" s="10" t="s">
        <v>31</v>
      </c>
    </row>
    <row r="573" spans="1:4" x14ac:dyDescent="0.35">
      <c r="A573" t="s">
        <v>659</v>
      </c>
      <c r="C573">
        <v>10021323715</v>
      </c>
      <c r="D573" s="10" t="s">
        <v>31</v>
      </c>
    </row>
    <row r="574" spans="1:4" x14ac:dyDescent="0.35">
      <c r="A574" t="s">
        <v>595</v>
      </c>
      <c r="C574">
        <v>10005932138</v>
      </c>
      <c r="D574" s="10" t="s">
        <v>31</v>
      </c>
    </row>
    <row r="575" spans="1:4" x14ac:dyDescent="0.35">
      <c r="A575" t="s">
        <v>509</v>
      </c>
      <c r="C575">
        <v>10021521452</v>
      </c>
      <c r="D575" s="10" t="s">
        <v>31</v>
      </c>
    </row>
    <row r="576" spans="1:4" x14ac:dyDescent="0.35">
      <c r="A576" t="s">
        <v>688</v>
      </c>
      <c r="C576">
        <v>10006903754</v>
      </c>
      <c r="D576" s="10" t="s">
        <v>25</v>
      </c>
    </row>
    <row r="577" spans="1:4" x14ac:dyDescent="0.35">
      <c r="A577" t="s">
        <v>53</v>
      </c>
      <c r="C577">
        <v>10030125049</v>
      </c>
      <c r="D577" s="10" t="s">
        <v>25</v>
      </c>
    </row>
    <row r="578" spans="1:4" x14ac:dyDescent="0.35">
      <c r="A578" t="s">
        <v>69</v>
      </c>
      <c r="C578">
        <v>10008680672</v>
      </c>
      <c r="D578" s="10" t="s">
        <v>25</v>
      </c>
    </row>
    <row r="579" spans="1:4" x14ac:dyDescent="0.35">
      <c r="A579" t="s">
        <v>590</v>
      </c>
      <c r="C579">
        <v>10006891630</v>
      </c>
      <c r="D579" s="10" t="s">
        <v>25</v>
      </c>
    </row>
    <row r="580" spans="1:4" x14ac:dyDescent="0.35">
      <c r="A580" t="s">
        <v>596</v>
      </c>
      <c r="C580">
        <v>10003301620</v>
      </c>
      <c r="D580" s="10" t="s">
        <v>29</v>
      </c>
    </row>
    <row r="581" spans="1:4" x14ac:dyDescent="0.35">
      <c r="A581" t="s">
        <v>597</v>
      </c>
      <c r="C581">
        <v>10005967403</v>
      </c>
      <c r="D581" s="10" t="s">
        <v>29</v>
      </c>
    </row>
    <row r="582" spans="1:4" x14ac:dyDescent="0.35">
      <c r="A582" t="s">
        <v>510</v>
      </c>
      <c r="C582">
        <v>10036553624</v>
      </c>
      <c r="D582" s="10" t="s">
        <v>29</v>
      </c>
    </row>
    <row r="583" spans="1:4" x14ac:dyDescent="0.35">
      <c r="A583" t="s">
        <v>516</v>
      </c>
      <c r="C583">
        <v>10036275758</v>
      </c>
      <c r="D583" s="10" t="s">
        <v>29</v>
      </c>
    </row>
    <row r="584" spans="1:4" x14ac:dyDescent="0.35">
      <c r="A584" t="s">
        <v>663</v>
      </c>
      <c r="C584">
        <v>10131067794</v>
      </c>
      <c r="D584" s="10" t="s">
        <v>164</v>
      </c>
    </row>
    <row r="585" spans="1:4" x14ac:dyDescent="0.35">
      <c r="A585" t="s">
        <v>520</v>
      </c>
      <c r="C585">
        <v>10010130218</v>
      </c>
      <c r="D585" s="10" t="s">
        <v>164</v>
      </c>
    </row>
    <row r="586" spans="1:4" x14ac:dyDescent="0.35">
      <c r="A586" t="s">
        <v>1186</v>
      </c>
      <c r="C586">
        <v>10096154767</v>
      </c>
      <c r="D586" s="10" t="s">
        <v>164</v>
      </c>
    </row>
    <row r="587" spans="1:4" x14ac:dyDescent="0.35">
      <c r="A587" t="s">
        <v>517</v>
      </c>
      <c r="C587">
        <v>10009349972</v>
      </c>
      <c r="D587" s="10" t="s">
        <v>164</v>
      </c>
    </row>
    <row r="588" spans="1:4" x14ac:dyDescent="0.35">
      <c r="A588" t="s">
        <v>494</v>
      </c>
      <c r="C588">
        <v>10040741596</v>
      </c>
      <c r="D588" s="10" t="s">
        <v>37</v>
      </c>
    </row>
    <row r="589" spans="1:4" x14ac:dyDescent="0.35">
      <c r="A589" t="s">
        <v>1185</v>
      </c>
      <c r="C589">
        <v>10039864556</v>
      </c>
      <c r="D589" s="10" t="s">
        <v>37</v>
      </c>
    </row>
    <row r="590" spans="1:4" x14ac:dyDescent="0.35">
      <c r="A590" t="s">
        <v>664</v>
      </c>
      <c r="C590">
        <v>10015329317</v>
      </c>
      <c r="D590" s="10" t="s">
        <v>37</v>
      </c>
    </row>
    <row r="591" spans="1:4" x14ac:dyDescent="0.35">
      <c r="A591" t="s">
        <v>1187</v>
      </c>
      <c r="C591">
        <v>10062935095</v>
      </c>
      <c r="D591" s="10" t="s">
        <v>37</v>
      </c>
    </row>
    <row r="592" spans="1:4" x14ac:dyDescent="0.35">
      <c r="A592" t="s">
        <v>1175</v>
      </c>
      <c r="C592">
        <v>10011164579</v>
      </c>
      <c r="D592" s="10" t="s">
        <v>619</v>
      </c>
    </row>
    <row r="593" spans="1:4" x14ac:dyDescent="0.35">
      <c r="A593" t="s">
        <v>1188</v>
      </c>
      <c r="C593">
        <v>10080302341</v>
      </c>
      <c r="D593" s="10" t="s">
        <v>619</v>
      </c>
    </row>
    <row r="594" spans="1:4" x14ac:dyDescent="0.35">
      <c r="A594" t="s">
        <v>1189</v>
      </c>
      <c r="C594">
        <v>10054558945</v>
      </c>
      <c r="D594" s="10" t="s">
        <v>619</v>
      </c>
    </row>
    <row r="595" spans="1:4" x14ac:dyDescent="0.35">
      <c r="A595" t="s">
        <v>1190</v>
      </c>
      <c r="C595">
        <v>10009895394</v>
      </c>
      <c r="D595" s="10" t="s">
        <v>619</v>
      </c>
    </row>
    <row r="596" spans="1:4" x14ac:dyDescent="0.35">
      <c r="A596" t="s">
        <v>523</v>
      </c>
      <c r="C596">
        <v>10045958075</v>
      </c>
      <c r="D596" s="10" t="s">
        <v>524</v>
      </c>
    </row>
    <row r="597" spans="1:4" x14ac:dyDescent="0.35">
      <c r="A597" t="s">
        <v>669</v>
      </c>
      <c r="C597">
        <v>10045957873</v>
      </c>
      <c r="D597" s="10" t="s">
        <v>524</v>
      </c>
    </row>
    <row r="598" spans="1:4" x14ac:dyDescent="0.35">
      <c r="A598" t="s">
        <v>667</v>
      </c>
      <c r="C598">
        <v>10064384035</v>
      </c>
      <c r="D598" s="10" t="s">
        <v>524</v>
      </c>
    </row>
    <row r="599" spans="1:4" x14ac:dyDescent="0.35">
      <c r="A599" t="s">
        <v>686</v>
      </c>
      <c r="C599">
        <v>10109497422</v>
      </c>
      <c r="D599" s="10" t="s">
        <v>524</v>
      </c>
    </row>
    <row r="600" spans="1:4" x14ac:dyDescent="0.35">
      <c r="A600" t="s">
        <v>114</v>
      </c>
      <c r="C600">
        <v>10055349695</v>
      </c>
      <c r="D600" s="10" t="s">
        <v>102</v>
      </c>
    </row>
    <row r="601" spans="1:4" x14ac:dyDescent="0.35">
      <c r="A601" t="s">
        <v>238</v>
      </c>
      <c r="C601">
        <v>10055348887</v>
      </c>
      <c r="D601" s="10" t="s">
        <v>102</v>
      </c>
    </row>
    <row r="602" spans="1:4" x14ac:dyDescent="0.35">
      <c r="A602" t="s">
        <v>101</v>
      </c>
      <c r="C602">
        <v>10015145724</v>
      </c>
      <c r="D602" s="10" t="s">
        <v>102</v>
      </c>
    </row>
    <row r="603" spans="1:4" x14ac:dyDescent="0.35">
      <c r="A603" t="s">
        <v>22</v>
      </c>
      <c r="C603">
        <v>10007379761</v>
      </c>
      <c r="D603" s="10" t="s">
        <v>23</v>
      </c>
    </row>
    <row r="604" spans="1:4" x14ac:dyDescent="0.35">
      <c r="A604" t="s">
        <v>92</v>
      </c>
      <c r="C604">
        <v>10009535686</v>
      </c>
      <c r="D604" s="10" t="s">
        <v>23</v>
      </c>
    </row>
    <row r="605" spans="1:4" x14ac:dyDescent="0.35">
      <c r="A605" t="s">
        <v>549</v>
      </c>
      <c r="C605">
        <v>10005276578</v>
      </c>
      <c r="D605" s="10" t="s">
        <v>23</v>
      </c>
    </row>
    <row r="606" spans="1:4" x14ac:dyDescent="0.35">
      <c r="A606" t="s">
        <v>780</v>
      </c>
      <c r="C606">
        <v>10025432875</v>
      </c>
      <c r="D606" s="10" t="s">
        <v>27</v>
      </c>
    </row>
    <row r="607" spans="1:4" x14ac:dyDescent="0.35">
      <c r="A607" t="s">
        <v>96</v>
      </c>
      <c r="C607">
        <v>10015683567</v>
      </c>
      <c r="D607" s="10" t="s">
        <v>27</v>
      </c>
    </row>
    <row r="608" spans="1:4" x14ac:dyDescent="0.35">
      <c r="A608" t="s">
        <v>99</v>
      </c>
      <c r="C608">
        <v>10010678569</v>
      </c>
      <c r="D608" s="10" t="s">
        <v>27</v>
      </c>
    </row>
    <row r="609" spans="1:4" x14ac:dyDescent="0.35">
      <c r="A609" t="s">
        <v>682</v>
      </c>
      <c r="C609">
        <v>10007394515</v>
      </c>
      <c r="D609" s="10" t="s">
        <v>31</v>
      </c>
    </row>
    <row r="610" spans="1:4" x14ac:dyDescent="0.35">
      <c r="A610" t="s">
        <v>30</v>
      </c>
      <c r="C610">
        <v>10010773549</v>
      </c>
      <c r="D610" s="10" t="s">
        <v>31</v>
      </c>
    </row>
    <row r="611" spans="1:4" x14ac:dyDescent="0.35">
      <c r="A611" t="s">
        <v>469</v>
      </c>
      <c r="C611">
        <v>10122775712</v>
      </c>
      <c r="D611" s="10" t="s">
        <v>31</v>
      </c>
    </row>
    <row r="612" spans="1:4" x14ac:dyDescent="0.35">
      <c r="A612" t="s">
        <v>112</v>
      </c>
      <c r="C612">
        <v>10009967641</v>
      </c>
      <c r="D612" s="10" t="s">
        <v>113</v>
      </c>
    </row>
    <row r="613" spans="1:4" x14ac:dyDescent="0.35">
      <c r="A613" t="s">
        <v>137</v>
      </c>
      <c r="C613">
        <v>10014936364</v>
      </c>
      <c r="D613" s="10" t="s">
        <v>113</v>
      </c>
    </row>
    <row r="614" spans="1:4" x14ac:dyDescent="0.35">
      <c r="A614" t="s">
        <v>125</v>
      </c>
      <c r="C614">
        <v>10017950943</v>
      </c>
      <c r="D614" s="10" t="s">
        <v>113</v>
      </c>
    </row>
    <row r="615" spans="1:4" x14ac:dyDescent="0.35">
      <c r="A615" t="s">
        <v>97</v>
      </c>
      <c r="C615">
        <v>10048325582</v>
      </c>
      <c r="D615" s="10" t="s">
        <v>29</v>
      </c>
    </row>
    <row r="616" spans="1:4" x14ac:dyDescent="0.35">
      <c r="A616" t="s">
        <v>28</v>
      </c>
      <c r="C616">
        <v>10007779683</v>
      </c>
      <c r="D616" s="10" t="s">
        <v>29</v>
      </c>
    </row>
    <row r="617" spans="1:4" x14ac:dyDescent="0.35">
      <c r="A617" t="s">
        <v>551</v>
      </c>
      <c r="C617">
        <v>10010166792</v>
      </c>
      <c r="D617" s="10" t="s">
        <v>29</v>
      </c>
    </row>
    <row r="618" spans="1:4" x14ac:dyDescent="0.35">
      <c r="A618" t="s">
        <v>552</v>
      </c>
      <c r="C618">
        <v>10015339522</v>
      </c>
      <c r="D618" s="10" t="s">
        <v>39</v>
      </c>
    </row>
    <row r="619" spans="1:4" x14ac:dyDescent="0.35">
      <c r="A619" t="s">
        <v>38</v>
      </c>
      <c r="C619">
        <v>10129788610</v>
      </c>
      <c r="D619" s="10" t="s">
        <v>39</v>
      </c>
    </row>
    <row r="620" spans="1:4" x14ac:dyDescent="0.35">
      <c r="A620" t="s">
        <v>105</v>
      </c>
      <c r="C620">
        <v>10052089586</v>
      </c>
      <c r="D620" s="10" t="s">
        <v>39</v>
      </c>
    </row>
    <row r="621" spans="1:4" x14ac:dyDescent="0.35">
      <c r="A621" t="s">
        <v>781</v>
      </c>
      <c r="C621">
        <v>10005641037</v>
      </c>
      <c r="D621" s="10" t="s">
        <v>46</v>
      </c>
    </row>
    <row r="622" spans="1:4" x14ac:dyDescent="0.35">
      <c r="A622" t="s">
        <v>202</v>
      </c>
      <c r="C622">
        <v>10009079382</v>
      </c>
      <c r="D622" s="10" t="s">
        <v>46</v>
      </c>
    </row>
    <row r="623" spans="1:4" x14ac:dyDescent="0.35">
      <c r="A623" t="s">
        <v>167</v>
      </c>
      <c r="C623">
        <v>10005953154</v>
      </c>
      <c r="D623" s="10" t="s">
        <v>46</v>
      </c>
    </row>
    <row r="624" spans="1:4" x14ac:dyDescent="0.35">
      <c r="A624" t="s">
        <v>47</v>
      </c>
      <c r="C624">
        <v>10064209839</v>
      </c>
      <c r="D624" s="10" t="s">
        <v>33</v>
      </c>
    </row>
    <row r="625" spans="1:4" x14ac:dyDescent="0.35">
      <c r="A625" t="s">
        <v>32</v>
      </c>
      <c r="C625">
        <v>10048888990</v>
      </c>
      <c r="D625" s="10" t="s">
        <v>33</v>
      </c>
    </row>
    <row r="626" spans="1:4" x14ac:dyDescent="0.35">
      <c r="A626" t="s">
        <v>127</v>
      </c>
      <c r="C626">
        <v>10048224138</v>
      </c>
      <c r="D626" s="10" t="s">
        <v>33</v>
      </c>
    </row>
    <row r="627" spans="1:4" x14ac:dyDescent="0.35">
      <c r="A627" t="s">
        <v>471</v>
      </c>
      <c r="C627">
        <v>10010166590</v>
      </c>
      <c r="D627" s="10" t="s">
        <v>42</v>
      </c>
    </row>
    <row r="628" spans="1:4" x14ac:dyDescent="0.35">
      <c r="A628" t="s">
        <v>1179</v>
      </c>
      <c r="C628">
        <v>10048100765</v>
      </c>
      <c r="D628" s="10" t="s">
        <v>42</v>
      </c>
    </row>
    <row r="629" spans="1:4" x14ac:dyDescent="0.35">
      <c r="A629" t="s">
        <v>741</v>
      </c>
      <c r="C629">
        <v>10007535365</v>
      </c>
      <c r="D629" s="10" t="s">
        <v>42</v>
      </c>
    </row>
    <row r="630" spans="1:4" x14ac:dyDescent="0.35">
      <c r="A630" t="s">
        <v>165</v>
      </c>
      <c r="C630">
        <v>10041041993</v>
      </c>
      <c r="D630" s="10" t="s">
        <v>37</v>
      </c>
    </row>
    <row r="631" spans="1:4" x14ac:dyDescent="0.35">
      <c r="A631" t="s">
        <v>36</v>
      </c>
      <c r="C631">
        <v>10011152354</v>
      </c>
      <c r="D631" s="10" t="s">
        <v>37</v>
      </c>
    </row>
    <row r="632" spans="1:4" x14ac:dyDescent="0.35">
      <c r="A632" t="s">
        <v>59</v>
      </c>
      <c r="C632">
        <v>10007502427</v>
      </c>
      <c r="D632" s="10" t="s">
        <v>37</v>
      </c>
    </row>
    <row r="633" spans="1:4" x14ac:dyDescent="0.35">
      <c r="A633" t="s">
        <v>1191</v>
      </c>
      <c r="C633">
        <v>10115326819</v>
      </c>
      <c r="D633" s="10" t="s">
        <v>56</v>
      </c>
    </row>
    <row r="634" spans="1:4" x14ac:dyDescent="0.35">
      <c r="A634" t="s">
        <v>55</v>
      </c>
      <c r="C634">
        <v>10064034229</v>
      </c>
      <c r="D634" s="10" t="s">
        <v>56</v>
      </c>
    </row>
    <row r="635" spans="1:4" x14ac:dyDescent="0.35">
      <c r="A635" t="s">
        <v>148</v>
      </c>
      <c r="C635">
        <v>10007890932</v>
      </c>
      <c r="D635" s="10" t="s">
        <v>56</v>
      </c>
    </row>
    <row r="636" spans="1:4" x14ac:dyDescent="0.35">
      <c r="A636" t="s">
        <v>43</v>
      </c>
      <c r="C636">
        <v>10061655608</v>
      </c>
      <c r="D636" s="10" t="s">
        <v>44</v>
      </c>
    </row>
    <row r="637" spans="1:4" x14ac:dyDescent="0.35">
      <c r="A637" t="s">
        <v>100</v>
      </c>
      <c r="C637">
        <v>10010830840</v>
      </c>
      <c r="D637" s="10" t="s">
        <v>44</v>
      </c>
    </row>
    <row r="638" spans="1:4" x14ac:dyDescent="0.35">
      <c r="A638" t="s">
        <v>50</v>
      </c>
      <c r="C638">
        <v>10009039774</v>
      </c>
      <c r="D638" s="10" t="s">
        <v>44</v>
      </c>
    </row>
    <row r="639" spans="1:4" x14ac:dyDescent="0.35">
      <c r="A639" t="s">
        <v>163</v>
      </c>
      <c r="C639">
        <v>10072398356</v>
      </c>
      <c r="D639" s="10" t="s">
        <v>164</v>
      </c>
    </row>
    <row r="640" spans="1:4" x14ac:dyDescent="0.35">
      <c r="A640" t="s">
        <v>685</v>
      </c>
      <c r="C640">
        <v>10016209286</v>
      </c>
      <c r="D640" s="10" t="s">
        <v>164</v>
      </c>
    </row>
    <row r="641" spans="1:4" x14ac:dyDescent="0.35">
      <c r="A641" t="s">
        <v>557</v>
      </c>
      <c r="C641">
        <v>10054807610</v>
      </c>
      <c r="D641" s="10" t="s">
        <v>164</v>
      </c>
    </row>
    <row r="642" spans="1:4" x14ac:dyDescent="0.35">
      <c r="A642" t="s">
        <v>76</v>
      </c>
      <c r="C642">
        <v>10049101683</v>
      </c>
      <c r="D642" s="10" t="s">
        <v>52</v>
      </c>
    </row>
    <row r="643" spans="1:4" x14ac:dyDescent="0.35">
      <c r="A643" t="s">
        <v>51</v>
      </c>
      <c r="C643">
        <v>10010645732</v>
      </c>
      <c r="D643" s="10" t="s">
        <v>52</v>
      </c>
    </row>
    <row r="644" spans="1:4" x14ac:dyDescent="0.35">
      <c r="A644" t="s">
        <v>93</v>
      </c>
      <c r="C644">
        <v>10009150215</v>
      </c>
      <c r="D644" s="10" t="s">
        <v>52</v>
      </c>
    </row>
    <row r="645" spans="1:4" x14ac:dyDescent="0.35">
      <c r="A645" t="s">
        <v>1178</v>
      </c>
      <c r="C645">
        <v>10049099865</v>
      </c>
      <c r="D645" s="10" t="s">
        <v>256</v>
      </c>
    </row>
    <row r="646" spans="1:4" x14ac:dyDescent="0.35">
      <c r="A646" t="s">
        <v>1192</v>
      </c>
      <c r="C646">
        <v>10010797494</v>
      </c>
      <c r="D646" s="10" t="s">
        <v>256</v>
      </c>
    </row>
    <row r="647" spans="1:4" x14ac:dyDescent="0.35">
      <c r="A647" t="s">
        <v>258</v>
      </c>
      <c r="C647">
        <v>10010797393</v>
      </c>
      <c r="D647" s="10" t="s">
        <v>256</v>
      </c>
    </row>
    <row r="648" spans="1:4" x14ac:dyDescent="0.35">
      <c r="A648" t="s">
        <v>853</v>
      </c>
      <c r="C648">
        <v>10088729419</v>
      </c>
      <c r="D648" s="10" t="s">
        <v>207</v>
      </c>
    </row>
    <row r="649" spans="1:4" x14ac:dyDescent="0.35">
      <c r="A649" t="s">
        <v>803</v>
      </c>
      <c r="C649">
        <v>10088726789</v>
      </c>
      <c r="D649" s="10" t="s">
        <v>207</v>
      </c>
    </row>
    <row r="650" spans="1:4" x14ac:dyDescent="0.35">
      <c r="A650" t="s">
        <v>1193</v>
      </c>
      <c r="C650">
        <v>10088738109</v>
      </c>
      <c r="D650" s="10" t="s">
        <v>207</v>
      </c>
    </row>
    <row r="651" spans="1:4" x14ac:dyDescent="0.35">
      <c r="A651" t="s">
        <v>60</v>
      </c>
      <c r="C651">
        <v>10095274996</v>
      </c>
      <c r="D651" s="10" t="s">
        <v>61</v>
      </c>
    </row>
    <row r="652" spans="1:4" x14ac:dyDescent="0.35">
      <c r="A652" t="s">
        <v>71</v>
      </c>
      <c r="C652">
        <v>10050626809</v>
      </c>
      <c r="D652" s="10" t="s">
        <v>61</v>
      </c>
    </row>
    <row r="653" spans="1:4" x14ac:dyDescent="0.35">
      <c r="A653" t="s">
        <v>558</v>
      </c>
      <c r="C653">
        <v>10050945693</v>
      </c>
      <c r="D653" s="10" t="s">
        <v>61</v>
      </c>
    </row>
    <row r="654" spans="1:4" x14ac:dyDescent="0.35">
      <c r="A654" t="s">
        <v>1194</v>
      </c>
      <c r="C654">
        <v>10108741428</v>
      </c>
      <c r="D654" s="10" t="s">
        <v>25</v>
      </c>
    </row>
    <row r="655" spans="1:4" x14ac:dyDescent="0.35">
      <c r="A655" t="s">
        <v>680</v>
      </c>
      <c r="C655">
        <v>10010715046</v>
      </c>
      <c r="D655" s="10" t="s">
        <v>25</v>
      </c>
    </row>
    <row r="656" spans="1:4" x14ac:dyDescent="0.35">
      <c r="A656" t="s">
        <v>553</v>
      </c>
      <c r="C656">
        <v>10030732109</v>
      </c>
      <c r="D656" s="10" t="s">
        <v>25</v>
      </c>
    </row>
    <row r="657" spans="1:4" x14ac:dyDescent="0.35">
      <c r="A657" t="s">
        <v>211</v>
      </c>
      <c r="C657">
        <v>10010608447</v>
      </c>
      <c r="D657" s="10" t="s">
        <v>212</v>
      </c>
    </row>
    <row r="658" spans="1:4" x14ac:dyDescent="0.35">
      <c r="A658" t="s">
        <v>1195</v>
      </c>
      <c r="C658">
        <v>10087503478</v>
      </c>
      <c r="D658" s="10" t="s">
        <v>212</v>
      </c>
    </row>
    <row r="659" spans="1:4" x14ac:dyDescent="0.35">
      <c r="A659" t="s">
        <v>1196</v>
      </c>
      <c r="C659">
        <v>10011080313</v>
      </c>
      <c r="D659" s="10" t="s">
        <v>212</v>
      </c>
    </row>
    <row r="660" spans="1:4" x14ac:dyDescent="0.35">
      <c r="A660" t="s">
        <v>1180</v>
      </c>
      <c r="C660">
        <v>10060086531</v>
      </c>
      <c r="D660" s="10" t="s">
        <v>619</v>
      </c>
    </row>
    <row r="661" spans="1:4" x14ac:dyDescent="0.35">
      <c r="A661" t="s">
        <v>1197</v>
      </c>
      <c r="C661">
        <v>10056067293</v>
      </c>
      <c r="D661" s="10" t="s">
        <v>619</v>
      </c>
    </row>
    <row r="662" spans="1:4" x14ac:dyDescent="0.35">
      <c r="A662" t="s">
        <v>1198</v>
      </c>
      <c r="C662">
        <v>10054568746</v>
      </c>
      <c r="D662" s="10" t="s">
        <v>619</v>
      </c>
    </row>
    <row r="663" spans="1:4" x14ac:dyDescent="0.35">
      <c r="C663">
        <v>10051225478</v>
      </c>
    </row>
    <row r="664" spans="1:4" x14ac:dyDescent="0.35">
      <c r="C664">
        <v>10010826089</v>
      </c>
    </row>
    <row r="665" spans="1:4" x14ac:dyDescent="0.35">
      <c r="C665">
        <v>10049194845</v>
      </c>
    </row>
    <row r="666" spans="1:4" x14ac:dyDescent="0.35">
      <c r="C666">
        <v>10036116720</v>
      </c>
    </row>
    <row r="667" spans="1:4" x14ac:dyDescent="0.35">
      <c r="C667">
        <v>10009736861</v>
      </c>
    </row>
    <row r="668" spans="1:4" x14ac:dyDescent="0.35">
      <c r="C668">
        <v>10009155972</v>
      </c>
    </row>
    <row r="669" spans="1:4" x14ac:dyDescent="0.35">
      <c r="C669">
        <v>10005930724</v>
      </c>
    </row>
    <row r="670" spans="1:4" x14ac:dyDescent="0.35">
      <c r="C670">
        <v>10015907071</v>
      </c>
    </row>
    <row r="671" spans="1:4" x14ac:dyDescent="0.35">
      <c r="C671">
        <v>10036152890</v>
      </c>
    </row>
    <row r="672" spans="1:4" x14ac:dyDescent="0.35">
      <c r="C672">
        <v>10005967403</v>
      </c>
    </row>
    <row r="673" spans="3:3" x14ac:dyDescent="0.35">
      <c r="C673">
        <v>10036553624</v>
      </c>
    </row>
    <row r="674" spans="3:3" x14ac:dyDescent="0.35">
      <c r="C674">
        <v>10045481664</v>
      </c>
    </row>
    <row r="675" spans="3:3" x14ac:dyDescent="0.35">
      <c r="C675">
        <v>10023663839</v>
      </c>
    </row>
    <row r="676" spans="3:3" x14ac:dyDescent="0.35">
      <c r="C676">
        <v>10085954007</v>
      </c>
    </row>
    <row r="677" spans="3:3" x14ac:dyDescent="0.35">
      <c r="C677">
        <v>10085950569</v>
      </c>
    </row>
    <row r="678" spans="3:3" x14ac:dyDescent="0.35">
      <c r="C678">
        <v>10021798308</v>
      </c>
    </row>
    <row r="679" spans="3:3" x14ac:dyDescent="0.35">
      <c r="C679">
        <v>10023824190</v>
      </c>
    </row>
    <row r="680" spans="3:3" x14ac:dyDescent="0.35">
      <c r="C680">
        <v>10052763637</v>
      </c>
    </row>
    <row r="681" spans="3:3" x14ac:dyDescent="0.35">
      <c r="C681">
        <v>10061863651</v>
      </c>
    </row>
    <row r="682" spans="3:3" x14ac:dyDescent="0.35">
      <c r="C682">
        <v>10081552631</v>
      </c>
    </row>
    <row r="683" spans="3:3" x14ac:dyDescent="0.35">
      <c r="C683">
        <v>10005865551</v>
      </c>
    </row>
    <row r="684" spans="3:3" x14ac:dyDescent="0.35">
      <c r="C684">
        <v>10014936566</v>
      </c>
    </row>
    <row r="685" spans="3:3" x14ac:dyDescent="0.35">
      <c r="C685">
        <v>10075807504</v>
      </c>
    </row>
    <row r="686" spans="3:3" x14ac:dyDescent="0.35">
      <c r="C686">
        <v>10015327495</v>
      </c>
    </row>
    <row r="687" spans="3:3" x14ac:dyDescent="0.35">
      <c r="C687">
        <v>10063260451</v>
      </c>
    </row>
    <row r="688" spans="3:3" x14ac:dyDescent="0.35">
      <c r="C688">
        <v>10015715091</v>
      </c>
    </row>
    <row r="689" spans="3:3" x14ac:dyDescent="0.35">
      <c r="C689">
        <v>10096715347</v>
      </c>
    </row>
    <row r="690" spans="3:3" x14ac:dyDescent="0.35">
      <c r="C690">
        <v>10059703985</v>
      </c>
    </row>
    <row r="691" spans="3:3" x14ac:dyDescent="0.35">
      <c r="C691">
        <v>10021323715</v>
      </c>
    </row>
    <row r="692" spans="3:3" x14ac:dyDescent="0.35">
      <c r="C692">
        <v>10010799013</v>
      </c>
    </row>
    <row r="693" spans="3:3" x14ac:dyDescent="0.35">
      <c r="C693">
        <v>10005932138</v>
      </c>
    </row>
    <row r="694" spans="3:3" x14ac:dyDescent="0.35">
      <c r="C694">
        <v>10021521452</v>
      </c>
    </row>
    <row r="695" spans="3:3" x14ac:dyDescent="0.35">
      <c r="C695">
        <v>10008680672</v>
      </c>
    </row>
    <row r="696" spans="3:3" x14ac:dyDescent="0.35">
      <c r="C696">
        <v>10005502914</v>
      </c>
    </row>
    <row r="697" spans="3:3" x14ac:dyDescent="0.35">
      <c r="C697">
        <v>10006903754</v>
      </c>
    </row>
    <row r="698" spans="3:3" x14ac:dyDescent="0.35">
      <c r="C698">
        <v>10030333193</v>
      </c>
    </row>
    <row r="699" spans="3:3" x14ac:dyDescent="0.35">
      <c r="C699">
        <v>10084645012</v>
      </c>
    </row>
    <row r="700" spans="3:3" x14ac:dyDescent="0.35">
      <c r="C700">
        <v>10084788690</v>
      </c>
    </row>
    <row r="701" spans="3:3" x14ac:dyDescent="0.35">
      <c r="C701">
        <v>10084644911</v>
      </c>
    </row>
    <row r="702" spans="3:3" x14ac:dyDescent="0.35">
      <c r="C702">
        <v>10085846394</v>
      </c>
    </row>
    <row r="703" spans="3:3" x14ac:dyDescent="0.35">
      <c r="C703">
        <v>10016485839</v>
      </c>
    </row>
    <row r="704" spans="3:3" x14ac:dyDescent="0.35">
      <c r="C704">
        <v>10065535406</v>
      </c>
    </row>
    <row r="705" spans="3:3" x14ac:dyDescent="0.35">
      <c r="C705">
        <v>10009991182</v>
      </c>
    </row>
    <row r="706" spans="3:3" x14ac:dyDescent="0.35">
      <c r="C706">
        <v>10016469772</v>
      </c>
    </row>
    <row r="707" spans="3:3" x14ac:dyDescent="0.35">
      <c r="C707">
        <v>10131067794</v>
      </c>
    </row>
    <row r="708" spans="3:3" x14ac:dyDescent="0.35">
      <c r="C708">
        <v>10010130218</v>
      </c>
    </row>
    <row r="709" spans="3:3" x14ac:dyDescent="0.35">
      <c r="C709">
        <v>10096154767</v>
      </c>
    </row>
    <row r="710" spans="3:3" x14ac:dyDescent="0.35">
      <c r="C710">
        <v>10009349972</v>
      </c>
    </row>
    <row r="711" spans="3:3" x14ac:dyDescent="0.35">
      <c r="C711">
        <v>10048871917</v>
      </c>
    </row>
    <row r="712" spans="3:3" x14ac:dyDescent="0.35">
      <c r="C712">
        <v>10009176281</v>
      </c>
    </row>
    <row r="713" spans="3:3" x14ac:dyDescent="0.35">
      <c r="C713">
        <v>10054658874</v>
      </c>
    </row>
    <row r="714" spans="3:3" x14ac:dyDescent="0.35">
      <c r="C714">
        <v>10054308866</v>
      </c>
    </row>
    <row r="715" spans="3:3" x14ac:dyDescent="0.35">
      <c r="C715">
        <v>10052435352</v>
      </c>
    </row>
    <row r="716" spans="3:3" x14ac:dyDescent="0.35">
      <c r="C716">
        <v>10036591515</v>
      </c>
    </row>
    <row r="717" spans="3:3" x14ac:dyDescent="0.35">
      <c r="C717">
        <v>10010170331</v>
      </c>
    </row>
    <row r="718" spans="3:3" x14ac:dyDescent="0.35">
      <c r="C718">
        <v>10036592626</v>
      </c>
    </row>
    <row r="719" spans="3:3" x14ac:dyDescent="0.35">
      <c r="C719">
        <v>10045958075</v>
      </c>
    </row>
    <row r="720" spans="3:3" x14ac:dyDescent="0.35">
      <c r="C720">
        <v>10045957873</v>
      </c>
    </row>
    <row r="721" spans="3:3" x14ac:dyDescent="0.35">
      <c r="C721">
        <v>10064384035</v>
      </c>
    </row>
    <row r="722" spans="3:3" x14ac:dyDescent="0.35">
      <c r="C722">
        <v>10096876207</v>
      </c>
    </row>
    <row r="723" spans="3:3" x14ac:dyDescent="0.35">
      <c r="C723">
        <v>10076128210</v>
      </c>
    </row>
    <row r="724" spans="3:3" x14ac:dyDescent="0.35">
      <c r="C724">
        <v>10091975380</v>
      </c>
    </row>
    <row r="725" spans="3:3" x14ac:dyDescent="0.35">
      <c r="C725">
        <v>10113653365</v>
      </c>
    </row>
    <row r="726" spans="3:3" x14ac:dyDescent="0.35">
      <c r="C726">
        <v>10053606022</v>
      </c>
    </row>
    <row r="727" spans="3:3" x14ac:dyDescent="0.35">
      <c r="C727">
        <v>10007379761</v>
      </c>
    </row>
    <row r="728" spans="3:3" x14ac:dyDescent="0.35">
      <c r="C728">
        <v>10009535686</v>
      </c>
    </row>
    <row r="729" spans="3:3" x14ac:dyDescent="0.35">
      <c r="C729">
        <v>10005276578</v>
      </c>
    </row>
    <row r="730" spans="3:3" x14ac:dyDescent="0.35">
      <c r="C730">
        <v>10073343195</v>
      </c>
    </row>
    <row r="731" spans="3:3" x14ac:dyDescent="0.35">
      <c r="C731">
        <v>10015683567</v>
      </c>
    </row>
    <row r="732" spans="3:3" x14ac:dyDescent="0.35">
      <c r="C732">
        <v>10010678569</v>
      </c>
    </row>
    <row r="733" spans="3:3" x14ac:dyDescent="0.35">
      <c r="C733">
        <v>10007394515</v>
      </c>
    </row>
    <row r="734" spans="3:3" x14ac:dyDescent="0.35">
      <c r="C734">
        <v>10010773549</v>
      </c>
    </row>
    <row r="735" spans="3:3" x14ac:dyDescent="0.35">
      <c r="C735">
        <v>10122775712</v>
      </c>
    </row>
    <row r="736" spans="3:3" x14ac:dyDescent="0.35">
      <c r="C736">
        <v>10015339522</v>
      </c>
    </row>
    <row r="737" spans="3:3" x14ac:dyDescent="0.35">
      <c r="C737">
        <v>10129788610</v>
      </c>
    </row>
    <row r="738" spans="3:3" x14ac:dyDescent="0.35">
      <c r="C738">
        <v>10052089586</v>
      </c>
    </row>
    <row r="739" spans="3:3" x14ac:dyDescent="0.35">
      <c r="C739">
        <v>10009967641</v>
      </c>
    </row>
    <row r="740" spans="3:3" x14ac:dyDescent="0.35">
      <c r="C740">
        <v>10014936364</v>
      </c>
    </row>
    <row r="741" spans="3:3" x14ac:dyDescent="0.35">
      <c r="C741">
        <v>10017950943</v>
      </c>
    </row>
    <row r="742" spans="3:3" x14ac:dyDescent="0.35">
      <c r="C742">
        <v>10005641037</v>
      </c>
    </row>
    <row r="743" spans="3:3" x14ac:dyDescent="0.35">
      <c r="C743">
        <v>10009079382</v>
      </c>
    </row>
    <row r="744" spans="3:3" x14ac:dyDescent="0.35">
      <c r="C744">
        <v>10005953154</v>
      </c>
    </row>
    <row r="745" spans="3:3" x14ac:dyDescent="0.35">
      <c r="C745">
        <v>10048325582</v>
      </c>
    </row>
    <row r="746" spans="3:3" x14ac:dyDescent="0.35">
      <c r="C746">
        <v>10007779683</v>
      </c>
    </row>
    <row r="747" spans="3:3" x14ac:dyDescent="0.35">
      <c r="C747">
        <v>10010166792</v>
      </c>
    </row>
    <row r="748" spans="3:3" x14ac:dyDescent="0.35">
      <c r="C748">
        <v>10049101683</v>
      </c>
    </row>
    <row r="749" spans="3:3" x14ac:dyDescent="0.35">
      <c r="C749">
        <v>10010645732</v>
      </c>
    </row>
    <row r="750" spans="3:3" x14ac:dyDescent="0.35">
      <c r="C750">
        <v>10009150215</v>
      </c>
    </row>
    <row r="751" spans="3:3" x14ac:dyDescent="0.35">
      <c r="C751">
        <v>10028995102</v>
      </c>
    </row>
    <row r="752" spans="3:3" x14ac:dyDescent="0.35">
      <c r="C752">
        <v>10034048600</v>
      </c>
    </row>
    <row r="753" spans="3:3" x14ac:dyDescent="0.35">
      <c r="C753">
        <v>10030674818</v>
      </c>
    </row>
    <row r="754" spans="3:3" x14ac:dyDescent="0.35">
      <c r="C754">
        <v>10061655608</v>
      </c>
    </row>
    <row r="755" spans="3:3" x14ac:dyDescent="0.35">
      <c r="C755">
        <v>10010830840</v>
      </c>
    </row>
    <row r="756" spans="3:3" x14ac:dyDescent="0.35">
      <c r="C756">
        <v>10009039774</v>
      </c>
    </row>
    <row r="757" spans="3:3" x14ac:dyDescent="0.35">
      <c r="C757">
        <v>10041041993</v>
      </c>
    </row>
    <row r="758" spans="3:3" x14ac:dyDescent="0.35">
      <c r="C758">
        <v>10011152354</v>
      </c>
    </row>
    <row r="759" spans="3:3" x14ac:dyDescent="0.35">
      <c r="C759">
        <v>10007502427</v>
      </c>
    </row>
    <row r="760" spans="3:3" x14ac:dyDescent="0.35">
      <c r="C760">
        <v>10009903983</v>
      </c>
    </row>
    <row r="761" spans="3:3" x14ac:dyDescent="0.35">
      <c r="C761">
        <v>10010166590</v>
      </c>
    </row>
    <row r="762" spans="3:3" x14ac:dyDescent="0.35">
      <c r="C762">
        <v>10007535365</v>
      </c>
    </row>
    <row r="763" spans="3:3" x14ac:dyDescent="0.35">
      <c r="C763">
        <v>10115326819</v>
      </c>
    </row>
    <row r="764" spans="3:3" x14ac:dyDescent="0.35">
      <c r="C764">
        <v>10064034229</v>
      </c>
    </row>
    <row r="765" spans="3:3" x14ac:dyDescent="0.35">
      <c r="C765">
        <v>10007890932</v>
      </c>
    </row>
    <row r="766" spans="3:3" x14ac:dyDescent="0.35">
      <c r="C766">
        <v>10054985644</v>
      </c>
    </row>
    <row r="767" spans="3:3" x14ac:dyDescent="0.35">
      <c r="C767">
        <v>10072398356</v>
      </c>
    </row>
    <row r="768" spans="3:3" x14ac:dyDescent="0.35">
      <c r="C768">
        <v>10054807610</v>
      </c>
    </row>
    <row r="769" spans="3:3" x14ac:dyDescent="0.35">
      <c r="C769">
        <v>10010170331</v>
      </c>
    </row>
    <row r="770" spans="3:3" x14ac:dyDescent="0.35">
      <c r="C770">
        <v>10009181234</v>
      </c>
    </row>
    <row r="771" spans="3:3" x14ac:dyDescent="0.35">
      <c r="C771">
        <v>10080223731</v>
      </c>
    </row>
    <row r="772" spans="3:3" x14ac:dyDescent="0.35">
      <c r="C772">
        <v>10006063086</v>
      </c>
    </row>
    <row r="773" spans="3:3" x14ac:dyDescent="0.35">
      <c r="C773">
        <v>10113857873</v>
      </c>
    </row>
    <row r="774" spans="3:3" x14ac:dyDescent="0.35">
      <c r="C774">
        <v>10009073524</v>
      </c>
    </row>
    <row r="775" spans="3:3" x14ac:dyDescent="0.35">
      <c r="C775">
        <v>10095274996</v>
      </c>
    </row>
    <row r="776" spans="3:3" x14ac:dyDescent="0.35">
      <c r="C776">
        <v>10050873046</v>
      </c>
    </row>
    <row r="777" spans="3:3" x14ac:dyDescent="0.35">
      <c r="C777">
        <v>10050945693</v>
      </c>
    </row>
    <row r="778" spans="3:3" x14ac:dyDescent="0.35">
      <c r="C778">
        <v>10088729419</v>
      </c>
    </row>
    <row r="779" spans="3:3" x14ac:dyDescent="0.35">
      <c r="C779">
        <v>10088726789</v>
      </c>
    </row>
    <row r="780" spans="3:3" x14ac:dyDescent="0.35">
      <c r="C780">
        <v>10088738109</v>
      </c>
    </row>
    <row r="781" spans="3:3" x14ac:dyDescent="0.35">
      <c r="C781">
        <v>10010608447</v>
      </c>
    </row>
    <row r="782" spans="3:3" x14ac:dyDescent="0.35">
      <c r="C782">
        <v>10011080313</v>
      </c>
    </row>
    <row r="783" spans="3:3" x14ac:dyDescent="0.35">
      <c r="C783">
        <v>10087503478</v>
      </c>
    </row>
    <row r="784" spans="3:3" x14ac:dyDescent="0.35">
      <c r="C784">
        <v>10010743439</v>
      </c>
    </row>
    <row r="785" spans="3:3" x14ac:dyDescent="0.35">
      <c r="C785">
        <v>10007351671</v>
      </c>
    </row>
    <row r="786" spans="3:3" x14ac:dyDescent="0.35">
      <c r="C786">
        <v>10089127018</v>
      </c>
    </row>
    <row r="787" spans="3:3" x14ac:dyDescent="0.35">
      <c r="C787">
        <v>10113665893</v>
      </c>
    </row>
    <row r="788" spans="3:3" x14ac:dyDescent="0.35">
      <c r="C788">
        <v>10092163118</v>
      </c>
    </row>
    <row r="789" spans="3:3" x14ac:dyDescent="0.35">
      <c r="C789">
        <v>10122266258</v>
      </c>
    </row>
  </sheetData>
  <sortState xmlns:xlrd2="http://schemas.microsoft.com/office/spreadsheetml/2017/richdata2" ref="A2:D364">
    <sortCondition ref="D2:D364"/>
  </sortState>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61652-DAB4-4FFF-83E4-19F675F899F9}">
  <sheetPr filterMode="1"/>
  <dimension ref="A1:K4580"/>
  <sheetViews>
    <sheetView zoomScaleNormal="100" workbookViewId="0">
      <pane ySplit="1" topLeftCell="A2114" activePane="bottomLeft" state="frozen"/>
      <selection pane="bottomLeft" activeCell="M869" sqref="M869"/>
    </sheetView>
  </sheetViews>
  <sheetFormatPr defaultRowHeight="14.5" x14ac:dyDescent="0.35"/>
  <cols>
    <col min="1" max="1" width="19.26953125" bestFit="1" customWidth="1"/>
    <col min="2" max="2" width="5.453125" bestFit="1" customWidth="1"/>
    <col min="3" max="3" width="11.453125" bestFit="1" customWidth="1"/>
    <col min="4" max="4" width="6" bestFit="1" customWidth="1"/>
    <col min="5" max="5" width="6.81640625" bestFit="1" customWidth="1"/>
    <col min="6" max="6" width="5.26953125" bestFit="1" customWidth="1"/>
    <col min="7" max="7" width="5.453125" bestFit="1" customWidth="1"/>
    <col min="8" max="8" width="35.1796875" bestFit="1" customWidth="1"/>
    <col min="9" max="9" width="8.1796875" bestFit="1" customWidth="1"/>
    <col min="10" max="10" width="13.26953125" bestFit="1" customWidth="1"/>
    <col min="11" max="11" width="6.36328125" bestFit="1" customWidth="1"/>
  </cols>
  <sheetData>
    <row r="1" spans="1:11" x14ac:dyDescent="0.35">
      <c r="A1" t="s">
        <v>0</v>
      </c>
      <c r="B1" t="s">
        <v>1</v>
      </c>
      <c r="C1" t="s">
        <v>2</v>
      </c>
      <c r="D1" t="s">
        <v>3</v>
      </c>
      <c r="E1" t="s">
        <v>88</v>
      </c>
      <c r="F1" t="s">
        <v>89</v>
      </c>
      <c r="G1" t="s">
        <v>9</v>
      </c>
      <c r="H1" t="s">
        <v>5</v>
      </c>
      <c r="I1" t="s">
        <v>8</v>
      </c>
      <c r="J1" t="s">
        <v>90</v>
      </c>
      <c r="K1" s="19" t="s">
        <v>7</v>
      </c>
    </row>
    <row r="2" spans="1:11" hidden="1" x14ac:dyDescent="0.35">
      <c r="A2" s="49" t="s">
        <v>1236</v>
      </c>
      <c r="B2" s="49">
        <v>2023</v>
      </c>
      <c r="C2" s="63">
        <v>45001</v>
      </c>
      <c r="D2" s="49" t="s">
        <v>66</v>
      </c>
      <c r="E2" t="s">
        <v>91</v>
      </c>
      <c r="F2">
        <v>1</v>
      </c>
      <c r="G2">
        <v>1</v>
      </c>
      <c r="H2" t="s">
        <v>92</v>
      </c>
      <c r="I2" t="s">
        <v>23</v>
      </c>
      <c r="J2">
        <v>10009535686</v>
      </c>
    </row>
    <row r="3" spans="1:11" hidden="1" x14ac:dyDescent="0.35">
      <c r="A3" s="49" t="s">
        <v>1236</v>
      </c>
      <c r="B3" s="49">
        <v>2023</v>
      </c>
      <c r="C3" s="63">
        <v>45001</v>
      </c>
      <c r="D3" s="49" t="s">
        <v>66</v>
      </c>
      <c r="E3" t="s">
        <v>91</v>
      </c>
      <c r="F3">
        <v>1</v>
      </c>
      <c r="G3">
        <v>2</v>
      </c>
      <c r="H3" t="s">
        <v>99</v>
      </c>
      <c r="I3" t="s">
        <v>27</v>
      </c>
      <c r="J3">
        <v>10010678569</v>
      </c>
    </row>
    <row r="4" spans="1:11" hidden="1" x14ac:dyDescent="0.35">
      <c r="A4" s="49" t="s">
        <v>1236</v>
      </c>
      <c r="B4" s="49">
        <v>2023</v>
      </c>
      <c r="C4" s="63">
        <v>45001</v>
      </c>
      <c r="D4" s="49" t="s">
        <v>66</v>
      </c>
      <c r="E4" t="s">
        <v>91</v>
      </c>
      <c r="F4">
        <v>1</v>
      </c>
      <c r="G4">
        <v>3</v>
      </c>
      <c r="H4" t="s">
        <v>62</v>
      </c>
      <c r="I4" t="s">
        <v>63</v>
      </c>
      <c r="J4">
        <v>10007351671</v>
      </c>
    </row>
    <row r="5" spans="1:11" hidden="1" x14ac:dyDescent="0.35">
      <c r="A5" s="49" t="s">
        <v>1236</v>
      </c>
      <c r="B5" s="49">
        <v>2023</v>
      </c>
      <c r="C5" s="63">
        <v>45001</v>
      </c>
      <c r="D5" s="49" t="s">
        <v>66</v>
      </c>
      <c r="E5" t="s">
        <v>91</v>
      </c>
      <c r="F5">
        <v>1</v>
      </c>
      <c r="G5">
        <v>4</v>
      </c>
      <c r="H5" t="s">
        <v>144</v>
      </c>
      <c r="I5" t="s">
        <v>145</v>
      </c>
      <c r="J5">
        <v>10050089669</v>
      </c>
    </row>
    <row r="6" spans="1:11" hidden="1" x14ac:dyDescent="0.35">
      <c r="A6" s="49" t="s">
        <v>1236</v>
      </c>
      <c r="B6" s="49">
        <v>2023</v>
      </c>
      <c r="C6" s="63">
        <v>45001</v>
      </c>
      <c r="D6" s="49" t="s">
        <v>66</v>
      </c>
      <c r="E6" t="s">
        <v>91</v>
      </c>
      <c r="F6">
        <v>1</v>
      </c>
      <c r="G6">
        <v>5</v>
      </c>
      <c r="H6" t="s">
        <v>60</v>
      </c>
      <c r="I6" t="s">
        <v>61</v>
      </c>
      <c r="J6">
        <v>10095274996</v>
      </c>
    </row>
    <row r="7" spans="1:11" hidden="1" x14ac:dyDescent="0.35">
      <c r="A7" s="49" t="s">
        <v>1236</v>
      </c>
      <c r="B7" s="49">
        <v>2023</v>
      </c>
      <c r="C7" s="63">
        <v>45001</v>
      </c>
      <c r="D7" s="49" t="s">
        <v>66</v>
      </c>
      <c r="E7" t="s">
        <v>91</v>
      </c>
      <c r="F7">
        <v>2</v>
      </c>
      <c r="G7">
        <v>1</v>
      </c>
      <c r="H7" t="s">
        <v>169</v>
      </c>
      <c r="I7" t="s">
        <v>31</v>
      </c>
      <c r="J7">
        <v>10021114658</v>
      </c>
    </row>
    <row r="8" spans="1:11" hidden="1" x14ac:dyDescent="0.35">
      <c r="A8" s="49" t="s">
        <v>1236</v>
      </c>
      <c r="B8" s="49">
        <v>2023</v>
      </c>
      <c r="C8" s="63">
        <v>45001</v>
      </c>
      <c r="D8" s="49" t="s">
        <v>66</v>
      </c>
      <c r="E8" t="s">
        <v>91</v>
      </c>
      <c r="F8">
        <v>2</v>
      </c>
      <c r="G8">
        <v>2</v>
      </c>
      <c r="H8" t="s">
        <v>124</v>
      </c>
      <c r="I8" t="s">
        <v>35</v>
      </c>
      <c r="J8">
        <v>10009012391</v>
      </c>
    </row>
    <row r="9" spans="1:11" hidden="1" x14ac:dyDescent="0.35">
      <c r="A9" s="49" t="s">
        <v>1236</v>
      </c>
      <c r="B9" s="49">
        <v>2023</v>
      </c>
      <c r="C9" s="63">
        <v>45001</v>
      </c>
      <c r="D9" s="49" t="s">
        <v>66</v>
      </c>
      <c r="E9" t="s">
        <v>91</v>
      </c>
      <c r="F9">
        <v>2</v>
      </c>
      <c r="G9">
        <v>3</v>
      </c>
      <c r="H9" t="s">
        <v>471</v>
      </c>
      <c r="I9" t="s">
        <v>42</v>
      </c>
      <c r="J9">
        <v>10010166590</v>
      </c>
    </row>
    <row r="10" spans="1:11" hidden="1" x14ac:dyDescent="0.35">
      <c r="A10" s="49" t="s">
        <v>1236</v>
      </c>
      <c r="B10" s="49">
        <v>2023</v>
      </c>
      <c r="C10" s="63">
        <v>45001</v>
      </c>
      <c r="D10" s="49" t="s">
        <v>66</v>
      </c>
      <c r="E10" t="s">
        <v>91</v>
      </c>
      <c r="F10">
        <v>2</v>
      </c>
      <c r="G10">
        <v>4</v>
      </c>
      <c r="H10" t="s">
        <v>1241</v>
      </c>
      <c r="I10" t="s">
        <v>212</v>
      </c>
      <c r="J10">
        <v>10010608447</v>
      </c>
    </row>
    <row r="11" spans="1:11" hidden="1" x14ac:dyDescent="0.35">
      <c r="A11" s="49" t="s">
        <v>1236</v>
      </c>
      <c r="B11" s="49">
        <v>2023</v>
      </c>
      <c r="C11" s="63">
        <v>45001</v>
      </c>
      <c r="D11" s="49" t="s">
        <v>66</v>
      </c>
      <c r="E11" t="s">
        <v>91</v>
      </c>
      <c r="F11">
        <v>2</v>
      </c>
      <c r="G11">
        <v>5</v>
      </c>
      <c r="H11" t="s">
        <v>100</v>
      </c>
      <c r="I11" t="s">
        <v>44</v>
      </c>
      <c r="J11">
        <v>10010830840</v>
      </c>
    </row>
    <row r="12" spans="1:11" hidden="1" x14ac:dyDescent="0.35">
      <c r="A12" s="49" t="s">
        <v>1236</v>
      </c>
      <c r="B12" s="49">
        <v>2023</v>
      </c>
      <c r="C12" s="63">
        <v>45001</v>
      </c>
      <c r="D12" s="49" t="s">
        <v>66</v>
      </c>
      <c r="E12" t="s">
        <v>91</v>
      </c>
      <c r="F12">
        <v>3</v>
      </c>
      <c r="G12">
        <v>1</v>
      </c>
      <c r="H12" t="s">
        <v>469</v>
      </c>
      <c r="I12" t="s">
        <v>31</v>
      </c>
      <c r="J12">
        <v>10122775712</v>
      </c>
    </row>
    <row r="13" spans="1:11" hidden="1" x14ac:dyDescent="0.35">
      <c r="A13" s="49" t="s">
        <v>1236</v>
      </c>
      <c r="B13" s="49">
        <v>2023</v>
      </c>
      <c r="C13" s="63">
        <v>45001</v>
      </c>
      <c r="D13" s="49" t="s">
        <v>66</v>
      </c>
      <c r="E13" t="s">
        <v>91</v>
      </c>
      <c r="F13">
        <v>3</v>
      </c>
      <c r="G13">
        <v>2</v>
      </c>
      <c r="H13" t="s">
        <v>470</v>
      </c>
      <c r="I13" t="s">
        <v>27</v>
      </c>
      <c r="J13">
        <v>10026071156</v>
      </c>
    </row>
    <row r="14" spans="1:11" hidden="1" x14ac:dyDescent="0.35">
      <c r="A14" s="49" t="s">
        <v>1236</v>
      </c>
      <c r="B14" s="49">
        <v>2023</v>
      </c>
      <c r="C14" s="63">
        <v>45001</v>
      </c>
      <c r="D14" s="49" t="s">
        <v>66</v>
      </c>
      <c r="E14" t="s">
        <v>91</v>
      </c>
      <c r="F14">
        <v>3</v>
      </c>
      <c r="G14">
        <v>3</v>
      </c>
      <c r="H14" t="s">
        <v>50</v>
      </c>
      <c r="I14" t="s">
        <v>44</v>
      </c>
      <c r="J14">
        <v>10009039774</v>
      </c>
    </row>
    <row r="15" spans="1:11" hidden="1" x14ac:dyDescent="0.35">
      <c r="A15" s="49" t="s">
        <v>1236</v>
      </c>
      <c r="B15" s="49">
        <v>2023</v>
      </c>
      <c r="C15" s="63">
        <v>45001</v>
      </c>
      <c r="D15" s="49" t="s">
        <v>66</v>
      </c>
      <c r="E15" t="s">
        <v>91</v>
      </c>
      <c r="F15">
        <v>3</v>
      </c>
      <c r="G15">
        <v>4</v>
      </c>
      <c r="H15" t="s">
        <v>853</v>
      </c>
      <c r="I15" t="s">
        <v>207</v>
      </c>
      <c r="J15">
        <v>10088729419</v>
      </c>
    </row>
    <row r="16" spans="1:11" hidden="1" x14ac:dyDescent="0.35">
      <c r="A16" s="49" t="s">
        <v>1236</v>
      </c>
      <c r="B16" s="49">
        <v>2023</v>
      </c>
      <c r="C16" s="63">
        <v>45001</v>
      </c>
      <c r="D16" s="49" t="s">
        <v>66</v>
      </c>
      <c r="E16" t="s">
        <v>91</v>
      </c>
      <c r="F16">
        <v>3</v>
      </c>
      <c r="G16">
        <v>5</v>
      </c>
      <c r="H16" t="s">
        <v>45</v>
      </c>
      <c r="I16" t="s">
        <v>46</v>
      </c>
      <c r="J16">
        <v>10009176281</v>
      </c>
    </row>
    <row r="17" spans="1:10" hidden="1" x14ac:dyDescent="0.35">
      <c r="A17" s="49" t="s">
        <v>1236</v>
      </c>
      <c r="B17" s="49">
        <v>2023</v>
      </c>
      <c r="C17" s="63">
        <v>45001</v>
      </c>
      <c r="D17" s="49" t="s">
        <v>66</v>
      </c>
      <c r="E17" t="s">
        <v>91</v>
      </c>
      <c r="F17">
        <v>4</v>
      </c>
      <c r="G17">
        <v>1</v>
      </c>
      <c r="H17" t="s">
        <v>115</v>
      </c>
      <c r="I17" t="s">
        <v>116</v>
      </c>
      <c r="J17">
        <v>10009009159</v>
      </c>
    </row>
    <row r="18" spans="1:10" hidden="1" x14ac:dyDescent="0.35">
      <c r="A18" s="49" t="s">
        <v>1236</v>
      </c>
      <c r="B18" s="49">
        <v>2023</v>
      </c>
      <c r="C18" s="63">
        <v>45001</v>
      </c>
      <c r="D18" s="49" t="s">
        <v>66</v>
      </c>
      <c r="E18" t="s">
        <v>91</v>
      </c>
      <c r="F18">
        <v>4</v>
      </c>
      <c r="G18">
        <v>2</v>
      </c>
      <c r="H18" t="s">
        <v>167</v>
      </c>
      <c r="I18" t="s">
        <v>46</v>
      </c>
      <c r="J18">
        <v>10005953154</v>
      </c>
    </row>
    <row r="19" spans="1:10" hidden="1" x14ac:dyDescent="0.35">
      <c r="A19" s="49" t="s">
        <v>1236</v>
      </c>
      <c r="B19" s="49">
        <v>2023</v>
      </c>
      <c r="C19" s="63">
        <v>45001</v>
      </c>
      <c r="D19" s="49" t="s">
        <v>66</v>
      </c>
      <c r="E19" t="s">
        <v>91</v>
      </c>
      <c r="F19">
        <v>4</v>
      </c>
      <c r="G19">
        <v>3</v>
      </c>
      <c r="H19" t="s">
        <v>108</v>
      </c>
      <c r="I19" t="s">
        <v>109</v>
      </c>
      <c r="J19">
        <v>10117936018</v>
      </c>
    </row>
    <row r="20" spans="1:10" hidden="1" x14ac:dyDescent="0.35">
      <c r="A20" s="49" t="s">
        <v>1236</v>
      </c>
      <c r="B20" s="49">
        <v>2023</v>
      </c>
      <c r="C20" s="63">
        <v>45001</v>
      </c>
      <c r="D20" s="49" t="s">
        <v>66</v>
      </c>
      <c r="E20" t="s">
        <v>91</v>
      </c>
      <c r="F20">
        <v>4</v>
      </c>
      <c r="G20">
        <v>4</v>
      </c>
      <c r="H20" t="s">
        <v>171</v>
      </c>
      <c r="I20" t="s">
        <v>82</v>
      </c>
      <c r="J20">
        <v>10007073506</v>
      </c>
    </row>
    <row r="21" spans="1:10" hidden="1" x14ac:dyDescent="0.35">
      <c r="A21" s="49" t="s">
        <v>1236</v>
      </c>
      <c r="B21" s="49">
        <v>2023</v>
      </c>
      <c r="C21" s="63">
        <v>45001</v>
      </c>
      <c r="D21" s="49" t="s">
        <v>66</v>
      </c>
      <c r="E21" t="s">
        <v>91</v>
      </c>
      <c r="F21">
        <v>4</v>
      </c>
      <c r="G21">
        <v>5</v>
      </c>
      <c r="H21" t="s">
        <v>151</v>
      </c>
      <c r="I21" t="s">
        <v>152</v>
      </c>
      <c r="J21">
        <v>10063279447</v>
      </c>
    </row>
    <row r="22" spans="1:10" hidden="1" x14ac:dyDescent="0.35">
      <c r="A22" s="49" t="s">
        <v>1236</v>
      </c>
      <c r="B22" s="49">
        <v>2023</v>
      </c>
      <c r="C22" s="63">
        <v>45001</v>
      </c>
      <c r="D22" s="49" t="s">
        <v>66</v>
      </c>
      <c r="E22" t="s">
        <v>91</v>
      </c>
      <c r="F22">
        <v>5</v>
      </c>
      <c r="G22">
        <v>1</v>
      </c>
      <c r="H22" t="s">
        <v>132</v>
      </c>
      <c r="I22" t="s">
        <v>113</v>
      </c>
      <c r="J22">
        <v>10015483305</v>
      </c>
    </row>
    <row r="23" spans="1:10" hidden="1" x14ac:dyDescent="0.35">
      <c r="A23" s="49" t="s">
        <v>1236</v>
      </c>
      <c r="B23" s="49">
        <v>2023</v>
      </c>
      <c r="C23" s="63">
        <v>45001</v>
      </c>
      <c r="D23" s="49" t="s">
        <v>66</v>
      </c>
      <c r="E23" t="s">
        <v>91</v>
      </c>
      <c r="F23">
        <v>5</v>
      </c>
      <c r="G23">
        <v>2</v>
      </c>
      <c r="H23" t="s">
        <v>28</v>
      </c>
      <c r="I23" t="s">
        <v>29</v>
      </c>
      <c r="J23">
        <v>10007779683</v>
      </c>
    </row>
    <row r="24" spans="1:10" hidden="1" x14ac:dyDescent="0.35">
      <c r="A24" s="49" t="s">
        <v>1236</v>
      </c>
      <c r="B24" s="49">
        <v>2023</v>
      </c>
      <c r="C24" s="63">
        <v>45001</v>
      </c>
      <c r="D24" s="49" t="s">
        <v>66</v>
      </c>
      <c r="E24" t="s">
        <v>91</v>
      </c>
      <c r="F24">
        <v>5</v>
      </c>
      <c r="G24">
        <v>3</v>
      </c>
      <c r="H24" t="s">
        <v>38</v>
      </c>
      <c r="I24" t="s">
        <v>39</v>
      </c>
      <c r="J24">
        <v>10129788610</v>
      </c>
    </row>
    <row r="25" spans="1:10" hidden="1" x14ac:dyDescent="0.35">
      <c r="A25" s="49" t="s">
        <v>1236</v>
      </c>
      <c r="B25" s="49">
        <v>2023</v>
      </c>
      <c r="C25" s="63">
        <v>45001</v>
      </c>
      <c r="D25" s="49" t="s">
        <v>66</v>
      </c>
      <c r="E25" t="s">
        <v>91</v>
      </c>
      <c r="F25">
        <v>5</v>
      </c>
      <c r="G25">
        <v>4</v>
      </c>
      <c r="H25" t="s">
        <v>57</v>
      </c>
      <c r="I25" t="s">
        <v>58</v>
      </c>
      <c r="J25">
        <v>10023551075</v>
      </c>
    </row>
    <row r="26" spans="1:10" hidden="1" x14ac:dyDescent="0.35">
      <c r="A26" s="49" t="s">
        <v>1236</v>
      </c>
      <c r="B26" s="49">
        <v>2023</v>
      </c>
      <c r="C26" s="63">
        <v>45001</v>
      </c>
      <c r="D26" s="49" t="s">
        <v>66</v>
      </c>
      <c r="E26" t="s">
        <v>91</v>
      </c>
      <c r="F26">
        <v>5</v>
      </c>
      <c r="G26">
        <v>5</v>
      </c>
      <c r="H26" t="s">
        <v>163</v>
      </c>
      <c r="I26" t="s">
        <v>164</v>
      </c>
      <c r="J26">
        <v>10072398356</v>
      </c>
    </row>
    <row r="27" spans="1:10" hidden="1" x14ac:dyDescent="0.35">
      <c r="A27" s="49" t="s">
        <v>1236</v>
      </c>
      <c r="B27" s="49">
        <v>2023</v>
      </c>
      <c r="C27" s="63">
        <v>45001</v>
      </c>
      <c r="D27" s="49" t="s">
        <v>66</v>
      </c>
      <c r="E27" t="s">
        <v>91</v>
      </c>
      <c r="F27">
        <v>6</v>
      </c>
      <c r="G27">
        <v>1</v>
      </c>
      <c r="H27" t="s">
        <v>40</v>
      </c>
      <c r="I27" t="s">
        <v>29</v>
      </c>
      <c r="J27">
        <v>10009178002</v>
      </c>
    </row>
    <row r="28" spans="1:10" hidden="1" x14ac:dyDescent="0.35">
      <c r="A28" s="49" t="s">
        <v>1236</v>
      </c>
      <c r="B28" s="49">
        <v>2023</v>
      </c>
      <c r="C28" s="63">
        <v>45001</v>
      </c>
      <c r="D28" s="49" t="s">
        <v>66</v>
      </c>
      <c r="E28" t="s">
        <v>91</v>
      </c>
      <c r="F28">
        <v>6</v>
      </c>
      <c r="G28">
        <v>2</v>
      </c>
      <c r="H28" t="s">
        <v>110</v>
      </c>
      <c r="I28" t="s">
        <v>58</v>
      </c>
      <c r="J28">
        <v>10010797292</v>
      </c>
    </row>
    <row r="29" spans="1:10" hidden="1" x14ac:dyDescent="0.35">
      <c r="A29" s="49" t="s">
        <v>1236</v>
      </c>
      <c r="B29" s="49">
        <v>2023</v>
      </c>
      <c r="C29" s="63">
        <v>45001</v>
      </c>
      <c r="D29" s="49" t="s">
        <v>66</v>
      </c>
      <c r="E29" t="s">
        <v>91</v>
      </c>
      <c r="F29">
        <v>6</v>
      </c>
      <c r="G29">
        <v>3</v>
      </c>
      <c r="H29" t="s">
        <v>51</v>
      </c>
      <c r="I29" t="s">
        <v>52</v>
      </c>
      <c r="J29">
        <v>10010645732</v>
      </c>
    </row>
    <row r="30" spans="1:10" hidden="1" x14ac:dyDescent="0.35">
      <c r="A30" s="49" t="s">
        <v>1236</v>
      </c>
      <c r="B30" s="49">
        <v>2023</v>
      </c>
      <c r="C30" s="63">
        <v>45001</v>
      </c>
      <c r="D30" s="49" t="s">
        <v>66</v>
      </c>
      <c r="E30" t="s">
        <v>91</v>
      </c>
      <c r="F30">
        <v>6</v>
      </c>
      <c r="G30">
        <v>4</v>
      </c>
      <c r="H30" t="s">
        <v>181</v>
      </c>
      <c r="I30" t="s">
        <v>42</v>
      </c>
      <c r="J30">
        <v>10009903983</v>
      </c>
    </row>
    <row r="31" spans="1:10" hidden="1" x14ac:dyDescent="0.35">
      <c r="A31" s="49" t="s">
        <v>1236</v>
      </c>
      <c r="B31" s="49">
        <v>2023</v>
      </c>
      <c r="C31" s="63">
        <v>45001</v>
      </c>
      <c r="D31" s="49" t="s">
        <v>66</v>
      </c>
      <c r="E31" t="s">
        <v>91</v>
      </c>
      <c r="F31">
        <v>6</v>
      </c>
      <c r="G31">
        <v>5</v>
      </c>
      <c r="H31" t="s">
        <v>803</v>
      </c>
      <c r="I31" t="s">
        <v>207</v>
      </c>
      <c r="J31">
        <v>10088726789</v>
      </c>
    </row>
    <row r="32" spans="1:10" hidden="1" x14ac:dyDescent="0.35">
      <c r="A32" s="49" t="s">
        <v>1236</v>
      </c>
      <c r="B32" s="49">
        <v>2023</v>
      </c>
      <c r="C32" s="63">
        <v>45001</v>
      </c>
      <c r="D32" s="49" t="s">
        <v>66</v>
      </c>
      <c r="E32" t="s">
        <v>91</v>
      </c>
      <c r="F32">
        <v>6</v>
      </c>
      <c r="G32">
        <v>6</v>
      </c>
      <c r="H32" t="s">
        <v>1240</v>
      </c>
      <c r="I32" t="s">
        <v>161</v>
      </c>
      <c r="J32">
        <v>10122266258</v>
      </c>
    </row>
    <row r="33" spans="1:10" hidden="1" x14ac:dyDescent="0.35">
      <c r="A33" s="49" t="s">
        <v>1236</v>
      </c>
      <c r="B33" s="49">
        <v>2023</v>
      </c>
      <c r="C33" s="63">
        <v>45001</v>
      </c>
      <c r="D33" s="49" t="s">
        <v>66</v>
      </c>
      <c r="E33" t="s">
        <v>91</v>
      </c>
      <c r="F33">
        <v>7</v>
      </c>
      <c r="G33">
        <v>1</v>
      </c>
      <c r="H33" t="s">
        <v>128</v>
      </c>
      <c r="I33" t="s">
        <v>104</v>
      </c>
      <c r="J33">
        <v>10010821241</v>
      </c>
    </row>
    <row r="34" spans="1:10" hidden="1" x14ac:dyDescent="0.35">
      <c r="A34" s="49" t="s">
        <v>1236</v>
      </c>
      <c r="B34" s="49">
        <v>2023</v>
      </c>
      <c r="C34" s="63">
        <v>45001</v>
      </c>
      <c r="D34" s="49" t="s">
        <v>66</v>
      </c>
      <c r="E34" t="s">
        <v>91</v>
      </c>
      <c r="F34">
        <v>7</v>
      </c>
      <c r="G34">
        <v>2</v>
      </c>
      <c r="H34" t="s">
        <v>36</v>
      </c>
      <c r="I34" t="s">
        <v>37</v>
      </c>
      <c r="J34">
        <v>10011152354</v>
      </c>
    </row>
    <row r="35" spans="1:10" hidden="1" x14ac:dyDescent="0.35">
      <c r="A35" s="49" t="s">
        <v>1236</v>
      </c>
      <c r="B35" s="49">
        <v>2023</v>
      </c>
      <c r="C35" s="63">
        <v>45001</v>
      </c>
      <c r="D35" s="49" t="s">
        <v>66</v>
      </c>
      <c r="E35" t="s">
        <v>91</v>
      </c>
      <c r="F35">
        <v>7</v>
      </c>
      <c r="G35">
        <v>3</v>
      </c>
      <c r="H35" t="s">
        <v>148</v>
      </c>
      <c r="I35" t="s">
        <v>56</v>
      </c>
      <c r="J35">
        <v>10007890932</v>
      </c>
    </row>
    <row r="36" spans="1:10" hidden="1" x14ac:dyDescent="0.35">
      <c r="A36" s="49" t="s">
        <v>1236</v>
      </c>
      <c r="B36" s="49">
        <v>2023</v>
      </c>
      <c r="C36" s="63">
        <v>45001</v>
      </c>
      <c r="D36" s="49" t="s">
        <v>66</v>
      </c>
      <c r="E36" t="s">
        <v>91</v>
      </c>
      <c r="F36">
        <v>7</v>
      </c>
      <c r="G36">
        <v>4</v>
      </c>
      <c r="H36" t="s">
        <v>93</v>
      </c>
      <c r="I36" t="s">
        <v>52</v>
      </c>
      <c r="J36">
        <v>10009150215</v>
      </c>
    </row>
    <row r="37" spans="1:10" hidden="1" x14ac:dyDescent="0.35">
      <c r="A37" s="49" t="s">
        <v>1236</v>
      </c>
      <c r="B37" s="49">
        <v>2023</v>
      </c>
      <c r="C37" s="63">
        <v>45001</v>
      </c>
      <c r="D37" s="49" t="s">
        <v>66</v>
      </c>
      <c r="E37" t="s">
        <v>91</v>
      </c>
      <c r="F37">
        <v>7</v>
      </c>
      <c r="G37">
        <v>5</v>
      </c>
      <c r="H37" t="s">
        <v>687</v>
      </c>
      <c r="I37" t="s">
        <v>161</v>
      </c>
      <c r="J37">
        <v>10092163118</v>
      </c>
    </row>
    <row r="38" spans="1:10" hidden="1" x14ac:dyDescent="0.35">
      <c r="A38" s="49" t="s">
        <v>1236</v>
      </c>
      <c r="B38" s="49">
        <v>2023</v>
      </c>
      <c r="C38" s="63">
        <v>45001</v>
      </c>
      <c r="D38" s="49" t="s">
        <v>66</v>
      </c>
      <c r="E38" t="s">
        <v>91</v>
      </c>
      <c r="F38">
        <v>7</v>
      </c>
      <c r="G38">
        <v>6</v>
      </c>
      <c r="H38" t="s">
        <v>153</v>
      </c>
      <c r="I38" t="s">
        <v>154</v>
      </c>
      <c r="J38">
        <v>10004717719</v>
      </c>
    </row>
    <row r="39" spans="1:10" hidden="1" x14ac:dyDescent="0.35">
      <c r="A39" s="49" t="s">
        <v>1236</v>
      </c>
      <c r="B39" s="49">
        <v>2023</v>
      </c>
      <c r="C39" s="63">
        <v>45001</v>
      </c>
      <c r="D39" s="49" t="s">
        <v>66</v>
      </c>
      <c r="E39" t="s">
        <v>91</v>
      </c>
      <c r="F39">
        <v>8</v>
      </c>
      <c r="G39">
        <v>1</v>
      </c>
      <c r="H39" t="s">
        <v>98</v>
      </c>
      <c r="I39" t="s">
        <v>168</v>
      </c>
      <c r="J39">
        <v>10010592279</v>
      </c>
    </row>
    <row r="40" spans="1:10" hidden="1" x14ac:dyDescent="0.35">
      <c r="A40" s="49" t="s">
        <v>1236</v>
      </c>
      <c r="B40" s="49">
        <v>2023</v>
      </c>
      <c r="C40" s="63">
        <v>45001</v>
      </c>
      <c r="D40" s="49" t="s">
        <v>66</v>
      </c>
      <c r="E40" t="s">
        <v>91</v>
      </c>
      <c r="F40">
        <v>8</v>
      </c>
      <c r="G40">
        <v>2</v>
      </c>
      <c r="H40" t="s">
        <v>683</v>
      </c>
      <c r="I40" t="s">
        <v>95</v>
      </c>
      <c r="J40">
        <v>10010170331</v>
      </c>
    </row>
    <row r="41" spans="1:10" hidden="1" x14ac:dyDescent="0.35">
      <c r="A41" s="49" t="s">
        <v>1236</v>
      </c>
      <c r="B41" s="49">
        <v>2023</v>
      </c>
      <c r="C41" s="63">
        <v>45001</v>
      </c>
      <c r="D41" s="49" t="s">
        <v>66</v>
      </c>
      <c r="E41" t="s">
        <v>91</v>
      </c>
      <c r="F41">
        <v>8</v>
      </c>
      <c r="G41">
        <v>3</v>
      </c>
      <c r="H41" t="s">
        <v>59</v>
      </c>
      <c r="I41" t="s">
        <v>37</v>
      </c>
      <c r="J41">
        <v>10007502427</v>
      </c>
    </row>
    <row r="42" spans="1:10" hidden="1" x14ac:dyDescent="0.35">
      <c r="A42" s="49" t="s">
        <v>1236</v>
      </c>
      <c r="B42" s="49">
        <v>2023</v>
      </c>
      <c r="C42" s="63">
        <v>45001</v>
      </c>
      <c r="D42" s="49" t="s">
        <v>66</v>
      </c>
      <c r="E42" t="s">
        <v>91</v>
      </c>
      <c r="F42">
        <v>8</v>
      </c>
      <c r="G42">
        <v>4</v>
      </c>
      <c r="H42" t="s">
        <v>1242</v>
      </c>
      <c r="I42" t="s">
        <v>63</v>
      </c>
      <c r="J42">
        <v>10089127018</v>
      </c>
    </row>
    <row r="43" spans="1:10" hidden="1" x14ac:dyDescent="0.35">
      <c r="A43" s="49" t="s">
        <v>1236</v>
      </c>
      <c r="B43" s="49">
        <v>2023</v>
      </c>
      <c r="C43" s="63">
        <v>45001</v>
      </c>
      <c r="D43" s="49" t="s">
        <v>66</v>
      </c>
      <c r="E43" t="s">
        <v>91</v>
      </c>
      <c r="F43">
        <v>8</v>
      </c>
      <c r="G43">
        <v>5</v>
      </c>
      <c r="H43" t="s">
        <v>103</v>
      </c>
      <c r="I43" t="s">
        <v>104</v>
      </c>
      <c r="J43">
        <v>10009010876</v>
      </c>
    </row>
    <row r="44" spans="1:10" hidden="1" x14ac:dyDescent="0.35">
      <c r="A44" s="49" t="s">
        <v>1236</v>
      </c>
      <c r="B44" s="49">
        <v>2023</v>
      </c>
      <c r="C44" s="63">
        <v>45001</v>
      </c>
      <c r="D44" s="49" t="s">
        <v>66</v>
      </c>
      <c r="E44" t="s">
        <v>91</v>
      </c>
      <c r="F44">
        <v>8</v>
      </c>
      <c r="G44">
        <v>6</v>
      </c>
      <c r="H44" t="s">
        <v>157</v>
      </c>
      <c r="I44" t="s">
        <v>142</v>
      </c>
      <c r="J44">
        <v>10006063086</v>
      </c>
    </row>
    <row r="45" spans="1:10" hidden="1" x14ac:dyDescent="0.35">
      <c r="A45" s="49" t="s">
        <v>1236</v>
      </c>
      <c r="B45" s="49">
        <v>2023</v>
      </c>
      <c r="C45" s="63">
        <v>45001</v>
      </c>
      <c r="D45" s="49" t="s">
        <v>66</v>
      </c>
      <c r="E45" t="s">
        <v>91</v>
      </c>
      <c r="F45">
        <v>9</v>
      </c>
      <c r="G45">
        <v>1</v>
      </c>
      <c r="H45" t="s">
        <v>112</v>
      </c>
      <c r="I45" t="s">
        <v>113</v>
      </c>
      <c r="J45">
        <v>10009967641</v>
      </c>
    </row>
    <row r="46" spans="1:10" hidden="1" x14ac:dyDescent="0.35">
      <c r="A46" s="49" t="s">
        <v>1236</v>
      </c>
      <c r="B46" s="49">
        <v>2023</v>
      </c>
      <c r="C46" s="63">
        <v>45001</v>
      </c>
      <c r="D46" s="49" t="s">
        <v>66</v>
      </c>
      <c r="E46" t="s">
        <v>91</v>
      </c>
      <c r="F46">
        <v>9</v>
      </c>
      <c r="G46">
        <v>2</v>
      </c>
      <c r="H46" t="s">
        <v>24</v>
      </c>
      <c r="I46" t="s">
        <v>25</v>
      </c>
      <c r="J46">
        <v>10028995102</v>
      </c>
    </row>
    <row r="47" spans="1:10" hidden="1" x14ac:dyDescent="0.35">
      <c r="A47" s="49" t="s">
        <v>1236</v>
      </c>
      <c r="B47" s="49">
        <v>2023</v>
      </c>
      <c r="C47" s="63">
        <v>45001</v>
      </c>
      <c r="D47" s="49" t="s">
        <v>66</v>
      </c>
      <c r="E47" t="s">
        <v>91</v>
      </c>
      <c r="F47">
        <v>9</v>
      </c>
      <c r="G47">
        <v>3</v>
      </c>
      <c r="H47" t="s">
        <v>143</v>
      </c>
      <c r="I47" t="s">
        <v>95</v>
      </c>
      <c r="J47">
        <v>10009181234</v>
      </c>
    </row>
    <row r="48" spans="1:10" hidden="1" x14ac:dyDescent="0.35">
      <c r="A48" s="49" t="s">
        <v>1236</v>
      </c>
      <c r="B48" s="49">
        <v>2023</v>
      </c>
      <c r="C48" s="63">
        <v>45001</v>
      </c>
      <c r="D48" s="49" t="s">
        <v>66</v>
      </c>
      <c r="E48" t="s">
        <v>91</v>
      </c>
      <c r="F48">
        <v>9</v>
      </c>
      <c r="G48">
        <v>4</v>
      </c>
      <c r="H48" t="s">
        <v>184</v>
      </c>
      <c r="I48" t="s">
        <v>478</v>
      </c>
      <c r="J48">
        <v>10034964036</v>
      </c>
    </row>
    <row r="49" spans="1:10" hidden="1" x14ac:dyDescent="0.35">
      <c r="A49" s="49" t="s">
        <v>1236</v>
      </c>
      <c r="B49" s="49">
        <v>2023</v>
      </c>
      <c r="C49" s="63">
        <v>45001</v>
      </c>
      <c r="D49" s="49" t="s">
        <v>66</v>
      </c>
      <c r="E49" t="s">
        <v>91</v>
      </c>
      <c r="F49">
        <v>9</v>
      </c>
      <c r="G49">
        <v>5</v>
      </c>
      <c r="H49" t="s">
        <v>141</v>
      </c>
      <c r="I49" t="s">
        <v>142</v>
      </c>
      <c r="J49">
        <v>10009073524</v>
      </c>
    </row>
    <row r="50" spans="1:10" hidden="1" x14ac:dyDescent="0.35">
      <c r="A50" s="49" t="s">
        <v>1236</v>
      </c>
      <c r="B50" s="49">
        <v>2023</v>
      </c>
      <c r="C50" s="63">
        <v>45001</v>
      </c>
      <c r="D50" s="49" t="s">
        <v>66</v>
      </c>
      <c r="E50" t="s">
        <v>91</v>
      </c>
      <c r="F50">
        <v>9</v>
      </c>
      <c r="G50">
        <v>6</v>
      </c>
      <c r="H50" t="s">
        <v>76</v>
      </c>
      <c r="I50" t="s">
        <v>1176</v>
      </c>
      <c r="J50">
        <v>10049101683</v>
      </c>
    </row>
    <row r="51" spans="1:10" hidden="1" x14ac:dyDescent="0.35">
      <c r="A51" s="49" t="s">
        <v>1236</v>
      </c>
      <c r="B51" s="49">
        <v>2023</v>
      </c>
      <c r="C51" s="63">
        <v>45001</v>
      </c>
      <c r="D51" s="49" t="s">
        <v>66</v>
      </c>
      <c r="E51" t="s">
        <v>91</v>
      </c>
      <c r="F51">
        <v>10</v>
      </c>
      <c r="G51">
        <v>1</v>
      </c>
      <c r="H51" t="s">
        <v>107</v>
      </c>
      <c r="I51" t="s">
        <v>168</v>
      </c>
      <c r="J51">
        <v>10020900955</v>
      </c>
    </row>
    <row r="52" spans="1:10" hidden="1" x14ac:dyDescent="0.35">
      <c r="A52" s="49" t="s">
        <v>1236</v>
      </c>
      <c r="B52" s="49">
        <v>2023</v>
      </c>
      <c r="C52" s="63">
        <v>45001</v>
      </c>
      <c r="D52" s="49" t="s">
        <v>66</v>
      </c>
      <c r="E52" t="s">
        <v>91</v>
      </c>
      <c r="F52">
        <v>10</v>
      </c>
      <c r="G52">
        <v>2</v>
      </c>
      <c r="H52" t="s">
        <v>1238</v>
      </c>
      <c r="I52" t="s">
        <v>25</v>
      </c>
      <c r="J52">
        <v>10034048600</v>
      </c>
    </row>
    <row r="53" spans="1:10" hidden="1" x14ac:dyDescent="0.35">
      <c r="A53" s="49" t="s">
        <v>1236</v>
      </c>
      <c r="B53" s="49">
        <v>2023</v>
      </c>
      <c r="C53" s="63">
        <v>45001</v>
      </c>
      <c r="D53" s="49" t="s">
        <v>66</v>
      </c>
      <c r="E53" t="s">
        <v>91</v>
      </c>
      <c r="F53">
        <v>10</v>
      </c>
      <c r="G53">
        <v>3</v>
      </c>
      <c r="H53" t="s">
        <v>111</v>
      </c>
      <c r="I53" t="s">
        <v>61</v>
      </c>
      <c r="J53">
        <v>10050873046</v>
      </c>
    </row>
    <row r="54" spans="1:10" hidden="1" x14ac:dyDescent="0.35">
      <c r="A54" s="49" t="s">
        <v>1236</v>
      </c>
      <c r="B54" s="49">
        <v>2023</v>
      </c>
      <c r="C54" s="63">
        <v>45001</v>
      </c>
      <c r="D54" s="49" t="s">
        <v>66</v>
      </c>
      <c r="E54" t="s">
        <v>91</v>
      </c>
      <c r="F54">
        <v>10</v>
      </c>
      <c r="G54">
        <v>4</v>
      </c>
      <c r="H54" t="s">
        <v>55</v>
      </c>
      <c r="I54" t="s">
        <v>56</v>
      </c>
      <c r="J54">
        <v>10064034229</v>
      </c>
    </row>
    <row r="55" spans="1:10" hidden="1" x14ac:dyDescent="0.35">
      <c r="A55" s="49" t="s">
        <v>1236</v>
      </c>
      <c r="B55" s="49">
        <v>2023</v>
      </c>
      <c r="C55" s="63">
        <v>45001</v>
      </c>
      <c r="D55" s="49" t="s">
        <v>66</v>
      </c>
      <c r="E55" t="s">
        <v>91</v>
      </c>
      <c r="F55">
        <v>10</v>
      </c>
      <c r="G55">
        <v>5</v>
      </c>
      <c r="H55" t="s">
        <v>125</v>
      </c>
      <c r="I55" t="s">
        <v>75</v>
      </c>
      <c r="J55">
        <v>10017950943</v>
      </c>
    </row>
    <row r="56" spans="1:10" hidden="1" x14ac:dyDescent="0.35">
      <c r="A56" s="49" t="s">
        <v>1236</v>
      </c>
      <c r="B56" s="49">
        <v>2023</v>
      </c>
      <c r="C56" s="63">
        <v>45001</v>
      </c>
      <c r="D56" s="49" t="s">
        <v>66</v>
      </c>
      <c r="E56" t="s">
        <v>91</v>
      </c>
      <c r="F56">
        <v>10</v>
      </c>
      <c r="G56">
        <v>6</v>
      </c>
      <c r="H56" t="s">
        <v>130</v>
      </c>
      <c r="I56" t="s">
        <v>131</v>
      </c>
      <c r="J56">
        <v>10057795513</v>
      </c>
    </row>
    <row r="57" spans="1:10" hidden="1" x14ac:dyDescent="0.35">
      <c r="A57" s="49" t="s">
        <v>1236</v>
      </c>
      <c r="B57" s="49">
        <v>2023</v>
      </c>
      <c r="C57" s="63">
        <v>45001</v>
      </c>
      <c r="D57" s="49" t="s">
        <v>66</v>
      </c>
      <c r="E57" t="s">
        <v>117</v>
      </c>
      <c r="F57">
        <v>1</v>
      </c>
      <c r="G57">
        <v>1</v>
      </c>
      <c r="H57" t="s">
        <v>99</v>
      </c>
      <c r="I57" t="s">
        <v>27</v>
      </c>
      <c r="J57">
        <v>10010678569</v>
      </c>
    </row>
    <row r="58" spans="1:10" hidden="1" x14ac:dyDescent="0.35">
      <c r="A58" s="49" t="s">
        <v>1236</v>
      </c>
      <c r="B58" s="49">
        <v>2023</v>
      </c>
      <c r="C58" s="63">
        <v>45001</v>
      </c>
      <c r="D58" s="49" t="s">
        <v>66</v>
      </c>
      <c r="E58" t="s">
        <v>117</v>
      </c>
      <c r="F58">
        <v>1</v>
      </c>
      <c r="G58">
        <v>2</v>
      </c>
      <c r="H58" t="s">
        <v>28</v>
      </c>
      <c r="I58" t="s">
        <v>29</v>
      </c>
      <c r="J58">
        <v>10007779683</v>
      </c>
    </row>
    <row r="59" spans="1:10" hidden="1" x14ac:dyDescent="0.35">
      <c r="A59" s="49" t="s">
        <v>1236</v>
      </c>
      <c r="B59" s="49">
        <v>2023</v>
      </c>
      <c r="C59" s="63">
        <v>45001</v>
      </c>
      <c r="D59" s="49" t="s">
        <v>66</v>
      </c>
      <c r="E59" t="s">
        <v>117</v>
      </c>
      <c r="F59">
        <v>1</v>
      </c>
      <c r="G59">
        <v>3</v>
      </c>
      <c r="H59" t="s">
        <v>1238</v>
      </c>
      <c r="I59" t="s">
        <v>25</v>
      </c>
      <c r="J59">
        <v>10034048600</v>
      </c>
    </row>
    <row r="60" spans="1:10" hidden="1" x14ac:dyDescent="0.35">
      <c r="A60" s="49" t="s">
        <v>1236</v>
      </c>
      <c r="B60" s="49">
        <v>2023</v>
      </c>
      <c r="C60" s="63">
        <v>45001</v>
      </c>
      <c r="D60" s="49" t="s">
        <v>66</v>
      </c>
      <c r="E60" t="s">
        <v>117</v>
      </c>
      <c r="F60">
        <v>1</v>
      </c>
      <c r="G60">
        <v>4</v>
      </c>
      <c r="H60" t="s">
        <v>151</v>
      </c>
      <c r="I60" t="s">
        <v>152</v>
      </c>
      <c r="J60">
        <v>10063279447</v>
      </c>
    </row>
    <row r="61" spans="1:10" hidden="1" x14ac:dyDescent="0.35">
      <c r="A61" s="49" t="s">
        <v>1236</v>
      </c>
      <c r="B61" s="49">
        <v>2023</v>
      </c>
      <c r="C61" s="63">
        <v>45001</v>
      </c>
      <c r="D61" s="49" t="s">
        <v>66</v>
      </c>
      <c r="E61" t="s">
        <v>117</v>
      </c>
      <c r="F61">
        <v>1</v>
      </c>
      <c r="G61">
        <v>5</v>
      </c>
      <c r="H61" t="s">
        <v>1242</v>
      </c>
      <c r="I61" t="s">
        <v>63</v>
      </c>
      <c r="J61">
        <v>10089127018</v>
      </c>
    </row>
    <row r="62" spans="1:10" hidden="1" x14ac:dyDescent="0.35">
      <c r="A62" s="49" t="s">
        <v>1236</v>
      </c>
      <c r="B62" s="49">
        <v>2023</v>
      </c>
      <c r="C62" s="63">
        <v>45001</v>
      </c>
      <c r="D62" s="49" t="s">
        <v>66</v>
      </c>
      <c r="E62" t="s">
        <v>117</v>
      </c>
      <c r="F62">
        <v>1</v>
      </c>
      <c r="G62">
        <v>6</v>
      </c>
      <c r="H62" t="s">
        <v>1240</v>
      </c>
      <c r="I62" t="s">
        <v>161</v>
      </c>
      <c r="J62">
        <v>10122266258</v>
      </c>
    </row>
    <row r="63" spans="1:10" hidden="1" x14ac:dyDescent="0.35">
      <c r="A63" s="49" t="s">
        <v>1236</v>
      </c>
      <c r="B63" s="49">
        <v>2023</v>
      </c>
      <c r="C63" s="63">
        <v>45001</v>
      </c>
      <c r="D63" s="49" t="s">
        <v>66</v>
      </c>
      <c r="E63" t="s">
        <v>117</v>
      </c>
      <c r="F63">
        <v>2</v>
      </c>
      <c r="G63">
        <v>1</v>
      </c>
      <c r="H63" t="s">
        <v>171</v>
      </c>
      <c r="I63" t="s">
        <v>82</v>
      </c>
      <c r="J63">
        <v>10007073506</v>
      </c>
    </row>
    <row r="64" spans="1:10" hidden="1" x14ac:dyDescent="0.35">
      <c r="A64" s="49" t="s">
        <v>1236</v>
      </c>
      <c r="B64" s="49">
        <v>2023</v>
      </c>
      <c r="C64" s="63">
        <v>45001</v>
      </c>
      <c r="D64" s="49" t="s">
        <v>66</v>
      </c>
      <c r="E64" t="s">
        <v>117</v>
      </c>
      <c r="F64">
        <v>2</v>
      </c>
      <c r="G64">
        <v>2</v>
      </c>
      <c r="H64" t="s">
        <v>36</v>
      </c>
      <c r="I64" t="s">
        <v>37</v>
      </c>
      <c r="J64">
        <v>10011152354</v>
      </c>
    </row>
    <row r="65" spans="1:10" hidden="1" x14ac:dyDescent="0.35">
      <c r="A65" s="49" t="s">
        <v>1236</v>
      </c>
      <c r="B65" s="49">
        <v>2023</v>
      </c>
      <c r="C65" s="63">
        <v>45001</v>
      </c>
      <c r="D65" s="49" t="s">
        <v>66</v>
      </c>
      <c r="E65" t="s">
        <v>117</v>
      </c>
      <c r="F65">
        <v>2</v>
      </c>
      <c r="G65">
        <v>3</v>
      </c>
      <c r="H65" t="s">
        <v>103</v>
      </c>
      <c r="I65" t="s">
        <v>104</v>
      </c>
      <c r="J65">
        <v>10009010876</v>
      </c>
    </row>
    <row r="66" spans="1:10" hidden="1" x14ac:dyDescent="0.35">
      <c r="A66" s="49" t="s">
        <v>1236</v>
      </c>
      <c r="B66" s="49">
        <v>2023</v>
      </c>
      <c r="C66" s="63">
        <v>45001</v>
      </c>
      <c r="D66" s="49" t="s">
        <v>66</v>
      </c>
      <c r="E66" t="s">
        <v>117</v>
      </c>
      <c r="F66">
        <v>2</v>
      </c>
      <c r="G66">
        <v>4</v>
      </c>
      <c r="H66" t="s">
        <v>38</v>
      </c>
      <c r="I66" t="s">
        <v>39</v>
      </c>
      <c r="J66">
        <v>10129788610</v>
      </c>
    </row>
    <row r="67" spans="1:10" hidden="1" x14ac:dyDescent="0.35">
      <c r="A67" s="49" t="s">
        <v>1236</v>
      </c>
      <c r="B67" s="49">
        <v>2023</v>
      </c>
      <c r="C67" s="63">
        <v>45001</v>
      </c>
      <c r="D67" s="49" t="s">
        <v>66</v>
      </c>
      <c r="E67" t="s">
        <v>117</v>
      </c>
      <c r="F67">
        <v>2</v>
      </c>
      <c r="G67">
        <v>5</v>
      </c>
      <c r="H67" t="s">
        <v>62</v>
      </c>
      <c r="I67" t="s">
        <v>63</v>
      </c>
      <c r="J67">
        <v>10007351671</v>
      </c>
    </row>
    <row r="68" spans="1:10" hidden="1" x14ac:dyDescent="0.35">
      <c r="A68" s="49" t="s">
        <v>1236</v>
      </c>
      <c r="B68" s="49">
        <v>2023</v>
      </c>
      <c r="C68" s="63">
        <v>45001</v>
      </c>
      <c r="D68" s="49" t="s">
        <v>66</v>
      </c>
      <c r="E68" t="s">
        <v>117</v>
      </c>
      <c r="F68">
        <v>2</v>
      </c>
      <c r="G68">
        <v>6</v>
      </c>
      <c r="H68" t="s">
        <v>111</v>
      </c>
      <c r="I68" t="s">
        <v>61</v>
      </c>
      <c r="J68">
        <v>10050873046</v>
      </c>
    </row>
    <row r="69" spans="1:10" hidden="1" x14ac:dyDescent="0.35">
      <c r="A69" s="49" t="s">
        <v>1236</v>
      </c>
      <c r="B69" s="49">
        <v>2023</v>
      </c>
      <c r="C69" s="63">
        <v>45001</v>
      </c>
      <c r="D69" s="49" t="s">
        <v>66</v>
      </c>
      <c r="E69" t="s">
        <v>117</v>
      </c>
      <c r="F69">
        <v>3</v>
      </c>
      <c r="G69">
        <v>1</v>
      </c>
      <c r="H69" t="s">
        <v>108</v>
      </c>
      <c r="I69" t="s">
        <v>109</v>
      </c>
      <c r="J69">
        <v>10117936018</v>
      </c>
    </row>
    <row r="70" spans="1:10" hidden="1" x14ac:dyDescent="0.35">
      <c r="A70" s="49" t="s">
        <v>1236</v>
      </c>
      <c r="B70" s="49">
        <v>2023</v>
      </c>
      <c r="C70" s="63">
        <v>45001</v>
      </c>
      <c r="D70" s="49" t="s">
        <v>66</v>
      </c>
      <c r="E70" t="s">
        <v>117</v>
      </c>
      <c r="F70">
        <v>3</v>
      </c>
      <c r="G70">
        <v>2</v>
      </c>
      <c r="H70" t="s">
        <v>57</v>
      </c>
      <c r="I70" t="s">
        <v>58</v>
      </c>
      <c r="J70">
        <v>10023551075</v>
      </c>
    </row>
    <row r="71" spans="1:10" hidden="1" x14ac:dyDescent="0.35">
      <c r="A71" s="49" t="s">
        <v>1236</v>
      </c>
      <c r="B71" s="49">
        <v>2023</v>
      </c>
      <c r="C71" s="63">
        <v>45001</v>
      </c>
      <c r="D71" s="49" t="s">
        <v>66</v>
      </c>
      <c r="E71" t="s">
        <v>117</v>
      </c>
      <c r="F71">
        <v>3</v>
      </c>
      <c r="G71">
        <v>3</v>
      </c>
      <c r="H71" t="s">
        <v>148</v>
      </c>
      <c r="I71" t="s">
        <v>56</v>
      </c>
      <c r="J71">
        <v>10007890932</v>
      </c>
    </row>
    <row r="72" spans="1:10" hidden="1" x14ac:dyDescent="0.35">
      <c r="A72" s="49" t="s">
        <v>1236</v>
      </c>
      <c r="B72" s="49">
        <v>2023</v>
      </c>
      <c r="C72" s="63">
        <v>45001</v>
      </c>
      <c r="D72" s="49" t="s">
        <v>66</v>
      </c>
      <c r="E72" t="s">
        <v>117</v>
      </c>
      <c r="F72">
        <v>3</v>
      </c>
      <c r="G72">
        <v>4</v>
      </c>
      <c r="H72" t="s">
        <v>144</v>
      </c>
      <c r="I72" t="s">
        <v>145</v>
      </c>
      <c r="J72">
        <v>10050089669</v>
      </c>
    </row>
    <row r="73" spans="1:10" hidden="1" x14ac:dyDescent="0.35">
      <c r="A73" s="49" t="s">
        <v>1236</v>
      </c>
      <c r="B73" s="49">
        <v>2023</v>
      </c>
      <c r="C73" s="63">
        <v>45001</v>
      </c>
      <c r="D73" s="49" t="s">
        <v>66</v>
      </c>
      <c r="E73" t="s">
        <v>117</v>
      </c>
      <c r="F73">
        <v>3</v>
      </c>
      <c r="G73">
        <v>5</v>
      </c>
      <c r="H73" t="s">
        <v>157</v>
      </c>
      <c r="I73" t="s">
        <v>142</v>
      </c>
      <c r="J73">
        <v>10006063086</v>
      </c>
    </row>
    <row r="74" spans="1:10" hidden="1" x14ac:dyDescent="0.35">
      <c r="A74" s="49" t="s">
        <v>1236</v>
      </c>
      <c r="B74" s="49">
        <v>2023</v>
      </c>
      <c r="C74" s="63">
        <v>45001</v>
      </c>
      <c r="D74" s="49" t="s">
        <v>66</v>
      </c>
      <c r="E74" t="s">
        <v>117</v>
      </c>
      <c r="F74">
        <v>3</v>
      </c>
      <c r="G74" t="s">
        <v>758</v>
      </c>
      <c r="H74" t="s">
        <v>125</v>
      </c>
      <c r="I74" t="s">
        <v>75</v>
      </c>
      <c r="J74">
        <v>10017950943</v>
      </c>
    </row>
    <row r="75" spans="1:10" hidden="1" x14ac:dyDescent="0.35">
      <c r="A75" s="49" t="s">
        <v>1236</v>
      </c>
      <c r="B75" s="49">
        <v>2023</v>
      </c>
      <c r="C75" s="63">
        <v>45001</v>
      </c>
      <c r="D75" s="49" t="s">
        <v>66</v>
      </c>
      <c r="E75" t="s">
        <v>117</v>
      </c>
      <c r="F75">
        <v>4</v>
      </c>
      <c r="G75">
        <v>1</v>
      </c>
      <c r="H75" t="s">
        <v>93</v>
      </c>
      <c r="I75" t="s">
        <v>52</v>
      </c>
      <c r="J75">
        <v>10009150215</v>
      </c>
    </row>
    <row r="76" spans="1:10" hidden="1" x14ac:dyDescent="0.35">
      <c r="A76" s="49" t="s">
        <v>1236</v>
      </c>
      <c r="B76" s="49">
        <v>2023</v>
      </c>
      <c r="C76" s="63">
        <v>45001</v>
      </c>
      <c r="D76" s="49" t="s">
        <v>66</v>
      </c>
      <c r="E76" t="s">
        <v>117</v>
      </c>
      <c r="F76">
        <v>4</v>
      </c>
      <c r="G76">
        <v>2</v>
      </c>
      <c r="H76" t="s">
        <v>167</v>
      </c>
      <c r="I76" t="s">
        <v>46</v>
      </c>
      <c r="J76">
        <v>10005953154</v>
      </c>
    </row>
    <row r="77" spans="1:10" hidden="1" x14ac:dyDescent="0.35">
      <c r="A77" s="49" t="s">
        <v>1236</v>
      </c>
      <c r="B77" s="49">
        <v>2023</v>
      </c>
      <c r="C77" s="63">
        <v>45001</v>
      </c>
      <c r="D77" s="49" t="s">
        <v>66</v>
      </c>
      <c r="E77" t="s">
        <v>117</v>
      </c>
      <c r="F77">
        <v>4</v>
      </c>
      <c r="G77">
        <v>3</v>
      </c>
      <c r="H77" t="s">
        <v>55</v>
      </c>
      <c r="I77" t="s">
        <v>56</v>
      </c>
      <c r="J77">
        <v>10064034229</v>
      </c>
    </row>
    <row r="78" spans="1:10" hidden="1" x14ac:dyDescent="0.35">
      <c r="A78" s="49" t="s">
        <v>1236</v>
      </c>
      <c r="B78" s="49">
        <v>2023</v>
      </c>
      <c r="C78" s="63">
        <v>45001</v>
      </c>
      <c r="D78" s="49" t="s">
        <v>66</v>
      </c>
      <c r="E78" t="s">
        <v>117</v>
      </c>
      <c r="F78">
        <v>4</v>
      </c>
      <c r="G78">
        <v>4</v>
      </c>
      <c r="H78" t="s">
        <v>163</v>
      </c>
      <c r="I78" t="s">
        <v>164</v>
      </c>
      <c r="J78">
        <v>10072398356</v>
      </c>
    </row>
    <row r="79" spans="1:10" hidden="1" x14ac:dyDescent="0.35">
      <c r="A79" s="49" t="s">
        <v>1236</v>
      </c>
      <c r="B79" s="49">
        <v>2023</v>
      </c>
      <c r="C79" s="63">
        <v>45001</v>
      </c>
      <c r="D79" s="49" t="s">
        <v>66</v>
      </c>
      <c r="E79" t="s">
        <v>117</v>
      </c>
      <c r="F79">
        <v>4</v>
      </c>
      <c r="G79">
        <v>5</v>
      </c>
      <c r="H79" t="s">
        <v>60</v>
      </c>
      <c r="I79" t="s">
        <v>61</v>
      </c>
      <c r="J79">
        <v>10095274996</v>
      </c>
    </row>
    <row r="80" spans="1:10" hidden="1" x14ac:dyDescent="0.35">
      <c r="A80" s="49" t="s">
        <v>1236</v>
      </c>
      <c r="B80" s="49">
        <v>2023</v>
      </c>
      <c r="C80" s="63">
        <v>45001</v>
      </c>
      <c r="D80" s="49" t="s">
        <v>66</v>
      </c>
      <c r="E80" t="s">
        <v>117</v>
      </c>
      <c r="F80">
        <v>4</v>
      </c>
      <c r="G80">
        <v>6</v>
      </c>
      <c r="H80" t="s">
        <v>24</v>
      </c>
      <c r="I80" t="s">
        <v>25</v>
      </c>
      <c r="J80">
        <v>10028995102</v>
      </c>
    </row>
    <row r="81" spans="1:10" hidden="1" x14ac:dyDescent="0.35">
      <c r="A81" s="49" t="s">
        <v>1236</v>
      </c>
      <c r="B81" s="49">
        <v>2023</v>
      </c>
      <c r="C81" s="63">
        <v>45001</v>
      </c>
      <c r="D81" s="49" t="s">
        <v>66</v>
      </c>
      <c r="E81" t="s">
        <v>117</v>
      </c>
      <c r="F81">
        <v>5</v>
      </c>
      <c r="G81">
        <v>1</v>
      </c>
      <c r="H81" t="s">
        <v>124</v>
      </c>
      <c r="I81" t="s">
        <v>35</v>
      </c>
      <c r="J81">
        <v>10009012391</v>
      </c>
    </row>
    <row r="82" spans="1:10" hidden="1" x14ac:dyDescent="0.35">
      <c r="A82" s="49" t="s">
        <v>1236</v>
      </c>
      <c r="B82" s="49">
        <v>2023</v>
      </c>
      <c r="C82" s="63">
        <v>45001</v>
      </c>
      <c r="D82" s="49" t="s">
        <v>66</v>
      </c>
      <c r="E82" t="s">
        <v>117</v>
      </c>
      <c r="F82">
        <v>5</v>
      </c>
      <c r="G82">
        <v>2</v>
      </c>
      <c r="H82" t="s">
        <v>143</v>
      </c>
      <c r="I82" t="s">
        <v>95</v>
      </c>
      <c r="J82">
        <v>10009181234</v>
      </c>
    </row>
    <row r="83" spans="1:10" hidden="1" x14ac:dyDescent="0.35">
      <c r="A83" s="49" t="s">
        <v>1236</v>
      </c>
      <c r="B83" s="49">
        <v>2023</v>
      </c>
      <c r="C83" s="63">
        <v>45001</v>
      </c>
      <c r="D83" s="49" t="s">
        <v>66</v>
      </c>
      <c r="E83" t="s">
        <v>117</v>
      </c>
      <c r="F83">
        <v>5</v>
      </c>
      <c r="G83">
        <v>3</v>
      </c>
      <c r="H83" t="s">
        <v>110</v>
      </c>
      <c r="I83" t="s">
        <v>58</v>
      </c>
      <c r="J83">
        <v>10010797292</v>
      </c>
    </row>
    <row r="84" spans="1:10" hidden="1" x14ac:dyDescent="0.35">
      <c r="A84" s="49" t="s">
        <v>1236</v>
      </c>
      <c r="B84" s="49">
        <v>2023</v>
      </c>
      <c r="C84" s="63">
        <v>45001</v>
      </c>
      <c r="D84" s="49" t="s">
        <v>66</v>
      </c>
      <c r="E84" t="s">
        <v>117</v>
      </c>
      <c r="F84">
        <v>5</v>
      </c>
      <c r="G84">
        <v>4</v>
      </c>
      <c r="H84" t="s">
        <v>45</v>
      </c>
      <c r="I84" t="s">
        <v>46</v>
      </c>
      <c r="J84">
        <v>10009176281</v>
      </c>
    </row>
    <row r="85" spans="1:10" hidden="1" x14ac:dyDescent="0.35">
      <c r="A85" s="49" t="s">
        <v>1236</v>
      </c>
      <c r="B85" s="49">
        <v>2023</v>
      </c>
      <c r="C85" s="63">
        <v>45001</v>
      </c>
      <c r="D85" s="49" t="s">
        <v>66</v>
      </c>
      <c r="E85" t="s">
        <v>117</v>
      </c>
      <c r="F85">
        <v>5</v>
      </c>
      <c r="G85">
        <v>5</v>
      </c>
      <c r="H85" t="s">
        <v>130</v>
      </c>
      <c r="I85" t="s">
        <v>131</v>
      </c>
      <c r="J85">
        <v>10057795513</v>
      </c>
    </row>
    <row r="86" spans="1:10" hidden="1" x14ac:dyDescent="0.35">
      <c r="A86" s="49" t="s">
        <v>1236</v>
      </c>
      <c r="B86" s="49">
        <v>2023</v>
      </c>
      <c r="C86" s="63">
        <v>45001</v>
      </c>
      <c r="D86" s="49" t="s">
        <v>66</v>
      </c>
      <c r="E86" t="s">
        <v>117</v>
      </c>
      <c r="F86">
        <v>5</v>
      </c>
      <c r="G86">
        <v>6</v>
      </c>
      <c r="H86" t="s">
        <v>687</v>
      </c>
      <c r="I86" t="s">
        <v>161</v>
      </c>
      <c r="J86">
        <v>10092163118</v>
      </c>
    </row>
    <row r="87" spans="1:10" hidden="1" x14ac:dyDescent="0.35">
      <c r="A87" s="49" t="s">
        <v>1236</v>
      </c>
      <c r="B87" s="49">
        <v>2023</v>
      </c>
      <c r="C87" s="63">
        <v>45001</v>
      </c>
      <c r="D87" s="49" t="s">
        <v>66</v>
      </c>
      <c r="E87" t="s">
        <v>117</v>
      </c>
      <c r="F87">
        <v>6</v>
      </c>
      <c r="G87">
        <v>1</v>
      </c>
      <c r="H87" t="s">
        <v>184</v>
      </c>
      <c r="I87" t="s">
        <v>478</v>
      </c>
      <c r="J87">
        <v>10034964036</v>
      </c>
    </row>
    <row r="88" spans="1:10" hidden="1" x14ac:dyDescent="0.35">
      <c r="A88" s="49" t="s">
        <v>1236</v>
      </c>
      <c r="B88" s="49">
        <v>2023</v>
      </c>
      <c r="C88" s="63">
        <v>45001</v>
      </c>
      <c r="D88" s="49" t="s">
        <v>66</v>
      </c>
      <c r="E88" t="s">
        <v>117</v>
      </c>
      <c r="F88">
        <v>6</v>
      </c>
      <c r="G88">
        <v>2</v>
      </c>
      <c r="H88" t="s">
        <v>51</v>
      </c>
      <c r="I88" t="s">
        <v>52</v>
      </c>
      <c r="J88">
        <v>10010645732</v>
      </c>
    </row>
    <row r="89" spans="1:10" hidden="1" x14ac:dyDescent="0.35">
      <c r="A89" s="49" t="s">
        <v>1236</v>
      </c>
      <c r="B89" s="49">
        <v>2023</v>
      </c>
      <c r="C89" s="63">
        <v>45001</v>
      </c>
      <c r="D89" s="49" t="s">
        <v>66</v>
      </c>
      <c r="E89" t="s">
        <v>117</v>
      </c>
      <c r="F89">
        <v>6</v>
      </c>
      <c r="G89">
        <v>3</v>
      </c>
      <c r="H89" t="s">
        <v>471</v>
      </c>
      <c r="I89" t="s">
        <v>42</v>
      </c>
      <c r="J89">
        <v>10010166590</v>
      </c>
    </row>
    <row r="90" spans="1:10" hidden="1" x14ac:dyDescent="0.35">
      <c r="A90" s="49" t="s">
        <v>1236</v>
      </c>
      <c r="B90" s="49">
        <v>2023</v>
      </c>
      <c r="C90" s="63">
        <v>45001</v>
      </c>
      <c r="D90" s="49" t="s">
        <v>66</v>
      </c>
      <c r="E90" t="s">
        <v>117</v>
      </c>
      <c r="F90">
        <v>6</v>
      </c>
      <c r="G90">
        <v>4</v>
      </c>
      <c r="H90" t="s">
        <v>853</v>
      </c>
      <c r="I90" t="s">
        <v>207</v>
      </c>
      <c r="J90">
        <v>10088729419</v>
      </c>
    </row>
    <row r="91" spans="1:10" hidden="1" x14ac:dyDescent="0.35">
      <c r="A91" s="49" t="s">
        <v>1236</v>
      </c>
      <c r="B91" s="49">
        <v>2023</v>
      </c>
      <c r="C91" s="63">
        <v>45001</v>
      </c>
      <c r="D91" s="49" t="s">
        <v>66</v>
      </c>
      <c r="E91" t="s">
        <v>117</v>
      </c>
      <c r="F91">
        <v>6</v>
      </c>
      <c r="G91" t="s">
        <v>758</v>
      </c>
      <c r="H91" t="s">
        <v>153</v>
      </c>
      <c r="I91" t="s">
        <v>154</v>
      </c>
      <c r="J91">
        <v>10004717719</v>
      </c>
    </row>
    <row r="92" spans="1:10" hidden="1" x14ac:dyDescent="0.35">
      <c r="A92" s="49" t="s">
        <v>1236</v>
      </c>
      <c r="B92" s="49">
        <v>2023</v>
      </c>
      <c r="C92" s="63">
        <v>45001</v>
      </c>
      <c r="D92" s="49" t="s">
        <v>66</v>
      </c>
      <c r="E92" t="s">
        <v>117</v>
      </c>
      <c r="F92">
        <v>7</v>
      </c>
      <c r="G92">
        <v>1</v>
      </c>
      <c r="H92" t="s">
        <v>1241</v>
      </c>
      <c r="I92" t="s">
        <v>212</v>
      </c>
      <c r="J92">
        <v>10010608447</v>
      </c>
    </row>
    <row r="93" spans="1:10" hidden="1" x14ac:dyDescent="0.35">
      <c r="A93" s="49" t="s">
        <v>1236</v>
      </c>
      <c r="B93" s="49">
        <v>2023</v>
      </c>
      <c r="C93" s="63">
        <v>45001</v>
      </c>
      <c r="D93" s="49" t="s">
        <v>66</v>
      </c>
      <c r="E93" t="s">
        <v>117</v>
      </c>
      <c r="F93">
        <v>7</v>
      </c>
      <c r="G93">
        <v>2</v>
      </c>
      <c r="H93" t="s">
        <v>50</v>
      </c>
      <c r="I93" t="s">
        <v>44</v>
      </c>
      <c r="J93">
        <v>10009039774</v>
      </c>
    </row>
    <row r="94" spans="1:10" hidden="1" x14ac:dyDescent="0.35">
      <c r="A94" s="49" t="s">
        <v>1236</v>
      </c>
      <c r="B94" s="49">
        <v>2023</v>
      </c>
      <c r="C94" s="63">
        <v>45001</v>
      </c>
      <c r="D94" s="49" t="s">
        <v>66</v>
      </c>
      <c r="E94" t="s">
        <v>117</v>
      </c>
      <c r="F94">
        <v>7</v>
      </c>
      <c r="G94">
        <v>3</v>
      </c>
      <c r="H94" t="s">
        <v>683</v>
      </c>
      <c r="I94" t="s">
        <v>95</v>
      </c>
      <c r="J94">
        <v>10010170331</v>
      </c>
    </row>
    <row r="95" spans="1:10" hidden="1" x14ac:dyDescent="0.35">
      <c r="A95" s="49" t="s">
        <v>1236</v>
      </c>
      <c r="B95" s="49">
        <v>2023</v>
      </c>
      <c r="C95" s="63">
        <v>45001</v>
      </c>
      <c r="D95" s="49" t="s">
        <v>66</v>
      </c>
      <c r="E95" t="s">
        <v>117</v>
      </c>
      <c r="F95">
        <v>7</v>
      </c>
      <c r="G95">
        <v>4</v>
      </c>
      <c r="H95" t="s">
        <v>141</v>
      </c>
      <c r="I95" t="s">
        <v>142</v>
      </c>
      <c r="J95">
        <v>10009073524</v>
      </c>
    </row>
    <row r="96" spans="1:10" hidden="1" x14ac:dyDescent="0.35">
      <c r="A96" s="49" t="s">
        <v>1236</v>
      </c>
      <c r="B96" s="49">
        <v>2023</v>
      </c>
      <c r="C96" s="63">
        <v>45001</v>
      </c>
      <c r="D96" s="49" t="s">
        <v>66</v>
      </c>
      <c r="E96" t="s">
        <v>117</v>
      </c>
      <c r="F96">
        <v>7</v>
      </c>
      <c r="G96">
        <v>5</v>
      </c>
      <c r="H96" t="s">
        <v>181</v>
      </c>
      <c r="I96" t="s">
        <v>42</v>
      </c>
      <c r="J96">
        <v>10009903983</v>
      </c>
    </row>
    <row r="97" spans="1:10" hidden="1" x14ac:dyDescent="0.35">
      <c r="A97" s="49" t="s">
        <v>1236</v>
      </c>
      <c r="B97" s="49">
        <v>2023</v>
      </c>
      <c r="C97" s="63">
        <v>45001</v>
      </c>
      <c r="D97" s="49" t="s">
        <v>66</v>
      </c>
      <c r="E97" t="s">
        <v>117</v>
      </c>
      <c r="F97">
        <v>8</v>
      </c>
      <c r="G97">
        <v>1</v>
      </c>
      <c r="H97" t="s">
        <v>100</v>
      </c>
      <c r="I97" t="s">
        <v>44</v>
      </c>
      <c r="J97">
        <v>10010830840</v>
      </c>
    </row>
    <row r="98" spans="1:10" hidden="1" x14ac:dyDescent="0.35">
      <c r="A98" s="49" t="s">
        <v>1236</v>
      </c>
      <c r="B98" s="49">
        <v>2023</v>
      </c>
      <c r="C98" s="63">
        <v>45001</v>
      </c>
      <c r="D98" s="49" t="s">
        <v>66</v>
      </c>
      <c r="E98" t="s">
        <v>117</v>
      </c>
      <c r="F98">
        <v>8</v>
      </c>
      <c r="G98">
        <v>2</v>
      </c>
      <c r="H98" t="s">
        <v>76</v>
      </c>
      <c r="I98" t="s">
        <v>1176</v>
      </c>
      <c r="J98">
        <v>10049101683</v>
      </c>
    </row>
    <row r="99" spans="1:10" hidden="1" x14ac:dyDescent="0.35">
      <c r="A99" s="49" t="s">
        <v>1236</v>
      </c>
      <c r="B99" s="49">
        <v>2023</v>
      </c>
      <c r="C99" s="63">
        <v>45001</v>
      </c>
      <c r="D99" s="49" t="s">
        <v>66</v>
      </c>
      <c r="E99" t="s">
        <v>117</v>
      </c>
      <c r="F99">
        <v>8</v>
      </c>
      <c r="G99">
        <v>3</v>
      </c>
      <c r="H99" t="s">
        <v>803</v>
      </c>
      <c r="I99" t="s">
        <v>207</v>
      </c>
      <c r="J99">
        <v>10088726789</v>
      </c>
    </row>
    <row r="100" spans="1:10" hidden="1" x14ac:dyDescent="0.35">
      <c r="A100" s="49" t="s">
        <v>1236</v>
      </c>
      <c r="B100" s="49">
        <v>2023</v>
      </c>
      <c r="C100" s="63">
        <v>45001</v>
      </c>
      <c r="D100" s="49" t="s">
        <v>66</v>
      </c>
      <c r="E100" t="s">
        <v>117</v>
      </c>
      <c r="F100">
        <v>8</v>
      </c>
      <c r="G100" t="s">
        <v>607</v>
      </c>
      <c r="H100" t="s">
        <v>59</v>
      </c>
      <c r="I100" t="s">
        <v>37</v>
      </c>
      <c r="J100">
        <v>10007502427</v>
      </c>
    </row>
    <row r="101" spans="1:10" hidden="1" x14ac:dyDescent="0.35">
      <c r="A101" s="49" t="s">
        <v>1236</v>
      </c>
      <c r="B101" s="49">
        <v>2023</v>
      </c>
      <c r="C101" s="63">
        <v>45001</v>
      </c>
      <c r="D101" s="49" t="s">
        <v>66</v>
      </c>
      <c r="E101" t="s">
        <v>117</v>
      </c>
      <c r="F101">
        <v>8</v>
      </c>
      <c r="G101" t="s">
        <v>607</v>
      </c>
      <c r="H101" t="s">
        <v>470</v>
      </c>
      <c r="I101" t="s">
        <v>27</v>
      </c>
      <c r="J101">
        <v>10026071156</v>
      </c>
    </row>
    <row r="102" spans="1:10" hidden="1" x14ac:dyDescent="0.35">
      <c r="A102" s="49" t="s">
        <v>1236</v>
      </c>
      <c r="B102" s="49">
        <v>2023</v>
      </c>
      <c r="C102" s="63">
        <v>45001</v>
      </c>
      <c r="D102" s="49" t="s">
        <v>66</v>
      </c>
      <c r="E102" t="s">
        <v>119</v>
      </c>
      <c r="F102">
        <v>1</v>
      </c>
      <c r="G102">
        <v>1</v>
      </c>
      <c r="H102" t="s">
        <v>107</v>
      </c>
      <c r="I102" t="s">
        <v>168</v>
      </c>
      <c r="J102">
        <v>10020900955</v>
      </c>
    </row>
    <row r="103" spans="1:10" hidden="1" x14ac:dyDescent="0.35">
      <c r="A103" s="49" t="s">
        <v>1236</v>
      </c>
      <c r="B103" s="49">
        <v>2023</v>
      </c>
      <c r="C103" s="63">
        <v>45001</v>
      </c>
      <c r="D103" s="49" t="s">
        <v>66</v>
      </c>
      <c r="E103" t="s">
        <v>119</v>
      </c>
      <c r="F103">
        <v>1</v>
      </c>
      <c r="G103">
        <v>2</v>
      </c>
      <c r="H103" t="s">
        <v>108</v>
      </c>
      <c r="I103" t="s">
        <v>109</v>
      </c>
      <c r="J103">
        <v>10117936018</v>
      </c>
    </row>
    <row r="104" spans="1:10" hidden="1" x14ac:dyDescent="0.35">
      <c r="A104" s="49" t="s">
        <v>1236</v>
      </c>
      <c r="B104" s="49">
        <v>2023</v>
      </c>
      <c r="C104" s="63">
        <v>45001</v>
      </c>
      <c r="D104" s="49" t="s">
        <v>66</v>
      </c>
      <c r="E104" t="s">
        <v>119</v>
      </c>
      <c r="F104">
        <v>1</v>
      </c>
      <c r="G104">
        <v>3</v>
      </c>
      <c r="H104" t="s">
        <v>171</v>
      </c>
      <c r="I104" t="s">
        <v>82</v>
      </c>
      <c r="J104">
        <v>10007073506</v>
      </c>
    </row>
    <row r="105" spans="1:10" hidden="1" x14ac:dyDescent="0.35">
      <c r="A105" s="49" t="s">
        <v>1236</v>
      </c>
      <c r="B105" s="49">
        <v>2023</v>
      </c>
      <c r="C105" s="63">
        <v>45001</v>
      </c>
      <c r="D105" s="49" t="s">
        <v>66</v>
      </c>
      <c r="E105" t="s">
        <v>119</v>
      </c>
      <c r="F105">
        <v>1</v>
      </c>
      <c r="G105">
        <v>4</v>
      </c>
      <c r="H105" t="s">
        <v>100</v>
      </c>
      <c r="I105" t="s">
        <v>44</v>
      </c>
      <c r="J105">
        <v>10010830840</v>
      </c>
    </row>
    <row r="106" spans="1:10" hidden="1" x14ac:dyDescent="0.35">
      <c r="A106" s="49" t="s">
        <v>1236</v>
      </c>
      <c r="B106" s="49">
        <v>2023</v>
      </c>
      <c r="C106" s="63">
        <v>45001</v>
      </c>
      <c r="D106" s="49" t="s">
        <v>66</v>
      </c>
      <c r="E106" t="s">
        <v>119</v>
      </c>
      <c r="F106">
        <v>1</v>
      </c>
      <c r="G106">
        <v>5</v>
      </c>
      <c r="H106" t="s">
        <v>92</v>
      </c>
      <c r="I106" t="s">
        <v>23</v>
      </c>
      <c r="J106">
        <v>10009535686</v>
      </c>
    </row>
    <row r="107" spans="1:10" hidden="1" x14ac:dyDescent="0.35">
      <c r="A107" s="49" t="s">
        <v>1236</v>
      </c>
      <c r="B107" s="49">
        <v>2023</v>
      </c>
      <c r="C107" s="63">
        <v>45001</v>
      </c>
      <c r="D107" s="49" t="s">
        <v>66</v>
      </c>
      <c r="E107" t="s">
        <v>119</v>
      </c>
      <c r="F107">
        <v>1</v>
      </c>
      <c r="G107">
        <v>6</v>
      </c>
      <c r="H107" t="s">
        <v>40</v>
      </c>
      <c r="I107" t="s">
        <v>29</v>
      </c>
      <c r="J107">
        <v>10009178002</v>
      </c>
    </row>
    <row r="108" spans="1:10" hidden="1" x14ac:dyDescent="0.35">
      <c r="A108" s="49" t="s">
        <v>1236</v>
      </c>
      <c r="B108" s="49">
        <v>2023</v>
      </c>
      <c r="C108" s="63">
        <v>45001</v>
      </c>
      <c r="D108" s="49" t="s">
        <v>66</v>
      </c>
      <c r="E108" t="s">
        <v>119</v>
      </c>
      <c r="F108">
        <v>2</v>
      </c>
      <c r="G108">
        <v>1</v>
      </c>
      <c r="H108" t="s">
        <v>169</v>
      </c>
      <c r="I108" t="s">
        <v>31</v>
      </c>
      <c r="J108">
        <v>10021114658</v>
      </c>
    </row>
    <row r="109" spans="1:10" hidden="1" x14ac:dyDescent="0.35">
      <c r="A109" s="49" t="s">
        <v>1236</v>
      </c>
      <c r="B109" s="49">
        <v>2023</v>
      </c>
      <c r="C109" s="63">
        <v>45001</v>
      </c>
      <c r="D109" s="49" t="s">
        <v>66</v>
      </c>
      <c r="E109" t="s">
        <v>119</v>
      </c>
      <c r="F109">
        <v>2</v>
      </c>
      <c r="G109">
        <v>2</v>
      </c>
      <c r="H109" t="s">
        <v>99</v>
      </c>
      <c r="I109" t="s">
        <v>27</v>
      </c>
      <c r="J109">
        <v>10010678569</v>
      </c>
    </row>
    <row r="110" spans="1:10" hidden="1" x14ac:dyDescent="0.35">
      <c r="A110" s="49" t="s">
        <v>1236</v>
      </c>
      <c r="B110" s="49">
        <v>2023</v>
      </c>
      <c r="C110" s="63">
        <v>45001</v>
      </c>
      <c r="D110" s="49" t="s">
        <v>66</v>
      </c>
      <c r="E110" t="s">
        <v>119</v>
      </c>
      <c r="F110">
        <v>2</v>
      </c>
      <c r="G110">
        <v>3</v>
      </c>
      <c r="H110" t="s">
        <v>93</v>
      </c>
      <c r="I110" t="s">
        <v>52</v>
      </c>
      <c r="J110">
        <v>10009150215</v>
      </c>
    </row>
    <row r="111" spans="1:10" hidden="1" x14ac:dyDescent="0.35">
      <c r="A111" s="49" t="s">
        <v>1236</v>
      </c>
      <c r="B111" s="49">
        <v>2023</v>
      </c>
      <c r="C111" s="63">
        <v>45001</v>
      </c>
      <c r="D111" s="49" t="s">
        <v>66</v>
      </c>
      <c r="E111" t="s">
        <v>119</v>
      </c>
      <c r="F111">
        <v>2</v>
      </c>
      <c r="G111">
        <v>4</v>
      </c>
      <c r="H111" t="s">
        <v>1241</v>
      </c>
      <c r="I111" t="s">
        <v>212</v>
      </c>
      <c r="J111">
        <v>10010608447</v>
      </c>
    </row>
    <row r="112" spans="1:10" hidden="1" x14ac:dyDescent="0.35">
      <c r="A112" s="49" t="s">
        <v>1236</v>
      </c>
      <c r="B112" s="49">
        <v>2023</v>
      </c>
      <c r="C112" s="63">
        <v>45001</v>
      </c>
      <c r="D112" s="49" t="s">
        <v>66</v>
      </c>
      <c r="E112" t="s">
        <v>119</v>
      </c>
      <c r="F112">
        <v>2</v>
      </c>
      <c r="G112">
        <v>5</v>
      </c>
      <c r="H112" t="s">
        <v>132</v>
      </c>
      <c r="I112" t="s">
        <v>113</v>
      </c>
      <c r="J112">
        <v>10015483305</v>
      </c>
    </row>
    <row r="113" spans="1:10" hidden="1" x14ac:dyDescent="0.35">
      <c r="A113" s="49" t="s">
        <v>1236</v>
      </c>
      <c r="B113" s="49">
        <v>2023</v>
      </c>
      <c r="C113" s="63">
        <v>45001</v>
      </c>
      <c r="D113" s="49" t="s">
        <v>66</v>
      </c>
      <c r="E113" t="s">
        <v>119</v>
      </c>
      <c r="F113">
        <v>2</v>
      </c>
      <c r="G113">
        <v>6</v>
      </c>
      <c r="H113" t="s">
        <v>128</v>
      </c>
      <c r="I113" t="s">
        <v>104</v>
      </c>
      <c r="J113">
        <v>10010821241</v>
      </c>
    </row>
    <row r="114" spans="1:10" hidden="1" x14ac:dyDescent="0.35">
      <c r="A114" s="49" t="s">
        <v>1236</v>
      </c>
      <c r="B114" s="49">
        <v>2023</v>
      </c>
      <c r="C114" s="63">
        <v>45001</v>
      </c>
      <c r="D114" s="49" t="s">
        <v>66</v>
      </c>
      <c r="E114" t="s">
        <v>119</v>
      </c>
      <c r="F114">
        <v>3</v>
      </c>
      <c r="G114">
        <v>1</v>
      </c>
      <c r="H114" t="s">
        <v>469</v>
      </c>
      <c r="I114" t="s">
        <v>31</v>
      </c>
      <c r="J114">
        <v>10122775712</v>
      </c>
    </row>
    <row r="115" spans="1:10" hidden="1" x14ac:dyDescent="0.35">
      <c r="A115" s="49" t="s">
        <v>1236</v>
      </c>
      <c r="B115" s="49">
        <v>2023</v>
      </c>
      <c r="C115" s="63">
        <v>45001</v>
      </c>
      <c r="D115" s="49" t="s">
        <v>66</v>
      </c>
      <c r="E115" t="s">
        <v>119</v>
      </c>
      <c r="F115">
        <v>3</v>
      </c>
      <c r="G115">
        <v>2</v>
      </c>
      <c r="H115" t="s">
        <v>124</v>
      </c>
      <c r="I115" t="s">
        <v>35</v>
      </c>
      <c r="J115">
        <v>10009012391</v>
      </c>
    </row>
    <row r="116" spans="1:10" hidden="1" x14ac:dyDescent="0.35">
      <c r="A116" s="49" t="s">
        <v>1236</v>
      </c>
      <c r="B116" s="49">
        <v>2023</v>
      </c>
      <c r="C116" s="63">
        <v>45001</v>
      </c>
      <c r="D116" s="49" t="s">
        <v>66</v>
      </c>
      <c r="E116" t="s">
        <v>119</v>
      </c>
      <c r="F116">
        <v>3</v>
      </c>
      <c r="G116">
        <v>3</v>
      </c>
      <c r="H116" t="s">
        <v>112</v>
      </c>
      <c r="I116" t="s">
        <v>113</v>
      </c>
      <c r="J116">
        <v>10009967641</v>
      </c>
    </row>
    <row r="117" spans="1:10" hidden="1" x14ac:dyDescent="0.35">
      <c r="A117" s="49" t="s">
        <v>1236</v>
      </c>
      <c r="B117" s="49">
        <v>2023</v>
      </c>
      <c r="C117" s="63">
        <v>45001</v>
      </c>
      <c r="D117" s="49" t="s">
        <v>66</v>
      </c>
      <c r="E117" t="s">
        <v>119</v>
      </c>
      <c r="F117">
        <v>3</v>
      </c>
      <c r="G117">
        <v>4</v>
      </c>
      <c r="H117" t="s">
        <v>98</v>
      </c>
      <c r="I117" t="s">
        <v>168</v>
      </c>
      <c r="J117">
        <v>10010592279</v>
      </c>
    </row>
    <row r="118" spans="1:10" hidden="1" x14ac:dyDescent="0.35">
      <c r="A118" s="49" t="s">
        <v>1236</v>
      </c>
      <c r="B118" s="49">
        <v>2023</v>
      </c>
      <c r="C118" s="63">
        <v>45001</v>
      </c>
      <c r="D118" s="49" t="s">
        <v>66</v>
      </c>
      <c r="E118" t="s">
        <v>119</v>
      </c>
      <c r="F118">
        <v>3</v>
      </c>
      <c r="G118">
        <v>5</v>
      </c>
      <c r="H118" t="s">
        <v>184</v>
      </c>
      <c r="I118" t="s">
        <v>478</v>
      </c>
      <c r="J118">
        <v>10034964036</v>
      </c>
    </row>
    <row r="119" spans="1:10" hidden="1" x14ac:dyDescent="0.35">
      <c r="A119" s="49" t="s">
        <v>1236</v>
      </c>
      <c r="B119" s="49">
        <v>2023</v>
      </c>
      <c r="C119" s="63">
        <v>45001</v>
      </c>
      <c r="D119" s="49" t="s">
        <v>66</v>
      </c>
      <c r="E119" t="s">
        <v>119</v>
      </c>
      <c r="F119">
        <v>3</v>
      </c>
      <c r="G119">
        <v>6</v>
      </c>
      <c r="H119" t="s">
        <v>115</v>
      </c>
      <c r="I119" t="s">
        <v>116</v>
      </c>
      <c r="J119">
        <v>10009009159</v>
      </c>
    </row>
    <row r="120" spans="1:10" hidden="1" x14ac:dyDescent="0.35">
      <c r="A120" s="49" t="s">
        <v>1236</v>
      </c>
      <c r="B120" s="49">
        <v>2023</v>
      </c>
      <c r="C120" s="63">
        <v>45001</v>
      </c>
      <c r="D120" s="49" t="s">
        <v>66</v>
      </c>
      <c r="E120" t="s">
        <v>120</v>
      </c>
      <c r="F120">
        <v>1</v>
      </c>
      <c r="G120">
        <v>1</v>
      </c>
      <c r="H120" t="s">
        <v>99</v>
      </c>
      <c r="I120" t="s">
        <v>27</v>
      </c>
      <c r="J120">
        <v>10010678569</v>
      </c>
    </row>
    <row r="121" spans="1:10" hidden="1" x14ac:dyDescent="0.35">
      <c r="A121" s="49" t="s">
        <v>1236</v>
      </c>
      <c r="B121" s="49">
        <v>2023</v>
      </c>
      <c r="C121" s="63">
        <v>45001</v>
      </c>
      <c r="D121" s="49" t="s">
        <v>66</v>
      </c>
      <c r="E121" t="s">
        <v>120</v>
      </c>
      <c r="F121">
        <v>1</v>
      </c>
      <c r="G121">
        <v>2</v>
      </c>
      <c r="H121" t="s">
        <v>93</v>
      </c>
      <c r="I121" t="s">
        <v>52</v>
      </c>
      <c r="J121">
        <v>10009150215</v>
      </c>
    </row>
    <row r="122" spans="1:10" hidden="1" x14ac:dyDescent="0.35">
      <c r="A122" s="49" t="s">
        <v>1236</v>
      </c>
      <c r="B122" s="49">
        <v>2023</v>
      </c>
      <c r="C122" s="63">
        <v>45001</v>
      </c>
      <c r="D122" s="49" t="s">
        <v>66</v>
      </c>
      <c r="E122" t="s">
        <v>120</v>
      </c>
      <c r="F122">
        <v>1</v>
      </c>
      <c r="G122">
        <v>3</v>
      </c>
      <c r="H122" t="s">
        <v>469</v>
      </c>
      <c r="I122" t="s">
        <v>31</v>
      </c>
      <c r="J122">
        <v>10122775712</v>
      </c>
    </row>
    <row r="123" spans="1:10" hidden="1" x14ac:dyDescent="0.35">
      <c r="A123" s="49" t="s">
        <v>1236</v>
      </c>
      <c r="B123" s="49">
        <v>2023</v>
      </c>
      <c r="C123" s="63">
        <v>45001</v>
      </c>
      <c r="D123" s="49" t="s">
        <v>66</v>
      </c>
      <c r="E123" t="s">
        <v>120</v>
      </c>
      <c r="F123">
        <v>1</v>
      </c>
      <c r="G123">
        <v>4</v>
      </c>
      <c r="H123" t="s">
        <v>100</v>
      </c>
      <c r="I123" t="s">
        <v>44</v>
      </c>
      <c r="J123">
        <v>10010830840</v>
      </c>
    </row>
    <row r="124" spans="1:10" hidden="1" x14ac:dyDescent="0.35">
      <c r="A124" s="49" t="s">
        <v>1236</v>
      </c>
      <c r="B124" s="49">
        <v>2023</v>
      </c>
      <c r="C124" s="63">
        <v>45001</v>
      </c>
      <c r="D124" s="49" t="s">
        <v>66</v>
      </c>
      <c r="E124" t="s">
        <v>120</v>
      </c>
      <c r="F124">
        <v>1</v>
      </c>
      <c r="G124" t="s">
        <v>536</v>
      </c>
      <c r="H124" t="s">
        <v>112</v>
      </c>
      <c r="I124" t="s">
        <v>113</v>
      </c>
      <c r="J124">
        <v>10009967641</v>
      </c>
    </row>
    <row r="125" spans="1:10" hidden="1" x14ac:dyDescent="0.35">
      <c r="A125" s="49" t="s">
        <v>1236</v>
      </c>
      <c r="B125" s="49">
        <v>2023</v>
      </c>
      <c r="C125" s="63">
        <v>45001</v>
      </c>
      <c r="D125" s="49" t="s">
        <v>66</v>
      </c>
      <c r="E125" t="s">
        <v>120</v>
      </c>
      <c r="F125">
        <v>1</v>
      </c>
      <c r="G125" t="s">
        <v>607</v>
      </c>
      <c r="H125" t="s">
        <v>107</v>
      </c>
      <c r="I125" t="s">
        <v>168</v>
      </c>
      <c r="J125">
        <v>10020900955</v>
      </c>
    </row>
    <row r="126" spans="1:10" hidden="1" x14ac:dyDescent="0.35">
      <c r="A126" s="49" t="s">
        <v>1236</v>
      </c>
      <c r="B126" s="49">
        <v>2023</v>
      </c>
      <c r="C126" s="63">
        <v>45001</v>
      </c>
      <c r="D126" s="49" t="s">
        <v>66</v>
      </c>
      <c r="E126" t="s">
        <v>120</v>
      </c>
      <c r="F126">
        <v>2</v>
      </c>
      <c r="G126">
        <v>1</v>
      </c>
      <c r="H126" t="s">
        <v>169</v>
      </c>
      <c r="I126" t="s">
        <v>31</v>
      </c>
      <c r="J126">
        <v>10021114658</v>
      </c>
    </row>
    <row r="127" spans="1:10" hidden="1" x14ac:dyDescent="0.35">
      <c r="A127" s="49" t="s">
        <v>1236</v>
      </c>
      <c r="B127" s="49">
        <v>2023</v>
      </c>
      <c r="C127" s="63">
        <v>45001</v>
      </c>
      <c r="D127" s="49" t="s">
        <v>66</v>
      </c>
      <c r="E127" t="s">
        <v>120</v>
      </c>
      <c r="F127">
        <v>2</v>
      </c>
      <c r="G127">
        <v>2</v>
      </c>
      <c r="H127" t="s">
        <v>108</v>
      </c>
      <c r="I127" t="s">
        <v>109</v>
      </c>
      <c r="J127">
        <v>10117936018</v>
      </c>
    </row>
    <row r="128" spans="1:10" hidden="1" x14ac:dyDescent="0.35">
      <c r="A128" s="49" t="s">
        <v>1236</v>
      </c>
      <c r="B128" s="49">
        <v>2023</v>
      </c>
      <c r="C128" s="63">
        <v>45001</v>
      </c>
      <c r="D128" s="49" t="s">
        <v>66</v>
      </c>
      <c r="E128" t="s">
        <v>120</v>
      </c>
      <c r="F128">
        <v>2</v>
      </c>
      <c r="G128">
        <v>3</v>
      </c>
      <c r="H128" t="s">
        <v>98</v>
      </c>
      <c r="I128" t="s">
        <v>168</v>
      </c>
      <c r="J128">
        <v>10010592279</v>
      </c>
    </row>
    <row r="129" spans="1:10" hidden="1" x14ac:dyDescent="0.35">
      <c r="A129" s="49" t="s">
        <v>1236</v>
      </c>
      <c r="B129" s="49">
        <v>2023</v>
      </c>
      <c r="C129" s="63">
        <v>45001</v>
      </c>
      <c r="D129" s="49" t="s">
        <v>66</v>
      </c>
      <c r="E129" t="s">
        <v>120</v>
      </c>
      <c r="F129">
        <v>2</v>
      </c>
      <c r="G129">
        <v>4</v>
      </c>
      <c r="H129" t="s">
        <v>124</v>
      </c>
      <c r="I129" t="s">
        <v>35</v>
      </c>
      <c r="J129">
        <v>10009012391</v>
      </c>
    </row>
    <row r="130" spans="1:10" hidden="1" x14ac:dyDescent="0.35">
      <c r="A130" s="49" t="s">
        <v>1236</v>
      </c>
      <c r="B130" s="49">
        <v>2023</v>
      </c>
      <c r="C130" s="63">
        <v>45001</v>
      </c>
      <c r="D130" s="49" t="s">
        <v>66</v>
      </c>
      <c r="E130" t="s">
        <v>120</v>
      </c>
      <c r="F130">
        <v>2</v>
      </c>
      <c r="G130">
        <v>5</v>
      </c>
      <c r="H130" t="s">
        <v>1241</v>
      </c>
      <c r="I130" t="s">
        <v>212</v>
      </c>
      <c r="J130">
        <v>10010608447</v>
      </c>
    </row>
    <row r="131" spans="1:10" hidden="1" x14ac:dyDescent="0.35">
      <c r="A131" s="49" t="s">
        <v>1236</v>
      </c>
      <c r="B131" s="49">
        <v>2023</v>
      </c>
      <c r="C131" s="63">
        <v>45001</v>
      </c>
      <c r="D131" s="49" t="s">
        <v>66</v>
      </c>
      <c r="E131" t="s">
        <v>120</v>
      </c>
      <c r="F131">
        <v>2</v>
      </c>
      <c r="G131">
        <v>6</v>
      </c>
      <c r="H131" t="s">
        <v>171</v>
      </c>
      <c r="I131" t="s">
        <v>82</v>
      </c>
      <c r="J131">
        <v>10007073506</v>
      </c>
    </row>
    <row r="132" spans="1:10" hidden="1" x14ac:dyDescent="0.35">
      <c r="A132" s="49" t="s">
        <v>1236</v>
      </c>
      <c r="B132" s="49">
        <v>2023</v>
      </c>
      <c r="C132" s="63">
        <v>45001</v>
      </c>
      <c r="D132" s="49" t="s">
        <v>66</v>
      </c>
      <c r="E132" t="s">
        <v>121</v>
      </c>
      <c r="F132">
        <v>1</v>
      </c>
      <c r="G132">
        <v>1</v>
      </c>
      <c r="H132" t="s">
        <v>169</v>
      </c>
      <c r="I132" t="s">
        <v>31</v>
      </c>
      <c r="J132">
        <v>10021114658</v>
      </c>
    </row>
    <row r="133" spans="1:10" hidden="1" x14ac:dyDescent="0.35">
      <c r="A133" s="49" t="s">
        <v>1236</v>
      </c>
      <c r="B133" s="49">
        <v>2023</v>
      </c>
      <c r="C133" s="63">
        <v>45001</v>
      </c>
      <c r="D133" s="49" t="s">
        <v>66</v>
      </c>
      <c r="E133" t="s">
        <v>121</v>
      </c>
      <c r="F133">
        <v>1</v>
      </c>
      <c r="G133">
        <v>2</v>
      </c>
      <c r="H133" t="s">
        <v>93</v>
      </c>
      <c r="I133" t="s">
        <v>52</v>
      </c>
      <c r="J133">
        <v>10009150215</v>
      </c>
    </row>
    <row r="134" spans="1:10" hidden="1" x14ac:dyDescent="0.35">
      <c r="A134" s="49" t="s">
        <v>1236</v>
      </c>
      <c r="B134" s="49">
        <v>2023</v>
      </c>
      <c r="C134" s="63">
        <v>45001</v>
      </c>
      <c r="D134" s="49" t="s">
        <v>66</v>
      </c>
      <c r="E134" t="s">
        <v>121</v>
      </c>
      <c r="F134">
        <v>1</v>
      </c>
      <c r="G134">
        <v>3</v>
      </c>
      <c r="H134" t="s">
        <v>469</v>
      </c>
      <c r="I134" t="s">
        <v>31</v>
      </c>
      <c r="J134">
        <v>10122775712</v>
      </c>
    </row>
    <row r="135" spans="1:10" hidden="1" x14ac:dyDescent="0.35">
      <c r="A135" s="49" t="s">
        <v>1236</v>
      </c>
      <c r="B135" s="49">
        <v>2023</v>
      </c>
      <c r="C135" s="63">
        <v>45001</v>
      </c>
      <c r="D135" s="49" t="s">
        <v>66</v>
      </c>
      <c r="E135" t="s">
        <v>121</v>
      </c>
      <c r="F135">
        <v>1</v>
      </c>
      <c r="G135">
        <v>4</v>
      </c>
      <c r="H135" t="s">
        <v>98</v>
      </c>
      <c r="I135" t="s">
        <v>168</v>
      </c>
      <c r="J135">
        <v>10010592279</v>
      </c>
    </row>
    <row r="136" spans="1:10" hidden="1" x14ac:dyDescent="0.35">
      <c r="A136" s="49" t="s">
        <v>1236</v>
      </c>
      <c r="B136" s="49">
        <v>2023</v>
      </c>
      <c r="C136" s="63">
        <v>45001</v>
      </c>
      <c r="D136" s="49" t="s">
        <v>66</v>
      </c>
      <c r="E136" t="s">
        <v>121</v>
      </c>
      <c r="F136">
        <v>1</v>
      </c>
      <c r="G136">
        <v>5</v>
      </c>
      <c r="H136" t="s">
        <v>108</v>
      </c>
      <c r="I136" t="s">
        <v>109</v>
      </c>
      <c r="J136">
        <v>10117936018</v>
      </c>
    </row>
    <row r="137" spans="1:10" hidden="1" x14ac:dyDescent="0.35">
      <c r="A137" s="49" t="s">
        <v>1236</v>
      </c>
      <c r="B137" s="49">
        <v>2023</v>
      </c>
      <c r="C137" s="63">
        <v>45001</v>
      </c>
      <c r="D137" s="49" t="s">
        <v>66</v>
      </c>
      <c r="E137" t="s">
        <v>121</v>
      </c>
      <c r="F137">
        <v>1</v>
      </c>
      <c r="G137">
        <v>6</v>
      </c>
      <c r="H137" t="s">
        <v>99</v>
      </c>
      <c r="I137" t="s">
        <v>27</v>
      </c>
      <c r="J137">
        <v>10010678569</v>
      </c>
    </row>
    <row r="138" spans="1:10" hidden="1" x14ac:dyDescent="0.35">
      <c r="A138" s="49" t="s">
        <v>1236</v>
      </c>
      <c r="B138" s="49">
        <v>2023</v>
      </c>
      <c r="C138" s="63">
        <v>45001</v>
      </c>
      <c r="D138" s="49" t="s">
        <v>66</v>
      </c>
      <c r="E138" t="s">
        <v>121</v>
      </c>
      <c r="F138">
        <v>2</v>
      </c>
      <c r="G138">
        <v>7</v>
      </c>
      <c r="H138" t="s">
        <v>100</v>
      </c>
      <c r="I138" t="s">
        <v>44</v>
      </c>
      <c r="J138">
        <v>10010830840</v>
      </c>
    </row>
    <row r="139" spans="1:10" hidden="1" x14ac:dyDescent="0.35">
      <c r="A139" s="49" t="s">
        <v>1236</v>
      </c>
      <c r="B139" s="49">
        <v>2023</v>
      </c>
      <c r="C139" s="63">
        <v>45001</v>
      </c>
      <c r="D139" s="49" t="s">
        <v>66</v>
      </c>
      <c r="E139" t="s">
        <v>121</v>
      </c>
      <c r="F139">
        <v>2</v>
      </c>
      <c r="G139">
        <v>8</v>
      </c>
      <c r="H139" t="s">
        <v>112</v>
      </c>
      <c r="I139" t="s">
        <v>113</v>
      </c>
      <c r="J139">
        <v>10009967641</v>
      </c>
    </row>
    <row r="140" spans="1:10" hidden="1" x14ac:dyDescent="0.35">
      <c r="A140" s="49" t="s">
        <v>1236</v>
      </c>
      <c r="B140" s="49">
        <v>2023</v>
      </c>
      <c r="C140" s="63">
        <v>45001</v>
      </c>
      <c r="D140" s="49" t="s">
        <v>66</v>
      </c>
      <c r="E140" t="s">
        <v>121</v>
      </c>
      <c r="F140">
        <v>2</v>
      </c>
      <c r="G140">
        <v>9</v>
      </c>
      <c r="H140" t="s">
        <v>1241</v>
      </c>
      <c r="I140" t="s">
        <v>212</v>
      </c>
      <c r="J140">
        <v>10010608447</v>
      </c>
    </row>
    <row r="141" spans="1:10" hidden="1" x14ac:dyDescent="0.35">
      <c r="A141" s="49" t="s">
        <v>1236</v>
      </c>
      <c r="B141" s="49">
        <v>2023</v>
      </c>
      <c r="C141" s="63">
        <v>45001</v>
      </c>
      <c r="D141" s="49" t="s">
        <v>66</v>
      </c>
      <c r="E141" t="s">
        <v>121</v>
      </c>
      <c r="F141">
        <v>2</v>
      </c>
      <c r="G141">
        <v>10</v>
      </c>
      <c r="H141" t="s">
        <v>107</v>
      </c>
      <c r="I141" t="s">
        <v>168</v>
      </c>
      <c r="J141">
        <v>10020900955</v>
      </c>
    </row>
    <row r="142" spans="1:10" hidden="1" x14ac:dyDescent="0.35">
      <c r="A142" s="49" t="s">
        <v>1236</v>
      </c>
      <c r="B142" s="49">
        <v>2023</v>
      </c>
      <c r="C142" s="63">
        <v>45001</v>
      </c>
      <c r="D142" s="49" t="s">
        <v>66</v>
      </c>
      <c r="E142" t="s">
        <v>121</v>
      </c>
      <c r="F142">
        <v>2</v>
      </c>
      <c r="G142">
        <v>11</v>
      </c>
      <c r="H142" t="s">
        <v>124</v>
      </c>
      <c r="I142" t="s">
        <v>35</v>
      </c>
      <c r="J142">
        <v>10009012391</v>
      </c>
    </row>
    <row r="143" spans="1:10" hidden="1" x14ac:dyDescent="0.35">
      <c r="A143" s="49" t="s">
        <v>1236</v>
      </c>
      <c r="B143" s="49">
        <v>2023</v>
      </c>
      <c r="C143" s="63">
        <v>45001</v>
      </c>
      <c r="D143" s="49" t="s">
        <v>66</v>
      </c>
      <c r="E143" t="s">
        <v>121</v>
      </c>
      <c r="F143">
        <v>2</v>
      </c>
      <c r="G143">
        <v>12</v>
      </c>
      <c r="H143" t="s">
        <v>171</v>
      </c>
      <c r="I143" t="s">
        <v>82</v>
      </c>
      <c r="J143">
        <v>10007073506</v>
      </c>
    </row>
    <row r="144" spans="1:10" hidden="1" x14ac:dyDescent="0.35">
      <c r="A144" s="51" t="s">
        <v>1171</v>
      </c>
      <c r="B144" s="51">
        <v>2023</v>
      </c>
      <c r="C144" s="98">
        <v>44982</v>
      </c>
      <c r="D144" s="51" t="s">
        <v>66</v>
      </c>
      <c r="E144" t="s">
        <v>91</v>
      </c>
      <c r="F144">
        <v>1</v>
      </c>
      <c r="G144">
        <v>1</v>
      </c>
      <c r="H144" t="s">
        <v>92</v>
      </c>
      <c r="I144" t="s">
        <v>23</v>
      </c>
    </row>
    <row r="145" spans="1:9" hidden="1" x14ac:dyDescent="0.35">
      <c r="A145" s="51" t="s">
        <v>1171</v>
      </c>
      <c r="B145" s="51">
        <v>2023</v>
      </c>
      <c r="C145" s="98">
        <v>44982</v>
      </c>
      <c r="D145" s="51" t="s">
        <v>66</v>
      </c>
      <c r="E145" t="s">
        <v>91</v>
      </c>
      <c r="F145">
        <v>1</v>
      </c>
      <c r="G145">
        <v>2</v>
      </c>
      <c r="H145" t="s">
        <v>99</v>
      </c>
      <c r="I145" t="s">
        <v>27</v>
      </c>
    </row>
    <row r="146" spans="1:9" hidden="1" x14ac:dyDescent="0.35">
      <c r="A146" s="51" t="s">
        <v>1171</v>
      </c>
      <c r="B146" s="51">
        <v>2023</v>
      </c>
      <c r="C146" s="98">
        <v>44982</v>
      </c>
      <c r="D146" s="51" t="s">
        <v>66</v>
      </c>
      <c r="E146" t="s">
        <v>91</v>
      </c>
      <c r="F146">
        <v>1</v>
      </c>
      <c r="G146">
        <v>3</v>
      </c>
      <c r="H146" t="s">
        <v>853</v>
      </c>
      <c r="I146" t="s">
        <v>207</v>
      </c>
    </row>
    <row r="147" spans="1:9" hidden="1" x14ac:dyDescent="0.35">
      <c r="A147" s="51" t="s">
        <v>1171</v>
      </c>
      <c r="B147" s="51">
        <v>2023</v>
      </c>
      <c r="C147" s="98">
        <v>44982</v>
      </c>
      <c r="D147" s="51" t="s">
        <v>66</v>
      </c>
      <c r="E147" t="s">
        <v>91</v>
      </c>
      <c r="F147">
        <v>1</v>
      </c>
      <c r="G147">
        <v>4</v>
      </c>
      <c r="H147" t="s">
        <v>132</v>
      </c>
      <c r="I147" t="s">
        <v>113</v>
      </c>
    </row>
    <row r="148" spans="1:9" hidden="1" x14ac:dyDescent="0.35">
      <c r="A148" s="51" t="s">
        <v>1171</v>
      </c>
      <c r="B148" s="51">
        <v>2023</v>
      </c>
      <c r="C148" s="98">
        <v>44982</v>
      </c>
      <c r="D148" s="51" t="s">
        <v>66</v>
      </c>
      <c r="E148" t="s">
        <v>91</v>
      </c>
      <c r="F148">
        <v>1</v>
      </c>
      <c r="G148" t="s">
        <v>536</v>
      </c>
      <c r="H148" t="s">
        <v>169</v>
      </c>
      <c r="I148" t="s">
        <v>31</v>
      </c>
    </row>
    <row r="149" spans="1:9" hidden="1" x14ac:dyDescent="0.35">
      <c r="A149" s="51" t="s">
        <v>1171</v>
      </c>
      <c r="B149" s="51">
        <v>2023</v>
      </c>
      <c r="C149" s="98">
        <v>44982</v>
      </c>
      <c r="D149" s="51" t="s">
        <v>66</v>
      </c>
      <c r="E149" t="s">
        <v>91</v>
      </c>
      <c r="F149">
        <v>1</v>
      </c>
      <c r="G149" t="s">
        <v>536</v>
      </c>
      <c r="H149" t="s">
        <v>196</v>
      </c>
      <c r="I149" t="s">
        <v>52</v>
      </c>
    </row>
    <row r="150" spans="1:9" hidden="1" x14ac:dyDescent="0.35">
      <c r="A150" s="51" t="s">
        <v>1171</v>
      </c>
      <c r="B150" s="51">
        <v>2023</v>
      </c>
      <c r="C150" s="98">
        <v>44982</v>
      </c>
      <c r="D150" s="51" t="s">
        <v>66</v>
      </c>
      <c r="E150" t="s">
        <v>91</v>
      </c>
      <c r="F150">
        <v>2</v>
      </c>
      <c r="G150">
        <v>1</v>
      </c>
      <c r="H150" t="s">
        <v>107</v>
      </c>
      <c r="I150" t="s">
        <v>168</v>
      </c>
    </row>
    <row r="151" spans="1:9" hidden="1" x14ac:dyDescent="0.35">
      <c r="A151" s="51" t="s">
        <v>1171</v>
      </c>
      <c r="B151" s="51">
        <v>2023</v>
      </c>
      <c r="C151" s="98">
        <v>44982</v>
      </c>
      <c r="D151" s="51" t="s">
        <v>66</v>
      </c>
      <c r="E151" t="s">
        <v>91</v>
      </c>
      <c r="F151">
        <v>2</v>
      </c>
      <c r="G151">
        <v>2</v>
      </c>
      <c r="H151" t="s">
        <v>470</v>
      </c>
      <c r="I151" t="s">
        <v>27</v>
      </c>
    </row>
    <row r="152" spans="1:9" hidden="1" x14ac:dyDescent="0.35">
      <c r="A152" s="51" t="s">
        <v>1171</v>
      </c>
      <c r="B152" s="51">
        <v>2023</v>
      </c>
      <c r="C152" s="98">
        <v>44982</v>
      </c>
      <c r="D152" s="51" t="s">
        <v>66</v>
      </c>
      <c r="E152" t="s">
        <v>91</v>
      </c>
      <c r="F152">
        <v>2</v>
      </c>
      <c r="G152">
        <v>3</v>
      </c>
      <c r="H152" t="s">
        <v>101</v>
      </c>
      <c r="I152" t="s">
        <v>102</v>
      </c>
    </row>
    <row r="153" spans="1:9" hidden="1" x14ac:dyDescent="0.35">
      <c r="A153" s="51" t="s">
        <v>1171</v>
      </c>
      <c r="B153" s="51">
        <v>2023</v>
      </c>
      <c r="C153" s="98">
        <v>44982</v>
      </c>
      <c r="D153" s="51" t="s">
        <v>66</v>
      </c>
      <c r="E153" t="s">
        <v>91</v>
      </c>
      <c r="F153">
        <v>2</v>
      </c>
      <c r="G153">
        <v>4</v>
      </c>
      <c r="H153" t="s">
        <v>108</v>
      </c>
      <c r="I153" t="s">
        <v>109</v>
      </c>
    </row>
    <row r="154" spans="1:9" hidden="1" x14ac:dyDescent="0.35">
      <c r="A154" s="51" t="s">
        <v>1171</v>
      </c>
      <c r="B154" s="51">
        <v>2023</v>
      </c>
      <c r="C154" s="98">
        <v>44982</v>
      </c>
      <c r="D154" s="51" t="s">
        <v>66</v>
      </c>
      <c r="E154" t="s">
        <v>91</v>
      </c>
      <c r="F154">
        <v>2</v>
      </c>
      <c r="G154">
        <v>5</v>
      </c>
      <c r="H154" t="s">
        <v>59</v>
      </c>
      <c r="I154" t="s">
        <v>37</v>
      </c>
    </row>
    <row r="155" spans="1:9" hidden="1" x14ac:dyDescent="0.35">
      <c r="A155" s="51" t="s">
        <v>1171</v>
      </c>
      <c r="B155" s="51">
        <v>2023</v>
      </c>
      <c r="C155" s="98">
        <v>44982</v>
      </c>
      <c r="D155" s="51" t="s">
        <v>66</v>
      </c>
      <c r="E155" t="s">
        <v>91</v>
      </c>
      <c r="F155">
        <v>2</v>
      </c>
      <c r="G155" t="s">
        <v>607</v>
      </c>
      <c r="H155" t="s">
        <v>680</v>
      </c>
      <c r="I155" t="s">
        <v>25</v>
      </c>
    </row>
    <row r="156" spans="1:9" hidden="1" x14ac:dyDescent="0.35">
      <c r="A156" s="51" t="s">
        <v>1171</v>
      </c>
      <c r="B156" s="51">
        <v>2023</v>
      </c>
      <c r="C156" s="98">
        <v>44982</v>
      </c>
      <c r="D156" s="51" t="s">
        <v>66</v>
      </c>
      <c r="E156" t="s">
        <v>91</v>
      </c>
      <c r="F156">
        <v>3</v>
      </c>
      <c r="G156">
        <v>1</v>
      </c>
      <c r="H156" t="s">
        <v>30</v>
      </c>
      <c r="I156" t="s">
        <v>31</v>
      </c>
    </row>
    <row r="157" spans="1:9" hidden="1" x14ac:dyDescent="0.35">
      <c r="A157" s="51" t="s">
        <v>1171</v>
      </c>
      <c r="B157" s="51">
        <v>2023</v>
      </c>
      <c r="C157" s="98">
        <v>44982</v>
      </c>
      <c r="D157" s="51" t="s">
        <v>66</v>
      </c>
      <c r="E157" t="s">
        <v>91</v>
      </c>
      <c r="F157">
        <v>3</v>
      </c>
      <c r="G157">
        <v>2</v>
      </c>
      <c r="H157" t="s">
        <v>45</v>
      </c>
      <c r="I157" t="s">
        <v>46</v>
      </c>
    </row>
    <row r="158" spans="1:9" hidden="1" x14ac:dyDescent="0.35">
      <c r="A158" s="51" t="s">
        <v>1171</v>
      </c>
      <c r="B158" s="51">
        <v>2023</v>
      </c>
      <c r="C158" s="98">
        <v>44982</v>
      </c>
      <c r="D158" s="51" t="s">
        <v>66</v>
      </c>
      <c r="E158" t="s">
        <v>91</v>
      </c>
      <c r="F158">
        <v>3</v>
      </c>
      <c r="G158">
        <v>3</v>
      </c>
      <c r="H158" t="s">
        <v>184</v>
      </c>
      <c r="I158" t="s">
        <v>478</v>
      </c>
    </row>
    <row r="159" spans="1:9" hidden="1" x14ac:dyDescent="0.35">
      <c r="A159" s="51" t="s">
        <v>1171</v>
      </c>
      <c r="B159" s="51">
        <v>2023</v>
      </c>
      <c r="C159" s="98">
        <v>44982</v>
      </c>
      <c r="D159" s="51" t="s">
        <v>66</v>
      </c>
      <c r="E159" t="s">
        <v>91</v>
      </c>
      <c r="F159">
        <v>3</v>
      </c>
      <c r="G159">
        <v>4</v>
      </c>
      <c r="H159" t="s">
        <v>111</v>
      </c>
      <c r="I159" t="s">
        <v>61</v>
      </c>
    </row>
    <row r="160" spans="1:9" hidden="1" x14ac:dyDescent="0.35">
      <c r="A160" s="51" t="s">
        <v>1171</v>
      </c>
      <c r="B160" s="51">
        <v>2023</v>
      </c>
      <c r="C160" s="98">
        <v>44982</v>
      </c>
      <c r="D160" s="51" t="s">
        <v>66</v>
      </c>
      <c r="E160" t="s">
        <v>91</v>
      </c>
      <c r="F160">
        <v>3</v>
      </c>
      <c r="G160">
        <v>5</v>
      </c>
      <c r="H160" t="s">
        <v>100</v>
      </c>
      <c r="I160" t="s">
        <v>44</v>
      </c>
    </row>
    <row r="161" spans="1:9" hidden="1" x14ac:dyDescent="0.35">
      <c r="A161" s="51" t="s">
        <v>1171</v>
      </c>
      <c r="B161" s="51">
        <v>2023</v>
      </c>
      <c r="C161" s="98">
        <v>44982</v>
      </c>
      <c r="D161" s="51" t="s">
        <v>66</v>
      </c>
      <c r="E161" t="s">
        <v>91</v>
      </c>
      <c r="F161">
        <v>3</v>
      </c>
      <c r="G161">
        <v>6</v>
      </c>
      <c r="H161" t="s">
        <v>553</v>
      </c>
      <c r="I161" t="s">
        <v>25</v>
      </c>
    </row>
    <row r="162" spans="1:9" hidden="1" x14ac:dyDescent="0.35">
      <c r="A162" s="51" t="s">
        <v>1171</v>
      </c>
      <c r="B162" s="51">
        <v>2023</v>
      </c>
      <c r="C162" s="98">
        <v>44982</v>
      </c>
      <c r="D162" s="51" t="s">
        <v>66</v>
      </c>
      <c r="E162" t="s">
        <v>91</v>
      </c>
      <c r="F162">
        <v>4</v>
      </c>
      <c r="G162">
        <v>1</v>
      </c>
      <c r="H162" t="s">
        <v>22</v>
      </c>
      <c r="I162" t="s">
        <v>23</v>
      </c>
    </row>
    <row r="163" spans="1:9" hidden="1" x14ac:dyDescent="0.35">
      <c r="A163" s="51" t="s">
        <v>1171</v>
      </c>
      <c r="B163" s="51">
        <v>2023</v>
      </c>
      <c r="C163" s="98">
        <v>44982</v>
      </c>
      <c r="D163" s="51" t="s">
        <v>66</v>
      </c>
      <c r="E163" t="s">
        <v>91</v>
      </c>
      <c r="F163">
        <v>4</v>
      </c>
      <c r="G163">
        <v>2</v>
      </c>
      <c r="H163" t="s">
        <v>258</v>
      </c>
      <c r="I163" t="s">
        <v>256</v>
      </c>
    </row>
    <row r="164" spans="1:9" hidden="1" x14ac:dyDescent="0.35">
      <c r="A164" s="51" t="s">
        <v>1171</v>
      </c>
      <c r="B164" s="51">
        <v>2023</v>
      </c>
      <c r="C164" s="98">
        <v>44982</v>
      </c>
      <c r="D164" s="51" t="s">
        <v>66</v>
      </c>
      <c r="E164" t="s">
        <v>91</v>
      </c>
      <c r="F164">
        <v>4</v>
      </c>
      <c r="G164">
        <v>3</v>
      </c>
      <c r="H164" t="s">
        <v>471</v>
      </c>
      <c r="I164" t="s">
        <v>42</v>
      </c>
    </row>
    <row r="165" spans="1:9" hidden="1" x14ac:dyDescent="0.35">
      <c r="A165" s="51" t="s">
        <v>1171</v>
      </c>
      <c r="B165" s="51">
        <v>2023</v>
      </c>
      <c r="C165" s="98">
        <v>44982</v>
      </c>
      <c r="D165" s="51" t="s">
        <v>66</v>
      </c>
      <c r="E165" t="s">
        <v>91</v>
      </c>
      <c r="F165">
        <v>4</v>
      </c>
      <c r="G165">
        <v>4</v>
      </c>
      <c r="H165" t="s">
        <v>76</v>
      </c>
      <c r="I165" t="s">
        <v>1176</v>
      </c>
    </row>
    <row r="166" spans="1:9" hidden="1" x14ac:dyDescent="0.35">
      <c r="A166" s="51" t="s">
        <v>1171</v>
      </c>
      <c r="B166" s="51">
        <v>2023</v>
      </c>
      <c r="C166" s="98">
        <v>44982</v>
      </c>
      <c r="D166" s="51" t="s">
        <v>66</v>
      </c>
      <c r="E166" t="s">
        <v>91</v>
      </c>
      <c r="F166">
        <v>4</v>
      </c>
      <c r="G166">
        <v>5</v>
      </c>
      <c r="H166" t="s">
        <v>163</v>
      </c>
      <c r="I166" t="s">
        <v>164</v>
      </c>
    </row>
    <row r="167" spans="1:9" hidden="1" x14ac:dyDescent="0.35">
      <c r="A167" s="51" t="s">
        <v>1171</v>
      </c>
      <c r="B167" s="51">
        <v>2023</v>
      </c>
      <c r="C167" s="98">
        <v>44982</v>
      </c>
      <c r="D167" s="51" t="s">
        <v>66</v>
      </c>
      <c r="E167" t="s">
        <v>91</v>
      </c>
      <c r="F167">
        <v>4</v>
      </c>
      <c r="G167">
        <v>6</v>
      </c>
      <c r="H167" t="s">
        <v>32</v>
      </c>
      <c r="I167" t="s">
        <v>1177</v>
      </c>
    </row>
    <row r="168" spans="1:9" hidden="1" x14ac:dyDescent="0.35">
      <c r="A168" s="51" t="s">
        <v>1171</v>
      </c>
      <c r="B168" s="51">
        <v>2023</v>
      </c>
      <c r="C168" s="98">
        <v>44982</v>
      </c>
      <c r="D168" s="51" t="s">
        <v>66</v>
      </c>
      <c r="E168" t="s">
        <v>91</v>
      </c>
      <c r="F168">
        <v>4</v>
      </c>
      <c r="G168">
        <v>7</v>
      </c>
      <c r="H168" t="s">
        <v>112</v>
      </c>
      <c r="I168" t="s">
        <v>113</v>
      </c>
    </row>
    <row r="169" spans="1:9" hidden="1" x14ac:dyDescent="0.35">
      <c r="A169" s="51" t="s">
        <v>1171</v>
      </c>
      <c r="B169" s="51">
        <v>2023</v>
      </c>
      <c r="C169" s="98">
        <v>44982</v>
      </c>
      <c r="D169" s="51" t="s">
        <v>66</v>
      </c>
      <c r="E169" t="s">
        <v>91</v>
      </c>
      <c r="F169">
        <v>5</v>
      </c>
      <c r="G169">
        <v>1</v>
      </c>
      <c r="H169" t="s">
        <v>98</v>
      </c>
      <c r="I169" t="s">
        <v>168</v>
      </c>
    </row>
    <row r="170" spans="1:9" hidden="1" x14ac:dyDescent="0.35">
      <c r="A170" s="51" t="s">
        <v>1171</v>
      </c>
      <c r="B170" s="51">
        <v>2023</v>
      </c>
      <c r="C170" s="98">
        <v>44982</v>
      </c>
      <c r="D170" s="51" t="s">
        <v>66</v>
      </c>
      <c r="E170" t="s">
        <v>91</v>
      </c>
      <c r="F170">
        <v>5</v>
      </c>
      <c r="G170">
        <v>2</v>
      </c>
      <c r="H170" t="s">
        <v>50</v>
      </c>
      <c r="I170" t="s">
        <v>44</v>
      </c>
    </row>
    <row r="171" spans="1:9" hidden="1" x14ac:dyDescent="0.35">
      <c r="A171" s="51" t="s">
        <v>1171</v>
      </c>
      <c r="B171" s="51">
        <v>2023</v>
      </c>
      <c r="C171" s="98">
        <v>44982</v>
      </c>
      <c r="D171" s="51" t="s">
        <v>66</v>
      </c>
      <c r="E171" t="s">
        <v>91</v>
      </c>
      <c r="F171">
        <v>5</v>
      </c>
      <c r="G171">
        <v>3</v>
      </c>
      <c r="H171" t="s">
        <v>1178</v>
      </c>
      <c r="I171" t="s">
        <v>256</v>
      </c>
    </row>
    <row r="172" spans="1:9" hidden="1" x14ac:dyDescent="0.35">
      <c r="A172" s="51" t="s">
        <v>1171</v>
      </c>
      <c r="B172" s="51">
        <v>2023</v>
      </c>
      <c r="C172" s="98">
        <v>44982</v>
      </c>
      <c r="D172" s="51" t="s">
        <v>66</v>
      </c>
      <c r="E172" t="s">
        <v>91</v>
      </c>
      <c r="F172">
        <v>5</v>
      </c>
      <c r="G172">
        <v>4</v>
      </c>
      <c r="H172" t="s">
        <v>143</v>
      </c>
      <c r="I172" t="s">
        <v>95</v>
      </c>
    </row>
    <row r="173" spans="1:9" hidden="1" x14ac:dyDescent="0.35">
      <c r="A173" s="51" t="s">
        <v>1171</v>
      </c>
      <c r="B173" s="51">
        <v>2023</v>
      </c>
      <c r="C173" s="98">
        <v>44982</v>
      </c>
      <c r="D173" s="51" t="s">
        <v>66</v>
      </c>
      <c r="E173" t="s">
        <v>91</v>
      </c>
      <c r="F173">
        <v>5</v>
      </c>
      <c r="G173">
        <v>5</v>
      </c>
      <c r="H173" t="s">
        <v>47</v>
      </c>
      <c r="I173" t="s">
        <v>1177</v>
      </c>
    </row>
    <row r="174" spans="1:9" hidden="1" x14ac:dyDescent="0.35">
      <c r="A174" s="51" t="s">
        <v>1171</v>
      </c>
      <c r="B174" s="51">
        <v>2023</v>
      </c>
      <c r="C174" s="98">
        <v>44982</v>
      </c>
      <c r="D174" s="51" t="s">
        <v>66</v>
      </c>
      <c r="E174" t="s">
        <v>91</v>
      </c>
      <c r="F174">
        <v>5</v>
      </c>
      <c r="G174">
        <v>6</v>
      </c>
      <c r="H174" t="s">
        <v>1179</v>
      </c>
      <c r="I174" t="s">
        <v>42</v>
      </c>
    </row>
    <row r="175" spans="1:9" hidden="1" x14ac:dyDescent="0.35">
      <c r="A175" s="51" t="s">
        <v>1171</v>
      </c>
      <c r="B175" s="51">
        <v>2023</v>
      </c>
      <c r="C175" s="98">
        <v>44982</v>
      </c>
      <c r="D175" s="51" t="s">
        <v>66</v>
      </c>
      <c r="E175" t="s">
        <v>91</v>
      </c>
      <c r="F175">
        <v>5</v>
      </c>
      <c r="G175">
        <v>7</v>
      </c>
      <c r="H175" t="s">
        <v>148</v>
      </c>
      <c r="I175" t="s">
        <v>56</v>
      </c>
    </row>
    <row r="176" spans="1:9" hidden="1" x14ac:dyDescent="0.35">
      <c r="A176" s="51" t="s">
        <v>1171</v>
      </c>
      <c r="B176" s="51">
        <v>2023</v>
      </c>
      <c r="C176" s="98">
        <v>44982</v>
      </c>
      <c r="D176" s="51" t="s">
        <v>66</v>
      </c>
      <c r="E176" t="s">
        <v>91</v>
      </c>
      <c r="F176">
        <v>6</v>
      </c>
      <c r="G176">
        <v>1</v>
      </c>
      <c r="H176" t="s">
        <v>136</v>
      </c>
      <c r="I176" t="s">
        <v>35</v>
      </c>
    </row>
    <row r="177" spans="1:9" hidden="1" x14ac:dyDescent="0.35">
      <c r="A177" s="51" t="s">
        <v>1171</v>
      </c>
      <c r="B177" s="51">
        <v>2023</v>
      </c>
      <c r="C177" s="98">
        <v>44982</v>
      </c>
      <c r="D177" s="51" t="s">
        <v>66</v>
      </c>
      <c r="E177" t="s">
        <v>91</v>
      </c>
      <c r="F177">
        <v>6</v>
      </c>
      <c r="G177">
        <v>2</v>
      </c>
      <c r="H177" t="s">
        <v>803</v>
      </c>
      <c r="I177" t="s">
        <v>207</v>
      </c>
    </row>
    <row r="178" spans="1:9" hidden="1" x14ac:dyDescent="0.35">
      <c r="A178" s="51" t="s">
        <v>1171</v>
      </c>
      <c r="B178" s="51">
        <v>2023</v>
      </c>
      <c r="C178" s="98">
        <v>44982</v>
      </c>
      <c r="D178" s="51" t="s">
        <v>66</v>
      </c>
      <c r="E178" t="s">
        <v>91</v>
      </c>
      <c r="F178">
        <v>6</v>
      </c>
      <c r="G178">
        <v>3</v>
      </c>
      <c r="H178" t="s">
        <v>167</v>
      </c>
      <c r="I178" t="s">
        <v>46</v>
      </c>
    </row>
    <row r="179" spans="1:9" hidden="1" x14ac:dyDescent="0.35">
      <c r="A179" s="51" t="s">
        <v>1171</v>
      </c>
      <c r="B179" s="51">
        <v>2023</v>
      </c>
      <c r="C179" s="98">
        <v>44982</v>
      </c>
      <c r="D179" s="51" t="s">
        <v>66</v>
      </c>
      <c r="E179" t="s">
        <v>91</v>
      </c>
      <c r="F179">
        <v>6</v>
      </c>
      <c r="G179">
        <v>4</v>
      </c>
      <c r="H179" t="s">
        <v>55</v>
      </c>
      <c r="I179" t="s">
        <v>56</v>
      </c>
    </row>
    <row r="180" spans="1:9" hidden="1" x14ac:dyDescent="0.35">
      <c r="A180" s="51" t="s">
        <v>1171</v>
      </c>
      <c r="B180" s="51">
        <v>2023</v>
      </c>
      <c r="C180" s="98">
        <v>44982</v>
      </c>
      <c r="D180" s="51" t="s">
        <v>66</v>
      </c>
      <c r="E180" t="s">
        <v>91</v>
      </c>
      <c r="F180">
        <v>6</v>
      </c>
      <c r="G180">
        <v>5</v>
      </c>
      <c r="H180" t="s">
        <v>115</v>
      </c>
      <c r="I180" t="s">
        <v>116</v>
      </c>
    </row>
    <row r="181" spans="1:9" hidden="1" x14ac:dyDescent="0.35">
      <c r="A181" s="51" t="s">
        <v>1171</v>
      </c>
      <c r="B181" s="51">
        <v>2023</v>
      </c>
      <c r="C181" s="98">
        <v>44982</v>
      </c>
      <c r="D181" s="51" t="s">
        <v>66</v>
      </c>
      <c r="E181" t="s">
        <v>91</v>
      </c>
      <c r="F181">
        <v>6</v>
      </c>
      <c r="G181">
        <v>6</v>
      </c>
      <c r="H181" t="s">
        <v>125</v>
      </c>
      <c r="I181" t="s">
        <v>75</v>
      </c>
    </row>
    <row r="182" spans="1:9" hidden="1" x14ac:dyDescent="0.35">
      <c r="A182" s="51" t="s">
        <v>1171</v>
      </c>
      <c r="B182" s="51">
        <v>2023</v>
      </c>
      <c r="C182" s="98">
        <v>44982</v>
      </c>
      <c r="D182" s="51" t="s">
        <v>66</v>
      </c>
      <c r="E182" t="s">
        <v>91</v>
      </c>
      <c r="F182">
        <v>6</v>
      </c>
      <c r="G182">
        <v>7</v>
      </c>
      <c r="H182" t="s">
        <v>38</v>
      </c>
      <c r="I182" t="s">
        <v>39</v>
      </c>
    </row>
    <row r="183" spans="1:9" hidden="1" x14ac:dyDescent="0.35">
      <c r="A183" s="51" t="s">
        <v>1171</v>
      </c>
      <c r="B183" s="51">
        <v>2023</v>
      </c>
      <c r="C183" s="98">
        <v>44982</v>
      </c>
      <c r="D183" s="51" t="s">
        <v>66</v>
      </c>
      <c r="E183" t="s">
        <v>91</v>
      </c>
      <c r="F183">
        <v>7</v>
      </c>
      <c r="G183">
        <v>1</v>
      </c>
      <c r="H183" t="s">
        <v>93</v>
      </c>
      <c r="I183" t="s">
        <v>52</v>
      </c>
    </row>
    <row r="184" spans="1:9" hidden="1" x14ac:dyDescent="0.35">
      <c r="A184" s="51" t="s">
        <v>1171</v>
      </c>
      <c r="B184" s="51">
        <v>2023</v>
      </c>
      <c r="C184" s="98">
        <v>44982</v>
      </c>
      <c r="D184" s="51" t="s">
        <v>66</v>
      </c>
      <c r="E184" t="s">
        <v>91</v>
      </c>
      <c r="F184">
        <v>7</v>
      </c>
      <c r="G184">
        <v>2</v>
      </c>
      <c r="H184" t="s">
        <v>40</v>
      </c>
      <c r="I184" t="s">
        <v>29</v>
      </c>
    </row>
    <row r="185" spans="1:9" hidden="1" x14ac:dyDescent="0.35">
      <c r="A185" s="51" t="s">
        <v>1171</v>
      </c>
      <c r="B185" s="51">
        <v>2023</v>
      </c>
      <c r="C185" s="98">
        <v>44982</v>
      </c>
      <c r="D185" s="51" t="s">
        <v>66</v>
      </c>
      <c r="E185" t="s">
        <v>91</v>
      </c>
      <c r="F185">
        <v>7</v>
      </c>
      <c r="G185">
        <v>3</v>
      </c>
      <c r="H185" t="s">
        <v>110</v>
      </c>
      <c r="I185" t="s">
        <v>58</v>
      </c>
    </row>
    <row r="186" spans="1:9" hidden="1" x14ac:dyDescent="0.35">
      <c r="A186" s="51" t="s">
        <v>1171</v>
      </c>
      <c r="B186" s="51">
        <v>2023</v>
      </c>
      <c r="C186" s="98">
        <v>44982</v>
      </c>
      <c r="D186" s="51" t="s">
        <v>66</v>
      </c>
      <c r="E186" t="s">
        <v>91</v>
      </c>
      <c r="F186">
        <v>7</v>
      </c>
      <c r="G186">
        <v>4</v>
      </c>
      <c r="H186" t="s">
        <v>157</v>
      </c>
      <c r="I186" t="s">
        <v>142</v>
      </c>
    </row>
    <row r="187" spans="1:9" hidden="1" x14ac:dyDescent="0.35">
      <c r="A187" s="51" t="s">
        <v>1171</v>
      </c>
      <c r="B187" s="51">
        <v>2023</v>
      </c>
      <c r="C187" s="98">
        <v>44982</v>
      </c>
      <c r="D187" s="51" t="s">
        <v>66</v>
      </c>
      <c r="E187" t="s">
        <v>91</v>
      </c>
      <c r="F187">
        <v>7</v>
      </c>
      <c r="G187">
        <v>5</v>
      </c>
      <c r="H187" t="s">
        <v>151</v>
      </c>
      <c r="I187" t="s">
        <v>152</v>
      </c>
    </row>
    <row r="188" spans="1:9" hidden="1" x14ac:dyDescent="0.35">
      <c r="A188" s="51" t="s">
        <v>1171</v>
      </c>
      <c r="B188" s="51">
        <v>2023</v>
      </c>
      <c r="C188" s="98">
        <v>44982</v>
      </c>
      <c r="D188" s="51" t="s">
        <v>66</v>
      </c>
      <c r="E188" t="s">
        <v>91</v>
      </c>
      <c r="F188">
        <v>7</v>
      </c>
      <c r="G188">
        <v>6</v>
      </c>
      <c r="H188" t="s">
        <v>60</v>
      </c>
      <c r="I188" t="s">
        <v>61</v>
      </c>
    </row>
    <row r="189" spans="1:9" hidden="1" x14ac:dyDescent="0.35">
      <c r="A189" s="51" t="s">
        <v>1171</v>
      </c>
      <c r="B189" s="51">
        <v>2023</v>
      </c>
      <c r="C189" s="98">
        <v>44982</v>
      </c>
      <c r="D189" s="51" t="s">
        <v>66</v>
      </c>
      <c r="E189" t="s">
        <v>91</v>
      </c>
      <c r="F189">
        <v>7</v>
      </c>
      <c r="G189">
        <v>7</v>
      </c>
      <c r="H189" t="s">
        <v>130</v>
      </c>
      <c r="I189" t="s">
        <v>131</v>
      </c>
    </row>
    <row r="190" spans="1:9" hidden="1" x14ac:dyDescent="0.35">
      <c r="A190" s="51" t="s">
        <v>1171</v>
      </c>
      <c r="B190" s="51">
        <v>2023</v>
      </c>
      <c r="C190" s="98">
        <v>44982</v>
      </c>
      <c r="D190" s="51" t="s">
        <v>66</v>
      </c>
      <c r="E190" t="s">
        <v>91</v>
      </c>
      <c r="F190">
        <v>8</v>
      </c>
      <c r="G190">
        <v>1</v>
      </c>
      <c r="H190" t="s">
        <v>114</v>
      </c>
      <c r="I190" t="s">
        <v>102</v>
      </c>
    </row>
    <row r="191" spans="1:9" hidden="1" x14ac:dyDescent="0.35">
      <c r="A191" s="51" t="s">
        <v>1171</v>
      </c>
      <c r="B191" s="51">
        <v>2023</v>
      </c>
      <c r="C191" s="98">
        <v>44982</v>
      </c>
      <c r="D191" s="51" t="s">
        <v>66</v>
      </c>
      <c r="E191" t="s">
        <v>91</v>
      </c>
      <c r="F191">
        <v>8</v>
      </c>
      <c r="G191">
        <v>2</v>
      </c>
      <c r="H191" t="s">
        <v>97</v>
      </c>
      <c r="I191" t="s">
        <v>29</v>
      </c>
    </row>
    <row r="192" spans="1:9" hidden="1" x14ac:dyDescent="0.35">
      <c r="A192" s="51" t="s">
        <v>1171</v>
      </c>
      <c r="B192" s="51">
        <v>2023</v>
      </c>
      <c r="C192" s="98">
        <v>44982</v>
      </c>
      <c r="D192" s="51" t="s">
        <v>66</v>
      </c>
      <c r="E192" t="s">
        <v>91</v>
      </c>
      <c r="F192">
        <v>8</v>
      </c>
      <c r="G192">
        <v>3</v>
      </c>
      <c r="H192" t="s">
        <v>211</v>
      </c>
      <c r="I192" t="s">
        <v>212</v>
      </c>
    </row>
    <row r="193" spans="1:9" hidden="1" x14ac:dyDescent="0.35">
      <c r="A193" s="51" t="s">
        <v>1171</v>
      </c>
      <c r="B193" s="51">
        <v>2023</v>
      </c>
      <c r="C193" s="98">
        <v>44982</v>
      </c>
      <c r="D193" s="51" t="s">
        <v>66</v>
      </c>
      <c r="E193" t="s">
        <v>91</v>
      </c>
      <c r="F193">
        <v>8</v>
      </c>
      <c r="G193">
        <v>4</v>
      </c>
      <c r="H193" t="s">
        <v>36</v>
      </c>
      <c r="I193" t="s">
        <v>37</v>
      </c>
    </row>
    <row r="194" spans="1:9" hidden="1" x14ac:dyDescent="0.35">
      <c r="A194" s="51" t="s">
        <v>1171</v>
      </c>
      <c r="B194" s="51">
        <v>2023</v>
      </c>
      <c r="C194" s="98">
        <v>44982</v>
      </c>
      <c r="D194" s="51" t="s">
        <v>66</v>
      </c>
      <c r="E194" t="s">
        <v>91</v>
      </c>
      <c r="F194">
        <v>8</v>
      </c>
      <c r="G194">
        <v>5</v>
      </c>
      <c r="H194" t="s">
        <v>1180</v>
      </c>
      <c r="I194" t="s">
        <v>619</v>
      </c>
    </row>
    <row r="195" spans="1:9" hidden="1" x14ac:dyDescent="0.35">
      <c r="A195" s="51" t="s">
        <v>1171</v>
      </c>
      <c r="B195" s="51">
        <v>2023</v>
      </c>
      <c r="C195" s="98">
        <v>44982</v>
      </c>
      <c r="D195" s="51" t="s">
        <v>66</v>
      </c>
      <c r="E195" t="s">
        <v>91</v>
      </c>
      <c r="F195">
        <v>8</v>
      </c>
      <c r="G195">
        <v>6</v>
      </c>
      <c r="H195" t="s">
        <v>134</v>
      </c>
      <c r="I195" t="s">
        <v>33</v>
      </c>
    </row>
    <row r="196" spans="1:9" hidden="1" x14ac:dyDescent="0.35">
      <c r="A196" s="51" t="s">
        <v>1171</v>
      </c>
      <c r="B196" s="51">
        <v>2023</v>
      </c>
      <c r="C196" s="98">
        <v>44982</v>
      </c>
      <c r="D196" s="51" t="s">
        <v>66</v>
      </c>
      <c r="E196" t="s">
        <v>91</v>
      </c>
      <c r="F196">
        <v>8</v>
      </c>
      <c r="G196">
        <v>7</v>
      </c>
      <c r="H196" t="s">
        <v>57</v>
      </c>
      <c r="I196" t="s">
        <v>58</v>
      </c>
    </row>
    <row r="197" spans="1:9" hidden="1" x14ac:dyDescent="0.35">
      <c r="A197" s="51" t="s">
        <v>1171</v>
      </c>
      <c r="B197" s="51">
        <v>2023</v>
      </c>
      <c r="C197" s="98">
        <v>44982</v>
      </c>
      <c r="D197" s="51" t="s">
        <v>66</v>
      </c>
      <c r="E197" t="s">
        <v>117</v>
      </c>
      <c r="F197">
        <v>1</v>
      </c>
      <c r="G197">
        <v>1</v>
      </c>
      <c r="H197" t="s">
        <v>99</v>
      </c>
      <c r="I197" t="s">
        <v>27</v>
      </c>
    </row>
    <row r="198" spans="1:9" hidden="1" x14ac:dyDescent="0.35">
      <c r="A198" s="51" t="s">
        <v>1171</v>
      </c>
      <c r="B198" s="51">
        <v>2023</v>
      </c>
      <c r="C198" s="98">
        <v>44982</v>
      </c>
      <c r="D198" s="51" t="s">
        <v>66</v>
      </c>
      <c r="E198" t="s">
        <v>117</v>
      </c>
      <c r="F198">
        <v>1</v>
      </c>
      <c r="G198">
        <v>2</v>
      </c>
      <c r="H198" t="s">
        <v>110</v>
      </c>
      <c r="I198" t="s">
        <v>58</v>
      </c>
    </row>
    <row r="199" spans="1:9" hidden="1" x14ac:dyDescent="0.35">
      <c r="A199" s="51" t="s">
        <v>1171</v>
      </c>
      <c r="B199" s="51">
        <v>2023</v>
      </c>
      <c r="C199" s="98">
        <v>44982</v>
      </c>
      <c r="D199" s="51" t="s">
        <v>66</v>
      </c>
      <c r="E199" t="s">
        <v>117</v>
      </c>
      <c r="F199">
        <v>1</v>
      </c>
      <c r="G199">
        <v>3</v>
      </c>
      <c r="H199" t="s">
        <v>112</v>
      </c>
      <c r="I199" t="s">
        <v>113</v>
      </c>
    </row>
    <row r="200" spans="1:9" hidden="1" x14ac:dyDescent="0.35">
      <c r="A200" s="51" t="s">
        <v>1171</v>
      </c>
      <c r="B200" s="51">
        <v>2023</v>
      </c>
      <c r="C200" s="98">
        <v>44982</v>
      </c>
      <c r="D200" s="51" t="s">
        <v>66</v>
      </c>
      <c r="E200" t="s">
        <v>117</v>
      </c>
      <c r="F200">
        <v>1</v>
      </c>
      <c r="G200">
        <v>4</v>
      </c>
      <c r="H200" t="s">
        <v>167</v>
      </c>
      <c r="I200" t="s">
        <v>46</v>
      </c>
    </row>
    <row r="201" spans="1:9" hidden="1" x14ac:dyDescent="0.35">
      <c r="A201" s="51" t="s">
        <v>1171</v>
      </c>
      <c r="B201" s="51">
        <v>2023</v>
      </c>
      <c r="C201" s="98">
        <v>44982</v>
      </c>
      <c r="D201" s="51" t="s">
        <v>66</v>
      </c>
      <c r="E201" t="s">
        <v>117</v>
      </c>
      <c r="F201">
        <v>1</v>
      </c>
      <c r="G201">
        <v>5</v>
      </c>
      <c r="H201" t="s">
        <v>163</v>
      </c>
      <c r="I201" t="s">
        <v>164</v>
      </c>
    </row>
    <row r="202" spans="1:9" hidden="1" x14ac:dyDescent="0.35">
      <c r="A202" s="51" t="s">
        <v>1171</v>
      </c>
      <c r="B202" s="51">
        <v>2023</v>
      </c>
      <c r="C202" s="98">
        <v>44982</v>
      </c>
      <c r="D202" s="51" t="s">
        <v>66</v>
      </c>
      <c r="E202" t="s">
        <v>117</v>
      </c>
      <c r="F202">
        <v>1</v>
      </c>
      <c r="G202" t="s">
        <v>607</v>
      </c>
      <c r="H202" t="s">
        <v>47</v>
      </c>
      <c r="I202" t="s">
        <v>1177</v>
      </c>
    </row>
    <row r="203" spans="1:9" hidden="1" x14ac:dyDescent="0.35">
      <c r="A203" s="51" t="s">
        <v>1171</v>
      </c>
      <c r="B203" s="51">
        <v>2023</v>
      </c>
      <c r="C203" s="98">
        <v>44982</v>
      </c>
      <c r="D203" s="51" t="s">
        <v>66</v>
      </c>
      <c r="E203" t="s">
        <v>117</v>
      </c>
      <c r="F203">
        <v>2</v>
      </c>
      <c r="G203">
        <v>1</v>
      </c>
      <c r="H203" t="s">
        <v>100</v>
      </c>
      <c r="I203" t="s">
        <v>44</v>
      </c>
    </row>
    <row r="204" spans="1:9" hidden="1" x14ac:dyDescent="0.35">
      <c r="A204" s="51" t="s">
        <v>1171</v>
      </c>
      <c r="B204" s="51">
        <v>2023</v>
      </c>
      <c r="C204" s="98">
        <v>44982</v>
      </c>
      <c r="D204" s="51" t="s">
        <v>66</v>
      </c>
      <c r="E204" t="s">
        <v>117</v>
      </c>
      <c r="F204">
        <v>2</v>
      </c>
      <c r="G204">
        <v>2</v>
      </c>
      <c r="H204" t="s">
        <v>211</v>
      </c>
      <c r="I204" t="s">
        <v>212</v>
      </c>
    </row>
    <row r="205" spans="1:9" hidden="1" x14ac:dyDescent="0.35">
      <c r="A205" s="51" t="s">
        <v>1171</v>
      </c>
      <c r="B205" s="51">
        <v>2023</v>
      </c>
      <c r="C205" s="98">
        <v>44982</v>
      </c>
      <c r="D205" s="51" t="s">
        <v>66</v>
      </c>
      <c r="E205" t="s">
        <v>117</v>
      </c>
      <c r="F205">
        <v>2</v>
      </c>
      <c r="G205">
        <v>3</v>
      </c>
      <c r="H205" t="s">
        <v>1178</v>
      </c>
      <c r="I205" t="s">
        <v>256</v>
      </c>
    </row>
    <row r="206" spans="1:9" hidden="1" x14ac:dyDescent="0.35">
      <c r="A206" s="51" t="s">
        <v>1171</v>
      </c>
      <c r="B206" s="51">
        <v>2023</v>
      </c>
      <c r="C206" s="98">
        <v>44982</v>
      </c>
      <c r="D206" s="51" t="s">
        <v>66</v>
      </c>
      <c r="E206" t="s">
        <v>117</v>
      </c>
      <c r="F206">
        <v>2</v>
      </c>
      <c r="G206">
        <v>4</v>
      </c>
      <c r="H206" t="s">
        <v>470</v>
      </c>
      <c r="I206" t="s">
        <v>27</v>
      </c>
    </row>
    <row r="207" spans="1:9" hidden="1" x14ac:dyDescent="0.35">
      <c r="A207" s="51" t="s">
        <v>1171</v>
      </c>
      <c r="B207" s="51">
        <v>2023</v>
      </c>
      <c r="C207" s="98">
        <v>44982</v>
      </c>
      <c r="D207" s="51" t="s">
        <v>66</v>
      </c>
      <c r="E207" t="s">
        <v>117</v>
      </c>
      <c r="F207">
        <v>2</v>
      </c>
      <c r="G207">
        <v>5</v>
      </c>
      <c r="H207" t="s">
        <v>115</v>
      </c>
      <c r="I207" t="s">
        <v>116</v>
      </c>
    </row>
    <row r="208" spans="1:9" hidden="1" x14ac:dyDescent="0.35">
      <c r="A208" s="51" t="s">
        <v>1171</v>
      </c>
      <c r="B208" s="51">
        <v>2023</v>
      </c>
      <c r="C208" s="98">
        <v>44982</v>
      </c>
      <c r="D208" s="51" t="s">
        <v>66</v>
      </c>
      <c r="E208" t="s">
        <v>117</v>
      </c>
      <c r="F208">
        <v>2</v>
      </c>
      <c r="G208">
        <v>6</v>
      </c>
      <c r="H208" t="s">
        <v>57</v>
      </c>
      <c r="I208" t="s">
        <v>58</v>
      </c>
    </row>
    <row r="209" spans="1:9" hidden="1" x14ac:dyDescent="0.35">
      <c r="A209" s="51" t="s">
        <v>1171</v>
      </c>
      <c r="B209" s="51">
        <v>2023</v>
      </c>
      <c r="C209" s="98">
        <v>44982</v>
      </c>
      <c r="D209" s="51" t="s">
        <v>66</v>
      </c>
      <c r="E209" t="s">
        <v>117</v>
      </c>
      <c r="F209">
        <v>3</v>
      </c>
      <c r="G209">
        <v>1</v>
      </c>
      <c r="H209" t="s">
        <v>471</v>
      </c>
      <c r="I209" t="s">
        <v>42</v>
      </c>
    </row>
    <row r="210" spans="1:9" hidden="1" x14ac:dyDescent="0.35">
      <c r="A210" s="51" t="s">
        <v>1171</v>
      </c>
      <c r="B210" s="51">
        <v>2023</v>
      </c>
      <c r="C210" s="98">
        <v>44982</v>
      </c>
      <c r="D210" s="51" t="s">
        <v>66</v>
      </c>
      <c r="E210" t="s">
        <v>117</v>
      </c>
      <c r="F210">
        <v>3</v>
      </c>
      <c r="G210">
        <v>2</v>
      </c>
      <c r="H210" t="s">
        <v>132</v>
      </c>
      <c r="I210" t="s">
        <v>113</v>
      </c>
    </row>
    <row r="211" spans="1:9" hidden="1" x14ac:dyDescent="0.35">
      <c r="A211" s="51" t="s">
        <v>1171</v>
      </c>
      <c r="B211" s="51">
        <v>2023</v>
      </c>
      <c r="C211" s="98">
        <v>44982</v>
      </c>
      <c r="D211" s="51" t="s">
        <v>66</v>
      </c>
      <c r="E211" t="s">
        <v>117</v>
      </c>
      <c r="F211">
        <v>3</v>
      </c>
      <c r="G211">
        <v>3</v>
      </c>
      <c r="H211" t="s">
        <v>151</v>
      </c>
      <c r="I211" t="s">
        <v>152</v>
      </c>
    </row>
    <row r="212" spans="1:9" hidden="1" x14ac:dyDescent="0.35">
      <c r="A212" s="51" t="s">
        <v>1171</v>
      </c>
      <c r="B212" s="51">
        <v>2023</v>
      </c>
      <c r="C212" s="98">
        <v>44982</v>
      </c>
      <c r="D212" s="51" t="s">
        <v>66</v>
      </c>
      <c r="E212" t="s">
        <v>117</v>
      </c>
      <c r="F212">
        <v>3</v>
      </c>
      <c r="G212">
        <v>4</v>
      </c>
      <c r="H212" t="s">
        <v>38</v>
      </c>
      <c r="I212" t="s">
        <v>39</v>
      </c>
    </row>
    <row r="213" spans="1:9" hidden="1" x14ac:dyDescent="0.35">
      <c r="A213" s="51" t="s">
        <v>1171</v>
      </c>
      <c r="B213" s="51">
        <v>2023</v>
      </c>
      <c r="C213" s="98">
        <v>44982</v>
      </c>
      <c r="D213" s="51" t="s">
        <v>66</v>
      </c>
      <c r="E213" t="s">
        <v>117</v>
      </c>
      <c r="F213">
        <v>3</v>
      </c>
      <c r="G213">
        <v>5</v>
      </c>
      <c r="H213" t="s">
        <v>59</v>
      </c>
      <c r="I213" t="s">
        <v>37</v>
      </c>
    </row>
    <row r="214" spans="1:9" hidden="1" x14ac:dyDescent="0.35">
      <c r="A214" s="51" t="s">
        <v>1171</v>
      </c>
      <c r="B214" s="51">
        <v>2023</v>
      </c>
      <c r="C214" s="98">
        <v>44982</v>
      </c>
      <c r="D214" s="51" t="s">
        <v>66</v>
      </c>
      <c r="E214" t="s">
        <v>117</v>
      </c>
      <c r="F214">
        <v>3</v>
      </c>
      <c r="G214">
        <v>6</v>
      </c>
      <c r="H214" t="s">
        <v>45</v>
      </c>
      <c r="I214" t="s">
        <v>46</v>
      </c>
    </row>
    <row r="215" spans="1:9" hidden="1" x14ac:dyDescent="0.35">
      <c r="A215" s="51" t="s">
        <v>1171</v>
      </c>
      <c r="B215" s="51">
        <v>2023</v>
      </c>
      <c r="C215" s="98">
        <v>44982</v>
      </c>
      <c r="D215" s="51" t="s">
        <v>66</v>
      </c>
      <c r="E215" t="s">
        <v>117</v>
      </c>
      <c r="F215">
        <v>4</v>
      </c>
      <c r="G215">
        <v>1</v>
      </c>
      <c r="H215" t="s">
        <v>184</v>
      </c>
      <c r="I215" t="s">
        <v>478</v>
      </c>
    </row>
    <row r="216" spans="1:9" hidden="1" x14ac:dyDescent="0.35">
      <c r="A216" s="51" t="s">
        <v>1171</v>
      </c>
      <c r="B216" s="51">
        <v>2023</v>
      </c>
      <c r="C216" s="98">
        <v>44982</v>
      </c>
      <c r="D216" s="51" t="s">
        <v>66</v>
      </c>
      <c r="E216" t="s">
        <v>117</v>
      </c>
      <c r="F216">
        <v>4</v>
      </c>
      <c r="G216">
        <v>2</v>
      </c>
      <c r="H216" t="s">
        <v>169</v>
      </c>
      <c r="I216" t="s">
        <v>31</v>
      </c>
    </row>
    <row r="217" spans="1:9" hidden="1" x14ac:dyDescent="0.35">
      <c r="A217" s="51" t="s">
        <v>1171</v>
      </c>
      <c r="B217" s="51">
        <v>2023</v>
      </c>
      <c r="C217" s="98">
        <v>44982</v>
      </c>
      <c r="D217" s="51" t="s">
        <v>66</v>
      </c>
      <c r="E217" t="s">
        <v>117</v>
      </c>
      <c r="F217">
        <v>4</v>
      </c>
      <c r="G217">
        <v>3</v>
      </c>
      <c r="H217" t="s">
        <v>1180</v>
      </c>
      <c r="I217" t="s">
        <v>619</v>
      </c>
    </row>
    <row r="218" spans="1:9" hidden="1" x14ac:dyDescent="0.35">
      <c r="A218" s="51" t="s">
        <v>1171</v>
      </c>
      <c r="B218" s="51">
        <v>2023</v>
      </c>
      <c r="C218" s="98">
        <v>44982</v>
      </c>
      <c r="D218" s="51" t="s">
        <v>66</v>
      </c>
      <c r="E218" t="s">
        <v>117</v>
      </c>
      <c r="F218">
        <v>4</v>
      </c>
      <c r="G218">
        <v>4</v>
      </c>
      <c r="H218" t="s">
        <v>108</v>
      </c>
      <c r="I218" t="s">
        <v>109</v>
      </c>
    </row>
    <row r="219" spans="1:9" hidden="1" x14ac:dyDescent="0.35">
      <c r="A219" s="51" t="s">
        <v>1171</v>
      </c>
      <c r="B219" s="51">
        <v>2023</v>
      </c>
      <c r="C219" s="98">
        <v>44982</v>
      </c>
      <c r="D219" s="51" t="s">
        <v>66</v>
      </c>
      <c r="E219" t="s">
        <v>117</v>
      </c>
      <c r="F219">
        <v>4</v>
      </c>
      <c r="G219">
        <v>5</v>
      </c>
      <c r="H219" t="s">
        <v>60</v>
      </c>
      <c r="I219" t="s">
        <v>61</v>
      </c>
    </row>
    <row r="220" spans="1:9" hidden="1" x14ac:dyDescent="0.35">
      <c r="A220" s="51" t="s">
        <v>1171</v>
      </c>
      <c r="B220" s="51">
        <v>2023</v>
      </c>
      <c r="C220" s="98">
        <v>44982</v>
      </c>
      <c r="D220" s="51" t="s">
        <v>66</v>
      </c>
      <c r="E220" t="s">
        <v>117</v>
      </c>
      <c r="F220">
        <v>4</v>
      </c>
      <c r="G220">
        <v>6</v>
      </c>
      <c r="H220" t="s">
        <v>125</v>
      </c>
      <c r="I220" t="s">
        <v>75</v>
      </c>
    </row>
    <row r="221" spans="1:9" hidden="1" x14ac:dyDescent="0.35">
      <c r="A221" s="51" t="s">
        <v>1171</v>
      </c>
      <c r="B221" s="51">
        <v>2023</v>
      </c>
      <c r="C221" s="98">
        <v>44982</v>
      </c>
      <c r="D221" s="51" t="s">
        <v>66</v>
      </c>
      <c r="E221" t="s">
        <v>117</v>
      </c>
      <c r="F221">
        <v>4</v>
      </c>
      <c r="G221">
        <v>7</v>
      </c>
      <c r="H221" t="s">
        <v>258</v>
      </c>
      <c r="I221" t="s">
        <v>256</v>
      </c>
    </row>
    <row r="222" spans="1:9" hidden="1" x14ac:dyDescent="0.35">
      <c r="A222" s="51" t="s">
        <v>1171</v>
      </c>
      <c r="B222" s="51">
        <v>2023</v>
      </c>
      <c r="C222" s="98">
        <v>44982</v>
      </c>
      <c r="D222" s="51" t="s">
        <v>66</v>
      </c>
      <c r="E222" t="s">
        <v>117</v>
      </c>
      <c r="F222">
        <v>5</v>
      </c>
      <c r="G222">
        <v>1</v>
      </c>
      <c r="H222" t="s">
        <v>101</v>
      </c>
      <c r="I222" t="s">
        <v>102</v>
      </c>
    </row>
    <row r="223" spans="1:9" hidden="1" x14ac:dyDescent="0.35">
      <c r="A223" s="51" t="s">
        <v>1171</v>
      </c>
      <c r="B223" s="51">
        <v>2023</v>
      </c>
      <c r="C223" s="98">
        <v>44982</v>
      </c>
      <c r="D223" s="51" t="s">
        <v>66</v>
      </c>
      <c r="E223" t="s">
        <v>117</v>
      </c>
      <c r="F223">
        <v>5</v>
      </c>
      <c r="G223">
        <v>2</v>
      </c>
      <c r="H223" t="s">
        <v>196</v>
      </c>
      <c r="I223" t="s">
        <v>52</v>
      </c>
    </row>
    <row r="224" spans="1:9" hidden="1" x14ac:dyDescent="0.35">
      <c r="A224" s="51" t="s">
        <v>1171</v>
      </c>
      <c r="B224" s="51">
        <v>2023</v>
      </c>
      <c r="C224" s="98">
        <v>44982</v>
      </c>
      <c r="D224" s="51" t="s">
        <v>66</v>
      </c>
      <c r="E224" t="s">
        <v>117</v>
      </c>
      <c r="F224">
        <v>5</v>
      </c>
      <c r="G224">
        <v>3</v>
      </c>
      <c r="H224" t="s">
        <v>50</v>
      </c>
      <c r="I224" t="s">
        <v>44</v>
      </c>
    </row>
    <row r="225" spans="1:9" hidden="1" x14ac:dyDescent="0.35">
      <c r="A225" s="51" t="s">
        <v>1171</v>
      </c>
      <c r="B225" s="51">
        <v>2023</v>
      </c>
      <c r="C225" s="98">
        <v>44982</v>
      </c>
      <c r="D225" s="51" t="s">
        <v>66</v>
      </c>
      <c r="E225" t="s">
        <v>117</v>
      </c>
      <c r="F225">
        <v>5</v>
      </c>
      <c r="G225">
        <v>4</v>
      </c>
      <c r="H225" t="s">
        <v>1179</v>
      </c>
      <c r="I225" t="s">
        <v>42</v>
      </c>
    </row>
    <row r="226" spans="1:9" hidden="1" x14ac:dyDescent="0.35">
      <c r="A226" s="51" t="s">
        <v>1171</v>
      </c>
      <c r="B226" s="51">
        <v>2023</v>
      </c>
      <c r="C226" s="98">
        <v>44982</v>
      </c>
      <c r="D226" s="51" t="s">
        <v>66</v>
      </c>
      <c r="E226" t="s">
        <v>117</v>
      </c>
      <c r="F226">
        <v>5</v>
      </c>
      <c r="G226">
        <v>5</v>
      </c>
      <c r="H226" t="s">
        <v>111</v>
      </c>
      <c r="I226" t="s">
        <v>61</v>
      </c>
    </row>
    <row r="227" spans="1:9" hidden="1" x14ac:dyDescent="0.35">
      <c r="A227" s="51" t="s">
        <v>1171</v>
      </c>
      <c r="B227" s="51">
        <v>2023</v>
      </c>
      <c r="C227" s="98">
        <v>44982</v>
      </c>
      <c r="D227" s="51" t="s">
        <v>66</v>
      </c>
      <c r="E227" t="s">
        <v>117</v>
      </c>
      <c r="F227">
        <v>5</v>
      </c>
      <c r="G227" t="s">
        <v>536</v>
      </c>
      <c r="H227" t="s">
        <v>36</v>
      </c>
      <c r="I227" t="s">
        <v>37</v>
      </c>
    </row>
    <row r="228" spans="1:9" hidden="1" x14ac:dyDescent="0.35">
      <c r="A228" s="51" t="s">
        <v>1171</v>
      </c>
      <c r="B228" s="51">
        <v>2023</v>
      </c>
      <c r="C228" s="98">
        <v>44982</v>
      </c>
      <c r="D228" s="51" t="s">
        <v>66</v>
      </c>
      <c r="E228" t="s">
        <v>117</v>
      </c>
      <c r="F228">
        <v>6</v>
      </c>
      <c r="G228">
        <v>1</v>
      </c>
      <c r="H228" t="s">
        <v>97</v>
      </c>
      <c r="I228" t="s">
        <v>29</v>
      </c>
    </row>
    <row r="229" spans="1:9" hidden="1" x14ac:dyDescent="0.35">
      <c r="A229" s="51" t="s">
        <v>1171</v>
      </c>
      <c r="B229" s="51">
        <v>2023</v>
      </c>
      <c r="C229" s="98">
        <v>44982</v>
      </c>
      <c r="D229" s="51" t="s">
        <v>66</v>
      </c>
      <c r="E229" t="s">
        <v>117</v>
      </c>
      <c r="F229">
        <v>6</v>
      </c>
      <c r="G229">
        <v>2</v>
      </c>
      <c r="H229" t="s">
        <v>157</v>
      </c>
      <c r="I229" t="s">
        <v>142</v>
      </c>
    </row>
    <row r="230" spans="1:9" hidden="1" x14ac:dyDescent="0.35">
      <c r="A230" s="51" t="s">
        <v>1171</v>
      </c>
      <c r="B230" s="51">
        <v>2023</v>
      </c>
      <c r="C230" s="98">
        <v>44982</v>
      </c>
      <c r="D230" s="51" t="s">
        <v>66</v>
      </c>
      <c r="E230" t="s">
        <v>117</v>
      </c>
      <c r="F230">
        <v>6</v>
      </c>
      <c r="G230">
        <v>3</v>
      </c>
      <c r="H230" t="s">
        <v>148</v>
      </c>
      <c r="I230" t="s">
        <v>56</v>
      </c>
    </row>
    <row r="231" spans="1:9" hidden="1" x14ac:dyDescent="0.35">
      <c r="A231" s="51" t="s">
        <v>1171</v>
      </c>
      <c r="B231" s="51">
        <v>2023</v>
      </c>
      <c r="C231" s="98">
        <v>44982</v>
      </c>
      <c r="D231" s="51" t="s">
        <v>66</v>
      </c>
      <c r="E231" t="s">
        <v>117</v>
      </c>
      <c r="F231">
        <v>6</v>
      </c>
      <c r="G231">
        <v>4</v>
      </c>
      <c r="H231" t="s">
        <v>134</v>
      </c>
      <c r="I231" t="s">
        <v>33</v>
      </c>
    </row>
    <row r="232" spans="1:9" hidden="1" x14ac:dyDescent="0.35">
      <c r="A232" s="51" t="s">
        <v>1171</v>
      </c>
      <c r="B232" s="51">
        <v>2023</v>
      </c>
      <c r="C232" s="98">
        <v>44982</v>
      </c>
      <c r="D232" s="51" t="s">
        <v>66</v>
      </c>
      <c r="E232" t="s">
        <v>117</v>
      </c>
      <c r="F232">
        <v>6</v>
      </c>
      <c r="G232">
        <v>5</v>
      </c>
      <c r="H232" t="s">
        <v>680</v>
      </c>
      <c r="I232" t="s">
        <v>25</v>
      </c>
    </row>
    <row r="233" spans="1:9" hidden="1" x14ac:dyDescent="0.35">
      <c r="A233" s="51" t="s">
        <v>1171</v>
      </c>
      <c r="B233" s="51">
        <v>2023</v>
      </c>
      <c r="C233" s="98">
        <v>44982</v>
      </c>
      <c r="D233" s="51" t="s">
        <v>66</v>
      </c>
      <c r="E233" t="s">
        <v>117</v>
      </c>
      <c r="F233">
        <v>6</v>
      </c>
      <c r="G233">
        <v>6</v>
      </c>
      <c r="H233" t="s">
        <v>76</v>
      </c>
      <c r="I233" t="s">
        <v>1176</v>
      </c>
    </row>
    <row r="234" spans="1:9" hidden="1" x14ac:dyDescent="0.35">
      <c r="A234" s="51" t="s">
        <v>1171</v>
      </c>
      <c r="B234" s="51">
        <v>2023</v>
      </c>
      <c r="C234" s="98">
        <v>44982</v>
      </c>
      <c r="D234" s="51" t="s">
        <v>66</v>
      </c>
      <c r="E234" t="s">
        <v>117</v>
      </c>
      <c r="F234">
        <v>6</v>
      </c>
      <c r="G234">
        <v>7</v>
      </c>
      <c r="H234" t="s">
        <v>803</v>
      </c>
      <c r="I234" t="s">
        <v>207</v>
      </c>
    </row>
    <row r="235" spans="1:9" hidden="1" x14ac:dyDescent="0.35">
      <c r="A235" s="51" t="s">
        <v>1171</v>
      </c>
      <c r="B235" s="51">
        <v>2023</v>
      </c>
      <c r="C235" s="98">
        <v>44982</v>
      </c>
      <c r="D235" s="51" t="s">
        <v>66</v>
      </c>
      <c r="E235" t="s">
        <v>117</v>
      </c>
      <c r="F235">
        <v>7</v>
      </c>
      <c r="G235">
        <v>1</v>
      </c>
      <c r="H235" t="s">
        <v>40</v>
      </c>
      <c r="I235" t="s">
        <v>29</v>
      </c>
    </row>
    <row r="236" spans="1:9" hidden="1" x14ac:dyDescent="0.35">
      <c r="A236" s="51" t="s">
        <v>1171</v>
      </c>
      <c r="B236" s="51">
        <v>2023</v>
      </c>
      <c r="C236" s="98">
        <v>44982</v>
      </c>
      <c r="D236" s="51" t="s">
        <v>66</v>
      </c>
      <c r="E236" t="s">
        <v>117</v>
      </c>
      <c r="F236">
        <v>7</v>
      </c>
      <c r="G236">
        <v>2</v>
      </c>
      <c r="H236" t="s">
        <v>853</v>
      </c>
      <c r="I236" t="s">
        <v>207</v>
      </c>
    </row>
    <row r="237" spans="1:9" hidden="1" x14ac:dyDescent="0.35">
      <c r="A237" s="51" t="s">
        <v>1171</v>
      </c>
      <c r="B237" s="51">
        <v>2023</v>
      </c>
      <c r="C237" s="98">
        <v>44982</v>
      </c>
      <c r="D237" s="51" t="s">
        <v>66</v>
      </c>
      <c r="E237" t="s">
        <v>117</v>
      </c>
      <c r="F237">
        <v>7</v>
      </c>
      <c r="G237">
        <v>3</v>
      </c>
      <c r="H237" t="s">
        <v>143</v>
      </c>
      <c r="I237" t="s">
        <v>95</v>
      </c>
    </row>
    <row r="238" spans="1:9" hidden="1" x14ac:dyDescent="0.35">
      <c r="A238" s="51" t="s">
        <v>1171</v>
      </c>
      <c r="B238" s="51">
        <v>2023</v>
      </c>
      <c r="C238" s="98">
        <v>44982</v>
      </c>
      <c r="D238" s="51" t="s">
        <v>66</v>
      </c>
      <c r="E238" t="s">
        <v>117</v>
      </c>
      <c r="F238">
        <v>7</v>
      </c>
      <c r="G238">
        <v>4</v>
      </c>
      <c r="H238" t="s">
        <v>32</v>
      </c>
      <c r="I238" t="s">
        <v>1177</v>
      </c>
    </row>
    <row r="239" spans="1:9" hidden="1" x14ac:dyDescent="0.35">
      <c r="A239" s="51" t="s">
        <v>1171</v>
      </c>
      <c r="B239" s="51">
        <v>2023</v>
      </c>
      <c r="C239" s="98">
        <v>44982</v>
      </c>
      <c r="D239" s="51" t="s">
        <v>66</v>
      </c>
      <c r="E239" t="s">
        <v>117</v>
      </c>
      <c r="F239">
        <v>7</v>
      </c>
      <c r="G239">
        <v>5</v>
      </c>
      <c r="H239" t="s">
        <v>553</v>
      </c>
      <c r="I239" t="s">
        <v>25</v>
      </c>
    </row>
    <row r="240" spans="1:9" hidden="1" x14ac:dyDescent="0.35">
      <c r="A240" s="51" t="s">
        <v>1171</v>
      </c>
      <c r="B240" s="51">
        <v>2023</v>
      </c>
      <c r="C240" s="98">
        <v>44982</v>
      </c>
      <c r="D240" s="51" t="s">
        <v>66</v>
      </c>
      <c r="E240" t="s">
        <v>117</v>
      </c>
      <c r="F240">
        <v>7</v>
      </c>
      <c r="G240">
        <v>6</v>
      </c>
      <c r="H240" t="s">
        <v>55</v>
      </c>
      <c r="I240" t="s">
        <v>56</v>
      </c>
    </row>
    <row r="241" spans="1:9" hidden="1" x14ac:dyDescent="0.35">
      <c r="A241" s="51" t="s">
        <v>1171</v>
      </c>
      <c r="B241" s="51">
        <v>2023</v>
      </c>
      <c r="C241" s="98">
        <v>44982</v>
      </c>
      <c r="D241" s="51" t="s">
        <v>66</v>
      </c>
      <c r="E241" t="s">
        <v>117</v>
      </c>
      <c r="F241">
        <v>7</v>
      </c>
      <c r="G241">
        <v>7</v>
      </c>
      <c r="H241" t="s">
        <v>130</v>
      </c>
      <c r="I241" t="s">
        <v>131</v>
      </c>
    </row>
    <row r="242" spans="1:9" hidden="1" x14ac:dyDescent="0.35">
      <c r="A242" s="51" t="s">
        <v>1171</v>
      </c>
      <c r="B242" s="51">
        <v>2023</v>
      </c>
      <c r="C242" s="98">
        <v>44982</v>
      </c>
      <c r="D242" s="51" t="s">
        <v>66</v>
      </c>
      <c r="E242" t="s">
        <v>119</v>
      </c>
      <c r="F242">
        <v>1</v>
      </c>
      <c r="G242">
        <v>1</v>
      </c>
      <c r="H242" t="s">
        <v>92</v>
      </c>
      <c r="I242" t="s">
        <v>23</v>
      </c>
    </row>
    <row r="243" spans="1:9" hidden="1" x14ac:dyDescent="0.35">
      <c r="A243" s="51" t="s">
        <v>1171</v>
      </c>
      <c r="B243" s="51">
        <v>2023</v>
      </c>
      <c r="C243" s="98">
        <v>44982</v>
      </c>
      <c r="D243" s="51" t="s">
        <v>66</v>
      </c>
      <c r="E243" t="s">
        <v>119</v>
      </c>
      <c r="F243">
        <v>1</v>
      </c>
      <c r="G243">
        <v>2</v>
      </c>
      <c r="H243" t="s">
        <v>114</v>
      </c>
      <c r="I243" t="s">
        <v>102</v>
      </c>
    </row>
    <row r="244" spans="1:9" hidden="1" x14ac:dyDescent="0.35">
      <c r="A244" s="51" t="s">
        <v>1171</v>
      </c>
      <c r="B244" s="51">
        <v>2023</v>
      </c>
      <c r="C244" s="98">
        <v>44982</v>
      </c>
      <c r="D244" s="51" t="s">
        <v>66</v>
      </c>
      <c r="E244" t="s">
        <v>119</v>
      </c>
      <c r="F244">
        <v>1</v>
      </c>
      <c r="G244">
        <v>3</v>
      </c>
      <c r="H244" t="s">
        <v>99</v>
      </c>
      <c r="I244" t="s">
        <v>27</v>
      </c>
    </row>
    <row r="245" spans="1:9" hidden="1" x14ac:dyDescent="0.35">
      <c r="A245" s="51" t="s">
        <v>1171</v>
      </c>
      <c r="B245" s="51">
        <v>2023</v>
      </c>
      <c r="C245" s="98">
        <v>44982</v>
      </c>
      <c r="D245" s="51" t="s">
        <v>66</v>
      </c>
      <c r="E245" t="s">
        <v>119</v>
      </c>
      <c r="F245">
        <v>1</v>
      </c>
      <c r="G245">
        <v>4</v>
      </c>
      <c r="H245" t="s">
        <v>169</v>
      </c>
      <c r="I245" t="s">
        <v>31</v>
      </c>
    </row>
    <row r="246" spans="1:9" hidden="1" x14ac:dyDescent="0.35">
      <c r="A246" s="51" t="s">
        <v>1171</v>
      </c>
      <c r="B246" s="51">
        <v>2023</v>
      </c>
      <c r="C246" s="98">
        <v>44982</v>
      </c>
      <c r="D246" s="51" t="s">
        <v>66</v>
      </c>
      <c r="E246" t="s">
        <v>119</v>
      </c>
      <c r="F246">
        <v>1</v>
      </c>
      <c r="G246">
        <v>5</v>
      </c>
      <c r="H246" t="s">
        <v>196</v>
      </c>
      <c r="I246" t="s">
        <v>52</v>
      </c>
    </row>
    <row r="247" spans="1:9" hidden="1" x14ac:dyDescent="0.35">
      <c r="A247" s="51" t="s">
        <v>1171</v>
      </c>
      <c r="B247" s="51">
        <v>2023</v>
      </c>
      <c r="C247" s="98">
        <v>44982</v>
      </c>
      <c r="D247" s="51" t="s">
        <v>66</v>
      </c>
      <c r="E247" t="s">
        <v>119</v>
      </c>
      <c r="F247">
        <v>2</v>
      </c>
      <c r="G247">
        <v>1</v>
      </c>
      <c r="H247" t="s">
        <v>107</v>
      </c>
      <c r="I247" t="s">
        <v>168</v>
      </c>
    </row>
    <row r="248" spans="1:9" hidden="1" x14ac:dyDescent="0.35">
      <c r="A248" s="51" t="s">
        <v>1171</v>
      </c>
      <c r="B248" s="51">
        <v>2023</v>
      </c>
      <c r="C248" s="98">
        <v>44982</v>
      </c>
      <c r="D248" s="51" t="s">
        <v>66</v>
      </c>
      <c r="E248" t="s">
        <v>119</v>
      </c>
      <c r="F248">
        <v>2</v>
      </c>
      <c r="G248">
        <v>2</v>
      </c>
      <c r="H248" t="s">
        <v>100</v>
      </c>
      <c r="I248" t="s">
        <v>44</v>
      </c>
    </row>
    <row r="249" spans="1:9" hidden="1" x14ac:dyDescent="0.35">
      <c r="A249" s="51" t="s">
        <v>1171</v>
      </c>
      <c r="B249" s="51">
        <v>2023</v>
      </c>
      <c r="C249" s="98">
        <v>44982</v>
      </c>
      <c r="D249" s="51" t="s">
        <v>66</v>
      </c>
      <c r="E249" t="s">
        <v>119</v>
      </c>
      <c r="F249">
        <v>2</v>
      </c>
      <c r="G249">
        <v>3</v>
      </c>
      <c r="H249" t="s">
        <v>132</v>
      </c>
      <c r="I249" t="s">
        <v>113</v>
      </c>
    </row>
    <row r="250" spans="1:9" hidden="1" x14ac:dyDescent="0.35">
      <c r="A250" s="51" t="s">
        <v>1171</v>
      </c>
      <c r="B250" s="51">
        <v>2023</v>
      </c>
      <c r="C250" s="98">
        <v>44982</v>
      </c>
      <c r="D250" s="51" t="s">
        <v>66</v>
      </c>
      <c r="E250" t="s">
        <v>119</v>
      </c>
      <c r="F250">
        <v>2</v>
      </c>
      <c r="G250">
        <v>4</v>
      </c>
      <c r="H250" t="s">
        <v>40</v>
      </c>
      <c r="I250" t="s">
        <v>29</v>
      </c>
    </row>
    <row r="251" spans="1:9" hidden="1" x14ac:dyDescent="0.35">
      <c r="A251" s="51" t="s">
        <v>1171</v>
      </c>
      <c r="B251" s="51">
        <v>2023</v>
      </c>
      <c r="C251" s="98">
        <v>44982</v>
      </c>
      <c r="D251" s="51" t="s">
        <v>66</v>
      </c>
      <c r="E251" t="s">
        <v>119</v>
      </c>
      <c r="F251">
        <v>2</v>
      </c>
      <c r="G251" t="s">
        <v>536</v>
      </c>
      <c r="H251" t="s">
        <v>93</v>
      </c>
      <c r="I251" t="s">
        <v>52</v>
      </c>
    </row>
    <row r="252" spans="1:9" hidden="1" x14ac:dyDescent="0.35">
      <c r="A252" s="51" t="s">
        <v>1171</v>
      </c>
      <c r="B252" s="51">
        <v>2023</v>
      </c>
      <c r="C252" s="98">
        <v>44982</v>
      </c>
      <c r="D252" s="51" t="s">
        <v>66</v>
      </c>
      <c r="E252" t="s">
        <v>119</v>
      </c>
      <c r="F252">
        <v>3</v>
      </c>
      <c r="G252">
        <v>1</v>
      </c>
      <c r="H252" t="s">
        <v>30</v>
      </c>
      <c r="I252" t="s">
        <v>31</v>
      </c>
    </row>
    <row r="253" spans="1:9" hidden="1" x14ac:dyDescent="0.35">
      <c r="A253" s="51" t="s">
        <v>1171</v>
      </c>
      <c r="B253" s="51">
        <v>2023</v>
      </c>
      <c r="C253" s="98">
        <v>44982</v>
      </c>
      <c r="D253" s="51" t="s">
        <v>66</v>
      </c>
      <c r="E253" t="s">
        <v>119</v>
      </c>
      <c r="F253">
        <v>3</v>
      </c>
      <c r="G253">
        <v>2</v>
      </c>
      <c r="H253" t="s">
        <v>136</v>
      </c>
      <c r="I253" t="s">
        <v>35</v>
      </c>
    </row>
    <row r="254" spans="1:9" hidden="1" x14ac:dyDescent="0.35">
      <c r="A254" s="51" t="s">
        <v>1171</v>
      </c>
      <c r="B254" s="51">
        <v>2023</v>
      </c>
      <c r="C254" s="98">
        <v>44982</v>
      </c>
      <c r="D254" s="51" t="s">
        <v>66</v>
      </c>
      <c r="E254" t="s">
        <v>119</v>
      </c>
      <c r="F254">
        <v>3</v>
      </c>
      <c r="G254">
        <v>3</v>
      </c>
      <c r="H254" t="s">
        <v>97</v>
      </c>
      <c r="I254" t="s">
        <v>29</v>
      </c>
    </row>
    <row r="255" spans="1:9" hidden="1" x14ac:dyDescent="0.35">
      <c r="A255" s="51" t="s">
        <v>1171</v>
      </c>
      <c r="B255" s="51">
        <v>2023</v>
      </c>
      <c r="C255" s="98">
        <v>44982</v>
      </c>
      <c r="D255" s="51" t="s">
        <v>66</v>
      </c>
      <c r="E255" t="s">
        <v>119</v>
      </c>
      <c r="F255">
        <v>3</v>
      </c>
      <c r="G255">
        <v>4</v>
      </c>
      <c r="H255" t="s">
        <v>471</v>
      </c>
      <c r="I255" t="s">
        <v>42</v>
      </c>
    </row>
    <row r="256" spans="1:9" hidden="1" x14ac:dyDescent="0.35">
      <c r="A256" s="51" t="s">
        <v>1171</v>
      </c>
      <c r="B256" s="51">
        <v>2023</v>
      </c>
      <c r="C256" s="98">
        <v>44982</v>
      </c>
      <c r="D256" s="51" t="s">
        <v>66</v>
      </c>
      <c r="E256" t="s">
        <v>119</v>
      </c>
      <c r="F256">
        <v>3</v>
      </c>
      <c r="G256">
        <v>5</v>
      </c>
      <c r="H256" t="s">
        <v>853</v>
      </c>
      <c r="I256" t="s">
        <v>207</v>
      </c>
    </row>
    <row r="257" spans="1:9" hidden="1" x14ac:dyDescent="0.35">
      <c r="A257" s="51" t="s">
        <v>1171</v>
      </c>
      <c r="B257" s="51">
        <v>2023</v>
      </c>
      <c r="C257" s="98">
        <v>44982</v>
      </c>
      <c r="D257" s="51" t="s">
        <v>66</v>
      </c>
      <c r="E257" t="s">
        <v>119</v>
      </c>
      <c r="F257">
        <v>3</v>
      </c>
      <c r="G257" t="s">
        <v>536</v>
      </c>
      <c r="H257" t="s">
        <v>211</v>
      </c>
      <c r="I257" t="s">
        <v>212</v>
      </c>
    </row>
    <row r="258" spans="1:9" hidden="1" x14ac:dyDescent="0.35">
      <c r="A258" s="51" t="s">
        <v>1171</v>
      </c>
      <c r="B258" s="51">
        <v>2023</v>
      </c>
      <c r="C258" s="98">
        <v>44982</v>
      </c>
      <c r="D258" s="51" t="s">
        <v>66</v>
      </c>
      <c r="E258" t="s">
        <v>119</v>
      </c>
      <c r="F258">
        <v>4</v>
      </c>
      <c r="G258">
        <v>1</v>
      </c>
      <c r="H258" t="s">
        <v>184</v>
      </c>
      <c r="I258" t="s">
        <v>478</v>
      </c>
    </row>
    <row r="259" spans="1:9" hidden="1" x14ac:dyDescent="0.35">
      <c r="A259" s="51" t="s">
        <v>1171</v>
      </c>
      <c r="B259" s="51">
        <v>2023</v>
      </c>
      <c r="C259" s="98">
        <v>44982</v>
      </c>
      <c r="D259" s="51" t="s">
        <v>66</v>
      </c>
      <c r="E259" t="s">
        <v>119</v>
      </c>
      <c r="F259">
        <v>4</v>
      </c>
      <c r="G259">
        <v>2</v>
      </c>
      <c r="H259" t="s">
        <v>22</v>
      </c>
      <c r="I259" t="s">
        <v>23</v>
      </c>
    </row>
    <row r="260" spans="1:9" hidden="1" x14ac:dyDescent="0.35">
      <c r="A260" s="51" t="s">
        <v>1171</v>
      </c>
      <c r="B260" s="51">
        <v>2023</v>
      </c>
      <c r="C260" s="98">
        <v>44982</v>
      </c>
      <c r="D260" s="51" t="s">
        <v>66</v>
      </c>
      <c r="E260" t="s">
        <v>119</v>
      </c>
      <c r="F260">
        <v>4</v>
      </c>
      <c r="G260">
        <v>3</v>
      </c>
      <c r="H260" t="s">
        <v>101</v>
      </c>
      <c r="I260" t="s">
        <v>102</v>
      </c>
    </row>
    <row r="261" spans="1:9" hidden="1" x14ac:dyDescent="0.35">
      <c r="A261" s="51" t="s">
        <v>1171</v>
      </c>
      <c r="B261" s="51">
        <v>2023</v>
      </c>
      <c r="C261" s="98">
        <v>44982</v>
      </c>
      <c r="D261" s="51" t="s">
        <v>66</v>
      </c>
      <c r="E261" t="s">
        <v>119</v>
      </c>
      <c r="F261">
        <v>4</v>
      </c>
      <c r="G261">
        <v>4</v>
      </c>
      <c r="H261" t="s">
        <v>98</v>
      </c>
      <c r="I261" t="s">
        <v>168</v>
      </c>
    </row>
    <row r="262" spans="1:9" hidden="1" x14ac:dyDescent="0.35">
      <c r="A262" s="51" t="s">
        <v>1171</v>
      </c>
      <c r="B262" s="51">
        <v>2023</v>
      </c>
      <c r="C262" s="98">
        <v>44982</v>
      </c>
      <c r="D262" s="51" t="s">
        <v>66</v>
      </c>
      <c r="E262" t="s">
        <v>119</v>
      </c>
      <c r="F262">
        <v>4</v>
      </c>
      <c r="G262">
        <v>5</v>
      </c>
      <c r="H262" t="s">
        <v>110</v>
      </c>
      <c r="I262" t="s">
        <v>58</v>
      </c>
    </row>
    <row r="263" spans="1:9" hidden="1" x14ac:dyDescent="0.35">
      <c r="A263" s="51" t="s">
        <v>1171</v>
      </c>
      <c r="B263" s="51">
        <v>2023</v>
      </c>
      <c r="C263" s="98">
        <v>44982</v>
      </c>
      <c r="D263" s="51" t="s">
        <v>66</v>
      </c>
      <c r="E263" t="s">
        <v>119</v>
      </c>
      <c r="F263">
        <v>4</v>
      </c>
      <c r="G263">
        <v>6</v>
      </c>
      <c r="H263" t="s">
        <v>157</v>
      </c>
      <c r="I263" t="s">
        <v>142</v>
      </c>
    </row>
    <row r="264" spans="1:9" hidden="1" x14ac:dyDescent="0.35">
      <c r="A264" s="51" t="s">
        <v>1171</v>
      </c>
      <c r="B264" s="51">
        <v>2023</v>
      </c>
      <c r="C264" s="98">
        <v>44982</v>
      </c>
      <c r="D264" s="51" t="s">
        <v>66</v>
      </c>
      <c r="E264" t="s">
        <v>117</v>
      </c>
      <c r="F264">
        <v>1</v>
      </c>
      <c r="G264">
        <v>1</v>
      </c>
      <c r="H264" t="s">
        <v>196</v>
      </c>
      <c r="I264" t="s">
        <v>52</v>
      </c>
    </row>
    <row r="265" spans="1:9" hidden="1" x14ac:dyDescent="0.35">
      <c r="A265" s="51" t="s">
        <v>1171</v>
      </c>
      <c r="B265" s="51">
        <v>2023</v>
      </c>
      <c r="C265" s="98">
        <v>44982</v>
      </c>
      <c r="D265" s="51" t="s">
        <v>66</v>
      </c>
      <c r="E265" t="s">
        <v>117</v>
      </c>
      <c r="F265">
        <v>1</v>
      </c>
      <c r="G265">
        <v>2</v>
      </c>
      <c r="H265" t="s">
        <v>101</v>
      </c>
      <c r="I265" t="s">
        <v>102</v>
      </c>
    </row>
    <row r="266" spans="1:9" hidden="1" x14ac:dyDescent="0.35">
      <c r="A266" s="51" t="s">
        <v>1171</v>
      </c>
      <c r="B266" s="51">
        <v>2023</v>
      </c>
      <c r="C266" s="98">
        <v>44982</v>
      </c>
      <c r="D266" s="51" t="s">
        <v>66</v>
      </c>
      <c r="E266" t="s">
        <v>117</v>
      </c>
      <c r="F266">
        <v>1</v>
      </c>
      <c r="G266">
        <v>3</v>
      </c>
      <c r="H266" t="s">
        <v>99</v>
      </c>
      <c r="I266" t="s">
        <v>27</v>
      </c>
    </row>
    <row r="267" spans="1:9" hidden="1" x14ac:dyDescent="0.35">
      <c r="A267" s="51" t="s">
        <v>1171</v>
      </c>
      <c r="B267" s="51">
        <v>2023</v>
      </c>
      <c r="C267" s="98">
        <v>44982</v>
      </c>
      <c r="D267" s="51" t="s">
        <v>66</v>
      </c>
      <c r="E267" t="s">
        <v>117</v>
      </c>
      <c r="F267">
        <v>1</v>
      </c>
      <c r="G267">
        <v>4</v>
      </c>
      <c r="H267" t="s">
        <v>211</v>
      </c>
      <c r="I267" t="s">
        <v>212</v>
      </c>
    </row>
    <row r="268" spans="1:9" hidden="1" x14ac:dyDescent="0.35">
      <c r="A268" s="51" t="s">
        <v>1171</v>
      </c>
      <c r="B268" s="51">
        <v>2023</v>
      </c>
      <c r="C268" s="98">
        <v>44982</v>
      </c>
      <c r="D268" s="51" t="s">
        <v>66</v>
      </c>
      <c r="E268" t="s">
        <v>117</v>
      </c>
      <c r="F268">
        <v>1</v>
      </c>
      <c r="G268">
        <v>5</v>
      </c>
      <c r="H268" t="s">
        <v>40</v>
      </c>
      <c r="I268" t="s">
        <v>29</v>
      </c>
    </row>
    <row r="269" spans="1:9" hidden="1" x14ac:dyDescent="0.35">
      <c r="A269" s="51" t="s">
        <v>1171</v>
      </c>
      <c r="B269" s="51">
        <v>2023</v>
      </c>
      <c r="C269" s="98">
        <v>44982</v>
      </c>
      <c r="D269" s="51" t="s">
        <v>66</v>
      </c>
      <c r="E269" t="s">
        <v>117</v>
      </c>
      <c r="F269">
        <v>1</v>
      </c>
      <c r="G269">
        <v>6</v>
      </c>
      <c r="H269" t="s">
        <v>471</v>
      </c>
      <c r="I269" t="s">
        <v>42</v>
      </c>
    </row>
    <row r="270" spans="1:9" hidden="1" x14ac:dyDescent="0.35">
      <c r="A270" s="51" t="s">
        <v>1171</v>
      </c>
      <c r="B270" s="51">
        <v>2023</v>
      </c>
      <c r="C270" s="98">
        <v>44982</v>
      </c>
      <c r="D270" s="51" t="s">
        <v>66</v>
      </c>
      <c r="E270" t="s">
        <v>117</v>
      </c>
      <c r="F270">
        <v>1</v>
      </c>
      <c r="G270">
        <v>7</v>
      </c>
      <c r="H270" t="s">
        <v>98</v>
      </c>
      <c r="I270" t="s">
        <v>168</v>
      </c>
    </row>
    <row r="271" spans="1:9" hidden="1" x14ac:dyDescent="0.35">
      <c r="A271" s="51" t="s">
        <v>1171</v>
      </c>
      <c r="B271" s="51">
        <v>2023</v>
      </c>
      <c r="C271" s="98">
        <v>44982</v>
      </c>
      <c r="D271" s="51" t="s">
        <v>66</v>
      </c>
      <c r="E271" t="s">
        <v>117</v>
      </c>
      <c r="F271">
        <v>2</v>
      </c>
      <c r="G271">
        <v>1</v>
      </c>
      <c r="H271" t="s">
        <v>169</v>
      </c>
      <c r="I271" t="s">
        <v>31</v>
      </c>
    </row>
    <row r="272" spans="1:9" hidden="1" x14ac:dyDescent="0.35">
      <c r="A272" s="51" t="s">
        <v>1171</v>
      </c>
      <c r="B272" s="51">
        <v>2023</v>
      </c>
      <c r="C272" s="98">
        <v>44982</v>
      </c>
      <c r="D272" s="51" t="s">
        <v>66</v>
      </c>
      <c r="E272" t="s">
        <v>117</v>
      </c>
      <c r="F272">
        <v>2</v>
      </c>
      <c r="G272">
        <v>2</v>
      </c>
      <c r="H272" t="s">
        <v>93</v>
      </c>
      <c r="I272" t="s">
        <v>52</v>
      </c>
    </row>
    <row r="273" spans="1:9" hidden="1" x14ac:dyDescent="0.35">
      <c r="A273" s="51" t="s">
        <v>1171</v>
      </c>
      <c r="B273" s="51">
        <v>2023</v>
      </c>
      <c r="C273" s="98">
        <v>44982</v>
      </c>
      <c r="D273" s="51" t="s">
        <v>66</v>
      </c>
      <c r="E273" t="s">
        <v>117</v>
      </c>
      <c r="F273">
        <v>2</v>
      </c>
      <c r="G273">
        <v>3</v>
      </c>
      <c r="H273" t="s">
        <v>97</v>
      </c>
      <c r="I273" t="s">
        <v>29</v>
      </c>
    </row>
    <row r="274" spans="1:9" hidden="1" x14ac:dyDescent="0.35">
      <c r="A274" s="51" t="s">
        <v>1171</v>
      </c>
      <c r="B274" s="51">
        <v>2023</v>
      </c>
      <c r="C274" s="98">
        <v>44982</v>
      </c>
      <c r="D274" s="51" t="s">
        <v>66</v>
      </c>
      <c r="E274" t="s">
        <v>117</v>
      </c>
      <c r="F274">
        <v>2</v>
      </c>
      <c r="G274">
        <v>4</v>
      </c>
      <c r="H274" t="s">
        <v>110</v>
      </c>
      <c r="I274" t="s">
        <v>58</v>
      </c>
    </row>
    <row r="275" spans="1:9" hidden="1" x14ac:dyDescent="0.35">
      <c r="A275" s="51" t="s">
        <v>1171</v>
      </c>
      <c r="B275" s="51">
        <v>2023</v>
      </c>
      <c r="C275" s="98">
        <v>44982</v>
      </c>
      <c r="D275" s="51" t="s">
        <v>66</v>
      </c>
      <c r="E275" t="s">
        <v>117</v>
      </c>
      <c r="F275">
        <v>2</v>
      </c>
      <c r="G275">
        <v>5</v>
      </c>
      <c r="H275" t="s">
        <v>157</v>
      </c>
      <c r="I275" t="s">
        <v>142</v>
      </c>
    </row>
    <row r="276" spans="1:9" hidden="1" x14ac:dyDescent="0.35">
      <c r="A276" s="51" t="s">
        <v>1171</v>
      </c>
      <c r="B276" s="51">
        <v>2023</v>
      </c>
      <c r="C276" s="98">
        <v>44982</v>
      </c>
      <c r="D276" s="51" t="s">
        <v>66</v>
      </c>
      <c r="E276" t="s">
        <v>117</v>
      </c>
      <c r="F276">
        <v>2</v>
      </c>
      <c r="G276">
        <v>6</v>
      </c>
      <c r="H276" t="s">
        <v>853</v>
      </c>
      <c r="I276" t="s">
        <v>207</v>
      </c>
    </row>
    <row r="277" spans="1:9" hidden="1" x14ac:dyDescent="0.35">
      <c r="A277" s="51" t="s">
        <v>1171</v>
      </c>
      <c r="B277" s="51">
        <v>2023</v>
      </c>
      <c r="C277" s="98">
        <v>44982</v>
      </c>
      <c r="D277" s="51" t="s">
        <v>66</v>
      </c>
      <c r="E277" t="s">
        <v>117</v>
      </c>
      <c r="F277">
        <v>2</v>
      </c>
      <c r="G277" t="s">
        <v>536</v>
      </c>
      <c r="H277" t="s">
        <v>132</v>
      </c>
      <c r="I277" t="s">
        <v>113</v>
      </c>
    </row>
    <row r="278" spans="1:9" hidden="1" x14ac:dyDescent="0.35">
      <c r="A278" s="51" t="s">
        <v>1171</v>
      </c>
      <c r="B278" s="51">
        <v>2023</v>
      </c>
      <c r="C278" s="98">
        <v>44982</v>
      </c>
      <c r="D278" s="51" t="s">
        <v>66</v>
      </c>
      <c r="E278" t="s">
        <v>120</v>
      </c>
      <c r="F278">
        <v>1</v>
      </c>
      <c r="G278">
        <v>1</v>
      </c>
      <c r="H278" t="s">
        <v>184</v>
      </c>
      <c r="I278" t="s">
        <v>478</v>
      </c>
    </row>
    <row r="279" spans="1:9" hidden="1" x14ac:dyDescent="0.35">
      <c r="A279" s="51" t="s">
        <v>1171</v>
      </c>
      <c r="B279" s="51">
        <v>2023</v>
      </c>
      <c r="C279" s="98">
        <v>44982</v>
      </c>
      <c r="D279" s="51" t="s">
        <v>66</v>
      </c>
      <c r="E279" t="s">
        <v>120</v>
      </c>
      <c r="F279">
        <v>1</v>
      </c>
      <c r="G279">
        <v>2</v>
      </c>
      <c r="H279" t="s">
        <v>92</v>
      </c>
      <c r="I279" t="s">
        <v>23</v>
      </c>
    </row>
    <row r="280" spans="1:9" hidden="1" x14ac:dyDescent="0.35">
      <c r="A280" s="51" t="s">
        <v>1171</v>
      </c>
      <c r="B280" s="51">
        <v>2023</v>
      </c>
      <c r="C280" s="98">
        <v>44982</v>
      </c>
      <c r="D280" s="51" t="s">
        <v>66</v>
      </c>
      <c r="E280" t="s">
        <v>120</v>
      </c>
      <c r="F280">
        <v>1</v>
      </c>
      <c r="G280">
        <v>3</v>
      </c>
      <c r="H280" t="s">
        <v>136</v>
      </c>
      <c r="I280" t="s">
        <v>35</v>
      </c>
    </row>
    <row r="281" spans="1:9" hidden="1" x14ac:dyDescent="0.35">
      <c r="A281" s="51" t="s">
        <v>1171</v>
      </c>
      <c r="B281" s="51">
        <v>2023</v>
      </c>
      <c r="C281" s="98">
        <v>44982</v>
      </c>
      <c r="D281" s="51" t="s">
        <v>66</v>
      </c>
      <c r="E281" t="s">
        <v>120</v>
      </c>
      <c r="F281">
        <v>1</v>
      </c>
      <c r="G281">
        <v>4</v>
      </c>
      <c r="H281" t="s">
        <v>100</v>
      </c>
      <c r="I281" t="s">
        <v>44</v>
      </c>
    </row>
    <row r="282" spans="1:9" hidden="1" x14ac:dyDescent="0.35">
      <c r="A282" s="51" t="s">
        <v>1171</v>
      </c>
      <c r="B282" s="51">
        <v>2023</v>
      </c>
      <c r="C282" s="98">
        <v>44982</v>
      </c>
      <c r="D282" s="51" t="s">
        <v>66</v>
      </c>
      <c r="E282" t="s">
        <v>120</v>
      </c>
      <c r="F282">
        <v>1</v>
      </c>
      <c r="G282">
        <v>5</v>
      </c>
      <c r="H282" t="s">
        <v>101</v>
      </c>
      <c r="I282" t="s">
        <v>102</v>
      </c>
    </row>
    <row r="283" spans="1:9" hidden="1" x14ac:dyDescent="0.35">
      <c r="A283" s="51" t="s">
        <v>1171</v>
      </c>
      <c r="B283" s="51">
        <v>2023</v>
      </c>
      <c r="C283" s="98">
        <v>44982</v>
      </c>
      <c r="D283" s="51" t="s">
        <v>66</v>
      </c>
      <c r="E283" t="s">
        <v>120</v>
      </c>
      <c r="F283">
        <v>1</v>
      </c>
      <c r="G283">
        <v>6</v>
      </c>
      <c r="H283" t="s">
        <v>169</v>
      </c>
      <c r="I283" t="s">
        <v>31</v>
      </c>
    </row>
    <row r="284" spans="1:9" hidden="1" x14ac:dyDescent="0.35">
      <c r="A284" s="51" t="s">
        <v>1171</v>
      </c>
      <c r="B284" s="51">
        <v>2023</v>
      </c>
      <c r="C284" s="98">
        <v>44982</v>
      </c>
      <c r="D284" s="51" t="s">
        <v>66</v>
      </c>
      <c r="E284" t="s">
        <v>120</v>
      </c>
      <c r="F284">
        <v>2</v>
      </c>
      <c r="G284">
        <v>1</v>
      </c>
      <c r="H284" t="s">
        <v>196</v>
      </c>
      <c r="I284" t="s">
        <v>52</v>
      </c>
    </row>
    <row r="285" spans="1:9" hidden="1" x14ac:dyDescent="0.35">
      <c r="A285" s="51" t="s">
        <v>1171</v>
      </c>
      <c r="B285" s="51">
        <v>2023</v>
      </c>
      <c r="C285" s="98">
        <v>44982</v>
      </c>
      <c r="D285" s="51" t="s">
        <v>66</v>
      </c>
      <c r="E285" t="s">
        <v>120</v>
      </c>
      <c r="F285">
        <v>2</v>
      </c>
      <c r="G285">
        <v>2</v>
      </c>
      <c r="H285" t="s">
        <v>93</v>
      </c>
      <c r="I285" t="s">
        <v>52</v>
      </c>
    </row>
    <row r="286" spans="1:9" hidden="1" x14ac:dyDescent="0.35">
      <c r="A286" s="51" t="s">
        <v>1171</v>
      </c>
      <c r="B286" s="51">
        <v>2023</v>
      </c>
      <c r="C286" s="98">
        <v>44982</v>
      </c>
      <c r="D286" s="51" t="s">
        <v>66</v>
      </c>
      <c r="E286" t="s">
        <v>120</v>
      </c>
      <c r="F286">
        <v>2</v>
      </c>
      <c r="G286">
        <v>3</v>
      </c>
      <c r="H286" t="s">
        <v>114</v>
      </c>
      <c r="I286" t="s">
        <v>102</v>
      </c>
    </row>
    <row r="287" spans="1:9" hidden="1" x14ac:dyDescent="0.35">
      <c r="A287" s="51" t="s">
        <v>1171</v>
      </c>
      <c r="B287" s="51">
        <v>2023</v>
      </c>
      <c r="C287" s="98">
        <v>44982</v>
      </c>
      <c r="D287" s="51" t="s">
        <v>66</v>
      </c>
      <c r="E287" t="s">
        <v>120</v>
      </c>
      <c r="F287">
        <v>2</v>
      </c>
      <c r="G287">
        <v>4</v>
      </c>
      <c r="H287" t="s">
        <v>107</v>
      </c>
      <c r="I287" t="s">
        <v>168</v>
      </c>
    </row>
    <row r="288" spans="1:9" hidden="1" x14ac:dyDescent="0.35">
      <c r="A288" s="51" t="s">
        <v>1171</v>
      </c>
      <c r="B288" s="51">
        <v>2023</v>
      </c>
      <c r="C288" s="98">
        <v>44982</v>
      </c>
      <c r="D288" s="51" t="s">
        <v>66</v>
      </c>
      <c r="E288" t="s">
        <v>120</v>
      </c>
      <c r="F288">
        <v>2</v>
      </c>
      <c r="G288" t="s">
        <v>536</v>
      </c>
      <c r="H288" t="s">
        <v>30</v>
      </c>
      <c r="I288" t="s">
        <v>31</v>
      </c>
    </row>
    <row r="289" spans="1:11" hidden="1" x14ac:dyDescent="0.35">
      <c r="A289" s="51" t="s">
        <v>1171</v>
      </c>
      <c r="B289" s="51">
        <v>2023</v>
      </c>
      <c r="C289" s="98">
        <v>44982</v>
      </c>
      <c r="D289" s="51" t="s">
        <v>66</v>
      </c>
      <c r="E289" t="s">
        <v>120</v>
      </c>
      <c r="F289">
        <v>2</v>
      </c>
      <c r="G289" t="s">
        <v>536</v>
      </c>
      <c r="H289" t="s">
        <v>22</v>
      </c>
      <c r="I289" t="s">
        <v>23</v>
      </c>
    </row>
    <row r="290" spans="1:11" hidden="1" x14ac:dyDescent="0.35">
      <c r="A290" s="51" t="s">
        <v>1171</v>
      </c>
      <c r="B290" s="51">
        <v>2023</v>
      </c>
      <c r="C290" s="98">
        <v>44982</v>
      </c>
      <c r="D290" s="51" t="s">
        <v>66</v>
      </c>
      <c r="E290" t="s">
        <v>64</v>
      </c>
      <c r="F290">
        <v>1</v>
      </c>
      <c r="G290">
        <v>1</v>
      </c>
      <c r="H290" t="s">
        <v>92</v>
      </c>
      <c r="I290" t="s">
        <v>23</v>
      </c>
    </row>
    <row r="291" spans="1:11" hidden="1" x14ac:dyDescent="0.35">
      <c r="A291" s="51" t="s">
        <v>1171</v>
      </c>
      <c r="B291" s="51">
        <v>2023</v>
      </c>
      <c r="C291" s="98">
        <v>44982</v>
      </c>
      <c r="D291" s="51" t="s">
        <v>66</v>
      </c>
      <c r="E291" t="s">
        <v>64</v>
      </c>
      <c r="F291">
        <v>1</v>
      </c>
      <c r="G291">
        <v>2</v>
      </c>
      <c r="H291" t="s">
        <v>196</v>
      </c>
      <c r="I291" t="s">
        <v>52</v>
      </c>
    </row>
    <row r="292" spans="1:11" hidden="1" x14ac:dyDescent="0.35">
      <c r="A292" s="51" t="s">
        <v>1171</v>
      </c>
      <c r="B292" s="51">
        <v>2023</v>
      </c>
      <c r="C292" s="98">
        <v>44982</v>
      </c>
      <c r="D292" s="51" t="s">
        <v>66</v>
      </c>
      <c r="E292" t="s">
        <v>64</v>
      </c>
      <c r="F292">
        <v>1</v>
      </c>
      <c r="G292">
        <v>3</v>
      </c>
      <c r="H292" t="s">
        <v>184</v>
      </c>
      <c r="I292" t="s">
        <v>478</v>
      </c>
    </row>
    <row r="293" spans="1:11" hidden="1" x14ac:dyDescent="0.35">
      <c r="A293" s="51" t="s">
        <v>1171</v>
      </c>
      <c r="B293" s="51">
        <v>2023</v>
      </c>
      <c r="C293" s="98">
        <v>44982</v>
      </c>
      <c r="D293" s="51" t="s">
        <v>66</v>
      </c>
      <c r="E293" t="s">
        <v>64</v>
      </c>
      <c r="F293">
        <v>1</v>
      </c>
      <c r="G293">
        <v>4</v>
      </c>
      <c r="H293" t="s">
        <v>114</v>
      </c>
      <c r="I293" t="s">
        <v>102</v>
      </c>
    </row>
    <row r="294" spans="1:11" hidden="1" x14ac:dyDescent="0.35">
      <c r="A294" s="51" t="s">
        <v>1171</v>
      </c>
      <c r="B294" s="51">
        <v>2023</v>
      </c>
      <c r="C294" s="98">
        <v>44982</v>
      </c>
      <c r="D294" s="51" t="s">
        <v>66</v>
      </c>
      <c r="E294" t="s">
        <v>64</v>
      </c>
      <c r="F294">
        <v>1</v>
      </c>
      <c r="G294">
        <v>5</v>
      </c>
      <c r="H294" t="s">
        <v>136</v>
      </c>
      <c r="I294" t="s">
        <v>35</v>
      </c>
    </row>
    <row r="295" spans="1:11" hidden="1" x14ac:dyDescent="0.35">
      <c r="A295" s="51" t="s">
        <v>1171</v>
      </c>
      <c r="B295" s="51">
        <v>2023</v>
      </c>
      <c r="C295" s="98">
        <v>44982</v>
      </c>
      <c r="D295" s="51" t="s">
        <v>66</v>
      </c>
      <c r="E295" t="s">
        <v>64</v>
      </c>
      <c r="F295">
        <v>1</v>
      </c>
      <c r="G295">
        <v>6</v>
      </c>
      <c r="H295" t="s">
        <v>93</v>
      </c>
      <c r="I295" t="s">
        <v>52</v>
      </c>
    </row>
    <row r="296" spans="1:11" hidden="1" x14ac:dyDescent="0.35">
      <c r="A296" s="51" t="s">
        <v>1171</v>
      </c>
      <c r="B296" s="51">
        <v>2023</v>
      </c>
      <c r="C296" s="98">
        <v>44982</v>
      </c>
      <c r="D296" s="51" t="s">
        <v>66</v>
      </c>
      <c r="E296" t="s">
        <v>64</v>
      </c>
      <c r="F296">
        <v>2</v>
      </c>
      <c r="G296">
        <v>1</v>
      </c>
      <c r="H296" t="s">
        <v>101</v>
      </c>
      <c r="I296" t="s">
        <v>102</v>
      </c>
    </row>
    <row r="297" spans="1:11" hidden="1" x14ac:dyDescent="0.35">
      <c r="A297" s="51" t="s">
        <v>1171</v>
      </c>
      <c r="B297" s="51">
        <v>2023</v>
      </c>
      <c r="C297" s="98">
        <v>44982</v>
      </c>
      <c r="D297" s="51" t="s">
        <v>66</v>
      </c>
      <c r="E297" t="s">
        <v>64</v>
      </c>
      <c r="F297">
        <v>2</v>
      </c>
      <c r="G297">
        <v>2</v>
      </c>
      <c r="H297" t="s">
        <v>100</v>
      </c>
      <c r="I297" t="s">
        <v>44</v>
      </c>
    </row>
    <row r="298" spans="1:11" hidden="1" x14ac:dyDescent="0.35">
      <c r="A298" s="51" t="s">
        <v>1171</v>
      </c>
      <c r="B298" s="51">
        <v>2023</v>
      </c>
      <c r="C298" s="98">
        <v>44982</v>
      </c>
      <c r="D298" s="51" t="s">
        <v>66</v>
      </c>
      <c r="E298" t="s">
        <v>64</v>
      </c>
      <c r="F298">
        <v>2</v>
      </c>
      <c r="G298">
        <v>3</v>
      </c>
      <c r="H298" t="s">
        <v>169</v>
      </c>
      <c r="I298" t="s">
        <v>31</v>
      </c>
    </row>
    <row r="299" spans="1:11" hidden="1" x14ac:dyDescent="0.35">
      <c r="A299" s="51" t="s">
        <v>1171</v>
      </c>
      <c r="B299" s="51">
        <v>2023</v>
      </c>
      <c r="C299" s="98">
        <v>44982</v>
      </c>
      <c r="D299" s="51" t="s">
        <v>66</v>
      </c>
      <c r="E299" t="s">
        <v>64</v>
      </c>
      <c r="F299">
        <v>2</v>
      </c>
      <c r="G299">
        <v>4</v>
      </c>
      <c r="H299" t="s">
        <v>30</v>
      </c>
      <c r="I299" t="s">
        <v>31</v>
      </c>
    </row>
    <row r="300" spans="1:11" hidden="1" x14ac:dyDescent="0.35">
      <c r="A300" s="51" t="s">
        <v>1171</v>
      </c>
      <c r="B300" s="51">
        <v>2023</v>
      </c>
      <c r="C300" s="98">
        <v>44982</v>
      </c>
      <c r="D300" s="51" t="s">
        <v>66</v>
      </c>
      <c r="E300" t="s">
        <v>64</v>
      </c>
      <c r="F300">
        <v>2</v>
      </c>
      <c r="G300">
        <v>5</v>
      </c>
      <c r="H300" t="s">
        <v>22</v>
      </c>
      <c r="I300" t="s">
        <v>23</v>
      </c>
    </row>
    <row r="301" spans="1:11" hidden="1" x14ac:dyDescent="0.35">
      <c r="A301" s="51" t="s">
        <v>1171</v>
      </c>
      <c r="B301" s="51">
        <v>2023</v>
      </c>
      <c r="C301" s="98">
        <v>44982</v>
      </c>
      <c r="D301" s="51" t="s">
        <v>66</v>
      </c>
      <c r="E301" t="s">
        <v>64</v>
      </c>
      <c r="F301">
        <v>2</v>
      </c>
      <c r="G301">
        <v>6</v>
      </c>
      <c r="H301" t="s">
        <v>107</v>
      </c>
      <c r="I301" t="s">
        <v>168</v>
      </c>
    </row>
    <row r="302" spans="1:11" hidden="1" x14ac:dyDescent="0.35">
      <c r="A302" t="s">
        <v>19</v>
      </c>
      <c r="B302">
        <v>2022</v>
      </c>
      <c r="C302" s="10">
        <v>44847</v>
      </c>
      <c r="D302" t="s">
        <v>20</v>
      </c>
      <c r="E302" t="s">
        <v>91</v>
      </c>
      <c r="F302">
        <v>1</v>
      </c>
      <c r="G302">
        <v>1</v>
      </c>
      <c r="H302" t="s">
        <v>92</v>
      </c>
      <c r="I302" t="s">
        <v>23</v>
      </c>
      <c r="J302">
        <v>10009535686</v>
      </c>
      <c r="K302" s="19">
        <f>(C302-VLOOKUP(H302,Riders!$A$2:$C$1999,2,FALSE))/365</f>
        <v>25.6</v>
      </c>
    </row>
    <row r="303" spans="1:11" hidden="1" x14ac:dyDescent="0.35">
      <c r="A303" t="s">
        <v>19</v>
      </c>
      <c r="B303">
        <v>2022</v>
      </c>
      <c r="C303" s="10">
        <v>44847</v>
      </c>
      <c r="D303" t="s">
        <v>20</v>
      </c>
      <c r="E303" t="s">
        <v>91</v>
      </c>
      <c r="F303">
        <v>1</v>
      </c>
      <c r="G303">
        <v>2</v>
      </c>
      <c r="H303" t="s">
        <v>93</v>
      </c>
      <c r="I303" t="s">
        <v>52</v>
      </c>
      <c r="J303">
        <v>10009150215</v>
      </c>
      <c r="K303" s="19">
        <f>(C303-VLOOKUP(H303,Riders!$A$2:$C$1999,2,FALSE))/365</f>
        <v>26.898630136986302</v>
      </c>
    </row>
    <row r="304" spans="1:11" hidden="1" x14ac:dyDescent="0.35">
      <c r="A304" t="s">
        <v>19</v>
      </c>
      <c r="B304">
        <v>2022</v>
      </c>
      <c r="C304" s="10">
        <v>44847</v>
      </c>
      <c r="D304" t="s">
        <v>20</v>
      </c>
      <c r="E304" t="s">
        <v>91</v>
      </c>
      <c r="F304">
        <v>1</v>
      </c>
      <c r="G304">
        <v>3</v>
      </c>
      <c r="H304" t="s">
        <v>94</v>
      </c>
      <c r="I304" t="s">
        <v>95</v>
      </c>
      <c r="J304">
        <v>10009181032</v>
      </c>
      <c r="K304" s="19">
        <f>(C304-VLOOKUP(H304,Riders!$A$2:$C$1999,2,FALSE))/365</f>
        <v>27.797260273972604</v>
      </c>
    </row>
    <row r="305" spans="1:11" hidden="1" x14ac:dyDescent="0.35">
      <c r="A305" t="s">
        <v>19</v>
      </c>
      <c r="B305">
        <v>2022</v>
      </c>
      <c r="C305" s="10">
        <v>44847</v>
      </c>
      <c r="D305" t="s">
        <v>20</v>
      </c>
      <c r="E305" t="s">
        <v>91</v>
      </c>
      <c r="F305">
        <v>1</v>
      </c>
      <c r="G305">
        <v>4</v>
      </c>
      <c r="H305" t="s">
        <v>96</v>
      </c>
      <c r="I305" t="s">
        <v>27</v>
      </c>
      <c r="J305">
        <v>10015683567</v>
      </c>
      <c r="K305" s="19">
        <f>(C305-VLOOKUP(H305,Riders!$A$2:$C$1999,2,FALSE))/365</f>
        <v>23.742465753424657</v>
      </c>
    </row>
    <row r="306" spans="1:11" hidden="1" x14ac:dyDescent="0.35">
      <c r="A306" t="s">
        <v>19</v>
      </c>
      <c r="B306">
        <v>2022</v>
      </c>
      <c r="C306" s="10">
        <v>44847</v>
      </c>
      <c r="D306" t="s">
        <v>20</v>
      </c>
      <c r="E306" t="s">
        <v>91</v>
      </c>
      <c r="F306">
        <v>1</v>
      </c>
      <c r="G306">
        <v>5</v>
      </c>
      <c r="H306" t="s">
        <v>36</v>
      </c>
      <c r="I306" t="s">
        <v>37</v>
      </c>
      <c r="J306">
        <v>10011152354</v>
      </c>
      <c r="K306" s="19">
        <f>(C306-VLOOKUP(H306,Riders!$A$2:$C$1999,2,FALSE))/365</f>
        <v>24.394520547945206</v>
      </c>
    </row>
    <row r="307" spans="1:11" hidden="1" x14ac:dyDescent="0.35">
      <c r="A307" t="s">
        <v>19</v>
      </c>
      <c r="B307">
        <v>2022</v>
      </c>
      <c r="C307" s="10">
        <v>44847</v>
      </c>
      <c r="D307" t="s">
        <v>20</v>
      </c>
      <c r="E307" t="s">
        <v>91</v>
      </c>
      <c r="F307">
        <v>2</v>
      </c>
      <c r="G307">
        <v>1</v>
      </c>
      <c r="H307" t="s">
        <v>97</v>
      </c>
      <c r="I307" t="s">
        <v>29</v>
      </c>
      <c r="J307">
        <v>10048325582</v>
      </c>
      <c r="K307" s="19">
        <f>(C307-VLOOKUP(H307,Riders!$A$2:$C$1999,2,FALSE))/365</f>
        <v>30.717808219178082</v>
      </c>
    </row>
    <row r="308" spans="1:11" hidden="1" x14ac:dyDescent="0.35">
      <c r="A308" t="s">
        <v>19</v>
      </c>
      <c r="B308">
        <v>2022</v>
      </c>
      <c r="C308" s="10">
        <v>44847</v>
      </c>
      <c r="D308" t="s">
        <v>20</v>
      </c>
      <c r="E308" t="s">
        <v>91</v>
      </c>
      <c r="F308">
        <v>2</v>
      </c>
      <c r="G308">
        <v>2</v>
      </c>
      <c r="H308" t="s">
        <v>98</v>
      </c>
      <c r="I308" t="s">
        <v>31</v>
      </c>
      <c r="J308">
        <v>10010592279</v>
      </c>
      <c r="K308" s="19">
        <f>(C308-VLOOKUP(H308,Riders!$A$2:$C$1999,2,FALSE))/365</f>
        <v>28.791780821917808</v>
      </c>
    </row>
    <row r="309" spans="1:11" hidden="1" x14ac:dyDescent="0.35">
      <c r="A309" t="s">
        <v>19</v>
      </c>
      <c r="B309">
        <v>2022</v>
      </c>
      <c r="C309" s="10">
        <v>44847</v>
      </c>
      <c r="D309" t="s">
        <v>20</v>
      </c>
      <c r="E309" t="s">
        <v>91</v>
      </c>
      <c r="F309">
        <v>2</v>
      </c>
      <c r="G309">
        <v>3</v>
      </c>
      <c r="H309" t="s">
        <v>99</v>
      </c>
      <c r="I309" t="s">
        <v>27</v>
      </c>
      <c r="J309">
        <v>10010678569</v>
      </c>
      <c r="K309" s="19">
        <f>(C309-VLOOKUP(H309,Riders!$A$2:$C$1999,2,FALSE))/365</f>
        <v>25.504109589041096</v>
      </c>
    </row>
    <row r="310" spans="1:11" hidden="1" x14ac:dyDescent="0.35">
      <c r="A310" t="s">
        <v>19</v>
      </c>
      <c r="B310">
        <v>2022</v>
      </c>
      <c r="C310" s="10">
        <v>44847</v>
      </c>
      <c r="D310" t="s">
        <v>20</v>
      </c>
      <c r="E310" t="s">
        <v>91</v>
      </c>
      <c r="F310">
        <v>2</v>
      </c>
      <c r="G310">
        <v>4</v>
      </c>
      <c r="H310" t="s">
        <v>50</v>
      </c>
      <c r="I310" t="s">
        <v>44</v>
      </c>
      <c r="J310">
        <v>10009039774</v>
      </c>
      <c r="K310" s="19">
        <f>(C310-VLOOKUP(H310,Riders!$A$2:$C$1999,2,FALSE))/365</f>
        <v>28.252054794520546</v>
      </c>
    </row>
    <row r="311" spans="1:11" hidden="1" x14ac:dyDescent="0.35">
      <c r="A311" t="s">
        <v>19</v>
      </c>
      <c r="B311">
        <v>2022</v>
      </c>
      <c r="C311" s="10">
        <v>44847</v>
      </c>
      <c r="D311" t="s">
        <v>20</v>
      </c>
      <c r="E311" t="s">
        <v>91</v>
      </c>
      <c r="F311">
        <v>2</v>
      </c>
      <c r="G311">
        <v>5</v>
      </c>
      <c r="H311" t="s">
        <v>54</v>
      </c>
      <c r="I311" t="s">
        <v>42</v>
      </c>
      <c r="J311">
        <v>10004612534</v>
      </c>
      <c r="K311" s="19">
        <f>(C311-VLOOKUP(H311,Riders!$A$2:$C$1999,2,FALSE))/365</f>
        <v>35.38356164383562</v>
      </c>
    </row>
    <row r="312" spans="1:11" hidden="1" x14ac:dyDescent="0.35">
      <c r="A312" t="s">
        <v>19</v>
      </c>
      <c r="B312">
        <v>2022</v>
      </c>
      <c r="C312" s="10">
        <v>44847</v>
      </c>
      <c r="D312" t="s">
        <v>20</v>
      </c>
      <c r="E312" t="s">
        <v>91</v>
      </c>
      <c r="F312">
        <v>3</v>
      </c>
      <c r="G312">
        <v>1</v>
      </c>
      <c r="H312" t="s">
        <v>100</v>
      </c>
      <c r="I312" t="s">
        <v>44</v>
      </c>
      <c r="J312">
        <v>10010830840</v>
      </c>
      <c r="K312" s="19">
        <f>(C312-VLOOKUP(H312,Riders!$A$2:$C$1999,2,FALSE))/365</f>
        <v>23.975342465753425</v>
      </c>
    </row>
    <row r="313" spans="1:11" hidden="1" x14ac:dyDescent="0.35">
      <c r="A313" t="s">
        <v>19</v>
      </c>
      <c r="B313">
        <v>2022</v>
      </c>
      <c r="C313" s="10">
        <v>44847</v>
      </c>
      <c r="D313" t="s">
        <v>20</v>
      </c>
      <c r="E313" t="s">
        <v>91</v>
      </c>
      <c r="F313">
        <v>3</v>
      </c>
      <c r="G313">
        <v>2</v>
      </c>
      <c r="H313" t="s">
        <v>101</v>
      </c>
      <c r="I313" t="s">
        <v>102</v>
      </c>
      <c r="J313">
        <v>10015145724</v>
      </c>
      <c r="K313" s="19">
        <f>(C313-VLOOKUP(H313,Riders!$A$2:$C$1999,2,FALSE))/365</f>
        <v>23.506849315068493</v>
      </c>
    </row>
    <row r="314" spans="1:11" hidden="1" x14ac:dyDescent="0.35">
      <c r="A314" t="s">
        <v>19</v>
      </c>
      <c r="B314">
        <v>2022</v>
      </c>
      <c r="C314" s="10">
        <v>44847</v>
      </c>
      <c r="D314" t="s">
        <v>20</v>
      </c>
      <c r="E314" t="s">
        <v>91</v>
      </c>
      <c r="F314">
        <v>3</v>
      </c>
      <c r="G314">
        <v>3</v>
      </c>
      <c r="H314" t="s">
        <v>103</v>
      </c>
      <c r="I314" t="s">
        <v>104</v>
      </c>
      <c r="J314">
        <v>10009010876</v>
      </c>
      <c r="K314" s="19">
        <f>(C314-VLOOKUP(H314,Riders!$A$2:$C$1999,2,FALSE))/365</f>
        <v>28.717808219178082</v>
      </c>
    </row>
    <row r="315" spans="1:11" hidden="1" x14ac:dyDescent="0.35">
      <c r="A315" t="s">
        <v>19</v>
      </c>
      <c r="B315">
        <v>2022</v>
      </c>
      <c r="C315" s="10">
        <v>44847</v>
      </c>
      <c r="D315" t="s">
        <v>20</v>
      </c>
      <c r="E315" t="s">
        <v>91</v>
      </c>
      <c r="F315">
        <v>3</v>
      </c>
      <c r="G315">
        <v>4</v>
      </c>
      <c r="H315" t="s">
        <v>105</v>
      </c>
      <c r="I315" t="s">
        <v>39</v>
      </c>
      <c r="J315">
        <v>10052089586</v>
      </c>
      <c r="K315" s="19">
        <f>(C315-VLOOKUP(H315,Riders!$A$2:$C$1999,2,FALSE))/365</f>
        <v>23.786301369863015</v>
      </c>
    </row>
    <row r="316" spans="1:11" hidden="1" x14ac:dyDescent="0.35">
      <c r="A316" t="s">
        <v>19</v>
      </c>
      <c r="B316">
        <v>2022</v>
      </c>
      <c r="C316" s="10">
        <v>44847</v>
      </c>
      <c r="D316" t="s">
        <v>20</v>
      </c>
      <c r="E316" t="s">
        <v>91</v>
      </c>
      <c r="F316">
        <v>3</v>
      </c>
      <c r="G316">
        <v>5</v>
      </c>
      <c r="H316" t="s">
        <v>26</v>
      </c>
      <c r="I316" t="s">
        <v>27</v>
      </c>
      <c r="J316">
        <v>10010713329</v>
      </c>
      <c r="K316" s="19">
        <f>(C316-VLOOKUP(H316,Riders!$A$2:$C$1999,2,FALSE))/365</f>
        <v>25.057534246575344</v>
      </c>
    </row>
    <row r="317" spans="1:11" hidden="1" x14ac:dyDescent="0.35">
      <c r="A317" t="s">
        <v>19</v>
      </c>
      <c r="B317">
        <v>2022</v>
      </c>
      <c r="C317" s="10">
        <v>44847</v>
      </c>
      <c r="D317" t="s">
        <v>20</v>
      </c>
      <c r="E317" t="s">
        <v>91</v>
      </c>
      <c r="F317">
        <v>3</v>
      </c>
      <c r="G317">
        <v>6</v>
      </c>
      <c r="H317" t="s">
        <v>40</v>
      </c>
      <c r="I317" t="s">
        <v>29</v>
      </c>
      <c r="J317">
        <v>10009178002</v>
      </c>
      <c r="K317" s="19">
        <f>(C317-VLOOKUP(H317,Riders!$A$2:$C$1999,2,FALSE))/365</f>
        <v>26.745205479452054</v>
      </c>
    </row>
    <row r="318" spans="1:11" hidden="1" x14ac:dyDescent="0.35">
      <c r="A318" t="s">
        <v>19</v>
      </c>
      <c r="B318">
        <v>2022</v>
      </c>
      <c r="C318" s="10">
        <v>44847</v>
      </c>
      <c r="D318" t="s">
        <v>20</v>
      </c>
      <c r="E318" t="s">
        <v>91</v>
      </c>
      <c r="F318">
        <v>4</v>
      </c>
      <c r="G318">
        <v>1</v>
      </c>
      <c r="H318" t="s">
        <v>106</v>
      </c>
      <c r="I318" t="s">
        <v>102</v>
      </c>
      <c r="J318">
        <v>10006894559</v>
      </c>
      <c r="K318" s="19">
        <f>(C318-VLOOKUP(H318,Riders!$A$2:$C$1999,2,FALSE))/365</f>
        <v>30.156164383561645</v>
      </c>
    </row>
    <row r="319" spans="1:11" hidden="1" x14ac:dyDescent="0.35">
      <c r="A319" t="s">
        <v>19</v>
      </c>
      <c r="B319">
        <v>2022</v>
      </c>
      <c r="C319" s="10">
        <v>44847</v>
      </c>
      <c r="D319" t="s">
        <v>20</v>
      </c>
      <c r="E319" t="s">
        <v>91</v>
      </c>
      <c r="F319">
        <v>4</v>
      </c>
      <c r="G319">
        <v>2</v>
      </c>
      <c r="H319" t="s">
        <v>107</v>
      </c>
      <c r="I319" t="s">
        <v>31</v>
      </c>
      <c r="J319">
        <v>10020900955</v>
      </c>
      <c r="K319" s="19">
        <f>(C319-VLOOKUP(H319,Riders!$A$2:$C$1999,2,FALSE))/365</f>
        <v>29.841095890410958</v>
      </c>
    </row>
    <row r="320" spans="1:11" hidden="1" x14ac:dyDescent="0.35">
      <c r="A320" t="s">
        <v>19</v>
      </c>
      <c r="B320">
        <v>2022</v>
      </c>
      <c r="C320" s="10">
        <v>44847</v>
      </c>
      <c r="D320" t="s">
        <v>20</v>
      </c>
      <c r="E320" t="s">
        <v>91</v>
      </c>
      <c r="F320">
        <v>4</v>
      </c>
      <c r="G320">
        <v>3</v>
      </c>
      <c r="H320" t="s">
        <v>108</v>
      </c>
      <c r="I320" t="s">
        <v>109</v>
      </c>
      <c r="J320">
        <v>10117936018</v>
      </c>
      <c r="K320" s="19">
        <f>(C320-VLOOKUP(H320,Riders!$A$2:$C$1999,2,FALSE))/365</f>
        <v>29.002739726027396</v>
      </c>
    </row>
    <row r="321" spans="1:11" hidden="1" x14ac:dyDescent="0.35">
      <c r="A321" t="s">
        <v>19</v>
      </c>
      <c r="B321">
        <v>2022</v>
      </c>
      <c r="C321" s="10">
        <v>44847</v>
      </c>
      <c r="D321" t="s">
        <v>20</v>
      </c>
      <c r="E321" t="s">
        <v>91</v>
      </c>
      <c r="F321">
        <v>4</v>
      </c>
      <c r="G321">
        <v>4</v>
      </c>
      <c r="H321" t="s">
        <v>110</v>
      </c>
      <c r="I321" t="s">
        <v>58</v>
      </c>
      <c r="J321">
        <v>10010797292</v>
      </c>
      <c r="K321" s="19">
        <f>(C321-VLOOKUP(H321,Riders!$A$2:$C$1999,2,FALSE))/365</f>
        <v>24.512328767123286</v>
      </c>
    </row>
    <row r="322" spans="1:11" hidden="1" x14ac:dyDescent="0.35">
      <c r="A322" t="s">
        <v>19</v>
      </c>
      <c r="B322">
        <v>2022</v>
      </c>
      <c r="C322" s="10">
        <v>44847</v>
      </c>
      <c r="D322" t="s">
        <v>20</v>
      </c>
      <c r="E322" t="s">
        <v>91</v>
      </c>
      <c r="F322">
        <v>4</v>
      </c>
      <c r="G322">
        <v>5</v>
      </c>
      <c r="H322" t="s">
        <v>111</v>
      </c>
      <c r="I322" t="s">
        <v>61</v>
      </c>
      <c r="J322">
        <v>10050873046</v>
      </c>
      <c r="K322" s="19">
        <f>(C322-VLOOKUP(H322,Riders!$A$2:$C$1999,2,FALSE))/365</f>
        <v>21.608219178082191</v>
      </c>
    </row>
    <row r="323" spans="1:11" hidden="1" x14ac:dyDescent="0.35">
      <c r="A323" t="s">
        <v>19</v>
      </c>
      <c r="B323">
        <v>2022</v>
      </c>
      <c r="C323" s="10">
        <v>44847</v>
      </c>
      <c r="D323" t="s">
        <v>20</v>
      </c>
      <c r="E323" t="s">
        <v>91</v>
      </c>
      <c r="F323">
        <v>5</v>
      </c>
      <c r="G323">
        <v>1</v>
      </c>
      <c r="H323" t="s">
        <v>112</v>
      </c>
      <c r="I323" t="s">
        <v>113</v>
      </c>
      <c r="J323">
        <v>10009967641</v>
      </c>
      <c r="K323" s="19">
        <f>(C323-VLOOKUP(H323,Riders!$A$2:$C$1999,2,FALSE))/365</f>
        <v>25.490410958904111</v>
      </c>
    </row>
    <row r="324" spans="1:11" hidden="1" x14ac:dyDescent="0.35">
      <c r="A324" t="s">
        <v>19</v>
      </c>
      <c r="B324">
        <v>2022</v>
      </c>
      <c r="C324" s="10">
        <v>44847</v>
      </c>
      <c r="D324" t="s">
        <v>20</v>
      </c>
      <c r="E324" t="s">
        <v>91</v>
      </c>
      <c r="F324">
        <v>5</v>
      </c>
      <c r="G324">
        <v>2</v>
      </c>
      <c r="H324" t="s">
        <v>22</v>
      </c>
      <c r="I324" t="s">
        <v>23</v>
      </c>
      <c r="J324">
        <v>10007379761</v>
      </c>
      <c r="K324" s="19">
        <f>(C324-VLOOKUP(H324,Riders!$A$2:$C$1999,2,FALSE))/365</f>
        <v>29.597260273972601</v>
      </c>
    </row>
    <row r="325" spans="1:11" hidden="1" x14ac:dyDescent="0.35">
      <c r="A325" t="s">
        <v>19</v>
      </c>
      <c r="B325">
        <v>2022</v>
      </c>
      <c r="C325" s="10">
        <v>44847</v>
      </c>
      <c r="D325" t="s">
        <v>20</v>
      </c>
      <c r="E325" t="s">
        <v>91</v>
      </c>
      <c r="F325">
        <v>5</v>
      </c>
      <c r="G325">
        <v>3</v>
      </c>
      <c r="H325" t="s">
        <v>114</v>
      </c>
      <c r="I325" t="s">
        <v>102</v>
      </c>
      <c r="J325">
        <v>10055349695</v>
      </c>
      <c r="K325" s="19">
        <f>(C325-VLOOKUP(H325,Riders!$A$2:$C$1999,2,FALSE))/365</f>
        <v>22.673972602739727</v>
      </c>
    </row>
    <row r="326" spans="1:11" hidden="1" x14ac:dyDescent="0.35">
      <c r="A326" t="s">
        <v>19</v>
      </c>
      <c r="B326">
        <v>2022</v>
      </c>
      <c r="C326" s="10">
        <v>44847</v>
      </c>
      <c r="D326" t="s">
        <v>20</v>
      </c>
      <c r="E326" t="s">
        <v>91</v>
      </c>
      <c r="F326">
        <v>5</v>
      </c>
      <c r="G326">
        <v>4</v>
      </c>
      <c r="H326" t="s">
        <v>115</v>
      </c>
      <c r="I326" t="s">
        <v>116</v>
      </c>
      <c r="J326">
        <v>10009009159</v>
      </c>
      <c r="K326" s="19">
        <f>(C326-VLOOKUP(H326,Riders!$A$2:$C$1999,2,FALSE))/365</f>
        <v>27.673972602739727</v>
      </c>
    </row>
    <row r="327" spans="1:11" hidden="1" x14ac:dyDescent="0.35">
      <c r="A327" t="s">
        <v>19</v>
      </c>
      <c r="B327">
        <v>2022</v>
      </c>
      <c r="C327" s="10">
        <v>44847</v>
      </c>
      <c r="D327" t="s">
        <v>20</v>
      </c>
      <c r="E327" t="s">
        <v>91</v>
      </c>
      <c r="F327">
        <v>5</v>
      </c>
      <c r="G327">
        <v>5</v>
      </c>
      <c r="H327" t="s">
        <v>32</v>
      </c>
      <c r="I327" t="s">
        <v>33</v>
      </c>
      <c r="J327">
        <v>10048888990</v>
      </c>
      <c r="K327" s="19">
        <f>(C327-VLOOKUP(H327,Riders!$A$2:$C$1999,2,FALSE))/365</f>
        <v>20.923287671232877</v>
      </c>
    </row>
    <row r="328" spans="1:11" hidden="1" x14ac:dyDescent="0.35">
      <c r="A328" t="s">
        <v>19</v>
      </c>
      <c r="B328">
        <v>2022</v>
      </c>
      <c r="C328" s="10">
        <v>44847</v>
      </c>
      <c r="D328" t="s">
        <v>20</v>
      </c>
      <c r="E328" t="s">
        <v>91</v>
      </c>
      <c r="F328">
        <v>5</v>
      </c>
      <c r="G328">
        <v>6</v>
      </c>
      <c r="H328" t="s">
        <v>62</v>
      </c>
      <c r="I328" t="s">
        <v>63</v>
      </c>
      <c r="J328">
        <v>10007351671</v>
      </c>
      <c r="K328" s="19">
        <f>(C328-VLOOKUP(H328,Riders!$A$2:$C$1999,2,FALSE))/365</f>
        <v>32.898630136986299</v>
      </c>
    </row>
    <row r="329" spans="1:11" hidden="1" x14ac:dyDescent="0.35">
      <c r="A329" t="s">
        <v>19</v>
      </c>
      <c r="B329">
        <v>2022</v>
      </c>
      <c r="C329" s="10">
        <v>44847</v>
      </c>
      <c r="D329" t="s">
        <v>20</v>
      </c>
      <c r="E329" t="s">
        <v>117</v>
      </c>
      <c r="F329">
        <v>1</v>
      </c>
      <c r="G329">
        <v>1</v>
      </c>
      <c r="H329" t="s">
        <v>115</v>
      </c>
      <c r="I329" t="s">
        <v>116</v>
      </c>
      <c r="J329">
        <v>10009009159</v>
      </c>
      <c r="K329" s="19">
        <f>(C329-VLOOKUP(H329,Riders!$A$2:$C$1999,2,FALSE))/365</f>
        <v>27.673972602739727</v>
      </c>
    </row>
    <row r="330" spans="1:11" hidden="1" x14ac:dyDescent="0.35">
      <c r="A330" t="s">
        <v>19</v>
      </c>
      <c r="B330">
        <v>2022</v>
      </c>
      <c r="C330" s="10">
        <v>44847</v>
      </c>
      <c r="D330" t="s">
        <v>20</v>
      </c>
      <c r="E330" t="s">
        <v>117</v>
      </c>
      <c r="F330">
        <v>1</v>
      </c>
      <c r="G330">
        <v>2</v>
      </c>
      <c r="H330" t="s">
        <v>110</v>
      </c>
      <c r="I330" t="s">
        <v>58</v>
      </c>
      <c r="J330">
        <v>10010797292</v>
      </c>
      <c r="K330" s="19">
        <f>(C330-VLOOKUP(H330,Riders!$A$2:$C$1999,2,FALSE))/365</f>
        <v>24.512328767123286</v>
      </c>
    </row>
    <row r="331" spans="1:11" hidden="1" x14ac:dyDescent="0.35">
      <c r="A331" t="s">
        <v>19</v>
      </c>
      <c r="B331">
        <v>2022</v>
      </c>
      <c r="C331" s="10">
        <v>44847</v>
      </c>
      <c r="D331" t="s">
        <v>20</v>
      </c>
      <c r="E331" t="s">
        <v>117</v>
      </c>
      <c r="F331">
        <v>1</v>
      </c>
      <c r="G331">
        <v>3</v>
      </c>
      <c r="H331" t="s">
        <v>40</v>
      </c>
      <c r="I331" t="s">
        <v>29</v>
      </c>
      <c r="J331">
        <v>10009178002</v>
      </c>
      <c r="K331" s="19">
        <f>(C331-VLOOKUP(H331,Riders!$A$2:$C$1999,2,FALSE))/365</f>
        <v>26.745205479452054</v>
      </c>
    </row>
    <row r="332" spans="1:11" hidden="1" x14ac:dyDescent="0.35">
      <c r="A332" t="s">
        <v>19</v>
      </c>
      <c r="B332">
        <v>2022</v>
      </c>
      <c r="C332" s="10">
        <v>44847</v>
      </c>
      <c r="D332" t="s">
        <v>20</v>
      </c>
      <c r="E332" t="s">
        <v>117</v>
      </c>
      <c r="F332">
        <v>1</v>
      </c>
      <c r="G332">
        <v>4</v>
      </c>
      <c r="H332" t="s">
        <v>94</v>
      </c>
      <c r="I332" t="s">
        <v>95</v>
      </c>
      <c r="J332">
        <v>10009181032</v>
      </c>
      <c r="K332" s="19">
        <f>(C332-VLOOKUP(H332,Riders!$A$2:$C$1999,2,FALSE))/365</f>
        <v>27.797260273972604</v>
      </c>
    </row>
    <row r="333" spans="1:11" hidden="1" x14ac:dyDescent="0.35">
      <c r="A333" t="s">
        <v>19</v>
      </c>
      <c r="B333">
        <v>2022</v>
      </c>
      <c r="C333" s="10">
        <v>44847</v>
      </c>
      <c r="D333" t="s">
        <v>20</v>
      </c>
      <c r="E333" t="s">
        <v>117</v>
      </c>
      <c r="F333">
        <v>2</v>
      </c>
      <c r="G333">
        <v>1</v>
      </c>
      <c r="H333" t="s">
        <v>99</v>
      </c>
      <c r="I333" t="s">
        <v>27</v>
      </c>
      <c r="J333">
        <v>10010678569</v>
      </c>
      <c r="K333" s="19">
        <f>(C333-VLOOKUP(H333,Riders!$A$2:$C$1999,2,FALSE))/365</f>
        <v>25.504109589041096</v>
      </c>
    </row>
    <row r="334" spans="1:11" hidden="1" x14ac:dyDescent="0.35">
      <c r="A334" t="s">
        <v>19</v>
      </c>
      <c r="B334">
        <v>2022</v>
      </c>
      <c r="C334" s="10">
        <v>44847</v>
      </c>
      <c r="D334" t="s">
        <v>20</v>
      </c>
      <c r="E334" t="s">
        <v>117</v>
      </c>
      <c r="F334">
        <v>2</v>
      </c>
      <c r="G334">
        <v>2</v>
      </c>
      <c r="H334" t="s">
        <v>96</v>
      </c>
      <c r="I334" t="s">
        <v>27</v>
      </c>
      <c r="J334">
        <v>10015683567</v>
      </c>
      <c r="K334" s="19">
        <f>(C334-VLOOKUP(H334,Riders!$A$2:$C$1999,2,FALSE))/365</f>
        <v>23.742465753424657</v>
      </c>
    </row>
    <row r="335" spans="1:11" hidden="1" x14ac:dyDescent="0.35">
      <c r="A335" t="s">
        <v>19</v>
      </c>
      <c r="B335">
        <v>2022</v>
      </c>
      <c r="C335" s="10">
        <v>44847</v>
      </c>
      <c r="D335" t="s">
        <v>20</v>
      </c>
      <c r="E335" t="s">
        <v>117</v>
      </c>
      <c r="F335">
        <v>2</v>
      </c>
      <c r="G335">
        <v>3</v>
      </c>
      <c r="H335" t="s">
        <v>32</v>
      </c>
      <c r="I335" t="s">
        <v>33</v>
      </c>
      <c r="J335">
        <v>10048888990</v>
      </c>
      <c r="K335" s="19">
        <f>(C335-VLOOKUP(H335,Riders!$A$2:$C$1999,2,FALSE))/365</f>
        <v>20.923287671232877</v>
      </c>
    </row>
    <row r="336" spans="1:11" hidden="1" x14ac:dyDescent="0.35">
      <c r="A336" t="s">
        <v>19</v>
      </c>
      <c r="B336">
        <v>2022</v>
      </c>
      <c r="C336" s="10">
        <v>44847</v>
      </c>
      <c r="D336" t="s">
        <v>20</v>
      </c>
      <c r="E336" t="s">
        <v>117</v>
      </c>
      <c r="F336">
        <v>2</v>
      </c>
      <c r="G336">
        <v>4</v>
      </c>
      <c r="H336" t="s">
        <v>105</v>
      </c>
      <c r="I336" t="s">
        <v>39</v>
      </c>
      <c r="J336">
        <v>10052089586</v>
      </c>
      <c r="K336" s="19">
        <f>(C336-VLOOKUP(H336,Riders!$A$2:$C$1999,2,FALSE))/365</f>
        <v>23.786301369863015</v>
      </c>
    </row>
    <row r="337" spans="1:11" hidden="1" x14ac:dyDescent="0.35">
      <c r="A337" t="s">
        <v>19</v>
      </c>
      <c r="B337">
        <v>2022</v>
      </c>
      <c r="C337" s="10">
        <v>44847</v>
      </c>
      <c r="D337" t="s">
        <v>20</v>
      </c>
      <c r="E337" t="s">
        <v>117</v>
      </c>
      <c r="F337">
        <v>2</v>
      </c>
      <c r="G337">
        <v>5</v>
      </c>
      <c r="H337" t="s">
        <v>118</v>
      </c>
      <c r="I337" t="s">
        <v>23</v>
      </c>
      <c r="J337">
        <v>10023438921</v>
      </c>
      <c r="K337" s="19">
        <f>(C337-VLOOKUP(H337,Riders!$A$2:$C$1999,2,FALSE))/365</f>
        <v>21.580821917808219</v>
      </c>
    </row>
    <row r="338" spans="1:11" hidden="1" x14ac:dyDescent="0.35">
      <c r="A338" t="s">
        <v>19</v>
      </c>
      <c r="B338">
        <v>2022</v>
      </c>
      <c r="C338" s="10">
        <v>44847</v>
      </c>
      <c r="D338" t="s">
        <v>20</v>
      </c>
      <c r="E338" t="s">
        <v>117</v>
      </c>
      <c r="F338">
        <v>3</v>
      </c>
      <c r="G338">
        <v>1</v>
      </c>
      <c r="H338" t="s">
        <v>50</v>
      </c>
      <c r="I338" t="s">
        <v>44</v>
      </c>
      <c r="J338">
        <v>10009039774</v>
      </c>
      <c r="K338" s="19">
        <f>(C338-VLOOKUP(H338,Riders!$A$2:$C$1999,2,FALSE))/365</f>
        <v>28.252054794520546</v>
      </c>
    </row>
    <row r="339" spans="1:11" hidden="1" x14ac:dyDescent="0.35">
      <c r="A339" t="s">
        <v>19</v>
      </c>
      <c r="B339">
        <v>2022</v>
      </c>
      <c r="C339" s="10">
        <v>44847</v>
      </c>
      <c r="D339" t="s">
        <v>20</v>
      </c>
      <c r="E339" t="s">
        <v>117</v>
      </c>
      <c r="F339">
        <v>3</v>
      </c>
      <c r="G339">
        <v>2</v>
      </c>
      <c r="H339" t="s">
        <v>111</v>
      </c>
      <c r="I339" t="s">
        <v>61</v>
      </c>
      <c r="J339">
        <v>10050873046</v>
      </c>
      <c r="K339" s="19">
        <f>(C339-VLOOKUP(H339,Riders!$A$2:$C$1999,2,FALSE))/365</f>
        <v>21.608219178082191</v>
      </c>
    </row>
    <row r="340" spans="1:11" hidden="1" x14ac:dyDescent="0.35">
      <c r="A340" t="s">
        <v>19</v>
      </c>
      <c r="B340">
        <v>2022</v>
      </c>
      <c r="C340" s="10">
        <v>44847</v>
      </c>
      <c r="D340" t="s">
        <v>20</v>
      </c>
      <c r="E340" t="s">
        <v>117</v>
      </c>
      <c r="F340">
        <v>3</v>
      </c>
      <c r="G340">
        <v>3</v>
      </c>
      <c r="H340" t="s">
        <v>103</v>
      </c>
      <c r="I340" t="s">
        <v>104</v>
      </c>
      <c r="J340">
        <v>10009010876</v>
      </c>
      <c r="K340" s="19">
        <f>(C340-VLOOKUP(H340,Riders!$A$2:$C$1999,2,FALSE))/365</f>
        <v>28.717808219178082</v>
      </c>
    </row>
    <row r="341" spans="1:11" hidden="1" x14ac:dyDescent="0.35">
      <c r="A341" t="s">
        <v>19</v>
      </c>
      <c r="B341">
        <v>2022</v>
      </c>
      <c r="C341" s="10">
        <v>44847</v>
      </c>
      <c r="D341" t="s">
        <v>20</v>
      </c>
      <c r="E341" t="s">
        <v>117</v>
      </c>
      <c r="F341">
        <v>3</v>
      </c>
      <c r="G341">
        <v>4</v>
      </c>
      <c r="H341" t="s">
        <v>36</v>
      </c>
      <c r="I341" t="s">
        <v>37</v>
      </c>
      <c r="J341">
        <v>10011152354</v>
      </c>
      <c r="K341" s="19">
        <f>(C341-VLOOKUP(H341,Riders!$A$2:$C$1999,2,FALSE))/365</f>
        <v>24.394520547945206</v>
      </c>
    </row>
    <row r="342" spans="1:11" hidden="1" x14ac:dyDescent="0.35">
      <c r="A342" t="s">
        <v>19</v>
      </c>
      <c r="B342">
        <v>2022</v>
      </c>
      <c r="C342" s="10">
        <v>44847</v>
      </c>
      <c r="D342" t="s">
        <v>20</v>
      </c>
      <c r="E342" t="s">
        <v>117</v>
      </c>
      <c r="F342">
        <v>3</v>
      </c>
      <c r="G342">
        <v>5</v>
      </c>
      <c r="H342" t="s">
        <v>62</v>
      </c>
      <c r="I342" t="s">
        <v>63</v>
      </c>
      <c r="J342">
        <v>10007351671</v>
      </c>
      <c r="K342" s="19">
        <f>(C342-VLOOKUP(H342,Riders!$A$2:$C$1999,2,FALSE))/365</f>
        <v>32.898630136986299</v>
      </c>
    </row>
    <row r="343" spans="1:11" hidden="1" x14ac:dyDescent="0.35">
      <c r="A343" t="s">
        <v>19</v>
      </c>
      <c r="B343">
        <v>2022</v>
      </c>
      <c r="C343" s="10">
        <v>44847</v>
      </c>
      <c r="D343" t="s">
        <v>20</v>
      </c>
      <c r="E343" t="s">
        <v>117</v>
      </c>
      <c r="F343">
        <v>4</v>
      </c>
      <c r="G343">
        <v>1</v>
      </c>
      <c r="H343" t="s">
        <v>26</v>
      </c>
      <c r="I343" t="s">
        <v>27</v>
      </c>
      <c r="J343">
        <v>10010713329</v>
      </c>
      <c r="K343" s="19">
        <f>(C343-VLOOKUP(H343,Riders!$A$2:$C$1999,2,FALSE))/365</f>
        <v>25.057534246575344</v>
      </c>
    </row>
    <row r="344" spans="1:11" hidden="1" x14ac:dyDescent="0.35">
      <c r="A344" t="s">
        <v>19</v>
      </c>
      <c r="B344">
        <v>2022</v>
      </c>
      <c r="C344" s="10">
        <v>44847</v>
      </c>
      <c r="D344" t="s">
        <v>20</v>
      </c>
      <c r="E344" t="s">
        <v>117</v>
      </c>
      <c r="F344">
        <v>4</v>
      </c>
      <c r="G344">
        <v>2</v>
      </c>
      <c r="H344" t="s">
        <v>108</v>
      </c>
      <c r="I344" t="s">
        <v>109</v>
      </c>
      <c r="J344">
        <v>10117936018</v>
      </c>
      <c r="K344" s="19">
        <f>(C344-VLOOKUP(H344,Riders!$A$2:$C$1999,2,FALSE))/365</f>
        <v>29.002739726027396</v>
      </c>
    </row>
    <row r="345" spans="1:11" hidden="1" x14ac:dyDescent="0.35">
      <c r="A345" t="s">
        <v>19</v>
      </c>
      <c r="B345">
        <v>2022</v>
      </c>
      <c r="C345" s="10">
        <v>44847</v>
      </c>
      <c r="D345" t="s">
        <v>20</v>
      </c>
      <c r="E345" t="s">
        <v>117</v>
      </c>
      <c r="F345">
        <v>4</v>
      </c>
      <c r="G345">
        <v>3</v>
      </c>
      <c r="H345" t="s">
        <v>114</v>
      </c>
      <c r="I345" t="s">
        <v>102</v>
      </c>
      <c r="J345">
        <v>10055349695</v>
      </c>
      <c r="K345" s="19">
        <f>(C345-VLOOKUP(H345,Riders!$A$2:$C$1999,2,FALSE))/365</f>
        <v>22.673972602739727</v>
      </c>
    </row>
    <row r="346" spans="1:11" hidden="1" x14ac:dyDescent="0.35">
      <c r="A346" t="s">
        <v>19</v>
      </c>
      <c r="B346">
        <v>2022</v>
      </c>
      <c r="C346" s="10">
        <v>44847</v>
      </c>
      <c r="D346" t="s">
        <v>20</v>
      </c>
      <c r="E346" t="s">
        <v>117</v>
      </c>
      <c r="F346">
        <v>4</v>
      </c>
      <c r="G346">
        <v>4</v>
      </c>
      <c r="H346" t="s">
        <v>54</v>
      </c>
      <c r="I346" t="s">
        <v>42</v>
      </c>
      <c r="J346">
        <v>10004612534</v>
      </c>
      <c r="K346" s="19">
        <f>(C346-VLOOKUP(H346,Riders!$A$2:$C$1999,2,FALSE))/365</f>
        <v>35.38356164383562</v>
      </c>
    </row>
    <row r="347" spans="1:11" hidden="1" x14ac:dyDescent="0.35">
      <c r="A347" t="s">
        <v>19</v>
      </c>
      <c r="B347">
        <v>2022</v>
      </c>
      <c r="C347" s="10">
        <v>44847</v>
      </c>
      <c r="D347" t="s">
        <v>20</v>
      </c>
      <c r="E347" t="s">
        <v>119</v>
      </c>
      <c r="F347">
        <v>1</v>
      </c>
      <c r="G347">
        <v>1</v>
      </c>
      <c r="H347" t="s">
        <v>92</v>
      </c>
      <c r="I347" t="s">
        <v>23</v>
      </c>
      <c r="J347">
        <v>10009535686</v>
      </c>
      <c r="K347" s="19">
        <f>(C347-VLOOKUP(H347,Riders!$A$2:$C$1999,2,FALSE))/365</f>
        <v>25.6</v>
      </c>
    </row>
    <row r="348" spans="1:11" hidden="1" x14ac:dyDescent="0.35">
      <c r="A348" t="s">
        <v>19</v>
      </c>
      <c r="B348">
        <v>2022</v>
      </c>
      <c r="C348" s="10">
        <v>44847</v>
      </c>
      <c r="D348" t="s">
        <v>20</v>
      </c>
      <c r="E348" t="s">
        <v>119</v>
      </c>
      <c r="F348">
        <v>1</v>
      </c>
      <c r="G348">
        <v>2</v>
      </c>
      <c r="H348" t="s">
        <v>98</v>
      </c>
      <c r="I348" t="s">
        <v>31</v>
      </c>
      <c r="J348">
        <v>10010592279</v>
      </c>
      <c r="K348" s="19">
        <f>(C348-VLOOKUP(H348,Riders!$A$2:$C$1999,2,FALSE))/365</f>
        <v>28.791780821917808</v>
      </c>
    </row>
    <row r="349" spans="1:11" hidden="1" x14ac:dyDescent="0.35">
      <c r="A349" t="s">
        <v>19</v>
      </c>
      <c r="B349">
        <v>2022</v>
      </c>
      <c r="C349" s="10">
        <v>44847</v>
      </c>
      <c r="D349" t="s">
        <v>20</v>
      </c>
      <c r="E349" t="s">
        <v>119</v>
      </c>
      <c r="F349">
        <v>1</v>
      </c>
      <c r="G349">
        <v>3</v>
      </c>
      <c r="H349" t="s">
        <v>106</v>
      </c>
      <c r="I349" t="s">
        <v>102</v>
      </c>
      <c r="J349">
        <v>10006894559</v>
      </c>
      <c r="K349" s="19">
        <f>(C349-VLOOKUP(H349,Riders!$A$2:$C$1999,2,FALSE))/365</f>
        <v>30.156164383561645</v>
      </c>
    </row>
    <row r="350" spans="1:11" hidden="1" x14ac:dyDescent="0.35">
      <c r="A350" t="s">
        <v>19</v>
      </c>
      <c r="B350">
        <v>2022</v>
      </c>
      <c r="C350" s="10">
        <v>44847</v>
      </c>
      <c r="D350" t="s">
        <v>20</v>
      </c>
      <c r="E350" t="s">
        <v>119</v>
      </c>
      <c r="F350">
        <v>1</v>
      </c>
      <c r="G350">
        <v>4</v>
      </c>
      <c r="H350" t="s">
        <v>99</v>
      </c>
      <c r="I350" t="s">
        <v>27</v>
      </c>
      <c r="J350">
        <v>10010678569</v>
      </c>
      <c r="K350" s="19">
        <f>(C350-VLOOKUP(H350,Riders!$A$2:$C$1999,2,FALSE))/365</f>
        <v>25.504109589041096</v>
      </c>
    </row>
    <row r="351" spans="1:11" hidden="1" x14ac:dyDescent="0.35">
      <c r="A351" t="s">
        <v>19</v>
      </c>
      <c r="B351">
        <v>2022</v>
      </c>
      <c r="C351" s="10">
        <v>44847</v>
      </c>
      <c r="D351" t="s">
        <v>20</v>
      </c>
      <c r="E351" t="s">
        <v>119</v>
      </c>
      <c r="F351">
        <v>1</v>
      </c>
      <c r="G351">
        <v>5</v>
      </c>
      <c r="H351" t="s">
        <v>50</v>
      </c>
      <c r="I351" t="s">
        <v>44</v>
      </c>
      <c r="J351">
        <v>10009039774</v>
      </c>
      <c r="K351" s="19">
        <f>(C351-VLOOKUP(H351,Riders!$A$2:$C$1999,2,FALSE))/365</f>
        <v>28.252054794520546</v>
      </c>
    </row>
    <row r="352" spans="1:11" hidden="1" x14ac:dyDescent="0.35">
      <c r="A352" t="s">
        <v>19</v>
      </c>
      <c r="B352">
        <v>2022</v>
      </c>
      <c r="C352" s="10">
        <v>44847</v>
      </c>
      <c r="D352" t="s">
        <v>20</v>
      </c>
      <c r="E352" t="s">
        <v>119</v>
      </c>
      <c r="F352">
        <v>1</v>
      </c>
      <c r="G352">
        <v>6</v>
      </c>
      <c r="H352" t="s">
        <v>108</v>
      </c>
      <c r="I352" t="s">
        <v>109</v>
      </c>
      <c r="J352">
        <v>10117936018</v>
      </c>
      <c r="K352" s="19">
        <f>(C352-VLOOKUP(H352,Riders!$A$2:$C$1999,2,FALSE))/365</f>
        <v>29.002739726027396</v>
      </c>
    </row>
    <row r="353" spans="1:11" hidden="1" x14ac:dyDescent="0.35">
      <c r="A353" t="s">
        <v>19</v>
      </c>
      <c r="B353">
        <v>2022</v>
      </c>
      <c r="C353" s="10">
        <v>44847</v>
      </c>
      <c r="D353" t="s">
        <v>20</v>
      </c>
      <c r="E353" t="s">
        <v>119</v>
      </c>
      <c r="F353">
        <v>2</v>
      </c>
      <c r="G353">
        <v>1</v>
      </c>
      <c r="H353" t="s">
        <v>101</v>
      </c>
      <c r="I353" t="s">
        <v>102</v>
      </c>
      <c r="J353">
        <v>10015145724</v>
      </c>
      <c r="K353" s="19">
        <f>(C353-VLOOKUP(H353,Riders!$A$2:$C$1999,2,FALSE))/365</f>
        <v>23.506849315068493</v>
      </c>
    </row>
    <row r="354" spans="1:11" hidden="1" x14ac:dyDescent="0.35">
      <c r="A354" t="s">
        <v>19</v>
      </c>
      <c r="B354">
        <v>2022</v>
      </c>
      <c r="C354" s="10">
        <v>44847</v>
      </c>
      <c r="D354" t="s">
        <v>20</v>
      </c>
      <c r="E354" t="s">
        <v>119</v>
      </c>
      <c r="F354">
        <v>2</v>
      </c>
      <c r="G354">
        <v>2</v>
      </c>
      <c r="H354" t="s">
        <v>26</v>
      </c>
      <c r="I354" t="s">
        <v>27</v>
      </c>
      <c r="J354">
        <v>10010713329</v>
      </c>
      <c r="K354" s="19">
        <f>(C354-VLOOKUP(H354,Riders!$A$2:$C$1999,2,FALSE))/365</f>
        <v>25.057534246575344</v>
      </c>
    </row>
    <row r="355" spans="1:11" hidden="1" x14ac:dyDescent="0.35">
      <c r="A355" t="s">
        <v>19</v>
      </c>
      <c r="B355">
        <v>2022</v>
      </c>
      <c r="C355" s="10">
        <v>44847</v>
      </c>
      <c r="D355" t="s">
        <v>20</v>
      </c>
      <c r="E355" t="s">
        <v>119</v>
      </c>
      <c r="F355">
        <v>2</v>
      </c>
      <c r="G355">
        <v>3</v>
      </c>
      <c r="H355" t="s">
        <v>111</v>
      </c>
      <c r="I355" t="s">
        <v>61</v>
      </c>
      <c r="J355">
        <v>10050873046</v>
      </c>
      <c r="K355" s="19">
        <f>(C355-VLOOKUP(H355,Riders!$A$2:$C$1999,2,FALSE))/365</f>
        <v>21.608219178082191</v>
      </c>
    </row>
    <row r="356" spans="1:11" hidden="1" x14ac:dyDescent="0.35">
      <c r="A356" t="s">
        <v>19</v>
      </c>
      <c r="B356">
        <v>2022</v>
      </c>
      <c r="C356" s="10">
        <v>44847</v>
      </c>
      <c r="D356" t="s">
        <v>20</v>
      </c>
      <c r="E356" t="s">
        <v>119</v>
      </c>
      <c r="F356">
        <v>2</v>
      </c>
      <c r="G356">
        <v>4</v>
      </c>
      <c r="H356" t="s">
        <v>112</v>
      </c>
      <c r="I356" t="s">
        <v>113</v>
      </c>
      <c r="J356">
        <v>10009967641</v>
      </c>
      <c r="K356" s="19">
        <f>(C356-VLOOKUP(H356,Riders!$A$2:$C$1999,2,FALSE))/365</f>
        <v>25.490410958904111</v>
      </c>
    </row>
    <row r="357" spans="1:11" hidden="1" x14ac:dyDescent="0.35">
      <c r="A357" t="s">
        <v>19</v>
      </c>
      <c r="B357">
        <v>2022</v>
      </c>
      <c r="C357" s="10">
        <v>44847</v>
      </c>
      <c r="D357" t="s">
        <v>20</v>
      </c>
      <c r="E357" t="s">
        <v>119</v>
      </c>
      <c r="F357">
        <v>2</v>
      </c>
      <c r="G357">
        <v>5</v>
      </c>
      <c r="H357" t="s">
        <v>97</v>
      </c>
      <c r="I357" t="s">
        <v>29</v>
      </c>
      <c r="J357">
        <v>10048325582</v>
      </c>
      <c r="K357" s="19">
        <f>(C357-VLOOKUP(H357,Riders!$A$2:$C$1999,2,FALSE))/365</f>
        <v>30.717808219178082</v>
      </c>
    </row>
    <row r="358" spans="1:11" hidden="1" x14ac:dyDescent="0.35">
      <c r="A358" t="s">
        <v>19</v>
      </c>
      <c r="B358">
        <v>2022</v>
      </c>
      <c r="C358" s="10">
        <v>44847</v>
      </c>
      <c r="D358" t="s">
        <v>20</v>
      </c>
      <c r="E358" t="s">
        <v>119</v>
      </c>
      <c r="F358">
        <v>2</v>
      </c>
      <c r="G358">
        <v>6</v>
      </c>
      <c r="H358" t="s">
        <v>115</v>
      </c>
      <c r="I358" t="s">
        <v>116</v>
      </c>
      <c r="J358">
        <v>10009009159</v>
      </c>
      <c r="K358" s="19">
        <f>(C358-VLOOKUP(H358,Riders!$A$2:$C$1999,2,FALSE))/365</f>
        <v>27.673972602739727</v>
      </c>
    </row>
    <row r="359" spans="1:11" hidden="1" x14ac:dyDescent="0.35">
      <c r="A359" t="s">
        <v>19</v>
      </c>
      <c r="B359">
        <v>2022</v>
      </c>
      <c r="C359" s="10">
        <v>44847</v>
      </c>
      <c r="D359" t="s">
        <v>20</v>
      </c>
      <c r="E359" t="s">
        <v>119</v>
      </c>
      <c r="F359">
        <v>3</v>
      </c>
      <c r="G359">
        <v>1</v>
      </c>
      <c r="H359" t="s">
        <v>100</v>
      </c>
      <c r="I359" t="s">
        <v>44</v>
      </c>
      <c r="J359">
        <v>10010830840</v>
      </c>
      <c r="K359" s="19">
        <f>(C359-VLOOKUP(H359,Riders!$A$2:$C$1999,2,FALSE))/365</f>
        <v>23.975342465753425</v>
      </c>
    </row>
    <row r="360" spans="1:11" hidden="1" x14ac:dyDescent="0.35">
      <c r="A360" t="s">
        <v>19</v>
      </c>
      <c r="B360">
        <v>2022</v>
      </c>
      <c r="C360" s="10">
        <v>44847</v>
      </c>
      <c r="D360" t="s">
        <v>20</v>
      </c>
      <c r="E360" t="s">
        <v>119</v>
      </c>
      <c r="F360">
        <v>3</v>
      </c>
      <c r="G360">
        <v>2</v>
      </c>
      <c r="H360" t="s">
        <v>22</v>
      </c>
      <c r="I360" t="s">
        <v>23</v>
      </c>
      <c r="J360">
        <v>10007379761</v>
      </c>
      <c r="K360" s="19">
        <f>(C360-VLOOKUP(H360,Riders!$A$2:$C$1999,2,FALSE))/365</f>
        <v>29.597260273972601</v>
      </c>
    </row>
    <row r="361" spans="1:11" hidden="1" x14ac:dyDescent="0.35">
      <c r="A361" t="s">
        <v>19</v>
      </c>
      <c r="B361">
        <v>2022</v>
      </c>
      <c r="C361" s="10">
        <v>44847</v>
      </c>
      <c r="D361" t="s">
        <v>20</v>
      </c>
      <c r="E361" t="s">
        <v>119</v>
      </c>
      <c r="F361">
        <v>3</v>
      </c>
      <c r="G361">
        <v>3</v>
      </c>
      <c r="H361" t="s">
        <v>93</v>
      </c>
      <c r="I361" t="s">
        <v>52</v>
      </c>
      <c r="J361">
        <v>10009150215</v>
      </c>
      <c r="K361" s="19">
        <f>(C361-VLOOKUP(H361,Riders!$A$2:$C$1999,2,FALSE))/365</f>
        <v>26.898630136986302</v>
      </c>
    </row>
    <row r="362" spans="1:11" hidden="1" x14ac:dyDescent="0.35">
      <c r="A362" t="s">
        <v>19</v>
      </c>
      <c r="B362">
        <v>2022</v>
      </c>
      <c r="C362" s="10">
        <v>44847</v>
      </c>
      <c r="D362" t="s">
        <v>20</v>
      </c>
      <c r="E362" t="s">
        <v>119</v>
      </c>
      <c r="F362">
        <v>3</v>
      </c>
      <c r="G362">
        <v>4</v>
      </c>
      <c r="H362" t="s">
        <v>110</v>
      </c>
      <c r="I362" t="s">
        <v>58</v>
      </c>
      <c r="J362">
        <v>10010797292</v>
      </c>
      <c r="K362" s="19">
        <f>(C362-VLOOKUP(H362,Riders!$A$2:$C$1999,2,FALSE))/365</f>
        <v>24.512328767123286</v>
      </c>
    </row>
    <row r="363" spans="1:11" hidden="1" x14ac:dyDescent="0.35">
      <c r="A363" t="s">
        <v>19</v>
      </c>
      <c r="B363">
        <v>2022</v>
      </c>
      <c r="C363" s="10">
        <v>44847</v>
      </c>
      <c r="D363" t="s">
        <v>20</v>
      </c>
      <c r="E363" t="s">
        <v>119</v>
      </c>
      <c r="F363">
        <v>3</v>
      </c>
      <c r="G363">
        <v>5</v>
      </c>
      <c r="H363" t="s">
        <v>107</v>
      </c>
      <c r="I363" t="s">
        <v>31</v>
      </c>
      <c r="J363">
        <v>10020900955</v>
      </c>
      <c r="K363" s="19">
        <f>(C363-VLOOKUP(H363,Riders!$A$2:$C$1999,2,FALSE))/365</f>
        <v>29.841095890410958</v>
      </c>
    </row>
    <row r="364" spans="1:11" hidden="1" x14ac:dyDescent="0.35">
      <c r="A364" t="s">
        <v>19</v>
      </c>
      <c r="B364">
        <v>2022</v>
      </c>
      <c r="C364" s="10">
        <v>44847</v>
      </c>
      <c r="D364" t="s">
        <v>20</v>
      </c>
      <c r="E364" t="s">
        <v>119</v>
      </c>
      <c r="F364">
        <v>3</v>
      </c>
      <c r="G364">
        <v>6</v>
      </c>
      <c r="H364" t="s">
        <v>96</v>
      </c>
      <c r="I364" t="s">
        <v>27</v>
      </c>
      <c r="J364">
        <v>10015683567</v>
      </c>
      <c r="K364" s="19">
        <f>(C364-VLOOKUP(H364,Riders!$A$2:$C$1999,2,FALSE))/365</f>
        <v>23.742465753424657</v>
      </c>
    </row>
    <row r="365" spans="1:11" hidden="1" x14ac:dyDescent="0.35">
      <c r="A365" t="s">
        <v>19</v>
      </c>
      <c r="B365">
        <v>2022</v>
      </c>
      <c r="C365" s="10">
        <v>44847</v>
      </c>
      <c r="D365" t="s">
        <v>20</v>
      </c>
      <c r="E365" t="s">
        <v>120</v>
      </c>
      <c r="F365">
        <v>1</v>
      </c>
      <c r="G365">
        <v>1</v>
      </c>
      <c r="H365" t="s">
        <v>26</v>
      </c>
      <c r="I365" t="s">
        <v>27</v>
      </c>
      <c r="J365">
        <v>10010713329</v>
      </c>
      <c r="K365" s="19">
        <f>(C365-VLOOKUP(H365,Riders!$A$2:$C$1999,2,FALSE))/365</f>
        <v>25.057534246575344</v>
      </c>
    </row>
    <row r="366" spans="1:11" hidden="1" x14ac:dyDescent="0.35">
      <c r="A366" t="s">
        <v>19</v>
      </c>
      <c r="B366">
        <v>2022</v>
      </c>
      <c r="C366" s="10">
        <v>44847</v>
      </c>
      <c r="D366" t="s">
        <v>20</v>
      </c>
      <c r="E366" t="s">
        <v>120</v>
      </c>
      <c r="F366">
        <v>1</v>
      </c>
      <c r="G366">
        <v>2</v>
      </c>
      <c r="H366" t="s">
        <v>92</v>
      </c>
      <c r="I366" t="s">
        <v>23</v>
      </c>
      <c r="J366">
        <v>10009535686</v>
      </c>
      <c r="K366" s="19">
        <f>(C366-VLOOKUP(H366,Riders!$A$2:$C$1999,2,FALSE))/365</f>
        <v>25.6</v>
      </c>
    </row>
    <row r="367" spans="1:11" hidden="1" x14ac:dyDescent="0.35">
      <c r="A367" t="s">
        <v>19</v>
      </c>
      <c r="B367">
        <v>2022</v>
      </c>
      <c r="C367" s="10">
        <v>44847</v>
      </c>
      <c r="D367" t="s">
        <v>20</v>
      </c>
      <c r="E367" t="s">
        <v>120</v>
      </c>
      <c r="F367">
        <v>1</v>
      </c>
      <c r="G367">
        <v>3</v>
      </c>
      <c r="H367" t="s">
        <v>98</v>
      </c>
      <c r="I367" t="s">
        <v>31</v>
      </c>
      <c r="J367">
        <v>10010592279</v>
      </c>
      <c r="K367" s="19">
        <f>(C367-VLOOKUP(H367,Riders!$A$2:$C$1999,2,FALSE))/365</f>
        <v>28.791780821917808</v>
      </c>
    </row>
    <row r="368" spans="1:11" hidden="1" x14ac:dyDescent="0.35">
      <c r="A368" t="s">
        <v>19</v>
      </c>
      <c r="B368">
        <v>2022</v>
      </c>
      <c r="C368" s="10">
        <v>44847</v>
      </c>
      <c r="D368" t="s">
        <v>20</v>
      </c>
      <c r="E368" t="s">
        <v>120</v>
      </c>
      <c r="F368">
        <v>1</v>
      </c>
      <c r="G368">
        <v>4</v>
      </c>
      <c r="H368" t="s">
        <v>111</v>
      </c>
      <c r="I368" t="s">
        <v>61</v>
      </c>
      <c r="J368">
        <v>10050873046</v>
      </c>
      <c r="K368" s="19">
        <f>(C368-VLOOKUP(H368,Riders!$A$2:$C$1999,2,FALSE))/365</f>
        <v>21.608219178082191</v>
      </c>
    </row>
    <row r="369" spans="1:11" hidden="1" x14ac:dyDescent="0.35">
      <c r="A369" t="s">
        <v>19</v>
      </c>
      <c r="B369">
        <v>2022</v>
      </c>
      <c r="C369" s="10">
        <v>44847</v>
      </c>
      <c r="D369" t="s">
        <v>20</v>
      </c>
      <c r="E369" t="s">
        <v>120</v>
      </c>
      <c r="F369">
        <v>1</v>
      </c>
      <c r="G369">
        <v>5</v>
      </c>
      <c r="H369" t="s">
        <v>110</v>
      </c>
      <c r="I369" t="s">
        <v>58</v>
      </c>
      <c r="J369">
        <v>10010797292</v>
      </c>
      <c r="K369" s="19">
        <f>(C369-VLOOKUP(H369,Riders!$A$2:$C$1999,2,FALSE))/365</f>
        <v>24.512328767123286</v>
      </c>
    </row>
    <row r="370" spans="1:11" hidden="1" x14ac:dyDescent="0.35">
      <c r="A370" t="s">
        <v>19</v>
      </c>
      <c r="B370">
        <v>2022</v>
      </c>
      <c r="C370" s="10">
        <v>44847</v>
      </c>
      <c r="D370" t="s">
        <v>20</v>
      </c>
      <c r="E370" t="s">
        <v>120</v>
      </c>
      <c r="F370">
        <v>1</v>
      </c>
      <c r="G370">
        <v>6</v>
      </c>
      <c r="H370" t="s">
        <v>93</v>
      </c>
      <c r="I370" t="s">
        <v>52</v>
      </c>
      <c r="J370">
        <v>10009150215</v>
      </c>
      <c r="K370" s="19">
        <f>(C370-VLOOKUP(H370,Riders!$A$2:$C$1999,2,FALSE))/365</f>
        <v>26.898630136986302</v>
      </c>
    </row>
    <row r="371" spans="1:11" hidden="1" x14ac:dyDescent="0.35">
      <c r="A371" t="s">
        <v>19</v>
      </c>
      <c r="B371">
        <v>2022</v>
      </c>
      <c r="C371" s="10">
        <v>44847</v>
      </c>
      <c r="D371" t="s">
        <v>20</v>
      </c>
      <c r="E371" t="s">
        <v>120</v>
      </c>
      <c r="F371">
        <v>2</v>
      </c>
      <c r="G371">
        <v>1</v>
      </c>
      <c r="H371" t="s">
        <v>100</v>
      </c>
      <c r="I371" t="s">
        <v>44</v>
      </c>
      <c r="J371">
        <v>10010830840</v>
      </c>
      <c r="K371" s="19">
        <f>(C371-VLOOKUP(H371,Riders!$A$2:$C$1999,2,FALSE))/365</f>
        <v>23.975342465753425</v>
      </c>
    </row>
    <row r="372" spans="1:11" hidden="1" x14ac:dyDescent="0.35">
      <c r="A372" t="s">
        <v>19</v>
      </c>
      <c r="B372">
        <v>2022</v>
      </c>
      <c r="C372" s="10">
        <v>44847</v>
      </c>
      <c r="D372" t="s">
        <v>20</v>
      </c>
      <c r="E372" t="s">
        <v>120</v>
      </c>
      <c r="F372">
        <v>2</v>
      </c>
      <c r="G372">
        <v>2</v>
      </c>
      <c r="H372" t="s">
        <v>22</v>
      </c>
      <c r="I372" t="s">
        <v>23</v>
      </c>
      <c r="J372">
        <v>10007379761</v>
      </c>
      <c r="K372" s="19">
        <f>(C372-VLOOKUP(H372,Riders!$A$2:$C$1999,2,FALSE))/365</f>
        <v>29.597260273972601</v>
      </c>
    </row>
    <row r="373" spans="1:11" hidden="1" x14ac:dyDescent="0.35">
      <c r="A373" t="s">
        <v>19</v>
      </c>
      <c r="B373">
        <v>2022</v>
      </c>
      <c r="C373" s="10">
        <v>44847</v>
      </c>
      <c r="D373" t="s">
        <v>20</v>
      </c>
      <c r="E373" t="s">
        <v>120</v>
      </c>
      <c r="F373">
        <v>2</v>
      </c>
      <c r="G373">
        <v>3</v>
      </c>
      <c r="H373" t="s">
        <v>99</v>
      </c>
      <c r="I373" t="s">
        <v>27</v>
      </c>
      <c r="J373">
        <v>10010678569</v>
      </c>
      <c r="K373" s="19">
        <f>(C373-VLOOKUP(H373,Riders!$A$2:$C$1999,2,FALSE))/365</f>
        <v>25.504109589041096</v>
      </c>
    </row>
    <row r="374" spans="1:11" hidden="1" x14ac:dyDescent="0.35">
      <c r="A374" t="s">
        <v>19</v>
      </c>
      <c r="B374">
        <v>2022</v>
      </c>
      <c r="C374" s="10">
        <v>44847</v>
      </c>
      <c r="D374" t="s">
        <v>20</v>
      </c>
      <c r="E374" t="s">
        <v>120</v>
      </c>
      <c r="F374">
        <v>2</v>
      </c>
      <c r="G374">
        <v>4</v>
      </c>
      <c r="H374" t="s">
        <v>101</v>
      </c>
      <c r="I374" t="s">
        <v>102</v>
      </c>
      <c r="J374">
        <v>10015145724</v>
      </c>
      <c r="K374" s="19">
        <f>(C374-VLOOKUP(H374,Riders!$A$2:$C$1999,2,FALSE))/365</f>
        <v>23.506849315068493</v>
      </c>
    </row>
    <row r="375" spans="1:11" hidden="1" x14ac:dyDescent="0.35">
      <c r="A375" t="s">
        <v>19</v>
      </c>
      <c r="B375">
        <v>2022</v>
      </c>
      <c r="C375" s="10">
        <v>44847</v>
      </c>
      <c r="D375" t="s">
        <v>20</v>
      </c>
      <c r="E375" t="s">
        <v>120</v>
      </c>
      <c r="F375">
        <v>2</v>
      </c>
      <c r="G375">
        <v>5</v>
      </c>
      <c r="H375" t="s">
        <v>106</v>
      </c>
      <c r="I375" t="s">
        <v>102</v>
      </c>
      <c r="J375">
        <v>10006894559</v>
      </c>
      <c r="K375" s="19">
        <f>(C375-VLOOKUP(H375,Riders!$A$2:$C$1999,2,FALSE))/365</f>
        <v>30.156164383561645</v>
      </c>
    </row>
    <row r="376" spans="1:11" hidden="1" x14ac:dyDescent="0.35">
      <c r="A376" t="s">
        <v>19</v>
      </c>
      <c r="B376">
        <v>2022</v>
      </c>
      <c r="C376" s="10">
        <v>44847</v>
      </c>
      <c r="D376" t="s">
        <v>20</v>
      </c>
      <c r="E376" t="s">
        <v>120</v>
      </c>
      <c r="F376">
        <v>2</v>
      </c>
      <c r="G376">
        <v>6</v>
      </c>
      <c r="H376" t="s">
        <v>112</v>
      </c>
      <c r="I376" t="s">
        <v>113</v>
      </c>
      <c r="J376">
        <v>10009967641</v>
      </c>
      <c r="K376" s="19">
        <f>(C376-VLOOKUP(H376,Riders!$A$2:$C$1999,2,FALSE))/365</f>
        <v>25.490410958904111</v>
      </c>
    </row>
    <row r="377" spans="1:11" hidden="1" x14ac:dyDescent="0.35">
      <c r="A377" t="s">
        <v>19</v>
      </c>
      <c r="B377">
        <v>2022</v>
      </c>
      <c r="C377" s="10">
        <v>44847</v>
      </c>
      <c r="D377" t="s">
        <v>20</v>
      </c>
      <c r="E377" t="s">
        <v>121</v>
      </c>
      <c r="F377">
        <v>1</v>
      </c>
      <c r="G377">
        <v>1</v>
      </c>
      <c r="H377" t="s">
        <v>92</v>
      </c>
      <c r="I377" t="s">
        <v>23</v>
      </c>
      <c r="J377">
        <v>10009535686</v>
      </c>
      <c r="K377" s="19">
        <f>(C377-VLOOKUP(H377,Riders!$A$2:$C$1999,2,FALSE))/365</f>
        <v>25.6</v>
      </c>
    </row>
    <row r="378" spans="1:11" hidden="1" x14ac:dyDescent="0.35">
      <c r="A378" t="s">
        <v>19</v>
      </c>
      <c r="B378">
        <v>2022</v>
      </c>
      <c r="C378" s="10">
        <v>44847</v>
      </c>
      <c r="D378" t="s">
        <v>20</v>
      </c>
      <c r="E378" t="s">
        <v>121</v>
      </c>
      <c r="F378">
        <v>1</v>
      </c>
      <c r="G378">
        <v>2</v>
      </c>
      <c r="H378" t="s">
        <v>22</v>
      </c>
      <c r="I378" t="s">
        <v>23</v>
      </c>
      <c r="J378">
        <v>10007379761</v>
      </c>
      <c r="K378" s="19">
        <f>(C378-VLOOKUP(H378,Riders!$A$2:$C$1999,2,FALSE))/365</f>
        <v>29.597260273972601</v>
      </c>
    </row>
    <row r="379" spans="1:11" hidden="1" x14ac:dyDescent="0.35">
      <c r="A379" t="s">
        <v>19</v>
      </c>
      <c r="B379">
        <v>2022</v>
      </c>
      <c r="C379" s="10">
        <v>44847</v>
      </c>
      <c r="D379" t="s">
        <v>20</v>
      </c>
      <c r="E379" t="s">
        <v>121</v>
      </c>
      <c r="F379">
        <v>1</v>
      </c>
      <c r="G379">
        <v>3</v>
      </c>
      <c r="H379" t="s">
        <v>100</v>
      </c>
      <c r="I379" t="s">
        <v>44</v>
      </c>
      <c r="J379">
        <v>10010830840</v>
      </c>
      <c r="K379" s="19">
        <f>(C379-VLOOKUP(H379,Riders!$A$2:$C$1999,2,FALSE))/365</f>
        <v>23.975342465753425</v>
      </c>
    </row>
    <row r="380" spans="1:11" hidden="1" x14ac:dyDescent="0.35">
      <c r="A380" t="s">
        <v>19</v>
      </c>
      <c r="B380">
        <v>2022</v>
      </c>
      <c r="C380" s="10">
        <v>44847</v>
      </c>
      <c r="D380" t="s">
        <v>20</v>
      </c>
      <c r="E380" t="s">
        <v>121</v>
      </c>
      <c r="F380">
        <v>1</v>
      </c>
      <c r="G380">
        <v>4</v>
      </c>
      <c r="H380" t="s">
        <v>99</v>
      </c>
      <c r="I380" t="s">
        <v>27</v>
      </c>
      <c r="J380">
        <v>10010678569</v>
      </c>
      <c r="K380" s="19">
        <f>(C380-VLOOKUP(H380,Riders!$A$2:$C$1999,2,FALSE))/365</f>
        <v>25.504109589041096</v>
      </c>
    </row>
    <row r="381" spans="1:11" hidden="1" x14ac:dyDescent="0.35">
      <c r="A381" t="s">
        <v>19</v>
      </c>
      <c r="B381">
        <v>2022</v>
      </c>
      <c r="C381" s="10">
        <v>44847</v>
      </c>
      <c r="D381" t="s">
        <v>20</v>
      </c>
      <c r="E381" t="s">
        <v>121</v>
      </c>
      <c r="F381">
        <v>1</v>
      </c>
      <c r="G381">
        <v>5</v>
      </c>
      <c r="H381" t="s">
        <v>26</v>
      </c>
      <c r="I381" t="s">
        <v>27</v>
      </c>
      <c r="J381">
        <v>10010713329</v>
      </c>
      <c r="K381" s="19">
        <f>(C381-VLOOKUP(H381,Riders!$A$2:$C$1999,2,FALSE))/365</f>
        <v>25.057534246575344</v>
      </c>
    </row>
    <row r="382" spans="1:11" hidden="1" x14ac:dyDescent="0.35">
      <c r="A382" t="s">
        <v>19</v>
      </c>
      <c r="B382">
        <v>2022</v>
      </c>
      <c r="C382" s="10">
        <v>44847</v>
      </c>
      <c r="D382" t="s">
        <v>20</v>
      </c>
      <c r="E382" t="s">
        <v>121</v>
      </c>
      <c r="F382">
        <v>1</v>
      </c>
      <c r="G382">
        <v>6</v>
      </c>
      <c r="H382" t="s">
        <v>98</v>
      </c>
      <c r="I382" t="s">
        <v>31</v>
      </c>
      <c r="J382">
        <v>10010592279</v>
      </c>
      <c r="K382" s="19">
        <f>(C382-VLOOKUP(H382,Riders!$A$2:$C$1999,2,FALSE))/365</f>
        <v>28.791780821917808</v>
      </c>
    </row>
    <row r="383" spans="1:11" hidden="1" x14ac:dyDescent="0.35">
      <c r="A383" t="s">
        <v>19</v>
      </c>
      <c r="B383">
        <v>2022</v>
      </c>
      <c r="C383" s="10">
        <v>44847</v>
      </c>
      <c r="D383" t="s">
        <v>20</v>
      </c>
      <c r="E383" t="s">
        <v>121</v>
      </c>
      <c r="F383">
        <v>2</v>
      </c>
      <c r="G383">
        <v>1</v>
      </c>
      <c r="H383" t="s">
        <v>106</v>
      </c>
      <c r="I383" t="s">
        <v>102</v>
      </c>
      <c r="J383">
        <v>10006894559</v>
      </c>
      <c r="K383" s="19">
        <f>(C383-VLOOKUP(H383,Riders!$A$2:$C$1999,2,FALSE))/365</f>
        <v>30.156164383561645</v>
      </c>
    </row>
    <row r="384" spans="1:11" hidden="1" x14ac:dyDescent="0.35">
      <c r="A384" t="s">
        <v>19</v>
      </c>
      <c r="B384">
        <v>2022</v>
      </c>
      <c r="C384" s="10">
        <v>44847</v>
      </c>
      <c r="D384" t="s">
        <v>20</v>
      </c>
      <c r="E384" t="s">
        <v>121</v>
      </c>
      <c r="F384">
        <v>2</v>
      </c>
      <c r="G384">
        <v>2</v>
      </c>
      <c r="H384" t="s">
        <v>101</v>
      </c>
      <c r="I384" t="s">
        <v>102</v>
      </c>
      <c r="J384">
        <v>10015145724</v>
      </c>
      <c r="K384" s="19">
        <f>(C384-VLOOKUP(H384,Riders!$A$2:$C$1999,2,FALSE))/365</f>
        <v>23.506849315068493</v>
      </c>
    </row>
    <row r="385" spans="1:11" hidden="1" x14ac:dyDescent="0.35">
      <c r="A385" t="s">
        <v>19</v>
      </c>
      <c r="B385">
        <v>2022</v>
      </c>
      <c r="C385" s="10">
        <v>44847</v>
      </c>
      <c r="D385" t="s">
        <v>20</v>
      </c>
      <c r="E385" t="s">
        <v>121</v>
      </c>
      <c r="F385">
        <v>2</v>
      </c>
      <c r="G385">
        <v>3</v>
      </c>
      <c r="H385" t="s">
        <v>112</v>
      </c>
      <c r="I385" t="s">
        <v>113</v>
      </c>
      <c r="J385">
        <v>10009967641</v>
      </c>
      <c r="K385" s="19">
        <f>(C385-VLOOKUP(H385,Riders!$A$2:$C$1999,2,FALSE))/365</f>
        <v>25.490410958904111</v>
      </c>
    </row>
    <row r="386" spans="1:11" hidden="1" x14ac:dyDescent="0.35">
      <c r="A386" t="s">
        <v>19</v>
      </c>
      <c r="B386">
        <v>2022</v>
      </c>
      <c r="C386" s="10">
        <v>44847</v>
      </c>
      <c r="D386" t="s">
        <v>20</v>
      </c>
      <c r="E386" t="s">
        <v>121</v>
      </c>
      <c r="F386">
        <v>2</v>
      </c>
      <c r="G386">
        <v>4</v>
      </c>
      <c r="H386" t="s">
        <v>93</v>
      </c>
      <c r="I386" t="s">
        <v>52</v>
      </c>
      <c r="J386">
        <v>10009150215</v>
      </c>
      <c r="K386" s="19">
        <f>(C386-VLOOKUP(H386,Riders!$A$2:$C$1999,2,FALSE))/365</f>
        <v>26.898630136986302</v>
      </c>
    </row>
    <row r="387" spans="1:11" hidden="1" x14ac:dyDescent="0.35">
      <c r="A387" t="s">
        <v>19</v>
      </c>
      <c r="B387">
        <v>2022</v>
      </c>
      <c r="C387" s="10">
        <v>44847</v>
      </c>
      <c r="D387" t="s">
        <v>20</v>
      </c>
      <c r="E387" t="s">
        <v>121</v>
      </c>
      <c r="F387">
        <v>2</v>
      </c>
      <c r="G387">
        <v>5</v>
      </c>
      <c r="H387" t="s">
        <v>110</v>
      </c>
      <c r="I387" t="s">
        <v>58</v>
      </c>
      <c r="J387">
        <v>10010797292</v>
      </c>
      <c r="K387" s="19">
        <f>(C387-VLOOKUP(H387,Riders!$A$2:$C$1999,2,FALSE))/365</f>
        <v>24.512328767123286</v>
      </c>
    </row>
    <row r="388" spans="1:11" hidden="1" x14ac:dyDescent="0.35">
      <c r="A388" t="s">
        <v>19</v>
      </c>
      <c r="B388">
        <v>2022</v>
      </c>
      <c r="C388" s="10">
        <v>44847</v>
      </c>
      <c r="D388" t="s">
        <v>20</v>
      </c>
      <c r="E388" t="s">
        <v>121</v>
      </c>
      <c r="F388">
        <v>2</v>
      </c>
      <c r="G388">
        <v>6</v>
      </c>
      <c r="H388" t="s">
        <v>111</v>
      </c>
      <c r="I388" t="s">
        <v>61</v>
      </c>
      <c r="J388">
        <v>10050873046</v>
      </c>
      <c r="K388" s="19">
        <f>(C388-VLOOKUP(H388,Riders!$A$2:$C$1999,2,FALSE))/365</f>
        <v>21.608219178082191</v>
      </c>
    </row>
    <row r="389" spans="1:11" hidden="1" x14ac:dyDescent="0.35">
      <c r="A389" t="s">
        <v>122</v>
      </c>
      <c r="B389">
        <v>2022</v>
      </c>
      <c r="C389" s="10">
        <v>44772</v>
      </c>
      <c r="D389" t="s">
        <v>123</v>
      </c>
      <c r="E389" t="s">
        <v>91</v>
      </c>
      <c r="F389">
        <v>1</v>
      </c>
      <c r="G389">
        <v>1</v>
      </c>
      <c r="H389" t="s">
        <v>106</v>
      </c>
      <c r="I389" t="s">
        <v>102</v>
      </c>
      <c r="J389">
        <v>10006894559</v>
      </c>
      <c r="K389" s="19">
        <f>(C389-VLOOKUP(H389,Riders!$A$2:$C$1999,2,FALSE))/365</f>
        <v>29.950684931506849</v>
      </c>
    </row>
    <row r="390" spans="1:11" hidden="1" x14ac:dyDescent="0.35">
      <c r="A390" t="s">
        <v>122</v>
      </c>
      <c r="B390">
        <v>2022</v>
      </c>
      <c r="C390" s="10">
        <v>44772</v>
      </c>
      <c r="D390" t="s">
        <v>123</v>
      </c>
      <c r="E390" t="s">
        <v>91</v>
      </c>
      <c r="F390">
        <v>1</v>
      </c>
      <c r="G390">
        <v>2</v>
      </c>
      <c r="H390" t="s">
        <v>124</v>
      </c>
      <c r="I390" t="s">
        <v>35</v>
      </c>
      <c r="J390">
        <v>10009012391</v>
      </c>
      <c r="K390" s="19">
        <f>(C390-VLOOKUP(H390,Riders!$A$2:$C$1999,2,FALSE))/365</f>
        <v>122.66301369863014</v>
      </c>
    </row>
    <row r="391" spans="1:11" hidden="1" x14ac:dyDescent="0.35">
      <c r="A391" t="s">
        <v>122</v>
      </c>
      <c r="B391">
        <v>2022</v>
      </c>
      <c r="C391" s="10">
        <v>44772</v>
      </c>
      <c r="D391" t="s">
        <v>123</v>
      </c>
      <c r="E391" t="s">
        <v>91</v>
      </c>
      <c r="F391">
        <v>1</v>
      </c>
      <c r="G391">
        <v>3</v>
      </c>
      <c r="H391" t="s">
        <v>125</v>
      </c>
      <c r="I391" t="s">
        <v>126</v>
      </c>
      <c r="J391">
        <v>10017950943</v>
      </c>
      <c r="K391" s="19">
        <f>(C391-VLOOKUP(H391,Riders!$A$2:$C$1999,2,FALSE))/365</f>
        <v>25.471232876712328</v>
      </c>
    </row>
    <row r="392" spans="1:11" hidden="1" x14ac:dyDescent="0.35">
      <c r="A392" t="s">
        <v>122</v>
      </c>
      <c r="B392">
        <v>2022</v>
      </c>
      <c r="C392" s="10">
        <v>44772</v>
      </c>
      <c r="D392" t="s">
        <v>123</v>
      </c>
      <c r="E392" t="s">
        <v>91</v>
      </c>
      <c r="F392">
        <v>1</v>
      </c>
      <c r="G392">
        <v>4</v>
      </c>
      <c r="H392" t="s">
        <v>103</v>
      </c>
      <c r="I392" t="s">
        <v>104</v>
      </c>
      <c r="J392">
        <v>10009010876</v>
      </c>
      <c r="K392" s="19">
        <f>(C392-VLOOKUP(H392,Riders!$A$2:$C$1999,2,FALSE))/365</f>
        <v>28.512328767123286</v>
      </c>
    </row>
    <row r="393" spans="1:11" hidden="1" x14ac:dyDescent="0.35">
      <c r="A393" t="s">
        <v>122</v>
      </c>
      <c r="B393">
        <v>2022</v>
      </c>
      <c r="C393" s="10">
        <v>44772</v>
      </c>
      <c r="D393" t="s">
        <v>123</v>
      </c>
      <c r="E393" t="s">
        <v>91</v>
      </c>
      <c r="F393">
        <v>1</v>
      </c>
      <c r="G393">
        <v>5</v>
      </c>
      <c r="H393" t="s">
        <v>76</v>
      </c>
      <c r="I393" t="s">
        <v>52</v>
      </c>
      <c r="J393">
        <v>10049101683</v>
      </c>
      <c r="K393" s="19">
        <f>(C393-VLOOKUP(H393,Riders!$A$2:$C$1999,2,FALSE))/365</f>
        <v>21.413698630136988</v>
      </c>
    </row>
    <row r="394" spans="1:11" hidden="1" x14ac:dyDescent="0.35">
      <c r="A394" t="s">
        <v>122</v>
      </c>
      <c r="B394">
        <v>2022</v>
      </c>
      <c r="C394" s="10">
        <v>44772</v>
      </c>
      <c r="D394" t="s">
        <v>123</v>
      </c>
      <c r="E394" t="s">
        <v>91</v>
      </c>
      <c r="F394">
        <v>1</v>
      </c>
      <c r="G394">
        <v>6</v>
      </c>
      <c r="H394" t="s">
        <v>127</v>
      </c>
      <c r="I394" t="s">
        <v>33</v>
      </c>
      <c r="J394">
        <v>10048224138</v>
      </c>
      <c r="K394" s="19">
        <f>(C394-VLOOKUP(H394,Riders!$A$2:$C$1999,2,FALSE))/365</f>
        <v>19.186301369863013</v>
      </c>
    </row>
    <row r="395" spans="1:11" hidden="1" x14ac:dyDescent="0.35">
      <c r="A395" t="s">
        <v>122</v>
      </c>
      <c r="B395">
        <v>2022</v>
      </c>
      <c r="C395" s="10">
        <v>44772</v>
      </c>
      <c r="D395" t="s">
        <v>123</v>
      </c>
      <c r="E395" t="s">
        <v>91</v>
      </c>
      <c r="F395">
        <v>2</v>
      </c>
      <c r="G395">
        <v>1</v>
      </c>
      <c r="H395" t="s">
        <v>128</v>
      </c>
      <c r="I395" t="s">
        <v>104</v>
      </c>
      <c r="J395">
        <v>10010821241</v>
      </c>
      <c r="K395" s="19">
        <f>(C395-VLOOKUP(H395,Riders!$A$2:$C$1999,2,FALSE))/365</f>
        <v>23.865753424657534</v>
      </c>
    </row>
    <row r="396" spans="1:11" hidden="1" x14ac:dyDescent="0.35">
      <c r="A396" t="s">
        <v>122</v>
      </c>
      <c r="B396">
        <v>2022</v>
      </c>
      <c r="C396" s="10">
        <v>44772</v>
      </c>
      <c r="D396" t="s">
        <v>123</v>
      </c>
      <c r="E396" t="s">
        <v>91</v>
      </c>
      <c r="F396">
        <v>2</v>
      </c>
      <c r="G396">
        <v>2</v>
      </c>
      <c r="H396" t="s">
        <v>129</v>
      </c>
      <c r="I396" t="s">
        <v>35</v>
      </c>
      <c r="J396">
        <v>10006184742</v>
      </c>
      <c r="K396" s="19">
        <f>(C396-VLOOKUP(H396,Riders!$A$2:$C$1999,2,FALSE))/365</f>
        <v>31.06027397260274</v>
      </c>
    </row>
    <row r="397" spans="1:11" hidden="1" x14ac:dyDescent="0.35">
      <c r="A397" t="s">
        <v>122</v>
      </c>
      <c r="B397">
        <v>2022</v>
      </c>
      <c r="C397" s="10">
        <v>44772</v>
      </c>
      <c r="D397" t="s">
        <v>123</v>
      </c>
      <c r="E397" t="s">
        <v>91</v>
      </c>
      <c r="F397">
        <v>2</v>
      </c>
      <c r="G397">
        <v>3</v>
      </c>
      <c r="H397" t="s">
        <v>114</v>
      </c>
      <c r="I397" t="s">
        <v>102</v>
      </c>
      <c r="J397">
        <v>10055349695</v>
      </c>
      <c r="K397" s="19">
        <f>(C397-VLOOKUP(H397,Riders!$A$2:$C$1999,2,FALSE))/365</f>
        <v>22.468493150684932</v>
      </c>
    </row>
    <row r="398" spans="1:11" hidden="1" x14ac:dyDescent="0.35">
      <c r="A398" t="s">
        <v>122</v>
      </c>
      <c r="B398">
        <v>2022</v>
      </c>
      <c r="C398" s="10">
        <v>44772</v>
      </c>
      <c r="D398" t="s">
        <v>123</v>
      </c>
      <c r="E398" t="s">
        <v>91</v>
      </c>
      <c r="F398">
        <v>2</v>
      </c>
      <c r="G398">
        <v>4</v>
      </c>
      <c r="H398" t="s">
        <v>60</v>
      </c>
      <c r="I398" t="s">
        <v>61</v>
      </c>
      <c r="J398">
        <v>10095274996</v>
      </c>
      <c r="K398" s="19">
        <f>(C398-VLOOKUP(H398,Riders!$A$2:$C$1999,2,FALSE))/365</f>
        <v>18.87123287671233</v>
      </c>
    </row>
    <row r="399" spans="1:11" hidden="1" x14ac:dyDescent="0.35">
      <c r="A399" t="s">
        <v>122</v>
      </c>
      <c r="B399">
        <v>2022</v>
      </c>
      <c r="C399" s="10">
        <v>44772</v>
      </c>
      <c r="D399" t="s">
        <v>123</v>
      </c>
      <c r="E399" t="s">
        <v>91</v>
      </c>
      <c r="F399">
        <v>2</v>
      </c>
      <c r="G399">
        <v>5</v>
      </c>
      <c r="H399" t="s">
        <v>74</v>
      </c>
      <c r="I399" t="s">
        <v>126</v>
      </c>
      <c r="J399">
        <v>10083501624</v>
      </c>
      <c r="K399" s="19">
        <f>(C399-VLOOKUP(H399,Riders!$A$2:$C$1999,2,FALSE))/365</f>
        <v>19.953424657534246</v>
      </c>
    </row>
    <row r="400" spans="1:11" hidden="1" x14ac:dyDescent="0.35">
      <c r="A400" t="s">
        <v>122</v>
      </c>
      <c r="B400">
        <v>2022</v>
      </c>
      <c r="C400" s="10">
        <v>44772</v>
      </c>
      <c r="D400" t="s">
        <v>123</v>
      </c>
      <c r="E400" t="s">
        <v>91</v>
      </c>
      <c r="F400">
        <v>2</v>
      </c>
      <c r="G400">
        <v>6</v>
      </c>
      <c r="H400" t="s">
        <v>130</v>
      </c>
      <c r="I400" t="s">
        <v>131</v>
      </c>
      <c r="J400">
        <v>10057795513</v>
      </c>
      <c r="K400" s="19">
        <f>(C400-VLOOKUP(H400,Riders!$A$2:$C$1999,2,FALSE))/365</f>
        <v>20.391780821917809</v>
      </c>
    </row>
    <row r="401" spans="1:11" hidden="1" x14ac:dyDescent="0.35">
      <c r="A401" t="s">
        <v>122</v>
      </c>
      <c r="B401">
        <v>2022</v>
      </c>
      <c r="C401" s="10">
        <v>44772</v>
      </c>
      <c r="D401" t="s">
        <v>123</v>
      </c>
      <c r="E401" t="s">
        <v>91</v>
      </c>
      <c r="F401">
        <v>3</v>
      </c>
      <c r="G401">
        <v>1</v>
      </c>
      <c r="H401" t="s">
        <v>132</v>
      </c>
      <c r="I401" t="s">
        <v>126</v>
      </c>
      <c r="J401">
        <v>10015483305</v>
      </c>
      <c r="K401" s="19">
        <f>(C401-VLOOKUP(H401,Riders!$A$2:$C$1999,2,FALSE))/365</f>
        <v>23.063013698630137</v>
      </c>
    </row>
    <row r="402" spans="1:11" hidden="1" x14ac:dyDescent="0.35">
      <c r="A402" t="s">
        <v>122</v>
      </c>
      <c r="B402">
        <v>2022</v>
      </c>
      <c r="C402" s="10">
        <v>44772</v>
      </c>
      <c r="D402" t="s">
        <v>123</v>
      </c>
      <c r="E402" t="s">
        <v>91</v>
      </c>
      <c r="F402">
        <v>3</v>
      </c>
      <c r="G402">
        <v>2</v>
      </c>
      <c r="H402" t="s">
        <v>112</v>
      </c>
      <c r="I402" t="s">
        <v>133</v>
      </c>
      <c r="J402">
        <v>10009967641</v>
      </c>
      <c r="K402" s="19">
        <f>(C402-VLOOKUP(H402,Riders!$A$2:$C$1999,2,FALSE))/365</f>
        <v>25.284931506849315</v>
      </c>
    </row>
    <row r="403" spans="1:11" hidden="1" x14ac:dyDescent="0.35">
      <c r="A403" t="s">
        <v>122</v>
      </c>
      <c r="B403">
        <v>2022</v>
      </c>
      <c r="C403" s="10">
        <v>44772</v>
      </c>
      <c r="D403" t="s">
        <v>123</v>
      </c>
      <c r="E403" t="s">
        <v>91</v>
      </c>
      <c r="F403">
        <v>3</v>
      </c>
      <c r="G403">
        <v>3</v>
      </c>
      <c r="H403" t="s">
        <v>101</v>
      </c>
      <c r="I403" t="s">
        <v>102</v>
      </c>
      <c r="J403">
        <v>10015145724</v>
      </c>
      <c r="K403" s="19">
        <f>(C403-VLOOKUP(H403,Riders!$A$2:$C$1999,2,FALSE))/365</f>
        <v>23.301369863013697</v>
      </c>
    </row>
    <row r="404" spans="1:11" hidden="1" x14ac:dyDescent="0.35">
      <c r="A404" t="s">
        <v>122</v>
      </c>
      <c r="B404">
        <v>2022</v>
      </c>
      <c r="C404" s="10">
        <v>44772</v>
      </c>
      <c r="D404" t="s">
        <v>123</v>
      </c>
      <c r="E404" t="s">
        <v>91</v>
      </c>
      <c r="F404">
        <v>3</v>
      </c>
      <c r="G404">
        <v>4</v>
      </c>
      <c r="H404" t="s">
        <v>134</v>
      </c>
      <c r="I404" t="s">
        <v>33</v>
      </c>
      <c r="J404">
        <v>10015713273</v>
      </c>
      <c r="K404" s="19">
        <f>(C404-VLOOKUP(H404,Riders!$A$2:$C$1999,2,FALSE))/365</f>
        <v>22.789041095890411</v>
      </c>
    </row>
    <row r="405" spans="1:11" hidden="1" x14ac:dyDescent="0.35">
      <c r="A405" t="s">
        <v>122</v>
      </c>
      <c r="B405">
        <v>2022</v>
      </c>
      <c r="C405" s="10">
        <v>44772</v>
      </c>
      <c r="D405" t="s">
        <v>123</v>
      </c>
      <c r="E405" t="s">
        <v>91</v>
      </c>
      <c r="F405">
        <v>3</v>
      </c>
      <c r="G405">
        <v>5</v>
      </c>
      <c r="H405" t="s">
        <v>51</v>
      </c>
      <c r="I405" t="s">
        <v>52</v>
      </c>
      <c r="J405">
        <v>10010645732</v>
      </c>
      <c r="K405" s="19">
        <f>(C405-VLOOKUP(H405,Riders!$A$2:$C$1999,2,FALSE))/365</f>
        <v>24.671232876712327</v>
      </c>
    </row>
    <row r="406" spans="1:11" hidden="1" x14ac:dyDescent="0.35">
      <c r="A406" t="s">
        <v>122</v>
      </c>
      <c r="B406">
        <v>2022</v>
      </c>
      <c r="C406" s="10">
        <v>44772</v>
      </c>
      <c r="D406" t="s">
        <v>123</v>
      </c>
      <c r="E406" t="s">
        <v>91</v>
      </c>
      <c r="F406">
        <v>3</v>
      </c>
      <c r="G406">
        <v>6</v>
      </c>
      <c r="H406" t="s">
        <v>135</v>
      </c>
      <c r="I406" t="s">
        <v>131</v>
      </c>
      <c r="J406">
        <v>10010821645</v>
      </c>
      <c r="K406" s="19" t="e">
        <f>(C406-VLOOKUP(H406,Riders!$A$2:$C$1999,2,FALSE))/365</f>
        <v>#N/A</v>
      </c>
    </row>
    <row r="407" spans="1:11" hidden="1" x14ac:dyDescent="0.35">
      <c r="A407" t="s">
        <v>122</v>
      </c>
      <c r="B407">
        <v>2022</v>
      </c>
      <c r="C407" s="10">
        <v>44772</v>
      </c>
      <c r="D407" t="s">
        <v>123</v>
      </c>
      <c r="E407" t="s">
        <v>91</v>
      </c>
      <c r="F407">
        <v>4</v>
      </c>
      <c r="G407">
        <v>1</v>
      </c>
      <c r="H407" t="s">
        <v>93</v>
      </c>
      <c r="I407" t="s">
        <v>52</v>
      </c>
      <c r="J407">
        <v>10009150215</v>
      </c>
      <c r="K407" s="19">
        <f>(C407-VLOOKUP(H407,Riders!$A$2:$C$1999,2,FALSE))/365</f>
        <v>26.693150684931506</v>
      </c>
    </row>
    <row r="408" spans="1:11" hidden="1" x14ac:dyDescent="0.35">
      <c r="A408" t="s">
        <v>122</v>
      </c>
      <c r="B408">
        <v>2022</v>
      </c>
      <c r="C408" s="10">
        <v>44772</v>
      </c>
      <c r="D408" t="s">
        <v>123</v>
      </c>
      <c r="E408" t="s">
        <v>91</v>
      </c>
      <c r="F408">
        <v>4</v>
      </c>
      <c r="G408">
        <v>2</v>
      </c>
      <c r="H408" t="s">
        <v>136</v>
      </c>
      <c r="I408" t="s">
        <v>35</v>
      </c>
      <c r="J408">
        <v>10010624918</v>
      </c>
      <c r="K408" s="19">
        <f>(C408-VLOOKUP(H408,Riders!$A$2:$C$1999,2,FALSE))/365</f>
        <v>25.917808219178081</v>
      </c>
    </row>
    <row r="409" spans="1:11" hidden="1" x14ac:dyDescent="0.35">
      <c r="A409" t="s">
        <v>122</v>
      </c>
      <c r="B409">
        <v>2022</v>
      </c>
      <c r="C409" s="10">
        <v>44772</v>
      </c>
      <c r="D409" t="s">
        <v>123</v>
      </c>
      <c r="E409" t="s">
        <v>91</v>
      </c>
      <c r="F409">
        <v>4</v>
      </c>
      <c r="G409">
        <v>3</v>
      </c>
      <c r="H409" t="s">
        <v>47</v>
      </c>
      <c r="I409" t="s">
        <v>33</v>
      </c>
      <c r="J409">
        <v>10064209839</v>
      </c>
      <c r="K409" s="19">
        <f>(C409-VLOOKUP(H409,Riders!$A$2:$C$1999,2,FALSE))/365</f>
        <v>25.668493150684931</v>
      </c>
    </row>
    <row r="410" spans="1:11" hidden="1" x14ac:dyDescent="0.35">
      <c r="A410" t="s">
        <v>122</v>
      </c>
      <c r="B410">
        <v>2022</v>
      </c>
      <c r="C410" s="10">
        <v>44772</v>
      </c>
      <c r="D410" t="s">
        <v>123</v>
      </c>
      <c r="E410" t="s">
        <v>91</v>
      </c>
      <c r="F410">
        <v>4</v>
      </c>
      <c r="G410">
        <v>4</v>
      </c>
      <c r="H410" t="s">
        <v>137</v>
      </c>
      <c r="I410" t="s">
        <v>133</v>
      </c>
      <c r="J410">
        <v>10014936364</v>
      </c>
      <c r="K410" s="19">
        <f>(C410-VLOOKUP(H410,Riders!$A$2:$C$1999,2,FALSE))/365</f>
        <v>22.421917808219177</v>
      </c>
    </row>
    <row r="411" spans="1:11" hidden="1" x14ac:dyDescent="0.35">
      <c r="A411" t="s">
        <v>122</v>
      </c>
      <c r="B411">
        <v>2022</v>
      </c>
      <c r="C411" s="10">
        <v>44772</v>
      </c>
      <c r="D411" t="s">
        <v>123</v>
      </c>
      <c r="E411" t="s">
        <v>91</v>
      </c>
      <c r="F411">
        <v>4</v>
      </c>
      <c r="G411">
        <v>5</v>
      </c>
      <c r="H411" t="s">
        <v>138</v>
      </c>
      <c r="I411" t="s">
        <v>104</v>
      </c>
      <c r="J411">
        <v>10007501821</v>
      </c>
      <c r="K411" s="19" t="e">
        <f>(C411-VLOOKUP(H411,Riders!$A$2:$C$1999,2,FALSE))/365</f>
        <v>#N/A</v>
      </c>
    </row>
    <row r="412" spans="1:11" hidden="1" x14ac:dyDescent="0.35">
      <c r="A412" t="s">
        <v>122</v>
      </c>
      <c r="B412">
        <v>2022</v>
      </c>
      <c r="C412" s="10">
        <v>44772</v>
      </c>
      <c r="D412" t="s">
        <v>123</v>
      </c>
      <c r="E412" t="s">
        <v>91</v>
      </c>
      <c r="F412">
        <v>4</v>
      </c>
      <c r="G412">
        <v>6</v>
      </c>
      <c r="H412" t="s">
        <v>111</v>
      </c>
      <c r="I412" t="s">
        <v>61</v>
      </c>
      <c r="J412">
        <v>10050873046</v>
      </c>
      <c r="K412" s="19">
        <f>(C412-VLOOKUP(H412,Riders!$A$2:$C$1999,2,FALSE))/365</f>
        <v>21.402739726027399</v>
      </c>
    </row>
    <row r="413" spans="1:11" hidden="1" x14ac:dyDescent="0.35">
      <c r="A413" t="s">
        <v>122</v>
      </c>
      <c r="B413">
        <v>2022</v>
      </c>
      <c r="C413" s="10">
        <v>44772</v>
      </c>
      <c r="D413" t="s">
        <v>123</v>
      </c>
      <c r="E413" t="s">
        <v>117</v>
      </c>
      <c r="F413">
        <v>1</v>
      </c>
      <c r="G413">
        <v>1</v>
      </c>
      <c r="H413" t="s">
        <v>125</v>
      </c>
      <c r="I413" t="s">
        <v>126</v>
      </c>
      <c r="J413">
        <v>10017950943</v>
      </c>
      <c r="K413" s="19">
        <f>(C413-VLOOKUP(H413,Riders!$A$2:$C$1999,2,FALSE))/365</f>
        <v>25.471232876712328</v>
      </c>
    </row>
    <row r="414" spans="1:11" hidden="1" x14ac:dyDescent="0.35">
      <c r="A414" t="s">
        <v>122</v>
      </c>
      <c r="B414">
        <v>2022</v>
      </c>
      <c r="C414" s="10">
        <v>44772</v>
      </c>
      <c r="D414" t="s">
        <v>123</v>
      </c>
      <c r="E414" t="s">
        <v>117</v>
      </c>
      <c r="F414">
        <v>1</v>
      </c>
      <c r="G414">
        <v>2</v>
      </c>
      <c r="H414" t="s">
        <v>137</v>
      </c>
      <c r="I414" t="s">
        <v>133</v>
      </c>
      <c r="J414">
        <v>10014936364</v>
      </c>
      <c r="K414" s="19">
        <f>(C414-VLOOKUP(H414,Riders!$A$2:$C$1999,2,FALSE))/365</f>
        <v>22.421917808219177</v>
      </c>
    </row>
    <row r="415" spans="1:11" hidden="1" x14ac:dyDescent="0.35">
      <c r="A415" t="s">
        <v>122</v>
      </c>
      <c r="B415">
        <v>2022</v>
      </c>
      <c r="C415" s="10">
        <v>44772</v>
      </c>
      <c r="D415" t="s">
        <v>123</v>
      </c>
      <c r="E415" t="s">
        <v>117</v>
      </c>
      <c r="F415">
        <v>1</v>
      </c>
      <c r="G415">
        <v>3</v>
      </c>
      <c r="H415" t="s">
        <v>51</v>
      </c>
      <c r="I415" t="s">
        <v>52</v>
      </c>
      <c r="J415">
        <v>10010645732</v>
      </c>
      <c r="K415" s="19">
        <f>(C415-VLOOKUP(H415,Riders!$A$2:$C$1999,2,FALSE))/365</f>
        <v>24.671232876712327</v>
      </c>
    </row>
    <row r="416" spans="1:11" hidden="1" x14ac:dyDescent="0.35">
      <c r="A416" t="s">
        <v>122</v>
      </c>
      <c r="B416">
        <v>2022</v>
      </c>
      <c r="C416" s="10">
        <v>44772</v>
      </c>
      <c r="D416" t="s">
        <v>123</v>
      </c>
      <c r="E416" t="s">
        <v>117</v>
      </c>
      <c r="F416">
        <v>1</v>
      </c>
      <c r="G416">
        <v>4</v>
      </c>
      <c r="H416" t="s">
        <v>127</v>
      </c>
      <c r="I416" t="s">
        <v>33</v>
      </c>
      <c r="J416">
        <v>10048224138</v>
      </c>
      <c r="K416" s="19">
        <f>(C416-VLOOKUP(H416,Riders!$A$2:$C$1999,2,FALSE))/365</f>
        <v>19.186301369863013</v>
      </c>
    </row>
    <row r="417" spans="1:11" hidden="1" x14ac:dyDescent="0.35">
      <c r="A417" t="s">
        <v>122</v>
      </c>
      <c r="B417">
        <v>2022</v>
      </c>
      <c r="C417" s="10">
        <v>44772</v>
      </c>
      <c r="D417" t="s">
        <v>123</v>
      </c>
      <c r="E417" t="s">
        <v>117</v>
      </c>
      <c r="F417">
        <v>2</v>
      </c>
      <c r="G417">
        <v>1</v>
      </c>
      <c r="H417" t="s">
        <v>114</v>
      </c>
      <c r="I417" t="s">
        <v>102</v>
      </c>
      <c r="J417">
        <v>10055349695</v>
      </c>
      <c r="K417" s="19">
        <f>(C417-VLOOKUP(H417,Riders!$A$2:$C$1999,2,FALSE))/365</f>
        <v>22.468493150684932</v>
      </c>
    </row>
    <row r="418" spans="1:11" hidden="1" x14ac:dyDescent="0.35">
      <c r="A418" t="s">
        <v>122</v>
      </c>
      <c r="B418">
        <v>2022</v>
      </c>
      <c r="C418" s="10">
        <v>44772</v>
      </c>
      <c r="D418" t="s">
        <v>123</v>
      </c>
      <c r="E418" t="s">
        <v>117</v>
      </c>
      <c r="F418">
        <v>2</v>
      </c>
      <c r="G418">
        <v>2</v>
      </c>
      <c r="H418" t="s">
        <v>74</v>
      </c>
      <c r="I418" t="s">
        <v>126</v>
      </c>
      <c r="J418">
        <v>10083501624</v>
      </c>
      <c r="K418" s="19">
        <f>(C418-VLOOKUP(H418,Riders!$A$2:$C$1999,2,FALSE))/365</f>
        <v>19.953424657534246</v>
      </c>
    </row>
    <row r="419" spans="1:11" hidden="1" x14ac:dyDescent="0.35">
      <c r="A419" t="s">
        <v>122</v>
      </c>
      <c r="B419">
        <v>2022</v>
      </c>
      <c r="C419" s="10">
        <v>44772</v>
      </c>
      <c r="D419" t="s">
        <v>123</v>
      </c>
      <c r="E419" t="s">
        <v>117</v>
      </c>
      <c r="F419">
        <v>2</v>
      </c>
      <c r="G419">
        <v>3</v>
      </c>
      <c r="H419" t="s">
        <v>130</v>
      </c>
      <c r="I419" t="s">
        <v>131</v>
      </c>
      <c r="J419">
        <v>10057795513</v>
      </c>
      <c r="K419" s="19">
        <f>(C419-VLOOKUP(H419,Riders!$A$2:$C$1999,2,FALSE))/365</f>
        <v>20.391780821917809</v>
      </c>
    </row>
    <row r="420" spans="1:11" hidden="1" x14ac:dyDescent="0.35">
      <c r="A420" t="s">
        <v>122</v>
      </c>
      <c r="B420">
        <v>2022</v>
      </c>
      <c r="C420" s="10">
        <v>44772</v>
      </c>
      <c r="D420" t="s">
        <v>123</v>
      </c>
      <c r="E420" t="s">
        <v>117</v>
      </c>
      <c r="F420">
        <v>3</v>
      </c>
      <c r="G420">
        <v>1</v>
      </c>
      <c r="H420" t="s">
        <v>101</v>
      </c>
      <c r="I420" t="s">
        <v>102</v>
      </c>
      <c r="J420">
        <v>10015145724</v>
      </c>
      <c r="K420" s="19">
        <f>(C420-VLOOKUP(H420,Riders!$A$2:$C$1999,2,FALSE))/365</f>
        <v>23.301369863013697</v>
      </c>
    </row>
    <row r="421" spans="1:11" hidden="1" x14ac:dyDescent="0.35">
      <c r="A421" t="s">
        <v>122</v>
      </c>
      <c r="B421">
        <v>2022</v>
      </c>
      <c r="C421" s="10">
        <v>44772</v>
      </c>
      <c r="D421" t="s">
        <v>123</v>
      </c>
      <c r="E421" t="s">
        <v>117</v>
      </c>
      <c r="F421">
        <v>3</v>
      </c>
      <c r="G421">
        <v>2</v>
      </c>
      <c r="H421" t="s">
        <v>60</v>
      </c>
      <c r="I421" t="s">
        <v>61</v>
      </c>
      <c r="J421">
        <v>10095274996</v>
      </c>
      <c r="K421" s="19">
        <f>(C421-VLOOKUP(H421,Riders!$A$2:$C$1999,2,FALSE))/365</f>
        <v>18.87123287671233</v>
      </c>
    </row>
    <row r="422" spans="1:11" hidden="1" x14ac:dyDescent="0.35">
      <c r="A422" t="s">
        <v>122</v>
      </c>
      <c r="B422">
        <v>2022</v>
      </c>
      <c r="C422" s="10">
        <v>44772</v>
      </c>
      <c r="D422" t="s">
        <v>123</v>
      </c>
      <c r="E422" t="s">
        <v>117</v>
      </c>
      <c r="F422">
        <v>3</v>
      </c>
      <c r="G422">
        <v>3</v>
      </c>
      <c r="H422" t="s">
        <v>93</v>
      </c>
      <c r="I422" t="s">
        <v>52</v>
      </c>
      <c r="J422">
        <v>10009150215</v>
      </c>
      <c r="K422" s="19">
        <f>(C422-VLOOKUP(H422,Riders!$A$2:$C$1999,2,FALSE))/365</f>
        <v>26.693150684931506</v>
      </c>
    </row>
    <row r="423" spans="1:11" hidden="1" x14ac:dyDescent="0.35">
      <c r="A423" t="s">
        <v>122</v>
      </c>
      <c r="B423">
        <v>2022</v>
      </c>
      <c r="C423" s="10">
        <v>44772</v>
      </c>
      <c r="D423" t="s">
        <v>123</v>
      </c>
      <c r="E423" t="s">
        <v>117</v>
      </c>
      <c r="F423">
        <v>3</v>
      </c>
      <c r="G423">
        <v>4</v>
      </c>
      <c r="H423" t="s">
        <v>138</v>
      </c>
      <c r="I423" t="s">
        <v>104</v>
      </c>
      <c r="J423">
        <v>10007501821</v>
      </c>
      <c r="K423" s="19" t="e">
        <f>(C423-VLOOKUP(H423,Riders!$A$2:$C$1999,2,FALSE))/365</f>
        <v>#N/A</v>
      </c>
    </row>
    <row r="424" spans="1:11" hidden="1" x14ac:dyDescent="0.35">
      <c r="A424" t="s">
        <v>122</v>
      </c>
      <c r="B424">
        <v>2022</v>
      </c>
      <c r="C424" s="10">
        <v>44772</v>
      </c>
      <c r="D424" t="s">
        <v>123</v>
      </c>
      <c r="E424" t="s">
        <v>117</v>
      </c>
      <c r="F424">
        <v>4</v>
      </c>
      <c r="G424">
        <v>1</v>
      </c>
      <c r="H424" t="s">
        <v>103</v>
      </c>
      <c r="I424" t="s">
        <v>104</v>
      </c>
      <c r="J424">
        <v>10009010876</v>
      </c>
      <c r="K424" s="19">
        <f>(C424-VLOOKUP(H424,Riders!$A$2:$C$1999,2,FALSE))/365</f>
        <v>28.512328767123286</v>
      </c>
    </row>
    <row r="425" spans="1:11" hidden="1" x14ac:dyDescent="0.35">
      <c r="A425" t="s">
        <v>122</v>
      </c>
      <c r="B425">
        <v>2022</v>
      </c>
      <c r="C425" s="10">
        <v>44772</v>
      </c>
      <c r="D425" t="s">
        <v>123</v>
      </c>
      <c r="E425" t="s">
        <v>117</v>
      </c>
      <c r="F425">
        <v>4</v>
      </c>
      <c r="G425">
        <v>2</v>
      </c>
      <c r="H425" t="s">
        <v>111</v>
      </c>
      <c r="I425" t="s">
        <v>61</v>
      </c>
      <c r="J425">
        <v>10050873046</v>
      </c>
      <c r="K425" s="19">
        <f>(C425-VLOOKUP(H425,Riders!$A$2:$C$1999,2,FALSE))/365</f>
        <v>21.402739726027399</v>
      </c>
    </row>
    <row r="426" spans="1:11" hidden="1" x14ac:dyDescent="0.35">
      <c r="A426" t="s">
        <v>122</v>
      </c>
      <c r="B426">
        <v>2022</v>
      </c>
      <c r="C426" s="10">
        <v>44772</v>
      </c>
      <c r="D426" t="s">
        <v>123</v>
      </c>
      <c r="E426" t="s">
        <v>117</v>
      </c>
      <c r="F426">
        <v>4</v>
      </c>
      <c r="G426">
        <v>3</v>
      </c>
      <c r="H426" t="s">
        <v>47</v>
      </c>
      <c r="I426" t="s">
        <v>33</v>
      </c>
      <c r="J426">
        <v>10064209839</v>
      </c>
      <c r="K426" s="19">
        <f>(C426-VLOOKUP(H426,Riders!$A$2:$C$1999,2,FALSE))/365</f>
        <v>25.668493150684931</v>
      </c>
    </row>
    <row r="427" spans="1:11" hidden="1" x14ac:dyDescent="0.35">
      <c r="A427" t="s">
        <v>122</v>
      </c>
      <c r="B427">
        <v>2022</v>
      </c>
      <c r="C427" s="10">
        <v>44772</v>
      </c>
      <c r="D427" t="s">
        <v>123</v>
      </c>
      <c r="E427" t="s">
        <v>117</v>
      </c>
      <c r="F427">
        <v>4</v>
      </c>
      <c r="G427">
        <v>4</v>
      </c>
      <c r="H427" t="s">
        <v>135</v>
      </c>
      <c r="I427" t="s">
        <v>131</v>
      </c>
      <c r="J427">
        <v>10010821645</v>
      </c>
      <c r="K427" s="19" t="e">
        <f>(C427-VLOOKUP(H427,Riders!$A$2:$C$1999,2,FALSE))/365</f>
        <v>#N/A</v>
      </c>
    </row>
    <row r="428" spans="1:11" hidden="1" x14ac:dyDescent="0.35">
      <c r="A428" t="s">
        <v>122</v>
      </c>
      <c r="B428">
        <v>2022</v>
      </c>
      <c r="C428" s="10">
        <v>44772</v>
      </c>
      <c r="D428" t="s">
        <v>123</v>
      </c>
      <c r="E428" t="s">
        <v>119</v>
      </c>
      <c r="F428">
        <v>1</v>
      </c>
      <c r="G428">
        <v>1</v>
      </c>
      <c r="H428" t="s">
        <v>93</v>
      </c>
      <c r="I428" t="s">
        <v>52</v>
      </c>
      <c r="J428">
        <v>10009150215</v>
      </c>
      <c r="K428" s="19">
        <f>(C428-VLOOKUP(H428,Riders!$A$2:$C$1999,2,FALSE))/365</f>
        <v>26.693150684931506</v>
      </c>
    </row>
    <row r="429" spans="1:11" hidden="1" x14ac:dyDescent="0.35">
      <c r="A429" t="s">
        <v>122</v>
      </c>
      <c r="B429">
        <v>2022</v>
      </c>
      <c r="C429" s="10">
        <v>44772</v>
      </c>
      <c r="D429" t="s">
        <v>123</v>
      </c>
      <c r="E429" t="s">
        <v>119</v>
      </c>
      <c r="F429">
        <v>1</v>
      </c>
      <c r="G429">
        <v>2</v>
      </c>
      <c r="H429" t="s">
        <v>103</v>
      </c>
      <c r="I429" t="s">
        <v>104</v>
      </c>
      <c r="J429">
        <v>10009010876</v>
      </c>
      <c r="K429" s="19">
        <f>(C429-VLOOKUP(H429,Riders!$A$2:$C$1999,2,FALSE))/365</f>
        <v>28.512328767123286</v>
      </c>
    </row>
    <row r="430" spans="1:11" hidden="1" x14ac:dyDescent="0.35">
      <c r="A430" t="s">
        <v>122</v>
      </c>
      <c r="B430">
        <v>2022</v>
      </c>
      <c r="C430" s="10">
        <v>44772</v>
      </c>
      <c r="D430" t="s">
        <v>123</v>
      </c>
      <c r="E430" t="s">
        <v>119</v>
      </c>
      <c r="F430">
        <v>1</v>
      </c>
      <c r="G430">
        <v>3</v>
      </c>
      <c r="H430" t="s">
        <v>112</v>
      </c>
      <c r="I430" t="s">
        <v>133</v>
      </c>
      <c r="J430">
        <v>10009967641</v>
      </c>
      <c r="K430" s="19">
        <f>(C430-VLOOKUP(H430,Riders!$A$2:$C$1999,2,FALSE))/365</f>
        <v>25.284931506849315</v>
      </c>
    </row>
    <row r="431" spans="1:11" hidden="1" x14ac:dyDescent="0.35">
      <c r="A431" t="s">
        <v>122</v>
      </c>
      <c r="B431">
        <v>2022</v>
      </c>
      <c r="C431" s="10">
        <v>44772</v>
      </c>
      <c r="D431" t="s">
        <v>123</v>
      </c>
      <c r="E431" t="s">
        <v>119</v>
      </c>
      <c r="F431">
        <v>1</v>
      </c>
      <c r="G431">
        <v>4</v>
      </c>
      <c r="H431" t="s">
        <v>129</v>
      </c>
      <c r="I431" t="s">
        <v>35</v>
      </c>
      <c r="J431">
        <v>10006184742</v>
      </c>
      <c r="K431" s="19">
        <f>(C431-VLOOKUP(H431,Riders!$A$2:$C$1999,2,FALSE))/365</f>
        <v>31.06027397260274</v>
      </c>
    </row>
    <row r="432" spans="1:11" hidden="1" x14ac:dyDescent="0.35">
      <c r="A432" t="s">
        <v>122</v>
      </c>
      <c r="B432">
        <v>2022</v>
      </c>
      <c r="C432" s="10">
        <v>44772</v>
      </c>
      <c r="D432" t="s">
        <v>123</v>
      </c>
      <c r="E432" t="s">
        <v>119</v>
      </c>
      <c r="F432">
        <v>1</v>
      </c>
      <c r="G432">
        <v>5</v>
      </c>
      <c r="H432" t="s">
        <v>106</v>
      </c>
      <c r="I432" t="s">
        <v>102</v>
      </c>
      <c r="J432">
        <v>10006894559</v>
      </c>
      <c r="K432" s="19">
        <f>(C432-VLOOKUP(H432,Riders!$A$2:$C$1999,2,FALSE))/365</f>
        <v>29.950684931506849</v>
      </c>
    </row>
    <row r="433" spans="1:11" hidden="1" x14ac:dyDescent="0.35">
      <c r="A433" t="s">
        <v>122</v>
      </c>
      <c r="B433">
        <v>2022</v>
      </c>
      <c r="C433" s="10">
        <v>44772</v>
      </c>
      <c r="D433" t="s">
        <v>123</v>
      </c>
      <c r="E433" t="s">
        <v>119</v>
      </c>
      <c r="F433">
        <v>1</v>
      </c>
      <c r="G433">
        <v>6</v>
      </c>
      <c r="H433" t="s">
        <v>125</v>
      </c>
      <c r="I433" t="s">
        <v>126</v>
      </c>
      <c r="J433">
        <v>10017950943</v>
      </c>
      <c r="K433" s="19">
        <f>(C433-VLOOKUP(H433,Riders!$A$2:$C$1999,2,FALSE))/365</f>
        <v>25.471232876712328</v>
      </c>
    </row>
    <row r="434" spans="1:11" hidden="1" x14ac:dyDescent="0.35">
      <c r="A434" t="s">
        <v>122</v>
      </c>
      <c r="B434">
        <v>2022</v>
      </c>
      <c r="C434" s="10">
        <v>44772</v>
      </c>
      <c r="D434" t="s">
        <v>123</v>
      </c>
      <c r="E434" t="s">
        <v>119</v>
      </c>
      <c r="F434">
        <v>2</v>
      </c>
      <c r="G434">
        <v>1</v>
      </c>
      <c r="H434" t="s">
        <v>128</v>
      </c>
      <c r="I434" t="s">
        <v>104</v>
      </c>
      <c r="J434">
        <v>10010821241</v>
      </c>
      <c r="K434" s="19">
        <f>(C434-VLOOKUP(H434,Riders!$A$2:$C$1999,2,FALSE))/365</f>
        <v>23.865753424657534</v>
      </c>
    </row>
    <row r="435" spans="1:11" hidden="1" x14ac:dyDescent="0.35">
      <c r="A435" t="s">
        <v>122</v>
      </c>
      <c r="B435">
        <v>2022</v>
      </c>
      <c r="C435" s="10">
        <v>44772</v>
      </c>
      <c r="D435" t="s">
        <v>123</v>
      </c>
      <c r="E435" t="s">
        <v>119</v>
      </c>
      <c r="F435">
        <v>2</v>
      </c>
      <c r="G435">
        <v>2</v>
      </c>
      <c r="H435" t="s">
        <v>124</v>
      </c>
      <c r="I435" t="s">
        <v>35</v>
      </c>
      <c r="J435">
        <v>10009012391</v>
      </c>
      <c r="K435" s="19">
        <f>(C435-VLOOKUP(H435,Riders!$A$2:$C$1999,2,FALSE))/365</f>
        <v>122.66301369863014</v>
      </c>
    </row>
    <row r="436" spans="1:11" hidden="1" x14ac:dyDescent="0.35">
      <c r="A436" t="s">
        <v>122</v>
      </c>
      <c r="B436">
        <v>2022</v>
      </c>
      <c r="C436" s="10">
        <v>44772</v>
      </c>
      <c r="D436" t="s">
        <v>123</v>
      </c>
      <c r="E436" t="s">
        <v>119</v>
      </c>
      <c r="F436">
        <v>2</v>
      </c>
      <c r="G436">
        <v>3</v>
      </c>
      <c r="H436" t="s">
        <v>101</v>
      </c>
      <c r="I436" t="s">
        <v>102</v>
      </c>
      <c r="J436">
        <v>10015145724</v>
      </c>
      <c r="K436" s="19">
        <f>(C436-VLOOKUP(H436,Riders!$A$2:$C$1999,2,FALSE))/365</f>
        <v>23.301369863013697</v>
      </c>
    </row>
    <row r="437" spans="1:11" hidden="1" x14ac:dyDescent="0.35">
      <c r="A437" t="s">
        <v>122</v>
      </c>
      <c r="B437">
        <v>2022</v>
      </c>
      <c r="C437" s="10">
        <v>44772</v>
      </c>
      <c r="D437" t="s">
        <v>123</v>
      </c>
      <c r="E437" t="s">
        <v>119</v>
      </c>
      <c r="F437">
        <v>2</v>
      </c>
      <c r="G437">
        <v>4</v>
      </c>
      <c r="H437" t="s">
        <v>136</v>
      </c>
      <c r="I437" t="s">
        <v>35</v>
      </c>
      <c r="J437">
        <v>10010624918</v>
      </c>
      <c r="K437" s="19">
        <f>(C437-VLOOKUP(H437,Riders!$A$2:$C$1999,2,FALSE))/365</f>
        <v>25.917808219178081</v>
      </c>
    </row>
    <row r="438" spans="1:11" hidden="1" x14ac:dyDescent="0.35">
      <c r="A438" t="s">
        <v>122</v>
      </c>
      <c r="B438">
        <v>2022</v>
      </c>
      <c r="C438" s="10">
        <v>44772</v>
      </c>
      <c r="D438" t="s">
        <v>123</v>
      </c>
      <c r="E438" t="s">
        <v>119</v>
      </c>
      <c r="F438">
        <v>2</v>
      </c>
      <c r="G438">
        <v>5</v>
      </c>
      <c r="H438" t="s">
        <v>132</v>
      </c>
      <c r="I438" t="s">
        <v>126</v>
      </c>
      <c r="J438">
        <v>10015483305</v>
      </c>
      <c r="K438" s="19">
        <f>(C438-VLOOKUP(H438,Riders!$A$2:$C$1999,2,FALSE))/365</f>
        <v>23.063013698630137</v>
      </c>
    </row>
    <row r="439" spans="1:11" hidden="1" x14ac:dyDescent="0.35">
      <c r="A439" t="s">
        <v>122</v>
      </c>
      <c r="B439">
        <v>2022</v>
      </c>
      <c r="C439" s="10">
        <v>44772</v>
      </c>
      <c r="D439" t="s">
        <v>123</v>
      </c>
      <c r="E439" t="s">
        <v>119</v>
      </c>
      <c r="F439">
        <v>2</v>
      </c>
      <c r="G439">
        <v>6</v>
      </c>
      <c r="H439" t="s">
        <v>114</v>
      </c>
      <c r="I439" t="s">
        <v>102</v>
      </c>
      <c r="J439">
        <v>10055349695</v>
      </c>
      <c r="K439" s="19">
        <f>(C439-VLOOKUP(H439,Riders!$A$2:$C$1999,2,FALSE))/365</f>
        <v>22.468493150684932</v>
      </c>
    </row>
    <row r="440" spans="1:11" hidden="1" x14ac:dyDescent="0.35">
      <c r="A440" t="s">
        <v>122</v>
      </c>
      <c r="B440">
        <v>2022</v>
      </c>
      <c r="C440" s="10">
        <v>44772</v>
      </c>
      <c r="D440" t="s">
        <v>123</v>
      </c>
      <c r="E440" t="s">
        <v>121</v>
      </c>
      <c r="F440">
        <v>1</v>
      </c>
      <c r="G440">
        <v>1</v>
      </c>
      <c r="H440" t="s">
        <v>128</v>
      </c>
      <c r="I440" t="s">
        <v>104</v>
      </c>
      <c r="J440">
        <v>10010821241</v>
      </c>
      <c r="K440" s="19">
        <f>(C440-VLOOKUP(H440,Riders!$A$2:$C$1999,2,FALSE))/365</f>
        <v>23.865753424657534</v>
      </c>
    </row>
    <row r="441" spans="1:11" hidden="1" x14ac:dyDescent="0.35">
      <c r="A441" t="s">
        <v>122</v>
      </c>
      <c r="B441">
        <v>2022</v>
      </c>
      <c r="C441" s="10">
        <v>44772</v>
      </c>
      <c r="D441" t="s">
        <v>123</v>
      </c>
      <c r="E441" t="s">
        <v>121</v>
      </c>
      <c r="F441">
        <v>1</v>
      </c>
      <c r="G441">
        <v>2</v>
      </c>
      <c r="H441" t="s">
        <v>112</v>
      </c>
      <c r="I441" t="s">
        <v>133</v>
      </c>
      <c r="J441">
        <v>10009967641</v>
      </c>
      <c r="K441" s="19">
        <f>(C441-VLOOKUP(H441,Riders!$A$2:$C$1999,2,FALSE))/365</f>
        <v>25.284931506849315</v>
      </c>
    </row>
    <row r="442" spans="1:11" hidden="1" x14ac:dyDescent="0.35">
      <c r="A442" t="s">
        <v>122</v>
      </c>
      <c r="B442">
        <v>2022</v>
      </c>
      <c r="C442" s="10">
        <v>44772</v>
      </c>
      <c r="D442" t="s">
        <v>123</v>
      </c>
      <c r="E442" t="s">
        <v>121</v>
      </c>
      <c r="F442">
        <v>1</v>
      </c>
      <c r="G442">
        <v>3</v>
      </c>
      <c r="H442" t="s">
        <v>93</v>
      </c>
      <c r="I442" t="s">
        <v>52</v>
      </c>
      <c r="J442">
        <v>10009150215</v>
      </c>
      <c r="K442" s="19">
        <f>(C442-VLOOKUP(H442,Riders!$A$2:$C$1999,2,FALSE))/365</f>
        <v>26.693150684931506</v>
      </c>
    </row>
    <row r="443" spans="1:11" hidden="1" x14ac:dyDescent="0.35">
      <c r="A443" t="s">
        <v>122</v>
      </c>
      <c r="B443">
        <v>2022</v>
      </c>
      <c r="C443" s="10">
        <v>44772</v>
      </c>
      <c r="D443" t="s">
        <v>123</v>
      </c>
      <c r="E443" t="s">
        <v>121</v>
      </c>
      <c r="F443">
        <v>1</v>
      </c>
      <c r="G443">
        <v>4</v>
      </c>
      <c r="H443" t="s">
        <v>101</v>
      </c>
      <c r="I443" t="s">
        <v>102</v>
      </c>
      <c r="J443">
        <v>10015145724</v>
      </c>
      <c r="K443" s="19">
        <f>(C443-VLOOKUP(H443,Riders!$A$2:$C$1999,2,FALSE))/365</f>
        <v>23.301369863013697</v>
      </c>
    </row>
    <row r="444" spans="1:11" hidden="1" x14ac:dyDescent="0.35">
      <c r="A444" t="s">
        <v>122</v>
      </c>
      <c r="B444">
        <v>2022</v>
      </c>
      <c r="C444" s="10">
        <v>44772</v>
      </c>
      <c r="D444" t="s">
        <v>123</v>
      </c>
      <c r="E444" t="s">
        <v>121</v>
      </c>
      <c r="F444">
        <v>1</v>
      </c>
      <c r="G444">
        <v>5</v>
      </c>
      <c r="H444" t="s">
        <v>124</v>
      </c>
      <c r="I444" t="s">
        <v>35</v>
      </c>
      <c r="J444">
        <v>10009012391</v>
      </c>
      <c r="K444" s="19">
        <f>(C444-VLOOKUP(H444,Riders!$A$2:$C$1999,2,FALSE))/365</f>
        <v>122.66301369863014</v>
      </c>
    </row>
    <row r="445" spans="1:11" hidden="1" x14ac:dyDescent="0.35">
      <c r="A445" t="s">
        <v>122</v>
      </c>
      <c r="B445">
        <v>2022</v>
      </c>
      <c r="C445" s="10">
        <v>44772</v>
      </c>
      <c r="D445" t="s">
        <v>123</v>
      </c>
      <c r="E445" t="s">
        <v>121</v>
      </c>
      <c r="F445">
        <v>1</v>
      </c>
      <c r="G445">
        <v>6</v>
      </c>
      <c r="H445" t="s">
        <v>103</v>
      </c>
      <c r="I445" t="s">
        <v>104</v>
      </c>
      <c r="J445">
        <v>10009010876</v>
      </c>
      <c r="K445" s="19">
        <f>(C445-VLOOKUP(H445,Riders!$A$2:$C$1999,2,FALSE))/365</f>
        <v>28.512328767123286</v>
      </c>
    </row>
    <row r="446" spans="1:11" hidden="1" x14ac:dyDescent="0.35">
      <c r="A446" t="s">
        <v>122</v>
      </c>
      <c r="B446">
        <v>2022</v>
      </c>
      <c r="C446" s="10">
        <v>44772</v>
      </c>
      <c r="D446" t="s">
        <v>123</v>
      </c>
      <c r="E446" t="s">
        <v>121</v>
      </c>
      <c r="F446">
        <v>2</v>
      </c>
      <c r="G446">
        <v>1</v>
      </c>
      <c r="H446" t="s">
        <v>129</v>
      </c>
      <c r="I446" t="s">
        <v>35</v>
      </c>
      <c r="J446">
        <v>10006184742</v>
      </c>
      <c r="K446" s="19">
        <f>(C446-VLOOKUP(H446,Riders!$A$2:$C$1999,2,FALSE))/365</f>
        <v>31.06027397260274</v>
      </c>
    </row>
    <row r="447" spans="1:11" hidden="1" x14ac:dyDescent="0.35">
      <c r="A447" t="s">
        <v>122</v>
      </c>
      <c r="B447">
        <v>2022</v>
      </c>
      <c r="C447" s="10">
        <v>44772</v>
      </c>
      <c r="D447" t="s">
        <v>123</v>
      </c>
      <c r="E447" t="s">
        <v>121</v>
      </c>
      <c r="F447">
        <v>2</v>
      </c>
      <c r="G447">
        <v>2</v>
      </c>
      <c r="H447" t="s">
        <v>114</v>
      </c>
      <c r="I447" t="s">
        <v>102</v>
      </c>
      <c r="J447">
        <v>10055349695</v>
      </c>
      <c r="K447" s="19">
        <f>(C447-VLOOKUP(H447,Riders!$A$2:$C$1999,2,FALSE))/365</f>
        <v>22.468493150684932</v>
      </c>
    </row>
    <row r="448" spans="1:11" hidden="1" x14ac:dyDescent="0.35">
      <c r="A448" t="s">
        <v>122</v>
      </c>
      <c r="B448">
        <v>2022</v>
      </c>
      <c r="C448" s="10">
        <v>44772</v>
      </c>
      <c r="D448" t="s">
        <v>123</v>
      </c>
      <c r="E448" t="s">
        <v>121</v>
      </c>
      <c r="F448">
        <v>2</v>
      </c>
      <c r="G448">
        <v>3</v>
      </c>
      <c r="H448" t="s">
        <v>132</v>
      </c>
      <c r="I448" t="s">
        <v>126</v>
      </c>
      <c r="J448">
        <v>10015483305</v>
      </c>
      <c r="K448" s="19">
        <f>(C448-VLOOKUP(H448,Riders!$A$2:$C$1999,2,FALSE))/365</f>
        <v>23.063013698630137</v>
      </c>
    </row>
    <row r="449" spans="1:11" hidden="1" x14ac:dyDescent="0.35">
      <c r="A449" t="s">
        <v>122</v>
      </c>
      <c r="B449">
        <v>2022</v>
      </c>
      <c r="C449" s="10">
        <v>44772</v>
      </c>
      <c r="D449" t="s">
        <v>123</v>
      </c>
      <c r="E449" t="s">
        <v>121</v>
      </c>
      <c r="F449">
        <v>2</v>
      </c>
      <c r="G449">
        <v>4</v>
      </c>
      <c r="H449" t="s">
        <v>136</v>
      </c>
      <c r="I449" t="s">
        <v>35</v>
      </c>
      <c r="J449">
        <v>10010624918</v>
      </c>
      <c r="K449" s="19">
        <f>(C449-VLOOKUP(H449,Riders!$A$2:$C$1999,2,FALSE))/365</f>
        <v>25.917808219178081</v>
      </c>
    </row>
    <row r="450" spans="1:11" hidden="1" x14ac:dyDescent="0.35">
      <c r="A450" t="s">
        <v>122</v>
      </c>
      <c r="B450">
        <v>2022</v>
      </c>
      <c r="C450" s="10">
        <v>44772</v>
      </c>
      <c r="D450" t="s">
        <v>123</v>
      </c>
      <c r="E450" t="s">
        <v>121</v>
      </c>
      <c r="F450">
        <v>2</v>
      </c>
      <c r="G450">
        <v>5</v>
      </c>
      <c r="H450" t="s">
        <v>106</v>
      </c>
      <c r="I450" t="s">
        <v>102</v>
      </c>
      <c r="J450">
        <v>10006894559</v>
      </c>
      <c r="K450" s="19">
        <f>(C450-VLOOKUP(H450,Riders!$A$2:$C$1999,2,FALSE))/365</f>
        <v>29.950684931506849</v>
      </c>
    </row>
    <row r="451" spans="1:11" hidden="1" x14ac:dyDescent="0.35">
      <c r="A451" t="s">
        <v>122</v>
      </c>
      <c r="B451">
        <v>2022</v>
      </c>
      <c r="C451" s="10">
        <v>44772</v>
      </c>
      <c r="D451" t="s">
        <v>123</v>
      </c>
      <c r="E451" t="s">
        <v>121</v>
      </c>
      <c r="F451">
        <v>2</v>
      </c>
      <c r="G451">
        <v>6</v>
      </c>
      <c r="H451" t="s">
        <v>125</v>
      </c>
      <c r="I451" t="s">
        <v>126</v>
      </c>
      <c r="J451">
        <v>10017950943</v>
      </c>
      <c r="K451" s="19">
        <f>(C451-VLOOKUP(H451,Riders!$A$2:$C$1999,2,FALSE))/365</f>
        <v>25.471232876712328</v>
      </c>
    </row>
    <row r="452" spans="1:11" hidden="1" x14ac:dyDescent="0.35">
      <c r="A452" t="s">
        <v>139</v>
      </c>
      <c r="B452">
        <v>2022</v>
      </c>
      <c r="C452" s="10">
        <v>44751</v>
      </c>
      <c r="D452" t="s">
        <v>140</v>
      </c>
      <c r="E452" t="s">
        <v>91</v>
      </c>
      <c r="F452">
        <v>1</v>
      </c>
      <c r="G452">
        <v>1</v>
      </c>
      <c r="H452" t="s">
        <v>92</v>
      </c>
      <c r="I452" t="s">
        <v>23</v>
      </c>
      <c r="J452">
        <v>10009535686</v>
      </c>
      <c r="K452" s="19">
        <f>(C452-VLOOKUP(H452,Riders!$A$2:$C$1999,2,FALSE))/365</f>
        <v>25.336986301369862</v>
      </c>
    </row>
    <row r="453" spans="1:11" hidden="1" x14ac:dyDescent="0.35">
      <c r="A453" t="s">
        <v>139</v>
      </c>
      <c r="B453">
        <v>2022</v>
      </c>
      <c r="C453" s="10">
        <v>44751</v>
      </c>
      <c r="D453" t="s">
        <v>140</v>
      </c>
      <c r="E453" t="s">
        <v>91</v>
      </c>
      <c r="F453">
        <v>1</v>
      </c>
      <c r="G453">
        <v>2</v>
      </c>
      <c r="H453" t="s">
        <v>38</v>
      </c>
      <c r="I453" t="s">
        <v>39</v>
      </c>
      <c r="J453">
        <v>10129788610</v>
      </c>
      <c r="K453" s="19">
        <f>(C453-VLOOKUP(H453,Riders!$A$2:$C$1999,2,FALSE))/365</f>
        <v>21.460273972602739</v>
      </c>
    </row>
    <row r="454" spans="1:11" hidden="1" x14ac:dyDescent="0.35">
      <c r="A454" t="s">
        <v>139</v>
      </c>
      <c r="B454">
        <v>2022</v>
      </c>
      <c r="C454" s="10">
        <v>44751</v>
      </c>
      <c r="D454" t="s">
        <v>140</v>
      </c>
      <c r="E454" t="s">
        <v>91</v>
      </c>
      <c r="F454">
        <v>1</v>
      </c>
      <c r="G454">
        <v>3</v>
      </c>
      <c r="H454" t="s">
        <v>32</v>
      </c>
      <c r="I454" t="s">
        <v>33</v>
      </c>
      <c r="J454">
        <v>10048888990</v>
      </c>
      <c r="K454" s="19">
        <f>(C454-VLOOKUP(H454,Riders!$A$2:$C$1999,2,FALSE))/365</f>
        <v>20.660273972602738</v>
      </c>
    </row>
    <row r="455" spans="1:11" hidden="1" x14ac:dyDescent="0.35">
      <c r="A455" t="s">
        <v>139</v>
      </c>
      <c r="B455">
        <v>2022</v>
      </c>
      <c r="C455" s="10">
        <v>44751</v>
      </c>
      <c r="D455" t="s">
        <v>140</v>
      </c>
      <c r="E455" t="s">
        <v>91</v>
      </c>
      <c r="F455">
        <v>1</v>
      </c>
      <c r="G455">
        <v>4</v>
      </c>
      <c r="H455" t="s">
        <v>36</v>
      </c>
      <c r="I455" t="s">
        <v>37</v>
      </c>
      <c r="J455">
        <v>10011152354</v>
      </c>
      <c r="K455" s="19">
        <f>(C455-VLOOKUP(H455,Riders!$A$2:$C$1999,2,FALSE))/365</f>
        <v>24.13150684931507</v>
      </c>
    </row>
    <row r="456" spans="1:11" hidden="1" x14ac:dyDescent="0.35">
      <c r="A456" t="s">
        <v>139</v>
      </c>
      <c r="B456">
        <v>2022</v>
      </c>
      <c r="C456" s="10">
        <v>44751</v>
      </c>
      <c r="D456" t="s">
        <v>140</v>
      </c>
      <c r="E456" t="s">
        <v>91</v>
      </c>
      <c r="F456">
        <v>1</v>
      </c>
      <c r="G456">
        <v>5</v>
      </c>
      <c r="H456" t="s">
        <v>141</v>
      </c>
      <c r="I456" t="s">
        <v>142</v>
      </c>
      <c r="J456">
        <v>10009073524</v>
      </c>
      <c r="K456" s="19">
        <f>(C456-VLOOKUP(H456,Riders!$A$2:$C$1999,2,FALSE))/365</f>
        <v>28.509589041095889</v>
      </c>
    </row>
    <row r="457" spans="1:11" hidden="1" x14ac:dyDescent="0.35">
      <c r="A457" t="s">
        <v>139</v>
      </c>
      <c r="B457">
        <v>2022</v>
      </c>
      <c r="C457" s="10">
        <v>44751</v>
      </c>
      <c r="D457" t="s">
        <v>140</v>
      </c>
      <c r="E457" t="s">
        <v>91</v>
      </c>
      <c r="F457">
        <v>2</v>
      </c>
      <c r="G457">
        <v>1</v>
      </c>
      <c r="H457" t="s">
        <v>22</v>
      </c>
      <c r="I457" t="s">
        <v>23</v>
      </c>
      <c r="J457">
        <v>10007379761</v>
      </c>
      <c r="K457" s="19">
        <f>(C457-VLOOKUP(H457,Riders!$A$2:$C$1999,2,FALSE))/365</f>
        <v>29.334246575342465</v>
      </c>
    </row>
    <row r="458" spans="1:11" hidden="1" x14ac:dyDescent="0.35">
      <c r="A458" t="s">
        <v>139</v>
      </c>
      <c r="B458">
        <v>2022</v>
      </c>
      <c r="C458" s="10">
        <v>44751</v>
      </c>
      <c r="D458" t="s">
        <v>140</v>
      </c>
      <c r="E458" t="s">
        <v>91</v>
      </c>
      <c r="F458">
        <v>2</v>
      </c>
      <c r="G458">
        <v>2</v>
      </c>
      <c r="H458" t="s">
        <v>110</v>
      </c>
      <c r="I458" t="s">
        <v>58</v>
      </c>
      <c r="J458">
        <v>10010797292</v>
      </c>
      <c r="K458" s="19">
        <f>(C458-VLOOKUP(H458,Riders!$A$2:$C$1999,2,FALSE))/365</f>
        <v>24.24931506849315</v>
      </c>
    </row>
    <row r="459" spans="1:11" hidden="1" x14ac:dyDescent="0.35">
      <c r="A459" t="s">
        <v>139</v>
      </c>
      <c r="B459">
        <v>2022</v>
      </c>
      <c r="C459" s="10">
        <v>44751</v>
      </c>
      <c r="D459" t="s">
        <v>140</v>
      </c>
      <c r="E459" t="s">
        <v>91</v>
      </c>
      <c r="F459">
        <v>2</v>
      </c>
      <c r="G459">
        <v>3</v>
      </c>
      <c r="H459" t="s">
        <v>143</v>
      </c>
      <c r="I459" t="s">
        <v>95</v>
      </c>
      <c r="J459">
        <v>10009181234</v>
      </c>
      <c r="K459" s="19">
        <f>(C459-VLOOKUP(H459,Riders!$A$2:$C$1999,2,FALSE))/365</f>
        <v>27.268493150684932</v>
      </c>
    </row>
    <row r="460" spans="1:11" hidden="1" x14ac:dyDescent="0.35">
      <c r="A460" t="s">
        <v>139</v>
      </c>
      <c r="B460">
        <v>2022</v>
      </c>
      <c r="C460" s="10">
        <v>44751</v>
      </c>
      <c r="D460" t="s">
        <v>140</v>
      </c>
      <c r="E460" t="s">
        <v>91</v>
      </c>
      <c r="F460">
        <v>2</v>
      </c>
      <c r="G460">
        <v>4</v>
      </c>
      <c r="H460" t="s">
        <v>144</v>
      </c>
      <c r="I460" t="s">
        <v>145</v>
      </c>
      <c r="J460">
        <v>10050089669</v>
      </c>
      <c r="K460" s="19">
        <f>(C460-VLOOKUP(H460,Riders!$A$2:$C$1999,2,FALSE))/365</f>
        <v>21.967123287671232</v>
      </c>
    </row>
    <row r="461" spans="1:11" hidden="1" x14ac:dyDescent="0.35">
      <c r="A461" t="s">
        <v>139</v>
      </c>
      <c r="B461">
        <v>2022</v>
      </c>
      <c r="C461" s="10">
        <v>44751</v>
      </c>
      <c r="D461" t="s">
        <v>140</v>
      </c>
      <c r="E461" t="s">
        <v>91</v>
      </c>
      <c r="F461">
        <v>2</v>
      </c>
      <c r="G461">
        <v>5</v>
      </c>
      <c r="H461" t="s">
        <v>146</v>
      </c>
      <c r="I461" t="s">
        <v>147</v>
      </c>
      <c r="J461">
        <v>10060341054</v>
      </c>
      <c r="K461" s="19">
        <f>(C461-VLOOKUP(H461,Riders!$A$2:$C$1999,2,FALSE))/365</f>
        <v>25.649315068493152</v>
      </c>
    </row>
    <row r="462" spans="1:11" hidden="1" x14ac:dyDescent="0.35">
      <c r="A462" t="s">
        <v>139</v>
      </c>
      <c r="B462">
        <v>2022</v>
      </c>
      <c r="C462" s="10">
        <v>44751</v>
      </c>
      <c r="D462" t="s">
        <v>140</v>
      </c>
      <c r="E462" t="s">
        <v>91</v>
      </c>
      <c r="F462">
        <v>2</v>
      </c>
      <c r="G462">
        <v>6</v>
      </c>
      <c r="H462" t="s">
        <v>130</v>
      </c>
      <c r="I462" t="s">
        <v>131</v>
      </c>
      <c r="J462">
        <v>10057795513</v>
      </c>
      <c r="K462" s="19">
        <f>(C462-VLOOKUP(H462,Riders!$A$2:$C$1999,2,FALSE))/365</f>
        <v>20.334246575342465</v>
      </c>
    </row>
    <row r="463" spans="1:11" hidden="1" x14ac:dyDescent="0.35">
      <c r="A463" t="s">
        <v>139</v>
      </c>
      <c r="B463">
        <v>2022</v>
      </c>
      <c r="C463" s="10">
        <v>44751</v>
      </c>
      <c r="D463" t="s">
        <v>140</v>
      </c>
      <c r="E463" t="s">
        <v>91</v>
      </c>
      <c r="F463">
        <v>3</v>
      </c>
      <c r="G463">
        <v>1</v>
      </c>
      <c r="H463" t="s">
        <v>100</v>
      </c>
      <c r="I463" t="s">
        <v>44</v>
      </c>
      <c r="J463">
        <v>10010830840</v>
      </c>
      <c r="K463" s="19">
        <f>(C463-VLOOKUP(H463,Riders!$A$2:$C$1999,2,FALSE))/365</f>
        <v>23.712328767123289</v>
      </c>
    </row>
    <row r="464" spans="1:11" hidden="1" x14ac:dyDescent="0.35">
      <c r="A464" t="s">
        <v>139</v>
      </c>
      <c r="B464">
        <v>2022</v>
      </c>
      <c r="C464" s="10">
        <v>44751</v>
      </c>
      <c r="D464" t="s">
        <v>140</v>
      </c>
      <c r="E464" t="s">
        <v>91</v>
      </c>
      <c r="F464">
        <v>3</v>
      </c>
      <c r="G464">
        <v>2</v>
      </c>
      <c r="H464" t="s">
        <v>103</v>
      </c>
      <c r="I464" t="s">
        <v>104</v>
      </c>
      <c r="J464">
        <v>10009010876</v>
      </c>
      <c r="K464" s="19">
        <f>(C464-VLOOKUP(H464,Riders!$A$2:$C$1999,2,FALSE))/365</f>
        <v>28.454794520547946</v>
      </c>
    </row>
    <row r="465" spans="1:11" hidden="1" x14ac:dyDescent="0.35">
      <c r="A465" t="s">
        <v>139</v>
      </c>
      <c r="B465">
        <v>2022</v>
      </c>
      <c r="C465" s="10">
        <v>44751</v>
      </c>
      <c r="D465" t="s">
        <v>140</v>
      </c>
      <c r="E465" t="s">
        <v>91</v>
      </c>
      <c r="F465">
        <v>3</v>
      </c>
      <c r="G465">
        <v>3</v>
      </c>
      <c r="H465" t="s">
        <v>148</v>
      </c>
      <c r="I465" t="s">
        <v>56</v>
      </c>
      <c r="J465">
        <v>10007890932</v>
      </c>
      <c r="K465" s="19">
        <f>(C465-VLOOKUP(H465,Riders!$A$2:$C$1999,2,FALSE))/365</f>
        <v>28.073972602739726</v>
      </c>
    </row>
    <row r="466" spans="1:11" hidden="1" x14ac:dyDescent="0.35">
      <c r="A466" t="s">
        <v>139</v>
      </c>
      <c r="B466">
        <v>2022</v>
      </c>
      <c r="C466" s="10">
        <v>44751</v>
      </c>
      <c r="D466" t="s">
        <v>140</v>
      </c>
      <c r="E466" t="s">
        <v>91</v>
      </c>
      <c r="F466">
        <v>3</v>
      </c>
      <c r="G466">
        <v>4</v>
      </c>
      <c r="H466" t="s">
        <v>59</v>
      </c>
      <c r="I466" t="s">
        <v>37</v>
      </c>
      <c r="J466">
        <v>10007502427</v>
      </c>
      <c r="K466" s="19">
        <f>(C466-VLOOKUP(H466,Riders!$A$2:$C$1999,2,FALSE))/365</f>
        <v>28.657534246575342</v>
      </c>
    </row>
    <row r="467" spans="1:11" hidden="1" x14ac:dyDescent="0.35">
      <c r="A467" t="s">
        <v>139</v>
      </c>
      <c r="B467">
        <v>2022</v>
      </c>
      <c r="C467" s="10">
        <v>44751</v>
      </c>
      <c r="D467" t="s">
        <v>140</v>
      </c>
      <c r="E467" t="s">
        <v>91</v>
      </c>
      <c r="F467">
        <v>3</v>
      </c>
      <c r="G467">
        <v>5</v>
      </c>
      <c r="H467" t="s">
        <v>149</v>
      </c>
      <c r="I467" t="s">
        <v>150</v>
      </c>
      <c r="J467">
        <v>10092839892</v>
      </c>
      <c r="K467" s="19">
        <f>(C467-VLOOKUP(H467,Riders!$A$2:$C$1999,2,FALSE))/365</f>
        <v>21.021917808219179</v>
      </c>
    </row>
    <row r="468" spans="1:11" hidden="1" x14ac:dyDescent="0.35">
      <c r="A468" t="s">
        <v>139</v>
      </c>
      <c r="B468">
        <v>2022</v>
      </c>
      <c r="C468" s="10">
        <v>44751</v>
      </c>
      <c r="D468" t="s">
        <v>140</v>
      </c>
      <c r="E468" t="s">
        <v>91</v>
      </c>
      <c r="F468">
        <v>3</v>
      </c>
      <c r="G468">
        <v>6</v>
      </c>
      <c r="H468" t="s">
        <v>129</v>
      </c>
      <c r="I468" t="s">
        <v>35</v>
      </c>
      <c r="J468">
        <v>10006184742</v>
      </c>
      <c r="K468" s="19">
        <f>(C468-VLOOKUP(H468,Riders!$A$2:$C$1999,2,FALSE))/365</f>
        <v>31.002739726027396</v>
      </c>
    </row>
    <row r="469" spans="1:11" hidden="1" x14ac:dyDescent="0.35">
      <c r="A469" t="s">
        <v>139</v>
      </c>
      <c r="B469">
        <v>2022</v>
      </c>
      <c r="C469" s="10">
        <v>44751</v>
      </c>
      <c r="D469" t="s">
        <v>140</v>
      </c>
      <c r="E469" t="s">
        <v>91</v>
      </c>
      <c r="F469">
        <v>4</v>
      </c>
      <c r="G469">
        <v>1</v>
      </c>
      <c r="H469" t="s">
        <v>97</v>
      </c>
      <c r="I469" t="s">
        <v>29</v>
      </c>
      <c r="J469">
        <v>10048325582</v>
      </c>
      <c r="K469" s="19">
        <f>(C469-VLOOKUP(H469,Riders!$A$2:$C$1999,2,FALSE))/365</f>
        <v>30.454794520547946</v>
      </c>
    </row>
    <row r="470" spans="1:11" hidden="1" x14ac:dyDescent="0.35">
      <c r="A470" t="s">
        <v>139</v>
      </c>
      <c r="B470">
        <v>2022</v>
      </c>
      <c r="C470" s="10">
        <v>44751</v>
      </c>
      <c r="D470" t="s">
        <v>140</v>
      </c>
      <c r="E470" t="s">
        <v>91</v>
      </c>
      <c r="F470">
        <v>4</v>
      </c>
      <c r="G470">
        <v>2</v>
      </c>
      <c r="H470" t="s">
        <v>108</v>
      </c>
      <c r="I470" t="s">
        <v>109</v>
      </c>
      <c r="J470">
        <v>10117936018</v>
      </c>
      <c r="K470" s="19">
        <f>(C470-VLOOKUP(H470,Riders!$A$2:$C$1999,2,FALSE))/365</f>
        <v>28.739726027397261</v>
      </c>
    </row>
    <row r="471" spans="1:11" hidden="1" x14ac:dyDescent="0.35">
      <c r="A471" t="s">
        <v>139</v>
      </c>
      <c r="B471">
        <v>2022</v>
      </c>
      <c r="C471" s="10">
        <v>44751</v>
      </c>
      <c r="D471" t="s">
        <v>140</v>
      </c>
      <c r="E471" t="s">
        <v>91</v>
      </c>
      <c r="F471">
        <v>4</v>
      </c>
      <c r="G471">
        <v>3</v>
      </c>
      <c r="H471" t="s">
        <v>151</v>
      </c>
      <c r="I471" t="s">
        <v>152</v>
      </c>
      <c r="J471">
        <v>10063279447</v>
      </c>
      <c r="K471" s="19">
        <f>(C471-VLOOKUP(H471,Riders!$A$2:$C$1999,2,FALSE))/365</f>
        <v>22.994520547945207</v>
      </c>
    </row>
    <row r="472" spans="1:11" hidden="1" x14ac:dyDescent="0.35">
      <c r="A472" t="s">
        <v>139</v>
      </c>
      <c r="B472">
        <v>2022</v>
      </c>
      <c r="C472" s="10">
        <v>44751</v>
      </c>
      <c r="D472" t="s">
        <v>140</v>
      </c>
      <c r="E472" t="s">
        <v>91</v>
      </c>
      <c r="F472">
        <v>4</v>
      </c>
      <c r="G472">
        <v>4</v>
      </c>
      <c r="H472" t="s">
        <v>153</v>
      </c>
      <c r="I472" t="s">
        <v>154</v>
      </c>
      <c r="J472">
        <v>10004717719</v>
      </c>
      <c r="K472" s="19">
        <f>(C472-VLOOKUP(H472,Riders!$A$2:$C$1999,2,FALSE))/365</f>
        <v>33.605479452054794</v>
      </c>
    </row>
    <row r="473" spans="1:11" hidden="1" x14ac:dyDescent="0.35">
      <c r="A473" t="s">
        <v>139</v>
      </c>
      <c r="B473">
        <v>2022</v>
      </c>
      <c r="C473" s="10">
        <v>44751</v>
      </c>
      <c r="D473" t="s">
        <v>140</v>
      </c>
      <c r="E473" t="s">
        <v>91</v>
      </c>
      <c r="F473">
        <v>4</v>
      </c>
      <c r="G473">
        <v>5</v>
      </c>
      <c r="H473" t="s">
        <v>105</v>
      </c>
      <c r="I473" t="s">
        <v>39</v>
      </c>
      <c r="J473">
        <v>10052089586</v>
      </c>
      <c r="K473" s="19">
        <f>(C473-VLOOKUP(H473,Riders!$A$2:$C$1999,2,FALSE))/365</f>
        <v>23.523287671232875</v>
      </c>
    </row>
    <row r="474" spans="1:11" hidden="1" x14ac:dyDescent="0.35">
      <c r="A474" t="s">
        <v>139</v>
      </c>
      <c r="B474">
        <v>2022</v>
      </c>
      <c r="C474" s="10">
        <v>44751</v>
      </c>
      <c r="D474" t="s">
        <v>140</v>
      </c>
      <c r="E474" t="s">
        <v>91</v>
      </c>
      <c r="F474">
        <v>4</v>
      </c>
      <c r="G474">
        <v>6</v>
      </c>
      <c r="H474" t="s">
        <v>155</v>
      </c>
      <c r="I474" t="s">
        <v>156</v>
      </c>
      <c r="J474">
        <v>10010931880</v>
      </c>
      <c r="K474" s="19">
        <f>(C474-VLOOKUP(H474,Riders!$A$2:$C$1999,2,FALSE))/365</f>
        <v>25.328767123287673</v>
      </c>
    </row>
    <row r="475" spans="1:11" hidden="1" x14ac:dyDescent="0.35">
      <c r="A475" t="s">
        <v>139</v>
      </c>
      <c r="B475">
        <v>2022</v>
      </c>
      <c r="C475" s="10">
        <v>44751</v>
      </c>
      <c r="D475" t="s">
        <v>140</v>
      </c>
      <c r="E475" t="s">
        <v>91</v>
      </c>
      <c r="F475">
        <v>5</v>
      </c>
      <c r="G475">
        <v>1</v>
      </c>
      <c r="H475" t="s">
        <v>128</v>
      </c>
      <c r="I475" t="s">
        <v>104</v>
      </c>
      <c r="J475">
        <v>10010821241</v>
      </c>
      <c r="K475" s="19">
        <f>(C475-VLOOKUP(H475,Riders!$A$2:$C$1999,2,FALSE))/365</f>
        <v>23.80821917808219</v>
      </c>
    </row>
    <row r="476" spans="1:11" hidden="1" x14ac:dyDescent="0.35">
      <c r="A476" t="s">
        <v>139</v>
      </c>
      <c r="B476">
        <v>2022</v>
      </c>
      <c r="C476" s="10">
        <v>44751</v>
      </c>
      <c r="D476" t="s">
        <v>140</v>
      </c>
      <c r="E476" t="s">
        <v>91</v>
      </c>
      <c r="F476">
        <v>5</v>
      </c>
      <c r="G476">
        <v>2</v>
      </c>
      <c r="H476" t="s">
        <v>115</v>
      </c>
      <c r="I476" t="s">
        <v>116</v>
      </c>
      <c r="J476">
        <v>10009009159</v>
      </c>
      <c r="K476" s="19">
        <f>(C476-VLOOKUP(H476,Riders!$A$2:$C$1999,2,FALSE))/365</f>
        <v>27.410958904109588</v>
      </c>
    </row>
    <row r="477" spans="1:11" hidden="1" x14ac:dyDescent="0.35">
      <c r="A477" t="s">
        <v>139</v>
      </c>
      <c r="B477">
        <v>2022</v>
      </c>
      <c r="C477" s="10">
        <v>44751</v>
      </c>
      <c r="D477" t="s">
        <v>140</v>
      </c>
      <c r="E477" t="s">
        <v>91</v>
      </c>
      <c r="F477">
        <v>5</v>
      </c>
      <c r="G477">
        <v>3</v>
      </c>
      <c r="H477" t="s">
        <v>28</v>
      </c>
      <c r="I477" t="s">
        <v>29</v>
      </c>
      <c r="J477">
        <v>10007779683</v>
      </c>
      <c r="K477" s="19">
        <f>(C477-VLOOKUP(H477,Riders!$A$2:$C$1999,2,FALSE))/365</f>
        <v>26.55890410958904</v>
      </c>
    </row>
    <row r="478" spans="1:11" hidden="1" x14ac:dyDescent="0.35">
      <c r="A478" t="s">
        <v>139</v>
      </c>
      <c r="B478">
        <v>2022</v>
      </c>
      <c r="C478" s="10">
        <v>44751</v>
      </c>
      <c r="D478" t="s">
        <v>140</v>
      </c>
      <c r="E478" t="s">
        <v>91</v>
      </c>
      <c r="F478">
        <v>5</v>
      </c>
      <c r="G478">
        <v>4</v>
      </c>
      <c r="H478" t="s">
        <v>157</v>
      </c>
      <c r="I478" t="s">
        <v>142</v>
      </c>
      <c r="J478">
        <v>10006063086</v>
      </c>
      <c r="K478" s="19">
        <f>(C478-VLOOKUP(H478,Riders!$A$2:$C$1999,2,FALSE))/365</f>
        <v>32.347945205479455</v>
      </c>
    </row>
    <row r="479" spans="1:11" hidden="1" x14ac:dyDescent="0.35">
      <c r="A479" t="s">
        <v>139</v>
      </c>
      <c r="B479">
        <v>2022</v>
      </c>
      <c r="C479" s="10">
        <v>44751</v>
      </c>
      <c r="D479" t="s">
        <v>140</v>
      </c>
      <c r="E479" t="s">
        <v>91</v>
      </c>
      <c r="F479">
        <v>5</v>
      </c>
      <c r="G479">
        <v>5</v>
      </c>
      <c r="H479" t="s">
        <v>158</v>
      </c>
      <c r="I479" t="s">
        <v>145</v>
      </c>
      <c r="J479">
        <v>10010894696</v>
      </c>
      <c r="K479" s="19">
        <f>(C479-VLOOKUP(H479,Riders!$A$2:$C$1999,2,FALSE))/365</f>
        <v>36.235616438356168</v>
      </c>
    </row>
    <row r="480" spans="1:11" hidden="1" x14ac:dyDescent="0.35">
      <c r="A480" t="s">
        <v>139</v>
      </c>
      <c r="B480">
        <v>2022</v>
      </c>
      <c r="C480" s="10">
        <v>44751</v>
      </c>
      <c r="D480" t="s">
        <v>140</v>
      </c>
      <c r="E480" t="s">
        <v>91</v>
      </c>
      <c r="F480">
        <v>5</v>
      </c>
      <c r="G480">
        <v>6</v>
      </c>
      <c r="H480" t="s">
        <v>55</v>
      </c>
      <c r="I480" t="s">
        <v>56</v>
      </c>
      <c r="J480">
        <v>10064034229</v>
      </c>
      <c r="K480" s="19">
        <f>(C480-VLOOKUP(H480,Riders!$A$2:$C$1999,2,FALSE))/365</f>
        <v>21.758904109589039</v>
      </c>
    </row>
    <row r="481" spans="1:11" hidden="1" x14ac:dyDescent="0.35">
      <c r="A481" t="s">
        <v>139</v>
      </c>
      <c r="B481">
        <v>2022</v>
      </c>
      <c r="C481" s="10">
        <v>44751</v>
      </c>
      <c r="D481" t="s">
        <v>140</v>
      </c>
      <c r="E481" t="s">
        <v>91</v>
      </c>
      <c r="F481">
        <v>5</v>
      </c>
      <c r="G481">
        <v>7</v>
      </c>
      <c r="H481" t="s">
        <v>159</v>
      </c>
      <c r="I481" t="s">
        <v>156</v>
      </c>
      <c r="J481">
        <v>10010829830</v>
      </c>
      <c r="K481" s="19">
        <f>(C481-VLOOKUP(H481,Riders!$A$2:$C$1999,2,FALSE))/365</f>
        <v>24.504109589041096</v>
      </c>
    </row>
    <row r="482" spans="1:11" hidden="1" x14ac:dyDescent="0.35">
      <c r="A482" t="s">
        <v>139</v>
      </c>
      <c r="B482">
        <v>2022</v>
      </c>
      <c r="C482" s="10">
        <v>44751</v>
      </c>
      <c r="D482" t="s">
        <v>140</v>
      </c>
      <c r="E482" t="s">
        <v>91</v>
      </c>
      <c r="F482">
        <v>6</v>
      </c>
      <c r="G482">
        <v>1</v>
      </c>
      <c r="H482" t="s">
        <v>50</v>
      </c>
      <c r="I482" t="s">
        <v>44</v>
      </c>
      <c r="J482">
        <v>10009039774</v>
      </c>
      <c r="K482" s="19">
        <f>(C482-VLOOKUP(H482,Riders!$A$2:$C$1999,2,FALSE))/365</f>
        <v>27.989041095890411</v>
      </c>
    </row>
    <row r="483" spans="1:11" hidden="1" x14ac:dyDescent="0.35">
      <c r="A483" t="s">
        <v>139</v>
      </c>
      <c r="B483">
        <v>2022</v>
      </c>
      <c r="C483" s="10">
        <v>44751</v>
      </c>
      <c r="D483" t="s">
        <v>140</v>
      </c>
      <c r="E483" t="s">
        <v>91</v>
      </c>
      <c r="F483">
        <v>6</v>
      </c>
      <c r="G483">
        <v>2</v>
      </c>
      <c r="H483" t="s">
        <v>26</v>
      </c>
      <c r="I483" t="s">
        <v>27</v>
      </c>
      <c r="J483">
        <v>10010713329</v>
      </c>
      <c r="K483" s="19">
        <f>(C483-VLOOKUP(H483,Riders!$A$2:$C$1999,2,FALSE))/365</f>
        <v>24.794520547945204</v>
      </c>
    </row>
    <row r="484" spans="1:11" hidden="1" x14ac:dyDescent="0.35">
      <c r="A484" t="s">
        <v>139</v>
      </c>
      <c r="B484">
        <v>2022</v>
      </c>
      <c r="C484" s="10">
        <v>44751</v>
      </c>
      <c r="D484" t="s">
        <v>140</v>
      </c>
      <c r="E484" t="s">
        <v>91</v>
      </c>
      <c r="F484">
        <v>6</v>
      </c>
      <c r="G484">
        <v>3</v>
      </c>
      <c r="H484" t="s">
        <v>136</v>
      </c>
      <c r="I484" t="s">
        <v>35</v>
      </c>
      <c r="J484">
        <v>10010624918</v>
      </c>
      <c r="K484" s="19">
        <f>(C484-VLOOKUP(H484,Riders!$A$2:$C$1999,2,FALSE))/365</f>
        <v>25.860273972602741</v>
      </c>
    </row>
    <row r="485" spans="1:11" hidden="1" x14ac:dyDescent="0.35">
      <c r="A485" t="s">
        <v>139</v>
      </c>
      <c r="B485">
        <v>2022</v>
      </c>
      <c r="C485" s="10">
        <v>44751</v>
      </c>
      <c r="D485" t="s">
        <v>140</v>
      </c>
      <c r="E485" t="s">
        <v>91</v>
      </c>
      <c r="F485">
        <v>6</v>
      </c>
      <c r="G485">
        <v>4</v>
      </c>
      <c r="H485" t="s">
        <v>94</v>
      </c>
      <c r="I485" t="s">
        <v>95</v>
      </c>
      <c r="J485">
        <v>10009181032</v>
      </c>
      <c r="K485" s="19">
        <f>(C485-VLOOKUP(H485,Riders!$A$2:$C$1999,2,FALSE))/365</f>
        <v>27.534246575342465</v>
      </c>
    </row>
    <row r="486" spans="1:11" hidden="1" x14ac:dyDescent="0.35">
      <c r="A486" t="s">
        <v>139</v>
      </c>
      <c r="B486">
        <v>2022</v>
      </c>
      <c r="C486" s="10">
        <v>44751</v>
      </c>
      <c r="D486" t="s">
        <v>140</v>
      </c>
      <c r="E486" t="s">
        <v>91</v>
      </c>
      <c r="F486">
        <v>6</v>
      </c>
      <c r="G486">
        <v>5</v>
      </c>
      <c r="H486" t="s">
        <v>57</v>
      </c>
      <c r="I486" t="s">
        <v>58</v>
      </c>
      <c r="J486">
        <v>10023551075</v>
      </c>
      <c r="K486" s="19">
        <f>(C486-VLOOKUP(H486,Riders!$A$2:$C$1999,2,FALSE))/365</f>
        <v>22.490410958904111</v>
      </c>
    </row>
    <row r="487" spans="1:11" hidden="1" x14ac:dyDescent="0.35">
      <c r="A487" t="s">
        <v>139</v>
      </c>
      <c r="B487">
        <v>2022</v>
      </c>
      <c r="C487" s="10">
        <v>44751</v>
      </c>
      <c r="D487" t="s">
        <v>140</v>
      </c>
      <c r="E487" t="s">
        <v>117</v>
      </c>
      <c r="F487">
        <v>1</v>
      </c>
      <c r="G487">
        <v>1</v>
      </c>
      <c r="H487" t="s">
        <v>136</v>
      </c>
      <c r="I487" t="s">
        <v>35</v>
      </c>
      <c r="J487">
        <v>10010624918</v>
      </c>
      <c r="K487" s="19">
        <f>(C487-VLOOKUP(H487,Riders!$A$2:$C$1999,2,FALSE))/365</f>
        <v>25.860273972602741</v>
      </c>
    </row>
    <row r="488" spans="1:11" hidden="1" x14ac:dyDescent="0.35">
      <c r="A488" t="s">
        <v>139</v>
      </c>
      <c r="B488">
        <v>2022</v>
      </c>
      <c r="C488" s="10">
        <v>44751</v>
      </c>
      <c r="D488" t="s">
        <v>140</v>
      </c>
      <c r="E488" t="s">
        <v>117</v>
      </c>
      <c r="F488">
        <v>1</v>
      </c>
      <c r="G488">
        <v>2</v>
      </c>
      <c r="H488" t="s">
        <v>157</v>
      </c>
      <c r="I488" t="s">
        <v>142</v>
      </c>
      <c r="J488">
        <v>10006063086</v>
      </c>
      <c r="K488" s="19">
        <f>(C488-VLOOKUP(H488,Riders!$A$2:$C$1999,2,FALSE))/365</f>
        <v>32.347945205479455</v>
      </c>
    </row>
    <row r="489" spans="1:11" hidden="1" x14ac:dyDescent="0.35">
      <c r="A489" t="s">
        <v>139</v>
      </c>
      <c r="B489">
        <v>2022</v>
      </c>
      <c r="C489" s="10">
        <v>44751</v>
      </c>
      <c r="D489" t="s">
        <v>140</v>
      </c>
      <c r="E489" t="s">
        <v>117</v>
      </c>
      <c r="F489">
        <v>1</v>
      </c>
      <c r="G489">
        <v>3</v>
      </c>
      <c r="H489" t="s">
        <v>38</v>
      </c>
      <c r="I489" t="s">
        <v>39</v>
      </c>
      <c r="J489">
        <v>10129788610</v>
      </c>
      <c r="K489" s="19">
        <f>(C489-VLOOKUP(H489,Riders!$A$2:$C$1999,2,FALSE))/365</f>
        <v>21.460273972602739</v>
      </c>
    </row>
    <row r="490" spans="1:11" hidden="1" x14ac:dyDescent="0.35">
      <c r="A490" t="s">
        <v>139</v>
      </c>
      <c r="B490">
        <v>2022</v>
      </c>
      <c r="C490" s="10">
        <v>44751</v>
      </c>
      <c r="D490" t="s">
        <v>140</v>
      </c>
      <c r="E490" t="s">
        <v>117</v>
      </c>
      <c r="F490">
        <v>1</v>
      </c>
      <c r="G490">
        <v>4</v>
      </c>
      <c r="H490" t="s">
        <v>149</v>
      </c>
      <c r="I490" t="s">
        <v>150</v>
      </c>
      <c r="J490">
        <v>10092839892</v>
      </c>
      <c r="K490" s="19">
        <f>(C490-VLOOKUP(H490,Riders!$A$2:$C$1999,2,FALSE))/365</f>
        <v>21.021917808219179</v>
      </c>
    </row>
    <row r="491" spans="1:11" hidden="1" x14ac:dyDescent="0.35">
      <c r="A491" t="s">
        <v>139</v>
      </c>
      <c r="B491">
        <v>2022</v>
      </c>
      <c r="C491" s="10">
        <v>44751</v>
      </c>
      <c r="D491" t="s">
        <v>140</v>
      </c>
      <c r="E491" t="s">
        <v>117</v>
      </c>
      <c r="F491">
        <v>1</v>
      </c>
      <c r="G491">
        <v>5</v>
      </c>
      <c r="H491" t="s">
        <v>159</v>
      </c>
      <c r="I491" t="s">
        <v>156</v>
      </c>
      <c r="J491">
        <v>10010829830</v>
      </c>
      <c r="K491" s="19">
        <f>(C491-VLOOKUP(H491,Riders!$A$2:$C$1999,2,FALSE))/365</f>
        <v>24.504109589041096</v>
      </c>
    </row>
    <row r="492" spans="1:11" hidden="1" x14ac:dyDescent="0.35">
      <c r="A492" t="s">
        <v>139</v>
      </c>
      <c r="B492">
        <v>2022</v>
      </c>
      <c r="C492" s="10">
        <v>44751</v>
      </c>
      <c r="D492" t="s">
        <v>140</v>
      </c>
      <c r="E492" t="s">
        <v>117</v>
      </c>
      <c r="F492">
        <v>2</v>
      </c>
      <c r="G492">
        <v>1</v>
      </c>
      <c r="H492" t="s">
        <v>110</v>
      </c>
      <c r="I492" t="s">
        <v>58</v>
      </c>
      <c r="J492">
        <v>10010797292</v>
      </c>
      <c r="K492" s="19">
        <f>(C492-VLOOKUP(H492,Riders!$A$2:$C$1999,2,FALSE))/365</f>
        <v>24.24931506849315</v>
      </c>
    </row>
    <row r="493" spans="1:11" hidden="1" x14ac:dyDescent="0.35">
      <c r="A493" t="s">
        <v>139</v>
      </c>
      <c r="B493">
        <v>2022</v>
      </c>
      <c r="C493" s="10">
        <v>44751</v>
      </c>
      <c r="D493" t="s">
        <v>140</v>
      </c>
      <c r="E493" t="s">
        <v>117</v>
      </c>
      <c r="F493">
        <v>2</v>
      </c>
      <c r="G493">
        <v>2</v>
      </c>
      <c r="H493" t="s">
        <v>158</v>
      </c>
      <c r="I493" t="s">
        <v>145</v>
      </c>
      <c r="J493">
        <v>10010894696</v>
      </c>
      <c r="K493" s="19">
        <f>(C493-VLOOKUP(H493,Riders!$A$2:$C$1999,2,FALSE))/365</f>
        <v>36.235616438356168</v>
      </c>
    </row>
    <row r="494" spans="1:11" hidden="1" x14ac:dyDescent="0.35">
      <c r="A494" t="s">
        <v>139</v>
      </c>
      <c r="B494">
        <v>2022</v>
      </c>
      <c r="C494" s="10">
        <v>44751</v>
      </c>
      <c r="D494" t="s">
        <v>140</v>
      </c>
      <c r="E494" t="s">
        <v>117</v>
      </c>
      <c r="F494">
        <v>2</v>
      </c>
      <c r="G494">
        <v>3</v>
      </c>
      <c r="H494" t="s">
        <v>94</v>
      </c>
      <c r="I494" t="s">
        <v>95</v>
      </c>
      <c r="J494">
        <v>10009181032</v>
      </c>
      <c r="K494" s="19">
        <f>(C494-VLOOKUP(H494,Riders!$A$2:$C$1999,2,FALSE))/365</f>
        <v>27.534246575342465</v>
      </c>
    </row>
    <row r="495" spans="1:11" hidden="1" x14ac:dyDescent="0.35">
      <c r="A495" t="s">
        <v>139</v>
      </c>
      <c r="B495">
        <v>2022</v>
      </c>
      <c r="C495" s="10">
        <v>44751</v>
      </c>
      <c r="D495" t="s">
        <v>140</v>
      </c>
      <c r="E495" t="s">
        <v>117</v>
      </c>
      <c r="F495">
        <v>2</v>
      </c>
      <c r="G495">
        <v>4</v>
      </c>
      <c r="H495" t="s">
        <v>32</v>
      </c>
      <c r="I495" t="s">
        <v>33</v>
      </c>
      <c r="J495">
        <v>10048888990</v>
      </c>
      <c r="K495" s="19">
        <f>(C495-VLOOKUP(H495,Riders!$A$2:$C$1999,2,FALSE))/365</f>
        <v>20.660273972602738</v>
      </c>
    </row>
    <row r="496" spans="1:11" hidden="1" x14ac:dyDescent="0.35">
      <c r="A496" t="s">
        <v>139</v>
      </c>
      <c r="B496">
        <v>2022</v>
      </c>
      <c r="C496" s="10">
        <v>44751</v>
      </c>
      <c r="D496" t="s">
        <v>140</v>
      </c>
      <c r="E496" t="s">
        <v>117</v>
      </c>
      <c r="F496">
        <v>2</v>
      </c>
      <c r="G496">
        <v>5</v>
      </c>
      <c r="H496" t="s">
        <v>155</v>
      </c>
      <c r="I496" t="s">
        <v>156</v>
      </c>
      <c r="J496">
        <v>10010931880</v>
      </c>
      <c r="K496" s="19">
        <f>(C496-VLOOKUP(H496,Riders!$A$2:$C$1999,2,FALSE))/365</f>
        <v>25.328767123287673</v>
      </c>
    </row>
    <row r="497" spans="1:11" hidden="1" x14ac:dyDescent="0.35">
      <c r="A497" t="s">
        <v>139</v>
      </c>
      <c r="B497">
        <v>2022</v>
      </c>
      <c r="C497" s="10">
        <v>44751</v>
      </c>
      <c r="D497" t="s">
        <v>140</v>
      </c>
      <c r="E497" t="s">
        <v>117</v>
      </c>
      <c r="F497">
        <v>3</v>
      </c>
      <c r="G497">
        <v>1</v>
      </c>
      <c r="H497" t="s">
        <v>57</v>
      </c>
      <c r="I497" t="s">
        <v>58</v>
      </c>
      <c r="J497">
        <v>10023551075</v>
      </c>
      <c r="K497" s="19">
        <f>(C497-VLOOKUP(H497,Riders!$A$2:$C$1999,2,FALSE))/365</f>
        <v>22.490410958904111</v>
      </c>
    </row>
    <row r="498" spans="1:11" hidden="1" x14ac:dyDescent="0.35">
      <c r="A498" t="s">
        <v>139</v>
      </c>
      <c r="B498">
        <v>2022</v>
      </c>
      <c r="C498" s="10">
        <v>44751</v>
      </c>
      <c r="D498" t="s">
        <v>140</v>
      </c>
      <c r="E498" t="s">
        <v>117</v>
      </c>
      <c r="F498">
        <v>3</v>
      </c>
      <c r="G498">
        <v>2</v>
      </c>
      <c r="H498" t="s">
        <v>103</v>
      </c>
      <c r="I498" t="s">
        <v>104</v>
      </c>
      <c r="J498">
        <v>10009010876</v>
      </c>
      <c r="K498" s="19">
        <f>(C498-VLOOKUP(H498,Riders!$A$2:$C$1999,2,FALSE))/365</f>
        <v>28.454794520547946</v>
      </c>
    </row>
    <row r="499" spans="1:11" hidden="1" x14ac:dyDescent="0.35">
      <c r="A499" t="s">
        <v>139</v>
      </c>
      <c r="B499">
        <v>2022</v>
      </c>
      <c r="C499" s="10">
        <v>44751</v>
      </c>
      <c r="D499" t="s">
        <v>140</v>
      </c>
      <c r="E499" t="s">
        <v>117</v>
      </c>
      <c r="F499">
        <v>3</v>
      </c>
      <c r="G499">
        <v>3</v>
      </c>
      <c r="H499" t="s">
        <v>36</v>
      </c>
      <c r="I499" t="s">
        <v>37</v>
      </c>
      <c r="J499">
        <v>10011152354</v>
      </c>
      <c r="K499" s="19">
        <f>(C499-VLOOKUP(H499,Riders!$A$2:$C$1999,2,FALSE))/365</f>
        <v>24.13150684931507</v>
      </c>
    </row>
    <row r="500" spans="1:11" hidden="1" x14ac:dyDescent="0.35">
      <c r="A500" t="s">
        <v>139</v>
      </c>
      <c r="B500">
        <v>2022</v>
      </c>
      <c r="C500" s="10">
        <v>44751</v>
      </c>
      <c r="D500" t="s">
        <v>140</v>
      </c>
      <c r="E500" t="s">
        <v>117</v>
      </c>
      <c r="F500">
        <v>3</v>
      </c>
      <c r="G500">
        <v>4</v>
      </c>
      <c r="H500" t="s">
        <v>143</v>
      </c>
      <c r="I500" t="s">
        <v>95</v>
      </c>
      <c r="J500">
        <v>10009181234</v>
      </c>
      <c r="K500" s="19">
        <f>(C500-VLOOKUP(H500,Riders!$A$2:$C$1999,2,FALSE))/365</f>
        <v>27.268493150684932</v>
      </c>
    </row>
    <row r="501" spans="1:11" hidden="1" x14ac:dyDescent="0.35">
      <c r="A501" t="s">
        <v>139</v>
      </c>
      <c r="B501">
        <v>2022</v>
      </c>
      <c r="C501" s="10">
        <v>44751</v>
      </c>
      <c r="D501" t="s">
        <v>140</v>
      </c>
      <c r="E501" t="s">
        <v>117</v>
      </c>
      <c r="F501">
        <v>3</v>
      </c>
      <c r="G501">
        <v>5</v>
      </c>
      <c r="H501" t="s">
        <v>55</v>
      </c>
      <c r="I501" t="s">
        <v>56</v>
      </c>
      <c r="J501">
        <v>10064034229</v>
      </c>
      <c r="K501" s="19">
        <f>(C501-VLOOKUP(H501,Riders!$A$2:$C$1999,2,FALSE))/365</f>
        <v>21.758904109589039</v>
      </c>
    </row>
    <row r="502" spans="1:11" hidden="1" x14ac:dyDescent="0.35">
      <c r="A502" t="s">
        <v>139</v>
      </c>
      <c r="B502">
        <v>2022</v>
      </c>
      <c r="C502" s="10">
        <v>44751</v>
      </c>
      <c r="D502" t="s">
        <v>140</v>
      </c>
      <c r="E502" t="s">
        <v>117</v>
      </c>
      <c r="F502">
        <v>4</v>
      </c>
      <c r="G502">
        <v>1</v>
      </c>
      <c r="H502" t="s">
        <v>108</v>
      </c>
      <c r="I502" t="s">
        <v>109</v>
      </c>
      <c r="J502">
        <v>10117936018</v>
      </c>
      <c r="K502" s="19">
        <f>(C502-VLOOKUP(H502,Riders!$A$2:$C$1999,2,FALSE))/365</f>
        <v>28.739726027397261</v>
      </c>
    </row>
    <row r="503" spans="1:11" hidden="1" x14ac:dyDescent="0.35">
      <c r="A503" t="s">
        <v>139</v>
      </c>
      <c r="B503">
        <v>2022</v>
      </c>
      <c r="C503" s="10">
        <v>44751</v>
      </c>
      <c r="D503" t="s">
        <v>140</v>
      </c>
      <c r="E503" t="s">
        <v>117</v>
      </c>
      <c r="F503">
        <v>4</v>
      </c>
      <c r="G503">
        <v>2</v>
      </c>
      <c r="H503" t="s">
        <v>144</v>
      </c>
      <c r="I503" t="s">
        <v>145</v>
      </c>
      <c r="J503">
        <v>10050089669</v>
      </c>
      <c r="K503" s="19">
        <f>(C503-VLOOKUP(H503,Riders!$A$2:$C$1999,2,FALSE))/365</f>
        <v>21.967123287671232</v>
      </c>
    </row>
    <row r="504" spans="1:11" hidden="1" x14ac:dyDescent="0.35">
      <c r="A504" t="s">
        <v>139</v>
      </c>
      <c r="B504">
        <v>2022</v>
      </c>
      <c r="C504" s="10">
        <v>44751</v>
      </c>
      <c r="D504" t="s">
        <v>140</v>
      </c>
      <c r="E504" t="s">
        <v>117</v>
      </c>
      <c r="F504">
        <v>4</v>
      </c>
      <c r="G504">
        <v>3</v>
      </c>
      <c r="H504" t="s">
        <v>148</v>
      </c>
      <c r="I504" t="s">
        <v>56</v>
      </c>
      <c r="J504">
        <v>10007890932</v>
      </c>
      <c r="K504" s="19">
        <f>(C504-VLOOKUP(H504,Riders!$A$2:$C$1999,2,FALSE))/365</f>
        <v>28.073972602739726</v>
      </c>
    </row>
    <row r="505" spans="1:11" hidden="1" x14ac:dyDescent="0.35">
      <c r="A505" t="s">
        <v>139</v>
      </c>
      <c r="B505">
        <v>2022</v>
      </c>
      <c r="C505" s="10">
        <v>44751</v>
      </c>
      <c r="D505" t="s">
        <v>140</v>
      </c>
      <c r="E505" t="s">
        <v>117</v>
      </c>
      <c r="F505">
        <v>4</v>
      </c>
      <c r="G505">
        <v>4</v>
      </c>
      <c r="H505" t="s">
        <v>141</v>
      </c>
      <c r="I505" t="s">
        <v>142</v>
      </c>
      <c r="J505">
        <v>10009073524</v>
      </c>
      <c r="K505" s="19">
        <f>(C505-VLOOKUP(H505,Riders!$A$2:$C$1999,2,FALSE))/365</f>
        <v>28.509589041095889</v>
      </c>
    </row>
    <row r="506" spans="1:11" hidden="1" x14ac:dyDescent="0.35">
      <c r="A506" t="s">
        <v>139</v>
      </c>
      <c r="B506">
        <v>2022</v>
      </c>
      <c r="C506" s="10">
        <v>44751</v>
      </c>
      <c r="D506" t="s">
        <v>140</v>
      </c>
      <c r="E506" t="s">
        <v>117</v>
      </c>
      <c r="F506">
        <v>4</v>
      </c>
      <c r="G506">
        <v>5</v>
      </c>
      <c r="H506" t="s">
        <v>160</v>
      </c>
      <c r="I506" t="s">
        <v>161</v>
      </c>
      <c r="J506">
        <v>10088465091</v>
      </c>
      <c r="K506" s="19">
        <f>(C506-VLOOKUP(H506,Riders!$A$2:$C$1999,2,FALSE))/365</f>
        <v>20.202739726027396</v>
      </c>
    </row>
    <row r="507" spans="1:11" hidden="1" x14ac:dyDescent="0.35">
      <c r="A507" t="s">
        <v>139</v>
      </c>
      <c r="B507">
        <v>2022</v>
      </c>
      <c r="C507" s="10">
        <v>44751</v>
      </c>
      <c r="D507" t="s">
        <v>140</v>
      </c>
      <c r="E507" t="s">
        <v>117</v>
      </c>
      <c r="F507">
        <v>5</v>
      </c>
      <c r="G507">
        <v>1</v>
      </c>
      <c r="H507" t="s">
        <v>115</v>
      </c>
      <c r="I507" t="s">
        <v>116</v>
      </c>
      <c r="J507">
        <v>10009009159</v>
      </c>
      <c r="K507" s="19">
        <f>(C507-VLOOKUP(H507,Riders!$A$2:$C$1999,2,FALSE))/365</f>
        <v>27.410958904109588</v>
      </c>
    </row>
    <row r="508" spans="1:11" hidden="1" x14ac:dyDescent="0.35">
      <c r="A508" t="s">
        <v>139</v>
      </c>
      <c r="B508">
        <v>2022</v>
      </c>
      <c r="C508" s="10">
        <v>44751</v>
      </c>
      <c r="D508" t="s">
        <v>140</v>
      </c>
      <c r="E508" t="s">
        <v>117</v>
      </c>
      <c r="F508">
        <v>5</v>
      </c>
      <c r="G508">
        <v>2</v>
      </c>
      <c r="H508" t="s">
        <v>129</v>
      </c>
      <c r="I508" t="s">
        <v>35</v>
      </c>
      <c r="J508">
        <v>10006184742</v>
      </c>
      <c r="K508" s="19">
        <f>(C508-VLOOKUP(H508,Riders!$A$2:$C$1999,2,FALSE))/365</f>
        <v>31.002739726027396</v>
      </c>
    </row>
    <row r="509" spans="1:11" hidden="1" x14ac:dyDescent="0.35">
      <c r="A509" t="s">
        <v>139</v>
      </c>
      <c r="B509">
        <v>2022</v>
      </c>
      <c r="C509" s="10">
        <v>44751</v>
      </c>
      <c r="D509" t="s">
        <v>140</v>
      </c>
      <c r="E509" t="s">
        <v>117</v>
      </c>
      <c r="F509">
        <v>5</v>
      </c>
      <c r="G509">
        <v>3</v>
      </c>
      <c r="H509" t="s">
        <v>59</v>
      </c>
      <c r="I509" t="s">
        <v>37</v>
      </c>
      <c r="J509">
        <v>10007502427</v>
      </c>
      <c r="K509" s="19">
        <f>(C509-VLOOKUP(H509,Riders!$A$2:$C$1999,2,FALSE))/365</f>
        <v>28.657534246575342</v>
      </c>
    </row>
    <row r="510" spans="1:11" hidden="1" x14ac:dyDescent="0.35">
      <c r="A510" t="s">
        <v>139</v>
      </c>
      <c r="B510">
        <v>2022</v>
      </c>
      <c r="C510" s="10">
        <v>44751</v>
      </c>
      <c r="D510" t="s">
        <v>140</v>
      </c>
      <c r="E510" t="s">
        <v>117</v>
      </c>
      <c r="F510">
        <v>5</v>
      </c>
      <c r="G510">
        <v>4</v>
      </c>
      <c r="H510" t="s">
        <v>151</v>
      </c>
      <c r="I510" t="s">
        <v>152</v>
      </c>
      <c r="J510">
        <v>10063279447</v>
      </c>
      <c r="K510" s="19">
        <f>(C510-VLOOKUP(H510,Riders!$A$2:$C$1999,2,FALSE))/365</f>
        <v>22.994520547945207</v>
      </c>
    </row>
    <row r="511" spans="1:11" hidden="1" x14ac:dyDescent="0.35">
      <c r="A511" t="s">
        <v>139</v>
      </c>
      <c r="B511">
        <v>2022</v>
      </c>
      <c r="C511" s="10">
        <v>44751</v>
      </c>
      <c r="D511" t="s">
        <v>140</v>
      </c>
      <c r="E511" t="s">
        <v>117</v>
      </c>
      <c r="F511">
        <v>5</v>
      </c>
      <c r="G511">
        <v>5</v>
      </c>
      <c r="H511" t="s">
        <v>146</v>
      </c>
      <c r="I511" t="s">
        <v>147</v>
      </c>
      <c r="J511">
        <v>10060341054</v>
      </c>
      <c r="K511" s="19">
        <f>(C511-VLOOKUP(H511,Riders!$A$2:$C$1999,2,FALSE))/365</f>
        <v>25.649315068493152</v>
      </c>
    </row>
    <row r="512" spans="1:11" hidden="1" x14ac:dyDescent="0.35">
      <c r="A512" t="s">
        <v>139</v>
      </c>
      <c r="B512">
        <v>2022</v>
      </c>
      <c r="C512" s="10">
        <v>44751</v>
      </c>
      <c r="D512" t="s">
        <v>140</v>
      </c>
      <c r="E512" t="s">
        <v>117</v>
      </c>
      <c r="F512">
        <v>6</v>
      </c>
      <c r="G512">
        <v>1</v>
      </c>
      <c r="H512" t="s">
        <v>105</v>
      </c>
      <c r="I512" t="s">
        <v>39</v>
      </c>
      <c r="J512">
        <v>10052089586</v>
      </c>
      <c r="K512" s="19">
        <f>(C512-VLOOKUP(H512,Riders!$A$2:$C$1999,2,FALSE))/365</f>
        <v>23.523287671232875</v>
      </c>
    </row>
    <row r="513" spans="1:11" hidden="1" x14ac:dyDescent="0.35">
      <c r="A513" t="s">
        <v>139</v>
      </c>
      <c r="B513">
        <v>2022</v>
      </c>
      <c r="C513" s="10">
        <v>44751</v>
      </c>
      <c r="D513" t="s">
        <v>140</v>
      </c>
      <c r="E513" t="s">
        <v>117</v>
      </c>
      <c r="F513">
        <v>6</v>
      </c>
      <c r="G513">
        <v>2</v>
      </c>
      <c r="H513" t="s">
        <v>28</v>
      </c>
      <c r="I513" t="s">
        <v>29</v>
      </c>
      <c r="J513">
        <v>10007779683</v>
      </c>
      <c r="K513" s="19">
        <f>(C513-VLOOKUP(H513,Riders!$A$2:$C$1999,2,FALSE))/365</f>
        <v>26.55890410958904</v>
      </c>
    </row>
    <row r="514" spans="1:11" hidden="1" x14ac:dyDescent="0.35">
      <c r="A514" t="s">
        <v>139</v>
      </c>
      <c r="B514">
        <v>2022</v>
      </c>
      <c r="C514" s="10">
        <v>44751</v>
      </c>
      <c r="D514" t="s">
        <v>140</v>
      </c>
      <c r="E514" t="s">
        <v>117</v>
      </c>
      <c r="F514">
        <v>6</v>
      </c>
      <c r="G514">
        <v>3</v>
      </c>
      <c r="H514" t="s">
        <v>26</v>
      </c>
      <c r="I514" t="s">
        <v>27</v>
      </c>
      <c r="J514">
        <v>10010713329</v>
      </c>
      <c r="K514" s="19">
        <f>(C514-VLOOKUP(H514,Riders!$A$2:$C$1999,2,FALSE))/365</f>
        <v>24.794520547945204</v>
      </c>
    </row>
    <row r="515" spans="1:11" hidden="1" x14ac:dyDescent="0.35">
      <c r="A515" t="s">
        <v>139</v>
      </c>
      <c r="B515">
        <v>2022</v>
      </c>
      <c r="C515" s="10">
        <v>44751</v>
      </c>
      <c r="D515" t="s">
        <v>140</v>
      </c>
      <c r="E515" t="s">
        <v>117</v>
      </c>
      <c r="F515">
        <v>6</v>
      </c>
      <c r="G515">
        <v>4</v>
      </c>
      <c r="H515" t="s">
        <v>130</v>
      </c>
      <c r="I515" t="s">
        <v>131</v>
      </c>
      <c r="J515">
        <v>10057795513</v>
      </c>
      <c r="K515" s="19">
        <f>(C515-VLOOKUP(H515,Riders!$A$2:$C$1999,2,FALSE))/365</f>
        <v>20.334246575342465</v>
      </c>
    </row>
    <row r="516" spans="1:11" hidden="1" x14ac:dyDescent="0.35">
      <c r="A516" t="s">
        <v>139</v>
      </c>
      <c r="B516">
        <v>2022</v>
      </c>
      <c r="C516" s="10">
        <v>44751</v>
      </c>
      <c r="D516" t="s">
        <v>140</v>
      </c>
      <c r="E516" t="s">
        <v>117</v>
      </c>
      <c r="F516">
        <v>6</v>
      </c>
      <c r="G516">
        <v>5</v>
      </c>
      <c r="H516" t="s">
        <v>153</v>
      </c>
      <c r="I516" t="s">
        <v>154</v>
      </c>
      <c r="J516">
        <v>10004717719</v>
      </c>
      <c r="K516" s="19">
        <f>(C516-VLOOKUP(H516,Riders!$A$2:$C$1999,2,FALSE))/365</f>
        <v>33.605479452054794</v>
      </c>
    </row>
    <row r="517" spans="1:11" hidden="1" x14ac:dyDescent="0.35">
      <c r="A517" t="s">
        <v>139</v>
      </c>
      <c r="B517">
        <v>2022</v>
      </c>
      <c r="C517" s="10">
        <v>44751</v>
      </c>
      <c r="D517" t="s">
        <v>140</v>
      </c>
      <c r="E517" t="s">
        <v>119</v>
      </c>
      <c r="F517">
        <v>1</v>
      </c>
      <c r="G517">
        <v>1</v>
      </c>
      <c r="H517" t="s">
        <v>97</v>
      </c>
      <c r="I517" t="s">
        <v>29</v>
      </c>
      <c r="J517">
        <v>10048325582</v>
      </c>
      <c r="K517" s="19">
        <f>(C517-VLOOKUP(H517,Riders!$A$2:$C$1999,2,FALSE))/365</f>
        <v>30.454794520547946</v>
      </c>
    </row>
    <row r="518" spans="1:11" hidden="1" x14ac:dyDescent="0.35">
      <c r="A518" t="s">
        <v>139</v>
      </c>
      <c r="B518">
        <v>2022</v>
      </c>
      <c r="C518" s="10">
        <v>44751</v>
      </c>
      <c r="D518" t="s">
        <v>140</v>
      </c>
      <c r="E518" t="s">
        <v>119</v>
      </c>
      <c r="F518">
        <v>1</v>
      </c>
      <c r="G518">
        <v>2</v>
      </c>
      <c r="H518" t="s">
        <v>110</v>
      </c>
      <c r="I518" t="s">
        <v>58</v>
      </c>
      <c r="J518">
        <v>10010797292</v>
      </c>
      <c r="K518" s="19">
        <f>(C518-VLOOKUP(H518,Riders!$A$2:$C$1999,2,FALSE))/365</f>
        <v>24.24931506849315</v>
      </c>
    </row>
    <row r="519" spans="1:11" hidden="1" x14ac:dyDescent="0.35">
      <c r="A519" t="s">
        <v>139</v>
      </c>
      <c r="B519">
        <v>2022</v>
      </c>
      <c r="C519" s="10">
        <v>44751</v>
      </c>
      <c r="D519" t="s">
        <v>140</v>
      </c>
      <c r="E519" t="s">
        <v>119</v>
      </c>
      <c r="F519">
        <v>1</v>
      </c>
      <c r="G519">
        <v>3</v>
      </c>
      <c r="H519" t="s">
        <v>115</v>
      </c>
      <c r="I519" t="s">
        <v>116</v>
      </c>
      <c r="J519">
        <v>10009009159</v>
      </c>
      <c r="K519" s="19">
        <f>(C519-VLOOKUP(H519,Riders!$A$2:$C$1999,2,FALSE))/365</f>
        <v>27.410958904109588</v>
      </c>
    </row>
    <row r="520" spans="1:11" hidden="1" x14ac:dyDescent="0.35">
      <c r="A520" t="s">
        <v>139</v>
      </c>
      <c r="B520">
        <v>2022</v>
      </c>
      <c r="C520" s="10">
        <v>44751</v>
      </c>
      <c r="D520" t="s">
        <v>140</v>
      </c>
      <c r="E520" t="s">
        <v>119</v>
      </c>
      <c r="F520">
        <v>1</v>
      </c>
      <c r="G520">
        <v>4</v>
      </c>
      <c r="H520" t="s">
        <v>92</v>
      </c>
      <c r="I520" t="s">
        <v>23</v>
      </c>
      <c r="J520">
        <v>10009535686</v>
      </c>
      <c r="K520" s="19">
        <f>(C520-VLOOKUP(H520,Riders!$A$2:$C$1999,2,FALSE))/365</f>
        <v>25.336986301369862</v>
      </c>
    </row>
    <row r="521" spans="1:11" hidden="1" x14ac:dyDescent="0.35">
      <c r="A521" t="s">
        <v>139</v>
      </c>
      <c r="B521">
        <v>2022</v>
      </c>
      <c r="C521" s="10">
        <v>44751</v>
      </c>
      <c r="D521" t="s">
        <v>140</v>
      </c>
      <c r="E521" t="s">
        <v>119</v>
      </c>
      <c r="F521">
        <v>1</v>
      </c>
      <c r="G521">
        <v>5</v>
      </c>
      <c r="H521" t="s">
        <v>50</v>
      </c>
      <c r="I521" t="s">
        <v>44</v>
      </c>
      <c r="J521">
        <v>10009039774</v>
      </c>
      <c r="K521" s="19">
        <f>(C521-VLOOKUP(H521,Riders!$A$2:$C$1999,2,FALSE))/365</f>
        <v>27.989041095890411</v>
      </c>
    </row>
    <row r="522" spans="1:11" hidden="1" x14ac:dyDescent="0.35">
      <c r="A522" t="s">
        <v>139</v>
      </c>
      <c r="B522">
        <v>2022</v>
      </c>
      <c r="C522" s="10">
        <v>44751</v>
      </c>
      <c r="D522" t="s">
        <v>140</v>
      </c>
      <c r="E522" t="s">
        <v>119</v>
      </c>
      <c r="F522">
        <v>1</v>
      </c>
      <c r="G522">
        <v>6</v>
      </c>
      <c r="H522" t="s">
        <v>108</v>
      </c>
      <c r="I522" t="s">
        <v>109</v>
      </c>
      <c r="J522">
        <v>10117936018</v>
      </c>
      <c r="K522" s="19">
        <f>(C522-VLOOKUP(H522,Riders!$A$2:$C$1999,2,FALSE))/365</f>
        <v>28.739726027397261</v>
      </c>
    </row>
    <row r="523" spans="1:11" hidden="1" x14ac:dyDescent="0.35">
      <c r="A523" t="s">
        <v>139</v>
      </c>
      <c r="B523">
        <v>2022</v>
      </c>
      <c r="C523" s="10">
        <v>44751</v>
      </c>
      <c r="D523" t="s">
        <v>140</v>
      </c>
      <c r="E523" t="s">
        <v>119</v>
      </c>
      <c r="F523">
        <v>2</v>
      </c>
      <c r="G523">
        <v>1</v>
      </c>
      <c r="H523" t="s">
        <v>128</v>
      </c>
      <c r="I523" t="s">
        <v>104</v>
      </c>
      <c r="J523">
        <v>10010821241</v>
      </c>
      <c r="K523" s="19">
        <f>(C523-VLOOKUP(H523,Riders!$A$2:$C$1999,2,FALSE))/365</f>
        <v>23.80821917808219</v>
      </c>
    </row>
    <row r="524" spans="1:11" hidden="1" x14ac:dyDescent="0.35">
      <c r="A524" t="s">
        <v>139</v>
      </c>
      <c r="B524">
        <v>2022</v>
      </c>
      <c r="C524" s="10">
        <v>44751</v>
      </c>
      <c r="D524" t="s">
        <v>140</v>
      </c>
      <c r="E524" t="s">
        <v>119</v>
      </c>
      <c r="F524">
        <v>2</v>
      </c>
      <c r="G524">
        <v>2</v>
      </c>
      <c r="H524" t="s">
        <v>136</v>
      </c>
      <c r="I524" t="s">
        <v>35</v>
      </c>
      <c r="J524">
        <v>10010624918</v>
      </c>
      <c r="K524" s="19">
        <f>(C524-VLOOKUP(H524,Riders!$A$2:$C$1999,2,FALSE))/365</f>
        <v>25.860273972602741</v>
      </c>
    </row>
    <row r="525" spans="1:11" hidden="1" x14ac:dyDescent="0.35">
      <c r="A525" t="s">
        <v>139</v>
      </c>
      <c r="B525">
        <v>2022</v>
      </c>
      <c r="C525" s="10">
        <v>44751</v>
      </c>
      <c r="D525" t="s">
        <v>140</v>
      </c>
      <c r="E525" t="s">
        <v>119</v>
      </c>
      <c r="F525">
        <v>2</v>
      </c>
      <c r="G525">
        <v>3</v>
      </c>
      <c r="H525" t="s">
        <v>100</v>
      </c>
      <c r="I525" t="s">
        <v>44</v>
      </c>
      <c r="J525">
        <v>10010830840</v>
      </c>
      <c r="K525" s="19">
        <f>(C525-VLOOKUP(H525,Riders!$A$2:$C$1999,2,FALSE))/365</f>
        <v>23.712328767123289</v>
      </c>
    </row>
    <row r="526" spans="1:11" hidden="1" x14ac:dyDescent="0.35">
      <c r="A526" t="s">
        <v>139</v>
      </c>
      <c r="B526">
        <v>2022</v>
      </c>
      <c r="C526" s="10">
        <v>44751</v>
      </c>
      <c r="D526" t="s">
        <v>140</v>
      </c>
      <c r="E526" t="s">
        <v>119</v>
      </c>
      <c r="F526">
        <v>2</v>
      </c>
      <c r="G526">
        <v>4</v>
      </c>
      <c r="H526" t="s">
        <v>57</v>
      </c>
      <c r="I526" t="s">
        <v>58</v>
      </c>
      <c r="J526">
        <v>10023551075</v>
      </c>
      <c r="K526" s="19">
        <f>(C526-VLOOKUP(H526,Riders!$A$2:$C$1999,2,FALSE))/365</f>
        <v>22.490410958904111</v>
      </c>
    </row>
    <row r="527" spans="1:11" hidden="1" x14ac:dyDescent="0.35">
      <c r="A527" t="s">
        <v>139</v>
      </c>
      <c r="B527">
        <v>2022</v>
      </c>
      <c r="C527" s="10">
        <v>44751</v>
      </c>
      <c r="D527" t="s">
        <v>140</v>
      </c>
      <c r="E527" t="s">
        <v>119</v>
      </c>
      <c r="F527">
        <v>2</v>
      </c>
      <c r="G527">
        <v>5</v>
      </c>
      <c r="H527" t="s">
        <v>105</v>
      </c>
      <c r="I527" t="s">
        <v>39</v>
      </c>
      <c r="J527">
        <v>10052089586</v>
      </c>
      <c r="K527" s="19">
        <f>(C527-VLOOKUP(H527,Riders!$A$2:$C$1999,2,FALSE))/365</f>
        <v>23.523287671232875</v>
      </c>
    </row>
    <row r="528" spans="1:11" hidden="1" x14ac:dyDescent="0.35">
      <c r="A528" t="s">
        <v>139</v>
      </c>
      <c r="B528">
        <v>2022</v>
      </c>
      <c r="C528" s="10">
        <v>44751</v>
      </c>
      <c r="D528" t="s">
        <v>140</v>
      </c>
      <c r="E528" t="s">
        <v>121</v>
      </c>
      <c r="F528">
        <v>1</v>
      </c>
      <c r="G528">
        <v>1</v>
      </c>
      <c r="H528" t="s">
        <v>128</v>
      </c>
      <c r="I528" t="s">
        <v>104</v>
      </c>
      <c r="J528">
        <v>10010821241</v>
      </c>
      <c r="K528" s="19">
        <f>(C528-VLOOKUP(H528,Riders!$A$2:$C$1999,2,FALSE))/365</f>
        <v>23.80821917808219</v>
      </c>
    </row>
    <row r="529" spans="1:11" hidden="1" x14ac:dyDescent="0.35">
      <c r="A529" t="s">
        <v>139</v>
      </c>
      <c r="B529">
        <v>2022</v>
      </c>
      <c r="C529" s="10">
        <v>44751</v>
      </c>
      <c r="D529" t="s">
        <v>140</v>
      </c>
      <c r="E529" t="s">
        <v>121</v>
      </c>
      <c r="F529">
        <v>1</v>
      </c>
      <c r="G529">
        <v>2</v>
      </c>
      <c r="H529" t="s">
        <v>115</v>
      </c>
      <c r="I529" t="s">
        <v>116</v>
      </c>
      <c r="J529">
        <v>10009009159</v>
      </c>
      <c r="K529" s="19">
        <f>(C529-VLOOKUP(H529,Riders!$A$2:$C$1999,2,FALSE))/365</f>
        <v>27.410958904109588</v>
      </c>
    </row>
    <row r="530" spans="1:11" hidden="1" x14ac:dyDescent="0.35">
      <c r="A530" t="s">
        <v>139</v>
      </c>
      <c r="B530">
        <v>2022</v>
      </c>
      <c r="C530" s="10">
        <v>44751</v>
      </c>
      <c r="D530" t="s">
        <v>140</v>
      </c>
      <c r="E530" t="s">
        <v>121</v>
      </c>
      <c r="F530">
        <v>1</v>
      </c>
      <c r="G530">
        <v>3</v>
      </c>
      <c r="H530" t="s">
        <v>136</v>
      </c>
      <c r="I530" t="s">
        <v>35</v>
      </c>
      <c r="J530">
        <v>10010624918</v>
      </c>
      <c r="K530" s="19">
        <f>(C530-VLOOKUP(H530,Riders!$A$2:$C$1999,2,FALSE))/365</f>
        <v>25.860273972602741</v>
      </c>
    </row>
    <row r="531" spans="1:11" hidden="1" x14ac:dyDescent="0.35">
      <c r="A531" t="s">
        <v>139</v>
      </c>
      <c r="B531">
        <v>2022</v>
      </c>
      <c r="C531" s="10">
        <v>44751</v>
      </c>
      <c r="D531" t="s">
        <v>140</v>
      </c>
      <c r="E531" t="s">
        <v>121</v>
      </c>
      <c r="F531">
        <v>1</v>
      </c>
      <c r="G531">
        <v>4</v>
      </c>
      <c r="H531" t="s">
        <v>97</v>
      </c>
      <c r="I531" t="s">
        <v>29</v>
      </c>
      <c r="J531">
        <v>10048325582</v>
      </c>
      <c r="K531" s="19">
        <f>(C531-VLOOKUP(H531,Riders!$A$2:$C$1999,2,FALSE))/365</f>
        <v>30.454794520547946</v>
      </c>
    </row>
    <row r="532" spans="1:11" hidden="1" x14ac:dyDescent="0.35">
      <c r="A532" t="s">
        <v>139</v>
      </c>
      <c r="B532">
        <v>2022</v>
      </c>
      <c r="C532" s="10">
        <v>44751</v>
      </c>
      <c r="D532" t="s">
        <v>140</v>
      </c>
      <c r="E532" t="s">
        <v>121</v>
      </c>
      <c r="F532">
        <v>1</v>
      </c>
      <c r="G532">
        <v>5</v>
      </c>
      <c r="H532" t="s">
        <v>110</v>
      </c>
      <c r="I532" t="s">
        <v>58</v>
      </c>
      <c r="J532">
        <v>10010797292</v>
      </c>
      <c r="K532" s="19">
        <f>(C532-VLOOKUP(H532,Riders!$A$2:$C$1999,2,FALSE))/365</f>
        <v>24.24931506849315</v>
      </c>
    </row>
    <row r="533" spans="1:11" hidden="1" x14ac:dyDescent="0.35">
      <c r="A533" t="s">
        <v>139</v>
      </c>
      <c r="B533">
        <v>2022</v>
      </c>
      <c r="C533" s="10">
        <v>44751</v>
      </c>
      <c r="D533" t="s">
        <v>140</v>
      </c>
      <c r="E533" t="s">
        <v>121</v>
      </c>
      <c r="F533">
        <v>1</v>
      </c>
      <c r="G533">
        <v>6</v>
      </c>
      <c r="H533" t="s">
        <v>100</v>
      </c>
      <c r="I533" t="s">
        <v>44</v>
      </c>
      <c r="J533">
        <v>10010830840</v>
      </c>
      <c r="K533" s="19">
        <f>(C533-VLOOKUP(H533,Riders!$A$2:$C$1999,2,FALSE))/365</f>
        <v>23.712328767123289</v>
      </c>
    </row>
    <row r="534" spans="1:11" hidden="1" x14ac:dyDescent="0.35">
      <c r="A534" t="s">
        <v>139</v>
      </c>
      <c r="B534">
        <v>2022</v>
      </c>
      <c r="C534" s="10">
        <v>44751</v>
      </c>
      <c r="D534" t="s">
        <v>140</v>
      </c>
      <c r="E534" t="s">
        <v>121</v>
      </c>
      <c r="F534">
        <v>2</v>
      </c>
      <c r="G534">
        <v>1</v>
      </c>
      <c r="H534" t="s">
        <v>92</v>
      </c>
      <c r="I534" t="s">
        <v>23</v>
      </c>
      <c r="J534">
        <v>10009535686</v>
      </c>
      <c r="K534" s="19">
        <f>(C534-VLOOKUP(H534,Riders!$A$2:$C$1999,2,FALSE))/365</f>
        <v>25.336986301369862</v>
      </c>
    </row>
    <row r="535" spans="1:11" hidden="1" x14ac:dyDescent="0.35">
      <c r="A535" t="s">
        <v>139</v>
      </c>
      <c r="B535">
        <v>2022</v>
      </c>
      <c r="C535" s="10">
        <v>44751</v>
      </c>
      <c r="D535" t="s">
        <v>140</v>
      </c>
      <c r="E535" t="s">
        <v>121</v>
      </c>
      <c r="F535">
        <v>2</v>
      </c>
      <c r="G535">
        <v>2</v>
      </c>
      <c r="H535" t="s">
        <v>50</v>
      </c>
      <c r="I535" t="s">
        <v>44</v>
      </c>
      <c r="J535">
        <v>10009039774</v>
      </c>
      <c r="K535" s="19">
        <f>(C535-VLOOKUP(H535,Riders!$A$2:$C$1999,2,FALSE))/365</f>
        <v>27.989041095890411</v>
      </c>
    </row>
    <row r="536" spans="1:11" hidden="1" x14ac:dyDescent="0.35">
      <c r="A536" t="s">
        <v>139</v>
      </c>
      <c r="B536">
        <v>2022</v>
      </c>
      <c r="C536" s="10">
        <v>44751</v>
      </c>
      <c r="D536" t="s">
        <v>140</v>
      </c>
      <c r="E536" t="s">
        <v>121</v>
      </c>
      <c r="F536">
        <v>2</v>
      </c>
      <c r="G536">
        <v>3</v>
      </c>
      <c r="H536" t="s">
        <v>105</v>
      </c>
      <c r="I536" t="s">
        <v>39</v>
      </c>
      <c r="J536">
        <v>10052089586</v>
      </c>
      <c r="K536" s="19">
        <f>(C536-VLOOKUP(H536,Riders!$A$2:$C$1999,2,FALSE))/365</f>
        <v>23.523287671232875</v>
      </c>
    </row>
    <row r="537" spans="1:11" hidden="1" x14ac:dyDescent="0.35">
      <c r="A537" t="s">
        <v>139</v>
      </c>
      <c r="B537">
        <v>2022</v>
      </c>
      <c r="C537" s="10">
        <v>44751</v>
      </c>
      <c r="D537" t="s">
        <v>140</v>
      </c>
      <c r="E537" t="s">
        <v>121</v>
      </c>
      <c r="F537">
        <v>2</v>
      </c>
      <c r="G537">
        <v>4</v>
      </c>
      <c r="H537" t="s">
        <v>22</v>
      </c>
      <c r="I537" t="s">
        <v>23</v>
      </c>
      <c r="J537">
        <v>10007379761</v>
      </c>
      <c r="K537" s="19">
        <f>(C537-VLOOKUP(H537,Riders!$A$2:$C$1999,2,FALSE))/365</f>
        <v>29.334246575342465</v>
      </c>
    </row>
    <row r="538" spans="1:11" hidden="1" x14ac:dyDescent="0.35">
      <c r="A538" t="s">
        <v>139</v>
      </c>
      <c r="B538">
        <v>2022</v>
      </c>
      <c r="C538" s="10">
        <v>44751</v>
      </c>
      <c r="D538" t="s">
        <v>140</v>
      </c>
      <c r="E538" t="s">
        <v>121</v>
      </c>
      <c r="F538">
        <v>2</v>
      </c>
      <c r="G538">
        <v>5</v>
      </c>
      <c r="H538" t="s">
        <v>108</v>
      </c>
      <c r="I538" t="s">
        <v>109</v>
      </c>
      <c r="J538">
        <v>10117936018</v>
      </c>
      <c r="K538" s="19">
        <f>(C538-VLOOKUP(H538,Riders!$A$2:$C$1999,2,FALSE))/365</f>
        <v>28.739726027397261</v>
      </c>
    </row>
    <row r="539" spans="1:11" hidden="1" x14ac:dyDescent="0.35">
      <c r="A539" t="s">
        <v>139</v>
      </c>
      <c r="B539">
        <v>2022</v>
      </c>
      <c r="C539" s="10">
        <v>44751</v>
      </c>
      <c r="D539" t="s">
        <v>140</v>
      </c>
      <c r="E539" t="s">
        <v>121</v>
      </c>
      <c r="F539">
        <v>2</v>
      </c>
      <c r="G539">
        <v>6</v>
      </c>
      <c r="H539" t="s">
        <v>57</v>
      </c>
      <c r="I539" t="s">
        <v>58</v>
      </c>
      <c r="J539">
        <v>10023551075</v>
      </c>
      <c r="K539" s="19">
        <f>(C539-VLOOKUP(H539,Riders!$A$2:$C$1999,2,FALSE))/365</f>
        <v>22.490410958904111</v>
      </c>
    </row>
    <row r="540" spans="1:11" x14ac:dyDescent="0.35">
      <c r="A540" t="s">
        <v>162</v>
      </c>
      <c r="B540">
        <v>2022</v>
      </c>
      <c r="C540" s="10">
        <v>44695</v>
      </c>
      <c r="D540" t="s">
        <v>140</v>
      </c>
      <c r="E540" t="s">
        <v>91</v>
      </c>
      <c r="F540">
        <v>1</v>
      </c>
      <c r="G540">
        <v>1</v>
      </c>
      <c r="H540" t="s">
        <v>112</v>
      </c>
      <c r="I540" t="s">
        <v>75</v>
      </c>
      <c r="J540">
        <v>10009967641</v>
      </c>
      <c r="K540" s="19">
        <f>(C540-VLOOKUP(H540,Riders!$A$2:$C$1999,2,FALSE))/365</f>
        <v>25.073972602739726</v>
      </c>
    </row>
    <row r="541" spans="1:11" x14ac:dyDescent="0.35">
      <c r="A541" t="s">
        <v>162</v>
      </c>
      <c r="B541">
        <v>2022</v>
      </c>
      <c r="C541" s="10">
        <v>44695</v>
      </c>
      <c r="D541" t="s">
        <v>140</v>
      </c>
      <c r="E541" t="s">
        <v>91</v>
      </c>
      <c r="F541">
        <v>1</v>
      </c>
      <c r="G541">
        <v>2</v>
      </c>
      <c r="H541" t="s">
        <v>22</v>
      </c>
      <c r="I541" t="s">
        <v>23</v>
      </c>
      <c r="J541">
        <v>10007379761</v>
      </c>
      <c r="K541" s="19">
        <f>(C541-VLOOKUP(H541,Riders!$A$2:$C$1999,2,FALSE))/365</f>
        <v>29.18082191780822</v>
      </c>
    </row>
    <row r="542" spans="1:11" x14ac:dyDescent="0.35">
      <c r="A542" t="s">
        <v>162</v>
      </c>
      <c r="B542">
        <v>2022</v>
      </c>
      <c r="C542" s="10">
        <v>44695</v>
      </c>
      <c r="D542" t="s">
        <v>140</v>
      </c>
      <c r="E542" t="s">
        <v>91</v>
      </c>
      <c r="F542">
        <v>1</v>
      </c>
      <c r="G542">
        <v>3</v>
      </c>
      <c r="H542" t="s">
        <v>163</v>
      </c>
      <c r="I542" t="s">
        <v>164</v>
      </c>
      <c r="J542">
        <v>10072398356</v>
      </c>
      <c r="K542" s="19">
        <f>(C542-VLOOKUP(H542,Riders!$A$2:$C$1999,2,FALSE))/365</f>
        <v>21.964383561643835</v>
      </c>
    </row>
    <row r="543" spans="1:11" x14ac:dyDescent="0.35">
      <c r="A543" t="s">
        <v>162</v>
      </c>
      <c r="B543">
        <v>2022</v>
      </c>
      <c r="C543" s="10">
        <v>44695</v>
      </c>
      <c r="D543" t="s">
        <v>140</v>
      </c>
      <c r="E543" t="s">
        <v>91</v>
      </c>
      <c r="F543">
        <v>1</v>
      </c>
      <c r="G543">
        <v>4</v>
      </c>
      <c r="H543" t="s">
        <v>165</v>
      </c>
      <c r="I543" t="s">
        <v>166</v>
      </c>
      <c r="J543">
        <v>10041041993</v>
      </c>
      <c r="K543" s="19">
        <f>(C543-VLOOKUP(H543,Riders!$A$2:$C$1999,2,FALSE))/365</f>
        <v>20.906849315068492</v>
      </c>
    </row>
    <row r="544" spans="1:11" x14ac:dyDescent="0.35">
      <c r="A544" t="s">
        <v>162</v>
      </c>
      <c r="B544">
        <v>2022</v>
      </c>
      <c r="C544" s="10">
        <v>44695</v>
      </c>
      <c r="D544" t="s">
        <v>140</v>
      </c>
      <c r="E544" t="s">
        <v>91</v>
      </c>
      <c r="F544">
        <v>2</v>
      </c>
      <c r="G544">
        <v>1</v>
      </c>
      <c r="H544" t="s">
        <v>100</v>
      </c>
      <c r="I544" t="s">
        <v>44</v>
      </c>
      <c r="J544">
        <v>10010830840</v>
      </c>
      <c r="K544" s="19">
        <f>(C544-VLOOKUP(H544,Riders!$A$2:$C$1999,2,FALSE))/365</f>
        <v>23.55890410958904</v>
      </c>
    </row>
    <row r="545" spans="1:11" x14ac:dyDescent="0.35">
      <c r="A545" t="s">
        <v>162</v>
      </c>
      <c r="B545">
        <v>2022</v>
      </c>
      <c r="C545" s="10">
        <v>44695</v>
      </c>
      <c r="D545" t="s">
        <v>140</v>
      </c>
      <c r="E545" t="s">
        <v>91</v>
      </c>
      <c r="F545">
        <v>2</v>
      </c>
      <c r="G545">
        <v>2</v>
      </c>
      <c r="H545" t="s">
        <v>167</v>
      </c>
      <c r="I545" t="s">
        <v>46</v>
      </c>
      <c r="J545">
        <v>10005953154</v>
      </c>
      <c r="K545" s="19">
        <f>(C545-VLOOKUP(H545,Riders!$A$2:$C$1999,2,FALSE))/365</f>
        <v>32.367123287671234</v>
      </c>
    </row>
    <row r="546" spans="1:11" x14ac:dyDescent="0.35">
      <c r="A546" t="s">
        <v>162</v>
      </c>
      <c r="B546">
        <v>2022</v>
      </c>
      <c r="C546" s="10">
        <v>44695</v>
      </c>
      <c r="D546" t="s">
        <v>140</v>
      </c>
      <c r="E546" t="s">
        <v>91</v>
      </c>
      <c r="F546">
        <v>2</v>
      </c>
      <c r="G546">
        <v>3</v>
      </c>
      <c r="H546" t="s">
        <v>153</v>
      </c>
      <c r="I546" t="s">
        <v>154</v>
      </c>
      <c r="J546">
        <v>10004717719</v>
      </c>
      <c r="K546" s="19">
        <f>(C546-VLOOKUP(H546,Riders!$A$2:$C$1999,2,FALSE))/365</f>
        <v>33.452054794520549</v>
      </c>
    </row>
    <row r="547" spans="1:11" x14ac:dyDescent="0.35">
      <c r="A547" t="s">
        <v>162</v>
      </c>
      <c r="B547">
        <v>2022</v>
      </c>
      <c r="C547" s="10">
        <v>44695</v>
      </c>
      <c r="D547" t="s">
        <v>140</v>
      </c>
      <c r="E547" t="s">
        <v>91</v>
      </c>
      <c r="F547">
        <v>2</v>
      </c>
      <c r="G547">
        <v>4</v>
      </c>
      <c r="H547" t="s">
        <v>98</v>
      </c>
      <c r="I547" t="s">
        <v>168</v>
      </c>
      <c r="J547">
        <v>10010592279</v>
      </c>
      <c r="K547" s="19">
        <f>(C547-VLOOKUP(H547,Riders!$A$2:$C$1999,2,FALSE))/365</f>
        <v>28.375342465753423</v>
      </c>
    </row>
    <row r="548" spans="1:11" x14ac:dyDescent="0.35">
      <c r="A548" t="s">
        <v>162</v>
      </c>
      <c r="B548">
        <v>2022</v>
      </c>
      <c r="C548" s="10">
        <v>44695</v>
      </c>
      <c r="D548" t="s">
        <v>140</v>
      </c>
      <c r="E548" t="s">
        <v>91</v>
      </c>
      <c r="F548">
        <v>2</v>
      </c>
      <c r="G548">
        <v>5</v>
      </c>
      <c r="H548" t="s">
        <v>54</v>
      </c>
      <c r="I548" t="s">
        <v>42</v>
      </c>
      <c r="J548">
        <v>10004612534</v>
      </c>
      <c r="K548" s="19">
        <f>(C548-VLOOKUP(H548,Riders!$A$2:$C$1999,2,FALSE))/365</f>
        <v>34.967123287671235</v>
      </c>
    </row>
    <row r="549" spans="1:11" x14ac:dyDescent="0.35">
      <c r="A549" t="s">
        <v>162</v>
      </c>
      <c r="B549">
        <v>2022</v>
      </c>
      <c r="C549" s="10">
        <v>44695</v>
      </c>
      <c r="D549" t="s">
        <v>140</v>
      </c>
      <c r="E549" t="s">
        <v>91</v>
      </c>
      <c r="F549">
        <v>2</v>
      </c>
      <c r="G549">
        <v>6</v>
      </c>
      <c r="H549" t="s">
        <v>36</v>
      </c>
      <c r="I549" t="s">
        <v>37</v>
      </c>
      <c r="J549">
        <v>10011152354</v>
      </c>
      <c r="K549" s="19">
        <f>(C549-VLOOKUP(H549,Riders!$A$2:$C$1999,2,FALSE))/365</f>
        <v>23.978082191780821</v>
      </c>
    </row>
    <row r="550" spans="1:11" x14ac:dyDescent="0.35">
      <c r="A550" t="s">
        <v>162</v>
      </c>
      <c r="B550">
        <v>2022</v>
      </c>
      <c r="C550" s="10">
        <v>44695</v>
      </c>
      <c r="D550" t="s">
        <v>140</v>
      </c>
      <c r="E550" t="s">
        <v>91</v>
      </c>
      <c r="F550">
        <v>3</v>
      </c>
      <c r="G550">
        <v>1</v>
      </c>
      <c r="H550" t="s">
        <v>101</v>
      </c>
      <c r="I550" t="s">
        <v>102</v>
      </c>
      <c r="J550">
        <v>10015145724</v>
      </c>
      <c r="K550" s="19">
        <f>(C550-VLOOKUP(H550,Riders!$A$2:$C$1999,2,FALSE))/365</f>
        <v>23.090410958904108</v>
      </c>
    </row>
    <row r="551" spans="1:11" x14ac:dyDescent="0.35">
      <c r="A551" t="s">
        <v>162</v>
      </c>
      <c r="B551">
        <v>2022</v>
      </c>
      <c r="C551" s="10">
        <v>44695</v>
      </c>
      <c r="D551" t="s">
        <v>140</v>
      </c>
      <c r="E551" t="s">
        <v>91</v>
      </c>
      <c r="F551">
        <v>3</v>
      </c>
      <c r="G551">
        <v>2</v>
      </c>
      <c r="H551" t="s">
        <v>169</v>
      </c>
      <c r="I551" t="s">
        <v>31</v>
      </c>
      <c r="J551">
        <v>10021114658</v>
      </c>
      <c r="K551" s="19">
        <f>(C551-VLOOKUP(H551,Riders!$A$2:$C$1999,2,FALSE))/365</f>
        <v>22.947945205479453</v>
      </c>
    </row>
    <row r="552" spans="1:11" x14ac:dyDescent="0.35">
      <c r="A552" t="s">
        <v>162</v>
      </c>
      <c r="B552">
        <v>2022</v>
      </c>
      <c r="C552" s="10">
        <v>44695</v>
      </c>
      <c r="D552" t="s">
        <v>140</v>
      </c>
      <c r="E552" t="s">
        <v>91</v>
      </c>
      <c r="F552">
        <v>3</v>
      </c>
      <c r="G552">
        <v>3</v>
      </c>
      <c r="H552" t="s">
        <v>94</v>
      </c>
      <c r="I552" t="s">
        <v>95</v>
      </c>
      <c r="J552">
        <v>10009181032</v>
      </c>
      <c r="K552" s="19">
        <f>(C552-VLOOKUP(H552,Riders!$A$2:$C$1999,2,FALSE))/365</f>
        <v>27.38082191780822</v>
      </c>
    </row>
    <row r="553" spans="1:11" x14ac:dyDescent="0.35">
      <c r="A553" t="s">
        <v>162</v>
      </c>
      <c r="B553">
        <v>2022</v>
      </c>
      <c r="C553" s="10">
        <v>44695</v>
      </c>
      <c r="D553" t="s">
        <v>140</v>
      </c>
      <c r="E553" t="s">
        <v>91</v>
      </c>
      <c r="F553">
        <v>3</v>
      </c>
      <c r="G553">
        <v>4</v>
      </c>
      <c r="H553" t="s">
        <v>62</v>
      </c>
      <c r="I553" t="s">
        <v>63</v>
      </c>
      <c r="J553">
        <v>10007351671</v>
      </c>
      <c r="K553" s="19">
        <f>(C553-VLOOKUP(H553,Riders!$A$2:$C$1999,2,FALSE))/365</f>
        <v>32.482191780821921</v>
      </c>
    </row>
    <row r="554" spans="1:11" x14ac:dyDescent="0.35">
      <c r="A554" t="s">
        <v>162</v>
      </c>
      <c r="B554">
        <v>2022</v>
      </c>
      <c r="C554" s="10">
        <v>44695</v>
      </c>
      <c r="D554" t="s">
        <v>140</v>
      </c>
      <c r="E554" t="s">
        <v>91</v>
      </c>
      <c r="F554">
        <v>3</v>
      </c>
      <c r="G554">
        <v>5</v>
      </c>
      <c r="H554" t="s">
        <v>170</v>
      </c>
      <c r="I554" t="s">
        <v>164</v>
      </c>
      <c r="J554">
        <v>10016222121</v>
      </c>
      <c r="K554" s="19">
        <f>(C554-VLOOKUP(H554,Riders!$A$2:$C$1999,2,FALSE))/365</f>
        <v>22.010958904109589</v>
      </c>
    </row>
    <row r="555" spans="1:11" x14ac:dyDescent="0.35">
      <c r="A555" t="s">
        <v>162</v>
      </c>
      <c r="B555">
        <v>2022</v>
      </c>
      <c r="C555" s="10">
        <v>44695</v>
      </c>
      <c r="D555" t="s">
        <v>140</v>
      </c>
      <c r="E555" t="s">
        <v>91</v>
      </c>
      <c r="F555">
        <v>3</v>
      </c>
      <c r="G555">
        <v>6</v>
      </c>
      <c r="H555" t="s">
        <v>171</v>
      </c>
      <c r="I555" t="s">
        <v>82</v>
      </c>
      <c r="J555">
        <v>10007073506</v>
      </c>
      <c r="K555" s="19">
        <f>(C555-VLOOKUP(H555,Riders!$A$2:$C$1999,2,FALSE))/365</f>
        <v>31.884931506849316</v>
      </c>
    </row>
    <row r="556" spans="1:11" x14ac:dyDescent="0.35">
      <c r="A556" t="s">
        <v>162</v>
      </c>
      <c r="B556">
        <v>2022</v>
      </c>
      <c r="C556" s="10">
        <v>44695</v>
      </c>
      <c r="D556" t="s">
        <v>140</v>
      </c>
      <c r="E556" t="s">
        <v>91</v>
      </c>
      <c r="F556">
        <v>4</v>
      </c>
      <c r="G556">
        <v>1</v>
      </c>
      <c r="H556" t="s">
        <v>47</v>
      </c>
      <c r="I556" t="s">
        <v>33</v>
      </c>
      <c r="J556">
        <v>10064209839</v>
      </c>
      <c r="K556" s="19">
        <f>(C556-VLOOKUP(H556,Riders!$A$2:$C$1999,2,FALSE))/365</f>
        <v>25.457534246575342</v>
      </c>
    </row>
    <row r="557" spans="1:11" x14ac:dyDescent="0.35">
      <c r="A557" t="s">
        <v>162</v>
      </c>
      <c r="B557">
        <v>2022</v>
      </c>
      <c r="C557" s="10">
        <v>44695</v>
      </c>
      <c r="D557" t="s">
        <v>140</v>
      </c>
      <c r="E557" t="s">
        <v>91</v>
      </c>
      <c r="F557">
        <v>4</v>
      </c>
      <c r="G557">
        <v>2</v>
      </c>
      <c r="H557" t="s">
        <v>172</v>
      </c>
      <c r="I557" t="s">
        <v>42</v>
      </c>
      <c r="J557">
        <v>10010166590</v>
      </c>
      <c r="K557" s="19">
        <f>(C557-VLOOKUP(H557,Riders!$A$2:$C$1999,2,FALSE))/365</f>
        <v>23.580821917808219</v>
      </c>
    </row>
    <row r="558" spans="1:11" x14ac:dyDescent="0.35">
      <c r="A558" t="s">
        <v>162</v>
      </c>
      <c r="B558">
        <v>2022</v>
      </c>
      <c r="C558" s="10">
        <v>44695</v>
      </c>
      <c r="D558" t="s">
        <v>140</v>
      </c>
      <c r="E558" t="s">
        <v>91</v>
      </c>
      <c r="F558">
        <v>4</v>
      </c>
      <c r="G558">
        <v>3</v>
      </c>
      <c r="H558" t="s">
        <v>30</v>
      </c>
      <c r="I558" t="s">
        <v>31</v>
      </c>
      <c r="J558">
        <v>10010773549</v>
      </c>
      <c r="K558" s="19">
        <f>(C558-VLOOKUP(H558,Riders!$A$2:$C$1999,2,FALSE))/365</f>
        <v>26.221917808219178</v>
      </c>
    </row>
    <row r="559" spans="1:11" x14ac:dyDescent="0.35">
      <c r="A559" t="s">
        <v>162</v>
      </c>
      <c r="B559">
        <v>2022</v>
      </c>
      <c r="C559" s="10">
        <v>44695</v>
      </c>
      <c r="D559" t="s">
        <v>140</v>
      </c>
      <c r="E559" t="s">
        <v>91</v>
      </c>
      <c r="F559">
        <v>4</v>
      </c>
      <c r="G559">
        <v>4</v>
      </c>
      <c r="H559" t="s">
        <v>173</v>
      </c>
      <c r="I559" t="s">
        <v>46</v>
      </c>
      <c r="J559">
        <v>10015915559</v>
      </c>
      <c r="K559" s="19">
        <f>(C559-VLOOKUP(H559,Riders!$A$2:$C$1999,2,FALSE))/365</f>
        <v>22.720547945205478</v>
      </c>
    </row>
    <row r="560" spans="1:11" x14ac:dyDescent="0.35">
      <c r="A560" t="s">
        <v>162</v>
      </c>
      <c r="B560">
        <v>2022</v>
      </c>
      <c r="C560" s="10">
        <v>44695</v>
      </c>
      <c r="D560" t="s">
        <v>140</v>
      </c>
      <c r="E560" t="s">
        <v>91</v>
      </c>
      <c r="F560">
        <v>4</v>
      </c>
      <c r="G560">
        <v>5</v>
      </c>
      <c r="H560" t="s">
        <v>148</v>
      </c>
      <c r="I560" t="s">
        <v>56</v>
      </c>
      <c r="J560">
        <v>10007890932</v>
      </c>
      <c r="K560" s="19">
        <f>(C560-VLOOKUP(H560,Riders!$A$2:$C$1999,2,FALSE))/365</f>
        <v>27.920547945205481</v>
      </c>
    </row>
    <row r="561" spans="1:11" x14ac:dyDescent="0.35">
      <c r="A561" t="s">
        <v>162</v>
      </c>
      <c r="B561">
        <v>2022</v>
      </c>
      <c r="C561" s="10">
        <v>44695</v>
      </c>
      <c r="D561" t="s">
        <v>140</v>
      </c>
      <c r="E561" t="s">
        <v>91</v>
      </c>
      <c r="F561">
        <v>4</v>
      </c>
      <c r="G561">
        <v>6</v>
      </c>
      <c r="H561" t="s">
        <v>143</v>
      </c>
      <c r="I561" t="s">
        <v>95</v>
      </c>
      <c r="J561">
        <v>10009181234</v>
      </c>
      <c r="K561" s="19">
        <f>(C561-VLOOKUP(H561,Riders!$A$2:$C$1999,2,FALSE))/365</f>
        <v>27.115068493150684</v>
      </c>
    </row>
    <row r="562" spans="1:11" x14ac:dyDescent="0.35">
      <c r="A562" t="s">
        <v>162</v>
      </c>
      <c r="B562">
        <v>2022</v>
      </c>
      <c r="C562" s="10">
        <v>44695</v>
      </c>
      <c r="D562" t="s">
        <v>140</v>
      </c>
      <c r="E562" t="s">
        <v>91</v>
      </c>
      <c r="F562">
        <v>5</v>
      </c>
      <c r="G562">
        <v>1</v>
      </c>
      <c r="H562" t="s">
        <v>107</v>
      </c>
      <c r="I562" t="s">
        <v>168</v>
      </c>
      <c r="J562">
        <v>10020900955</v>
      </c>
      <c r="K562" s="19">
        <f>(C562-VLOOKUP(H562,Riders!$A$2:$C$1999,2,FALSE))/365</f>
        <v>29.424657534246574</v>
      </c>
    </row>
    <row r="563" spans="1:11" x14ac:dyDescent="0.35">
      <c r="A563" t="s">
        <v>162</v>
      </c>
      <c r="B563">
        <v>2022</v>
      </c>
      <c r="C563" s="10">
        <v>44695</v>
      </c>
      <c r="D563" t="s">
        <v>140</v>
      </c>
      <c r="E563" t="s">
        <v>91</v>
      </c>
      <c r="F563">
        <v>5</v>
      </c>
      <c r="G563">
        <v>2</v>
      </c>
      <c r="H563" t="s">
        <v>97</v>
      </c>
      <c r="I563" t="s">
        <v>29</v>
      </c>
      <c r="J563">
        <v>10048325582</v>
      </c>
      <c r="K563" s="19">
        <f>(C563-VLOOKUP(H563,Riders!$A$2:$C$1999,2,FALSE))/365</f>
        <v>30.301369863013697</v>
      </c>
    </row>
    <row r="564" spans="1:11" x14ac:dyDescent="0.35">
      <c r="A564" t="s">
        <v>162</v>
      </c>
      <c r="B564">
        <v>2022</v>
      </c>
      <c r="C564" s="10">
        <v>44695</v>
      </c>
      <c r="D564" t="s">
        <v>140</v>
      </c>
      <c r="E564" t="s">
        <v>91</v>
      </c>
      <c r="F564">
        <v>5</v>
      </c>
      <c r="G564">
        <v>3</v>
      </c>
      <c r="H564" t="s">
        <v>174</v>
      </c>
      <c r="I564" t="s">
        <v>37</v>
      </c>
      <c r="J564">
        <v>10006552534</v>
      </c>
      <c r="K564" s="19">
        <f>(C564-VLOOKUP(H564,Riders!$A$2:$C$1999,2,FALSE))/365</f>
        <v>32.013698630136986</v>
      </c>
    </row>
    <row r="565" spans="1:11" x14ac:dyDescent="0.35">
      <c r="A565" t="s">
        <v>162</v>
      </c>
      <c r="B565">
        <v>2022</v>
      </c>
      <c r="C565" s="10">
        <v>44695</v>
      </c>
      <c r="D565" t="s">
        <v>140</v>
      </c>
      <c r="E565" t="s">
        <v>91</v>
      </c>
      <c r="F565">
        <v>5</v>
      </c>
      <c r="G565">
        <v>4</v>
      </c>
      <c r="H565" t="s">
        <v>103</v>
      </c>
      <c r="I565" t="s">
        <v>104</v>
      </c>
      <c r="J565">
        <v>10009010876</v>
      </c>
      <c r="K565" s="19">
        <f>(C565-VLOOKUP(H565,Riders!$A$2:$C$1999,2,FALSE))/365</f>
        <v>28.301369863013697</v>
      </c>
    </row>
    <row r="566" spans="1:11" x14ac:dyDescent="0.35">
      <c r="A566" t="s">
        <v>162</v>
      </c>
      <c r="B566">
        <v>2022</v>
      </c>
      <c r="C566" s="10">
        <v>44695</v>
      </c>
      <c r="D566" t="s">
        <v>140</v>
      </c>
      <c r="E566" t="s">
        <v>91</v>
      </c>
      <c r="F566">
        <v>5</v>
      </c>
      <c r="G566">
        <v>5</v>
      </c>
      <c r="H566" t="s">
        <v>175</v>
      </c>
      <c r="I566" t="s">
        <v>82</v>
      </c>
      <c r="J566">
        <v>10061956813</v>
      </c>
      <c r="K566" s="19">
        <f>(C566-VLOOKUP(H566,Riders!$A$2:$C$1999,2,FALSE))/365</f>
        <v>20.539726027397261</v>
      </c>
    </row>
    <row r="567" spans="1:11" x14ac:dyDescent="0.35">
      <c r="A567" t="s">
        <v>162</v>
      </c>
      <c r="B567">
        <v>2022</v>
      </c>
      <c r="C567" s="10">
        <v>44695</v>
      </c>
      <c r="D567" t="s">
        <v>140</v>
      </c>
      <c r="E567" t="s">
        <v>91</v>
      </c>
      <c r="F567">
        <v>5</v>
      </c>
      <c r="G567">
        <v>6</v>
      </c>
      <c r="H567" t="s">
        <v>132</v>
      </c>
      <c r="I567" t="s">
        <v>113</v>
      </c>
      <c r="J567">
        <v>10015483305</v>
      </c>
      <c r="K567" s="19">
        <f>(C567-VLOOKUP(H567,Riders!$A$2:$C$1999,2,FALSE))/365</f>
        <v>22.852054794520548</v>
      </c>
    </row>
    <row r="568" spans="1:11" x14ac:dyDescent="0.35">
      <c r="A568" t="s">
        <v>162</v>
      </c>
      <c r="B568">
        <v>2022</v>
      </c>
      <c r="C568" s="10">
        <v>44695</v>
      </c>
      <c r="D568" t="s">
        <v>140</v>
      </c>
      <c r="E568" t="s">
        <v>91</v>
      </c>
      <c r="F568">
        <v>6</v>
      </c>
      <c r="G568">
        <v>1</v>
      </c>
      <c r="H568" t="s">
        <v>106</v>
      </c>
      <c r="I568" t="s">
        <v>102</v>
      </c>
      <c r="J568">
        <v>10006894559</v>
      </c>
      <c r="K568" s="19">
        <f>(C568-VLOOKUP(H568,Riders!$A$2:$C$1999,2,FALSE))/365</f>
        <v>29.739726027397261</v>
      </c>
    </row>
    <row r="569" spans="1:11" x14ac:dyDescent="0.35">
      <c r="A569" t="s">
        <v>162</v>
      </c>
      <c r="B569">
        <v>2022</v>
      </c>
      <c r="C569" s="10">
        <v>44695</v>
      </c>
      <c r="D569" t="s">
        <v>140</v>
      </c>
      <c r="E569" t="s">
        <v>91</v>
      </c>
      <c r="F569">
        <v>6</v>
      </c>
      <c r="G569">
        <v>2</v>
      </c>
      <c r="H569" t="s">
        <v>50</v>
      </c>
      <c r="I569" t="s">
        <v>44</v>
      </c>
      <c r="J569">
        <v>10009039774</v>
      </c>
      <c r="K569" s="19">
        <f>(C569-VLOOKUP(H569,Riders!$A$2:$C$1999,2,FALSE))/365</f>
        <v>27.835616438356166</v>
      </c>
    </row>
    <row r="570" spans="1:11" x14ac:dyDescent="0.35">
      <c r="A570" t="s">
        <v>162</v>
      </c>
      <c r="B570">
        <v>2022</v>
      </c>
      <c r="C570" s="10">
        <v>44695</v>
      </c>
      <c r="D570" t="s">
        <v>140</v>
      </c>
      <c r="E570" t="s">
        <v>91</v>
      </c>
      <c r="F570">
        <v>6</v>
      </c>
      <c r="G570">
        <v>3</v>
      </c>
      <c r="H570" t="s">
        <v>105</v>
      </c>
      <c r="I570" t="s">
        <v>39</v>
      </c>
      <c r="J570">
        <v>10052089586</v>
      </c>
      <c r="K570" s="19">
        <f>(C570-VLOOKUP(H570,Riders!$A$2:$C$1999,2,FALSE))/365</f>
        <v>23.36986301369863</v>
      </c>
    </row>
    <row r="571" spans="1:11" x14ac:dyDescent="0.35">
      <c r="A571" t="s">
        <v>162</v>
      </c>
      <c r="B571">
        <v>2022</v>
      </c>
      <c r="C571" s="10">
        <v>44695</v>
      </c>
      <c r="D571" t="s">
        <v>140</v>
      </c>
      <c r="E571" t="s">
        <v>91</v>
      </c>
      <c r="F571">
        <v>6</v>
      </c>
      <c r="G571">
        <v>4</v>
      </c>
      <c r="H571" t="s">
        <v>55</v>
      </c>
      <c r="I571" t="s">
        <v>56</v>
      </c>
      <c r="J571">
        <v>10064034229</v>
      </c>
      <c r="K571" s="19">
        <f>(C571-VLOOKUP(H571,Riders!$A$2:$C$1999,2,FALSE))/365</f>
        <v>21.605479452054794</v>
      </c>
    </row>
    <row r="572" spans="1:11" x14ac:dyDescent="0.35">
      <c r="A572" t="s">
        <v>162</v>
      </c>
      <c r="B572">
        <v>2022</v>
      </c>
      <c r="C572" s="10">
        <v>44695</v>
      </c>
      <c r="D572" t="s">
        <v>140</v>
      </c>
      <c r="E572" t="s">
        <v>91</v>
      </c>
      <c r="F572">
        <v>6</v>
      </c>
      <c r="G572">
        <v>5</v>
      </c>
      <c r="H572" t="s">
        <v>32</v>
      </c>
      <c r="I572" t="s">
        <v>33</v>
      </c>
      <c r="J572">
        <v>10048888990</v>
      </c>
      <c r="K572" s="19">
        <f>(C572-VLOOKUP(H572,Riders!$A$2:$C$1999,2,FALSE))/365</f>
        <v>20.506849315068493</v>
      </c>
    </row>
    <row r="573" spans="1:11" x14ac:dyDescent="0.35">
      <c r="A573" t="s">
        <v>162</v>
      </c>
      <c r="B573">
        <v>2022</v>
      </c>
      <c r="C573" s="10">
        <v>44695</v>
      </c>
      <c r="D573" t="s">
        <v>140</v>
      </c>
      <c r="E573" t="s">
        <v>91</v>
      </c>
      <c r="F573">
        <v>6</v>
      </c>
      <c r="G573">
        <v>6</v>
      </c>
      <c r="H573" t="s">
        <v>125</v>
      </c>
      <c r="I573" t="s">
        <v>75</v>
      </c>
      <c r="J573">
        <v>10017950943</v>
      </c>
      <c r="K573" s="19">
        <f>(C573-VLOOKUP(H573,Riders!$A$2:$C$1999,2,FALSE))/365</f>
        <v>25.260273972602739</v>
      </c>
    </row>
    <row r="574" spans="1:11" x14ac:dyDescent="0.35">
      <c r="A574" t="s">
        <v>162</v>
      </c>
      <c r="B574">
        <v>2022</v>
      </c>
      <c r="C574" s="10">
        <v>44695</v>
      </c>
      <c r="D574" t="s">
        <v>140</v>
      </c>
      <c r="E574" t="s">
        <v>117</v>
      </c>
      <c r="F574">
        <v>1</v>
      </c>
      <c r="G574">
        <v>1</v>
      </c>
      <c r="H574" t="s">
        <v>105</v>
      </c>
      <c r="I574" t="s">
        <v>39</v>
      </c>
      <c r="J574">
        <v>10052089586</v>
      </c>
      <c r="K574" s="19">
        <f>(C574-VLOOKUP(H574,Riders!$A$2:$C$1999,2,FALSE))/365</f>
        <v>23.36986301369863</v>
      </c>
    </row>
    <row r="575" spans="1:11" x14ac:dyDescent="0.35">
      <c r="A575" t="s">
        <v>162</v>
      </c>
      <c r="B575">
        <v>2022</v>
      </c>
      <c r="C575" s="10">
        <v>44695</v>
      </c>
      <c r="D575" t="s">
        <v>140</v>
      </c>
      <c r="E575" t="s">
        <v>117</v>
      </c>
      <c r="F575">
        <v>1</v>
      </c>
      <c r="G575">
        <v>2</v>
      </c>
      <c r="H575" t="s">
        <v>171</v>
      </c>
      <c r="I575" t="s">
        <v>82</v>
      </c>
      <c r="J575">
        <v>10007073506</v>
      </c>
      <c r="K575" s="19">
        <f>(C575-VLOOKUP(H575,Riders!$A$2:$C$1999,2,FALSE))/365</f>
        <v>31.884931506849316</v>
      </c>
    </row>
    <row r="576" spans="1:11" x14ac:dyDescent="0.35">
      <c r="A576" t="s">
        <v>162</v>
      </c>
      <c r="B576">
        <v>2022</v>
      </c>
      <c r="C576" s="10">
        <v>44695</v>
      </c>
      <c r="D576" t="s">
        <v>140</v>
      </c>
      <c r="E576" t="s">
        <v>117</v>
      </c>
      <c r="F576">
        <v>1</v>
      </c>
      <c r="G576">
        <v>3</v>
      </c>
      <c r="H576" t="s">
        <v>22</v>
      </c>
      <c r="I576" t="s">
        <v>23</v>
      </c>
      <c r="J576">
        <v>10007379761</v>
      </c>
      <c r="K576" s="19">
        <f>(C576-VLOOKUP(H576,Riders!$A$2:$C$1999,2,FALSE))/365</f>
        <v>29.18082191780822</v>
      </c>
    </row>
    <row r="577" spans="1:11" x14ac:dyDescent="0.35">
      <c r="A577" t="s">
        <v>162</v>
      </c>
      <c r="B577">
        <v>2022</v>
      </c>
      <c r="C577" s="10">
        <v>44695</v>
      </c>
      <c r="D577" t="s">
        <v>140</v>
      </c>
      <c r="E577" t="s">
        <v>117</v>
      </c>
      <c r="F577">
        <v>1</v>
      </c>
      <c r="G577">
        <v>4</v>
      </c>
      <c r="H577" t="s">
        <v>103</v>
      </c>
      <c r="I577" t="s">
        <v>104</v>
      </c>
      <c r="J577">
        <v>10009010876</v>
      </c>
      <c r="K577" s="19">
        <f>(C577-VLOOKUP(H577,Riders!$A$2:$C$1999,2,FALSE))/365</f>
        <v>28.301369863013697</v>
      </c>
    </row>
    <row r="578" spans="1:11" x14ac:dyDescent="0.35">
      <c r="A578" t="s">
        <v>162</v>
      </c>
      <c r="B578">
        <v>2022</v>
      </c>
      <c r="C578" s="10">
        <v>44695</v>
      </c>
      <c r="D578" t="s">
        <v>140</v>
      </c>
      <c r="E578" t="s">
        <v>117</v>
      </c>
      <c r="F578">
        <v>1</v>
      </c>
      <c r="G578">
        <v>5</v>
      </c>
      <c r="H578" t="s">
        <v>148</v>
      </c>
      <c r="I578" t="s">
        <v>56</v>
      </c>
      <c r="J578">
        <v>10007890932</v>
      </c>
      <c r="K578" s="19">
        <f>(C578-VLOOKUP(H578,Riders!$A$2:$C$1999,2,FALSE))/365</f>
        <v>27.920547945205481</v>
      </c>
    </row>
    <row r="579" spans="1:11" x14ac:dyDescent="0.35">
      <c r="A579" t="s">
        <v>162</v>
      </c>
      <c r="B579">
        <v>2022</v>
      </c>
      <c r="C579" s="10">
        <v>44695</v>
      </c>
      <c r="D579" t="s">
        <v>140</v>
      </c>
      <c r="E579" t="s">
        <v>117</v>
      </c>
      <c r="F579">
        <v>2</v>
      </c>
      <c r="G579">
        <v>1</v>
      </c>
      <c r="H579" t="s">
        <v>143</v>
      </c>
      <c r="I579" t="s">
        <v>95</v>
      </c>
      <c r="J579">
        <v>10009181234</v>
      </c>
      <c r="K579" s="19">
        <f>(C579-VLOOKUP(H579,Riders!$A$2:$C$1999,2,FALSE))/365</f>
        <v>27.115068493150684</v>
      </c>
    </row>
    <row r="580" spans="1:11" x14ac:dyDescent="0.35">
      <c r="A580" t="s">
        <v>162</v>
      </c>
      <c r="B580">
        <v>2022</v>
      </c>
      <c r="C580" s="10">
        <v>44695</v>
      </c>
      <c r="D580" t="s">
        <v>140</v>
      </c>
      <c r="E580" t="s">
        <v>117</v>
      </c>
      <c r="F580">
        <v>2</v>
      </c>
      <c r="G580">
        <v>2</v>
      </c>
      <c r="H580" t="s">
        <v>167</v>
      </c>
      <c r="I580" t="s">
        <v>46</v>
      </c>
      <c r="J580">
        <v>10005953154</v>
      </c>
      <c r="K580" s="19">
        <f>(C580-VLOOKUP(H580,Riders!$A$2:$C$1999,2,FALSE))/365</f>
        <v>32.367123287671234</v>
      </c>
    </row>
    <row r="581" spans="1:11" x14ac:dyDescent="0.35">
      <c r="A581" t="s">
        <v>162</v>
      </c>
      <c r="B581">
        <v>2022</v>
      </c>
      <c r="C581" s="10">
        <v>44695</v>
      </c>
      <c r="D581" t="s">
        <v>140</v>
      </c>
      <c r="E581" t="s">
        <v>117</v>
      </c>
      <c r="F581">
        <v>2</v>
      </c>
      <c r="G581">
        <v>3</v>
      </c>
      <c r="H581" t="s">
        <v>163</v>
      </c>
      <c r="I581" t="s">
        <v>164</v>
      </c>
      <c r="J581">
        <v>10072398356</v>
      </c>
      <c r="K581" s="19">
        <f>(C581-VLOOKUP(H581,Riders!$A$2:$C$1999,2,FALSE))/365</f>
        <v>21.964383561643835</v>
      </c>
    </row>
    <row r="582" spans="1:11" x14ac:dyDescent="0.35">
      <c r="A582" t="s">
        <v>162</v>
      </c>
      <c r="B582">
        <v>2022</v>
      </c>
      <c r="C582" s="10">
        <v>44695</v>
      </c>
      <c r="D582" t="s">
        <v>140</v>
      </c>
      <c r="E582" t="s">
        <v>117</v>
      </c>
      <c r="F582">
        <v>2</v>
      </c>
      <c r="G582">
        <v>4</v>
      </c>
      <c r="H582" t="s">
        <v>175</v>
      </c>
      <c r="I582" t="s">
        <v>82</v>
      </c>
      <c r="J582">
        <v>10061956813</v>
      </c>
      <c r="K582" s="19">
        <f>(C582-VLOOKUP(H582,Riders!$A$2:$C$1999,2,FALSE))/365</f>
        <v>20.539726027397261</v>
      </c>
    </row>
    <row r="583" spans="1:11" x14ac:dyDescent="0.35">
      <c r="A583" t="s">
        <v>162</v>
      </c>
      <c r="B583">
        <v>2022</v>
      </c>
      <c r="C583" s="10">
        <v>44695</v>
      </c>
      <c r="D583" t="s">
        <v>140</v>
      </c>
      <c r="E583" t="s">
        <v>117</v>
      </c>
      <c r="F583">
        <v>2</v>
      </c>
      <c r="G583">
        <v>5</v>
      </c>
      <c r="H583" t="s">
        <v>55</v>
      </c>
      <c r="I583" t="s">
        <v>56</v>
      </c>
      <c r="J583">
        <v>10064034229</v>
      </c>
      <c r="K583" s="19">
        <f>(C583-VLOOKUP(H583,Riders!$A$2:$C$1999,2,FALSE))/365</f>
        <v>21.605479452054794</v>
      </c>
    </row>
    <row r="584" spans="1:11" x14ac:dyDescent="0.35">
      <c r="A584" t="s">
        <v>162</v>
      </c>
      <c r="B584">
        <v>2022</v>
      </c>
      <c r="C584" s="10">
        <v>44695</v>
      </c>
      <c r="D584" t="s">
        <v>140</v>
      </c>
      <c r="E584" t="s">
        <v>117</v>
      </c>
      <c r="F584">
        <v>3</v>
      </c>
      <c r="G584">
        <v>1</v>
      </c>
      <c r="H584" t="s">
        <v>132</v>
      </c>
      <c r="I584" t="s">
        <v>113</v>
      </c>
      <c r="J584">
        <v>10015483305</v>
      </c>
      <c r="K584" s="19">
        <f>(C584-VLOOKUP(H584,Riders!$A$2:$C$1999,2,FALSE))/365</f>
        <v>22.852054794520548</v>
      </c>
    </row>
    <row r="585" spans="1:11" x14ac:dyDescent="0.35">
      <c r="A585" t="s">
        <v>162</v>
      </c>
      <c r="B585">
        <v>2022</v>
      </c>
      <c r="C585" s="10">
        <v>44695</v>
      </c>
      <c r="D585" t="s">
        <v>140</v>
      </c>
      <c r="E585" t="s">
        <v>117</v>
      </c>
      <c r="F585">
        <v>3</v>
      </c>
      <c r="G585">
        <v>2</v>
      </c>
      <c r="H585" t="s">
        <v>153</v>
      </c>
      <c r="I585" t="s">
        <v>154</v>
      </c>
      <c r="J585">
        <v>10004717719</v>
      </c>
      <c r="K585" s="19">
        <f>(C585-VLOOKUP(H585,Riders!$A$2:$C$1999,2,FALSE))/365</f>
        <v>33.452054794520549</v>
      </c>
    </row>
    <row r="586" spans="1:11" x14ac:dyDescent="0.35">
      <c r="A586" t="s">
        <v>162</v>
      </c>
      <c r="B586">
        <v>2022</v>
      </c>
      <c r="C586" s="10">
        <v>44695</v>
      </c>
      <c r="D586" t="s">
        <v>140</v>
      </c>
      <c r="E586" t="s">
        <v>117</v>
      </c>
      <c r="F586">
        <v>3</v>
      </c>
      <c r="G586">
        <v>3</v>
      </c>
      <c r="H586" t="s">
        <v>32</v>
      </c>
      <c r="I586" t="s">
        <v>33</v>
      </c>
      <c r="J586">
        <v>10048888990</v>
      </c>
      <c r="K586" s="19">
        <f>(C586-VLOOKUP(H586,Riders!$A$2:$C$1999,2,FALSE))/365</f>
        <v>20.506849315068493</v>
      </c>
    </row>
    <row r="587" spans="1:11" x14ac:dyDescent="0.35">
      <c r="A587" t="s">
        <v>162</v>
      </c>
      <c r="B587">
        <v>2022</v>
      </c>
      <c r="C587" s="10">
        <v>44695</v>
      </c>
      <c r="D587" t="s">
        <v>140</v>
      </c>
      <c r="E587" t="s">
        <v>117</v>
      </c>
      <c r="F587">
        <v>3</v>
      </c>
      <c r="G587">
        <v>4</v>
      </c>
      <c r="H587" t="s">
        <v>165</v>
      </c>
      <c r="I587" t="s">
        <v>166</v>
      </c>
      <c r="J587">
        <v>10041041993</v>
      </c>
      <c r="K587" s="19">
        <f>(C587-VLOOKUP(H587,Riders!$A$2:$C$1999,2,FALSE))/365</f>
        <v>20.906849315068492</v>
      </c>
    </row>
    <row r="588" spans="1:11" x14ac:dyDescent="0.35">
      <c r="A588" t="s">
        <v>162</v>
      </c>
      <c r="B588">
        <v>2022</v>
      </c>
      <c r="C588" s="10">
        <v>44695</v>
      </c>
      <c r="D588" t="s">
        <v>140</v>
      </c>
      <c r="E588" t="s">
        <v>117</v>
      </c>
      <c r="F588">
        <v>4</v>
      </c>
      <c r="G588">
        <v>1</v>
      </c>
      <c r="H588" t="s">
        <v>125</v>
      </c>
      <c r="I588" t="s">
        <v>75</v>
      </c>
      <c r="J588">
        <v>10017950943</v>
      </c>
      <c r="K588" s="19">
        <f>(C588-VLOOKUP(H588,Riders!$A$2:$C$1999,2,FALSE))/365</f>
        <v>25.260273972602739</v>
      </c>
    </row>
    <row r="589" spans="1:11" x14ac:dyDescent="0.35">
      <c r="A589" t="s">
        <v>162</v>
      </c>
      <c r="B589">
        <v>2022</v>
      </c>
      <c r="C589" s="10">
        <v>44695</v>
      </c>
      <c r="D589" t="s">
        <v>140</v>
      </c>
      <c r="E589" t="s">
        <v>117</v>
      </c>
      <c r="F589">
        <v>4</v>
      </c>
      <c r="G589">
        <v>2</v>
      </c>
      <c r="H589" t="s">
        <v>172</v>
      </c>
      <c r="I589" t="s">
        <v>42</v>
      </c>
      <c r="J589">
        <v>10010166590</v>
      </c>
      <c r="K589" s="19">
        <f>(C589-VLOOKUP(H589,Riders!$A$2:$C$1999,2,FALSE))/365</f>
        <v>23.580821917808219</v>
      </c>
    </row>
    <row r="590" spans="1:11" x14ac:dyDescent="0.35">
      <c r="A590" t="s">
        <v>162</v>
      </c>
      <c r="B590">
        <v>2022</v>
      </c>
      <c r="C590" s="10">
        <v>44695</v>
      </c>
      <c r="D590" t="s">
        <v>140</v>
      </c>
      <c r="E590" t="s">
        <v>117</v>
      </c>
      <c r="F590">
        <v>4</v>
      </c>
      <c r="G590">
        <v>3</v>
      </c>
      <c r="H590" t="s">
        <v>98</v>
      </c>
      <c r="I590" t="s">
        <v>168</v>
      </c>
      <c r="J590">
        <v>10010592279</v>
      </c>
      <c r="K590" s="19">
        <f>(C590-VLOOKUP(H590,Riders!$A$2:$C$1999,2,FALSE))/365</f>
        <v>28.375342465753423</v>
      </c>
    </row>
    <row r="591" spans="1:11" x14ac:dyDescent="0.35">
      <c r="A591" t="s">
        <v>162</v>
      </c>
      <c r="B591">
        <v>2022</v>
      </c>
      <c r="C591" s="10">
        <v>44695</v>
      </c>
      <c r="D591" t="s">
        <v>140</v>
      </c>
      <c r="E591" t="s">
        <v>117</v>
      </c>
      <c r="F591">
        <v>4</v>
      </c>
      <c r="G591">
        <v>4</v>
      </c>
      <c r="H591" t="s">
        <v>94</v>
      </c>
      <c r="I591" t="s">
        <v>95</v>
      </c>
      <c r="J591">
        <v>10009181032</v>
      </c>
      <c r="K591" s="19">
        <f>(C591-VLOOKUP(H591,Riders!$A$2:$C$1999,2,FALSE))/365</f>
        <v>27.38082191780822</v>
      </c>
    </row>
    <row r="592" spans="1:11" x14ac:dyDescent="0.35">
      <c r="A592" t="s">
        <v>162</v>
      </c>
      <c r="B592">
        <v>2022</v>
      </c>
      <c r="C592" s="10">
        <v>44695</v>
      </c>
      <c r="D592" t="s">
        <v>140</v>
      </c>
      <c r="E592" t="s">
        <v>117</v>
      </c>
      <c r="F592">
        <v>5</v>
      </c>
      <c r="G592">
        <v>1</v>
      </c>
      <c r="H592" t="s">
        <v>97</v>
      </c>
      <c r="I592" t="s">
        <v>29</v>
      </c>
      <c r="J592">
        <v>10048325582</v>
      </c>
      <c r="K592" s="19">
        <f>(C592-VLOOKUP(H592,Riders!$A$2:$C$1999,2,FALSE))/365</f>
        <v>30.301369863013697</v>
      </c>
    </row>
    <row r="593" spans="1:11" x14ac:dyDescent="0.35">
      <c r="A593" t="s">
        <v>162</v>
      </c>
      <c r="B593">
        <v>2022</v>
      </c>
      <c r="C593" s="10">
        <v>44695</v>
      </c>
      <c r="D593" t="s">
        <v>140</v>
      </c>
      <c r="E593" t="s">
        <v>117</v>
      </c>
      <c r="F593">
        <v>5</v>
      </c>
      <c r="G593">
        <v>2</v>
      </c>
      <c r="H593" t="s">
        <v>62</v>
      </c>
      <c r="I593" t="s">
        <v>63</v>
      </c>
      <c r="J593">
        <v>10007351671</v>
      </c>
      <c r="K593" s="19">
        <f>(C593-VLOOKUP(H593,Riders!$A$2:$C$1999,2,FALSE))/365</f>
        <v>32.482191780821921</v>
      </c>
    </row>
    <row r="594" spans="1:11" x14ac:dyDescent="0.35">
      <c r="A594" t="s">
        <v>162</v>
      </c>
      <c r="B594">
        <v>2022</v>
      </c>
      <c r="C594" s="10">
        <v>44695</v>
      </c>
      <c r="D594" t="s">
        <v>140</v>
      </c>
      <c r="E594" t="s">
        <v>117</v>
      </c>
      <c r="F594">
        <v>5</v>
      </c>
      <c r="G594">
        <v>3</v>
      </c>
      <c r="H594" t="s">
        <v>54</v>
      </c>
      <c r="I594" t="s">
        <v>42</v>
      </c>
      <c r="J594">
        <v>10004612534</v>
      </c>
      <c r="K594" s="19">
        <f>(C594-VLOOKUP(H594,Riders!$A$2:$C$1999,2,FALSE))/365</f>
        <v>34.967123287671235</v>
      </c>
    </row>
    <row r="595" spans="1:11" x14ac:dyDescent="0.35">
      <c r="A595" t="s">
        <v>162</v>
      </c>
      <c r="B595">
        <v>2022</v>
      </c>
      <c r="C595" s="10">
        <v>44695</v>
      </c>
      <c r="D595" t="s">
        <v>140</v>
      </c>
      <c r="E595" t="s">
        <v>117</v>
      </c>
      <c r="F595">
        <v>5</v>
      </c>
      <c r="G595">
        <v>4</v>
      </c>
      <c r="H595" t="s">
        <v>36</v>
      </c>
      <c r="I595" t="s">
        <v>37</v>
      </c>
      <c r="J595">
        <v>10011152354</v>
      </c>
      <c r="K595" s="19">
        <f>(C595-VLOOKUP(H595,Riders!$A$2:$C$1999,2,FALSE))/365</f>
        <v>23.978082191780821</v>
      </c>
    </row>
    <row r="596" spans="1:11" x14ac:dyDescent="0.35">
      <c r="A596" t="s">
        <v>162</v>
      </c>
      <c r="B596">
        <v>2022</v>
      </c>
      <c r="C596" s="10">
        <v>44695</v>
      </c>
      <c r="D596" t="s">
        <v>140</v>
      </c>
      <c r="E596" t="s">
        <v>117</v>
      </c>
      <c r="F596">
        <v>5</v>
      </c>
      <c r="G596">
        <v>5</v>
      </c>
      <c r="H596" t="s">
        <v>30</v>
      </c>
      <c r="I596" t="s">
        <v>31</v>
      </c>
      <c r="J596">
        <v>10010773549</v>
      </c>
      <c r="K596" s="19">
        <f>(C596-VLOOKUP(H596,Riders!$A$2:$C$1999,2,FALSE))/365</f>
        <v>26.221917808219178</v>
      </c>
    </row>
    <row r="597" spans="1:11" x14ac:dyDescent="0.35">
      <c r="A597" t="s">
        <v>162</v>
      </c>
      <c r="B597">
        <v>2022</v>
      </c>
      <c r="C597" s="10">
        <v>44695</v>
      </c>
      <c r="D597" t="s">
        <v>140</v>
      </c>
      <c r="E597" t="s">
        <v>117</v>
      </c>
      <c r="F597">
        <v>6</v>
      </c>
      <c r="G597">
        <v>1</v>
      </c>
      <c r="H597" t="s">
        <v>50</v>
      </c>
      <c r="I597" t="s">
        <v>44</v>
      </c>
      <c r="J597">
        <v>10009039774</v>
      </c>
      <c r="K597" s="19">
        <f>(C597-VLOOKUP(H597,Riders!$A$2:$C$1999,2,FALSE))/365</f>
        <v>27.835616438356166</v>
      </c>
    </row>
    <row r="598" spans="1:11" x14ac:dyDescent="0.35">
      <c r="A598" t="s">
        <v>162</v>
      </c>
      <c r="B598">
        <v>2022</v>
      </c>
      <c r="C598" s="10">
        <v>44695</v>
      </c>
      <c r="D598" t="s">
        <v>140</v>
      </c>
      <c r="E598" t="s">
        <v>117</v>
      </c>
      <c r="F598">
        <v>6</v>
      </c>
      <c r="G598">
        <v>2</v>
      </c>
      <c r="H598" t="s">
        <v>173</v>
      </c>
      <c r="I598" t="s">
        <v>46</v>
      </c>
      <c r="J598">
        <v>10015915559</v>
      </c>
      <c r="K598" s="19">
        <f>(C598-VLOOKUP(H598,Riders!$A$2:$C$1999,2,FALSE))/365</f>
        <v>22.720547945205478</v>
      </c>
    </row>
    <row r="599" spans="1:11" x14ac:dyDescent="0.35">
      <c r="A599" t="s">
        <v>162</v>
      </c>
      <c r="B599">
        <v>2022</v>
      </c>
      <c r="C599" s="10">
        <v>44695</v>
      </c>
      <c r="D599" t="s">
        <v>140</v>
      </c>
      <c r="E599" t="s">
        <v>117</v>
      </c>
      <c r="F599">
        <v>6</v>
      </c>
      <c r="G599">
        <v>3</v>
      </c>
      <c r="H599" t="s">
        <v>174</v>
      </c>
      <c r="I599" t="s">
        <v>37</v>
      </c>
      <c r="J599">
        <v>10006552534</v>
      </c>
      <c r="K599" s="19">
        <f>(C599-VLOOKUP(H599,Riders!$A$2:$C$1999,2,FALSE))/365</f>
        <v>32.013698630136986</v>
      </c>
    </row>
    <row r="600" spans="1:11" x14ac:dyDescent="0.35">
      <c r="A600" t="s">
        <v>162</v>
      </c>
      <c r="B600">
        <v>2022</v>
      </c>
      <c r="C600" s="10">
        <v>44695</v>
      </c>
      <c r="D600" t="s">
        <v>140</v>
      </c>
      <c r="E600" t="s">
        <v>117</v>
      </c>
      <c r="F600">
        <v>6</v>
      </c>
      <c r="G600">
        <v>4</v>
      </c>
      <c r="H600" t="s">
        <v>170</v>
      </c>
      <c r="I600" t="s">
        <v>164</v>
      </c>
      <c r="J600">
        <v>10016222121</v>
      </c>
      <c r="K600" s="19">
        <f>(C600-VLOOKUP(H600,Riders!$A$2:$C$1999,2,FALSE))/365</f>
        <v>22.010958904109589</v>
      </c>
    </row>
    <row r="601" spans="1:11" x14ac:dyDescent="0.35">
      <c r="A601" t="s">
        <v>162</v>
      </c>
      <c r="B601">
        <v>2022</v>
      </c>
      <c r="C601" s="10">
        <v>44695</v>
      </c>
      <c r="D601" t="s">
        <v>140</v>
      </c>
      <c r="E601" t="s">
        <v>119</v>
      </c>
      <c r="F601">
        <v>1</v>
      </c>
      <c r="G601">
        <v>1</v>
      </c>
      <c r="H601" t="s">
        <v>112</v>
      </c>
      <c r="I601" t="s">
        <v>75</v>
      </c>
      <c r="J601">
        <v>10009967641</v>
      </c>
      <c r="K601" s="19">
        <f>(C601-VLOOKUP(H601,Riders!$A$2:$C$1999,2,FALSE))/365</f>
        <v>25.073972602739726</v>
      </c>
    </row>
    <row r="602" spans="1:11" x14ac:dyDescent="0.35">
      <c r="A602" t="s">
        <v>162</v>
      </c>
      <c r="B602">
        <v>2022</v>
      </c>
      <c r="C602" s="10">
        <v>44695</v>
      </c>
      <c r="D602" t="s">
        <v>140</v>
      </c>
      <c r="E602" t="s">
        <v>119</v>
      </c>
      <c r="F602">
        <v>1</v>
      </c>
      <c r="G602">
        <v>2</v>
      </c>
      <c r="H602" t="s">
        <v>106</v>
      </c>
      <c r="I602" t="s">
        <v>102</v>
      </c>
      <c r="J602">
        <v>10006894559</v>
      </c>
      <c r="K602" s="19">
        <f>(C602-VLOOKUP(H602,Riders!$A$2:$C$1999,2,FALSE))/365</f>
        <v>29.739726027397261</v>
      </c>
    </row>
    <row r="603" spans="1:11" x14ac:dyDescent="0.35">
      <c r="A603" t="s">
        <v>162</v>
      </c>
      <c r="B603">
        <v>2022</v>
      </c>
      <c r="C603" s="10">
        <v>44695</v>
      </c>
      <c r="D603" t="s">
        <v>140</v>
      </c>
      <c r="E603" t="s">
        <v>119</v>
      </c>
      <c r="F603">
        <v>1</v>
      </c>
      <c r="G603">
        <v>3</v>
      </c>
      <c r="H603" t="s">
        <v>50</v>
      </c>
      <c r="I603" t="s">
        <v>44</v>
      </c>
      <c r="J603">
        <v>10009039774</v>
      </c>
      <c r="K603" s="19">
        <f>(C603-VLOOKUP(H603,Riders!$A$2:$C$1999,2,FALSE))/365</f>
        <v>27.835616438356166</v>
      </c>
    </row>
    <row r="604" spans="1:11" x14ac:dyDescent="0.35">
      <c r="A604" t="s">
        <v>162</v>
      </c>
      <c r="B604">
        <v>2022</v>
      </c>
      <c r="C604" s="10">
        <v>44695</v>
      </c>
      <c r="D604" t="s">
        <v>140</v>
      </c>
      <c r="E604" t="s">
        <v>119</v>
      </c>
      <c r="F604">
        <v>1</v>
      </c>
      <c r="G604">
        <v>4</v>
      </c>
      <c r="H604" t="s">
        <v>143</v>
      </c>
      <c r="I604" t="s">
        <v>95</v>
      </c>
      <c r="J604">
        <v>10009181234</v>
      </c>
      <c r="K604" s="19">
        <f>(C604-VLOOKUP(H604,Riders!$A$2:$C$1999,2,FALSE))/365</f>
        <v>27.115068493150684</v>
      </c>
    </row>
    <row r="605" spans="1:11" x14ac:dyDescent="0.35">
      <c r="A605" t="s">
        <v>162</v>
      </c>
      <c r="B605">
        <v>2022</v>
      </c>
      <c r="C605" s="10">
        <v>44695</v>
      </c>
      <c r="D605" t="s">
        <v>140</v>
      </c>
      <c r="E605" t="s">
        <v>119</v>
      </c>
      <c r="F605">
        <v>1</v>
      </c>
      <c r="G605">
        <v>5</v>
      </c>
      <c r="H605" t="s">
        <v>47</v>
      </c>
      <c r="I605" t="s">
        <v>33</v>
      </c>
      <c r="J605">
        <v>10064209839</v>
      </c>
      <c r="K605" s="19">
        <f>(C605-VLOOKUP(H605,Riders!$A$2:$C$1999,2,FALSE))/365</f>
        <v>25.457534246575342</v>
      </c>
    </row>
    <row r="606" spans="1:11" x14ac:dyDescent="0.35">
      <c r="A606" t="s">
        <v>162</v>
      </c>
      <c r="B606">
        <v>2022</v>
      </c>
      <c r="C606" s="10">
        <v>44695</v>
      </c>
      <c r="D606" t="s">
        <v>140</v>
      </c>
      <c r="E606" t="s">
        <v>119</v>
      </c>
      <c r="F606">
        <v>1</v>
      </c>
      <c r="G606">
        <v>6</v>
      </c>
      <c r="H606" t="s">
        <v>132</v>
      </c>
      <c r="I606" t="s">
        <v>113</v>
      </c>
      <c r="J606">
        <v>10015483305</v>
      </c>
      <c r="K606" s="19">
        <f>(C606-VLOOKUP(H606,Riders!$A$2:$C$1999,2,FALSE))/365</f>
        <v>22.852054794520548</v>
      </c>
    </row>
    <row r="607" spans="1:11" x14ac:dyDescent="0.35">
      <c r="A607" t="s">
        <v>162</v>
      </c>
      <c r="B607">
        <v>2022</v>
      </c>
      <c r="C607" s="10">
        <v>44695</v>
      </c>
      <c r="D607" t="s">
        <v>140</v>
      </c>
      <c r="E607" t="s">
        <v>119</v>
      </c>
      <c r="F607">
        <v>2</v>
      </c>
      <c r="G607">
        <v>1</v>
      </c>
      <c r="H607" t="s">
        <v>100</v>
      </c>
      <c r="I607" t="s">
        <v>44</v>
      </c>
      <c r="J607">
        <v>10010830840</v>
      </c>
      <c r="K607" s="19">
        <f>(C607-VLOOKUP(H607,Riders!$A$2:$C$1999,2,FALSE))/365</f>
        <v>23.55890410958904</v>
      </c>
    </row>
    <row r="608" spans="1:11" x14ac:dyDescent="0.35">
      <c r="A608" t="s">
        <v>162</v>
      </c>
      <c r="B608">
        <v>2022</v>
      </c>
      <c r="C608" s="10">
        <v>44695</v>
      </c>
      <c r="D608" t="s">
        <v>140</v>
      </c>
      <c r="E608" t="s">
        <v>119</v>
      </c>
      <c r="F608">
        <v>2</v>
      </c>
      <c r="G608">
        <v>2</v>
      </c>
      <c r="H608" t="s">
        <v>101</v>
      </c>
      <c r="I608" t="s">
        <v>102</v>
      </c>
      <c r="J608">
        <v>10015145724</v>
      </c>
      <c r="K608" s="19">
        <f>(C608-VLOOKUP(H608,Riders!$A$2:$C$1999,2,FALSE))/365</f>
        <v>23.090410958904108</v>
      </c>
    </row>
    <row r="609" spans="1:11" x14ac:dyDescent="0.35">
      <c r="A609" t="s">
        <v>162</v>
      </c>
      <c r="B609">
        <v>2022</v>
      </c>
      <c r="C609" s="10">
        <v>44695</v>
      </c>
      <c r="D609" t="s">
        <v>140</v>
      </c>
      <c r="E609" t="s">
        <v>119</v>
      </c>
      <c r="F609">
        <v>2</v>
      </c>
      <c r="G609">
        <v>3</v>
      </c>
      <c r="H609" t="s">
        <v>97</v>
      </c>
      <c r="I609" t="s">
        <v>29</v>
      </c>
      <c r="J609">
        <v>10048325582</v>
      </c>
      <c r="K609" s="19">
        <f>(C609-VLOOKUP(H609,Riders!$A$2:$C$1999,2,FALSE))/365</f>
        <v>30.301369863013697</v>
      </c>
    </row>
    <row r="610" spans="1:11" x14ac:dyDescent="0.35">
      <c r="A610" t="s">
        <v>162</v>
      </c>
      <c r="B610">
        <v>2022</v>
      </c>
      <c r="C610" s="10">
        <v>44695</v>
      </c>
      <c r="D610" t="s">
        <v>140</v>
      </c>
      <c r="E610" t="s">
        <v>119</v>
      </c>
      <c r="F610">
        <v>2</v>
      </c>
      <c r="G610">
        <v>4</v>
      </c>
      <c r="H610" t="s">
        <v>125</v>
      </c>
      <c r="I610" t="s">
        <v>75</v>
      </c>
      <c r="J610">
        <v>10017950943</v>
      </c>
      <c r="K610" s="19">
        <f>(C610-VLOOKUP(H610,Riders!$A$2:$C$1999,2,FALSE))/365</f>
        <v>25.260273972602739</v>
      </c>
    </row>
    <row r="611" spans="1:11" x14ac:dyDescent="0.35">
      <c r="A611" t="s">
        <v>162</v>
      </c>
      <c r="B611">
        <v>2022</v>
      </c>
      <c r="C611" s="10">
        <v>44695</v>
      </c>
      <c r="D611" t="s">
        <v>140</v>
      </c>
      <c r="E611" t="s">
        <v>119</v>
      </c>
      <c r="F611">
        <v>2</v>
      </c>
      <c r="G611">
        <v>5</v>
      </c>
      <c r="H611" t="s">
        <v>107</v>
      </c>
      <c r="I611" t="s">
        <v>168</v>
      </c>
      <c r="J611">
        <v>10020900955</v>
      </c>
      <c r="K611" s="19">
        <f>(C611-VLOOKUP(H611,Riders!$A$2:$C$1999,2,FALSE))/365</f>
        <v>29.424657534246574</v>
      </c>
    </row>
    <row r="612" spans="1:11" x14ac:dyDescent="0.35">
      <c r="A612" t="s">
        <v>162</v>
      </c>
      <c r="B612">
        <v>2022</v>
      </c>
      <c r="C612" s="10">
        <v>44695</v>
      </c>
      <c r="D612" t="s">
        <v>140</v>
      </c>
      <c r="E612" t="s">
        <v>119</v>
      </c>
      <c r="F612">
        <v>2</v>
      </c>
      <c r="G612">
        <v>6</v>
      </c>
      <c r="H612" t="s">
        <v>105</v>
      </c>
      <c r="I612" t="s">
        <v>39</v>
      </c>
      <c r="J612">
        <v>10052089586</v>
      </c>
      <c r="K612" s="19">
        <f>(C612-VLOOKUP(H612,Riders!$A$2:$C$1999,2,FALSE))/365</f>
        <v>23.36986301369863</v>
      </c>
    </row>
    <row r="613" spans="1:11" x14ac:dyDescent="0.35">
      <c r="A613" t="s">
        <v>162</v>
      </c>
      <c r="B613">
        <v>2022</v>
      </c>
      <c r="C613" s="10">
        <v>44695</v>
      </c>
      <c r="D613" t="s">
        <v>140</v>
      </c>
      <c r="E613" t="s">
        <v>121</v>
      </c>
      <c r="F613">
        <v>1</v>
      </c>
      <c r="G613">
        <v>1</v>
      </c>
      <c r="H613" t="s">
        <v>100</v>
      </c>
      <c r="I613" t="s">
        <v>44</v>
      </c>
      <c r="J613">
        <v>10010830840</v>
      </c>
      <c r="K613" s="19">
        <v>23.55890410958904</v>
      </c>
    </row>
    <row r="614" spans="1:11" x14ac:dyDescent="0.35">
      <c r="A614" t="s">
        <v>162</v>
      </c>
      <c r="B614">
        <v>2022</v>
      </c>
      <c r="C614" s="10">
        <v>44695</v>
      </c>
      <c r="D614" t="s">
        <v>140</v>
      </c>
      <c r="E614" t="s">
        <v>121</v>
      </c>
      <c r="F614">
        <v>1</v>
      </c>
      <c r="G614">
        <v>2</v>
      </c>
      <c r="H614" t="s">
        <v>101</v>
      </c>
      <c r="I614" t="s">
        <v>102</v>
      </c>
      <c r="J614">
        <v>10015145724</v>
      </c>
      <c r="K614" s="19">
        <f>(C614-VLOOKUP(H614,Riders!$A$2:$C$1999,2,FALSE))/365</f>
        <v>23.090410958904108</v>
      </c>
    </row>
    <row r="615" spans="1:11" x14ac:dyDescent="0.35">
      <c r="A615" t="s">
        <v>162</v>
      </c>
      <c r="B615">
        <v>2022</v>
      </c>
      <c r="C615" s="10">
        <v>44695</v>
      </c>
      <c r="D615" t="s">
        <v>140</v>
      </c>
      <c r="E615" t="s">
        <v>121</v>
      </c>
      <c r="F615">
        <v>1</v>
      </c>
      <c r="G615">
        <v>3</v>
      </c>
      <c r="H615" t="s">
        <v>97</v>
      </c>
      <c r="I615" t="s">
        <v>29</v>
      </c>
      <c r="J615">
        <v>10048325582</v>
      </c>
      <c r="K615" s="19">
        <f>(C615-VLOOKUP(H615,Riders!$A$2:$C$1999,2,FALSE))/365</f>
        <v>30.301369863013697</v>
      </c>
    </row>
    <row r="616" spans="1:11" x14ac:dyDescent="0.35">
      <c r="A616" t="s">
        <v>162</v>
      </c>
      <c r="B616">
        <v>2022</v>
      </c>
      <c r="C616" s="10">
        <v>44695</v>
      </c>
      <c r="D616" t="s">
        <v>140</v>
      </c>
      <c r="E616" t="s">
        <v>121</v>
      </c>
      <c r="F616">
        <v>1</v>
      </c>
      <c r="G616">
        <v>4</v>
      </c>
      <c r="H616" t="s">
        <v>50</v>
      </c>
      <c r="I616" t="s">
        <v>44</v>
      </c>
      <c r="J616">
        <v>10009039774</v>
      </c>
      <c r="K616" s="19">
        <f>(C616-VLOOKUP(H616,Riders!$A$2:$C$1999,2,FALSE))/365</f>
        <v>27.835616438356166</v>
      </c>
    </row>
    <row r="617" spans="1:11" x14ac:dyDescent="0.35">
      <c r="A617" t="s">
        <v>162</v>
      </c>
      <c r="B617">
        <v>2022</v>
      </c>
      <c r="C617" s="10">
        <v>44695</v>
      </c>
      <c r="D617" t="s">
        <v>140</v>
      </c>
      <c r="E617" t="s">
        <v>121</v>
      </c>
      <c r="F617">
        <v>1</v>
      </c>
      <c r="G617">
        <v>5</v>
      </c>
      <c r="H617" t="s">
        <v>106</v>
      </c>
      <c r="I617" t="s">
        <v>102</v>
      </c>
      <c r="J617">
        <v>10006894559</v>
      </c>
      <c r="K617" s="19">
        <f>(C617-VLOOKUP(H617,Riders!$A$2:$C$1999,2,FALSE))/365</f>
        <v>29.739726027397261</v>
      </c>
    </row>
    <row r="618" spans="1:11" x14ac:dyDescent="0.35">
      <c r="A618" t="s">
        <v>162</v>
      </c>
      <c r="B618">
        <v>2022</v>
      </c>
      <c r="C618" s="10">
        <v>44695</v>
      </c>
      <c r="D618" t="s">
        <v>140</v>
      </c>
      <c r="E618" t="s">
        <v>121</v>
      </c>
      <c r="F618">
        <v>1</v>
      </c>
      <c r="G618">
        <v>6</v>
      </c>
      <c r="H618" t="s">
        <v>112</v>
      </c>
      <c r="I618" t="s">
        <v>75</v>
      </c>
      <c r="J618">
        <v>10009967641</v>
      </c>
      <c r="K618" s="19">
        <f>(C618-VLOOKUP(H618,Riders!$A$2:$C$1999,2,FALSE))/365</f>
        <v>25.073972602739726</v>
      </c>
    </row>
    <row r="619" spans="1:11" x14ac:dyDescent="0.35">
      <c r="A619" t="s">
        <v>162</v>
      </c>
      <c r="B619">
        <v>2022</v>
      </c>
      <c r="C619" s="10">
        <v>44695</v>
      </c>
      <c r="D619" t="s">
        <v>140</v>
      </c>
      <c r="E619" t="s">
        <v>121</v>
      </c>
      <c r="F619">
        <v>2</v>
      </c>
      <c r="G619">
        <v>1</v>
      </c>
      <c r="H619" t="s">
        <v>107</v>
      </c>
      <c r="I619" t="s">
        <v>168</v>
      </c>
      <c r="J619">
        <v>10020900955</v>
      </c>
      <c r="K619" s="19">
        <f>(C619-VLOOKUP(H619,Riders!$A$2:$C$1999,2,FALSE))/365</f>
        <v>29.424657534246574</v>
      </c>
    </row>
    <row r="620" spans="1:11" x14ac:dyDescent="0.35">
      <c r="A620" t="s">
        <v>162</v>
      </c>
      <c r="B620">
        <v>2022</v>
      </c>
      <c r="C620" s="10">
        <v>44695</v>
      </c>
      <c r="D620" t="s">
        <v>140</v>
      </c>
      <c r="E620" t="s">
        <v>121</v>
      </c>
      <c r="F620">
        <v>2</v>
      </c>
      <c r="G620">
        <v>2</v>
      </c>
      <c r="H620" t="s">
        <v>125</v>
      </c>
      <c r="I620" t="s">
        <v>75</v>
      </c>
      <c r="J620">
        <v>10017950943</v>
      </c>
      <c r="K620" s="19">
        <f>(C620-VLOOKUP(H620,Riders!$A$2:$C$1999,2,FALSE))/365</f>
        <v>25.260273972602739</v>
      </c>
    </row>
    <row r="621" spans="1:11" x14ac:dyDescent="0.35">
      <c r="A621" t="s">
        <v>162</v>
      </c>
      <c r="B621">
        <v>2022</v>
      </c>
      <c r="C621" s="10">
        <v>44695</v>
      </c>
      <c r="D621" t="s">
        <v>140</v>
      </c>
      <c r="E621" t="s">
        <v>121</v>
      </c>
      <c r="F621">
        <v>2</v>
      </c>
      <c r="G621">
        <v>3</v>
      </c>
      <c r="H621" t="s">
        <v>47</v>
      </c>
      <c r="I621" t="s">
        <v>33</v>
      </c>
      <c r="J621">
        <v>10064209839</v>
      </c>
      <c r="K621" s="19">
        <f>(C621-VLOOKUP(H621,Riders!$A$2:$C$1999,2,FALSE))/365</f>
        <v>25.457534246575342</v>
      </c>
    </row>
    <row r="622" spans="1:11" x14ac:dyDescent="0.35">
      <c r="A622" t="s">
        <v>162</v>
      </c>
      <c r="B622">
        <v>2022</v>
      </c>
      <c r="C622" s="10">
        <v>44695</v>
      </c>
      <c r="D622" t="s">
        <v>140</v>
      </c>
      <c r="E622" t="s">
        <v>121</v>
      </c>
      <c r="F622">
        <v>2</v>
      </c>
      <c r="G622">
        <v>4</v>
      </c>
      <c r="H622" t="s">
        <v>143</v>
      </c>
      <c r="I622" t="s">
        <v>95</v>
      </c>
      <c r="J622">
        <v>10009181234</v>
      </c>
      <c r="K622" s="19">
        <f>(C622-VLOOKUP(H622,Riders!$A$2:$C$1999,2,FALSE))/365</f>
        <v>27.115068493150684</v>
      </c>
    </row>
    <row r="623" spans="1:11" x14ac:dyDescent="0.35">
      <c r="A623" t="s">
        <v>162</v>
      </c>
      <c r="B623">
        <v>2022</v>
      </c>
      <c r="C623" s="10">
        <v>44695</v>
      </c>
      <c r="D623" t="s">
        <v>140</v>
      </c>
      <c r="E623" t="s">
        <v>121</v>
      </c>
      <c r="F623">
        <v>2</v>
      </c>
      <c r="G623">
        <v>5</v>
      </c>
      <c r="H623" t="s">
        <v>132</v>
      </c>
      <c r="I623" t="s">
        <v>113</v>
      </c>
      <c r="J623">
        <v>10015483305</v>
      </c>
      <c r="K623" s="19">
        <f>(C623-VLOOKUP(H623,Riders!$A$2:$C$1999,2,FALSE))/365</f>
        <v>22.852054794520548</v>
      </c>
    </row>
    <row r="624" spans="1:11" x14ac:dyDescent="0.35">
      <c r="A624" t="s">
        <v>162</v>
      </c>
      <c r="B624">
        <v>2022</v>
      </c>
      <c r="C624" s="10">
        <v>44695</v>
      </c>
      <c r="D624" t="s">
        <v>140</v>
      </c>
      <c r="E624" t="s">
        <v>121</v>
      </c>
      <c r="F624">
        <v>2</v>
      </c>
      <c r="G624">
        <v>6</v>
      </c>
      <c r="H624" t="s">
        <v>105</v>
      </c>
      <c r="I624" t="s">
        <v>39</v>
      </c>
      <c r="J624">
        <v>10052089586</v>
      </c>
      <c r="K624" s="19">
        <f>(C624-VLOOKUP(H624,Riders!$A$2:$C$1999,2,FALSE))/365</f>
        <v>23.36986301369863</v>
      </c>
    </row>
    <row r="625" spans="1:11" hidden="1" x14ac:dyDescent="0.35">
      <c r="A625" t="s">
        <v>65</v>
      </c>
      <c r="B625">
        <v>2022</v>
      </c>
      <c r="C625" s="10">
        <v>44674</v>
      </c>
      <c r="D625" t="s">
        <v>140</v>
      </c>
      <c r="E625" t="s">
        <v>91</v>
      </c>
      <c r="F625">
        <v>1</v>
      </c>
      <c r="G625">
        <v>1</v>
      </c>
      <c r="H625" t="s">
        <v>92</v>
      </c>
      <c r="I625" t="s">
        <v>23</v>
      </c>
      <c r="J625">
        <v>10009535686</v>
      </c>
      <c r="K625" s="19">
        <f>(C625-VLOOKUP(H625,Riders!$A$2:$C$1999,2,FALSE))/365</f>
        <v>25.126027397260273</v>
      </c>
    </row>
    <row r="626" spans="1:11" hidden="1" x14ac:dyDescent="0.35">
      <c r="A626" t="s">
        <v>65</v>
      </c>
      <c r="B626">
        <v>2022</v>
      </c>
      <c r="C626" s="10">
        <v>44674</v>
      </c>
      <c r="D626" t="s">
        <v>140</v>
      </c>
      <c r="E626" t="s">
        <v>91</v>
      </c>
      <c r="F626">
        <v>1</v>
      </c>
      <c r="G626">
        <v>2</v>
      </c>
      <c r="H626" t="s">
        <v>115</v>
      </c>
      <c r="I626" t="s">
        <v>116</v>
      </c>
      <c r="J626">
        <v>10009009159</v>
      </c>
      <c r="K626" s="19">
        <f>(C626-VLOOKUP(H626,Riders!$A$2:$C$1999,2,FALSE))/365</f>
        <v>27.2</v>
      </c>
    </row>
    <row r="627" spans="1:11" hidden="1" x14ac:dyDescent="0.35">
      <c r="A627" t="s">
        <v>65</v>
      </c>
      <c r="B627">
        <v>2022</v>
      </c>
      <c r="C627" s="10">
        <v>44674</v>
      </c>
      <c r="D627" t="s">
        <v>140</v>
      </c>
      <c r="E627" t="s">
        <v>91</v>
      </c>
      <c r="F627">
        <v>1</v>
      </c>
      <c r="G627">
        <v>3</v>
      </c>
      <c r="H627" t="s">
        <v>112</v>
      </c>
      <c r="I627" t="s">
        <v>113</v>
      </c>
      <c r="J627">
        <v>10009967641</v>
      </c>
      <c r="K627" s="19">
        <f>(C627-VLOOKUP(H627,Riders!$A$2:$C$1999,2,FALSE))/365</f>
        <v>25.016438356164382</v>
      </c>
    </row>
    <row r="628" spans="1:11" hidden="1" x14ac:dyDescent="0.35">
      <c r="A628" t="s">
        <v>65</v>
      </c>
      <c r="B628">
        <v>2022</v>
      </c>
      <c r="C628" s="10">
        <v>44674</v>
      </c>
      <c r="D628" t="s">
        <v>140</v>
      </c>
      <c r="E628" t="s">
        <v>91</v>
      </c>
      <c r="F628">
        <v>1</v>
      </c>
      <c r="G628">
        <v>4</v>
      </c>
      <c r="H628" t="s">
        <v>103</v>
      </c>
      <c r="I628" t="s">
        <v>104</v>
      </c>
      <c r="J628">
        <v>10009010876</v>
      </c>
      <c r="K628" s="19">
        <f>(C628-VLOOKUP(H628,Riders!$A$2:$C$1999,2,FALSE))/365</f>
        <v>28.243835616438357</v>
      </c>
    </row>
    <row r="629" spans="1:11" hidden="1" x14ac:dyDescent="0.35">
      <c r="A629" t="s">
        <v>65</v>
      </c>
      <c r="B629">
        <v>2022</v>
      </c>
      <c r="C629" s="10">
        <v>44674</v>
      </c>
      <c r="D629" t="s">
        <v>140</v>
      </c>
      <c r="E629" t="s">
        <v>91</v>
      </c>
      <c r="F629">
        <v>1</v>
      </c>
      <c r="G629">
        <v>5</v>
      </c>
      <c r="H629" t="s">
        <v>176</v>
      </c>
      <c r="I629" t="s">
        <v>33</v>
      </c>
      <c r="J629">
        <v>10015718327</v>
      </c>
      <c r="K629" s="19" t="e">
        <f>(C629-VLOOKUP(H629,Riders!$A$2:$C$1999,2,FALSE))/365</f>
        <v>#N/A</v>
      </c>
    </row>
    <row r="630" spans="1:11" hidden="1" x14ac:dyDescent="0.35">
      <c r="A630" t="s">
        <v>65</v>
      </c>
      <c r="B630">
        <v>2022</v>
      </c>
      <c r="C630" s="10">
        <v>44674</v>
      </c>
      <c r="D630" t="s">
        <v>140</v>
      </c>
      <c r="E630" t="s">
        <v>91</v>
      </c>
      <c r="F630">
        <v>1</v>
      </c>
      <c r="G630">
        <v>6</v>
      </c>
      <c r="H630" t="s">
        <v>36</v>
      </c>
      <c r="I630" t="s">
        <v>37</v>
      </c>
      <c r="J630">
        <v>10011152354</v>
      </c>
      <c r="K630" s="19">
        <f>(C630-VLOOKUP(H630,Riders!$A$2:$C$1999,2,FALSE))/365</f>
        <v>23.920547945205481</v>
      </c>
    </row>
    <row r="631" spans="1:11" hidden="1" x14ac:dyDescent="0.35">
      <c r="A631" t="s">
        <v>65</v>
      </c>
      <c r="B631">
        <v>2022</v>
      </c>
      <c r="C631" s="10">
        <v>44674</v>
      </c>
      <c r="D631" t="s">
        <v>140</v>
      </c>
      <c r="E631" t="s">
        <v>91</v>
      </c>
      <c r="F631">
        <v>2</v>
      </c>
      <c r="G631">
        <v>1</v>
      </c>
      <c r="H631" t="s">
        <v>100</v>
      </c>
      <c r="I631" t="s">
        <v>44</v>
      </c>
      <c r="J631">
        <v>10010830840</v>
      </c>
      <c r="K631" s="19">
        <f>(C631-VLOOKUP(H631,Riders!$A$2:$C$1999,2,FALSE))/365</f>
        <v>23.5013698630137</v>
      </c>
    </row>
    <row r="632" spans="1:11" hidden="1" x14ac:dyDescent="0.35">
      <c r="A632" t="s">
        <v>65</v>
      </c>
      <c r="B632">
        <v>2022</v>
      </c>
      <c r="C632" s="10">
        <v>44674</v>
      </c>
      <c r="D632" t="s">
        <v>140</v>
      </c>
      <c r="E632" t="s">
        <v>91</v>
      </c>
      <c r="F632">
        <v>2</v>
      </c>
      <c r="G632">
        <v>2</v>
      </c>
      <c r="H632" t="s">
        <v>108</v>
      </c>
      <c r="I632" t="s">
        <v>109</v>
      </c>
      <c r="J632">
        <v>10117936018</v>
      </c>
      <c r="K632" s="19">
        <f>(C632-VLOOKUP(H632,Riders!$A$2:$C$1999,2,FALSE))/365</f>
        <v>28.528767123287672</v>
      </c>
    </row>
    <row r="633" spans="1:11" hidden="1" x14ac:dyDescent="0.35">
      <c r="A633" t="s">
        <v>65</v>
      </c>
      <c r="B633">
        <v>2022</v>
      </c>
      <c r="C633" s="10">
        <v>44674</v>
      </c>
      <c r="D633" t="s">
        <v>140</v>
      </c>
      <c r="E633" t="s">
        <v>91</v>
      </c>
      <c r="F633">
        <v>2</v>
      </c>
      <c r="G633">
        <v>3</v>
      </c>
      <c r="H633" t="s">
        <v>171</v>
      </c>
      <c r="I633" t="s">
        <v>82</v>
      </c>
      <c r="J633">
        <v>10007073506</v>
      </c>
      <c r="K633" s="19">
        <f>(C633-VLOOKUP(H633,Riders!$A$2:$C$1999,2,FALSE))/365</f>
        <v>31.827397260273973</v>
      </c>
    </row>
    <row r="634" spans="1:11" hidden="1" x14ac:dyDescent="0.35">
      <c r="A634" t="s">
        <v>65</v>
      </c>
      <c r="B634">
        <v>2022</v>
      </c>
      <c r="C634" s="10">
        <v>44674</v>
      </c>
      <c r="D634" t="s">
        <v>140</v>
      </c>
      <c r="E634" t="s">
        <v>91</v>
      </c>
      <c r="F634">
        <v>2</v>
      </c>
      <c r="G634">
        <v>4</v>
      </c>
      <c r="H634" t="s">
        <v>157</v>
      </c>
      <c r="I634" t="s">
        <v>142</v>
      </c>
      <c r="J634">
        <v>10006063086</v>
      </c>
      <c r="K634" s="19">
        <f>(C634-VLOOKUP(H634,Riders!$A$2:$C$1999,2,FALSE))/365</f>
        <v>32.136986301369866</v>
      </c>
    </row>
    <row r="635" spans="1:11" hidden="1" x14ac:dyDescent="0.35">
      <c r="A635" t="s">
        <v>65</v>
      </c>
      <c r="B635">
        <v>2022</v>
      </c>
      <c r="C635" s="10">
        <v>44674</v>
      </c>
      <c r="D635" t="s">
        <v>140</v>
      </c>
      <c r="E635" t="s">
        <v>91</v>
      </c>
      <c r="F635">
        <v>2</v>
      </c>
      <c r="G635">
        <v>5</v>
      </c>
      <c r="H635" t="s">
        <v>62</v>
      </c>
      <c r="I635" t="s">
        <v>63</v>
      </c>
      <c r="J635">
        <v>10007351671</v>
      </c>
      <c r="K635" s="19">
        <f>(C635-VLOOKUP(H635,Riders!$A$2:$C$1999,2,FALSE))/365</f>
        <v>32.424657534246577</v>
      </c>
    </row>
    <row r="636" spans="1:11" hidden="1" x14ac:dyDescent="0.35">
      <c r="A636" t="s">
        <v>65</v>
      </c>
      <c r="B636">
        <v>2022</v>
      </c>
      <c r="C636" s="10">
        <v>44674</v>
      </c>
      <c r="D636" t="s">
        <v>140</v>
      </c>
      <c r="E636" t="s">
        <v>91</v>
      </c>
      <c r="F636">
        <v>3</v>
      </c>
      <c r="G636">
        <v>1</v>
      </c>
      <c r="H636" t="s">
        <v>101</v>
      </c>
      <c r="I636" t="s">
        <v>102</v>
      </c>
      <c r="J636">
        <v>10015145724</v>
      </c>
      <c r="K636" s="19">
        <f>(C636-VLOOKUP(H636,Riders!$A$2:$C$1999,2,FALSE))/365</f>
        <v>23.032876712328768</v>
      </c>
    </row>
    <row r="637" spans="1:11" hidden="1" x14ac:dyDescent="0.35">
      <c r="A637" t="s">
        <v>65</v>
      </c>
      <c r="B637">
        <v>2022</v>
      </c>
      <c r="C637" s="10">
        <v>44674</v>
      </c>
      <c r="D637" t="s">
        <v>140</v>
      </c>
      <c r="E637" t="s">
        <v>91</v>
      </c>
      <c r="F637">
        <v>3</v>
      </c>
      <c r="G637">
        <v>2</v>
      </c>
      <c r="H637" t="s">
        <v>54</v>
      </c>
      <c r="I637" t="s">
        <v>42</v>
      </c>
      <c r="J637">
        <v>10004612534</v>
      </c>
      <c r="K637" s="19">
        <f>(C637-VLOOKUP(H637,Riders!$A$2:$C$1999,2,FALSE))/365</f>
        <v>34.909589041095892</v>
      </c>
    </row>
    <row r="638" spans="1:11" hidden="1" x14ac:dyDescent="0.35">
      <c r="A638" t="s">
        <v>65</v>
      </c>
      <c r="B638">
        <v>2022</v>
      </c>
      <c r="C638" s="10">
        <v>44674</v>
      </c>
      <c r="D638" t="s">
        <v>140</v>
      </c>
      <c r="E638" t="s">
        <v>91</v>
      </c>
      <c r="F638">
        <v>3</v>
      </c>
      <c r="G638">
        <v>3</v>
      </c>
      <c r="H638" t="s">
        <v>132</v>
      </c>
      <c r="I638" t="s">
        <v>75</v>
      </c>
      <c r="J638">
        <v>10015483305</v>
      </c>
      <c r="K638" s="19">
        <f>(C638-VLOOKUP(H638,Riders!$A$2:$C$1999,2,FALSE))/365</f>
        <v>22.794520547945204</v>
      </c>
    </row>
    <row r="639" spans="1:11" hidden="1" x14ac:dyDescent="0.35">
      <c r="A639" t="s">
        <v>65</v>
      </c>
      <c r="B639">
        <v>2022</v>
      </c>
      <c r="C639" s="10">
        <v>44674</v>
      </c>
      <c r="D639" t="s">
        <v>140</v>
      </c>
      <c r="E639" t="s">
        <v>91</v>
      </c>
      <c r="F639">
        <v>3</v>
      </c>
      <c r="G639">
        <v>4</v>
      </c>
      <c r="H639" t="s">
        <v>51</v>
      </c>
      <c r="I639" t="s">
        <v>52</v>
      </c>
      <c r="J639">
        <v>10010645732</v>
      </c>
      <c r="K639" s="19">
        <f>(C639-VLOOKUP(H639,Riders!$A$2:$C$1999,2,FALSE))/365</f>
        <v>24.402739726027399</v>
      </c>
    </row>
    <row r="640" spans="1:11" hidden="1" x14ac:dyDescent="0.35">
      <c r="A640" t="s">
        <v>65</v>
      </c>
      <c r="B640">
        <v>2022</v>
      </c>
      <c r="C640" s="10">
        <v>44674</v>
      </c>
      <c r="D640" t="s">
        <v>140</v>
      </c>
      <c r="E640" t="s">
        <v>91</v>
      </c>
      <c r="F640">
        <v>3</v>
      </c>
      <c r="G640">
        <v>5</v>
      </c>
      <c r="H640" t="s">
        <v>96</v>
      </c>
      <c r="I640" t="s">
        <v>27</v>
      </c>
      <c r="J640">
        <v>10015683567</v>
      </c>
      <c r="K640" s="19">
        <f>(C640-VLOOKUP(H640,Riders!$A$2:$C$1999,2,FALSE))/365</f>
        <v>23.268493150684932</v>
      </c>
    </row>
    <row r="641" spans="1:11" hidden="1" x14ac:dyDescent="0.35">
      <c r="A641" t="s">
        <v>65</v>
      </c>
      <c r="B641">
        <v>2022</v>
      </c>
      <c r="C641" s="10">
        <v>44674</v>
      </c>
      <c r="D641" t="s">
        <v>140</v>
      </c>
      <c r="E641" t="s">
        <v>91</v>
      </c>
      <c r="F641">
        <v>3</v>
      </c>
      <c r="G641">
        <v>6</v>
      </c>
      <c r="H641" t="s">
        <v>177</v>
      </c>
      <c r="I641" t="s">
        <v>178</v>
      </c>
      <c r="J641">
        <v>10010664829</v>
      </c>
      <c r="K641" s="19">
        <f>(C641-VLOOKUP(H641,Riders!$A$2:$C$1999,2,FALSE))/365</f>
        <v>24.06027397260274</v>
      </c>
    </row>
    <row r="642" spans="1:11" hidden="1" x14ac:dyDescent="0.35">
      <c r="A642" t="s">
        <v>65</v>
      </c>
      <c r="B642">
        <v>2022</v>
      </c>
      <c r="C642" s="10">
        <v>44674</v>
      </c>
      <c r="D642" t="s">
        <v>140</v>
      </c>
      <c r="E642" t="s">
        <v>91</v>
      </c>
      <c r="F642">
        <v>4</v>
      </c>
      <c r="G642">
        <v>1</v>
      </c>
      <c r="H642" t="s">
        <v>114</v>
      </c>
      <c r="I642" t="s">
        <v>102</v>
      </c>
      <c r="J642">
        <v>10055349695</v>
      </c>
      <c r="K642" s="19">
        <f>(C642-VLOOKUP(H642,Riders!$A$2:$C$1999,2,FALSE))/365</f>
        <v>22.2</v>
      </c>
    </row>
    <row r="643" spans="1:11" hidden="1" x14ac:dyDescent="0.35">
      <c r="A643" t="s">
        <v>65</v>
      </c>
      <c r="B643">
        <v>2022</v>
      </c>
      <c r="C643" s="10">
        <v>44674</v>
      </c>
      <c r="D643" t="s">
        <v>140</v>
      </c>
      <c r="E643" t="s">
        <v>91</v>
      </c>
      <c r="F643">
        <v>4</v>
      </c>
      <c r="G643">
        <v>2</v>
      </c>
      <c r="H643" t="s">
        <v>67</v>
      </c>
      <c r="I643" t="s">
        <v>31</v>
      </c>
      <c r="J643">
        <v>10007827880</v>
      </c>
      <c r="K643" s="19">
        <f>(C643-VLOOKUP(H643,Riders!$A$2:$C$1999,2,FALSE))/365</f>
        <v>28.490410958904111</v>
      </c>
    </row>
    <row r="644" spans="1:11" hidden="1" x14ac:dyDescent="0.35">
      <c r="A644" t="s">
        <v>65</v>
      </c>
      <c r="B644">
        <v>2022</v>
      </c>
      <c r="C644" s="10">
        <v>44674</v>
      </c>
      <c r="D644" t="s">
        <v>140</v>
      </c>
      <c r="E644" t="s">
        <v>91</v>
      </c>
      <c r="F644">
        <v>4</v>
      </c>
      <c r="G644">
        <v>3</v>
      </c>
      <c r="H644" t="s">
        <v>47</v>
      </c>
      <c r="I644" t="s">
        <v>33</v>
      </c>
      <c r="J644">
        <v>10064209839</v>
      </c>
      <c r="K644" s="19">
        <f>(C644-VLOOKUP(H644,Riders!$A$2:$C$1999,2,FALSE))/365</f>
        <v>25.4</v>
      </c>
    </row>
    <row r="645" spans="1:11" hidden="1" x14ac:dyDescent="0.35">
      <c r="A645" t="s">
        <v>65</v>
      </c>
      <c r="B645">
        <v>2022</v>
      </c>
      <c r="C645" s="10">
        <v>44674</v>
      </c>
      <c r="D645" t="s">
        <v>140</v>
      </c>
      <c r="E645" t="s">
        <v>91</v>
      </c>
      <c r="F645">
        <v>4</v>
      </c>
      <c r="G645">
        <v>4</v>
      </c>
      <c r="H645" t="s">
        <v>179</v>
      </c>
      <c r="I645" t="s">
        <v>142</v>
      </c>
      <c r="J645">
        <v>10081023272</v>
      </c>
      <c r="K645" s="19">
        <f>(C645-VLOOKUP(H645,Riders!$A$2:$C$1999,2,FALSE))/365</f>
        <v>20.512328767123286</v>
      </c>
    </row>
    <row r="646" spans="1:11" hidden="1" x14ac:dyDescent="0.35">
      <c r="A646" t="s">
        <v>65</v>
      </c>
      <c r="B646">
        <v>2022</v>
      </c>
      <c r="C646" s="10">
        <v>44674</v>
      </c>
      <c r="D646" t="s">
        <v>140</v>
      </c>
      <c r="E646" t="s">
        <v>91</v>
      </c>
      <c r="F646">
        <v>4</v>
      </c>
      <c r="G646">
        <v>5</v>
      </c>
      <c r="H646" t="s">
        <v>173</v>
      </c>
      <c r="I646" t="s">
        <v>46</v>
      </c>
      <c r="J646">
        <v>10015915559</v>
      </c>
      <c r="K646" s="19">
        <f>(C646-VLOOKUP(H646,Riders!$A$2:$C$1999,2,FALSE))/365</f>
        <v>22.663013698630138</v>
      </c>
    </row>
    <row r="647" spans="1:11" hidden="1" x14ac:dyDescent="0.35">
      <c r="A647" t="s">
        <v>65</v>
      </c>
      <c r="B647">
        <v>2022</v>
      </c>
      <c r="C647" s="10">
        <v>44674</v>
      </c>
      <c r="D647" t="s">
        <v>140</v>
      </c>
      <c r="E647" t="s">
        <v>91</v>
      </c>
      <c r="F647">
        <v>5</v>
      </c>
      <c r="G647">
        <v>1</v>
      </c>
      <c r="H647" t="s">
        <v>93</v>
      </c>
      <c r="I647" t="s">
        <v>52</v>
      </c>
      <c r="J647">
        <v>10009150215</v>
      </c>
      <c r="K647" s="19">
        <f>(C647-VLOOKUP(H647,Riders!$A$2:$C$1999,2,FALSE))/365</f>
        <v>26.424657534246574</v>
      </c>
    </row>
    <row r="648" spans="1:11" hidden="1" x14ac:dyDescent="0.35">
      <c r="A648" t="s">
        <v>65</v>
      </c>
      <c r="B648">
        <v>2022</v>
      </c>
      <c r="C648" s="10">
        <v>44674</v>
      </c>
      <c r="D648" t="s">
        <v>140</v>
      </c>
      <c r="E648" t="s">
        <v>91</v>
      </c>
      <c r="F648">
        <v>5</v>
      </c>
      <c r="G648">
        <v>2</v>
      </c>
      <c r="H648" t="s">
        <v>45</v>
      </c>
      <c r="I648" t="s">
        <v>46</v>
      </c>
      <c r="J648">
        <v>10009176281</v>
      </c>
      <c r="K648" s="19">
        <f>(C648-VLOOKUP(H648,Riders!$A$2:$C$1999,2,FALSE))/365</f>
        <v>26.183561643835617</v>
      </c>
    </row>
    <row r="649" spans="1:11" hidden="1" x14ac:dyDescent="0.35">
      <c r="A649" t="s">
        <v>65</v>
      </c>
      <c r="B649">
        <v>2022</v>
      </c>
      <c r="C649" s="10">
        <v>44674</v>
      </c>
      <c r="D649" t="s">
        <v>140</v>
      </c>
      <c r="E649" t="s">
        <v>91</v>
      </c>
      <c r="F649">
        <v>5</v>
      </c>
      <c r="G649">
        <v>3</v>
      </c>
      <c r="H649" t="s">
        <v>68</v>
      </c>
      <c r="I649" t="s">
        <v>29</v>
      </c>
      <c r="J649">
        <v>10006379247</v>
      </c>
      <c r="K649" s="19">
        <f>(C649-VLOOKUP(H649,Riders!$A$2:$C$1999,2,FALSE))/365</f>
        <v>32.079452054794523</v>
      </c>
    </row>
    <row r="650" spans="1:11" hidden="1" x14ac:dyDescent="0.35">
      <c r="A650" t="s">
        <v>65</v>
      </c>
      <c r="B650">
        <v>2022</v>
      </c>
      <c r="C650" s="10">
        <v>44674</v>
      </c>
      <c r="D650" t="s">
        <v>140</v>
      </c>
      <c r="E650" t="s">
        <v>91</v>
      </c>
      <c r="F650">
        <v>5</v>
      </c>
      <c r="G650">
        <v>4</v>
      </c>
      <c r="H650" t="s">
        <v>60</v>
      </c>
      <c r="I650" t="s">
        <v>61</v>
      </c>
      <c r="J650">
        <v>10095274996</v>
      </c>
      <c r="K650" s="19">
        <f>(C650-VLOOKUP(H650,Riders!$A$2:$C$1999,2,FALSE))/365</f>
        <v>18.602739726027398</v>
      </c>
    </row>
    <row r="651" spans="1:11" hidden="1" x14ac:dyDescent="0.35">
      <c r="A651" t="s">
        <v>65</v>
      </c>
      <c r="B651">
        <v>2022</v>
      </c>
      <c r="C651" s="10">
        <v>44674</v>
      </c>
      <c r="D651" t="s">
        <v>140</v>
      </c>
      <c r="E651" t="s">
        <v>91</v>
      </c>
      <c r="F651">
        <v>5</v>
      </c>
      <c r="G651">
        <v>5</v>
      </c>
      <c r="H651" t="s">
        <v>180</v>
      </c>
      <c r="I651" t="s">
        <v>168</v>
      </c>
      <c r="J651">
        <v>10090680735</v>
      </c>
      <c r="K651" s="19">
        <f>(C651-VLOOKUP(H651,Riders!$A$2:$C$1999,2,FALSE))/365</f>
        <v>29.597260273972601</v>
      </c>
    </row>
    <row r="652" spans="1:11" hidden="1" x14ac:dyDescent="0.35">
      <c r="A652" t="s">
        <v>65</v>
      </c>
      <c r="B652">
        <v>2022</v>
      </c>
      <c r="C652" s="10">
        <v>44674</v>
      </c>
      <c r="D652" t="s">
        <v>140</v>
      </c>
      <c r="E652" t="s">
        <v>91</v>
      </c>
      <c r="F652">
        <v>5</v>
      </c>
      <c r="G652">
        <v>6</v>
      </c>
      <c r="H652" t="s">
        <v>125</v>
      </c>
      <c r="I652" t="s">
        <v>113</v>
      </c>
      <c r="J652">
        <v>10017950943</v>
      </c>
      <c r="K652" s="19">
        <f>(C652-VLOOKUP(H652,Riders!$A$2:$C$1999,2,FALSE))/365</f>
        <v>25.202739726027396</v>
      </c>
    </row>
    <row r="653" spans="1:11" hidden="1" x14ac:dyDescent="0.35">
      <c r="A653" t="s">
        <v>65</v>
      </c>
      <c r="B653">
        <v>2022</v>
      </c>
      <c r="C653" s="10">
        <v>44674</v>
      </c>
      <c r="D653" t="s">
        <v>140</v>
      </c>
      <c r="E653" t="s">
        <v>91</v>
      </c>
      <c r="F653">
        <v>6</v>
      </c>
      <c r="G653">
        <v>1</v>
      </c>
      <c r="H653" t="s">
        <v>40</v>
      </c>
      <c r="I653" t="s">
        <v>29</v>
      </c>
      <c r="J653">
        <v>10009178002</v>
      </c>
      <c r="K653" s="19">
        <f>(C653-VLOOKUP(H653,Riders!$A$2:$C$1999,2,FALSE))/365</f>
        <v>26.271232876712329</v>
      </c>
    </row>
    <row r="654" spans="1:11" hidden="1" x14ac:dyDescent="0.35">
      <c r="A654" t="s">
        <v>65</v>
      </c>
      <c r="B654">
        <v>2022</v>
      </c>
      <c r="C654" s="10">
        <v>44674</v>
      </c>
      <c r="D654" t="s">
        <v>140</v>
      </c>
      <c r="E654" t="s">
        <v>91</v>
      </c>
      <c r="F654">
        <v>6</v>
      </c>
      <c r="G654">
        <v>2</v>
      </c>
      <c r="H654" t="s">
        <v>26</v>
      </c>
      <c r="I654" t="s">
        <v>27</v>
      </c>
      <c r="J654">
        <v>10010713329</v>
      </c>
      <c r="K654" s="19">
        <f>(C654-VLOOKUP(H654,Riders!$A$2:$C$1999,2,FALSE))/365</f>
        <v>24.583561643835615</v>
      </c>
    </row>
    <row r="655" spans="1:11" hidden="1" x14ac:dyDescent="0.35">
      <c r="A655" t="s">
        <v>65</v>
      </c>
      <c r="B655">
        <v>2022</v>
      </c>
      <c r="C655" s="10">
        <v>44674</v>
      </c>
      <c r="D655" t="s">
        <v>140</v>
      </c>
      <c r="E655" t="s">
        <v>91</v>
      </c>
      <c r="F655">
        <v>6</v>
      </c>
      <c r="G655">
        <v>3</v>
      </c>
      <c r="H655" t="s">
        <v>50</v>
      </c>
      <c r="I655" t="s">
        <v>44</v>
      </c>
      <c r="J655">
        <v>10009039774</v>
      </c>
      <c r="K655" s="19">
        <f>(C655-VLOOKUP(H655,Riders!$A$2:$C$1999,2,FALSE))/365</f>
        <v>27.778082191780822</v>
      </c>
    </row>
    <row r="656" spans="1:11" hidden="1" x14ac:dyDescent="0.35">
      <c r="A656" t="s">
        <v>65</v>
      </c>
      <c r="B656">
        <v>2022</v>
      </c>
      <c r="C656" s="10">
        <v>44674</v>
      </c>
      <c r="D656" t="s">
        <v>140</v>
      </c>
      <c r="E656" t="s">
        <v>91</v>
      </c>
      <c r="F656">
        <v>6</v>
      </c>
      <c r="G656">
        <v>4</v>
      </c>
      <c r="H656" t="s">
        <v>111</v>
      </c>
      <c r="I656" t="s">
        <v>61</v>
      </c>
      <c r="J656">
        <v>10050873046</v>
      </c>
      <c r="K656" s="19">
        <f>(C656-VLOOKUP(H656,Riders!$A$2:$C$1999,2,FALSE))/365</f>
        <v>21.134246575342466</v>
      </c>
    </row>
    <row r="657" spans="1:11" hidden="1" x14ac:dyDescent="0.35">
      <c r="A657" t="s">
        <v>65</v>
      </c>
      <c r="B657">
        <v>2022</v>
      </c>
      <c r="C657" s="10">
        <v>44674</v>
      </c>
      <c r="D657" t="s">
        <v>140</v>
      </c>
      <c r="E657" t="s">
        <v>91</v>
      </c>
      <c r="F657">
        <v>6</v>
      </c>
      <c r="G657">
        <v>5</v>
      </c>
      <c r="H657" t="s">
        <v>81</v>
      </c>
      <c r="I657" t="s">
        <v>82</v>
      </c>
      <c r="J657">
        <v>10074984418</v>
      </c>
      <c r="K657" s="19">
        <f>(C657-VLOOKUP(H657,Riders!$A$2:$C$1999,2,FALSE))/365</f>
        <v>20.468493150684932</v>
      </c>
    </row>
    <row r="658" spans="1:11" hidden="1" x14ac:dyDescent="0.35">
      <c r="A658" t="s">
        <v>65</v>
      </c>
      <c r="B658">
        <v>2022</v>
      </c>
      <c r="C658" s="10">
        <v>44674</v>
      </c>
      <c r="D658" t="s">
        <v>140</v>
      </c>
      <c r="E658" t="s">
        <v>91</v>
      </c>
      <c r="F658">
        <v>6</v>
      </c>
      <c r="G658">
        <v>6</v>
      </c>
      <c r="H658" t="s">
        <v>181</v>
      </c>
      <c r="I658" t="s">
        <v>42</v>
      </c>
      <c r="J658">
        <v>10009903983</v>
      </c>
      <c r="K658" s="19">
        <f>(C658-VLOOKUP(H658,Riders!$A$2:$C$1999,2,FALSE))/365</f>
        <v>23.726027397260275</v>
      </c>
    </row>
    <row r="659" spans="1:11" hidden="1" x14ac:dyDescent="0.35">
      <c r="A659" t="s">
        <v>65</v>
      </c>
      <c r="B659">
        <v>2022</v>
      </c>
      <c r="C659" s="10">
        <v>44674</v>
      </c>
      <c r="D659" t="s">
        <v>140</v>
      </c>
      <c r="E659" t="s">
        <v>91</v>
      </c>
      <c r="F659">
        <v>6</v>
      </c>
      <c r="G659">
        <v>7</v>
      </c>
      <c r="H659" t="s">
        <v>24</v>
      </c>
      <c r="I659" t="s">
        <v>25</v>
      </c>
      <c r="J659">
        <v>10028995102</v>
      </c>
      <c r="K659" s="19">
        <f>(C659-VLOOKUP(H659,Riders!$A$2:$C$1999,2,FALSE))/365</f>
        <v>20.517808219178082</v>
      </c>
    </row>
    <row r="660" spans="1:11" hidden="1" x14ac:dyDescent="0.35">
      <c r="A660" t="s">
        <v>65</v>
      </c>
      <c r="B660">
        <v>2022</v>
      </c>
      <c r="C660" s="10">
        <v>44674</v>
      </c>
      <c r="D660" t="s">
        <v>140</v>
      </c>
      <c r="E660" t="s">
        <v>117</v>
      </c>
      <c r="F660">
        <v>1</v>
      </c>
      <c r="G660">
        <v>1</v>
      </c>
      <c r="H660" t="s">
        <v>51</v>
      </c>
      <c r="I660" t="s">
        <v>52</v>
      </c>
      <c r="J660">
        <v>10010645732</v>
      </c>
      <c r="K660" s="19">
        <f>(C660-VLOOKUP(H660,Riders!$A$2:$C$1999,2,FALSE))/365</f>
        <v>24.402739726027399</v>
      </c>
    </row>
    <row r="661" spans="1:11" hidden="1" x14ac:dyDescent="0.35">
      <c r="A661" t="s">
        <v>65</v>
      </c>
      <c r="B661">
        <v>2022</v>
      </c>
      <c r="C661" s="10">
        <v>44674</v>
      </c>
      <c r="D661" t="s">
        <v>140</v>
      </c>
      <c r="E661" t="s">
        <v>117</v>
      </c>
      <c r="F661">
        <v>1</v>
      </c>
      <c r="G661">
        <v>2</v>
      </c>
      <c r="H661" t="s">
        <v>125</v>
      </c>
      <c r="I661" t="s">
        <v>113</v>
      </c>
      <c r="J661">
        <v>10017950943</v>
      </c>
      <c r="K661" s="19">
        <f>(C661-VLOOKUP(H661,Riders!$A$2:$C$1999,2,FALSE))/365</f>
        <v>25.202739726027396</v>
      </c>
    </row>
    <row r="662" spans="1:11" hidden="1" x14ac:dyDescent="0.35">
      <c r="A662" t="s">
        <v>65</v>
      </c>
      <c r="B662">
        <v>2022</v>
      </c>
      <c r="C662" s="10">
        <v>44674</v>
      </c>
      <c r="D662" t="s">
        <v>140</v>
      </c>
      <c r="E662" t="s">
        <v>117</v>
      </c>
      <c r="F662">
        <v>1</v>
      </c>
      <c r="G662">
        <v>3</v>
      </c>
      <c r="H662" t="s">
        <v>171</v>
      </c>
      <c r="I662" t="s">
        <v>82</v>
      </c>
      <c r="J662">
        <v>10007073506</v>
      </c>
      <c r="K662" s="19">
        <f>(C662-VLOOKUP(H662,Riders!$A$2:$C$1999,2,FALSE))/365</f>
        <v>31.827397260273973</v>
      </c>
    </row>
    <row r="663" spans="1:11" hidden="1" x14ac:dyDescent="0.35">
      <c r="A663" t="s">
        <v>65</v>
      </c>
      <c r="B663">
        <v>2022</v>
      </c>
      <c r="C663" s="10">
        <v>44674</v>
      </c>
      <c r="D663" t="s">
        <v>140</v>
      </c>
      <c r="E663" t="s">
        <v>117</v>
      </c>
      <c r="F663">
        <v>1</v>
      </c>
      <c r="G663">
        <v>4</v>
      </c>
      <c r="H663" t="s">
        <v>173</v>
      </c>
      <c r="I663" t="s">
        <v>46</v>
      </c>
      <c r="J663">
        <v>10015915559</v>
      </c>
      <c r="K663" s="19">
        <f>(C663-VLOOKUP(H663,Riders!$A$2:$C$1999,2,FALSE))/365</f>
        <v>22.663013698630138</v>
      </c>
    </row>
    <row r="664" spans="1:11" hidden="1" x14ac:dyDescent="0.35">
      <c r="A664" t="s">
        <v>65</v>
      </c>
      <c r="B664">
        <v>2022</v>
      </c>
      <c r="C664" s="10">
        <v>44674</v>
      </c>
      <c r="D664" t="s">
        <v>140</v>
      </c>
      <c r="E664" t="s">
        <v>117</v>
      </c>
      <c r="F664">
        <v>1</v>
      </c>
      <c r="G664">
        <v>5</v>
      </c>
      <c r="H664" t="s">
        <v>115</v>
      </c>
      <c r="I664" t="s">
        <v>116</v>
      </c>
      <c r="J664">
        <v>10009009159</v>
      </c>
      <c r="K664" s="19">
        <f>(C664-VLOOKUP(H664,Riders!$A$2:$C$1999,2,FALSE))/365</f>
        <v>27.2</v>
      </c>
    </row>
    <row r="665" spans="1:11" hidden="1" x14ac:dyDescent="0.35">
      <c r="A665" t="s">
        <v>65</v>
      </c>
      <c r="B665">
        <v>2022</v>
      </c>
      <c r="C665" s="10">
        <v>44674</v>
      </c>
      <c r="D665" t="s">
        <v>140</v>
      </c>
      <c r="E665" t="s">
        <v>117</v>
      </c>
      <c r="F665">
        <v>2</v>
      </c>
      <c r="G665">
        <v>1</v>
      </c>
      <c r="H665" t="s">
        <v>96</v>
      </c>
      <c r="I665" t="s">
        <v>27</v>
      </c>
      <c r="J665">
        <v>10015683567</v>
      </c>
      <c r="K665" s="19">
        <f>(C665-VLOOKUP(H665,Riders!$A$2:$C$1999,2,FALSE))/365</f>
        <v>23.268493150684932</v>
      </c>
    </row>
    <row r="666" spans="1:11" hidden="1" x14ac:dyDescent="0.35">
      <c r="A666" t="s">
        <v>65</v>
      </c>
      <c r="B666">
        <v>2022</v>
      </c>
      <c r="C666" s="10">
        <v>44674</v>
      </c>
      <c r="D666" t="s">
        <v>140</v>
      </c>
      <c r="E666" t="s">
        <v>117</v>
      </c>
      <c r="F666">
        <v>2</v>
      </c>
      <c r="G666">
        <v>2</v>
      </c>
      <c r="H666" t="s">
        <v>112</v>
      </c>
      <c r="I666" t="s">
        <v>113</v>
      </c>
      <c r="J666">
        <v>10009967641</v>
      </c>
      <c r="K666" s="19">
        <f>(C666-VLOOKUP(H666,Riders!$A$2:$C$1999,2,FALSE))/365</f>
        <v>25.016438356164382</v>
      </c>
    </row>
    <row r="667" spans="1:11" hidden="1" x14ac:dyDescent="0.35">
      <c r="A667" t="s">
        <v>65</v>
      </c>
      <c r="B667">
        <v>2022</v>
      </c>
      <c r="C667" s="10">
        <v>44674</v>
      </c>
      <c r="D667" t="s">
        <v>140</v>
      </c>
      <c r="E667" t="s">
        <v>117</v>
      </c>
      <c r="F667">
        <v>2</v>
      </c>
      <c r="G667">
        <v>3</v>
      </c>
      <c r="H667" t="s">
        <v>128</v>
      </c>
      <c r="I667" t="s">
        <v>104</v>
      </c>
      <c r="J667">
        <v>10010821241</v>
      </c>
      <c r="K667" s="19">
        <f>(C667-VLOOKUP(H667,Riders!$A$2:$C$1999,2,FALSE))/365</f>
        <v>23.597260273972601</v>
      </c>
    </row>
    <row r="668" spans="1:11" hidden="1" x14ac:dyDescent="0.35">
      <c r="A668" t="s">
        <v>65</v>
      </c>
      <c r="B668">
        <v>2022</v>
      </c>
      <c r="C668" s="10">
        <v>44674</v>
      </c>
      <c r="D668" t="s">
        <v>140</v>
      </c>
      <c r="E668" t="s">
        <v>117</v>
      </c>
      <c r="F668">
        <v>2</v>
      </c>
      <c r="G668">
        <v>4</v>
      </c>
      <c r="H668" t="s">
        <v>50</v>
      </c>
      <c r="I668" t="s">
        <v>44</v>
      </c>
      <c r="J668">
        <v>10009039774</v>
      </c>
      <c r="K668" s="19">
        <f>(C668-VLOOKUP(H668,Riders!$A$2:$C$1999,2,FALSE))/365</f>
        <v>27.778082191780822</v>
      </c>
    </row>
    <row r="669" spans="1:11" hidden="1" x14ac:dyDescent="0.35">
      <c r="A669" t="s">
        <v>65</v>
      </c>
      <c r="B669">
        <v>2022</v>
      </c>
      <c r="C669" s="10">
        <v>44674</v>
      </c>
      <c r="D669" t="s">
        <v>140</v>
      </c>
      <c r="E669" t="s">
        <v>117</v>
      </c>
      <c r="F669">
        <v>2</v>
      </c>
      <c r="G669">
        <v>5</v>
      </c>
      <c r="H669" t="s">
        <v>157</v>
      </c>
      <c r="I669" t="s">
        <v>142</v>
      </c>
      <c r="J669">
        <v>10006063086</v>
      </c>
      <c r="K669" s="19">
        <f>(C669-VLOOKUP(H669,Riders!$A$2:$C$1999,2,FALSE))/365</f>
        <v>32.136986301369866</v>
      </c>
    </row>
    <row r="670" spans="1:11" hidden="1" x14ac:dyDescent="0.35">
      <c r="A670" t="s">
        <v>65</v>
      </c>
      <c r="B670">
        <v>2022</v>
      </c>
      <c r="C670" s="10">
        <v>44674</v>
      </c>
      <c r="D670" t="s">
        <v>140</v>
      </c>
      <c r="E670" t="s">
        <v>117</v>
      </c>
      <c r="F670">
        <v>3</v>
      </c>
      <c r="G670">
        <v>1</v>
      </c>
      <c r="H670" t="s">
        <v>26</v>
      </c>
      <c r="I670" t="s">
        <v>27</v>
      </c>
      <c r="J670">
        <v>10010713329</v>
      </c>
      <c r="K670" s="19">
        <f>(C670-VLOOKUP(H670,Riders!$A$2:$C$1999,2,FALSE))/365</f>
        <v>24.583561643835615</v>
      </c>
    </row>
    <row r="671" spans="1:11" hidden="1" x14ac:dyDescent="0.35">
      <c r="A671" t="s">
        <v>65</v>
      </c>
      <c r="B671">
        <v>2022</v>
      </c>
      <c r="C671" s="10">
        <v>44674</v>
      </c>
      <c r="D671" t="s">
        <v>140</v>
      </c>
      <c r="E671" t="s">
        <v>117</v>
      </c>
      <c r="F671">
        <v>3</v>
      </c>
      <c r="G671">
        <v>2</v>
      </c>
      <c r="H671" t="s">
        <v>45</v>
      </c>
      <c r="I671" t="s">
        <v>46</v>
      </c>
      <c r="J671">
        <v>10009176281</v>
      </c>
      <c r="K671" s="19">
        <f>(C671-VLOOKUP(H671,Riders!$A$2:$C$1999,2,FALSE))/365</f>
        <v>26.183561643835617</v>
      </c>
    </row>
    <row r="672" spans="1:11" hidden="1" x14ac:dyDescent="0.35">
      <c r="A672" t="s">
        <v>65</v>
      </c>
      <c r="B672">
        <v>2022</v>
      </c>
      <c r="C672" s="10">
        <v>44674</v>
      </c>
      <c r="D672" t="s">
        <v>140</v>
      </c>
      <c r="E672" t="s">
        <v>117</v>
      </c>
      <c r="F672">
        <v>3</v>
      </c>
      <c r="G672">
        <v>3</v>
      </c>
      <c r="H672" t="s">
        <v>103</v>
      </c>
      <c r="I672" t="s">
        <v>104</v>
      </c>
      <c r="J672">
        <v>10009010876</v>
      </c>
      <c r="K672" s="19">
        <f>(C672-VLOOKUP(H672,Riders!$A$2:$C$1999,2,FALSE))/365</f>
        <v>28.243835616438357</v>
      </c>
    </row>
    <row r="673" spans="1:11" hidden="1" x14ac:dyDescent="0.35">
      <c r="A673" t="s">
        <v>65</v>
      </c>
      <c r="B673">
        <v>2022</v>
      </c>
      <c r="C673" s="10">
        <v>44674</v>
      </c>
      <c r="D673" t="s">
        <v>140</v>
      </c>
      <c r="E673" t="s">
        <v>117</v>
      </c>
      <c r="F673">
        <v>3</v>
      </c>
      <c r="G673">
        <v>4</v>
      </c>
      <c r="H673" t="s">
        <v>62</v>
      </c>
      <c r="I673" t="s">
        <v>63</v>
      </c>
      <c r="J673">
        <v>10007351671</v>
      </c>
      <c r="K673" s="19">
        <f>(C673-VLOOKUP(H673,Riders!$A$2:$C$1999,2,FALSE))/365</f>
        <v>32.424657534246577</v>
      </c>
    </row>
    <row r="674" spans="1:11" hidden="1" x14ac:dyDescent="0.35">
      <c r="A674" t="s">
        <v>65</v>
      </c>
      <c r="B674">
        <v>2022</v>
      </c>
      <c r="C674" s="10">
        <v>44674</v>
      </c>
      <c r="D674" t="s">
        <v>140</v>
      </c>
      <c r="E674" t="s">
        <v>117</v>
      </c>
      <c r="F674">
        <v>3</v>
      </c>
      <c r="G674">
        <v>5</v>
      </c>
      <c r="H674" t="s">
        <v>177</v>
      </c>
      <c r="I674" t="s">
        <v>178</v>
      </c>
      <c r="J674">
        <v>10010664829</v>
      </c>
      <c r="K674" s="19">
        <f>(C674-VLOOKUP(H674,Riders!$A$2:$C$1999,2,FALSE))/365</f>
        <v>24.06027397260274</v>
      </c>
    </row>
    <row r="675" spans="1:11" hidden="1" x14ac:dyDescent="0.35">
      <c r="A675" t="s">
        <v>65</v>
      </c>
      <c r="B675">
        <v>2022</v>
      </c>
      <c r="C675" s="10">
        <v>44674</v>
      </c>
      <c r="D675" t="s">
        <v>140</v>
      </c>
      <c r="E675" t="s">
        <v>117</v>
      </c>
      <c r="F675">
        <v>4</v>
      </c>
      <c r="G675">
        <v>1</v>
      </c>
      <c r="H675" t="s">
        <v>67</v>
      </c>
      <c r="I675" t="s">
        <v>31</v>
      </c>
      <c r="J675">
        <v>10007827880</v>
      </c>
      <c r="K675" s="19">
        <f>(C675-VLOOKUP(H675,Riders!$A$2:$C$1999,2,FALSE))/365</f>
        <v>28.490410958904111</v>
      </c>
    </row>
    <row r="676" spans="1:11" hidden="1" x14ac:dyDescent="0.35">
      <c r="A676" t="s">
        <v>65</v>
      </c>
      <c r="B676">
        <v>2022</v>
      </c>
      <c r="C676" s="10">
        <v>44674</v>
      </c>
      <c r="D676" t="s">
        <v>140</v>
      </c>
      <c r="E676" t="s">
        <v>117</v>
      </c>
      <c r="F676">
        <v>4</v>
      </c>
      <c r="G676">
        <v>2</v>
      </c>
      <c r="H676" t="s">
        <v>68</v>
      </c>
      <c r="I676" t="s">
        <v>29</v>
      </c>
      <c r="J676">
        <v>10006379247</v>
      </c>
      <c r="K676" s="19">
        <f>(C676-VLOOKUP(H676,Riders!$A$2:$C$1999,2,FALSE))/365</f>
        <v>32.079452054794523</v>
      </c>
    </row>
    <row r="677" spans="1:11" hidden="1" x14ac:dyDescent="0.35">
      <c r="A677" t="s">
        <v>65</v>
      </c>
      <c r="B677">
        <v>2022</v>
      </c>
      <c r="C677" s="10">
        <v>44674</v>
      </c>
      <c r="D677" t="s">
        <v>140</v>
      </c>
      <c r="E677" t="s">
        <v>117</v>
      </c>
      <c r="F677">
        <v>4</v>
      </c>
      <c r="G677">
        <v>3</v>
      </c>
      <c r="H677" t="s">
        <v>111</v>
      </c>
      <c r="I677" t="s">
        <v>61</v>
      </c>
      <c r="J677">
        <v>10050873046</v>
      </c>
      <c r="K677" s="19">
        <f>(C677-VLOOKUP(H677,Riders!$A$2:$C$1999,2,FALSE))/365</f>
        <v>21.134246575342466</v>
      </c>
    </row>
    <row r="678" spans="1:11" hidden="1" x14ac:dyDescent="0.35">
      <c r="A678" t="s">
        <v>65</v>
      </c>
      <c r="B678">
        <v>2022</v>
      </c>
      <c r="C678" s="10">
        <v>44674</v>
      </c>
      <c r="D678" t="s">
        <v>140</v>
      </c>
      <c r="E678" t="s">
        <v>117</v>
      </c>
      <c r="F678">
        <v>4</v>
      </c>
      <c r="G678">
        <v>4</v>
      </c>
      <c r="H678" t="s">
        <v>24</v>
      </c>
      <c r="I678" t="s">
        <v>25</v>
      </c>
      <c r="J678">
        <v>10028995102</v>
      </c>
      <c r="K678" s="19">
        <f>(C678-VLOOKUP(H678,Riders!$A$2:$C$1999,2,FALSE))/365</f>
        <v>20.517808219178082</v>
      </c>
    </row>
    <row r="679" spans="1:11" hidden="1" x14ac:dyDescent="0.35">
      <c r="A679" t="s">
        <v>65</v>
      </c>
      <c r="B679">
        <v>2022</v>
      </c>
      <c r="C679" s="10">
        <v>44674</v>
      </c>
      <c r="D679" t="s">
        <v>140</v>
      </c>
      <c r="E679" t="s">
        <v>117</v>
      </c>
      <c r="F679">
        <v>4</v>
      </c>
      <c r="G679">
        <v>5</v>
      </c>
      <c r="H679" t="s">
        <v>176</v>
      </c>
      <c r="I679" t="s">
        <v>33</v>
      </c>
      <c r="J679">
        <v>10015718327</v>
      </c>
      <c r="K679" s="19" t="e">
        <f>(C679-VLOOKUP(H679,Riders!$A$2:$C$1999,2,FALSE))/365</f>
        <v>#N/A</v>
      </c>
    </row>
    <row r="680" spans="1:11" hidden="1" x14ac:dyDescent="0.35">
      <c r="A680" t="s">
        <v>65</v>
      </c>
      <c r="B680">
        <v>2022</v>
      </c>
      <c r="C680" s="10">
        <v>44674</v>
      </c>
      <c r="D680" t="s">
        <v>140</v>
      </c>
      <c r="E680" t="s">
        <v>117</v>
      </c>
      <c r="F680">
        <v>5</v>
      </c>
      <c r="G680">
        <v>1</v>
      </c>
      <c r="H680" t="s">
        <v>54</v>
      </c>
      <c r="I680" t="s">
        <v>42</v>
      </c>
      <c r="J680">
        <v>10004612534</v>
      </c>
      <c r="K680" s="19">
        <f>(C680-VLOOKUP(H680,Riders!$A$2:$C$1999,2,FALSE))/365</f>
        <v>34.909589041095892</v>
      </c>
    </row>
    <row r="681" spans="1:11" hidden="1" x14ac:dyDescent="0.35">
      <c r="A681" t="s">
        <v>65</v>
      </c>
      <c r="B681">
        <v>2022</v>
      </c>
      <c r="C681" s="10">
        <v>44674</v>
      </c>
      <c r="D681" t="s">
        <v>140</v>
      </c>
      <c r="E681" t="s">
        <v>117</v>
      </c>
      <c r="F681">
        <v>5</v>
      </c>
      <c r="G681">
        <v>2</v>
      </c>
      <c r="H681" t="s">
        <v>36</v>
      </c>
      <c r="I681" t="s">
        <v>37</v>
      </c>
      <c r="J681">
        <v>10011152354</v>
      </c>
      <c r="K681" s="19">
        <f>(C681-VLOOKUP(H681,Riders!$A$2:$C$1999,2,FALSE))/365</f>
        <v>23.920547945205481</v>
      </c>
    </row>
    <row r="682" spans="1:11" hidden="1" x14ac:dyDescent="0.35">
      <c r="A682" t="s">
        <v>65</v>
      </c>
      <c r="B682">
        <v>2022</v>
      </c>
      <c r="C682" s="10">
        <v>44674</v>
      </c>
      <c r="D682" t="s">
        <v>140</v>
      </c>
      <c r="E682" t="s">
        <v>117</v>
      </c>
      <c r="F682">
        <v>5</v>
      </c>
      <c r="G682">
        <v>3</v>
      </c>
      <c r="H682" t="s">
        <v>60</v>
      </c>
      <c r="I682" t="s">
        <v>61</v>
      </c>
      <c r="J682">
        <v>10095274996</v>
      </c>
      <c r="K682" s="19">
        <f>(C682-VLOOKUP(H682,Riders!$A$2:$C$1999,2,FALSE))/365</f>
        <v>18.602739726027398</v>
      </c>
    </row>
    <row r="683" spans="1:11" hidden="1" x14ac:dyDescent="0.35">
      <c r="A683" t="s">
        <v>65</v>
      </c>
      <c r="B683">
        <v>2022</v>
      </c>
      <c r="C683" s="10">
        <v>44674</v>
      </c>
      <c r="D683" t="s">
        <v>140</v>
      </c>
      <c r="E683" t="s">
        <v>117</v>
      </c>
      <c r="F683">
        <v>5</v>
      </c>
      <c r="G683">
        <v>4</v>
      </c>
      <c r="H683" t="s">
        <v>47</v>
      </c>
      <c r="I683" t="s">
        <v>33</v>
      </c>
      <c r="J683">
        <v>10064209839</v>
      </c>
      <c r="K683" s="19">
        <f>(C683-VLOOKUP(H683,Riders!$A$2:$C$1999,2,FALSE))/365</f>
        <v>25.4</v>
      </c>
    </row>
    <row r="684" spans="1:11" hidden="1" x14ac:dyDescent="0.35">
      <c r="A684" t="s">
        <v>65</v>
      </c>
      <c r="B684">
        <v>2022</v>
      </c>
      <c r="C684" s="10">
        <v>44674</v>
      </c>
      <c r="D684" t="s">
        <v>140</v>
      </c>
      <c r="E684" t="s">
        <v>117</v>
      </c>
      <c r="F684">
        <v>5</v>
      </c>
      <c r="G684">
        <v>5</v>
      </c>
      <c r="H684" t="s">
        <v>81</v>
      </c>
      <c r="I684" t="s">
        <v>82</v>
      </c>
      <c r="J684">
        <v>10074984418</v>
      </c>
      <c r="K684" s="19">
        <f>(C684-VLOOKUP(H684,Riders!$A$2:$C$1999,2,FALSE))/365</f>
        <v>20.468493150684932</v>
      </c>
    </row>
    <row r="685" spans="1:11" hidden="1" x14ac:dyDescent="0.35">
      <c r="A685" t="s">
        <v>65</v>
      </c>
      <c r="B685">
        <v>2022</v>
      </c>
      <c r="C685" s="10">
        <v>44674</v>
      </c>
      <c r="D685" t="s">
        <v>140</v>
      </c>
      <c r="E685" t="s">
        <v>117</v>
      </c>
      <c r="F685">
        <v>6</v>
      </c>
      <c r="G685">
        <v>1</v>
      </c>
      <c r="H685" t="s">
        <v>108</v>
      </c>
      <c r="I685" t="s">
        <v>109</v>
      </c>
      <c r="J685">
        <v>10117936018</v>
      </c>
      <c r="K685" s="19">
        <f>(C685-VLOOKUP(H685,Riders!$A$2:$C$1999,2,FALSE))/365</f>
        <v>28.528767123287672</v>
      </c>
    </row>
    <row r="686" spans="1:11" hidden="1" x14ac:dyDescent="0.35">
      <c r="A686" t="s">
        <v>65</v>
      </c>
      <c r="B686">
        <v>2022</v>
      </c>
      <c r="C686" s="10">
        <v>44674</v>
      </c>
      <c r="D686" t="s">
        <v>140</v>
      </c>
      <c r="E686" t="s">
        <v>117</v>
      </c>
      <c r="F686">
        <v>6</v>
      </c>
      <c r="G686">
        <v>2</v>
      </c>
      <c r="H686" t="s">
        <v>132</v>
      </c>
      <c r="I686" t="s">
        <v>75</v>
      </c>
      <c r="J686">
        <v>10015483305</v>
      </c>
      <c r="K686" s="19">
        <f>(C686-VLOOKUP(H686,Riders!$A$2:$C$1999,2,FALSE))/365</f>
        <v>22.794520547945204</v>
      </c>
    </row>
    <row r="687" spans="1:11" hidden="1" x14ac:dyDescent="0.35">
      <c r="A687" t="s">
        <v>65</v>
      </c>
      <c r="B687">
        <v>2022</v>
      </c>
      <c r="C687" s="10">
        <v>44674</v>
      </c>
      <c r="D687" t="s">
        <v>140</v>
      </c>
      <c r="E687" t="s">
        <v>117</v>
      </c>
      <c r="F687">
        <v>6</v>
      </c>
      <c r="G687">
        <v>3</v>
      </c>
      <c r="H687" t="s">
        <v>181</v>
      </c>
      <c r="I687" t="s">
        <v>42</v>
      </c>
      <c r="J687">
        <v>10009903983</v>
      </c>
      <c r="K687" s="19">
        <f>(C687-VLOOKUP(H687,Riders!$A$2:$C$1999,2,FALSE))/365</f>
        <v>23.726027397260275</v>
      </c>
    </row>
    <row r="688" spans="1:11" hidden="1" x14ac:dyDescent="0.35">
      <c r="A688" t="s">
        <v>65</v>
      </c>
      <c r="B688">
        <v>2022</v>
      </c>
      <c r="C688" s="10">
        <v>44674</v>
      </c>
      <c r="D688" t="s">
        <v>140</v>
      </c>
      <c r="E688" t="s">
        <v>117</v>
      </c>
      <c r="F688">
        <v>6</v>
      </c>
      <c r="G688">
        <v>4</v>
      </c>
      <c r="H688" t="s">
        <v>180</v>
      </c>
      <c r="I688" t="s">
        <v>168</v>
      </c>
      <c r="J688">
        <v>10090680735</v>
      </c>
      <c r="K688" s="19">
        <f>(C688-VLOOKUP(H688,Riders!$A$2:$C$1999,2,FALSE))/365</f>
        <v>29.597260273972601</v>
      </c>
    </row>
    <row r="689" spans="1:11" hidden="1" x14ac:dyDescent="0.35">
      <c r="A689" t="s">
        <v>65</v>
      </c>
      <c r="B689">
        <v>2022</v>
      </c>
      <c r="C689" s="10">
        <v>44674</v>
      </c>
      <c r="D689" t="s">
        <v>140</v>
      </c>
      <c r="E689" t="s">
        <v>117</v>
      </c>
      <c r="F689">
        <v>6</v>
      </c>
      <c r="G689">
        <v>5</v>
      </c>
      <c r="H689" t="s">
        <v>179</v>
      </c>
      <c r="I689" t="s">
        <v>142</v>
      </c>
      <c r="J689">
        <v>10081023272</v>
      </c>
      <c r="K689" s="19">
        <f>(C689-VLOOKUP(H689,Riders!$A$2:$C$1999,2,FALSE))/365</f>
        <v>20.512328767123286</v>
      </c>
    </row>
    <row r="690" spans="1:11" hidden="1" x14ac:dyDescent="0.35">
      <c r="A690" t="s">
        <v>65</v>
      </c>
      <c r="B690">
        <v>2022</v>
      </c>
      <c r="C690" s="10">
        <v>44674</v>
      </c>
      <c r="D690" t="s">
        <v>140</v>
      </c>
      <c r="E690" t="s">
        <v>119</v>
      </c>
      <c r="F690">
        <v>1</v>
      </c>
      <c r="G690">
        <v>1</v>
      </c>
      <c r="H690" t="s">
        <v>101</v>
      </c>
      <c r="I690" t="s">
        <v>102</v>
      </c>
      <c r="J690">
        <v>10015145724</v>
      </c>
      <c r="K690" s="19">
        <f>(C690-VLOOKUP(H690,Riders!$A$2:$C$1999,2,FALSE))/365</f>
        <v>23.032876712328768</v>
      </c>
    </row>
    <row r="691" spans="1:11" hidden="1" x14ac:dyDescent="0.35">
      <c r="A691" t="s">
        <v>65</v>
      </c>
      <c r="B691">
        <v>2022</v>
      </c>
      <c r="C691" s="10">
        <v>44674</v>
      </c>
      <c r="D691" t="s">
        <v>140</v>
      </c>
      <c r="E691" t="s">
        <v>119</v>
      </c>
      <c r="F691">
        <v>1</v>
      </c>
      <c r="G691">
        <v>2</v>
      </c>
      <c r="H691" t="s">
        <v>92</v>
      </c>
      <c r="I691" t="s">
        <v>23</v>
      </c>
      <c r="J691">
        <v>10009535686</v>
      </c>
      <c r="K691" s="19">
        <f>(C691-VLOOKUP(H691,Riders!$A$2:$C$1999,2,FALSE))/365</f>
        <v>25.126027397260273</v>
      </c>
    </row>
    <row r="692" spans="1:11" hidden="1" x14ac:dyDescent="0.35">
      <c r="A692" t="s">
        <v>65</v>
      </c>
      <c r="B692">
        <v>2022</v>
      </c>
      <c r="C692" s="10">
        <v>44674</v>
      </c>
      <c r="D692" t="s">
        <v>140</v>
      </c>
      <c r="E692" t="s">
        <v>119</v>
      </c>
      <c r="F692">
        <v>1</v>
      </c>
      <c r="G692">
        <v>3</v>
      </c>
      <c r="H692" t="s">
        <v>93</v>
      </c>
      <c r="I692" t="s">
        <v>52</v>
      </c>
      <c r="J692">
        <v>10009150215</v>
      </c>
      <c r="K692" s="19">
        <f>(C692-VLOOKUP(H692,Riders!$A$2:$C$1999,2,FALSE))/365</f>
        <v>26.424657534246574</v>
      </c>
    </row>
    <row r="693" spans="1:11" hidden="1" x14ac:dyDescent="0.35">
      <c r="A693" t="s">
        <v>65</v>
      </c>
      <c r="B693">
        <v>2022</v>
      </c>
      <c r="C693" s="10">
        <v>44674</v>
      </c>
      <c r="D693" t="s">
        <v>140</v>
      </c>
      <c r="E693" t="s">
        <v>119</v>
      </c>
      <c r="F693">
        <v>1</v>
      </c>
      <c r="G693">
        <v>4</v>
      </c>
      <c r="H693" t="s">
        <v>96</v>
      </c>
      <c r="I693" t="s">
        <v>27</v>
      </c>
      <c r="J693">
        <v>10015683567</v>
      </c>
      <c r="K693" s="19">
        <f>(C693-VLOOKUP(H693,Riders!$A$2:$C$1999,2,FALSE))/365</f>
        <v>23.268493150684932</v>
      </c>
    </row>
    <row r="694" spans="1:11" hidden="1" x14ac:dyDescent="0.35">
      <c r="A694" t="s">
        <v>65</v>
      </c>
      <c r="B694">
        <v>2022</v>
      </c>
      <c r="C694" s="10">
        <v>44674</v>
      </c>
      <c r="D694" t="s">
        <v>140</v>
      </c>
      <c r="E694" t="s">
        <v>119</v>
      </c>
      <c r="F694">
        <v>1</v>
      </c>
      <c r="G694">
        <v>5</v>
      </c>
      <c r="H694" t="s">
        <v>108</v>
      </c>
      <c r="I694" t="s">
        <v>109</v>
      </c>
      <c r="J694">
        <v>10117936018</v>
      </c>
      <c r="K694" s="19">
        <f>(C694-VLOOKUP(H694,Riders!$A$2:$C$1999,2,FALSE))/365</f>
        <v>28.528767123287672</v>
      </c>
    </row>
    <row r="695" spans="1:11" hidden="1" x14ac:dyDescent="0.35">
      <c r="A695" t="s">
        <v>65</v>
      </c>
      <c r="B695">
        <v>2022</v>
      </c>
      <c r="C695" s="10">
        <v>44674</v>
      </c>
      <c r="D695" t="s">
        <v>140</v>
      </c>
      <c r="E695" t="s">
        <v>119</v>
      </c>
      <c r="F695">
        <v>1</v>
      </c>
      <c r="G695">
        <v>6</v>
      </c>
      <c r="H695" t="s">
        <v>67</v>
      </c>
      <c r="I695" t="s">
        <v>31</v>
      </c>
      <c r="J695">
        <v>10007827880</v>
      </c>
      <c r="K695" s="19">
        <f>(C695-VLOOKUP(H695,Riders!$A$2:$C$1999,2,FALSE))/365</f>
        <v>28.490410958904111</v>
      </c>
    </row>
    <row r="696" spans="1:11" hidden="1" x14ac:dyDescent="0.35">
      <c r="A696" t="s">
        <v>65</v>
      </c>
      <c r="B696">
        <v>2022</v>
      </c>
      <c r="C696" s="10">
        <v>44674</v>
      </c>
      <c r="D696" t="s">
        <v>140</v>
      </c>
      <c r="E696" t="s">
        <v>119</v>
      </c>
      <c r="F696">
        <v>2</v>
      </c>
      <c r="G696">
        <v>1</v>
      </c>
      <c r="H696" t="s">
        <v>100</v>
      </c>
      <c r="I696" t="s">
        <v>44</v>
      </c>
      <c r="J696">
        <v>10010830840</v>
      </c>
      <c r="K696" s="19">
        <f>(C696-VLOOKUP(H696,Riders!$A$2:$C$1999,2,FALSE))/365</f>
        <v>23.5013698630137</v>
      </c>
    </row>
    <row r="697" spans="1:11" hidden="1" x14ac:dyDescent="0.35">
      <c r="A697" t="s">
        <v>65</v>
      </c>
      <c r="B697">
        <v>2022</v>
      </c>
      <c r="C697" s="10">
        <v>44674</v>
      </c>
      <c r="D697" t="s">
        <v>140</v>
      </c>
      <c r="E697" t="s">
        <v>119</v>
      </c>
      <c r="F697">
        <v>2</v>
      </c>
      <c r="G697">
        <v>2</v>
      </c>
      <c r="H697" t="s">
        <v>26</v>
      </c>
      <c r="I697" t="s">
        <v>27</v>
      </c>
      <c r="J697">
        <v>10010713329</v>
      </c>
      <c r="K697" s="19">
        <f>(C697-VLOOKUP(H697,Riders!$A$2:$C$1999,2,FALSE))/365</f>
        <v>24.583561643835615</v>
      </c>
    </row>
    <row r="698" spans="1:11" hidden="1" x14ac:dyDescent="0.35">
      <c r="A698" t="s">
        <v>65</v>
      </c>
      <c r="B698">
        <v>2022</v>
      </c>
      <c r="C698" s="10">
        <v>44674</v>
      </c>
      <c r="D698" t="s">
        <v>140</v>
      </c>
      <c r="E698" t="s">
        <v>119</v>
      </c>
      <c r="F698">
        <v>2</v>
      </c>
      <c r="G698">
        <v>3</v>
      </c>
      <c r="H698" t="s">
        <v>114</v>
      </c>
      <c r="I698" t="s">
        <v>102</v>
      </c>
      <c r="J698">
        <v>10055349695</v>
      </c>
      <c r="K698" s="19">
        <f>(C698-VLOOKUP(H698,Riders!$A$2:$C$1999,2,FALSE))/365</f>
        <v>22.2</v>
      </c>
    </row>
    <row r="699" spans="1:11" hidden="1" x14ac:dyDescent="0.35">
      <c r="A699" t="s">
        <v>65</v>
      </c>
      <c r="B699">
        <v>2022</v>
      </c>
      <c r="C699" s="10">
        <v>44674</v>
      </c>
      <c r="D699" t="s">
        <v>140</v>
      </c>
      <c r="E699" t="s">
        <v>119</v>
      </c>
      <c r="F699">
        <v>2</v>
      </c>
      <c r="G699">
        <v>4</v>
      </c>
      <c r="H699" t="s">
        <v>40</v>
      </c>
      <c r="I699" t="s">
        <v>29</v>
      </c>
      <c r="J699">
        <v>10009178002</v>
      </c>
      <c r="K699" s="19">
        <f>(C699-VLOOKUP(H699,Riders!$A$2:$C$1999,2,FALSE))/365</f>
        <v>26.271232876712329</v>
      </c>
    </row>
    <row r="700" spans="1:11" hidden="1" x14ac:dyDescent="0.35">
      <c r="A700" t="s">
        <v>65</v>
      </c>
      <c r="B700">
        <v>2022</v>
      </c>
      <c r="C700" s="10">
        <v>44674</v>
      </c>
      <c r="D700" t="s">
        <v>140</v>
      </c>
      <c r="E700" t="s">
        <v>119</v>
      </c>
      <c r="F700">
        <v>2</v>
      </c>
      <c r="G700">
        <v>5</v>
      </c>
      <c r="H700" t="s">
        <v>54</v>
      </c>
      <c r="I700" t="s">
        <v>42</v>
      </c>
      <c r="J700">
        <v>10004612534</v>
      </c>
      <c r="K700" s="19">
        <f>(C700-VLOOKUP(H700,Riders!$A$2:$C$1999,2,FALSE))/365</f>
        <v>34.909589041095892</v>
      </c>
    </row>
    <row r="701" spans="1:11" hidden="1" x14ac:dyDescent="0.35">
      <c r="A701" t="s">
        <v>65</v>
      </c>
      <c r="B701">
        <v>2022</v>
      </c>
      <c r="C701" s="10">
        <v>44674</v>
      </c>
      <c r="D701" t="s">
        <v>140</v>
      </c>
      <c r="E701" t="s">
        <v>119</v>
      </c>
      <c r="F701">
        <v>2</v>
      </c>
      <c r="G701">
        <v>6</v>
      </c>
      <c r="H701" t="s">
        <v>51</v>
      </c>
      <c r="I701" t="s">
        <v>52</v>
      </c>
      <c r="J701">
        <v>10010645732</v>
      </c>
      <c r="K701" s="19">
        <f>(C701-VLOOKUP(H701,Riders!$A$2:$C$1999,2,FALSE))/365</f>
        <v>24.402739726027399</v>
      </c>
    </row>
    <row r="702" spans="1:11" hidden="1" x14ac:dyDescent="0.35">
      <c r="A702" t="s">
        <v>65</v>
      </c>
      <c r="B702">
        <v>2022</v>
      </c>
      <c r="C702" s="10">
        <v>44674</v>
      </c>
      <c r="D702" t="s">
        <v>140</v>
      </c>
      <c r="E702" t="s">
        <v>121</v>
      </c>
      <c r="F702">
        <v>1</v>
      </c>
      <c r="G702">
        <v>1</v>
      </c>
      <c r="H702" t="s">
        <v>92</v>
      </c>
      <c r="I702" t="s">
        <v>23</v>
      </c>
      <c r="J702">
        <v>10009535686</v>
      </c>
      <c r="K702" s="19">
        <f>(C702-VLOOKUP(H702,Riders!$A$2:$C$1999,2,FALSE))/365</f>
        <v>25.126027397260273</v>
      </c>
    </row>
    <row r="703" spans="1:11" hidden="1" x14ac:dyDescent="0.35">
      <c r="A703" t="s">
        <v>65</v>
      </c>
      <c r="B703">
        <v>2022</v>
      </c>
      <c r="C703" s="10">
        <v>44674</v>
      </c>
      <c r="D703" t="s">
        <v>140</v>
      </c>
      <c r="E703" t="s">
        <v>121</v>
      </c>
      <c r="F703">
        <v>1</v>
      </c>
      <c r="G703">
        <v>2</v>
      </c>
      <c r="H703" t="s">
        <v>100</v>
      </c>
      <c r="I703" t="s">
        <v>44</v>
      </c>
      <c r="J703">
        <v>10010830840</v>
      </c>
      <c r="K703" s="19">
        <f>(C703-VLOOKUP(H703,Riders!$A$2:$C$1999,2,FALSE))/365</f>
        <v>23.5013698630137</v>
      </c>
    </row>
    <row r="704" spans="1:11" hidden="1" x14ac:dyDescent="0.35">
      <c r="A704" t="s">
        <v>65</v>
      </c>
      <c r="B704">
        <v>2022</v>
      </c>
      <c r="C704" s="10">
        <v>44674</v>
      </c>
      <c r="D704" t="s">
        <v>140</v>
      </c>
      <c r="E704" t="s">
        <v>121</v>
      </c>
      <c r="F704">
        <v>1</v>
      </c>
      <c r="G704">
        <v>3</v>
      </c>
      <c r="H704" t="s">
        <v>101</v>
      </c>
      <c r="I704" t="s">
        <v>102</v>
      </c>
      <c r="J704">
        <v>10015145724</v>
      </c>
      <c r="K704" s="19">
        <f>(C704-VLOOKUP(H704,Riders!$A$2:$C$1999,2,FALSE))/365</f>
        <v>23.032876712328768</v>
      </c>
    </row>
    <row r="705" spans="1:11" hidden="1" x14ac:dyDescent="0.35">
      <c r="A705" t="s">
        <v>65</v>
      </c>
      <c r="B705">
        <v>2022</v>
      </c>
      <c r="C705" s="10">
        <v>44674</v>
      </c>
      <c r="D705" t="s">
        <v>140</v>
      </c>
      <c r="E705" t="s">
        <v>121</v>
      </c>
      <c r="F705">
        <v>1</v>
      </c>
      <c r="G705">
        <v>4</v>
      </c>
      <c r="H705" t="s">
        <v>114</v>
      </c>
      <c r="I705" t="s">
        <v>102</v>
      </c>
      <c r="J705">
        <v>10055349695</v>
      </c>
      <c r="K705" s="19">
        <f>(C705-VLOOKUP(H705,Riders!$A$2:$C$1999,2,FALSE))/365</f>
        <v>22.2</v>
      </c>
    </row>
    <row r="706" spans="1:11" hidden="1" x14ac:dyDescent="0.35">
      <c r="A706" t="s">
        <v>65</v>
      </c>
      <c r="B706">
        <v>2022</v>
      </c>
      <c r="C706" s="10">
        <v>44674</v>
      </c>
      <c r="D706" t="s">
        <v>140</v>
      </c>
      <c r="E706" t="s">
        <v>121</v>
      </c>
      <c r="F706">
        <v>1</v>
      </c>
      <c r="G706">
        <v>5</v>
      </c>
      <c r="H706" t="s">
        <v>93</v>
      </c>
      <c r="I706" t="s">
        <v>52</v>
      </c>
      <c r="J706">
        <v>10009150215</v>
      </c>
      <c r="K706" s="19">
        <f>(C706-VLOOKUP(H706,Riders!$A$2:$C$1999,2,FALSE))/365</f>
        <v>26.424657534246574</v>
      </c>
    </row>
    <row r="707" spans="1:11" hidden="1" x14ac:dyDescent="0.35">
      <c r="A707" t="s">
        <v>65</v>
      </c>
      <c r="B707">
        <v>2022</v>
      </c>
      <c r="C707" s="10">
        <v>44674</v>
      </c>
      <c r="D707" t="s">
        <v>140</v>
      </c>
      <c r="E707" t="s">
        <v>121</v>
      </c>
      <c r="F707">
        <v>1</v>
      </c>
      <c r="G707">
        <v>6</v>
      </c>
      <c r="H707" t="s">
        <v>26</v>
      </c>
      <c r="I707" t="s">
        <v>27</v>
      </c>
      <c r="J707">
        <v>10010713329</v>
      </c>
      <c r="K707" s="19">
        <f>(C707-VLOOKUP(H707,Riders!$A$2:$C$1999,2,FALSE))/365</f>
        <v>24.583561643835615</v>
      </c>
    </row>
    <row r="708" spans="1:11" hidden="1" x14ac:dyDescent="0.35">
      <c r="A708" t="s">
        <v>65</v>
      </c>
      <c r="B708">
        <v>2022</v>
      </c>
      <c r="C708" s="10">
        <v>44674</v>
      </c>
      <c r="D708" t="s">
        <v>140</v>
      </c>
      <c r="E708" t="s">
        <v>121</v>
      </c>
      <c r="F708">
        <v>2</v>
      </c>
      <c r="G708">
        <v>1</v>
      </c>
      <c r="H708" t="s">
        <v>40</v>
      </c>
      <c r="I708" t="s">
        <v>29</v>
      </c>
      <c r="J708">
        <v>10009178002</v>
      </c>
      <c r="K708" s="19">
        <f>(C708-VLOOKUP(H708,Riders!$A$2:$C$1999,2,FALSE))/365</f>
        <v>26.271232876712329</v>
      </c>
    </row>
    <row r="709" spans="1:11" hidden="1" x14ac:dyDescent="0.35">
      <c r="A709" t="s">
        <v>65</v>
      </c>
      <c r="B709">
        <v>2022</v>
      </c>
      <c r="C709" s="10">
        <v>44674</v>
      </c>
      <c r="D709" t="s">
        <v>140</v>
      </c>
      <c r="E709" t="s">
        <v>121</v>
      </c>
      <c r="F709">
        <v>2</v>
      </c>
      <c r="G709">
        <v>2</v>
      </c>
      <c r="H709" t="s">
        <v>96</v>
      </c>
      <c r="I709" t="s">
        <v>27</v>
      </c>
      <c r="J709">
        <v>10015683567</v>
      </c>
      <c r="K709" s="19">
        <f>(C709-VLOOKUP(H709,Riders!$A$2:$C$1999,2,FALSE))/365</f>
        <v>23.268493150684932</v>
      </c>
    </row>
    <row r="710" spans="1:11" hidden="1" x14ac:dyDescent="0.35">
      <c r="A710" t="s">
        <v>65</v>
      </c>
      <c r="B710">
        <v>2022</v>
      </c>
      <c r="C710" s="10">
        <v>44674</v>
      </c>
      <c r="D710" t="s">
        <v>140</v>
      </c>
      <c r="E710" t="s">
        <v>121</v>
      </c>
      <c r="F710">
        <v>2</v>
      </c>
      <c r="G710">
        <v>3</v>
      </c>
      <c r="H710" t="s">
        <v>108</v>
      </c>
      <c r="I710" t="s">
        <v>109</v>
      </c>
      <c r="J710">
        <v>10117936018</v>
      </c>
      <c r="K710" s="19">
        <f>(C710-VLOOKUP(H710,Riders!$A$2:$C$1999,2,FALSE))/365</f>
        <v>28.528767123287672</v>
      </c>
    </row>
    <row r="711" spans="1:11" hidden="1" x14ac:dyDescent="0.35">
      <c r="A711" t="s">
        <v>65</v>
      </c>
      <c r="B711">
        <v>2022</v>
      </c>
      <c r="C711" s="10">
        <v>44674</v>
      </c>
      <c r="D711" t="s">
        <v>140</v>
      </c>
      <c r="E711" t="s">
        <v>121</v>
      </c>
      <c r="F711">
        <v>2</v>
      </c>
      <c r="G711">
        <v>4</v>
      </c>
      <c r="H711" t="s">
        <v>54</v>
      </c>
      <c r="I711" t="s">
        <v>42</v>
      </c>
      <c r="J711">
        <v>10004612534</v>
      </c>
      <c r="K711" s="19">
        <f>(C711-VLOOKUP(H711,Riders!$A$2:$C$1999,2,FALSE))/365</f>
        <v>34.909589041095892</v>
      </c>
    </row>
    <row r="712" spans="1:11" hidden="1" x14ac:dyDescent="0.35">
      <c r="A712" t="s">
        <v>65</v>
      </c>
      <c r="B712">
        <v>2022</v>
      </c>
      <c r="C712" s="10">
        <v>44674</v>
      </c>
      <c r="D712" t="s">
        <v>140</v>
      </c>
      <c r="E712" t="s">
        <v>121</v>
      </c>
      <c r="F712">
        <v>2</v>
      </c>
      <c r="G712">
        <v>5</v>
      </c>
      <c r="H712" t="s">
        <v>51</v>
      </c>
      <c r="I712" t="s">
        <v>52</v>
      </c>
      <c r="J712">
        <v>10010645732</v>
      </c>
      <c r="K712" s="19">
        <f>(C712-VLOOKUP(H712,Riders!$A$2:$C$1999,2,FALSE))/365</f>
        <v>24.402739726027399</v>
      </c>
    </row>
    <row r="713" spans="1:11" hidden="1" x14ac:dyDescent="0.35">
      <c r="A713" t="s">
        <v>65</v>
      </c>
      <c r="B713">
        <v>2022</v>
      </c>
      <c r="C713" s="10">
        <v>44674</v>
      </c>
      <c r="D713" t="s">
        <v>140</v>
      </c>
      <c r="E713" t="s">
        <v>121</v>
      </c>
      <c r="F713">
        <v>2</v>
      </c>
      <c r="G713">
        <v>6</v>
      </c>
      <c r="H713" t="s">
        <v>67</v>
      </c>
      <c r="I713" t="s">
        <v>31</v>
      </c>
      <c r="J713">
        <v>10007827880</v>
      </c>
      <c r="K713" s="19">
        <f>(C713-VLOOKUP(H713,Riders!$A$2:$C$1999,2,FALSE))/365</f>
        <v>28.490410958904111</v>
      </c>
    </row>
    <row r="714" spans="1:11" hidden="1" x14ac:dyDescent="0.35">
      <c r="A714" t="s">
        <v>182</v>
      </c>
      <c r="B714">
        <v>2021</v>
      </c>
      <c r="C714" s="10">
        <v>44493</v>
      </c>
      <c r="D714" t="s">
        <v>20</v>
      </c>
      <c r="E714" t="s">
        <v>91</v>
      </c>
      <c r="F714">
        <v>1</v>
      </c>
      <c r="G714">
        <v>1</v>
      </c>
      <c r="H714" t="s">
        <v>92</v>
      </c>
      <c r="I714" t="s">
        <v>23</v>
      </c>
      <c r="J714">
        <v>10009535686</v>
      </c>
      <c r="K714" s="19">
        <f>(C714-VLOOKUP(H714,Riders!$A$2:$C$1999,2,FALSE))/365</f>
        <v>24.63013698630137</v>
      </c>
    </row>
    <row r="715" spans="1:11" hidden="1" x14ac:dyDescent="0.35">
      <c r="A715" t="s">
        <v>182</v>
      </c>
      <c r="B715">
        <v>2021</v>
      </c>
      <c r="C715" s="10">
        <v>44493</v>
      </c>
      <c r="D715" t="s">
        <v>20</v>
      </c>
      <c r="E715" t="s">
        <v>91</v>
      </c>
      <c r="F715">
        <v>1</v>
      </c>
      <c r="G715">
        <v>2</v>
      </c>
      <c r="H715" t="s">
        <v>115</v>
      </c>
      <c r="I715" t="s">
        <v>116</v>
      </c>
      <c r="J715">
        <v>10009009159</v>
      </c>
      <c r="K715" s="19">
        <f>(C715-VLOOKUP(H715,Riders!$A$2:$C$1999,2,FALSE))/365</f>
        <v>26.704109589041096</v>
      </c>
    </row>
    <row r="716" spans="1:11" hidden="1" x14ac:dyDescent="0.35">
      <c r="A716" t="s">
        <v>182</v>
      </c>
      <c r="B716">
        <v>2021</v>
      </c>
      <c r="C716" s="10">
        <v>44493</v>
      </c>
      <c r="D716" t="s">
        <v>20</v>
      </c>
      <c r="E716" t="s">
        <v>91</v>
      </c>
      <c r="F716">
        <v>1</v>
      </c>
      <c r="G716">
        <v>3</v>
      </c>
      <c r="H716" t="s">
        <v>36</v>
      </c>
      <c r="I716" t="s">
        <v>37</v>
      </c>
      <c r="J716">
        <v>10011152354</v>
      </c>
      <c r="K716" s="19">
        <f>(C716-VLOOKUP(H716,Riders!$A$2:$C$1999,2,FALSE))/365</f>
        <v>23.424657534246574</v>
      </c>
    </row>
    <row r="717" spans="1:11" hidden="1" x14ac:dyDescent="0.35">
      <c r="A717" t="s">
        <v>182</v>
      </c>
      <c r="B717">
        <v>2021</v>
      </c>
      <c r="C717" s="10">
        <v>44493</v>
      </c>
      <c r="D717" t="s">
        <v>20</v>
      </c>
      <c r="E717" t="s">
        <v>91</v>
      </c>
      <c r="F717">
        <v>1</v>
      </c>
      <c r="G717">
        <v>4</v>
      </c>
      <c r="H717" t="s">
        <v>125</v>
      </c>
      <c r="I717" t="s">
        <v>113</v>
      </c>
      <c r="J717">
        <v>10017950943</v>
      </c>
      <c r="K717" s="19">
        <f>(C717-VLOOKUP(H717,Riders!$A$2:$C$1999,2,FALSE))/365</f>
        <v>24.706849315068492</v>
      </c>
    </row>
    <row r="718" spans="1:11" hidden="1" x14ac:dyDescent="0.35">
      <c r="A718" t="s">
        <v>182</v>
      </c>
      <c r="B718">
        <v>2021</v>
      </c>
      <c r="C718" s="10">
        <v>44493</v>
      </c>
      <c r="D718" t="s">
        <v>20</v>
      </c>
      <c r="E718" t="s">
        <v>91</v>
      </c>
      <c r="F718">
        <v>1</v>
      </c>
      <c r="G718">
        <v>5</v>
      </c>
      <c r="H718" t="s">
        <v>93</v>
      </c>
      <c r="I718" t="s">
        <v>52</v>
      </c>
      <c r="J718">
        <v>10009150215</v>
      </c>
      <c r="K718" s="19">
        <f>(C718-VLOOKUP(H718,Riders!$A$2:$C$1999,2,FALSE))/365</f>
        <v>25.92876712328767</v>
      </c>
    </row>
    <row r="719" spans="1:11" hidden="1" x14ac:dyDescent="0.35">
      <c r="A719" t="s">
        <v>182</v>
      </c>
      <c r="B719">
        <v>2021</v>
      </c>
      <c r="C719" s="10">
        <v>44493</v>
      </c>
      <c r="D719" t="s">
        <v>20</v>
      </c>
      <c r="E719" t="s">
        <v>91</v>
      </c>
      <c r="F719">
        <v>1</v>
      </c>
      <c r="G719">
        <v>6</v>
      </c>
      <c r="H719" t="s">
        <v>183</v>
      </c>
      <c r="I719" t="s">
        <v>33</v>
      </c>
      <c r="J719">
        <v>10007212639</v>
      </c>
      <c r="K719" s="19">
        <f>(C719-VLOOKUP(H719,Riders!$A$2:$C$1999,2,FALSE))/365</f>
        <v>30.328767123287673</v>
      </c>
    </row>
    <row r="720" spans="1:11" hidden="1" x14ac:dyDescent="0.35">
      <c r="A720" t="s">
        <v>182</v>
      </c>
      <c r="B720">
        <v>2021</v>
      </c>
      <c r="C720" s="10">
        <v>44493</v>
      </c>
      <c r="D720" t="s">
        <v>20</v>
      </c>
      <c r="E720" t="s">
        <v>91</v>
      </c>
      <c r="F720">
        <v>1</v>
      </c>
      <c r="G720">
        <v>7</v>
      </c>
      <c r="H720" t="s">
        <v>143</v>
      </c>
      <c r="I720" t="s">
        <v>95</v>
      </c>
      <c r="J720">
        <v>10009181234</v>
      </c>
      <c r="K720" s="19">
        <f>(C720-VLOOKUP(H720,Riders!$A$2:$C$1999,2,FALSE))/365</f>
        <v>26.561643835616437</v>
      </c>
    </row>
    <row r="721" spans="1:11" hidden="1" x14ac:dyDescent="0.35">
      <c r="A721" t="s">
        <v>182</v>
      </c>
      <c r="B721">
        <v>2021</v>
      </c>
      <c r="C721" s="10">
        <v>44493</v>
      </c>
      <c r="D721" t="s">
        <v>20</v>
      </c>
      <c r="E721" t="s">
        <v>91</v>
      </c>
      <c r="F721">
        <v>2</v>
      </c>
      <c r="G721">
        <v>1</v>
      </c>
      <c r="H721" t="s">
        <v>184</v>
      </c>
      <c r="I721" t="s">
        <v>185</v>
      </c>
      <c r="J721">
        <v>10034964036</v>
      </c>
      <c r="K721" s="19">
        <f>(C721-VLOOKUP(H721,Riders!$A$2:$C$1999,2,FALSE))/365</f>
        <v>121.8986301369863</v>
      </c>
    </row>
    <row r="722" spans="1:11" hidden="1" x14ac:dyDescent="0.35">
      <c r="A722" t="s">
        <v>182</v>
      </c>
      <c r="B722">
        <v>2021</v>
      </c>
      <c r="C722" s="10">
        <v>44493</v>
      </c>
      <c r="D722" t="s">
        <v>20</v>
      </c>
      <c r="E722" t="s">
        <v>91</v>
      </c>
      <c r="F722">
        <v>2</v>
      </c>
      <c r="G722">
        <v>2</v>
      </c>
      <c r="H722" t="s">
        <v>97</v>
      </c>
      <c r="I722" t="s">
        <v>29</v>
      </c>
      <c r="J722">
        <v>10048325582</v>
      </c>
      <c r="K722" s="19">
        <f>(C722-VLOOKUP(H722,Riders!$A$2:$C$1999,2,FALSE))/365</f>
        <v>29.747945205479454</v>
      </c>
    </row>
    <row r="723" spans="1:11" hidden="1" x14ac:dyDescent="0.35">
      <c r="A723" t="s">
        <v>182</v>
      </c>
      <c r="B723">
        <v>2021</v>
      </c>
      <c r="C723" s="10">
        <v>44493</v>
      </c>
      <c r="D723" t="s">
        <v>20</v>
      </c>
      <c r="E723" t="s">
        <v>91</v>
      </c>
      <c r="F723">
        <v>2</v>
      </c>
      <c r="G723">
        <v>3</v>
      </c>
      <c r="H723" t="s">
        <v>132</v>
      </c>
      <c r="I723" t="s">
        <v>113</v>
      </c>
      <c r="J723">
        <v>10015483305</v>
      </c>
      <c r="K723" s="19">
        <f>(C723-VLOOKUP(H723,Riders!$A$2:$C$1999,2,FALSE))/365</f>
        <v>22.298630136986301</v>
      </c>
    </row>
    <row r="724" spans="1:11" hidden="1" x14ac:dyDescent="0.35">
      <c r="A724" t="s">
        <v>182</v>
      </c>
      <c r="B724">
        <v>2021</v>
      </c>
      <c r="C724" s="10">
        <v>44493</v>
      </c>
      <c r="D724" t="s">
        <v>20</v>
      </c>
      <c r="E724" t="s">
        <v>91</v>
      </c>
      <c r="F724">
        <v>2</v>
      </c>
      <c r="G724">
        <v>4</v>
      </c>
      <c r="H724" t="s">
        <v>100</v>
      </c>
      <c r="I724" t="s">
        <v>44</v>
      </c>
      <c r="J724">
        <v>10010830840</v>
      </c>
      <c r="K724" s="19">
        <f>(C724-VLOOKUP(H724,Riders!$A$2:$C$1999,2,FALSE))/365</f>
        <v>23.005479452054793</v>
      </c>
    </row>
    <row r="725" spans="1:11" hidden="1" x14ac:dyDescent="0.35">
      <c r="A725" t="s">
        <v>182</v>
      </c>
      <c r="B725">
        <v>2021</v>
      </c>
      <c r="C725" s="10">
        <v>44493</v>
      </c>
      <c r="D725" t="s">
        <v>20</v>
      </c>
      <c r="E725" t="s">
        <v>91</v>
      </c>
      <c r="F725">
        <v>2</v>
      </c>
      <c r="G725">
        <v>5</v>
      </c>
      <c r="H725" t="s">
        <v>186</v>
      </c>
      <c r="I725" t="s">
        <v>95</v>
      </c>
      <c r="J725">
        <v>10009181032</v>
      </c>
      <c r="K725" s="19" t="e">
        <f>(C725-VLOOKUP(H725,Riders!$A$2:$C$1999,2,FALSE))/365</f>
        <v>#N/A</v>
      </c>
    </row>
    <row r="726" spans="1:11" hidden="1" x14ac:dyDescent="0.35">
      <c r="A726" t="s">
        <v>182</v>
      </c>
      <c r="B726">
        <v>2021</v>
      </c>
      <c r="C726" s="10">
        <v>44493</v>
      </c>
      <c r="D726" t="s">
        <v>20</v>
      </c>
      <c r="E726" t="s">
        <v>91</v>
      </c>
      <c r="F726">
        <v>2</v>
      </c>
      <c r="G726">
        <v>6</v>
      </c>
      <c r="H726" t="s">
        <v>187</v>
      </c>
      <c r="I726" t="s">
        <v>188</v>
      </c>
      <c r="J726">
        <v>10009017243</v>
      </c>
      <c r="K726" s="19">
        <f>(C726-VLOOKUP(H726,Riders!$A$2:$C$1999,2,FALSE))/365</f>
        <v>26.468493150684932</v>
      </c>
    </row>
    <row r="727" spans="1:11" hidden="1" x14ac:dyDescent="0.35">
      <c r="A727" t="s">
        <v>182</v>
      </c>
      <c r="B727">
        <v>2021</v>
      </c>
      <c r="C727" s="10">
        <v>44493</v>
      </c>
      <c r="D727" t="s">
        <v>20</v>
      </c>
      <c r="E727" t="s">
        <v>91</v>
      </c>
      <c r="F727">
        <v>3</v>
      </c>
      <c r="G727">
        <v>1</v>
      </c>
      <c r="H727" t="s">
        <v>22</v>
      </c>
      <c r="I727" t="s">
        <v>23</v>
      </c>
      <c r="J727">
        <v>10007379761</v>
      </c>
      <c r="K727" s="19">
        <f>(C727-VLOOKUP(H727,Riders!$A$2:$C$1999,2,FALSE))/365</f>
        <v>28.627397260273973</v>
      </c>
    </row>
    <row r="728" spans="1:11" hidden="1" x14ac:dyDescent="0.35">
      <c r="A728" t="s">
        <v>182</v>
      </c>
      <c r="B728">
        <v>2021</v>
      </c>
      <c r="C728" s="10">
        <v>44493</v>
      </c>
      <c r="D728" t="s">
        <v>20</v>
      </c>
      <c r="E728" t="s">
        <v>91</v>
      </c>
      <c r="F728">
        <v>3</v>
      </c>
      <c r="G728">
        <v>2</v>
      </c>
      <c r="H728" t="s">
        <v>180</v>
      </c>
      <c r="I728" t="s">
        <v>31</v>
      </c>
      <c r="J728">
        <v>10090680735</v>
      </c>
      <c r="K728" s="19">
        <f>(C728-VLOOKUP(H728,Riders!$A$2:$C$1999,2,FALSE))/365</f>
        <v>29.101369863013698</v>
      </c>
    </row>
    <row r="729" spans="1:11" hidden="1" x14ac:dyDescent="0.35">
      <c r="A729" t="s">
        <v>182</v>
      </c>
      <c r="B729">
        <v>2021</v>
      </c>
      <c r="C729" s="10">
        <v>44493</v>
      </c>
      <c r="D729" t="s">
        <v>20</v>
      </c>
      <c r="E729" t="s">
        <v>91</v>
      </c>
      <c r="F729">
        <v>3</v>
      </c>
      <c r="G729">
        <v>3</v>
      </c>
      <c r="H729" t="s">
        <v>99</v>
      </c>
      <c r="I729" t="s">
        <v>27</v>
      </c>
      <c r="J729">
        <v>10010678569</v>
      </c>
      <c r="K729" s="19">
        <f>(C729-VLOOKUP(H729,Riders!$A$2:$C$1999,2,FALSE))/365</f>
        <v>24.534246575342465</v>
      </c>
    </row>
    <row r="730" spans="1:11" hidden="1" x14ac:dyDescent="0.35">
      <c r="A730" t="s">
        <v>182</v>
      </c>
      <c r="B730">
        <v>2021</v>
      </c>
      <c r="C730" s="10">
        <v>44493</v>
      </c>
      <c r="D730" t="s">
        <v>20</v>
      </c>
      <c r="E730" t="s">
        <v>91</v>
      </c>
      <c r="F730">
        <v>3</v>
      </c>
      <c r="G730">
        <v>4</v>
      </c>
      <c r="H730" t="s">
        <v>50</v>
      </c>
      <c r="I730" t="s">
        <v>44</v>
      </c>
      <c r="J730">
        <v>10009039774</v>
      </c>
      <c r="K730" s="19">
        <f>(C730-VLOOKUP(H730,Riders!$A$2:$C$1999,2,FALSE))/365</f>
        <v>27.282191780821918</v>
      </c>
    </row>
    <row r="731" spans="1:11" hidden="1" x14ac:dyDescent="0.35">
      <c r="A731" t="s">
        <v>182</v>
      </c>
      <c r="B731">
        <v>2021</v>
      </c>
      <c r="C731" s="10">
        <v>44493</v>
      </c>
      <c r="D731" t="s">
        <v>20</v>
      </c>
      <c r="E731" t="s">
        <v>91</v>
      </c>
      <c r="F731">
        <v>3</v>
      </c>
      <c r="G731">
        <v>5</v>
      </c>
      <c r="H731" t="s">
        <v>110</v>
      </c>
      <c r="I731" t="s">
        <v>58</v>
      </c>
      <c r="J731">
        <v>10010797292</v>
      </c>
      <c r="K731" s="19">
        <f>(C731-VLOOKUP(H731,Riders!$A$2:$C$1999,2,FALSE))/365</f>
        <v>23.542465753424658</v>
      </c>
    </row>
    <row r="732" spans="1:11" hidden="1" x14ac:dyDescent="0.35">
      <c r="A732" t="s">
        <v>182</v>
      </c>
      <c r="B732">
        <v>2021</v>
      </c>
      <c r="C732" s="10">
        <v>44493</v>
      </c>
      <c r="D732" t="s">
        <v>20</v>
      </c>
      <c r="E732" t="s">
        <v>91</v>
      </c>
      <c r="F732">
        <v>3</v>
      </c>
      <c r="G732">
        <v>6</v>
      </c>
      <c r="H732" t="s">
        <v>148</v>
      </c>
      <c r="I732" t="s">
        <v>56</v>
      </c>
      <c r="J732">
        <v>10007890932</v>
      </c>
      <c r="K732" s="19">
        <f>(C732-VLOOKUP(H732,Riders!$A$2:$C$1999,2,FALSE))/365</f>
        <v>27.367123287671234</v>
      </c>
    </row>
    <row r="733" spans="1:11" hidden="1" x14ac:dyDescent="0.35">
      <c r="A733" t="s">
        <v>182</v>
      </c>
      <c r="B733">
        <v>2021</v>
      </c>
      <c r="C733" s="10">
        <v>44493</v>
      </c>
      <c r="D733" t="s">
        <v>20</v>
      </c>
      <c r="E733" t="s">
        <v>91</v>
      </c>
      <c r="F733">
        <v>4</v>
      </c>
      <c r="G733">
        <v>1</v>
      </c>
      <c r="H733" t="s">
        <v>128</v>
      </c>
      <c r="I733" t="s">
        <v>104</v>
      </c>
      <c r="J733">
        <v>10010821241</v>
      </c>
      <c r="K733" s="19">
        <f>(C733-VLOOKUP(H733,Riders!$A$2:$C$1999,2,FALSE))/365</f>
        <v>23.101369863013698</v>
      </c>
    </row>
    <row r="734" spans="1:11" hidden="1" x14ac:dyDescent="0.35">
      <c r="A734" t="s">
        <v>182</v>
      </c>
      <c r="B734">
        <v>2021</v>
      </c>
      <c r="C734" s="10">
        <v>44493</v>
      </c>
      <c r="D734" t="s">
        <v>20</v>
      </c>
      <c r="E734" t="s">
        <v>91</v>
      </c>
      <c r="F734">
        <v>4</v>
      </c>
      <c r="G734">
        <v>2</v>
      </c>
      <c r="H734" t="s">
        <v>108</v>
      </c>
      <c r="I734" t="s">
        <v>109</v>
      </c>
      <c r="J734">
        <v>10117936018</v>
      </c>
      <c r="K734" s="19">
        <f>(C734-VLOOKUP(H734,Riders!$A$2:$C$1999,2,FALSE))/365</f>
        <v>28.032876712328768</v>
      </c>
    </row>
    <row r="735" spans="1:11" hidden="1" x14ac:dyDescent="0.35">
      <c r="A735" t="s">
        <v>182</v>
      </c>
      <c r="B735">
        <v>2021</v>
      </c>
      <c r="C735" s="10">
        <v>44493</v>
      </c>
      <c r="D735" t="s">
        <v>20</v>
      </c>
      <c r="E735" t="s">
        <v>91</v>
      </c>
      <c r="F735">
        <v>4</v>
      </c>
      <c r="G735">
        <v>3</v>
      </c>
      <c r="H735" t="s">
        <v>68</v>
      </c>
      <c r="I735" t="s">
        <v>29</v>
      </c>
      <c r="J735">
        <v>10006379247</v>
      </c>
      <c r="K735" s="19">
        <f>(C735-VLOOKUP(H735,Riders!$A$2:$C$1999,2,FALSE))/365</f>
        <v>31.583561643835615</v>
      </c>
    </row>
    <row r="736" spans="1:11" hidden="1" x14ac:dyDescent="0.35">
      <c r="A736" t="s">
        <v>182</v>
      </c>
      <c r="B736">
        <v>2021</v>
      </c>
      <c r="C736" s="10">
        <v>44493</v>
      </c>
      <c r="D736" t="s">
        <v>20</v>
      </c>
      <c r="E736" t="s">
        <v>91</v>
      </c>
      <c r="F736">
        <v>4</v>
      </c>
      <c r="G736">
        <v>4</v>
      </c>
      <c r="H736" t="s">
        <v>96</v>
      </c>
      <c r="I736" t="s">
        <v>27</v>
      </c>
      <c r="J736">
        <v>10015683567</v>
      </c>
      <c r="K736" s="19">
        <f>(C736-VLOOKUP(H736,Riders!$A$2:$C$1999,2,FALSE))/365</f>
        <v>22.772602739726029</v>
      </c>
    </row>
    <row r="737" spans="1:11" hidden="1" x14ac:dyDescent="0.35">
      <c r="A737" t="s">
        <v>182</v>
      </c>
      <c r="B737">
        <v>2021</v>
      </c>
      <c r="C737" s="10">
        <v>44493</v>
      </c>
      <c r="D737" t="s">
        <v>20</v>
      </c>
      <c r="E737" t="s">
        <v>91</v>
      </c>
      <c r="F737">
        <v>4</v>
      </c>
      <c r="G737">
        <v>5</v>
      </c>
      <c r="H737" t="s">
        <v>107</v>
      </c>
      <c r="I737" t="s">
        <v>31</v>
      </c>
      <c r="J737">
        <v>10020900955</v>
      </c>
      <c r="K737" s="19">
        <f>(C737-VLOOKUP(H737,Riders!$A$2:$C$1999,2,FALSE))/365</f>
        <v>28.87123287671233</v>
      </c>
    </row>
    <row r="738" spans="1:11" hidden="1" x14ac:dyDescent="0.35">
      <c r="A738" t="s">
        <v>182</v>
      </c>
      <c r="B738">
        <v>2021</v>
      </c>
      <c r="C738" s="10">
        <v>44493</v>
      </c>
      <c r="D738" t="s">
        <v>20</v>
      </c>
      <c r="E738" t="s">
        <v>91</v>
      </c>
      <c r="F738">
        <v>4</v>
      </c>
      <c r="G738">
        <v>6</v>
      </c>
      <c r="H738" t="s">
        <v>189</v>
      </c>
      <c r="I738" t="s">
        <v>63</v>
      </c>
      <c r="J738">
        <v>10010743439</v>
      </c>
      <c r="K738" s="19">
        <f>(C738-VLOOKUP(H738,Riders!$A$2:$C$1999,2,FALSE))/365</f>
        <v>24.350684931506848</v>
      </c>
    </row>
    <row r="739" spans="1:11" hidden="1" x14ac:dyDescent="0.35">
      <c r="A739" t="s">
        <v>182</v>
      </c>
      <c r="B739">
        <v>2021</v>
      </c>
      <c r="C739" s="10">
        <v>44493</v>
      </c>
      <c r="D739" t="s">
        <v>20</v>
      </c>
      <c r="E739" t="s">
        <v>117</v>
      </c>
      <c r="F739">
        <v>1</v>
      </c>
      <c r="G739">
        <v>1</v>
      </c>
      <c r="H739" t="s">
        <v>96</v>
      </c>
      <c r="I739" t="s">
        <v>27</v>
      </c>
      <c r="J739">
        <v>10015683567</v>
      </c>
      <c r="K739" s="19">
        <f>(C739-VLOOKUP(H739,Riders!$A$2:$C$1999,2,FALSE))/365</f>
        <v>22.772602739726029</v>
      </c>
    </row>
    <row r="740" spans="1:11" hidden="1" x14ac:dyDescent="0.35">
      <c r="A740" t="s">
        <v>182</v>
      </c>
      <c r="B740">
        <v>2021</v>
      </c>
      <c r="C740" s="10">
        <v>44493</v>
      </c>
      <c r="D740" t="s">
        <v>20</v>
      </c>
      <c r="E740" t="s">
        <v>117</v>
      </c>
      <c r="F740">
        <v>1</v>
      </c>
      <c r="G740">
        <v>2</v>
      </c>
      <c r="H740" t="s">
        <v>110</v>
      </c>
      <c r="I740" t="s">
        <v>58</v>
      </c>
      <c r="J740">
        <v>10010797292</v>
      </c>
      <c r="K740" s="19">
        <f>(C740-VLOOKUP(H740,Riders!$A$2:$C$1999,2,FALSE))/365</f>
        <v>23.542465753424658</v>
      </c>
    </row>
    <row r="741" spans="1:11" hidden="1" x14ac:dyDescent="0.35">
      <c r="A741" t="s">
        <v>182</v>
      </c>
      <c r="B741">
        <v>2021</v>
      </c>
      <c r="C741" s="10">
        <v>44493</v>
      </c>
      <c r="D741" t="s">
        <v>20</v>
      </c>
      <c r="E741" t="s">
        <v>117</v>
      </c>
      <c r="F741">
        <v>1</v>
      </c>
      <c r="G741">
        <v>3</v>
      </c>
      <c r="H741" t="s">
        <v>143</v>
      </c>
      <c r="I741" t="s">
        <v>95</v>
      </c>
      <c r="J741">
        <v>10009181234</v>
      </c>
      <c r="K741" s="19">
        <f>(C741-VLOOKUP(H741,Riders!$A$2:$C$1999,2,FALSE))/365</f>
        <v>26.561643835616437</v>
      </c>
    </row>
    <row r="742" spans="1:11" hidden="1" x14ac:dyDescent="0.35">
      <c r="A742" t="s">
        <v>182</v>
      </c>
      <c r="B742">
        <v>2021</v>
      </c>
      <c r="C742" s="10">
        <v>44493</v>
      </c>
      <c r="D742" t="s">
        <v>20</v>
      </c>
      <c r="E742" t="s">
        <v>117</v>
      </c>
      <c r="F742">
        <v>1</v>
      </c>
      <c r="G742">
        <v>4</v>
      </c>
      <c r="H742" t="s">
        <v>187</v>
      </c>
      <c r="I742" t="s">
        <v>188</v>
      </c>
      <c r="J742">
        <v>10009017243</v>
      </c>
      <c r="K742" s="19">
        <f>(C742-VLOOKUP(H742,Riders!$A$2:$C$1999,2,FALSE))/365</f>
        <v>26.468493150684932</v>
      </c>
    </row>
    <row r="743" spans="1:11" hidden="1" x14ac:dyDescent="0.35">
      <c r="A743" t="s">
        <v>182</v>
      </c>
      <c r="B743">
        <v>2021</v>
      </c>
      <c r="C743" s="10">
        <v>44493</v>
      </c>
      <c r="D743" t="s">
        <v>20</v>
      </c>
      <c r="E743" t="s">
        <v>117</v>
      </c>
      <c r="F743">
        <v>1</v>
      </c>
      <c r="G743">
        <v>5</v>
      </c>
      <c r="H743" t="s">
        <v>36</v>
      </c>
      <c r="I743" t="s">
        <v>37</v>
      </c>
      <c r="J743">
        <v>10011152354</v>
      </c>
      <c r="K743" s="19">
        <f>(C743-VLOOKUP(H743,Riders!$A$2:$C$1999,2,FALSE))/365</f>
        <v>23.424657534246574</v>
      </c>
    </row>
    <row r="744" spans="1:11" hidden="1" x14ac:dyDescent="0.35">
      <c r="A744" t="s">
        <v>182</v>
      </c>
      <c r="B744">
        <v>2021</v>
      </c>
      <c r="C744" s="10">
        <v>44493</v>
      </c>
      <c r="D744" t="s">
        <v>20</v>
      </c>
      <c r="E744" t="s">
        <v>117</v>
      </c>
      <c r="F744">
        <v>2</v>
      </c>
      <c r="G744">
        <v>1</v>
      </c>
      <c r="H744" t="s">
        <v>183</v>
      </c>
      <c r="I744" t="s">
        <v>33</v>
      </c>
      <c r="J744">
        <v>10007212639</v>
      </c>
      <c r="K744" s="19">
        <f>(C744-VLOOKUP(H744,Riders!$A$2:$C$1999,2,FALSE))/365</f>
        <v>30.328767123287673</v>
      </c>
    </row>
    <row r="745" spans="1:11" hidden="1" x14ac:dyDescent="0.35">
      <c r="A745" t="s">
        <v>182</v>
      </c>
      <c r="B745">
        <v>2021</v>
      </c>
      <c r="C745" s="10">
        <v>44493</v>
      </c>
      <c r="D745" t="s">
        <v>20</v>
      </c>
      <c r="E745" t="s">
        <v>117</v>
      </c>
      <c r="F745">
        <v>2</v>
      </c>
      <c r="G745">
        <v>2</v>
      </c>
      <c r="H745" t="s">
        <v>50</v>
      </c>
      <c r="I745" t="s">
        <v>44</v>
      </c>
      <c r="J745">
        <v>10009039774</v>
      </c>
      <c r="K745" s="19">
        <f>(C745-VLOOKUP(H745,Riders!$A$2:$C$1999,2,FALSE))/365</f>
        <v>27.282191780821918</v>
      </c>
    </row>
    <row r="746" spans="1:11" hidden="1" x14ac:dyDescent="0.35">
      <c r="A746" t="s">
        <v>182</v>
      </c>
      <c r="B746">
        <v>2021</v>
      </c>
      <c r="C746" s="10">
        <v>44493</v>
      </c>
      <c r="D746" t="s">
        <v>20</v>
      </c>
      <c r="E746" t="s">
        <v>117</v>
      </c>
      <c r="F746">
        <v>2</v>
      </c>
      <c r="G746">
        <v>3</v>
      </c>
      <c r="H746" t="s">
        <v>186</v>
      </c>
      <c r="I746" t="s">
        <v>95</v>
      </c>
      <c r="J746">
        <v>10009181032</v>
      </c>
      <c r="K746" s="19" t="e">
        <f>(C746-VLOOKUP(H746,Riders!$A$2:$C$1999,2,FALSE))/365</f>
        <v>#N/A</v>
      </c>
    </row>
    <row r="747" spans="1:11" hidden="1" x14ac:dyDescent="0.35">
      <c r="A747" t="s">
        <v>182</v>
      </c>
      <c r="B747">
        <v>2021</v>
      </c>
      <c r="C747" s="10">
        <v>44493</v>
      </c>
      <c r="D747" t="s">
        <v>20</v>
      </c>
      <c r="E747" t="s">
        <v>117</v>
      </c>
      <c r="F747">
        <v>2</v>
      </c>
      <c r="G747">
        <v>4</v>
      </c>
      <c r="H747" t="s">
        <v>132</v>
      </c>
      <c r="I747" t="s">
        <v>113</v>
      </c>
      <c r="J747">
        <v>10015483305</v>
      </c>
      <c r="K747" s="19">
        <f>(C747-VLOOKUP(H747,Riders!$A$2:$C$1999,2,FALSE))/365</f>
        <v>22.298630136986301</v>
      </c>
    </row>
    <row r="748" spans="1:11" hidden="1" x14ac:dyDescent="0.35">
      <c r="A748" t="s">
        <v>182</v>
      </c>
      <c r="B748">
        <v>2021</v>
      </c>
      <c r="C748" s="10">
        <v>44493</v>
      </c>
      <c r="D748" t="s">
        <v>20</v>
      </c>
      <c r="E748" t="s">
        <v>117</v>
      </c>
      <c r="F748">
        <v>3</v>
      </c>
      <c r="G748">
        <v>1</v>
      </c>
      <c r="H748" t="s">
        <v>99</v>
      </c>
      <c r="I748" t="s">
        <v>27</v>
      </c>
      <c r="J748">
        <v>10010678569</v>
      </c>
      <c r="K748" s="19">
        <f>(C748-VLOOKUP(H748,Riders!$A$2:$C$1999,2,FALSE))/365</f>
        <v>24.534246575342465</v>
      </c>
    </row>
    <row r="749" spans="1:11" hidden="1" x14ac:dyDescent="0.35">
      <c r="A749" t="s">
        <v>182</v>
      </c>
      <c r="B749">
        <v>2021</v>
      </c>
      <c r="C749" s="10">
        <v>44493</v>
      </c>
      <c r="D749" t="s">
        <v>20</v>
      </c>
      <c r="E749" t="s">
        <v>117</v>
      </c>
      <c r="F749">
        <v>3</v>
      </c>
      <c r="G749">
        <v>2</v>
      </c>
      <c r="H749" t="s">
        <v>100</v>
      </c>
      <c r="I749" t="s">
        <v>44</v>
      </c>
      <c r="J749">
        <v>10010830840</v>
      </c>
      <c r="K749" s="19">
        <f>(C749-VLOOKUP(H749,Riders!$A$2:$C$1999,2,FALSE))/365</f>
        <v>23.005479452054793</v>
      </c>
    </row>
    <row r="750" spans="1:11" hidden="1" x14ac:dyDescent="0.35">
      <c r="A750" t="s">
        <v>182</v>
      </c>
      <c r="B750">
        <v>2021</v>
      </c>
      <c r="C750" s="10">
        <v>44493</v>
      </c>
      <c r="D750" t="s">
        <v>20</v>
      </c>
      <c r="E750" t="s">
        <v>117</v>
      </c>
      <c r="F750">
        <v>3</v>
      </c>
      <c r="G750">
        <v>3</v>
      </c>
      <c r="H750" t="s">
        <v>93</v>
      </c>
      <c r="I750" t="s">
        <v>52</v>
      </c>
      <c r="J750">
        <v>10009150215</v>
      </c>
      <c r="K750" s="19">
        <f>(C750-VLOOKUP(H750,Riders!$A$2:$C$1999,2,FALSE))/365</f>
        <v>25.92876712328767</v>
      </c>
    </row>
    <row r="751" spans="1:11" hidden="1" x14ac:dyDescent="0.35">
      <c r="A751" t="s">
        <v>182</v>
      </c>
      <c r="B751">
        <v>2021</v>
      </c>
      <c r="C751" s="10">
        <v>44493</v>
      </c>
      <c r="D751" t="s">
        <v>20</v>
      </c>
      <c r="E751" t="s">
        <v>117</v>
      </c>
      <c r="F751">
        <v>3</v>
      </c>
      <c r="G751">
        <v>4</v>
      </c>
      <c r="H751" t="s">
        <v>189</v>
      </c>
      <c r="I751" t="s">
        <v>63</v>
      </c>
      <c r="J751">
        <v>10010743439</v>
      </c>
      <c r="K751" s="19">
        <f>(C751-VLOOKUP(H751,Riders!$A$2:$C$1999,2,FALSE))/365</f>
        <v>24.350684931506848</v>
      </c>
    </row>
    <row r="752" spans="1:11" hidden="1" x14ac:dyDescent="0.35">
      <c r="A752" t="s">
        <v>182</v>
      </c>
      <c r="B752">
        <v>2021</v>
      </c>
      <c r="C752" s="10">
        <v>44493</v>
      </c>
      <c r="D752" t="s">
        <v>20</v>
      </c>
      <c r="E752" t="s">
        <v>117</v>
      </c>
      <c r="F752">
        <v>4</v>
      </c>
      <c r="G752">
        <v>1</v>
      </c>
      <c r="H752" t="s">
        <v>107</v>
      </c>
      <c r="I752" t="s">
        <v>31</v>
      </c>
      <c r="J752">
        <v>10020900955</v>
      </c>
      <c r="K752" s="19">
        <f>(C752-VLOOKUP(H752,Riders!$A$2:$C$1999,2,FALSE))/365</f>
        <v>28.87123287671233</v>
      </c>
    </row>
    <row r="753" spans="1:11" hidden="1" x14ac:dyDescent="0.35">
      <c r="A753" t="s">
        <v>182</v>
      </c>
      <c r="B753">
        <v>2021</v>
      </c>
      <c r="C753" s="10">
        <v>44493</v>
      </c>
      <c r="D753" t="s">
        <v>20</v>
      </c>
      <c r="E753" t="s">
        <v>117</v>
      </c>
      <c r="F753">
        <v>4</v>
      </c>
      <c r="G753">
        <v>2</v>
      </c>
      <c r="H753" t="s">
        <v>68</v>
      </c>
      <c r="I753" t="s">
        <v>29</v>
      </c>
      <c r="J753">
        <v>10006379247</v>
      </c>
      <c r="K753" s="19">
        <f>(C753-VLOOKUP(H753,Riders!$A$2:$C$1999,2,FALSE))/365</f>
        <v>31.583561643835615</v>
      </c>
    </row>
    <row r="754" spans="1:11" hidden="1" x14ac:dyDescent="0.35">
      <c r="A754" t="s">
        <v>182</v>
      </c>
      <c r="B754">
        <v>2021</v>
      </c>
      <c r="C754" s="10">
        <v>44493</v>
      </c>
      <c r="D754" t="s">
        <v>20</v>
      </c>
      <c r="E754" t="s">
        <v>117</v>
      </c>
      <c r="F754">
        <v>4</v>
      </c>
      <c r="G754">
        <v>3</v>
      </c>
      <c r="H754" t="s">
        <v>148</v>
      </c>
      <c r="I754" t="s">
        <v>56</v>
      </c>
      <c r="J754">
        <v>10007890932</v>
      </c>
      <c r="K754" s="19">
        <f>(C754-VLOOKUP(H754,Riders!$A$2:$C$1999,2,FALSE))/365</f>
        <v>27.367123287671234</v>
      </c>
    </row>
    <row r="755" spans="1:11" hidden="1" x14ac:dyDescent="0.35">
      <c r="A755" t="s">
        <v>182</v>
      </c>
      <c r="B755">
        <v>2021</v>
      </c>
      <c r="C755" s="10">
        <v>44493</v>
      </c>
      <c r="D755" t="s">
        <v>20</v>
      </c>
      <c r="E755" t="s">
        <v>117</v>
      </c>
      <c r="F755">
        <v>4</v>
      </c>
      <c r="G755">
        <v>4</v>
      </c>
      <c r="H755" t="s">
        <v>125</v>
      </c>
      <c r="I755" t="s">
        <v>113</v>
      </c>
      <c r="J755">
        <v>10017950943</v>
      </c>
      <c r="K755" s="19">
        <f>(C755-VLOOKUP(H755,Riders!$A$2:$C$1999,2,FALSE))/365</f>
        <v>24.706849315068492</v>
      </c>
    </row>
    <row r="756" spans="1:11" hidden="1" x14ac:dyDescent="0.35">
      <c r="A756" t="s">
        <v>182</v>
      </c>
      <c r="B756">
        <v>2021</v>
      </c>
      <c r="C756" s="10">
        <v>44493</v>
      </c>
      <c r="D756" t="s">
        <v>20</v>
      </c>
      <c r="E756" t="s">
        <v>119</v>
      </c>
      <c r="F756">
        <v>1</v>
      </c>
      <c r="G756">
        <v>1</v>
      </c>
      <c r="H756" t="s">
        <v>92</v>
      </c>
      <c r="I756" t="s">
        <v>23</v>
      </c>
      <c r="J756">
        <v>10009535686</v>
      </c>
      <c r="K756" s="19">
        <f>(C756-VLOOKUP(H756,Riders!$A$2:$C$1999,2,FALSE))/365</f>
        <v>24.63013698630137</v>
      </c>
    </row>
    <row r="757" spans="1:11" hidden="1" x14ac:dyDescent="0.35">
      <c r="A757" t="s">
        <v>182</v>
      </c>
      <c r="B757">
        <v>2021</v>
      </c>
      <c r="C757" s="10">
        <v>44493</v>
      </c>
      <c r="D757" t="s">
        <v>20</v>
      </c>
      <c r="E757" t="s">
        <v>119</v>
      </c>
      <c r="F757">
        <v>1</v>
      </c>
      <c r="G757">
        <v>2</v>
      </c>
      <c r="H757" t="s">
        <v>128</v>
      </c>
      <c r="I757" t="s">
        <v>104</v>
      </c>
      <c r="J757">
        <v>10010821241</v>
      </c>
      <c r="K757" s="19">
        <f>(C757-VLOOKUP(H757,Riders!$A$2:$C$1999,2,FALSE))/365</f>
        <v>23.101369863013698</v>
      </c>
    </row>
    <row r="758" spans="1:11" hidden="1" x14ac:dyDescent="0.35">
      <c r="A758" t="s">
        <v>182</v>
      </c>
      <c r="B758">
        <v>2021</v>
      </c>
      <c r="C758" s="10">
        <v>44493</v>
      </c>
      <c r="D758" t="s">
        <v>20</v>
      </c>
      <c r="E758" t="s">
        <v>119</v>
      </c>
      <c r="F758">
        <v>1</v>
      </c>
      <c r="G758">
        <v>3</v>
      </c>
      <c r="H758" t="s">
        <v>96</v>
      </c>
      <c r="I758" t="s">
        <v>27</v>
      </c>
      <c r="J758">
        <v>10015683567</v>
      </c>
      <c r="K758" s="19">
        <f>(C758-VLOOKUP(H758,Riders!$A$2:$C$1999,2,FALSE))/365</f>
        <v>22.772602739726029</v>
      </c>
    </row>
    <row r="759" spans="1:11" hidden="1" x14ac:dyDescent="0.35">
      <c r="A759" t="s">
        <v>182</v>
      </c>
      <c r="B759">
        <v>2021</v>
      </c>
      <c r="C759" s="10">
        <v>44493</v>
      </c>
      <c r="D759" t="s">
        <v>20</v>
      </c>
      <c r="E759" t="s">
        <v>119</v>
      </c>
      <c r="F759">
        <v>1</v>
      </c>
      <c r="G759">
        <v>4</v>
      </c>
      <c r="H759" t="s">
        <v>180</v>
      </c>
      <c r="I759" t="s">
        <v>31</v>
      </c>
      <c r="J759">
        <v>10090680735</v>
      </c>
      <c r="K759" s="19">
        <f>(C759-VLOOKUP(H759,Riders!$A$2:$C$1999,2,FALSE))/365</f>
        <v>29.101369863013698</v>
      </c>
    </row>
    <row r="760" spans="1:11" hidden="1" x14ac:dyDescent="0.35">
      <c r="A760" t="s">
        <v>182</v>
      </c>
      <c r="B760">
        <v>2021</v>
      </c>
      <c r="C760" s="10">
        <v>44493</v>
      </c>
      <c r="D760" t="s">
        <v>20</v>
      </c>
      <c r="E760" t="s">
        <v>119</v>
      </c>
      <c r="F760">
        <v>1</v>
      </c>
      <c r="G760">
        <v>5</v>
      </c>
      <c r="H760" t="s">
        <v>97</v>
      </c>
      <c r="I760" t="s">
        <v>29</v>
      </c>
      <c r="J760">
        <v>10048325582</v>
      </c>
      <c r="K760" s="19">
        <f>(C760-VLOOKUP(H760,Riders!$A$2:$C$1999,2,FALSE))/365</f>
        <v>29.747945205479454</v>
      </c>
    </row>
    <row r="761" spans="1:11" hidden="1" x14ac:dyDescent="0.35">
      <c r="A761" t="s">
        <v>182</v>
      </c>
      <c r="B761">
        <v>2021</v>
      </c>
      <c r="C761" s="10">
        <v>44493</v>
      </c>
      <c r="D761" t="s">
        <v>20</v>
      </c>
      <c r="E761" t="s">
        <v>119</v>
      </c>
      <c r="F761">
        <v>1</v>
      </c>
      <c r="G761">
        <v>6</v>
      </c>
      <c r="H761" t="s">
        <v>183</v>
      </c>
      <c r="I761" t="s">
        <v>33</v>
      </c>
      <c r="J761">
        <v>10007212639</v>
      </c>
      <c r="K761" s="19">
        <f>(C761-VLOOKUP(H761,Riders!$A$2:$C$1999,2,FALSE))/365</f>
        <v>30.328767123287673</v>
      </c>
    </row>
    <row r="762" spans="1:11" hidden="1" x14ac:dyDescent="0.35">
      <c r="A762" t="s">
        <v>182</v>
      </c>
      <c r="B762">
        <v>2021</v>
      </c>
      <c r="C762" s="10">
        <v>44493</v>
      </c>
      <c r="D762" t="s">
        <v>20</v>
      </c>
      <c r="E762" t="s">
        <v>119</v>
      </c>
      <c r="F762">
        <v>2</v>
      </c>
      <c r="G762">
        <v>1</v>
      </c>
      <c r="H762" t="s">
        <v>22</v>
      </c>
      <c r="I762" t="s">
        <v>23</v>
      </c>
      <c r="J762">
        <v>10007379761</v>
      </c>
      <c r="K762" s="19">
        <f>(C762-VLOOKUP(H762,Riders!$A$2:$C$1999,2,FALSE))/365</f>
        <v>28.627397260273973</v>
      </c>
    </row>
    <row r="763" spans="1:11" hidden="1" x14ac:dyDescent="0.35">
      <c r="A763" t="s">
        <v>182</v>
      </c>
      <c r="B763">
        <v>2021</v>
      </c>
      <c r="C763" s="10">
        <v>44493</v>
      </c>
      <c r="D763" t="s">
        <v>20</v>
      </c>
      <c r="E763" t="s">
        <v>119</v>
      </c>
      <c r="F763">
        <v>2</v>
      </c>
      <c r="G763">
        <v>2</v>
      </c>
      <c r="H763" t="s">
        <v>184</v>
      </c>
      <c r="I763" t="s">
        <v>185</v>
      </c>
      <c r="J763">
        <v>10034964036</v>
      </c>
      <c r="K763" s="19">
        <f>(C763-VLOOKUP(H763,Riders!$A$2:$C$1999,2,FALSE))/365</f>
        <v>121.8986301369863</v>
      </c>
    </row>
    <row r="764" spans="1:11" hidden="1" x14ac:dyDescent="0.35">
      <c r="A764" t="s">
        <v>182</v>
      </c>
      <c r="B764">
        <v>2021</v>
      </c>
      <c r="C764" s="10">
        <v>44493</v>
      </c>
      <c r="D764" t="s">
        <v>20</v>
      </c>
      <c r="E764" t="s">
        <v>119</v>
      </c>
      <c r="F764">
        <v>2</v>
      </c>
      <c r="G764">
        <v>3</v>
      </c>
      <c r="H764" t="s">
        <v>107</v>
      </c>
      <c r="I764" t="s">
        <v>31</v>
      </c>
      <c r="J764">
        <v>10020900955</v>
      </c>
      <c r="K764" s="19">
        <f>(C764-VLOOKUP(H764,Riders!$A$2:$C$1999,2,FALSE))/365</f>
        <v>28.87123287671233</v>
      </c>
    </row>
    <row r="765" spans="1:11" hidden="1" x14ac:dyDescent="0.35">
      <c r="A765" t="s">
        <v>182</v>
      </c>
      <c r="B765">
        <v>2021</v>
      </c>
      <c r="C765" s="10">
        <v>44493</v>
      </c>
      <c r="D765" t="s">
        <v>20</v>
      </c>
      <c r="E765" t="s">
        <v>119</v>
      </c>
      <c r="F765">
        <v>2</v>
      </c>
      <c r="G765">
        <v>4</v>
      </c>
      <c r="H765" t="s">
        <v>108</v>
      </c>
      <c r="I765" t="s">
        <v>109</v>
      </c>
      <c r="J765">
        <v>10117936018</v>
      </c>
      <c r="K765" s="19">
        <f>(C765-VLOOKUP(H765,Riders!$A$2:$C$1999,2,FALSE))/365</f>
        <v>28.032876712328768</v>
      </c>
    </row>
    <row r="766" spans="1:11" hidden="1" x14ac:dyDescent="0.35">
      <c r="A766" t="s">
        <v>182</v>
      </c>
      <c r="B766">
        <v>2021</v>
      </c>
      <c r="C766" s="10">
        <v>44493</v>
      </c>
      <c r="D766" t="s">
        <v>20</v>
      </c>
      <c r="E766" t="s">
        <v>119</v>
      </c>
      <c r="F766">
        <v>2</v>
      </c>
      <c r="G766">
        <v>5</v>
      </c>
      <c r="H766" t="s">
        <v>99</v>
      </c>
      <c r="I766" t="s">
        <v>27</v>
      </c>
      <c r="J766">
        <v>10010678569</v>
      </c>
      <c r="K766" s="19">
        <f>(C766-VLOOKUP(H766,Riders!$A$2:$C$1999,2,FALSE))/365</f>
        <v>24.534246575342465</v>
      </c>
    </row>
    <row r="767" spans="1:11" hidden="1" x14ac:dyDescent="0.35">
      <c r="A767" t="s">
        <v>182</v>
      </c>
      <c r="B767">
        <v>2021</v>
      </c>
      <c r="C767" s="10">
        <v>44493</v>
      </c>
      <c r="D767" t="s">
        <v>20</v>
      </c>
      <c r="E767" t="s">
        <v>119</v>
      </c>
      <c r="F767">
        <v>2</v>
      </c>
      <c r="G767">
        <v>6</v>
      </c>
      <c r="H767" t="s">
        <v>115</v>
      </c>
      <c r="I767" t="s">
        <v>116</v>
      </c>
      <c r="J767">
        <v>10009009159</v>
      </c>
      <c r="K767" s="19">
        <f>(C767-VLOOKUP(H767,Riders!$A$2:$C$1999,2,FALSE))/365</f>
        <v>26.704109589041096</v>
      </c>
    </row>
    <row r="768" spans="1:11" hidden="1" x14ac:dyDescent="0.35">
      <c r="A768" t="s">
        <v>182</v>
      </c>
      <c r="B768">
        <v>2021</v>
      </c>
      <c r="C768" s="10">
        <v>44493</v>
      </c>
      <c r="D768" t="s">
        <v>20</v>
      </c>
      <c r="E768" t="s">
        <v>121</v>
      </c>
      <c r="F768">
        <v>1</v>
      </c>
      <c r="G768">
        <v>1</v>
      </c>
      <c r="H768" t="s">
        <v>92</v>
      </c>
      <c r="I768" t="s">
        <v>23</v>
      </c>
      <c r="J768">
        <v>10009535686</v>
      </c>
      <c r="K768" s="19">
        <f>(C768-VLOOKUP(H768,Riders!$A$2:$C$1999,2,FALSE))/365</f>
        <v>24.63013698630137</v>
      </c>
    </row>
    <row r="769" spans="1:11" hidden="1" x14ac:dyDescent="0.35">
      <c r="A769" t="s">
        <v>182</v>
      </c>
      <c r="B769">
        <v>2021</v>
      </c>
      <c r="C769" s="10">
        <v>44493</v>
      </c>
      <c r="D769" t="s">
        <v>20</v>
      </c>
      <c r="E769" t="s">
        <v>121</v>
      </c>
      <c r="F769">
        <v>1</v>
      </c>
      <c r="G769">
        <v>2</v>
      </c>
      <c r="H769" t="s">
        <v>22</v>
      </c>
      <c r="I769" t="s">
        <v>23</v>
      </c>
      <c r="J769">
        <v>10007379761</v>
      </c>
      <c r="K769" s="19">
        <f>(C769-VLOOKUP(H769,Riders!$A$2:$C$1999,2,FALSE))/365</f>
        <v>28.627397260273973</v>
      </c>
    </row>
    <row r="770" spans="1:11" hidden="1" x14ac:dyDescent="0.35">
      <c r="A770" t="s">
        <v>182</v>
      </c>
      <c r="B770">
        <v>2021</v>
      </c>
      <c r="C770" s="10">
        <v>44493</v>
      </c>
      <c r="D770" t="s">
        <v>20</v>
      </c>
      <c r="E770" t="s">
        <v>121</v>
      </c>
      <c r="F770">
        <v>1</v>
      </c>
      <c r="G770">
        <v>3</v>
      </c>
      <c r="H770" t="s">
        <v>184</v>
      </c>
      <c r="I770" t="s">
        <v>185</v>
      </c>
      <c r="J770">
        <v>10034964036</v>
      </c>
      <c r="K770" s="19">
        <f>(C770-VLOOKUP(H770,Riders!$A$2:$C$1999,2,FALSE))/365</f>
        <v>121.8986301369863</v>
      </c>
    </row>
    <row r="771" spans="1:11" hidden="1" x14ac:dyDescent="0.35">
      <c r="A771" t="s">
        <v>182</v>
      </c>
      <c r="B771">
        <v>2021</v>
      </c>
      <c r="C771" s="10">
        <v>44493</v>
      </c>
      <c r="D771" t="s">
        <v>20</v>
      </c>
      <c r="E771" t="s">
        <v>121</v>
      </c>
      <c r="F771">
        <v>1</v>
      </c>
      <c r="G771">
        <v>4</v>
      </c>
      <c r="H771" t="s">
        <v>128</v>
      </c>
      <c r="I771" t="s">
        <v>104</v>
      </c>
      <c r="J771">
        <v>10010821241</v>
      </c>
      <c r="K771" s="19">
        <f>(C771-VLOOKUP(H771,Riders!$A$2:$C$1999,2,FALSE))/365</f>
        <v>23.101369863013698</v>
      </c>
    </row>
    <row r="772" spans="1:11" hidden="1" x14ac:dyDescent="0.35">
      <c r="A772" t="s">
        <v>182</v>
      </c>
      <c r="B772">
        <v>2021</v>
      </c>
      <c r="C772" s="10">
        <v>44493</v>
      </c>
      <c r="D772" t="s">
        <v>20</v>
      </c>
      <c r="E772" t="s">
        <v>121</v>
      </c>
      <c r="F772">
        <v>1</v>
      </c>
      <c r="G772">
        <v>5</v>
      </c>
      <c r="H772" t="s">
        <v>107</v>
      </c>
      <c r="I772" t="s">
        <v>31</v>
      </c>
      <c r="J772">
        <v>10020900955</v>
      </c>
      <c r="K772" s="19">
        <f>(C772-VLOOKUP(H772,Riders!$A$2:$C$1999,2,FALSE))/365</f>
        <v>28.87123287671233</v>
      </c>
    </row>
    <row r="773" spans="1:11" hidden="1" x14ac:dyDescent="0.35">
      <c r="A773" t="s">
        <v>182</v>
      </c>
      <c r="B773">
        <v>2021</v>
      </c>
      <c r="C773" s="10">
        <v>44493</v>
      </c>
      <c r="D773" t="s">
        <v>20</v>
      </c>
      <c r="E773" t="s">
        <v>121</v>
      </c>
      <c r="F773">
        <v>1</v>
      </c>
      <c r="G773">
        <v>6</v>
      </c>
      <c r="H773" t="s">
        <v>96</v>
      </c>
      <c r="I773" t="s">
        <v>27</v>
      </c>
      <c r="J773">
        <v>10015683567</v>
      </c>
      <c r="K773" s="19">
        <f>(C773-VLOOKUP(H773,Riders!$A$2:$C$1999,2,FALSE))/365</f>
        <v>22.772602739726029</v>
      </c>
    </row>
    <row r="774" spans="1:11" hidden="1" x14ac:dyDescent="0.35">
      <c r="A774" t="s">
        <v>182</v>
      </c>
      <c r="B774">
        <v>2021</v>
      </c>
      <c r="C774" s="10">
        <v>44493</v>
      </c>
      <c r="D774" t="s">
        <v>20</v>
      </c>
      <c r="E774" t="s">
        <v>121</v>
      </c>
      <c r="F774">
        <v>2</v>
      </c>
      <c r="G774">
        <v>1</v>
      </c>
      <c r="H774" t="s">
        <v>97</v>
      </c>
      <c r="I774" t="s">
        <v>29</v>
      </c>
      <c r="J774">
        <v>10048325582</v>
      </c>
      <c r="K774" s="19">
        <f>(C774-VLOOKUP(H774,Riders!$A$2:$C$1999,2,FALSE))/365</f>
        <v>29.747945205479454</v>
      </c>
    </row>
    <row r="775" spans="1:11" hidden="1" x14ac:dyDescent="0.35">
      <c r="A775" t="s">
        <v>182</v>
      </c>
      <c r="B775">
        <v>2021</v>
      </c>
      <c r="C775" s="10">
        <v>44493</v>
      </c>
      <c r="D775" t="s">
        <v>20</v>
      </c>
      <c r="E775" t="s">
        <v>121</v>
      </c>
      <c r="F775">
        <v>2</v>
      </c>
      <c r="G775">
        <v>2</v>
      </c>
      <c r="H775" t="s">
        <v>115</v>
      </c>
      <c r="I775" t="s">
        <v>116</v>
      </c>
      <c r="J775">
        <v>10009009159</v>
      </c>
      <c r="K775" s="19">
        <f>(C775-VLOOKUP(H775,Riders!$A$2:$C$1999,2,FALSE))/365</f>
        <v>26.704109589041096</v>
      </c>
    </row>
    <row r="776" spans="1:11" hidden="1" x14ac:dyDescent="0.35">
      <c r="A776" t="s">
        <v>182</v>
      </c>
      <c r="B776">
        <v>2021</v>
      </c>
      <c r="C776" s="10">
        <v>44493</v>
      </c>
      <c r="D776" t="s">
        <v>20</v>
      </c>
      <c r="E776" t="s">
        <v>121</v>
      </c>
      <c r="F776">
        <v>2</v>
      </c>
      <c r="G776">
        <v>3</v>
      </c>
      <c r="H776" t="s">
        <v>183</v>
      </c>
      <c r="I776" t="s">
        <v>33</v>
      </c>
      <c r="J776">
        <v>10007212639</v>
      </c>
      <c r="K776" s="19">
        <f>(C776-VLOOKUP(H776,Riders!$A$2:$C$1999,2,FALSE))/365</f>
        <v>30.328767123287673</v>
      </c>
    </row>
    <row r="777" spans="1:11" hidden="1" x14ac:dyDescent="0.35">
      <c r="A777" t="s">
        <v>182</v>
      </c>
      <c r="B777">
        <v>2021</v>
      </c>
      <c r="C777" s="10">
        <v>44493</v>
      </c>
      <c r="D777" t="s">
        <v>20</v>
      </c>
      <c r="E777" t="s">
        <v>121</v>
      </c>
      <c r="F777">
        <v>2</v>
      </c>
      <c r="G777">
        <v>4</v>
      </c>
      <c r="H777" t="s">
        <v>99</v>
      </c>
      <c r="I777" t="s">
        <v>27</v>
      </c>
      <c r="J777">
        <v>10010678569</v>
      </c>
      <c r="K777" s="19">
        <f>(C777-VLOOKUP(H777,Riders!$A$2:$C$1999,2,FALSE))/365</f>
        <v>24.534246575342465</v>
      </c>
    </row>
    <row r="778" spans="1:11" hidden="1" x14ac:dyDescent="0.35">
      <c r="A778" t="s">
        <v>182</v>
      </c>
      <c r="B778">
        <v>2021</v>
      </c>
      <c r="C778" s="10">
        <v>44493</v>
      </c>
      <c r="D778" t="s">
        <v>20</v>
      </c>
      <c r="E778" t="s">
        <v>121</v>
      </c>
      <c r="F778">
        <v>2</v>
      </c>
      <c r="G778">
        <v>5</v>
      </c>
      <c r="H778" t="s">
        <v>180</v>
      </c>
      <c r="I778" t="s">
        <v>31</v>
      </c>
      <c r="J778">
        <v>10090680735</v>
      </c>
      <c r="K778" s="19">
        <f>(C778-VLOOKUP(H778,Riders!$A$2:$C$1999,2,FALSE))/365</f>
        <v>29.101369863013698</v>
      </c>
    </row>
    <row r="779" spans="1:11" hidden="1" x14ac:dyDescent="0.35">
      <c r="A779" t="s">
        <v>182</v>
      </c>
      <c r="B779">
        <v>2021</v>
      </c>
      <c r="C779" s="10">
        <v>44493</v>
      </c>
      <c r="D779" t="s">
        <v>20</v>
      </c>
      <c r="E779" t="s">
        <v>121</v>
      </c>
      <c r="F779">
        <v>2</v>
      </c>
      <c r="G779">
        <v>5</v>
      </c>
      <c r="H779" t="s">
        <v>108</v>
      </c>
      <c r="I779" t="s">
        <v>109</v>
      </c>
      <c r="J779">
        <v>10117936018</v>
      </c>
      <c r="K779" s="19">
        <f>(C779-VLOOKUP(H779,Riders!$A$2:$C$1999,2,FALSE))/365</f>
        <v>28.032876712328768</v>
      </c>
    </row>
    <row r="780" spans="1:11" hidden="1" x14ac:dyDescent="0.35">
      <c r="A780" t="s">
        <v>190</v>
      </c>
      <c r="B780">
        <v>2020</v>
      </c>
      <c r="C780" s="10">
        <v>44416</v>
      </c>
      <c r="D780" t="s">
        <v>191</v>
      </c>
      <c r="E780" t="s">
        <v>119</v>
      </c>
      <c r="F780">
        <v>2</v>
      </c>
      <c r="G780">
        <v>1</v>
      </c>
      <c r="H780" t="s">
        <v>100</v>
      </c>
      <c r="I780" t="s">
        <v>44</v>
      </c>
      <c r="J780">
        <v>10010830840</v>
      </c>
      <c r="K780" s="19">
        <f>(C780-VLOOKUP(H780,Riders!$A$2:$C$1999,2,FALSE))/365</f>
        <v>22.794520547945204</v>
      </c>
    </row>
    <row r="781" spans="1:11" hidden="1" x14ac:dyDescent="0.35">
      <c r="A781" t="s">
        <v>190</v>
      </c>
      <c r="B781">
        <v>2020</v>
      </c>
      <c r="C781" s="10">
        <v>44416</v>
      </c>
      <c r="D781" t="s">
        <v>191</v>
      </c>
      <c r="E781" t="s">
        <v>119</v>
      </c>
      <c r="F781">
        <v>1</v>
      </c>
      <c r="G781">
        <v>2</v>
      </c>
      <c r="H781" t="s">
        <v>192</v>
      </c>
      <c r="I781" t="s">
        <v>113</v>
      </c>
      <c r="J781">
        <v>10004599194</v>
      </c>
      <c r="K781" s="19" t="e">
        <f>(C781-VLOOKUP(H781,Riders!$A$2:$C$1999,2,FALSE))/365</f>
        <v>#N/A</v>
      </c>
    </row>
    <row r="782" spans="1:11" hidden="1" x14ac:dyDescent="0.35">
      <c r="A782" t="s">
        <v>190</v>
      </c>
      <c r="B782">
        <v>2020</v>
      </c>
      <c r="C782" s="10">
        <v>44416</v>
      </c>
      <c r="D782" t="s">
        <v>191</v>
      </c>
      <c r="E782" t="s">
        <v>119</v>
      </c>
      <c r="F782">
        <v>1</v>
      </c>
      <c r="G782">
        <v>3</v>
      </c>
      <c r="H782" t="s">
        <v>96</v>
      </c>
      <c r="I782" t="s">
        <v>27</v>
      </c>
      <c r="J782">
        <v>10015683567</v>
      </c>
      <c r="K782" s="19">
        <f>(C782-VLOOKUP(H782,Riders!$A$2:$C$1999,2,FALSE))/365</f>
        <v>22.561643835616437</v>
      </c>
    </row>
    <row r="783" spans="1:11" hidden="1" x14ac:dyDescent="0.35">
      <c r="A783" t="s">
        <v>190</v>
      </c>
      <c r="B783">
        <v>2020</v>
      </c>
      <c r="C783" s="10">
        <v>44416</v>
      </c>
      <c r="D783" t="s">
        <v>191</v>
      </c>
      <c r="E783" t="s">
        <v>119</v>
      </c>
      <c r="F783">
        <v>1</v>
      </c>
      <c r="G783">
        <v>4</v>
      </c>
      <c r="H783" t="s">
        <v>92</v>
      </c>
      <c r="I783" t="s">
        <v>23</v>
      </c>
      <c r="J783">
        <v>10009535686</v>
      </c>
      <c r="K783" s="19">
        <f>(C783-VLOOKUP(H783,Riders!$A$2:$C$1999,2,FALSE))/365</f>
        <v>24.419178082191781</v>
      </c>
    </row>
    <row r="784" spans="1:11" hidden="1" x14ac:dyDescent="0.35">
      <c r="A784" t="s">
        <v>190</v>
      </c>
      <c r="B784">
        <v>2020</v>
      </c>
      <c r="C784" s="10">
        <v>44416</v>
      </c>
      <c r="D784" t="s">
        <v>191</v>
      </c>
      <c r="E784" t="s">
        <v>119</v>
      </c>
      <c r="F784">
        <v>1</v>
      </c>
      <c r="G784">
        <v>5</v>
      </c>
      <c r="H784" t="s">
        <v>101</v>
      </c>
      <c r="I784" t="s">
        <v>102</v>
      </c>
      <c r="J784">
        <v>10015145724</v>
      </c>
      <c r="K784" s="19">
        <f>(C784-VLOOKUP(H784,Riders!$A$2:$C$1999,2,FALSE))/365</f>
        <v>22.326027397260273</v>
      </c>
    </row>
    <row r="785" spans="1:11" hidden="1" x14ac:dyDescent="0.35">
      <c r="A785" t="s">
        <v>190</v>
      </c>
      <c r="B785">
        <v>2020</v>
      </c>
      <c r="C785" s="10">
        <v>44416</v>
      </c>
      <c r="D785" t="s">
        <v>191</v>
      </c>
      <c r="E785" t="s">
        <v>119</v>
      </c>
      <c r="F785">
        <v>1</v>
      </c>
      <c r="G785">
        <v>6</v>
      </c>
      <c r="H785" t="s">
        <v>193</v>
      </c>
      <c r="I785" t="s">
        <v>31</v>
      </c>
      <c r="J785">
        <v>10005727327</v>
      </c>
      <c r="K785" s="19">
        <f>(C785-VLOOKUP(H785,Riders!$A$2:$C$1999,2,FALSE))/365</f>
        <v>121.68767123287671</v>
      </c>
    </row>
    <row r="786" spans="1:11" hidden="1" x14ac:dyDescent="0.35">
      <c r="A786" t="s">
        <v>190</v>
      </c>
      <c r="B786">
        <v>2020</v>
      </c>
      <c r="C786" s="10">
        <v>44416</v>
      </c>
      <c r="D786" t="s">
        <v>191</v>
      </c>
      <c r="E786" t="s">
        <v>119</v>
      </c>
      <c r="F786">
        <v>2</v>
      </c>
      <c r="G786">
        <v>1</v>
      </c>
      <c r="H786" t="s">
        <v>128</v>
      </c>
      <c r="I786" t="s">
        <v>104</v>
      </c>
      <c r="J786">
        <v>10010821241</v>
      </c>
      <c r="K786" s="19">
        <f>(C786-VLOOKUP(H786,Riders!$A$2:$C$1999,2,FALSE))/365</f>
        <v>22.890410958904109</v>
      </c>
    </row>
    <row r="787" spans="1:11" hidden="1" x14ac:dyDescent="0.35">
      <c r="A787" t="s">
        <v>190</v>
      </c>
      <c r="B787">
        <v>2020</v>
      </c>
      <c r="C787" s="10">
        <v>44416</v>
      </c>
      <c r="D787" t="s">
        <v>191</v>
      </c>
      <c r="E787" t="s">
        <v>119</v>
      </c>
      <c r="F787">
        <v>2</v>
      </c>
      <c r="G787">
        <v>2</v>
      </c>
      <c r="H787" t="s">
        <v>112</v>
      </c>
      <c r="I787" t="s">
        <v>113</v>
      </c>
      <c r="J787">
        <v>10009967641</v>
      </c>
      <c r="K787" s="19">
        <f>(C787-VLOOKUP(H787,Riders!$A$2:$C$1999,2,FALSE))/365</f>
        <v>24.30958904109589</v>
      </c>
    </row>
    <row r="788" spans="1:11" hidden="1" x14ac:dyDescent="0.35">
      <c r="A788" t="s">
        <v>190</v>
      </c>
      <c r="B788">
        <v>2020</v>
      </c>
      <c r="C788" s="10">
        <v>44416</v>
      </c>
      <c r="D788" t="s">
        <v>191</v>
      </c>
      <c r="E788" t="s">
        <v>119</v>
      </c>
      <c r="F788">
        <v>2</v>
      </c>
      <c r="G788">
        <v>3</v>
      </c>
      <c r="H788" t="s">
        <v>108</v>
      </c>
      <c r="I788" t="s">
        <v>109</v>
      </c>
      <c r="J788">
        <v>10117936018</v>
      </c>
      <c r="K788" s="19">
        <f>(C788-VLOOKUP(H788,Riders!$A$2:$C$1999,2,FALSE))/365</f>
        <v>27.82191780821918</v>
      </c>
    </row>
    <row r="789" spans="1:11" hidden="1" x14ac:dyDescent="0.35">
      <c r="A789" t="s">
        <v>190</v>
      </c>
      <c r="B789">
        <v>2020</v>
      </c>
      <c r="C789" s="10">
        <v>44416</v>
      </c>
      <c r="D789" t="s">
        <v>191</v>
      </c>
      <c r="E789" t="s">
        <v>119</v>
      </c>
      <c r="F789">
        <v>2</v>
      </c>
      <c r="G789">
        <v>4</v>
      </c>
      <c r="H789" t="s">
        <v>194</v>
      </c>
      <c r="I789" t="s">
        <v>29</v>
      </c>
      <c r="J789">
        <v>10004601723</v>
      </c>
      <c r="K789" s="19" t="e">
        <f>(C789-VLOOKUP(H789,Riders!$A$2:$C$1999,2,FALSE))/365</f>
        <v>#N/A</v>
      </c>
    </row>
    <row r="790" spans="1:11" hidden="1" x14ac:dyDescent="0.35">
      <c r="A790" t="s">
        <v>190</v>
      </c>
      <c r="B790">
        <v>2020</v>
      </c>
      <c r="C790" s="10">
        <v>44416</v>
      </c>
      <c r="D790" t="s">
        <v>191</v>
      </c>
      <c r="E790" t="s">
        <v>119</v>
      </c>
      <c r="F790">
        <v>2</v>
      </c>
      <c r="G790">
        <v>5</v>
      </c>
      <c r="H790" t="s">
        <v>124</v>
      </c>
      <c r="I790" t="s">
        <v>35</v>
      </c>
      <c r="J790">
        <v>10009012391</v>
      </c>
      <c r="K790" s="19">
        <f>(C790-VLOOKUP(H790,Riders!$A$2:$C$1999,2,FALSE))/365</f>
        <v>121.68767123287671</v>
      </c>
    </row>
    <row r="791" spans="1:11" hidden="1" x14ac:dyDescent="0.35">
      <c r="A791" t="s">
        <v>190</v>
      </c>
      <c r="B791">
        <v>2020</v>
      </c>
      <c r="C791" s="10">
        <v>44416</v>
      </c>
      <c r="D791" t="s">
        <v>191</v>
      </c>
      <c r="E791" t="s">
        <v>119</v>
      </c>
      <c r="F791">
        <v>2</v>
      </c>
      <c r="G791">
        <v>6</v>
      </c>
      <c r="H791" t="s">
        <v>93</v>
      </c>
      <c r="I791" t="s">
        <v>52</v>
      </c>
      <c r="J791">
        <v>10009150215</v>
      </c>
      <c r="K791" s="19">
        <f>(C791-VLOOKUP(H791,Riders!$A$2:$C$1999,2,FALSE))/365</f>
        <v>25.717808219178082</v>
      </c>
    </row>
    <row r="792" spans="1:11" hidden="1" x14ac:dyDescent="0.35">
      <c r="A792" t="s">
        <v>190</v>
      </c>
      <c r="B792">
        <v>2020</v>
      </c>
      <c r="C792" s="10">
        <v>44416</v>
      </c>
      <c r="D792" t="s">
        <v>191</v>
      </c>
      <c r="E792" t="s">
        <v>119</v>
      </c>
      <c r="F792">
        <v>3</v>
      </c>
      <c r="G792">
        <v>1</v>
      </c>
      <c r="H792" t="s">
        <v>195</v>
      </c>
      <c r="I792" t="s">
        <v>31</v>
      </c>
      <c r="J792">
        <v>10005964470</v>
      </c>
      <c r="K792" s="19">
        <f>(C792-VLOOKUP(H792,Riders!$A$2:$C$1999,2,FALSE))/365</f>
        <v>121.68767123287671</v>
      </c>
    </row>
    <row r="793" spans="1:11" hidden="1" x14ac:dyDescent="0.35">
      <c r="A793" t="s">
        <v>190</v>
      </c>
      <c r="B793">
        <v>2020</v>
      </c>
      <c r="C793" s="10">
        <v>44416</v>
      </c>
      <c r="D793" t="s">
        <v>191</v>
      </c>
      <c r="E793" t="s">
        <v>119</v>
      </c>
      <c r="F793">
        <v>3</v>
      </c>
      <c r="G793">
        <v>2</v>
      </c>
      <c r="H793" t="s">
        <v>196</v>
      </c>
      <c r="I793" t="s">
        <v>52</v>
      </c>
      <c r="J793">
        <v>10004868370</v>
      </c>
      <c r="K793" s="19">
        <f>(C793-VLOOKUP(H793,Riders!$A$2:$C$1999,2,FALSE))/365</f>
        <v>121.68767123287671</v>
      </c>
    </row>
    <row r="794" spans="1:11" hidden="1" x14ac:dyDescent="0.35">
      <c r="A794" t="s">
        <v>190</v>
      </c>
      <c r="B794">
        <v>2020</v>
      </c>
      <c r="C794" s="10">
        <v>44416</v>
      </c>
      <c r="D794" t="s">
        <v>191</v>
      </c>
      <c r="E794" t="s">
        <v>119</v>
      </c>
      <c r="F794">
        <v>3</v>
      </c>
      <c r="G794">
        <v>3</v>
      </c>
      <c r="H794" t="s">
        <v>103</v>
      </c>
      <c r="I794" t="s">
        <v>104</v>
      </c>
      <c r="J794">
        <v>10009010876</v>
      </c>
      <c r="K794" s="19">
        <f>(C794-VLOOKUP(H794,Riders!$A$2:$C$1999,2,FALSE))/365</f>
        <v>27.536986301369861</v>
      </c>
    </row>
    <row r="795" spans="1:11" hidden="1" x14ac:dyDescent="0.35">
      <c r="A795" t="s">
        <v>190</v>
      </c>
      <c r="B795">
        <v>2020</v>
      </c>
      <c r="C795" s="10">
        <v>44416</v>
      </c>
      <c r="D795" t="s">
        <v>191</v>
      </c>
      <c r="E795" t="s">
        <v>119</v>
      </c>
      <c r="F795">
        <v>3</v>
      </c>
      <c r="G795">
        <v>4</v>
      </c>
      <c r="H795" t="s">
        <v>106</v>
      </c>
      <c r="I795" t="s">
        <v>102</v>
      </c>
      <c r="J795">
        <v>10006894559</v>
      </c>
      <c r="K795" s="19">
        <f>(C795-VLOOKUP(H795,Riders!$A$2:$C$1999,2,FALSE))/365</f>
        <v>28.975342465753425</v>
      </c>
    </row>
    <row r="796" spans="1:11" hidden="1" x14ac:dyDescent="0.35">
      <c r="A796" t="s">
        <v>190</v>
      </c>
      <c r="B796">
        <v>2020</v>
      </c>
      <c r="C796" s="10">
        <v>44416</v>
      </c>
      <c r="D796" t="s">
        <v>191</v>
      </c>
      <c r="E796" t="s">
        <v>119</v>
      </c>
      <c r="F796">
        <v>3</v>
      </c>
      <c r="G796">
        <v>5</v>
      </c>
      <c r="H796" t="s">
        <v>97</v>
      </c>
      <c r="I796" t="s">
        <v>29</v>
      </c>
      <c r="J796">
        <v>10048325582</v>
      </c>
      <c r="K796" s="19">
        <f>(C796-VLOOKUP(H796,Riders!$A$2:$C$1999,2,FALSE))/365</f>
        <v>29.536986301369861</v>
      </c>
    </row>
    <row r="797" spans="1:11" hidden="1" x14ac:dyDescent="0.35">
      <c r="A797" t="s">
        <v>190</v>
      </c>
      <c r="B797">
        <v>2020</v>
      </c>
      <c r="C797" s="10">
        <v>44416</v>
      </c>
      <c r="D797" t="s">
        <v>191</v>
      </c>
      <c r="E797" t="s">
        <v>119</v>
      </c>
      <c r="F797">
        <v>3</v>
      </c>
      <c r="G797">
        <v>6</v>
      </c>
      <c r="H797" t="s">
        <v>197</v>
      </c>
      <c r="I797" t="s">
        <v>198</v>
      </c>
      <c r="J797">
        <v>10003100142</v>
      </c>
      <c r="K797" s="19">
        <f>(C797-VLOOKUP(H797,Riders!$A$2:$C$1999,2,FALSE))/365</f>
        <v>35.402739726027399</v>
      </c>
    </row>
    <row r="798" spans="1:11" hidden="1" x14ac:dyDescent="0.35">
      <c r="A798" t="s">
        <v>190</v>
      </c>
      <c r="B798">
        <v>2020</v>
      </c>
      <c r="C798" s="10">
        <v>44416</v>
      </c>
      <c r="D798" t="s">
        <v>191</v>
      </c>
      <c r="E798" t="s">
        <v>120</v>
      </c>
      <c r="F798">
        <v>1</v>
      </c>
      <c r="G798">
        <v>1</v>
      </c>
      <c r="H798" t="s">
        <v>192</v>
      </c>
      <c r="I798" t="s">
        <v>113</v>
      </c>
      <c r="J798">
        <v>10004599194</v>
      </c>
      <c r="K798" s="19" t="e">
        <f>(C798-VLOOKUP(H798,Riders!$A$2:$C$1999,2,FALSE))/365</f>
        <v>#N/A</v>
      </c>
    </row>
    <row r="799" spans="1:11" hidden="1" x14ac:dyDescent="0.35">
      <c r="A799" t="s">
        <v>190</v>
      </c>
      <c r="B799">
        <v>2020</v>
      </c>
      <c r="C799" s="10">
        <v>44416</v>
      </c>
      <c r="D799" t="s">
        <v>191</v>
      </c>
      <c r="E799" t="s">
        <v>120</v>
      </c>
      <c r="F799">
        <v>1</v>
      </c>
      <c r="G799">
        <v>2</v>
      </c>
      <c r="H799" t="s">
        <v>106</v>
      </c>
      <c r="I799" t="s">
        <v>102</v>
      </c>
      <c r="J799">
        <v>10006894559</v>
      </c>
      <c r="K799" s="19">
        <f>(C799-VLOOKUP(H799,Riders!$A$2:$C$1999,2,FALSE))/365</f>
        <v>28.975342465753425</v>
      </c>
    </row>
    <row r="800" spans="1:11" hidden="1" x14ac:dyDescent="0.35">
      <c r="A800" t="s">
        <v>190</v>
      </c>
      <c r="B800">
        <v>2020</v>
      </c>
      <c r="C800" s="10">
        <v>44416</v>
      </c>
      <c r="D800" t="s">
        <v>191</v>
      </c>
      <c r="E800" t="s">
        <v>120</v>
      </c>
      <c r="F800">
        <v>1</v>
      </c>
      <c r="G800">
        <v>3</v>
      </c>
      <c r="H800" t="s">
        <v>108</v>
      </c>
      <c r="I800" t="s">
        <v>109</v>
      </c>
      <c r="J800">
        <v>10117936018</v>
      </c>
      <c r="K800" s="19">
        <f>(C800-VLOOKUP(H800,Riders!$A$2:$C$1999,2,FALSE))/365</f>
        <v>27.82191780821918</v>
      </c>
    </row>
    <row r="801" spans="1:11" hidden="1" x14ac:dyDescent="0.35">
      <c r="A801" t="s">
        <v>190</v>
      </c>
      <c r="B801">
        <v>2020</v>
      </c>
      <c r="C801" s="10">
        <v>44416</v>
      </c>
      <c r="D801" t="s">
        <v>191</v>
      </c>
      <c r="E801" t="s">
        <v>120</v>
      </c>
      <c r="F801">
        <v>1</v>
      </c>
      <c r="G801">
        <v>4</v>
      </c>
      <c r="H801" t="s">
        <v>112</v>
      </c>
      <c r="I801" t="s">
        <v>113</v>
      </c>
      <c r="J801">
        <v>10009967641</v>
      </c>
      <c r="K801" s="19">
        <f>(C801-VLOOKUP(H801,Riders!$A$2:$C$1999,2,FALSE))/365</f>
        <v>24.30958904109589</v>
      </c>
    </row>
    <row r="802" spans="1:11" hidden="1" x14ac:dyDescent="0.35">
      <c r="A802" t="s">
        <v>190</v>
      </c>
      <c r="B802">
        <v>2020</v>
      </c>
      <c r="C802" s="10">
        <v>44416</v>
      </c>
      <c r="D802" t="s">
        <v>191</v>
      </c>
      <c r="E802" t="s">
        <v>120</v>
      </c>
      <c r="F802">
        <v>1</v>
      </c>
      <c r="G802">
        <v>5</v>
      </c>
      <c r="H802" t="s">
        <v>103</v>
      </c>
      <c r="I802" t="s">
        <v>104</v>
      </c>
      <c r="J802">
        <v>10009010876</v>
      </c>
      <c r="K802" s="19">
        <f>(C802-VLOOKUP(H802,Riders!$A$2:$C$1999,2,FALSE))/365</f>
        <v>27.536986301369861</v>
      </c>
    </row>
    <row r="803" spans="1:11" hidden="1" x14ac:dyDescent="0.35">
      <c r="A803" t="s">
        <v>190</v>
      </c>
      <c r="B803">
        <v>2020</v>
      </c>
      <c r="C803" s="10">
        <v>44416</v>
      </c>
      <c r="D803" t="s">
        <v>191</v>
      </c>
      <c r="E803" t="s">
        <v>120</v>
      </c>
      <c r="F803">
        <v>1</v>
      </c>
      <c r="G803">
        <v>6</v>
      </c>
      <c r="H803" t="s">
        <v>100</v>
      </c>
      <c r="I803" t="s">
        <v>44</v>
      </c>
      <c r="J803">
        <v>10010830840</v>
      </c>
      <c r="K803" s="19">
        <f>(C803-VLOOKUP(H803,Riders!$A$2:$C$1999,2,FALSE))/365</f>
        <v>22.794520547945204</v>
      </c>
    </row>
    <row r="804" spans="1:11" hidden="1" x14ac:dyDescent="0.35">
      <c r="A804" t="s">
        <v>190</v>
      </c>
      <c r="B804">
        <v>2020</v>
      </c>
      <c r="C804" s="10">
        <v>44416</v>
      </c>
      <c r="D804" t="s">
        <v>191</v>
      </c>
      <c r="E804" t="s">
        <v>120</v>
      </c>
      <c r="F804">
        <v>2</v>
      </c>
      <c r="G804">
        <v>1</v>
      </c>
      <c r="H804" t="s">
        <v>196</v>
      </c>
      <c r="I804" t="s">
        <v>52</v>
      </c>
      <c r="J804">
        <v>10004868370</v>
      </c>
      <c r="K804" s="19">
        <f>(C804-VLOOKUP(H804,Riders!$A$2:$C$1999,2,FALSE))/365</f>
        <v>121.68767123287671</v>
      </c>
    </row>
    <row r="805" spans="1:11" hidden="1" x14ac:dyDescent="0.35">
      <c r="A805" t="s">
        <v>190</v>
      </c>
      <c r="B805">
        <v>2020</v>
      </c>
      <c r="C805" s="10">
        <v>44416</v>
      </c>
      <c r="D805" t="s">
        <v>191</v>
      </c>
      <c r="E805" t="s">
        <v>120</v>
      </c>
      <c r="F805">
        <v>2</v>
      </c>
      <c r="G805">
        <v>2</v>
      </c>
      <c r="H805" t="s">
        <v>194</v>
      </c>
      <c r="I805" t="s">
        <v>29</v>
      </c>
      <c r="J805">
        <v>10004601723</v>
      </c>
      <c r="K805" s="19" t="e">
        <f>(C805-VLOOKUP(H805,Riders!$A$2:$C$1999,2,FALSE))/365</f>
        <v>#N/A</v>
      </c>
    </row>
    <row r="806" spans="1:11" hidden="1" x14ac:dyDescent="0.35">
      <c r="A806" t="s">
        <v>190</v>
      </c>
      <c r="B806">
        <v>2020</v>
      </c>
      <c r="C806" s="10">
        <v>44416</v>
      </c>
      <c r="D806" t="s">
        <v>191</v>
      </c>
      <c r="E806" t="s">
        <v>120</v>
      </c>
      <c r="F806">
        <v>2</v>
      </c>
      <c r="G806">
        <v>3</v>
      </c>
      <c r="H806" t="s">
        <v>92</v>
      </c>
      <c r="I806" t="s">
        <v>23</v>
      </c>
      <c r="J806">
        <v>10009535686</v>
      </c>
      <c r="K806" s="19">
        <f>(C806-VLOOKUP(H806,Riders!$A$2:$C$1999,2,FALSE))/365</f>
        <v>24.419178082191781</v>
      </c>
    </row>
    <row r="807" spans="1:11" hidden="1" x14ac:dyDescent="0.35">
      <c r="A807" t="s">
        <v>190</v>
      </c>
      <c r="B807">
        <v>2020</v>
      </c>
      <c r="C807" s="10">
        <v>44416</v>
      </c>
      <c r="D807" t="s">
        <v>191</v>
      </c>
      <c r="E807" t="s">
        <v>120</v>
      </c>
      <c r="F807">
        <v>2</v>
      </c>
      <c r="G807">
        <v>4</v>
      </c>
      <c r="H807" t="s">
        <v>96</v>
      </c>
      <c r="I807" t="s">
        <v>27</v>
      </c>
      <c r="J807">
        <v>10015683567</v>
      </c>
      <c r="K807" s="19">
        <f>(C807-VLOOKUP(H807,Riders!$A$2:$C$1999,2,FALSE))/365</f>
        <v>22.561643835616437</v>
      </c>
    </row>
    <row r="808" spans="1:11" hidden="1" x14ac:dyDescent="0.35">
      <c r="A808" t="s">
        <v>190</v>
      </c>
      <c r="B808">
        <v>2020</v>
      </c>
      <c r="C808" s="10">
        <v>44416</v>
      </c>
      <c r="D808" t="s">
        <v>191</v>
      </c>
      <c r="E808" t="s">
        <v>120</v>
      </c>
      <c r="F808">
        <v>2</v>
      </c>
      <c r="G808">
        <v>5</v>
      </c>
      <c r="H808" t="s">
        <v>195</v>
      </c>
      <c r="I808" t="s">
        <v>31</v>
      </c>
      <c r="J808">
        <v>10005964470</v>
      </c>
      <c r="K808" s="19">
        <f>(C808-VLOOKUP(H808,Riders!$A$2:$C$1999,2,FALSE))/365</f>
        <v>121.68767123287671</v>
      </c>
    </row>
    <row r="809" spans="1:11" hidden="1" x14ac:dyDescent="0.35">
      <c r="A809" t="s">
        <v>190</v>
      </c>
      <c r="B809">
        <v>2020</v>
      </c>
      <c r="C809" s="10">
        <v>44416</v>
      </c>
      <c r="D809" t="s">
        <v>191</v>
      </c>
      <c r="E809" t="s">
        <v>120</v>
      </c>
      <c r="F809">
        <v>2</v>
      </c>
      <c r="G809">
        <v>9</v>
      </c>
      <c r="H809" t="s">
        <v>128</v>
      </c>
      <c r="I809" t="s">
        <v>104</v>
      </c>
      <c r="J809">
        <v>10010821241</v>
      </c>
      <c r="K809" s="19">
        <f>(C809-VLOOKUP(H809,Riders!$A$2:$C$1999,2,FALSE))/365</f>
        <v>22.890410958904109</v>
      </c>
    </row>
    <row r="810" spans="1:11" hidden="1" x14ac:dyDescent="0.35">
      <c r="A810" t="s">
        <v>190</v>
      </c>
      <c r="B810">
        <v>2020</v>
      </c>
      <c r="C810" s="10">
        <v>44416</v>
      </c>
      <c r="D810" t="s">
        <v>191</v>
      </c>
      <c r="E810" t="s">
        <v>121</v>
      </c>
      <c r="F810">
        <v>1</v>
      </c>
      <c r="G810">
        <v>1</v>
      </c>
      <c r="H810" t="s">
        <v>192</v>
      </c>
      <c r="I810" t="s">
        <v>113</v>
      </c>
      <c r="J810">
        <v>10004599194</v>
      </c>
      <c r="K810" s="19" t="e">
        <f>(C810-VLOOKUP(H810,Riders!$A$2:$C$1999,2,FALSE))/365</f>
        <v>#N/A</v>
      </c>
    </row>
    <row r="811" spans="1:11" hidden="1" x14ac:dyDescent="0.35">
      <c r="A811" t="s">
        <v>190</v>
      </c>
      <c r="B811">
        <v>2020</v>
      </c>
      <c r="C811" s="10">
        <v>44416</v>
      </c>
      <c r="D811" t="s">
        <v>191</v>
      </c>
      <c r="E811" t="s">
        <v>121</v>
      </c>
      <c r="F811">
        <v>1</v>
      </c>
      <c r="G811">
        <v>2</v>
      </c>
      <c r="H811" t="s">
        <v>196</v>
      </c>
      <c r="I811" t="s">
        <v>52</v>
      </c>
      <c r="J811">
        <v>10004868370</v>
      </c>
      <c r="K811" s="19">
        <f>(C811-VLOOKUP(H811,Riders!$A$2:$C$1999,2,FALSE))/365</f>
        <v>121.68767123287671</v>
      </c>
    </row>
    <row r="812" spans="1:11" hidden="1" x14ac:dyDescent="0.35">
      <c r="A812" t="s">
        <v>190</v>
      </c>
      <c r="B812">
        <v>2020</v>
      </c>
      <c r="C812" s="10">
        <v>44416</v>
      </c>
      <c r="D812" t="s">
        <v>191</v>
      </c>
      <c r="E812" t="s">
        <v>121</v>
      </c>
      <c r="F812">
        <v>1</v>
      </c>
      <c r="G812">
        <v>3</v>
      </c>
      <c r="H812" t="s">
        <v>92</v>
      </c>
      <c r="I812" t="s">
        <v>23</v>
      </c>
      <c r="J812">
        <v>10009535686</v>
      </c>
      <c r="K812" s="19">
        <f>(C812-VLOOKUP(H812,Riders!$A$2:$C$1999,2,FALSE))/365</f>
        <v>24.419178082191781</v>
      </c>
    </row>
    <row r="813" spans="1:11" hidden="1" x14ac:dyDescent="0.35">
      <c r="A813" t="s">
        <v>190</v>
      </c>
      <c r="B813">
        <v>2020</v>
      </c>
      <c r="C813" s="10">
        <v>44416</v>
      </c>
      <c r="D813" t="s">
        <v>191</v>
      </c>
      <c r="E813" t="s">
        <v>121</v>
      </c>
      <c r="F813">
        <v>1</v>
      </c>
      <c r="G813">
        <v>4</v>
      </c>
      <c r="H813" t="s">
        <v>108</v>
      </c>
      <c r="I813" t="s">
        <v>109</v>
      </c>
      <c r="J813">
        <v>10117936018</v>
      </c>
      <c r="K813" s="19">
        <f>(C813-VLOOKUP(H813,Riders!$A$2:$C$1999,2,FALSE))/365</f>
        <v>27.82191780821918</v>
      </c>
    </row>
    <row r="814" spans="1:11" hidden="1" x14ac:dyDescent="0.35">
      <c r="A814" t="s">
        <v>190</v>
      </c>
      <c r="B814">
        <v>2020</v>
      </c>
      <c r="C814" s="10">
        <v>44416</v>
      </c>
      <c r="D814" t="s">
        <v>191</v>
      </c>
      <c r="E814" t="s">
        <v>121</v>
      </c>
      <c r="F814">
        <v>1</v>
      </c>
      <c r="G814">
        <v>5</v>
      </c>
      <c r="H814" t="s">
        <v>106</v>
      </c>
      <c r="I814" t="s">
        <v>102</v>
      </c>
      <c r="J814">
        <v>10006894559</v>
      </c>
      <c r="K814" s="19">
        <f>(C814-VLOOKUP(H814,Riders!$A$2:$C$1999,2,FALSE))/365</f>
        <v>28.975342465753425</v>
      </c>
    </row>
    <row r="815" spans="1:11" hidden="1" x14ac:dyDescent="0.35">
      <c r="A815" t="s">
        <v>190</v>
      </c>
      <c r="B815">
        <v>2020</v>
      </c>
      <c r="C815" s="10">
        <v>44416</v>
      </c>
      <c r="D815" t="s">
        <v>191</v>
      </c>
      <c r="E815" t="s">
        <v>121</v>
      </c>
      <c r="F815">
        <v>1</v>
      </c>
      <c r="G815">
        <v>6</v>
      </c>
      <c r="H815" t="s">
        <v>194</v>
      </c>
      <c r="I815" t="s">
        <v>29</v>
      </c>
      <c r="J815">
        <v>10004601723</v>
      </c>
      <c r="K815" s="19" t="e">
        <f>(C815-VLOOKUP(H815,Riders!$A$2:$C$1999,2,FALSE))/365</f>
        <v>#N/A</v>
      </c>
    </row>
    <row r="816" spans="1:11" hidden="1" x14ac:dyDescent="0.35">
      <c r="A816" t="s">
        <v>190</v>
      </c>
      <c r="B816">
        <v>2020</v>
      </c>
      <c r="C816" s="10">
        <v>44416</v>
      </c>
      <c r="D816" t="s">
        <v>191</v>
      </c>
      <c r="E816" t="s">
        <v>121</v>
      </c>
      <c r="F816">
        <v>2</v>
      </c>
      <c r="G816">
        <v>1</v>
      </c>
      <c r="H816" t="s">
        <v>195</v>
      </c>
      <c r="I816" t="s">
        <v>31</v>
      </c>
      <c r="J816">
        <v>10005964470</v>
      </c>
      <c r="K816" s="19">
        <f>(C816-VLOOKUP(H816,Riders!$A$2:$C$1999,2,FALSE))/365</f>
        <v>121.68767123287671</v>
      </c>
    </row>
    <row r="817" spans="1:11" hidden="1" x14ac:dyDescent="0.35">
      <c r="A817" t="s">
        <v>190</v>
      </c>
      <c r="B817">
        <v>2020</v>
      </c>
      <c r="C817" s="10">
        <v>44416</v>
      </c>
      <c r="D817" t="s">
        <v>191</v>
      </c>
      <c r="E817" t="s">
        <v>121</v>
      </c>
      <c r="F817">
        <v>2</v>
      </c>
      <c r="G817">
        <v>2</v>
      </c>
      <c r="H817" t="s">
        <v>112</v>
      </c>
      <c r="I817" t="s">
        <v>113</v>
      </c>
      <c r="J817">
        <v>10009967641</v>
      </c>
      <c r="K817" s="19">
        <f>(C817-VLOOKUP(H817,Riders!$A$2:$C$1999,2,FALSE))/365</f>
        <v>24.30958904109589</v>
      </c>
    </row>
    <row r="818" spans="1:11" hidden="1" x14ac:dyDescent="0.35">
      <c r="A818" t="s">
        <v>190</v>
      </c>
      <c r="B818">
        <v>2020</v>
      </c>
      <c r="C818" s="10">
        <v>44416</v>
      </c>
      <c r="D818" t="s">
        <v>191</v>
      </c>
      <c r="E818" t="s">
        <v>121</v>
      </c>
      <c r="F818">
        <v>2</v>
      </c>
      <c r="G818">
        <v>3</v>
      </c>
      <c r="H818" t="s">
        <v>103</v>
      </c>
      <c r="I818" t="s">
        <v>104</v>
      </c>
      <c r="J818">
        <v>10009010876</v>
      </c>
      <c r="K818" s="19">
        <f>(C818-VLOOKUP(H818,Riders!$A$2:$C$1999,2,FALSE))/365</f>
        <v>27.536986301369861</v>
      </c>
    </row>
    <row r="819" spans="1:11" hidden="1" x14ac:dyDescent="0.35">
      <c r="A819" t="s">
        <v>190</v>
      </c>
      <c r="B819">
        <v>2020</v>
      </c>
      <c r="C819" s="10">
        <v>44416</v>
      </c>
      <c r="D819" t="s">
        <v>191</v>
      </c>
      <c r="E819" t="s">
        <v>121</v>
      </c>
      <c r="F819">
        <v>2</v>
      </c>
      <c r="G819">
        <v>4</v>
      </c>
      <c r="H819" t="s">
        <v>96</v>
      </c>
      <c r="I819" t="s">
        <v>27</v>
      </c>
      <c r="J819">
        <v>10015683567</v>
      </c>
      <c r="K819" s="19">
        <f>(C819-VLOOKUP(H819,Riders!$A$2:$C$1999,2,FALSE))/365</f>
        <v>22.561643835616437</v>
      </c>
    </row>
    <row r="820" spans="1:11" hidden="1" x14ac:dyDescent="0.35">
      <c r="A820" t="s">
        <v>190</v>
      </c>
      <c r="B820">
        <v>2020</v>
      </c>
      <c r="C820" s="10">
        <v>44416</v>
      </c>
      <c r="D820" t="s">
        <v>191</v>
      </c>
      <c r="E820" t="s">
        <v>121</v>
      </c>
      <c r="F820">
        <v>2</v>
      </c>
      <c r="G820">
        <v>5</v>
      </c>
      <c r="H820" t="s">
        <v>100</v>
      </c>
      <c r="I820" t="s">
        <v>44</v>
      </c>
      <c r="J820">
        <v>10010830840</v>
      </c>
      <c r="K820" s="19">
        <f>(C820-VLOOKUP(H820,Riders!$A$2:$C$1999,2,FALSE))/365</f>
        <v>22.794520547945204</v>
      </c>
    </row>
    <row r="821" spans="1:11" hidden="1" x14ac:dyDescent="0.35">
      <c r="A821" t="s">
        <v>190</v>
      </c>
      <c r="B821">
        <v>2020</v>
      </c>
      <c r="C821" s="10">
        <v>44415</v>
      </c>
      <c r="D821" t="s">
        <v>191</v>
      </c>
      <c r="E821" t="s">
        <v>91</v>
      </c>
      <c r="F821">
        <v>1</v>
      </c>
      <c r="G821">
        <v>1</v>
      </c>
      <c r="H821" t="s">
        <v>96</v>
      </c>
      <c r="I821" t="s">
        <v>27</v>
      </c>
      <c r="J821">
        <v>10015683567</v>
      </c>
      <c r="K821" s="19">
        <f>(C821-VLOOKUP(H821,Riders!$A$2:$C$1999,2,FALSE))/365</f>
        <v>22.55890410958904</v>
      </c>
    </row>
    <row r="822" spans="1:11" hidden="1" x14ac:dyDescent="0.35">
      <c r="A822" t="s">
        <v>190</v>
      </c>
      <c r="B822">
        <v>2020</v>
      </c>
      <c r="C822" s="10">
        <v>44415</v>
      </c>
      <c r="D822" t="s">
        <v>191</v>
      </c>
      <c r="E822" t="s">
        <v>91</v>
      </c>
      <c r="F822">
        <v>1</v>
      </c>
      <c r="G822">
        <v>2</v>
      </c>
      <c r="H822" t="s">
        <v>194</v>
      </c>
      <c r="I822" t="s">
        <v>29</v>
      </c>
      <c r="J822">
        <v>10004601723</v>
      </c>
      <c r="K822" s="19" t="e">
        <f>(C822-VLOOKUP(H822,Riders!$A$2:$C$1999,2,FALSE))/365</f>
        <v>#N/A</v>
      </c>
    </row>
    <row r="823" spans="1:11" hidden="1" x14ac:dyDescent="0.35">
      <c r="A823" t="s">
        <v>190</v>
      </c>
      <c r="B823">
        <v>2020</v>
      </c>
      <c r="C823" s="10">
        <v>44415</v>
      </c>
      <c r="D823" t="s">
        <v>191</v>
      </c>
      <c r="E823" t="s">
        <v>91</v>
      </c>
      <c r="F823">
        <v>1</v>
      </c>
      <c r="G823">
        <v>3</v>
      </c>
      <c r="H823" t="s">
        <v>103</v>
      </c>
      <c r="I823" t="s">
        <v>104</v>
      </c>
      <c r="J823">
        <v>10009010876</v>
      </c>
      <c r="K823" s="19">
        <f>(C823-VLOOKUP(H823,Riders!$A$2:$C$1999,2,FALSE))/365</f>
        <v>27.534246575342465</v>
      </c>
    </row>
    <row r="824" spans="1:11" hidden="1" x14ac:dyDescent="0.35">
      <c r="A824" t="s">
        <v>190</v>
      </c>
      <c r="B824">
        <v>2020</v>
      </c>
      <c r="C824" s="10">
        <v>44415</v>
      </c>
      <c r="D824" t="s">
        <v>191</v>
      </c>
      <c r="E824" t="s">
        <v>91</v>
      </c>
      <c r="F824">
        <v>1</v>
      </c>
      <c r="G824">
        <v>4</v>
      </c>
      <c r="H824" t="s">
        <v>192</v>
      </c>
      <c r="I824" t="s">
        <v>113</v>
      </c>
      <c r="J824">
        <v>10004599194</v>
      </c>
      <c r="K824" s="19" t="e">
        <f>(C824-VLOOKUP(H824,Riders!$A$2:$C$1999,2,FALSE))/365</f>
        <v>#N/A</v>
      </c>
    </row>
    <row r="825" spans="1:11" hidden="1" x14ac:dyDescent="0.35">
      <c r="A825" t="s">
        <v>190</v>
      </c>
      <c r="B825">
        <v>2020</v>
      </c>
      <c r="C825" s="10">
        <v>44415</v>
      </c>
      <c r="D825" t="s">
        <v>191</v>
      </c>
      <c r="E825" t="s">
        <v>91</v>
      </c>
      <c r="F825">
        <v>1</v>
      </c>
      <c r="G825">
        <v>5</v>
      </c>
      <c r="H825" t="s">
        <v>129</v>
      </c>
      <c r="I825" t="s">
        <v>35</v>
      </c>
      <c r="J825">
        <v>10006184742</v>
      </c>
      <c r="K825" s="19">
        <f>(C825-VLOOKUP(H825,Riders!$A$2:$C$1999,2,FALSE))/365</f>
        <v>30.082191780821919</v>
      </c>
    </row>
    <row r="826" spans="1:11" hidden="1" x14ac:dyDescent="0.35">
      <c r="A826" t="s">
        <v>190</v>
      </c>
      <c r="B826">
        <v>2020</v>
      </c>
      <c r="C826" s="10">
        <v>44415</v>
      </c>
      <c r="D826" t="s">
        <v>191</v>
      </c>
      <c r="E826" t="s">
        <v>91</v>
      </c>
      <c r="F826">
        <v>1</v>
      </c>
      <c r="G826">
        <v>6</v>
      </c>
      <c r="H826" t="s">
        <v>199</v>
      </c>
      <c r="I826" t="s">
        <v>198</v>
      </c>
      <c r="J826" t="e">
        <v>#N/A</v>
      </c>
      <c r="K826" s="19">
        <f>(C826-VLOOKUP(H826,Riders!$A$2:$C$1999,2,FALSE))/365</f>
        <v>19.997260273972604</v>
      </c>
    </row>
    <row r="827" spans="1:11" hidden="1" x14ac:dyDescent="0.35">
      <c r="A827" t="s">
        <v>190</v>
      </c>
      <c r="B827">
        <v>2020</v>
      </c>
      <c r="C827" s="10">
        <v>44415</v>
      </c>
      <c r="D827" t="s">
        <v>191</v>
      </c>
      <c r="E827" t="s">
        <v>91</v>
      </c>
      <c r="F827">
        <v>2</v>
      </c>
      <c r="G827">
        <v>1</v>
      </c>
      <c r="H827" t="s">
        <v>112</v>
      </c>
      <c r="I827" t="s">
        <v>113</v>
      </c>
      <c r="J827">
        <v>10009967641</v>
      </c>
      <c r="K827" s="19">
        <f>(C827-VLOOKUP(H827,Riders!$A$2:$C$1999,2,FALSE))/365</f>
        <v>24.306849315068494</v>
      </c>
    </row>
    <row r="828" spans="1:11" hidden="1" x14ac:dyDescent="0.35">
      <c r="A828" t="s">
        <v>190</v>
      </c>
      <c r="B828">
        <v>2020</v>
      </c>
      <c r="C828" s="10">
        <v>44415</v>
      </c>
      <c r="D828" t="s">
        <v>191</v>
      </c>
      <c r="E828" t="s">
        <v>91</v>
      </c>
      <c r="F828">
        <v>2</v>
      </c>
      <c r="G828">
        <v>2</v>
      </c>
      <c r="H828" t="s">
        <v>101</v>
      </c>
      <c r="I828" t="s">
        <v>102</v>
      </c>
      <c r="J828">
        <v>10015145724</v>
      </c>
      <c r="K828" s="19">
        <f>(C828-VLOOKUP(H828,Riders!$A$2:$C$1999,2,FALSE))/365</f>
        <v>22.323287671232876</v>
      </c>
    </row>
    <row r="829" spans="1:11" hidden="1" x14ac:dyDescent="0.35">
      <c r="A829" t="s">
        <v>190</v>
      </c>
      <c r="B829">
        <v>2020</v>
      </c>
      <c r="C829" s="10">
        <v>44415</v>
      </c>
      <c r="D829" t="s">
        <v>191</v>
      </c>
      <c r="E829" t="s">
        <v>91</v>
      </c>
      <c r="F829">
        <v>2</v>
      </c>
      <c r="G829">
        <v>3</v>
      </c>
      <c r="H829" t="s">
        <v>200</v>
      </c>
      <c r="I829" t="s">
        <v>23</v>
      </c>
      <c r="J829">
        <v>10006900421</v>
      </c>
      <c r="K829" s="19" t="e">
        <f>(C829-VLOOKUP(H829,Riders!$A$2:$C$1999,2,FALSE))/365</f>
        <v>#N/A</v>
      </c>
    </row>
    <row r="830" spans="1:11" hidden="1" x14ac:dyDescent="0.35">
      <c r="A830" t="s">
        <v>190</v>
      </c>
      <c r="B830">
        <v>2020</v>
      </c>
      <c r="C830" s="10">
        <v>44415</v>
      </c>
      <c r="D830" t="s">
        <v>191</v>
      </c>
      <c r="E830" t="s">
        <v>91</v>
      </c>
      <c r="F830">
        <v>2</v>
      </c>
      <c r="G830">
        <v>4</v>
      </c>
      <c r="H830" t="s">
        <v>183</v>
      </c>
      <c r="I830" t="s">
        <v>33</v>
      </c>
      <c r="J830">
        <v>10007212639</v>
      </c>
      <c r="K830" s="19">
        <f>(C830-VLOOKUP(H830,Riders!$A$2:$C$1999,2,FALSE))/365</f>
        <v>30.115068493150684</v>
      </c>
    </row>
    <row r="831" spans="1:11" hidden="1" x14ac:dyDescent="0.35">
      <c r="A831" t="s">
        <v>190</v>
      </c>
      <c r="B831">
        <v>2020</v>
      </c>
      <c r="C831" s="10">
        <v>44415</v>
      </c>
      <c r="D831" t="s">
        <v>191</v>
      </c>
      <c r="E831" t="s">
        <v>91</v>
      </c>
      <c r="F831">
        <v>2</v>
      </c>
      <c r="G831">
        <v>5</v>
      </c>
      <c r="H831" t="s">
        <v>110</v>
      </c>
      <c r="I831" t="s">
        <v>58</v>
      </c>
      <c r="J831">
        <v>10010797292</v>
      </c>
      <c r="K831" s="19">
        <f>(C831-VLOOKUP(H831,Riders!$A$2:$C$1999,2,FALSE))/365</f>
        <v>23.328767123287673</v>
      </c>
    </row>
    <row r="832" spans="1:11" hidden="1" x14ac:dyDescent="0.35">
      <c r="A832" t="s">
        <v>190</v>
      </c>
      <c r="B832">
        <v>2020</v>
      </c>
      <c r="C832" s="10">
        <v>44415</v>
      </c>
      <c r="D832" t="s">
        <v>191</v>
      </c>
      <c r="E832" t="s">
        <v>91</v>
      </c>
      <c r="F832">
        <v>2</v>
      </c>
      <c r="G832">
        <v>6</v>
      </c>
      <c r="H832" t="s">
        <v>93</v>
      </c>
      <c r="I832" t="s">
        <v>52</v>
      </c>
      <c r="J832">
        <v>10009150215</v>
      </c>
      <c r="K832" s="19">
        <f>(C832-VLOOKUP(H832,Riders!$A$2:$C$1999,2,FALSE))/365</f>
        <v>25.715068493150685</v>
      </c>
    </row>
    <row r="833" spans="1:11" hidden="1" x14ac:dyDescent="0.35">
      <c r="A833" t="s">
        <v>190</v>
      </c>
      <c r="B833">
        <v>2020</v>
      </c>
      <c r="C833" s="10">
        <v>44415</v>
      </c>
      <c r="D833" t="s">
        <v>191</v>
      </c>
      <c r="E833" t="s">
        <v>91</v>
      </c>
      <c r="F833">
        <v>3</v>
      </c>
      <c r="G833">
        <v>1</v>
      </c>
      <c r="H833" t="s">
        <v>196</v>
      </c>
      <c r="I833" t="s">
        <v>52</v>
      </c>
      <c r="J833">
        <v>10004868370</v>
      </c>
      <c r="K833" s="19">
        <f>(C833-VLOOKUP(H833,Riders!$A$2:$C$1999,2,FALSE))/365</f>
        <v>121.68493150684931</v>
      </c>
    </row>
    <row r="834" spans="1:11" hidden="1" x14ac:dyDescent="0.35">
      <c r="A834" t="s">
        <v>190</v>
      </c>
      <c r="B834">
        <v>2020</v>
      </c>
      <c r="C834" s="10">
        <v>44415</v>
      </c>
      <c r="D834" t="s">
        <v>191</v>
      </c>
      <c r="E834" t="s">
        <v>91</v>
      </c>
      <c r="F834">
        <v>3</v>
      </c>
      <c r="G834">
        <v>2</v>
      </c>
      <c r="H834" t="s">
        <v>128</v>
      </c>
      <c r="I834" t="s">
        <v>104</v>
      </c>
      <c r="J834">
        <v>10010821241</v>
      </c>
      <c r="K834" s="19">
        <f>(C834-VLOOKUP(H834,Riders!$A$2:$C$1999,2,FALSE))/365</f>
        <v>22.887671232876713</v>
      </c>
    </row>
    <row r="835" spans="1:11" hidden="1" x14ac:dyDescent="0.35">
      <c r="A835" t="s">
        <v>190</v>
      </c>
      <c r="B835">
        <v>2020</v>
      </c>
      <c r="C835" s="10">
        <v>44415</v>
      </c>
      <c r="D835" t="s">
        <v>191</v>
      </c>
      <c r="E835" t="s">
        <v>91</v>
      </c>
      <c r="F835">
        <v>3</v>
      </c>
      <c r="G835">
        <v>3</v>
      </c>
      <c r="H835" t="s">
        <v>45</v>
      </c>
      <c r="I835" t="s">
        <v>46</v>
      </c>
      <c r="J835">
        <v>10009176281</v>
      </c>
      <c r="K835" s="19">
        <f>(C835-VLOOKUP(H835,Riders!$A$2:$C$1999,2,FALSE))/365</f>
        <v>25.473972602739725</v>
      </c>
    </row>
    <row r="836" spans="1:11" hidden="1" x14ac:dyDescent="0.35">
      <c r="A836" t="s">
        <v>190</v>
      </c>
      <c r="B836">
        <v>2020</v>
      </c>
      <c r="C836" s="10">
        <v>44415</v>
      </c>
      <c r="D836" t="s">
        <v>191</v>
      </c>
      <c r="E836" t="s">
        <v>91</v>
      </c>
      <c r="F836">
        <v>3</v>
      </c>
      <c r="G836">
        <v>4</v>
      </c>
      <c r="H836" t="s">
        <v>97</v>
      </c>
      <c r="I836" t="s">
        <v>29</v>
      </c>
      <c r="J836">
        <v>10048325582</v>
      </c>
      <c r="K836" s="19">
        <f>(C836-VLOOKUP(H836,Riders!$A$2:$C$1999,2,FALSE))/365</f>
        <v>29.534246575342465</v>
      </c>
    </row>
    <row r="837" spans="1:11" hidden="1" x14ac:dyDescent="0.35">
      <c r="A837" t="s">
        <v>190</v>
      </c>
      <c r="B837">
        <v>2020</v>
      </c>
      <c r="C837" s="10">
        <v>44415</v>
      </c>
      <c r="D837" t="s">
        <v>191</v>
      </c>
      <c r="E837" t="s">
        <v>91</v>
      </c>
      <c r="F837">
        <v>3</v>
      </c>
      <c r="G837">
        <v>5</v>
      </c>
      <c r="H837" t="s">
        <v>62</v>
      </c>
      <c r="I837" t="s">
        <v>63</v>
      </c>
      <c r="J837">
        <v>10007351671</v>
      </c>
      <c r="K837" s="19">
        <f>(C837-VLOOKUP(H837,Riders!$A$2:$C$1999,2,FALSE))/365</f>
        <v>31.715068493150685</v>
      </c>
    </row>
    <row r="838" spans="1:11" hidden="1" x14ac:dyDescent="0.35">
      <c r="A838" t="s">
        <v>190</v>
      </c>
      <c r="B838">
        <v>2020</v>
      </c>
      <c r="C838" s="10">
        <v>44415</v>
      </c>
      <c r="D838" t="s">
        <v>191</v>
      </c>
      <c r="E838" t="s">
        <v>91</v>
      </c>
      <c r="F838">
        <v>3</v>
      </c>
      <c r="G838">
        <v>6</v>
      </c>
      <c r="H838" t="s">
        <v>99</v>
      </c>
      <c r="I838" t="s">
        <v>27</v>
      </c>
      <c r="J838">
        <v>10010678569</v>
      </c>
      <c r="K838" s="19">
        <f>(C838-VLOOKUP(H838,Riders!$A$2:$C$1999,2,FALSE))/365</f>
        <v>24.32054794520548</v>
      </c>
    </row>
    <row r="839" spans="1:11" hidden="1" x14ac:dyDescent="0.35">
      <c r="A839" t="s">
        <v>190</v>
      </c>
      <c r="B839">
        <v>2020</v>
      </c>
      <c r="C839" s="10">
        <v>44415</v>
      </c>
      <c r="D839" t="s">
        <v>191</v>
      </c>
      <c r="E839" t="s">
        <v>91</v>
      </c>
      <c r="F839">
        <v>4</v>
      </c>
      <c r="G839">
        <v>1</v>
      </c>
      <c r="H839" t="s">
        <v>193</v>
      </c>
      <c r="I839" t="s">
        <v>31</v>
      </c>
      <c r="J839">
        <v>10005727327</v>
      </c>
      <c r="K839" s="19">
        <f>(C839-VLOOKUP(H839,Riders!$A$2:$C$1999,2,FALSE))/365</f>
        <v>121.68493150684931</v>
      </c>
    </row>
    <row r="840" spans="1:11" hidden="1" x14ac:dyDescent="0.35">
      <c r="A840" t="s">
        <v>190</v>
      </c>
      <c r="B840">
        <v>2020</v>
      </c>
      <c r="C840" s="10">
        <v>44415</v>
      </c>
      <c r="D840" t="s">
        <v>191</v>
      </c>
      <c r="E840" t="s">
        <v>91</v>
      </c>
      <c r="F840">
        <v>4</v>
      </c>
      <c r="G840">
        <v>2</v>
      </c>
      <c r="H840" t="s">
        <v>197</v>
      </c>
      <c r="I840" t="s">
        <v>198</v>
      </c>
      <c r="J840">
        <v>10003100142</v>
      </c>
      <c r="K840" s="19">
        <f>(C840-VLOOKUP(H840,Riders!$A$2:$C$1999,2,FALSE))/365</f>
        <v>35.4</v>
      </c>
    </row>
    <row r="841" spans="1:11" hidden="1" x14ac:dyDescent="0.35">
      <c r="A841" t="s">
        <v>190</v>
      </c>
      <c r="B841">
        <v>2020</v>
      </c>
      <c r="C841" s="10">
        <v>44415</v>
      </c>
      <c r="D841" t="s">
        <v>191</v>
      </c>
      <c r="E841" t="s">
        <v>91</v>
      </c>
      <c r="F841">
        <v>4</v>
      </c>
      <c r="G841">
        <v>3</v>
      </c>
      <c r="H841" t="s">
        <v>106</v>
      </c>
      <c r="I841" t="s">
        <v>102</v>
      </c>
      <c r="J841">
        <v>10006894559</v>
      </c>
      <c r="K841" s="19">
        <f>(C841-VLOOKUP(H841,Riders!$A$2:$C$1999,2,FALSE))/365</f>
        <v>28.972602739726028</v>
      </c>
    </row>
    <row r="842" spans="1:11" hidden="1" x14ac:dyDescent="0.35">
      <c r="A842" t="s">
        <v>190</v>
      </c>
      <c r="B842">
        <v>2020</v>
      </c>
      <c r="C842" s="10">
        <v>44415</v>
      </c>
      <c r="D842" t="s">
        <v>191</v>
      </c>
      <c r="E842" t="s">
        <v>91</v>
      </c>
      <c r="F842">
        <v>4</v>
      </c>
      <c r="G842">
        <v>4</v>
      </c>
      <c r="H842" t="s">
        <v>201</v>
      </c>
      <c r="I842" t="s">
        <v>39</v>
      </c>
      <c r="J842">
        <v>10007947011</v>
      </c>
      <c r="K842" s="19" t="e">
        <f>(C842-VLOOKUP(H842,Riders!$A$2:$C$1999,2,FALSE))/365</f>
        <v>#N/A</v>
      </c>
    </row>
    <row r="843" spans="1:11" hidden="1" x14ac:dyDescent="0.35">
      <c r="A843" t="s">
        <v>190</v>
      </c>
      <c r="B843">
        <v>2020</v>
      </c>
      <c r="C843" s="10">
        <v>44415</v>
      </c>
      <c r="D843" t="s">
        <v>191</v>
      </c>
      <c r="E843" t="s">
        <v>91</v>
      </c>
      <c r="F843">
        <v>4</v>
      </c>
      <c r="G843">
        <v>5</v>
      </c>
      <c r="H843" t="s">
        <v>92</v>
      </c>
      <c r="I843" t="s">
        <v>23</v>
      </c>
      <c r="J843">
        <v>10009535686</v>
      </c>
      <c r="K843" s="19">
        <f>(C843-VLOOKUP(H843,Riders!$A$2:$C$1999,2,FALSE))/365</f>
        <v>24.416438356164385</v>
      </c>
    </row>
    <row r="844" spans="1:11" hidden="1" x14ac:dyDescent="0.35">
      <c r="A844" t="s">
        <v>190</v>
      </c>
      <c r="B844">
        <v>2020</v>
      </c>
      <c r="C844" s="10">
        <v>44415</v>
      </c>
      <c r="D844" t="s">
        <v>191</v>
      </c>
      <c r="E844" t="s">
        <v>91</v>
      </c>
      <c r="F844">
        <v>4</v>
      </c>
      <c r="G844">
        <v>6</v>
      </c>
      <c r="H844" t="s">
        <v>202</v>
      </c>
      <c r="I844" t="s">
        <v>46</v>
      </c>
      <c r="J844">
        <v>10009079382</v>
      </c>
      <c r="K844" s="19">
        <f>(C844-VLOOKUP(H844,Riders!$A$2:$C$1999,2,FALSE))/365</f>
        <v>26.068493150684933</v>
      </c>
    </row>
    <row r="845" spans="1:11" hidden="1" x14ac:dyDescent="0.35">
      <c r="A845" t="s">
        <v>190</v>
      </c>
      <c r="B845">
        <v>2020</v>
      </c>
      <c r="C845" s="10">
        <v>44415</v>
      </c>
      <c r="D845" t="s">
        <v>191</v>
      </c>
      <c r="E845" t="s">
        <v>91</v>
      </c>
      <c r="F845">
        <v>5</v>
      </c>
      <c r="G845">
        <v>1</v>
      </c>
      <c r="H845" t="s">
        <v>195</v>
      </c>
      <c r="I845" t="s">
        <v>31</v>
      </c>
      <c r="J845">
        <v>10005964470</v>
      </c>
      <c r="K845" s="19">
        <f>(C845-VLOOKUP(H845,Riders!$A$2:$C$1999,2,FALSE))/365</f>
        <v>121.68493150684931</v>
      </c>
    </row>
    <row r="846" spans="1:11" hidden="1" x14ac:dyDescent="0.35">
      <c r="A846" t="s">
        <v>190</v>
      </c>
      <c r="B846">
        <v>2020</v>
      </c>
      <c r="C846" s="10">
        <v>44415</v>
      </c>
      <c r="D846" t="s">
        <v>191</v>
      </c>
      <c r="E846" t="s">
        <v>91</v>
      </c>
      <c r="F846">
        <v>5</v>
      </c>
      <c r="G846">
        <v>2</v>
      </c>
      <c r="H846" t="s">
        <v>124</v>
      </c>
      <c r="I846" t="s">
        <v>35</v>
      </c>
      <c r="J846">
        <v>10009012391</v>
      </c>
      <c r="K846" s="19">
        <f>(C846-VLOOKUP(H846,Riders!$A$2:$C$1999,2,FALSE))/365</f>
        <v>121.68493150684931</v>
      </c>
    </row>
    <row r="847" spans="1:11" hidden="1" x14ac:dyDescent="0.35">
      <c r="A847" t="s">
        <v>190</v>
      </c>
      <c r="B847">
        <v>2020</v>
      </c>
      <c r="C847" s="10">
        <v>44415</v>
      </c>
      <c r="D847" t="s">
        <v>191</v>
      </c>
      <c r="E847" t="s">
        <v>91</v>
      </c>
      <c r="F847">
        <v>5</v>
      </c>
      <c r="G847">
        <v>3</v>
      </c>
      <c r="H847" t="s">
        <v>100</v>
      </c>
      <c r="I847" t="s">
        <v>44</v>
      </c>
      <c r="J847">
        <v>10010830840</v>
      </c>
      <c r="K847" s="19">
        <f>(C847-VLOOKUP(H847,Riders!$A$2:$C$1999,2,FALSE))/365</f>
        <v>22.791780821917808</v>
      </c>
    </row>
    <row r="848" spans="1:11" hidden="1" x14ac:dyDescent="0.35">
      <c r="A848" t="s">
        <v>190</v>
      </c>
      <c r="B848">
        <v>2020</v>
      </c>
      <c r="C848" s="10">
        <v>44415</v>
      </c>
      <c r="D848" t="s">
        <v>191</v>
      </c>
      <c r="E848" t="s">
        <v>91</v>
      </c>
      <c r="F848">
        <v>5</v>
      </c>
      <c r="G848">
        <v>4</v>
      </c>
      <c r="H848" t="s">
        <v>54</v>
      </c>
      <c r="I848" t="s">
        <v>42</v>
      </c>
      <c r="J848">
        <v>10004612534</v>
      </c>
      <c r="K848" s="19">
        <f>(C848-VLOOKUP(H848,Riders!$A$2:$C$1999,2,FALSE))/365</f>
        <v>34.200000000000003</v>
      </c>
    </row>
    <row r="849" spans="1:11" hidden="1" x14ac:dyDescent="0.35">
      <c r="A849" t="s">
        <v>190</v>
      </c>
      <c r="B849">
        <v>2020</v>
      </c>
      <c r="C849" s="10">
        <v>44415</v>
      </c>
      <c r="D849" t="s">
        <v>191</v>
      </c>
      <c r="E849" t="s">
        <v>91</v>
      </c>
      <c r="F849">
        <v>5</v>
      </c>
      <c r="G849">
        <v>5</v>
      </c>
      <c r="H849" t="s">
        <v>134</v>
      </c>
      <c r="I849" t="s">
        <v>33</v>
      </c>
      <c r="J849">
        <v>10015713273</v>
      </c>
      <c r="K849" s="19">
        <f>(C849-VLOOKUP(H849,Riders!$A$2:$C$1999,2,FALSE))/365</f>
        <v>21.81095890410959</v>
      </c>
    </row>
    <row r="850" spans="1:11" hidden="1" x14ac:dyDescent="0.35">
      <c r="A850" t="s">
        <v>190</v>
      </c>
      <c r="B850">
        <v>2020</v>
      </c>
      <c r="C850" s="10">
        <v>44415</v>
      </c>
      <c r="D850" t="s">
        <v>191</v>
      </c>
      <c r="E850" t="s">
        <v>91</v>
      </c>
      <c r="F850">
        <v>5</v>
      </c>
      <c r="G850">
        <v>6</v>
      </c>
      <c r="H850" t="s">
        <v>108</v>
      </c>
      <c r="I850" t="s">
        <v>109</v>
      </c>
      <c r="J850">
        <v>10117936018</v>
      </c>
      <c r="K850" s="19">
        <f>(C850-VLOOKUP(H850,Riders!$A$2:$C$1999,2,FALSE))/365</f>
        <v>27.81917808219178</v>
      </c>
    </row>
    <row r="851" spans="1:11" hidden="1" x14ac:dyDescent="0.35">
      <c r="A851" t="s">
        <v>190</v>
      </c>
      <c r="B851">
        <v>2020</v>
      </c>
      <c r="C851" s="10">
        <v>44415</v>
      </c>
      <c r="D851" t="s">
        <v>191</v>
      </c>
      <c r="E851" t="s">
        <v>117</v>
      </c>
      <c r="F851">
        <v>1</v>
      </c>
      <c r="G851">
        <v>1</v>
      </c>
      <c r="H851" t="s">
        <v>103</v>
      </c>
      <c r="I851" t="s">
        <v>104</v>
      </c>
      <c r="J851">
        <v>10009010876</v>
      </c>
      <c r="K851" s="19">
        <f>(C851-VLOOKUP(H851,Riders!$A$2:$C$1999,2,FALSE))/365</f>
        <v>27.534246575342465</v>
      </c>
    </row>
    <row r="852" spans="1:11" hidden="1" x14ac:dyDescent="0.35">
      <c r="A852" t="s">
        <v>190</v>
      </c>
      <c r="B852">
        <v>2020</v>
      </c>
      <c r="C852" s="10">
        <v>44415</v>
      </c>
      <c r="D852" t="s">
        <v>191</v>
      </c>
      <c r="E852" t="s">
        <v>117</v>
      </c>
      <c r="F852">
        <v>1</v>
      </c>
      <c r="G852">
        <v>2</v>
      </c>
      <c r="H852" t="s">
        <v>93</v>
      </c>
      <c r="I852" t="s">
        <v>52</v>
      </c>
      <c r="J852">
        <v>10009150215</v>
      </c>
      <c r="K852" s="19">
        <f>(C852-VLOOKUP(H852,Riders!$A$2:$C$1999,2,FALSE))/365</f>
        <v>25.715068493150685</v>
      </c>
    </row>
    <row r="853" spans="1:11" hidden="1" x14ac:dyDescent="0.35">
      <c r="A853" t="s">
        <v>190</v>
      </c>
      <c r="B853">
        <v>2020</v>
      </c>
      <c r="C853" s="10">
        <v>44415</v>
      </c>
      <c r="D853" t="s">
        <v>191</v>
      </c>
      <c r="E853" t="s">
        <v>117</v>
      </c>
      <c r="F853">
        <v>1</v>
      </c>
      <c r="G853">
        <v>3</v>
      </c>
      <c r="H853" t="s">
        <v>99</v>
      </c>
      <c r="I853" t="s">
        <v>27</v>
      </c>
      <c r="J853">
        <v>10010678569</v>
      </c>
      <c r="K853" s="19">
        <f>(C853-VLOOKUP(H853,Riders!$A$2:$C$1999,2,FALSE))/365</f>
        <v>24.32054794520548</v>
      </c>
    </row>
    <row r="854" spans="1:11" hidden="1" x14ac:dyDescent="0.35">
      <c r="A854" t="s">
        <v>190</v>
      </c>
      <c r="B854">
        <v>2020</v>
      </c>
      <c r="C854" s="10">
        <v>44415</v>
      </c>
      <c r="D854" t="s">
        <v>191</v>
      </c>
      <c r="E854" t="s">
        <v>117</v>
      </c>
      <c r="F854">
        <v>1</v>
      </c>
      <c r="G854">
        <v>4</v>
      </c>
      <c r="H854" t="s">
        <v>54</v>
      </c>
      <c r="I854" t="s">
        <v>42</v>
      </c>
      <c r="J854">
        <v>10004612534</v>
      </c>
      <c r="K854" s="19">
        <f>(C854-VLOOKUP(H854,Riders!$A$2:$C$1999,2,FALSE))/365</f>
        <v>34.200000000000003</v>
      </c>
    </row>
    <row r="855" spans="1:11" hidden="1" x14ac:dyDescent="0.35">
      <c r="A855" t="s">
        <v>190</v>
      </c>
      <c r="B855">
        <v>2020</v>
      </c>
      <c r="C855" s="10">
        <v>44415</v>
      </c>
      <c r="D855" t="s">
        <v>191</v>
      </c>
      <c r="E855" t="s">
        <v>117</v>
      </c>
      <c r="F855">
        <v>1</v>
      </c>
      <c r="G855">
        <v>5</v>
      </c>
      <c r="H855" t="s">
        <v>201</v>
      </c>
      <c r="I855" t="s">
        <v>39</v>
      </c>
      <c r="J855">
        <v>10007947011</v>
      </c>
      <c r="K855" s="19" t="e">
        <f>(C855-VLOOKUP(H855,Riders!$A$2:$C$1999,2,FALSE))/365</f>
        <v>#N/A</v>
      </c>
    </row>
    <row r="856" spans="1:11" hidden="1" x14ac:dyDescent="0.35">
      <c r="A856" t="s">
        <v>190</v>
      </c>
      <c r="B856">
        <v>2020</v>
      </c>
      <c r="C856" s="10">
        <v>44415</v>
      </c>
      <c r="D856" t="s">
        <v>191</v>
      </c>
      <c r="E856" t="s">
        <v>117</v>
      </c>
      <c r="F856">
        <v>2</v>
      </c>
      <c r="G856">
        <v>1</v>
      </c>
      <c r="H856" t="s">
        <v>192</v>
      </c>
      <c r="I856" t="s">
        <v>113</v>
      </c>
      <c r="J856">
        <v>10004599194</v>
      </c>
      <c r="K856" s="19" t="e">
        <f>(C856-VLOOKUP(H856,Riders!$A$2:$C$1999,2,FALSE))/365</f>
        <v>#N/A</v>
      </c>
    </row>
    <row r="857" spans="1:11" hidden="1" x14ac:dyDescent="0.35">
      <c r="A857" t="s">
        <v>190</v>
      </c>
      <c r="B857">
        <v>2020</v>
      </c>
      <c r="C857" s="10">
        <v>44415</v>
      </c>
      <c r="D857" t="s">
        <v>191</v>
      </c>
      <c r="E857" t="s">
        <v>117</v>
      </c>
      <c r="F857">
        <v>2</v>
      </c>
      <c r="G857">
        <v>2</v>
      </c>
      <c r="H857" t="s">
        <v>97</v>
      </c>
      <c r="I857" t="s">
        <v>29</v>
      </c>
      <c r="J857">
        <v>10048325582</v>
      </c>
      <c r="K857" s="19">
        <f>(C857-VLOOKUP(H857,Riders!$A$2:$C$1999,2,FALSE))/365</f>
        <v>29.534246575342465</v>
      </c>
    </row>
    <row r="858" spans="1:11" hidden="1" x14ac:dyDescent="0.35">
      <c r="A858" t="s">
        <v>190</v>
      </c>
      <c r="B858">
        <v>2020</v>
      </c>
      <c r="C858" s="10">
        <v>44415</v>
      </c>
      <c r="D858" t="s">
        <v>191</v>
      </c>
      <c r="E858" t="s">
        <v>117</v>
      </c>
      <c r="F858">
        <v>2</v>
      </c>
      <c r="G858">
        <v>3</v>
      </c>
      <c r="H858" t="s">
        <v>200</v>
      </c>
      <c r="I858" t="s">
        <v>23</v>
      </c>
      <c r="J858">
        <v>10006900421</v>
      </c>
      <c r="K858" s="19" t="e">
        <f>(C858-VLOOKUP(H858,Riders!$A$2:$C$1999,2,FALSE))/365</f>
        <v>#N/A</v>
      </c>
    </row>
    <row r="859" spans="1:11" hidden="1" x14ac:dyDescent="0.35">
      <c r="A859" t="s">
        <v>190</v>
      </c>
      <c r="B859">
        <v>2020</v>
      </c>
      <c r="C859" s="10">
        <v>44415</v>
      </c>
      <c r="D859" t="s">
        <v>191</v>
      </c>
      <c r="E859" t="s">
        <v>117</v>
      </c>
      <c r="F859">
        <v>2</v>
      </c>
      <c r="G859">
        <v>4</v>
      </c>
      <c r="H859" t="s">
        <v>202</v>
      </c>
      <c r="I859" t="s">
        <v>46</v>
      </c>
      <c r="J859">
        <v>10009079382</v>
      </c>
      <c r="K859" s="19">
        <f>(C859-VLOOKUP(H859,Riders!$A$2:$C$1999,2,FALSE))/365</f>
        <v>26.068493150684933</v>
      </c>
    </row>
    <row r="860" spans="1:11" hidden="1" x14ac:dyDescent="0.35">
      <c r="A860" t="s">
        <v>190</v>
      </c>
      <c r="B860">
        <v>2020</v>
      </c>
      <c r="C860" s="10">
        <v>44415</v>
      </c>
      <c r="D860" t="s">
        <v>191</v>
      </c>
      <c r="E860" t="s">
        <v>117</v>
      </c>
      <c r="F860">
        <v>2</v>
      </c>
      <c r="G860">
        <v>5</v>
      </c>
      <c r="H860" t="s">
        <v>134</v>
      </c>
      <c r="I860" t="s">
        <v>33</v>
      </c>
      <c r="J860">
        <v>10015713273</v>
      </c>
      <c r="K860" s="19">
        <f>(C860-VLOOKUP(H860,Riders!$A$2:$C$1999,2,FALSE))/365</f>
        <v>21.81095890410959</v>
      </c>
    </row>
    <row r="861" spans="1:11" hidden="1" x14ac:dyDescent="0.35">
      <c r="A861" t="s">
        <v>190</v>
      </c>
      <c r="B861">
        <v>2020</v>
      </c>
      <c r="C861" s="10">
        <v>44415</v>
      </c>
      <c r="D861" t="s">
        <v>191</v>
      </c>
      <c r="E861" t="s">
        <v>117</v>
      </c>
      <c r="F861">
        <v>3</v>
      </c>
      <c r="G861">
        <v>1</v>
      </c>
      <c r="H861" t="s">
        <v>92</v>
      </c>
      <c r="I861" t="s">
        <v>23</v>
      </c>
      <c r="J861">
        <v>10009535686</v>
      </c>
      <c r="K861" s="19">
        <f>(C861-VLOOKUP(H861,Riders!$A$2:$C$1999,2,FALSE))/365</f>
        <v>24.416438356164385</v>
      </c>
    </row>
    <row r="862" spans="1:11" hidden="1" x14ac:dyDescent="0.35">
      <c r="A862" t="s">
        <v>190</v>
      </c>
      <c r="B862">
        <v>2020</v>
      </c>
      <c r="C862" s="10">
        <v>44415</v>
      </c>
      <c r="D862" t="s">
        <v>191</v>
      </c>
      <c r="E862" t="s">
        <v>117</v>
      </c>
      <c r="F862">
        <v>3</v>
      </c>
      <c r="G862">
        <v>2</v>
      </c>
      <c r="H862" t="s">
        <v>108</v>
      </c>
      <c r="I862" t="s">
        <v>109</v>
      </c>
      <c r="J862">
        <v>10117936018</v>
      </c>
      <c r="K862" s="19">
        <f>(C862-VLOOKUP(H862,Riders!$A$2:$C$1999,2,FALSE))/365</f>
        <v>27.81917808219178</v>
      </c>
    </row>
    <row r="863" spans="1:11" hidden="1" x14ac:dyDescent="0.35">
      <c r="A863" t="s">
        <v>190</v>
      </c>
      <c r="B863">
        <v>2020</v>
      </c>
      <c r="C863" s="10">
        <v>44415</v>
      </c>
      <c r="D863" t="s">
        <v>191</v>
      </c>
      <c r="E863" t="s">
        <v>117</v>
      </c>
      <c r="F863">
        <v>3</v>
      </c>
      <c r="G863">
        <v>3</v>
      </c>
      <c r="H863" t="s">
        <v>129</v>
      </c>
      <c r="I863" t="s">
        <v>35</v>
      </c>
      <c r="J863">
        <v>10006184742</v>
      </c>
      <c r="K863" s="19">
        <f>(C863-VLOOKUP(H863,Riders!$A$2:$C$1999,2,FALSE))/365</f>
        <v>30.082191780821919</v>
      </c>
    </row>
    <row r="864" spans="1:11" hidden="1" x14ac:dyDescent="0.35">
      <c r="A864" t="s">
        <v>190</v>
      </c>
      <c r="B864">
        <v>2020</v>
      </c>
      <c r="C864" s="10">
        <v>44415</v>
      </c>
      <c r="D864" t="s">
        <v>191</v>
      </c>
      <c r="E864" t="s">
        <v>117</v>
      </c>
      <c r="F864">
        <v>3</v>
      </c>
      <c r="G864">
        <v>4</v>
      </c>
      <c r="H864" t="s">
        <v>183</v>
      </c>
      <c r="I864" t="s">
        <v>33</v>
      </c>
      <c r="J864">
        <v>10007212639</v>
      </c>
      <c r="K864" s="19">
        <f>(C864-VLOOKUP(H864,Riders!$A$2:$C$1999,2,FALSE))/365</f>
        <v>30.115068493150684</v>
      </c>
    </row>
    <row r="865" spans="1:11" hidden="1" x14ac:dyDescent="0.35">
      <c r="A865" t="s">
        <v>190</v>
      </c>
      <c r="B865">
        <v>2020</v>
      </c>
      <c r="C865" s="10">
        <v>44415</v>
      </c>
      <c r="D865" t="s">
        <v>191</v>
      </c>
      <c r="E865" t="s">
        <v>117</v>
      </c>
      <c r="F865">
        <v>3</v>
      </c>
      <c r="G865">
        <v>5</v>
      </c>
      <c r="H865" t="s">
        <v>45</v>
      </c>
      <c r="I865" t="s">
        <v>46</v>
      </c>
      <c r="J865">
        <v>10009176281</v>
      </c>
      <c r="K865" s="19">
        <f>(C865-VLOOKUP(H865,Riders!$A$2:$C$1999,2,FALSE))/365</f>
        <v>25.473972602739725</v>
      </c>
    </row>
    <row r="866" spans="1:11" hidden="1" x14ac:dyDescent="0.35">
      <c r="A866" t="s">
        <v>190</v>
      </c>
      <c r="B866">
        <v>2020</v>
      </c>
      <c r="C866" s="10">
        <v>44415</v>
      </c>
      <c r="D866" t="s">
        <v>191</v>
      </c>
      <c r="E866" t="s">
        <v>117</v>
      </c>
      <c r="F866">
        <v>4</v>
      </c>
      <c r="G866">
        <v>1</v>
      </c>
      <c r="H866" t="s">
        <v>106</v>
      </c>
      <c r="I866" t="s">
        <v>102</v>
      </c>
      <c r="J866">
        <v>10006894559</v>
      </c>
      <c r="K866" s="19">
        <f>(C866-VLOOKUP(H866,Riders!$A$2:$C$1999,2,FALSE))/365</f>
        <v>28.972602739726028</v>
      </c>
    </row>
    <row r="867" spans="1:11" hidden="1" x14ac:dyDescent="0.35">
      <c r="A867" t="s">
        <v>190</v>
      </c>
      <c r="B867">
        <v>2020</v>
      </c>
      <c r="C867" s="10">
        <v>44415</v>
      </c>
      <c r="D867" t="s">
        <v>191</v>
      </c>
      <c r="E867" t="s">
        <v>117</v>
      </c>
      <c r="F867">
        <v>4</v>
      </c>
      <c r="G867">
        <v>2</v>
      </c>
      <c r="H867" t="s">
        <v>100</v>
      </c>
      <c r="I867" t="s">
        <v>44</v>
      </c>
      <c r="J867">
        <v>10010830840</v>
      </c>
      <c r="K867" s="19">
        <f>(C867-VLOOKUP(H867,Riders!$A$2:$C$1999,2,FALSE))/365</f>
        <v>22.791780821917808</v>
      </c>
    </row>
    <row r="868" spans="1:11" hidden="1" x14ac:dyDescent="0.35">
      <c r="A868" t="s">
        <v>190</v>
      </c>
      <c r="B868">
        <v>2020</v>
      </c>
      <c r="C868" s="10">
        <v>44415</v>
      </c>
      <c r="D868" t="s">
        <v>191</v>
      </c>
      <c r="E868" t="s">
        <v>117</v>
      </c>
      <c r="F868">
        <v>4</v>
      </c>
      <c r="G868">
        <v>3</v>
      </c>
      <c r="H868" t="s">
        <v>110</v>
      </c>
      <c r="I868" t="s">
        <v>58</v>
      </c>
      <c r="J868">
        <v>10010797292</v>
      </c>
      <c r="K868" s="19">
        <f>(C868-VLOOKUP(H868,Riders!$A$2:$C$1999,2,FALSE))/365</f>
        <v>23.328767123287673</v>
      </c>
    </row>
    <row r="869" spans="1:11" hidden="1" x14ac:dyDescent="0.35">
      <c r="A869" t="s">
        <v>190</v>
      </c>
      <c r="B869">
        <v>2020</v>
      </c>
      <c r="C869" s="10">
        <v>44415</v>
      </c>
      <c r="D869" t="s">
        <v>191</v>
      </c>
      <c r="E869" t="s">
        <v>117</v>
      </c>
      <c r="F869">
        <v>4</v>
      </c>
      <c r="G869">
        <v>4</v>
      </c>
      <c r="H869" t="s">
        <v>199</v>
      </c>
      <c r="I869" t="s">
        <v>198</v>
      </c>
      <c r="J869" t="e">
        <v>#N/A</v>
      </c>
      <c r="K869" s="19">
        <f>(C869-VLOOKUP(H869,Riders!$A$2:$C$1999,2,FALSE))/365</f>
        <v>19.997260273972604</v>
      </c>
    </row>
    <row r="870" spans="1:11" hidden="1" x14ac:dyDescent="0.35">
      <c r="A870" t="s">
        <v>190</v>
      </c>
      <c r="B870">
        <v>2020</v>
      </c>
      <c r="C870" s="10">
        <v>44415</v>
      </c>
      <c r="D870" t="s">
        <v>191</v>
      </c>
      <c r="E870" t="s">
        <v>117</v>
      </c>
      <c r="F870">
        <v>4</v>
      </c>
      <c r="G870">
        <v>5</v>
      </c>
      <c r="H870" t="s">
        <v>62</v>
      </c>
      <c r="I870" t="s">
        <v>63</v>
      </c>
      <c r="J870">
        <v>10007351671</v>
      </c>
      <c r="K870" s="19">
        <f>(C870-VLOOKUP(H870,Riders!$A$2:$C$1999,2,FALSE))/365</f>
        <v>31.715068493150685</v>
      </c>
    </row>
    <row r="871" spans="1:11" x14ac:dyDescent="0.35">
      <c r="A871" t="s">
        <v>162</v>
      </c>
      <c r="B871">
        <v>2020</v>
      </c>
      <c r="C871" s="10">
        <v>44129</v>
      </c>
      <c r="D871" t="s">
        <v>140</v>
      </c>
      <c r="E871" t="s">
        <v>91</v>
      </c>
      <c r="F871">
        <v>1</v>
      </c>
      <c r="G871">
        <v>1</v>
      </c>
      <c r="H871" t="s">
        <v>171</v>
      </c>
      <c r="I871" t="s">
        <v>82</v>
      </c>
      <c r="J871">
        <v>10007073506</v>
      </c>
      <c r="K871" s="19">
        <f>(C871-VLOOKUP(H871,Riders!$A$2:$C$1999,2,FALSE))/365</f>
        <v>30.334246575342465</v>
      </c>
    </row>
    <row r="872" spans="1:11" x14ac:dyDescent="0.35">
      <c r="A872" t="s">
        <v>162</v>
      </c>
      <c r="B872">
        <v>2020</v>
      </c>
      <c r="C872" s="10">
        <v>44129</v>
      </c>
      <c r="D872" t="s">
        <v>140</v>
      </c>
      <c r="E872" t="s">
        <v>91</v>
      </c>
      <c r="F872">
        <v>1</v>
      </c>
      <c r="G872">
        <v>2</v>
      </c>
      <c r="H872" t="s">
        <v>100</v>
      </c>
      <c r="I872" t="s">
        <v>44</v>
      </c>
      <c r="J872">
        <v>10010830840</v>
      </c>
      <c r="K872" s="19">
        <f>(C872-VLOOKUP(H872,Riders!$A$2:$C$1999,2,FALSE))/365</f>
        <v>22.008219178082193</v>
      </c>
    </row>
    <row r="873" spans="1:11" x14ac:dyDescent="0.35">
      <c r="A873" t="s">
        <v>162</v>
      </c>
      <c r="B873">
        <v>2020</v>
      </c>
      <c r="C873" s="10">
        <v>44129</v>
      </c>
      <c r="D873" t="s">
        <v>140</v>
      </c>
      <c r="E873" t="s">
        <v>91</v>
      </c>
      <c r="F873">
        <v>1</v>
      </c>
      <c r="G873">
        <v>3</v>
      </c>
      <c r="H873" t="s">
        <v>203</v>
      </c>
      <c r="I873" t="s">
        <v>204</v>
      </c>
      <c r="J873">
        <v>10051694112</v>
      </c>
      <c r="K873" s="19">
        <f>(C873-VLOOKUP(H873,Riders!$A$2:$C$1999,2,FALSE))/365</f>
        <v>120.9013698630137</v>
      </c>
    </row>
    <row r="874" spans="1:11" x14ac:dyDescent="0.35">
      <c r="A874" t="s">
        <v>162</v>
      </c>
      <c r="B874">
        <v>2020</v>
      </c>
      <c r="C874" s="10">
        <v>44129</v>
      </c>
      <c r="D874" t="s">
        <v>140</v>
      </c>
      <c r="E874" t="s">
        <v>91</v>
      </c>
      <c r="F874">
        <v>1</v>
      </c>
      <c r="G874">
        <v>4</v>
      </c>
      <c r="H874" t="s">
        <v>205</v>
      </c>
      <c r="I874" t="s">
        <v>102</v>
      </c>
      <c r="J874">
        <v>10011146694</v>
      </c>
      <c r="K874" s="19" t="e">
        <f>(C874-VLOOKUP(H874,Riders!$A$2:$C$1999,2,FALSE))/365</f>
        <v>#N/A</v>
      </c>
    </row>
    <row r="875" spans="1:11" x14ac:dyDescent="0.35">
      <c r="A875" t="s">
        <v>162</v>
      </c>
      <c r="B875">
        <v>2020</v>
      </c>
      <c r="C875" s="10">
        <v>44129</v>
      </c>
      <c r="D875" t="s">
        <v>140</v>
      </c>
      <c r="E875" t="s">
        <v>91</v>
      </c>
      <c r="F875">
        <v>1</v>
      </c>
      <c r="G875">
        <v>5</v>
      </c>
      <c r="H875" t="s">
        <v>206</v>
      </c>
      <c r="I875" t="s">
        <v>207</v>
      </c>
      <c r="J875">
        <v>10090555241</v>
      </c>
      <c r="K875" s="19">
        <f>(C875-VLOOKUP(H875,Riders!$A$2:$C$1999,2,FALSE))/365</f>
        <v>120.9013698630137</v>
      </c>
    </row>
    <row r="876" spans="1:11" x14ac:dyDescent="0.35">
      <c r="A876" t="s">
        <v>162</v>
      </c>
      <c r="B876">
        <v>2020</v>
      </c>
      <c r="C876" s="10">
        <v>44129</v>
      </c>
      <c r="D876" t="s">
        <v>140</v>
      </c>
      <c r="E876" t="s">
        <v>91</v>
      </c>
      <c r="F876">
        <v>1</v>
      </c>
      <c r="G876">
        <v>6</v>
      </c>
      <c r="H876" t="s">
        <v>208</v>
      </c>
      <c r="I876" t="s">
        <v>58</v>
      </c>
      <c r="J876">
        <v>10007828183</v>
      </c>
      <c r="K876" s="19">
        <f>(C876-VLOOKUP(H876,Riders!$A$2:$C$1999,2,FALSE))/365</f>
        <v>120.9013698630137</v>
      </c>
    </row>
    <row r="877" spans="1:11" x14ac:dyDescent="0.35">
      <c r="A877" t="s">
        <v>162</v>
      </c>
      <c r="B877">
        <v>2020</v>
      </c>
      <c r="C877" s="10">
        <v>44129</v>
      </c>
      <c r="D877" t="s">
        <v>140</v>
      </c>
      <c r="E877" t="s">
        <v>91</v>
      </c>
      <c r="F877">
        <v>2</v>
      </c>
      <c r="G877">
        <v>1</v>
      </c>
      <c r="H877" t="s">
        <v>115</v>
      </c>
      <c r="I877" t="s">
        <v>116</v>
      </c>
      <c r="J877">
        <v>10009009159</v>
      </c>
      <c r="K877" s="19">
        <f>(C877-VLOOKUP(H877,Riders!$A$2:$C$1999,2,FALSE))/365</f>
        <v>25.706849315068492</v>
      </c>
    </row>
    <row r="878" spans="1:11" x14ac:dyDescent="0.35">
      <c r="A878" t="s">
        <v>162</v>
      </c>
      <c r="B878">
        <v>2020</v>
      </c>
      <c r="C878" s="10">
        <v>44129</v>
      </c>
      <c r="D878" t="s">
        <v>140</v>
      </c>
      <c r="E878" t="s">
        <v>91</v>
      </c>
      <c r="F878">
        <v>2</v>
      </c>
      <c r="G878">
        <v>2</v>
      </c>
      <c r="H878" t="s">
        <v>103</v>
      </c>
      <c r="I878" t="s">
        <v>104</v>
      </c>
      <c r="J878">
        <v>10009010876</v>
      </c>
      <c r="K878" s="19">
        <f>(C878-VLOOKUP(H878,Riders!$A$2:$C$1999,2,FALSE))/365</f>
        <v>26.75068493150685</v>
      </c>
    </row>
    <row r="879" spans="1:11" x14ac:dyDescent="0.35">
      <c r="A879" t="s">
        <v>162</v>
      </c>
      <c r="B879">
        <v>2020</v>
      </c>
      <c r="C879" s="10">
        <v>44129</v>
      </c>
      <c r="D879" t="s">
        <v>140</v>
      </c>
      <c r="E879" t="s">
        <v>91</v>
      </c>
      <c r="F879">
        <v>2</v>
      </c>
      <c r="G879">
        <v>3</v>
      </c>
      <c r="H879" t="s">
        <v>174</v>
      </c>
      <c r="I879" t="s">
        <v>37</v>
      </c>
      <c r="J879">
        <v>10006552534</v>
      </c>
      <c r="K879" s="19">
        <f>(C879-VLOOKUP(H879,Riders!$A$2:$C$1999,2,FALSE))/365</f>
        <v>30.463013698630139</v>
      </c>
    </row>
    <row r="880" spans="1:11" x14ac:dyDescent="0.35">
      <c r="A880" t="s">
        <v>162</v>
      </c>
      <c r="B880">
        <v>2020</v>
      </c>
      <c r="C880" s="10">
        <v>44129</v>
      </c>
      <c r="D880" t="s">
        <v>140</v>
      </c>
      <c r="E880" t="s">
        <v>91</v>
      </c>
      <c r="F880">
        <v>2</v>
      </c>
      <c r="G880">
        <v>4</v>
      </c>
      <c r="H880" t="s">
        <v>209</v>
      </c>
      <c r="I880" t="s">
        <v>198</v>
      </c>
      <c r="J880">
        <v>10007772108</v>
      </c>
      <c r="K880" s="19" t="e">
        <f>(C880-VLOOKUP(H880,Riders!$A$2:$C$1999,2,FALSE))/365</f>
        <v>#N/A</v>
      </c>
    </row>
    <row r="881" spans="1:11" x14ac:dyDescent="0.35">
      <c r="A881" t="s">
        <v>162</v>
      </c>
      <c r="B881">
        <v>2020</v>
      </c>
      <c r="C881" s="10">
        <v>44129</v>
      </c>
      <c r="D881" t="s">
        <v>140</v>
      </c>
      <c r="E881" t="s">
        <v>91</v>
      </c>
      <c r="F881">
        <v>2</v>
      </c>
      <c r="G881">
        <v>5</v>
      </c>
      <c r="H881" t="s">
        <v>24</v>
      </c>
      <c r="I881" t="s">
        <v>25</v>
      </c>
      <c r="J881">
        <v>10028995102</v>
      </c>
      <c r="K881" s="19">
        <f>(C881-VLOOKUP(H881,Riders!$A$2:$C$1999,2,FALSE))/365</f>
        <v>19.024657534246575</v>
      </c>
    </row>
    <row r="882" spans="1:11" x14ac:dyDescent="0.35">
      <c r="A882" t="s">
        <v>162</v>
      </c>
      <c r="B882">
        <v>2020</v>
      </c>
      <c r="C882" s="10">
        <v>44129</v>
      </c>
      <c r="D882" t="s">
        <v>140</v>
      </c>
      <c r="E882" t="s">
        <v>91</v>
      </c>
      <c r="F882">
        <v>2</v>
      </c>
      <c r="G882">
        <v>6</v>
      </c>
      <c r="H882" t="s">
        <v>210</v>
      </c>
      <c r="I882" t="s">
        <v>188</v>
      </c>
      <c r="J882">
        <v>10009049979</v>
      </c>
      <c r="K882" s="19">
        <f>(C882-VLOOKUP(H882,Riders!$A$2:$C$1999,2,FALSE))/365</f>
        <v>25.589041095890412</v>
      </c>
    </row>
    <row r="883" spans="1:11" x14ac:dyDescent="0.35">
      <c r="A883" t="s">
        <v>162</v>
      </c>
      <c r="B883">
        <v>2020</v>
      </c>
      <c r="C883" s="10">
        <v>44129</v>
      </c>
      <c r="D883" t="s">
        <v>140</v>
      </c>
      <c r="E883" t="s">
        <v>91</v>
      </c>
      <c r="F883">
        <v>3</v>
      </c>
      <c r="G883">
        <v>1</v>
      </c>
      <c r="H883" t="s">
        <v>68</v>
      </c>
      <c r="I883" t="s">
        <v>29</v>
      </c>
      <c r="J883">
        <v>10006379247</v>
      </c>
      <c r="K883" s="19">
        <f>(C883-VLOOKUP(H883,Riders!$A$2:$C$1999,2,FALSE))/365</f>
        <v>30.586301369863012</v>
      </c>
    </row>
    <row r="884" spans="1:11" x14ac:dyDescent="0.35">
      <c r="A884" t="s">
        <v>162</v>
      </c>
      <c r="B884">
        <v>2020</v>
      </c>
      <c r="C884" s="10">
        <v>44129</v>
      </c>
      <c r="D884" t="s">
        <v>140</v>
      </c>
      <c r="E884" t="s">
        <v>91</v>
      </c>
      <c r="F884">
        <v>3</v>
      </c>
      <c r="G884">
        <v>2</v>
      </c>
      <c r="H884" t="s">
        <v>180</v>
      </c>
      <c r="I884" t="s">
        <v>31</v>
      </c>
      <c r="J884">
        <v>10090680735</v>
      </c>
      <c r="K884" s="19">
        <f>(C884-VLOOKUP(H884,Riders!$A$2:$C$1999,2,FALSE))/365</f>
        <v>28.104109589041094</v>
      </c>
    </row>
    <row r="885" spans="1:11" x14ac:dyDescent="0.35">
      <c r="A885" t="s">
        <v>162</v>
      </c>
      <c r="B885">
        <v>2020</v>
      </c>
      <c r="C885" s="10">
        <v>44129</v>
      </c>
      <c r="D885" t="s">
        <v>140</v>
      </c>
      <c r="E885" t="s">
        <v>91</v>
      </c>
      <c r="F885">
        <v>3</v>
      </c>
      <c r="G885">
        <v>3</v>
      </c>
      <c r="H885" t="s">
        <v>96</v>
      </c>
      <c r="I885" t="s">
        <v>27</v>
      </c>
      <c r="J885">
        <v>10015683567</v>
      </c>
      <c r="K885" s="19">
        <f>(C885-VLOOKUP(H885,Riders!$A$2:$C$1999,2,FALSE))/365</f>
        <v>21.775342465753425</v>
      </c>
    </row>
    <row r="886" spans="1:11" x14ac:dyDescent="0.35">
      <c r="A886" t="s">
        <v>162</v>
      </c>
      <c r="B886">
        <v>2020</v>
      </c>
      <c r="C886" s="10">
        <v>44129</v>
      </c>
      <c r="D886" t="s">
        <v>140</v>
      </c>
      <c r="E886" t="s">
        <v>91</v>
      </c>
      <c r="F886">
        <v>3</v>
      </c>
      <c r="G886">
        <v>4</v>
      </c>
      <c r="H886" t="s">
        <v>211</v>
      </c>
      <c r="I886" t="s">
        <v>212</v>
      </c>
      <c r="J886">
        <v>10010608447</v>
      </c>
      <c r="K886" s="19">
        <f>(C886-VLOOKUP(H886,Riders!$A$2:$C$1999,2,FALSE))/365</f>
        <v>120.9013698630137</v>
      </c>
    </row>
    <row r="887" spans="1:11" x14ac:dyDescent="0.35">
      <c r="A887" t="s">
        <v>162</v>
      </c>
      <c r="B887">
        <v>2020</v>
      </c>
      <c r="C887" s="10">
        <v>44129</v>
      </c>
      <c r="D887" t="s">
        <v>140</v>
      </c>
      <c r="E887" t="s">
        <v>91</v>
      </c>
      <c r="F887">
        <v>3</v>
      </c>
      <c r="G887">
        <v>5</v>
      </c>
      <c r="H887" t="s">
        <v>213</v>
      </c>
      <c r="I887" t="s">
        <v>42</v>
      </c>
      <c r="J887">
        <v>10006422895</v>
      </c>
      <c r="K887" s="19">
        <f>(C887-VLOOKUP(H887,Riders!$A$2:$C$1999,2,FALSE))/365</f>
        <v>120.9013698630137</v>
      </c>
    </row>
    <row r="888" spans="1:11" x14ac:dyDescent="0.35">
      <c r="A888" t="s">
        <v>162</v>
      </c>
      <c r="B888">
        <v>2020</v>
      </c>
      <c r="C888" s="10">
        <v>44129</v>
      </c>
      <c r="D888" t="s">
        <v>140</v>
      </c>
      <c r="E888" t="s">
        <v>91</v>
      </c>
      <c r="F888">
        <v>3</v>
      </c>
      <c r="G888">
        <v>6</v>
      </c>
      <c r="H888" t="s">
        <v>105</v>
      </c>
      <c r="I888" t="s">
        <v>39</v>
      </c>
      <c r="J888">
        <v>10052089586</v>
      </c>
      <c r="K888" s="19">
        <f>(C888-VLOOKUP(H888,Riders!$A$2:$C$1999,2,FALSE))/365</f>
        <v>21.81917808219178</v>
      </c>
    </row>
    <row r="889" spans="1:11" x14ac:dyDescent="0.35">
      <c r="A889" t="s">
        <v>162</v>
      </c>
      <c r="B889">
        <v>2020</v>
      </c>
      <c r="C889" s="10">
        <v>44129</v>
      </c>
      <c r="D889" t="s">
        <v>140</v>
      </c>
      <c r="E889" t="s">
        <v>91</v>
      </c>
      <c r="F889">
        <v>4</v>
      </c>
      <c r="G889">
        <v>1</v>
      </c>
      <c r="H889" t="s">
        <v>143</v>
      </c>
      <c r="I889" t="s">
        <v>95</v>
      </c>
      <c r="J889">
        <v>10009181234</v>
      </c>
      <c r="K889" s="19">
        <f>(C889-VLOOKUP(H889,Riders!$A$2:$C$1999,2,FALSE))/365</f>
        <v>25.564383561643837</v>
      </c>
    </row>
    <row r="890" spans="1:11" x14ac:dyDescent="0.35">
      <c r="A890" t="s">
        <v>162</v>
      </c>
      <c r="B890">
        <v>2020</v>
      </c>
      <c r="C890" s="10">
        <v>44129</v>
      </c>
      <c r="D890" t="s">
        <v>140</v>
      </c>
      <c r="E890" t="s">
        <v>91</v>
      </c>
      <c r="F890">
        <v>4</v>
      </c>
      <c r="G890">
        <v>2</v>
      </c>
      <c r="H890" t="s">
        <v>167</v>
      </c>
      <c r="I890" t="s">
        <v>46</v>
      </c>
      <c r="J890">
        <v>10005953154</v>
      </c>
      <c r="K890" s="19">
        <f>(C890-VLOOKUP(H890,Riders!$A$2:$C$1999,2,FALSE))/365</f>
        <v>30.816438356164383</v>
      </c>
    </row>
    <row r="891" spans="1:11" x14ac:dyDescent="0.35">
      <c r="A891" t="s">
        <v>162</v>
      </c>
      <c r="B891">
        <v>2020</v>
      </c>
      <c r="C891" s="10">
        <v>44129</v>
      </c>
      <c r="D891" t="s">
        <v>140</v>
      </c>
      <c r="E891" t="s">
        <v>91</v>
      </c>
      <c r="F891">
        <v>4</v>
      </c>
      <c r="G891">
        <v>3</v>
      </c>
      <c r="H891" t="s">
        <v>153</v>
      </c>
      <c r="I891" t="s">
        <v>154</v>
      </c>
      <c r="J891">
        <v>10004717719</v>
      </c>
      <c r="K891" s="19">
        <f>(C891-VLOOKUP(H891,Riders!$A$2:$C$1999,2,FALSE))/365</f>
        <v>31.901369863013699</v>
      </c>
    </row>
    <row r="892" spans="1:11" x14ac:dyDescent="0.35">
      <c r="A892" t="s">
        <v>162</v>
      </c>
      <c r="B892">
        <v>2020</v>
      </c>
      <c r="C892" s="10">
        <v>44129</v>
      </c>
      <c r="D892" t="s">
        <v>140</v>
      </c>
      <c r="E892" t="s">
        <v>91</v>
      </c>
      <c r="F892">
        <v>4</v>
      </c>
      <c r="G892">
        <v>4</v>
      </c>
      <c r="H892" t="s">
        <v>214</v>
      </c>
      <c r="I892" t="s">
        <v>164</v>
      </c>
      <c r="J892">
        <v>10009504667</v>
      </c>
      <c r="K892" s="19" t="e">
        <f>(C892-VLOOKUP(H892,Riders!$A$2:$C$1999,2,FALSE))/365</f>
        <v>#N/A</v>
      </c>
    </row>
    <row r="893" spans="1:11" x14ac:dyDescent="0.35">
      <c r="A893" t="s">
        <v>162</v>
      </c>
      <c r="B893">
        <v>2020</v>
      </c>
      <c r="C893" s="10">
        <v>44129</v>
      </c>
      <c r="D893" t="s">
        <v>140</v>
      </c>
      <c r="E893" t="s">
        <v>91</v>
      </c>
      <c r="F893">
        <v>4</v>
      </c>
      <c r="G893">
        <v>5</v>
      </c>
      <c r="H893" t="s">
        <v>183</v>
      </c>
      <c r="I893" t="s">
        <v>33</v>
      </c>
      <c r="J893">
        <v>10007212639</v>
      </c>
      <c r="K893" s="19">
        <f>(C893-VLOOKUP(H893,Riders!$A$2:$C$1999,2,FALSE))/365</f>
        <v>29.331506849315069</v>
      </c>
    </row>
    <row r="894" spans="1:11" x14ac:dyDescent="0.35">
      <c r="A894" t="s">
        <v>162</v>
      </c>
      <c r="B894">
        <v>2020</v>
      </c>
      <c r="C894" s="10">
        <v>44129</v>
      </c>
      <c r="D894" t="s">
        <v>140</v>
      </c>
      <c r="E894" t="s">
        <v>91</v>
      </c>
      <c r="F894">
        <v>4</v>
      </c>
      <c r="G894">
        <v>6</v>
      </c>
      <c r="H894" t="s">
        <v>215</v>
      </c>
      <c r="I894" t="s">
        <v>216</v>
      </c>
      <c r="J894">
        <v>10009307435</v>
      </c>
      <c r="K894" s="19">
        <f>(C894-VLOOKUP(H894,Riders!$A$2:$C$1999,2,FALSE))/365</f>
        <v>120.9013698630137</v>
      </c>
    </row>
    <row r="895" spans="1:11" x14ac:dyDescent="0.35">
      <c r="A895" t="s">
        <v>162</v>
      </c>
      <c r="B895">
        <v>2020</v>
      </c>
      <c r="C895" s="10">
        <v>44129</v>
      </c>
      <c r="D895" t="s">
        <v>140</v>
      </c>
      <c r="E895" t="s">
        <v>117</v>
      </c>
      <c r="F895">
        <v>1</v>
      </c>
      <c r="G895">
        <v>1</v>
      </c>
      <c r="H895" t="s">
        <v>203</v>
      </c>
      <c r="I895" t="s">
        <v>204</v>
      </c>
      <c r="J895">
        <v>10051694112</v>
      </c>
      <c r="K895" s="19">
        <f>(C895-VLOOKUP(H895,Riders!$A$2:$C$1999,2,FALSE))/365</f>
        <v>120.9013698630137</v>
      </c>
    </row>
    <row r="896" spans="1:11" x14ac:dyDescent="0.35">
      <c r="A896" t="s">
        <v>162</v>
      </c>
      <c r="B896">
        <v>2020</v>
      </c>
      <c r="C896" s="10">
        <v>44129</v>
      </c>
      <c r="D896" t="s">
        <v>140</v>
      </c>
      <c r="E896" t="s">
        <v>117</v>
      </c>
      <c r="F896">
        <v>1</v>
      </c>
      <c r="G896">
        <v>2</v>
      </c>
      <c r="H896" t="s">
        <v>213</v>
      </c>
      <c r="I896" t="s">
        <v>42</v>
      </c>
      <c r="J896">
        <v>10006422895</v>
      </c>
      <c r="K896" s="19">
        <f>(C896-VLOOKUP(H896,Riders!$A$2:$C$1999,2,FALSE))/365</f>
        <v>120.9013698630137</v>
      </c>
    </row>
    <row r="897" spans="1:11" x14ac:dyDescent="0.35">
      <c r="A897" t="s">
        <v>162</v>
      </c>
      <c r="B897">
        <v>2020</v>
      </c>
      <c r="C897" s="10">
        <v>44129</v>
      </c>
      <c r="D897" t="s">
        <v>140</v>
      </c>
      <c r="E897" t="s">
        <v>117</v>
      </c>
      <c r="F897">
        <v>1</v>
      </c>
      <c r="G897">
        <v>3</v>
      </c>
      <c r="H897" t="s">
        <v>210</v>
      </c>
      <c r="I897" t="s">
        <v>188</v>
      </c>
      <c r="J897">
        <v>10009049979</v>
      </c>
      <c r="K897" s="19">
        <f>(C897-VLOOKUP(H897,Riders!$A$2:$C$1999,2,FALSE))/365</f>
        <v>25.589041095890412</v>
      </c>
    </row>
    <row r="898" spans="1:11" x14ac:dyDescent="0.35">
      <c r="A898" t="s">
        <v>162</v>
      </c>
      <c r="B898">
        <v>2020</v>
      </c>
      <c r="C898" s="10">
        <v>44129</v>
      </c>
      <c r="D898" t="s">
        <v>140</v>
      </c>
      <c r="E898" t="s">
        <v>117</v>
      </c>
      <c r="F898">
        <v>1</v>
      </c>
      <c r="G898">
        <v>4</v>
      </c>
      <c r="H898" t="s">
        <v>214</v>
      </c>
      <c r="I898" t="s">
        <v>164</v>
      </c>
      <c r="J898">
        <v>10009504667</v>
      </c>
      <c r="K898" s="19" t="e">
        <f>(C898-VLOOKUP(H898,Riders!$A$2:$C$1999,2,FALSE))/365</f>
        <v>#N/A</v>
      </c>
    </row>
    <row r="899" spans="1:11" x14ac:dyDescent="0.35">
      <c r="A899" t="s">
        <v>162</v>
      </c>
      <c r="B899">
        <v>2020</v>
      </c>
      <c r="C899" s="10">
        <v>44129</v>
      </c>
      <c r="D899" t="s">
        <v>140</v>
      </c>
      <c r="E899" t="s">
        <v>117</v>
      </c>
      <c r="F899">
        <v>2</v>
      </c>
      <c r="G899">
        <v>1</v>
      </c>
      <c r="H899" t="s">
        <v>174</v>
      </c>
      <c r="I899" t="s">
        <v>37</v>
      </c>
      <c r="J899">
        <v>10006552534</v>
      </c>
      <c r="K899" s="19">
        <f>(C899-VLOOKUP(H899,Riders!$A$2:$C$1999,2,FALSE))/365</f>
        <v>30.463013698630139</v>
      </c>
    </row>
    <row r="900" spans="1:11" x14ac:dyDescent="0.35">
      <c r="A900" t="s">
        <v>162</v>
      </c>
      <c r="B900">
        <v>2020</v>
      </c>
      <c r="C900" s="10">
        <v>44129</v>
      </c>
      <c r="D900" t="s">
        <v>140</v>
      </c>
      <c r="E900" t="s">
        <v>117</v>
      </c>
      <c r="F900">
        <v>2</v>
      </c>
      <c r="G900">
        <v>2</v>
      </c>
      <c r="H900" t="s">
        <v>208</v>
      </c>
      <c r="I900" t="s">
        <v>58</v>
      </c>
      <c r="J900">
        <v>10007828183</v>
      </c>
      <c r="K900" s="19">
        <f>(C900-VLOOKUP(H900,Riders!$A$2:$C$1999,2,FALSE))/365</f>
        <v>120.9013698630137</v>
      </c>
    </row>
    <row r="901" spans="1:11" x14ac:dyDescent="0.35">
      <c r="A901" t="s">
        <v>162</v>
      </c>
      <c r="B901">
        <v>2020</v>
      </c>
      <c r="C901" s="10">
        <v>44129</v>
      </c>
      <c r="D901" t="s">
        <v>140</v>
      </c>
      <c r="E901" t="s">
        <v>117</v>
      </c>
      <c r="F901">
        <v>2</v>
      </c>
      <c r="G901">
        <v>3</v>
      </c>
      <c r="H901" t="s">
        <v>211</v>
      </c>
      <c r="I901" t="s">
        <v>212</v>
      </c>
      <c r="J901">
        <v>10010608447</v>
      </c>
      <c r="K901" s="19">
        <f>(C901-VLOOKUP(H901,Riders!$A$2:$C$1999,2,FALSE))/365</f>
        <v>120.9013698630137</v>
      </c>
    </row>
    <row r="902" spans="1:11" x14ac:dyDescent="0.35">
      <c r="A902" t="s">
        <v>162</v>
      </c>
      <c r="B902">
        <v>2020</v>
      </c>
      <c r="C902" s="10">
        <v>44129</v>
      </c>
      <c r="D902" t="s">
        <v>140</v>
      </c>
      <c r="E902" t="s">
        <v>117</v>
      </c>
      <c r="F902">
        <v>2</v>
      </c>
      <c r="G902">
        <v>4</v>
      </c>
      <c r="H902" t="s">
        <v>24</v>
      </c>
      <c r="I902" t="s">
        <v>25</v>
      </c>
      <c r="J902">
        <v>10028995102</v>
      </c>
      <c r="K902" s="19">
        <f>(C902-VLOOKUP(H902,Riders!$A$2:$C$1999,2,FALSE))/365</f>
        <v>19.024657534246575</v>
      </c>
    </row>
    <row r="903" spans="1:11" x14ac:dyDescent="0.35">
      <c r="A903" t="s">
        <v>162</v>
      </c>
      <c r="B903">
        <v>2020</v>
      </c>
      <c r="C903" s="10">
        <v>44129</v>
      </c>
      <c r="D903" t="s">
        <v>140</v>
      </c>
      <c r="E903" t="s">
        <v>117</v>
      </c>
      <c r="F903">
        <v>3</v>
      </c>
      <c r="G903">
        <v>1</v>
      </c>
      <c r="H903" t="s">
        <v>96</v>
      </c>
      <c r="I903" t="s">
        <v>27</v>
      </c>
      <c r="J903">
        <v>10015683567</v>
      </c>
      <c r="K903" s="19">
        <f>(C903-VLOOKUP(H903,Riders!$A$2:$C$1999,2,FALSE))/365</f>
        <v>21.775342465753425</v>
      </c>
    </row>
    <row r="904" spans="1:11" x14ac:dyDescent="0.35">
      <c r="A904" t="s">
        <v>162</v>
      </c>
      <c r="B904">
        <v>2020</v>
      </c>
      <c r="C904" s="10">
        <v>44129</v>
      </c>
      <c r="D904" t="s">
        <v>140</v>
      </c>
      <c r="E904" t="s">
        <v>117</v>
      </c>
      <c r="F904">
        <v>3</v>
      </c>
      <c r="G904">
        <v>2</v>
      </c>
      <c r="H904" t="s">
        <v>209</v>
      </c>
      <c r="I904" t="s">
        <v>198</v>
      </c>
      <c r="J904">
        <v>10007772108</v>
      </c>
      <c r="K904" s="19" t="e">
        <f>(C904-VLOOKUP(H904,Riders!$A$2:$C$1999,2,FALSE))/365</f>
        <v>#N/A</v>
      </c>
    </row>
    <row r="905" spans="1:11" x14ac:dyDescent="0.35">
      <c r="A905" t="s">
        <v>162</v>
      </c>
      <c r="B905">
        <v>2020</v>
      </c>
      <c r="C905" s="10">
        <v>44129</v>
      </c>
      <c r="D905" t="s">
        <v>140</v>
      </c>
      <c r="E905" t="s">
        <v>117</v>
      </c>
      <c r="F905">
        <v>3</v>
      </c>
      <c r="G905">
        <v>3</v>
      </c>
      <c r="H905" t="s">
        <v>215</v>
      </c>
      <c r="I905" t="s">
        <v>216</v>
      </c>
      <c r="J905">
        <v>10009307435</v>
      </c>
      <c r="K905" s="19">
        <f>(C905-VLOOKUP(H905,Riders!$A$2:$C$1999,2,FALSE))/365</f>
        <v>120.9013698630137</v>
      </c>
    </row>
    <row r="906" spans="1:11" x14ac:dyDescent="0.35">
      <c r="A906" t="s">
        <v>162</v>
      </c>
      <c r="B906">
        <v>2020</v>
      </c>
      <c r="C906" s="10">
        <v>44129</v>
      </c>
      <c r="D906" t="s">
        <v>140</v>
      </c>
      <c r="E906" t="s">
        <v>117</v>
      </c>
      <c r="F906">
        <v>3</v>
      </c>
      <c r="G906">
        <v>4</v>
      </c>
      <c r="H906" t="s">
        <v>206</v>
      </c>
      <c r="I906" t="s">
        <v>207</v>
      </c>
      <c r="J906">
        <v>10090555241</v>
      </c>
      <c r="K906" s="19">
        <f>(C906-VLOOKUP(H906,Riders!$A$2:$C$1999,2,FALSE))/365</f>
        <v>120.9013698630137</v>
      </c>
    </row>
    <row r="907" spans="1:11" x14ac:dyDescent="0.35">
      <c r="A907" t="s">
        <v>162</v>
      </c>
      <c r="B907">
        <v>2020</v>
      </c>
      <c r="C907" s="10">
        <v>44129</v>
      </c>
      <c r="D907" t="s">
        <v>140</v>
      </c>
      <c r="E907" t="s">
        <v>117</v>
      </c>
      <c r="F907">
        <v>4</v>
      </c>
      <c r="G907">
        <v>1</v>
      </c>
      <c r="H907" t="s">
        <v>205</v>
      </c>
      <c r="I907" t="s">
        <v>102</v>
      </c>
      <c r="J907">
        <v>10011146694</v>
      </c>
      <c r="K907" s="19" t="e">
        <f>(C907-VLOOKUP(H907,Riders!$A$2:$C$1999,2,FALSE))/365</f>
        <v>#N/A</v>
      </c>
    </row>
    <row r="908" spans="1:11" x14ac:dyDescent="0.35">
      <c r="A908" t="s">
        <v>162</v>
      </c>
      <c r="B908">
        <v>2020</v>
      </c>
      <c r="C908" s="10">
        <v>44129</v>
      </c>
      <c r="D908" t="s">
        <v>140</v>
      </c>
      <c r="E908" t="s">
        <v>117</v>
      </c>
      <c r="F908">
        <v>4</v>
      </c>
      <c r="G908">
        <v>2</v>
      </c>
      <c r="H908" t="s">
        <v>153</v>
      </c>
      <c r="I908" t="s">
        <v>154</v>
      </c>
      <c r="J908">
        <v>10004717719</v>
      </c>
      <c r="K908" s="19">
        <f>(C908-VLOOKUP(H908,Riders!$A$2:$C$1999,2,FALSE))/365</f>
        <v>31.901369863013699</v>
      </c>
    </row>
    <row r="909" spans="1:11" x14ac:dyDescent="0.35">
      <c r="A909" t="s">
        <v>162</v>
      </c>
      <c r="B909">
        <v>2020</v>
      </c>
      <c r="C909" s="10">
        <v>44129</v>
      </c>
      <c r="D909" t="s">
        <v>140</v>
      </c>
      <c r="E909" t="s">
        <v>117</v>
      </c>
      <c r="F909">
        <v>4</v>
      </c>
      <c r="G909">
        <v>3</v>
      </c>
      <c r="H909" t="s">
        <v>183</v>
      </c>
      <c r="I909" t="s">
        <v>33</v>
      </c>
      <c r="J909">
        <v>10007212639</v>
      </c>
      <c r="K909" s="19">
        <f>(C909-VLOOKUP(H909,Riders!$A$2:$C$1999,2,FALSE))/365</f>
        <v>29.331506849315069</v>
      </c>
    </row>
    <row r="910" spans="1:11" x14ac:dyDescent="0.35">
      <c r="A910" t="s">
        <v>162</v>
      </c>
      <c r="B910">
        <v>2020</v>
      </c>
      <c r="C910" s="10">
        <v>44129</v>
      </c>
      <c r="D910" t="s">
        <v>140</v>
      </c>
      <c r="E910" t="s">
        <v>117</v>
      </c>
      <c r="F910">
        <v>4</v>
      </c>
      <c r="G910">
        <v>4</v>
      </c>
      <c r="H910" t="s">
        <v>105</v>
      </c>
      <c r="I910" t="s">
        <v>39</v>
      </c>
      <c r="J910">
        <v>10052089586</v>
      </c>
      <c r="K910" s="19">
        <f>(C910-VLOOKUP(H910,Riders!$A$2:$C$1999,2,FALSE))/365</f>
        <v>21.81917808219178</v>
      </c>
    </row>
    <row r="911" spans="1:11" x14ac:dyDescent="0.35">
      <c r="A911" t="s">
        <v>162</v>
      </c>
      <c r="B911">
        <v>2020</v>
      </c>
      <c r="C911" s="10">
        <v>44129</v>
      </c>
      <c r="D911" t="s">
        <v>140</v>
      </c>
      <c r="E911" t="s">
        <v>119</v>
      </c>
      <c r="F911">
        <v>1</v>
      </c>
      <c r="G911">
        <v>1</v>
      </c>
      <c r="H911" t="s">
        <v>143</v>
      </c>
      <c r="I911" t="s">
        <v>95</v>
      </c>
      <c r="J911">
        <v>10009181234</v>
      </c>
      <c r="K911" s="19">
        <f>(C911-VLOOKUP(H911,Riders!$A$2:$C$1999,2,FALSE))/365</f>
        <v>25.564383561643837</v>
      </c>
    </row>
    <row r="912" spans="1:11" x14ac:dyDescent="0.35">
      <c r="A912" t="s">
        <v>162</v>
      </c>
      <c r="B912">
        <v>2020</v>
      </c>
      <c r="C912" s="10">
        <v>44129</v>
      </c>
      <c r="D912" t="s">
        <v>140</v>
      </c>
      <c r="E912" t="s">
        <v>119</v>
      </c>
      <c r="F912">
        <v>1</v>
      </c>
      <c r="G912">
        <v>2</v>
      </c>
      <c r="H912" t="s">
        <v>203</v>
      </c>
      <c r="I912" t="s">
        <v>204</v>
      </c>
      <c r="J912">
        <v>10051694112</v>
      </c>
      <c r="K912" s="19">
        <f>(C912-VLOOKUP(H912,Riders!$A$2:$C$1999,2,FALSE))/365</f>
        <v>120.9013698630137</v>
      </c>
    </row>
    <row r="913" spans="1:11" x14ac:dyDescent="0.35">
      <c r="A913" t="s">
        <v>162</v>
      </c>
      <c r="B913">
        <v>2020</v>
      </c>
      <c r="C913" s="10">
        <v>44129</v>
      </c>
      <c r="D913" t="s">
        <v>140</v>
      </c>
      <c r="E913" t="s">
        <v>119</v>
      </c>
      <c r="F913">
        <v>1</v>
      </c>
      <c r="G913">
        <v>3</v>
      </c>
      <c r="H913" t="s">
        <v>180</v>
      </c>
      <c r="I913" t="s">
        <v>31</v>
      </c>
      <c r="J913">
        <v>10090680735</v>
      </c>
      <c r="K913" s="19">
        <f>(C913-VLOOKUP(H913,Riders!$A$2:$C$1999,2,FALSE))/365</f>
        <v>28.104109589041094</v>
      </c>
    </row>
    <row r="914" spans="1:11" x14ac:dyDescent="0.35">
      <c r="A914" t="s">
        <v>162</v>
      </c>
      <c r="B914">
        <v>2020</v>
      </c>
      <c r="C914" s="10">
        <v>44129</v>
      </c>
      <c r="D914" t="s">
        <v>140</v>
      </c>
      <c r="E914" t="s">
        <v>119</v>
      </c>
      <c r="F914">
        <v>1</v>
      </c>
      <c r="G914">
        <v>4</v>
      </c>
      <c r="H914" t="s">
        <v>96</v>
      </c>
      <c r="I914" t="s">
        <v>27</v>
      </c>
      <c r="J914">
        <v>10015683567</v>
      </c>
      <c r="K914" s="19">
        <f>(C914-VLOOKUP(H914,Riders!$A$2:$C$1999,2,FALSE))/365</f>
        <v>21.775342465753425</v>
      </c>
    </row>
    <row r="915" spans="1:11" x14ac:dyDescent="0.35">
      <c r="A915" t="s">
        <v>162</v>
      </c>
      <c r="B915">
        <v>2020</v>
      </c>
      <c r="C915" s="10">
        <v>44129</v>
      </c>
      <c r="D915" t="s">
        <v>140</v>
      </c>
      <c r="E915" t="s">
        <v>119</v>
      </c>
      <c r="F915">
        <v>1</v>
      </c>
      <c r="G915">
        <v>5</v>
      </c>
      <c r="H915" t="s">
        <v>103</v>
      </c>
      <c r="I915" t="s">
        <v>104</v>
      </c>
      <c r="J915">
        <v>10009010876</v>
      </c>
      <c r="K915" s="19">
        <f>(C915-VLOOKUP(H915,Riders!$A$2:$C$1999,2,FALSE))/365</f>
        <v>26.75068493150685</v>
      </c>
    </row>
    <row r="916" spans="1:11" x14ac:dyDescent="0.35">
      <c r="A916" t="s">
        <v>162</v>
      </c>
      <c r="B916">
        <v>2020</v>
      </c>
      <c r="C916" s="10">
        <v>44129</v>
      </c>
      <c r="D916" t="s">
        <v>140</v>
      </c>
      <c r="E916" t="s">
        <v>119</v>
      </c>
      <c r="F916">
        <v>1</v>
      </c>
      <c r="G916">
        <v>6</v>
      </c>
      <c r="H916" t="s">
        <v>171</v>
      </c>
      <c r="I916" t="s">
        <v>82</v>
      </c>
      <c r="J916">
        <v>10007073506</v>
      </c>
      <c r="K916" s="19">
        <f>(C916-VLOOKUP(H916,Riders!$A$2:$C$1999,2,FALSE))/365</f>
        <v>30.334246575342465</v>
      </c>
    </row>
    <row r="917" spans="1:11" x14ac:dyDescent="0.35">
      <c r="A917" t="s">
        <v>162</v>
      </c>
      <c r="B917">
        <v>2020</v>
      </c>
      <c r="C917" s="10">
        <v>44129</v>
      </c>
      <c r="D917" t="s">
        <v>140</v>
      </c>
      <c r="E917" t="s">
        <v>119</v>
      </c>
      <c r="F917">
        <v>2</v>
      </c>
      <c r="G917">
        <v>1</v>
      </c>
      <c r="H917" t="s">
        <v>68</v>
      </c>
      <c r="I917" t="s">
        <v>29</v>
      </c>
      <c r="J917">
        <v>10006379247</v>
      </c>
      <c r="K917" s="19">
        <f>(C917-VLOOKUP(H917,Riders!$A$2:$C$1999,2,FALSE))/365</f>
        <v>30.586301369863012</v>
      </c>
    </row>
    <row r="918" spans="1:11" x14ac:dyDescent="0.35">
      <c r="A918" t="s">
        <v>162</v>
      </c>
      <c r="B918">
        <v>2020</v>
      </c>
      <c r="C918" s="10">
        <v>44129</v>
      </c>
      <c r="D918" t="s">
        <v>140</v>
      </c>
      <c r="E918" t="s">
        <v>119</v>
      </c>
      <c r="F918">
        <v>2</v>
      </c>
      <c r="G918">
        <v>2</v>
      </c>
      <c r="H918" t="s">
        <v>100</v>
      </c>
      <c r="I918" t="s">
        <v>44</v>
      </c>
      <c r="J918">
        <v>10010830840</v>
      </c>
      <c r="K918" s="19">
        <f>(C918-VLOOKUP(H918,Riders!$A$2:$C$1999,2,FALSE))/365</f>
        <v>22.008219178082193</v>
      </c>
    </row>
    <row r="919" spans="1:11" x14ac:dyDescent="0.35">
      <c r="A919" t="s">
        <v>162</v>
      </c>
      <c r="B919">
        <v>2020</v>
      </c>
      <c r="C919" s="10">
        <v>44129</v>
      </c>
      <c r="D919" t="s">
        <v>140</v>
      </c>
      <c r="E919" t="s">
        <v>119</v>
      </c>
      <c r="F919">
        <v>2</v>
      </c>
      <c r="G919">
        <v>3</v>
      </c>
      <c r="H919" t="s">
        <v>167</v>
      </c>
      <c r="I919" t="s">
        <v>46</v>
      </c>
      <c r="J919">
        <v>10005953154</v>
      </c>
      <c r="K919" s="19">
        <f>(C919-VLOOKUP(H919,Riders!$A$2:$C$1999,2,FALSE))/365</f>
        <v>30.816438356164383</v>
      </c>
    </row>
    <row r="920" spans="1:11" x14ac:dyDescent="0.35">
      <c r="A920" t="s">
        <v>162</v>
      </c>
      <c r="B920">
        <v>2020</v>
      </c>
      <c r="C920" s="10">
        <v>44129</v>
      </c>
      <c r="D920" t="s">
        <v>140</v>
      </c>
      <c r="E920" t="s">
        <v>119</v>
      </c>
      <c r="F920">
        <v>2</v>
      </c>
      <c r="G920">
        <v>4</v>
      </c>
      <c r="H920" t="s">
        <v>115</v>
      </c>
      <c r="I920" t="s">
        <v>116</v>
      </c>
      <c r="J920">
        <v>10009009159</v>
      </c>
      <c r="K920" s="19">
        <f>(C920-VLOOKUP(H920,Riders!$A$2:$C$1999,2,FALSE))/365</f>
        <v>25.706849315068492</v>
      </c>
    </row>
    <row r="921" spans="1:11" x14ac:dyDescent="0.35">
      <c r="A921" t="s">
        <v>162</v>
      </c>
      <c r="B921">
        <v>2020</v>
      </c>
      <c r="C921" s="10">
        <v>44129</v>
      </c>
      <c r="D921" t="s">
        <v>140</v>
      </c>
      <c r="E921" t="s">
        <v>119</v>
      </c>
      <c r="F921">
        <v>2</v>
      </c>
      <c r="G921">
        <v>5</v>
      </c>
      <c r="H921" t="s">
        <v>174</v>
      </c>
      <c r="I921" t="s">
        <v>37</v>
      </c>
      <c r="J921">
        <v>10006552534</v>
      </c>
      <c r="K921" s="19">
        <f>(C921-VLOOKUP(H921,Riders!$A$2:$C$1999,2,FALSE))/365</f>
        <v>30.463013698630139</v>
      </c>
    </row>
    <row r="922" spans="1:11" x14ac:dyDescent="0.35">
      <c r="A922" t="s">
        <v>162</v>
      </c>
      <c r="B922">
        <v>2020</v>
      </c>
      <c r="C922" s="10">
        <v>44129</v>
      </c>
      <c r="D922" t="s">
        <v>140</v>
      </c>
      <c r="E922" t="s">
        <v>119</v>
      </c>
      <c r="F922">
        <v>2</v>
      </c>
      <c r="G922">
        <v>6</v>
      </c>
      <c r="H922" t="s">
        <v>205</v>
      </c>
      <c r="I922" t="s">
        <v>102</v>
      </c>
      <c r="J922">
        <v>10011146694</v>
      </c>
      <c r="K922" s="19" t="e">
        <f>(C922-VLOOKUP(H922,Riders!$A$2:$C$1999,2,FALSE))/365</f>
        <v>#N/A</v>
      </c>
    </row>
    <row r="923" spans="1:11" x14ac:dyDescent="0.35">
      <c r="A923" t="s">
        <v>162</v>
      </c>
      <c r="B923">
        <v>2020</v>
      </c>
      <c r="C923" s="10">
        <v>44129</v>
      </c>
      <c r="D923" t="s">
        <v>140</v>
      </c>
      <c r="E923" t="s">
        <v>121</v>
      </c>
      <c r="F923">
        <v>1</v>
      </c>
      <c r="G923">
        <v>1</v>
      </c>
      <c r="H923" t="s">
        <v>68</v>
      </c>
      <c r="I923" t="s">
        <v>29</v>
      </c>
      <c r="J923">
        <v>10006379247</v>
      </c>
      <c r="K923" s="19">
        <f>(C923-VLOOKUP(H923,Riders!$A$2:$C$1999,2,FALSE))/365</f>
        <v>30.586301369863012</v>
      </c>
    </row>
    <row r="924" spans="1:11" x14ac:dyDescent="0.35">
      <c r="A924" t="s">
        <v>162</v>
      </c>
      <c r="B924">
        <v>2020</v>
      </c>
      <c r="C924" s="10">
        <v>44129</v>
      </c>
      <c r="D924" t="s">
        <v>140</v>
      </c>
      <c r="E924" t="s">
        <v>121</v>
      </c>
      <c r="F924">
        <v>1</v>
      </c>
      <c r="G924">
        <v>2</v>
      </c>
      <c r="H924" t="s">
        <v>100</v>
      </c>
      <c r="I924" t="s">
        <v>44</v>
      </c>
      <c r="J924">
        <v>10010830840</v>
      </c>
      <c r="K924" s="19">
        <f>(C924-VLOOKUP(H924,Riders!$A$2:$C$1999,2,FALSE))/365</f>
        <v>22.008219178082193</v>
      </c>
    </row>
    <row r="925" spans="1:11" x14ac:dyDescent="0.35">
      <c r="A925" t="s">
        <v>162</v>
      </c>
      <c r="B925">
        <v>2020</v>
      </c>
      <c r="C925" s="10">
        <v>44129</v>
      </c>
      <c r="D925" t="s">
        <v>140</v>
      </c>
      <c r="E925" t="s">
        <v>121</v>
      </c>
      <c r="F925">
        <v>1</v>
      </c>
      <c r="G925">
        <v>3</v>
      </c>
      <c r="H925" t="s">
        <v>167</v>
      </c>
      <c r="I925" t="s">
        <v>46</v>
      </c>
      <c r="J925">
        <v>10005953154</v>
      </c>
      <c r="K925" s="19">
        <f>(C925-VLOOKUP(H925,Riders!$A$2:$C$1999,2,FALSE))/365</f>
        <v>30.816438356164383</v>
      </c>
    </row>
    <row r="926" spans="1:11" x14ac:dyDescent="0.35">
      <c r="A926" t="s">
        <v>162</v>
      </c>
      <c r="B926">
        <v>2020</v>
      </c>
      <c r="C926" s="10">
        <v>44129</v>
      </c>
      <c r="D926" t="s">
        <v>140</v>
      </c>
      <c r="E926" t="s">
        <v>121</v>
      </c>
      <c r="F926">
        <v>1</v>
      </c>
      <c r="G926">
        <v>4</v>
      </c>
      <c r="H926" t="s">
        <v>143</v>
      </c>
      <c r="I926" t="s">
        <v>95</v>
      </c>
      <c r="J926">
        <v>10009181234</v>
      </c>
      <c r="K926" s="19">
        <f>(C926-VLOOKUP(H926,Riders!$A$2:$C$1999,2,FALSE))/365</f>
        <v>25.564383561643837</v>
      </c>
    </row>
    <row r="927" spans="1:11" x14ac:dyDescent="0.35">
      <c r="A927" t="s">
        <v>162</v>
      </c>
      <c r="B927">
        <v>2020</v>
      </c>
      <c r="C927" s="10">
        <v>44129</v>
      </c>
      <c r="D927" t="s">
        <v>140</v>
      </c>
      <c r="E927" t="s">
        <v>121</v>
      </c>
      <c r="F927">
        <v>1</v>
      </c>
      <c r="G927">
        <v>5</v>
      </c>
      <c r="H927" t="s">
        <v>180</v>
      </c>
      <c r="I927" t="s">
        <v>31</v>
      </c>
      <c r="J927">
        <v>10090680735</v>
      </c>
      <c r="K927" s="19">
        <f>(C927-VLOOKUP(H927,Riders!$A$2:$C$1999,2,FALSE))/365</f>
        <v>28.104109589041094</v>
      </c>
    </row>
    <row r="928" spans="1:11" x14ac:dyDescent="0.35">
      <c r="A928" t="s">
        <v>162</v>
      </c>
      <c r="B928">
        <v>2020</v>
      </c>
      <c r="C928" s="10">
        <v>44129</v>
      </c>
      <c r="D928" t="s">
        <v>140</v>
      </c>
      <c r="E928" t="s">
        <v>121</v>
      </c>
      <c r="F928">
        <v>1</v>
      </c>
      <c r="G928">
        <v>6</v>
      </c>
      <c r="H928" t="s">
        <v>203</v>
      </c>
      <c r="I928" t="s">
        <v>204</v>
      </c>
      <c r="J928">
        <v>10051694112</v>
      </c>
      <c r="K928" s="19">
        <f>(C928-VLOOKUP(H928,Riders!$A$2:$C$1999,2,FALSE))/365</f>
        <v>120.9013698630137</v>
      </c>
    </row>
    <row r="929" spans="1:11" x14ac:dyDescent="0.35">
      <c r="A929" t="s">
        <v>162</v>
      </c>
      <c r="B929">
        <v>2020</v>
      </c>
      <c r="C929" s="10">
        <v>44129</v>
      </c>
      <c r="D929" t="s">
        <v>140</v>
      </c>
      <c r="E929" t="s">
        <v>121</v>
      </c>
      <c r="F929">
        <v>2</v>
      </c>
      <c r="G929">
        <v>1</v>
      </c>
      <c r="H929" t="s">
        <v>96</v>
      </c>
      <c r="I929" t="s">
        <v>27</v>
      </c>
      <c r="J929">
        <v>10015683567</v>
      </c>
      <c r="K929" s="19">
        <f>(C929-VLOOKUP(H929,Riders!$A$2:$C$1999,2,FALSE))/365</f>
        <v>21.775342465753425</v>
      </c>
    </row>
    <row r="930" spans="1:11" x14ac:dyDescent="0.35">
      <c r="A930" t="s">
        <v>162</v>
      </c>
      <c r="B930">
        <v>2020</v>
      </c>
      <c r="C930" s="10">
        <v>44129</v>
      </c>
      <c r="D930" t="s">
        <v>140</v>
      </c>
      <c r="E930" t="s">
        <v>121</v>
      </c>
      <c r="F930">
        <v>2</v>
      </c>
      <c r="G930">
        <v>2</v>
      </c>
      <c r="H930" t="s">
        <v>115</v>
      </c>
      <c r="I930" t="s">
        <v>116</v>
      </c>
      <c r="J930">
        <v>10009009159</v>
      </c>
      <c r="K930" s="19">
        <f>(C930-VLOOKUP(H930,Riders!$A$2:$C$1999,2,FALSE))/365</f>
        <v>25.706849315068492</v>
      </c>
    </row>
    <row r="931" spans="1:11" x14ac:dyDescent="0.35">
      <c r="A931" t="s">
        <v>162</v>
      </c>
      <c r="B931">
        <v>2020</v>
      </c>
      <c r="C931" s="10">
        <v>44129</v>
      </c>
      <c r="D931" t="s">
        <v>140</v>
      </c>
      <c r="E931" t="s">
        <v>121</v>
      </c>
      <c r="F931">
        <v>2</v>
      </c>
      <c r="G931">
        <v>3</v>
      </c>
      <c r="H931" t="s">
        <v>171</v>
      </c>
      <c r="I931" t="s">
        <v>82</v>
      </c>
      <c r="J931">
        <v>10007073506</v>
      </c>
      <c r="K931" s="19">
        <f>(C931-VLOOKUP(H931,Riders!$A$2:$C$1999,2,FALSE))/365</f>
        <v>30.334246575342465</v>
      </c>
    </row>
    <row r="932" spans="1:11" x14ac:dyDescent="0.35">
      <c r="A932" t="s">
        <v>162</v>
      </c>
      <c r="B932">
        <v>2020</v>
      </c>
      <c r="C932" s="10">
        <v>44129</v>
      </c>
      <c r="D932" t="s">
        <v>140</v>
      </c>
      <c r="E932" t="s">
        <v>121</v>
      </c>
      <c r="F932">
        <v>2</v>
      </c>
      <c r="G932">
        <v>4</v>
      </c>
      <c r="H932" t="s">
        <v>103</v>
      </c>
      <c r="I932" t="s">
        <v>104</v>
      </c>
      <c r="J932">
        <v>10009010876</v>
      </c>
      <c r="K932" s="19">
        <f>(C932-VLOOKUP(H932,Riders!$A$2:$C$1999,2,FALSE))/365</f>
        <v>26.75068493150685</v>
      </c>
    </row>
    <row r="933" spans="1:11" x14ac:dyDescent="0.35">
      <c r="A933" t="s">
        <v>162</v>
      </c>
      <c r="B933">
        <v>2020</v>
      </c>
      <c r="C933" s="10">
        <v>44129</v>
      </c>
      <c r="D933" t="s">
        <v>140</v>
      </c>
      <c r="E933" t="s">
        <v>121</v>
      </c>
      <c r="F933">
        <v>2</v>
      </c>
      <c r="G933">
        <v>5</v>
      </c>
      <c r="H933" t="s">
        <v>174</v>
      </c>
      <c r="I933" t="s">
        <v>37</v>
      </c>
      <c r="J933">
        <v>10006552534</v>
      </c>
      <c r="K933" s="19">
        <f>(C933-VLOOKUP(H933,Riders!$A$2:$C$1999,2,FALSE))/365</f>
        <v>30.463013698630139</v>
      </c>
    </row>
    <row r="934" spans="1:11" x14ac:dyDescent="0.35">
      <c r="A934" t="s">
        <v>162</v>
      </c>
      <c r="B934">
        <v>2020</v>
      </c>
      <c r="C934" s="10">
        <v>44129</v>
      </c>
      <c r="D934" t="s">
        <v>140</v>
      </c>
      <c r="E934" t="s">
        <v>121</v>
      </c>
      <c r="F934">
        <v>2</v>
      </c>
      <c r="G934">
        <v>6</v>
      </c>
      <c r="H934" t="s">
        <v>205</v>
      </c>
      <c r="I934" t="s">
        <v>102</v>
      </c>
      <c r="J934">
        <v>10011146694</v>
      </c>
      <c r="K934" s="19" t="e">
        <f>(C934-VLOOKUP(H934,Riders!$A$2:$C$1999,2,FALSE))/365</f>
        <v>#N/A</v>
      </c>
    </row>
    <row r="935" spans="1:11" hidden="1" x14ac:dyDescent="0.35">
      <c r="A935" t="s">
        <v>217</v>
      </c>
      <c r="B935">
        <v>2020</v>
      </c>
      <c r="C935" s="10">
        <v>43888</v>
      </c>
      <c r="D935" t="s">
        <v>20</v>
      </c>
      <c r="E935" t="s">
        <v>91</v>
      </c>
      <c r="F935">
        <v>1</v>
      </c>
      <c r="G935">
        <v>1</v>
      </c>
      <c r="H935" t="s">
        <v>92</v>
      </c>
      <c r="I935" t="s">
        <v>23</v>
      </c>
      <c r="J935">
        <v>10009535686</v>
      </c>
      <c r="K935" s="19">
        <v>23</v>
      </c>
    </row>
    <row r="936" spans="1:11" hidden="1" x14ac:dyDescent="0.35">
      <c r="A936" t="s">
        <v>217</v>
      </c>
      <c r="B936">
        <v>2020</v>
      </c>
      <c r="C936" s="10">
        <v>43888</v>
      </c>
      <c r="D936" t="s">
        <v>20</v>
      </c>
      <c r="E936" t="s">
        <v>91</v>
      </c>
      <c r="F936">
        <v>1</v>
      </c>
      <c r="G936">
        <v>2</v>
      </c>
      <c r="H936" t="s">
        <v>196</v>
      </c>
      <c r="I936" t="s">
        <v>52</v>
      </c>
      <c r="J936">
        <v>10004868370</v>
      </c>
      <c r="K936" s="19">
        <v>32.1</v>
      </c>
    </row>
    <row r="937" spans="1:11" hidden="1" x14ac:dyDescent="0.35">
      <c r="A937" t="s">
        <v>217</v>
      </c>
      <c r="B937">
        <v>2020</v>
      </c>
      <c r="C937" s="10">
        <v>43888</v>
      </c>
      <c r="D937" t="s">
        <v>20</v>
      </c>
      <c r="E937" t="s">
        <v>91</v>
      </c>
      <c r="F937">
        <v>1</v>
      </c>
      <c r="G937">
        <v>3</v>
      </c>
      <c r="H937" t="s">
        <v>97</v>
      </c>
      <c r="I937" t="s">
        <v>29</v>
      </c>
      <c r="J937">
        <v>10048325582</v>
      </c>
      <c r="K937" s="19">
        <v>28.1</v>
      </c>
    </row>
    <row r="938" spans="1:11" hidden="1" x14ac:dyDescent="0.35">
      <c r="A938" t="s">
        <v>217</v>
      </c>
      <c r="B938">
        <v>2020</v>
      </c>
      <c r="C938" s="10">
        <v>43888</v>
      </c>
      <c r="D938" t="s">
        <v>20</v>
      </c>
      <c r="E938" t="s">
        <v>91</v>
      </c>
      <c r="F938">
        <v>1</v>
      </c>
      <c r="G938">
        <v>4</v>
      </c>
      <c r="H938" t="s">
        <v>203</v>
      </c>
      <c r="I938" t="s">
        <v>198</v>
      </c>
      <c r="J938">
        <v>10051694112</v>
      </c>
      <c r="K938" s="19">
        <v>33.200000000000003</v>
      </c>
    </row>
    <row r="939" spans="1:11" hidden="1" x14ac:dyDescent="0.35">
      <c r="A939" t="s">
        <v>217</v>
      </c>
      <c r="B939">
        <v>2020</v>
      </c>
      <c r="C939" s="10">
        <v>43888</v>
      </c>
      <c r="D939" t="s">
        <v>20</v>
      </c>
      <c r="E939" t="s">
        <v>91</v>
      </c>
      <c r="F939">
        <v>1</v>
      </c>
      <c r="G939">
        <v>5</v>
      </c>
      <c r="H939" t="s">
        <v>62</v>
      </c>
      <c r="I939" t="s">
        <v>63</v>
      </c>
      <c r="J939">
        <v>10007351671</v>
      </c>
      <c r="K939" s="19">
        <v>30.3</v>
      </c>
    </row>
    <row r="940" spans="1:11" hidden="1" x14ac:dyDescent="0.35">
      <c r="A940" t="s">
        <v>217</v>
      </c>
      <c r="B940">
        <v>2020</v>
      </c>
      <c r="C940" s="10">
        <v>43888</v>
      </c>
      <c r="D940" t="s">
        <v>20</v>
      </c>
      <c r="E940" t="s">
        <v>91</v>
      </c>
      <c r="F940">
        <v>2</v>
      </c>
      <c r="G940">
        <v>1</v>
      </c>
      <c r="H940" t="s">
        <v>96</v>
      </c>
      <c r="I940" t="s">
        <v>27</v>
      </c>
      <c r="J940">
        <v>10015683567</v>
      </c>
      <c r="K940" s="19">
        <v>21.1</v>
      </c>
    </row>
    <row r="941" spans="1:11" hidden="1" x14ac:dyDescent="0.35">
      <c r="A941" t="s">
        <v>217</v>
      </c>
      <c r="B941">
        <v>2020</v>
      </c>
      <c r="C941" s="10">
        <v>43888</v>
      </c>
      <c r="D941" t="s">
        <v>20</v>
      </c>
      <c r="E941" t="s">
        <v>91</v>
      </c>
      <c r="F941">
        <v>2</v>
      </c>
      <c r="G941">
        <v>2</v>
      </c>
      <c r="H941" t="s">
        <v>112</v>
      </c>
      <c r="I941" t="s">
        <v>113</v>
      </c>
      <c r="J941">
        <v>10009967641</v>
      </c>
      <c r="K941" s="19">
        <v>22.8</v>
      </c>
    </row>
    <row r="942" spans="1:11" hidden="1" x14ac:dyDescent="0.35">
      <c r="A942" t="s">
        <v>217</v>
      </c>
      <c r="B942">
        <v>2020</v>
      </c>
      <c r="C942" s="10">
        <v>43888</v>
      </c>
      <c r="D942" t="s">
        <v>20</v>
      </c>
      <c r="E942" t="s">
        <v>91</v>
      </c>
      <c r="F942">
        <v>2</v>
      </c>
      <c r="G942">
        <v>3</v>
      </c>
      <c r="H942" t="s">
        <v>194</v>
      </c>
      <c r="I942" t="s">
        <v>29</v>
      </c>
      <c r="J942">
        <v>10004601723</v>
      </c>
      <c r="K942" s="19">
        <v>32.700000000000003</v>
      </c>
    </row>
    <row r="943" spans="1:11" hidden="1" x14ac:dyDescent="0.35">
      <c r="A943" t="s">
        <v>217</v>
      </c>
      <c r="B943">
        <v>2020</v>
      </c>
      <c r="C943" s="10">
        <v>43888</v>
      </c>
      <c r="D943" t="s">
        <v>20</v>
      </c>
      <c r="E943" t="s">
        <v>91</v>
      </c>
      <c r="F943">
        <v>2</v>
      </c>
      <c r="G943">
        <v>4</v>
      </c>
      <c r="H943" t="s">
        <v>193</v>
      </c>
      <c r="I943" t="s">
        <v>31</v>
      </c>
      <c r="J943">
        <v>10005727327</v>
      </c>
      <c r="K943" s="19">
        <v>34.1</v>
      </c>
    </row>
    <row r="944" spans="1:11" hidden="1" x14ac:dyDescent="0.35">
      <c r="A944" t="s">
        <v>217</v>
      </c>
      <c r="B944">
        <v>2020</v>
      </c>
      <c r="C944" s="10">
        <v>43888</v>
      </c>
      <c r="D944" t="s">
        <v>20</v>
      </c>
      <c r="E944" t="s">
        <v>91</v>
      </c>
      <c r="F944">
        <v>2</v>
      </c>
      <c r="G944">
        <v>5</v>
      </c>
      <c r="H944" t="s">
        <v>153</v>
      </c>
      <c r="I944" t="s">
        <v>154</v>
      </c>
      <c r="J944">
        <v>10004717719</v>
      </c>
      <c r="K944" s="19">
        <v>31.2</v>
      </c>
    </row>
    <row r="945" spans="1:11" hidden="1" x14ac:dyDescent="0.35">
      <c r="A945" t="s">
        <v>217</v>
      </c>
      <c r="B945">
        <v>2020</v>
      </c>
      <c r="C945" s="10">
        <v>43888</v>
      </c>
      <c r="D945" t="s">
        <v>20</v>
      </c>
      <c r="E945" t="s">
        <v>91</v>
      </c>
      <c r="F945">
        <v>3</v>
      </c>
      <c r="G945">
        <v>1</v>
      </c>
      <c r="H945" t="s">
        <v>22</v>
      </c>
      <c r="I945" t="s">
        <v>23</v>
      </c>
      <c r="J945">
        <v>10007379761</v>
      </c>
      <c r="K945" s="19">
        <v>27</v>
      </c>
    </row>
    <row r="946" spans="1:11" hidden="1" x14ac:dyDescent="0.35">
      <c r="A946" t="s">
        <v>217</v>
      </c>
      <c r="B946">
        <v>2020</v>
      </c>
      <c r="C946" s="10">
        <v>43888</v>
      </c>
      <c r="D946" t="s">
        <v>20</v>
      </c>
      <c r="E946" t="s">
        <v>91</v>
      </c>
      <c r="F946">
        <v>3</v>
      </c>
      <c r="G946">
        <v>2</v>
      </c>
      <c r="H946" t="s">
        <v>218</v>
      </c>
      <c r="I946" t="s">
        <v>46</v>
      </c>
      <c r="J946">
        <v>10006902239</v>
      </c>
      <c r="K946" s="19">
        <v>28.7</v>
      </c>
    </row>
    <row r="947" spans="1:11" hidden="1" x14ac:dyDescent="0.35">
      <c r="A947" t="s">
        <v>217</v>
      </c>
      <c r="B947">
        <v>2020</v>
      </c>
      <c r="C947" s="10">
        <v>43888</v>
      </c>
      <c r="D947" t="s">
        <v>20</v>
      </c>
      <c r="E947" t="s">
        <v>91</v>
      </c>
      <c r="F947">
        <v>3</v>
      </c>
      <c r="G947">
        <v>3</v>
      </c>
      <c r="H947" t="s">
        <v>115</v>
      </c>
      <c r="I947" t="s">
        <v>102</v>
      </c>
      <c r="J947">
        <v>10009009159</v>
      </c>
      <c r="K947" s="19">
        <v>25</v>
      </c>
    </row>
    <row r="948" spans="1:11" hidden="1" x14ac:dyDescent="0.35">
      <c r="A948" t="s">
        <v>217</v>
      </c>
      <c r="B948">
        <v>2020</v>
      </c>
      <c r="C948" s="10">
        <v>43888</v>
      </c>
      <c r="D948" t="s">
        <v>20</v>
      </c>
      <c r="E948" t="s">
        <v>91</v>
      </c>
      <c r="F948">
        <v>3</v>
      </c>
      <c r="G948">
        <v>4</v>
      </c>
      <c r="H948" t="s">
        <v>100</v>
      </c>
      <c r="I948" t="s">
        <v>44</v>
      </c>
      <c r="J948">
        <v>10010830840</v>
      </c>
      <c r="K948" s="19">
        <v>21.3</v>
      </c>
    </row>
    <row r="949" spans="1:11" hidden="1" x14ac:dyDescent="0.35">
      <c r="A949" t="s">
        <v>217</v>
      </c>
      <c r="B949">
        <v>2020</v>
      </c>
      <c r="C949" s="10">
        <v>43888</v>
      </c>
      <c r="D949" t="s">
        <v>20</v>
      </c>
      <c r="E949" t="s">
        <v>91</v>
      </c>
      <c r="F949">
        <v>3</v>
      </c>
      <c r="G949">
        <v>5</v>
      </c>
      <c r="H949" t="s">
        <v>192</v>
      </c>
      <c r="I949" t="s">
        <v>113</v>
      </c>
      <c r="J949">
        <v>10004599194</v>
      </c>
      <c r="K949" s="19">
        <v>31.9</v>
      </c>
    </row>
    <row r="950" spans="1:11" hidden="1" x14ac:dyDescent="0.35">
      <c r="A950" t="s">
        <v>217</v>
      </c>
      <c r="B950">
        <v>2020</v>
      </c>
      <c r="C950" s="10">
        <v>43888</v>
      </c>
      <c r="D950" t="s">
        <v>20</v>
      </c>
      <c r="E950" t="s">
        <v>91</v>
      </c>
      <c r="F950">
        <v>3</v>
      </c>
      <c r="G950">
        <v>6</v>
      </c>
      <c r="H950" t="s">
        <v>174</v>
      </c>
      <c r="I950" t="s">
        <v>37</v>
      </c>
      <c r="J950">
        <v>10006552534</v>
      </c>
      <c r="K950" s="19">
        <v>29.8</v>
      </c>
    </row>
    <row r="951" spans="1:11" hidden="1" x14ac:dyDescent="0.35">
      <c r="A951" t="s">
        <v>217</v>
      </c>
      <c r="B951">
        <v>2020</v>
      </c>
      <c r="C951" s="10">
        <v>43888</v>
      </c>
      <c r="D951" t="s">
        <v>20</v>
      </c>
      <c r="E951" t="s">
        <v>91</v>
      </c>
      <c r="F951">
        <v>4</v>
      </c>
      <c r="G951">
        <v>1</v>
      </c>
      <c r="H951" t="s">
        <v>99</v>
      </c>
      <c r="I951" t="s">
        <v>27</v>
      </c>
      <c r="J951">
        <v>10010678569</v>
      </c>
      <c r="K951" s="19">
        <v>22.9</v>
      </c>
    </row>
    <row r="952" spans="1:11" hidden="1" x14ac:dyDescent="0.35">
      <c r="A952" t="s">
        <v>217</v>
      </c>
      <c r="B952">
        <v>2020</v>
      </c>
      <c r="C952" s="10">
        <v>43888</v>
      </c>
      <c r="D952" t="s">
        <v>20</v>
      </c>
      <c r="E952" t="s">
        <v>91</v>
      </c>
      <c r="F952">
        <v>4</v>
      </c>
      <c r="G952">
        <v>2</v>
      </c>
      <c r="H952" t="s">
        <v>197</v>
      </c>
      <c r="I952" t="s">
        <v>198</v>
      </c>
      <c r="J952">
        <v>10003100142</v>
      </c>
      <c r="K952" s="19">
        <v>33.9</v>
      </c>
    </row>
    <row r="953" spans="1:11" hidden="1" x14ac:dyDescent="0.35">
      <c r="A953" t="s">
        <v>217</v>
      </c>
      <c r="B953">
        <v>2020</v>
      </c>
      <c r="C953" s="10">
        <v>43888</v>
      </c>
      <c r="D953" t="s">
        <v>20</v>
      </c>
      <c r="E953" t="s">
        <v>91</v>
      </c>
      <c r="F953">
        <v>4</v>
      </c>
      <c r="G953">
        <v>3</v>
      </c>
      <c r="H953" t="s">
        <v>219</v>
      </c>
      <c r="I953" t="s">
        <v>23</v>
      </c>
      <c r="J953">
        <v>10050887493</v>
      </c>
      <c r="K953" s="19">
        <v>36.5</v>
      </c>
    </row>
    <row r="954" spans="1:11" hidden="1" x14ac:dyDescent="0.35">
      <c r="A954" t="s">
        <v>217</v>
      </c>
      <c r="B954">
        <v>2020</v>
      </c>
      <c r="C954" s="10">
        <v>43888</v>
      </c>
      <c r="D954" t="s">
        <v>20</v>
      </c>
      <c r="E954" t="s">
        <v>91</v>
      </c>
      <c r="F954">
        <v>4</v>
      </c>
      <c r="G954">
        <v>4</v>
      </c>
      <c r="H954" t="s">
        <v>110</v>
      </c>
      <c r="I954" t="s">
        <v>58</v>
      </c>
      <c r="J954">
        <v>10010797292</v>
      </c>
      <c r="K954" s="19">
        <v>21.9</v>
      </c>
    </row>
    <row r="955" spans="1:11" hidden="1" x14ac:dyDescent="0.35">
      <c r="A955" t="s">
        <v>217</v>
      </c>
      <c r="B955">
        <v>2020</v>
      </c>
      <c r="C955" s="10">
        <v>43888</v>
      </c>
      <c r="D955" t="s">
        <v>20</v>
      </c>
      <c r="E955" t="s">
        <v>91</v>
      </c>
      <c r="F955">
        <v>4</v>
      </c>
      <c r="G955">
        <v>5</v>
      </c>
      <c r="H955" t="s">
        <v>220</v>
      </c>
      <c r="I955" t="s">
        <v>35</v>
      </c>
      <c r="J955">
        <v>10005782695</v>
      </c>
      <c r="K955" s="19">
        <v>30.6</v>
      </c>
    </row>
    <row r="956" spans="1:11" hidden="1" x14ac:dyDescent="0.35">
      <c r="A956" t="s">
        <v>217</v>
      </c>
      <c r="B956">
        <v>2020</v>
      </c>
      <c r="C956" s="10">
        <v>43888</v>
      </c>
      <c r="D956" t="s">
        <v>20</v>
      </c>
      <c r="E956" t="s">
        <v>91</v>
      </c>
      <c r="F956">
        <v>4</v>
      </c>
      <c r="G956">
        <v>6</v>
      </c>
      <c r="H956" t="s">
        <v>221</v>
      </c>
      <c r="I956" t="s">
        <v>31</v>
      </c>
      <c r="J956">
        <v>10008098470</v>
      </c>
      <c r="K956" s="19">
        <v>35.1</v>
      </c>
    </row>
    <row r="957" spans="1:11" hidden="1" x14ac:dyDescent="0.35">
      <c r="A957" t="s">
        <v>217</v>
      </c>
      <c r="B957">
        <v>2020</v>
      </c>
      <c r="C957" s="10">
        <v>43888</v>
      </c>
      <c r="D957" t="s">
        <v>20</v>
      </c>
      <c r="E957" t="s">
        <v>91</v>
      </c>
      <c r="F957">
        <v>5</v>
      </c>
      <c r="G957">
        <v>1</v>
      </c>
      <c r="H957" t="s">
        <v>195</v>
      </c>
      <c r="I957" t="s">
        <v>31</v>
      </c>
      <c r="J957">
        <v>10005964470</v>
      </c>
      <c r="K957" s="19">
        <v>30.9</v>
      </c>
    </row>
    <row r="958" spans="1:11" hidden="1" x14ac:dyDescent="0.35">
      <c r="A958" t="s">
        <v>217</v>
      </c>
      <c r="B958">
        <v>2020</v>
      </c>
      <c r="C958" s="10">
        <v>43888</v>
      </c>
      <c r="D958" t="s">
        <v>20</v>
      </c>
      <c r="E958" t="s">
        <v>91</v>
      </c>
      <c r="F958">
        <v>5</v>
      </c>
      <c r="G958">
        <v>2</v>
      </c>
      <c r="H958" t="s">
        <v>200</v>
      </c>
      <c r="I958" t="s">
        <v>23</v>
      </c>
      <c r="J958">
        <v>10006900421</v>
      </c>
      <c r="K958" s="19">
        <v>27.2</v>
      </c>
    </row>
    <row r="959" spans="1:11" hidden="1" x14ac:dyDescent="0.35">
      <c r="A959" t="s">
        <v>217</v>
      </c>
      <c r="B959">
        <v>2020</v>
      </c>
      <c r="C959" s="10">
        <v>43888</v>
      </c>
      <c r="D959" t="s">
        <v>20</v>
      </c>
      <c r="E959" t="s">
        <v>91</v>
      </c>
      <c r="F959">
        <v>5</v>
      </c>
      <c r="G959">
        <v>3</v>
      </c>
      <c r="H959" t="s">
        <v>129</v>
      </c>
      <c r="I959" t="s">
        <v>35</v>
      </c>
      <c r="J959">
        <v>10006184742</v>
      </c>
      <c r="K959" s="19">
        <v>28.6</v>
      </c>
    </row>
    <row r="960" spans="1:11" hidden="1" x14ac:dyDescent="0.35">
      <c r="A960" t="s">
        <v>217</v>
      </c>
      <c r="B960">
        <v>2020</v>
      </c>
      <c r="C960" s="10">
        <v>43888</v>
      </c>
      <c r="D960" t="s">
        <v>20</v>
      </c>
      <c r="E960" t="s">
        <v>91</v>
      </c>
      <c r="F960">
        <v>5</v>
      </c>
      <c r="G960">
        <v>4</v>
      </c>
      <c r="H960" t="s">
        <v>54</v>
      </c>
      <c r="I960" t="s">
        <v>42</v>
      </c>
      <c r="J960">
        <v>10004612534</v>
      </c>
      <c r="K960" s="19">
        <v>32.700000000000003</v>
      </c>
    </row>
    <row r="961" spans="1:11" hidden="1" x14ac:dyDescent="0.35">
      <c r="A961" t="s">
        <v>217</v>
      </c>
      <c r="B961">
        <v>2020</v>
      </c>
      <c r="C961" s="10">
        <v>43888</v>
      </c>
      <c r="D961" t="s">
        <v>20</v>
      </c>
      <c r="E961" t="s">
        <v>91</v>
      </c>
      <c r="F961">
        <v>5</v>
      </c>
      <c r="G961">
        <v>5</v>
      </c>
      <c r="H961" t="s">
        <v>211</v>
      </c>
      <c r="I961" t="s">
        <v>212</v>
      </c>
      <c r="J961">
        <v>10010608447</v>
      </c>
      <c r="K961" s="19">
        <v>22.7</v>
      </c>
    </row>
    <row r="962" spans="1:11" hidden="1" x14ac:dyDescent="0.35">
      <c r="A962" t="s">
        <v>217</v>
      </c>
      <c r="B962">
        <v>2020</v>
      </c>
      <c r="C962" s="10">
        <v>43888</v>
      </c>
      <c r="D962" t="s">
        <v>20</v>
      </c>
      <c r="E962" t="s">
        <v>91</v>
      </c>
      <c r="F962">
        <v>5</v>
      </c>
      <c r="G962">
        <v>6</v>
      </c>
      <c r="H962" t="s">
        <v>50</v>
      </c>
      <c r="I962" t="s">
        <v>44</v>
      </c>
      <c r="J962">
        <v>10009039774</v>
      </c>
      <c r="K962" s="19">
        <v>25.6</v>
      </c>
    </row>
    <row r="963" spans="1:11" hidden="1" x14ac:dyDescent="0.35">
      <c r="A963" t="s">
        <v>217</v>
      </c>
      <c r="B963">
        <v>2020</v>
      </c>
      <c r="C963" s="10">
        <v>43888</v>
      </c>
      <c r="D963" t="s">
        <v>20</v>
      </c>
      <c r="E963" t="s">
        <v>117</v>
      </c>
      <c r="F963">
        <v>1</v>
      </c>
      <c r="G963">
        <v>1</v>
      </c>
      <c r="H963" t="s">
        <v>97</v>
      </c>
      <c r="I963" t="s">
        <v>29</v>
      </c>
      <c r="J963">
        <v>10048325582</v>
      </c>
      <c r="K963" s="19">
        <v>28.1</v>
      </c>
    </row>
    <row r="964" spans="1:11" hidden="1" x14ac:dyDescent="0.35">
      <c r="A964" t="s">
        <v>217</v>
      </c>
      <c r="B964">
        <v>2020</v>
      </c>
      <c r="C964" s="10">
        <v>43888</v>
      </c>
      <c r="D964" t="s">
        <v>20</v>
      </c>
      <c r="E964" t="s">
        <v>117</v>
      </c>
      <c r="F964">
        <v>1</v>
      </c>
      <c r="G964">
        <v>2</v>
      </c>
      <c r="H964" t="s">
        <v>110</v>
      </c>
      <c r="I964" t="s">
        <v>58</v>
      </c>
      <c r="J964">
        <v>10010797292</v>
      </c>
      <c r="K964" s="19">
        <v>21.9</v>
      </c>
    </row>
    <row r="965" spans="1:11" hidden="1" x14ac:dyDescent="0.35">
      <c r="A965" t="s">
        <v>217</v>
      </c>
      <c r="B965">
        <v>2020</v>
      </c>
      <c r="C965" s="10">
        <v>43888</v>
      </c>
      <c r="D965" t="s">
        <v>20</v>
      </c>
      <c r="E965" t="s">
        <v>117</v>
      </c>
      <c r="F965">
        <v>1</v>
      </c>
      <c r="G965">
        <v>3</v>
      </c>
      <c r="H965" t="s">
        <v>174</v>
      </c>
      <c r="I965" t="s">
        <v>37</v>
      </c>
      <c r="J965">
        <v>10006552534</v>
      </c>
      <c r="K965" s="19">
        <v>29.8</v>
      </c>
    </row>
    <row r="966" spans="1:11" hidden="1" x14ac:dyDescent="0.35">
      <c r="A966" t="s">
        <v>217</v>
      </c>
      <c r="B966">
        <v>2020</v>
      </c>
      <c r="C966" s="10">
        <v>43888</v>
      </c>
      <c r="D966" t="s">
        <v>20</v>
      </c>
      <c r="E966" t="s">
        <v>117</v>
      </c>
      <c r="F966">
        <v>1</v>
      </c>
      <c r="G966">
        <v>4</v>
      </c>
      <c r="H966" t="s">
        <v>54</v>
      </c>
      <c r="I966" t="s">
        <v>42</v>
      </c>
      <c r="J966">
        <v>10004612534</v>
      </c>
      <c r="K966" s="19">
        <v>32.700000000000003</v>
      </c>
    </row>
    <row r="967" spans="1:11" hidden="1" x14ac:dyDescent="0.35">
      <c r="A967" t="s">
        <v>217</v>
      </c>
      <c r="B967">
        <v>2020</v>
      </c>
      <c r="C967" s="10">
        <v>43888</v>
      </c>
      <c r="D967" t="s">
        <v>20</v>
      </c>
      <c r="E967" t="s">
        <v>117</v>
      </c>
      <c r="F967">
        <v>2</v>
      </c>
      <c r="G967">
        <v>1</v>
      </c>
      <c r="H967" t="s">
        <v>221</v>
      </c>
      <c r="I967" t="s">
        <v>31</v>
      </c>
      <c r="J967">
        <v>10008098470</v>
      </c>
      <c r="K967" s="19">
        <v>35.1</v>
      </c>
    </row>
    <row r="968" spans="1:11" hidden="1" x14ac:dyDescent="0.35">
      <c r="A968" t="s">
        <v>217</v>
      </c>
      <c r="B968">
        <v>2020</v>
      </c>
      <c r="C968" s="10">
        <v>43888</v>
      </c>
      <c r="D968" t="s">
        <v>20</v>
      </c>
      <c r="E968" t="s">
        <v>117</v>
      </c>
      <c r="F968">
        <v>2</v>
      </c>
      <c r="G968">
        <v>2</v>
      </c>
      <c r="H968" t="s">
        <v>211</v>
      </c>
      <c r="I968" t="s">
        <v>212</v>
      </c>
      <c r="J968">
        <v>10010608447</v>
      </c>
      <c r="K968" s="19">
        <v>22.7</v>
      </c>
    </row>
    <row r="969" spans="1:11" hidden="1" x14ac:dyDescent="0.35">
      <c r="A969" t="s">
        <v>217</v>
      </c>
      <c r="B969">
        <v>2020</v>
      </c>
      <c r="C969" s="10">
        <v>43888</v>
      </c>
      <c r="D969" t="s">
        <v>20</v>
      </c>
      <c r="E969" t="s">
        <v>117</v>
      </c>
      <c r="F969">
        <v>2</v>
      </c>
      <c r="G969">
        <v>3</v>
      </c>
      <c r="H969" t="s">
        <v>203</v>
      </c>
      <c r="I969" t="s">
        <v>198</v>
      </c>
      <c r="J969">
        <v>10051694112</v>
      </c>
      <c r="K969" s="19">
        <v>33.200000000000003</v>
      </c>
    </row>
    <row r="970" spans="1:11" hidden="1" x14ac:dyDescent="0.35">
      <c r="A970" t="s">
        <v>217</v>
      </c>
      <c r="B970">
        <v>2020</v>
      </c>
      <c r="C970" s="10">
        <v>43888</v>
      </c>
      <c r="D970" t="s">
        <v>20</v>
      </c>
      <c r="E970" t="s">
        <v>117</v>
      </c>
      <c r="F970">
        <v>2</v>
      </c>
      <c r="G970">
        <v>4</v>
      </c>
      <c r="H970" t="s">
        <v>100</v>
      </c>
      <c r="I970" t="s">
        <v>44</v>
      </c>
      <c r="J970">
        <v>10010830840</v>
      </c>
      <c r="K970" s="19">
        <v>21.3</v>
      </c>
    </row>
    <row r="971" spans="1:11" hidden="1" x14ac:dyDescent="0.35">
      <c r="A971" t="s">
        <v>217</v>
      </c>
      <c r="B971">
        <v>2020</v>
      </c>
      <c r="C971" s="10">
        <v>43888</v>
      </c>
      <c r="D971" t="s">
        <v>20</v>
      </c>
      <c r="E971" t="s">
        <v>117</v>
      </c>
      <c r="F971">
        <v>2</v>
      </c>
      <c r="G971">
        <v>5</v>
      </c>
      <c r="H971" t="s">
        <v>194</v>
      </c>
      <c r="I971" t="s">
        <v>29</v>
      </c>
      <c r="J971">
        <v>10004601723</v>
      </c>
      <c r="K971" s="19">
        <v>32.700000000000003</v>
      </c>
    </row>
    <row r="972" spans="1:11" hidden="1" x14ac:dyDescent="0.35">
      <c r="A972" t="s">
        <v>217</v>
      </c>
      <c r="B972">
        <v>2020</v>
      </c>
      <c r="C972" s="10">
        <v>43888</v>
      </c>
      <c r="D972" t="s">
        <v>20</v>
      </c>
      <c r="E972" t="s">
        <v>117</v>
      </c>
      <c r="F972">
        <v>3</v>
      </c>
      <c r="G972">
        <v>1</v>
      </c>
      <c r="H972" t="s">
        <v>193</v>
      </c>
      <c r="I972" t="s">
        <v>31</v>
      </c>
      <c r="J972">
        <v>10005727327</v>
      </c>
      <c r="K972" s="19">
        <v>34.1</v>
      </c>
    </row>
    <row r="973" spans="1:11" hidden="1" x14ac:dyDescent="0.35">
      <c r="A973" t="s">
        <v>217</v>
      </c>
      <c r="B973">
        <v>2020</v>
      </c>
      <c r="C973" s="10">
        <v>43888</v>
      </c>
      <c r="D973" t="s">
        <v>20</v>
      </c>
      <c r="E973" t="s">
        <v>117</v>
      </c>
      <c r="F973">
        <v>3</v>
      </c>
      <c r="G973">
        <v>2</v>
      </c>
      <c r="H973" t="s">
        <v>115</v>
      </c>
      <c r="I973" t="s">
        <v>102</v>
      </c>
      <c r="J973">
        <v>10009009159</v>
      </c>
      <c r="K973" s="19">
        <v>25</v>
      </c>
    </row>
    <row r="974" spans="1:11" hidden="1" x14ac:dyDescent="0.35">
      <c r="A974" t="s">
        <v>217</v>
      </c>
      <c r="B974">
        <v>2020</v>
      </c>
      <c r="C974" s="10">
        <v>43888</v>
      </c>
      <c r="D974" t="s">
        <v>20</v>
      </c>
      <c r="E974" t="s">
        <v>117</v>
      </c>
      <c r="F974">
        <v>3</v>
      </c>
      <c r="G974">
        <v>3</v>
      </c>
      <c r="H974" t="s">
        <v>220</v>
      </c>
      <c r="I974" t="s">
        <v>35</v>
      </c>
      <c r="J974">
        <v>10005782695</v>
      </c>
      <c r="K974" s="19">
        <v>30.6</v>
      </c>
    </row>
    <row r="975" spans="1:11" hidden="1" x14ac:dyDescent="0.35">
      <c r="A975" t="s">
        <v>217</v>
      </c>
      <c r="B975">
        <v>2020</v>
      </c>
      <c r="C975" s="10">
        <v>43888</v>
      </c>
      <c r="D975" t="s">
        <v>20</v>
      </c>
      <c r="E975" t="s">
        <v>117</v>
      </c>
      <c r="F975">
        <v>3</v>
      </c>
      <c r="G975">
        <v>4</v>
      </c>
      <c r="H975" t="s">
        <v>50</v>
      </c>
      <c r="I975" t="s">
        <v>44</v>
      </c>
      <c r="J975">
        <v>10009039774</v>
      </c>
      <c r="K975" s="19">
        <v>25.6</v>
      </c>
    </row>
    <row r="976" spans="1:11" hidden="1" x14ac:dyDescent="0.35">
      <c r="A976" t="s">
        <v>217</v>
      </c>
      <c r="B976">
        <v>2020</v>
      </c>
      <c r="C976" s="10">
        <v>43888</v>
      </c>
      <c r="D976" t="s">
        <v>20</v>
      </c>
      <c r="E976" t="s">
        <v>117</v>
      </c>
      <c r="F976">
        <v>3</v>
      </c>
      <c r="G976">
        <v>5</v>
      </c>
      <c r="H976" t="s">
        <v>62</v>
      </c>
      <c r="I976" t="s">
        <v>63</v>
      </c>
      <c r="J976">
        <v>10007351671</v>
      </c>
      <c r="K976" s="19">
        <v>30.3</v>
      </c>
    </row>
    <row r="977" spans="1:11" hidden="1" x14ac:dyDescent="0.35">
      <c r="A977" t="s">
        <v>217</v>
      </c>
      <c r="B977">
        <v>2020</v>
      </c>
      <c r="C977" s="10">
        <v>43888</v>
      </c>
      <c r="D977" t="s">
        <v>20</v>
      </c>
      <c r="E977" t="s">
        <v>117</v>
      </c>
      <c r="F977">
        <v>4</v>
      </c>
      <c r="G977">
        <v>1</v>
      </c>
      <c r="H977" t="s">
        <v>192</v>
      </c>
      <c r="I977" t="s">
        <v>113</v>
      </c>
      <c r="J977">
        <v>10004599194</v>
      </c>
      <c r="K977" s="19">
        <v>31.9</v>
      </c>
    </row>
    <row r="978" spans="1:11" hidden="1" x14ac:dyDescent="0.35">
      <c r="A978" t="s">
        <v>217</v>
      </c>
      <c r="B978">
        <v>2020</v>
      </c>
      <c r="C978" s="10">
        <v>43888</v>
      </c>
      <c r="D978" t="s">
        <v>20</v>
      </c>
      <c r="E978" t="s">
        <v>117</v>
      </c>
      <c r="F978">
        <v>4</v>
      </c>
      <c r="G978">
        <v>2</v>
      </c>
      <c r="H978" t="s">
        <v>129</v>
      </c>
      <c r="I978" t="s">
        <v>35</v>
      </c>
      <c r="J978">
        <v>10006184742</v>
      </c>
      <c r="K978" s="19">
        <v>28.6</v>
      </c>
    </row>
    <row r="979" spans="1:11" hidden="1" x14ac:dyDescent="0.35">
      <c r="A979" t="s">
        <v>217</v>
      </c>
      <c r="B979">
        <v>2020</v>
      </c>
      <c r="C979" s="10">
        <v>43888</v>
      </c>
      <c r="D979" t="s">
        <v>20</v>
      </c>
      <c r="E979" t="s">
        <v>117</v>
      </c>
      <c r="F979">
        <v>4</v>
      </c>
      <c r="G979">
        <v>3</v>
      </c>
      <c r="H979" t="s">
        <v>153</v>
      </c>
      <c r="I979" t="s">
        <v>154</v>
      </c>
      <c r="J979">
        <v>10004717719</v>
      </c>
      <c r="K979" s="19">
        <v>31.2</v>
      </c>
    </row>
    <row r="980" spans="1:11" hidden="1" x14ac:dyDescent="0.35">
      <c r="A980" t="s">
        <v>217</v>
      </c>
      <c r="B980">
        <v>2020</v>
      </c>
      <c r="C980" s="10">
        <v>43888</v>
      </c>
      <c r="D980" t="s">
        <v>20</v>
      </c>
      <c r="E980" t="s">
        <v>117</v>
      </c>
      <c r="F980">
        <v>4</v>
      </c>
      <c r="G980">
        <v>4</v>
      </c>
      <c r="H980" t="s">
        <v>219</v>
      </c>
      <c r="I980" t="s">
        <v>23</v>
      </c>
      <c r="J980">
        <v>10050887493</v>
      </c>
      <c r="K980" s="19">
        <v>36.5</v>
      </c>
    </row>
    <row r="981" spans="1:11" hidden="1" x14ac:dyDescent="0.35">
      <c r="A981" t="s">
        <v>217</v>
      </c>
      <c r="B981">
        <v>2020</v>
      </c>
      <c r="C981" s="10">
        <v>43888</v>
      </c>
      <c r="D981" t="s">
        <v>20</v>
      </c>
      <c r="E981" t="s">
        <v>119</v>
      </c>
      <c r="F981">
        <v>1</v>
      </c>
      <c r="G981">
        <v>1</v>
      </c>
      <c r="H981" t="s">
        <v>92</v>
      </c>
      <c r="I981" t="s">
        <v>23</v>
      </c>
      <c r="J981">
        <v>10009535686</v>
      </c>
      <c r="K981" s="19">
        <v>23</v>
      </c>
    </row>
    <row r="982" spans="1:11" hidden="1" x14ac:dyDescent="0.35">
      <c r="A982" t="s">
        <v>217</v>
      </c>
      <c r="B982">
        <v>2020</v>
      </c>
      <c r="C982" s="10">
        <v>43888</v>
      </c>
      <c r="D982" t="s">
        <v>20</v>
      </c>
      <c r="E982" t="s">
        <v>119</v>
      </c>
      <c r="F982">
        <v>1</v>
      </c>
      <c r="G982">
        <v>2</v>
      </c>
      <c r="H982" t="s">
        <v>99</v>
      </c>
      <c r="I982" t="s">
        <v>27</v>
      </c>
      <c r="J982">
        <v>10010678569</v>
      </c>
      <c r="K982" s="19">
        <v>22.9</v>
      </c>
    </row>
    <row r="983" spans="1:11" hidden="1" x14ac:dyDescent="0.35">
      <c r="A983" t="s">
        <v>217</v>
      </c>
      <c r="B983">
        <v>2020</v>
      </c>
      <c r="C983" s="10">
        <v>43888</v>
      </c>
      <c r="D983" t="s">
        <v>20</v>
      </c>
      <c r="E983" t="s">
        <v>119</v>
      </c>
      <c r="F983">
        <v>1</v>
      </c>
      <c r="G983">
        <v>3</v>
      </c>
      <c r="H983" t="s">
        <v>110</v>
      </c>
      <c r="I983" t="s">
        <v>58</v>
      </c>
      <c r="J983">
        <v>10010797292</v>
      </c>
      <c r="K983" s="19">
        <v>21.9</v>
      </c>
    </row>
    <row r="984" spans="1:11" hidden="1" x14ac:dyDescent="0.35">
      <c r="A984" t="s">
        <v>217</v>
      </c>
      <c r="B984">
        <v>2020</v>
      </c>
      <c r="C984" s="10">
        <v>43888</v>
      </c>
      <c r="D984" t="s">
        <v>20</v>
      </c>
      <c r="E984" t="s">
        <v>119</v>
      </c>
      <c r="F984">
        <v>1</v>
      </c>
      <c r="G984">
        <v>4</v>
      </c>
      <c r="H984" t="s">
        <v>112</v>
      </c>
      <c r="I984" t="s">
        <v>113</v>
      </c>
      <c r="J984">
        <v>10009967641</v>
      </c>
      <c r="K984" s="19">
        <v>22.8</v>
      </c>
    </row>
    <row r="985" spans="1:11" hidden="1" x14ac:dyDescent="0.35">
      <c r="A985" t="s">
        <v>217</v>
      </c>
      <c r="B985">
        <v>2020</v>
      </c>
      <c r="C985" s="10">
        <v>43888</v>
      </c>
      <c r="D985" t="s">
        <v>20</v>
      </c>
      <c r="E985" t="s">
        <v>119</v>
      </c>
      <c r="F985">
        <v>1</v>
      </c>
      <c r="G985">
        <v>5</v>
      </c>
      <c r="H985" t="s">
        <v>221</v>
      </c>
      <c r="I985" t="s">
        <v>31</v>
      </c>
      <c r="J985">
        <v>10008098470</v>
      </c>
      <c r="K985" s="19">
        <v>35.1</v>
      </c>
    </row>
    <row r="986" spans="1:11" hidden="1" x14ac:dyDescent="0.35">
      <c r="A986" t="s">
        <v>217</v>
      </c>
      <c r="B986">
        <v>2020</v>
      </c>
      <c r="C986" s="10">
        <v>43888</v>
      </c>
      <c r="D986" t="s">
        <v>20</v>
      </c>
      <c r="E986" t="s">
        <v>119</v>
      </c>
      <c r="F986">
        <v>1</v>
      </c>
      <c r="G986">
        <v>6</v>
      </c>
      <c r="H986" t="s">
        <v>129</v>
      </c>
      <c r="I986" t="s">
        <v>35</v>
      </c>
      <c r="J986">
        <v>10006184742</v>
      </c>
      <c r="K986" s="19">
        <v>28.6</v>
      </c>
    </row>
    <row r="987" spans="1:11" hidden="1" x14ac:dyDescent="0.35">
      <c r="A987" t="s">
        <v>217</v>
      </c>
      <c r="B987">
        <v>2020</v>
      </c>
      <c r="C987" s="10">
        <v>43888</v>
      </c>
      <c r="D987" t="s">
        <v>20</v>
      </c>
      <c r="E987" t="s">
        <v>119</v>
      </c>
      <c r="F987">
        <v>2</v>
      </c>
      <c r="G987">
        <v>1</v>
      </c>
      <c r="H987" t="s">
        <v>200</v>
      </c>
      <c r="I987" t="s">
        <v>23</v>
      </c>
      <c r="J987">
        <v>10006900421</v>
      </c>
      <c r="K987" s="19">
        <v>27.2</v>
      </c>
    </row>
    <row r="988" spans="1:11" hidden="1" x14ac:dyDescent="0.35">
      <c r="A988" t="s">
        <v>217</v>
      </c>
      <c r="B988">
        <v>2020</v>
      </c>
      <c r="C988" s="10">
        <v>43888</v>
      </c>
      <c r="D988" t="s">
        <v>20</v>
      </c>
      <c r="E988" t="s">
        <v>119</v>
      </c>
      <c r="F988">
        <v>2</v>
      </c>
      <c r="G988">
        <v>2</v>
      </c>
      <c r="H988" t="s">
        <v>195</v>
      </c>
      <c r="I988" t="s">
        <v>31</v>
      </c>
      <c r="J988">
        <v>10005964470</v>
      </c>
      <c r="K988" s="19">
        <v>30.9</v>
      </c>
    </row>
    <row r="989" spans="1:11" hidden="1" x14ac:dyDescent="0.35">
      <c r="A989" t="s">
        <v>217</v>
      </c>
      <c r="B989">
        <v>2020</v>
      </c>
      <c r="C989" s="10">
        <v>43888</v>
      </c>
      <c r="D989" t="s">
        <v>20</v>
      </c>
      <c r="E989" t="s">
        <v>119</v>
      </c>
      <c r="F989">
        <v>2</v>
      </c>
      <c r="G989">
        <v>3</v>
      </c>
      <c r="H989" t="s">
        <v>96</v>
      </c>
      <c r="I989" t="s">
        <v>27</v>
      </c>
      <c r="J989">
        <v>10015683567</v>
      </c>
      <c r="K989" s="19">
        <v>21.1</v>
      </c>
    </row>
    <row r="990" spans="1:11" hidden="1" x14ac:dyDescent="0.35">
      <c r="A990" t="s">
        <v>217</v>
      </c>
      <c r="B990">
        <v>2020</v>
      </c>
      <c r="C990" s="10">
        <v>43888</v>
      </c>
      <c r="D990" t="s">
        <v>20</v>
      </c>
      <c r="E990" t="s">
        <v>119</v>
      </c>
      <c r="F990">
        <v>2</v>
      </c>
      <c r="G990">
        <v>4</v>
      </c>
      <c r="H990" t="s">
        <v>192</v>
      </c>
      <c r="I990" t="s">
        <v>113</v>
      </c>
      <c r="J990">
        <v>10004599194</v>
      </c>
      <c r="K990" s="19">
        <v>31.9</v>
      </c>
    </row>
    <row r="991" spans="1:11" hidden="1" x14ac:dyDescent="0.35">
      <c r="A991" t="s">
        <v>217</v>
      </c>
      <c r="B991">
        <v>2020</v>
      </c>
      <c r="C991" s="10">
        <v>43888</v>
      </c>
      <c r="D991" t="s">
        <v>20</v>
      </c>
      <c r="E991" t="s">
        <v>119</v>
      </c>
      <c r="F991">
        <v>2</v>
      </c>
      <c r="G991">
        <v>5</v>
      </c>
      <c r="H991" t="s">
        <v>218</v>
      </c>
      <c r="I991" t="s">
        <v>46</v>
      </c>
      <c r="J991">
        <v>10006902239</v>
      </c>
      <c r="K991" s="19">
        <v>28.7</v>
      </c>
    </row>
    <row r="992" spans="1:11" hidden="1" x14ac:dyDescent="0.35">
      <c r="A992" t="s">
        <v>217</v>
      </c>
      <c r="B992">
        <v>2020</v>
      </c>
      <c r="C992" s="10">
        <v>43888</v>
      </c>
      <c r="D992" t="s">
        <v>20</v>
      </c>
      <c r="E992" t="s">
        <v>119</v>
      </c>
      <c r="F992">
        <v>2</v>
      </c>
      <c r="G992">
        <v>6</v>
      </c>
      <c r="H992" t="s">
        <v>115</v>
      </c>
      <c r="I992" t="s">
        <v>102</v>
      </c>
      <c r="J992">
        <v>10009009159</v>
      </c>
      <c r="K992" s="19">
        <v>25</v>
      </c>
    </row>
    <row r="993" spans="1:11" hidden="1" x14ac:dyDescent="0.35">
      <c r="A993" t="s">
        <v>217</v>
      </c>
      <c r="B993">
        <v>2020</v>
      </c>
      <c r="C993" s="10">
        <v>43888</v>
      </c>
      <c r="D993" t="s">
        <v>20</v>
      </c>
      <c r="E993" t="s">
        <v>119</v>
      </c>
      <c r="F993">
        <v>3</v>
      </c>
      <c r="G993">
        <v>1</v>
      </c>
      <c r="H993" t="s">
        <v>193</v>
      </c>
      <c r="I993" t="s">
        <v>31</v>
      </c>
      <c r="J993">
        <v>10005727327</v>
      </c>
      <c r="K993" s="19">
        <v>34.1</v>
      </c>
    </row>
    <row r="994" spans="1:11" hidden="1" x14ac:dyDescent="0.35">
      <c r="A994" t="s">
        <v>217</v>
      </c>
      <c r="B994">
        <v>2020</v>
      </c>
      <c r="C994" s="10">
        <v>43888</v>
      </c>
      <c r="D994" t="s">
        <v>20</v>
      </c>
      <c r="E994" t="s">
        <v>119</v>
      </c>
      <c r="F994">
        <v>3</v>
      </c>
      <c r="G994">
        <v>2</v>
      </c>
      <c r="H994" t="s">
        <v>196</v>
      </c>
      <c r="I994" t="s">
        <v>52</v>
      </c>
      <c r="J994">
        <v>10004868370</v>
      </c>
      <c r="K994" s="19">
        <v>32.1</v>
      </c>
    </row>
    <row r="995" spans="1:11" hidden="1" x14ac:dyDescent="0.35">
      <c r="A995" t="s">
        <v>217</v>
      </c>
      <c r="B995">
        <v>2020</v>
      </c>
      <c r="C995" s="10">
        <v>43888</v>
      </c>
      <c r="D995" t="s">
        <v>20</v>
      </c>
      <c r="E995" t="s">
        <v>119</v>
      </c>
      <c r="F995">
        <v>3</v>
      </c>
      <c r="G995">
        <v>3</v>
      </c>
      <c r="H995" t="s">
        <v>22</v>
      </c>
      <c r="I995" t="s">
        <v>23</v>
      </c>
      <c r="J995">
        <v>10007379761</v>
      </c>
      <c r="K995" s="19">
        <v>27</v>
      </c>
    </row>
    <row r="996" spans="1:11" hidden="1" x14ac:dyDescent="0.35">
      <c r="A996" t="s">
        <v>217</v>
      </c>
      <c r="B996">
        <v>2020</v>
      </c>
      <c r="C996" s="10">
        <v>43888</v>
      </c>
      <c r="D996" t="s">
        <v>20</v>
      </c>
      <c r="E996" t="s">
        <v>119</v>
      </c>
      <c r="F996">
        <v>3</v>
      </c>
      <c r="G996">
        <v>4</v>
      </c>
      <c r="H996" t="s">
        <v>97</v>
      </c>
      <c r="I996" t="s">
        <v>29</v>
      </c>
      <c r="J996">
        <v>10048325582</v>
      </c>
      <c r="K996" s="19">
        <v>28.1</v>
      </c>
    </row>
    <row r="997" spans="1:11" hidden="1" x14ac:dyDescent="0.35">
      <c r="A997" t="s">
        <v>217</v>
      </c>
      <c r="B997">
        <v>2020</v>
      </c>
      <c r="C997" s="10">
        <v>43888</v>
      </c>
      <c r="D997" t="s">
        <v>20</v>
      </c>
      <c r="E997" t="s">
        <v>119</v>
      </c>
      <c r="F997">
        <v>3</v>
      </c>
      <c r="G997">
        <v>5</v>
      </c>
      <c r="H997" t="s">
        <v>197</v>
      </c>
      <c r="I997" t="s">
        <v>198</v>
      </c>
      <c r="J997">
        <v>10003100142</v>
      </c>
      <c r="K997" s="19">
        <v>33.9</v>
      </c>
    </row>
    <row r="998" spans="1:11" hidden="1" x14ac:dyDescent="0.35">
      <c r="A998" t="s">
        <v>217</v>
      </c>
      <c r="B998">
        <v>2020</v>
      </c>
      <c r="C998" s="10">
        <v>43888</v>
      </c>
      <c r="D998" t="s">
        <v>20</v>
      </c>
      <c r="E998" t="s">
        <v>119</v>
      </c>
      <c r="F998">
        <v>3</v>
      </c>
      <c r="G998">
        <v>6</v>
      </c>
      <c r="H998" t="s">
        <v>211</v>
      </c>
      <c r="I998" t="s">
        <v>212</v>
      </c>
      <c r="J998">
        <v>10010608447</v>
      </c>
      <c r="K998" s="19">
        <v>22.7</v>
      </c>
    </row>
    <row r="999" spans="1:11" hidden="1" x14ac:dyDescent="0.35">
      <c r="A999" t="s">
        <v>217</v>
      </c>
      <c r="B999">
        <v>2020</v>
      </c>
      <c r="C999" s="10">
        <v>43888</v>
      </c>
      <c r="D999" t="s">
        <v>20</v>
      </c>
      <c r="E999" t="s">
        <v>120</v>
      </c>
      <c r="F999">
        <v>1</v>
      </c>
      <c r="G999">
        <v>1</v>
      </c>
      <c r="H999" t="s">
        <v>195</v>
      </c>
      <c r="I999" t="s">
        <v>31</v>
      </c>
      <c r="J999">
        <v>10005964470</v>
      </c>
      <c r="K999" s="19">
        <v>30.9</v>
      </c>
    </row>
    <row r="1000" spans="1:11" hidden="1" x14ac:dyDescent="0.35">
      <c r="A1000" t="s">
        <v>217</v>
      </c>
      <c r="B1000">
        <v>2020</v>
      </c>
      <c r="C1000" s="10">
        <v>43888</v>
      </c>
      <c r="D1000" t="s">
        <v>20</v>
      </c>
      <c r="E1000" t="s">
        <v>120</v>
      </c>
      <c r="F1000">
        <v>1</v>
      </c>
      <c r="G1000">
        <v>2</v>
      </c>
      <c r="H1000" t="s">
        <v>110</v>
      </c>
      <c r="I1000" t="s">
        <v>58</v>
      </c>
      <c r="J1000">
        <v>10010797292</v>
      </c>
      <c r="K1000" s="19">
        <v>21.9</v>
      </c>
    </row>
    <row r="1001" spans="1:11" hidden="1" x14ac:dyDescent="0.35">
      <c r="A1001" t="s">
        <v>217</v>
      </c>
      <c r="B1001">
        <v>2020</v>
      </c>
      <c r="C1001" s="10">
        <v>43888</v>
      </c>
      <c r="D1001" t="s">
        <v>20</v>
      </c>
      <c r="E1001" t="s">
        <v>120</v>
      </c>
      <c r="F1001">
        <v>1</v>
      </c>
      <c r="G1001">
        <v>3</v>
      </c>
      <c r="H1001" t="s">
        <v>92</v>
      </c>
      <c r="I1001" t="s">
        <v>23</v>
      </c>
      <c r="J1001">
        <v>10009535686</v>
      </c>
      <c r="K1001" s="19">
        <v>23</v>
      </c>
    </row>
    <row r="1002" spans="1:11" hidden="1" x14ac:dyDescent="0.35">
      <c r="A1002" t="s">
        <v>217</v>
      </c>
      <c r="B1002">
        <v>2020</v>
      </c>
      <c r="C1002" s="10">
        <v>43888</v>
      </c>
      <c r="D1002" t="s">
        <v>20</v>
      </c>
      <c r="E1002" t="s">
        <v>120</v>
      </c>
      <c r="F1002">
        <v>1</v>
      </c>
      <c r="G1002">
        <v>4</v>
      </c>
      <c r="H1002" t="s">
        <v>192</v>
      </c>
      <c r="I1002" t="s">
        <v>113</v>
      </c>
      <c r="J1002">
        <v>10004599194</v>
      </c>
      <c r="K1002" s="19">
        <v>31.9</v>
      </c>
    </row>
    <row r="1003" spans="1:11" hidden="1" x14ac:dyDescent="0.35">
      <c r="A1003" t="s">
        <v>217</v>
      </c>
      <c r="B1003">
        <v>2020</v>
      </c>
      <c r="C1003" s="10">
        <v>43888</v>
      </c>
      <c r="D1003" t="s">
        <v>20</v>
      </c>
      <c r="E1003" t="s">
        <v>120</v>
      </c>
      <c r="F1003">
        <v>1</v>
      </c>
      <c r="G1003">
        <v>5</v>
      </c>
      <c r="H1003" t="s">
        <v>99</v>
      </c>
      <c r="I1003" t="s">
        <v>27</v>
      </c>
      <c r="J1003">
        <v>10010678569</v>
      </c>
      <c r="K1003" s="19">
        <v>22.9</v>
      </c>
    </row>
    <row r="1004" spans="1:11" hidden="1" x14ac:dyDescent="0.35">
      <c r="A1004" t="s">
        <v>217</v>
      </c>
      <c r="B1004">
        <v>2020</v>
      </c>
      <c r="C1004" s="10">
        <v>43888</v>
      </c>
      <c r="D1004" t="s">
        <v>20</v>
      </c>
      <c r="E1004" t="s">
        <v>120</v>
      </c>
      <c r="F1004">
        <v>1</v>
      </c>
      <c r="G1004">
        <v>6</v>
      </c>
      <c r="H1004" t="s">
        <v>22</v>
      </c>
      <c r="I1004" t="s">
        <v>23</v>
      </c>
      <c r="J1004">
        <v>10007379761</v>
      </c>
      <c r="K1004" s="19">
        <v>27</v>
      </c>
    </row>
    <row r="1005" spans="1:11" hidden="1" x14ac:dyDescent="0.35">
      <c r="A1005" t="s">
        <v>217</v>
      </c>
      <c r="B1005">
        <v>2020</v>
      </c>
      <c r="C1005" s="10">
        <v>43888</v>
      </c>
      <c r="D1005" t="s">
        <v>20</v>
      </c>
      <c r="E1005" t="s">
        <v>120</v>
      </c>
      <c r="F1005">
        <v>2</v>
      </c>
      <c r="G1005">
        <v>1</v>
      </c>
      <c r="H1005" t="s">
        <v>196</v>
      </c>
      <c r="I1005" t="s">
        <v>52</v>
      </c>
      <c r="J1005">
        <v>10004868370</v>
      </c>
      <c r="K1005" s="19">
        <v>32.1</v>
      </c>
    </row>
    <row r="1006" spans="1:11" hidden="1" x14ac:dyDescent="0.35">
      <c r="A1006" t="s">
        <v>217</v>
      </c>
      <c r="B1006">
        <v>2020</v>
      </c>
      <c r="C1006" s="10">
        <v>43888</v>
      </c>
      <c r="D1006" t="s">
        <v>20</v>
      </c>
      <c r="E1006" t="s">
        <v>120</v>
      </c>
      <c r="F1006">
        <v>2</v>
      </c>
      <c r="G1006">
        <v>2</v>
      </c>
      <c r="H1006" t="s">
        <v>97</v>
      </c>
      <c r="I1006" t="s">
        <v>29</v>
      </c>
      <c r="J1006">
        <v>10048325582</v>
      </c>
      <c r="K1006" s="19">
        <v>28.1</v>
      </c>
    </row>
    <row r="1007" spans="1:11" hidden="1" x14ac:dyDescent="0.35">
      <c r="A1007" t="s">
        <v>217</v>
      </c>
      <c r="B1007">
        <v>2020</v>
      </c>
      <c r="C1007" s="10">
        <v>43888</v>
      </c>
      <c r="D1007" t="s">
        <v>20</v>
      </c>
      <c r="E1007" t="s">
        <v>120</v>
      </c>
      <c r="F1007">
        <v>2</v>
      </c>
      <c r="G1007">
        <v>3</v>
      </c>
      <c r="H1007" t="s">
        <v>112</v>
      </c>
      <c r="I1007" t="s">
        <v>113</v>
      </c>
      <c r="J1007">
        <v>10009967641</v>
      </c>
      <c r="K1007" s="19">
        <v>22.8</v>
      </c>
    </row>
    <row r="1008" spans="1:11" hidden="1" x14ac:dyDescent="0.35">
      <c r="A1008" t="s">
        <v>217</v>
      </c>
      <c r="B1008">
        <v>2020</v>
      </c>
      <c r="C1008" s="10">
        <v>43888</v>
      </c>
      <c r="D1008" t="s">
        <v>20</v>
      </c>
      <c r="E1008" t="s">
        <v>120</v>
      </c>
      <c r="F1008">
        <v>2</v>
      </c>
      <c r="G1008">
        <v>4</v>
      </c>
      <c r="H1008" t="s">
        <v>200</v>
      </c>
      <c r="I1008" t="s">
        <v>23</v>
      </c>
      <c r="J1008">
        <v>10006900421</v>
      </c>
      <c r="K1008" s="19">
        <v>27.2</v>
      </c>
    </row>
    <row r="1009" spans="1:11" hidden="1" x14ac:dyDescent="0.35">
      <c r="A1009" t="s">
        <v>217</v>
      </c>
      <c r="B1009">
        <v>2020</v>
      </c>
      <c r="C1009" s="10">
        <v>43888</v>
      </c>
      <c r="D1009" t="s">
        <v>20</v>
      </c>
      <c r="E1009" t="s">
        <v>120</v>
      </c>
      <c r="F1009">
        <v>2</v>
      </c>
      <c r="G1009">
        <v>5</v>
      </c>
      <c r="H1009" t="s">
        <v>193</v>
      </c>
      <c r="I1009" t="s">
        <v>31</v>
      </c>
      <c r="J1009">
        <v>10005727327</v>
      </c>
      <c r="K1009" s="19">
        <v>34.1</v>
      </c>
    </row>
    <row r="1010" spans="1:11" hidden="1" x14ac:dyDescent="0.35">
      <c r="A1010" t="s">
        <v>217</v>
      </c>
      <c r="B1010">
        <v>2020</v>
      </c>
      <c r="C1010" s="10">
        <v>43888</v>
      </c>
      <c r="D1010" t="s">
        <v>20</v>
      </c>
      <c r="E1010" t="s">
        <v>120</v>
      </c>
      <c r="F1010">
        <v>2</v>
      </c>
      <c r="G1010">
        <v>6</v>
      </c>
      <c r="H1010" t="s">
        <v>96</v>
      </c>
      <c r="I1010" t="s">
        <v>27</v>
      </c>
      <c r="J1010">
        <v>10015683567</v>
      </c>
      <c r="K1010" s="19">
        <v>21.1</v>
      </c>
    </row>
    <row r="1011" spans="1:11" hidden="1" x14ac:dyDescent="0.35">
      <c r="A1011" t="s">
        <v>217</v>
      </c>
      <c r="B1011">
        <v>2020</v>
      </c>
      <c r="C1011" s="10">
        <v>43888</v>
      </c>
      <c r="D1011" t="s">
        <v>20</v>
      </c>
      <c r="E1011" t="s">
        <v>121</v>
      </c>
      <c r="F1011">
        <v>1</v>
      </c>
      <c r="G1011">
        <v>1</v>
      </c>
      <c r="H1011" t="s">
        <v>92</v>
      </c>
      <c r="I1011" t="s">
        <v>23</v>
      </c>
      <c r="J1011">
        <v>10009535686</v>
      </c>
      <c r="K1011" s="19">
        <v>23</v>
      </c>
    </row>
    <row r="1012" spans="1:11" hidden="1" x14ac:dyDescent="0.35">
      <c r="A1012" t="s">
        <v>217</v>
      </c>
      <c r="B1012">
        <v>2020</v>
      </c>
      <c r="C1012" s="10">
        <v>43888</v>
      </c>
      <c r="D1012" t="s">
        <v>20</v>
      </c>
      <c r="E1012" t="s">
        <v>121</v>
      </c>
      <c r="F1012">
        <v>1</v>
      </c>
      <c r="G1012">
        <v>2</v>
      </c>
      <c r="H1012" t="s">
        <v>195</v>
      </c>
      <c r="I1012" t="s">
        <v>31</v>
      </c>
      <c r="J1012">
        <v>10005964470</v>
      </c>
      <c r="K1012" s="19">
        <v>30.9</v>
      </c>
    </row>
    <row r="1013" spans="1:11" hidden="1" x14ac:dyDescent="0.35">
      <c r="A1013" t="s">
        <v>217</v>
      </c>
      <c r="B1013">
        <v>2020</v>
      </c>
      <c r="C1013" s="10">
        <v>43888</v>
      </c>
      <c r="D1013" t="s">
        <v>20</v>
      </c>
      <c r="E1013" t="s">
        <v>121</v>
      </c>
      <c r="F1013">
        <v>1</v>
      </c>
      <c r="G1013">
        <v>3</v>
      </c>
      <c r="H1013" t="s">
        <v>196</v>
      </c>
      <c r="I1013" t="s">
        <v>52</v>
      </c>
      <c r="J1013">
        <v>10004868370</v>
      </c>
      <c r="K1013" s="19">
        <v>32.1</v>
      </c>
    </row>
    <row r="1014" spans="1:11" hidden="1" x14ac:dyDescent="0.35">
      <c r="A1014" t="s">
        <v>217</v>
      </c>
      <c r="B1014">
        <v>2020</v>
      </c>
      <c r="C1014" s="10">
        <v>43888</v>
      </c>
      <c r="D1014" t="s">
        <v>20</v>
      </c>
      <c r="E1014" t="s">
        <v>121</v>
      </c>
      <c r="F1014">
        <v>1</v>
      </c>
      <c r="G1014">
        <v>4</v>
      </c>
      <c r="H1014" t="s">
        <v>112</v>
      </c>
      <c r="I1014" t="s">
        <v>113</v>
      </c>
      <c r="J1014">
        <v>10009967641</v>
      </c>
      <c r="K1014" s="19">
        <v>22.8</v>
      </c>
    </row>
    <row r="1015" spans="1:11" hidden="1" x14ac:dyDescent="0.35">
      <c r="A1015" t="s">
        <v>217</v>
      </c>
      <c r="B1015">
        <v>2020</v>
      </c>
      <c r="C1015" s="10">
        <v>43888</v>
      </c>
      <c r="D1015" t="s">
        <v>20</v>
      </c>
      <c r="E1015" t="s">
        <v>121</v>
      </c>
      <c r="F1015">
        <v>1</v>
      </c>
      <c r="G1015">
        <v>5</v>
      </c>
      <c r="H1015" t="s">
        <v>97</v>
      </c>
      <c r="I1015" t="s">
        <v>29</v>
      </c>
      <c r="J1015">
        <v>10048325582</v>
      </c>
      <c r="K1015" s="19">
        <v>28.1</v>
      </c>
    </row>
    <row r="1016" spans="1:11" hidden="1" x14ac:dyDescent="0.35">
      <c r="A1016" t="s">
        <v>217</v>
      </c>
      <c r="B1016">
        <v>2020</v>
      </c>
      <c r="C1016" s="10">
        <v>43888</v>
      </c>
      <c r="D1016" t="s">
        <v>20</v>
      </c>
      <c r="E1016" t="s">
        <v>121</v>
      </c>
      <c r="F1016">
        <v>1</v>
      </c>
      <c r="G1016">
        <v>6</v>
      </c>
      <c r="H1016" t="s">
        <v>110</v>
      </c>
      <c r="I1016" t="s">
        <v>58</v>
      </c>
      <c r="J1016">
        <v>10010797292</v>
      </c>
      <c r="K1016" s="19">
        <v>21.9</v>
      </c>
    </row>
    <row r="1017" spans="1:11" hidden="1" x14ac:dyDescent="0.35">
      <c r="A1017" t="s">
        <v>217</v>
      </c>
      <c r="B1017">
        <v>2020</v>
      </c>
      <c r="C1017" s="10">
        <v>43888</v>
      </c>
      <c r="D1017" t="s">
        <v>20</v>
      </c>
      <c r="E1017" t="s">
        <v>121</v>
      </c>
      <c r="F1017">
        <v>2</v>
      </c>
      <c r="G1017">
        <v>1</v>
      </c>
      <c r="H1017" t="s">
        <v>22</v>
      </c>
      <c r="I1017" t="s">
        <v>23</v>
      </c>
      <c r="J1017">
        <v>10007379761</v>
      </c>
      <c r="K1017" s="19">
        <v>27</v>
      </c>
    </row>
    <row r="1018" spans="1:11" hidden="1" x14ac:dyDescent="0.35">
      <c r="A1018" t="s">
        <v>217</v>
      </c>
      <c r="B1018">
        <v>2020</v>
      </c>
      <c r="C1018" s="10">
        <v>43888</v>
      </c>
      <c r="D1018" t="s">
        <v>20</v>
      </c>
      <c r="E1018" t="s">
        <v>121</v>
      </c>
      <c r="F1018">
        <v>2</v>
      </c>
      <c r="G1018">
        <v>2</v>
      </c>
      <c r="H1018" t="s">
        <v>192</v>
      </c>
      <c r="I1018" t="s">
        <v>113</v>
      </c>
      <c r="J1018">
        <v>10004599194</v>
      </c>
      <c r="K1018" s="19">
        <v>31.9</v>
      </c>
    </row>
    <row r="1019" spans="1:11" hidden="1" x14ac:dyDescent="0.35">
      <c r="A1019" t="s">
        <v>217</v>
      </c>
      <c r="B1019">
        <v>2020</v>
      </c>
      <c r="C1019" s="10">
        <v>43888</v>
      </c>
      <c r="D1019" t="s">
        <v>20</v>
      </c>
      <c r="E1019" t="s">
        <v>121</v>
      </c>
      <c r="F1019">
        <v>2</v>
      </c>
      <c r="G1019">
        <v>3</v>
      </c>
      <c r="H1019" t="s">
        <v>96</v>
      </c>
      <c r="I1019" t="s">
        <v>27</v>
      </c>
      <c r="J1019">
        <v>10015683567</v>
      </c>
      <c r="K1019" s="19">
        <v>21.1</v>
      </c>
    </row>
    <row r="1020" spans="1:11" hidden="1" x14ac:dyDescent="0.35">
      <c r="A1020" t="s">
        <v>217</v>
      </c>
      <c r="B1020">
        <v>2020</v>
      </c>
      <c r="C1020" s="10">
        <v>43888</v>
      </c>
      <c r="D1020" t="s">
        <v>20</v>
      </c>
      <c r="E1020" t="s">
        <v>121</v>
      </c>
      <c r="F1020">
        <v>2</v>
      </c>
      <c r="G1020">
        <v>4</v>
      </c>
      <c r="H1020" t="s">
        <v>99</v>
      </c>
      <c r="I1020" t="s">
        <v>27</v>
      </c>
      <c r="J1020">
        <v>10010678569</v>
      </c>
      <c r="K1020" s="19">
        <v>22.9</v>
      </c>
    </row>
    <row r="1021" spans="1:11" hidden="1" x14ac:dyDescent="0.35">
      <c r="A1021" t="s">
        <v>217</v>
      </c>
      <c r="B1021">
        <v>2020</v>
      </c>
      <c r="C1021" s="10">
        <v>43888</v>
      </c>
      <c r="D1021" t="s">
        <v>20</v>
      </c>
      <c r="E1021" t="s">
        <v>121</v>
      </c>
      <c r="F1021">
        <v>2</v>
      </c>
      <c r="G1021">
        <v>5</v>
      </c>
      <c r="H1021" t="s">
        <v>200</v>
      </c>
      <c r="I1021" t="s">
        <v>23</v>
      </c>
      <c r="J1021">
        <v>10006900421</v>
      </c>
      <c r="K1021" s="19">
        <v>27.2</v>
      </c>
    </row>
    <row r="1022" spans="1:11" hidden="1" x14ac:dyDescent="0.35">
      <c r="A1022" t="s">
        <v>217</v>
      </c>
      <c r="B1022">
        <v>2020</v>
      </c>
      <c r="C1022" s="10">
        <v>43888</v>
      </c>
      <c r="D1022" t="s">
        <v>20</v>
      </c>
      <c r="E1022" t="s">
        <v>121</v>
      </c>
      <c r="F1022">
        <v>2</v>
      </c>
      <c r="G1022">
        <v>6</v>
      </c>
      <c r="H1022" t="s">
        <v>193</v>
      </c>
      <c r="I1022" t="s">
        <v>31</v>
      </c>
      <c r="J1022">
        <v>10005727327</v>
      </c>
      <c r="K1022" s="19">
        <v>34.1</v>
      </c>
    </row>
    <row r="1023" spans="1:11" hidden="1" x14ac:dyDescent="0.35">
      <c r="A1023" t="s">
        <v>222</v>
      </c>
      <c r="B1023">
        <v>2020</v>
      </c>
      <c r="C1023" s="10">
        <v>43813</v>
      </c>
      <c r="D1023" t="s">
        <v>140</v>
      </c>
      <c r="E1023" t="s">
        <v>91</v>
      </c>
      <c r="F1023">
        <v>1</v>
      </c>
      <c r="G1023">
        <v>1</v>
      </c>
      <c r="H1023" t="s">
        <v>103</v>
      </c>
      <c r="I1023" t="s">
        <v>104</v>
      </c>
      <c r="J1023">
        <v>10009010876</v>
      </c>
      <c r="K1023" s="19">
        <v>25.9</v>
      </c>
    </row>
    <row r="1024" spans="1:11" hidden="1" x14ac:dyDescent="0.35">
      <c r="A1024" t="s">
        <v>222</v>
      </c>
      <c r="B1024">
        <v>2020</v>
      </c>
      <c r="C1024" s="10">
        <v>43813</v>
      </c>
      <c r="D1024" t="s">
        <v>140</v>
      </c>
      <c r="E1024" t="s">
        <v>91</v>
      </c>
      <c r="F1024">
        <v>1</v>
      </c>
      <c r="G1024">
        <v>2</v>
      </c>
      <c r="H1024" t="s">
        <v>105</v>
      </c>
      <c r="I1024" t="s">
        <v>39</v>
      </c>
      <c r="J1024">
        <v>10052089586</v>
      </c>
      <c r="K1024" s="19">
        <v>20.9</v>
      </c>
    </row>
    <row r="1025" spans="1:11" hidden="1" x14ac:dyDescent="0.35">
      <c r="A1025" t="s">
        <v>222</v>
      </c>
      <c r="B1025">
        <v>2020</v>
      </c>
      <c r="C1025" s="10">
        <v>43813</v>
      </c>
      <c r="D1025" t="s">
        <v>140</v>
      </c>
      <c r="E1025" t="s">
        <v>91</v>
      </c>
      <c r="F1025">
        <v>1</v>
      </c>
      <c r="G1025">
        <v>9</v>
      </c>
      <c r="H1025" t="s">
        <v>203</v>
      </c>
      <c r="I1025" t="s">
        <v>198</v>
      </c>
      <c r="J1025">
        <v>10051694112</v>
      </c>
      <c r="K1025" s="19">
        <v>33</v>
      </c>
    </row>
    <row r="1026" spans="1:11" hidden="1" x14ac:dyDescent="0.35">
      <c r="A1026" t="s">
        <v>222</v>
      </c>
      <c r="B1026">
        <v>2020</v>
      </c>
      <c r="C1026" s="10">
        <v>43813</v>
      </c>
      <c r="D1026" t="s">
        <v>140</v>
      </c>
      <c r="E1026" t="s">
        <v>91</v>
      </c>
      <c r="F1026">
        <v>1</v>
      </c>
      <c r="G1026">
        <v>9</v>
      </c>
      <c r="H1026" t="s">
        <v>196</v>
      </c>
      <c r="I1026" t="s">
        <v>52</v>
      </c>
      <c r="J1026">
        <v>10004868370</v>
      </c>
      <c r="K1026" s="19">
        <v>31.9</v>
      </c>
    </row>
    <row r="1027" spans="1:11" hidden="1" x14ac:dyDescent="0.35">
      <c r="A1027" t="s">
        <v>222</v>
      </c>
      <c r="B1027">
        <v>2020</v>
      </c>
      <c r="C1027" s="10">
        <v>43813</v>
      </c>
      <c r="D1027" t="s">
        <v>140</v>
      </c>
      <c r="E1027" t="s">
        <v>91</v>
      </c>
      <c r="F1027">
        <v>1</v>
      </c>
      <c r="G1027">
        <v>9</v>
      </c>
      <c r="H1027" t="s">
        <v>221</v>
      </c>
      <c r="I1027" t="s">
        <v>31</v>
      </c>
      <c r="J1027">
        <v>10008098470</v>
      </c>
      <c r="K1027" s="19">
        <v>34.799999999999997</v>
      </c>
    </row>
    <row r="1028" spans="1:11" hidden="1" x14ac:dyDescent="0.35">
      <c r="A1028" t="s">
        <v>222</v>
      </c>
      <c r="B1028">
        <v>2020</v>
      </c>
      <c r="C1028" s="10">
        <v>43813</v>
      </c>
      <c r="D1028" t="s">
        <v>140</v>
      </c>
      <c r="E1028" t="s">
        <v>91</v>
      </c>
      <c r="F1028">
        <v>1</v>
      </c>
      <c r="G1028">
        <v>9</v>
      </c>
      <c r="H1028" t="s">
        <v>218</v>
      </c>
      <c r="I1028" t="s">
        <v>46</v>
      </c>
      <c r="J1028">
        <v>10006902239</v>
      </c>
      <c r="K1028" s="19">
        <v>28.4</v>
      </c>
    </row>
    <row r="1029" spans="1:11" hidden="1" x14ac:dyDescent="0.35">
      <c r="A1029" t="s">
        <v>222</v>
      </c>
      <c r="B1029">
        <v>2020</v>
      </c>
      <c r="C1029" s="10">
        <v>43813</v>
      </c>
      <c r="D1029" t="s">
        <v>140</v>
      </c>
      <c r="E1029" t="s">
        <v>91</v>
      </c>
      <c r="F1029">
        <v>2</v>
      </c>
      <c r="G1029">
        <v>1</v>
      </c>
      <c r="H1029" t="s">
        <v>124</v>
      </c>
      <c r="I1029" t="s">
        <v>35</v>
      </c>
      <c r="J1029">
        <v>10009012391</v>
      </c>
      <c r="K1029" s="19">
        <v>24.2</v>
      </c>
    </row>
    <row r="1030" spans="1:11" hidden="1" x14ac:dyDescent="0.35">
      <c r="A1030" t="s">
        <v>222</v>
      </c>
      <c r="B1030">
        <v>2020</v>
      </c>
      <c r="C1030" s="10">
        <v>43813</v>
      </c>
      <c r="D1030" t="s">
        <v>140</v>
      </c>
      <c r="E1030" t="s">
        <v>91</v>
      </c>
      <c r="F1030">
        <v>2</v>
      </c>
      <c r="G1030">
        <v>2</v>
      </c>
      <c r="H1030" t="s">
        <v>115</v>
      </c>
      <c r="I1030" t="s">
        <v>102</v>
      </c>
      <c r="J1030">
        <v>10009009159</v>
      </c>
      <c r="K1030" s="19">
        <v>24.8</v>
      </c>
    </row>
    <row r="1031" spans="1:11" hidden="1" x14ac:dyDescent="0.35">
      <c r="A1031" t="s">
        <v>222</v>
      </c>
      <c r="B1031">
        <v>2020</v>
      </c>
      <c r="C1031" s="10">
        <v>43813</v>
      </c>
      <c r="D1031" t="s">
        <v>140</v>
      </c>
      <c r="E1031" t="s">
        <v>91</v>
      </c>
      <c r="F1031">
        <v>2</v>
      </c>
      <c r="G1031">
        <v>3</v>
      </c>
      <c r="H1031" t="s">
        <v>54</v>
      </c>
      <c r="I1031" t="s">
        <v>42</v>
      </c>
      <c r="J1031">
        <v>10004612534</v>
      </c>
      <c r="K1031" s="19">
        <v>32.5</v>
      </c>
    </row>
    <row r="1032" spans="1:11" hidden="1" x14ac:dyDescent="0.35">
      <c r="A1032" t="s">
        <v>222</v>
      </c>
      <c r="B1032">
        <v>2020</v>
      </c>
      <c r="C1032" s="10">
        <v>43813</v>
      </c>
      <c r="D1032" t="s">
        <v>140</v>
      </c>
      <c r="E1032" t="s">
        <v>91</v>
      </c>
      <c r="F1032">
        <v>2</v>
      </c>
      <c r="G1032">
        <v>4</v>
      </c>
      <c r="H1032" t="s">
        <v>211</v>
      </c>
      <c r="I1032" t="s">
        <v>212</v>
      </c>
      <c r="J1032">
        <v>10010608447</v>
      </c>
      <c r="K1032" s="19">
        <v>22.5</v>
      </c>
    </row>
    <row r="1033" spans="1:11" hidden="1" x14ac:dyDescent="0.35">
      <c r="A1033" t="s">
        <v>222</v>
      </c>
      <c r="B1033">
        <v>2020</v>
      </c>
      <c r="C1033" s="10">
        <v>43813</v>
      </c>
      <c r="D1033" t="s">
        <v>140</v>
      </c>
      <c r="E1033" t="s">
        <v>91</v>
      </c>
      <c r="F1033">
        <v>2</v>
      </c>
      <c r="G1033">
        <v>5</v>
      </c>
      <c r="H1033" t="s">
        <v>223</v>
      </c>
      <c r="I1033" t="s">
        <v>224</v>
      </c>
      <c r="J1033">
        <v>10010920665</v>
      </c>
      <c r="K1033" s="19">
        <v>22.4</v>
      </c>
    </row>
    <row r="1034" spans="1:11" hidden="1" x14ac:dyDescent="0.35">
      <c r="A1034" t="s">
        <v>222</v>
      </c>
      <c r="B1034">
        <v>2020</v>
      </c>
      <c r="C1034" s="10">
        <v>43813</v>
      </c>
      <c r="D1034" t="s">
        <v>140</v>
      </c>
      <c r="E1034" t="s">
        <v>91</v>
      </c>
      <c r="F1034">
        <v>2</v>
      </c>
      <c r="G1034">
        <v>6</v>
      </c>
      <c r="H1034" t="s">
        <v>174</v>
      </c>
      <c r="I1034" t="s">
        <v>37</v>
      </c>
      <c r="J1034">
        <v>10006552534</v>
      </c>
      <c r="K1034" s="19">
        <v>29.6</v>
      </c>
    </row>
    <row r="1035" spans="1:11" hidden="1" x14ac:dyDescent="0.35">
      <c r="A1035" t="s">
        <v>222</v>
      </c>
      <c r="B1035">
        <v>2020</v>
      </c>
      <c r="C1035" s="10">
        <v>43813</v>
      </c>
      <c r="D1035" t="s">
        <v>140</v>
      </c>
      <c r="E1035" t="s">
        <v>91</v>
      </c>
      <c r="F1035">
        <v>3</v>
      </c>
      <c r="G1035">
        <v>1</v>
      </c>
      <c r="H1035" t="s">
        <v>106</v>
      </c>
      <c r="I1035" t="s">
        <v>102</v>
      </c>
      <c r="J1035">
        <v>10006894559</v>
      </c>
      <c r="K1035" s="19">
        <v>27.3</v>
      </c>
    </row>
    <row r="1036" spans="1:11" hidden="1" x14ac:dyDescent="0.35">
      <c r="A1036" t="s">
        <v>222</v>
      </c>
      <c r="B1036">
        <v>2020</v>
      </c>
      <c r="C1036" s="10">
        <v>43813</v>
      </c>
      <c r="D1036" t="s">
        <v>140</v>
      </c>
      <c r="E1036" t="s">
        <v>91</v>
      </c>
      <c r="F1036">
        <v>3</v>
      </c>
      <c r="G1036">
        <v>2</v>
      </c>
      <c r="H1036" t="s">
        <v>112</v>
      </c>
      <c r="I1036" t="s">
        <v>113</v>
      </c>
      <c r="J1036">
        <v>10009967641</v>
      </c>
      <c r="K1036" s="19">
        <v>22.6</v>
      </c>
    </row>
    <row r="1037" spans="1:11" hidden="1" x14ac:dyDescent="0.35">
      <c r="A1037" t="s">
        <v>222</v>
      </c>
      <c r="B1037">
        <v>2020</v>
      </c>
      <c r="C1037" s="10">
        <v>43813</v>
      </c>
      <c r="D1037" t="s">
        <v>140</v>
      </c>
      <c r="E1037" t="s">
        <v>91</v>
      </c>
      <c r="F1037">
        <v>3</v>
      </c>
      <c r="G1037">
        <v>3</v>
      </c>
      <c r="H1037" t="s">
        <v>215</v>
      </c>
      <c r="I1037" t="s">
        <v>33</v>
      </c>
      <c r="J1037">
        <v>10009307435</v>
      </c>
      <c r="K1037" s="19">
        <v>27.7</v>
      </c>
    </row>
    <row r="1038" spans="1:11" hidden="1" x14ac:dyDescent="0.35">
      <c r="A1038" t="s">
        <v>222</v>
      </c>
      <c r="B1038">
        <v>2020</v>
      </c>
      <c r="C1038" s="10">
        <v>43813</v>
      </c>
      <c r="D1038" t="s">
        <v>140</v>
      </c>
      <c r="E1038" t="s">
        <v>91</v>
      </c>
      <c r="F1038">
        <v>3</v>
      </c>
      <c r="G1038">
        <v>4</v>
      </c>
      <c r="H1038" t="s">
        <v>96</v>
      </c>
      <c r="I1038" t="s">
        <v>27</v>
      </c>
      <c r="J1038">
        <v>10015683567</v>
      </c>
      <c r="K1038" s="19">
        <v>20.9</v>
      </c>
    </row>
    <row r="1039" spans="1:11" hidden="1" x14ac:dyDescent="0.35">
      <c r="A1039" t="s">
        <v>222</v>
      </c>
      <c r="B1039">
        <v>2020</v>
      </c>
      <c r="C1039" s="10">
        <v>43813</v>
      </c>
      <c r="D1039" t="s">
        <v>140</v>
      </c>
      <c r="E1039" t="s">
        <v>91</v>
      </c>
      <c r="F1039">
        <v>3</v>
      </c>
      <c r="G1039">
        <v>5</v>
      </c>
      <c r="H1039" t="s">
        <v>206</v>
      </c>
      <c r="I1039" t="s">
        <v>207</v>
      </c>
      <c r="J1039">
        <v>10090555241</v>
      </c>
      <c r="K1039" s="19">
        <v>22</v>
      </c>
    </row>
    <row r="1040" spans="1:11" hidden="1" x14ac:dyDescent="0.35">
      <c r="A1040" t="s">
        <v>222</v>
      </c>
      <c r="B1040">
        <v>2020</v>
      </c>
      <c r="C1040" s="10">
        <v>43813</v>
      </c>
      <c r="D1040" t="s">
        <v>140</v>
      </c>
      <c r="E1040" t="s">
        <v>91</v>
      </c>
      <c r="F1040">
        <v>3</v>
      </c>
      <c r="G1040">
        <v>6</v>
      </c>
      <c r="H1040" t="s">
        <v>110</v>
      </c>
      <c r="I1040" t="s">
        <v>58</v>
      </c>
      <c r="J1040">
        <v>10010797292</v>
      </c>
      <c r="K1040" s="19">
        <v>21.7</v>
      </c>
    </row>
    <row r="1041" spans="1:11" hidden="1" x14ac:dyDescent="0.35">
      <c r="A1041" t="s">
        <v>222</v>
      </c>
      <c r="B1041">
        <v>2020</v>
      </c>
      <c r="C1041" s="10">
        <v>43813</v>
      </c>
      <c r="D1041" t="s">
        <v>140</v>
      </c>
      <c r="E1041" t="s">
        <v>91</v>
      </c>
      <c r="F1041">
        <v>4</v>
      </c>
      <c r="G1041">
        <v>1</v>
      </c>
      <c r="H1041" t="s">
        <v>197</v>
      </c>
      <c r="I1041" t="s">
        <v>198</v>
      </c>
      <c r="J1041">
        <v>10003100142</v>
      </c>
      <c r="K1041" s="19">
        <v>33.700000000000003</v>
      </c>
    </row>
    <row r="1042" spans="1:11" hidden="1" x14ac:dyDescent="0.35">
      <c r="A1042" t="s">
        <v>222</v>
      </c>
      <c r="B1042">
        <v>2020</v>
      </c>
      <c r="C1042" s="10">
        <v>43813</v>
      </c>
      <c r="D1042" t="s">
        <v>140</v>
      </c>
      <c r="E1042" t="s">
        <v>91</v>
      </c>
      <c r="F1042">
        <v>4</v>
      </c>
      <c r="G1042">
        <v>2</v>
      </c>
      <c r="H1042" t="s">
        <v>183</v>
      </c>
      <c r="I1042" t="s">
        <v>33</v>
      </c>
      <c r="J1042">
        <v>10007212639</v>
      </c>
      <c r="K1042" s="19">
        <v>28.4</v>
      </c>
    </row>
    <row r="1043" spans="1:11" hidden="1" x14ac:dyDescent="0.35">
      <c r="A1043" t="s">
        <v>222</v>
      </c>
      <c r="B1043">
        <v>2020</v>
      </c>
      <c r="C1043" s="10">
        <v>43813</v>
      </c>
      <c r="D1043" t="s">
        <v>140</v>
      </c>
      <c r="E1043" t="s">
        <v>91</v>
      </c>
      <c r="F1043">
        <v>4</v>
      </c>
      <c r="G1043">
        <v>3</v>
      </c>
      <c r="H1043" t="s">
        <v>100</v>
      </c>
      <c r="I1043" t="s">
        <v>44</v>
      </c>
      <c r="J1043">
        <v>10010830840</v>
      </c>
      <c r="K1043" s="19">
        <v>21.1</v>
      </c>
    </row>
    <row r="1044" spans="1:11" hidden="1" x14ac:dyDescent="0.35">
      <c r="A1044" t="s">
        <v>222</v>
      </c>
      <c r="B1044">
        <v>2020</v>
      </c>
      <c r="C1044" s="10">
        <v>43813</v>
      </c>
      <c r="D1044" t="s">
        <v>140</v>
      </c>
      <c r="E1044" t="s">
        <v>91</v>
      </c>
      <c r="F1044">
        <v>4</v>
      </c>
      <c r="G1044">
        <v>4</v>
      </c>
      <c r="H1044" t="s">
        <v>158</v>
      </c>
      <c r="I1044" t="s">
        <v>145</v>
      </c>
      <c r="J1044">
        <v>10010894696</v>
      </c>
      <c r="K1044" s="19">
        <v>33.6</v>
      </c>
    </row>
    <row r="1045" spans="1:11" hidden="1" x14ac:dyDescent="0.35">
      <c r="A1045" t="s">
        <v>222</v>
      </c>
      <c r="B1045">
        <v>2020</v>
      </c>
      <c r="C1045" s="10">
        <v>43813</v>
      </c>
      <c r="D1045" t="s">
        <v>140</v>
      </c>
      <c r="E1045" t="s">
        <v>91</v>
      </c>
      <c r="F1045">
        <v>4</v>
      </c>
      <c r="G1045">
        <v>5</v>
      </c>
      <c r="H1045" t="s">
        <v>153</v>
      </c>
      <c r="I1045" t="s">
        <v>154</v>
      </c>
      <c r="J1045">
        <v>10004717719</v>
      </c>
      <c r="K1045" s="19">
        <v>31</v>
      </c>
    </row>
    <row r="1046" spans="1:11" hidden="1" x14ac:dyDescent="0.35">
      <c r="A1046" t="s">
        <v>222</v>
      </c>
      <c r="B1046">
        <v>2020</v>
      </c>
      <c r="C1046" s="10">
        <v>43813</v>
      </c>
      <c r="D1046" t="s">
        <v>140</v>
      </c>
      <c r="E1046" t="s">
        <v>91</v>
      </c>
      <c r="F1046">
        <v>4</v>
      </c>
      <c r="G1046">
        <v>6</v>
      </c>
      <c r="H1046" t="s">
        <v>195</v>
      </c>
      <c r="I1046" t="s">
        <v>31</v>
      </c>
      <c r="J1046">
        <v>10005964470</v>
      </c>
      <c r="K1046" s="19">
        <v>30.7</v>
      </c>
    </row>
    <row r="1047" spans="1:11" hidden="1" x14ac:dyDescent="0.35">
      <c r="A1047" t="s">
        <v>222</v>
      </c>
      <c r="B1047">
        <v>2020</v>
      </c>
      <c r="C1047" s="10">
        <v>43813</v>
      </c>
      <c r="D1047" t="s">
        <v>140</v>
      </c>
      <c r="E1047" t="s">
        <v>91</v>
      </c>
      <c r="F1047">
        <v>4</v>
      </c>
      <c r="G1047">
        <v>7</v>
      </c>
      <c r="H1047" t="s">
        <v>171</v>
      </c>
      <c r="I1047" t="s">
        <v>82</v>
      </c>
      <c r="J1047">
        <v>10007073506</v>
      </c>
      <c r="K1047" s="19">
        <v>29.4</v>
      </c>
    </row>
    <row r="1048" spans="1:11" hidden="1" x14ac:dyDescent="0.35">
      <c r="A1048" t="s">
        <v>222</v>
      </c>
      <c r="B1048">
        <v>2020</v>
      </c>
      <c r="C1048" s="10">
        <v>43813</v>
      </c>
      <c r="D1048" t="s">
        <v>140</v>
      </c>
      <c r="E1048" t="s">
        <v>117</v>
      </c>
      <c r="F1048">
        <v>1</v>
      </c>
      <c r="G1048">
        <v>1</v>
      </c>
      <c r="H1048" t="s">
        <v>195</v>
      </c>
      <c r="I1048" t="s">
        <v>31</v>
      </c>
      <c r="J1048">
        <v>10005964470</v>
      </c>
      <c r="K1048" s="19">
        <v>30.7</v>
      </c>
    </row>
    <row r="1049" spans="1:11" hidden="1" x14ac:dyDescent="0.35">
      <c r="A1049" t="s">
        <v>222</v>
      </c>
      <c r="B1049">
        <v>2020</v>
      </c>
      <c r="C1049" s="10">
        <v>43813</v>
      </c>
      <c r="D1049" t="s">
        <v>140</v>
      </c>
      <c r="E1049" t="s">
        <v>117</v>
      </c>
      <c r="F1049">
        <v>1</v>
      </c>
      <c r="G1049">
        <v>2</v>
      </c>
      <c r="H1049" t="s">
        <v>206</v>
      </c>
      <c r="I1049" t="s">
        <v>207</v>
      </c>
      <c r="J1049">
        <v>10090555241</v>
      </c>
      <c r="K1049" s="19">
        <v>22</v>
      </c>
    </row>
    <row r="1050" spans="1:11" hidden="1" x14ac:dyDescent="0.35">
      <c r="A1050" t="s">
        <v>222</v>
      </c>
      <c r="B1050">
        <v>2020</v>
      </c>
      <c r="C1050" s="10">
        <v>43813</v>
      </c>
      <c r="D1050" t="s">
        <v>140</v>
      </c>
      <c r="E1050" t="s">
        <v>117</v>
      </c>
      <c r="F1050">
        <v>1</v>
      </c>
      <c r="G1050">
        <v>3</v>
      </c>
      <c r="H1050" t="s">
        <v>223</v>
      </c>
      <c r="I1050" t="s">
        <v>224</v>
      </c>
      <c r="J1050">
        <v>10010920665</v>
      </c>
      <c r="K1050" s="19">
        <v>22.4</v>
      </c>
    </row>
    <row r="1051" spans="1:11" hidden="1" x14ac:dyDescent="0.35">
      <c r="A1051" t="s">
        <v>222</v>
      </c>
      <c r="B1051">
        <v>2020</v>
      </c>
      <c r="C1051" s="10">
        <v>43813</v>
      </c>
      <c r="D1051" t="s">
        <v>140</v>
      </c>
      <c r="E1051" t="s">
        <v>117</v>
      </c>
      <c r="F1051">
        <v>2</v>
      </c>
      <c r="G1051">
        <v>1</v>
      </c>
      <c r="H1051" t="s">
        <v>54</v>
      </c>
      <c r="I1051" t="s">
        <v>42</v>
      </c>
      <c r="J1051">
        <v>10004612534</v>
      </c>
      <c r="K1051" s="19">
        <v>32.5</v>
      </c>
    </row>
    <row r="1052" spans="1:11" hidden="1" x14ac:dyDescent="0.35">
      <c r="A1052" t="s">
        <v>222</v>
      </c>
      <c r="B1052">
        <v>2020</v>
      </c>
      <c r="C1052" s="10">
        <v>43813</v>
      </c>
      <c r="D1052" t="s">
        <v>140</v>
      </c>
      <c r="E1052" t="s">
        <v>117</v>
      </c>
      <c r="F1052">
        <v>2</v>
      </c>
      <c r="G1052">
        <v>2</v>
      </c>
      <c r="H1052" t="s">
        <v>96</v>
      </c>
      <c r="I1052" t="s">
        <v>27</v>
      </c>
      <c r="J1052">
        <v>10015683567</v>
      </c>
      <c r="K1052" s="19">
        <v>20.9</v>
      </c>
    </row>
    <row r="1053" spans="1:11" hidden="1" x14ac:dyDescent="0.35">
      <c r="A1053" t="s">
        <v>222</v>
      </c>
      <c r="B1053">
        <v>2020</v>
      </c>
      <c r="C1053" s="10">
        <v>43813</v>
      </c>
      <c r="D1053" t="s">
        <v>140</v>
      </c>
      <c r="E1053" t="s">
        <v>117</v>
      </c>
      <c r="F1053">
        <v>2</v>
      </c>
      <c r="G1053">
        <v>3</v>
      </c>
      <c r="H1053" t="s">
        <v>158</v>
      </c>
      <c r="I1053" t="s">
        <v>145</v>
      </c>
      <c r="J1053">
        <v>10010894696</v>
      </c>
      <c r="K1053" s="19">
        <v>33.6</v>
      </c>
    </row>
    <row r="1054" spans="1:11" hidden="1" x14ac:dyDescent="0.35">
      <c r="A1054" t="s">
        <v>222</v>
      </c>
      <c r="B1054">
        <v>2020</v>
      </c>
      <c r="C1054" s="10">
        <v>43813</v>
      </c>
      <c r="D1054" t="s">
        <v>140</v>
      </c>
      <c r="E1054" t="s">
        <v>117</v>
      </c>
      <c r="F1054">
        <v>2</v>
      </c>
      <c r="G1054">
        <v>4</v>
      </c>
      <c r="H1054" t="s">
        <v>203</v>
      </c>
      <c r="I1054" t="s">
        <v>198</v>
      </c>
      <c r="J1054">
        <v>10051694112</v>
      </c>
      <c r="K1054" s="19">
        <v>33</v>
      </c>
    </row>
    <row r="1055" spans="1:11" hidden="1" x14ac:dyDescent="0.35">
      <c r="A1055" t="s">
        <v>222</v>
      </c>
      <c r="B1055">
        <v>2020</v>
      </c>
      <c r="C1055" s="10">
        <v>43813</v>
      </c>
      <c r="D1055" t="s">
        <v>140</v>
      </c>
      <c r="E1055" t="s">
        <v>117</v>
      </c>
      <c r="F1055">
        <v>3</v>
      </c>
      <c r="G1055">
        <v>1</v>
      </c>
      <c r="H1055" t="s">
        <v>215</v>
      </c>
      <c r="I1055" t="s">
        <v>33</v>
      </c>
      <c r="J1055">
        <v>10009307435</v>
      </c>
      <c r="K1055" s="19">
        <v>27.7</v>
      </c>
    </row>
    <row r="1056" spans="1:11" hidden="1" x14ac:dyDescent="0.35">
      <c r="A1056" t="s">
        <v>222</v>
      </c>
      <c r="B1056">
        <v>2020</v>
      </c>
      <c r="C1056" s="10">
        <v>43813</v>
      </c>
      <c r="D1056" t="s">
        <v>140</v>
      </c>
      <c r="E1056" t="s">
        <v>117</v>
      </c>
      <c r="F1056">
        <v>3</v>
      </c>
      <c r="G1056">
        <v>2</v>
      </c>
      <c r="H1056" t="s">
        <v>211</v>
      </c>
      <c r="I1056" t="s">
        <v>212</v>
      </c>
      <c r="J1056">
        <v>10010608447</v>
      </c>
      <c r="K1056" s="19">
        <v>22.5</v>
      </c>
    </row>
    <row r="1057" spans="1:11" hidden="1" x14ac:dyDescent="0.35">
      <c r="A1057" t="s">
        <v>222</v>
      </c>
      <c r="B1057">
        <v>2020</v>
      </c>
      <c r="C1057" s="10">
        <v>43813</v>
      </c>
      <c r="D1057" t="s">
        <v>140</v>
      </c>
      <c r="E1057" t="s">
        <v>117</v>
      </c>
      <c r="F1057">
        <v>3</v>
      </c>
      <c r="G1057">
        <v>3</v>
      </c>
      <c r="H1057" t="s">
        <v>153</v>
      </c>
      <c r="I1057" t="s">
        <v>154</v>
      </c>
      <c r="J1057">
        <v>10004717719</v>
      </c>
      <c r="K1057" s="19">
        <v>31</v>
      </c>
    </row>
    <row r="1058" spans="1:11" hidden="1" x14ac:dyDescent="0.35">
      <c r="A1058" t="s">
        <v>222</v>
      </c>
      <c r="B1058">
        <v>2020</v>
      </c>
      <c r="C1058" s="10">
        <v>43813</v>
      </c>
      <c r="D1058" t="s">
        <v>140</v>
      </c>
      <c r="E1058" t="s">
        <v>117</v>
      </c>
      <c r="F1058">
        <v>3</v>
      </c>
      <c r="G1058">
        <v>4</v>
      </c>
      <c r="H1058" t="s">
        <v>110</v>
      </c>
      <c r="I1058" t="s">
        <v>58</v>
      </c>
      <c r="J1058">
        <v>10010797292</v>
      </c>
      <c r="K1058" s="19">
        <v>21.7</v>
      </c>
    </row>
    <row r="1059" spans="1:11" hidden="1" x14ac:dyDescent="0.35">
      <c r="A1059" t="s">
        <v>222</v>
      </c>
      <c r="B1059">
        <v>2020</v>
      </c>
      <c r="C1059" s="10">
        <v>43813</v>
      </c>
      <c r="D1059" t="s">
        <v>140</v>
      </c>
      <c r="E1059" t="s">
        <v>117</v>
      </c>
      <c r="F1059">
        <v>4</v>
      </c>
      <c r="G1059">
        <v>1</v>
      </c>
      <c r="H1059" t="s">
        <v>100</v>
      </c>
      <c r="I1059" t="s">
        <v>44</v>
      </c>
      <c r="J1059">
        <v>10010830840</v>
      </c>
      <c r="K1059" s="19">
        <v>21.1</v>
      </c>
    </row>
    <row r="1060" spans="1:11" hidden="1" x14ac:dyDescent="0.35">
      <c r="A1060" t="s">
        <v>222</v>
      </c>
      <c r="B1060">
        <v>2020</v>
      </c>
      <c r="C1060" s="10">
        <v>43813</v>
      </c>
      <c r="D1060" t="s">
        <v>140</v>
      </c>
      <c r="E1060" t="s">
        <v>117</v>
      </c>
      <c r="F1060">
        <v>4</v>
      </c>
      <c r="G1060">
        <v>2</v>
      </c>
      <c r="H1060" t="s">
        <v>174</v>
      </c>
      <c r="I1060" t="s">
        <v>37</v>
      </c>
      <c r="J1060">
        <v>10006552534</v>
      </c>
      <c r="K1060" s="19">
        <v>29.6</v>
      </c>
    </row>
    <row r="1061" spans="1:11" hidden="1" x14ac:dyDescent="0.35">
      <c r="A1061" t="s">
        <v>222</v>
      </c>
      <c r="B1061">
        <v>2020</v>
      </c>
      <c r="C1061" s="10">
        <v>43813</v>
      </c>
      <c r="D1061" t="s">
        <v>140</v>
      </c>
      <c r="E1061" t="s">
        <v>117</v>
      </c>
      <c r="F1061">
        <v>4</v>
      </c>
      <c r="G1061">
        <v>3</v>
      </c>
      <c r="H1061" t="s">
        <v>218</v>
      </c>
      <c r="I1061" t="s">
        <v>46</v>
      </c>
      <c r="J1061">
        <v>10006902239</v>
      </c>
      <c r="K1061" s="19">
        <v>28.4</v>
      </c>
    </row>
    <row r="1062" spans="1:11" hidden="1" x14ac:dyDescent="0.35">
      <c r="A1062" t="s">
        <v>222</v>
      </c>
      <c r="B1062">
        <v>2020</v>
      </c>
      <c r="C1062" s="10">
        <v>43813</v>
      </c>
      <c r="D1062" t="s">
        <v>140</v>
      </c>
      <c r="E1062" t="s">
        <v>117</v>
      </c>
      <c r="F1062">
        <v>4</v>
      </c>
      <c r="G1062">
        <v>4</v>
      </c>
      <c r="H1062" t="s">
        <v>171</v>
      </c>
      <c r="I1062" t="s">
        <v>82</v>
      </c>
      <c r="J1062">
        <v>10007073506</v>
      </c>
      <c r="K1062" s="19">
        <v>29.4</v>
      </c>
    </row>
    <row r="1063" spans="1:11" hidden="1" x14ac:dyDescent="0.35">
      <c r="A1063" t="s">
        <v>222</v>
      </c>
      <c r="B1063">
        <v>2020</v>
      </c>
      <c r="C1063" s="10">
        <v>43813</v>
      </c>
      <c r="D1063" t="s">
        <v>140</v>
      </c>
      <c r="E1063" t="s">
        <v>119</v>
      </c>
      <c r="F1063">
        <v>1</v>
      </c>
      <c r="G1063">
        <v>1</v>
      </c>
      <c r="H1063" t="s">
        <v>197</v>
      </c>
      <c r="I1063" t="s">
        <v>198</v>
      </c>
      <c r="J1063">
        <v>10003100142</v>
      </c>
      <c r="K1063" s="19">
        <v>33.700000000000003</v>
      </c>
    </row>
    <row r="1064" spans="1:11" hidden="1" x14ac:dyDescent="0.35">
      <c r="A1064" t="s">
        <v>222</v>
      </c>
      <c r="B1064">
        <v>2020</v>
      </c>
      <c r="C1064" s="10">
        <v>43813</v>
      </c>
      <c r="D1064" t="s">
        <v>140</v>
      </c>
      <c r="E1064" t="s">
        <v>119</v>
      </c>
      <c r="F1064">
        <v>1</v>
      </c>
      <c r="G1064">
        <v>2</v>
      </c>
      <c r="H1064" t="s">
        <v>112</v>
      </c>
      <c r="I1064" t="s">
        <v>113</v>
      </c>
      <c r="J1064">
        <v>10009967641</v>
      </c>
      <c r="K1064" s="19">
        <v>22.6</v>
      </c>
    </row>
    <row r="1065" spans="1:11" hidden="1" x14ac:dyDescent="0.35">
      <c r="A1065" t="s">
        <v>222</v>
      </c>
      <c r="B1065">
        <v>2020</v>
      </c>
      <c r="C1065" s="10">
        <v>43813</v>
      </c>
      <c r="D1065" t="s">
        <v>140</v>
      </c>
      <c r="E1065" t="s">
        <v>119</v>
      </c>
      <c r="F1065">
        <v>1</v>
      </c>
      <c r="G1065">
        <v>3</v>
      </c>
      <c r="H1065" t="s">
        <v>103</v>
      </c>
      <c r="I1065" t="s">
        <v>104</v>
      </c>
      <c r="J1065">
        <v>10009010876</v>
      </c>
      <c r="K1065" s="19">
        <v>25.9</v>
      </c>
    </row>
    <row r="1066" spans="1:11" hidden="1" x14ac:dyDescent="0.35">
      <c r="A1066" t="s">
        <v>222</v>
      </c>
      <c r="B1066">
        <v>2020</v>
      </c>
      <c r="C1066" s="10">
        <v>43813</v>
      </c>
      <c r="D1066" t="s">
        <v>140</v>
      </c>
      <c r="E1066" t="s">
        <v>119</v>
      </c>
      <c r="F1066">
        <v>1</v>
      </c>
      <c r="G1066">
        <v>4</v>
      </c>
      <c r="H1066" t="s">
        <v>215</v>
      </c>
      <c r="I1066" t="s">
        <v>33</v>
      </c>
      <c r="J1066">
        <v>10009307435</v>
      </c>
      <c r="K1066" s="19">
        <v>27.7</v>
      </c>
    </row>
    <row r="1067" spans="1:11" hidden="1" x14ac:dyDescent="0.35">
      <c r="A1067" t="s">
        <v>222</v>
      </c>
      <c r="B1067">
        <v>2020</v>
      </c>
      <c r="C1067" s="10">
        <v>43813</v>
      </c>
      <c r="D1067" t="s">
        <v>140</v>
      </c>
      <c r="E1067" t="s">
        <v>119</v>
      </c>
      <c r="F1067">
        <v>1</v>
      </c>
      <c r="G1067">
        <v>5</v>
      </c>
      <c r="H1067" t="s">
        <v>195</v>
      </c>
      <c r="I1067" t="s">
        <v>31</v>
      </c>
      <c r="J1067">
        <v>10005964470</v>
      </c>
      <c r="K1067" s="19">
        <v>30.7</v>
      </c>
    </row>
    <row r="1068" spans="1:11" hidden="1" x14ac:dyDescent="0.35">
      <c r="A1068" t="s">
        <v>222</v>
      </c>
      <c r="B1068">
        <v>2020</v>
      </c>
      <c r="C1068" s="10">
        <v>43813</v>
      </c>
      <c r="D1068" t="s">
        <v>140</v>
      </c>
      <c r="E1068" t="s">
        <v>119</v>
      </c>
      <c r="F1068">
        <v>1</v>
      </c>
      <c r="G1068">
        <v>6</v>
      </c>
      <c r="H1068" t="s">
        <v>115</v>
      </c>
      <c r="I1068" t="s">
        <v>102</v>
      </c>
      <c r="J1068">
        <v>10009009159</v>
      </c>
      <c r="K1068" s="19">
        <v>24.8</v>
      </c>
    </row>
    <row r="1069" spans="1:11" hidden="1" x14ac:dyDescent="0.35">
      <c r="A1069" t="s">
        <v>222</v>
      </c>
      <c r="B1069">
        <v>2020</v>
      </c>
      <c r="C1069" s="10">
        <v>43813</v>
      </c>
      <c r="D1069" t="s">
        <v>140</v>
      </c>
      <c r="E1069" t="s">
        <v>119</v>
      </c>
      <c r="F1069">
        <v>2</v>
      </c>
      <c r="G1069">
        <v>1</v>
      </c>
      <c r="H1069" t="s">
        <v>106</v>
      </c>
      <c r="I1069" t="s">
        <v>102</v>
      </c>
      <c r="J1069">
        <v>10006894559</v>
      </c>
      <c r="K1069" s="19">
        <v>27.3</v>
      </c>
    </row>
    <row r="1070" spans="1:11" hidden="1" x14ac:dyDescent="0.35">
      <c r="A1070" t="s">
        <v>222</v>
      </c>
      <c r="B1070">
        <v>2020</v>
      </c>
      <c r="C1070" s="10">
        <v>43813</v>
      </c>
      <c r="D1070" t="s">
        <v>140</v>
      </c>
      <c r="E1070" t="s">
        <v>119</v>
      </c>
      <c r="F1070">
        <v>2</v>
      </c>
      <c r="G1070">
        <v>2</v>
      </c>
      <c r="H1070" t="s">
        <v>54</v>
      </c>
      <c r="I1070" t="s">
        <v>42</v>
      </c>
      <c r="J1070">
        <v>10004612534</v>
      </c>
      <c r="K1070" s="19">
        <v>32.5</v>
      </c>
    </row>
    <row r="1071" spans="1:11" hidden="1" x14ac:dyDescent="0.35">
      <c r="A1071" t="s">
        <v>222</v>
      </c>
      <c r="B1071">
        <v>2020</v>
      </c>
      <c r="C1071" s="10">
        <v>43813</v>
      </c>
      <c r="D1071" t="s">
        <v>140</v>
      </c>
      <c r="E1071" t="s">
        <v>119</v>
      </c>
      <c r="F1071">
        <v>2</v>
      </c>
      <c r="G1071">
        <v>3</v>
      </c>
      <c r="H1071" t="s">
        <v>100</v>
      </c>
      <c r="I1071" t="s">
        <v>44</v>
      </c>
      <c r="J1071">
        <v>10010830840</v>
      </c>
      <c r="K1071" s="19">
        <v>21.1</v>
      </c>
    </row>
    <row r="1072" spans="1:11" hidden="1" x14ac:dyDescent="0.35">
      <c r="A1072" t="s">
        <v>222</v>
      </c>
      <c r="B1072">
        <v>2020</v>
      </c>
      <c r="C1072" s="10">
        <v>43813</v>
      </c>
      <c r="D1072" t="s">
        <v>140</v>
      </c>
      <c r="E1072" t="s">
        <v>119</v>
      </c>
      <c r="F1072">
        <v>2</v>
      </c>
      <c r="G1072">
        <v>4</v>
      </c>
      <c r="H1072" t="s">
        <v>183</v>
      </c>
      <c r="I1072" t="s">
        <v>33</v>
      </c>
      <c r="J1072">
        <v>10007212639</v>
      </c>
      <c r="K1072" s="19">
        <v>28.4</v>
      </c>
    </row>
    <row r="1073" spans="1:11" hidden="1" x14ac:dyDescent="0.35">
      <c r="A1073" t="s">
        <v>222</v>
      </c>
      <c r="B1073">
        <v>2020</v>
      </c>
      <c r="C1073" s="10">
        <v>43813</v>
      </c>
      <c r="D1073" t="s">
        <v>140</v>
      </c>
      <c r="E1073" t="s">
        <v>119</v>
      </c>
      <c r="F1073">
        <v>2</v>
      </c>
      <c r="G1073">
        <v>5</v>
      </c>
      <c r="H1073" t="s">
        <v>105</v>
      </c>
      <c r="I1073" t="s">
        <v>39</v>
      </c>
      <c r="J1073">
        <v>10052089586</v>
      </c>
      <c r="K1073" s="19">
        <v>20.9</v>
      </c>
    </row>
    <row r="1074" spans="1:11" hidden="1" x14ac:dyDescent="0.35">
      <c r="A1074" t="s">
        <v>222</v>
      </c>
      <c r="B1074">
        <v>2020</v>
      </c>
      <c r="C1074" s="10">
        <v>43813</v>
      </c>
      <c r="D1074" t="s">
        <v>140</v>
      </c>
      <c r="E1074" t="s">
        <v>119</v>
      </c>
      <c r="F1074">
        <v>2</v>
      </c>
      <c r="G1074">
        <v>6</v>
      </c>
      <c r="H1074" t="s">
        <v>124</v>
      </c>
      <c r="I1074" t="s">
        <v>35</v>
      </c>
      <c r="J1074">
        <v>10009012391</v>
      </c>
      <c r="K1074" s="19">
        <v>24.2</v>
      </c>
    </row>
    <row r="1075" spans="1:11" hidden="1" x14ac:dyDescent="0.35">
      <c r="A1075" t="s">
        <v>222</v>
      </c>
      <c r="B1075">
        <v>2020</v>
      </c>
      <c r="C1075" s="10">
        <v>43813</v>
      </c>
      <c r="D1075" t="s">
        <v>140</v>
      </c>
      <c r="E1075" t="s">
        <v>121</v>
      </c>
      <c r="F1075">
        <v>1</v>
      </c>
      <c r="G1075">
        <v>1</v>
      </c>
      <c r="H1075" t="s">
        <v>100</v>
      </c>
      <c r="I1075" t="s">
        <v>44</v>
      </c>
      <c r="J1075">
        <v>10010830840</v>
      </c>
      <c r="K1075" s="19">
        <v>21.1</v>
      </c>
    </row>
    <row r="1076" spans="1:11" hidden="1" x14ac:dyDescent="0.35">
      <c r="A1076" t="s">
        <v>222</v>
      </c>
      <c r="B1076">
        <v>2020</v>
      </c>
      <c r="C1076" s="10">
        <v>43813</v>
      </c>
      <c r="D1076" t="s">
        <v>140</v>
      </c>
      <c r="E1076" t="s">
        <v>121</v>
      </c>
      <c r="F1076">
        <v>1</v>
      </c>
      <c r="G1076">
        <v>2</v>
      </c>
      <c r="H1076" t="s">
        <v>106</v>
      </c>
      <c r="I1076" t="s">
        <v>102</v>
      </c>
      <c r="J1076">
        <v>10006894559</v>
      </c>
      <c r="K1076" s="19">
        <v>27.3</v>
      </c>
    </row>
    <row r="1077" spans="1:11" hidden="1" x14ac:dyDescent="0.35">
      <c r="A1077" t="s">
        <v>222</v>
      </c>
      <c r="B1077">
        <v>2020</v>
      </c>
      <c r="C1077" s="10">
        <v>43813</v>
      </c>
      <c r="D1077" t="s">
        <v>140</v>
      </c>
      <c r="E1077" t="s">
        <v>121</v>
      </c>
      <c r="F1077">
        <v>1</v>
      </c>
      <c r="G1077">
        <v>3</v>
      </c>
      <c r="H1077" t="s">
        <v>54</v>
      </c>
      <c r="I1077" t="s">
        <v>42</v>
      </c>
      <c r="J1077">
        <v>10004612534</v>
      </c>
      <c r="K1077" s="19">
        <v>32.5</v>
      </c>
    </row>
    <row r="1078" spans="1:11" hidden="1" x14ac:dyDescent="0.35">
      <c r="A1078" t="s">
        <v>222</v>
      </c>
      <c r="B1078">
        <v>2020</v>
      </c>
      <c r="C1078" s="10">
        <v>43813</v>
      </c>
      <c r="D1078" t="s">
        <v>140</v>
      </c>
      <c r="E1078" t="s">
        <v>121</v>
      </c>
      <c r="F1078">
        <v>1</v>
      </c>
      <c r="G1078">
        <v>4</v>
      </c>
      <c r="H1078" t="s">
        <v>112</v>
      </c>
      <c r="I1078" t="s">
        <v>113</v>
      </c>
      <c r="J1078">
        <v>10009967641</v>
      </c>
      <c r="K1078" s="19">
        <v>22.6</v>
      </c>
    </row>
    <row r="1079" spans="1:11" hidden="1" x14ac:dyDescent="0.35">
      <c r="A1079" t="s">
        <v>222</v>
      </c>
      <c r="B1079">
        <v>2020</v>
      </c>
      <c r="C1079" s="10">
        <v>43813</v>
      </c>
      <c r="D1079" t="s">
        <v>140</v>
      </c>
      <c r="E1079" t="s">
        <v>121</v>
      </c>
      <c r="F1079">
        <v>1</v>
      </c>
      <c r="G1079">
        <v>5</v>
      </c>
      <c r="H1079" t="s">
        <v>197</v>
      </c>
      <c r="I1079" t="s">
        <v>198</v>
      </c>
      <c r="J1079">
        <v>10003100142</v>
      </c>
      <c r="K1079" s="19">
        <v>33.700000000000003</v>
      </c>
    </row>
    <row r="1080" spans="1:11" hidden="1" x14ac:dyDescent="0.35">
      <c r="A1080" t="s">
        <v>222</v>
      </c>
      <c r="B1080">
        <v>2020</v>
      </c>
      <c r="C1080" s="10">
        <v>43813</v>
      </c>
      <c r="D1080" t="s">
        <v>140</v>
      </c>
      <c r="E1080" t="s">
        <v>121</v>
      </c>
      <c r="F1080">
        <v>1</v>
      </c>
      <c r="G1080">
        <v>5</v>
      </c>
      <c r="H1080" t="s">
        <v>103</v>
      </c>
      <c r="I1080" t="s">
        <v>104</v>
      </c>
      <c r="J1080">
        <v>10009010876</v>
      </c>
      <c r="K1080" s="19">
        <v>25.9</v>
      </c>
    </row>
    <row r="1081" spans="1:11" hidden="1" x14ac:dyDescent="0.35">
      <c r="A1081" t="s">
        <v>222</v>
      </c>
      <c r="B1081">
        <v>2020</v>
      </c>
      <c r="C1081" s="10">
        <v>43813</v>
      </c>
      <c r="D1081" t="s">
        <v>140</v>
      </c>
      <c r="E1081" t="s">
        <v>121</v>
      </c>
      <c r="F1081">
        <v>2</v>
      </c>
      <c r="G1081">
        <v>1</v>
      </c>
      <c r="H1081" t="s">
        <v>195</v>
      </c>
      <c r="I1081" t="s">
        <v>31</v>
      </c>
      <c r="J1081">
        <v>10005964470</v>
      </c>
      <c r="K1081" s="19">
        <v>30.7</v>
      </c>
    </row>
    <row r="1082" spans="1:11" hidden="1" x14ac:dyDescent="0.35">
      <c r="A1082" t="s">
        <v>222</v>
      </c>
      <c r="B1082">
        <v>2020</v>
      </c>
      <c r="C1082" s="10">
        <v>43813</v>
      </c>
      <c r="D1082" t="s">
        <v>140</v>
      </c>
      <c r="E1082" t="s">
        <v>121</v>
      </c>
      <c r="F1082">
        <v>2</v>
      </c>
      <c r="G1082">
        <v>2</v>
      </c>
      <c r="H1082" t="s">
        <v>115</v>
      </c>
      <c r="I1082" t="s">
        <v>102</v>
      </c>
      <c r="J1082">
        <v>10009009159</v>
      </c>
      <c r="K1082" s="19">
        <v>24.8</v>
      </c>
    </row>
    <row r="1083" spans="1:11" hidden="1" x14ac:dyDescent="0.35">
      <c r="A1083" t="s">
        <v>222</v>
      </c>
      <c r="B1083">
        <v>2020</v>
      </c>
      <c r="C1083" s="10">
        <v>43813</v>
      </c>
      <c r="D1083" t="s">
        <v>140</v>
      </c>
      <c r="E1083" t="s">
        <v>121</v>
      </c>
      <c r="F1083">
        <v>2</v>
      </c>
      <c r="G1083">
        <v>3</v>
      </c>
      <c r="H1083" t="s">
        <v>124</v>
      </c>
      <c r="I1083" t="s">
        <v>35</v>
      </c>
      <c r="J1083">
        <v>10009012391</v>
      </c>
      <c r="K1083" s="19">
        <v>24.2</v>
      </c>
    </row>
    <row r="1084" spans="1:11" hidden="1" x14ac:dyDescent="0.35">
      <c r="A1084" t="s">
        <v>222</v>
      </c>
      <c r="B1084">
        <v>2020</v>
      </c>
      <c r="C1084" s="10">
        <v>43813</v>
      </c>
      <c r="D1084" t="s">
        <v>140</v>
      </c>
      <c r="E1084" t="s">
        <v>121</v>
      </c>
      <c r="F1084">
        <v>2</v>
      </c>
      <c r="G1084">
        <v>4</v>
      </c>
      <c r="H1084" t="s">
        <v>183</v>
      </c>
      <c r="I1084" t="s">
        <v>33</v>
      </c>
      <c r="J1084">
        <v>10007212639</v>
      </c>
      <c r="K1084" s="19">
        <v>28.4</v>
      </c>
    </row>
    <row r="1085" spans="1:11" hidden="1" x14ac:dyDescent="0.35">
      <c r="A1085" t="s">
        <v>222</v>
      </c>
      <c r="B1085">
        <v>2020</v>
      </c>
      <c r="C1085" s="10">
        <v>43813</v>
      </c>
      <c r="D1085" t="s">
        <v>140</v>
      </c>
      <c r="E1085" t="s">
        <v>121</v>
      </c>
      <c r="F1085">
        <v>2</v>
      </c>
      <c r="G1085">
        <v>5</v>
      </c>
      <c r="H1085" t="s">
        <v>105</v>
      </c>
      <c r="I1085" t="s">
        <v>39</v>
      </c>
      <c r="J1085">
        <v>10052089586</v>
      </c>
      <c r="K1085" s="19">
        <v>20.9</v>
      </c>
    </row>
    <row r="1086" spans="1:11" hidden="1" x14ac:dyDescent="0.35">
      <c r="A1086" t="s">
        <v>222</v>
      </c>
      <c r="B1086">
        <v>2020</v>
      </c>
      <c r="C1086" s="10">
        <v>43813</v>
      </c>
      <c r="D1086" t="s">
        <v>140</v>
      </c>
      <c r="E1086" t="s">
        <v>121</v>
      </c>
      <c r="F1086">
        <v>2</v>
      </c>
      <c r="G1086">
        <v>6</v>
      </c>
      <c r="H1086" t="s">
        <v>215</v>
      </c>
      <c r="I1086" t="s">
        <v>33</v>
      </c>
      <c r="J1086">
        <v>10009307435</v>
      </c>
      <c r="K1086" s="19">
        <v>27.7</v>
      </c>
    </row>
    <row r="1087" spans="1:11" hidden="1" x14ac:dyDescent="0.35">
      <c r="A1087" t="s">
        <v>225</v>
      </c>
      <c r="B1087">
        <v>2020</v>
      </c>
      <c r="C1087" s="10">
        <v>43806</v>
      </c>
      <c r="D1087" t="s">
        <v>140</v>
      </c>
      <c r="E1087" t="s">
        <v>91</v>
      </c>
      <c r="F1087">
        <v>1</v>
      </c>
      <c r="G1087">
        <v>1</v>
      </c>
      <c r="H1087" t="s">
        <v>183</v>
      </c>
      <c r="I1087" t="s">
        <v>33</v>
      </c>
      <c r="J1087">
        <v>10007212639</v>
      </c>
      <c r="K1087" s="19">
        <v>28.4</v>
      </c>
    </row>
    <row r="1088" spans="1:11" hidden="1" x14ac:dyDescent="0.35">
      <c r="A1088" t="s">
        <v>225</v>
      </c>
      <c r="B1088">
        <v>2020</v>
      </c>
      <c r="C1088" s="10">
        <v>43806</v>
      </c>
      <c r="D1088" t="s">
        <v>140</v>
      </c>
      <c r="E1088" t="s">
        <v>91</v>
      </c>
      <c r="F1088">
        <v>1</v>
      </c>
      <c r="G1088">
        <v>2</v>
      </c>
      <c r="H1088" t="s">
        <v>103</v>
      </c>
      <c r="I1088" t="s">
        <v>104</v>
      </c>
      <c r="J1088">
        <v>10009010876</v>
      </c>
      <c r="K1088" s="19">
        <v>25.8</v>
      </c>
    </row>
    <row r="1089" spans="1:11" hidden="1" x14ac:dyDescent="0.35">
      <c r="A1089" t="s">
        <v>225</v>
      </c>
      <c r="B1089">
        <v>2020</v>
      </c>
      <c r="C1089" s="10">
        <v>43806</v>
      </c>
      <c r="D1089" t="s">
        <v>140</v>
      </c>
      <c r="E1089" t="s">
        <v>91</v>
      </c>
      <c r="F1089">
        <v>1</v>
      </c>
      <c r="G1089">
        <v>3</v>
      </c>
      <c r="H1089" t="s">
        <v>206</v>
      </c>
      <c r="I1089" t="s">
        <v>207</v>
      </c>
      <c r="J1089">
        <v>10090555241</v>
      </c>
      <c r="K1089" s="19">
        <v>21.9</v>
      </c>
    </row>
    <row r="1090" spans="1:11" hidden="1" x14ac:dyDescent="0.35">
      <c r="A1090" t="s">
        <v>225</v>
      </c>
      <c r="B1090">
        <v>2020</v>
      </c>
      <c r="C1090" s="10">
        <v>43806</v>
      </c>
      <c r="D1090" t="s">
        <v>140</v>
      </c>
      <c r="E1090" t="s">
        <v>91</v>
      </c>
      <c r="F1090">
        <v>1</v>
      </c>
      <c r="G1090">
        <v>4</v>
      </c>
      <c r="H1090" t="s">
        <v>218</v>
      </c>
      <c r="I1090" t="s">
        <v>46</v>
      </c>
      <c r="J1090">
        <v>10006902239</v>
      </c>
      <c r="K1090" s="19">
        <v>28.4</v>
      </c>
    </row>
    <row r="1091" spans="1:11" hidden="1" x14ac:dyDescent="0.35">
      <c r="A1091" t="s">
        <v>225</v>
      </c>
      <c r="B1091">
        <v>2020</v>
      </c>
      <c r="C1091" s="10">
        <v>43806</v>
      </c>
      <c r="D1091" t="s">
        <v>140</v>
      </c>
      <c r="E1091" t="s">
        <v>91</v>
      </c>
      <c r="F1091">
        <v>1</v>
      </c>
      <c r="G1091">
        <v>5</v>
      </c>
      <c r="H1091" t="s">
        <v>193</v>
      </c>
      <c r="I1091" t="s">
        <v>31</v>
      </c>
      <c r="J1091">
        <v>10005727327</v>
      </c>
      <c r="K1091" s="19">
        <v>33.9</v>
      </c>
    </row>
    <row r="1092" spans="1:11" hidden="1" x14ac:dyDescent="0.35">
      <c r="A1092" t="s">
        <v>225</v>
      </c>
      <c r="B1092">
        <v>2020</v>
      </c>
      <c r="C1092" s="10">
        <v>43806</v>
      </c>
      <c r="D1092" t="s">
        <v>140</v>
      </c>
      <c r="E1092" t="s">
        <v>91</v>
      </c>
      <c r="F1092">
        <v>1</v>
      </c>
      <c r="G1092">
        <v>6</v>
      </c>
      <c r="H1092" t="s">
        <v>213</v>
      </c>
      <c r="I1092" t="s">
        <v>42</v>
      </c>
      <c r="J1092">
        <v>10006422895</v>
      </c>
      <c r="K1092" s="19">
        <v>28.5</v>
      </c>
    </row>
    <row r="1093" spans="1:11" hidden="1" x14ac:dyDescent="0.35">
      <c r="A1093" t="s">
        <v>225</v>
      </c>
      <c r="B1093">
        <v>2020</v>
      </c>
      <c r="C1093" s="10">
        <v>43806</v>
      </c>
      <c r="D1093" t="s">
        <v>140</v>
      </c>
      <c r="E1093" t="s">
        <v>91</v>
      </c>
      <c r="F1093">
        <v>2</v>
      </c>
      <c r="G1093">
        <v>1</v>
      </c>
      <c r="H1093" t="s">
        <v>106</v>
      </c>
      <c r="I1093" t="s">
        <v>102</v>
      </c>
      <c r="J1093">
        <v>10006894559</v>
      </c>
      <c r="K1093" s="19">
        <v>27.3</v>
      </c>
    </row>
    <row r="1094" spans="1:11" hidden="1" x14ac:dyDescent="0.35">
      <c r="A1094" t="s">
        <v>225</v>
      </c>
      <c r="B1094">
        <v>2020</v>
      </c>
      <c r="C1094" s="10">
        <v>43806</v>
      </c>
      <c r="D1094" t="s">
        <v>140</v>
      </c>
      <c r="E1094" t="s">
        <v>91</v>
      </c>
      <c r="F1094">
        <v>2</v>
      </c>
      <c r="G1094">
        <v>2</v>
      </c>
      <c r="H1094" t="s">
        <v>196</v>
      </c>
      <c r="I1094" t="s">
        <v>52</v>
      </c>
      <c r="J1094">
        <v>10004868370</v>
      </c>
      <c r="K1094" s="19">
        <v>31.9</v>
      </c>
    </row>
    <row r="1095" spans="1:11" hidden="1" x14ac:dyDescent="0.35">
      <c r="A1095" t="s">
        <v>225</v>
      </c>
      <c r="B1095">
        <v>2020</v>
      </c>
      <c r="C1095" s="10">
        <v>43806</v>
      </c>
      <c r="D1095" t="s">
        <v>140</v>
      </c>
      <c r="E1095" t="s">
        <v>91</v>
      </c>
      <c r="F1095">
        <v>2</v>
      </c>
      <c r="G1095">
        <v>3</v>
      </c>
      <c r="H1095" t="s">
        <v>153</v>
      </c>
      <c r="I1095" t="s">
        <v>154</v>
      </c>
      <c r="J1095">
        <v>10004717719</v>
      </c>
      <c r="K1095" s="19">
        <v>31</v>
      </c>
    </row>
    <row r="1096" spans="1:11" hidden="1" x14ac:dyDescent="0.35">
      <c r="A1096" t="s">
        <v>225</v>
      </c>
      <c r="B1096">
        <v>2020</v>
      </c>
      <c r="C1096" s="10">
        <v>43806</v>
      </c>
      <c r="D1096" t="s">
        <v>140</v>
      </c>
      <c r="E1096" t="s">
        <v>91</v>
      </c>
      <c r="F1096">
        <v>2</v>
      </c>
      <c r="G1096">
        <v>4</v>
      </c>
      <c r="H1096" t="s">
        <v>110</v>
      </c>
      <c r="I1096" t="s">
        <v>58</v>
      </c>
      <c r="J1096">
        <v>10010797292</v>
      </c>
      <c r="K1096" s="19">
        <v>21.6</v>
      </c>
    </row>
    <row r="1097" spans="1:11" hidden="1" x14ac:dyDescent="0.35">
      <c r="A1097" t="s">
        <v>225</v>
      </c>
      <c r="B1097">
        <v>2020</v>
      </c>
      <c r="C1097" s="10">
        <v>43806</v>
      </c>
      <c r="D1097" t="s">
        <v>140</v>
      </c>
      <c r="E1097" t="s">
        <v>91</v>
      </c>
      <c r="F1097">
        <v>2</v>
      </c>
      <c r="G1097">
        <v>5</v>
      </c>
      <c r="H1097" t="s">
        <v>158</v>
      </c>
      <c r="I1097" t="s">
        <v>145</v>
      </c>
      <c r="J1097">
        <v>10010894696</v>
      </c>
      <c r="K1097" s="19">
        <v>33.6</v>
      </c>
    </row>
    <row r="1098" spans="1:11" hidden="1" x14ac:dyDescent="0.35">
      <c r="A1098" t="s">
        <v>225</v>
      </c>
      <c r="B1098">
        <v>2020</v>
      </c>
      <c r="C1098" s="10">
        <v>43806</v>
      </c>
      <c r="D1098" t="s">
        <v>140</v>
      </c>
      <c r="E1098" t="s">
        <v>91</v>
      </c>
      <c r="F1098">
        <v>2</v>
      </c>
      <c r="G1098">
        <v>6</v>
      </c>
      <c r="H1098" t="s">
        <v>211</v>
      </c>
      <c r="I1098" t="s">
        <v>212</v>
      </c>
      <c r="J1098">
        <v>10010608447</v>
      </c>
      <c r="K1098" s="19">
        <v>22.4</v>
      </c>
    </row>
    <row r="1099" spans="1:11" hidden="1" x14ac:dyDescent="0.35">
      <c r="A1099" t="s">
        <v>225</v>
      </c>
      <c r="B1099">
        <v>2020</v>
      </c>
      <c r="C1099" s="10">
        <v>43806</v>
      </c>
      <c r="D1099" t="s">
        <v>140</v>
      </c>
      <c r="E1099" t="s">
        <v>91</v>
      </c>
      <c r="F1099">
        <v>3</v>
      </c>
      <c r="G1099">
        <v>1</v>
      </c>
      <c r="H1099" t="s">
        <v>195</v>
      </c>
      <c r="I1099" t="s">
        <v>31</v>
      </c>
      <c r="J1099">
        <v>10005964470</v>
      </c>
      <c r="K1099" s="19">
        <v>30.7</v>
      </c>
    </row>
    <row r="1100" spans="1:11" hidden="1" x14ac:dyDescent="0.35">
      <c r="A1100" t="s">
        <v>225</v>
      </c>
      <c r="B1100">
        <v>2020</v>
      </c>
      <c r="C1100" s="10">
        <v>43806</v>
      </c>
      <c r="D1100" t="s">
        <v>140</v>
      </c>
      <c r="E1100" t="s">
        <v>91</v>
      </c>
      <c r="F1100">
        <v>3</v>
      </c>
      <c r="G1100">
        <v>2</v>
      </c>
      <c r="H1100" t="s">
        <v>197</v>
      </c>
      <c r="I1100" t="s">
        <v>198</v>
      </c>
      <c r="J1100">
        <v>10003100142</v>
      </c>
      <c r="K1100" s="19">
        <v>33.700000000000003</v>
      </c>
    </row>
    <row r="1101" spans="1:11" hidden="1" x14ac:dyDescent="0.35">
      <c r="A1101" t="s">
        <v>225</v>
      </c>
      <c r="B1101">
        <v>2020</v>
      </c>
      <c r="C1101" s="10">
        <v>43806</v>
      </c>
      <c r="D1101" t="s">
        <v>140</v>
      </c>
      <c r="E1101" t="s">
        <v>91</v>
      </c>
      <c r="F1101">
        <v>3</v>
      </c>
      <c r="G1101">
        <v>3</v>
      </c>
      <c r="H1101" t="s">
        <v>215</v>
      </c>
      <c r="I1101" t="s">
        <v>33</v>
      </c>
      <c r="J1101">
        <v>10009307435</v>
      </c>
      <c r="K1101" s="19">
        <v>27.7</v>
      </c>
    </row>
    <row r="1102" spans="1:11" hidden="1" x14ac:dyDescent="0.35">
      <c r="A1102" t="s">
        <v>225</v>
      </c>
      <c r="B1102">
        <v>2020</v>
      </c>
      <c r="C1102" s="10">
        <v>43806</v>
      </c>
      <c r="D1102" t="s">
        <v>140</v>
      </c>
      <c r="E1102" t="s">
        <v>91</v>
      </c>
      <c r="F1102">
        <v>3</v>
      </c>
      <c r="G1102">
        <v>4</v>
      </c>
      <c r="H1102" t="s">
        <v>93</v>
      </c>
      <c r="I1102" t="s">
        <v>52</v>
      </c>
      <c r="J1102">
        <v>10009150215</v>
      </c>
      <c r="K1102" s="19">
        <v>24</v>
      </c>
    </row>
    <row r="1103" spans="1:11" hidden="1" x14ac:dyDescent="0.35">
      <c r="A1103" t="s">
        <v>225</v>
      </c>
      <c r="B1103">
        <v>2020</v>
      </c>
      <c r="C1103" s="10">
        <v>43806</v>
      </c>
      <c r="D1103" t="s">
        <v>140</v>
      </c>
      <c r="E1103" t="s">
        <v>91</v>
      </c>
      <c r="F1103">
        <v>3</v>
      </c>
      <c r="G1103">
        <v>5</v>
      </c>
      <c r="H1103" t="s">
        <v>223</v>
      </c>
      <c r="I1103" t="s">
        <v>224</v>
      </c>
      <c r="J1103">
        <v>10010920665</v>
      </c>
      <c r="K1103" s="19">
        <v>22.4</v>
      </c>
    </row>
    <row r="1104" spans="1:11" hidden="1" x14ac:dyDescent="0.35">
      <c r="A1104" t="s">
        <v>225</v>
      </c>
      <c r="B1104">
        <v>2020</v>
      </c>
      <c r="C1104" s="10">
        <v>43806</v>
      </c>
      <c r="D1104" t="s">
        <v>140</v>
      </c>
      <c r="E1104" t="s">
        <v>91</v>
      </c>
      <c r="F1104">
        <v>3</v>
      </c>
      <c r="G1104">
        <v>6</v>
      </c>
      <c r="H1104" t="s">
        <v>220</v>
      </c>
      <c r="I1104" t="s">
        <v>35</v>
      </c>
      <c r="J1104">
        <v>10005782695</v>
      </c>
      <c r="K1104" s="19">
        <v>30.4</v>
      </c>
    </row>
    <row r="1105" spans="1:11" hidden="1" x14ac:dyDescent="0.35">
      <c r="A1105" t="s">
        <v>225</v>
      </c>
      <c r="B1105">
        <v>2020</v>
      </c>
      <c r="C1105" s="10">
        <v>43806</v>
      </c>
      <c r="D1105" t="s">
        <v>140</v>
      </c>
      <c r="E1105" t="s">
        <v>91</v>
      </c>
      <c r="F1105">
        <v>3</v>
      </c>
      <c r="G1105">
        <v>7</v>
      </c>
      <c r="H1105" t="s">
        <v>59</v>
      </c>
      <c r="I1105" t="s">
        <v>37</v>
      </c>
      <c r="J1105">
        <v>10007502427</v>
      </c>
      <c r="K1105" s="19">
        <v>26.1</v>
      </c>
    </row>
    <row r="1106" spans="1:11" hidden="1" x14ac:dyDescent="0.35">
      <c r="A1106" t="s">
        <v>225</v>
      </c>
      <c r="B1106">
        <v>2020</v>
      </c>
      <c r="C1106" s="10">
        <v>43806</v>
      </c>
      <c r="D1106" t="s">
        <v>140</v>
      </c>
      <c r="E1106" t="s">
        <v>91</v>
      </c>
      <c r="F1106">
        <v>4</v>
      </c>
      <c r="G1106">
        <v>1</v>
      </c>
      <c r="H1106" t="s">
        <v>115</v>
      </c>
      <c r="I1106" t="s">
        <v>102</v>
      </c>
      <c r="J1106">
        <v>10009009159</v>
      </c>
      <c r="K1106" s="19">
        <v>24.8</v>
      </c>
    </row>
    <row r="1107" spans="1:11" hidden="1" x14ac:dyDescent="0.35">
      <c r="A1107" t="s">
        <v>225</v>
      </c>
      <c r="B1107">
        <v>2020</v>
      </c>
      <c r="C1107" s="10">
        <v>43806</v>
      </c>
      <c r="D1107" t="s">
        <v>140</v>
      </c>
      <c r="E1107" t="s">
        <v>91</v>
      </c>
      <c r="F1107">
        <v>4</v>
      </c>
      <c r="G1107">
        <v>2</v>
      </c>
      <c r="H1107" t="s">
        <v>203</v>
      </c>
      <c r="I1107" t="s">
        <v>198</v>
      </c>
      <c r="J1107">
        <v>10051694112</v>
      </c>
      <c r="K1107" s="19">
        <v>32.9</v>
      </c>
    </row>
    <row r="1108" spans="1:11" hidden="1" x14ac:dyDescent="0.35">
      <c r="A1108" t="s">
        <v>225</v>
      </c>
      <c r="B1108">
        <v>2020</v>
      </c>
      <c r="C1108" s="10">
        <v>43806</v>
      </c>
      <c r="D1108" t="s">
        <v>140</v>
      </c>
      <c r="E1108" t="s">
        <v>91</v>
      </c>
      <c r="F1108">
        <v>4</v>
      </c>
      <c r="G1108">
        <v>3</v>
      </c>
      <c r="H1108" t="s">
        <v>171</v>
      </c>
      <c r="I1108" t="s">
        <v>82</v>
      </c>
      <c r="J1108">
        <v>10007073506</v>
      </c>
      <c r="K1108" s="19">
        <v>29.4</v>
      </c>
    </row>
    <row r="1109" spans="1:11" hidden="1" x14ac:dyDescent="0.35">
      <c r="A1109" t="s">
        <v>225</v>
      </c>
      <c r="B1109">
        <v>2020</v>
      </c>
      <c r="C1109" s="10">
        <v>43806</v>
      </c>
      <c r="D1109" t="s">
        <v>140</v>
      </c>
      <c r="E1109" t="s">
        <v>91</v>
      </c>
      <c r="F1109">
        <v>4</v>
      </c>
      <c r="G1109">
        <v>4</v>
      </c>
      <c r="H1109" t="s">
        <v>100</v>
      </c>
      <c r="I1109" t="s">
        <v>44</v>
      </c>
      <c r="J1109">
        <v>10010830840</v>
      </c>
      <c r="K1109" s="19">
        <v>21.1</v>
      </c>
    </row>
    <row r="1110" spans="1:11" hidden="1" x14ac:dyDescent="0.35">
      <c r="A1110" t="s">
        <v>225</v>
      </c>
      <c r="B1110">
        <v>2020</v>
      </c>
      <c r="C1110" s="10">
        <v>43806</v>
      </c>
      <c r="D1110" t="s">
        <v>140</v>
      </c>
      <c r="E1110" t="s">
        <v>91</v>
      </c>
      <c r="F1110">
        <v>4</v>
      </c>
      <c r="G1110">
        <v>5</v>
      </c>
      <c r="H1110" t="s">
        <v>105</v>
      </c>
      <c r="I1110" t="s">
        <v>39</v>
      </c>
      <c r="J1110">
        <v>10052089586</v>
      </c>
      <c r="K1110" s="19">
        <v>20.9</v>
      </c>
    </row>
    <row r="1111" spans="1:11" hidden="1" x14ac:dyDescent="0.35">
      <c r="A1111" t="s">
        <v>225</v>
      </c>
      <c r="B1111">
        <v>2020</v>
      </c>
      <c r="C1111" s="10">
        <v>43806</v>
      </c>
      <c r="D1111" t="s">
        <v>140</v>
      </c>
      <c r="E1111" t="s">
        <v>91</v>
      </c>
      <c r="F1111">
        <v>4</v>
      </c>
      <c r="G1111">
        <v>6</v>
      </c>
      <c r="H1111" t="s">
        <v>96</v>
      </c>
      <c r="I1111" t="s">
        <v>27</v>
      </c>
      <c r="J1111">
        <v>10015683567</v>
      </c>
      <c r="K1111" s="19">
        <v>20.9</v>
      </c>
    </row>
    <row r="1112" spans="1:11" hidden="1" x14ac:dyDescent="0.35">
      <c r="A1112" t="s">
        <v>225</v>
      </c>
      <c r="B1112">
        <v>2020</v>
      </c>
      <c r="C1112" s="10">
        <v>43806</v>
      </c>
      <c r="D1112" t="s">
        <v>140</v>
      </c>
      <c r="E1112" t="s">
        <v>91</v>
      </c>
      <c r="F1112">
        <v>4</v>
      </c>
      <c r="G1112">
        <v>7</v>
      </c>
      <c r="H1112" t="s">
        <v>62</v>
      </c>
      <c r="I1112" t="s">
        <v>63</v>
      </c>
      <c r="J1112">
        <v>10007351671</v>
      </c>
      <c r="K1112" s="19">
        <v>30</v>
      </c>
    </row>
    <row r="1113" spans="1:11" hidden="1" x14ac:dyDescent="0.35">
      <c r="A1113" t="s">
        <v>225</v>
      </c>
      <c r="B1113">
        <v>2020</v>
      </c>
      <c r="C1113" s="10">
        <v>43806</v>
      </c>
      <c r="D1113" t="s">
        <v>140</v>
      </c>
      <c r="E1113" t="s">
        <v>117</v>
      </c>
      <c r="F1113">
        <v>1</v>
      </c>
      <c r="G1113">
        <v>1</v>
      </c>
      <c r="H1113" t="s">
        <v>100</v>
      </c>
      <c r="I1113" t="s">
        <v>44</v>
      </c>
      <c r="J1113">
        <v>10010830840</v>
      </c>
      <c r="K1113" s="19">
        <v>21.1</v>
      </c>
    </row>
    <row r="1114" spans="1:11" hidden="1" x14ac:dyDescent="0.35">
      <c r="A1114" t="s">
        <v>225</v>
      </c>
      <c r="B1114">
        <v>2020</v>
      </c>
      <c r="C1114" s="10">
        <v>43806</v>
      </c>
      <c r="D1114" t="s">
        <v>140</v>
      </c>
      <c r="E1114" t="s">
        <v>117</v>
      </c>
      <c r="F1114">
        <v>1</v>
      </c>
      <c r="G1114">
        <v>2</v>
      </c>
      <c r="H1114" t="s">
        <v>211</v>
      </c>
      <c r="I1114" t="s">
        <v>212</v>
      </c>
      <c r="J1114">
        <v>10010608447</v>
      </c>
      <c r="K1114" s="19">
        <v>22.4</v>
      </c>
    </row>
    <row r="1115" spans="1:11" hidden="1" x14ac:dyDescent="0.35">
      <c r="A1115" t="s">
        <v>225</v>
      </c>
      <c r="B1115">
        <v>2020</v>
      </c>
      <c r="C1115" s="10">
        <v>43806</v>
      </c>
      <c r="D1115" t="s">
        <v>140</v>
      </c>
      <c r="E1115" t="s">
        <v>117</v>
      </c>
      <c r="F1115">
        <v>1</v>
      </c>
      <c r="G1115">
        <v>3</v>
      </c>
      <c r="H1115" t="s">
        <v>223</v>
      </c>
      <c r="I1115" t="s">
        <v>224</v>
      </c>
      <c r="J1115">
        <v>10010920665</v>
      </c>
      <c r="K1115" s="19">
        <v>22.4</v>
      </c>
    </row>
    <row r="1116" spans="1:11" hidden="1" x14ac:dyDescent="0.35">
      <c r="A1116" t="s">
        <v>225</v>
      </c>
      <c r="B1116">
        <v>2020</v>
      </c>
      <c r="C1116" s="10">
        <v>43806</v>
      </c>
      <c r="D1116" t="s">
        <v>140</v>
      </c>
      <c r="E1116" t="s">
        <v>117</v>
      </c>
      <c r="F1116">
        <v>1</v>
      </c>
      <c r="G1116">
        <v>4</v>
      </c>
      <c r="H1116" t="s">
        <v>206</v>
      </c>
      <c r="I1116" t="s">
        <v>207</v>
      </c>
      <c r="J1116">
        <v>10090555241</v>
      </c>
      <c r="K1116" s="19">
        <v>21.9</v>
      </c>
    </row>
    <row r="1117" spans="1:11" hidden="1" x14ac:dyDescent="0.35">
      <c r="A1117" t="s">
        <v>225</v>
      </c>
      <c r="B1117">
        <v>2020</v>
      </c>
      <c r="C1117" s="10">
        <v>43806</v>
      </c>
      <c r="D1117" t="s">
        <v>140</v>
      </c>
      <c r="E1117" t="s">
        <v>117</v>
      </c>
      <c r="F1117">
        <v>2</v>
      </c>
      <c r="G1117">
        <v>1</v>
      </c>
      <c r="H1117" t="s">
        <v>213</v>
      </c>
      <c r="I1117" t="s">
        <v>42</v>
      </c>
      <c r="J1117">
        <v>10006422895</v>
      </c>
      <c r="K1117" s="19">
        <v>28.5</v>
      </c>
    </row>
    <row r="1118" spans="1:11" hidden="1" x14ac:dyDescent="0.35">
      <c r="A1118" t="s">
        <v>225</v>
      </c>
      <c r="B1118">
        <v>2020</v>
      </c>
      <c r="C1118" s="10">
        <v>43806</v>
      </c>
      <c r="D1118" t="s">
        <v>140</v>
      </c>
      <c r="E1118" t="s">
        <v>117</v>
      </c>
      <c r="F1118">
        <v>2</v>
      </c>
      <c r="G1118">
        <v>2</v>
      </c>
      <c r="H1118" t="s">
        <v>59</v>
      </c>
      <c r="I1118" t="s">
        <v>37</v>
      </c>
      <c r="J1118">
        <v>10007502427</v>
      </c>
      <c r="K1118" s="19">
        <v>26.1</v>
      </c>
    </row>
    <row r="1119" spans="1:11" hidden="1" x14ac:dyDescent="0.35">
      <c r="A1119" t="s">
        <v>225</v>
      </c>
      <c r="B1119">
        <v>2020</v>
      </c>
      <c r="C1119" s="10">
        <v>43806</v>
      </c>
      <c r="D1119" t="s">
        <v>140</v>
      </c>
      <c r="E1119" t="s">
        <v>117</v>
      </c>
      <c r="F1119">
        <v>2</v>
      </c>
      <c r="G1119">
        <v>3</v>
      </c>
      <c r="H1119" t="s">
        <v>153</v>
      </c>
      <c r="I1119" t="s">
        <v>154</v>
      </c>
      <c r="J1119">
        <v>10004717719</v>
      </c>
      <c r="K1119" s="19">
        <v>31</v>
      </c>
    </row>
    <row r="1120" spans="1:11" hidden="1" x14ac:dyDescent="0.35">
      <c r="A1120" t="s">
        <v>225</v>
      </c>
      <c r="B1120">
        <v>2020</v>
      </c>
      <c r="C1120" s="10">
        <v>43806</v>
      </c>
      <c r="D1120" t="s">
        <v>140</v>
      </c>
      <c r="E1120" t="s">
        <v>117</v>
      </c>
      <c r="F1120">
        <v>2</v>
      </c>
      <c r="G1120">
        <v>4</v>
      </c>
      <c r="H1120" t="s">
        <v>93</v>
      </c>
      <c r="I1120" t="s">
        <v>52</v>
      </c>
      <c r="J1120">
        <v>10009150215</v>
      </c>
      <c r="K1120" s="19">
        <v>24</v>
      </c>
    </row>
    <row r="1121" spans="1:11" hidden="1" x14ac:dyDescent="0.35">
      <c r="A1121" t="s">
        <v>225</v>
      </c>
      <c r="B1121">
        <v>2020</v>
      </c>
      <c r="C1121" s="10">
        <v>43806</v>
      </c>
      <c r="D1121" t="s">
        <v>140</v>
      </c>
      <c r="E1121" t="s">
        <v>117</v>
      </c>
      <c r="F1121">
        <v>3</v>
      </c>
      <c r="G1121">
        <v>1</v>
      </c>
      <c r="H1121" t="s">
        <v>110</v>
      </c>
      <c r="I1121" t="s">
        <v>58</v>
      </c>
      <c r="J1121">
        <v>10010797292</v>
      </c>
      <c r="K1121" s="19">
        <v>21.6</v>
      </c>
    </row>
    <row r="1122" spans="1:11" hidden="1" x14ac:dyDescent="0.35">
      <c r="A1122" t="s">
        <v>225</v>
      </c>
      <c r="B1122">
        <v>2020</v>
      </c>
      <c r="C1122" s="10">
        <v>43806</v>
      </c>
      <c r="D1122" t="s">
        <v>140</v>
      </c>
      <c r="E1122" t="s">
        <v>117</v>
      </c>
      <c r="F1122">
        <v>3</v>
      </c>
      <c r="G1122">
        <v>2</v>
      </c>
      <c r="H1122" t="s">
        <v>215</v>
      </c>
      <c r="I1122" t="s">
        <v>33</v>
      </c>
      <c r="J1122">
        <v>10009307435</v>
      </c>
      <c r="K1122" s="19">
        <v>27.7</v>
      </c>
    </row>
    <row r="1123" spans="1:11" hidden="1" x14ac:dyDescent="0.35">
      <c r="A1123" t="s">
        <v>225</v>
      </c>
      <c r="B1123">
        <v>2020</v>
      </c>
      <c r="C1123" s="10">
        <v>43806</v>
      </c>
      <c r="D1123" t="s">
        <v>140</v>
      </c>
      <c r="E1123" t="s">
        <v>117</v>
      </c>
      <c r="F1123">
        <v>3</v>
      </c>
      <c r="G1123">
        <v>3</v>
      </c>
      <c r="H1123" t="s">
        <v>96</v>
      </c>
      <c r="I1123" t="s">
        <v>27</v>
      </c>
      <c r="J1123">
        <v>10015683567</v>
      </c>
      <c r="K1123" s="19">
        <v>20.9</v>
      </c>
    </row>
    <row r="1124" spans="1:11" hidden="1" x14ac:dyDescent="0.35">
      <c r="A1124" t="s">
        <v>225</v>
      </c>
      <c r="B1124">
        <v>2020</v>
      </c>
      <c r="C1124" s="10">
        <v>43806</v>
      </c>
      <c r="D1124" t="s">
        <v>140</v>
      </c>
      <c r="E1124" t="s">
        <v>117</v>
      </c>
      <c r="F1124">
        <v>3</v>
      </c>
      <c r="G1124">
        <v>4</v>
      </c>
      <c r="H1124" t="s">
        <v>62</v>
      </c>
      <c r="I1124" t="s">
        <v>63</v>
      </c>
      <c r="J1124">
        <v>10007351671</v>
      </c>
      <c r="K1124" s="19">
        <v>30</v>
      </c>
    </row>
    <row r="1125" spans="1:11" hidden="1" x14ac:dyDescent="0.35">
      <c r="A1125" t="s">
        <v>225</v>
      </c>
      <c r="B1125">
        <v>2020</v>
      </c>
      <c r="C1125" s="10">
        <v>43806</v>
      </c>
      <c r="D1125" t="s">
        <v>140</v>
      </c>
      <c r="E1125" t="s">
        <v>117</v>
      </c>
      <c r="F1125">
        <v>3</v>
      </c>
      <c r="G1125">
        <v>5</v>
      </c>
      <c r="H1125" t="s">
        <v>193</v>
      </c>
      <c r="I1125" t="s">
        <v>31</v>
      </c>
      <c r="J1125">
        <v>10005727327</v>
      </c>
      <c r="K1125" s="19">
        <v>33.9</v>
      </c>
    </row>
    <row r="1126" spans="1:11" hidden="1" x14ac:dyDescent="0.35">
      <c r="A1126" t="s">
        <v>225</v>
      </c>
      <c r="B1126">
        <v>2020</v>
      </c>
      <c r="C1126" s="10">
        <v>43806</v>
      </c>
      <c r="D1126" t="s">
        <v>140</v>
      </c>
      <c r="E1126" t="s">
        <v>117</v>
      </c>
      <c r="F1126">
        <v>4</v>
      </c>
      <c r="G1126">
        <v>1</v>
      </c>
      <c r="H1126" t="s">
        <v>220</v>
      </c>
      <c r="I1126" t="s">
        <v>35</v>
      </c>
      <c r="J1126">
        <v>10005782695</v>
      </c>
      <c r="K1126" s="19">
        <v>30.4</v>
      </c>
    </row>
    <row r="1127" spans="1:11" hidden="1" x14ac:dyDescent="0.35">
      <c r="A1127" t="s">
        <v>225</v>
      </c>
      <c r="B1127">
        <v>2020</v>
      </c>
      <c r="C1127" s="10">
        <v>43806</v>
      </c>
      <c r="D1127" t="s">
        <v>140</v>
      </c>
      <c r="E1127" t="s">
        <v>117</v>
      </c>
      <c r="F1127">
        <v>4</v>
      </c>
      <c r="G1127">
        <v>2</v>
      </c>
      <c r="H1127" t="s">
        <v>158</v>
      </c>
      <c r="I1127" t="s">
        <v>145</v>
      </c>
      <c r="J1127">
        <v>10010894696</v>
      </c>
      <c r="K1127" s="19">
        <v>33.6</v>
      </c>
    </row>
    <row r="1128" spans="1:11" hidden="1" x14ac:dyDescent="0.35">
      <c r="A1128" t="s">
        <v>225</v>
      </c>
      <c r="B1128">
        <v>2020</v>
      </c>
      <c r="C1128" s="10">
        <v>43806</v>
      </c>
      <c r="D1128" t="s">
        <v>140</v>
      </c>
      <c r="E1128" t="s">
        <v>117</v>
      </c>
      <c r="F1128">
        <v>4</v>
      </c>
      <c r="G1128">
        <v>3</v>
      </c>
      <c r="H1128" t="s">
        <v>218</v>
      </c>
      <c r="I1128" t="s">
        <v>46</v>
      </c>
      <c r="J1128">
        <v>10006902239</v>
      </c>
      <c r="K1128" s="19">
        <v>28.4</v>
      </c>
    </row>
    <row r="1129" spans="1:11" hidden="1" x14ac:dyDescent="0.35">
      <c r="A1129" t="s">
        <v>225</v>
      </c>
      <c r="B1129">
        <v>2020</v>
      </c>
      <c r="C1129" s="10">
        <v>43806</v>
      </c>
      <c r="D1129" t="s">
        <v>140</v>
      </c>
      <c r="E1129" t="s">
        <v>117</v>
      </c>
      <c r="F1129">
        <v>4</v>
      </c>
      <c r="G1129">
        <v>4</v>
      </c>
      <c r="H1129" t="s">
        <v>171</v>
      </c>
      <c r="I1129" t="s">
        <v>82</v>
      </c>
      <c r="J1129">
        <v>10007073506</v>
      </c>
      <c r="K1129" s="19">
        <v>29.4</v>
      </c>
    </row>
    <row r="1130" spans="1:11" hidden="1" x14ac:dyDescent="0.35">
      <c r="A1130" t="s">
        <v>225</v>
      </c>
      <c r="B1130">
        <v>2020</v>
      </c>
      <c r="C1130" s="10">
        <v>43806</v>
      </c>
      <c r="D1130" t="s">
        <v>140</v>
      </c>
      <c r="E1130" t="s">
        <v>117</v>
      </c>
      <c r="F1130">
        <v>4</v>
      </c>
      <c r="G1130">
        <v>5</v>
      </c>
      <c r="H1130" t="s">
        <v>105</v>
      </c>
      <c r="I1130" t="s">
        <v>39</v>
      </c>
      <c r="J1130">
        <v>10052089586</v>
      </c>
      <c r="K1130" s="19">
        <v>20.9</v>
      </c>
    </row>
    <row r="1131" spans="1:11" hidden="1" x14ac:dyDescent="0.35">
      <c r="A1131" t="s">
        <v>225</v>
      </c>
      <c r="B1131">
        <v>2020</v>
      </c>
      <c r="C1131" s="10">
        <v>43806</v>
      </c>
      <c r="D1131" t="s">
        <v>140</v>
      </c>
      <c r="E1131" t="s">
        <v>119</v>
      </c>
      <c r="F1131">
        <v>1</v>
      </c>
      <c r="G1131">
        <v>1</v>
      </c>
      <c r="H1131" t="s">
        <v>196</v>
      </c>
      <c r="I1131" t="s">
        <v>52</v>
      </c>
      <c r="J1131">
        <v>10004868370</v>
      </c>
      <c r="K1131" s="19">
        <v>31.9</v>
      </c>
    </row>
    <row r="1132" spans="1:11" hidden="1" x14ac:dyDescent="0.35">
      <c r="A1132" t="s">
        <v>225</v>
      </c>
      <c r="B1132">
        <v>2020</v>
      </c>
      <c r="C1132" s="10">
        <v>43806</v>
      </c>
      <c r="D1132" t="s">
        <v>140</v>
      </c>
      <c r="E1132" t="s">
        <v>119</v>
      </c>
      <c r="F1132">
        <v>1</v>
      </c>
      <c r="G1132">
        <v>2</v>
      </c>
      <c r="H1132" t="s">
        <v>115</v>
      </c>
      <c r="I1132" t="s">
        <v>102</v>
      </c>
      <c r="J1132">
        <v>10009009159</v>
      </c>
      <c r="K1132" s="19">
        <v>24.8</v>
      </c>
    </row>
    <row r="1133" spans="1:11" hidden="1" x14ac:dyDescent="0.35">
      <c r="A1133" t="s">
        <v>225</v>
      </c>
      <c r="B1133">
        <v>2020</v>
      </c>
      <c r="C1133" s="10">
        <v>43806</v>
      </c>
      <c r="D1133" t="s">
        <v>140</v>
      </c>
      <c r="E1133" t="s">
        <v>119</v>
      </c>
      <c r="F1133">
        <v>1</v>
      </c>
      <c r="G1133">
        <v>3</v>
      </c>
      <c r="H1133" t="s">
        <v>197</v>
      </c>
      <c r="I1133" t="s">
        <v>198</v>
      </c>
      <c r="J1133">
        <v>10003100142</v>
      </c>
      <c r="K1133" s="19">
        <v>33.700000000000003</v>
      </c>
    </row>
    <row r="1134" spans="1:11" hidden="1" x14ac:dyDescent="0.35">
      <c r="A1134" t="s">
        <v>225</v>
      </c>
      <c r="B1134">
        <v>2020</v>
      </c>
      <c r="C1134" s="10">
        <v>43806</v>
      </c>
      <c r="D1134" t="s">
        <v>140</v>
      </c>
      <c r="E1134" t="s">
        <v>119</v>
      </c>
      <c r="F1134">
        <v>1</v>
      </c>
      <c r="G1134">
        <v>4</v>
      </c>
      <c r="H1134" t="s">
        <v>183</v>
      </c>
      <c r="I1134" t="s">
        <v>33</v>
      </c>
      <c r="J1134">
        <v>10007212639</v>
      </c>
      <c r="K1134" s="19">
        <v>28.4</v>
      </c>
    </row>
    <row r="1135" spans="1:11" hidden="1" x14ac:dyDescent="0.35">
      <c r="A1135" t="s">
        <v>225</v>
      </c>
      <c r="B1135">
        <v>2020</v>
      </c>
      <c r="C1135" s="10">
        <v>43806</v>
      </c>
      <c r="D1135" t="s">
        <v>140</v>
      </c>
      <c r="E1135" t="s">
        <v>119</v>
      </c>
      <c r="F1135">
        <v>1</v>
      </c>
      <c r="G1135">
        <v>5</v>
      </c>
      <c r="H1135" t="s">
        <v>220</v>
      </c>
      <c r="I1135" t="s">
        <v>35</v>
      </c>
      <c r="J1135">
        <v>10005782695</v>
      </c>
      <c r="K1135" s="19">
        <v>30.4</v>
      </c>
    </row>
    <row r="1136" spans="1:11" hidden="1" x14ac:dyDescent="0.35">
      <c r="A1136" t="s">
        <v>225</v>
      </c>
      <c r="B1136">
        <v>2020</v>
      </c>
      <c r="C1136" s="10">
        <v>43806</v>
      </c>
      <c r="D1136" t="s">
        <v>140</v>
      </c>
      <c r="E1136" t="s">
        <v>119</v>
      </c>
      <c r="F1136">
        <v>1</v>
      </c>
      <c r="G1136">
        <v>6</v>
      </c>
      <c r="H1136" t="s">
        <v>100</v>
      </c>
      <c r="I1136" t="s">
        <v>44</v>
      </c>
      <c r="J1136">
        <v>10010830840</v>
      </c>
      <c r="K1136" s="19">
        <v>21.1</v>
      </c>
    </row>
    <row r="1137" spans="1:11" hidden="1" x14ac:dyDescent="0.35">
      <c r="A1137" t="s">
        <v>225</v>
      </c>
      <c r="B1137">
        <v>2020</v>
      </c>
      <c r="C1137" s="10">
        <v>43806</v>
      </c>
      <c r="D1137" t="s">
        <v>140</v>
      </c>
      <c r="E1137" t="s">
        <v>119</v>
      </c>
      <c r="F1137">
        <v>2</v>
      </c>
      <c r="G1137">
        <v>1</v>
      </c>
      <c r="H1137" t="s">
        <v>106</v>
      </c>
      <c r="I1137" t="s">
        <v>102</v>
      </c>
      <c r="J1137">
        <v>10006894559</v>
      </c>
      <c r="K1137" s="19">
        <v>27.3</v>
      </c>
    </row>
    <row r="1138" spans="1:11" hidden="1" x14ac:dyDescent="0.35">
      <c r="A1138" t="s">
        <v>225</v>
      </c>
      <c r="B1138">
        <v>2020</v>
      </c>
      <c r="C1138" s="10">
        <v>43806</v>
      </c>
      <c r="D1138" t="s">
        <v>140</v>
      </c>
      <c r="E1138" t="s">
        <v>119</v>
      </c>
      <c r="F1138">
        <v>2</v>
      </c>
      <c r="G1138">
        <v>2</v>
      </c>
      <c r="H1138" t="s">
        <v>203</v>
      </c>
      <c r="I1138" t="s">
        <v>198</v>
      </c>
      <c r="J1138">
        <v>10051694112</v>
      </c>
      <c r="K1138" s="19">
        <v>32.9</v>
      </c>
    </row>
    <row r="1139" spans="1:11" hidden="1" x14ac:dyDescent="0.35">
      <c r="A1139" t="s">
        <v>225</v>
      </c>
      <c r="B1139">
        <v>2020</v>
      </c>
      <c r="C1139" s="10">
        <v>43806</v>
      </c>
      <c r="D1139" t="s">
        <v>140</v>
      </c>
      <c r="E1139" t="s">
        <v>119</v>
      </c>
      <c r="F1139">
        <v>2</v>
      </c>
      <c r="G1139">
        <v>3</v>
      </c>
      <c r="H1139" t="s">
        <v>195</v>
      </c>
      <c r="I1139" t="s">
        <v>31</v>
      </c>
      <c r="J1139">
        <v>10005964470</v>
      </c>
      <c r="K1139" s="19">
        <v>30.7</v>
      </c>
    </row>
    <row r="1140" spans="1:11" hidden="1" x14ac:dyDescent="0.35">
      <c r="A1140" t="s">
        <v>225</v>
      </c>
      <c r="B1140">
        <v>2020</v>
      </c>
      <c r="C1140" s="10">
        <v>43806</v>
      </c>
      <c r="D1140" t="s">
        <v>140</v>
      </c>
      <c r="E1140" t="s">
        <v>119</v>
      </c>
      <c r="F1140">
        <v>2</v>
      </c>
      <c r="G1140">
        <v>4</v>
      </c>
      <c r="H1140" t="s">
        <v>110</v>
      </c>
      <c r="I1140" t="s">
        <v>58</v>
      </c>
      <c r="J1140">
        <v>10010797292</v>
      </c>
      <c r="K1140" s="19">
        <v>21.6</v>
      </c>
    </row>
    <row r="1141" spans="1:11" hidden="1" x14ac:dyDescent="0.35">
      <c r="A1141" t="s">
        <v>225</v>
      </c>
      <c r="B1141">
        <v>2020</v>
      </c>
      <c r="C1141" s="10">
        <v>43806</v>
      </c>
      <c r="D1141" t="s">
        <v>140</v>
      </c>
      <c r="E1141" t="s">
        <v>119</v>
      </c>
      <c r="F1141">
        <v>2</v>
      </c>
      <c r="G1141">
        <v>5</v>
      </c>
      <c r="H1141" t="s">
        <v>103</v>
      </c>
      <c r="I1141" t="s">
        <v>104</v>
      </c>
      <c r="J1141">
        <v>10009010876</v>
      </c>
      <c r="K1141" s="19">
        <v>25.8</v>
      </c>
    </row>
    <row r="1142" spans="1:11" hidden="1" x14ac:dyDescent="0.35">
      <c r="A1142" t="s">
        <v>225</v>
      </c>
      <c r="B1142">
        <v>2020</v>
      </c>
      <c r="C1142" s="10">
        <v>43806</v>
      </c>
      <c r="D1142" t="s">
        <v>140</v>
      </c>
      <c r="E1142" t="s">
        <v>119</v>
      </c>
      <c r="F1142">
        <v>2</v>
      </c>
      <c r="G1142">
        <v>6</v>
      </c>
      <c r="H1142" t="s">
        <v>213</v>
      </c>
      <c r="I1142" t="s">
        <v>42</v>
      </c>
      <c r="J1142">
        <v>10006422895</v>
      </c>
      <c r="K1142" s="19">
        <v>28.5</v>
      </c>
    </row>
    <row r="1143" spans="1:11" hidden="1" x14ac:dyDescent="0.35">
      <c r="A1143" t="s">
        <v>225</v>
      </c>
      <c r="B1143">
        <v>2020</v>
      </c>
      <c r="C1143" s="10">
        <v>43806</v>
      </c>
      <c r="D1143" t="s">
        <v>140</v>
      </c>
      <c r="E1143" t="s">
        <v>121</v>
      </c>
      <c r="F1143">
        <v>1</v>
      </c>
      <c r="G1143">
        <v>1</v>
      </c>
      <c r="H1143" t="s">
        <v>196</v>
      </c>
      <c r="I1143" t="s">
        <v>52</v>
      </c>
      <c r="J1143">
        <v>10004868370</v>
      </c>
      <c r="K1143" s="19">
        <v>31.9</v>
      </c>
    </row>
    <row r="1144" spans="1:11" hidden="1" x14ac:dyDescent="0.35">
      <c r="A1144" t="s">
        <v>225</v>
      </c>
      <c r="B1144">
        <v>2020</v>
      </c>
      <c r="C1144" s="10">
        <v>43806</v>
      </c>
      <c r="D1144" t="s">
        <v>140</v>
      </c>
      <c r="E1144" t="s">
        <v>121</v>
      </c>
      <c r="F1144">
        <v>1</v>
      </c>
      <c r="G1144">
        <v>2</v>
      </c>
      <c r="H1144" t="s">
        <v>203</v>
      </c>
      <c r="I1144" t="s">
        <v>198</v>
      </c>
      <c r="J1144">
        <v>10051694112</v>
      </c>
      <c r="K1144" s="19">
        <v>32.9</v>
      </c>
    </row>
    <row r="1145" spans="1:11" hidden="1" x14ac:dyDescent="0.35">
      <c r="A1145" t="s">
        <v>225</v>
      </c>
      <c r="B1145">
        <v>2020</v>
      </c>
      <c r="C1145" s="10">
        <v>43806</v>
      </c>
      <c r="D1145" t="s">
        <v>140</v>
      </c>
      <c r="E1145" t="s">
        <v>121</v>
      </c>
      <c r="F1145">
        <v>1</v>
      </c>
      <c r="G1145">
        <v>3</v>
      </c>
      <c r="H1145" t="s">
        <v>106</v>
      </c>
      <c r="I1145" t="s">
        <v>102</v>
      </c>
      <c r="J1145">
        <v>10006894559</v>
      </c>
      <c r="K1145" s="19">
        <v>27.3</v>
      </c>
    </row>
    <row r="1146" spans="1:11" hidden="1" x14ac:dyDescent="0.35">
      <c r="A1146" t="s">
        <v>225</v>
      </c>
      <c r="B1146">
        <v>2020</v>
      </c>
      <c r="C1146" s="10">
        <v>43806</v>
      </c>
      <c r="D1146" t="s">
        <v>140</v>
      </c>
      <c r="E1146" t="s">
        <v>121</v>
      </c>
      <c r="F1146">
        <v>1</v>
      </c>
      <c r="G1146">
        <v>4</v>
      </c>
      <c r="H1146" t="s">
        <v>115</v>
      </c>
      <c r="I1146" t="s">
        <v>102</v>
      </c>
      <c r="J1146">
        <v>10009009159</v>
      </c>
      <c r="K1146" s="19">
        <v>24.8</v>
      </c>
    </row>
    <row r="1147" spans="1:11" hidden="1" x14ac:dyDescent="0.35">
      <c r="A1147" t="s">
        <v>225</v>
      </c>
      <c r="B1147">
        <v>2020</v>
      </c>
      <c r="C1147" s="10">
        <v>43806</v>
      </c>
      <c r="D1147" t="s">
        <v>140</v>
      </c>
      <c r="E1147" t="s">
        <v>121</v>
      </c>
      <c r="F1147">
        <v>1</v>
      </c>
      <c r="G1147">
        <v>5</v>
      </c>
      <c r="H1147" t="s">
        <v>195</v>
      </c>
      <c r="I1147" t="s">
        <v>31</v>
      </c>
      <c r="J1147">
        <v>10005964470</v>
      </c>
      <c r="K1147" s="19">
        <v>30.7</v>
      </c>
    </row>
    <row r="1148" spans="1:11" hidden="1" x14ac:dyDescent="0.35">
      <c r="A1148" t="s">
        <v>225</v>
      </c>
      <c r="B1148">
        <v>2020</v>
      </c>
      <c r="C1148" s="10">
        <v>43806</v>
      </c>
      <c r="D1148" t="s">
        <v>140</v>
      </c>
      <c r="E1148" t="s">
        <v>121</v>
      </c>
      <c r="F1148">
        <v>1</v>
      </c>
      <c r="G1148">
        <v>6</v>
      </c>
      <c r="H1148" t="s">
        <v>197</v>
      </c>
      <c r="I1148" t="s">
        <v>198</v>
      </c>
      <c r="J1148">
        <v>10003100142</v>
      </c>
      <c r="K1148" s="19">
        <v>33.700000000000003</v>
      </c>
    </row>
    <row r="1149" spans="1:11" hidden="1" x14ac:dyDescent="0.35">
      <c r="A1149" t="s">
        <v>225</v>
      </c>
      <c r="B1149">
        <v>2020</v>
      </c>
      <c r="C1149" s="10">
        <v>43806</v>
      </c>
      <c r="D1149" t="s">
        <v>140</v>
      </c>
      <c r="E1149" t="s">
        <v>121</v>
      </c>
      <c r="F1149">
        <v>2</v>
      </c>
      <c r="G1149">
        <v>1</v>
      </c>
      <c r="H1149" t="s">
        <v>220</v>
      </c>
      <c r="I1149" t="s">
        <v>35</v>
      </c>
      <c r="J1149">
        <v>10005782695</v>
      </c>
      <c r="K1149" s="19">
        <v>30.4</v>
      </c>
    </row>
    <row r="1150" spans="1:11" hidden="1" x14ac:dyDescent="0.35">
      <c r="A1150" t="s">
        <v>225</v>
      </c>
      <c r="B1150">
        <v>2020</v>
      </c>
      <c r="C1150" s="10">
        <v>43806</v>
      </c>
      <c r="D1150" t="s">
        <v>140</v>
      </c>
      <c r="E1150" t="s">
        <v>121</v>
      </c>
      <c r="F1150">
        <v>2</v>
      </c>
      <c r="G1150">
        <v>2</v>
      </c>
      <c r="H1150" t="s">
        <v>110</v>
      </c>
      <c r="I1150" t="s">
        <v>58</v>
      </c>
      <c r="J1150">
        <v>10010797292</v>
      </c>
      <c r="K1150" s="19">
        <v>21.6</v>
      </c>
    </row>
    <row r="1151" spans="1:11" hidden="1" x14ac:dyDescent="0.35">
      <c r="A1151" t="s">
        <v>225</v>
      </c>
      <c r="B1151">
        <v>2020</v>
      </c>
      <c r="C1151" s="10">
        <v>43806</v>
      </c>
      <c r="D1151" t="s">
        <v>140</v>
      </c>
      <c r="E1151" t="s">
        <v>121</v>
      </c>
      <c r="F1151">
        <v>2</v>
      </c>
      <c r="G1151">
        <v>3</v>
      </c>
      <c r="H1151" t="s">
        <v>103</v>
      </c>
      <c r="I1151" t="s">
        <v>104</v>
      </c>
      <c r="J1151">
        <v>10009010876</v>
      </c>
      <c r="K1151" s="19">
        <v>25.8</v>
      </c>
    </row>
    <row r="1152" spans="1:11" hidden="1" x14ac:dyDescent="0.35">
      <c r="A1152" t="s">
        <v>225</v>
      </c>
      <c r="B1152">
        <v>2020</v>
      </c>
      <c r="C1152" s="10">
        <v>43806</v>
      </c>
      <c r="D1152" t="s">
        <v>140</v>
      </c>
      <c r="E1152" t="s">
        <v>121</v>
      </c>
      <c r="F1152">
        <v>2</v>
      </c>
      <c r="G1152">
        <v>4</v>
      </c>
      <c r="H1152" t="s">
        <v>213</v>
      </c>
      <c r="I1152" t="s">
        <v>42</v>
      </c>
      <c r="J1152">
        <v>10006422895</v>
      </c>
      <c r="K1152" s="19">
        <v>28.5</v>
      </c>
    </row>
    <row r="1153" spans="1:11" hidden="1" x14ac:dyDescent="0.35">
      <c r="A1153" t="s">
        <v>225</v>
      </c>
      <c r="B1153">
        <v>2020</v>
      </c>
      <c r="C1153" s="10">
        <v>43806</v>
      </c>
      <c r="D1153" t="s">
        <v>140</v>
      </c>
      <c r="E1153" t="s">
        <v>121</v>
      </c>
      <c r="F1153">
        <v>2</v>
      </c>
      <c r="G1153">
        <v>5</v>
      </c>
      <c r="H1153" t="s">
        <v>183</v>
      </c>
      <c r="I1153" t="s">
        <v>33</v>
      </c>
      <c r="J1153">
        <v>10007212639</v>
      </c>
      <c r="K1153" s="19">
        <v>28.4</v>
      </c>
    </row>
    <row r="1154" spans="1:11" hidden="1" x14ac:dyDescent="0.35">
      <c r="A1154" t="s">
        <v>225</v>
      </c>
      <c r="B1154">
        <v>2020</v>
      </c>
      <c r="C1154" s="10">
        <v>43806</v>
      </c>
      <c r="D1154" t="s">
        <v>140</v>
      </c>
      <c r="E1154" t="s">
        <v>121</v>
      </c>
      <c r="F1154">
        <v>2</v>
      </c>
      <c r="G1154">
        <v>6</v>
      </c>
      <c r="H1154" t="s">
        <v>100</v>
      </c>
      <c r="I1154" t="s">
        <v>44</v>
      </c>
      <c r="J1154">
        <v>10010830840</v>
      </c>
      <c r="K1154" s="19">
        <v>21.1</v>
      </c>
    </row>
    <row r="1155" spans="1:11" hidden="1" x14ac:dyDescent="0.35">
      <c r="A1155" t="s">
        <v>226</v>
      </c>
      <c r="B1155">
        <v>2019</v>
      </c>
      <c r="C1155" s="10">
        <v>43799</v>
      </c>
      <c r="D1155" t="s">
        <v>140</v>
      </c>
      <c r="E1155" t="s">
        <v>91</v>
      </c>
      <c r="F1155">
        <v>1</v>
      </c>
      <c r="G1155">
        <v>1</v>
      </c>
      <c r="H1155" t="s">
        <v>193</v>
      </c>
      <c r="I1155" t="s">
        <v>31</v>
      </c>
      <c r="J1155">
        <v>10005727327</v>
      </c>
      <c r="K1155" s="19"/>
    </row>
    <row r="1156" spans="1:11" hidden="1" x14ac:dyDescent="0.35">
      <c r="A1156" t="s">
        <v>226</v>
      </c>
      <c r="B1156">
        <v>2019</v>
      </c>
      <c r="C1156" s="10">
        <v>43799</v>
      </c>
      <c r="D1156" t="s">
        <v>140</v>
      </c>
      <c r="E1156" t="s">
        <v>91</v>
      </c>
      <c r="F1156">
        <v>1</v>
      </c>
      <c r="G1156">
        <v>2</v>
      </c>
      <c r="H1156" t="s">
        <v>192</v>
      </c>
      <c r="I1156" t="s">
        <v>113</v>
      </c>
      <c r="J1156">
        <v>10004599194</v>
      </c>
      <c r="K1156" s="19"/>
    </row>
    <row r="1157" spans="1:11" hidden="1" x14ac:dyDescent="0.35">
      <c r="A1157" t="s">
        <v>226</v>
      </c>
      <c r="B1157">
        <v>2019</v>
      </c>
      <c r="C1157" s="10">
        <v>43799</v>
      </c>
      <c r="D1157" t="s">
        <v>140</v>
      </c>
      <c r="E1157" t="s">
        <v>91</v>
      </c>
      <c r="F1157">
        <v>1</v>
      </c>
      <c r="G1157">
        <v>3</v>
      </c>
      <c r="H1157" t="s">
        <v>158</v>
      </c>
      <c r="I1157" t="s">
        <v>145</v>
      </c>
      <c r="J1157">
        <v>10010894696</v>
      </c>
      <c r="K1157" s="19"/>
    </row>
    <row r="1158" spans="1:11" hidden="1" x14ac:dyDescent="0.35">
      <c r="A1158" t="s">
        <v>226</v>
      </c>
      <c r="B1158">
        <v>2019</v>
      </c>
      <c r="C1158" s="10">
        <v>43799</v>
      </c>
      <c r="D1158" t="s">
        <v>140</v>
      </c>
      <c r="E1158" t="s">
        <v>91</v>
      </c>
      <c r="F1158">
        <v>1</v>
      </c>
      <c r="G1158">
        <v>4</v>
      </c>
      <c r="H1158" t="s">
        <v>174</v>
      </c>
      <c r="I1158" t="s">
        <v>37</v>
      </c>
      <c r="J1158">
        <v>10006552534</v>
      </c>
      <c r="K1158" s="19"/>
    </row>
    <row r="1159" spans="1:11" hidden="1" x14ac:dyDescent="0.35">
      <c r="A1159" t="s">
        <v>226</v>
      </c>
      <c r="B1159">
        <v>2019</v>
      </c>
      <c r="C1159" s="10">
        <v>43799</v>
      </c>
      <c r="D1159" t="s">
        <v>140</v>
      </c>
      <c r="E1159" t="s">
        <v>91</v>
      </c>
      <c r="F1159">
        <v>1</v>
      </c>
      <c r="G1159">
        <v>5</v>
      </c>
      <c r="H1159" t="s">
        <v>214</v>
      </c>
      <c r="I1159" t="s">
        <v>164</v>
      </c>
      <c r="J1159">
        <v>10009504667</v>
      </c>
      <c r="K1159" s="19"/>
    </row>
    <row r="1160" spans="1:11" hidden="1" x14ac:dyDescent="0.35">
      <c r="A1160" t="s">
        <v>226</v>
      </c>
      <c r="B1160">
        <v>2019</v>
      </c>
      <c r="C1160" s="10">
        <v>43799</v>
      </c>
      <c r="D1160" t="s">
        <v>140</v>
      </c>
      <c r="E1160" t="s">
        <v>91</v>
      </c>
      <c r="F1160">
        <v>2</v>
      </c>
      <c r="G1160">
        <v>1</v>
      </c>
      <c r="H1160" t="s">
        <v>196</v>
      </c>
      <c r="I1160" t="s">
        <v>52</v>
      </c>
      <c r="J1160">
        <v>10004868370</v>
      </c>
      <c r="K1160" s="19"/>
    </row>
    <row r="1161" spans="1:11" hidden="1" x14ac:dyDescent="0.35">
      <c r="A1161" t="s">
        <v>226</v>
      </c>
      <c r="B1161">
        <v>2019</v>
      </c>
      <c r="C1161" s="10">
        <v>43799</v>
      </c>
      <c r="D1161" t="s">
        <v>140</v>
      </c>
      <c r="E1161" t="s">
        <v>91</v>
      </c>
      <c r="F1161">
        <v>2</v>
      </c>
      <c r="G1161">
        <v>2</v>
      </c>
      <c r="H1161" t="s">
        <v>221</v>
      </c>
      <c r="I1161" t="s">
        <v>227</v>
      </c>
      <c r="J1161">
        <v>10008098470</v>
      </c>
      <c r="K1161" s="19"/>
    </row>
    <row r="1162" spans="1:11" hidden="1" x14ac:dyDescent="0.35">
      <c r="A1162" t="s">
        <v>226</v>
      </c>
      <c r="B1162">
        <v>2019</v>
      </c>
      <c r="C1162" s="10">
        <v>43799</v>
      </c>
      <c r="D1162" t="s">
        <v>140</v>
      </c>
      <c r="E1162" t="s">
        <v>91</v>
      </c>
      <c r="F1162">
        <v>2</v>
      </c>
      <c r="G1162">
        <v>3</v>
      </c>
      <c r="H1162" t="s">
        <v>124</v>
      </c>
      <c r="I1162" t="s">
        <v>35</v>
      </c>
      <c r="J1162">
        <v>10009012391</v>
      </c>
      <c r="K1162" s="19"/>
    </row>
    <row r="1163" spans="1:11" hidden="1" x14ac:dyDescent="0.35">
      <c r="A1163" t="s">
        <v>226</v>
      </c>
      <c r="B1163">
        <v>2019</v>
      </c>
      <c r="C1163" s="10">
        <v>43799</v>
      </c>
      <c r="D1163" t="s">
        <v>140</v>
      </c>
      <c r="E1163" t="s">
        <v>91</v>
      </c>
      <c r="F1163">
        <v>2</v>
      </c>
      <c r="G1163">
        <v>4</v>
      </c>
      <c r="H1163" t="s">
        <v>54</v>
      </c>
      <c r="I1163" t="s">
        <v>42</v>
      </c>
      <c r="J1163">
        <v>10004612534</v>
      </c>
      <c r="K1163" s="19"/>
    </row>
    <row r="1164" spans="1:11" hidden="1" x14ac:dyDescent="0.35">
      <c r="A1164" t="s">
        <v>226</v>
      </c>
      <c r="B1164">
        <v>2019</v>
      </c>
      <c r="C1164" s="10">
        <v>43799</v>
      </c>
      <c r="D1164" t="s">
        <v>140</v>
      </c>
      <c r="E1164" t="s">
        <v>91</v>
      </c>
      <c r="F1164">
        <v>2</v>
      </c>
      <c r="G1164">
        <v>5</v>
      </c>
      <c r="H1164" t="s">
        <v>206</v>
      </c>
      <c r="I1164" t="s">
        <v>207</v>
      </c>
      <c r="J1164">
        <v>10090555241</v>
      </c>
      <c r="K1164" s="19"/>
    </row>
    <row r="1165" spans="1:11" hidden="1" x14ac:dyDescent="0.35">
      <c r="A1165" t="s">
        <v>226</v>
      </c>
      <c r="B1165">
        <v>2019</v>
      </c>
      <c r="C1165" s="10">
        <v>43799</v>
      </c>
      <c r="D1165" t="s">
        <v>140</v>
      </c>
      <c r="E1165" t="s">
        <v>91</v>
      </c>
      <c r="F1165">
        <v>3</v>
      </c>
      <c r="G1165">
        <v>1</v>
      </c>
      <c r="H1165" t="s">
        <v>183</v>
      </c>
      <c r="I1165" t="s">
        <v>33</v>
      </c>
      <c r="J1165">
        <v>10007212639</v>
      </c>
      <c r="K1165" s="19"/>
    </row>
    <row r="1166" spans="1:11" hidden="1" x14ac:dyDescent="0.35">
      <c r="A1166" t="s">
        <v>226</v>
      </c>
      <c r="B1166">
        <v>2019</v>
      </c>
      <c r="C1166" s="10">
        <v>43799</v>
      </c>
      <c r="D1166" t="s">
        <v>140</v>
      </c>
      <c r="E1166" t="s">
        <v>91</v>
      </c>
      <c r="F1166">
        <v>3</v>
      </c>
      <c r="G1166">
        <v>2</v>
      </c>
      <c r="H1166" t="s">
        <v>200</v>
      </c>
      <c r="I1166" t="s">
        <v>228</v>
      </c>
      <c r="J1166">
        <v>10006900421</v>
      </c>
      <c r="K1166" s="19"/>
    </row>
    <row r="1167" spans="1:11" hidden="1" x14ac:dyDescent="0.35">
      <c r="A1167" t="s">
        <v>226</v>
      </c>
      <c r="B1167">
        <v>2019</v>
      </c>
      <c r="C1167" s="10">
        <v>43799</v>
      </c>
      <c r="D1167" t="s">
        <v>140</v>
      </c>
      <c r="E1167" t="s">
        <v>91</v>
      </c>
      <c r="F1167">
        <v>3</v>
      </c>
      <c r="G1167">
        <v>3</v>
      </c>
      <c r="H1167" t="s">
        <v>229</v>
      </c>
      <c r="I1167" t="s">
        <v>152</v>
      </c>
      <c r="J1167">
        <v>10011155990</v>
      </c>
      <c r="K1167" s="19"/>
    </row>
    <row r="1168" spans="1:11" hidden="1" x14ac:dyDescent="0.35">
      <c r="A1168" t="s">
        <v>226</v>
      </c>
      <c r="B1168">
        <v>2019</v>
      </c>
      <c r="C1168" s="10">
        <v>43799</v>
      </c>
      <c r="D1168" t="s">
        <v>140</v>
      </c>
      <c r="E1168" t="s">
        <v>91</v>
      </c>
      <c r="F1168">
        <v>3</v>
      </c>
      <c r="G1168">
        <v>4</v>
      </c>
      <c r="H1168" t="s">
        <v>208</v>
      </c>
      <c r="I1168" t="s">
        <v>58</v>
      </c>
      <c r="J1168">
        <v>10007828183</v>
      </c>
      <c r="K1168" s="19"/>
    </row>
    <row r="1169" spans="1:11" hidden="1" x14ac:dyDescent="0.35">
      <c r="A1169" t="s">
        <v>226</v>
      </c>
      <c r="B1169">
        <v>2019</v>
      </c>
      <c r="C1169" s="10">
        <v>43799</v>
      </c>
      <c r="D1169" t="s">
        <v>140</v>
      </c>
      <c r="E1169" t="s">
        <v>91</v>
      </c>
      <c r="F1169">
        <v>4</v>
      </c>
      <c r="G1169">
        <v>1</v>
      </c>
      <c r="H1169" t="s">
        <v>92</v>
      </c>
      <c r="I1169" t="s">
        <v>23</v>
      </c>
      <c r="J1169">
        <v>10009535686</v>
      </c>
      <c r="K1169" s="19"/>
    </row>
    <row r="1170" spans="1:11" hidden="1" x14ac:dyDescent="0.35">
      <c r="A1170" t="s">
        <v>226</v>
      </c>
      <c r="B1170">
        <v>2019</v>
      </c>
      <c r="C1170" s="10">
        <v>43799</v>
      </c>
      <c r="D1170" t="s">
        <v>140</v>
      </c>
      <c r="E1170" t="s">
        <v>91</v>
      </c>
      <c r="F1170">
        <v>4</v>
      </c>
      <c r="G1170">
        <v>2</v>
      </c>
      <c r="H1170" t="s">
        <v>103</v>
      </c>
      <c r="I1170" t="s">
        <v>104</v>
      </c>
      <c r="J1170">
        <v>10009010876</v>
      </c>
      <c r="K1170" s="19"/>
    </row>
    <row r="1171" spans="1:11" hidden="1" x14ac:dyDescent="0.35">
      <c r="A1171" t="s">
        <v>226</v>
      </c>
      <c r="B1171">
        <v>2019</v>
      </c>
      <c r="C1171" s="10">
        <v>43799</v>
      </c>
      <c r="D1171" t="s">
        <v>140</v>
      </c>
      <c r="E1171" t="s">
        <v>91</v>
      </c>
      <c r="F1171">
        <v>4</v>
      </c>
      <c r="G1171">
        <v>3</v>
      </c>
      <c r="H1171" t="s">
        <v>134</v>
      </c>
      <c r="I1171" t="s">
        <v>216</v>
      </c>
      <c r="J1171">
        <v>10015713273</v>
      </c>
      <c r="K1171" s="19"/>
    </row>
    <row r="1172" spans="1:11" hidden="1" x14ac:dyDescent="0.35">
      <c r="A1172" t="s">
        <v>226</v>
      </c>
      <c r="B1172">
        <v>2019</v>
      </c>
      <c r="C1172" s="10">
        <v>43799</v>
      </c>
      <c r="D1172" t="s">
        <v>140</v>
      </c>
      <c r="E1172" t="s">
        <v>91</v>
      </c>
      <c r="F1172">
        <v>4</v>
      </c>
      <c r="G1172">
        <v>4</v>
      </c>
      <c r="H1172" t="s">
        <v>153</v>
      </c>
      <c r="I1172" t="s">
        <v>154</v>
      </c>
      <c r="J1172">
        <v>10004717719</v>
      </c>
      <c r="K1172" s="19"/>
    </row>
    <row r="1173" spans="1:11" hidden="1" x14ac:dyDescent="0.35">
      <c r="A1173" t="s">
        <v>226</v>
      </c>
      <c r="B1173">
        <v>2019</v>
      </c>
      <c r="C1173" s="10">
        <v>43799</v>
      </c>
      <c r="D1173" t="s">
        <v>140</v>
      </c>
      <c r="E1173" t="s">
        <v>91</v>
      </c>
      <c r="F1173">
        <v>4</v>
      </c>
      <c r="G1173">
        <v>5</v>
      </c>
      <c r="H1173" t="s">
        <v>171</v>
      </c>
      <c r="I1173" t="s">
        <v>82</v>
      </c>
      <c r="J1173">
        <v>10007073506</v>
      </c>
      <c r="K1173" s="19"/>
    </row>
    <row r="1174" spans="1:11" hidden="1" x14ac:dyDescent="0.35">
      <c r="A1174" t="s">
        <v>226</v>
      </c>
      <c r="B1174">
        <v>2019</v>
      </c>
      <c r="C1174" s="10">
        <v>43799</v>
      </c>
      <c r="D1174" t="s">
        <v>140</v>
      </c>
      <c r="E1174" t="s">
        <v>91</v>
      </c>
      <c r="F1174">
        <v>5</v>
      </c>
      <c r="G1174">
        <v>1</v>
      </c>
      <c r="H1174" t="s">
        <v>194</v>
      </c>
      <c r="I1174" t="s">
        <v>230</v>
      </c>
      <c r="J1174">
        <v>10004601723</v>
      </c>
      <c r="K1174" s="19"/>
    </row>
    <row r="1175" spans="1:11" hidden="1" x14ac:dyDescent="0.35">
      <c r="A1175" t="s">
        <v>226</v>
      </c>
      <c r="B1175">
        <v>2019</v>
      </c>
      <c r="C1175" s="10">
        <v>43799</v>
      </c>
      <c r="D1175" t="s">
        <v>140</v>
      </c>
      <c r="E1175" t="s">
        <v>91</v>
      </c>
      <c r="F1175">
        <v>5</v>
      </c>
      <c r="G1175">
        <v>2</v>
      </c>
      <c r="H1175" t="s">
        <v>105</v>
      </c>
      <c r="I1175" t="s">
        <v>39</v>
      </c>
      <c r="J1175">
        <v>10052089586</v>
      </c>
      <c r="K1175" s="19"/>
    </row>
    <row r="1176" spans="1:11" hidden="1" x14ac:dyDescent="0.35">
      <c r="A1176" t="s">
        <v>226</v>
      </c>
      <c r="B1176">
        <v>2019</v>
      </c>
      <c r="C1176" s="10">
        <v>43799</v>
      </c>
      <c r="D1176" t="s">
        <v>140</v>
      </c>
      <c r="E1176" t="s">
        <v>91</v>
      </c>
      <c r="F1176">
        <v>5</v>
      </c>
      <c r="G1176">
        <v>3</v>
      </c>
      <c r="H1176" t="s">
        <v>45</v>
      </c>
      <c r="I1176" t="s">
        <v>46</v>
      </c>
      <c r="J1176">
        <v>10009176281</v>
      </c>
      <c r="K1176" s="19"/>
    </row>
    <row r="1177" spans="1:11" hidden="1" x14ac:dyDescent="0.35">
      <c r="A1177" t="s">
        <v>226</v>
      </c>
      <c r="B1177">
        <v>2019</v>
      </c>
      <c r="C1177" s="10">
        <v>43799</v>
      </c>
      <c r="D1177" t="s">
        <v>140</v>
      </c>
      <c r="E1177" t="s">
        <v>91</v>
      </c>
      <c r="F1177">
        <v>5</v>
      </c>
      <c r="G1177">
        <v>4</v>
      </c>
      <c r="H1177" t="s">
        <v>211</v>
      </c>
      <c r="I1177" t="s">
        <v>212</v>
      </c>
      <c r="J1177">
        <v>10010608447</v>
      </c>
      <c r="K1177" s="19"/>
    </row>
    <row r="1178" spans="1:11" hidden="1" x14ac:dyDescent="0.35">
      <c r="A1178" t="s">
        <v>226</v>
      </c>
      <c r="B1178">
        <v>2019</v>
      </c>
      <c r="C1178" s="10">
        <v>43799</v>
      </c>
      <c r="D1178" t="s">
        <v>140</v>
      </c>
      <c r="E1178" t="s">
        <v>91</v>
      </c>
      <c r="F1178">
        <v>5</v>
      </c>
      <c r="G1178">
        <v>5</v>
      </c>
      <c r="H1178" t="s">
        <v>62</v>
      </c>
      <c r="I1178" t="s">
        <v>63</v>
      </c>
      <c r="J1178">
        <v>10007351671</v>
      </c>
      <c r="K1178" s="19"/>
    </row>
    <row r="1179" spans="1:11" hidden="1" x14ac:dyDescent="0.35">
      <c r="A1179" t="s">
        <v>226</v>
      </c>
      <c r="B1179">
        <v>2019</v>
      </c>
      <c r="C1179" s="10">
        <v>43799</v>
      </c>
      <c r="D1179" t="s">
        <v>140</v>
      </c>
      <c r="E1179" t="s">
        <v>91</v>
      </c>
      <c r="F1179">
        <v>6</v>
      </c>
      <c r="G1179">
        <v>1</v>
      </c>
      <c r="H1179" t="s">
        <v>115</v>
      </c>
      <c r="I1179" t="s">
        <v>116</v>
      </c>
      <c r="J1179">
        <v>10009009159</v>
      </c>
      <c r="K1179" s="19"/>
    </row>
    <row r="1180" spans="1:11" hidden="1" x14ac:dyDescent="0.35">
      <c r="A1180" t="s">
        <v>226</v>
      </c>
      <c r="B1180">
        <v>2019</v>
      </c>
      <c r="C1180" s="10">
        <v>43799</v>
      </c>
      <c r="D1180" t="s">
        <v>140</v>
      </c>
      <c r="E1180" t="s">
        <v>91</v>
      </c>
      <c r="F1180">
        <v>6</v>
      </c>
      <c r="G1180">
        <v>2</v>
      </c>
      <c r="H1180" t="s">
        <v>97</v>
      </c>
      <c r="I1180" t="s">
        <v>29</v>
      </c>
      <c r="J1180">
        <v>10048325582</v>
      </c>
      <c r="K1180" s="19"/>
    </row>
    <row r="1181" spans="1:11" hidden="1" x14ac:dyDescent="0.35">
      <c r="A1181" t="s">
        <v>226</v>
      </c>
      <c r="B1181">
        <v>2019</v>
      </c>
      <c r="C1181" s="10">
        <v>43799</v>
      </c>
      <c r="D1181" t="s">
        <v>140</v>
      </c>
      <c r="E1181" t="s">
        <v>91</v>
      </c>
      <c r="F1181">
        <v>6</v>
      </c>
      <c r="G1181">
        <v>3</v>
      </c>
      <c r="H1181" t="s">
        <v>143</v>
      </c>
      <c r="I1181" t="s">
        <v>95</v>
      </c>
      <c r="J1181">
        <v>10009181234</v>
      </c>
      <c r="K1181" s="19"/>
    </row>
    <row r="1182" spans="1:11" hidden="1" x14ac:dyDescent="0.35">
      <c r="A1182" t="s">
        <v>226</v>
      </c>
      <c r="B1182">
        <v>2019</v>
      </c>
      <c r="C1182" s="10">
        <v>43799</v>
      </c>
      <c r="D1182" t="s">
        <v>140</v>
      </c>
      <c r="E1182" t="s">
        <v>91</v>
      </c>
      <c r="F1182">
        <v>6</v>
      </c>
      <c r="G1182">
        <v>4</v>
      </c>
      <c r="H1182" t="s">
        <v>223</v>
      </c>
      <c r="I1182" t="s">
        <v>224</v>
      </c>
      <c r="J1182">
        <v>10010920665</v>
      </c>
      <c r="K1182" s="19"/>
    </row>
    <row r="1183" spans="1:11" hidden="1" x14ac:dyDescent="0.35">
      <c r="A1183" t="s">
        <v>226</v>
      </c>
      <c r="B1183">
        <v>2019</v>
      </c>
      <c r="C1183" s="10">
        <v>43799</v>
      </c>
      <c r="D1183" t="s">
        <v>140</v>
      </c>
      <c r="E1183" t="s">
        <v>91</v>
      </c>
      <c r="F1183">
        <v>6</v>
      </c>
      <c r="G1183">
        <v>5</v>
      </c>
      <c r="H1183" t="s">
        <v>209</v>
      </c>
      <c r="I1183" t="s">
        <v>198</v>
      </c>
      <c r="J1183">
        <v>10007772108</v>
      </c>
      <c r="K1183" s="19"/>
    </row>
    <row r="1184" spans="1:11" hidden="1" x14ac:dyDescent="0.35">
      <c r="A1184" t="s">
        <v>226</v>
      </c>
      <c r="B1184">
        <v>2019</v>
      </c>
      <c r="C1184" s="10">
        <v>43799</v>
      </c>
      <c r="D1184" t="s">
        <v>140</v>
      </c>
      <c r="E1184" t="s">
        <v>91</v>
      </c>
      <c r="F1184">
        <v>6</v>
      </c>
      <c r="G1184">
        <v>6</v>
      </c>
      <c r="H1184" t="s">
        <v>24</v>
      </c>
      <c r="I1184" t="s">
        <v>25</v>
      </c>
      <c r="J1184">
        <v>10028995102</v>
      </c>
      <c r="K1184" s="19"/>
    </row>
    <row r="1185" spans="1:11" hidden="1" x14ac:dyDescent="0.35">
      <c r="A1185" t="s">
        <v>226</v>
      </c>
      <c r="B1185">
        <v>2019</v>
      </c>
      <c r="C1185" s="10">
        <v>43799</v>
      </c>
      <c r="D1185" t="s">
        <v>140</v>
      </c>
      <c r="E1185" t="s">
        <v>117</v>
      </c>
      <c r="F1185">
        <v>1</v>
      </c>
      <c r="G1185">
        <v>1</v>
      </c>
      <c r="H1185" t="s">
        <v>192</v>
      </c>
      <c r="I1185" t="s">
        <v>113</v>
      </c>
      <c r="J1185">
        <v>10004599194</v>
      </c>
      <c r="K1185" s="19"/>
    </row>
    <row r="1186" spans="1:11" hidden="1" x14ac:dyDescent="0.35">
      <c r="A1186" t="s">
        <v>226</v>
      </c>
      <c r="B1186">
        <v>2019</v>
      </c>
      <c r="C1186" s="10">
        <v>43799</v>
      </c>
      <c r="D1186" t="s">
        <v>140</v>
      </c>
      <c r="E1186" t="s">
        <v>117</v>
      </c>
      <c r="F1186">
        <v>1</v>
      </c>
      <c r="G1186">
        <v>2</v>
      </c>
      <c r="H1186" t="s">
        <v>211</v>
      </c>
      <c r="I1186" t="s">
        <v>212</v>
      </c>
      <c r="J1186">
        <v>10010608447</v>
      </c>
      <c r="K1186" s="19"/>
    </row>
    <row r="1187" spans="1:11" hidden="1" x14ac:dyDescent="0.35">
      <c r="A1187" t="s">
        <v>226</v>
      </c>
      <c r="B1187">
        <v>2019</v>
      </c>
      <c r="C1187" s="10">
        <v>43799</v>
      </c>
      <c r="D1187" t="s">
        <v>140</v>
      </c>
      <c r="E1187" t="s">
        <v>117</v>
      </c>
      <c r="F1187">
        <v>1</v>
      </c>
      <c r="G1187">
        <v>3</v>
      </c>
      <c r="H1187" t="s">
        <v>171</v>
      </c>
      <c r="I1187" t="s">
        <v>82</v>
      </c>
      <c r="J1187">
        <v>10007073506</v>
      </c>
      <c r="K1187" s="19"/>
    </row>
    <row r="1188" spans="1:11" hidden="1" x14ac:dyDescent="0.35">
      <c r="A1188" t="s">
        <v>226</v>
      </c>
      <c r="B1188">
        <v>2019</v>
      </c>
      <c r="C1188" s="10">
        <v>43799</v>
      </c>
      <c r="D1188" t="s">
        <v>140</v>
      </c>
      <c r="E1188" t="s">
        <v>117</v>
      </c>
      <c r="F1188">
        <v>1</v>
      </c>
      <c r="G1188">
        <v>4</v>
      </c>
      <c r="H1188" t="s">
        <v>143</v>
      </c>
      <c r="I1188" t="s">
        <v>95</v>
      </c>
      <c r="J1188">
        <v>10009181234</v>
      </c>
      <c r="K1188" s="19"/>
    </row>
    <row r="1189" spans="1:11" hidden="1" x14ac:dyDescent="0.35">
      <c r="A1189" t="s">
        <v>226</v>
      </c>
      <c r="B1189">
        <v>2019</v>
      </c>
      <c r="C1189" s="10">
        <v>43799</v>
      </c>
      <c r="D1189" t="s">
        <v>140</v>
      </c>
      <c r="E1189" t="s">
        <v>117</v>
      </c>
      <c r="F1189">
        <v>2</v>
      </c>
      <c r="G1189">
        <v>1</v>
      </c>
      <c r="H1189" t="s">
        <v>221</v>
      </c>
      <c r="I1189" t="s">
        <v>227</v>
      </c>
      <c r="J1189">
        <v>10008098470</v>
      </c>
      <c r="K1189" s="19"/>
    </row>
    <row r="1190" spans="1:11" hidden="1" x14ac:dyDescent="0.35">
      <c r="A1190" t="s">
        <v>226</v>
      </c>
      <c r="B1190">
        <v>2019</v>
      </c>
      <c r="C1190" s="10">
        <v>43799</v>
      </c>
      <c r="D1190" t="s">
        <v>140</v>
      </c>
      <c r="E1190" t="s">
        <v>117</v>
      </c>
      <c r="F1190">
        <v>2</v>
      </c>
      <c r="G1190">
        <v>2</v>
      </c>
      <c r="H1190" t="s">
        <v>153</v>
      </c>
      <c r="I1190" t="s">
        <v>154</v>
      </c>
      <c r="J1190">
        <v>10004717719</v>
      </c>
      <c r="K1190" s="19"/>
    </row>
    <row r="1191" spans="1:11" hidden="1" x14ac:dyDescent="0.35">
      <c r="A1191" t="s">
        <v>226</v>
      </c>
      <c r="B1191">
        <v>2019</v>
      </c>
      <c r="C1191" s="10">
        <v>43799</v>
      </c>
      <c r="D1191" t="s">
        <v>140</v>
      </c>
      <c r="E1191" t="s">
        <v>117</v>
      </c>
      <c r="F1191">
        <v>2</v>
      </c>
      <c r="G1191">
        <v>3</v>
      </c>
      <c r="H1191" t="s">
        <v>45</v>
      </c>
      <c r="I1191" t="s">
        <v>46</v>
      </c>
      <c r="J1191">
        <v>10009176281</v>
      </c>
      <c r="K1191" s="19"/>
    </row>
    <row r="1192" spans="1:11" hidden="1" x14ac:dyDescent="0.35">
      <c r="A1192" t="s">
        <v>226</v>
      </c>
      <c r="B1192">
        <v>2019</v>
      </c>
      <c r="C1192" s="10">
        <v>43799</v>
      </c>
      <c r="D1192" t="s">
        <v>140</v>
      </c>
      <c r="E1192" t="s">
        <v>117</v>
      </c>
      <c r="F1192">
        <v>2</v>
      </c>
      <c r="G1192">
        <v>4</v>
      </c>
      <c r="H1192" t="s">
        <v>24</v>
      </c>
      <c r="I1192" t="s">
        <v>25</v>
      </c>
      <c r="J1192">
        <v>10028995102</v>
      </c>
      <c r="K1192" s="19"/>
    </row>
    <row r="1193" spans="1:11" hidden="1" x14ac:dyDescent="0.35">
      <c r="A1193" t="s">
        <v>226</v>
      </c>
      <c r="B1193">
        <v>2019</v>
      </c>
      <c r="C1193" s="10">
        <v>43799</v>
      </c>
      <c r="D1193" t="s">
        <v>140</v>
      </c>
      <c r="E1193" t="s">
        <v>117</v>
      </c>
      <c r="F1193">
        <v>3</v>
      </c>
      <c r="G1193">
        <v>1</v>
      </c>
      <c r="H1193" t="s">
        <v>200</v>
      </c>
      <c r="I1193" t="s">
        <v>228</v>
      </c>
      <c r="J1193">
        <v>10006900421</v>
      </c>
      <c r="K1193" s="19"/>
    </row>
    <row r="1194" spans="1:11" hidden="1" x14ac:dyDescent="0.35">
      <c r="A1194" t="s">
        <v>226</v>
      </c>
      <c r="B1194">
        <v>2019</v>
      </c>
      <c r="C1194" s="10">
        <v>43799</v>
      </c>
      <c r="D1194" t="s">
        <v>140</v>
      </c>
      <c r="E1194" t="s">
        <v>117</v>
      </c>
      <c r="F1194">
        <v>3</v>
      </c>
      <c r="G1194">
        <v>2</v>
      </c>
      <c r="H1194" t="s">
        <v>134</v>
      </c>
      <c r="I1194" t="s">
        <v>216</v>
      </c>
      <c r="J1194">
        <v>10015713273</v>
      </c>
      <c r="K1194" s="19"/>
    </row>
    <row r="1195" spans="1:11" hidden="1" x14ac:dyDescent="0.35">
      <c r="A1195" t="s">
        <v>226</v>
      </c>
      <c r="B1195">
        <v>2019</v>
      </c>
      <c r="C1195" s="10">
        <v>43799</v>
      </c>
      <c r="D1195" t="s">
        <v>140</v>
      </c>
      <c r="E1195" t="s">
        <v>117</v>
      </c>
      <c r="F1195">
        <v>3</v>
      </c>
      <c r="G1195">
        <v>3</v>
      </c>
      <c r="H1195" t="s">
        <v>206</v>
      </c>
      <c r="I1195" t="s">
        <v>207</v>
      </c>
      <c r="J1195">
        <v>10090555241</v>
      </c>
      <c r="K1195" s="19"/>
    </row>
    <row r="1196" spans="1:11" hidden="1" x14ac:dyDescent="0.35">
      <c r="A1196" t="s">
        <v>226</v>
      </c>
      <c r="B1196">
        <v>2019</v>
      </c>
      <c r="C1196" s="10">
        <v>43799</v>
      </c>
      <c r="D1196" t="s">
        <v>140</v>
      </c>
      <c r="E1196" t="s">
        <v>117</v>
      </c>
      <c r="F1196">
        <v>3</v>
      </c>
      <c r="G1196">
        <v>4</v>
      </c>
      <c r="H1196" t="s">
        <v>208</v>
      </c>
      <c r="I1196" t="s">
        <v>58</v>
      </c>
      <c r="J1196">
        <v>10007828183</v>
      </c>
      <c r="K1196" s="19"/>
    </row>
    <row r="1197" spans="1:11" hidden="1" x14ac:dyDescent="0.35">
      <c r="A1197" t="s">
        <v>226</v>
      </c>
      <c r="B1197">
        <v>2019</v>
      </c>
      <c r="C1197" s="10">
        <v>43799</v>
      </c>
      <c r="D1197" t="s">
        <v>140</v>
      </c>
      <c r="E1197" t="s">
        <v>117</v>
      </c>
      <c r="F1197">
        <v>4</v>
      </c>
      <c r="G1197">
        <v>1</v>
      </c>
      <c r="H1197" t="s">
        <v>54</v>
      </c>
      <c r="I1197" t="s">
        <v>42</v>
      </c>
      <c r="J1197">
        <v>10004612534</v>
      </c>
      <c r="K1197" s="19"/>
    </row>
    <row r="1198" spans="1:11" hidden="1" x14ac:dyDescent="0.35">
      <c r="A1198" t="s">
        <v>226</v>
      </c>
      <c r="B1198">
        <v>2019</v>
      </c>
      <c r="C1198" s="10">
        <v>43799</v>
      </c>
      <c r="D1198" t="s">
        <v>140</v>
      </c>
      <c r="E1198" t="s">
        <v>117</v>
      </c>
      <c r="F1198">
        <v>4</v>
      </c>
      <c r="G1198">
        <v>2</v>
      </c>
      <c r="H1198" t="s">
        <v>103</v>
      </c>
      <c r="I1198" t="s">
        <v>104</v>
      </c>
      <c r="J1198">
        <v>10009010876</v>
      </c>
      <c r="K1198" s="19"/>
    </row>
    <row r="1199" spans="1:11" hidden="1" x14ac:dyDescent="0.35">
      <c r="A1199" t="s">
        <v>226</v>
      </c>
      <c r="B1199">
        <v>2019</v>
      </c>
      <c r="C1199" s="10">
        <v>43799</v>
      </c>
      <c r="D1199" t="s">
        <v>140</v>
      </c>
      <c r="E1199" t="s">
        <v>117</v>
      </c>
      <c r="F1199">
        <v>4</v>
      </c>
      <c r="G1199">
        <v>3</v>
      </c>
      <c r="H1199" t="s">
        <v>229</v>
      </c>
      <c r="I1199" t="s">
        <v>152</v>
      </c>
      <c r="J1199">
        <v>10011155990</v>
      </c>
      <c r="K1199" s="19"/>
    </row>
    <row r="1200" spans="1:11" hidden="1" x14ac:dyDescent="0.35">
      <c r="A1200" t="s">
        <v>226</v>
      </c>
      <c r="B1200">
        <v>2019</v>
      </c>
      <c r="C1200" s="10">
        <v>43799</v>
      </c>
      <c r="D1200" t="s">
        <v>140</v>
      </c>
      <c r="E1200" t="s">
        <v>117</v>
      </c>
      <c r="F1200">
        <v>4</v>
      </c>
      <c r="G1200">
        <v>4</v>
      </c>
      <c r="H1200" t="s">
        <v>214</v>
      </c>
      <c r="I1200" t="s">
        <v>164</v>
      </c>
      <c r="J1200">
        <v>10009504667</v>
      </c>
      <c r="K1200" s="19"/>
    </row>
    <row r="1201" spans="1:11" hidden="1" x14ac:dyDescent="0.35">
      <c r="A1201" t="s">
        <v>226</v>
      </c>
      <c r="B1201">
        <v>2019</v>
      </c>
      <c r="C1201" s="10">
        <v>43799</v>
      </c>
      <c r="D1201" t="s">
        <v>140</v>
      </c>
      <c r="E1201" t="s">
        <v>117</v>
      </c>
      <c r="F1201">
        <v>5</v>
      </c>
      <c r="G1201">
        <v>1</v>
      </c>
      <c r="H1201" t="s">
        <v>124</v>
      </c>
      <c r="I1201" t="s">
        <v>35</v>
      </c>
      <c r="J1201">
        <v>10009012391</v>
      </c>
      <c r="K1201" s="19"/>
    </row>
    <row r="1202" spans="1:11" hidden="1" x14ac:dyDescent="0.35">
      <c r="A1202" t="s">
        <v>226</v>
      </c>
      <c r="B1202">
        <v>2019</v>
      </c>
      <c r="C1202" s="10">
        <v>43799</v>
      </c>
      <c r="D1202" t="s">
        <v>140</v>
      </c>
      <c r="E1202" t="s">
        <v>117</v>
      </c>
      <c r="F1202">
        <v>5</v>
      </c>
      <c r="G1202">
        <v>2</v>
      </c>
      <c r="H1202" t="s">
        <v>209</v>
      </c>
      <c r="I1202" t="s">
        <v>198</v>
      </c>
      <c r="J1202">
        <v>10007772108</v>
      </c>
      <c r="K1202" s="19"/>
    </row>
    <row r="1203" spans="1:11" hidden="1" x14ac:dyDescent="0.35">
      <c r="A1203" t="s">
        <v>226</v>
      </c>
      <c r="B1203">
        <v>2019</v>
      </c>
      <c r="C1203" s="10">
        <v>43799</v>
      </c>
      <c r="D1203" t="s">
        <v>140</v>
      </c>
      <c r="E1203" t="s">
        <v>117</v>
      </c>
      <c r="F1203">
        <v>5</v>
      </c>
      <c r="G1203">
        <v>3</v>
      </c>
      <c r="H1203" t="s">
        <v>174</v>
      </c>
      <c r="I1203" t="s">
        <v>37</v>
      </c>
      <c r="J1203">
        <v>10006552534</v>
      </c>
      <c r="K1203" s="19"/>
    </row>
    <row r="1204" spans="1:11" hidden="1" x14ac:dyDescent="0.35">
      <c r="A1204" t="s">
        <v>226</v>
      </c>
      <c r="B1204">
        <v>2019</v>
      </c>
      <c r="C1204" s="10">
        <v>43799</v>
      </c>
      <c r="D1204" t="s">
        <v>140</v>
      </c>
      <c r="E1204" t="s">
        <v>117</v>
      </c>
      <c r="F1204">
        <v>5</v>
      </c>
      <c r="G1204">
        <v>4</v>
      </c>
      <c r="H1204" t="s">
        <v>105</v>
      </c>
      <c r="I1204" t="s">
        <v>39</v>
      </c>
      <c r="J1204">
        <v>10052089586</v>
      </c>
      <c r="K1204" s="19"/>
    </row>
    <row r="1205" spans="1:11" hidden="1" x14ac:dyDescent="0.35">
      <c r="A1205" t="s">
        <v>226</v>
      </c>
      <c r="B1205">
        <v>2019</v>
      </c>
      <c r="C1205" s="10">
        <v>43799</v>
      </c>
      <c r="D1205" t="s">
        <v>140</v>
      </c>
      <c r="E1205" t="s">
        <v>117</v>
      </c>
      <c r="F1205">
        <v>6</v>
      </c>
      <c r="G1205">
        <v>1</v>
      </c>
      <c r="H1205" t="s">
        <v>97</v>
      </c>
      <c r="I1205" t="s">
        <v>29</v>
      </c>
      <c r="J1205">
        <v>10048325582</v>
      </c>
      <c r="K1205" s="19"/>
    </row>
    <row r="1206" spans="1:11" hidden="1" x14ac:dyDescent="0.35">
      <c r="A1206" t="s">
        <v>226</v>
      </c>
      <c r="B1206">
        <v>2019</v>
      </c>
      <c r="C1206" s="10">
        <v>43799</v>
      </c>
      <c r="D1206" t="s">
        <v>140</v>
      </c>
      <c r="E1206" t="s">
        <v>117</v>
      </c>
      <c r="F1206">
        <v>6</v>
      </c>
      <c r="G1206">
        <v>2</v>
      </c>
      <c r="H1206" t="s">
        <v>62</v>
      </c>
      <c r="I1206" t="s">
        <v>63</v>
      </c>
      <c r="J1206">
        <v>10007351671</v>
      </c>
      <c r="K1206" s="19"/>
    </row>
    <row r="1207" spans="1:11" hidden="1" x14ac:dyDescent="0.35">
      <c r="A1207" t="s">
        <v>226</v>
      </c>
      <c r="B1207">
        <v>2019</v>
      </c>
      <c r="C1207" s="10">
        <v>43799</v>
      </c>
      <c r="D1207" t="s">
        <v>140</v>
      </c>
      <c r="E1207" t="s">
        <v>117</v>
      </c>
      <c r="F1207">
        <v>6</v>
      </c>
      <c r="G1207">
        <v>3</v>
      </c>
      <c r="H1207" t="s">
        <v>223</v>
      </c>
      <c r="I1207" t="s">
        <v>224</v>
      </c>
      <c r="J1207">
        <v>10010920665</v>
      </c>
      <c r="K1207" s="19"/>
    </row>
    <row r="1208" spans="1:11" hidden="1" x14ac:dyDescent="0.35">
      <c r="A1208" t="s">
        <v>226</v>
      </c>
      <c r="B1208">
        <v>2019</v>
      </c>
      <c r="C1208" s="10">
        <v>43799</v>
      </c>
      <c r="D1208" t="s">
        <v>140</v>
      </c>
      <c r="E1208" t="s">
        <v>117</v>
      </c>
      <c r="F1208">
        <v>6</v>
      </c>
      <c r="G1208">
        <v>4</v>
      </c>
      <c r="H1208" t="s">
        <v>158</v>
      </c>
      <c r="I1208" t="s">
        <v>145</v>
      </c>
      <c r="J1208">
        <v>10010894696</v>
      </c>
      <c r="K1208" s="19"/>
    </row>
    <row r="1209" spans="1:11" hidden="1" x14ac:dyDescent="0.35">
      <c r="A1209" t="s">
        <v>226</v>
      </c>
      <c r="B1209">
        <v>2019</v>
      </c>
      <c r="C1209" s="10">
        <v>43799</v>
      </c>
      <c r="D1209" t="s">
        <v>140</v>
      </c>
      <c r="E1209" t="s">
        <v>119</v>
      </c>
      <c r="F1209">
        <v>1</v>
      </c>
      <c r="G1209">
        <v>1</v>
      </c>
      <c r="H1209" t="s">
        <v>92</v>
      </c>
      <c r="I1209" t="s">
        <v>23</v>
      </c>
      <c r="J1209">
        <v>10009535686</v>
      </c>
      <c r="K1209" s="19"/>
    </row>
    <row r="1210" spans="1:11" hidden="1" x14ac:dyDescent="0.35">
      <c r="A1210" t="s">
        <v>226</v>
      </c>
      <c r="B1210">
        <v>2019</v>
      </c>
      <c r="C1210" s="10">
        <v>43799</v>
      </c>
      <c r="D1210" t="s">
        <v>140</v>
      </c>
      <c r="E1210" t="s">
        <v>119</v>
      </c>
      <c r="F1210">
        <v>1</v>
      </c>
      <c r="G1210">
        <v>2</v>
      </c>
      <c r="H1210" t="s">
        <v>200</v>
      </c>
      <c r="I1210" t="s">
        <v>228</v>
      </c>
      <c r="J1210">
        <v>10006900421</v>
      </c>
      <c r="K1210" s="19"/>
    </row>
    <row r="1211" spans="1:11" hidden="1" x14ac:dyDescent="0.35">
      <c r="A1211" t="s">
        <v>226</v>
      </c>
      <c r="B1211">
        <v>2019</v>
      </c>
      <c r="C1211" s="10">
        <v>43799</v>
      </c>
      <c r="D1211" t="s">
        <v>140</v>
      </c>
      <c r="E1211" t="s">
        <v>119</v>
      </c>
      <c r="F1211">
        <v>1</v>
      </c>
      <c r="G1211">
        <v>3</v>
      </c>
      <c r="H1211" t="s">
        <v>193</v>
      </c>
      <c r="I1211" t="s">
        <v>31</v>
      </c>
      <c r="J1211">
        <v>10005727327</v>
      </c>
      <c r="K1211" s="19"/>
    </row>
    <row r="1212" spans="1:11" hidden="1" x14ac:dyDescent="0.35">
      <c r="A1212" t="s">
        <v>226</v>
      </c>
      <c r="B1212">
        <v>2019</v>
      </c>
      <c r="C1212" s="10">
        <v>43799</v>
      </c>
      <c r="D1212" t="s">
        <v>140</v>
      </c>
      <c r="E1212" t="s">
        <v>119</v>
      </c>
      <c r="F1212">
        <v>1</v>
      </c>
      <c r="G1212">
        <v>4</v>
      </c>
      <c r="H1212" t="s">
        <v>221</v>
      </c>
      <c r="I1212" t="s">
        <v>227</v>
      </c>
      <c r="J1212">
        <v>10008098470</v>
      </c>
      <c r="K1212" s="19"/>
    </row>
    <row r="1213" spans="1:11" hidden="1" x14ac:dyDescent="0.35">
      <c r="A1213" t="s">
        <v>226</v>
      </c>
      <c r="B1213">
        <v>2019</v>
      </c>
      <c r="C1213" s="10">
        <v>43799</v>
      </c>
      <c r="D1213" t="s">
        <v>140</v>
      </c>
      <c r="E1213" t="s">
        <v>119</v>
      </c>
      <c r="F1213">
        <v>1</v>
      </c>
      <c r="G1213">
        <v>5</v>
      </c>
      <c r="H1213" t="s">
        <v>97</v>
      </c>
      <c r="I1213" t="s">
        <v>29</v>
      </c>
      <c r="J1213">
        <v>10048325582</v>
      </c>
      <c r="K1213" s="19"/>
    </row>
    <row r="1214" spans="1:11" hidden="1" x14ac:dyDescent="0.35">
      <c r="A1214" t="s">
        <v>226</v>
      </c>
      <c r="B1214">
        <v>2019</v>
      </c>
      <c r="C1214" s="10">
        <v>43799</v>
      </c>
      <c r="D1214" t="s">
        <v>140</v>
      </c>
      <c r="E1214" t="s">
        <v>119</v>
      </c>
      <c r="F1214">
        <v>1</v>
      </c>
      <c r="G1214">
        <v>6</v>
      </c>
      <c r="H1214" t="s">
        <v>194</v>
      </c>
      <c r="I1214" t="s">
        <v>230</v>
      </c>
      <c r="J1214">
        <v>10004601723</v>
      </c>
      <c r="K1214" s="19"/>
    </row>
    <row r="1215" spans="1:11" hidden="1" x14ac:dyDescent="0.35">
      <c r="A1215" t="s">
        <v>226</v>
      </c>
      <c r="B1215">
        <v>2019</v>
      </c>
      <c r="C1215" s="10">
        <v>43799</v>
      </c>
      <c r="D1215" t="s">
        <v>140</v>
      </c>
      <c r="E1215" t="s">
        <v>119</v>
      </c>
      <c r="F1215">
        <v>2</v>
      </c>
      <c r="G1215">
        <v>1</v>
      </c>
      <c r="H1215" t="s">
        <v>196</v>
      </c>
      <c r="I1215" t="s">
        <v>52</v>
      </c>
      <c r="J1215">
        <v>10004868370</v>
      </c>
      <c r="K1215" s="19"/>
    </row>
    <row r="1216" spans="1:11" hidden="1" x14ac:dyDescent="0.35">
      <c r="A1216" t="s">
        <v>226</v>
      </c>
      <c r="B1216">
        <v>2019</v>
      </c>
      <c r="C1216" s="10">
        <v>43799</v>
      </c>
      <c r="D1216" t="s">
        <v>140</v>
      </c>
      <c r="E1216" t="s">
        <v>119</v>
      </c>
      <c r="F1216">
        <v>2</v>
      </c>
      <c r="G1216">
        <v>2</v>
      </c>
      <c r="H1216" t="s">
        <v>192</v>
      </c>
      <c r="I1216" t="s">
        <v>113</v>
      </c>
      <c r="J1216">
        <v>10004599194</v>
      </c>
      <c r="K1216" s="19"/>
    </row>
    <row r="1217" spans="1:11" hidden="1" x14ac:dyDescent="0.35">
      <c r="A1217" t="s">
        <v>226</v>
      </c>
      <c r="B1217">
        <v>2019</v>
      </c>
      <c r="C1217" s="10">
        <v>43799</v>
      </c>
      <c r="D1217" t="s">
        <v>140</v>
      </c>
      <c r="E1217" t="s">
        <v>119</v>
      </c>
      <c r="F1217">
        <v>2</v>
      </c>
      <c r="G1217">
        <v>3</v>
      </c>
      <c r="H1217" t="s">
        <v>124</v>
      </c>
      <c r="I1217" t="s">
        <v>35</v>
      </c>
      <c r="J1217">
        <v>10009012391</v>
      </c>
      <c r="K1217" s="19"/>
    </row>
    <row r="1218" spans="1:11" hidden="1" x14ac:dyDescent="0.35">
      <c r="A1218" t="s">
        <v>226</v>
      </c>
      <c r="B1218">
        <v>2019</v>
      </c>
      <c r="C1218" s="10">
        <v>43799</v>
      </c>
      <c r="D1218" t="s">
        <v>140</v>
      </c>
      <c r="E1218" t="s">
        <v>119</v>
      </c>
      <c r="F1218">
        <v>2</v>
      </c>
      <c r="G1218">
        <v>4</v>
      </c>
      <c r="H1218" t="s">
        <v>115</v>
      </c>
      <c r="I1218" t="s">
        <v>116</v>
      </c>
      <c r="J1218">
        <v>10009009159</v>
      </c>
      <c r="K1218" s="19"/>
    </row>
    <row r="1219" spans="1:11" hidden="1" x14ac:dyDescent="0.35">
      <c r="A1219" t="s">
        <v>226</v>
      </c>
      <c r="B1219">
        <v>2019</v>
      </c>
      <c r="C1219" s="10">
        <v>43799</v>
      </c>
      <c r="D1219" t="s">
        <v>140</v>
      </c>
      <c r="E1219" t="s">
        <v>119</v>
      </c>
      <c r="F1219">
        <v>2</v>
      </c>
      <c r="G1219">
        <v>5</v>
      </c>
      <c r="H1219" t="s">
        <v>183</v>
      </c>
      <c r="I1219" t="s">
        <v>33</v>
      </c>
      <c r="J1219">
        <v>10007212639</v>
      </c>
      <c r="K1219" s="19"/>
    </row>
    <row r="1220" spans="1:11" hidden="1" x14ac:dyDescent="0.35">
      <c r="A1220" t="s">
        <v>226</v>
      </c>
      <c r="B1220">
        <v>2019</v>
      </c>
      <c r="C1220" s="10">
        <v>43799</v>
      </c>
      <c r="D1220" t="s">
        <v>140</v>
      </c>
      <c r="E1220" t="s">
        <v>119</v>
      </c>
      <c r="F1220">
        <v>2</v>
      </c>
      <c r="G1220">
        <v>6</v>
      </c>
      <c r="H1220" t="s">
        <v>54</v>
      </c>
      <c r="I1220" t="s">
        <v>42</v>
      </c>
      <c r="J1220">
        <v>10004612534</v>
      </c>
      <c r="K1220" s="19"/>
    </row>
    <row r="1221" spans="1:11" hidden="1" x14ac:dyDescent="0.35">
      <c r="A1221" t="s">
        <v>226</v>
      </c>
      <c r="B1221">
        <v>2019</v>
      </c>
      <c r="C1221" s="10">
        <v>43799</v>
      </c>
      <c r="D1221" t="s">
        <v>140</v>
      </c>
      <c r="E1221" t="s">
        <v>121</v>
      </c>
      <c r="F1221">
        <v>1</v>
      </c>
      <c r="G1221">
        <v>1</v>
      </c>
      <c r="H1221" t="s">
        <v>124</v>
      </c>
      <c r="I1221" t="s">
        <v>35</v>
      </c>
      <c r="J1221">
        <v>10009012391</v>
      </c>
      <c r="K1221" s="19"/>
    </row>
    <row r="1222" spans="1:11" hidden="1" x14ac:dyDescent="0.35">
      <c r="A1222" t="s">
        <v>226</v>
      </c>
      <c r="B1222">
        <v>2019</v>
      </c>
      <c r="C1222" s="10">
        <v>43799</v>
      </c>
      <c r="D1222" t="s">
        <v>140</v>
      </c>
      <c r="E1222" t="s">
        <v>121</v>
      </c>
      <c r="F1222">
        <v>1</v>
      </c>
      <c r="G1222">
        <v>2</v>
      </c>
      <c r="H1222" t="s">
        <v>192</v>
      </c>
      <c r="I1222" t="s">
        <v>113</v>
      </c>
      <c r="J1222">
        <v>10004599194</v>
      </c>
      <c r="K1222" s="19"/>
    </row>
    <row r="1223" spans="1:11" hidden="1" x14ac:dyDescent="0.35">
      <c r="A1223" t="s">
        <v>226</v>
      </c>
      <c r="B1223">
        <v>2019</v>
      </c>
      <c r="C1223" s="10">
        <v>43799</v>
      </c>
      <c r="D1223" t="s">
        <v>140</v>
      </c>
      <c r="E1223" t="s">
        <v>121</v>
      </c>
      <c r="F1223">
        <v>1</v>
      </c>
      <c r="G1223">
        <v>3</v>
      </c>
      <c r="H1223" t="s">
        <v>200</v>
      </c>
      <c r="I1223" t="s">
        <v>228</v>
      </c>
      <c r="J1223">
        <v>10006900421</v>
      </c>
      <c r="K1223" s="19"/>
    </row>
    <row r="1224" spans="1:11" hidden="1" x14ac:dyDescent="0.35">
      <c r="A1224" t="s">
        <v>226</v>
      </c>
      <c r="B1224">
        <v>2019</v>
      </c>
      <c r="C1224" s="10">
        <v>43799</v>
      </c>
      <c r="D1224" t="s">
        <v>140</v>
      </c>
      <c r="E1224" t="s">
        <v>121</v>
      </c>
      <c r="F1224">
        <v>1</v>
      </c>
      <c r="G1224">
        <v>4</v>
      </c>
      <c r="H1224" t="s">
        <v>92</v>
      </c>
      <c r="I1224" t="s">
        <v>23</v>
      </c>
      <c r="J1224">
        <v>10009535686</v>
      </c>
      <c r="K1224" s="19"/>
    </row>
    <row r="1225" spans="1:11" hidden="1" x14ac:dyDescent="0.35">
      <c r="A1225" t="s">
        <v>226</v>
      </c>
      <c r="B1225">
        <v>2019</v>
      </c>
      <c r="C1225" s="10">
        <v>43799</v>
      </c>
      <c r="D1225" t="s">
        <v>140</v>
      </c>
      <c r="E1225" t="s">
        <v>121</v>
      </c>
      <c r="F1225">
        <v>1</v>
      </c>
      <c r="G1225">
        <v>5</v>
      </c>
      <c r="H1225" t="s">
        <v>193</v>
      </c>
      <c r="I1225" t="s">
        <v>31</v>
      </c>
      <c r="J1225">
        <v>10005727327</v>
      </c>
      <c r="K1225" s="19"/>
    </row>
    <row r="1226" spans="1:11" hidden="1" x14ac:dyDescent="0.35">
      <c r="A1226" t="s">
        <v>226</v>
      </c>
      <c r="B1226">
        <v>2019</v>
      </c>
      <c r="C1226" s="10">
        <v>43799</v>
      </c>
      <c r="D1226" t="s">
        <v>140</v>
      </c>
      <c r="E1226" t="s">
        <v>121</v>
      </c>
      <c r="F1226">
        <v>1</v>
      </c>
      <c r="G1226">
        <v>6</v>
      </c>
      <c r="H1226" t="s">
        <v>196</v>
      </c>
      <c r="I1226" t="s">
        <v>52</v>
      </c>
      <c r="J1226">
        <v>10004868370</v>
      </c>
      <c r="K1226" s="19"/>
    </row>
    <row r="1227" spans="1:11" hidden="1" x14ac:dyDescent="0.35">
      <c r="A1227" t="s">
        <v>226</v>
      </c>
      <c r="B1227">
        <v>2019</v>
      </c>
      <c r="C1227" s="10">
        <v>43799</v>
      </c>
      <c r="D1227" t="s">
        <v>140</v>
      </c>
      <c r="E1227" t="s">
        <v>121</v>
      </c>
      <c r="F1227">
        <v>2</v>
      </c>
      <c r="G1227">
        <v>1</v>
      </c>
      <c r="H1227" t="s">
        <v>194</v>
      </c>
      <c r="I1227" t="s">
        <v>230</v>
      </c>
      <c r="J1227">
        <v>10004601723</v>
      </c>
      <c r="K1227" s="19"/>
    </row>
    <row r="1228" spans="1:11" hidden="1" x14ac:dyDescent="0.35">
      <c r="A1228" t="s">
        <v>226</v>
      </c>
      <c r="B1228">
        <v>2019</v>
      </c>
      <c r="C1228" s="10">
        <v>43799</v>
      </c>
      <c r="D1228" t="s">
        <v>140</v>
      </c>
      <c r="E1228" t="s">
        <v>121</v>
      </c>
      <c r="F1228">
        <v>2</v>
      </c>
      <c r="G1228">
        <v>2</v>
      </c>
      <c r="H1228" t="s">
        <v>183</v>
      </c>
      <c r="I1228" t="s">
        <v>33</v>
      </c>
      <c r="J1228">
        <v>10007212639</v>
      </c>
      <c r="K1228" s="19"/>
    </row>
    <row r="1229" spans="1:11" hidden="1" x14ac:dyDescent="0.35">
      <c r="A1229" t="s">
        <v>226</v>
      </c>
      <c r="B1229">
        <v>2019</v>
      </c>
      <c r="C1229" s="10">
        <v>43799</v>
      </c>
      <c r="D1229" t="s">
        <v>140</v>
      </c>
      <c r="E1229" t="s">
        <v>121</v>
      </c>
      <c r="F1229">
        <v>2</v>
      </c>
      <c r="G1229">
        <v>3</v>
      </c>
      <c r="H1229" t="s">
        <v>115</v>
      </c>
      <c r="I1229" t="s">
        <v>116</v>
      </c>
      <c r="J1229">
        <v>10009009159</v>
      </c>
      <c r="K1229" s="19"/>
    </row>
    <row r="1230" spans="1:11" hidden="1" x14ac:dyDescent="0.35">
      <c r="A1230" t="s">
        <v>226</v>
      </c>
      <c r="B1230">
        <v>2019</v>
      </c>
      <c r="C1230" s="10">
        <v>43799</v>
      </c>
      <c r="D1230" t="s">
        <v>140</v>
      </c>
      <c r="E1230" t="s">
        <v>121</v>
      </c>
      <c r="F1230">
        <v>2</v>
      </c>
      <c r="G1230">
        <v>4</v>
      </c>
      <c r="H1230" t="s">
        <v>221</v>
      </c>
      <c r="I1230" t="s">
        <v>227</v>
      </c>
      <c r="J1230">
        <v>10008098470</v>
      </c>
      <c r="K1230" s="19"/>
    </row>
    <row r="1231" spans="1:11" hidden="1" x14ac:dyDescent="0.35">
      <c r="A1231" t="s">
        <v>226</v>
      </c>
      <c r="B1231">
        <v>2019</v>
      </c>
      <c r="C1231" s="10">
        <v>43799</v>
      </c>
      <c r="D1231" t="s">
        <v>140</v>
      </c>
      <c r="E1231" t="s">
        <v>121</v>
      </c>
      <c r="F1231">
        <v>2</v>
      </c>
      <c r="G1231">
        <v>5</v>
      </c>
      <c r="H1231" t="s">
        <v>54</v>
      </c>
      <c r="I1231" t="s">
        <v>42</v>
      </c>
      <c r="J1231">
        <v>10004612534</v>
      </c>
      <c r="K1231" s="19"/>
    </row>
    <row r="1232" spans="1:11" hidden="1" x14ac:dyDescent="0.35">
      <c r="A1232" t="s">
        <v>226</v>
      </c>
      <c r="B1232">
        <v>2019</v>
      </c>
      <c r="C1232" s="10">
        <v>43799</v>
      </c>
      <c r="D1232" t="s">
        <v>140</v>
      </c>
      <c r="E1232" t="s">
        <v>121</v>
      </c>
      <c r="F1232">
        <v>2</v>
      </c>
      <c r="G1232">
        <v>6</v>
      </c>
      <c r="H1232" t="s">
        <v>97</v>
      </c>
      <c r="I1232" t="s">
        <v>29</v>
      </c>
      <c r="J1232">
        <v>10048325582</v>
      </c>
      <c r="K1232" s="19"/>
    </row>
    <row r="1233" spans="1:11" hidden="1" x14ac:dyDescent="0.35">
      <c r="A1233" t="s">
        <v>65</v>
      </c>
      <c r="B1233">
        <v>2020</v>
      </c>
      <c r="C1233" s="10">
        <v>43779</v>
      </c>
      <c r="D1233" t="s">
        <v>140</v>
      </c>
      <c r="E1233" t="s">
        <v>91</v>
      </c>
      <c r="F1233">
        <v>1</v>
      </c>
      <c r="G1233">
        <v>1</v>
      </c>
      <c r="H1233" t="s">
        <v>200</v>
      </c>
      <c r="I1233" t="s">
        <v>23</v>
      </c>
      <c r="J1233">
        <v>10006900421</v>
      </c>
      <c r="K1233" s="19">
        <v>26.9</v>
      </c>
    </row>
    <row r="1234" spans="1:11" hidden="1" x14ac:dyDescent="0.35">
      <c r="A1234" t="s">
        <v>65</v>
      </c>
      <c r="B1234">
        <v>2020</v>
      </c>
      <c r="C1234" s="10">
        <v>43779</v>
      </c>
      <c r="D1234" t="s">
        <v>140</v>
      </c>
      <c r="E1234" t="s">
        <v>91</v>
      </c>
      <c r="F1234">
        <v>1</v>
      </c>
      <c r="G1234">
        <v>2</v>
      </c>
      <c r="H1234" t="s">
        <v>197</v>
      </c>
      <c r="I1234" t="s">
        <v>198</v>
      </c>
      <c r="J1234">
        <v>10003100142</v>
      </c>
      <c r="K1234" s="19">
        <v>33.6</v>
      </c>
    </row>
    <row r="1235" spans="1:11" hidden="1" x14ac:dyDescent="0.35">
      <c r="A1235" t="s">
        <v>65</v>
      </c>
      <c r="B1235">
        <v>2020</v>
      </c>
      <c r="C1235" s="10">
        <v>43779</v>
      </c>
      <c r="D1235" t="s">
        <v>140</v>
      </c>
      <c r="E1235" t="s">
        <v>91</v>
      </c>
      <c r="F1235">
        <v>1</v>
      </c>
      <c r="G1235">
        <v>3</v>
      </c>
      <c r="H1235" t="s">
        <v>192</v>
      </c>
      <c r="I1235" t="s">
        <v>113</v>
      </c>
      <c r="J1235">
        <v>10004599194</v>
      </c>
      <c r="K1235" s="19">
        <v>31.6</v>
      </c>
    </row>
    <row r="1236" spans="1:11" hidden="1" x14ac:dyDescent="0.35">
      <c r="A1236" t="s">
        <v>65</v>
      </c>
      <c r="B1236">
        <v>2020</v>
      </c>
      <c r="C1236" s="10">
        <v>43779</v>
      </c>
      <c r="D1236" t="s">
        <v>140</v>
      </c>
      <c r="E1236" t="s">
        <v>91</v>
      </c>
      <c r="F1236">
        <v>1</v>
      </c>
      <c r="G1236">
        <v>4</v>
      </c>
      <c r="H1236" t="s">
        <v>54</v>
      </c>
      <c r="I1236" t="s">
        <v>42</v>
      </c>
      <c r="J1236">
        <v>10004612534</v>
      </c>
      <c r="K1236" s="19">
        <v>32.4</v>
      </c>
    </row>
    <row r="1237" spans="1:11" hidden="1" x14ac:dyDescent="0.35">
      <c r="A1237" t="s">
        <v>65</v>
      </c>
      <c r="B1237">
        <v>2020</v>
      </c>
      <c r="C1237" s="10">
        <v>43779</v>
      </c>
      <c r="D1237" t="s">
        <v>140</v>
      </c>
      <c r="E1237" t="s">
        <v>91</v>
      </c>
      <c r="F1237">
        <v>1</v>
      </c>
      <c r="G1237">
        <v>5</v>
      </c>
      <c r="H1237" t="s">
        <v>171</v>
      </c>
      <c r="I1237" t="s">
        <v>82</v>
      </c>
      <c r="J1237">
        <v>10007073506</v>
      </c>
      <c r="K1237" s="19">
        <v>29.4</v>
      </c>
    </row>
    <row r="1238" spans="1:11" hidden="1" x14ac:dyDescent="0.35">
      <c r="A1238" t="s">
        <v>65</v>
      </c>
      <c r="B1238">
        <v>2020</v>
      </c>
      <c r="C1238" s="10">
        <v>43779</v>
      </c>
      <c r="D1238" t="s">
        <v>140</v>
      </c>
      <c r="E1238" t="s">
        <v>91</v>
      </c>
      <c r="F1238">
        <v>1</v>
      </c>
      <c r="G1238">
        <v>6</v>
      </c>
      <c r="H1238" t="s">
        <v>105</v>
      </c>
      <c r="I1238" t="s">
        <v>39</v>
      </c>
      <c r="J1238">
        <v>10052089586</v>
      </c>
      <c r="K1238" s="19">
        <v>20.8</v>
      </c>
    </row>
    <row r="1239" spans="1:11" hidden="1" x14ac:dyDescent="0.35">
      <c r="A1239" t="s">
        <v>65</v>
      </c>
      <c r="B1239">
        <v>2020</v>
      </c>
      <c r="C1239" s="10">
        <v>43779</v>
      </c>
      <c r="D1239" t="s">
        <v>140</v>
      </c>
      <c r="E1239" t="s">
        <v>91</v>
      </c>
      <c r="F1239">
        <v>1</v>
      </c>
      <c r="G1239">
        <v>7</v>
      </c>
      <c r="H1239" t="s">
        <v>30</v>
      </c>
      <c r="I1239" t="s">
        <v>31</v>
      </c>
      <c r="J1239">
        <v>10010773549</v>
      </c>
      <c r="K1239" s="19">
        <v>23.7</v>
      </c>
    </row>
    <row r="1240" spans="1:11" hidden="1" x14ac:dyDescent="0.35">
      <c r="A1240" t="s">
        <v>65</v>
      </c>
      <c r="B1240">
        <v>2020</v>
      </c>
      <c r="C1240" s="10">
        <v>43779</v>
      </c>
      <c r="D1240" t="s">
        <v>140</v>
      </c>
      <c r="E1240" t="s">
        <v>91</v>
      </c>
      <c r="F1240">
        <v>2</v>
      </c>
      <c r="G1240">
        <v>1</v>
      </c>
      <c r="H1240" t="s">
        <v>194</v>
      </c>
      <c r="I1240" t="s">
        <v>29</v>
      </c>
      <c r="J1240">
        <v>10004601723</v>
      </c>
      <c r="K1240" s="19">
        <v>32.4</v>
      </c>
    </row>
    <row r="1241" spans="1:11" hidden="1" x14ac:dyDescent="0.35">
      <c r="A1241" t="s">
        <v>65</v>
      </c>
      <c r="B1241">
        <v>2020</v>
      </c>
      <c r="C1241" s="10">
        <v>43779</v>
      </c>
      <c r="D1241" t="s">
        <v>140</v>
      </c>
      <c r="E1241" t="s">
        <v>91</v>
      </c>
      <c r="F1241">
        <v>2</v>
      </c>
      <c r="G1241">
        <v>2</v>
      </c>
      <c r="H1241" t="s">
        <v>115</v>
      </c>
      <c r="I1241" t="s">
        <v>102</v>
      </c>
      <c r="J1241">
        <v>10009009159</v>
      </c>
      <c r="K1241" s="19">
        <v>24.7</v>
      </c>
    </row>
    <row r="1242" spans="1:11" hidden="1" x14ac:dyDescent="0.35">
      <c r="A1242" t="s">
        <v>65</v>
      </c>
      <c r="B1242">
        <v>2020</v>
      </c>
      <c r="C1242" s="10">
        <v>43779</v>
      </c>
      <c r="D1242" t="s">
        <v>140</v>
      </c>
      <c r="E1242" t="s">
        <v>91</v>
      </c>
      <c r="F1242">
        <v>2</v>
      </c>
      <c r="G1242">
        <v>3</v>
      </c>
      <c r="H1242" t="s">
        <v>210</v>
      </c>
      <c r="I1242" t="s">
        <v>188</v>
      </c>
      <c r="J1242">
        <v>10009049979</v>
      </c>
      <c r="K1242" s="19">
        <v>24.6</v>
      </c>
    </row>
    <row r="1243" spans="1:11" hidden="1" x14ac:dyDescent="0.35">
      <c r="A1243" t="s">
        <v>65</v>
      </c>
      <c r="B1243">
        <v>2020</v>
      </c>
      <c r="C1243" s="10">
        <v>43779</v>
      </c>
      <c r="D1243" t="s">
        <v>140</v>
      </c>
      <c r="E1243" t="s">
        <v>91</v>
      </c>
      <c r="F1243">
        <v>2</v>
      </c>
      <c r="G1243">
        <v>4</v>
      </c>
      <c r="H1243" t="s">
        <v>51</v>
      </c>
      <c r="I1243" t="s">
        <v>52</v>
      </c>
      <c r="J1243">
        <v>10010645732</v>
      </c>
      <c r="K1243" s="19">
        <v>21.9</v>
      </c>
    </row>
    <row r="1244" spans="1:11" hidden="1" x14ac:dyDescent="0.35">
      <c r="A1244" t="s">
        <v>65</v>
      </c>
      <c r="B1244">
        <v>2020</v>
      </c>
      <c r="C1244" s="10">
        <v>43779</v>
      </c>
      <c r="D1244" t="s">
        <v>140</v>
      </c>
      <c r="E1244" t="s">
        <v>91</v>
      </c>
      <c r="F1244">
        <v>2</v>
      </c>
      <c r="G1244">
        <v>5</v>
      </c>
      <c r="H1244" t="s">
        <v>100</v>
      </c>
      <c r="I1244" t="s">
        <v>44</v>
      </c>
      <c r="J1244">
        <v>10010830840</v>
      </c>
      <c r="K1244" s="19">
        <v>21</v>
      </c>
    </row>
    <row r="1245" spans="1:11" hidden="1" x14ac:dyDescent="0.35">
      <c r="A1245" t="s">
        <v>65</v>
      </c>
      <c r="B1245">
        <v>2020</v>
      </c>
      <c r="C1245" s="10">
        <v>43779</v>
      </c>
      <c r="D1245" t="s">
        <v>140</v>
      </c>
      <c r="E1245" t="s">
        <v>91</v>
      </c>
      <c r="F1245">
        <v>2</v>
      </c>
      <c r="G1245">
        <v>6</v>
      </c>
      <c r="H1245" t="s">
        <v>174</v>
      </c>
      <c r="I1245" t="s">
        <v>37</v>
      </c>
      <c r="J1245">
        <v>10006552534</v>
      </c>
      <c r="K1245" s="19">
        <v>29.5</v>
      </c>
    </row>
    <row r="1246" spans="1:11" hidden="1" x14ac:dyDescent="0.35">
      <c r="A1246" t="s">
        <v>65</v>
      </c>
      <c r="B1246">
        <v>2020</v>
      </c>
      <c r="C1246" s="10">
        <v>43779</v>
      </c>
      <c r="D1246" t="s">
        <v>140</v>
      </c>
      <c r="E1246" t="s">
        <v>91</v>
      </c>
      <c r="F1246">
        <v>2</v>
      </c>
      <c r="G1246">
        <v>7</v>
      </c>
      <c r="H1246" t="s">
        <v>231</v>
      </c>
      <c r="I1246" t="s">
        <v>102</v>
      </c>
      <c r="J1246">
        <v>10009009260</v>
      </c>
      <c r="K1246" s="19">
        <v>24.6</v>
      </c>
    </row>
    <row r="1247" spans="1:11" hidden="1" x14ac:dyDescent="0.35">
      <c r="A1247" t="s">
        <v>65</v>
      </c>
      <c r="B1247">
        <v>2020</v>
      </c>
      <c r="C1247" s="10">
        <v>43779</v>
      </c>
      <c r="D1247" t="s">
        <v>140</v>
      </c>
      <c r="E1247" t="s">
        <v>91</v>
      </c>
      <c r="F1247">
        <v>3</v>
      </c>
      <c r="G1247">
        <v>1</v>
      </c>
      <c r="H1247" t="s">
        <v>99</v>
      </c>
      <c r="I1247" t="s">
        <v>27</v>
      </c>
      <c r="J1247">
        <v>10010678569</v>
      </c>
      <c r="K1247" s="19">
        <v>22.6</v>
      </c>
    </row>
    <row r="1248" spans="1:11" hidden="1" x14ac:dyDescent="0.35">
      <c r="A1248" t="s">
        <v>65</v>
      </c>
      <c r="B1248">
        <v>2020</v>
      </c>
      <c r="C1248" s="10">
        <v>43779</v>
      </c>
      <c r="D1248" t="s">
        <v>140</v>
      </c>
      <c r="E1248" t="s">
        <v>91</v>
      </c>
      <c r="F1248">
        <v>3</v>
      </c>
      <c r="G1248">
        <v>2</v>
      </c>
      <c r="H1248" t="s">
        <v>203</v>
      </c>
      <c r="I1248" t="s">
        <v>198</v>
      </c>
      <c r="J1248">
        <v>10051694112</v>
      </c>
      <c r="K1248" s="19">
        <v>32.9</v>
      </c>
    </row>
    <row r="1249" spans="1:11" hidden="1" x14ac:dyDescent="0.35">
      <c r="A1249" t="s">
        <v>65</v>
      </c>
      <c r="B1249">
        <v>2020</v>
      </c>
      <c r="C1249" s="10">
        <v>43779</v>
      </c>
      <c r="D1249" t="s">
        <v>140</v>
      </c>
      <c r="E1249" t="s">
        <v>91</v>
      </c>
      <c r="F1249">
        <v>3</v>
      </c>
      <c r="G1249">
        <v>3</v>
      </c>
      <c r="H1249" t="s">
        <v>153</v>
      </c>
      <c r="I1249" t="s">
        <v>154</v>
      </c>
      <c r="J1249">
        <v>10004717719</v>
      </c>
      <c r="K1249" s="19">
        <v>30.9</v>
      </c>
    </row>
    <row r="1250" spans="1:11" hidden="1" x14ac:dyDescent="0.35">
      <c r="A1250" t="s">
        <v>65</v>
      </c>
      <c r="B1250">
        <v>2020</v>
      </c>
      <c r="C1250" s="10">
        <v>43779</v>
      </c>
      <c r="D1250" t="s">
        <v>140</v>
      </c>
      <c r="E1250" t="s">
        <v>91</v>
      </c>
      <c r="F1250">
        <v>3</v>
      </c>
      <c r="G1250">
        <v>4</v>
      </c>
      <c r="H1250" t="s">
        <v>159</v>
      </c>
      <c r="I1250" t="s">
        <v>156</v>
      </c>
      <c r="J1250">
        <v>10010829830</v>
      </c>
      <c r="K1250" s="19">
        <v>21.8</v>
      </c>
    </row>
    <row r="1251" spans="1:11" hidden="1" x14ac:dyDescent="0.35">
      <c r="A1251" t="s">
        <v>65</v>
      </c>
      <c r="B1251">
        <v>2020</v>
      </c>
      <c r="C1251" s="10">
        <v>43779</v>
      </c>
      <c r="D1251" t="s">
        <v>140</v>
      </c>
      <c r="E1251" t="s">
        <v>91</v>
      </c>
      <c r="F1251">
        <v>3</v>
      </c>
      <c r="G1251">
        <v>5</v>
      </c>
      <c r="H1251" t="s">
        <v>62</v>
      </c>
      <c r="I1251" t="s">
        <v>63</v>
      </c>
      <c r="J1251">
        <v>10007351671</v>
      </c>
      <c r="K1251" s="19">
        <v>30</v>
      </c>
    </row>
    <row r="1252" spans="1:11" hidden="1" x14ac:dyDescent="0.35">
      <c r="A1252" t="s">
        <v>65</v>
      </c>
      <c r="B1252">
        <v>2020</v>
      </c>
      <c r="C1252" s="10">
        <v>43779</v>
      </c>
      <c r="D1252" t="s">
        <v>140</v>
      </c>
      <c r="E1252" t="s">
        <v>91</v>
      </c>
      <c r="F1252">
        <v>3</v>
      </c>
      <c r="G1252">
        <v>6</v>
      </c>
      <c r="H1252" t="s">
        <v>232</v>
      </c>
      <c r="I1252" t="s">
        <v>212</v>
      </c>
      <c r="J1252">
        <v>10011141846</v>
      </c>
      <c r="K1252" s="19">
        <v>20.9</v>
      </c>
    </row>
    <row r="1253" spans="1:11" hidden="1" x14ac:dyDescent="0.35">
      <c r="A1253" t="s">
        <v>65</v>
      </c>
      <c r="B1253">
        <v>2020</v>
      </c>
      <c r="C1253" s="10">
        <v>43779</v>
      </c>
      <c r="D1253" t="s">
        <v>140</v>
      </c>
      <c r="E1253" t="s">
        <v>91</v>
      </c>
      <c r="F1253">
        <v>3</v>
      </c>
      <c r="G1253">
        <v>7</v>
      </c>
      <c r="H1253" t="s">
        <v>143</v>
      </c>
      <c r="I1253" t="s">
        <v>95</v>
      </c>
      <c r="J1253">
        <v>10009181234</v>
      </c>
      <c r="K1253" s="19">
        <v>24.6</v>
      </c>
    </row>
    <row r="1254" spans="1:11" hidden="1" x14ac:dyDescent="0.35">
      <c r="A1254" t="s">
        <v>65</v>
      </c>
      <c r="B1254">
        <v>2020</v>
      </c>
      <c r="C1254" s="10">
        <v>43779</v>
      </c>
      <c r="D1254" t="s">
        <v>140</v>
      </c>
      <c r="E1254" t="s">
        <v>91</v>
      </c>
      <c r="F1254">
        <v>4</v>
      </c>
      <c r="G1254">
        <v>1</v>
      </c>
      <c r="H1254" t="s">
        <v>97</v>
      </c>
      <c r="I1254" t="s">
        <v>29</v>
      </c>
      <c r="J1254">
        <v>10048325582</v>
      </c>
      <c r="K1254" s="19">
        <v>27.8</v>
      </c>
    </row>
    <row r="1255" spans="1:11" hidden="1" x14ac:dyDescent="0.35">
      <c r="A1255" t="s">
        <v>65</v>
      </c>
      <c r="B1255">
        <v>2020</v>
      </c>
      <c r="C1255" s="10">
        <v>43779</v>
      </c>
      <c r="D1255" t="s">
        <v>140</v>
      </c>
      <c r="E1255" t="s">
        <v>91</v>
      </c>
      <c r="F1255">
        <v>4</v>
      </c>
      <c r="G1255">
        <v>2</v>
      </c>
      <c r="H1255" t="s">
        <v>208</v>
      </c>
      <c r="I1255" t="s">
        <v>58</v>
      </c>
      <c r="J1255">
        <v>10007828183</v>
      </c>
      <c r="K1255" s="19">
        <v>26.1</v>
      </c>
    </row>
    <row r="1256" spans="1:11" hidden="1" x14ac:dyDescent="0.35">
      <c r="A1256" t="s">
        <v>65</v>
      </c>
      <c r="B1256">
        <v>2020</v>
      </c>
      <c r="C1256" s="10">
        <v>43779</v>
      </c>
      <c r="D1256" t="s">
        <v>140</v>
      </c>
      <c r="E1256" t="s">
        <v>91</v>
      </c>
      <c r="F1256">
        <v>4</v>
      </c>
      <c r="G1256">
        <v>3</v>
      </c>
      <c r="H1256" t="s">
        <v>218</v>
      </c>
      <c r="I1256" t="s">
        <v>46</v>
      </c>
      <c r="J1256">
        <v>10006902239</v>
      </c>
      <c r="K1256" s="19">
        <v>28.4</v>
      </c>
    </row>
    <row r="1257" spans="1:11" hidden="1" x14ac:dyDescent="0.35">
      <c r="A1257" t="s">
        <v>65</v>
      </c>
      <c r="B1257">
        <v>2020</v>
      </c>
      <c r="C1257" s="10">
        <v>43779</v>
      </c>
      <c r="D1257" t="s">
        <v>140</v>
      </c>
      <c r="E1257" t="s">
        <v>91</v>
      </c>
      <c r="F1257">
        <v>4</v>
      </c>
      <c r="G1257">
        <v>4</v>
      </c>
      <c r="H1257" t="s">
        <v>93</v>
      </c>
      <c r="I1257" t="s">
        <v>52</v>
      </c>
      <c r="J1257">
        <v>10009150215</v>
      </c>
      <c r="K1257" s="19">
        <v>24</v>
      </c>
    </row>
    <row r="1258" spans="1:11" hidden="1" x14ac:dyDescent="0.35">
      <c r="A1258" t="s">
        <v>65</v>
      </c>
      <c r="B1258">
        <v>2020</v>
      </c>
      <c r="C1258" s="10">
        <v>43779</v>
      </c>
      <c r="D1258" t="s">
        <v>140</v>
      </c>
      <c r="E1258" t="s">
        <v>91</v>
      </c>
      <c r="F1258">
        <v>4</v>
      </c>
      <c r="G1258">
        <v>5</v>
      </c>
      <c r="H1258" t="s">
        <v>187</v>
      </c>
      <c r="I1258" t="s">
        <v>188</v>
      </c>
      <c r="J1258">
        <v>10009017243</v>
      </c>
      <c r="K1258" s="19">
        <v>24.5</v>
      </c>
    </row>
    <row r="1259" spans="1:11" hidden="1" x14ac:dyDescent="0.35">
      <c r="A1259" t="s">
        <v>65</v>
      </c>
      <c r="B1259">
        <v>2020</v>
      </c>
      <c r="C1259" s="10">
        <v>43779</v>
      </c>
      <c r="D1259" t="s">
        <v>140</v>
      </c>
      <c r="E1259" t="s">
        <v>91</v>
      </c>
      <c r="F1259">
        <v>4</v>
      </c>
      <c r="G1259">
        <v>6</v>
      </c>
      <c r="H1259" t="s">
        <v>22</v>
      </c>
      <c r="I1259" t="s">
        <v>23</v>
      </c>
      <c r="J1259">
        <v>10007379761</v>
      </c>
      <c r="K1259" s="19">
        <v>26.7</v>
      </c>
    </row>
    <row r="1260" spans="1:11" hidden="1" x14ac:dyDescent="0.35">
      <c r="A1260" t="s">
        <v>65</v>
      </c>
      <c r="B1260">
        <v>2020</v>
      </c>
      <c r="C1260" s="10">
        <v>43779</v>
      </c>
      <c r="D1260" t="s">
        <v>140</v>
      </c>
      <c r="E1260" t="s">
        <v>91</v>
      </c>
      <c r="F1260">
        <v>4</v>
      </c>
      <c r="G1260">
        <v>7</v>
      </c>
      <c r="H1260" t="s">
        <v>180</v>
      </c>
      <c r="I1260" t="s">
        <v>31</v>
      </c>
      <c r="J1260">
        <v>10090680735</v>
      </c>
      <c r="K1260" s="19">
        <v>27.1</v>
      </c>
    </row>
    <row r="1261" spans="1:11" hidden="1" x14ac:dyDescent="0.35">
      <c r="A1261" t="s">
        <v>65</v>
      </c>
      <c r="B1261">
        <v>2020</v>
      </c>
      <c r="C1261" s="10">
        <v>43779</v>
      </c>
      <c r="D1261" t="s">
        <v>140</v>
      </c>
      <c r="E1261" t="s">
        <v>117</v>
      </c>
      <c r="F1261">
        <v>1</v>
      </c>
      <c r="G1261">
        <v>1</v>
      </c>
      <c r="H1261" t="s">
        <v>192</v>
      </c>
      <c r="I1261" t="s">
        <v>113</v>
      </c>
      <c r="J1261">
        <v>10004599194</v>
      </c>
      <c r="K1261" s="19">
        <v>31.6</v>
      </c>
    </row>
    <row r="1262" spans="1:11" hidden="1" x14ac:dyDescent="0.35">
      <c r="A1262" t="s">
        <v>65</v>
      </c>
      <c r="B1262">
        <v>2020</v>
      </c>
      <c r="C1262" s="10">
        <v>43779</v>
      </c>
      <c r="D1262" t="s">
        <v>140</v>
      </c>
      <c r="E1262" t="s">
        <v>117</v>
      </c>
      <c r="F1262">
        <v>1</v>
      </c>
      <c r="G1262">
        <v>2</v>
      </c>
      <c r="H1262" t="s">
        <v>93</v>
      </c>
      <c r="I1262" t="s">
        <v>52</v>
      </c>
      <c r="J1262">
        <v>10009150215</v>
      </c>
      <c r="K1262" s="19">
        <v>24</v>
      </c>
    </row>
    <row r="1263" spans="1:11" hidden="1" x14ac:dyDescent="0.35">
      <c r="A1263" t="s">
        <v>65</v>
      </c>
      <c r="B1263">
        <v>2020</v>
      </c>
      <c r="C1263" s="10">
        <v>43779</v>
      </c>
      <c r="D1263" t="s">
        <v>140</v>
      </c>
      <c r="E1263" t="s">
        <v>117</v>
      </c>
      <c r="F1263">
        <v>1</v>
      </c>
      <c r="G1263">
        <v>3</v>
      </c>
      <c r="H1263" t="s">
        <v>174</v>
      </c>
      <c r="I1263" t="s">
        <v>37</v>
      </c>
      <c r="J1263">
        <v>10006552534</v>
      </c>
      <c r="K1263" s="19">
        <v>29.5</v>
      </c>
    </row>
    <row r="1264" spans="1:11" hidden="1" x14ac:dyDescent="0.35">
      <c r="A1264" t="s">
        <v>65</v>
      </c>
      <c r="B1264">
        <v>2020</v>
      </c>
      <c r="C1264" s="10">
        <v>43779</v>
      </c>
      <c r="D1264" t="s">
        <v>140</v>
      </c>
      <c r="E1264" t="s">
        <v>117</v>
      </c>
      <c r="F1264">
        <v>1</v>
      </c>
      <c r="G1264">
        <v>4</v>
      </c>
      <c r="H1264" t="s">
        <v>30</v>
      </c>
      <c r="I1264" t="s">
        <v>31</v>
      </c>
      <c r="J1264">
        <v>10010773549</v>
      </c>
      <c r="K1264" s="19">
        <v>23.7</v>
      </c>
    </row>
    <row r="1265" spans="1:11" hidden="1" x14ac:dyDescent="0.35">
      <c r="A1265" t="s">
        <v>65</v>
      </c>
      <c r="B1265">
        <v>2020</v>
      </c>
      <c r="C1265" s="10">
        <v>43779</v>
      </c>
      <c r="D1265" t="s">
        <v>140</v>
      </c>
      <c r="E1265" t="s">
        <v>117</v>
      </c>
      <c r="F1265">
        <v>1</v>
      </c>
      <c r="G1265">
        <v>5</v>
      </c>
      <c r="H1265" t="s">
        <v>62</v>
      </c>
      <c r="I1265" t="s">
        <v>63</v>
      </c>
      <c r="J1265">
        <v>10007351671</v>
      </c>
      <c r="K1265" s="19">
        <v>30</v>
      </c>
    </row>
    <row r="1266" spans="1:11" hidden="1" x14ac:dyDescent="0.35">
      <c r="A1266" t="s">
        <v>65</v>
      </c>
      <c r="B1266">
        <v>2020</v>
      </c>
      <c r="C1266" s="10">
        <v>43779</v>
      </c>
      <c r="D1266" t="s">
        <v>140</v>
      </c>
      <c r="E1266" t="s">
        <v>117</v>
      </c>
      <c r="F1266">
        <v>2</v>
      </c>
      <c r="G1266">
        <v>1</v>
      </c>
      <c r="H1266" t="s">
        <v>100</v>
      </c>
      <c r="I1266" t="s">
        <v>44</v>
      </c>
      <c r="J1266">
        <v>10010830840</v>
      </c>
      <c r="K1266" s="19">
        <v>21</v>
      </c>
    </row>
    <row r="1267" spans="1:11" hidden="1" x14ac:dyDescent="0.35">
      <c r="A1267" t="s">
        <v>65</v>
      </c>
      <c r="B1267">
        <v>2020</v>
      </c>
      <c r="C1267" s="10">
        <v>43779</v>
      </c>
      <c r="D1267" t="s">
        <v>140</v>
      </c>
      <c r="E1267" t="s">
        <v>117</v>
      </c>
      <c r="F1267">
        <v>2</v>
      </c>
      <c r="G1267">
        <v>2</v>
      </c>
      <c r="H1267" t="s">
        <v>180</v>
      </c>
      <c r="I1267" t="s">
        <v>31</v>
      </c>
      <c r="J1267">
        <v>10090680735</v>
      </c>
      <c r="K1267" s="19">
        <v>27.1</v>
      </c>
    </row>
    <row r="1268" spans="1:11" hidden="1" x14ac:dyDescent="0.35">
      <c r="A1268" t="s">
        <v>65</v>
      </c>
      <c r="B1268">
        <v>2020</v>
      </c>
      <c r="C1268" s="10">
        <v>43779</v>
      </c>
      <c r="D1268" t="s">
        <v>140</v>
      </c>
      <c r="E1268" t="s">
        <v>117</v>
      </c>
      <c r="F1268">
        <v>2</v>
      </c>
      <c r="G1268">
        <v>3</v>
      </c>
      <c r="H1268" t="s">
        <v>159</v>
      </c>
      <c r="I1268" t="s">
        <v>156</v>
      </c>
      <c r="J1268">
        <v>10010829830</v>
      </c>
      <c r="K1268" s="19">
        <v>21.8</v>
      </c>
    </row>
    <row r="1269" spans="1:11" hidden="1" x14ac:dyDescent="0.35">
      <c r="A1269" t="s">
        <v>65</v>
      </c>
      <c r="B1269">
        <v>2020</v>
      </c>
      <c r="C1269" s="10">
        <v>43779</v>
      </c>
      <c r="D1269" t="s">
        <v>140</v>
      </c>
      <c r="E1269" t="s">
        <v>117</v>
      </c>
      <c r="F1269">
        <v>2</v>
      </c>
      <c r="G1269">
        <v>4</v>
      </c>
      <c r="H1269" t="s">
        <v>210</v>
      </c>
      <c r="I1269" t="s">
        <v>188</v>
      </c>
      <c r="J1269">
        <v>10009049979</v>
      </c>
      <c r="K1269" s="19">
        <v>24.6</v>
      </c>
    </row>
    <row r="1270" spans="1:11" hidden="1" x14ac:dyDescent="0.35">
      <c r="A1270" t="s">
        <v>65</v>
      </c>
      <c r="B1270">
        <v>2020</v>
      </c>
      <c r="C1270" s="10">
        <v>43779</v>
      </c>
      <c r="D1270" t="s">
        <v>140</v>
      </c>
      <c r="E1270" t="s">
        <v>117</v>
      </c>
      <c r="F1270">
        <v>2</v>
      </c>
      <c r="G1270">
        <v>5</v>
      </c>
      <c r="H1270" t="s">
        <v>105</v>
      </c>
      <c r="I1270" t="s">
        <v>39</v>
      </c>
      <c r="J1270">
        <v>10052089586</v>
      </c>
      <c r="K1270" s="19">
        <v>20.8</v>
      </c>
    </row>
    <row r="1271" spans="1:11" hidden="1" x14ac:dyDescent="0.35">
      <c r="A1271" t="s">
        <v>65</v>
      </c>
      <c r="B1271">
        <v>2020</v>
      </c>
      <c r="C1271" s="10">
        <v>43779</v>
      </c>
      <c r="D1271" t="s">
        <v>140</v>
      </c>
      <c r="E1271" t="s">
        <v>117</v>
      </c>
      <c r="F1271">
        <v>3</v>
      </c>
      <c r="G1271">
        <v>1</v>
      </c>
      <c r="H1271" t="s">
        <v>143</v>
      </c>
      <c r="I1271" t="s">
        <v>95</v>
      </c>
      <c r="J1271">
        <v>10009181234</v>
      </c>
      <c r="K1271" s="19">
        <v>24.6</v>
      </c>
    </row>
    <row r="1272" spans="1:11" hidden="1" x14ac:dyDescent="0.35">
      <c r="A1272" t="s">
        <v>65</v>
      </c>
      <c r="B1272">
        <v>2020</v>
      </c>
      <c r="C1272" s="10">
        <v>43779</v>
      </c>
      <c r="D1272" t="s">
        <v>140</v>
      </c>
      <c r="E1272" t="s">
        <v>117</v>
      </c>
      <c r="F1272">
        <v>3</v>
      </c>
      <c r="G1272">
        <v>2</v>
      </c>
      <c r="H1272" t="s">
        <v>22</v>
      </c>
      <c r="I1272" t="s">
        <v>23</v>
      </c>
      <c r="J1272">
        <v>10007379761</v>
      </c>
      <c r="K1272" s="19">
        <v>26.7</v>
      </c>
    </row>
    <row r="1273" spans="1:11" hidden="1" x14ac:dyDescent="0.35">
      <c r="A1273" t="s">
        <v>65</v>
      </c>
      <c r="B1273">
        <v>2020</v>
      </c>
      <c r="C1273" s="10">
        <v>43779</v>
      </c>
      <c r="D1273" t="s">
        <v>140</v>
      </c>
      <c r="E1273" t="s">
        <v>117</v>
      </c>
      <c r="F1273">
        <v>3</v>
      </c>
      <c r="G1273">
        <v>3</v>
      </c>
      <c r="H1273" t="s">
        <v>153</v>
      </c>
      <c r="I1273" t="s">
        <v>154</v>
      </c>
      <c r="J1273">
        <v>10004717719</v>
      </c>
      <c r="K1273" s="19">
        <v>30.9</v>
      </c>
    </row>
    <row r="1274" spans="1:11" hidden="1" x14ac:dyDescent="0.35">
      <c r="A1274" t="s">
        <v>65</v>
      </c>
      <c r="B1274">
        <v>2020</v>
      </c>
      <c r="C1274" s="10">
        <v>43779</v>
      </c>
      <c r="D1274" t="s">
        <v>140</v>
      </c>
      <c r="E1274" t="s">
        <v>117</v>
      </c>
      <c r="F1274">
        <v>3</v>
      </c>
      <c r="G1274">
        <v>4</v>
      </c>
      <c r="H1274" t="s">
        <v>171</v>
      </c>
      <c r="I1274" t="s">
        <v>82</v>
      </c>
      <c r="J1274">
        <v>10007073506</v>
      </c>
      <c r="K1274" s="19">
        <v>29.4</v>
      </c>
    </row>
    <row r="1275" spans="1:11" hidden="1" x14ac:dyDescent="0.35">
      <c r="A1275" t="s">
        <v>65</v>
      </c>
      <c r="B1275">
        <v>2020</v>
      </c>
      <c r="C1275" s="10">
        <v>43779</v>
      </c>
      <c r="D1275" t="s">
        <v>140</v>
      </c>
      <c r="E1275" t="s">
        <v>117</v>
      </c>
      <c r="F1275">
        <v>3</v>
      </c>
      <c r="G1275">
        <v>5</v>
      </c>
      <c r="H1275" t="s">
        <v>51</v>
      </c>
      <c r="I1275" t="s">
        <v>52</v>
      </c>
      <c r="J1275">
        <v>10010645732</v>
      </c>
      <c r="K1275" s="19">
        <v>21.9</v>
      </c>
    </row>
    <row r="1276" spans="1:11" hidden="1" x14ac:dyDescent="0.35">
      <c r="A1276" t="s">
        <v>65</v>
      </c>
      <c r="B1276">
        <v>2020</v>
      </c>
      <c r="C1276" s="10">
        <v>43779</v>
      </c>
      <c r="D1276" t="s">
        <v>140</v>
      </c>
      <c r="E1276" t="s">
        <v>117</v>
      </c>
      <c r="F1276">
        <v>4</v>
      </c>
      <c r="G1276">
        <v>1</v>
      </c>
      <c r="H1276" t="s">
        <v>231</v>
      </c>
      <c r="I1276" t="s">
        <v>102</v>
      </c>
      <c r="J1276">
        <v>10009009260</v>
      </c>
      <c r="K1276" s="19">
        <v>24.6</v>
      </c>
    </row>
    <row r="1277" spans="1:11" hidden="1" x14ac:dyDescent="0.35">
      <c r="A1277" t="s">
        <v>65</v>
      </c>
      <c r="B1277">
        <v>2020</v>
      </c>
      <c r="C1277" s="10">
        <v>43779</v>
      </c>
      <c r="D1277" t="s">
        <v>140</v>
      </c>
      <c r="E1277" t="s">
        <v>117</v>
      </c>
      <c r="F1277">
        <v>4</v>
      </c>
      <c r="G1277">
        <v>2</v>
      </c>
      <c r="H1277" t="s">
        <v>232</v>
      </c>
      <c r="I1277" t="s">
        <v>212</v>
      </c>
      <c r="J1277">
        <v>10011141846</v>
      </c>
      <c r="K1277" s="19">
        <v>20.9</v>
      </c>
    </row>
    <row r="1278" spans="1:11" hidden="1" x14ac:dyDescent="0.35">
      <c r="A1278" t="s">
        <v>65</v>
      </c>
      <c r="B1278">
        <v>2020</v>
      </c>
      <c r="C1278" s="10">
        <v>43779</v>
      </c>
      <c r="D1278" t="s">
        <v>140</v>
      </c>
      <c r="E1278" t="s">
        <v>117</v>
      </c>
      <c r="F1278">
        <v>4</v>
      </c>
      <c r="G1278">
        <v>3</v>
      </c>
      <c r="H1278" t="s">
        <v>218</v>
      </c>
      <c r="I1278" t="s">
        <v>46</v>
      </c>
      <c r="J1278">
        <v>10006902239</v>
      </c>
      <c r="K1278" s="19">
        <v>28.4</v>
      </c>
    </row>
    <row r="1279" spans="1:11" hidden="1" x14ac:dyDescent="0.35">
      <c r="A1279" t="s">
        <v>65</v>
      </c>
      <c r="B1279">
        <v>2020</v>
      </c>
      <c r="C1279" s="10">
        <v>43779</v>
      </c>
      <c r="D1279" t="s">
        <v>140</v>
      </c>
      <c r="E1279" t="s">
        <v>117</v>
      </c>
      <c r="F1279">
        <v>4</v>
      </c>
      <c r="G1279">
        <v>4</v>
      </c>
      <c r="H1279" t="s">
        <v>187</v>
      </c>
      <c r="I1279" t="s">
        <v>188</v>
      </c>
      <c r="J1279">
        <v>10009017243</v>
      </c>
      <c r="K1279" s="19">
        <v>24.5</v>
      </c>
    </row>
    <row r="1280" spans="1:11" hidden="1" x14ac:dyDescent="0.35">
      <c r="A1280" t="s">
        <v>65</v>
      </c>
      <c r="B1280">
        <v>2020</v>
      </c>
      <c r="C1280" s="10">
        <v>43779</v>
      </c>
      <c r="D1280" t="s">
        <v>140</v>
      </c>
      <c r="E1280" t="s">
        <v>117</v>
      </c>
      <c r="F1280">
        <v>4</v>
      </c>
      <c r="G1280">
        <v>5</v>
      </c>
      <c r="H1280" t="s">
        <v>54</v>
      </c>
      <c r="I1280" t="s">
        <v>42</v>
      </c>
      <c r="J1280">
        <v>10004612534</v>
      </c>
      <c r="K1280" s="19">
        <v>32.4</v>
      </c>
    </row>
    <row r="1281" spans="1:11" hidden="1" x14ac:dyDescent="0.35">
      <c r="A1281" t="s">
        <v>65</v>
      </c>
      <c r="B1281">
        <v>2020</v>
      </c>
      <c r="C1281" s="10">
        <v>43779</v>
      </c>
      <c r="D1281" t="s">
        <v>140</v>
      </c>
      <c r="E1281" t="s">
        <v>119</v>
      </c>
      <c r="F1281">
        <v>1</v>
      </c>
      <c r="G1281">
        <v>1</v>
      </c>
      <c r="H1281" t="s">
        <v>192</v>
      </c>
      <c r="I1281" t="s">
        <v>113</v>
      </c>
      <c r="J1281">
        <v>10004599194</v>
      </c>
      <c r="K1281" s="19">
        <v>31.6</v>
      </c>
    </row>
    <row r="1282" spans="1:11" hidden="1" x14ac:dyDescent="0.35">
      <c r="A1282" t="s">
        <v>65</v>
      </c>
      <c r="B1282">
        <v>2020</v>
      </c>
      <c r="C1282" s="10">
        <v>43779</v>
      </c>
      <c r="D1282" t="s">
        <v>140</v>
      </c>
      <c r="E1282" t="s">
        <v>119</v>
      </c>
      <c r="F1282">
        <v>1</v>
      </c>
      <c r="G1282">
        <v>2</v>
      </c>
      <c r="H1282" t="s">
        <v>97</v>
      </c>
      <c r="I1282" t="s">
        <v>29</v>
      </c>
      <c r="J1282">
        <v>10048325582</v>
      </c>
      <c r="K1282" s="19">
        <v>27.8</v>
      </c>
    </row>
    <row r="1283" spans="1:11" hidden="1" x14ac:dyDescent="0.35">
      <c r="A1283" t="s">
        <v>65</v>
      </c>
      <c r="B1283">
        <v>2020</v>
      </c>
      <c r="C1283" s="10">
        <v>43779</v>
      </c>
      <c r="D1283" t="s">
        <v>140</v>
      </c>
      <c r="E1283" t="s">
        <v>119</v>
      </c>
      <c r="F1283">
        <v>1</v>
      </c>
      <c r="G1283">
        <v>3</v>
      </c>
      <c r="H1283" t="s">
        <v>203</v>
      </c>
      <c r="I1283" t="s">
        <v>198</v>
      </c>
      <c r="J1283">
        <v>10051694112</v>
      </c>
      <c r="K1283" s="19">
        <v>32.9</v>
      </c>
    </row>
    <row r="1284" spans="1:11" hidden="1" x14ac:dyDescent="0.35">
      <c r="A1284" t="s">
        <v>65</v>
      </c>
      <c r="B1284">
        <v>2020</v>
      </c>
      <c r="C1284" s="10">
        <v>43779</v>
      </c>
      <c r="D1284" t="s">
        <v>140</v>
      </c>
      <c r="E1284" t="s">
        <v>119</v>
      </c>
      <c r="F1284">
        <v>1</v>
      </c>
      <c r="G1284">
        <v>4</v>
      </c>
      <c r="H1284" t="s">
        <v>200</v>
      </c>
      <c r="I1284" t="s">
        <v>23</v>
      </c>
      <c r="J1284">
        <v>10006900421</v>
      </c>
      <c r="K1284" s="19">
        <v>26.9</v>
      </c>
    </row>
    <row r="1285" spans="1:11" hidden="1" x14ac:dyDescent="0.35">
      <c r="A1285" t="s">
        <v>65</v>
      </c>
      <c r="B1285">
        <v>2020</v>
      </c>
      <c r="C1285" s="10">
        <v>43779</v>
      </c>
      <c r="D1285" t="s">
        <v>140</v>
      </c>
      <c r="E1285" t="s">
        <v>119</v>
      </c>
      <c r="F1285">
        <v>1</v>
      </c>
      <c r="G1285">
        <v>5</v>
      </c>
      <c r="H1285" t="s">
        <v>115</v>
      </c>
      <c r="I1285" t="s">
        <v>102</v>
      </c>
      <c r="J1285">
        <v>10009009159</v>
      </c>
      <c r="K1285" s="19">
        <v>24.7</v>
      </c>
    </row>
    <row r="1286" spans="1:11" hidden="1" x14ac:dyDescent="0.35">
      <c r="A1286" t="s">
        <v>65</v>
      </c>
      <c r="B1286">
        <v>2020</v>
      </c>
      <c r="C1286" s="10">
        <v>43779</v>
      </c>
      <c r="D1286" t="s">
        <v>140</v>
      </c>
      <c r="E1286" t="s">
        <v>119</v>
      </c>
      <c r="F1286">
        <v>1</v>
      </c>
      <c r="G1286">
        <v>6</v>
      </c>
      <c r="H1286" t="s">
        <v>231</v>
      </c>
      <c r="I1286" t="s">
        <v>102</v>
      </c>
      <c r="J1286">
        <v>10009009260</v>
      </c>
      <c r="K1286" s="19">
        <v>24.6</v>
      </c>
    </row>
    <row r="1287" spans="1:11" hidden="1" x14ac:dyDescent="0.35">
      <c r="A1287" t="s">
        <v>65</v>
      </c>
      <c r="B1287">
        <v>2020</v>
      </c>
      <c r="C1287" s="10">
        <v>43779</v>
      </c>
      <c r="D1287" t="s">
        <v>140</v>
      </c>
      <c r="E1287" t="s">
        <v>119</v>
      </c>
      <c r="F1287">
        <v>2</v>
      </c>
      <c r="G1287">
        <v>1</v>
      </c>
      <c r="H1287" t="s">
        <v>197</v>
      </c>
      <c r="I1287" t="s">
        <v>198</v>
      </c>
      <c r="J1287">
        <v>10003100142</v>
      </c>
      <c r="K1287" s="19">
        <v>33.6</v>
      </c>
    </row>
    <row r="1288" spans="1:11" hidden="1" x14ac:dyDescent="0.35">
      <c r="A1288" t="s">
        <v>65</v>
      </c>
      <c r="B1288">
        <v>2020</v>
      </c>
      <c r="C1288" s="10">
        <v>43779</v>
      </c>
      <c r="D1288" t="s">
        <v>140</v>
      </c>
      <c r="E1288" t="s">
        <v>119</v>
      </c>
      <c r="F1288">
        <v>2</v>
      </c>
      <c r="G1288">
        <v>2</v>
      </c>
      <c r="H1288" t="s">
        <v>194</v>
      </c>
      <c r="I1288" t="s">
        <v>29</v>
      </c>
      <c r="J1288">
        <v>10004601723</v>
      </c>
      <c r="K1288" s="19">
        <v>32.4</v>
      </c>
    </row>
    <row r="1289" spans="1:11" hidden="1" x14ac:dyDescent="0.35">
      <c r="A1289" t="s">
        <v>65</v>
      </c>
      <c r="B1289">
        <v>2020</v>
      </c>
      <c r="C1289" s="10">
        <v>43779</v>
      </c>
      <c r="D1289" t="s">
        <v>140</v>
      </c>
      <c r="E1289" t="s">
        <v>119</v>
      </c>
      <c r="F1289">
        <v>2</v>
      </c>
      <c r="G1289">
        <v>3</v>
      </c>
      <c r="H1289" t="s">
        <v>99</v>
      </c>
      <c r="I1289" t="s">
        <v>27</v>
      </c>
      <c r="J1289">
        <v>10010678569</v>
      </c>
      <c r="K1289" s="19">
        <v>22.6</v>
      </c>
    </row>
    <row r="1290" spans="1:11" hidden="1" x14ac:dyDescent="0.35">
      <c r="A1290" t="s">
        <v>65</v>
      </c>
      <c r="B1290">
        <v>2020</v>
      </c>
      <c r="C1290" s="10">
        <v>43779</v>
      </c>
      <c r="D1290" t="s">
        <v>140</v>
      </c>
      <c r="E1290" t="s">
        <v>119</v>
      </c>
      <c r="F1290">
        <v>2</v>
      </c>
      <c r="G1290">
        <v>4</v>
      </c>
      <c r="H1290" t="s">
        <v>100</v>
      </c>
      <c r="I1290" t="s">
        <v>44</v>
      </c>
      <c r="J1290">
        <v>10010830840</v>
      </c>
      <c r="K1290" s="19">
        <v>21</v>
      </c>
    </row>
    <row r="1291" spans="1:11" hidden="1" x14ac:dyDescent="0.35">
      <c r="A1291" t="s">
        <v>65</v>
      </c>
      <c r="B1291">
        <v>2020</v>
      </c>
      <c r="C1291" s="10">
        <v>43779</v>
      </c>
      <c r="D1291" t="s">
        <v>140</v>
      </c>
      <c r="E1291" t="s">
        <v>119</v>
      </c>
      <c r="F1291">
        <v>2</v>
      </c>
      <c r="G1291">
        <v>5</v>
      </c>
      <c r="H1291" t="s">
        <v>208</v>
      </c>
      <c r="I1291" t="s">
        <v>58</v>
      </c>
      <c r="J1291">
        <v>10007828183</v>
      </c>
      <c r="K1291" s="19">
        <v>26.1</v>
      </c>
    </row>
    <row r="1292" spans="1:11" hidden="1" x14ac:dyDescent="0.35">
      <c r="A1292" t="s">
        <v>65</v>
      </c>
      <c r="B1292">
        <v>2020</v>
      </c>
      <c r="C1292" s="10">
        <v>43779</v>
      </c>
      <c r="D1292" t="s">
        <v>140</v>
      </c>
      <c r="E1292" t="s">
        <v>119</v>
      </c>
      <c r="F1292">
        <v>2</v>
      </c>
      <c r="G1292">
        <v>6</v>
      </c>
      <c r="H1292" t="s">
        <v>143</v>
      </c>
      <c r="I1292" t="s">
        <v>95</v>
      </c>
      <c r="J1292">
        <v>10009181234</v>
      </c>
      <c r="K1292" s="19">
        <v>24.6</v>
      </c>
    </row>
    <row r="1293" spans="1:11" hidden="1" x14ac:dyDescent="0.35">
      <c r="A1293" t="s">
        <v>65</v>
      </c>
      <c r="B1293">
        <v>2020</v>
      </c>
      <c r="C1293" s="10">
        <v>43779</v>
      </c>
      <c r="D1293" t="s">
        <v>140</v>
      </c>
      <c r="E1293" t="s">
        <v>121</v>
      </c>
      <c r="F1293">
        <v>1</v>
      </c>
      <c r="G1293">
        <v>1</v>
      </c>
      <c r="H1293" t="s">
        <v>99</v>
      </c>
      <c r="I1293" t="s">
        <v>27</v>
      </c>
      <c r="J1293">
        <v>10010678569</v>
      </c>
      <c r="K1293" s="19">
        <v>22.6</v>
      </c>
    </row>
    <row r="1294" spans="1:11" hidden="1" x14ac:dyDescent="0.35">
      <c r="A1294" t="s">
        <v>65</v>
      </c>
      <c r="B1294">
        <v>2020</v>
      </c>
      <c r="C1294" s="10">
        <v>43779</v>
      </c>
      <c r="D1294" t="s">
        <v>140</v>
      </c>
      <c r="E1294" t="s">
        <v>121</v>
      </c>
      <c r="F1294">
        <v>1</v>
      </c>
      <c r="G1294">
        <v>2</v>
      </c>
      <c r="H1294" t="s">
        <v>194</v>
      </c>
      <c r="I1294" t="s">
        <v>29</v>
      </c>
      <c r="J1294">
        <v>10004601723</v>
      </c>
      <c r="K1294" s="19">
        <v>32.4</v>
      </c>
    </row>
    <row r="1295" spans="1:11" hidden="1" x14ac:dyDescent="0.35">
      <c r="A1295" t="s">
        <v>65</v>
      </c>
      <c r="B1295">
        <v>2020</v>
      </c>
      <c r="C1295" s="10">
        <v>43779</v>
      </c>
      <c r="D1295" t="s">
        <v>140</v>
      </c>
      <c r="E1295" t="s">
        <v>121</v>
      </c>
      <c r="F1295">
        <v>1</v>
      </c>
      <c r="G1295">
        <v>3</v>
      </c>
      <c r="H1295" t="s">
        <v>197</v>
      </c>
      <c r="I1295" t="s">
        <v>198</v>
      </c>
      <c r="J1295">
        <v>10003100142</v>
      </c>
      <c r="K1295" s="19">
        <v>33.6</v>
      </c>
    </row>
    <row r="1296" spans="1:11" hidden="1" x14ac:dyDescent="0.35">
      <c r="A1296" t="s">
        <v>65</v>
      </c>
      <c r="B1296">
        <v>2020</v>
      </c>
      <c r="C1296" s="10">
        <v>43779</v>
      </c>
      <c r="D1296" t="s">
        <v>140</v>
      </c>
      <c r="E1296" t="s">
        <v>121</v>
      </c>
      <c r="F1296">
        <v>1</v>
      </c>
      <c r="G1296">
        <v>4</v>
      </c>
      <c r="H1296" t="s">
        <v>192</v>
      </c>
      <c r="I1296" t="s">
        <v>113</v>
      </c>
      <c r="J1296">
        <v>10004599194</v>
      </c>
      <c r="K1296" s="19">
        <v>31.6</v>
      </c>
    </row>
    <row r="1297" spans="1:11" hidden="1" x14ac:dyDescent="0.35">
      <c r="A1297" t="s">
        <v>65</v>
      </c>
      <c r="B1297">
        <v>2020</v>
      </c>
      <c r="C1297" s="10">
        <v>43779</v>
      </c>
      <c r="D1297" t="s">
        <v>140</v>
      </c>
      <c r="E1297" t="s">
        <v>121</v>
      </c>
      <c r="F1297">
        <v>1</v>
      </c>
      <c r="G1297">
        <v>5</v>
      </c>
      <c r="H1297" t="s">
        <v>203</v>
      </c>
      <c r="I1297" t="s">
        <v>198</v>
      </c>
      <c r="J1297">
        <v>10051694112</v>
      </c>
      <c r="K1297" s="19">
        <v>32.9</v>
      </c>
    </row>
    <row r="1298" spans="1:11" hidden="1" x14ac:dyDescent="0.35">
      <c r="A1298" t="s">
        <v>65</v>
      </c>
      <c r="B1298">
        <v>2020</v>
      </c>
      <c r="C1298" s="10">
        <v>43779</v>
      </c>
      <c r="D1298" t="s">
        <v>140</v>
      </c>
      <c r="E1298" t="s">
        <v>121</v>
      </c>
      <c r="F1298">
        <v>1</v>
      </c>
      <c r="G1298">
        <v>6</v>
      </c>
      <c r="H1298" t="s">
        <v>97</v>
      </c>
      <c r="I1298" t="s">
        <v>29</v>
      </c>
      <c r="J1298">
        <v>10048325582</v>
      </c>
      <c r="K1298" s="19">
        <v>27.8</v>
      </c>
    </row>
    <row r="1299" spans="1:11" hidden="1" x14ac:dyDescent="0.35">
      <c r="A1299" t="s">
        <v>65</v>
      </c>
      <c r="B1299">
        <v>2020</v>
      </c>
      <c r="C1299" s="10">
        <v>43779</v>
      </c>
      <c r="D1299" t="s">
        <v>140</v>
      </c>
      <c r="E1299" t="s">
        <v>121</v>
      </c>
      <c r="F1299">
        <v>2</v>
      </c>
      <c r="G1299">
        <v>1</v>
      </c>
      <c r="H1299" t="s">
        <v>115</v>
      </c>
      <c r="I1299" t="s">
        <v>102</v>
      </c>
      <c r="J1299">
        <v>10009009159</v>
      </c>
      <c r="K1299" s="19">
        <v>24.7</v>
      </c>
    </row>
    <row r="1300" spans="1:11" hidden="1" x14ac:dyDescent="0.35">
      <c r="A1300" t="s">
        <v>65</v>
      </c>
      <c r="B1300">
        <v>2020</v>
      </c>
      <c r="C1300" s="10">
        <v>43779</v>
      </c>
      <c r="D1300" t="s">
        <v>140</v>
      </c>
      <c r="E1300" t="s">
        <v>121</v>
      </c>
      <c r="F1300">
        <v>2</v>
      </c>
      <c r="G1300">
        <v>2</v>
      </c>
      <c r="H1300" t="s">
        <v>143</v>
      </c>
      <c r="I1300" t="s">
        <v>95</v>
      </c>
      <c r="J1300">
        <v>10009181234</v>
      </c>
      <c r="K1300" s="19">
        <v>24.6</v>
      </c>
    </row>
    <row r="1301" spans="1:11" hidden="1" x14ac:dyDescent="0.35">
      <c r="A1301" t="s">
        <v>65</v>
      </c>
      <c r="B1301">
        <v>2020</v>
      </c>
      <c r="C1301" s="10">
        <v>43779</v>
      </c>
      <c r="D1301" t="s">
        <v>140</v>
      </c>
      <c r="E1301" t="s">
        <v>121</v>
      </c>
      <c r="F1301">
        <v>2</v>
      </c>
      <c r="G1301">
        <v>3</v>
      </c>
      <c r="H1301" t="s">
        <v>231</v>
      </c>
      <c r="I1301" t="s">
        <v>102</v>
      </c>
      <c r="J1301">
        <v>10009009260</v>
      </c>
      <c r="K1301" s="19">
        <v>24.6</v>
      </c>
    </row>
    <row r="1302" spans="1:11" hidden="1" x14ac:dyDescent="0.35">
      <c r="A1302" t="s">
        <v>65</v>
      </c>
      <c r="B1302">
        <v>2020</v>
      </c>
      <c r="C1302" s="10">
        <v>43779</v>
      </c>
      <c r="D1302" t="s">
        <v>140</v>
      </c>
      <c r="E1302" t="s">
        <v>121</v>
      </c>
      <c r="F1302">
        <v>2</v>
      </c>
      <c r="G1302">
        <v>4</v>
      </c>
      <c r="H1302" t="s">
        <v>200</v>
      </c>
      <c r="I1302" t="s">
        <v>23</v>
      </c>
      <c r="J1302">
        <v>10006900421</v>
      </c>
      <c r="K1302" s="19">
        <v>26.9</v>
      </c>
    </row>
    <row r="1303" spans="1:11" hidden="1" x14ac:dyDescent="0.35">
      <c r="A1303" t="s">
        <v>65</v>
      </c>
      <c r="B1303">
        <v>2020</v>
      </c>
      <c r="C1303" s="10">
        <v>43779</v>
      </c>
      <c r="D1303" t="s">
        <v>140</v>
      </c>
      <c r="E1303" t="s">
        <v>121</v>
      </c>
      <c r="F1303">
        <v>2</v>
      </c>
      <c r="G1303">
        <v>5</v>
      </c>
      <c r="H1303" t="s">
        <v>100</v>
      </c>
      <c r="I1303" t="s">
        <v>44</v>
      </c>
      <c r="J1303">
        <v>10010830840</v>
      </c>
      <c r="K1303" s="19">
        <v>21</v>
      </c>
    </row>
    <row r="1304" spans="1:11" hidden="1" x14ac:dyDescent="0.35">
      <c r="A1304" t="s">
        <v>65</v>
      </c>
      <c r="B1304">
        <v>2020</v>
      </c>
      <c r="C1304" s="10">
        <v>43779</v>
      </c>
      <c r="D1304" t="s">
        <v>140</v>
      </c>
      <c r="E1304" t="s">
        <v>121</v>
      </c>
      <c r="F1304">
        <v>2</v>
      </c>
      <c r="G1304">
        <v>6</v>
      </c>
      <c r="H1304" t="s">
        <v>208</v>
      </c>
      <c r="I1304" t="s">
        <v>58</v>
      </c>
      <c r="J1304">
        <v>10007828183</v>
      </c>
      <c r="K1304" s="19">
        <v>26.1</v>
      </c>
    </row>
    <row r="1305" spans="1:11" hidden="1" x14ac:dyDescent="0.35">
      <c r="A1305" t="s">
        <v>233</v>
      </c>
      <c r="B1305">
        <v>2020</v>
      </c>
      <c r="C1305" s="10">
        <v>43771</v>
      </c>
      <c r="D1305" t="s">
        <v>140</v>
      </c>
      <c r="E1305" t="s">
        <v>91</v>
      </c>
      <c r="F1305">
        <v>1</v>
      </c>
      <c r="G1305">
        <v>1</v>
      </c>
      <c r="H1305" t="s">
        <v>200</v>
      </c>
      <c r="I1305" t="s">
        <v>23</v>
      </c>
      <c r="J1305">
        <v>10006900421</v>
      </c>
      <c r="K1305" s="19">
        <v>26.9</v>
      </c>
    </row>
    <row r="1306" spans="1:11" hidden="1" x14ac:dyDescent="0.35">
      <c r="A1306" t="s">
        <v>233</v>
      </c>
      <c r="B1306">
        <v>2020</v>
      </c>
      <c r="C1306" s="10">
        <v>43771</v>
      </c>
      <c r="D1306" t="s">
        <v>140</v>
      </c>
      <c r="E1306" t="s">
        <v>91</v>
      </c>
      <c r="F1306">
        <v>1</v>
      </c>
      <c r="G1306">
        <v>2</v>
      </c>
      <c r="H1306" t="s">
        <v>143</v>
      </c>
      <c r="I1306" t="s">
        <v>95</v>
      </c>
      <c r="J1306">
        <v>10009181234</v>
      </c>
      <c r="K1306" s="19">
        <v>24.6</v>
      </c>
    </row>
    <row r="1307" spans="1:11" hidden="1" x14ac:dyDescent="0.35">
      <c r="A1307" t="s">
        <v>233</v>
      </c>
      <c r="B1307">
        <v>2020</v>
      </c>
      <c r="C1307" s="10">
        <v>43771</v>
      </c>
      <c r="D1307" t="s">
        <v>140</v>
      </c>
      <c r="E1307" t="s">
        <v>91</v>
      </c>
      <c r="F1307">
        <v>1</v>
      </c>
      <c r="G1307">
        <v>3</v>
      </c>
      <c r="H1307" t="s">
        <v>187</v>
      </c>
      <c r="I1307" t="s">
        <v>188</v>
      </c>
      <c r="J1307">
        <v>10009017243</v>
      </c>
      <c r="K1307" s="19">
        <v>24.5</v>
      </c>
    </row>
    <row r="1308" spans="1:11" hidden="1" x14ac:dyDescent="0.35">
      <c r="A1308" t="s">
        <v>233</v>
      </c>
      <c r="B1308">
        <v>2020</v>
      </c>
      <c r="C1308" s="10">
        <v>43771</v>
      </c>
      <c r="D1308" t="s">
        <v>140</v>
      </c>
      <c r="E1308" t="s">
        <v>91</v>
      </c>
      <c r="F1308">
        <v>1</v>
      </c>
      <c r="G1308">
        <v>4</v>
      </c>
      <c r="H1308" t="s">
        <v>105</v>
      </c>
      <c r="I1308" t="s">
        <v>39</v>
      </c>
      <c r="J1308">
        <v>10052089586</v>
      </c>
      <c r="K1308" s="19">
        <v>20.8</v>
      </c>
    </row>
    <row r="1309" spans="1:11" hidden="1" x14ac:dyDescent="0.35">
      <c r="A1309" t="s">
        <v>233</v>
      </c>
      <c r="B1309">
        <v>2020</v>
      </c>
      <c r="C1309" s="10">
        <v>43771</v>
      </c>
      <c r="D1309" t="s">
        <v>140</v>
      </c>
      <c r="E1309" t="s">
        <v>91</v>
      </c>
      <c r="F1309">
        <v>1</v>
      </c>
      <c r="G1309">
        <v>9</v>
      </c>
      <c r="H1309" t="s">
        <v>40</v>
      </c>
      <c r="I1309" t="s">
        <v>29</v>
      </c>
      <c r="J1309">
        <v>10009178002</v>
      </c>
      <c r="K1309" s="19">
        <v>23.8</v>
      </c>
    </row>
    <row r="1310" spans="1:11" hidden="1" x14ac:dyDescent="0.35">
      <c r="A1310" t="s">
        <v>233</v>
      </c>
      <c r="B1310">
        <v>2020</v>
      </c>
      <c r="C1310" s="10">
        <v>43771</v>
      </c>
      <c r="D1310" t="s">
        <v>140</v>
      </c>
      <c r="E1310" t="s">
        <v>91</v>
      </c>
      <c r="F1310">
        <v>1</v>
      </c>
      <c r="G1310">
        <v>9</v>
      </c>
      <c r="H1310" t="s">
        <v>153</v>
      </c>
      <c r="I1310" t="s">
        <v>154</v>
      </c>
      <c r="J1310">
        <v>10004717719</v>
      </c>
      <c r="K1310" s="19">
        <v>30.9</v>
      </c>
    </row>
    <row r="1311" spans="1:11" hidden="1" x14ac:dyDescent="0.35">
      <c r="A1311" t="s">
        <v>233</v>
      </c>
      <c r="B1311">
        <v>2020</v>
      </c>
      <c r="C1311" s="10">
        <v>43771</v>
      </c>
      <c r="D1311" t="s">
        <v>140</v>
      </c>
      <c r="E1311" t="s">
        <v>91</v>
      </c>
      <c r="F1311">
        <v>1</v>
      </c>
      <c r="G1311">
        <v>9</v>
      </c>
      <c r="H1311" t="s">
        <v>234</v>
      </c>
      <c r="I1311" t="s">
        <v>25</v>
      </c>
      <c r="J1311">
        <v>10006073493</v>
      </c>
      <c r="K1311" s="19">
        <v>29.9</v>
      </c>
    </row>
    <row r="1312" spans="1:11" hidden="1" x14ac:dyDescent="0.35">
      <c r="A1312" t="s">
        <v>233</v>
      </c>
      <c r="B1312">
        <v>2020</v>
      </c>
      <c r="C1312" s="10">
        <v>43771</v>
      </c>
      <c r="D1312" t="s">
        <v>140</v>
      </c>
      <c r="E1312" t="s">
        <v>91</v>
      </c>
      <c r="F1312">
        <v>2</v>
      </c>
      <c r="G1312">
        <v>1</v>
      </c>
      <c r="H1312" t="s">
        <v>197</v>
      </c>
      <c r="I1312" t="s">
        <v>198</v>
      </c>
      <c r="J1312">
        <v>10003100142</v>
      </c>
      <c r="K1312" s="19">
        <v>33.6</v>
      </c>
    </row>
    <row r="1313" spans="1:11" hidden="1" x14ac:dyDescent="0.35">
      <c r="A1313" t="s">
        <v>233</v>
      </c>
      <c r="B1313">
        <v>2020</v>
      </c>
      <c r="C1313" s="10">
        <v>43771</v>
      </c>
      <c r="D1313" t="s">
        <v>140</v>
      </c>
      <c r="E1313" t="s">
        <v>91</v>
      </c>
      <c r="F1313">
        <v>2</v>
      </c>
      <c r="G1313">
        <v>2</v>
      </c>
      <c r="H1313" t="s">
        <v>97</v>
      </c>
      <c r="I1313" t="s">
        <v>29</v>
      </c>
      <c r="J1313">
        <v>10048325582</v>
      </c>
      <c r="K1313" s="19">
        <v>27.8</v>
      </c>
    </row>
    <row r="1314" spans="1:11" hidden="1" x14ac:dyDescent="0.35">
      <c r="A1314" t="s">
        <v>233</v>
      </c>
      <c r="B1314">
        <v>2020</v>
      </c>
      <c r="C1314" s="10">
        <v>43771</v>
      </c>
      <c r="D1314" t="s">
        <v>140</v>
      </c>
      <c r="E1314" t="s">
        <v>91</v>
      </c>
      <c r="F1314">
        <v>2</v>
      </c>
      <c r="G1314">
        <v>3</v>
      </c>
      <c r="H1314" t="s">
        <v>100</v>
      </c>
      <c r="I1314" t="s">
        <v>44</v>
      </c>
      <c r="J1314">
        <v>10010830840</v>
      </c>
      <c r="K1314" s="19">
        <v>21</v>
      </c>
    </row>
    <row r="1315" spans="1:11" hidden="1" x14ac:dyDescent="0.35">
      <c r="A1315" t="s">
        <v>233</v>
      </c>
      <c r="B1315">
        <v>2020</v>
      </c>
      <c r="C1315" s="10">
        <v>43771</v>
      </c>
      <c r="D1315" t="s">
        <v>140</v>
      </c>
      <c r="E1315" t="s">
        <v>91</v>
      </c>
      <c r="F1315">
        <v>2</v>
      </c>
      <c r="G1315">
        <v>4</v>
      </c>
      <c r="H1315" t="s">
        <v>180</v>
      </c>
      <c r="I1315" t="s">
        <v>31</v>
      </c>
      <c r="J1315">
        <v>10090680735</v>
      </c>
      <c r="K1315" s="19">
        <v>27.1</v>
      </c>
    </row>
    <row r="1316" spans="1:11" hidden="1" x14ac:dyDescent="0.35">
      <c r="A1316" t="s">
        <v>233</v>
      </c>
      <c r="B1316">
        <v>2020</v>
      </c>
      <c r="C1316" s="10">
        <v>43771</v>
      </c>
      <c r="D1316" t="s">
        <v>140</v>
      </c>
      <c r="E1316" t="s">
        <v>91</v>
      </c>
      <c r="F1316">
        <v>2</v>
      </c>
      <c r="G1316">
        <v>5</v>
      </c>
      <c r="H1316" t="s">
        <v>218</v>
      </c>
      <c r="I1316" t="s">
        <v>46</v>
      </c>
      <c r="J1316">
        <v>10006902239</v>
      </c>
      <c r="K1316" s="19">
        <v>28.3</v>
      </c>
    </row>
    <row r="1317" spans="1:11" hidden="1" x14ac:dyDescent="0.35">
      <c r="A1317" t="s">
        <v>233</v>
      </c>
      <c r="B1317">
        <v>2020</v>
      </c>
      <c r="C1317" s="10">
        <v>43771</v>
      </c>
      <c r="D1317" t="s">
        <v>140</v>
      </c>
      <c r="E1317" t="s">
        <v>91</v>
      </c>
      <c r="F1317">
        <v>2</v>
      </c>
      <c r="G1317">
        <v>6</v>
      </c>
      <c r="H1317" t="s">
        <v>210</v>
      </c>
      <c r="I1317" t="s">
        <v>188</v>
      </c>
      <c r="J1317">
        <v>10009049979</v>
      </c>
      <c r="K1317" s="19">
        <v>24.6</v>
      </c>
    </row>
    <row r="1318" spans="1:11" hidden="1" x14ac:dyDescent="0.35">
      <c r="A1318" t="s">
        <v>233</v>
      </c>
      <c r="B1318">
        <v>2020</v>
      </c>
      <c r="C1318" s="10">
        <v>43771</v>
      </c>
      <c r="D1318" t="s">
        <v>140</v>
      </c>
      <c r="E1318" t="s">
        <v>91</v>
      </c>
      <c r="F1318">
        <v>2</v>
      </c>
      <c r="G1318">
        <v>9</v>
      </c>
      <c r="H1318" t="s">
        <v>206</v>
      </c>
      <c r="I1318" t="s">
        <v>207</v>
      </c>
      <c r="J1318">
        <v>10090555241</v>
      </c>
      <c r="K1318" s="19">
        <v>21.8</v>
      </c>
    </row>
    <row r="1319" spans="1:11" hidden="1" x14ac:dyDescent="0.35">
      <c r="A1319" t="s">
        <v>233</v>
      </c>
      <c r="B1319">
        <v>2020</v>
      </c>
      <c r="C1319" s="10">
        <v>43771</v>
      </c>
      <c r="D1319" t="s">
        <v>140</v>
      </c>
      <c r="E1319" t="s">
        <v>91</v>
      </c>
      <c r="F1319">
        <v>3</v>
      </c>
      <c r="G1319">
        <v>1</v>
      </c>
      <c r="H1319" t="s">
        <v>99</v>
      </c>
      <c r="I1319" t="s">
        <v>27</v>
      </c>
      <c r="J1319">
        <v>10010678569</v>
      </c>
      <c r="K1319" s="19">
        <v>22.5</v>
      </c>
    </row>
    <row r="1320" spans="1:11" hidden="1" x14ac:dyDescent="0.35">
      <c r="A1320" t="s">
        <v>233</v>
      </c>
      <c r="B1320">
        <v>2020</v>
      </c>
      <c r="C1320" s="10">
        <v>43771</v>
      </c>
      <c r="D1320" t="s">
        <v>140</v>
      </c>
      <c r="E1320" t="s">
        <v>91</v>
      </c>
      <c r="F1320">
        <v>3</v>
      </c>
      <c r="G1320">
        <v>2</v>
      </c>
      <c r="H1320" t="s">
        <v>93</v>
      </c>
      <c r="I1320" t="s">
        <v>52</v>
      </c>
      <c r="J1320">
        <v>10009150215</v>
      </c>
      <c r="K1320" s="19">
        <v>23.9</v>
      </c>
    </row>
    <row r="1321" spans="1:11" hidden="1" x14ac:dyDescent="0.35">
      <c r="A1321" t="s">
        <v>233</v>
      </c>
      <c r="B1321">
        <v>2020</v>
      </c>
      <c r="C1321" s="10">
        <v>43771</v>
      </c>
      <c r="D1321" t="s">
        <v>140</v>
      </c>
      <c r="E1321" t="s">
        <v>91</v>
      </c>
      <c r="F1321">
        <v>3</v>
      </c>
      <c r="G1321">
        <v>3</v>
      </c>
      <c r="H1321" t="s">
        <v>213</v>
      </c>
      <c r="I1321" t="s">
        <v>42</v>
      </c>
      <c r="J1321">
        <v>10006422895</v>
      </c>
      <c r="K1321" s="19">
        <v>28.4</v>
      </c>
    </row>
    <row r="1322" spans="1:11" hidden="1" x14ac:dyDescent="0.35">
      <c r="A1322" t="s">
        <v>233</v>
      </c>
      <c r="B1322">
        <v>2020</v>
      </c>
      <c r="C1322" s="10">
        <v>43771</v>
      </c>
      <c r="D1322" t="s">
        <v>140</v>
      </c>
      <c r="E1322" t="s">
        <v>91</v>
      </c>
      <c r="F1322">
        <v>3</v>
      </c>
      <c r="G1322">
        <v>4</v>
      </c>
      <c r="H1322" t="s">
        <v>171</v>
      </c>
      <c r="I1322" t="s">
        <v>82</v>
      </c>
      <c r="J1322">
        <v>10007073506</v>
      </c>
      <c r="K1322" s="19">
        <v>29.3</v>
      </c>
    </row>
    <row r="1323" spans="1:11" hidden="1" x14ac:dyDescent="0.35">
      <c r="A1323" t="s">
        <v>233</v>
      </c>
      <c r="B1323">
        <v>2020</v>
      </c>
      <c r="C1323" s="10">
        <v>43771</v>
      </c>
      <c r="D1323" t="s">
        <v>140</v>
      </c>
      <c r="E1323" t="s">
        <v>91</v>
      </c>
      <c r="F1323">
        <v>3</v>
      </c>
      <c r="G1323">
        <v>5</v>
      </c>
      <c r="H1323" t="s">
        <v>159</v>
      </c>
      <c r="I1323" t="s">
        <v>156</v>
      </c>
      <c r="J1323">
        <v>10010829830</v>
      </c>
      <c r="K1323" s="19">
        <v>21.8</v>
      </c>
    </row>
    <row r="1324" spans="1:11" hidden="1" x14ac:dyDescent="0.35">
      <c r="A1324" t="s">
        <v>233</v>
      </c>
      <c r="B1324">
        <v>2020</v>
      </c>
      <c r="C1324" s="10">
        <v>43771</v>
      </c>
      <c r="D1324" t="s">
        <v>140</v>
      </c>
      <c r="E1324" t="s">
        <v>91</v>
      </c>
      <c r="F1324">
        <v>3</v>
      </c>
      <c r="G1324">
        <v>9</v>
      </c>
      <c r="H1324" t="s">
        <v>125</v>
      </c>
      <c r="I1324" t="s">
        <v>113</v>
      </c>
      <c r="J1324">
        <v>10017950943</v>
      </c>
      <c r="K1324" s="19">
        <v>22.7</v>
      </c>
    </row>
    <row r="1325" spans="1:11" hidden="1" x14ac:dyDescent="0.35">
      <c r="A1325" t="s">
        <v>233</v>
      </c>
      <c r="B1325">
        <v>2020</v>
      </c>
      <c r="C1325" s="10">
        <v>43771</v>
      </c>
      <c r="D1325" t="s">
        <v>140</v>
      </c>
      <c r="E1325" t="s">
        <v>91</v>
      </c>
      <c r="F1325">
        <v>3</v>
      </c>
      <c r="G1325">
        <v>9</v>
      </c>
      <c r="H1325" t="s">
        <v>30</v>
      </c>
      <c r="I1325" t="s">
        <v>31</v>
      </c>
      <c r="J1325">
        <v>10010773549</v>
      </c>
      <c r="K1325" s="19">
        <v>23.7</v>
      </c>
    </row>
    <row r="1326" spans="1:11" hidden="1" x14ac:dyDescent="0.35">
      <c r="A1326" t="s">
        <v>233</v>
      </c>
      <c r="B1326">
        <v>2020</v>
      </c>
      <c r="C1326" s="10">
        <v>43771</v>
      </c>
      <c r="D1326" t="s">
        <v>140</v>
      </c>
      <c r="E1326" t="s">
        <v>91</v>
      </c>
      <c r="F1326">
        <v>4</v>
      </c>
      <c r="G1326">
        <v>1</v>
      </c>
      <c r="H1326" t="s">
        <v>92</v>
      </c>
      <c r="I1326" t="s">
        <v>23</v>
      </c>
      <c r="J1326">
        <v>10009535686</v>
      </c>
      <c r="K1326" s="19">
        <v>22.6</v>
      </c>
    </row>
    <row r="1327" spans="1:11" hidden="1" x14ac:dyDescent="0.35">
      <c r="A1327" t="s">
        <v>233</v>
      </c>
      <c r="B1327">
        <v>2020</v>
      </c>
      <c r="C1327" s="10">
        <v>43771</v>
      </c>
      <c r="D1327" t="s">
        <v>140</v>
      </c>
      <c r="E1327" t="s">
        <v>91</v>
      </c>
      <c r="F1327">
        <v>4</v>
      </c>
      <c r="G1327">
        <v>2</v>
      </c>
      <c r="H1327" t="s">
        <v>112</v>
      </c>
      <c r="I1327" t="s">
        <v>113</v>
      </c>
      <c r="J1327">
        <v>10009967641</v>
      </c>
      <c r="K1327" s="19">
        <v>22.5</v>
      </c>
    </row>
    <row r="1328" spans="1:11" hidden="1" x14ac:dyDescent="0.35">
      <c r="A1328" t="s">
        <v>233</v>
      </c>
      <c r="B1328">
        <v>2020</v>
      </c>
      <c r="C1328" s="10">
        <v>43771</v>
      </c>
      <c r="D1328" t="s">
        <v>140</v>
      </c>
      <c r="E1328" t="s">
        <v>91</v>
      </c>
      <c r="F1328">
        <v>4</v>
      </c>
      <c r="G1328">
        <v>3</v>
      </c>
      <c r="H1328" t="s">
        <v>110</v>
      </c>
      <c r="I1328" t="s">
        <v>58</v>
      </c>
      <c r="J1328">
        <v>10010797292</v>
      </c>
      <c r="K1328" s="19">
        <v>21.5</v>
      </c>
    </row>
    <row r="1329" spans="1:11" hidden="1" x14ac:dyDescent="0.35">
      <c r="A1329" t="s">
        <v>233</v>
      </c>
      <c r="B1329">
        <v>2020</v>
      </c>
      <c r="C1329" s="10">
        <v>43771</v>
      </c>
      <c r="D1329" t="s">
        <v>140</v>
      </c>
      <c r="E1329" t="s">
        <v>91</v>
      </c>
      <c r="F1329">
        <v>4</v>
      </c>
      <c r="G1329">
        <v>4</v>
      </c>
      <c r="H1329" t="s">
        <v>203</v>
      </c>
      <c r="I1329" t="s">
        <v>198</v>
      </c>
      <c r="J1329">
        <v>10051694112</v>
      </c>
      <c r="K1329" s="19">
        <v>32.799999999999997</v>
      </c>
    </row>
    <row r="1330" spans="1:11" hidden="1" x14ac:dyDescent="0.35">
      <c r="A1330" t="s">
        <v>233</v>
      </c>
      <c r="B1330">
        <v>2020</v>
      </c>
      <c r="C1330" s="10">
        <v>43771</v>
      </c>
      <c r="D1330" t="s">
        <v>140</v>
      </c>
      <c r="E1330" t="s">
        <v>91</v>
      </c>
      <c r="F1330">
        <v>4</v>
      </c>
      <c r="G1330">
        <v>5</v>
      </c>
      <c r="H1330" t="s">
        <v>115</v>
      </c>
      <c r="I1330" t="s">
        <v>102</v>
      </c>
      <c r="J1330">
        <v>10009009159</v>
      </c>
      <c r="K1330" s="19">
        <v>24.7</v>
      </c>
    </row>
    <row r="1331" spans="1:11" hidden="1" x14ac:dyDescent="0.35">
      <c r="A1331" t="s">
        <v>233</v>
      </c>
      <c r="B1331">
        <v>2020</v>
      </c>
      <c r="C1331" s="10">
        <v>43771</v>
      </c>
      <c r="D1331" t="s">
        <v>140</v>
      </c>
      <c r="E1331" t="s">
        <v>91</v>
      </c>
      <c r="F1331">
        <v>4</v>
      </c>
      <c r="G1331">
        <v>6</v>
      </c>
      <c r="H1331" t="s">
        <v>59</v>
      </c>
      <c r="I1331" t="s">
        <v>37</v>
      </c>
      <c r="J1331">
        <v>10007502427</v>
      </c>
      <c r="K1331" s="19">
        <v>26</v>
      </c>
    </row>
    <row r="1332" spans="1:11" hidden="1" x14ac:dyDescent="0.35">
      <c r="A1332" t="s">
        <v>233</v>
      </c>
      <c r="B1332">
        <v>2020</v>
      </c>
      <c r="C1332" s="10">
        <v>43771</v>
      </c>
      <c r="D1332" t="s">
        <v>140</v>
      </c>
      <c r="E1332" t="s">
        <v>91</v>
      </c>
      <c r="F1332">
        <v>4</v>
      </c>
      <c r="G1332">
        <v>7</v>
      </c>
      <c r="H1332" t="s">
        <v>51</v>
      </c>
      <c r="I1332" t="s">
        <v>52</v>
      </c>
      <c r="J1332">
        <v>10010645732</v>
      </c>
      <c r="K1332" s="19">
        <v>21.9</v>
      </c>
    </row>
    <row r="1333" spans="1:11" hidden="1" x14ac:dyDescent="0.35">
      <c r="A1333" t="s">
        <v>233</v>
      </c>
      <c r="B1333">
        <v>2020</v>
      </c>
      <c r="C1333" s="10">
        <v>43771</v>
      </c>
      <c r="D1333" t="s">
        <v>140</v>
      </c>
      <c r="E1333" t="s">
        <v>117</v>
      </c>
      <c r="F1333">
        <v>1</v>
      </c>
      <c r="G1333">
        <v>1</v>
      </c>
      <c r="H1333" t="s">
        <v>153</v>
      </c>
      <c r="I1333" t="s">
        <v>154</v>
      </c>
      <c r="J1333">
        <v>10004717719</v>
      </c>
      <c r="K1333" s="19">
        <v>30.9</v>
      </c>
    </row>
    <row r="1334" spans="1:11" hidden="1" x14ac:dyDescent="0.35">
      <c r="A1334" t="s">
        <v>233</v>
      </c>
      <c r="B1334">
        <v>2020</v>
      </c>
      <c r="C1334" s="10">
        <v>43771</v>
      </c>
      <c r="D1334" t="s">
        <v>140</v>
      </c>
      <c r="E1334" t="s">
        <v>117</v>
      </c>
      <c r="F1334">
        <v>1</v>
      </c>
      <c r="G1334">
        <v>2</v>
      </c>
      <c r="H1334" t="s">
        <v>203</v>
      </c>
      <c r="I1334" t="s">
        <v>198</v>
      </c>
      <c r="J1334">
        <v>10051694112</v>
      </c>
      <c r="K1334" s="19">
        <v>32.799999999999997</v>
      </c>
    </row>
    <row r="1335" spans="1:11" hidden="1" x14ac:dyDescent="0.35">
      <c r="A1335" t="s">
        <v>233</v>
      </c>
      <c r="B1335">
        <v>2020</v>
      </c>
      <c r="C1335" s="10">
        <v>43771</v>
      </c>
      <c r="D1335" t="s">
        <v>140</v>
      </c>
      <c r="E1335" t="s">
        <v>117</v>
      </c>
      <c r="F1335">
        <v>1</v>
      </c>
      <c r="G1335">
        <v>3</v>
      </c>
      <c r="H1335" t="s">
        <v>210</v>
      </c>
      <c r="I1335" t="s">
        <v>188</v>
      </c>
      <c r="J1335">
        <v>10009049979</v>
      </c>
      <c r="K1335" s="19">
        <v>24.6</v>
      </c>
    </row>
    <row r="1336" spans="1:11" hidden="1" x14ac:dyDescent="0.35">
      <c r="A1336" t="s">
        <v>233</v>
      </c>
      <c r="B1336">
        <v>2020</v>
      </c>
      <c r="C1336" s="10">
        <v>43771</v>
      </c>
      <c r="D1336" t="s">
        <v>140</v>
      </c>
      <c r="E1336" t="s">
        <v>117</v>
      </c>
      <c r="F1336">
        <v>1</v>
      </c>
      <c r="G1336">
        <v>4</v>
      </c>
      <c r="H1336" t="s">
        <v>187</v>
      </c>
      <c r="I1336" t="s">
        <v>188</v>
      </c>
      <c r="J1336">
        <v>10009017243</v>
      </c>
      <c r="K1336" s="19">
        <v>24.5</v>
      </c>
    </row>
    <row r="1337" spans="1:11" hidden="1" x14ac:dyDescent="0.35">
      <c r="A1337" t="s">
        <v>233</v>
      </c>
      <c r="B1337">
        <v>2020</v>
      </c>
      <c r="C1337" s="10">
        <v>43771</v>
      </c>
      <c r="D1337" t="s">
        <v>140</v>
      </c>
      <c r="E1337" t="s">
        <v>117</v>
      </c>
      <c r="F1337">
        <v>1</v>
      </c>
      <c r="G1337">
        <v>5</v>
      </c>
      <c r="H1337" t="s">
        <v>159</v>
      </c>
      <c r="I1337" t="s">
        <v>156</v>
      </c>
      <c r="J1337">
        <v>10010829830</v>
      </c>
      <c r="K1337" s="19">
        <v>21.8</v>
      </c>
    </row>
    <row r="1338" spans="1:11" hidden="1" x14ac:dyDescent="0.35">
      <c r="A1338" t="s">
        <v>233</v>
      </c>
      <c r="B1338">
        <v>2020</v>
      </c>
      <c r="C1338" s="10">
        <v>43771</v>
      </c>
      <c r="D1338" t="s">
        <v>140</v>
      </c>
      <c r="E1338" t="s">
        <v>117</v>
      </c>
      <c r="F1338">
        <v>2</v>
      </c>
      <c r="G1338">
        <v>1</v>
      </c>
      <c r="H1338" t="s">
        <v>218</v>
      </c>
      <c r="I1338" t="s">
        <v>46</v>
      </c>
      <c r="J1338">
        <v>10006902239</v>
      </c>
      <c r="K1338" s="19">
        <v>28.3</v>
      </c>
    </row>
    <row r="1339" spans="1:11" hidden="1" x14ac:dyDescent="0.35">
      <c r="A1339" t="s">
        <v>233</v>
      </c>
      <c r="B1339">
        <v>2020</v>
      </c>
      <c r="C1339" s="10">
        <v>43771</v>
      </c>
      <c r="D1339" t="s">
        <v>140</v>
      </c>
      <c r="E1339" t="s">
        <v>117</v>
      </c>
      <c r="F1339">
        <v>2</v>
      </c>
      <c r="G1339">
        <v>2</v>
      </c>
      <c r="H1339" t="s">
        <v>100</v>
      </c>
      <c r="I1339" t="s">
        <v>44</v>
      </c>
      <c r="J1339">
        <v>10010830840</v>
      </c>
      <c r="K1339" s="19">
        <v>21</v>
      </c>
    </row>
    <row r="1340" spans="1:11" hidden="1" x14ac:dyDescent="0.35">
      <c r="A1340" t="s">
        <v>233</v>
      </c>
      <c r="B1340">
        <v>2020</v>
      </c>
      <c r="C1340" s="10">
        <v>43771</v>
      </c>
      <c r="D1340" t="s">
        <v>140</v>
      </c>
      <c r="E1340" t="s">
        <v>117</v>
      </c>
      <c r="F1340">
        <v>2</v>
      </c>
      <c r="G1340">
        <v>3</v>
      </c>
      <c r="H1340" t="s">
        <v>51</v>
      </c>
      <c r="I1340" t="s">
        <v>52</v>
      </c>
      <c r="J1340">
        <v>10010645732</v>
      </c>
      <c r="K1340" s="19">
        <v>21.9</v>
      </c>
    </row>
    <row r="1341" spans="1:11" hidden="1" x14ac:dyDescent="0.35">
      <c r="A1341" t="s">
        <v>233</v>
      </c>
      <c r="B1341">
        <v>2020</v>
      </c>
      <c r="C1341" s="10">
        <v>43771</v>
      </c>
      <c r="D1341" t="s">
        <v>140</v>
      </c>
      <c r="E1341" t="s">
        <v>117</v>
      </c>
      <c r="F1341">
        <v>2</v>
      </c>
      <c r="G1341">
        <v>4</v>
      </c>
      <c r="H1341" t="s">
        <v>171</v>
      </c>
      <c r="I1341" t="s">
        <v>82</v>
      </c>
      <c r="J1341">
        <v>10007073506</v>
      </c>
      <c r="K1341" s="19">
        <v>29.3</v>
      </c>
    </row>
    <row r="1342" spans="1:11" hidden="1" x14ac:dyDescent="0.35">
      <c r="A1342" t="s">
        <v>233</v>
      </c>
      <c r="B1342">
        <v>2020</v>
      </c>
      <c r="C1342" s="10">
        <v>43771</v>
      </c>
      <c r="D1342" t="s">
        <v>140</v>
      </c>
      <c r="E1342" t="s">
        <v>117</v>
      </c>
      <c r="F1342">
        <v>2</v>
      </c>
      <c r="G1342">
        <v>9</v>
      </c>
      <c r="H1342" t="s">
        <v>234</v>
      </c>
      <c r="I1342" t="s">
        <v>25</v>
      </c>
      <c r="J1342">
        <v>10006073493</v>
      </c>
      <c r="K1342" s="19">
        <v>29.9</v>
      </c>
    </row>
    <row r="1343" spans="1:11" hidden="1" x14ac:dyDescent="0.35">
      <c r="A1343" t="s">
        <v>233</v>
      </c>
      <c r="B1343">
        <v>2020</v>
      </c>
      <c r="C1343" s="10">
        <v>43771</v>
      </c>
      <c r="D1343" t="s">
        <v>140</v>
      </c>
      <c r="E1343" t="s">
        <v>117</v>
      </c>
      <c r="F1343">
        <v>3</v>
      </c>
      <c r="G1343">
        <v>1</v>
      </c>
      <c r="H1343" t="s">
        <v>180</v>
      </c>
      <c r="I1343" t="s">
        <v>31</v>
      </c>
      <c r="J1343">
        <v>10090680735</v>
      </c>
      <c r="K1343" s="19">
        <v>27.1</v>
      </c>
    </row>
    <row r="1344" spans="1:11" hidden="1" x14ac:dyDescent="0.35">
      <c r="A1344" t="s">
        <v>233</v>
      </c>
      <c r="B1344">
        <v>2020</v>
      </c>
      <c r="C1344" s="10">
        <v>43771</v>
      </c>
      <c r="D1344" t="s">
        <v>140</v>
      </c>
      <c r="E1344" t="s">
        <v>117</v>
      </c>
      <c r="F1344">
        <v>3</v>
      </c>
      <c r="G1344">
        <v>2</v>
      </c>
      <c r="H1344" t="s">
        <v>213</v>
      </c>
      <c r="I1344" t="s">
        <v>42</v>
      </c>
      <c r="J1344">
        <v>10006422895</v>
      </c>
      <c r="K1344" s="19">
        <v>28.4</v>
      </c>
    </row>
    <row r="1345" spans="1:11" hidden="1" x14ac:dyDescent="0.35">
      <c r="A1345" t="s">
        <v>233</v>
      </c>
      <c r="B1345">
        <v>2020</v>
      </c>
      <c r="C1345" s="10">
        <v>43771</v>
      </c>
      <c r="D1345" t="s">
        <v>140</v>
      </c>
      <c r="E1345" t="s">
        <v>117</v>
      </c>
      <c r="F1345">
        <v>3</v>
      </c>
      <c r="G1345">
        <v>3</v>
      </c>
      <c r="H1345" t="s">
        <v>59</v>
      </c>
      <c r="I1345" t="s">
        <v>37</v>
      </c>
      <c r="J1345">
        <v>10007502427</v>
      </c>
      <c r="K1345" s="19">
        <v>26</v>
      </c>
    </row>
    <row r="1346" spans="1:11" hidden="1" x14ac:dyDescent="0.35">
      <c r="A1346" t="s">
        <v>233</v>
      </c>
      <c r="B1346">
        <v>2020</v>
      </c>
      <c r="C1346" s="10">
        <v>43771</v>
      </c>
      <c r="D1346" t="s">
        <v>140</v>
      </c>
      <c r="E1346" t="s">
        <v>117</v>
      </c>
      <c r="F1346">
        <v>3</v>
      </c>
      <c r="G1346">
        <v>9</v>
      </c>
      <c r="H1346" t="s">
        <v>40</v>
      </c>
      <c r="I1346" t="s">
        <v>29</v>
      </c>
      <c r="J1346">
        <v>10009178002</v>
      </c>
      <c r="K1346" s="19">
        <v>23.8</v>
      </c>
    </row>
    <row r="1347" spans="1:11" hidden="1" x14ac:dyDescent="0.35">
      <c r="A1347" t="s">
        <v>233</v>
      </c>
      <c r="B1347">
        <v>2020</v>
      </c>
      <c r="C1347" s="10">
        <v>43771</v>
      </c>
      <c r="D1347" t="s">
        <v>140</v>
      </c>
      <c r="E1347" t="s">
        <v>117</v>
      </c>
      <c r="F1347">
        <v>4</v>
      </c>
      <c r="G1347">
        <v>1</v>
      </c>
      <c r="H1347" t="s">
        <v>30</v>
      </c>
      <c r="I1347" t="s">
        <v>31</v>
      </c>
      <c r="J1347">
        <v>10010773549</v>
      </c>
      <c r="K1347" s="19">
        <v>23.7</v>
      </c>
    </row>
    <row r="1348" spans="1:11" hidden="1" x14ac:dyDescent="0.35">
      <c r="A1348" t="s">
        <v>233</v>
      </c>
      <c r="B1348">
        <v>2020</v>
      </c>
      <c r="C1348" s="10">
        <v>43771</v>
      </c>
      <c r="D1348" t="s">
        <v>140</v>
      </c>
      <c r="E1348" t="s">
        <v>117</v>
      </c>
      <c r="F1348">
        <v>4</v>
      </c>
      <c r="G1348">
        <v>2</v>
      </c>
      <c r="H1348" t="s">
        <v>110</v>
      </c>
      <c r="I1348" t="s">
        <v>58</v>
      </c>
      <c r="J1348">
        <v>10010797292</v>
      </c>
      <c r="K1348" s="19">
        <v>21.5</v>
      </c>
    </row>
    <row r="1349" spans="1:11" hidden="1" x14ac:dyDescent="0.35">
      <c r="A1349" t="s">
        <v>233</v>
      </c>
      <c r="B1349">
        <v>2020</v>
      </c>
      <c r="C1349" s="10">
        <v>43771</v>
      </c>
      <c r="D1349" t="s">
        <v>140</v>
      </c>
      <c r="E1349" t="s">
        <v>117</v>
      </c>
      <c r="F1349">
        <v>4</v>
      </c>
      <c r="G1349">
        <v>3</v>
      </c>
      <c r="H1349" t="s">
        <v>115</v>
      </c>
      <c r="I1349" t="s">
        <v>102</v>
      </c>
      <c r="J1349">
        <v>10009009159</v>
      </c>
      <c r="K1349" s="19">
        <v>24.7</v>
      </c>
    </row>
    <row r="1350" spans="1:11" hidden="1" x14ac:dyDescent="0.35">
      <c r="A1350" t="s">
        <v>233</v>
      </c>
      <c r="B1350">
        <v>2020</v>
      </c>
      <c r="C1350" s="10">
        <v>43771</v>
      </c>
      <c r="D1350" t="s">
        <v>140</v>
      </c>
      <c r="E1350" t="s">
        <v>117</v>
      </c>
      <c r="F1350">
        <v>4</v>
      </c>
      <c r="G1350">
        <v>4</v>
      </c>
      <c r="H1350" t="s">
        <v>206</v>
      </c>
      <c r="I1350" t="s">
        <v>207</v>
      </c>
      <c r="J1350">
        <v>10090555241</v>
      </c>
      <c r="K1350" s="19">
        <v>21.8</v>
      </c>
    </row>
    <row r="1351" spans="1:11" hidden="1" x14ac:dyDescent="0.35">
      <c r="A1351" t="s">
        <v>233</v>
      </c>
      <c r="B1351">
        <v>2020</v>
      </c>
      <c r="C1351" s="10">
        <v>43771</v>
      </c>
      <c r="D1351" t="s">
        <v>140</v>
      </c>
      <c r="E1351" t="s">
        <v>117</v>
      </c>
      <c r="F1351">
        <v>4</v>
      </c>
      <c r="G1351">
        <v>5</v>
      </c>
      <c r="H1351" t="s">
        <v>105</v>
      </c>
      <c r="I1351" t="s">
        <v>39</v>
      </c>
      <c r="J1351">
        <v>10052089586</v>
      </c>
      <c r="K1351" s="19">
        <v>20.8</v>
      </c>
    </row>
    <row r="1352" spans="1:11" hidden="1" x14ac:dyDescent="0.35">
      <c r="A1352" t="s">
        <v>233</v>
      </c>
      <c r="B1352">
        <v>2020</v>
      </c>
      <c r="C1352" s="10">
        <v>43771</v>
      </c>
      <c r="D1352" t="s">
        <v>140</v>
      </c>
      <c r="E1352" t="s">
        <v>119</v>
      </c>
      <c r="F1352">
        <v>1</v>
      </c>
      <c r="G1352">
        <v>1</v>
      </c>
      <c r="H1352" t="s">
        <v>97</v>
      </c>
      <c r="I1352" t="s">
        <v>29</v>
      </c>
      <c r="J1352">
        <v>10048325582</v>
      </c>
      <c r="K1352" s="19">
        <v>27.8</v>
      </c>
    </row>
    <row r="1353" spans="1:11" hidden="1" x14ac:dyDescent="0.35">
      <c r="A1353" t="s">
        <v>233</v>
      </c>
      <c r="B1353">
        <v>2020</v>
      </c>
      <c r="C1353" s="10">
        <v>43771</v>
      </c>
      <c r="D1353" t="s">
        <v>140</v>
      </c>
      <c r="E1353" t="s">
        <v>119</v>
      </c>
      <c r="F1353">
        <v>1</v>
      </c>
      <c r="G1353">
        <v>2</v>
      </c>
      <c r="H1353" t="s">
        <v>200</v>
      </c>
      <c r="I1353" t="s">
        <v>23</v>
      </c>
      <c r="J1353">
        <v>10006900421</v>
      </c>
      <c r="K1353" s="19">
        <v>26.9</v>
      </c>
    </row>
    <row r="1354" spans="1:11" hidden="1" x14ac:dyDescent="0.35">
      <c r="A1354" t="s">
        <v>233</v>
      </c>
      <c r="B1354">
        <v>2020</v>
      </c>
      <c r="C1354" s="10">
        <v>43771</v>
      </c>
      <c r="D1354" t="s">
        <v>140</v>
      </c>
      <c r="E1354" t="s">
        <v>119</v>
      </c>
      <c r="F1354">
        <v>1</v>
      </c>
      <c r="G1354">
        <v>3</v>
      </c>
      <c r="H1354" t="s">
        <v>92</v>
      </c>
      <c r="I1354" t="s">
        <v>23</v>
      </c>
      <c r="J1354">
        <v>10009535686</v>
      </c>
      <c r="K1354" s="19">
        <v>22.6</v>
      </c>
    </row>
    <row r="1355" spans="1:11" hidden="1" x14ac:dyDescent="0.35">
      <c r="A1355" t="s">
        <v>233</v>
      </c>
      <c r="B1355">
        <v>2020</v>
      </c>
      <c r="C1355" s="10">
        <v>43771</v>
      </c>
      <c r="D1355" t="s">
        <v>140</v>
      </c>
      <c r="E1355" t="s">
        <v>119</v>
      </c>
      <c r="F1355">
        <v>1</v>
      </c>
      <c r="G1355">
        <v>4</v>
      </c>
      <c r="H1355" t="s">
        <v>153</v>
      </c>
      <c r="I1355" t="s">
        <v>154</v>
      </c>
      <c r="J1355">
        <v>10004717719</v>
      </c>
      <c r="K1355" s="19">
        <v>30.9</v>
      </c>
    </row>
    <row r="1356" spans="1:11" hidden="1" x14ac:dyDescent="0.35">
      <c r="A1356" t="s">
        <v>233</v>
      </c>
      <c r="B1356">
        <v>2020</v>
      </c>
      <c r="C1356" s="10">
        <v>43771</v>
      </c>
      <c r="D1356" t="s">
        <v>140</v>
      </c>
      <c r="E1356" t="s">
        <v>119</v>
      </c>
      <c r="F1356">
        <v>1</v>
      </c>
      <c r="G1356">
        <v>5</v>
      </c>
      <c r="H1356" t="s">
        <v>30</v>
      </c>
      <c r="I1356" t="s">
        <v>31</v>
      </c>
      <c r="J1356">
        <v>10010773549</v>
      </c>
      <c r="K1356" s="19">
        <v>23.7</v>
      </c>
    </row>
    <row r="1357" spans="1:11" hidden="1" x14ac:dyDescent="0.35">
      <c r="A1357" t="s">
        <v>233</v>
      </c>
      <c r="B1357">
        <v>2020</v>
      </c>
      <c r="C1357" s="10">
        <v>43771</v>
      </c>
      <c r="D1357" t="s">
        <v>140</v>
      </c>
      <c r="E1357" t="s">
        <v>119</v>
      </c>
      <c r="F1357">
        <v>1</v>
      </c>
      <c r="G1357">
        <v>9</v>
      </c>
      <c r="H1357" t="s">
        <v>93</v>
      </c>
      <c r="I1357" t="s">
        <v>52</v>
      </c>
      <c r="J1357">
        <v>10009150215</v>
      </c>
      <c r="K1357" s="19">
        <v>23.9</v>
      </c>
    </row>
    <row r="1358" spans="1:11" hidden="1" x14ac:dyDescent="0.35">
      <c r="A1358" t="s">
        <v>233</v>
      </c>
      <c r="B1358">
        <v>2020</v>
      </c>
      <c r="C1358" s="10">
        <v>43771</v>
      </c>
      <c r="D1358" t="s">
        <v>140</v>
      </c>
      <c r="E1358" t="s">
        <v>119</v>
      </c>
      <c r="F1358">
        <v>2</v>
      </c>
      <c r="G1358">
        <v>1</v>
      </c>
      <c r="H1358" t="s">
        <v>197</v>
      </c>
      <c r="I1358" t="s">
        <v>198</v>
      </c>
      <c r="J1358">
        <v>10003100142</v>
      </c>
      <c r="K1358" s="19">
        <v>33.6</v>
      </c>
    </row>
    <row r="1359" spans="1:11" hidden="1" x14ac:dyDescent="0.35">
      <c r="A1359" t="s">
        <v>233</v>
      </c>
      <c r="B1359">
        <v>2020</v>
      </c>
      <c r="C1359" s="10">
        <v>43771</v>
      </c>
      <c r="D1359" t="s">
        <v>140</v>
      </c>
      <c r="E1359" t="s">
        <v>119</v>
      </c>
      <c r="F1359">
        <v>2</v>
      </c>
      <c r="G1359">
        <v>2</v>
      </c>
      <c r="H1359" t="s">
        <v>180</v>
      </c>
      <c r="I1359" t="s">
        <v>31</v>
      </c>
      <c r="J1359">
        <v>10090680735</v>
      </c>
      <c r="K1359" s="19">
        <v>27.1</v>
      </c>
    </row>
    <row r="1360" spans="1:11" hidden="1" x14ac:dyDescent="0.35">
      <c r="A1360" t="s">
        <v>233</v>
      </c>
      <c r="B1360">
        <v>2020</v>
      </c>
      <c r="C1360" s="10">
        <v>43771</v>
      </c>
      <c r="D1360" t="s">
        <v>140</v>
      </c>
      <c r="E1360" t="s">
        <v>119</v>
      </c>
      <c r="F1360">
        <v>2</v>
      </c>
      <c r="G1360">
        <v>3</v>
      </c>
      <c r="H1360" t="s">
        <v>112</v>
      </c>
      <c r="I1360" t="s">
        <v>113</v>
      </c>
      <c r="J1360">
        <v>10009967641</v>
      </c>
      <c r="K1360" s="19">
        <v>22.5</v>
      </c>
    </row>
    <row r="1361" spans="1:11" hidden="1" x14ac:dyDescent="0.35">
      <c r="A1361" t="s">
        <v>233</v>
      </c>
      <c r="B1361">
        <v>2020</v>
      </c>
      <c r="C1361" s="10">
        <v>43771</v>
      </c>
      <c r="D1361" t="s">
        <v>140</v>
      </c>
      <c r="E1361" t="s">
        <v>119</v>
      </c>
      <c r="F1361">
        <v>2</v>
      </c>
      <c r="G1361">
        <v>4</v>
      </c>
      <c r="H1361" t="s">
        <v>218</v>
      </c>
      <c r="I1361" t="s">
        <v>46</v>
      </c>
      <c r="J1361">
        <v>10006902239</v>
      </c>
      <c r="K1361" s="19">
        <v>28.3</v>
      </c>
    </row>
    <row r="1362" spans="1:11" hidden="1" x14ac:dyDescent="0.35">
      <c r="A1362" t="s">
        <v>233</v>
      </c>
      <c r="B1362">
        <v>2020</v>
      </c>
      <c r="C1362" s="10">
        <v>43771</v>
      </c>
      <c r="D1362" t="s">
        <v>140</v>
      </c>
      <c r="E1362" t="s">
        <v>119</v>
      </c>
      <c r="F1362">
        <v>2</v>
      </c>
      <c r="G1362">
        <v>5</v>
      </c>
      <c r="H1362" t="s">
        <v>143</v>
      </c>
      <c r="I1362" t="s">
        <v>95</v>
      </c>
      <c r="J1362">
        <v>10009181234</v>
      </c>
      <c r="K1362" s="19">
        <v>24.6</v>
      </c>
    </row>
    <row r="1363" spans="1:11" hidden="1" x14ac:dyDescent="0.35">
      <c r="A1363" t="s">
        <v>233</v>
      </c>
      <c r="B1363">
        <v>2020</v>
      </c>
      <c r="C1363" s="10">
        <v>43771</v>
      </c>
      <c r="D1363" t="s">
        <v>140</v>
      </c>
      <c r="E1363" t="s">
        <v>119</v>
      </c>
      <c r="F1363">
        <v>2</v>
      </c>
      <c r="G1363">
        <v>6</v>
      </c>
      <c r="H1363" t="s">
        <v>99</v>
      </c>
      <c r="I1363" t="s">
        <v>27</v>
      </c>
      <c r="J1363">
        <v>10010678569</v>
      </c>
      <c r="K1363" s="19">
        <v>22.5</v>
      </c>
    </row>
    <row r="1364" spans="1:11" hidden="1" x14ac:dyDescent="0.35">
      <c r="A1364" t="s">
        <v>233</v>
      </c>
      <c r="B1364">
        <v>2020</v>
      </c>
      <c r="C1364" s="10">
        <v>43771</v>
      </c>
      <c r="D1364" t="s">
        <v>140</v>
      </c>
      <c r="E1364" t="s">
        <v>121</v>
      </c>
      <c r="F1364">
        <v>1</v>
      </c>
      <c r="G1364">
        <v>1</v>
      </c>
      <c r="H1364" t="s">
        <v>92</v>
      </c>
      <c r="I1364" t="s">
        <v>23</v>
      </c>
      <c r="J1364">
        <v>10009535686</v>
      </c>
      <c r="K1364" s="19">
        <v>22.6</v>
      </c>
    </row>
    <row r="1365" spans="1:11" hidden="1" x14ac:dyDescent="0.35">
      <c r="A1365" t="s">
        <v>233</v>
      </c>
      <c r="B1365">
        <v>2020</v>
      </c>
      <c r="C1365" s="10">
        <v>43771</v>
      </c>
      <c r="D1365" t="s">
        <v>140</v>
      </c>
      <c r="E1365" t="s">
        <v>121</v>
      </c>
      <c r="F1365">
        <v>1</v>
      </c>
      <c r="G1365">
        <v>2</v>
      </c>
      <c r="H1365" t="s">
        <v>197</v>
      </c>
      <c r="I1365" t="s">
        <v>198</v>
      </c>
      <c r="J1365">
        <v>10003100142</v>
      </c>
      <c r="K1365" s="19">
        <v>33.6</v>
      </c>
    </row>
    <row r="1366" spans="1:11" hidden="1" x14ac:dyDescent="0.35">
      <c r="A1366" t="s">
        <v>233</v>
      </c>
      <c r="B1366">
        <v>2020</v>
      </c>
      <c r="C1366" s="10">
        <v>43771</v>
      </c>
      <c r="D1366" t="s">
        <v>140</v>
      </c>
      <c r="E1366" t="s">
        <v>121</v>
      </c>
      <c r="F1366">
        <v>1</v>
      </c>
      <c r="G1366">
        <v>3</v>
      </c>
      <c r="H1366" t="s">
        <v>180</v>
      </c>
      <c r="I1366" t="s">
        <v>31</v>
      </c>
      <c r="J1366">
        <v>10090680735</v>
      </c>
      <c r="K1366" s="19">
        <v>27.1</v>
      </c>
    </row>
    <row r="1367" spans="1:11" hidden="1" x14ac:dyDescent="0.35">
      <c r="A1367" t="s">
        <v>233</v>
      </c>
      <c r="B1367">
        <v>2020</v>
      </c>
      <c r="C1367" s="10">
        <v>43771</v>
      </c>
      <c r="D1367" t="s">
        <v>140</v>
      </c>
      <c r="E1367" t="s">
        <v>121</v>
      </c>
      <c r="F1367">
        <v>1</v>
      </c>
      <c r="G1367">
        <v>4</v>
      </c>
      <c r="H1367" t="s">
        <v>112</v>
      </c>
      <c r="I1367" t="s">
        <v>113</v>
      </c>
      <c r="J1367">
        <v>10009967641</v>
      </c>
      <c r="K1367" s="19">
        <v>22.5</v>
      </c>
    </row>
    <row r="1368" spans="1:11" hidden="1" x14ac:dyDescent="0.35">
      <c r="A1368" t="s">
        <v>233</v>
      </c>
      <c r="B1368">
        <v>2020</v>
      </c>
      <c r="C1368" s="10">
        <v>43771</v>
      </c>
      <c r="D1368" t="s">
        <v>140</v>
      </c>
      <c r="E1368" t="s">
        <v>121</v>
      </c>
      <c r="F1368">
        <v>1</v>
      </c>
      <c r="G1368">
        <v>5</v>
      </c>
      <c r="H1368" t="s">
        <v>200</v>
      </c>
      <c r="I1368" t="s">
        <v>23</v>
      </c>
      <c r="J1368">
        <v>10006900421</v>
      </c>
      <c r="K1368" s="19">
        <v>26.9</v>
      </c>
    </row>
    <row r="1369" spans="1:11" hidden="1" x14ac:dyDescent="0.35">
      <c r="A1369" t="s">
        <v>233</v>
      </c>
      <c r="B1369">
        <v>2020</v>
      </c>
      <c r="C1369" s="10">
        <v>43771</v>
      </c>
      <c r="D1369" t="s">
        <v>140</v>
      </c>
      <c r="E1369" t="s">
        <v>121</v>
      </c>
      <c r="F1369">
        <v>1</v>
      </c>
      <c r="G1369">
        <v>6</v>
      </c>
      <c r="H1369" t="s">
        <v>97</v>
      </c>
      <c r="I1369" t="s">
        <v>29</v>
      </c>
      <c r="J1369">
        <v>10048325582</v>
      </c>
      <c r="K1369" s="19">
        <v>27.8</v>
      </c>
    </row>
    <row r="1370" spans="1:11" hidden="1" x14ac:dyDescent="0.35">
      <c r="A1370" t="s">
        <v>233</v>
      </c>
      <c r="B1370">
        <v>2020</v>
      </c>
      <c r="C1370" s="10">
        <v>43771</v>
      </c>
      <c r="D1370" t="s">
        <v>140</v>
      </c>
      <c r="E1370" t="s">
        <v>121</v>
      </c>
      <c r="F1370">
        <v>2</v>
      </c>
      <c r="G1370">
        <v>1</v>
      </c>
      <c r="H1370" t="s">
        <v>99</v>
      </c>
      <c r="I1370" t="s">
        <v>27</v>
      </c>
      <c r="J1370">
        <v>10010678569</v>
      </c>
      <c r="K1370" s="19">
        <v>22.5</v>
      </c>
    </row>
    <row r="1371" spans="1:11" hidden="1" x14ac:dyDescent="0.35">
      <c r="A1371" t="s">
        <v>233</v>
      </c>
      <c r="B1371">
        <v>2020</v>
      </c>
      <c r="C1371" s="10">
        <v>43771</v>
      </c>
      <c r="D1371" t="s">
        <v>140</v>
      </c>
      <c r="E1371" t="s">
        <v>121</v>
      </c>
      <c r="F1371">
        <v>2</v>
      </c>
      <c r="G1371">
        <v>2</v>
      </c>
      <c r="H1371" t="s">
        <v>218</v>
      </c>
      <c r="I1371" t="s">
        <v>46</v>
      </c>
      <c r="J1371">
        <v>10006902239</v>
      </c>
      <c r="K1371" s="19">
        <v>28.3</v>
      </c>
    </row>
    <row r="1372" spans="1:11" hidden="1" x14ac:dyDescent="0.35">
      <c r="A1372" t="s">
        <v>233</v>
      </c>
      <c r="B1372">
        <v>2020</v>
      </c>
      <c r="C1372" s="10">
        <v>43771</v>
      </c>
      <c r="D1372" t="s">
        <v>140</v>
      </c>
      <c r="E1372" t="s">
        <v>121</v>
      </c>
      <c r="F1372">
        <v>2</v>
      </c>
      <c r="G1372">
        <v>3</v>
      </c>
      <c r="H1372" t="s">
        <v>30</v>
      </c>
      <c r="I1372" t="s">
        <v>31</v>
      </c>
      <c r="J1372">
        <v>10010773549</v>
      </c>
      <c r="K1372" s="19">
        <v>23.7</v>
      </c>
    </row>
    <row r="1373" spans="1:11" hidden="1" x14ac:dyDescent="0.35">
      <c r="A1373" t="s">
        <v>233</v>
      </c>
      <c r="B1373">
        <v>2020</v>
      </c>
      <c r="C1373" s="10">
        <v>43771</v>
      </c>
      <c r="D1373" t="s">
        <v>140</v>
      </c>
      <c r="E1373" t="s">
        <v>121</v>
      </c>
      <c r="F1373">
        <v>2</v>
      </c>
      <c r="G1373">
        <v>4</v>
      </c>
      <c r="H1373" t="s">
        <v>143</v>
      </c>
      <c r="I1373" t="s">
        <v>95</v>
      </c>
      <c r="J1373">
        <v>10009181234</v>
      </c>
      <c r="K1373" s="19">
        <v>24.6</v>
      </c>
    </row>
    <row r="1374" spans="1:11" hidden="1" x14ac:dyDescent="0.35">
      <c r="A1374" t="s">
        <v>233</v>
      </c>
      <c r="B1374">
        <v>2020</v>
      </c>
      <c r="C1374" s="10">
        <v>43771</v>
      </c>
      <c r="D1374" t="s">
        <v>140</v>
      </c>
      <c r="E1374" t="s">
        <v>121</v>
      </c>
      <c r="F1374">
        <v>2</v>
      </c>
      <c r="G1374">
        <v>5</v>
      </c>
      <c r="H1374" t="s">
        <v>153</v>
      </c>
      <c r="I1374" t="s">
        <v>154</v>
      </c>
      <c r="J1374">
        <v>10004717719</v>
      </c>
      <c r="K1374" s="19">
        <v>30.9</v>
      </c>
    </row>
    <row r="1375" spans="1:11" hidden="1" x14ac:dyDescent="0.35">
      <c r="A1375" t="s">
        <v>233</v>
      </c>
      <c r="B1375">
        <v>2020</v>
      </c>
      <c r="C1375" s="10">
        <v>43771</v>
      </c>
      <c r="D1375" t="s">
        <v>140</v>
      </c>
      <c r="E1375" t="s">
        <v>121</v>
      </c>
      <c r="F1375">
        <v>2</v>
      </c>
      <c r="G1375">
        <v>9</v>
      </c>
      <c r="H1375" t="s">
        <v>93</v>
      </c>
      <c r="I1375" t="s">
        <v>52</v>
      </c>
      <c r="J1375">
        <v>10009150215</v>
      </c>
      <c r="K1375" s="19">
        <v>23.9</v>
      </c>
    </row>
    <row r="1376" spans="1:11" hidden="1" x14ac:dyDescent="0.35">
      <c r="A1376" t="s">
        <v>235</v>
      </c>
      <c r="B1376">
        <v>2020</v>
      </c>
      <c r="C1376" s="10">
        <v>43757</v>
      </c>
      <c r="D1376" t="s">
        <v>236</v>
      </c>
      <c r="E1376" t="s">
        <v>91</v>
      </c>
      <c r="F1376">
        <v>1</v>
      </c>
      <c r="G1376">
        <v>1</v>
      </c>
      <c r="H1376" t="s">
        <v>220</v>
      </c>
      <c r="I1376" t="s">
        <v>35</v>
      </c>
      <c r="J1376">
        <v>10005782695</v>
      </c>
      <c r="K1376" s="19">
        <v>30.3</v>
      </c>
    </row>
    <row r="1377" spans="1:11" hidden="1" x14ac:dyDescent="0.35">
      <c r="A1377" t="s">
        <v>237</v>
      </c>
      <c r="B1377">
        <v>2020</v>
      </c>
      <c r="C1377" s="10">
        <v>43757</v>
      </c>
      <c r="D1377" t="s">
        <v>236</v>
      </c>
      <c r="E1377" t="s">
        <v>91</v>
      </c>
      <c r="F1377">
        <v>1</v>
      </c>
      <c r="G1377">
        <v>1</v>
      </c>
      <c r="H1377" t="s">
        <v>99</v>
      </c>
      <c r="I1377" t="s">
        <v>27</v>
      </c>
      <c r="J1377">
        <v>10010678569</v>
      </c>
      <c r="K1377" s="19">
        <v>22.5</v>
      </c>
    </row>
    <row r="1378" spans="1:11" hidden="1" x14ac:dyDescent="0.35">
      <c r="A1378" t="s">
        <v>235</v>
      </c>
      <c r="B1378">
        <v>2020</v>
      </c>
      <c r="C1378" s="10">
        <v>43757</v>
      </c>
      <c r="D1378" t="s">
        <v>236</v>
      </c>
      <c r="E1378" t="s">
        <v>91</v>
      </c>
      <c r="F1378">
        <v>1</v>
      </c>
      <c r="G1378">
        <v>2</v>
      </c>
      <c r="H1378" t="s">
        <v>136</v>
      </c>
      <c r="I1378" t="s">
        <v>35</v>
      </c>
      <c r="J1378">
        <v>10010624918</v>
      </c>
      <c r="K1378" s="19">
        <v>23.1</v>
      </c>
    </row>
    <row r="1379" spans="1:11" hidden="1" x14ac:dyDescent="0.35">
      <c r="A1379" t="s">
        <v>237</v>
      </c>
      <c r="B1379">
        <v>2020</v>
      </c>
      <c r="C1379" s="10">
        <v>43757</v>
      </c>
      <c r="D1379" t="s">
        <v>236</v>
      </c>
      <c r="E1379" t="s">
        <v>91</v>
      </c>
      <c r="F1379">
        <v>1</v>
      </c>
      <c r="G1379">
        <v>2</v>
      </c>
      <c r="H1379" t="s">
        <v>192</v>
      </c>
      <c r="I1379" t="s">
        <v>113</v>
      </c>
      <c r="J1379">
        <v>10004599194</v>
      </c>
      <c r="K1379" s="19">
        <v>31.6</v>
      </c>
    </row>
    <row r="1380" spans="1:11" hidden="1" x14ac:dyDescent="0.35">
      <c r="A1380" t="s">
        <v>235</v>
      </c>
      <c r="B1380">
        <v>2020</v>
      </c>
      <c r="C1380" s="10">
        <v>43757</v>
      </c>
      <c r="D1380" t="s">
        <v>236</v>
      </c>
      <c r="E1380" t="s">
        <v>91</v>
      </c>
      <c r="F1380">
        <v>1</v>
      </c>
      <c r="G1380">
        <v>3</v>
      </c>
      <c r="H1380" t="s">
        <v>101</v>
      </c>
      <c r="I1380" t="s">
        <v>102</v>
      </c>
      <c r="J1380">
        <v>10015145724</v>
      </c>
      <c r="K1380" s="19">
        <v>20.5</v>
      </c>
    </row>
    <row r="1381" spans="1:11" hidden="1" x14ac:dyDescent="0.35">
      <c r="A1381" t="s">
        <v>237</v>
      </c>
      <c r="B1381">
        <v>2020</v>
      </c>
      <c r="C1381" s="10">
        <v>43757</v>
      </c>
      <c r="D1381" t="s">
        <v>236</v>
      </c>
      <c r="E1381" t="s">
        <v>91</v>
      </c>
      <c r="F1381">
        <v>1</v>
      </c>
      <c r="G1381">
        <v>3</v>
      </c>
      <c r="H1381" t="s">
        <v>45</v>
      </c>
      <c r="I1381" t="s">
        <v>46</v>
      </c>
      <c r="J1381">
        <v>10009176281</v>
      </c>
      <c r="K1381" s="19">
        <v>23.7</v>
      </c>
    </row>
    <row r="1382" spans="1:11" hidden="1" x14ac:dyDescent="0.35">
      <c r="A1382" t="s">
        <v>235</v>
      </c>
      <c r="B1382">
        <v>2020</v>
      </c>
      <c r="C1382" s="10">
        <v>43757</v>
      </c>
      <c r="D1382" t="s">
        <v>236</v>
      </c>
      <c r="E1382" t="s">
        <v>91</v>
      </c>
      <c r="F1382">
        <v>1</v>
      </c>
      <c r="G1382">
        <v>4</v>
      </c>
      <c r="H1382" t="s">
        <v>231</v>
      </c>
      <c r="I1382" t="s">
        <v>102</v>
      </c>
      <c r="J1382">
        <v>10009009260</v>
      </c>
      <c r="K1382" s="19">
        <v>24.5</v>
      </c>
    </row>
    <row r="1383" spans="1:11" hidden="1" x14ac:dyDescent="0.35">
      <c r="A1383" t="s">
        <v>237</v>
      </c>
      <c r="B1383">
        <v>2020</v>
      </c>
      <c r="C1383" s="10">
        <v>43757</v>
      </c>
      <c r="D1383" t="s">
        <v>236</v>
      </c>
      <c r="E1383" t="s">
        <v>91</v>
      </c>
      <c r="F1383">
        <v>1</v>
      </c>
      <c r="G1383">
        <v>4</v>
      </c>
      <c r="H1383" t="s">
        <v>143</v>
      </c>
      <c r="I1383" t="s">
        <v>95</v>
      </c>
      <c r="J1383">
        <v>10009181234</v>
      </c>
      <c r="K1383" s="19">
        <v>24.5</v>
      </c>
    </row>
    <row r="1384" spans="1:11" hidden="1" x14ac:dyDescent="0.35">
      <c r="A1384" t="s">
        <v>235</v>
      </c>
      <c r="B1384">
        <v>2020</v>
      </c>
      <c r="C1384" s="10">
        <v>43757</v>
      </c>
      <c r="D1384" t="s">
        <v>236</v>
      </c>
      <c r="E1384" t="s">
        <v>91</v>
      </c>
      <c r="F1384">
        <v>1</v>
      </c>
      <c r="G1384">
        <v>5</v>
      </c>
      <c r="H1384" t="s">
        <v>238</v>
      </c>
      <c r="I1384" t="s">
        <v>102</v>
      </c>
      <c r="J1384">
        <v>10055348887</v>
      </c>
      <c r="K1384" s="19">
        <v>19.399999999999999</v>
      </c>
    </row>
    <row r="1385" spans="1:11" hidden="1" x14ac:dyDescent="0.35">
      <c r="A1385" t="s">
        <v>237</v>
      </c>
      <c r="B1385">
        <v>2020</v>
      </c>
      <c r="C1385" s="10">
        <v>43757</v>
      </c>
      <c r="D1385" t="s">
        <v>236</v>
      </c>
      <c r="E1385" t="s">
        <v>91</v>
      </c>
      <c r="F1385">
        <v>1</v>
      </c>
      <c r="G1385">
        <v>5</v>
      </c>
      <c r="H1385" t="s">
        <v>239</v>
      </c>
      <c r="I1385" t="s">
        <v>198</v>
      </c>
      <c r="J1385">
        <v>10004640220</v>
      </c>
      <c r="K1385" s="19">
        <v>32.1</v>
      </c>
    </row>
    <row r="1386" spans="1:11" hidden="1" x14ac:dyDescent="0.35">
      <c r="A1386" t="s">
        <v>235</v>
      </c>
      <c r="B1386">
        <v>2020</v>
      </c>
      <c r="C1386" s="10">
        <v>43757</v>
      </c>
      <c r="D1386" t="s">
        <v>236</v>
      </c>
      <c r="E1386" t="s">
        <v>91</v>
      </c>
      <c r="F1386">
        <v>1</v>
      </c>
      <c r="G1386">
        <v>6</v>
      </c>
      <c r="H1386" t="s">
        <v>240</v>
      </c>
      <c r="I1386" t="s">
        <v>102</v>
      </c>
      <c r="J1386" t="e">
        <v>#N/A</v>
      </c>
      <c r="K1386" s="19">
        <v>20.5</v>
      </c>
    </row>
    <row r="1387" spans="1:11" hidden="1" x14ac:dyDescent="0.35">
      <c r="A1387" t="s">
        <v>237</v>
      </c>
      <c r="B1387">
        <v>2020</v>
      </c>
      <c r="C1387" s="10">
        <v>43757</v>
      </c>
      <c r="D1387" t="s">
        <v>236</v>
      </c>
      <c r="E1387" t="s">
        <v>91</v>
      </c>
      <c r="F1387">
        <v>1</v>
      </c>
      <c r="G1387">
        <v>6</v>
      </c>
      <c r="H1387" t="s">
        <v>213</v>
      </c>
      <c r="I1387" t="s">
        <v>42</v>
      </c>
      <c r="J1387">
        <v>10006422895</v>
      </c>
      <c r="K1387" s="19">
        <v>28.4</v>
      </c>
    </row>
    <row r="1388" spans="1:11" hidden="1" x14ac:dyDescent="0.35">
      <c r="A1388" t="s">
        <v>235</v>
      </c>
      <c r="B1388">
        <v>2020</v>
      </c>
      <c r="C1388" s="10">
        <v>43757</v>
      </c>
      <c r="D1388" t="s">
        <v>236</v>
      </c>
      <c r="E1388" t="s">
        <v>91</v>
      </c>
      <c r="F1388">
        <v>2</v>
      </c>
      <c r="G1388">
        <v>1</v>
      </c>
      <c r="H1388" t="s">
        <v>129</v>
      </c>
      <c r="I1388" t="s">
        <v>35</v>
      </c>
      <c r="J1388">
        <v>10006184742</v>
      </c>
      <c r="K1388" s="19">
        <v>28.3</v>
      </c>
    </row>
    <row r="1389" spans="1:11" hidden="1" x14ac:dyDescent="0.35">
      <c r="A1389" t="s">
        <v>237</v>
      </c>
      <c r="B1389">
        <v>2020</v>
      </c>
      <c r="C1389" s="10">
        <v>43757</v>
      </c>
      <c r="D1389" t="s">
        <v>236</v>
      </c>
      <c r="E1389" t="s">
        <v>91</v>
      </c>
      <c r="F1389">
        <v>2</v>
      </c>
      <c r="G1389">
        <v>1</v>
      </c>
      <c r="H1389" t="s">
        <v>194</v>
      </c>
      <c r="I1389" t="s">
        <v>29</v>
      </c>
      <c r="J1389">
        <v>10004601723</v>
      </c>
      <c r="K1389" s="19">
        <v>32.299999999999997</v>
      </c>
    </row>
    <row r="1390" spans="1:11" hidden="1" x14ac:dyDescent="0.35">
      <c r="A1390" t="s">
        <v>235</v>
      </c>
      <c r="B1390">
        <v>2020</v>
      </c>
      <c r="C1390" s="10">
        <v>43757</v>
      </c>
      <c r="D1390" t="s">
        <v>236</v>
      </c>
      <c r="E1390" t="s">
        <v>91</v>
      </c>
      <c r="F1390">
        <v>2</v>
      </c>
      <c r="G1390">
        <v>2</v>
      </c>
      <c r="H1390" t="s">
        <v>241</v>
      </c>
      <c r="I1390" t="s">
        <v>35</v>
      </c>
      <c r="J1390">
        <v>10009978048</v>
      </c>
      <c r="K1390" s="19">
        <v>20.9</v>
      </c>
    </row>
    <row r="1391" spans="1:11" hidden="1" x14ac:dyDescent="0.35">
      <c r="A1391" t="s">
        <v>237</v>
      </c>
      <c r="B1391">
        <v>2020</v>
      </c>
      <c r="C1391" s="10">
        <v>43757</v>
      </c>
      <c r="D1391" t="s">
        <v>236</v>
      </c>
      <c r="E1391" t="s">
        <v>91</v>
      </c>
      <c r="F1391">
        <v>2</v>
      </c>
      <c r="G1391">
        <v>2</v>
      </c>
      <c r="H1391" t="s">
        <v>174</v>
      </c>
      <c r="I1391" t="s">
        <v>37</v>
      </c>
      <c r="J1391">
        <v>10006552534</v>
      </c>
      <c r="K1391" s="19">
        <v>29.4</v>
      </c>
    </row>
    <row r="1392" spans="1:11" hidden="1" x14ac:dyDescent="0.35">
      <c r="A1392" t="s">
        <v>235</v>
      </c>
      <c r="B1392">
        <v>2020</v>
      </c>
      <c r="C1392" s="10">
        <v>43757</v>
      </c>
      <c r="D1392" t="s">
        <v>236</v>
      </c>
      <c r="E1392" t="s">
        <v>91</v>
      </c>
      <c r="F1392">
        <v>2</v>
      </c>
      <c r="G1392">
        <v>3</v>
      </c>
      <c r="H1392" t="s">
        <v>242</v>
      </c>
      <c r="I1392" t="s">
        <v>102</v>
      </c>
      <c r="J1392">
        <v>10007811716</v>
      </c>
      <c r="K1392" s="19">
        <v>26.6</v>
      </c>
    </row>
    <row r="1393" spans="1:11" hidden="1" x14ac:dyDescent="0.35">
      <c r="A1393" t="s">
        <v>237</v>
      </c>
      <c r="B1393">
        <v>2020</v>
      </c>
      <c r="C1393" s="10">
        <v>43757</v>
      </c>
      <c r="D1393" t="s">
        <v>236</v>
      </c>
      <c r="E1393" t="s">
        <v>91</v>
      </c>
      <c r="F1393">
        <v>2</v>
      </c>
      <c r="G1393">
        <v>3</v>
      </c>
      <c r="H1393" t="s">
        <v>112</v>
      </c>
      <c r="I1393" t="s">
        <v>113</v>
      </c>
      <c r="J1393">
        <v>10009967641</v>
      </c>
      <c r="K1393" s="19">
        <v>22.5</v>
      </c>
    </row>
    <row r="1394" spans="1:11" hidden="1" x14ac:dyDescent="0.35">
      <c r="A1394" t="s">
        <v>235</v>
      </c>
      <c r="B1394">
        <v>2020</v>
      </c>
      <c r="C1394" s="10">
        <v>43757</v>
      </c>
      <c r="D1394" t="s">
        <v>236</v>
      </c>
      <c r="E1394" t="s">
        <v>91</v>
      </c>
      <c r="F1394">
        <v>2</v>
      </c>
      <c r="G1394">
        <v>4</v>
      </c>
      <c r="H1394" t="s">
        <v>243</v>
      </c>
      <c r="I1394" t="s">
        <v>102</v>
      </c>
      <c r="J1394" t="e">
        <v>#N/A</v>
      </c>
      <c r="K1394" s="19">
        <v>20.2</v>
      </c>
    </row>
    <row r="1395" spans="1:11" hidden="1" x14ac:dyDescent="0.35">
      <c r="A1395" t="s">
        <v>237</v>
      </c>
      <c r="B1395">
        <v>2020</v>
      </c>
      <c r="C1395" s="10">
        <v>43757</v>
      </c>
      <c r="D1395" t="s">
        <v>236</v>
      </c>
      <c r="E1395" t="s">
        <v>91</v>
      </c>
      <c r="F1395">
        <v>2</v>
      </c>
      <c r="G1395">
        <v>4</v>
      </c>
      <c r="H1395" t="s">
        <v>244</v>
      </c>
      <c r="I1395" t="s">
        <v>207</v>
      </c>
      <c r="J1395" t="e">
        <v>#N/A</v>
      </c>
      <c r="K1395" s="19">
        <v>21.8</v>
      </c>
    </row>
    <row r="1396" spans="1:11" hidden="1" x14ac:dyDescent="0.35">
      <c r="A1396" t="s">
        <v>235</v>
      </c>
      <c r="B1396">
        <v>2020</v>
      </c>
      <c r="C1396" s="10">
        <v>43757</v>
      </c>
      <c r="D1396" t="s">
        <v>236</v>
      </c>
      <c r="E1396" t="s">
        <v>91</v>
      </c>
      <c r="F1396">
        <v>2</v>
      </c>
      <c r="G1396">
        <v>5</v>
      </c>
      <c r="H1396" t="s">
        <v>245</v>
      </c>
      <c r="I1396" t="s">
        <v>35</v>
      </c>
      <c r="J1396">
        <v>10015443087</v>
      </c>
      <c r="K1396" s="19">
        <v>20.7</v>
      </c>
    </row>
    <row r="1397" spans="1:11" hidden="1" x14ac:dyDescent="0.35">
      <c r="A1397" t="s">
        <v>237</v>
      </c>
      <c r="B1397">
        <v>2020</v>
      </c>
      <c r="C1397" s="10">
        <v>43757</v>
      </c>
      <c r="D1397" t="s">
        <v>236</v>
      </c>
      <c r="E1397" t="s">
        <v>91</v>
      </c>
      <c r="F1397">
        <v>2</v>
      </c>
      <c r="G1397">
        <v>5</v>
      </c>
      <c r="H1397" t="s">
        <v>186</v>
      </c>
      <c r="I1397" t="s">
        <v>95</v>
      </c>
      <c r="J1397">
        <v>10009181032</v>
      </c>
      <c r="K1397" s="19">
        <v>24.8</v>
      </c>
    </row>
    <row r="1398" spans="1:11" hidden="1" x14ac:dyDescent="0.35">
      <c r="A1398" t="s">
        <v>235</v>
      </c>
      <c r="B1398">
        <v>2020</v>
      </c>
      <c r="C1398" s="10">
        <v>43757</v>
      </c>
      <c r="D1398" t="s">
        <v>236</v>
      </c>
      <c r="E1398" t="s">
        <v>91</v>
      </c>
      <c r="F1398">
        <v>2</v>
      </c>
      <c r="G1398">
        <v>6</v>
      </c>
      <c r="H1398" t="s">
        <v>246</v>
      </c>
      <c r="I1398" t="s">
        <v>35</v>
      </c>
      <c r="J1398" t="e">
        <v>#N/A</v>
      </c>
      <c r="K1398" s="19">
        <v>18</v>
      </c>
    </row>
    <row r="1399" spans="1:11" hidden="1" x14ac:dyDescent="0.35">
      <c r="A1399" t="s">
        <v>237</v>
      </c>
      <c r="B1399">
        <v>2020</v>
      </c>
      <c r="C1399" s="10">
        <v>43757</v>
      </c>
      <c r="D1399" t="s">
        <v>236</v>
      </c>
      <c r="E1399" t="s">
        <v>91</v>
      </c>
      <c r="F1399">
        <v>2</v>
      </c>
      <c r="G1399">
        <v>6</v>
      </c>
      <c r="H1399" t="s">
        <v>234</v>
      </c>
      <c r="I1399" t="s">
        <v>25</v>
      </c>
      <c r="J1399">
        <v>10006073493</v>
      </c>
      <c r="K1399" s="19">
        <v>29.8</v>
      </c>
    </row>
    <row r="1400" spans="1:11" hidden="1" x14ac:dyDescent="0.35">
      <c r="A1400" t="s">
        <v>235</v>
      </c>
      <c r="B1400">
        <v>2020</v>
      </c>
      <c r="C1400" s="10">
        <v>43757</v>
      </c>
      <c r="D1400" t="s">
        <v>236</v>
      </c>
      <c r="E1400" t="s">
        <v>91</v>
      </c>
      <c r="F1400">
        <v>3</v>
      </c>
      <c r="G1400">
        <v>1</v>
      </c>
      <c r="H1400" t="s">
        <v>106</v>
      </c>
      <c r="I1400" t="s">
        <v>102</v>
      </c>
      <c r="J1400">
        <v>10006894559</v>
      </c>
      <c r="K1400" s="19">
        <v>27.2</v>
      </c>
    </row>
    <row r="1401" spans="1:11" hidden="1" x14ac:dyDescent="0.35">
      <c r="A1401" t="s">
        <v>237</v>
      </c>
      <c r="B1401">
        <v>2020</v>
      </c>
      <c r="C1401" s="10">
        <v>43757</v>
      </c>
      <c r="D1401" t="s">
        <v>236</v>
      </c>
      <c r="E1401" t="s">
        <v>91</v>
      </c>
      <c r="F1401">
        <v>3</v>
      </c>
      <c r="G1401">
        <v>1</v>
      </c>
      <c r="H1401" t="s">
        <v>200</v>
      </c>
      <c r="I1401" t="s">
        <v>23</v>
      </c>
      <c r="J1401">
        <v>10006900421</v>
      </c>
      <c r="K1401" s="19">
        <v>26.8</v>
      </c>
    </row>
    <row r="1402" spans="1:11" hidden="1" x14ac:dyDescent="0.35">
      <c r="A1402" t="s">
        <v>235</v>
      </c>
      <c r="B1402">
        <v>2020</v>
      </c>
      <c r="C1402" s="10">
        <v>43757</v>
      </c>
      <c r="D1402" t="s">
        <v>236</v>
      </c>
      <c r="E1402" t="s">
        <v>91</v>
      </c>
      <c r="F1402">
        <v>3</v>
      </c>
      <c r="G1402">
        <v>2</v>
      </c>
      <c r="H1402" t="s">
        <v>124</v>
      </c>
      <c r="I1402" t="s">
        <v>35</v>
      </c>
      <c r="J1402">
        <v>10009012391</v>
      </c>
      <c r="K1402" s="19">
        <v>24</v>
      </c>
    </row>
    <row r="1403" spans="1:11" hidden="1" x14ac:dyDescent="0.35">
      <c r="A1403" t="s">
        <v>237</v>
      </c>
      <c r="B1403">
        <v>2020</v>
      </c>
      <c r="C1403" s="10">
        <v>43757</v>
      </c>
      <c r="D1403" t="s">
        <v>236</v>
      </c>
      <c r="E1403" t="s">
        <v>91</v>
      </c>
      <c r="F1403">
        <v>3</v>
      </c>
      <c r="G1403">
        <v>2</v>
      </c>
      <c r="H1403" t="s">
        <v>54</v>
      </c>
      <c r="I1403" t="s">
        <v>42</v>
      </c>
      <c r="J1403">
        <v>10004612534</v>
      </c>
      <c r="K1403" s="19">
        <v>32.4</v>
      </c>
    </row>
    <row r="1404" spans="1:11" hidden="1" x14ac:dyDescent="0.35">
      <c r="A1404" t="s">
        <v>235</v>
      </c>
      <c r="B1404">
        <v>2020</v>
      </c>
      <c r="C1404" s="10">
        <v>43757</v>
      </c>
      <c r="D1404" t="s">
        <v>236</v>
      </c>
      <c r="E1404" t="s">
        <v>91</v>
      </c>
      <c r="F1404">
        <v>3</v>
      </c>
      <c r="G1404">
        <v>3</v>
      </c>
      <c r="H1404" t="s">
        <v>247</v>
      </c>
      <c r="I1404" t="s">
        <v>35</v>
      </c>
      <c r="J1404">
        <v>10009138491</v>
      </c>
      <c r="K1404" s="19">
        <v>23.4</v>
      </c>
    </row>
    <row r="1405" spans="1:11" hidden="1" x14ac:dyDescent="0.35">
      <c r="A1405" t="s">
        <v>237</v>
      </c>
      <c r="B1405">
        <v>2020</v>
      </c>
      <c r="C1405" s="10">
        <v>43757</v>
      </c>
      <c r="D1405" t="s">
        <v>236</v>
      </c>
      <c r="E1405" t="s">
        <v>91</v>
      </c>
      <c r="F1405">
        <v>3</v>
      </c>
      <c r="G1405">
        <v>3</v>
      </c>
      <c r="H1405" t="s">
        <v>40</v>
      </c>
      <c r="I1405" t="s">
        <v>29</v>
      </c>
      <c r="J1405">
        <v>10009178002</v>
      </c>
      <c r="K1405" s="19">
        <v>23.7</v>
      </c>
    </row>
    <row r="1406" spans="1:11" hidden="1" x14ac:dyDescent="0.35">
      <c r="A1406" t="s">
        <v>235</v>
      </c>
      <c r="B1406">
        <v>2020</v>
      </c>
      <c r="C1406" s="10">
        <v>43757</v>
      </c>
      <c r="D1406" t="s">
        <v>236</v>
      </c>
      <c r="E1406" t="s">
        <v>91</v>
      </c>
      <c r="F1406">
        <v>3</v>
      </c>
      <c r="G1406">
        <v>4</v>
      </c>
      <c r="H1406" t="s">
        <v>248</v>
      </c>
      <c r="I1406" t="s">
        <v>35</v>
      </c>
      <c r="J1406">
        <v>10008997641</v>
      </c>
      <c r="K1406" s="19">
        <v>24.2</v>
      </c>
    </row>
    <row r="1407" spans="1:11" hidden="1" x14ac:dyDescent="0.35">
      <c r="A1407" t="s">
        <v>237</v>
      </c>
      <c r="B1407">
        <v>2020</v>
      </c>
      <c r="C1407" s="10">
        <v>43757</v>
      </c>
      <c r="D1407" t="s">
        <v>236</v>
      </c>
      <c r="E1407" t="s">
        <v>91</v>
      </c>
      <c r="F1407">
        <v>3</v>
      </c>
      <c r="G1407">
        <v>4</v>
      </c>
      <c r="H1407" t="s">
        <v>210</v>
      </c>
      <c r="I1407" t="s">
        <v>188</v>
      </c>
      <c r="J1407">
        <v>10009049979</v>
      </c>
      <c r="K1407" s="19">
        <v>24.6</v>
      </c>
    </row>
    <row r="1408" spans="1:11" hidden="1" x14ac:dyDescent="0.35">
      <c r="A1408" t="s">
        <v>235</v>
      </c>
      <c r="B1408">
        <v>2020</v>
      </c>
      <c r="C1408" s="10">
        <v>43757</v>
      </c>
      <c r="D1408" t="s">
        <v>236</v>
      </c>
      <c r="E1408" t="s">
        <v>91</v>
      </c>
      <c r="F1408">
        <v>3</v>
      </c>
      <c r="G1408">
        <v>5</v>
      </c>
      <c r="H1408" t="s">
        <v>249</v>
      </c>
      <c r="I1408" t="s">
        <v>35</v>
      </c>
      <c r="J1408">
        <v>10021915920</v>
      </c>
      <c r="K1408" s="19">
        <v>18.7</v>
      </c>
    </row>
    <row r="1409" spans="1:11" hidden="1" x14ac:dyDescent="0.35">
      <c r="A1409" t="s">
        <v>237</v>
      </c>
      <c r="B1409">
        <v>2020</v>
      </c>
      <c r="C1409" s="10">
        <v>43757</v>
      </c>
      <c r="D1409" t="s">
        <v>236</v>
      </c>
      <c r="E1409" t="s">
        <v>91</v>
      </c>
      <c r="F1409">
        <v>3</v>
      </c>
      <c r="G1409">
        <v>5</v>
      </c>
      <c r="H1409" t="s">
        <v>59</v>
      </c>
      <c r="I1409" t="s">
        <v>37</v>
      </c>
      <c r="J1409">
        <v>10007502427</v>
      </c>
      <c r="K1409" s="19">
        <v>25.9</v>
      </c>
    </row>
    <row r="1410" spans="1:11" hidden="1" x14ac:dyDescent="0.35">
      <c r="A1410" t="s">
        <v>235</v>
      </c>
      <c r="B1410">
        <v>2020</v>
      </c>
      <c r="C1410" s="10">
        <v>43757</v>
      </c>
      <c r="D1410" t="s">
        <v>236</v>
      </c>
      <c r="E1410" t="s">
        <v>91</v>
      </c>
      <c r="F1410">
        <v>3</v>
      </c>
      <c r="G1410">
        <v>6</v>
      </c>
      <c r="H1410" t="s">
        <v>177</v>
      </c>
      <c r="I1410" t="s">
        <v>102</v>
      </c>
      <c r="J1410">
        <v>10010664829</v>
      </c>
      <c r="K1410" s="19">
        <v>21.5</v>
      </c>
    </row>
    <row r="1411" spans="1:11" hidden="1" x14ac:dyDescent="0.35">
      <c r="A1411" t="s">
        <v>237</v>
      </c>
      <c r="B1411">
        <v>2020</v>
      </c>
      <c r="C1411" s="10">
        <v>43757</v>
      </c>
      <c r="D1411" t="s">
        <v>236</v>
      </c>
      <c r="E1411" t="s">
        <v>91</v>
      </c>
      <c r="F1411">
        <v>3</v>
      </c>
      <c r="G1411">
        <v>6</v>
      </c>
      <c r="H1411" t="s">
        <v>83</v>
      </c>
      <c r="I1411" t="s">
        <v>250</v>
      </c>
      <c r="J1411">
        <v>10055137915</v>
      </c>
      <c r="K1411" s="19">
        <v>26.2</v>
      </c>
    </row>
    <row r="1412" spans="1:11" hidden="1" x14ac:dyDescent="0.35">
      <c r="A1412" t="s">
        <v>237</v>
      </c>
      <c r="B1412">
        <v>2020</v>
      </c>
      <c r="C1412" s="10">
        <v>43757</v>
      </c>
      <c r="D1412" t="s">
        <v>236</v>
      </c>
      <c r="E1412" t="s">
        <v>91</v>
      </c>
      <c r="F1412">
        <v>4</v>
      </c>
      <c r="G1412">
        <v>1</v>
      </c>
      <c r="H1412" t="s">
        <v>92</v>
      </c>
      <c r="I1412" t="s">
        <v>23</v>
      </c>
      <c r="J1412">
        <v>10009535686</v>
      </c>
      <c r="K1412" s="19">
        <v>22.6</v>
      </c>
    </row>
    <row r="1413" spans="1:11" hidden="1" x14ac:dyDescent="0.35">
      <c r="A1413" t="s">
        <v>237</v>
      </c>
      <c r="B1413">
        <v>2020</v>
      </c>
      <c r="C1413" s="10">
        <v>43757</v>
      </c>
      <c r="D1413" t="s">
        <v>236</v>
      </c>
      <c r="E1413" t="s">
        <v>91</v>
      </c>
      <c r="F1413">
        <v>4</v>
      </c>
      <c r="G1413">
        <v>2</v>
      </c>
      <c r="H1413" t="s">
        <v>96</v>
      </c>
      <c r="I1413" t="s">
        <v>27</v>
      </c>
      <c r="J1413">
        <v>10015683567</v>
      </c>
      <c r="K1413" s="19">
        <v>20.7</v>
      </c>
    </row>
    <row r="1414" spans="1:11" hidden="1" x14ac:dyDescent="0.35">
      <c r="A1414" t="s">
        <v>237</v>
      </c>
      <c r="B1414">
        <v>2020</v>
      </c>
      <c r="C1414" s="10">
        <v>43757</v>
      </c>
      <c r="D1414" t="s">
        <v>236</v>
      </c>
      <c r="E1414" t="s">
        <v>91</v>
      </c>
      <c r="F1414">
        <v>4</v>
      </c>
      <c r="G1414">
        <v>3</v>
      </c>
      <c r="H1414" t="s">
        <v>218</v>
      </c>
      <c r="I1414" t="s">
        <v>46</v>
      </c>
      <c r="J1414">
        <v>10006902239</v>
      </c>
      <c r="K1414" s="19">
        <v>28.3</v>
      </c>
    </row>
    <row r="1415" spans="1:11" hidden="1" x14ac:dyDescent="0.35">
      <c r="A1415" t="s">
        <v>237</v>
      </c>
      <c r="B1415">
        <v>2020</v>
      </c>
      <c r="C1415" s="10">
        <v>43757</v>
      </c>
      <c r="D1415" t="s">
        <v>236</v>
      </c>
      <c r="E1415" t="s">
        <v>91</v>
      </c>
      <c r="F1415">
        <v>4</v>
      </c>
      <c r="G1415">
        <v>4</v>
      </c>
      <c r="H1415" t="s">
        <v>251</v>
      </c>
      <c r="I1415" t="s">
        <v>207</v>
      </c>
      <c r="J1415" t="e">
        <v>#N/A</v>
      </c>
      <c r="K1415" s="19">
        <v>21.7</v>
      </c>
    </row>
    <row r="1416" spans="1:11" hidden="1" x14ac:dyDescent="0.35">
      <c r="A1416" t="s">
        <v>237</v>
      </c>
      <c r="B1416">
        <v>2020</v>
      </c>
      <c r="C1416" s="10">
        <v>43757</v>
      </c>
      <c r="D1416" t="s">
        <v>236</v>
      </c>
      <c r="E1416" t="s">
        <v>91</v>
      </c>
      <c r="F1416">
        <v>4</v>
      </c>
      <c r="G1416">
        <v>5</v>
      </c>
      <c r="H1416" t="s">
        <v>171</v>
      </c>
      <c r="I1416" t="s">
        <v>82</v>
      </c>
      <c r="J1416">
        <v>10007073506</v>
      </c>
      <c r="K1416" s="19">
        <v>29.3</v>
      </c>
    </row>
    <row r="1417" spans="1:11" hidden="1" x14ac:dyDescent="0.35">
      <c r="A1417" t="s">
        <v>237</v>
      </c>
      <c r="B1417">
        <v>2020</v>
      </c>
      <c r="C1417" s="10">
        <v>43757</v>
      </c>
      <c r="D1417" t="s">
        <v>236</v>
      </c>
      <c r="E1417" t="s">
        <v>91</v>
      </c>
      <c r="F1417">
        <v>4</v>
      </c>
      <c r="G1417">
        <v>6</v>
      </c>
      <c r="H1417" t="s">
        <v>197</v>
      </c>
      <c r="I1417" t="s">
        <v>198</v>
      </c>
      <c r="J1417">
        <v>10003100142</v>
      </c>
      <c r="K1417" s="19">
        <v>33.6</v>
      </c>
    </row>
    <row r="1418" spans="1:11" hidden="1" x14ac:dyDescent="0.35">
      <c r="A1418" t="s">
        <v>237</v>
      </c>
      <c r="B1418">
        <v>2020</v>
      </c>
      <c r="C1418" s="10">
        <v>43757</v>
      </c>
      <c r="D1418" t="s">
        <v>236</v>
      </c>
      <c r="E1418" t="s">
        <v>91</v>
      </c>
      <c r="F1418">
        <v>4</v>
      </c>
      <c r="G1418">
        <v>7</v>
      </c>
      <c r="H1418" t="s">
        <v>187</v>
      </c>
      <c r="I1418" t="s">
        <v>188</v>
      </c>
      <c r="J1418">
        <v>10009017243</v>
      </c>
      <c r="K1418" s="19">
        <v>24.4</v>
      </c>
    </row>
    <row r="1419" spans="1:11" hidden="1" x14ac:dyDescent="0.35">
      <c r="A1419" t="s">
        <v>235</v>
      </c>
      <c r="B1419">
        <v>2020</v>
      </c>
      <c r="C1419" s="10">
        <v>43757</v>
      </c>
      <c r="D1419" t="s">
        <v>236</v>
      </c>
      <c r="E1419" t="s">
        <v>117</v>
      </c>
      <c r="F1419">
        <v>1</v>
      </c>
      <c r="G1419">
        <v>1</v>
      </c>
      <c r="H1419" t="s">
        <v>247</v>
      </c>
      <c r="I1419" t="s">
        <v>35</v>
      </c>
      <c r="J1419">
        <v>10009138491</v>
      </c>
      <c r="K1419" s="19">
        <v>23.4</v>
      </c>
    </row>
    <row r="1420" spans="1:11" hidden="1" x14ac:dyDescent="0.35">
      <c r="A1420" t="s">
        <v>237</v>
      </c>
      <c r="B1420">
        <v>2020</v>
      </c>
      <c r="C1420" s="10">
        <v>43757</v>
      </c>
      <c r="D1420" t="s">
        <v>236</v>
      </c>
      <c r="E1420" t="s">
        <v>117</v>
      </c>
      <c r="F1420">
        <v>1</v>
      </c>
      <c r="G1420">
        <v>1</v>
      </c>
      <c r="H1420" t="s">
        <v>45</v>
      </c>
      <c r="I1420" t="s">
        <v>46</v>
      </c>
      <c r="J1420">
        <v>10009176281</v>
      </c>
      <c r="K1420" s="19">
        <v>23.7</v>
      </c>
    </row>
    <row r="1421" spans="1:11" hidden="1" x14ac:dyDescent="0.35">
      <c r="A1421" t="s">
        <v>235</v>
      </c>
      <c r="B1421">
        <v>2020</v>
      </c>
      <c r="C1421" s="10">
        <v>43757</v>
      </c>
      <c r="D1421" t="s">
        <v>236</v>
      </c>
      <c r="E1421" t="s">
        <v>117</v>
      </c>
      <c r="F1421">
        <v>1</v>
      </c>
      <c r="G1421">
        <v>2</v>
      </c>
      <c r="H1421" t="s">
        <v>242</v>
      </c>
      <c r="I1421" t="s">
        <v>102</v>
      </c>
      <c r="J1421">
        <v>10007811716</v>
      </c>
      <c r="K1421" s="19">
        <v>26.6</v>
      </c>
    </row>
    <row r="1422" spans="1:11" hidden="1" x14ac:dyDescent="0.35">
      <c r="A1422" t="s">
        <v>237</v>
      </c>
      <c r="B1422">
        <v>2020</v>
      </c>
      <c r="C1422" s="10">
        <v>43757</v>
      </c>
      <c r="D1422" t="s">
        <v>236</v>
      </c>
      <c r="E1422" t="s">
        <v>117</v>
      </c>
      <c r="F1422">
        <v>1</v>
      </c>
      <c r="G1422">
        <v>2</v>
      </c>
      <c r="H1422" t="s">
        <v>59</v>
      </c>
      <c r="I1422" t="s">
        <v>37</v>
      </c>
      <c r="J1422">
        <v>10007502427</v>
      </c>
      <c r="K1422" s="19">
        <v>25.9</v>
      </c>
    </row>
    <row r="1423" spans="1:11" hidden="1" x14ac:dyDescent="0.35">
      <c r="A1423" t="s">
        <v>235</v>
      </c>
      <c r="B1423">
        <v>2020</v>
      </c>
      <c r="C1423" s="10">
        <v>43757</v>
      </c>
      <c r="D1423" t="s">
        <v>236</v>
      </c>
      <c r="E1423" t="s">
        <v>117</v>
      </c>
      <c r="F1423">
        <v>1</v>
      </c>
      <c r="G1423">
        <v>3</v>
      </c>
      <c r="H1423" t="s">
        <v>245</v>
      </c>
      <c r="I1423" t="s">
        <v>35</v>
      </c>
      <c r="J1423">
        <v>10015443087</v>
      </c>
      <c r="K1423" s="19">
        <v>20.7</v>
      </c>
    </row>
    <row r="1424" spans="1:11" hidden="1" x14ac:dyDescent="0.35">
      <c r="A1424" t="s">
        <v>237</v>
      </c>
      <c r="B1424">
        <v>2020</v>
      </c>
      <c r="C1424" s="10">
        <v>43757</v>
      </c>
      <c r="D1424" t="s">
        <v>236</v>
      </c>
      <c r="E1424" t="s">
        <v>117</v>
      </c>
      <c r="F1424">
        <v>1</v>
      </c>
      <c r="G1424">
        <v>3</v>
      </c>
      <c r="H1424" t="s">
        <v>234</v>
      </c>
      <c r="I1424" t="s">
        <v>25</v>
      </c>
      <c r="J1424">
        <v>10006073493</v>
      </c>
      <c r="K1424" s="19">
        <v>29.8</v>
      </c>
    </row>
    <row r="1425" spans="1:11" hidden="1" x14ac:dyDescent="0.35">
      <c r="A1425" t="s">
        <v>235</v>
      </c>
      <c r="B1425">
        <v>2020</v>
      </c>
      <c r="C1425" s="10">
        <v>43757</v>
      </c>
      <c r="D1425" t="s">
        <v>236</v>
      </c>
      <c r="E1425" t="s">
        <v>117</v>
      </c>
      <c r="F1425">
        <v>1</v>
      </c>
      <c r="G1425">
        <v>4</v>
      </c>
      <c r="H1425" t="s">
        <v>101</v>
      </c>
      <c r="I1425" t="s">
        <v>102</v>
      </c>
      <c r="J1425">
        <v>10015145724</v>
      </c>
      <c r="K1425" s="19">
        <v>20.5</v>
      </c>
    </row>
    <row r="1426" spans="1:11" hidden="1" x14ac:dyDescent="0.35">
      <c r="A1426" t="s">
        <v>237</v>
      </c>
      <c r="B1426">
        <v>2020</v>
      </c>
      <c r="C1426" s="10">
        <v>43757</v>
      </c>
      <c r="D1426" t="s">
        <v>236</v>
      </c>
      <c r="E1426" t="s">
        <v>117</v>
      </c>
      <c r="F1426">
        <v>1</v>
      </c>
      <c r="G1426">
        <v>4</v>
      </c>
      <c r="H1426" t="s">
        <v>251</v>
      </c>
      <c r="I1426" t="s">
        <v>207</v>
      </c>
      <c r="J1426" t="e">
        <v>#N/A</v>
      </c>
      <c r="K1426" s="19">
        <v>21.7</v>
      </c>
    </row>
    <row r="1427" spans="1:11" hidden="1" x14ac:dyDescent="0.35">
      <c r="A1427" t="s">
        <v>235</v>
      </c>
      <c r="B1427">
        <v>2020</v>
      </c>
      <c r="C1427" s="10">
        <v>43757</v>
      </c>
      <c r="D1427" t="s">
        <v>236</v>
      </c>
      <c r="E1427" t="s">
        <v>117</v>
      </c>
      <c r="F1427">
        <v>1</v>
      </c>
      <c r="G1427">
        <v>5</v>
      </c>
      <c r="H1427" t="s">
        <v>249</v>
      </c>
      <c r="I1427" t="s">
        <v>35</v>
      </c>
      <c r="J1427">
        <v>10021915920</v>
      </c>
      <c r="K1427" s="19">
        <v>18.7</v>
      </c>
    </row>
    <row r="1428" spans="1:11" hidden="1" x14ac:dyDescent="0.35">
      <c r="A1428" t="s">
        <v>235</v>
      </c>
      <c r="B1428">
        <v>2020</v>
      </c>
      <c r="C1428" s="10">
        <v>43757</v>
      </c>
      <c r="D1428" t="s">
        <v>236</v>
      </c>
      <c r="E1428" t="s">
        <v>117</v>
      </c>
      <c r="F1428">
        <v>1</v>
      </c>
      <c r="G1428">
        <v>6</v>
      </c>
      <c r="H1428" t="s">
        <v>238</v>
      </c>
      <c r="I1428" t="s">
        <v>102</v>
      </c>
      <c r="J1428">
        <v>10055348887</v>
      </c>
      <c r="K1428" s="19">
        <v>19.399999999999999</v>
      </c>
    </row>
    <row r="1429" spans="1:11" hidden="1" x14ac:dyDescent="0.35">
      <c r="A1429" t="s">
        <v>235</v>
      </c>
      <c r="B1429">
        <v>2020</v>
      </c>
      <c r="C1429" s="10">
        <v>43757</v>
      </c>
      <c r="D1429" t="s">
        <v>236</v>
      </c>
      <c r="E1429" t="s">
        <v>117</v>
      </c>
      <c r="F1429">
        <v>2</v>
      </c>
      <c r="G1429">
        <v>1</v>
      </c>
      <c r="H1429" t="s">
        <v>231</v>
      </c>
      <c r="I1429" t="s">
        <v>102</v>
      </c>
      <c r="J1429">
        <v>10009009260</v>
      </c>
      <c r="K1429" s="19">
        <v>24.5</v>
      </c>
    </row>
    <row r="1430" spans="1:11" hidden="1" x14ac:dyDescent="0.35">
      <c r="A1430" t="s">
        <v>237</v>
      </c>
      <c r="B1430">
        <v>2020</v>
      </c>
      <c r="C1430" s="10">
        <v>43757</v>
      </c>
      <c r="D1430" t="s">
        <v>236</v>
      </c>
      <c r="E1430" t="s">
        <v>117</v>
      </c>
      <c r="F1430">
        <v>2</v>
      </c>
      <c r="G1430">
        <v>1</v>
      </c>
      <c r="H1430" t="s">
        <v>112</v>
      </c>
      <c r="I1430" t="s">
        <v>113</v>
      </c>
      <c r="J1430">
        <v>10009967641</v>
      </c>
      <c r="K1430" s="19">
        <v>22.5</v>
      </c>
    </row>
    <row r="1431" spans="1:11" hidden="1" x14ac:dyDescent="0.35">
      <c r="A1431" t="s">
        <v>235</v>
      </c>
      <c r="B1431">
        <v>2020</v>
      </c>
      <c r="C1431" s="10">
        <v>43757</v>
      </c>
      <c r="D1431" t="s">
        <v>236</v>
      </c>
      <c r="E1431" t="s">
        <v>117</v>
      </c>
      <c r="F1431">
        <v>2</v>
      </c>
      <c r="G1431">
        <v>2</v>
      </c>
      <c r="H1431" t="s">
        <v>248</v>
      </c>
      <c r="I1431" t="s">
        <v>35</v>
      </c>
      <c r="J1431">
        <v>10008997641</v>
      </c>
      <c r="K1431" s="19">
        <v>24.2</v>
      </c>
    </row>
    <row r="1432" spans="1:11" hidden="1" x14ac:dyDescent="0.35">
      <c r="A1432" t="s">
        <v>237</v>
      </c>
      <c r="B1432">
        <v>2020</v>
      </c>
      <c r="C1432" s="10">
        <v>43757</v>
      </c>
      <c r="D1432" t="s">
        <v>236</v>
      </c>
      <c r="E1432" t="s">
        <v>117</v>
      </c>
      <c r="F1432">
        <v>2</v>
      </c>
      <c r="G1432">
        <v>2</v>
      </c>
      <c r="H1432" t="s">
        <v>213</v>
      </c>
      <c r="I1432" t="s">
        <v>42</v>
      </c>
      <c r="J1432">
        <v>10006422895</v>
      </c>
      <c r="K1432" s="19">
        <v>28.4</v>
      </c>
    </row>
    <row r="1433" spans="1:11" hidden="1" x14ac:dyDescent="0.35">
      <c r="A1433" t="s">
        <v>235</v>
      </c>
      <c r="B1433">
        <v>2020</v>
      </c>
      <c r="C1433" s="10">
        <v>43757</v>
      </c>
      <c r="D1433" t="s">
        <v>236</v>
      </c>
      <c r="E1433" t="s">
        <v>117</v>
      </c>
      <c r="F1433">
        <v>2</v>
      </c>
      <c r="G1433">
        <v>3</v>
      </c>
      <c r="H1433" t="s">
        <v>177</v>
      </c>
      <c r="I1433" t="s">
        <v>102</v>
      </c>
      <c r="J1433">
        <v>10010664829</v>
      </c>
      <c r="K1433" s="19">
        <v>21.5</v>
      </c>
    </row>
    <row r="1434" spans="1:11" hidden="1" x14ac:dyDescent="0.35">
      <c r="A1434" t="s">
        <v>237</v>
      </c>
      <c r="B1434">
        <v>2020</v>
      </c>
      <c r="C1434" s="10">
        <v>43757</v>
      </c>
      <c r="D1434" t="s">
        <v>236</v>
      </c>
      <c r="E1434" t="s">
        <v>117</v>
      </c>
      <c r="F1434">
        <v>2</v>
      </c>
      <c r="G1434">
        <v>3</v>
      </c>
      <c r="H1434" t="s">
        <v>186</v>
      </c>
      <c r="I1434" t="s">
        <v>95</v>
      </c>
      <c r="J1434">
        <v>10009181032</v>
      </c>
      <c r="K1434" s="19">
        <v>24.8</v>
      </c>
    </row>
    <row r="1435" spans="1:11" hidden="1" x14ac:dyDescent="0.35">
      <c r="A1435" t="s">
        <v>235</v>
      </c>
      <c r="B1435">
        <v>2020</v>
      </c>
      <c r="C1435" s="10">
        <v>43757</v>
      </c>
      <c r="D1435" t="s">
        <v>236</v>
      </c>
      <c r="E1435" t="s">
        <v>117</v>
      </c>
      <c r="F1435">
        <v>2</v>
      </c>
      <c r="G1435">
        <v>4</v>
      </c>
      <c r="H1435" t="s">
        <v>246</v>
      </c>
      <c r="I1435" t="s">
        <v>35</v>
      </c>
      <c r="J1435" t="e">
        <v>#N/A</v>
      </c>
      <c r="K1435" s="19">
        <v>18</v>
      </c>
    </row>
    <row r="1436" spans="1:11" hidden="1" x14ac:dyDescent="0.35">
      <c r="A1436" t="s">
        <v>237</v>
      </c>
      <c r="B1436">
        <v>2020</v>
      </c>
      <c r="C1436" s="10">
        <v>43757</v>
      </c>
      <c r="D1436" t="s">
        <v>236</v>
      </c>
      <c r="E1436" t="s">
        <v>117</v>
      </c>
      <c r="F1436">
        <v>2</v>
      </c>
      <c r="G1436">
        <v>4</v>
      </c>
      <c r="H1436" t="s">
        <v>210</v>
      </c>
      <c r="I1436" t="s">
        <v>188</v>
      </c>
      <c r="J1436">
        <v>10009049979</v>
      </c>
      <c r="K1436" s="19">
        <v>24.6</v>
      </c>
    </row>
    <row r="1437" spans="1:11" hidden="1" x14ac:dyDescent="0.35">
      <c r="A1437" t="s">
        <v>235</v>
      </c>
      <c r="B1437">
        <v>2020</v>
      </c>
      <c r="C1437" s="10">
        <v>43757</v>
      </c>
      <c r="D1437" t="s">
        <v>236</v>
      </c>
      <c r="E1437" t="s">
        <v>117</v>
      </c>
      <c r="F1437">
        <v>2</v>
      </c>
      <c r="G1437">
        <v>5</v>
      </c>
      <c r="H1437" t="s">
        <v>240</v>
      </c>
      <c r="I1437" t="s">
        <v>102</v>
      </c>
      <c r="J1437" t="e">
        <v>#N/A</v>
      </c>
      <c r="K1437" s="19">
        <v>20.5</v>
      </c>
    </row>
    <row r="1438" spans="1:11" hidden="1" x14ac:dyDescent="0.35">
      <c r="A1438" t="s">
        <v>235</v>
      </c>
      <c r="B1438">
        <v>2020</v>
      </c>
      <c r="C1438" s="10">
        <v>43757</v>
      </c>
      <c r="D1438" t="s">
        <v>236</v>
      </c>
      <c r="E1438" t="s">
        <v>117</v>
      </c>
      <c r="F1438">
        <v>2</v>
      </c>
      <c r="G1438">
        <v>6</v>
      </c>
      <c r="H1438" t="s">
        <v>243</v>
      </c>
      <c r="I1438" t="s">
        <v>102</v>
      </c>
      <c r="J1438" t="e">
        <v>#N/A</v>
      </c>
      <c r="K1438" s="19">
        <v>20.2</v>
      </c>
    </row>
    <row r="1439" spans="1:11" hidden="1" x14ac:dyDescent="0.35">
      <c r="A1439" t="s">
        <v>237</v>
      </c>
      <c r="B1439">
        <v>2020</v>
      </c>
      <c r="C1439" s="10">
        <v>43757</v>
      </c>
      <c r="D1439" t="s">
        <v>236</v>
      </c>
      <c r="E1439" t="s">
        <v>117</v>
      </c>
      <c r="F1439">
        <v>3</v>
      </c>
      <c r="G1439">
        <v>1</v>
      </c>
      <c r="H1439" t="s">
        <v>197</v>
      </c>
      <c r="I1439" t="s">
        <v>198</v>
      </c>
      <c r="J1439">
        <v>10003100142</v>
      </c>
      <c r="K1439" s="19">
        <v>33.6</v>
      </c>
    </row>
    <row r="1440" spans="1:11" hidden="1" x14ac:dyDescent="0.35">
      <c r="A1440" t="s">
        <v>237</v>
      </c>
      <c r="B1440">
        <v>2020</v>
      </c>
      <c r="C1440" s="10">
        <v>43757</v>
      </c>
      <c r="D1440" t="s">
        <v>236</v>
      </c>
      <c r="E1440" t="s">
        <v>117</v>
      </c>
      <c r="F1440">
        <v>3</v>
      </c>
      <c r="G1440">
        <v>2</v>
      </c>
      <c r="H1440" t="s">
        <v>239</v>
      </c>
      <c r="I1440" t="s">
        <v>198</v>
      </c>
      <c r="J1440">
        <v>10004640220</v>
      </c>
      <c r="K1440" s="19">
        <v>32.1</v>
      </c>
    </row>
    <row r="1441" spans="1:11" hidden="1" x14ac:dyDescent="0.35">
      <c r="A1441" t="s">
        <v>237</v>
      </c>
      <c r="B1441">
        <v>2020</v>
      </c>
      <c r="C1441" s="10">
        <v>43757</v>
      </c>
      <c r="D1441" t="s">
        <v>236</v>
      </c>
      <c r="E1441" t="s">
        <v>117</v>
      </c>
      <c r="F1441">
        <v>3</v>
      </c>
      <c r="G1441">
        <v>3</v>
      </c>
      <c r="H1441" t="s">
        <v>40</v>
      </c>
      <c r="I1441" t="s">
        <v>29</v>
      </c>
      <c r="J1441">
        <v>10009178002</v>
      </c>
      <c r="K1441" s="19">
        <v>23.7</v>
      </c>
    </row>
    <row r="1442" spans="1:11" hidden="1" x14ac:dyDescent="0.35">
      <c r="A1442" t="s">
        <v>237</v>
      </c>
      <c r="B1442">
        <v>2020</v>
      </c>
      <c r="C1442" s="10">
        <v>43757</v>
      </c>
      <c r="D1442" t="s">
        <v>236</v>
      </c>
      <c r="E1442" t="s">
        <v>117</v>
      </c>
      <c r="F1442">
        <v>3</v>
      </c>
      <c r="G1442">
        <v>4</v>
      </c>
      <c r="H1442" t="s">
        <v>244</v>
      </c>
      <c r="I1442" t="s">
        <v>207</v>
      </c>
      <c r="J1442" t="e">
        <v>#N/A</v>
      </c>
      <c r="K1442" s="19">
        <v>21.8</v>
      </c>
    </row>
    <row r="1443" spans="1:11" hidden="1" x14ac:dyDescent="0.35">
      <c r="A1443" t="s">
        <v>237</v>
      </c>
      <c r="B1443">
        <v>2020</v>
      </c>
      <c r="C1443" s="10">
        <v>43757</v>
      </c>
      <c r="D1443" t="s">
        <v>236</v>
      </c>
      <c r="E1443" t="s">
        <v>117</v>
      </c>
      <c r="F1443">
        <v>4</v>
      </c>
      <c r="G1443">
        <v>1</v>
      </c>
      <c r="H1443" t="s">
        <v>218</v>
      </c>
      <c r="I1443" t="s">
        <v>46</v>
      </c>
      <c r="J1443">
        <v>10006902239</v>
      </c>
      <c r="K1443" s="19">
        <v>28.3</v>
      </c>
    </row>
    <row r="1444" spans="1:11" hidden="1" x14ac:dyDescent="0.35">
      <c r="A1444" t="s">
        <v>237</v>
      </c>
      <c r="B1444">
        <v>2020</v>
      </c>
      <c r="C1444" s="10">
        <v>43757</v>
      </c>
      <c r="D1444" t="s">
        <v>236</v>
      </c>
      <c r="E1444" t="s">
        <v>117</v>
      </c>
      <c r="F1444">
        <v>4</v>
      </c>
      <c r="G1444">
        <v>2</v>
      </c>
      <c r="H1444" t="s">
        <v>143</v>
      </c>
      <c r="I1444" t="s">
        <v>95</v>
      </c>
      <c r="J1444">
        <v>10009181234</v>
      </c>
      <c r="K1444" s="19">
        <v>24.5</v>
      </c>
    </row>
    <row r="1445" spans="1:11" hidden="1" x14ac:dyDescent="0.35">
      <c r="A1445" t="s">
        <v>237</v>
      </c>
      <c r="B1445">
        <v>2020</v>
      </c>
      <c r="C1445" s="10">
        <v>43757</v>
      </c>
      <c r="D1445" t="s">
        <v>236</v>
      </c>
      <c r="E1445" t="s">
        <v>117</v>
      </c>
      <c r="F1445">
        <v>4</v>
      </c>
      <c r="G1445">
        <v>3</v>
      </c>
      <c r="H1445" t="s">
        <v>171</v>
      </c>
      <c r="I1445" t="s">
        <v>82</v>
      </c>
      <c r="J1445">
        <v>10007073506</v>
      </c>
      <c r="K1445" s="19">
        <v>29.3</v>
      </c>
    </row>
    <row r="1446" spans="1:11" hidden="1" x14ac:dyDescent="0.35">
      <c r="A1446" t="s">
        <v>237</v>
      </c>
      <c r="B1446">
        <v>2020</v>
      </c>
      <c r="C1446" s="10">
        <v>43757</v>
      </c>
      <c r="D1446" t="s">
        <v>236</v>
      </c>
      <c r="E1446" t="s">
        <v>117</v>
      </c>
      <c r="F1446">
        <v>4</v>
      </c>
      <c r="G1446">
        <v>4</v>
      </c>
      <c r="H1446" t="s">
        <v>187</v>
      </c>
      <c r="I1446" t="s">
        <v>188</v>
      </c>
      <c r="J1446">
        <v>10009017243</v>
      </c>
      <c r="K1446" s="19">
        <v>24.4</v>
      </c>
    </row>
    <row r="1447" spans="1:11" hidden="1" x14ac:dyDescent="0.35">
      <c r="A1447" t="s">
        <v>237</v>
      </c>
      <c r="B1447">
        <v>2020</v>
      </c>
      <c r="C1447" s="10">
        <v>43757</v>
      </c>
      <c r="D1447" t="s">
        <v>236</v>
      </c>
      <c r="E1447" t="s">
        <v>117</v>
      </c>
      <c r="F1447">
        <v>4</v>
      </c>
      <c r="G1447">
        <v>5</v>
      </c>
      <c r="H1447" t="s">
        <v>83</v>
      </c>
      <c r="I1447" t="s">
        <v>250</v>
      </c>
      <c r="J1447">
        <v>10055137915</v>
      </c>
      <c r="K1447" s="19">
        <v>26.2</v>
      </c>
    </row>
    <row r="1448" spans="1:11" hidden="1" x14ac:dyDescent="0.35">
      <c r="A1448" t="s">
        <v>235</v>
      </c>
      <c r="B1448">
        <v>2020</v>
      </c>
      <c r="C1448" s="10">
        <v>43757</v>
      </c>
      <c r="D1448" t="s">
        <v>236</v>
      </c>
      <c r="E1448" t="s">
        <v>119</v>
      </c>
      <c r="F1448">
        <v>1</v>
      </c>
      <c r="G1448">
        <v>1</v>
      </c>
      <c r="H1448" t="s">
        <v>220</v>
      </c>
      <c r="I1448" t="s">
        <v>35</v>
      </c>
      <c r="J1448">
        <v>10005782695</v>
      </c>
      <c r="K1448" s="19">
        <v>30.3</v>
      </c>
    </row>
    <row r="1449" spans="1:11" hidden="1" x14ac:dyDescent="0.35">
      <c r="A1449" t="s">
        <v>237</v>
      </c>
      <c r="B1449">
        <v>2020</v>
      </c>
      <c r="C1449" s="10">
        <v>43757</v>
      </c>
      <c r="D1449" t="s">
        <v>236</v>
      </c>
      <c r="E1449" t="s">
        <v>119</v>
      </c>
      <c r="F1449">
        <v>1</v>
      </c>
      <c r="G1449">
        <v>1</v>
      </c>
      <c r="H1449" t="s">
        <v>92</v>
      </c>
      <c r="I1449" t="s">
        <v>23</v>
      </c>
      <c r="J1449">
        <v>10009535686</v>
      </c>
      <c r="K1449" s="19">
        <v>22.6</v>
      </c>
    </row>
    <row r="1450" spans="1:11" hidden="1" x14ac:dyDescent="0.35">
      <c r="A1450" t="s">
        <v>235</v>
      </c>
      <c r="B1450">
        <v>2020</v>
      </c>
      <c r="C1450" s="10">
        <v>43757</v>
      </c>
      <c r="D1450" t="s">
        <v>236</v>
      </c>
      <c r="E1450" t="s">
        <v>119</v>
      </c>
      <c r="F1450">
        <v>1</v>
      </c>
      <c r="G1450">
        <v>2</v>
      </c>
      <c r="H1450" t="s">
        <v>247</v>
      </c>
      <c r="I1450" t="s">
        <v>35</v>
      </c>
      <c r="J1450">
        <v>10009138491</v>
      </c>
      <c r="K1450" s="19">
        <v>23.4</v>
      </c>
    </row>
    <row r="1451" spans="1:11" hidden="1" x14ac:dyDescent="0.35">
      <c r="A1451" t="s">
        <v>237</v>
      </c>
      <c r="B1451">
        <v>2020</v>
      </c>
      <c r="C1451" s="10">
        <v>43757</v>
      </c>
      <c r="D1451" t="s">
        <v>236</v>
      </c>
      <c r="E1451" t="s">
        <v>119</v>
      </c>
      <c r="F1451">
        <v>1</v>
      </c>
      <c r="G1451">
        <v>2</v>
      </c>
      <c r="H1451" t="s">
        <v>99</v>
      </c>
      <c r="I1451" t="s">
        <v>27</v>
      </c>
      <c r="J1451">
        <v>10010678569</v>
      </c>
      <c r="K1451" s="19">
        <v>22.5</v>
      </c>
    </row>
    <row r="1452" spans="1:11" hidden="1" x14ac:dyDescent="0.35">
      <c r="A1452" t="s">
        <v>235</v>
      </c>
      <c r="B1452">
        <v>2020</v>
      </c>
      <c r="C1452" s="10">
        <v>43757</v>
      </c>
      <c r="D1452" t="s">
        <v>236</v>
      </c>
      <c r="E1452" t="s">
        <v>119</v>
      </c>
      <c r="F1452">
        <v>1</v>
      </c>
      <c r="G1452">
        <v>3</v>
      </c>
      <c r="H1452" t="s">
        <v>106</v>
      </c>
      <c r="I1452" t="s">
        <v>102</v>
      </c>
      <c r="J1452">
        <v>10006894559</v>
      </c>
      <c r="K1452" s="19">
        <v>27.2</v>
      </c>
    </row>
    <row r="1453" spans="1:11" hidden="1" x14ac:dyDescent="0.35">
      <c r="A1453" t="s">
        <v>237</v>
      </c>
      <c r="B1453">
        <v>2020</v>
      </c>
      <c r="C1453" s="10">
        <v>43757</v>
      </c>
      <c r="D1453" t="s">
        <v>236</v>
      </c>
      <c r="E1453" t="s">
        <v>119</v>
      </c>
      <c r="F1453">
        <v>1</v>
      </c>
      <c r="G1453">
        <v>3</v>
      </c>
      <c r="H1453" t="s">
        <v>54</v>
      </c>
      <c r="I1453" t="s">
        <v>42</v>
      </c>
      <c r="J1453">
        <v>10004612534</v>
      </c>
      <c r="K1453" s="19">
        <v>32.4</v>
      </c>
    </row>
    <row r="1454" spans="1:11" hidden="1" x14ac:dyDescent="0.35">
      <c r="A1454" t="s">
        <v>235</v>
      </c>
      <c r="B1454">
        <v>2020</v>
      </c>
      <c r="C1454" s="10">
        <v>43757</v>
      </c>
      <c r="D1454" t="s">
        <v>236</v>
      </c>
      <c r="E1454" t="s">
        <v>119</v>
      </c>
      <c r="F1454">
        <v>1</v>
      </c>
      <c r="G1454">
        <v>4</v>
      </c>
      <c r="H1454" t="s">
        <v>245</v>
      </c>
      <c r="I1454" t="s">
        <v>35</v>
      </c>
      <c r="J1454">
        <v>10015443087</v>
      </c>
      <c r="K1454" s="19">
        <v>20.7</v>
      </c>
    </row>
    <row r="1455" spans="1:11" hidden="1" x14ac:dyDescent="0.35">
      <c r="A1455" t="s">
        <v>237</v>
      </c>
      <c r="B1455">
        <v>2020</v>
      </c>
      <c r="C1455" s="10">
        <v>43757</v>
      </c>
      <c r="D1455" t="s">
        <v>236</v>
      </c>
      <c r="E1455" t="s">
        <v>119</v>
      </c>
      <c r="F1455">
        <v>1</v>
      </c>
      <c r="G1455">
        <v>4</v>
      </c>
      <c r="H1455" t="s">
        <v>45</v>
      </c>
      <c r="I1455" t="s">
        <v>46</v>
      </c>
      <c r="J1455">
        <v>10009176281</v>
      </c>
      <c r="K1455" s="19">
        <v>23.7</v>
      </c>
    </row>
    <row r="1456" spans="1:11" hidden="1" x14ac:dyDescent="0.35">
      <c r="A1456" t="s">
        <v>235</v>
      </c>
      <c r="B1456">
        <v>2020</v>
      </c>
      <c r="C1456" s="10">
        <v>43757</v>
      </c>
      <c r="D1456" t="s">
        <v>236</v>
      </c>
      <c r="E1456" t="s">
        <v>119</v>
      </c>
      <c r="F1456">
        <v>1</v>
      </c>
      <c r="G1456">
        <v>5</v>
      </c>
      <c r="H1456" t="s">
        <v>241</v>
      </c>
      <c r="I1456" t="s">
        <v>35</v>
      </c>
      <c r="J1456">
        <v>10009978048</v>
      </c>
      <c r="K1456" s="19">
        <v>20.9</v>
      </c>
    </row>
    <row r="1457" spans="1:11" hidden="1" x14ac:dyDescent="0.35">
      <c r="A1457" t="s">
        <v>237</v>
      </c>
      <c r="B1457">
        <v>2020</v>
      </c>
      <c r="C1457" s="10">
        <v>43757</v>
      </c>
      <c r="D1457" t="s">
        <v>236</v>
      </c>
      <c r="E1457" t="s">
        <v>119</v>
      </c>
      <c r="F1457">
        <v>1</v>
      </c>
      <c r="G1457">
        <v>5</v>
      </c>
      <c r="H1457" t="s">
        <v>218</v>
      </c>
      <c r="I1457" t="s">
        <v>46</v>
      </c>
      <c r="J1457">
        <v>10006902239</v>
      </c>
      <c r="K1457" s="19">
        <v>28.3</v>
      </c>
    </row>
    <row r="1458" spans="1:11" hidden="1" x14ac:dyDescent="0.35">
      <c r="A1458" t="s">
        <v>235</v>
      </c>
      <c r="B1458">
        <v>2020</v>
      </c>
      <c r="C1458" s="10">
        <v>43757</v>
      </c>
      <c r="D1458" t="s">
        <v>236</v>
      </c>
      <c r="E1458" t="s">
        <v>119</v>
      </c>
      <c r="F1458">
        <v>1</v>
      </c>
      <c r="G1458">
        <v>6</v>
      </c>
      <c r="H1458" t="s">
        <v>248</v>
      </c>
      <c r="I1458" t="s">
        <v>35</v>
      </c>
      <c r="J1458">
        <v>10008997641</v>
      </c>
      <c r="K1458" s="19">
        <v>24.2</v>
      </c>
    </row>
    <row r="1459" spans="1:11" hidden="1" x14ac:dyDescent="0.35">
      <c r="A1459" t="s">
        <v>237</v>
      </c>
      <c r="B1459">
        <v>2020</v>
      </c>
      <c r="C1459" s="10">
        <v>43757</v>
      </c>
      <c r="D1459" t="s">
        <v>236</v>
      </c>
      <c r="E1459" t="s">
        <v>119</v>
      </c>
      <c r="F1459">
        <v>1</v>
      </c>
      <c r="G1459">
        <v>6</v>
      </c>
      <c r="H1459" t="s">
        <v>174</v>
      </c>
      <c r="I1459" t="s">
        <v>37</v>
      </c>
      <c r="J1459">
        <v>10006552534</v>
      </c>
      <c r="K1459" s="19">
        <v>29.4</v>
      </c>
    </row>
    <row r="1460" spans="1:11" hidden="1" x14ac:dyDescent="0.35">
      <c r="A1460" t="s">
        <v>235</v>
      </c>
      <c r="B1460">
        <v>2020</v>
      </c>
      <c r="C1460" s="10">
        <v>43757</v>
      </c>
      <c r="D1460" t="s">
        <v>236</v>
      </c>
      <c r="E1460" t="s">
        <v>119</v>
      </c>
      <c r="F1460">
        <v>2</v>
      </c>
      <c r="G1460">
        <v>1</v>
      </c>
      <c r="H1460" t="s">
        <v>124</v>
      </c>
      <c r="I1460" t="s">
        <v>35</v>
      </c>
      <c r="J1460">
        <v>10009012391</v>
      </c>
      <c r="K1460" s="19">
        <v>24</v>
      </c>
    </row>
    <row r="1461" spans="1:11" hidden="1" x14ac:dyDescent="0.35">
      <c r="A1461" t="s">
        <v>237</v>
      </c>
      <c r="B1461">
        <v>2020</v>
      </c>
      <c r="C1461" s="10">
        <v>43757</v>
      </c>
      <c r="D1461" t="s">
        <v>236</v>
      </c>
      <c r="E1461" t="s">
        <v>119</v>
      </c>
      <c r="F1461">
        <v>2</v>
      </c>
      <c r="G1461">
        <v>1</v>
      </c>
      <c r="H1461" t="s">
        <v>197</v>
      </c>
      <c r="I1461" t="s">
        <v>198</v>
      </c>
      <c r="J1461">
        <v>10003100142</v>
      </c>
      <c r="K1461" s="19">
        <v>33.6</v>
      </c>
    </row>
    <row r="1462" spans="1:11" hidden="1" x14ac:dyDescent="0.35">
      <c r="A1462" t="s">
        <v>235</v>
      </c>
      <c r="B1462">
        <v>2020</v>
      </c>
      <c r="C1462" s="10">
        <v>43757</v>
      </c>
      <c r="D1462" t="s">
        <v>236</v>
      </c>
      <c r="E1462" t="s">
        <v>119</v>
      </c>
      <c r="F1462">
        <v>2</v>
      </c>
      <c r="G1462">
        <v>2</v>
      </c>
      <c r="H1462" t="s">
        <v>129</v>
      </c>
      <c r="I1462" t="s">
        <v>35</v>
      </c>
      <c r="J1462">
        <v>10006184742</v>
      </c>
      <c r="K1462" s="19">
        <v>28.3</v>
      </c>
    </row>
    <row r="1463" spans="1:11" hidden="1" x14ac:dyDescent="0.35">
      <c r="A1463" t="s">
        <v>237</v>
      </c>
      <c r="B1463">
        <v>2020</v>
      </c>
      <c r="C1463" s="10">
        <v>43757</v>
      </c>
      <c r="D1463" t="s">
        <v>236</v>
      </c>
      <c r="E1463" t="s">
        <v>119</v>
      </c>
      <c r="F1463">
        <v>2</v>
      </c>
      <c r="G1463">
        <v>2</v>
      </c>
      <c r="H1463" t="s">
        <v>200</v>
      </c>
      <c r="I1463" t="s">
        <v>23</v>
      </c>
      <c r="J1463">
        <v>10006900421</v>
      </c>
      <c r="K1463" s="19">
        <v>26.8</v>
      </c>
    </row>
    <row r="1464" spans="1:11" hidden="1" x14ac:dyDescent="0.35">
      <c r="A1464" t="s">
        <v>235</v>
      </c>
      <c r="B1464">
        <v>2020</v>
      </c>
      <c r="C1464" s="10">
        <v>43757</v>
      </c>
      <c r="D1464" t="s">
        <v>236</v>
      </c>
      <c r="E1464" t="s">
        <v>119</v>
      </c>
      <c r="F1464">
        <v>2</v>
      </c>
      <c r="G1464">
        <v>3</v>
      </c>
      <c r="H1464" t="s">
        <v>231</v>
      </c>
      <c r="I1464" t="s">
        <v>102</v>
      </c>
      <c r="J1464">
        <v>10009009260</v>
      </c>
      <c r="K1464" s="19">
        <v>24.5</v>
      </c>
    </row>
    <row r="1465" spans="1:11" hidden="1" x14ac:dyDescent="0.35">
      <c r="A1465" t="s">
        <v>237</v>
      </c>
      <c r="B1465">
        <v>2020</v>
      </c>
      <c r="C1465" s="10">
        <v>43757</v>
      </c>
      <c r="D1465" t="s">
        <v>236</v>
      </c>
      <c r="E1465" t="s">
        <v>119</v>
      </c>
      <c r="F1465">
        <v>2</v>
      </c>
      <c r="G1465">
        <v>3</v>
      </c>
      <c r="H1465" t="s">
        <v>96</v>
      </c>
      <c r="I1465" t="s">
        <v>27</v>
      </c>
      <c r="J1465">
        <v>10015683567</v>
      </c>
      <c r="K1465" s="19">
        <v>20.7</v>
      </c>
    </row>
    <row r="1466" spans="1:11" hidden="1" x14ac:dyDescent="0.35">
      <c r="A1466" t="s">
        <v>235</v>
      </c>
      <c r="B1466">
        <v>2020</v>
      </c>
      <c r="C1466" s="10">
        <v>43757</v>
      </c>
      <c r="D1466" t="s">
        <v>236</v>
      </c>
      <c r="E1466" t="s">
        <v>119</v>
      </c>
      <c r="F1466">
        <v>2</v>
      </c>
      <c r="G1466">
        <v>4</v>
      </c>
      <c r="H1466" t="s">
        <v>177</v>
      </c>
      <c r="I1466" t="s">
        <v>102</v>
      </c>
      <c r="J1466">
        <v>10010664829</v>
      </c>
      <c r="K1466" s="19">
        <v>21.5</v>
      </c>
    </row>
    <row r="1467" spans="1:11" hidden="1" x14ac:dyDescent="0.35">
      <c r="A1467" t="s">
        <v>237</v>
      </c>
      <c r="B1467">
        <v>2020</v>
      </c>
      <c r="C1467" s="10">
        <v>43757</v>
      </c>
      <c r="D1467" t="s">
        <v>236</v>
      </c>
      <c r="E1467" t="s">
        <v>119</v>
      </c>
      <c r="F1467">
        <v>2</v>
      </c>
      <c r="G1467">
        <v>4</v>
      </c>
      <c r="H1467" t="s">
        <v>192</v>
      </c>
      <c r="I1467" t="s">
        <v>113</v>
      </c>
      <c r="J1467">
        <v>10004599194</v>
      </c>
      <c r="K1467" s="19">
        <v>31.6</v>
      </c>
    </row>
    <row r="1468" spans="1:11" hidden="1" x14ac:dyDescent="0.35">
      <c r="A1468" t="s">
        <v>235</v>
      </c>
      <c r="B1468">
        <v>2020</v>
      </c>
      <c r="C1468" s="10">
        <v>43757</v>
      </c>
      <c r="D1468" t="s">
        <v>236</v>
      </c>
      <c r="E1468" t="s">
        <v>119</v>
      </c>
      <c r="F1468">
        <v>2</v>
      </c>
      <c r="G1468">
        <v>5</v>
      </c>
      <c r="H1468" t="s">
        <v>242</v>
      </c>
      <c r="I1468" t="s">
        <v>102</v>
      </c>
      <c r="J1468">
        <v>10007811716</v>
      </c>
      <c r="K1468" s="19">
        <v>26.6</v>
      </c>
    </row>
    <row r="1469" spans="1:11" hidden="1" x14ac:dyDescent="0.35">
      <c r="A1469" t="s">
        <v>237</v>
      </c>
      <c r="B1469">
        <v>2020</v>
      </c>
      <c r="C1469" s="10">
        <v>43757</v>
      </c>
      <c r="D1469" t="s">
        <v>236</v>
      </c>
      <c r="E1469" t="s">
        <v>119</v>
      </c>
      <c r="F1469">
        <v>2</v>
      </c>
      <c r="G1469">
        <v>5</v>
      </c>
      <c r="H1469" t="s">
        <v>194</v>
      </c>
      <c r="I1469" t="s">
        <v>29</v>
      </c>
      <c r="J1469">
        <v>10004601723</v>
      </c>
      <c r="K1469" s="19">
        <v>32.299999999999997</v>
      </c>
    </row>
    <row r="1470" spans="1:11" hidden="1" x14ac:dyDescent="0.35">
      <c r="A1470" t="s">
        <v>235</v>
      </c>
      <c r="B1470">
        <v>2020</v>
      </c>
      <c r="C1470" s="10">
        <v>43757</v>
      </c>
      <c r="D1470" t="s">
        <v>236</v>
      </c>
      <c r="E1470" t="s">
        <v>119</v>
      </c>
      <c r="F1470">
        <v>2</v>
      </c>
      <c r="G1470">
        <v>6</v>
      </c>
      <c r="H1470" t="s">
        <v>136</v>
      </c>
      <c r="I1470" t="s">
        <v>35</v>
      </c>
      <c r="J1470">
        <v>10010624918</v>
      </c>
      <c r="K1470" s="19">
        <v>23.1</v>
      </c>
    </row>
    <row r="1471" spans="1:11" hidden="1" x14ac:dyDescent="0.35">
      <c r="A1471" t="s">
        <v>237</v>
      </c>
      <c r="B1471">
        <v>2020</v>
      </c>
      <c r="C1471" s="10">
        <v>43757</v>
      </c>
      <c r="D1471" t="s">
        <v>236</v>
      </c>
      <c r="E1471" t="s">
        <v>119</v>
      </c>
      <c r="F1471">
        <v>2</v>
      </c>
      <c r="G1471">
        <v>6</v>
      </c>
      <c r="H1471" t="s">
        <v>112</v>
      </c>
      <c r="I1471" t="s">
        <v>113</v>
      </c>
      <c r="J1471">
        <v>10009967641</v>
      </c>
      <c r="K1471" s="19">
        <v>22.5</v>
      </c>
    </row>
    <row r="1472" spans="1:11" hidden="1" x14ac:dyDescent="0.35">
      <c r="A1472" t="s">
        <v>235</v>
      </c>
      <c r="B1472">
        <v>2020</v>
      </c>
      <c r="C1472" s="10">
        <v>43757</v>
      </c>
      <c r="D1472" t="s">
        <v>236</v>
      </c>
      <c r="E1472" t="s">
        <v>121</v>
      </c>
      <c r="F1472">
        <v>1</v>
      </c>
      <c r="G1472">
        <v>1</v>
      </c>
      <c r="H1472" t="s">
        <v>129</v>
      </c>
      <c r="I1472" t="s">
        <v>35</v>
      </c>
      <c r="J1472">
        <v>10006184742</v>
      </c>
      <c r="K1472" s="19">
        <v>28.3</v>
      </c>
    </row>
    <row r="1473" spans="1:11" hidden="1" x14ac:dyDescent="0.35">
      <c r="A1473" t="s">
        <v>237</v>
      </c>
      <c r="B1473">
        <v>2020</v>
      </c>
      <c r="C1473" s="10">
        <v>43757</v>
      </c>
      <c r="D1473" t="s">
        <v>236</v>
      </c>
      <c r="E1473" t="s">
        <v>121</v>
      </c>
      <c r="F1473">
        <v>1</v>
      </c>
      <c r="G1473">
        <v>1</v>
      </c>
      <c r="H1473" t="s">
        <v>92</v>
      </c>
      <c r="I1473" t="s">
        <v>23</v>
      </c>
      <c r="J1473">
        <v>10009535686</v>
      </c>
      <c r="K1473" s="19">
        <v>22.6</v>
      </c>
    </row>
    <row r="1474" spans="1:11" hidden="1" x14ac:dyDescent="0.35">
      <c r="A1474" t="s">
        <v>235</v>
      </c>
      <c r="B1474">
        <v>2020</v>
      </c>
      <c r="C1474" s="10">
        <v>43757</v>
      </c>
      <c r="D1474" t="s">
        <v>236</v>
      </c>
      <c r="E1474" t="s">
        <v>121</v>
      </c>
      <c r="F1474">
        <v>1</v>
      </c>
      <c r="G1474">
        <v>2</v>
      </c>
      <c r="H1474" t="s">
        <v>220</v>
      </c>
      <c r="I1474" t="s">
        <v>35</v>
      </c>
      <c r="J1474">
        <v>10005782695</v>
      </c>
      <c r="K1474" s="19">
        <v>30.3</v>
      </c>
    </row>
    <row r="1475" spans="1:11" hidden="1" x14ac:dyDescent="0.35">
      <c r="A1475" t="s">
        <v>237</v>
      </c>
      <c r="B1475">
        <v>2020</v>
      </c>
      <c r="C1475" s="10">
        <v>43757</v>
      </c>
      <c r="D1475" t="s">
        <v>236</v>
      </c>
      <c r="E1475" t="s">
        <v>121</v>
      </c>
      <c r="F1475">
        <v>1</v>
      </c>
      <c r="G1475">
        <v>2</v>
      </c>
      <c r="H1475" t="s">
        <v>197</v>
      </c>
      <c r="I1475" t="s">
        <v>198</v>
      </c>
      <c r="J1475">
        <v>10003100142</v>
      </c>
      <c r="K1475" s="19">
        <v>33.6</v>
      </c>
    </row>
    <row r="1476" spans="1:11" hidden="1" x14ac:dyDescent="0.35">
      <c r="A1476" t="s">
        <v>235</v>
      </c>
      <c r="B1476">
        <v>2020</v>
      </c>
      <c r="C1476" s="10">
        <v>43757</v>
      </c>
      <c r="D1476" t="s">
        <v>236</v>
      </c>
      <c r="E1476" t="s">
        <v>121</v>
      </c>
      <c r="F1476">
        <v>1</v>
      </c>
      <c r="G1476">
        <v>3</v>
      </c>
      <c r="H1476" t="s">
        <v>247</v>
      </c>
      <c r="I1476" t="s">
        <v>35</v>
      </c>
      <c r="J1476">
        <v>10009138491</v>
      </c>
      <c r="K1476" s="19">
        <v>23.4</v>
      </c>
    </row>
    <row r="1477" spans="1:11" hidden="1" x14ac:dyDescent="0.35">
      <c r="A1477" t="s">
        <v>237</v>
      </c>
      <c r="B1477">
        <v>2020</v>
      </c>
      <c r="C1477" s="10">
        <v>43757</v>
      </c>
      <c r="D1477" t="s">
        <v>236</v>
      </c>
      <c r="E1477" t="s">
        <v>121</v>
      </c>
      <c r="F1477">
        <v>1</v>
      </c>
      <c r="G1477">
        <v>3</v>
      </c>
      <c r="H1477" t="s">
        <v>200</v>
      </c>
      <c r="I1477" t="s">
        <v>23</v>
      </c>
      <c r="J1477">
        <v>10006900421</v>
      </c>
      <c r="K1477" s="19">
        <v>26.8</v>
      </c>
    </row>
    <row r="1478" spans="1:11" hidden="1" x14ac:dyDescent="0.35">
      <c r="A1478" t="s">
        <v>235</v>
      </c>
      <c r="B1478">
        <v>2020</v>
      </c>
      <c r="C1478" s="10">
        <v>43757</v>
      </c>
      <c r="D1478" t="s">
        <v>236</v>
      </c>
      <c r="E1478" t="s">
        <v>121</v>
      </c>
      <c r="F1478">
        <v>1</v>
      </c>
      <c r="G1478">
        <v>4</v>
      </c>
      <c r="H1478" t="s">
        <v>124</v>
      </c>
      <c r="I1478" t="s">
        <v>35</v>
      </c>
      <c r="J1478">
        <v>10009012391</v>
      </c>
      <c r="K1478" s="19">
        <v>24</v>
      </c>
    </row>
    <row r="1479" spans="1:11" hidden="1" x14ac:dyDescent="0.35">
      <c r="A1479" t="s">
        <v>237</v>
      </c>
      <c r="B1479">
        <v>2020</v>
      </c>
      <c r="C1479" s="10">
        <v>43757</v>
      </c>
      <c r="D1479" t="s">
        <v>236</v>
      </c>
      <c r="E1479" t="s">
        <v>121</v>
      </c>
      <c r="F1479">
        <v>1</v>
      </c>
      <c r="G1479">
        <v>4</v>
      </c>
      <c r="H1479" t="s">
        <v>54</v>
      </c>
      <c r="I1479" t="s">
        <v>42</v>
      </c>
      <c r="J1479">
        <v>10004612534</v>
      </c>
      <c r="K1479" s="19">
        <v>32.4</v>
      </c>
    </row>
    <row r="1480" spans="1:11" hidden="1" x14ac:dyDescent="0.35">
      <c r="A1480" t="s">
        <v>235</v>
      </c>
      <c r="B1480">
        <v>2020</v>
      </c>
      <c r="C1480" s="10">
        <v>43757</v>
      </c>
      <c r="D1480" t="s">
        <v>236</v>
      </c>
      <c r="E1480" t="s">
        <v>121</v>
      </c>
      <c r="F1480">
        <v>1</v>
      </c>
      <c r="G1480">
        <v>5</v>
      </c>
      <c r="H1480" t="s">
        <v>231</v>
      </c>
      <c r="I1480" t="s">
        <v>102</v>
      </c>
      <c r="J1480">
        <v>10009009260</v>
      </c>
      <c r="K1480" s="19">
        <v>24.5</v>
      </c>
    </row>
    <row r="1481" spans="1:11" hidden="1" x14ac:dyDescent="0.35">
      <c r="A1481" t="s">
        <v>237</v>
      </c>
      <c r="B1481">
        <v>2020</v>
      </c>
      <c r="C1481" s="10">
        <v>43757</v>
      </c>
      <c r="D1481" t="s">
        <v>236</v>
      </c>
      <c r="E1481" t="s">
        <v>121</v>
      </c>
      <c r="F1481">
        <v>1</v>
      </c>
      <c r="G1481">
        <v>5</v>
      </c>
      <c r="H1481" t="s">
        <v>99</v>
      </c>
      <c r="I1481" t="s">
        <v>27</v>
      </c>
      <c r="J1481">
        <v>10010678569</v>
      </c>
      <c r="K1481" s="19">
        <v>22.5</v>
      </c>
    </row>
    <row r="1482" spans="1:11" hidden="1" x14ac:dyDescent="0.35">
      <c r="A1482" t="s">
        <v>235</v>
      </c>
      <c r="B1482">
        <v>2020</v>
      </c>
      <c r="C1482" s="10">
        <v>43757</v>
      </c>
      <c r="D1482" t="s">
        <v>236</v>
      </c>
      <c r="E1482" t="s">
        <v>121</v>
      </c>
      <c r="F1482">
        <v>1</v>
      </c>
      <c r="G1482">
        <v>6</v>
      </c>
      <c r="H1482" t="s">
        <v>106</v>
      </c>
      <c r="I1482" t="s">
        <v>102</v>
      </c>
      <c r="J1482">
        <v>10006894559</v>
      </c>
      <c r="K1482" s="19">
        <v>27.2</v>
      </c>
    </row>
    <row r="1483" spans="1:11" hidden="1" x14ac:dyDescent="0.35">
      <c r="A1483" t="s">
        <v>237</v>
      </c>
      <c r="B1483">
        <v>2020</v>
      </c>
      <c r="C1483" s="10">
        <v>43757</v>
      </c>
      <c r="D1483" t="s">
        <v>236</v>
      </c>
      <c r="E1483" t="s">
        <v>121</v>
      </c>
      <c r="F1483">
        <v>1</v>
      </c>
      <c r="G1483">
        <v>6</v>
      </c>
      <c r="H1483" t="s">
        <v>96</v>
      </c>
      <c r="I1483" t="s">
        <v>27</v>
      </c>
      <c r="J1483">
        <v>10015683567</v>
      </c>
      <c r="K1483" s="19">
        <v>20.7</v>
      </c>
    </row>
    <row r="1484" spans="1:11" hidden="1" x14ac:dyDescent="0.35">
      <c r="A1484" t="s">
        <v>235</v>
      </c>
      <c r="B1484">
        <v>2020</v>
      </c>
      <c r="C1484" s="10">
        <v>43757</v>
      </c>
      <c r="D1484" t="s">
        <v>236</v>
      </c>
      <c r="E1484" t="s">
        <v>121</v>
      </c>
      <c r="F1484">
        <v>2</v>
      </c>
      <c r="G1484">
        <v>1</v>
      </c>
      <c r="H1484" t="s">
        <v>242</v>
      </c>
      <c r="I1484" t="s">
        <v>102</v>
      </c>
      <c r="J1484">
        <v>10007811716</v>
      </c>
      <c r="K1484" s="19">
        <v>26.6</v>
      </c>
    </row>
    <row r="1485" spans="1:11" hidden="1" x14ac:dyDescent="0.35">
      <c r="A1485" t="s">
        <v>237</v>
      </c>
      <c r="B1485">
        <v>2020</v>
      </c>
      <c r="C1485" s="10">
        <v>43757</v>
      </c>
      <c r="D1485" t="s">
        <v>236</v>
      </c>
      <c r="E1485" t="s">
        <v>121</v>
      </c>
      <c r="F1485">
        <v>2</v>
      </c>
      <c r="G1485">
        <v>1</v>
      </c>
      <c r="H1485" t="s">
        <v>192</v>
      </c>
      <c r="I1485" t="s">
        <v>113</v>
      </c>
      <c r="J1485">
        <v>10004599194</v>
      </c>
      <c r="K1485" s="19">
        <v>31.6</v>
      </c>
    </row>
    <row r="1486" spans="1:11" hidden="1" x14ac:dyDescent="0.35">
      <c r="A1486" t="s">
        <v>235</v>
      </c>
      <c r="B1486">
        <v>2020</v>
      </c>
      <c r="C1486" s="10">
        <v>43757</v>
      </c>
      <c r="D1486" t="s">
        <v>236</v>
      </c>
      <c r="E1486" t="s">
        <v>121</v>
      </c>
      <c r="F1486">
        <v>2</v>
      </c>
      <c r="G1486">
        <v>2</v>
      </c>
      <c r="H1486" t="s">
        <v>177</v>
      </c>
      <c r="I1486" t="s">
        <v>102</v>
      </c>
      <c r="J1486">
        <v>10010664829</v>
      </c>
      <c r="K1486" s="19">
        <v>21.5</v>
      </c>
    </row>
    <row r="1487" spans="1:11" hidden="1" x14ac:dyDescent="0.35">
      <c r="A1487" t="s">
        <v>237</v>
      </c>
      <c r="B1487">
        <v>2020</v>
      </c>
      <c r="C1487" s="10">
        <v>43757</v>
      </c>
      <c r="D1487" t="s">
        <v>236</v>
      </c>
      <c r="E1487" t="s">
        <v>121</v>
      </c>
      <c r="F1487">
        <v>2</v>
      </c>
      <c r="G1487">
        <v>2</v>
      </c>
      <c r="H1487" t="s">
        <v>218</v>
      </c>
      <c r="I1487" t="s">
        <v>46</v>
      </c>
      <c r="J1487">
        <v>10006902239</v>
      </c>
      <c r="K1487" s="19">
        <v>28.3</v>
      </c>
    </row>
    <row r="1488" spans="1:11" hidden="1" x14ac:dyDescent="0.35">
      <c r="A1488" t="s">
        <v>235</v>
      </c>
      <c r="B1488">
        <v>2020</v>
      </c>
      <c r="C1488" s="10">
        <v>43757</v>
      </c>
      <c r="D1488" t="s">
        <v>236</v>
      </c>
      <c r="E1488" t="s">
        <v>121</v>
      </c>
      <c r="F1488">
        <v>2</v>
      </c>
      <c r="G1488">
        <v>3</v>
      </c>
      <c r="H1488" t="s">
        <v>136</v>
      </c>
      <c r="I1488" t="s">
        <v>35</v>
      </c>
      <c r="J1488">
        <v>10010624918</v>
      </c>
      <c r="K1488" s="19">
        <v>23.1</v>
      </c>
    </row>
    <row r="1489" spans="1:11" hidden="1" x14ac:dyDescent="0.35">
      <c r="A1489" t="s">
        <v>237</v>
      </c>
      <c r="B1489">
        <v>2020</v>
      </c>
      <c r="C1489" s="10">
        <v>43757</v>
      </c>
      <c r="D1489" t="s">
        <v>236</v>
      </c>
      <c r="E1489" t="s">
        <v>121</v>
      </c>
      <c r="F1489">
        <v>2</v>
      </c>
      <c r="G1489">
        <v>3</v>
      </c>
      <c r="H1489" t="s">
        <v>194</v>
      </c>
      <c r="I1489" t="s">
        <v>29</v>
      </c>
      <c r="J1489">
        <v>10004601723</v>
      </c>
      <c r="K1489" s="19">
        <v>32.299999999999997</v>
      </c>
    </row>
    <row r="1490" spans="1:11" hidden="1" x14ac:dyDescent="0.35">
      <c r="A1490" t="s">
        <v>235</v>
      </c>
      <c r="B1490">
        <v>2020</v>
      </c>
      <c r="C1490" s="10">
        <v>43757</v>
      </c>
      <c r="D1490" t="s">
        <v>236</v>
      </c>
      <c r="E1490" t="s">
        <v>121</v>
      </c>
      <c r="F1490">
        <v>2</v>
      </c>
      <c r="G1490">
        <v>4</v>
      </c>
      <c r="H1490" t="s">
        <v>241</v>
      </c>
      <c r="I1490" t="s">
        <v>35</v>
      </c>
      <c r="J1490">
        <v>10009978048</v>
      </c>
      <c r="K1490" s="19">
        <v>20.9</v>
      </c>
    </row>
    <row r="1491" spans="1:11" hidden="1" x14ac:dyDescent="0.35">
      <c r="A1491" t="s">
        <v>237</v>
      </c>
      <c r="B1491">
        <v>2020</v>
      </c>
      <c r="C1491" s="10">
        <v>43757</v>
      </c>
      <c r="D1491" t="s">
        <v>236</v>
      </c>
      <c r="E1491" t="s">
        <v>121</v>
      </c>
      <c r="F1491">
        <v>2</v>
      </c>
      <c r="G1491">
        <v>4</v>
      </c>
      <c r="H1491" t="s">
        <v>112</v>
      </c>
      <c r="I1491" t="s">
        <v>113</v>
      </c>
      <c r="J1491">
        <v>10009967641</v>
      </c>
      <c r="K1491" s="19">
        <v>22.5</v>
      </c>
    </row>
    <row r="1492" spans="1:11" hidden="1" x14ac:dyDescent="0.35">
      <c r="A1492" t="s">
        <v>235</v>
      </c>
      <c r="B1492">
        <v>2020</v>
      </c>
      <c r="C1492" s="10">
        <v>43757</v>
      </c>
      <c r="D1492" t="s">
        <v>236</v>
      </c>
      <c r="E1492" t="s">
        <v>121</v>
      </c>
      <c r="F1492">
        <v>2</v>
      </c>
      <c r="G1492">
        <v>5</v>
      </c>
      <c r="H1492" t="s">
        <v>245</v>
      </c>
      <c r="I1492" t="s">
        <v>35</v>
      </c>
      <c r="J1492">
        <v>10015443087</v>
      </c>
      <c r="K1492" s="19">
        <v>20.7</v>
      </c>
    </row>
    <row r="1493" spans="1:11" hidden="1" x14ac:dyDescent="0.35">
      <c r="A1493" t="s">
        <v>237</v>
      </c>
      <c r="B1493">
        <v>2020</v>
      </c>
      <c r="C1493" s="10">
        <v>43757</v>
      </c>
      <c r="D1493" t="s">
        <v>236</v>
      </c>
      <c r="E1493" t="s">
        <v>121</v>
      </c>
      <c r="F1493">
        <v>2</v>
      </c>
      <c r="G1493">
        <v>5</v>
      </c>
      <c r="H1493" t="s">
        <v>174</v>
      </c>
      <c r="I1493" t="s">
        <v>37</v>
      </c>
      <c r="J1493">
        <v>10006552534</v>
      </c>
      <c r="K1493" s="19">
        <v>29.4</v>
      </c>
    </row>
    <row r="1494" spans="1:11" hidden="1" x14ac:dyDescent="0.35">
      <c r="A1494" t="s">
        <v>235</v>
      </c>
      <c r="B1494">
        <v>2020</v>
      </c>
      <c r="C1494" s="10">
        <v>43757</v>
      </c>
      <c r="D1494" t="s">
        <v>236</v>
      </c>
      <c r="E1494" t="s">
        <v>121</v>
      </c>
      <c r="F1494">
        <v>2</v>
      </c>
      <c r="G1494">
        <v>6</v>
      </c>
      <c r="H1494" t="s">
        <v>248</v>
      </c>
      <c r="I1494" t="s">
        <v>35</v>
      </c>
      <c r="J1494">
        <v>10008997641</v>
      </c>
      <c r="K1494" s="19">
        <v>24.2</v>
      </c>
    </row>
    <row r="1495" spans="1:11" hidden="1" x14ac:dyDescent="0.35">
      <c r="A1495" t="s">
        <v>237</v>
      </c>
      <c r="B1495">
        <v>2020</v>
      </c>
      <c r="C1495" s="10">
        <v>43757</v>
      </c>
      <c r="D1495" t="s">
        <v>236</v>
      </c>
      <c r="E1495" t="s">
        <v>121</v>
      </c>
      <c r="F1495">
        <v>2</v>
      </c>
      <c r="G1495">
        <v>6</v>
      </c>
      <c r="H1495" t="s">
        <v>45</v>
      </c>
      <c r="I1495" t="s">
        <v>46</v>
      </c>
      <c r="J1495">
        <v>10009176281</v>
      </c>
      <c r="K1495" s="19">
        <v>23.7</v>
      </c>
    </row>
    <row r="1496" spans="1:11" hidden="1" x14ac:dyDescent="0.35">
      <c r="A1496" t="s">
        <v>252</v>
      </c>
      <c r="B1496">
        <v>2020</v>
      </c>
      <c r="C1496" s="10">
        <v>43702</v>
      </c>
      <c r="D1496" t="s">
        <v>253</v>
      </c>
      <c r="E1496" t="s">
        <v>91</v>
      </c>
      <c r="F1496">
        <v>1</v>
      </c>
      <c r="G1496">
        <v>1</v>
      </c>
      <c r="H1496" t="s">
        <v>193</v>
      </c>
      <c r="I1496" t="s">
        <v>31</v>
      </c>
      <c r="J1496">
        <v>10005727327</v>
      </c>
      <c r="K1496" s="19">
        <v>33.6</v>
      </c>
    </row>
    <row r="1497" spans="1:11" hidden="1" x14ac:dyDescent="0.35">
      <c r="A1497" t="s">
        <v>252</v>
      </c>
      <c r="B1497">
        <v>2020</v>
      </c>
      <c r="C1497" s="10">
        <v>43702</v>
      </c>
      <c r="D1497" t="s">
        <v>253</v>
      </c>
      <c r="E1497" t="s">
        <v>91</v>
      </c>
      <c r="F1497">
        <v>1</v>
      </c>
      <c r="G1497">
        <v>2</v>
      </c>
      <c r="H1497" t="s">
        <v>203</v>
      </c>
      <c r="I1497" t="s">
        <v>198</v>
      </c>
      <c r="J1497">
        <v>10051694112</v>
      </c>
      <c r="K1497" s="19">
        <v>32.700000000000003</v>
      </c>
    </row>
    <row r="1498" spans="1:11" hidden="1" x14ac:dyDescent="0.35">
      <c r="A1498" t="s">
        <v>252</v>
      </c>
      <c r="B1498">
        <v>2020</v>
      </c>
      <c r="C1498" s="10">
        <v>43702</v>
      </c>
      <c r="D1498" t="s">
        <v>253</v>
      </c>
      <c r="E1498" t="s">
        <v>91</v>
      </c>
      <c r="F1498">
        <v>1</v>
      </c>
      <c r="G1498">
        <v>3</v>
      </c>
      <c r="H1498" t="s">
        <v>143</v>
      </c>
      <c r="I1498" t="s">
        <v>95</v>
      </c>
      <c r="J1498">
        <v>10009181234</v>
      </c>
      <c r="K1498" s="19">
        <v>24.4</v>
      </c>
    </row>
    <row r="1499" spans="1:11" hidden="1" x14ac:dyDescent="0.35">
      <c r="A1499" t="s">
        <v>252</v>
      </c>
      <c r="B1499">
        <v>2020</v>
      </c>
      <c r="C1499" s="10">
        <v>43702</v>
      </c>
      <c r="D1499" t="s">
        <v>253</v>
      </c>
      <c r="E1499" t="s">
        <v>91</v>
      </c>
      <c r="F1499">
        <v>1</v>
      </c>
      <c r="G1499">
        <v>4</v>
      </c>
      <c r="H1499" t="s">
        <v>254</v>
      </c>
      <c r="I1499" t="s">
        <v>31</v>
      </c>
      <c r="J1499">
        <v>10005964571</v>
      </c>
      <c r="K1499" s="19">
        <v>29.6</v>
      </c>
    </row>
    <row r="1500" spans="1:11" hidden="1" x14ac:dyDescent="0.35">
      <c r="A1500" t="s">
        <v>252</v>
      </c>
      <c r="B1500">
        <v>2020</v>
      </c>
      <c r="C1500" s="10">
        <v>43702</v>
      </c>
      <c r="D1500" t="s">
        <v>253</v>
      </c>
      <c r="E1500" t="s">
        <v>91</v>
      </c>
      <c r="F1500">
        <v>1</v>
      </c>
      <c r="G1500">
        <v>5</v>
      </c>
      <c r="H1500" t="s">
        <v>255</v>
      </c>
      <c r="I1500" t="s">
        <v>256</v>
      </c>
      <c r="J1500">
        <v>10011164074</v>
      </c>
      <c r="K1500" s="19">
        <v>20.9</v>
      </c>
    </row>
    <row r="1501" spans="1:11" hidden="1" x14ac:dyDescent="0.35">
      <c r="A1501" t="s">
        <v>252</v>
      </c>
      <c r="B1501">
        <v>2020</v>
      </c>
      <c r="C1501" s="10">
        <v>43702</v>
      </c>
      <c r="D1501" t="s">
        <v>253</v>
      </c>
      <c r="E1501" t="s">
        <v>91</v>
      </c>
      <c r="F1501">
        <v>2</v>
      </c>
      <c r="G1501">
        <v>1</v>
      </c>
      <c r="H1501" t="s">
        <v>195</v>
      </c>
      <c r="I1501" t="s">
        <v>31</v>
      </c>
      <c r="J1501">
        <v>10005964470</v>
      </c>
      <c r="K1501" s="19">
        <v>30.4</v>
      </c>
    </row>
    <row r="1502" spans="1:11" hidden="1" x14ac:dyDescent="0.35">
      <c r="A1502" t="s">
        <v>252</v>
      </c>
      <c r="B1502">
        <v>2020</v>
      </c>
      <c r="C1502" s="10">
        <v>43702</v>
      </c>
      <c r="D1502" t="s">
        <v>253</v>
      </c>
      <c r="E1502" t="s">
        <v>91</v>
      </c>
      <c r="F1502">
        <v>2</v>
      </c>
      <c r="G1502">
        <v>2</v>
      </c>
      <c r="H1502" t="s">
        <v>257</v>
      </c>
      <c r="I1502" t="s">
        <v>31</v>
      </c>
      <c r="J1502">
        <v>10005964672</v>
      </c>
      <c r="K1502" s="19">
        <v>29.6</v>
      </c>
    </row>
    <row r="1503" spans="1:11" hidden="1" x14ac:dyDescent="0.35">
      <c r="A1503" t="s">
        <v>252</v>
      </c>
      <c r="B1503">
        <v>2020</v>
      </c>
      <c r="C1503" s="10">
        <v>43702</v>
      </c>
      <c r="D1503" t="s">
        <v>253</v>
      </c>
      <c r="E1503" t="s">
        <v>91</v>
      </c>
      <c r="F1503">
        <v>2</v>
      </c>
      <c r="G1503">
        <v>3</v>
      </c>
      <c r="H1503" t="s">
        <v>30</v>
      </c>
      <c r="I1503" t="s">
        <v>31</v>
      </c>
      <c r="J1503">
        <v>10010773549</v>
      </c>
      <c r="K1503" s="19">
        <v>23.5</v>
      </c>
    </row>
    <row r="1504" spans="1:11" hidden="1" x14ac:dyDescent="0.35">
      <c r="A1504" t="s">
        <v>252</v>
      </c>
      <c r="B1504">
        <v>2020</v>
      </c>
      <c r="C1504" s="10">
        <v>43702</v>
      </c>
      <c r="D1504" t="s">
        <v>253</v>
      </c>
      <c r="E1504" t="s">
        <v>91</v>
      </c>
      <c r="F1504">
        <v>2</v>
      </c>
      <c r="G1504">
        <v>4</v>
      </c>
      <c r="H1504" t="s">
        <v>258</v>
      </c>
      <c r="I1504" t="s">
        <v>256</v>
      </c>
      <c r="J1504">
        <v>10010797393</v>
      </c>
      <c r="K1504" s="19">
        <v>21.9</v>
      </c>
    </row>
    <row r="1505" spans="1:11" hidden="1" x14ac:dyDescent="0.35">
      <c r="A1505" t="s">
        <v>252</v>
      </c>
      <c r="B1505">
        <v>2020</v>
      </c>
      <c r="C1505" s="10">
        <v>43702</v>
      </c>
      <c r="D1505" t="s">
        <v>253</v>
      </c>
      <c r="E1505" t="s">
        <v>91</v>
      </c>
      <c r="F1505">
        <v>2</v>
      </c>
      <c r="G1505">
        <v>5</v>
      </c>
      <c r="H1505" t="s">
        <v>186</v>
      </c>
      <c r="I1505" t="s">
        <v>95</v>
      </c>
      <c r="J1505">
        <v>10009181032</v>
      </c>
      <c r="K1505" s="19">
        <v>24.6</v>
      </c>
    </row>
    <row r="1506" spans="1:11" hidden="1" x14ac:dyDescent="0.35">
      <c r="A1506" t="s">
        <v>252</v>
      </c>
      <c r="B1506">
        <v>2020</v>
      </c>
      <c r="C1506" s="10">
        <v>43702</v>
      </c>
      <c r="D1506" t="s">
        <v>253</v>
      </c>
      <c r="E1506" t="s">
        <v>91</v>
      </c>
      <c r="F1506">
        <v>3</v>
      </c>
      <c r="G1506">
        <v>1</v>
      </c>
      <c r="H1506" t="s">
        <v>106</v>
      </c>
      <c r="I1506" t="s">
        <v>102</v>
      </c>
      <c r="J1506">
        <v>10006894559</v>
      </c>
      <c r="K1506" s="19">
        <v>27</v>
      </c>
    </row>
    <row r="1507" spans="1:11" hidden="1" x14ac:dyDescent="0.35">
      <c r="A1507" t="s">
        <v>252</v>
      </c>
      <c r="B1507">
        <v>2020</v>
      </c>
      <c r="C1507" s="10">
        <v>43702</v>
      </c>
      <c r="D1507" t="s">
        <v>253</v>
      </c>
      <c r="E1507" t="s">
        <v>91</v>
      </c>
      <c r="F1507">
        <v>3</v>
      </c>
      <c r="G1507">
        <v>2</v>
      </c>
      <c r="H1507" t="s">
        <v>97</v>
      </c>
      <c r="I1507" t="s">
        <v>29</v>
      </c>
      <c r="J1507">
        <v>10048325582</v>
      </c>
      <c r="K1507" s="19">
        <v>27.6</v>
      </c>
    </row>
    <row r="1508" spans="1:11" hidden="1" x14ac:dyDescent="0.35">
      <c r="A1508" t="s">
        <v>252</v>
      </c>
      <c r="B1508">
        <v>2020</v>
      </c>
      <c r="C1508" s="10">
        <v>43702</v>
      </c>
      <c r="D1508" t="s">
        <v>253</v>
      </c>
      <c r="E1508" t="s">
        <v>91</v>
      </c>
      <c r="F1508">
        <v>3</v>
      </c>
      <c r="G1508">
        <v>3</v>
      </c>
      <c r="H1508" t="s">
        <v>125</v>
      </c>
      <c r="I1508" t="s">
        <v>113</v>
      </c>
      <c r="J1508">
        <v>10017950943</v>
      </c>
      <c r="K1508" s="19">
        <v>22.5</v>
      </c>
    </row>
    <row r="1509" spans="1:11" hidden="1" x14ac:dyDescent="0.35">
      <c r="A1509" t="s">
        <v>252</v>
      </c>
      <c r="B1509">
        <v>2020</v>
      </c>
      <c r="C1509" s="10">
        <v>43702</v>
      </c>
      <c r="D1509" t="s">
        <v>253</v>
      </c>
      <c r="E1509" t="s">
        <v>91</v>
      </c>
      <c r="F1509">
        <v>3</v>
      </c>
      <c r="G1509">
        <v>4</v>
      </c>
      <c r="H1509" t="s">
        <v>259</v>
      </c>
      <c r="I1509" t="s">
        <v>31</v>
      </c>
      <c r="J1509" t="e">
        <v>#N/A</v>
      </c>
      <c r="K1509" s="19">
        <v>24.9</v>
      </c>
    </row>
    <row r="1510" spans="1:11" hidden="1" x14ac:dyDescent="0.35">
      <c r="A1510" t="s">
        <v>252</v>
      </c>
      <c r="B1510">
        <v>2020</v>
      </c>
      <c r="C1510" s="10">
        <v>43702</v>
      </c>
      <c r="D1510" t="s">
        <v>253</v>
      </c>
      <c r="E1510" t="s">
        <v>91</v>
      </c>
      <c r="F1510">
        <v>3</v>
      </c>
      <c r="G1510">
        <v>5</v>
      </c>
      <c r="H1510" t="s">
        <v>242</v>
      </c>
      <c r="I1510" t="s">
        <v>102</v>
      </c>
      <c r="J1510">
        <v>10007811716</v>
      </c>
      <c r="K1510" s="19">
        <v>26.5</v>
      </c>
    </row>
    <row r="1511" spans="1:11" hidden="1" x14ac:dyDescent="0.35">
      <c r="A1511" t="s">
        <v>252</v>
      </c>
      <c r="B1511">
        <v>2020</v>
      </c>
      <c r="C1511" s="10">
        <v>43702</v>
      </c>
      <c r="D1511" t="s">
        <v>253</v>
      </c>
      <c r="E1511" t="s">
        <v>91</v>
      </c>
      <c r="F1511">
        <v>4</v>
      </c>
      <c r="G1511">
        <v>1</v>
      </c>
      <c r="H1511" t="s">
        <v>221</v>
      </c>
      <c r="I1511" t="s">
        <v>31</v>
      </c>
      <c r="J1511">
        <v>10008098470</v>
      </c>
      <c r="K1511" s="19">
        <v>34.5</v>
      </c>
    </row>
    <row r="1512" spans="1:11" hidden="1" x14ac:dyDescent="0.35">
      <c r="A1512" t="s">
        <v>252</v>
      </c>
      <c r="B1512">
        <v>2020</v>
      </c>
      <c r="C1512" s="10">
        <v>43702</v>
      </c>
      <c r="D1512" t="s">
        <v>253</v>
      </c>
      <c r="E1512" t="s">
        <v>91</v>
      </c>
      <c r="F1512">
        <v>4</v>
      </c>
      <c r="G1512">
        <v>2</v>
      </c>
      <c r="H1512" t="s">
        <v>115</v>
      </c>
      <c r="I1512" t="s">
        <v>102</v>
      </c>
      <c r="J1512">
        <v>10009009159</v>
      </c>
      <c r="K1512" s="19">
        <v>24.5</v>
      </c>
    </row>
    <row r="1513" spans="1:11" hidden="1" x14ac:dyDescent="0.35">
      <c r="A1513" t="s">
        <v>252</v>
      </c>
      <c r="B1513">
        <v>2020</v>
      </c>
      <c r="C1513" s="10">
        <v>43702</v>
      </c>
      <c r="D1513" t="s">
        <v>253</v>
      </c>
      <c r="E1513" t="s">
        <v>91</v>
      </c>
      <c r="F1513">
        <v>4</v>
      </c>
      <c r="G1513">
        <v>3</v>
      </c>
      <c r="H1513" t="s">
        <v>67</v>
      </c>
      <c r="I1513" t="s">
        <v>31</v>
      </c>
      <c r="J1513">
        <v>10007827880</v>
      </c>
      <c r="K1513" s="19">
        <v>25.8</v>
      </c>
    </row>
    <row r="1514" spans="1:11" hidden="1" x14ac:dyDescent="0.35">
      <c r="A1514" t="s">
        <v>252</v>
      </c>
      <c r="B1514">
        <v>2020</v>
      </c>
      <c r="C1514" s="10">
        <v>43702</v>
      </c>
      <c r="D1514" t="s">
        <v>253</v>
      </c>
      <c r="E1514" t="s">
        <v>91</v>
      </c>
      <c r="F1514">
        <v>4</v>
      </c>
      <c r="G1514">
        <v>4</v>
      </c>
      <c r="H1514" t="s">
        <v>180</v>
      </c>
      <c r="I1514" t="s">
        <v>31</v>
      </c>
      <c r="J1514">
        <v>10090680735</v>
      </c>
      <c r="K1514" s="19">
        <v>26.9</v>
      </c>
    </row>
    <row r="1515" spans="1:11" hidden="1" x14ac:dyDescent="0.35">
      <c r="A1515" t="s">
        <v>252</v>
      </c>
      <c r="B1515">
        <v>2020</v>
      </c>
      <c r="C1515" s="10">
        <v>43702</v>
      </c>
      <c r="D1515" t="s">
        <v>253</v>
      </c>
      <c r="E1515" t="s">
        <v>91</v>
      </c>
      <c r="F1515">
        <v>4</v>
      </c>
      <c r="G1515">
        <v>5</v>
      </c>
      <c r="H1515" t="s">
        <v>260</v>
      </c>
      <c r="I1515" t="s">
        <v>31</v>
      </c>
      <c r="J1515" t="e">
        <v>#N/A</v>
      </c>
      <c r="K1515" s="19">
        <v>21</v>
      </c>
    </row>
    <row r="1516" spans="1:11" hidden="1" x14ac:dyDescent="0.35">
      <c r="A1516" t="s">
        <v>252</v>
      </c>
      <c r="B1516">
        <v>2020</v>
      </c>
      <c r="C1516" s="10">
        <v>43702</v>
      </c>
      <c r="D1516" t="s">
        <v>253</v>
      </c>
      <c r="E1516" t="s">
        <v>91</v>
      </c>
      <c r="F1516">
        <v>4</v>
      </c>
      <c r="G1516">
        <v>6</v>
      </c>
      <c r="H1516" t="s">
        <v>197</v>
      </c>
      <c r="I1516" t="s">
        <v>198</v>
      </c>
      <c r="J1516">
        <v>10003100142</v>
      </c>
      <c r="K1516" s="19">
        <v>33.4</v>
      </c>
    </row>
    <row r="1517" spans="1:11" hidden="1" x14ac:dyDescent="0.35">
      <c r="A1517" t="s">
        <v>252</v>
      </c>
      <c r="B1517">
        <v>2020</v>
      </c>
      <c r="C1517" s="10">
        <v>43702</v>
      </c>
      <c r="D1517" t="s">
        <v>253</v>
      </c>
      <c r="E1517" t="s">
        <v>91</v>
      </c>
      <c r="F1517">
        <v>5</v>
      </c>
      <c r="G1517">
        <v>1</v>
      </c>
      <c r="H1517" t="s">
        <v>219</v>
      </c>
      <c r="I1517" t="s">
        <v>23</v>
      </c>
      <c r="J1517">
        <v>10050887493</v>
      </c>
      <c r="K1517" s="19">
        <v>36</v>
      </c>
    </row>
    <row r="1518" spans="1:11" hidden="1" x14ac:dyDescent="0.35">
      <c r="A1518" t="s">
        <v>252</v>
      </c>
      <c r="B1518">
        <v>2020</v>
      </c>
      <c r="C1518" s="10">
        <v>43702</v>
      </c>
      <c r="D1518" t="s">
        <v>253</v>
      </c>
      <c r="E1518" t="s">
        <v>91</v>
      </c>
      <c r="F1518">
        <v>5</v>
      </c>
      <c r="G1518">
        <v>2</v>
      </c>
      <c r="H1518" t="s">
        <v>261</v>
      </c>
      <c r="I1518" t="s">
        <v>113</v>
      </c>
      <c r="J1518">
        <v>10007499292</v>
      </c>
      <c r="K1518" s="19">
        <v>26.9</v>
      </c>
    </row>
    <row r="1519" spans="1:11" hidden="1" x14ac:dyDescent="0.35">
      <c r="A1519" t="s">
        <v>252</v>
      </c>
      <c r="B1519">
        <v>2020</v>
      </c>
      <c r="C1519" s="10">
        <v>43702</v>
      </c>
      <c r="D1519" t="s">
        <v>253</v>
      </c>
      <c r="E1519" t="s">
        <v>91</v>
      </c>
      <c r="F1519">
        <v>5</v>
      </c>
      <c r="G1519">
        <v>3</v>
      </c>
      <c r="H1519" t="s">
        <v>262</v>
      </c>
      <c r="I1519" t="s">
        <v>31</v>
      </c>
      <c r="J1519">
        <v>10010638961</v>
      </c>
      <c r="K1519" s="19">
        <v>24.2</v>
      </c>
    </row>
    <row r="1520" spans="1:11" hidden="1" x14ac:dyDescent="0.35">
      <c r="A1520" t="s">
        <v>252</v>
      </c>
      <c r="B1520">
        <v>2020</v>
      </c>
      <c r="C1520" s="10">
        <v>43702</v>
      </c>
      <c r="D1520" t="s">
        <v>253</v>
      </c>
      <c r="E1520" t="s">
        <v>91</v>
      </c>
      <c r="F1520">
        <v>5</v>
      </c>
      <c r="G1520">
        <v>4</v>
      </c>
      <c r="H1520" t="s">
        <v>112</v>
      </c>
      <c r="I1520" t="s">
        <v>113</v>
      </c>
      <c r="J1520">
        <v>10009967641</v>
      </c>
      <c r="K1520" s="19">
        <v>22.3</v>
      </c>
    </row>
    <row r="1521" spans="1:11" hidden="1" x14ac:dyDescent="0.35">
      <c r="A1521" t="s">
        <v>252</v>
      </c>
      <c r="B1521">
        <v>2020</v>
      </c>
      <c r="C1521" s="10">
        <v>43702</v>
      </c>
      <c r="D1521" t="s">
        <v>253</v>
      </c>
      <c r="E1521" t="s">
        <v>91</v>
      </c>
      <c r="F1521">
        <v>5</v>
      </c>
      <c r="G1521">
        <v>5</v>
      </c>
      <c r="H1521" t="s">
        <v>229</v>
      </c>
      <c r="I1521" t="s">
        <v>152</v>
      </c>
      <c r="J1521">
        <v>10011155990</v>
      </c>
      <c r="K1521" s="19">
        <v>21.5</v>
      </c>
    </row>
    <row r="1522" spans="1:11" hidden="1" x14ac:dyDescent="0.35">
      <c r="A1522" t="s">
        <v>252</v>
      </c>
      <c r="B1522">
        <v>2020</v>
      </c>
      <c r="C1522" s="10">
        <v>43702</v>
      </c>
      <c r="D1522" t="s">
        <v>253</v>
      </c>
      <c r="E1522" t="s">
        <v>91</v>
      </c>
      <c r="F1522">
        <v>5</v>
      </c>
      <c r="G1522">
        <v>6</v>
      </c>
      <c r="H1522" t="s">
        <v>263</v>
      </c>
      <c r="I1522" t="s">
        <v>116</v>
      </c>
      <c r="J1522">
        <v>10052265705</v>
      </c>
      <c r="K1522" s="19">
        <v>26.4</v>
      </c>
    </row>
    <row r="1523" spans="1:11" hidden="1" x14ac:dyDescent="0.35">
      <c r="A1523" t="s">
        <v>252</v>
      </c>
      <c r="B1523">
        <v>2020</v>
      </c>
      <c r="C1523" s="10">
        <v>43702</v>
      </c>
      <c r="D1523" t="s">
        <v>253</v>
      </c>
      <c r="E1523" t="s">
        <v>117</v>
      </c>
      <c r="F1523">
        <v>1</v>
      </c>
      <c r="G1523">
        <v>1</v>
      </c>
      <c r="H1523" t="s">
        <v>112</v>
      </c>
      <c r="I1523" t="s">
        <v>113</v>
      </c>
      <c r="J1523">
        <v>10009967641</v>
      </c>
      <c r="K1523" s="19">
        <v>22.3</v>
      </c>
    </row>
    <row r="1524" spans="1:11" hidden="1" x14ac:dyDescent="0.35">
      <c r="A1524" t="s">
        <v>252</v>
      </c>
      <c r="B1524">
        <v>2020</v>
      </c>
      <c r="C1524" s="10">
        <v>43702</v>
      </c>
      <c r="D1524" t="s">
        <v>253</v>
      </c>
      <c r="E1524" t="s">
        <v>117</v>
      </c>
      <c r="F1524">
        <v>1</v>
      </c>
      <c r="G1524">
        <v>2</v>
      </c>
      <c r="H1524" t="s">
        <v>197</v>
      </c>
      <c r="I1524" t="s">
        <v>198</v>
      </c>
      <c r="J1524">
        <v>10003100142</v>
      </c>
      <c r="K1524" s="19">
        <v>33.4</v>
      </c>
    </row>
    <row r="1525" spans="1:11" hidden="1" x14ac:dyDescent="0.35">
      <c r="A1525" t="s">
        <v>252</v>
      </c>
      <c r="B1525">
        <v>2020</v>
      </c>
      <c r="C1525" s="10">
        <v>43702</v>
      </c>
      <c r="D1525" t="s">
        <v>253</v>
      </c>
      <c r="E1525" t="s">
        <v>117</v>
      </c>
      <c r="F1525">
        <v>1</v>
      </c>
      <c r="G1525">
        <v>3</v>
      </c>
      <c r="H1525" t="s">
        <v>180</v>
      </c>
      <c r="I1525" t="s">
        <v>31</v>
      </c>
      <c r="J1525">
        <v>10090680735</v>
      </c>
      <c r="K1525" s="19">
        <v>26.9</v>
      </c>
    </row>
    <row r="1526" spans="1:11" hidden="1" x14ac:dyDescent="0.35">
      <c r="A1526" t="s">
        <v>252</v>
      </c>
      <c r="B1526">
        <v>2020</v>
      </c>
      <c r="C1526" s="10">
        <v>43702</v>
      </c>
      <c r="D1526" t="s">
        <v>253</v>
      </c>
      <c r="E1526" t="s">
        <v>117</v>
      </c>
      <c r="F1526">
        <v>1</v>
      </c>
      <c r="G1526">
        <v>4</v>
      </c>
      <c r="H1526" t="s">
        <v>143</v>
      </c>
      <c r="I1526" t="s">
        <v>95</v>
      </c>
      <c r="J1526">
        <v>10009181234</v>
      </c>
      <c r="K1526" s="19">
        <v>24.4</v>
      </c>
    </row>
    <row r="1527" spans="1:11" hidden="1" x14ac:dyDescent="0.35">
      <c r="A1527" t="s">
        <v>252</v>
      </c>
      <c r="B1527">
        <v>2020</v>
      </c>
      <c r="C1527" s="10">
        <v>43702</v>
      </c>
      <c r="D1527" t="s">
        <v>253</v>
      </c>
      <c r="E1527" t="s">
        <v>117</v>
      </c>
      <c r="F1527">
        <v>2</v>
      </c>
      <c r="G1527">
        <v>1</v>
      </c>
      <c r="H1527" t="s">
        <v>30</v>
      </c>
      <c r="I1527" t="s">
        <v>31</v>
      </c>
      <c r="J1527">
        <v>10010773549</v>
      </c>
      <c r="K1527" s="19">
        <v>23.5</v>
      </c>
    </row>
    <row r="1528" spans="1:11" hidden="1" x14ac:dyDescent="0.35">
      <c r="A1528" t="s">
        <v>252</v>
      </c>
      <c r="B1528">
        <v>2020</v>
      </c>
      <c r="C1528" s="10">
        <v>43702</v>
      </c>
      <c r="D1528" t="s">
        <v>253</v>
      </c>
      <c r="E1528" t="s">
        <v>117</v>
      </c>
      <c r="F1528">
        <v>2</v>
      </c>
      <c r="G1528">
        <v>2</v>
      </c>
      <c r="H1528" t="s">
        <v>259</v>
      </c>
      <c r="I1528" t="s">
        <v>31</v>
      </c>
      <c r="J1528" t="e">
        <v>#N/A</v>
      </c>
      <c r="K1528" s="19">
        <v>24.9</v>
      </c>
    </row>
    <row r="1529" spans="1:11" hidden="1" x14ac:dyDescent="0.35">
      <c r="A1529" t="s">
        <v>252</v>
      </c>
      <c r="B1529">
        <v>2020</v>
      </c>
      <c r="C1529" s="10">
        <v>43702</v>
      </c>
      <c r="D1529" t="s">
        <v>253</v>
      </c>
      <c r="E1529" t="s">
        <v>117</v>
      </c>
      <c r="F1529">
        <v>2</v>
      </c>
      <c r="G1529">
        <v>3</v>
      </c>
      <c r="H1529" t="s">
        <v>254</v>
      </c>
      <c r="I1529" t="s">
        <v>31</v>
      </c>
      <c r="J1529">
        <v>10005964571</v>
      </c>
      <c r="K1529" s="19">
        <v>29.6</v>
      </c>
    </row>
    <row r="1530" spans="1:11" hidden="1" x14ac:dyDescent="0.35">
      <c r="A1530" t="s">
        <v>252</v>
      </c>
      <c r="B1530">
        <v>2020</v>
      </c>
      <c r="C1530" s="10">
        <v>43702</v>
      </c>
      <c r="D1530" t="s">
        <v>253</v>
      </c>
      <c r="E1530" t="s">
        <v>117</v>
      </c>
      <c r="F1530">
        <v>2</v>
      </c>
      <c r="G1530">
        <v>4</v>
      </c>
      <c r="H1530" t="s">
        <v>229</v>
      </c>
      <c r="I1530" t="s">
        <v>152</v>
      </c>
      <c r="J1530">
        <v>10011155990</v>
      </c>
      <c r="K1530" s="19">
        <v>21.5</v>
      </c>
    </row>
    <row r="1531" spans="1:11" hidden="1" x14ac:dyDescent="0.35">
      <c r="A1531" t="s">
        <v>252</v>
      </c>
      <c r="B1531">
        <v>2020</v>
      </c>
      <c r="C1531" s="10">
        <v>43702</v>
      </c>
      <c r="D1531" t="s">
        <v>253</v>
      </c>
      <c r="E1531" t="s">
        <v>117</v>
      </c>
      <c r="F1531">
        <v>3</v>
      </c>
      <c r="G1531">
        <v>1</v>
      </c>
      <c r="H1531" t="s">
        <v>258</v>
      </c>
      <c r="I1531" t="s">
        <v>256</v>
      </c>
      <c r="J1531">
        <v>10010797393</v>
      </c>
      <c r="K1531" s="19">
        <v>21.9</v>
      </c>
    </row>
    <row r="1532" spans="1:11" hidden="1" x14ac:dyDescent="0.35">
      <c r="A1532" t="s">
        <v>252</v>
      </c>
      <c r="B1532">
        <v>2020</v>
      </c>
      <c r="C1532" s="10">
        <v>43702</v>
      </c>
      <c r="D1532" t="s">
        <v>253</v>
      </c>
      <c r="E1532" t="s">
        <v>117</v>
      </c>
      <c r="F1532">
        <v>3</v>
      </c>
      <c r="G1532">
        <v>2</v>
      </c>
      <c r="H1532" t="s">
        <v>255</v>
      </c>
      <c r="I1532" t="s">
        <v>256</v>
      </c>
      <c r="J1532">
        <v>10011164074</v>
      </c>
      <c r="K1532" s="19">
        <v>20.9</v>
      </c>
    </row>
    <row r="1533" spans="1:11" hidden="1" x14ac:dyDescent="0.35">
      <c r="A1533" t="s">
        <v>252</v>
      </c>
      <c r="B1533">
        <v>2020</v>
      </c>
      <c r="C1533" s="10">
        <v>43702</v>
      </c>
      <c r="D1533" t="s">
        <v>253</v>
      </c>
      <c r="E1533" t="s">
        <v>117</v>
      </c>
      <c r="F1533">
        <v>3</v>
      </c>
      <c r="G1533">
        <v>3</v>
      </c>
      <c r="H1533" t="s">
        <v>125</v>
      </c>
      <c r="I1533" t="s">
        <v>113</v>
      </c>
      <c r="J1533">
        <v>10017950943</v>
      </c>
      <c r="K1533" s="19">
        <v>22.5</v>
      </c>
    </row>
    <row r="1534" spans="1:11" hidden="1" x14ac:dyDescent="0.35">
      <c r="A1534" t="s">
        <v>252</v>
      </c>
      <c r="B1534">
        <v>2020</v>
      </c>
      <c r="C1534" s="10">
        <v>43702</v>
      </c>
      <c r="D1534" t="s">
        <v>253</v>
      </c>
      <c r="E1534" t="s">
        <v>117</v>
      </c>
      <c r="F1534">
        <v>3</v>
      </c>
      <c r="G1534">
        <v>4</v>
      </c>
      <c r="H1534" t="s">
        <v>260</v>
      </c>
      <c r="I1534" t="s">
        <v>31</v>
      </c>
      <c r="J1534" t="e">
        <v>#N/A</v>
      </c>
      <c r="K1534" s="19">
        <v>21</v>
      </c>
    </row>
    <row r="1535" spans="1:11" hidden="1" x14ac:dyDescent="0.35">
      <c r="A1535" t="s">
        <v>252</v>
      </c>
      <c r="B1535">
        <v>2020</v>
      </c>
      <c r="C1535" s="10">
        <v>43702</v>
      </c>
      <c r="D1535" t="s">
        <v>253</v>
      </c>
      <c r="E1535" t="s">
        <v>117</v>
      </c>
      <c r="F1535">
        <v>4</v>
      </c>
      <c r="G1535">
        <v>1</v>
      </c>
      <c r="H1535" t="s">
        <v>67</v>
      </c>
      <c r="I1535" t="s">
        <v>31</v>
      </c>
      <c r="J1535">
        <v>10007827880</v>
      </c>
      <c r="K1535" s="19">
        <v>25.8</v>
      </c>
    </row>
    <row r="1536" spans="1:11" hidden="1" x14ac:dyDescent="0.35">
      <c r="A1536" t="s">
        <v>252</v>
      </c>
      <c r="B1536">
        <v>2020</v>
      </c>
      <c r="C1536" s="10">
        <v>43702</v>
      </c>
      <c r="D1536" t="s">
        <v>253</v>
      </c>
      <c r="E1536" t="s">
        <v>117</v>
      </c>
      <c r="F1536">
        <v>4</v>
      </c>
      <c r="G1536">
        <v>2</v>
      </c>
      <c r="H1536" t="s">
        <v>242</v>
      </c>
      <c r="I1536" t="s">
        <v>102</v>
      </c>
      <c r="J1536">
        <v>10007811716</v>
      </c>
      <c r="K1536" s="19">
        <v>26.5</v>
      </c>
    </row>
    <row r="1537" spans="1:11" hidden="1" x14ac:dyDescent="0.35">
      <c r="A1537" t="s">
        <v>252</v>
      </c>
      <c r="B1537">
        <v>2020</v>
      </c>
      <c r="C1537" s="10">
        <v>43702</v>
      </c>
      <c r="D1537" t="s">
        <v>253</v>
      </c>
      <c r="E1537" t="s">
        <v>117</v>
      </c>
      <c r="F1537">
        <v>4</v>
      </c>
      <c r="G1537">
        <v>3</v>
      </c>
      <c r="H1537" t="s">
        <v>262</v>
      </c>
      <c r="I1537" t="s">
        <v>31</v>
      </c>
      <c r="J1537">
        <v>10010638961</v>
      </c>
      <c r="K1537" s="19">
        <v>24.2</v>
      </c>
    </row>
    <row r="1538" spans="1:11" hidden="1" x14ac:dyDescent="0.35">
      <c r="A1538" t="s">
        <v>252</v>
      </c>
      <c r="B1538">
        <v>2020</v>
      </c>
      <c r="C1538" s="10">
        <v>43702</v>
      </c>
      <c r="D1538" t="s">
        <v>253</v>
      </c>
      <c r="E1538" t="s">
        <v>117</v>
      </c>
      <c r="F1538">
        <v>4</v>
      </c>
      <c r="G1538">
        <v>4</v>
      </c>
      <c r="H1538" t="s">
        <v>186</v>
      </c>
      <c r="I1538" t="s">
        <v>95</v>
      </c>
      <c r="J1538">
        <v>10009181032</v>
      </c>
      <c r="K1538" s="19">
        <v>24.6</v>
      </c>
    </row>
    <row r="1539" spans="1:11" hidden="1" x14ac:dyDescent="0.35">
      <c r="A1539" t="s">
        <v>252</v>
      </c>
      <c r="B1539">
        <v>2020</v>
      </c>
      <c r="C1539" s="10">
        <v>43702</v>
      </c>
      <c r="D1539" t="s">
        <v>253</v>
      </c>
      <c r="E1539" t="s">
        <v>119</v>
      </c>
      <c r="F1539">
        <v>1</v>
      </c>
      <c r="G1539">
        <v>1</v>
      </c>
      <c r="H1539" t="s">
        <v>257</v>
      </c>
      <c r="I1539" t="s">
        <v>31</v>
      </c>
      <c r="J1539">
        <v>10005964672</v>
      </c>
      <c r="K1539" s="19">
        <v>29.6</v>
      </c>
    </row>
    <row r="1540" spans="1:11" hidden="1" x14ac:dyDescent="0.35">
      <c r="A1540" t="s">
        <v>252</v>
      </c>
      <c r="B1540">
        <v>2020</v>
      </c>
      <c r="C1540" s="10">
        <v>43702</v>
      </c>
      <c r="D1540" t="s">
        <v>253</v>
      </c>
      <c r="E1540" t="s">
        <v>119</v>
      </c>
      <c r="F1540">
        <v>1</v>
      </c>
      <c r="G1540">
        <v>2</v>
      </c>
      <c r="H1540" t="s">
        <v>30</v>
      </c>
      <c r="I1540" t="s">
        <v>31</v>
      </c>
      <c r="J1540">
        <v>10010773549</v>
      </c>
      <c r="K1540" s="19">
        <v>23.5</v>
      </c>
    </row>
    <row r="1541" spans="1:11" hidden="1" x14ac:dyDescent="0.35">
      <c r="A1541" t="s">
        <v>252</v>
      </c>
      <c r="B1541">
        <v>2020</v>
      </c>
      <c r="C1541" s="10">
        <v>43702</v>
      </c>
      <c r="D1541" t="s">
        <v>253</v>
      </c>
      <c r="E1541" t="s">
        <v>119</v>
      </c>
      <c r="F1541">
        <v>1</v>
      </c>
      <c r="G1541">
        <v>3</v>
      </c>
      <c r="H1541" t="s">
        <v>193</v>
      </c>
      <c r="I1541" t="s">
        <v>31</v>
      </c>
      <c r="J1541">
        <v>10005727327</v>
      </c>
      <c r="K1541" s="19">
        <v>33.6</v>
      </c>
    </row>
    <row r="1542" spans="1:11" hidden="1" x14ac:dyDescent="0.35">
      <c r="A1542" t="s">
        <v>252</v>
      </c>
      <c r="B1542">
        <v>2020</v>
      </c>
      <c r="C1542" s="10">
        <v>43702</v>
      </c>
      <c r="D1542" t="s">
        <v>253</v>
      </c>
      <c r="E1542" t="s">
        <v>119</v>
      </c>
      <c r="F1542">
        <v>1</v>
      </c>
      <c r="G1542">
        <v>4</v>
      </c>
      <c r="H1542" t="s">
        <v>221</v>
      </c>
      <c r="I1542" t="s">
        <v>31</v>
      </c>
      <c r="J1542">
        <v>10008098470</v>
      </c>
      <c r="K1542" s="19">
        <v>34.5</v>
      </c>
    </row>
    <row r="1543" spans="1:11" hidden="1" x14ac:dyDescent="0.35">
      <c r="A1543" t="s">
        <v>252</v>
      </c>
      <c r="B1543">
        <v>2020</v>
      </c>
      <c r="C1543" s="10">
        <v>43702</v>
      </c>
      <c r="D1543" t="s">
        <v>253</v>
      </c>
      <c r="E1543" t="s">
        <v>119</v>
      </c>
      <c r="F1543">
        <v>1</v>
      </c>
      <c r="G1543">
        <v>5</v>
      </c>
      <c r="H1543" t="s">
        <v>258</v>
      </c>
      <c r="I1543" t="s">
        <v>256</v>
      </c>
      <c r="J1543">
        <v>10010797393</v>
      </c>
      <c r="K1543" s="19">
        <v>21.9</v>
      </c>
    </row>
    <row r="1544" spans="1:11" hidden="1" x14ac:dyDescent="0.35">
      <c r="A1544" t="s">
        <v>252</v>
      </c>
      <c r="B1544">
        <v>2020</v>
      </c>
      <c r="C1544" s="10">
        <v>43702</v>
      </c>
      <c r="D1544" t="s">
        <v>253</v>
      </c>
      <c r="E1544" t="s">
        <v>119</v>
      </c>
      <c r="F1544">
        <v>1</v>
      </c>
      <c r="G1544">
        <v>6</v>
      </c>
      <c r="H1544" t="s">
        <v>242</v>
      </c>
      <c r="I1544" t="s">
        <v>102</v>
      </c>
      <c r="J1544">
        <v>10007811716</v>
      </c>
      <c r="K1544" s="19">
        <v>26.5</v>
      </c>
    </row>
    <row r="1545" spans="1:11" hidden="1" x14ac:dyDescent="0.35">
      <c r="A1545" t="s">
        <v>252</v>
      </c>
      <c r="B1545">
        <v>2020</v>
      </c>
      <c r="C1545" s="10">
        <v>43702</v>
      </c>
      <c r="D1545" t="s">
        <v>253</v>
      </c>
      <c r="E1545" t="s">
        <v>119</v>
      </c>
      <c r="F1545">
        <v>2</v>
      </c>
      <c r="G1545">
        <v>1</v>
      </c>
      <c r="H1545" t="s">
        <v>195</v>
      </c>
      <c r="I1545" t="s">
        <v>31</v>
      </c>
      <c r="J1545">
        <v>10005964470</v>
      </c>
      <c r="K1545" s="19">
        <v>30.4</v>
      </c>
    </row>
    <row r="1546" spans="1:11" hidden="1" x14ac:dyDescent="0.35">
      <c r="A1546" t="s">
        <v>252</v>
      </c>
      <c r="B1546">
        <v>2020</v>
      </c>
      <c r="C1546" s="10">
        <v>43702</v>
      </c>
      <c r="D1546" t="s">
        <v>253</v>
      </c>
      <c r="E1546" t="s">
        <v>119</v>
      </c>
      <c r="F1546">
        <v>2</v>
      </c>
      <c r="G1546">
        <v>2</v>
      </c>
      <c r="H1546" t="s">
        <v>112</v>
      </c>
      <c r="I1546" t="s">
        <v>113</v>
      </c>
      <c r="J1546">
        <v>10009967641</v>
      </c>
      <c r="K1546" s="19">
        <v>22.3</v>
      </c>
    </row>
    <row r="1547" spans="1:11" hidden="1" x14ac:dyDescent="0.35">
      <c r="A1547" t="s">
        <v>252</v>
      </c>
      <c r="B1547">
        <v>2020</v>
      </c>
      <c r="C1547" s="10">
        <v>43702</v>
      </c>
      <c r="D1547" t="s">
        <v>253</v>
      </c>
      <c r="E1547" t="s">
        <v>119</v>
      </c>
      <c r="F1547">
        <v>2</v>
      </c>
      <c r="G1547">
        <v>3</v>
      </c>
      <c r="H1547" t="s">
        <v>97</v>
      </c>
      <c r="I1547" t="s">
        <v>29</v>
      </c>
      <c r="J1547">
        <v>10048325582</v>
      </c>
      <c r="K1547" s="19">
        <v>27.6</v>
      </c>
    </row>
    <row r="1548" spans="1:11" hidden="1" x14ac:dyDescent="0.35">
      <c r="A1548" t="s">
        <v>252</v>
      </c>
      <c r="B1548">
        <v>2020</v>
      </c>
      <c r="C1548" s="10">
        <v>43702</v>
      </c>
      <c r="D1548" t="s">
        <v>253</v>
      </c>
      <c r="E1548" t="s">
        <v>119</v>
      </c>
      <c r="F1548">
        <v>2</v>
      </c>
      <c r="G1548">
        <v>4</v>
      </c>
      <c r="H1548" t="s">
        <v>219</v>
      </c>
      <c r="I1548" t="s">
        <v>23</v>
      </c>
      <c r="J1548">
        <v>10050887493</v>
      </c>
      <c r="K1548" s="19">
        <v>36</v>
      </c>
    </row>
    <row r="1549" spans="1:11" hidden="1" x14ac:dyDescent="0.35">
      <c r="A1549" t="s">
        <v>252</v>
      </c>
      <c r="B1549">
        <v>2020</v>
      </c>
      <c r="C1549" s="10">
        <v>43702</v>
      </c>
      <c r="D1549" t="s">
        <v>253</v>
      </c>
      <c r="E1549" t="s">
        <v>119</v>
      </c>
      <c r="F1549">
        <v>2</v>
      </c>
      <c r="G1549">
        <v>5</v>
      </c>
      <c r="H1549" t="s">
        <v>255</v>
      </c>
      <c r="I1549" t="s">
        <v>256</v>
      </c>
      <c r="J1549">
        <v>10011164074</v>
      </c>
      <c r="K1549" s="19">
        <v>20.9</v>
      </c>
    </row>
    <row r="1550" spans="1:11" hidden="1" x14ac:dyDescent="0.35">
      <c r="A1550" t="s">
        <v>252</v>
      </c>
      <c r="B1550">
        <v>2020</v>
      </c>
      <c r="C1550" s="10">
        <v>43702</v>
      </c>
      <c r="D1550" t="s">
        <v>253</v>
      </c>
      <c r="E1550" t="s">
        <v>119</v>
      </c>
      <c r="F1550">
        <v>2</v>
      </c>
      <c r="G1550">
        <v>6</v>
      </c>
      <c r="H1550" t="s">
        <v>67</v>
      </c>
      <c r="I1550" t="s">
        <v>31</v>
      </c>
      <c r="J1550">
        <v>10007827880</v>
      </c>
      <c r="K1550" s="19">
        <v>25.8</v>
      </c>
    </row>
    <row r="1551" spans="1:11" hidden="1" x14ac:dyDescent="0.35">
      <c r="A1551" t="s">
        <v>252</v>
      </c>
      <c r="B1551">
        <v>2020</v>
      </c>
      <c r="C1551" s="10">
        <v>43702</v>
      </c>
      <c r="D1551" t="s">
        <v>253</v>
      </c>
      <c r="E1551" t="s">
        <v>119</v>
      </c>
      <c r="F1551">
        <v>3</v>
      </c>
      <c r="G1551">
        <v>1</v>
      </c>
      <c r="H1551" t="s">
        <v>106</v>
      </c>
      <c r="I1551" t="s">
        <v>102</v>
      </c>
      <c r="J1551">
        <v>10006894559</v>
      </c>
      <c r="K1551" s="19">
        <v>27</v>
      </c>
    </row>
    <row r="1552" spans="1:11" hidden="1" x14ac:dyDescent="0.35">
      <c r="A1552" t="s">
        <v>252</v>
      </c>
      <c r="B1552">
        <v>2020</v>
      </c>
      <c r="C1552" s="10">
        <v>43702</v>
      </c>
      <c r="D1552" t="s">
        <v>253</v>
      </c>
      <c r="E1552" t="s">
        <v>119</v>
      </c>
      <c r="F1552">
        <v>3</v>
      </c>
      <c r="G1552">
        <v>2</v>
      </c>
      <c r="H1552" t="s">
        <v>115</v>
      </c>
      <c r="I1552" t="s">
        <v>102</v>
      </c>
      <c r="J1552">
        <v>10009009159</v>
      </c>
      <c r="K1552" s="19">
        <v>24.5</v>
      </c>
    </row>
    <row r="1553" spans="1:11" hidden="1" x14ac:dyDescent="0.35">
      <c r="A1553" t="s">
        <v>252</v>
      </c>
      <c r="B1553">
        <v>2020</v>
      </c>
      <c r="C1553" s="10">
        <v>43702</v>
      </c>
      <c r="D1553" t="s">
        <v>253</v>
      </c>
      <c r="E1553" t="s">
        <v>119</v>
      </c>
      <c r="F1553">
        <v>3</v>
      </c>
      <c r="G1553">
        <v>3</v>
      </c>
      <c r="H1553" t="s">
        <v>197</v>
      </c>
      <c r="I1553" t="s">
        <v>198</v>
      </c>
      <c r="J1553">
        <v>10003100142</v>
      </c>
      <c r="K1553" s="19">
        <v>33.4</v>
      </c>
    </row>
    <row r="1554" spans="1:11" hidden="1" x14ac:dyDescent="0.35">
      <c r="A1554" t="s">
        <v>252</v>
      </c>
      <c r="B1554">
        <v>2020</v>
      </c>
      <c r="C1554" s="10">
        <v>43702</v>
      </c>
      <c r="D1554" t="s">
        <v>253</v>
      </c>
      <c r="E1554" t="s">
        <v>119</v>
      </c>
      <c r="F1554">
        <v>3</v>
      </c>
      <c r="G1554">
        <v>4</v>
      </c>
      <c r="H1554" t="s">
        <v>203</v>
      </c>
      <c r="I1554" t="s">
        <v>198</v>
      </c>
      <c r="J1554">
        <v>10051694112</v>
      </c>
      <c r="K1554" s="19">
        <v>32.700000000000003</v>
      </c>
    </row>
    <row r="1555" spans="1:11" hidden="1" x14ac:dyDescent="0.35">
      <c r="A1555" t="s">
        <v>252</v>
      </c>
      <c r="B1555">
        <v>2020</v>
      </c>
      <c r="C1555" s="10">
        <v>43702</v>
      </c>
      <c r="D1555" t="s">
        <v>253</v>
      </c>
      <c r="E1555" t="s">
        <v>119</v>
      </c>
      <c r="F1555">
        <v>3</v>
      </c>
      <c r="G1555">
        <v>5</v>
      </c>
      <c r="H1555" t="s">
        <v>259</v>
      </c>
      <c r="I1555" t="s">
        <v>31</v>
      </c>
      <c r="J1555" t="e">
        <v>#N/A</v>
      </c>
      <c r="K1555" s="19">
        <v>24.9</v>
      </c>
    </row>
    <row r="1556" spans="1:11" hidden="1" x14ac:dyDescent="0.35">
      <c r="A1556" t="s">
        <v>252</v>
      </c>
      <c r="B1556">
        <v>2020</v>
      </c>
      <c r="C1556" s="10">
        <v>43702</v>
      </c>
      <c r="D1556" t="s">
        <v>253</v>
      </c>
      <c r="E1556" t="s">
        <v>119</v>
      </c>
      <c r="F1556">
        <v>3</v>
      </c>
      <c r="G1556">
        <v>6</v>
      </c>
      <c r="H1556" t="s">
        <v>261</v>
      </c>
      <c r="I1556" t="s">
        <v>113</v>
      </c>
      <c r="J1556">
        <v>10007499292</v>
      </c>
      <c r="K1556" s="19">
        <v>26.9</v>
      </c>
    </row>
    <row r="1557" spans="1:11" hidden="1" x14ac:dyDescent="0.35">
      <c r="A1557" t="s">
        <v>252</v>
      </c>
      <c r="B1557">
        <v>2020</v>
      </c>
      <c r="C1557" s="10">
        <v>43702</v>
      </c>
      <c r="D1557" t="s">
        <v>253</v>
      </c>
      <c r="E1557" t="s">
        <v>120</v>
      </c>
      <c r="F1557">
        <v>1</v>
      </c>
      <c r="G1557">
        <v>1</v>
      </c>
      <c r="H1557" t="s">
        <v>97</v>
      </c>
      <c r="I1557" t="s">
        <v>29</v>
      </c>
      <c r="J1557">
        <v>10048325582</v>
      </c>
      <c r="K1557" s="19">
        <v>27.6</v>
      </c>
    </row>
    <row r="1558" spans="1:11" hidden="1" x14ac:dyDescent="0.35">
      <c r="A1558" t="s">
        <v>252</v>
      </c>
      <c r="B1558">
        <v>2020</v>
      </c>
      <c r="C1558" s="10">
        <v>43702</v>
      </c>
      <c r="D1558" t="s">
        <v>253</v>
      </c>
      <c r="E1558" t="s">
        <v>120</v>
      </c>
      <c r="F1558">
        <v>1</v>
      </c>
      <c r="G1558">
        <v>2</v>
      </c>
      <c r="H1558" t="s">
        <v>203</v>
      </c>
      <c r="I1558" t="s">
        <v>198</v>
      </c>
      <c r="J1558">
        <v>10051694112</v>
      </c>
      <c r="K1558" s="19">
        <v>32.700000000000003</v>
      </c>
    </row>
    <row r="1559" spans="1:11" hidden="1" x14ac:dyDescent="0.35">
      <c r="A1559" t="s">
        <v>252</v>
      </c>
      <c r="B1559">
        <v>2020</v>
      </c>
      <c r="C1559" s="10">
        <v>43702</v>
      </c>
      <c r="D1559" t="s">
        <v>253</v>
      </c>
      <c r="E1559" t="s">
        <v>120</v>
      </c>
      <c r="F1559">
        <v>1</v>
      </c>
      <c r="G1559">
        <v>3</v>
      </c>
      <c r="H1559" t="s">
        <v>112</v>
      </c>
      <c r="I1559" t="s">
        <v>113</v>
      </c>
      <c r="J1559">
        <v>10009967641</v>
      </c>
      <c r="K1559" s="19">
        <v>22.3</v>
      </c>
    </row>
    <row r="1560" spans="1:11" hidden="1" x14ac:dyDescent="0.35">
      <c r="A1560" t="s">
        <v>252</v>
      </c>
      <c r="B1560">
        <v>2020</v>
      </c>
      <c r="C1560" s="10">
        <v>43702</v>
      </c>
      <c r="D1560" t="s">
        <v>253</v>
      </c>
      <c r="E1560" t="s">
        <v>120</v>
      </c>
      <c r="F1560">
        <v>1</v>
      </c>
      <c r="G1560">
        <v>4</v>
      </c>
      <c r="H1560" t="s">
        <v>197</v>
      </c>
      <c r="I1560" t="s">
        <v>198</v>
      </c>
      <c r="J1560">
        <v>10003100142</v>
      </c>
      <c r="K1560" s="19">
        <v>33.4</v>
      </c>
    </row>
    <row r="1561" spans="1:11" hidden="1" x14ac:dyDescent="0.35">
      <c r="A1561" t="s">
        <v>252</v>
      </c>
      <c r="B1561">
        <v>2020</v>
      </c>
      <c r="C1561" s="10">
        <v>43702</v>
      </c>
      <c r="D1561" t="s">
        <v>253</v>
      </c>
      <c r="E1561" t="s">
        <v>120</v>
      </c>
      <c r="F1561">
        <v>1</v>
      </c>
      <c r="G1561">
        <v>5</v>
      </c>
      <c r="H1561" t="s">
        <v>30</v>
      </c>
      <c r="I1561" t="s">
        <v>31</v>
      </c>
      <c r="J1561">
        <v>10010773549</v>
      </c>
      <c r="K1561" s="19">
        <v>23.5</v>
      </c>
    </row>
    <row r="1562" spans="1:11" hidden="1" x14ac:dyDescent="0.35">
      <c r="A1562" t="s">
        <v>252</v>
      </c>
      <c r="B1562">
        <v>2020</v>
      </c>
      <c r="C1562" s="10">
        <v>43702</v>
      </c>
      <c r="D1562" t="s">
        <v>253</v>
      </c>
      <c r="E1562" t="s">
        <v>120</v>
      </c>
      <c r="F1562">
        <v>1</v>
      </c>
      <c r="G1562">
        <v>6</v>
      </c>
      <c r="H1562" t="s">
        <v>257</v>
      </c>
      <c r="I1562" t="s">
        <v>31</v>
      </c>
      <c r="J1562">
        <v>10005964672</v>
      </c>
      <c r="K1562" s="19">
        <v>29.6</v>
      </c>
    </row>
    <row r="1563" spans="1:11" hidden="1" x14ac:dyDescent="0.35">
      <c r="A1563" t="s">
        <v>252</v>
      </c>
      <c r="B1563">
        <v>2020</v>
      </c>
      <c r="C1563" s="10">
        <v>43702</v>
      </c>
      <c r="D1563" t="s">
        <v>253</v>
      </c>
      <c r="E1563" t="s">
        <v>120</v>
      </c>
      <c r="F1563">
        <v>2</v>
      </c>
      <c r="G1563">
        <v>1</v>
      </c>
      <c r="H1563" t="s">
        <v>221</v>
      </c>
      <c r="I1563" t="s">
        <v>31</v>
      </c>
      <c r="J1563">
        <v>10008098470</v>
      </c>
      <c r="K1563" s="19">
        <v>34.5</v>
      </c>
    </row>
    <row r="1564" spans="1:11" hidden="1" x14ac:dyDescent="0.35">
      <c r="A1564" t="s">
        <v>252</v>
      </c>
      <c r="B1564">
        <v>2020</v>
      </c>
      <c r="C1564" s="10">
        <v>43702</v>
      </c>
      <c r="D1564" t="s">
        <v>253</v>
      </c>
      <c r="E1564" t="s">
        <v>120</v>
      </c>
      <c r="F1564">
        <v>2</v>
      </c>
      <c r="G1564">
        <v>2</v>
      </c>
      <c r="H1564" t="s">
        <v>195</v>
      </c>
      <c r="I1564" t="s">
        <v>31</v>
      </c>
      <c r="J1564">
        <v>10005964470</v>
      </c>
      <c r="K1564" s="19">
        <v>30.4</v>
      </c>
    </row>
    <row r="1565" spans="1:11" hidden="1" x14ac:dyDescent="0.35">
      <c r="A1565" t="s">
        <v>252</v>
      </c>
      <c r="B1565">
        <v>2020</v>
      </c>
      <c r="C1565" s="10">
        <v>43702</v>
      </c>
      <c r="D1565" t="s">
        <v>253</v>
      </c>
      <c r="E1565" t="s">
        <v>120</v>
      </c>
      <c r="F1565">
        <v>2</v>
      </c>
      <c r="G1565">
        <v>3</v>
      </c>
      <c r="H1565" t="s">
        <v>193</v>
      </c>
      <c r="I1565" t="s">
        <v>31</v>
      </c>
      <c r="J1565">
        <v>10005727327</v>
      </c>
      <c r="K1565" s="19">
        <v>33.6</v>
      </c>
    </row>
    <row r="1566" spans="1:11" hidden="1" x14ac:dyDescent="0.35">
      <c r="A1566" t="s">
        <v>252</v>
      </c>
      <c r="B1566">
        <v>2020</v>
      </c>
      <c r="C1566" s="10">
        <v>43702</v>
      </c>
      <c r="D1566" t="s">
        <v>253</v>
      </c>
      <c r="E1566" t="s">
        <v>120</v>
      </c>
      <c r="F1566">
        <v>2</v>
      </c>
      <c r="G1566">
        <v>4</v>
      </c>
      <c r="H1566" t="s">
        <v>219</v>
      </c>
      <c r="I1566" t="s">
        <v>23</v>
      </c>
      <c r="J1566">
        <v>10050887493</v>
      </c>
      <c r="K1566" s="19">
        <v>36</v>
      </c>
    </row>
    <row r="1567" spans="1:11" hidden="1" x14ac:dyDescent="0.35">
      <c r="A1567" t="s">
        <v>252</v>
      </c>
      <c r="B1567">
        <v>2020</v>
      </c>
      <c r="C1567" s="10">
        <v>43702</v>
      </c>
      <c r="D1567" t="s">
        <v>253</v>
      </c>
      <c r="E1567" t="s">
        <v>120</v>
      </c>
      <c r="F1567">
        <v>2</v>
      </c>
      <c r="G1567">
        <v>5</v>
      </c>
      <c r="H1567" t="s">
        <v>106</v>
      </c>
      <c r="I1567" t="s">
        <v>102</v>
      </c>
      <c r="J1567">
        <v>10006894559</v>
      </c>
      <c r="K1567" s="19">
        <v>27</v>
      </c>
    </row>
    <row r="1568" spans="1:11" hidden="1" x14ac:dyDescent="0.35">
      <c r="A1568" t="s">
        <v>252</v>
      </c>
      <c r="B1568">
        <v>2020</v>
      </c>
      <c r="C1568" s="10">
        <v>43702</v>
      </c>
      <c r="D1568" t="s">
        <v>253</v>
      </c>
      <c r="E1568" t="s">
        <v>120</v>
      </c>
      <c r="F1568">
        <v>2</v>
      </c>
      <c r="G1568">
        <v>6</v>
      </c>
      <c r="H1568" t="s">
        <v>115</v>
      </c>
      <c r="I1568" t="s">
        <v>102</v>
      </c>
      <c r="J1568">
        <v>10009009159</v>
      </c>
      <c r="K1568" s="19">
        <v>24.5</v>
      </c>
    </row>
    <row r="1569" spans="1:11" hidden="1" x14ac:dyDescent="0.35">
      <c r="A1569" t="s">
        <v>252</v>
      </c>
      <c r="B1569">
        <v>2020</v>
      </c>
      <c r="C1569" s="10">
        <v>43702</v>
      </c>
      <c r="D1569" t="s">
        <v>253</v>
      </c>
      <c r="E1569" t="s">
        <v>121</v>
      </c>
      <c r="F1569">
        <v>1</v>
      </c>
      <c r="G1569">
        <v>1</v>
      </c>
      <c r="H1569" t="s">
        <v>193</v>
      </c>
      <c r="I1569" t="s">
        <v>31</v>
      </c>
      <c r="J1569">
        <v>10005727327</v>
      </c>
      <c r="K1569" s="19">
        <v>33.6</v>
      </c>
    </row>
    <row r="1570" spans="1:11" hidden="1" x14ac:dyDescent="0.35">
      <c r="A1570" t="s">
        <v>252</v>
      </c>
      <c r="B1570">
        <v>2020</v>
      </c>
      <c r="C1570" s="10">
        <v>43702</v>
      </c>
      <c r="D1570" t="s">
        <v>253</v>
      </c>
      <c r="E1570" t="s">
        <v>121</v>
      </c>
      <c r="F1570">
        <v>1</v>
      </c>
      <c r="G1570">
        <v>2</v>
      </c>
      <c r="H1570" t="s">
        <v>195</v>
      </c>
      <c r="I1570" t="s">
        <v>31</v>
      </c>
      <c r="J1570">
        <v>10005964470</v>
      </c>
      <c r="K1570" s="19">
        <v>30.4</v>
      </c>
    </row>
    <row r="1571" spans="1:11" hidden="1" x14ac:dyDescent="0.35">
      <c r="A1571" t="s">
        <v>252</v>
      </c>
      <c r="B1571">
        <v>2020</v>
      </c>
      <c r="C1571" s="10">
        <v>43702</v>
      </c>
      <c r="D1571" t="s">
        <v>253</v>
      </c>
      <c r="E1571" t="s">
        <v>121</v>
      </c>
      <c r="F1571">
        <v>1</v>
      </c>
      <c r="G1571">
        <v>3</v>
      </c>
      <c r="H1571" t="s">
        <v>203</v>
      </c>
      <c r="I1571" t="s">
        <v>198</v>
      </c>
      <c r="J1571">
        <v>10051694112</v>
      </c>
      <c r="K1571" s="19">
        <v>32.700000000000003</v>
      </c>
    </row>
    <row r="1572" spans="1:11" hidden="1" x14ac:dyDescent="0.35">
      <c r="A1572" t="s">
        <v>252</v>
      </c>
      <c r="B1572">
        <v>2020</v>
      </c>
      <c r="C1572" s="10">
        <v>43702</v>
      </c>
      <c r="D1572" t="s">
        <v>253</v>
      </c>
      <c r="E1572" t="s">
        <v>121</v>
      </c>
      <c r="F1572">
        <v>1</v>
      </c>
      <c r="G1572">
        <v>4</v>
      </c>
      <c r="H1572" t="s">
        <v>112</v>
      </c>
      <c r="I1572" t="s">
        <v>113</v>
      </c>
      <c r="J1572">
        <v>10009967641</v>
      </c>
      <c r="K1572" s="19">
        <v>22.3</v>
      </c>
    </row>
    <row r="1573" spans="1:11" hidden="1" x14ac:dyDescent="0.35">
      <c r="A1573" t="s">
        <v>252</v>
      </c>
      <c r="B1573">
        <v>2020</v>
      </c>
      <c r="C1573" s="10">
        <v>43702</v>
      </c>
      <c r="D1573" t="s">
        <v>253</v>
      </c>
      <c r="E1573" t="s">
        <v>121</v>
      </c>
      <c r="F1573">
        <v>1</v>
      </c>
      <c r="G1573">
        <v>5</v>
      </c>
      <c r="H1573" t="s">
        <v>221</v>
      </c>
      <c r="I1573" t="s">
        <v>31</v>
      </c>
      <c r="J1573">
        <v>10008098470</v>
      </c>
      <c r="K1573" s="19">
        <v>34.5</v>
      </c>
    </row>
    <row r="1574" spans="1:11" hidden="1" x14ac:dyDescent="0.35">
      <c r="A1574" t="s">
        <v>252</v>
      </c>
      <c r="B1574">
        <v>2020</v>
      </c>
      <c r="C1574" s="10">
        <v>43702</v>
      </c>
      <c r="D1574" t="s">
        <v>253</v>
      </c>
      <c r="E1574" t="s">
        <v>121</v>
      </c>
      <c r="F1574">
        <v>1</v>
      </c>
      <c r="G1574">
        <v>6</v>
      </c>
      <c r="H1574" t="s">
        <v>97</v>
      </c>
      <c r="I1574" t="s">
        <v>29</v>
      </c>
      <c r="J1574">
        <v>10048325582</v>
      </c>
      <c r="K1574" s="19">
        <v>27.6</v>
      </c>
    </row>
    <row r="1575" spans="1:11" hidden="1" x14ac:dyDescent="0.35">
      <c r="A1575" t="s">
        <v>252</v>
      </c>
      <c r="B1575">
        <v>2020</v>
      </c>
      <c r="C1575" s="10">
        <v>43702</v>
      </c>
      <c r="D1575" t="s">
        <v>253</v>
      </c>
      <c r="E1575" t="s">
        <v>121</v>
      </c>
      <c r="F1575">
        <v>2</v>
      </c>
      <c r="G1575">
        <v>1</v>
      </c>
      <c r="H1575" t="s">
        <v>106</v>
      </c>
      <c r="I1575" t="s">
        <v>102</v>
      </c>
      <c r="J1575">
        <v>10006894559</v>
      </c>
      <c r="K1575" s="19">
        <v>27</v>
      </c>
    </row>
    <row r="1576" spans="1:11" hidden="1" x14ac:dyDescent="0.35">
      <c r="A1576" t="s">
        <v>252</v>
      </c>
      <c r="B1576">
        <v>2020</v>
      </c>
      <c r="C1576" s="10">
        <v>43702</v>
      </c>
      <c r="D1576" t="s">
        <v>253</v>
      </c>
      <c r="E1576" t="s">
        <v>121</v>
      </c>
      <c r="F1576">
        <v>2</v>
      </c>
      <c r="G1576">
        <v>2</v>
      </c>
      <c r="H1576" t="s">
        <v>115</v>
      </c>
      <c r="I1576" t="s">
        <v>102</v>
      </c>
      <c r="J1576">
        <v>10009009159</v>
      </c>
      <c r="K1576" s="19">
        <v>24.5</v>
      </c>
    </row>
    <row r="1577" spans="1:11" hidden="1" x14ac:dyDescent="0.35">
      <c r="A1577" t="s">
        <v>252</v>
      </c>
      <c r="B1577">
        <v>2020</v>
      </c>
      <c r="C1577" s="10">
        <v>43702</v>
      </c>
      <c r="D1577" t="s">
        <v>253</v>
      </c>
      <c r="E1577" t="s">
        <v>121</v>
      </c>
      <c r="F1577">
        <v>2</v>
      </c>
      <c r="G1577">
        <v>3</v>
      </c>
      <c r="H1577" t="s">
        <v>219</v>
      </c>
      <c r="I1577" t="s">
        <v>23</v>
      </c>
      <c r="J1577">
        <v>10050887493</v>
      </c>
      <c r="K1577" s="19">
        <v>36</v>
      </c>
    </row>
    <row r="1578" spans="1:11" hidden="1" x14ac:dyDescent="0.35">
      <c r="A1578" t="s">
        <v>252</v>
      </c>
      <c r="B1578">
        <v>2020</v>
      </c>
      <c r="C1578" s="10">
        <v>43702</v>
      </c>
      <c r="D1578" t="s">
        <v>253</v>
      </c>
      <c r="E1578" t="s">
        <v>121</v>
      </c>
      <c r="F1578">
        <v>2</v>
      </c>
      <c r="G1578">
        <v>4</v>
      </c>
      <c r="H1578" t="s">
        <v>30</v>
      </c>
      <c r="I1578" t="s">
        <v>31</v>
      </c>
      <c r="J1578">
        <v>10010773549</v>
      </c>
      <c r="K1578" s="19">
        <v>23.5</v>
      </c>
    </row>
    <row r="1579" spans="1:11" hidden="1" x14ac:dyDescent="0.35">
      <c r="A1579" t="s">
        <v>252</v>
      </c>
      <c r="B1579">
        <v>2020</v>
      </c>
      <c r="C1579" s="10">
        <v>43702</v>
      </c>
      <c r="D1579" t="s">
        <v>253</v>
      </c>
      <c r="E1579" t="s">
        <v>121</v>
      </c>
      <c r="F1579">
        <v>2</v>
      </c>
      <c r="G1579">
        <v>5</v>
      </c>
      <c r="H1579" t="s">
        <v>257</v>
      </c>
      <c r="I1579" t="s">
        <v>31</v>
      </c>
      <c r="J1579">
        <v>10005964672</v>
      </c>
      <c r="K1579" s="19">
        <v>29.6</v>
      </c>
    </row>
    <row r="1580" spans="1:11" hidden="1" x14ac:dyDescent="0.35">
      <c r="A1580" t="s">
        <v>252</v>
      </c>
      <c r="B1580">
        <v>2020</v>
      </c>
      <c r="C1580" s="10">
        <v>43702</v>
      </c>
      <c r="D1580" t="s">
        <v>253</v>
      </c>
      <c r="E1580" t="s">
        <v>121</v>
      </c>
      <c r="F1580">
        <v>2</v>
      </c>
      <c r="G1580">
        <v>6</v>
      </c>
      <c r="H1580" t="s">
        <v>197</v>
      </c>
      <c r="I1580" t="s">
        <v>198</v>
      </c>
      <c r="J1580">
        <v>10003100142</v>
      </c>
      <c r="K1580" s="19">
        <v>33.4</v>
      </c>
    </row>
    <row r="1581" spans="1:11" hidden="1" x14ac:dyDescent="0.35">
      <c r="A1581" t="s">
        <v>252</v>
      </c>
      <c r="B1581">
        <v>2020</v>
      </c>
      <c r="C1581" s="10">
        <v>43700</v>
      </c>
      <c r="D1581" t="s">
        <v>253</v>
      </c>
      <c r="E1581" t="s">
        <v>91</v>
      </c>
      <c r="F1581">
        <v>1</v>
      </c>
      <c r="G1581">
        <v>1</v>
      </c>
      <c r="H1581" t="s">
        <v>112</v>
      </c>
      <c r="I1581" t="s">
        <v>113</v>
      </c>
      <c r="J1581">
        <v>10009967641</v>
      </c>
      <c r="K1581" s="19">
        <v>22.3</v>
      </c>
    </row>
    <row r="1582" spans="1:11" hidden="1" x14ac:dyDescent="0.35">
      <c r="A1582" t="s">
        <v>252</v>
      </c>
      <c r="B1582">
        <v>2020</v>
      </c>
      <c r="C1582" s="10">
        <v>43700</v>
      </c>
      <c r="D1582" t="s">
        <v>253</v>
      </c>
      <c r="E1582" t="s">
        <v>91</v>
      </c>
      <c r="F1582">
        <v>1</v>
      </c>
      <c r="G1582">
        <v>2</v>
      </c>
      <c r="H1582" t="s">
        <v>193</v>
      </c>
      <c r="I1582" t="s">
        <v>31</v>
      </c>
      <c r="J1582">
        <v>10005727327</v>
      </c>
      <c r="K1582" s="19">
        <v>33.6</v>
      </c>
    </row>
    <row r="1583" spans="1:11" hidden="1" x14ac:dyDescent="0.35">
      <c r="A1583" t="s">
        <v>252</v>
      </c>
      <c r="B1583">
        <v>2020</v>
      </c>
      <c r="C1583" s="10">
        <v>43700</v>
      </c>
      <c r="D1583" t="s">
        <v>253</v>
      </c>
      <c r="E1583" t="s">
        <v>91</v>
      </c>
      <c r="F1583">
        <v>1</v>
      </c>
      <c r="G1583">
        <v>3</v>
      </c>
      <c r="H1583" t="s">
        <v>30</v>
      </c>
      <c r="I1583" t="s">
        <v>31</v>
      </c>
      <c r="J1583">
        <v>10010773549</v>
      </c>
      <c r="K1583" s="19">
        <v>23.5</v>
      </c>
    </row>
    <row r="1584" spans="1:11" hidden="1" x14ac:dyDescent="0.35">
      <c r="A1584" t="s">
        <v>252</v>
      </c>
      <c r="B1584">
        <v>2020</v>
      </c>
      <c r="C1584" s="10">
        <v>43700</v>
      </c>
      <c r="D1584" t="s">
        <v>253</v>
      </c>
      <c r="E1584" t="s">
        <v>91</v>
      </c>
      <c r="F1584">
        <v>1</v>
      </c>
      <c r="G1584">
        <v>4</v>
      </c>
      <c r="H1584" t="s">
        <v>242</v>
      </c>
      <c r="I1584" t="s">
        <v>102</v>
      </c>
      <c r="J1584">
        <v>10007811716</v>
      </c>
      <c r="K1584" s="19">
        <v>26.5</v>
      </c>
    </row>
    <row r="1585" spans="1:11" hidden="1" x14ac:dyDescent="0.35">
      <c r="A1585" t="s">
        <v>252</v>
      </c>
      <c r="B1585">
        <v>2020</v>
      </c>
      <c r="C1585" s="10">
        <v>43700</v>
      </c>
      <c r="D1585" t="s">
        <v>253</v>
      </c>
      <c r="E1585" t="s">
        <v>91</v>
      </c>
      <c r="F1585">
        <v>1</v>
      </c>
      <c r="G1585">
        <v>5</v>
      </c>
      <c r="H1585" t="s">
        <v>261</v>
      </c>
      <c r="I1585" t="s">
        <v>113</v>
      </c>
      <c r="J1585">
        <v>10007499292</v>
      </c>
      <c r="K1585" s="19">
        <v>26.9</v>
      </c>
    </row>
    <row r="1586" spans="1:11" hidden="1" x14ac:dyDescent="0.35">
      <c r="A1586" t="s">
        <v>252</v>
      </c>
      <c r="B1586">
        <v>2020</v>
      </c>
      <c r="C1586" s="10">
        <v>43700</v>
      </c>
      <c r="D1586" t="s">
        <v>253</v>
      </c>
      <c r="E1586" t="s">
        <v>91</v>
      </c>
      <c r="F1586">
        <v>1</v>
      </c>
      <c r="G1586">
        <v>6</v>
      </c>
      <c r="H1586" t="s">
        <v>143</v>
      </c>
      <c r="I1586" t="s">
        <v>95</v>
      </c>
      <c r="J1586">
        <v>10009181234</v>
      </c>
      <c r="K1586" s="19">
        <v>24.4</v>
      </c>
    </row>
    <row r="1587" spans="1:11" hidden="1" x14ac:dyDescent="0.35">
      <c r="A1587" t="s">
        <v>252</v>
      </c>
      <c r="B1587">
        <v>2020</v>
      </c>
      <c r="C1587" s="10">
        <v>43700</v>
      </c>
      <c r="D1587" t="s">
        <v>253</v>
      </c>
      <c r="E1587" t="s">
        <v>91</v>
      </c>
      <c r="F1587">
        <v>1</v>
      </c>
      <c r="G1587">
        <v>7</v>
      </c>
      <c r="H1587" t="s">
        <v>197</v>
      </c>
      <c r="I1587" t="s">
        <v>198</v>
      </c>
      <c r="J1587">
        <v>10003100142</v>
      </c>
      <c r="K1587" s="19">
        <v>33.4</v>
      </c>
    </row>
    <row r="1588" spans="1:11" hidden="1" x14ac:dyDescent="0.35">
      <c r="A1588" t="s">
        <v>252</v>
      </c>
      <c r="B1588">
        <v>2020</v>
      </c>
      <c r="C1588" s="10">
        <v>43700</v>
      </c>
      <c r="D1588" t="s">
        <v>253</v>
      </c>
      <c r="E1588" t="s">
        <v>91</v>
      </c>
      <c r="F1588">
        <v>2</v>
      </c>
      <c r="G1588">
        <v>1</v>
      </c>
      <c r="H1588" t="s">
        <v>195</v>
      </c>
      <c r="I1588" t="s">
        <v>31</v>
      </c>
      <c r="J1588">
        <v>10005964470</v>
      </c>
      <c r="K1588" s="19">
        <v>30.4</v>
      </c>
    </row>
    <row r="1589" spans="1:11" hidden="1" x14ac:dyDescent="0.35">
      <c r="A1589" t="s">
        <v>252</v>
      </c>
      <c r="B1589">
        <v>2020</v>
      </c>
      <c r="C1589" s="10">
        <v>43700</v>
      </c>
      <c r="D1589" t="s">
        <v>253</v>
      </c>
      <c r="E1589" t="s">
        <v>91</v>
      </c>
      <c r="F1589">
        <v>2</v>
      </c>
      <c r="G1589">
        <v>2</v>
      </c>
      <c r="H1589" t="s">
        <v>257</v>
      </c>
      <c r="I1589" t="s">
        <v>31</v>
      </c>
      <c r="J1589">
        <v>10005964672</v>
      </c>
      <c r="K1589" s="19">
        <v>29.6</v>
      </c>
    </row>
    <row r="1590" spans="1:11" hidden="1" x14ac:dyDescent="0.35">
      <c r="A1590" t="s">
        <v>252</v>
      </c>
      <c r="B1590">
        <v>2020</v>
      </c>
      <c r="C1590" s="10">
        <v>43700</v>
      </c>
      <c r="D1590" t="s">
        <v>253</v>
      </c>
      <c r="E1590" t="s">
        <v>91</v>
      </c>
      <c r="F1590">
        <v>2</v>
      </c>
      <c r="G1590">
        <v>3</v>
      </c>
      <c r="H1590" t="s">
        <v>219</v>
      </c>
      <c r="I1590" t="s">
        <v>23</v>
      </c>
      <c r="J1590">
        <v>10050887493</v>
      </c>
      <c r="K1590" s="19">
        <v>36</v>
      </c>
    </row>
    <row r="1591" spans="1:11" hidden="1" x14ac:dyDescent="0.35">
      <c r="A1591" t="s">
        <v>252</v>
      </c>
      <c r="B1591">
        <v>2020</v>
      </c>
      <c r="C1591" s="10">
        <v>43700</v>
      </c>
      <c r="D1591" t="s">
        <v>253</v>
      </c>
      <c r="E1591" t="s">
        <v>91</v>
      </c>
      <c r="F1591">
        <v>2</v>
      </c>
      <c r="G1591">
        <v>4</v>
      </c>
      <c r="H1591" t="s">
        <v>203</v>
      </c>
      <c r="I1591" t="s">
        <v>198</v>
      </c>
      <c r="J1591">
        <v>10051694112</v>
      </c>
      <c r="K1591" s="19">
        <v>32.6</v>
      </c>
    </row>
    <row r="1592" spans="1:11" hidden="1" x14ac:dyDescent="0.35">
      <c r="A1592" t="s">
        <v>252</v>
      </c>
      <c r="B1592">
        <v>2020</v>
      </c>
      <c r="C1592" s="10">
        <v>43700</v>
      </c>
      <c r="D1592" t="s">
        <v>253</v>
      </c>
      <c r="E1592" t="s">
        <v>91</v>
      </c>
      <c r="F1592">
        <v>2</v>
      </c>
      <c r="G1592">
        <v>5</v>
      </c>
      <c r="H1592" t="s">
        <v>263</v>
      </c>
      <c r="I1592" t="s">
        <v>116</v>
      </c>
      <c r="J1592">
        <v>10052265705</v>
      </c>
      <c r="K1592" s="19">
        <v>26.4</v>
      </c>
    </row>
    <row r="1593" spans="1:11" hidden="1" x14ac:dyDescent="0.35">
      <c r="A1593" t="s">
        <v>252</v>
      </c>
      <c r="B1593">
        <v>2020</v>
      </c>
      <c r="C1593" s="10">
        <v>43700</v>
      </c>
      <c r="D1593" t="s">
        <v>253</v>
      </c>
      <c r="E1593" t="s">
        <v>91</v>
      </c>
      <c r="F1593">
        <v>2</v>
      </c>
      <c r="G1593">
        <v>6</v>
      </c>
      <c r="H1593" t="s">
        <v>259</v>
      </c>
      <c r="I1593" t="s">
        <v>31</v>
      </c>
      <c r="J1593" t="e">
        <v>#N/A</v>
      </c>
      <c r="K1593" s="19">
        <v>24.9</v>
      </c>
    </row>
    <row r="1594" spans="1:11" hidden="1" x14ac:dyDescent="0.35">
      <c r="A1594" t="s">
        <v>252</v>
      </c>
      <c r="B1594">
        <v>2020</v>
      </c>
      <c r="C1594" s="10">
        <v>43700</v>
      </c>
      <c r="D1594" t="s">
        <v>253</v>
      </c>
      <c r="E1594" t="s">
        <v>91</v>
      </c>
      <c r="F1594">
        <v>2</v>
      </c>
      <c r="G1594">
        <v>7</v>
      </c>
      <c r="H1594" t="s">
        <v>67</v>
      </c>
      <c r="I1594" t="s">
        <v>31</v>
      </c>
      <c r="J1594">
        <v>10007827880</v>
      </c>
      <c r="K1594" s="19">
        <v>25.8</v>
      </c>
    </row>
    <row r="1595" spans="1:11" hidden="1" x14ac:dyDescent="0.35">
      <c r="A1595" t="s">
        <v>252</v>
      </c>
      <c r="B1595">
        <v>2020</v>
      </c>
      <c r="C1595" s="10">
        <v>43700</v>
      </c>
      <c r="D1595" t="s">
        <v>253</v>
      </c>
      <c r="E1595" t="s">
        <v>91</v>
      </c>
      <c r="F1595">
        <v>3</v>
      </c>
      <c r="G1595">
        <v>1</v>
      </c>
      <c r="H1595" t="s">
        <v>106</v>
      </c>
      <c r="I1595" t="s">
        <v>102</v>
      </c>
      <c r="J1595">
        <v>10006894559</v>
      </c>
      <c r="K1595" s="19">
        <v>27</v>
      </c>
    </row>
    <row r="1596" spans="1:11" hidden="1" x14ac:dyDescent="0.35">
      <c r="A1596" t="s">
        <v>252</v>
      </c>
      <c r="B1596">
        <v>2020</v>
      </c>
      <c r="C1596" s="10">
        <v>43700</v>
      </c>
      <c r="D1596" t="s">
        <v>253</v>
      </c>
      <c r="E1596" t="s">
        <v>91</v>
      </c>
      <c r="F1596">
        <v>3</v>
      </c>
      <c r="G1596">
        <v>2</v>
      </c>
      <c r="H1596" t="s">
        <v>115</v>
      </c>
      <c r="I1596" t="s">
        <v>102</v>
      </c>
      <c r="J1596">
        <v>10009009159</v>
      </c>
      <c r="K1596" s="19">
        <v>24.5</v>
      </c>
    </row>
    <row r="1597" spans="1:11" hidden="1" x14ac:dyDescent="0.35">
      <c r="A1597" t="s">
        <v>252</v>
      </c>
      <c r="B1597">
        <v>2020</v>
      </c>
      <c r="C1597" s="10">
        <v>43700</v>
      </c>
      <c r="D1597" t="s">
        <v>253</v>
      </c>
      <c r="E1597" t="s">
        <v>91</v>
      </c>
      <c r="F1597">
        <v>3</v>
      </c>
      <c r="G1597">
        <v>3</v>
      </c>
      <c r="H1597" t="s">
        <v>260</v>
      </c>
      <c r="I1597" t="s">
        <v>31</v>
      </c>
      <c r="J1597" t="e">
        <v>#N/A</v>
      </c>
      <c r="K1597" s="19">
        <v>21</v>
      </c>
    </row>
    <row r="1598" spans="1:11" hidden="1" x14ac:dyDescent="0.35">
      <c r="A1598" t="s">
        <v>252</v>
      </c>
      <c r="B1598">
        <v>2020</v>
      </c>
      <c r="C1598" s="10">
        <v>43700</v>
      </c>
      <c r="D1598" t="s">
        <v>253</v>
      </c>
      <c r="E1598" t="s">
        <v>91</v>
      </c>
      <c r="F1598">
        <v>3</v>
      </c>
      <c r="G1598">
        <v>4</v>
      </c>
      <c r="H1598" t="s">
        <v>186</v>
      </c>
      <c r="I1598" t="s">
        <v>95</v>
      </c>
      <c r="J1598">
        <v>10009181032</v>
      </c>
      <c r="K1598" s="19">
        <v>24.6</v>
      </c>
    </row>
    <row r="1599" spans="1:11" hidden="1" x14ac:dyDescent="0.35">
      <c r="A1599" t="s">
        <v>252</v>
      </c>
      <c r="B1599">
        <v>2020</v>
      </c>
      <c r="C1599" s="10">
        <v>43700</v>
      </c>
      <c r="D1599" t="s">
        <v>253</v>
      </c>
      <c r="E1599" t="s">
        <v>91</v>
      </c>
      <c r="F1599">
        <v>3</v>
      </c>
      <c r="G1599">
        <v>5</v>
      </c>
      <c r="H1599" t="s">
        <v>254</v>
      </c>
      <c r="I1599" t="s">
        <v>31</v>
      </c>
      <c r="J1599">
        <v>10005964571</v>
      </c>
      <c r="K1599" s="19">
        <v>29.6</v>
      </c>
    </row>
    <row r="1600" spans="1:11" hidden="1" x14ac:dyDescent="0.35">
      <c r="A1600" t="s">
        <v>252</v>
      </c>
      <c r="B1600">
        <v>2020</v>
      </c>
      <c r="C1600" s="10">
        <v>43700</v>
      </c>
      <c r="D1600" t="s">
        <v>253</v>
      </c>
      <c r="E1600" t="s">
        <v>91</v>
      </c>
      <c r="F1600">
        <v>3</v>
      </c>
      <c r="G1600">
        <v>6</v>
      </c>
      <c r="H1600" t="s">
        <v>229</v>
      </c>
      <c r="I1600" t="s">
        <v>152</v>
      </c>
      <c r="J1600">
        <v>10011155990</v>
      </c>
      <c r="K1600" s="19">
        <v>21.5</v>
      </c>
    </row>
    <row r="1601" spans="1:11" hidden="1" x14ac:dyDescent="0.35">
      <c r="A1601" t="s">
        <v>252</v>
      </c>
      <c r="B1601">
        <v>2020</v>
      </c>
      <c r="C1601" s="10">
        <v>43700</v>
      </c>
      <c r="D1601" t="s">
        <v>253</v>
      </c>
      <c r="E1601" t="s">
        <v>91</v>
      </c>
      <c r="F1601">
        <v>4</v>
      </c>
      <c r="G1601">
        <v>1</v>
      </c>
      <c r="H1601" t="s">
        <v>221</v>
      </c>
      <c r="I1601" t="s">
        <v>31</v>
      </c>
      <c r="J1601">
        <v>10008098470</v>
      </c>
      <c r="K1601" s="19">
        <v>34.5</v>
      </c>
    </row>
    <row r="1602" spans="1:11" hidden="1" x14ac:dyDescent="0.35">
      <c r="A1602" t="s">
        <v>252</v>
      </c>
      <c r="B1602">
        <v>2020</v>
      </c>
      <c r="C1602" s="10">
        <v>43700</v>
      </c>
      <c r="D1602" t="s">
        <v>253</v>
      </c>
      <c r="E1602" t="s">
        <v>91</v>
      </c>
      <c r="F1602">
        <v>4</v>
      </c>
      <c r="G1602">
        <v>2</v>
      </c>
      <c r="H1602" t="s">
        <v>125</v>
      </c>
      <c r="I1602" t="s">
        <v>113</v>
      </c>
      <c r="J1602">
        <v>10017950943</v>
      </c>
      <c r="K1602" s="19">
        <v>22.5</v>
      </c>
    </row>
    <row r="1603" spans="1:11" hidden="1" x14ac:dyDescent="0.35">
      <c r="A1603" t="s">
        <v>252</v>
      </c>
      <c r="B1603">
        <v>2020</v>
      </c>
      <c r="C1603" s="10">
        <v>43700</v>
      </c>
      <c r="D1603" t="s">
        <v>253</v>
      </c>
      <c r="E1603" t="s">
        <v>91</v>
      </c>
      <c r="F1603">
        <v>4</v>
      </c>
      <c r="G1603">
        <v>3</v>
      </c>
      <c r="H1603" t="s">
        <v>258</v>
      </c>
      <c r="I1603" t="s">
        <v>256</v>
      </c>
      <c r="J1603">
        <v>10010797393</v>
      </c>
      <c r="K1603" s="19">
        <v>21.9</v>
      </c>
    </row>
    <row r="1604" spans="1:11" hidden="1" x14ac:dyDescent="0.35">
      <c r="A1604" t="s">
        <v>252</v>
      </c>
      <c r="B1604">
        <v>2020</v>
      </c>
      <c r="C1604" s="10">
        <v>43700</v>
      </c>
      <c r="D1604" t="s">
        <v>253</v>
      </c>
      <c r="E1604" t="s">
        <v>91</v>
      </c>
      <c r="F1604">
        <v>4</v>
      </c>
      <c r="G1604">
        <v>4</v>
      </c>
      <c r="H1604" t="s">
        <v>180</v>
      </c>
      <c r="I1604" t="s">
        <v>31</v>
      </c>
      <c r="J1604">
        <v>10090680735</v>
      </c>
      <c r="K1604" s="19">
        <v>26.9</v>
      </c>
    </row>
    <row r="1605" spans="1:11" hidden="1" x14ac:dyDescent="0.35">
      <c r="A1605" t="s">
        <v>252</v>
      </c>
      <c r="B1605">
        <v>2020</v>
      </c>
      <c r="C1605" s="10">
        <v>43700</v>
      </c>
      <c r="D1605" t="s">
        <v>253</v>
      </c>
      <c r="E1605" t="s">
        <v>91</v>
      </c>
      <c r="F1605">
        <v>4</v>
      </c>
      <c r="G1605">
        <v>5</v>
      </c>
      <c r="H1605" t="s">
        <v>262</v>
      </c>
      <c r="I1605" t="s">
        <v>31</v>
      </c>
      <c r="J1605">
        <v>10010638961</v>
      </c>
      <c r="K1605" s="19">
        <v>24.2</v>
      </c>
    </row>
    <row r="1606" spans="1:11" hidden="1" x14ac:dyDescent="0.35">
      <c r="A1606" t="s">
        <v>252</v>
      </c>
      <c r="B1606">
        <v>2020</v>
      </c>
      <c r="C1606" s="10">
        <v>43700</v>
      </c>
      <c r="D1606" t="s">
        <v>253</v>
      </c>
      <c r="E1606" t="s">
        <v>91</v>
      </c>
      <c r="F1606">
        <v>4</v>
      </c>
      <c r="G1606">
        <v>6</v>
      </c>
      <c r="H1606" t="s">
        <v>255</v>
      </c>
      <c r="I1606" t="s">
        <v>256</v>
      </c>
      <c r="J1606">
        <v>10011164074</v>
      </c>
      <c r="K1606" s="19">
        <v>20.9</v>
      </c>
    </row>
    <row r="1607" spans="1:11" hidden="1" x14ac:dyDescent="0.35">
      <c r="A1607" t="s">
        <v>252</v>
      </c>
      <c r="B1607">
        <v>2020</v>
      </c>
      <c r="C1607" s="10">
        <v>43700</v>
      </c>
      <c r="D1607" t="s">
        <v>253</v>
      </c>
      <c r="E1607" t="s">
        <v>117</v>
      </c>
      <c r="F1607">
        <v>1</v>
      </c>
      <c r="G1607">
        <v>1</v>
      </c>
      <c r="H1607" t="s">
        <v>180</v>
      </c>
      <c r="I1607" t="s">
        <v>31</v>
      </c>
      <c r="J1607">
        <v>10090680735</v>
      </c>
      <c r="K1607" s="19">
        <v>26.9</v>
      </c>
    </row>
    <row r="1608" spans="1:11" hidden="1" x14ac:dyDescent="0.35">
      <c r="A1608" t="s">
        <v>252</v>
      </c>
      <c r="B1608">
        <v>2020</v>
      </c>
      <c r="C1608" s="10">
        <v>43700</v>
      </c>
      <c r="D1608" t="s">
        <v>253</v>
      </c>
      <c r="E1608" t="s">
        <v>117</v>
      </c>
      <c r="F1608">
        <v>1</v>
      </c>
      <c r="G1608">
        <v>2</v>
      </c>
      <c r="H1608" t="s">
        <v>197</v>
      </c>
      <c r="I1608" t="s">
        <v>198</v>
      </c>
      <c r="J1608">
        <v>10003100142</v>
      </c>
      <c r="K1608" s="19">
        <v>33.4</v>
      </c>
    </row>
    <row r="1609" spans="1:11" hidden="1" x14ac:dyDescent="0.35">
      <c r="A1609" t="s">
        <v>252</v>
      </c>
      <c r="B1609">
        <v>2020</v>
      </c>
      <c r="C1609" s="10">
        <v>43700</v>
      </c>
      <c r="D1609" t="s">
        <v>253</v>
      </c>
      <c r="E1609" t="s">
        <v>117</v>
      </c>
      <c r="F1609">
        <v>1</v>
      </c>
      <c r="G1609">
        <v>3</v>
      </c>
      <c r="H1609" t="s">
        <v>30</v>
      </c>
      <c r="I1609" t="s">
        <v>31</v>
      </c>
      <c r="J1609">
        <v>10010773549</v>
      </c>
      <c r="K1609" s="19">
        <v>23.5</v>
      </c>
    </row>
    <row r="1610" spans="1:11" hidden="1" x14ac:dyDescent="0.35">
      <c r="A1610" t="s">
        <v>252</v>
      </c>
      <c r="B1610">
        <v>2020</v>
      </c>
      <c r="C1610" s="10">
        <v>43700</v>
      </c>
      <c r="D1610" t="s">
        <v>253</v>
      </c>
      <c r="E1610" t="s">
        <v>117</v>
      </c>
      <c r="F1610">
        <v>1</v>
      </c>
      <c r="G1610">
        <v>4</v>
      </c>
      <c r="H1610" t="s">
        <v>254</v>
      </c>
      <c r="I1610" t="s">
        <v>31</v>
      </c>
      <c r="J1610">
        <v>10005964571</v>
      </c>
      <c r="K1610" s="19">
        <v>29.6</v>
      </c>
    </row>
    <row r="1611" spans="1:11" hidden="1" x14ac:dyDescent="0.35">
      <c r="A1611" t="s">
        <v>252</v>
      </c>
      <c r="B1611">
        <v>2020</v>
      </c>
      <c r="C1611" s="10">
        <v>43700</v>
      </c>
      <c r="D1611" t="s">
        <v>253</v>
      </c>
      <c r="E1611" t="s">
        <v>117</v>
      </c>
      <c r="F1611">
        <v>1</v>
      </c>
      <c r="G1611">
        <v>5</v>
      </c>
      <c r="H1611" t="s">
        <v>259</v>
      </c>
      <c r="I1611" t="s">
        <v>31</v>
      </c>
      <c r="J1611" t="e">
        <v>#N/A</v>
      </c>
      <c r="K1611" s="19">
        <v>24.9</v>
      </c>
    </row>
    <row r="1612" spans="1:11" hidden="1" x14ac:dyDescent="0.35">
      <c r="A1612" t="s">
        <v>252</v>
      </c>
      <c r="B1612">
        <v>2020</v>
      </c>
      <c r="C1612" s="10">
        <v>43700</v>
      </c>
      <c r="D1612" t="s">
        <v>253</v>
      </c>
      <c r="E1612" t="s">
        <v>117</v>
      </c>
      <c r="F1612">
        <v>2</v>
      </c>
      <c r="G1612">
        <v>1</v>
      </c>
      <c r="H1612" t="s">
        <v>219</v>
      </c>
      <c r="I1612" t="s">
        <v>23</v>
      </c>
      <c r="J1612">
        <v>10050887493</v>
      </c>
      <c r="K1612" s="19">
        <v>36</v>
      </c>
    </row>
    <row r="1613" spans="1:11" hidden="1" x14ac:dyDescent="0.35">
      <c r="A1613" t="s">
        <v>252</v>
      </c>
      <c r="B1613">
        <v>2020</v>
      </c>
      <c r="C1613" s="10">
        <v>43700</v>
      </c>
      <c r="D1613" t="s">
        <v>253</v>
      </c>
      <c r="E1613" t="s">
        <v>117</v>
      </c>
      <c r="F1613">
        <v>2</v>
      </c>
      <c r="G1613">
        <v>2</v>
      </c>
      <c r="H1613" t="s">
        <v>186</v>
      </c>
      <c r="I1613" t="s">
        <v>95</v>
      </c>
      <c r="J1613">
        <v>10009181032</v>
      </c>
      <c r="K1613" s="19">
        <v>24.6</v>
      </c>
    </row>
    <row r="1614" spans="1:11" hidden="1" x14ac:dyDescent="0.35">
      <c r="A1614" t="s">
        <v>252</v>
      </c>
      <c r="B1614">
        <v>2020</v>
      </c>
      <c r="C1614" s="10">
        <v>43700</v>
      </c>
      <c r="D1614" t="s">
        <v>253</v>
      </c>
      <c r="E1614" t="s">
        <v>117</v>
      </c>
      <c r="F1614">
        <v>2</v>
      </c>
      <c r="G1614">
        <v>3</v>
      </c>
      <c r="H1614" t="s">
        <v>143</v>
      </c>
      <c r="I1614" t="s">
        <v>95</v>
      </c>
      <c r="J1614">
        <v>10009181234</v>
      </c>
      <c r="K1614" s="19">
        <v>24.4</v>
      </c>
    </row>
    <row r="1615" spans="1:11" hidden="1" x14ac:dyDescent="0.35">
      <c r="A1615" t="s">
        <v>252</v>
      </c>
      <c r="B1615">
        <v>2020</v>
      </c>
      <c r="C1615" s="10">
        <v>43700</v>
      </c>
      <c r="D1615" t="s">
        <v>253</v>
      </c>
      <c r="E1615" t="s">
        <v>117</v>
      </c>
      <c r="F1615">
        <v>2</v>
      </c>
      <c r="G1615">
        <v>4</v>
      </c>
      <c r="H1615" t="s">
        <v>263</v>
      </c>
      <c r="I1615" t="s">
        <v>116</v>
      </c>
      <c r="J1615">
        <v>10052265705</v>
      </c>
      <c r="K1615" s="19">
        <v>26.4</v>
      </c>
    </row>
    <row r="1616" spans="1:11" hidden="1" x14ac:dyDescent="0.35">
      <c r="A1616" t="s">
        <v>252</v>
      </c>
      <c r="B1616">
        <v>2020</v>
      </c>
      <c r="C1616" s="10">
        <v>43700</v>
      </c>
      <c r="D1616" t="s">
        <v>253</v>
      </c>
      <c r="E1616" t="s">
        <v>117</v>
      </c>
      <c r="F1616">
        <v>3</v>
      </c>
      <c r="G1616">
        <v>1</v>
      </c>
      <c r="H1616" t="s">
        <v>255</v>
      </c>
      <c r="I1616" t="s">
        <v>256</v>
      </c>
      <c r="J1616">
        <v>10011164074</v>
      </c>
      <c r="K1616" s="19">
        <v>20.9</v>
      </c>
    </row>
    <row r="1617" spans="1:11" hidden="1" x14ac:dyDescent="0.35">
      <c r="A1617" t="s">
        <v>252</v>
      </c>
      <c r="B1617">
        <v>2020</v>
      </c>
      <c r="C1617" s="10">
        <v>43700</v>
      </c>
      <c r="D1617" t="s">
        <v>253</v>
      </c>
      <c r="E1617" t="s">
        <v>117</v>
      </c>
      <c r="F1617">
        <v>3</v>
      </c>
      <c r="G1617">
        <v>2</v>
      </c>
      <c r="H1617" t="s">
        <v>203</v>
      </c>
      <c r="I1617" t="s">
        <v>198</v>
      </c>
      <c r="J1617">
        <v>10051694112</v>
      </c>
      <c r="K1617" s="19">
        <v>32.6</v>
      </c>
    </row>
    <row r="1618" spans="1:11" hidden="1" x14ac:dyDescent="0.35">
      <c r="A1618" t="s">
        <v>252</v>
      </c>
      <c r="B1618">
        <v>2020</v>
      </c>
      <c r="C1618" s="10">
        <v>43700</v>
      </c>
      <c r="D1618" t="s">
        <v>253</v>
      </c>
      <c r="E1618" t="s">
        <v>117</v>
      </c>
      <c r="F1618">
        <v>3</v>
      </c>
      <c r="G1618">
        <v>3</v>
      </c>
      <c r="H1618" t="s">
        <v>261</v>
      </c>
      <c r="I1618" t="s">
        <v>113</v>
      </c>
      <c r="J1618">
        <v>10007499292</v>
      </c>
      <c r="K1618" s="19">
        <v>26.9</v>
      </c>
    </row>
    <row r="1619" spans="1:11" hidden="1" x14ac:dyDescent="0.35">
      <c r="A1619" t="s">
        <v>252</v>
      </c>
      <c r="B1619">
        <v>2020</v>
      </c>
      <c r="C1619" s="10">
        <v>43700</v>
      </c>
      <c r="D1619" t="s">
        <v>253</v>
      </c>
      <c r="E1619" t="s">
        <v>117</v>
      </c>
      <c r="F1619">
        <v>3</v>
      </c>
      <c r="G1619">
        <v>4</v>
      </c>
      <c r="H1619" t="s">
        <v>260</v>
      </c>
      <c r="I1619" t="s">
        <v>31</v>
      </c>
      <c r="J1619" t="e">
        <v>#N/A</v>
      </c>
      <c r="K1619" s="19">
        <v>21</v>
      </c>
    </row>
    <row r="1620" spans="1:11" hidden="1" x14ac:dyDescent="0.35">
      <c r="A1620" t="s">
        <v>252</v>
      </c>
      <c r="B1620">
        <v>2020</v>
      </c>
      <c r="C1620" s="10">
        <v>43700</v>
      </c>
      <c r="D1620" t="s">
        <v>253</v>
      </c>
      <c r="E1620" t="s">
        <v>117</v>
      </c>
      <c r="F1620">
        <v>4</v>
      </c>
      <c r="G1620">
        <v>1</v>
      </c>
      <c r="H1620" t="s">
        <v>242</v>
      </c>
      <c r="I1620" t="s">
        <v>102</v>
      </c>
      <c r="J1620">
        <v>10007811716</v>
      </c>
      <c r="K1620" s="19">
        <v>26.5</v>
      </c>
    </row>
    <row r="1621" spans="1:11" hidden="1" x14ac:dyDescent="0.35">
      <c r="A1621" t="s">
        <v>252</v>
      </c>
      <c r="B1621">
        <v>2020</v>
      </c>
      <c r="C1621" s="10">
        <v>43700</v>
      </c>
      <c r="D1621" t="s">
        <v>253</v>
      </c>
      <c r="E1621" t="s">
        <v>117</v>
      </c>
      <c r="F1621">
        <v>4</v>
      </c>
      <c r="G1621">
        <v>2</v>
      </c>
      <c r="H1621" t="s">
        <v>258</v>
      </c>
      <c r="I1621" t="s">
        <v>256</v>
      </c>
      <c r="J1621">
        <v>10010797393</v>
      </c>
      <c r="K1621" s="19">
        <v>21.9</v>
      </c>
    </row>
    <row r="1622" spans="1:11" hidden="1" x14ac:dyDescent="0.35">
      <c r="A1622" t="s">
        <v>252</v>
      </c>
      <c r="B1622">
        <v>2020</v>
      </c>
      <c r="C1622" s="10">
        <v>43700</v>
      </c>
      <c r="D1622" t="s">
        <v>253</v>
      </c>
      <c r="E1622" t="s">
        <v>117</v>
      </c>
      <c r="F1622">
        <v>4</v>
      </c>
      <c r="G1622">
        <v>3</v>
      </c>
      <c r="H1622" t="s">
        <v>229</v>
      </c>
      <c r="I1622" t="s">
        <v>152</v>
      </c>
      <c r="J1622">
        <v>10011155990</v>
      </c>
      <c r="K1622" s="19">
        <v>21.5</v>
      </c>
    </row>
    <row r="1623" spans="1:11" hidden="1" x14ac:dyDescent="0.35">
      <c r="A1623" t="s">
        <v>252</v>
      </c>
      <c r="B1623">
        <v>2020</v>
      </c>
      <c r="C1623" s="10">
        <v>43700</v>
      </c>
      <c r="D1623" t="s">
        <v>253</v>
      </c>
      <c r="E1623" t="s">
        <v>117</v>
      </c>
      <c r="F1623">
        <v>4</v>
      </c>
      <c r="G1623">
        <v>4</v>
      </c>
      <c r="H1623" t="s">
        <v>262</v>
      </c>
      <c r="I1623" t="s">
        <v>31</v>
      </c>
      <c r="J1623">
        <v>10010638961</v>
      </c>
      <c r="K1623" s="19">
        <v>24.2</v>
      </c>
    </row>
    <row r="1624" spans="1:11" hidden="1" x14ac:dyDescent="0.35">
      <c r="A1624" t="s">
        <v>252</v>
      </c>
      <c r="B1624">
        <v>2020</v>
      </c>
      <c r="C1624" s="10">
        <v>43700</v>
      </c>
      <c r="D1624" t="s">
        <v>253</v>
      </c>
      <c r="E1624" t="s">
        <v>117</v>
      </c>
      <c r="F1624">
        <v>4</v>
      </c>
      <c r="G1624">
        <v>5</v>
      </c>
      <c r="H1624" t="s">
        <v>67</v>
      </c>
      <c r="I1624" t="s">
        <v>31</v>
      </c>
      <c r="J1624">
        <v>10007827880</v>
      </c>
      <c r="K1624" s="19">
        <v>25.8</v>
      </c>
    </row>
    <row r="1625" spans="1:11" hidden="1" x14ac:dyDescent="0.35">
      <c r="A1625" t="s">
        <v>252</v>
      </c>
      <c r="B1625">
        <v>2020</v>
      </c>
      <c r="C1625" s="10">
        <v>43700</v>
      </c>
      <c r="D1625" t="s">
        <v>253</v>
      </c>
      <c r="E1625" t="s">
        <v>119</v>
      </c>
      <c r="F1625">
        <v>1</v>
      </c>
      <c r="G1625">
        <v>1</v>
      </c>
      <c r="H1625" t="s">
        <v>221</v>
      </c>
      <c r="I1625" t="s">
        <v>31</v>
      </c>
      <c r="J1625">
        <v>10008098470</v>
      </c>
      <c r="K1625" s="19">
        <v>34.5</v>
      </c>
    </row>
    <row r="1626" spans="1:11" hidden="1" x14ac:dyDescent="0.35">
      <c r="A1626" t="s">
        <v>252</v>
      </c>
      <c r="B1626">
        <v>2020</v>
      </c>
      <c r="C1626" s="10">
        <v>43700</v>
      </c>
      <c r="D1626" t="s">
        <v>253</v>
      </c>
      <c r="E1626" t="s">
        <v>119</v>
      </c>
      <c r="F1626">
        <v>1</v>
      </c>
      <c r="G1626">
        <v>2</v>
      </c>
      <c r="H1626" t="s">
        <v>115</v>
      </c>
      <c r="I1626" t="s">
        <v>102</v>
      </c>
      <c r="J1626">
        <v>10009009159</v>
      </c>
      <c r="K1626" s="19">
        <v>24.5</v>
      </c>
    </row>
    <row r="1627" spans="1:11" hidden="1" x14ac:dyDescent="0.35">
      <c r="A1627" t="s">
        <v>252</v>
      </c>
      <c r="B1627">
        <v>2020</v>
      </c>
      <c r="C1627" s="10">
        <v>43700</v>
      </c>
      <c r="D1627" t="s">
        <v>253</v>
      </c>
      <c r="E1627" t="s">
        <v>119</v>
      </c>
      <c r="F1627">
        <v>1</v>
      </c>
      <c r="G1627">
        <v>3</v>
      </c>
      <c r="H1627" t="s">
        <v>180</v>
      </c>
      <c r="I1627" t="s">
        <v>31</v>
      </c>
      <c r="J1627">
        <v>10090680735</v>
      </c>
      <c r="K1627" s="19">
        <v>26.9</v>
      </c>
    </row>
    <row r="1628" spans="1:11" hidden="1" x14ac:dyDescent="0.35">
      <c r="A1628" t="s">
        <v>252</v>
      </c>
      <c r="B1628">
        <v>2020</v>
      </c>
      <c r="C1628" s="10">
        <v>43700</v>
      </c>
      <c r="D1628" t="s">
        <v>253</v>
      </c>
      <c r="E1628" t="s">
        <v>119</v>
      </c>
      <c r="F1628">
        <v>1</v>
      </c>
      <c r="G1628">
        <v>4</v>
      </c>
      <c r="H1628" t="s">
        <v>112</v>
      </c>
      <c r="I1628" t="s">
        <v>113</v>
      </c>
      <c r="J1628">
        <v>10009967641</v>
      </c>
      <c r="K1628" s="19">
        <v>22.3</v>
      </c>
    </row>
    <row r="1629" spans="1:11" hidden="1" x14ac:dyDescent="0.35">
      <c r="A1629" t="s">
        <v>252</v>
      </c>
      <c r="B1629">
        <v>2020</v>
      </c>
      <c r="C1629" s="10">
        <v>43700</v>
      </c>
      <c r="D1629" t="s">
        <v>253</v>
      </c>
      <c r="E1629" t="s">
        <v>119</v>
      </c>
      <c r="F1629">
        <v>1</v>
      </c>
      <c r="G1629">
        <v>5</v>
      </c>
      <c r="H1629" t="s">
        <v>257</v>
      </c>
      <c r="I1629" t="s">
        <v>31</v>
      </c>
      <c r="J1629">
        <v>10005964672</v>
      </c>
      <c r="K1629" s="19">
        <v>29.6</v>
      </c>
    </row>
    <row r="1630" spans="1:11" hidden="1" x14ac:dyDescent="0.35">
      <c r="A1630" t="s">
        <v>252</v>
      </c>
      <c r="B1630">
        <v>2020</v>
      </c>
      <c r="C1630" s="10">
        <v>43700</v>
      </c>
      <c r="D1630" t="s">
        <v>253</v>
      </c>
      <c r="E1630" t="s">
        <v>119</v>
      </c>
      <c r="F1630">
        <v>1</v>
      </c>
      <c r="G1630">
        <v>6</v>
      </c>
      <c r="H1630" t="s">
        <v>242</v>
      </c>
      <c r="I1630" t="s">
        <v>102</v>
      </c>
      <c r="J1630">
        <v>10007811716</v>
      </c>
      <c r="K1630" s="19">
        <v>26.5</v>
      </c>
    </row>
    <row r="1631" spans="1:11" hidden="1" x14ac:dyDescent="0.35">
      <c r="A1631" t="s">
        <v>252</v>
      </c>
      <c r="B1631">
        <v>2020</v>
      </c>
      <c r="C1631" s="10">
        <v>43700</v>
      </c>
      <c r="D1631" t="s">
        <v>253</v>
      </c>
      <c r="E1631" t="s">
        <v>119</v>
      </c>
      <c r="F1631">
        <v>2</v>
      </c>
      <c r="G1631">
        <v>1</v>
      </c>
      <c r="H1631" t="s">
        <v>195</v>
      </c>
      <c r="I1631" t="s">
        <v>31</v>
      </c>
      <c r="J1631">
        <v>10005964470</v>
      </c>
      <c r="K1631" s="19">
        <v>30.4</v>
      </c>
    </row>
    <row r="1632" spans="1:11" hidden="1" x14ac:dyDescent="0.35">
      <c r="A1632" t="s">
        <v>252</v>
      </c>
      <c r="B1632">
        <v>2020</v>
      </c>
      <c r="C1632" s="10">
        <v>43700</v>
      </c>
      <c r="D1632" t="s">
        <v>253</v>
      </c>
      <c r="E1632" t="s">
        <v>119</v>
      </c>
      <c r="F1632">
        <v>2</v>
      </c>
      <c r="G1632">
        <v>2</v>
      </c>
      <c r="H1632" t="s">
        <v>106</v>
      </c>
      <c r="I1632" t="s">
        <v>102</v>
      </c>
      <c r="J1632">
        <v>10006894559</v>
      </c>
      <c r="K1632" s="19">
        <v>27</v>
      </c>
    </row>
    <row r="1633" spans="1:11" hidden="1" x14ac:dyDescent="0.35">
      <c r="A1633" t="s">
        <v>252</v>
      </c>
      <c r="B1633">
        <v>2020</v>
      </c>
      <c r="C1633" s="10">
        <v>43700</v>
      </c>
      <c r="D1633" t="s">
        <v>253</v>
      </c>
      <c r="E1633" t="s">
        <v>119</v>
      </c>
      <c r="F1633">
        <v>2</v>
      </c>
      <c r="G1633">
        <v>3</v>
      </c>
      <c r="H1633" t="s">
        <v>193</v>
      </c>
      <c r="I1633" t="s">
        <v>31</v>
      </c>
      <c r="J1633">
        <v>10005727327</v>
      </c>
      <c r="K1633" s="19">
        <v>33.6</v>
      </c>
    </row>
    <row r="1634" spans="1:11" hidden="1" x14ac:dyDescent="0.35">
      <c r="A1634" t="s">
        <v>252</v>
      </c>
      <c r="B1634">
        <v>2020</v>
      </c>
      <c r="C1634" s="10">
        <v>43700</v>
      </c>
      <c r="D1634" t="s">
        <v>253</v>
      </c>
      <c r="E1634" t="s">
        <v>119</v>
      </c>
      <c r="F1634">
        <v>2</v>
      </c>
      <c r="G1634">
        <v>4</v>
      </c>
      <c r="H1634" t="s">
        <v>125</v>
      </c>
      <c r="I1634" t="s">
        <v>113</v>
      </c>
      <c r="J1634">
        <v>10017950943</v>
      </c>
      <c r="K1634" s="19">
        <v>22.5</v>
      </c>
    </row>
    <row r="1635" spans="1:11" hidden="1" x14ac:dyDescent="0.35">
      <c r="A1635" t="s">
        <v>252</v>
      </c>
      <c r="B1635">
        <v>2020</v>
      </c>
      <c r="C1635" s="10">
        <v>43700</v>
      </c>
      <c r="D1635" t="s">
        <v>253</v>
      </c>
      <c r="E1635" t="s">
        <v>119</v>
      </c>
      <c r="F1635">
        <v>2</v>
      </c>
      <c r="G1635">
        <v>5</v>
      </c>
      <c r="H1635" t="s">
        <v>219</v>
      </c>
      <c r="I1635" t="s">
        <v>23</v>
      </c>
      <c r="J1635">
        <v>10050887493</v>
      </c>
      <c r="K1635" s="19">
        <v>36</v>
      </c>
    </row>
    <row r="1636" spans="1:11" hidden="1" x14ac:dyDescent="0.35">
      <c r="A1636" t="s">
        <v>252</v>
      </c>
      <c r="B1636">
        <v>2020</v>
      </c>
      <c r="C1636" s="10">
        <v>43700</v>
      </c>
      <c r="D1636" t="s">
        <v>253</v>
      </c>
      <c r="E1636" t="s">
        <v>119</v>
      </c>
      <c r="F1636">
        <v>2</v>
      </c>
      <c r="G1636">
        <v>6</v>
      </c>
      <c r="H1636" t="s">
        <v>255</v>
      </c>
      <c r="I1636" t="s">
        <v>256</v>
      </c>
      <c r="J1636">
        <v>10011164074</v>
      </c>
      <c r="K1636" s="19">
        <v>20.9</v>
      </c>
    </row>
    <row r="1637" spans="1:11" hidden="1" x14ac:dyDescent="0.35">
      <c r="A1637" t="s">
        <v>252</v>
      </c>
      <c r="B1637">
        <v>2020</v>
      </c>
      <c r="C1637" s="10">
        <v>43700</v>
      </c>
      <c r="D1637" t="s">
        <v>253</v>
      </c>
      <c r="E1637" t="s">
        <v>121</v>
      </c>
      <c r="F1637">
        <v>1</v>
      </c>
      <c r="G1637">
        <v>1</v>
      </c>
      <c r="H1637" t="s">
        <v>221</v>
      </c>
      <c r="I1637" t="s">
        <v>31</v>
      </c>
      <c r="J1637">
        <v>10008098470</v>
      </c>
      <c r="K1637" s="19">
        <v>34.5</v>
      </c>
    </row>
    <row r="1638" spans="1:11" hidden="1" x14ac:dyDescent="0.35">
      <c r="A1638" t="s">
        <v>252</v>
      </c>
      <c r="B1638">
        <v>2020</v>
      </c>
      <c r="C1638" s="10">
        <v>43700</v>
      </c>
      <c r="D1638" t="s">
        <v>253</v>
      </c>
      <c r="E1638" t="s">
        <v>121</v>
      </c>
      <c r="F1638">
        <v>1</v>
      </c>
      <c r="G1638">
        <v>2</v>
      </c>
      <c r="H1638" t="s">
        <v>195</v>
      </c>
      <c r="I1638" t="s">
        <v>31</v>
      </c>
      <c r="J1638">
        <v>10005964470</v>
      </c>
      <c r="K1638" s="19">
        <v>30.4</v>
      </c>
    </row>
    <row r="1639" spans="1:11" hidden="1" x14ac:dyDescent="0.35">
      <c r="A1639" t="s">
        <v>252</v>
      </c>
      <c r="B1639">
        <v>2020</v>
      </c>
      <c r="C1639" s="10">
        <v>43700</v>
      </c>
      <c r="D1639" t="s">
        <v>253</v>
      </c>
      <c r="E1639" t="s">
        <v>121</v>
      </c>
      <c r="F1639">
        <v>1</v>
      </c>
      <c r="G1639">
        <v>3</v>
      </c>
      <c r="H1639" t="s">
        <v>115</v>
      </c>
      <c r="I1639" t="s">
        <v>102</v>
      </c>
      <c r="J1639">
        <v>10009009159</v>
      </c>
      <c r="K1639" s="19">
        <v>24.5</v>
      </c>
    </row>
    <row r="1640" spans="1:11" hidden="1" x14ac:dyDescent="0.35">
      <c r="A1640" t="s">
        <v>252</v>
      </c>
      <c r="B1640">
        <v>2020</v>
      </c>
      <c r="C1640" s="10">
        <v>43700</v>
      </c>
      <c r="D1640" t="s">
        <v>253</v>
      </c>
      <c r="E1640" t="s">
        <v>121</v>
      </c>
      <c r="F1640">
        <v>1</v>
      </c>
      <c r="G1640">
        <v>4</v>
      </c>
      <c r="H1640" t="s">
        <v>106</v>
      </c>
      <c r="I1640" t="s">
        <v>102</v>
      </c>
      <c r="J1640">
        <v>10006894559</v>
      </c>
      <c r="K1640" s="19">
        <v>27</v>
      </c>
    </row>
    <row r="1641" spans="1:11" hidden="1" x14ac:dyDescent="0.35">
      <c r="A1641" t="s">
        <v>252</v>
      </c>
      <c r="B1641">
        <v>2020</v>
      </c>
      <c r="C1641" s="10">
        <v>43700</v>
      </c>
      <c r="D1641" t="s">
        <v>253</v>
      </c>
      <c r="E1641" t="s">
        <v>121</v>
      </c>
      <c r="F1641">
        <v>1</v>
      </c>
      <c r="G1641">
        <v>5</v>
      </c>
      <c r="H1641" t="s">
        <v>193</v>
      </c>
      <c r="I1641" t="s">
        <v>31</v>
      </c>
      <c r="J1641">
        <v>10005727327</v>
      </c>
      <c r="K1641" s="19">
        <v>33.6</v>
      </c>
    </row>
    <row r="1642" spans="1:11" hidden="1" x14ac:dyDescent="0.35">
      <c r="A1642" t="s">
        <v>252</v>
      </c>
      <c r="B1642">
        <v>2020</v>
      </c>
      <c r="C1642" s="10">
        <v>43700</v>
      </c>
      <c r="D1642" t="s">
        <v>253</v>
      </c>
      <c r="E1642" t="s">
        <v>121</v>
      </c>
      <c r="F1642">
        <v>1</v>
      </c>
      <c r="G1642">
        <v>6</v>
      </c>
      <c r="H1642" t="s">
        <v>180</v>
      </c>
      <c r="I1642" t="s">
        <v>31</v>
      </c>
      <c r="J1642">
        <v>10090680735</v>
      </c>
      <c r="K1642" s="19">
        <v>26.9</v>
      </c>
    </row>
    <row r="1643" spans="1:11" hidden="1" x14ac:dyDescent="0.35">
      <c r="A1643" t="s">
        <v>252</v>
      </c>
      <c r="B1643">
        <v>2020</v>
      </c>
      <c r="C1643" s="10">
        <v>43700</v>
      </c>
      <c r="D1643" t="s">
        <v>253</v>
      </c>
      <c r="E1643" t="s">
        <v>121</v>
      </c>
      <c r="F1643">
        <v>2</v>
      </c>
      <c r="G1643">
        <v>1</v>
      </c>
      <c r="H1643" t="s">
        <v>112</v>
      </c>
      <c r="I1643" t="s">
        <v>113</v>
      </c>
      <c r="J1643">
        <v>10009967641</v>
      </c>
      <c r="K1643" s="19">
        <v>22.3</v>
      </c>
    </row>
    <row r="1644" spans="1:11" hidden="1" x14ac:dyDescent="0.35">
      <c r="A1644" t="s">
        <v>252</v>
      </c>
      <c r="B1644">
        <v>2020</v>
      </c>
      <c r="C1644" s="10">
        <v>43700</v>
      </c>
      <c r="D1644" t="s">
        <v>253</v>
      </c>
      <c r="E1644" t="s">
        <v>121</v>
      </c>
      <c r="F1644">
        <v>2</v>
      </c>
      <c r="G1644">
        <v>2</v>
      </c>
      <c r="H1644" t="s">
        <v>219</v>
      </c>
      <c r="I1644" t="s">
        <v>23</v>
      </c>
      <c r="J1644">
        <v>10050887493</v>
      </c>
      <c r="K1644" s="19">
        <v>36</v>
      </c>
    </row>
    <row r="1645" spans="1:11" hidden="1" x14ac:dyDescent="0.35">
      <c r="A1645" t="s">
        <v>252</v>
      </c>
      <c r="B1645">
        <v>2020</v>
      </c>
      <c r="C1645" s="10">
        <v>43700</v>
      </c>
      <c r="D1645" t="s">
        <v>253</v>
      </c>
      <c r="E1645" t="s">
        <v>121</v>
      </c>
      <c r="F1645">
        <v>2</v>
      </c>
      <c r="G1645">
        <v>3</v>
      </c>
      <c r="H1645" t="s">
        <v>125</v>
      </c>
      <c r="I1645" t="s">
        <v>113</v>
      </c>
      <c r="J1645">
        <v>10017950943</v>
      </c>
      <c r="K1645" s="19">
        <v>22.5</v>
      </c>
    </row>
    <row r="1646" spans="1:11" hidden="1" x14ac:dyDescent="0.35">
      <c r="A1646" t="s">
        <v>252</v>
      </c>
      <c r="B1646">
        <v>2020</v>
      </c>
      <c r="C1646" s="10">
        <v>43700</v>
      </c>
      <c r="D1646" t="s">
        <v>253</v>
      </c>
      <c r="E1646" t="s">
        <v>121</v>
      </c>
      <c r="F1646">
        <v>2</v>
      </c>
      <c r="G1646">
        <v>4</v>
      </c>
      <c r="H1646" t="s">
        <v>255</v>
      </c>
      <c r="I1646" t="s">
        <v>256</v>
      </c>
      <c r="J1646">
        <v>10011164074</v>
      </c>
      <c r="K1646" s="19">
        <v>20.9</v>
      </c>
    </row>
    <row r="1647" spans="1:11" hidden="1" x14ac:dyDescent="0.35">
      <c r="A1647" t="s">
        <v>252</v>
      </c>
      <c r="B1647">
        <v>2020</v>
      </c>
      <c r="C1647" s="10">
        <v>43700</v>
      </c>
      <c r="D1647" t="s">
        <v>253</v>
      </c>
      <c r="E1647" t="s">
        <v>121</v>
      </c>
      <c r="F1647">
        <v>2</v>
      </c>
      <c r="G1647">
        <v>5</v>
      </c>
      <c r="H1647" t="s">
        <v>257</v>
      </c>
      <c r="I1647" t="s">
        <v>31</v>
      </c>
      <c r="J1647">
        <v>10005964672</v>
      </c>
      <c r="K1647" s="19">
        <v>29.6</v>
      </c>
    </row>
    <row r="1648" spans="1:11" hidden="1" x14ac:dyDescent="0.35">
      <c r="A1648" t="s">
        <v>252</v>
      </c>
      <c r="B1648">
        <v>2020</v>
      </c>
      <c r="C1648" s="10">
        <v>43700</v>
      </c>
      <c r="D1648" t="s">
        <v>253</v>
      </c>
      <c r="E1648" t="s">
        <v>121</v>
      </c>
      <c r="F1648">
        <v>2</v>
      </c>
      <c r="G1648">
        <v>6</v>
      </c>
      <c r="H1648" t="s">
        <v>242</v>
      </c>
      <c r="I1648" t="s">
        <v>102</v>
      </c>
      <c r="J1648">
        <v>10007811716</v>
      </c>
      <c r="K1648" s="19">
        <v>26.5</v>
      </c>
    </row>
    <row r="1649" spans="1:11" hidden="1" x14ac:dyDescent="0.35">
      <c r="A1649" t="s">
        <v>222</v>
      </c>
      <c r="B1649">
        <v>2019</v>
      </c>
      <c r="C1649" s="10">
        <v>43561</v>
      </c>
      <c r="D1649" t="s">
        <v>264</v>
      </c>
      <c r="E1649" t="s">
        <v>91</v>
      </c>
      <c r="F1649">
        <v>1</v>
      </c>
      <c r="G1649">
        <v>1</v>
      </c>
      <c r="H1649" t="s">
        <v>265</v>
      </c>
      <c r="I1649" t="s">
        <v>102</v>
      </c>
      <c r="J1649">
        <v>10009009462</v>
      </c>
      <c r="K1649" s="19">
        <v>23.7</v>
      </c>
    </row>
    <row r="1650" spans="1:11" hidden="1" x14ac:dyDescent="0.35">
      <c r="A1650" t="s">
        <v>222</v>
      </c>
      <c r="B1650">
        <v>2019</v>
      </c>
      <c r="C1650" s="10">
        <v>43561</v>
      </c>
      <c r="D1650" t="s">
        <v>264</v>
      </c>
      <c r="E1650" t="s">
        <v>91</v>
      </c>
      <c r="F1650">
        <v>1</v>
      </c>
      <c r="G1650">
        <v>2</v>
      </c>
      <c r="H1650" t="s">
        <v>177</v>
      </c>
      <c r="I1650" t="s">
        <v>102</v>
      </c>
      <c r="J1650">
        <v>10010664829</v>
      </c>
      <c r="K1650" s="19">
        <v>21</v>
      </c>
    </row>
    <row r="1651" spans="1:11" hidden="1" x14ac:dyDescent="0.35">
      <c r="A1651" t="s">
        <v>222</v>
      </c>
      <c r="B1651">
        <v>2019</v>
      </c>
      <c r="C1651" s="10">
        <v>43561</v>
      </c>
      <c r="D1651" t="s">
        <v>264</v>
      </c>
      <c r="E1651" t="s">
        <v>91</v>
      </c>
      <c r="F1651">
        <v>1</v>
      </c>
      <c r="G1651">
        <v>3</v>
      </c>
      <c r="H1651" t="s">
        <v>242</v>
      </c>
      <c r="I1651" t="s">
        <v>102</v>
      </c>
      <c r="J1651">
        <v>10007811716</v>
      </c>
      <c r="K1651" s="19">
        <v>26.1</v>
      </c>
    </row>
    <row r="1652" spans="1:11" hidden="1" x14ac:dyDescent="0.35">
      <c r="A1652" t="s">
        <v>222</v>
      </c>
      <c r="B1652">
        <v>2019</v>
      </c>
      <c r="C1652" s="10">
        <v>43561</v>
      </c>
      <c r="D1652" t="s">
        <v>264</v>
      </c>
      <c r="E1652" t="s">
        <v>91</v>
      </c>
      <c r="F1652">
        <v>1</v>
      </c>
      <c r="G1652">
        <v>4</v>
      </c>
      <c r="H1652" t="s">
        <v>114</v>
      </c>
      <c r="I1652" t="s">
        <v>102</v>
      </c>
      <c r="J1652">
        <v>10055349695</v>
      </c>
      <c r="K1652" s="19">
        <v>19.100000000000001</v>
      </c>
    </row>
    <row r="1653" spans="1:11" hidden="1" x14ac:dyDescent="0.35">
      <c r="A1653" t="s">
        <v>222</v>
      </c>
      <c r="B1653">
        <v>2019</v>
      </c>
      <c r="C1653" s="10">
        <v>43561</v>
      </c>
      <c r="D1653" t="s">
        <v>264</v>
      </c>
      <c r="E1653" t="s">
        <v>91</v>
      </c>
      <c r="F1653">
        <v>1</v>
      </c>
      <c r="G1653">
        <v>5</v>
      </c>
      <c r="H1653" t="s">
        <v>238</v>
      </c>
      <c r="I1653" t="s">
        <v>102</v>
      </c>
      <c r="J1653">
        <v>10055348887</v>
      </c>
      <c r="K1653" s="19">
        <v>18.8</v>
      </c>
    </row>
    <row r="1654" spans="1:11" hidden="1" x14ac:dyDescent="0.35">
      <c r="A1654" t="s">
        <v>222</v>
      </c>
      <c r="B1654">
        <v>2019</v>
      </c>
      <c r="C1654" s="10">
        <v>43561</v>
      </c>
      <c r="D1654" t="s">
        <v>264</v>
      </c>
      <c r="E1654" t="s">
        <v>91</v>
      </c>
      <c r="F1654">
        <v>1</v>
      </c>
      <c r="G1654">
        <v>6</v>
      </c>
      <c r="H1654" t="s">
        <v>240</v>
      </c>
      <c r="I1654" t="s">
        <v>102</v>
      </c>
      <c r="J1654" t="e">
        <v>#N/A</v>
      </c>
      <c r="K1654" s="19">
        <v>20</v>
      </c>
    </row>
    <row r="1655" spans="1:11" hidden="1" x14ac:dyDescent="0.35">
      <c r="A1655" t="s">
        <v>222</v>
      </c>
      <c r="B1655">
        <v>2019</v>
      </c>
      <c r="C1655" s="10">
        <v>43561</v>
      </c>
      <c r="D1655" t="s">
        <v>264</v>
      </c>
      <c r="E1655" t="s">
        <v>91</v>
      </c>
      <c r="F1655">
        <v>1</v>
      </c>
      <c r="G1655">
        <v>7</v>
      </c>
      <c r="H1655" t="s">
        <v>266</v>
      </c>
      <c r="I1655" t="s">
        <v>102</v>
      </c>
      <c r="J1655" t="e">
        <v>#N/A</v>
      </c>
      <c r="K1655" s="19">
        <v>24.4</v>
      </c>
    </row>
    <row r="1656" spans="1:11" hidden="1" x14ac:dyDescent="0.35">
      <c r="A1656" t="s">
        <v>222</v>
      </c>
      <c r="B1656">
        <v>2019</v>
      </c>
      <c r="C1656" s="10">
        <v>43561</v>
      </c>
      <c r="D1656" t="s">
        <v>264</v>
      </c>
      <c r="E1656" t="s">
        <v>91</v>
      </c>
      <c r="F1656">
        <v>2</v>
      </c>
      <c r="G1656">
        <v>1</v>
      </c>
      <c r="H1656" t="s">
        <v>231</v>
      </c>
      <c r="I1656" t="s">
        <v>102</v>
      </c>
      <c r="J1656">
        <v>10009009260</v>
      </c>
      <c r="K1656" s="19">
        <v>24</v>
      </c>
    </row>
    <row r="1657" spans="1:11" hidden="1" x14ac:dyDescent="0.35">
      <c r="A1657" t="s">
        <v>222</v>
      </c>
      <c r="B1657">
        <v>2019</v>
      </c>
      <c r="C1657" s="10">
        <v>43561</v>
      </c>
      <c r="D1657" t="s">
        <v>264</v>
      </c>
      <c r="E1657" t="s">
        <v>91</v>
      </c>
      <c r="F1657">
        <v>2</v>
      </c>
      <c r="G1657">
        <v>2</v>
      </c>
      <c r="H1657" t="s">
        <v>101</v>
      </c>
      <c r="I1657" t="s">
        <v>102</v>
      </c>
      <c r="J1657">
        <v>10015145724</v>
      </c>
      <c r="K1657" s="19">
        <v>20</v>
      </c>
    </row>
    <row r="1658" spans="1:11" hidden="1" x14ac:dyDescent="0.35">
      <c r="A1658" t="s">
        <v>222</v>
      </c>
      <c r="B1658">
        <v>2019</v>
      </c>
      <c r="C1658" s="10">
        <v>43561</v>
      </c>
      <c r="D1658" t="s">
        <v>264</v>
      </c>
      <c r="E1658" t="s">
        <v>91</v>
      </c>
      <c r="F1658">
        <v>2</v>
      </c>
      <c r="G1658">
        <v>3</v>
      </c>
      <c r="H1658" t="s">
        <v>205</v>
      </c>
      <c r="I1658" t="s">
        <v>102</v>
      </c>
      <c r="J1658">
        <v>10011146694</v>
      </c>
      <c r="K1658" s="19">
        <v>20.100000000000001</v>
      </c>
    </row>
    <row r="1659" spans="1:11" hidden="1" x14ac:dyDescent="0.35">
      <c r="A1659" t="s">
        <v>222</v>
      </c>
      <c r="B1659">
        <v>2019</v>
      </c>
      <c r="C1659" s="10">
        <v>43561</v>
      </c>
      <c r="D1659" t="s">
        <v>264</v>
      </c>
      <c r="E1659" t="s">
        <v>91</v>
      </c>
      <c r="F1659">
        <v>2</v>
      </c>
      <c r="G1659">
        <v>4</v>
      </c>
      <c r="H1659" t="s">
        <v>267</v>
      </c>
      <c r="I1659" t="s">
        <v>102</v>
      </c>
      <c r="J1659">
        <v>10010791030</v>
      </c>
      <c r="K1659" s="19">
        <v>24.6</v>
      </c>
    </row>
    <row r="1660" spans="1:11" hidden="1" x14ac:dyDescent="0.35">
      <c r="A1660" t="s">
        <v>222</v>
      </c>
      <c r="B1660">
        <v>2019</v>
      </c>
      <c r="C1660" s="10">
        <v>43561</v>
      </c>
      <c r="D1660" t="s">
        <v>264</v>
      </c>
      <c r="E1660" t="s">
        <v>91</v>
      </c>
      <c r="F1660">
        <v>2</v>
      </c>
      <c r="G1660">
        <v>5</v>
      </c>
      <c r="H1660" t="s">
        <v>268</v>
      </c>
      <c r="I1660" t="s">
        <v>269</v>
      </c>
      <c r="J1660">
        <v>10007051274</v>
      </c>
      <c r="K1660" s="19">
        <v>26.3</v>
      </c>
    </row>
    <row r="1661" spans="1:11" hidden="1" x14ac:dyDescent="0.35">
      <c r="A1661" t="s">
        <v>222</v>
      </c>
      <c r="B1661">
        <v>2019</v>
      </c>
      <c r="C1661" s="10">
        <v>43561</v>
      </c>
      <c r="D1661" t="s">
        <v>264</v>
      </c>
      <c r="E1661" t="s">
        <v>91</v>
      </c>
      <c r="F1661">
        <v>2</v>
      </c>
      <c r="G1661">
        <v>6</v>
      </c>
      <c r="H1661" t="s">
        <v>270</v>
      </c>
      <c r="I1661" t="s">
        <v>269</v>
      </c>
      <c r="J1661">
        <v>10010794262</v>
      </c>
      <c r="K1661" s="19">
        <v>20.3</v>
      </c>
    </row>
    <row r="1662" spans="1:11" hidden="1" x14ac:dyDescent="0.35">
      <c r="A1662" t="s">
        <v>222</v>
      </c>
      <c r="B1662">
        <v>2019</v>
      </c>
      <c r="C1662" s="10">
        <v>43561</v>
      </c>
      <c r="D1662" t="s">
        <v>264</v>
      </c>
      <c r="E1662" t="s">
        <v>117</v>
      </c>
      <c r="F1662">
        <v>1</v>
      </c>
      <c r="G1662">
        <v>1</v>
      </c>
      <c r="H1662" t="s">
        <v>242</v>
      </c>
      <c r="I1662" t="s">
        <v>269</v>
      </c>
      <c r="J1662">
        <v>10007811716</v>
      </c>
      <c r="K1662" s="19">
        <v>26.1</v>
      </c>
    </row>
    <row r="1663" spans="1:11" hidden="1" x14ac:dyDescent="0.35">
      <c r="A1663" t="s">
        <v>222</v>
      </c>
      <c r="B1663">
        <v>2019</v>
      </c>
      <c r="C1663" s="10">
        <v>43561</v>
      </c>
      <c r="D1663" t="s">
        <v>264</v>
      </c>
      <c r="E1663" t="s">
        <v>117</v>
      </c>
      <c r="F1663">
        <v>1</v>
      </c>
      <c r="G1663">
        <v>2</v>
      </c>
      <c r="H1663" t="s">
        <v>267</v>
      </c>
      <c r="I1663" t="s">
        <v>102</v>
      </c>
      <c r="J1663">
        <v>10010791030</v>
      </c>
      <c r="K1663" s="19">
        <v>24.6</v>
      </c>
    </row>
    <row r="1664" spans="1:11" hidden="1" x14ac:dyDescent="0.35">
      <c r="A1664" t="s">
        <v>222</v>
      </c>
      <c r="B1664">
        <v>2019</v>
      </c>
      <c r="C1664" s="10">
        <v>43561</v>
      </c>
      <c r="D1664" t="s">
        <v>264</v>
      </c>
      <c r="E1664" t="s">
        <v>117</v>
      </c>
      <c r="F1664">
        <v>1</v>
      </c>
      <c r="G1664">
        <v>3</v>
      </c>
      <c r="H1664" t="s">
        <v>238</v>
      </c>
      <c r="I1664" t="s">
        <v>102</v>
      </c>
      <c r="J1664">
        <v>10055348887</v>
      </c>
      <c r="K1664" s="19">
        <v>18.8</v>
      </c>
    </row>
    <row r="1665" spans="1:11" hidden="1" x14ac:dyDescent="0.35">
      <c r="A1665" t="s">
        <v>222</v>
      </c>
      <c r="B1665">
        <v>2019</v>
      </c>
      <c r="C1665" s="10">
        <v>43561</v>
      </c>
      <c r="D1665" t="s">
        <v>264</v>
      </c>
      <c r="E1665" t="s">
        <v>117</v>
      </c>
      <c r="F1665">
        <v>1</v>
      </c>
      <c r="G1665">
        <v>4</v>
      </c>
      <c r="H1665" t="s">
        <v>240</v>
      </c>
      <c r="I1665" t="s">
        <v>102</v>
      </c>
      <c r="J1665" t="e">
        <v>#N/A</v>
      </c>
      <c r="K1665" s="19">
        <v>20</v>
      </c>
    </row>
    <row r="1666" spans="1:11" hidden="1" x14ac:dyDescent="0.35">
      <c r="A1666" t="s">
        <v>222</v>
      </c>
      <c r="B1666">
        <v>2019</v>
      </c>
      <c r="C1666" s="10">
        <v>43561</v>
      </c>
      <c r="D1666" t="s">
        <v>264</v>
      </c>
      <c r="E1666" t="s">
        <v>117</v>
      </c>
      <c r="F1666">
        <v>1</v>
      </c>
      <c r="G1666">
        <v>5</v>
      </c>
      <c r="H1666" t="s">
        <v>270</v>
      </c>
      <c r="I1666" t="s">
        <v>269</v>
      </c>
      <c r="J1666">
        <v>10010794262</v>
      </c>
      <c r="K1666" s="19">
        <v>20.3</v>
      </c>
    </row>
    <row r="1667" spans="1:11" hidden="1" x14ac:dyDescent="0.35">
      <c r="A1667" t="s">
        <v>222</v>
      </c>
      <c r="B1667">
        <v>2019</v>
      </c>
      <c r="C1667" s="10">
        <v>43561</v>
      </c>
      <c r="D1667" t="s">
        <v>264</v>
      </c>
      <c r="E1667" t="s">
        <v>117</v>
      </c>
      <c r="F1667">
        <v>2</v>
      </c>
      <c r="G1667">
        <v>1</v>
      </c>
      <c r="H1667" t="s">
        <v>205</v>
      </c>
      <c r="I1667" t="s">
        <v>102</v>
      </c>
      <c r="J1667">
        <v>10011146694</v>
      </c>
      <c r="K1667" s="19">
        <v>20.100000000000001</v>
      </c>
    </row>
    <row r="1668" spans="1:11" hidden="1" x14ac:dyDescent="0.35">
      <c r="A1668" t="s">
        <v>222</v>
      </c>
      <c r="B1668">
        <v>2019</v>
      </c>
      <c r="C1668" s="10">
        <v>43561</v>
      </c>
      <c r="D1668" t="s">
        <v>264</v>
      </c>
      <c r="E1668" t="s">
        <v>117</v>
      </c>
      <c r="F1668">
        <v>2</v>
      </c>
      <c r="G1668">
        <v>2</v>
      </c>
      <c r="H1668" t="s">
        <v>268</v>
      </c>
      <c r="I1668" t="s">
        <v>269</v>
      </c>
      <c r="J1668">
        <v>10007051274</v>
      </c>
      <c r="K1668" s="19">
        <v>26.3</v>
      </c>
    </row>
    <row r="1669" spans="1:11" hidden="1" x14ac:dyDescent="0.35">
      <c r="A1669" t="s">
        <v>222</v>
      </c>
      <c r="B1669">
        <v>2019</v>
      </c>
      <c r="C1669" s="10">
        <v>43561</v>
      </c>
      <c r="D1669" t="s">
        <v>264</v>
      </c>
      <c r="E1669" t="s">
        <v>117</v>
      </c>
      <c r="F1669">
        <v>2</v>
      </c>
      <c r="G1669">
        <v>3</v>
      </c>
      <c r="H1669" t="s">
        <v>114</v>
      </c>
      <c r="I1669" t="s">
        <v>102</v>
      </c>
      <c r="J1669">
        <v>10055349695</v>
      </c>
      <c r="K1669" s="19">
        <v>19.100000000000001</v>
      </c>
    </row>
    <row r="1670" spans="1:11" hidden="1" x14ac:dyDescent="0.35">
      <c r="A1670" t="s">
        <v>222</v>
      </c>
      <c r="B1670">
        <v>2019</v>
      </c>
      <c r="C1670" s="10">
        <v>43561</v>
      </c>
      <c r="D1670" t="s">
        <v>264</v>
      </c>
      <c r="E1670" t="s">
        <v>117</v>
      </c>
      <c r="F1670">
        <v>2</v>
      </c>
      <c r="G1670">
        <v>4</v>
      </c>
      <c r="H1670" t="s">
        <v>266</v>
      </c>
      <c r="I1670" t="s">
        <v>102</v>
      </c>
      <c r="J1670" t="e">
        <v>#N/A</v>
      </c>
      <c r="K1670" s="19">
        <v>24.4</v>
      </c>
    </row>
    <row r="1671" spans="1:11" hidden="1" x14ac:dyDescent="0.35">
      <c r="A1671" t="s">
        <v>222</v>
      </c>
      <c r="B1671">
        <v>2019</v>
      </c>
      <c r="C1671" s="10">
        <v>43561</v>
      </c>
      <c r="D1671" t="s">
        <v>264</v>
      </c>
      <c r="E1671" t="s">
        <v>121</v>
      </c>
      <c r="F1671">
        <v>1</v>
      </c>
      <c r="G1671">
        <v>1</v>
      </c>
      <c r="H1671" t="s">
        <v>231</v>
      </c>
      <c r="I1671" t="s">
        <v>102</v>
      </c>
      <c r="J1671">
        <v>10009009260</v>
      </c>
      <c r="K1671" s="19">
        <v>24</v>
      </c>
    </row>
    <row r="1672" spans="1:11" hidden="1" x14ac:dyDescent="0.35">
      <c r="A1672" t="s">
        <v>222</v>
      </c>
      <c r="B1672">
        <v>2019</v>
      </c>
      <c r="C1672" s="10">
        <v>43561</v>
      </c>
      <c r="D1672" t="s">
        <v>264</v>
      </c>
      <c r="E1672" t="s">
        <v>121</v>
      </c>
      <c r="F1672">
        <v>1</v>
      </c>
      <c r="G1672">
        <v>2</v>
      </c>
      <c r="H1672" t="s">
        <v>205</v>
      </c>
      <c r="I1672" t="s">
        <v>102</v>
      </c>
      <c r="J1672">
        <v>10011146694</v>
      </c>
      <c r="K1672" s="19">
        <v>20.100000000000001</v>
      </c>
    </row>
    <row r="1673" spans="1:11" hidden="1" x14ac:dyDescent="0.35">
      <c r="A1673" t="s">
        <v>222</v>
      </c>
      <c r="B1673">
        <v>2019</v>
      </c>
      <c r="C1673" s="10">
        <v>43561</v>
      </c>
      <c r="D1673" t="s">
        <v>264</v>
      </c>
      <c r="E1673" t="s">
        <v>121</v>
      </c>
      <c r="F1673">
        <v>1</v>
      </c>
      <c r="G1673">
        <v>3</v>
      </c>
      <c r="H1673" t="s">
        <v>101</v>
      </c>
      <c r="I1673" t="s">
        <v>102</v>
      </c>
      <c r="J1673">
        <v>10015145724</v>
      </c>
      <c r="K1673" s="19">
        <v>20</v>
      </c>
    </row>
    <row r="1674" spans="1:11" hidden="1" x14ac:dyDescent="0.35">
      <c r="A1674" t="s">
        <v>222</v>
      </c>
      <c r="B1674">
        <v>2019</v>
      </c>
      <c r="C1674" s="10">
        <v>43561</v>
      </c>
      <c r="D1674" t="s">
        <v>264</v>
      </c>
      <c r="E1674" t="s">
        <v>121</v>
      </c>
      <c r="F1674">
        <v>1</v>
      </c>
      <c r="G1674">
        <v>4</v>
      </c>
      <c r="H1674" t="s">
        <v>242</v>
      </c>
      <c r="I1674" t="s">
        <v>102</v>
      </c>
      <c r="J1674">
        <v>10007811716</v>
      </c>
      <c r="K1674" s="19">
        <v>26.1</v>
      </c>
    </row>
    <row r="1675" spans="1:11" hidden="1" x14ac:dyDescent="0.35">
      <c r="A1675" t="s">
        <v>222</v>
      </c>
      <c r="B1675">
        <v>2019</v>
      </c>
      <c r="C1675" s="10">
        <v>43561</v>
      </c>
      <c r="D1675" t="s">
        <v>264</v>
      </c>
      <c r="E1675" t="s">
        <v>121</v>
      </c>
      <c r="F1675">
        <v>1</v>
      </c>
      <c r="G1675">
        <v>5</v>
      </c>
      <c r="H1675" t="s">
        <v>265</v>
      </c>
      <c r="I1675" t="s">
        <v>102</v>
      </c>
      <c r="J1675">
        <v>10009009462</v>
      </c>
      <c r="K1675" s="19">
        <v>23.7</v>
      </c>
    </row>
    <row r="1676" spans="1:11" hidden="1" x14ac:dyDescent="0.35">
      <c r="A1676" t="s">
        <v>222</v>
      </c>
      <c r="B1676">
        <v>2019</v>
      </c>
      <c r="C1676" s="10">
        <v>43561</v>
      </c>
      <c r="D1676" t="s">
        <v>264</v>
      </c>
      <c r="E1676" t="s">
        <v>121</v>
      </c>
      <c r="F1676">
        <v>1</v>
      </c>
      <c r="G1676">
        <v>6</v>
      </c>
      <c r="H1676" t="s">
        <v>177</v>
      </c>
      <c r="I1676" t="s">
        <v>102</v>
      </c>
      <c r="J1676">
        <v>10010664829</v>
      </c>
      <c r="K1676" s="19">
        <v>21</v>
      </c>
    </row>
    <row r="1677" spans="1:11" hidden="1" x14ac:dyDescent="0.35">
      <c r="A1677" t="s">
        <v>222</v>
      </c>
      <c r="B1677">
        <v>2019</v>
      </c>
      <c r="C1677" s="10">
        <v>43561</v>
      </c>
      <c r="D1677" t="s">
        <v>264</v>
      </c>
      <c r="E1677" t="s">
        <v>121</v>
      </c>
      <c r="F1677">
        <v>2</v>
      </c>
      <c r="G1677">
        <v>1</v>
      </c>
      <c r="H1677" t="s">
        <v>270</v>
      </c>
      <c r="I1677" t="s">
        <v>269</v>
      </c>
      <c r="J1677">
        <v>10010794262</v>
      </c>
      <c r="K1677" s="19">
        <v>20.3</v>
      </c>
    </row>
    <row r="1678" spans="1:11" hidden="1" x14ac:dyDescent="0.35">
      <c r="A1678" t="s">
        <v>222</v>
      </c>
      <c r="B1678">
        <v>2019</v>
      </c>
      <c r="C1678" s="10">
        <v>43561</v>
      </c>
      <c r="D1678" t="s">
        <v>264</v>
      </c>
      <c r="E1678" t="s">
        <v>121</v>
      </c>
      <c r="F1678">
        <v>2</v>
      </c>
      <c r="G1678">
        <v>2</v>
      </c>
      <c r="H1678" t="s">
        <v>114</v>
      </c>
      <c r="I1678" t="s">
        <v>102</v>
      </c>
      <c r="J1678">
        <v>10055349695</v>
      </c>
      <c r="K1678" s="19">
        <v>19.100000000000001</v>
      </c>
    </row>
    <row r="1679" spans="1:11" hidden="1" x14ac:dyDescent="0.35">
      <c r="A1679" t="s">
        <v>222</v>
      </c>
      <c r="B1679">
        <v>2019</v>
      </c>
      <c r="C1679" s="10">
        <v>43561</v>
      </c>
      <c r="D1679" t="s">
        <v>264</v>
      </c>
      <c r="E1679" t="s">
        <v>121</v>
      </c>
      <c r="F1679">
        <v>2</v>
      </c>
      <c r="G1679">
        <v>3</v>
      </c>
      <c r="H1679" t="s">
        <v>238</v>
      </c>
      <c r="I1679" t="s">
        <v>102</v>
      </c>
      <c r="J1679">
        <v>10055348887</v>
      </c>
      <c r="K1679" s="19">
        <v>18.8</v>
      </c>
    </row>
    <row r="1680" spans="1:11" hidden="1" x14ac:dyDescent="0.35">
      <c r="A1680" t="s">
        <v>222</v>
      </c>
      <c r="B1680">
        <v>2019</v>
      </c>
      <c r="C1680" s="10">
        <v>43561</v>
      </c>
      <c r="D1680" t="s">
        <v>264</v>
      </c>
      <c r="E1680" t="s">
        <v>121</v>
      </c>
      <c r="F1680">
        <v>2</v>
      </c>
      <c r="G1680">
        <v>4</v>
      </c>
      <c r="H1680" t="s">
        <v>266</v>
      </c>
      <c r="I1680" t="s">
        <v>102</v>
      </c>
      <c r="J1680" t="e">
        <v>#N/A</v>
      </c>
      <c r="K1680" s="19">
        <v>24.4</v>
      </c>
    </row>
    <row r="1681" spans="1:11" hidden="1" x14ac:dyDescent="0.35">
      <c r="A1681" t="s">
        <v>222</v>
      </c>
      <c r="B1681">
        <v>2019</v>
      </c>
      <c r="C1681" s="10">
        <v>43561</v>
      </c>
      <c r="D1681" t="s">
        <v>264</v>
      </c>
      <c r="E1681" t="s">
        <v>121</v>
      </c>
      <c r="F1681">
        <v>2</v>
      </c>
      <c r="G1681">
        <v>5</v>
      </c>
      <c r="H1681" t="s">
        <v>267</v>
      </c>
      <c r="I1681" t="s">
        <v>102</v>
      </c>
      <c r="J1681">
        <v>10010791030</v>
      </c>
      <c r="K1681" s="19">
        <v>24.6</v>
      </c>
    </row>
    <row r="1682" spans="1:11" hidden="1" x14ac:dyDescent="0.35">
      <c r="A1682" t="s">
        <v>222</v>
      </c>
      <c r="B1682">
        <v>2019</v>
      </c>
      <c r="C1682" s="10">
        <v>43561</v>
      </c>
      <c r="D1682" t="s">
        <v>264</v>
      </c>
      <c r="E1682" t="s">
        <v>121</v>
      </c>
      <c r="F1682">
        <v>2</v>
      </c>
      <c r="G1682">
        <v>6</v>
      </c>
      <c r="H1682" t="s">
        <v>268</v>
      </c>
      <c r="I1682" t="s">
        <v>269</v>
      </c>
      <c r="J1682">
        <v>10007051274</v>
      </c>
      <c r="K1682" s="19">
        <v>26.3</v>
      </c>
    </row>
    <row r="1683" spans="1:11" hidden="1" x14ac:dyDescent="0.35">
      <c r="A1683" t="s">
        <v>222</v>
      </c>
      <c r="B1683">
        <v>2019</v>
      </c>
      <c r="C1683" s="10">
        <v>43561</v>
      </c>
      <c r="D1683" t="s">
        <v>264</v>
      </c>
      <c r="E1683" t="s">
        <v>121</v>
      </c>
      <c r="F1683">
        <v>2</v>
      </c>
      <c r="G1683">
        <v>9</v>
      </c>
      <c r="H1683" t="s">
        <v>240</v>
      </c>
      <c r="I1683" t="s">
        <v>102</v>
      </c>
      <c r="J1683" t="e">
        <v>#N/A</v>
      </c>
      <c r="K1683" s="19">
        <v>20</v>
      </c>
    </row>
    <row r="1684" spans="1:11" hidden="1" x14ac:dyDescent="0.35">
      <c r="A1684" t="s">
        <v>222</v>
      </c>
      <c r="B1684">
        <v>2019</v>
      </c>
      <c r="C1684" s="10">
        <v>43560</v>
      </c>
      <c r="D1684" t="s">
        <v>264</v>
      </c>
      <c r="E1684" t="s">
        <v>91</v>
      </c>
      <c r="F1684">
        <v>1</v>
      </c>
      <c r="G1684">
        <v>1</v>
      </c>
      <c r="H1684" t="s">
        <v>271</v>
      </c>
      <c r="I1684" t="s">
        <v>102</v>
      </c>
      <c r="J1684">
        <v>10072107558</v>
      </c>
      <c r="K1684" s="19">
        <v>17.8</v>
      </c>
    </row>
    <row r="1685" spans="1:11" hidden="1" x14ac:dyDescent="0.35">
      <c r="A1685" t="s">
        <v>222</v>
      </c>
      <c r="B1685">
        <v>2019</v>
      </c>
      <c r="C1685" s="10">
        <v>43560</v>
      </c>
      <c r="D1685" t="s">
        <v>264</v>
      </c>
      <c r="E1685" t="s">
        <v>91</v>
      </c>
      <c r="F1685">
        <v>1</v>
      </c>
      <c r="G1685">
        <v>2</v>
      </c>
      <c r="H1685" t="s">
        <v>272</v>
      </c>
      <c r="I1685" t="s">
        <v>102</v>
      </c>
      <c r="J1685" t="e">
        <v>#N/A</v>
      </c>
      <c r="K1685" s="19">
        <v>17.2</v>
      </c>
    </row>
    <row r="1686" spans="1:11" hidden="1" x14ac:dyDescent="0.35">
      <c r="A1686" t="s">
        <v>222</v>
      </c>
      <c r="B1686">
        <v>2019</v>
      </c>
      <c r="C1686" s="10">
        <v>43560</v>
      </c>
      <c r="D1686" t="s">
        <v>264</v>
      </c>
      <c r="E1686" t="s">
        <v>91</v>
      </c>
      <c r="F1686">
        <v>1</v>
      </c>
      <c r="G1686">
        <v>3</v>
      </c>
      <c r="H1686" t="s">
        <v>273</v>
      </c>
      <c r="I1686" t="s">
        <v>102</v>
      </c>
      <c r="J1686">
        <v>10075185084</v>
      </c>
      <c r="K1686" s="19">
        <v>17.899999999999999</v>
      </c>
    </row>
    <row r="1687" spans="1:11" hidden="1" x14ac:dyDescent="0.35">
      <c r="A1687" t="s">
        <v>222</v>
      </c>
      <c r="B1687">
        <v>2019</v>
      </c>
      <c r="C1687" s="10">
        <v>43560</v>
      </c>
      <c r="D1687" t="s">
        <v>264</v>
      </c>
      <c r="E1687" t="s">
        <v>91</v>
      </c>
      <c r="F1687">
        <v>1</v>
      </c>
      <c r="G1687">
        <v>4</v>
      </c>
      <c r="H1687" t="s">
        <v>274</v>
      </c>
      <c r="I1687" t="s">
        <v>102</v>
      </c>
      <c r="J1687">
        <v>10075184680</v>
      </c>
      <c r="K1687" s="19">
        <v>17.399999999999999</v>
      </c>
    </row>
    <row r="1688" spans="1:11" hidden="1" x14ac:dyDescent="0.35">
      <c r="A1688" t="s">
        <v>222</v>
      </c>
      <c r="B1688">
        <v>2019</v>
      </c>
      <c r="C1688" s="10">
        <v>43560</v>
      </c>
      <c r="D1688" t="s">
        <v>264</v>
      </c>
      <c r="E1688" t="s">
        <v>91</v>
      </c>
      <c r="F1688">
        <v>1</v>
      </c>
      <c r="G1688">
        <v>5</v>
      </c>
      <c r="H1688" t="s">
        <v>275</v>
      </c>
      <c r="I1688" t="s">
        <v>102</v>
      </c>
      <c r="J1688" t="e">
        <v>#N/A</v>
      </c>
      <c r="K1688" s="19">
        <v>16.8</v>
      </c>
    </row>
    <row r="1689" spans="1:11" hidden="1" x14ac:dyDescent="0.35">
      <c r="A1689" t="s">
        <v>222</v>
      </c>
      <c r="B1689">
        <v>2019</v>
      </c>
      <c r="C1689" s="10">
        <v>43560</v>
      </c>
      <c r="D1689" t="s">
        <v>264</v>
      </c>
      <c r="E1689" t="s">
        <v>91</v>
      </c>
      <c r="F1689">
        <v>2</v>
      </c>
      <c r="G1689">
        <v>1</v>
      </c>
      <c r="H1689" t="s">
        <v>276</v>
      </c>
      <c r="I1689" t="s">
        <v>102</v>
      </c>
      <c r="J1689">
        <v>10075184882</v>
      </c>
      <c r="K1689" s="19">
        <v>17.399999999999999</v>
      </c>
    </row>
    <row r="1690" spans="1:11" hidden="1" x14ac:dyDescent="0.35">
      <c r="A1690" t="s">
        <v>222</v>
      </c>
      <c r="B1690">
        <v>2019</v>
      </c>
      <c r="C1690" s="10">
        <v>43560</v>
      </c>
      <c r="D1690" t="s">
        <v>264</v>
      </c>
      <c r="E1690" t="s">
        <v>91</v>
      </c>
      <c r="F1690">
        <v>2</v>
      </c>
      <c r="G1690">
        <v>2</v>
      </c>
      <c r="H1690" t="s">
        <v>277</v>
      </c>
      <c r="I1690" t="s">
        <v>102</v>
      </c>
      <c r="J1690" t="e">
        <v>#N/A</v>
      </c>
      <c r="K1690" s="19">
        <v>17.100000000000001</v>
      </c>
    </row>
    <row r="1691" spans="1:11" hidden="1" x14ac:dyDescent="0.35">
      <c r="A1691" t="s">
        <v>222</v>
      </c>
      <c r="B1691">
        <v>2019</v>
      </c>
      <c r="C1691" s="10">
        <v>43560</v>
      </c>
      <c r="D1691" t="s">
        <v>264</v>
      </c>
      <c r="E1691" t="s">
        <v>91</v>
      </c>
      <c r="F1691">
        <v>2</v>
      </c>
      <c r="G1691">
        <v>3</v>
      </c>
      <c r="H1691" t="s">
        <v>278</v>
      </c>
      <c r="I1691" t="s">
        <v>102</v>
      </c>
      <c r="J1691" t="e">
        <v>#N/A</v>
      </c>
      <c r="K1691" s="19">
        <v>17</v>
      </c>
    </row>
    <row r="1692" spans="1:11" hidden="1" x14ac:dyDescent="0.35">
      <c r="A1692" t="s">
        <v>222</v>
      </c>
      <c r="B1692">
        <v>2019</v>
      </c>
      <c r="C1692" s="10">
        <v>43560</v>
      </c>
      <c r="D1692" t="s">
        <v>264</v>
      </c>
      <c r="E1692" t="s">
        <v>91</v>
      </c>
      <c r="F1692">
        <v>2</v>
      </c>
      <c r="G1692">
        <v>4</v>
      </c>
      <c r="H1692" t="s">
        <v>279</v>
      </c>
      <c r="I1692" t="s">
        <v>102</v>
      </c>
      <c r="J1692">
        <v>10086832057</v>
      </c>
      <c r="K1692" s="19">
        <v>16.600000000000001</v>
      </c>
    </row>
    <row r="1693" spans="1:11" hidden="1" x14ac:dyDescent="0.35">
      <c r="A1693" t="s">
        <v>222</v>
      </c>
      <c r="B1693">
        <v>2019</v>
      </c>
      <c r="C1693" s="10">
        <v>43560</v>
      </c>
      <c r="D1693" t="s">
        <v>264</v>
      </c>
      <c r="E1693" t="s">
        <v>91</v>
      </c>
      <c r="F1693">
        <v>2</v>
      </c>
      <c r="G1693">
        <v>5</v>
      </c>
      <c r="H1693" t="s">
        <v>280</v>
      </c>
      <c r="I1693" t="s">
        <v>102</v>
      </c>
      <c r="J1693" t="e">
        <v>#N/A</v>
      </c>
      <c r="K1693" s="19">
        <v>17.5</v>
      </c>
    </row>
    <row r="1694" spans="1:11" hidden="1" x14ac:dyDescent="0.35">
      <c r="A1694" t="s">
        <v>222</v>
      </c>
      <c r="B1694">
        <v>2019</v>
      </c>
      <c r="C1694" s="10">
        <v>43560</v>
      </c>
      <c r="D1694" t="s">
        <v>264</v>
      </c>
      <c r="E1694" t="s">
        <v>117</v>
      </c>
      <c r="F1694">
        <v>1</v>
      </c>
      <c r="G1694">
        <v>1</v>
      </c>
      <c r="H1694" t="s">
        <v>273</v>
      </c>
      <c r="I1694" t="s">
        <v>102</v>
      </c>
      <c r="J1694">
        <v>10075185084</v>
      </c>
      <c r="K1694" s="19">
        <v>17.899999999999999</v>
      </c>
    </row>
    <row r="1695" spans="1:11" hidden="1" x14ac:dyDescent="0.35">
      <c r="A1695" t="s">
        <v>222</v>
      </c>
      <c r="B1695">
        <v>2019</v>
      </c>
      <c r="C1695" s="10">
        <v>43560</v>
      </c>
      <c r="D1695" t="s">
        <v>264</v>
      </c>
      <c r="E1695" t="s">
        <v>121</v>
      </c>
      <c r="F1695">
        <v>1</v>
      </c>
      <c r="G1695">
        <v>1</v>
      </c>
      <c r="H1695" t="s">
        <v>276</v>
      </c>
      <c r="I1695" t="s">
        <v>102</v>
      </c>
      <c r="J1695">
        <v>10075184882</v>
      </c>
      <c r="K1695" s="19">
        <v>17.399999999999999</v>
      </c>
    </row>
    <row r="1696" spans="1:11" hidden="1" x14ac:dyDescent="0.35">
      <c r="A1696" t="s">
        <v>222</v>
      </c>
      <c r="B1696">
        <v>2019</v>
      </c>
      <c r="C1696" s="10">
        <v>43560</v>
      </c>
      <c r="D1696" t="s">
        <v>264</v>
      </c>
      <c r="E1696" t="s">
        <v>117</v>
      </c>
      <c r="F1696">
        <v>1</v>
      </c>
      <c r="G1696">
        <v>2</v>
      </c>
      <c r="H1696" t="s">
        <v>274</v>
      </c>
      <c r="I1696" t="s">
        <v>102</v>
      </c>
      <c r="J1696">
        <v>10075184680</v>
      </c>
      <c r="K1696" s="19">
        <v>17.399999999999999</v>
      </c>
    </row>
    <row r="1697" spans="1:11" hidden="1" x14ac:dyDescent="0.35">
      <c r="A1697" t="s">
        <v>222</v>
      </c>
      <c r="B1697">
        <v>2019</v>
      </c>
      <c r="C1697" s="10">
        <v>43560</v>
      </c>
      <c r="D1697" t="s">
        <v>264</v>
      </c>
      <c r="E1697" t="s">
        <v>121</v>
      </c>
      <c r="F1697">
        <v>1</v>
      </c>
      <c r="G1697">
        <v>2</v>
      </c>
      <c r="H1697" t="s">
        <v>271</v>
      </c>
      <c r="I1697" t="s">
        <v>102</v>
      </c>
      <c r="J1697">
        <v>10072107558</v>
      </c>
      <c r="K1697" s="19">
        <v>17.8</v>
      </c>
    </row>
    <row r="1698" spans="1:11" hidden="1" x14ac:dyDescent="0.35">
      <c r="A1698" t="s">
        <v>222</v>
      </c>
      <c r="B1698">
        <v>2019</v>
      </c>
      <c r="C1698" s="10">
        <v>43560</v>
      </c>
      <c r="D1698" t="s">
        <v>264</v>
      </c>
      <c r="E1698" t="s">
        <v>117</v>
      </c>
      <c r="F1698">
        <v>1</v>
      </c>
      <c r="G1698">
        <v>3</v>
      </c>
      <c r="H1698" t="s">
        <v>279</v>
      </c>
      <c r="I1698" t="s">
        <v>102</v>
      </c>
      <c r="J1698">
        <v>10086832057</v>
      </c>
      <c r="K1698" s="19">
        <v>16.600000000000001</v>
      </c>
    </row>
    <row r="1699" spans="1:11" hidden="1" x14ac:dyDescent="0.35">
      <c r="A1699" t="s">
        <v>222</v>
      </c>
      <c r="B1699">
        <v>2019</v>
      </c>
      <c r="C1699" s="10">
        <v>43560</v>
      </c>
      <c r="D1699" t="s">
        <v>264</v>
      </c>
      <c r="E1699" t="s">
        <v>121</v>
      </c>
      <c r="F1699">
        <v>1</v>
      </c>
      <c r="G1699">
        <v>3</v>
      </c>
      <c r="H1699" t="s">
        <v>277</v>
      </c>
      <c r="I1699" t="s">
        <v>102</v>
      </c>
      <c r="J1699" t="e">
        <v>#N/A</v>
      </c>
      <c r="K1699" s="19">
        <v>17.100000000000001</v>
      </c>
    </row>
    <row r="1700" spans="1:11" hidden="1" x14ac:dyDescent="0.35">
      <c r="A1700" t="s">
        <v>222</v>
      </c>
      <c r="B1700">
        <v>2019</v>
      </c>
      <c r="C1700" s="10">
        <v>43560</v>
      </c>
      <c r="D1700" t="s">
        <v>264</v>
      </c>
      <c r="E1700" t="s">
        <v>117</v>
      </c>
      <c r="F1700">
        <v>1</v>
      </c>
      <c r="G1700">
        <v>4</v>
      </c>
      <c r="H1700" t="s">
        <v>278</v>
      </c>
      <c r="I1700" t="s">
        <v>102</v>
      </c>
      <c r="J1700" t="e">
        <v>#N/A</v>
      </c>
      <c r="K1700" s="19">
        <v>17</v>
      </c>
    </row>
    <row r="1701" spans="1:11" hidden="1" x14ac:dyDescent="0.35">
      <c r="A1701" t="s">
        <v>222</v>
      </c>
      <c r="B1701">
        <v>2019</v>
      </c>
      <c r="C1701" s="10">
        <v>43560</v>
      </c>
      <c r="D1701" t="s">
        <v>264</v>
      </c>
      <c r="E1701" t="s">
        <v>121</v>
      </c>
      <c r="F1701">
        <v>1</v>
      </c>
      <c r="G1701">
        <v>4</v>
      </c>
      <c r="H1701" t="s">
        <v>273</v>
      </c>
      <c r="I1701" t="s">
        <v>102</v>
      </c>
      <c r="J1701">
        <v>10075185084</v>
      </c>
      <c r="K1701" s="19">
        <v>17.899999999999999</v>
      </c>
    </row>
    <row r="1702" spans="1:11" hidden="1" x14ac:dyDescent="0.35">
      <c r="A1702" t="s">
        <v>222</v>
      </c>
      <c r="B1702">
        <v>2019</v>
      </c>
      <c r="C1702" s="10">
        <v>43560</v>
      </c>
      <c r="D1702" t="s">
        <v>264</v>
      </c>
      <c r="E1702" t="s">
        <v>117</v>
      </c>
      <c r="F1702">
        <v>1</v>
      </c>
      <c r="G1702">
        <v>5</v>
      </c>
      <c r="H1702" t="s">
        <v>275</v>
      </c>
      <c r="I1702" t="s">
        <v>102</v>
      </c>
      <c r="J1702" t="e">
        <v>#N/A</v>
      </c>
      <c r="K1702" s="19">
        <v>16.8</v>
      </c>
    </row>
    <row r="1703" spans="1:11" hidden="1" x14ac:dyDescent="0.35">
      <c r="A1703" t="s">
        <v>222</v>
      </c>
      <c r="B1703">
        <v>2019</v>
      </c>
      <c r="C1703" s="10">
        <v>43560</v>
      </c>
      <c r="D1703" t="s">
        <v>264</v>
      </c>
      <c r="E1703" t="s">
        <v>121</v>
      </c>
      <c r="F1703">
        <v>1</v>
      </c>
      <c r="G1703">
        <v>5</v>
      </c>
      <c r="H1703" t="s">
        <v>274</v>
      </c>
      <c r="I1703" t="s">
        <v>102</v>
      </c>
      <c r="J1703">
        <v>10075184680</v>
      </c>
      <c r="K1703" s="19">
        <v>17.399999999999999</v>
      </c>
    </row>
    <row r="1704" spans="1:11" hidden="1" x14ac:dyDescent="0.35">
      <c r="A1704" t="s">
        <v>222</v>
      </c>
      <c r="B1704">
        <v>2019</v>
      </c>
      <c r="C1704" s="10">
        <v>43560</v>
      </c>
      <c r="D1704" t="s">
        <v>264</v>
      </c>
      <c r="E1704" t="s">
        <v>117</v>
      </c>
      <c r="F1704">
        <v>1</v>
      </c>
      <c r="G1704">
        <v>6</v>
      </c>
      <c r="H1704" t="s">
        <v>280</v>
      </c>
      <c r="I1704" t="s">
        <v>102</v>
      </c>
      <c r="J1704" t="e">
        <v>#N/A</v>
      </c>
      <c r="K1704" s="19">
        <v>17.5</v>
      </c>
    </row>
    <row r="1705" spans="1:11" hidden="1" x14ac:dyDescent="0.35">
      <c r="A1705" t="s">
        <v>222</v>
      </c>
      <c r="B1705">
        <v>2019</v>
      </c>
      <c r="C1705" s="10">
        <v>43560</v>
      </c>
      <c r="D1705" t="s">
        <v>264</v>
      </c>
      <c r="E1705" t="s">
        <v>121</v>
      </c>
      <c r="F1705">
        <v>1</v>
      </c>
      <c r="G1705">
        <v>6</v>
      </c>
      <c r="H1705" t="s">
        <v>272</v>
      </c>
      <c r="I1705" t="s">
        <v>102</v>
      </c>
      <c r="J1705" t="e">
        <v>#N/A</v>
      </c>
      <c r="K1705" s="19">
        <v>17.2</v>
      </c>
    </row>
    <row r="1706" spans="1:11" hidden="1" x14ac:dyDescent="0.35">
      <c r="A1706" t="s">
        <v>222</v>
      </c>
      <c r="B1706">
        <v>2019</v>
      </c>
      <c r="C1706" s="10">
        <v>43560</v>
      </c>
      <c r="D1706" t="s">
        <v>264</v>
      </c>
      <c r="E1706" t="s">
        <v>121</v>
      </c>
      <c r="F1706">
        <v>2</v>
      </c>
      <c r="G1706">
        <v>1</v>
      </c>
      <c r="H1706" t="s">
        <v>278</v>
      </c>
      <c r="I1706" t="s">
        <v>102</v>
      </c>
      <c r="J1706" t="e">
        <v>#N/A</v>
      </c>
      <c r="K1706" s="19">
        <v>17</v>
      </c>
    </row>
    <row r="1707" spans="1:11" hidden="1" x14ac:dyDescent="0.35">
      <c r="A1707" t="s">
        <v>222</v>
      </c>
      <c r="B1707">
        <v>2019</v>
      </c>
      <c r="C1707" s="10">
        <v>43560</v>
      </c>
      <c r="D1707" t="s">
        <v>264</v>
      </c>
      <c r="E1707" t="s">
        <v>121</v>
      </c>
      <c r="F1707">
        <v>2</v>
      </c>
      <c r="G1707">
        <v>2</v>
      </c>
      <c r="H1707" t="s">
        <v>279</v>
      </c>
      <c r="I1707" t="s">
        <v>102</v>
      </c>
      <c r="J1707">
        <v>10086832057</v>
      </c>
      <c r="K1707" s="19">
        <v>16.600000000000001</v>
      </c>
    </row>
    <row r="1708" spans="1:11" hidden="1" x14ac:dyDescent="0.35">
      <c r="A1708" t="s">
        <v>222</v>
      </c>
      <c r="B1708">
        <v>2019</v>
      </c>
      <c r="C1708" s="10">
        <v>43560</v>
      </c>
      <c r="D1708" t="s">
        <v>264</v>
      </c>
      <c r="E1708" t="s">
        <v>121</v>
      </c>
      <c r="F1708">
        <v>2</v>
      </c>
      <c r="G1708">
        <v>3</v>
      </c>
      <c r="H1708" t="s">
        <v>280</v>
      </c>
      <c r="I1708" t="s">
        <v>102</v>
      </c>
      <c r="J1708" t="e">
        <v>#N/A</v>
      </c>
      <c r="K1708" s="19">
        <v>17.5</v>
      </c>
    </row>
    <row r="1709" spans="1:11" hidden="1" x14ac:dyDescent="0.35">
      <c r="A1709" t="s">
        <v>222</v>
      </c>
      <c r="B1709">
        <v>2019</v>
      </c>
      <c r="C1709" s="10">
        <v>43560</v>
      </c>
      <c r="D1709" t="s">
        <v>264</v>
      </c>
      <c r="E1709" t="s">
        <v>121</v>
      </c>
      <c r="F1709">
        <v>2</v>
      </c>
      <c r="G1709">
        <v>4</v>
      </c>
      <c r="H1709" t="s">
        <v>275</v>
      </c>
      <c r="I1709" t="s">
        <v>102</v>
      </c>
      <c r="J1709" t="e">
        <v>#N/A</v>
      </c>
      <c r="K1709" s="19">
        <v>16.8</v>
      </c>
    </row>
    <row r="1710" spans="1:11" hidden="1" x14ac:dyDescent="0.35">
      <c r="A1710" t="s">
        <v>281</v>
      </c>
      <c r="B1710">
        <v>2019</v>
      </c>
      <c r="C1710" s="10">
        <v>43524</v>
      </c>
      <c r="D1710" t="s">
        <v>20</v>
      </c>
      <c r="E1710" t="s">
        <v>91</v>
      </c>
      <c r="F1710">
        <v>1</v>
      </c>
      <c r="G1710">
        <v>1</v>
      </c>
      <c r="H1710" t="s">
        <v>97</v>
      </c>
      <c r="I1710" t="s">
        <v>29</v>
      </c>
      <c r="J1710">
        <v>10048325582</v>
      </c>
      <c r="K1710" s="19">
        <v>27.1</v>
      </c>
    </row>
    <row r="1711" spans="1:11" hidden="1" x14ac:dyDescent="0.35">
      <c r="A1711" t="s">
        <v>281</v>
      </c>
      <c r="B1711">
        <v>2019</v>
      </c>
      <c r="C1711" s="10">
        <v>43524</v>
      </c>
      <c r="D1711" t="s">
        <v>20</v>
      </c>
      <c r="E1711" t="s">
        <v>91</v>
      </c>
      <c r="F1711">
        <v>1</v>
      </c>
      <c r="G1711">
        <v>2</v>
      </c>
      <c r="H1711" t="s">
        <v>213</v>
      </c>
      <c r="I1711" t="s">
        <v>42</v>
      </c>
      <c r="J1711">
        <v>10006422895</v>
      </c>
      <c r="K1711" s="19">
        <v>27.8</v>
      </c>
    </row>
    <row r="1712" spans="1:11" hidden="1" x14ac:dyDescent="0.35">
      <c r="A1712" t="s">
        <v>281</v>
      </c>
      <c r="B1712">
        <v>2019</v>
      </c>
      <c r="C1712" s="10">
        <v>43524</v>
      </c>
      <c r="D1712" t="s">
        <v>20</v>
      </c>
      <c r="E1712" t="s">
        <v>91</v>
      </c>
      <c r="F1712">
        <v>1</v>
      </c>
      <c r="G1712">
        <v>3</v>
      </c>
      <c r="H1712" t="s">
        <v>282</v>
      </c>
      <c r="I1712" t="s">
        <v>224</v>
      </c>
      <c r="J1712">
        <v>10008108574</v>
      </c>
      <c r="K1712" s="19">
        <v>24.8</v>
      </c>
    </row>
    <row r="1713" spans="1:11" hidden="1" x14ac:dyDescent="0.35">
      <c r="A1713" t="s">
        <v>281</v>
      </c>
      <c r="B1713">
        <v>2019</v>
      </c>
      <c r="C1713" s="10">
        <v>43524</v>
      </c>
      <c r="D1713" t="s">
        <v>20</v>
      </c>
      <c r="E1713" t="s">
        <v>91</v>
      </c>
      <c r="F1713">
        <v>1</v>
      </c>
      <c r="G1713">
        <v>4</v>
      </c>
      <c r="H1713" t="s">
        <v>208</v>
      </c>
      <c r="I1713" t="s">
        <v>58</v>
      </c>
      <c r="J1713">
        <v>10007828183</v>
      </c>
      <c r="K1713" s="19">
        <v>25.4</v>
      </c>
    </row>
    <row r="1714" spans="1:11" hidden="1" x14ac:dyDescent="0.35">
      <c r="A1714" t="s">
        <v>281</v>
      </c>
      <c r="B1714">
        <v>2019</v>
      </c>
      <c r="C1714" s="10">
        <v>43524</v>
      </c>
      <c r="D1714" t="s">
        <v>20</v>
      </c>
      <c r="E1714" t="s">
        <v>91</v>
      </c>
      <c r="F1714">
        <v>1</v>
      </c>
      <c r="G1714">
        <v>5</v>
      </c>
      <c r="H1714" t="s">
        <v>221</v>
      </c>
      <c r="I1714" t="s">
        <v>31</v>
      </c>
      <c r="J1714">
        <v>10008098470</v>
      </c>
      <c r="K1714" s="19">
        <v>34.1</v>
      </c>
    </row>
    <row r="1715" spans="1:11" hidden="1" x14ac:dyDescent="0.35">
      <c r="A1715" t="s">
        <v>281</v>
      </c>
      <c r="B1715">
        <v>2019</v>
      </c>
      <c r="C1715" s="10">
        <v>43524</v>
      </c>
      <c r="D1715" t="s">
        <v>20</v>
      </c>
      <c r="E1715" t="s">
        <v>91</v>
      </c>
      <c r="F1715">
        <v>2</v>
      </c>
      <c r="G1715">
        <v>1</v>
      </c>
      <c r="H1715" t="s">
        <v>195</v>
      </c>
      <c r="I1715" t="s">
        <v>31</v>
      </c>
      <c r="J1715">
        <v>10005964470</v>
      </c>
      <c r="K1715" s="19">
        <v>29.9</v>
      </c>
    </row>
    <row r="1716" spans="1:11" hidden="1" x14ac:dyDescent="0.35">
      <c r="A1716" t="s">
        <v>281</v>
      </c>
      <c r="B1716">
        <v>2019</v>
      </c>
      <c r="C1716" s="10">
        <v>43524</v>
      </c>
      <c r="D1716" t="s">
        <v>20</v>
      </c>
      <c r="E1716" t="s">
        <v>91</v>
      </c>
      <c r="F1716">
        <v>2</v>
      </c>
      <c r="G1716">
        <v>2</v>
      </c>
      <c r="H1716" t="s">
        <v>220</v>
      </c>
      <c r="I1716" t="s">
        <v>35</v>
      </c>
      <c r="J1716">
        <v>10005782695</v>
      </c>
      <c r="K1716" s="19">
        <v>29.6</v>
      </c>
    </row>
    <row r="1717" spans="1:11" hidden="1" x14ac:dyDescent="0.35">
      <c r="A1717" t="s">
        <v>281</v>
      </c>
      <c r="B1717">
        <v>2019</v>
      </c>
      <c r="C1717" s="10">
        <v>43524</v>
      </c>
      <c r="D1717" t="s">
        <v>20</v>
      </c>
      <c r="E1717" t="s">
        <v>91</v>
      </c>
      <c r="F1717">
        <v>2</v>
      </c>
      <c r="G1717">
        <v>3</v>
      </c>
      <c r="H1717" t="s">
        <v>174</v>
      </c>
      <c r="I1717" t="s">
        <v>37</v>
      </c>
      <c r="J1717">
        <v>10006552534</v>
      </c>
      <c r="K1717" s="19">
        <v>28.8</v>
      </c>
    </row>
    <row r="1718" spans="1:11" hidden="1" x14ac:dyDescent="0.35">
      <c r="A1718" t="s">
        <v>281</v>
      </c>
      <c r="B1718">
        <v>2019</v>
      </c>
      <c r="C1718" s="10">
        <v>43524</v>
      </c>
      <c r="D1718" t="s">
        <v>20</v>
      </c>
      <c r="E1718" t="s">
        <v>91</v>
      </c>
      <c r="F1718">
        <v>2</v>
      </c>
      <c r="G1718">
        <v>4</v>
      </c>
      <c r="H1718" t="s">
        <v>93</v>
      </c>
      <c r="I1718" t="s">
        <v>52</v>
      </c>
      <c r="J1718">
        <v>10009150215</v>
      </c>
      <c r="K1718" s="19">
        <v>23.3</v>
      </c>
    </row>
    <row r="1719" spans="1:11" hidden="1" x14ac:dyDescent="0.35">
      <c r="A1719" t="s">
        <v>281</v>
      </c>
      <c r="B1719">
        <v>2019</v>
      </c>
      <c r="C1719" s="10">
        <v>43524</v>
      </c>
      <c r="D1719" t="s">
        <v>20</v>
      </c>
      <c r="E1719" t="s">
        <v>91</v>
      </c>
      <c r="F1719">
        <v>2</v>
      </c>
      <c r="G1719">
        <v>5</v>
      </c>
      <c r="H1719" t="s">
        <v>68</v>
      </c>
      <c r="I1719" t="s">
        <v>29</v>
      </c>
      <c r="J1719">
        <v>10006379247</v>
      </c>
      <c r="K1719" s="19">
        <v>28.9</v>
      </c>
    </row>
    <row r="1720" spans="1:11" hidden="1" x14ac:dyDescent="0.35">
      <c r="A1720" t="s">
        <v>281</v>
      </c>
      <c r="B1720">
        <v>2019</v>
      </c>
      <c r="C1720" s="10">
        <v>43524</v>
      </c>
      <c r="D1720" t="s">
        <v>20</v>
      </c>
      <c r="E1720" t="s">
        <v>91</v>
      </c>
      <c r="F1720">
        <v>3</v>
      </c>
      <c r="G1720">
        <v>1</v>
      </c>
      <c r="H1720" t="s">
        <v>106</v>
      </c>
      <c r="I1720" t="s">
        <v>102</v>
      </c>
      <c r="J1720">
        <v>10006894559</v>
      </c>
      <c r="K1720" s="19">
        <v>26.5</v>
      </c>
    </row>
    <row r="1721" spans="1:11" hidden="1" x14ac:dyDescent="0.35">
      <c r="A1721" t="s">
        <v>281</v>
      </c>
      <c r="B1721">
        <v>2019</v>
      </c>
      <c r="C1721" s="10">
        <v>43524</v>
      </c>
      <c r="D1721" t="s">
        <v>20</v>
      </c>
      <c r="E1721" t="s">
        <v>91</v>
      </c>
      <c r="F1721">
        <v>3</v>
      </c>
      <c r="G1721">
        <v>2</v>
      </c>
      <c r="H1721" t="s">
        <v>193</v>
      </c>
      <c r="I1721" t="s">
        <v>31</v>
      </c>
      <c r="J1721">
        <v>10005727327</v>
      </c>
      <c r="K1721" s="19">
        <v>33.1</v>
      </c>
    </row>
    <row r="1722" spans="1:11" hidden="1" x14ac:dyDescent="0.35">
      <c r="A1722" t="s">
        <v>281</v>
      </c>
      <c r="B1722">
        <v>2019</v>
      </c>
      <c r="C1722" s="10">
        <v>43524</v>
      </c>
      <c r="D1722" t="s">
        <v>20</v>
      </c>
      <c r="E1722" t="s">
        <v>91</v>
      </c>
      <c r="F1722">
        <v>3</v>
      </c>
      <c r="G1722">
        <v>3</v>
      </c>
      <c r="H1722" t="s">
        <v>100</v>
      </c>
      <c r="I1722" t="s">
        <v>44</v>
      </c>
      <c r="J1722">
        <v>10010830840</v>
      </c>
      <c r="K1722" s="19">
        <v>20.3</v>
      </c>
    </row>
    <row r="1723" spans="1:11" hidden="1" x14ac:dyDescent="0.35">
      <c r="A1723" t="s">
        <v>281</v>
      </c>
      <c r="B1723">
        <v>2019</v>
      </c>
      <c r="C1723" s="10">
        <v>43524</v>
      </c>
      <c r="D1723" t="s">
        <v>20</v>
      </c>
      <c r="E1723" t="s">
        <v>91</v>
      </c>
      <c r="F1723">
        <v>3</v>
      </c>
      <c r="G1723">
        <v>4</v>
      </c>
      <c r="H1723" t="s">
        <v>153</v>
      </c>
      <c r="I1723" t="s">
        <v>154</v>
      </c>
      <c r="J1723">
        <v>10004717719</v>
      </c>
      <c r="K1723" s="19">
        <v>30.2</v>
      </c>
    </row>
    <row r="1724" spans="1:11" hidden="1" x14ac:dyDescent="0.35">
      <c r="A1724" t="s">
        <v>281</v>
      </c>
      <c r="B1724">
        <v>2019</v>
      </c>
      <c r="C1724" s="10">
        <v>43524</v>
      </c>
      <c r="D1724" t="s">
        <v>20</v>
      </c>
      <c r="E1724" t="s">
        <v>91</v>
      </c>
      <c r="F1724">
        <v>3</v>
      </c>
      <c r="G1724">
        <v>5</v>
      </c>
      <c r="H1724" t="s">
        <v>215</v>
      </c>
      <c r="I1724" t="s">
        <v>33</v>
      </c>
      <c r="J1724">
        <v>10009307435</v>
      </c>
      <c r="K1724" s="19">
        <v>26.9</v>
      </c>
    </row>
    <row r="1725" spans="1:11" hidden="1" x14ac:dyDescent="0.35">
      <c r="A1725" t="s">
        <v>281</v>
      </c>
      <c r="B1725">
        <v>2019</v>
      </c>
      <c r="C1725" s="10">
        <v>43524</v>
      </c>
      <c r="D1725" t="s">
        <v>20</v>
      </c>
      <c r="E1725" t="s">
        <v>91</v>
      </c>
      <c r="F1725">
        <v>3</v>
      </c>
      <c r="G1725">
        <v>6</v>
      </c>
      <c r="H1725" t="s">
        <v>219</v>
      </c>
      <c r="I1725" t="s">
        <v>23</v>
      </c>
      <c r="J1725">
        <v>10050887493</v>
      </c>
      <c r="K1725" s="19">
        <v>35.5</v>
      </c>
    </row>
    <row r="1726" spans="1:11" hidden="1" x14ac:dyDescent="0.35">
      <c r="A1726" t="s">
        <v>281</v>
      </c>
      <c r="B1726">
        <v>2019</v>
      </c>
      <c r="C1726" s="10">
        <v>43524</v>
      </c>
      <c r="D1726" t="s">
        <v>20</v>
      </c>
      <c r="E1726" t="s">
        <v>91</v>
      </c>
      <c r="F1726">
        <v>4</v>
      </c>
      <c r="G1726">
        <v>1</v>
      </c>
      <c r="H1726" t="s">
        <v>99</v>
      </c>
      <c r="I1726" t="s">
        <v>27</v>
      </c>
      <c r="J1726">
        <v>10010678569</v>
      </c>
      <c r="K1726" s="19">
        <v>21.9</v>
      </c>
    </row>
    <row r="1727" spans="1:11" hidden="1" x14ac:dyDescent="0.35">
      <c r="A1727" t="s">
        <v>281</v>
      </c>
      <c r="B1727">
        <v>2019</v>
      </c>
      <c r="C1727" s="10">
        <v>43524</v>
      </c>
      <c r="D1727" t="s">
        <v>20</v>
      </c>
      <c r="E1727" t="s">
        <v>91</v>
      </c>
      <c r="F1727">
        <v>4</v>
      </c>
      <c r="G1727">
        <v>2</v>
      </c>
      <c r="H1727" t="s">
        <v>54</v>
      </c>
      <c r="I1727" t="s">
        <v>42</v>
      </c>
      <c r="J1727">
        <v>10004612534</v>
      </c>
      <c r="K1727" s="19">
        <v>31.7</v>
      </c>
    </row>
    <row r="1728" spans="1:11" hidden="1" x14ac:dyDescent="0.35">
      <c r="A1728" t="s">
        <v>281</v>
      </c>
      <c r="B1728">
        <v>2019</v>
      </c>
      <c r="C1728" s="10">
        <v>43524</v>
      </c>
      <c r="D1728" t="s">
        <v>20</v>
      </c>
      <c r="E1728" t="s">
        <v>91</v>
      </c>
      <c r="F1728">
        <v>4</v>
      </c>
      <c r="G1728">
        <v>3</v>
      </c>
      <c r="H1728" t="s">
        <v>196</v>
      </c>
      <c r="I1728" t="s">
        <v>52</v>
      </c>
      <c r="J1728">
        <v>10004868370</v>
      </c>
      <c r="K1728" s="19">
        <v>31.1</v>
      </c>
    </row>
    <row r="1729" spans="1:11" hidden="1" x14ac:dyDescent="0.35">
      <c r="A1729" t="s">
        <v>281</v>
      </c>
      <c r="B1729">
        <v>2019</v>
      </c>
      <c r="C1729" s="10">
        <v>43524</v>
      </c>
      <c r="D1729" t="s">
        <v>20</v>
      </c>
      <c r="E1729" t="s">
        <v>91</v>
      </c>
      <c r="F1729">
        <v>4</v>
      </c>
      <c r="G1729">
        <v>4</v>
      </c>
      <c r="H1729" t="s">
        <v>183</v>
      </c>
      <c r="I1729" t="s">
        <v>33</v>
      </c>
      <c r="J1729">
        <v>10007212639</v>
      </c>
      <c r="K1729" s="19">
        <v>27.7</v>
      </c>
    </row>
    <row r="1730" spans="1:11" hidden="1" x14ac:dyDescent="0.35">
      <c r="A1730" t="s">
        <v>281</v>
      </c>
      <c r="B1730">
        <v>2019</v>
      </c>
      <c r="C1730" s="10">
        <v>43524</v>
      </c>
      <c r="D1730" t="s">
        <v>20</v>
      </c>
      <c r="E1730" t="s">
        <v>91</v>
      </c>
      <c r="F1730">
        <v>4</v>
      </c>
      <c r="G1730">
        <v>5</v>
      </c>
      <c r="H1730" t="s">
        <v>50</v>
      </c>
      <c r="I1730" t="s">
        <v>44</v>
      </c>
      <c r="J1730">
        <v>10009039774</v>
      </c>
      <c r="K1730" s="19">
        <v>24.6</v>
      </c>
    </row>
    <row r="1731" spans="1:11" hidden="1" x14ac:dyDescent="0.35">
      <c r="A1731" t="s">
        <v>281</v>
      </c>
      <c r="B1731">
        <v>2019</v>
      </c>
      <c r="C1731" s="10">
        <v>43524</v>
      </c>
      <c r="D1731" t="s">
        <v>20</v>
      </c>
      <c r="E1731" t="s">
        <v>91</v>
      </c>
      <c r="F1731">
        <v>4</v>
      </c>
      <c r="G1731">
        <v>6</v>
      </c>
      <c r="H1731" t="s">
        <v>62</v>
      </c>
      <c r="I1731" t="s">
        <v>63</v>
      </c>
      <c r="J1731">
        <v>10007351671</v>
      </c>
      <c r="K1731" s="19">
        <v>29.3</v>
      </c>
    </row>
    <row r="1732" spans="1:11" hidden="1" x14ac:dyDescent="0.35">
      <c r="A1732" t="s">
        <v>281</v>
      </c>
      <c r="B1732">
        <v>2019</v>
      </c>
      <c r="C1732" s="10">
        <v>43524</v>
      </c>
      <c r="D1732" t="s">
        <v>20</v>
      </c>
      <c r="E1732" t="s">
        <v>91</v>
      </c>
      <c r="F1732">
        <v>5</v>
      </c>
      <c r="G1732">
        <v>1</v>
      </c>
      <c r="H1732" t="s">
        <v>40</v>
      </c>
      <c r="I1732" t="s">
        <v>29</v>
      </c>
      <c r="J1732">
        <v>10009178002</v>
      </c>
      <c r="K1732" s="19">
        <v>23.1</v>
      </c>
    </row>
    <row r="1733" spans="1:11" hidden="1" x14ac:dyDescent="0.35">
      <c r="A1733" t="s">
        <v>281</v>
      </c>
      <c r="B1733">
        <v>2019</v>
      </c>
      <c r="C1733" s="10">
        <v>43524</v>
      </c>
      <c r="D1733" t="s">
        <v>20</v>
      </c>
      <c r="E1733" t="s">
        <v>91</v>
      </c>
      <c r="F1733">
        <v>5</v>
      </c>
      <c r="G1733">
        <v>2</v>
      </c>
      <c r="H1733" t="s">
        <v>112</v>
      </c>
      <c r="I1733" t="s">
        <v>113</v>
      </c>
      <c r="J1733">
        <v>10009967641</v>
      </c>
      <c r="K1733" s="19">
        <v>21.9</v>
      </c>
    </row>
    <row r="1734" spans="1:11" hidden="1" x14ac:dyDescent="0.35">
      <c r="A1734" t="s">
        <v>281</v>
      </c>
      <c r="B1734">
        <v>2019</v>
      </c>
      <c r="C1734" s="10">
        <v>43524</v>
      </c>
      <c r="D1734" t="s">
        <v>20</v>
      </c>
      <c r="E1734" t="s">
        <v>91</v>
      </c>
      <c r="F1734">
        <v>5</v>
      </c>
      <c r="G1734">
        <v>3</v>
      </c>
      <c r="H1734" t="s">
        <v>218</v>
      </c>
      <c r="I1734" t="s">
        <v>46</v>
      </c>
      <c r="J1734">
        <v>10006902239</v>
      </c>
      <c r="K1734" s="19">
        <v>27.7</v>
      </c>
    </row>
    <row r="1735" spans="1:11" hidden="1" x14ac:dyDescent="0.35">
      <c r="A1735" t="s">
        <v>281</v>
      </c>
      <c r="B1735">
        <v>2019</v>
      </c>
      <c r="C1735" s="10">
        <v>43524</v>
      </c>
      <c r="D1735" t="s">
        <v>20</v>
      </c>
      <c r="E1735" t="s">
        <v>91</v>
      </c>
      <c r="F1735">
        <v>5</v>
      </c>
      <c r="G1735">
        <v>4</v>
      </c>
      <c r="H1735" t="s">
        <v>200</v>
      </c>
      <c r="I1735" t="s">
        <v>23</v>
      </c>
      <c r="J1735">
        <v>10006900421</v>
      </c>
      <c r="K1735" s="19">
        <v>26.2</v>
      </c>
    </row>
    <row r="1736" spans="1:11" hidden="1" x14ac:dyDescent="0.35">
      <c r="A1736" t="s">
        <v>281</v>
      </c>
      <c r="B1736">
        <v>2019</v>
      </c>
      <c r="C1736" s="10">
        <v>43524</v>
      </c>
      <c r="D1736" t="s">
        <v>20</v>
      </c>
      <c r="E1736" t="s">
        <v>91</v>
      </c>
      <c r="F1736">
        <v>5</v>
      </c>
      <c r="G1736">
        <v>5</v>
      </c>
      <c r="H1736" t="s">
        <v>103</v>
      </c>
      <c r="I1736" t="s">
        <v>104</v>
      </c>
      <c r="J1736">
        <v>10009010876</v>
      </c>
      <c r="K1736" s="19">
        <v>25.1</v>
      </c>
    </row>
    <row r="1737" spans="1:11" hidden="1" x14ac:dyDescent="0.35">
      <c r="A1737" t="s">
        <v>281</v>
      </c>
      <c r="B1737">
        <v>2019</v>
      </c>
      <c r="C1737" s="10">
        <v>43524</v>
      </c>
      <c r="D1737" t="s">
        <v>20</v>
      </c>
      <c r="E1737" t="s">
        <v>91</v>
      </c>
      <c r="F1737">
        <v>5</v>
      </c>
      <c r="G1737">
        <v>6</v>
      </c>
      <c r="H1737" t="s">
        <v>265</v>
      </c>
      <c r="I1737" t="s">
        <v>102</v>
      </c>
      <c r="J1737">
        <v>10009009462</v>
      </c>
      <c r="K1737" s="19">
        <v>23.6</v>
      </c>
    </row>
    <row r="1738" spans="1:11" hidden="1" x14ac:dyDescent="0.35">
      <c r="A1738" t="s">
        <v>281</v>
      </c>
      <c r="B1738">
        <v>2019</v>
      </c>
      <c r="C1738" s="10">
        <v>43524</v>
      </c>
      <c r="D1738" t="s">
        <v>20</v>
      </c>
      <c r="E1738" t="s">
        <v>117</v>
      </c>
      <c r="F1738">
        <v>1</v>
      </c>
      <c r="G1738">
        <v>1</v>
      </c>
      <c r="H1738" t="s">
        <v>200</v>
      </c>
      <c r="I1738" t="s">
        <v>23</v>
      </c>
      <c r="J1738">
        <v>10006900421</v>
      </c>
      <c r="K1738" s="19">
        <v>26.2</v>
      </c>
    </row>
    <row r="1739" spans="1:11" hidden="1" x14ac:dyDescent="0.35">
      <c r="A1739" t="s">
        <v>281</v>
      </c>
      <c r="B1739">
        <v>2019</v>
      </c>
      <c r="C1739" s="10">
        <v>43524</v>
      </c>
      <c r="D1739" t="s">
        <v>20</v>
      </c>
      <c r="E1739" t="s">
        <v>117</v>
      </c>
      <c r="F1739">
        <v>1</v>
      </c>
      <c r="G1739">
        <v>2</v>
      </c>
      <c r="H1739" t="s">
        <v>219</v>
      </c>
      <c r="I1739" t="s">
        <v>23</v>
      </c>
      <c r="J1739">
        <v>10050887493</v>
      </c>
      <c r="K1739" s="19">
        <v>35.5</v>
      </c>
    </row>
    <row r="1740" spans="1:11" hidden="1" x14ac:dyDescent="0.35">
      <c r="A1740" t="s">
        <v>281</v>
      </c>
      <c r="B1740">
        <v>2019</v>
      </c>
      <c r="C1740" s="10">
        <v>43524</v>
      </c>
      <c r="D1740" t="s">
        <v>20</v>
      </c>
      <c r="E1740" t="s">
        <v>117</v>
      </c>
      <c r="F1740">
        <v>1</v>
      </c>
      <c r="G1740">
        <v>3</v>
      </c>
      <c r="H1740" t="s">
        <v>183</v>
      </c>
      <c r="I1740" t="s">
        <v>33</v>
      </c>
      <c r="J1740">
        <v>10007212639</v>
      </c>
      <c r="K1740" s="19">
        <v>27.7</v>
      </c>
    </row>
    <row r="1741" spans="1:11" hidden="1" x14ac:dyDescent="0.35">
      <c r="A1741" t="s">
        <v>281</v>
      </c>
      <c r="B1741">
        <v>2019</v>
      </c>
      <c r="C1741" s="10">
        <v>43524</v>
      </c>
      <c r="D1741" t="s">
        <v>20</v>
      </c>
      <c r="E1741" t="s">
        <v>117</v>
      </c>
      <c r="F1741">
        <v>1</v>
      </c>
      <c r="G1741">
        <v>4</v>
      </c>
      <c r="H1741" t="s">
        <v>282</v>
      </c>
      <c r="I1741" t="s">
        <v>224</v>
      </c>
      <c r="J1741">
        <v>10008108574</v>
      </c>
      <c r="K1741" s="19">
        <v>24.8</v>
      </c>
    </row>
    <row r="1742" spans="1:11" hidden="1" x14ac:dyDescent="0.35">
      <c r="A1742" t="s">
        <v>281</v>
      </c>
      <c r="B1742">
        <v>2019</v>
      </c>
      <c r="C1742" s="10">
        <v>43524</v>
      </c>
      <c r="D1742" t="s">
        <v>20</v>
      </c>
      <c r="E1742" t="s">
        <v>117</v>
      </c>
      <c r="F1742">
        <v>2</v>
      </c>
      <c r="G1742">
        <v>1</v>
      </c>
      <c r="H1742" t="s">
        <v>153</v>
      </c>
      <c r="I1742" t="s">
        <v>154</v>
      </c>
      <c r="J1742">
        <v>10004717719</v>
      </c>
      <c r="K1742" s="19">
        <v>30.2</v>
      </c>
    </row>
    <row r="1743" spans="1:11" hidden="1" x14ac:dyDescent="0.35">
      <c r="A1743" t="s">
        <v>281</v>
      </c>
      <c r="B1743">
        <v>2019</v>
      </c>
      <c r="C1743" s="10">
        <v>43524</v>
      </c>
      <c r="D1743" t="s">
        <v>20</v>
      </c>
      <c r="E1743" t="s">
        <v>117</v>
      </c>
      <c r="F1743">
        <v>2</v>
      </c>
      <c r="G1743">
        <v>2</v>
      </c>
      <c r="H1743" t="s">
        <v>62</v>
      </c>
      <c r="I1743" t="s">
        <v>63</v>
      </c>
      <c r="J1743">
        <v>10007351671</v>
      </c>
      <c r="K1743" s="19">
        <v>29.3</v>
      </c>
    </row>
    <row r="1744" spans="1:11" hidden="1" x14ac:dyDescent="0.35">
      <c r="A1744" t="s">
        <v>281</v>
      </c>
      <c r="B1744">
        <v>2019</v>
      </c>
      <c r="C1744" s="10">
        <v>43524</v>
      </c>
      <c r="D1744" t="s">
        <v>20</v>
      </c>
      <c r="E1744" t="s">
        <v>117</v>
      </c>
      <c r="F1744">
        <v>2</v>
      </c>
      <c r="G1744">
        <v>3</v>
      </c>
      <c r="H1744" t="s">
        <v>103</v>
      </c>
      <c r="I1744" t="s">
        <v>104</v>
      </c>
      <c r="J1744">
        <v>10009010876</v>
      </c>
      <c r="K1744" s="19">
        <v>25.1</v>
      </c>
    </row>
    <row r="1745" spans="1:11" hidden="1" x14ac:dyDescent="0.35">
      <c r="A1745" t="s">
        <v>281</v>
      </c>
      <c r="B1745">
        <v>2019</v>
      </c>
      <c r="C1745" s="10">
        <v>43524</v>
      </c>
      <c r="D1745" t="s">
        <v>20</v>
      </c>
      <c r="E1745" t="s">
        <v>117</v>
      </c>
      <c r="F1745">
        <v>2</v>
      </c>
      <c r="G1745">
        <v>4</v>
      </c>
      <c r="H1745" t="s">
        <v>174</v>
      </c>
      <c r="I1745" t="s">
        <v>37</v>
      </c>
      <c r="J1745">
        <v>10006552534</v>
      </c>
      <c r="K1745" s="19">
        <v>28.8</v>
      </c>
    </row>
    <row r="1746" spans="1:11" hidden="1" x14ac:dyDescent="0.35">
      <c r="A1746" t="s">
        <v>281</v>
      </c>
      <c r="B1746">
        <v>2019</v>
      </c>
      <c r="C1746" s="10">
        <v>43524</v>
      </c>
      <c r="D1746" t="s">
        <v>20</v>
      </c>
      <c r="E1746" t="s">
        <v>117</v>
      </c>
      <c r="F1746">
        <v>2</v>
      </c>
      <c r="G1746">
        <v>5</v>
      </c>
      <c r="H1746" t="s">
        <v>208</v>
      </c>
      <c r="I1746" t="s">
        <v>58</v>
      </c>
      <c r="J1746">
        <v>10007828183</v>
      </c>
      <c r="K1746" s="19">
        <v>25.4</v>
      </c>
    </row>
    <row r="1747" spans="1:11" hidden="1" x14ac:dyDescent="0.35">
      <c r="A1747" t="s">
        <v>281</v>
      </c>
      <c r="B1747">
        <v>2019</v>
      </c>
      <c r="C1747" s="10">
        <v>43524</v>
      </c>
      <c r="D1747" t="s">
        <v>20</v>
      </c>
      <c r="E1747" t="s">
        <v>117</v>
      </c>
      <c r="F1747">
        <v>3</v>
      </c>
      <c r="G1747">
        <v>1</v>
      </c>
      <c r="H1747" t="s">
        <v>221</v>
      </c>
      <c r="I1747" t="s">
        <v>31</v>
      </c>
      <c r="J1747">
        <v>10008098470</v>
      </c>
      <c r="K1747" s="19">
        <v>34.1</v>
      </c>
    </row>
    <row r="1748" spans="1:11" hidden="1" x14ac:dyDescent="0.35">
      <c r="A1748" t="s">
        <v>281</v>
      </c>
      <c r="B1748">
        <v>2019</v>
      </c>
      <c r="C1748" s="10">
        <v>43524</v>
      </c>
      <c r="D1748" t="s">
        <v>20</v>
      </c>
      <c r="E1748" t="s">
        <v>117</v>
      </c>
      <c r="F1748">
        <v>3</v>
      </c>
      <c r="G1748">
        <v>2</v>
      </c>
      <c r="H1748" t="s">
        <v>265</v>
      </c>
      <c r="I1748" t="s">
        <v>102</v>
      </c>
      <c r="J1748">
        <v>10009009462</v>
      </c>
      <c r="K1748" s="19">
        <v>23.6</v>
      </c>
    </row>
    <row r="1749" spans="1:11" hidden="1" x14ac:dyDescent="0.35">
      <c r="A1749" t="s">
        <v>281</v>
      </c>
      <c r="B1749">
        <v>2019</v>
      </c>
      <c r="C1749" s="10">
        <v>43524</v>
      </c>
      <c r="D1749" t="s">
        <v>20</v>
      </c>
      <c r="E1749" t="s">
        <v>117</v>
      </c>
      <c r="F1749">
        <v>3</v>
      </c>
      <c r="G1749">
        <v>3</v>
      </c>
      <c r="H1749" t="s">
        <v>50</v>
      </c>
      <c r="I1749" t="s">
        <v>44</v>
      </c>
      <c r="J1749">
        <v>10009039774</v>
      </c>
      <c r="K1749" s="19">
        <v>24.6</v>
      </c>
    </row>
    <row r="1750" spans="1:11" hidden="1" x14ac:dyDescent="0.35">
      <c r="A1750" t="s">
        <v>281</v>
      </c>
      <c r="B1750">
        <v>2019</v>
      </c>
      <c r="C1750" s="10">
        <v>43524</v>
      </c>
      <c r="D1750" t="s">
        <v>20</v>
      </c>
      <c r="E1750" t="s">
        <v>117</v>
      </c>
      <c r="F1750">
        <v>3</v>
      </c>
      <c r="G1750">
        <v>4</v>
      </c>
      <c r="H1750" t="s">
        <v>68</v>
      </c>
      <c r="I1750" t="s">
        <v>29</v>
      </c>
      <c r="J1750">
        <v>10006379247</v>
      </c>
      <c r="K1750" s="19">
        <v>28.9</v>
      </c>
    </row>
    <row r="1751" spans="1:11" hidden="1" x14ac:dyDescent="0.35">
      <c r="A1751" t="s">
        <v>281</v>
      </c>
      <c r="B1751">
        <v>2019</v>
      </c>
      <c r="C1751" s="10">
        <v>43524</v>
      </c>
      <c r="D1751" t="s">
        <v>20</v>
      </c>
      <c r="E1751" t="s">
        <v>117</v>
      </c>
      <c r="F1751">
        <v>3</v>
      </c>
      <c r="G1751">
        <v>5</v>
      </c>
      <c r="H1751" t="s">
        <v>100</v>
      </c>
      <c r="I1751" t="s">
        <v>44</v>
      </c>
      <c r="J1751">
        <v>10010830840</v>
      </c>
      <c r="K1751" s="19">
        <v>20.3</v>
      </c>
    </row>
    <row r="1752" spans="1:11" hidden="1" x14ac:dyDescent="0.35">
      <c r="A1752" t="s">
        <v>281</v>
      </c>
      <c r="B1752">
        <v>2019</v>
      </c>
      <c r="C1752" s="10">
        <v>43524</v>
      </c>
      <c r="D1752" t="s">
        <v>20</v>
      </c>
      <c r="E1752" t="s">
        <v>117</v>
      </c>
      <c r="F1752">
        <v>4</v>
      </c>
      <c r="G1752">
        <v>1</v>
      </c>
      <c r="H1752" t="s">
        <v>218</v>
      </c>
      <c r="I1752" t="s">
        <v>46</v>
      </c>
      <c r="J1752">
        <v>10006902239</v>
      </c>
      <c r="K1752" s="19">
        <v>27.7</v>
      </c>
    </row>
    <row r="1753" spans="1:11" hidden="1" x14ac:dyDescent="0.35">
      <c r="A1753" t="s">
        <v>281</v>
      </c>
      <c r="B1753">
        <v>2019</v>
      </c>
      <c r="C1753" s="10">
        <v>43524</v>
      </c>
      <c r="D1753" t="s">
        <v>20</v>
      </c>
      <c r="E1753" t="s">
        <v>117</v>
      </c>
      <c r="F1753">
        <v>4</v>
      </c>
      <c r="G1753">
        <v>2</v>
      </c>
      <c r="H1753" t="s">
        <v>196</v>
      </c>
      <c r="I1753" t="s">
        <v>52</v>
      </c>
      <c r="J1753">
        <v>10004868370</v>
      </c>
      <c r="K1753" s="19">
        <v>31.1</v>
      </c>
    </row>
    <row r="1754" spans="1:11" hidden="1" x14ac:dyDescent="0.35">
      <c r="A1754" t="s">
        <v>281</v>
      </c>
      <c r="B1754">
        <v>2019</v>
      </c>
      <c r="C1754" s="10">
        <v>43524</v>
      </c>
      <c r="D1754" t="s">
        <v>20</v>
      </c>
      <c r="E1754" t="s">
        <v>117</v>
      </c>
      <c r="F1754">
        <v>4</v>
      </c>
      <c r="G1754">
        <v>3</v>
      </c>
      <c r="H1754" t="s">
        <v>93</v>
      </c>
      <c r="I1754" t="s">
        <v>52</v>
      </c>
      <c r="J1754">
        <v>10009150215</v>
      </c>
      <c r="K1754" s="19">
        <v>23.3</v>
      </c>
    </row>
    <row r="1755" spans="1:11" hidden="1" x14ac:dyDescent="0.35">
      <c r="A1755" t="s">
        <v>281</v>
      </c>
      <c r="B1755">
        <v>2019</v>
      </c>
      <c r="C1755" s="10">
        <v>43524</v>
      </c>
      <c r="D1755" t="s">
        <v>20</v>
      </c>
      <c r="E1755" t="s">
        <v>117</v>
      </c>
      <c r="F1755">
        <v>4</v>
      </c>
      <c r="G1755">
        <v>3</v>
      </c>
      <c r="H1755" t="s">
        <v>215</v>
      </c>
      <c r="I1755" t="s">
        <v>33</v>
      </c>
      <c r="J1755">
        <v>10009307435</v>
      </c>
      <c r="K1755" s="19">
        <v>26.9</v>
      </c>
    </row>
    <row r="1756" spans="1:11" hidden="1" x14ac:dyDescent="0.35">
      <c r="A1756" t="s">
        <v>281</v>
      </c>
      <c r="B1756">
        <v>2019</v>
      </c>
      <c r="C1756" s="10">
        <v>43524</v>
      </c>
      <c r="D1756" t="s">
        <v>20</v>
      </c>
      <c r="E1756" t="s">
        <v>119</v>
      </c>
      <c r="F1756">
        <v>1</v>
      </c>
      <c r="G1756">
        <v>1</v>
      </c>
      <c r="H1756" t="s">
        <v>97</v>
      </c>
      <c r="I1756" t="s">
        <v>29</v>
      </c>
      <c r="J1756">
        <v>10048325582</v>
      </c>
      <c r="K1756" s="19">
        <v>27.1</v>
      </c>
    </row>
    <row r="1757" spans="1:11" hidden="1" x14ac:dyDescent="0.35">
      <c r="A1757" t="s">
        <v>281</v>
      </c>
      <c r="B1757">
        <v>2019</v>
      </c>
      <c r="C1757" s="10">
        <v>43524</v>
      </c>
      <c r="D1757" t="s">
        <v>20</v>
      </c>
      <c r="E1757" t="s">
        <v>119</v>
      </c>
      <c r="F1757">
        <v>1</v>
      </c>
      <c r="G1757">
        <v>2</v>
      </c>
      <c r="H1757" t="s">
        <v>99</v>
      </c>
      <c r="I1757" t="s">
        <v>27</v>
      </c>
      <c r="J1757">
        <v>10010678569</v>
      </c>
      <c r="K1757" s="19">
        <v>21.9</v>
      </c>
    </row>
    <row r="1758" spans="1:11" hidden="1" x14ac:dyDescent="0.35">
      <c r="A1758" t="s">
        <v>281</v>
      </c>
      <c r="B1758">
        <v>2019</v>
      </c>
      <c r="C1758" s="10">
        <v>43524</v>
      </c>
      <c r="D1758" t="s">
        <v>20</v>
      </c>
      <c r="E1758" t="s">
        <v>119</v>
      </c>
      <c r="F1758">
        <v>1</v>
      </c>
      <c r="G1758">
        <v>3</v>
      </c>
      <c r="H1758" t="s">
        <v>196</v>
      </c>
      <c r="I1758" t="s">
        <v>52</v>
      </c>
      <c r="J1758">
        <v>10004868370</v>
      </c>
      <c r="K1758" s="19">
        <v>31.1</v>
      </c>
    </row>
    <row r="1759" spans="1:11" hidden="1" x14ac:dyDescent="0.35">
      <c r="A1759" t="s">
        <v>281</v>
      </c>
      <c r="B1759">
        <v>2019</v>
      </c>
      <c r="C1759" s="10">
        <v>43524</v>
      </c>
      <c r="D1759" t="s">
        <v>20</v>
      </c>
      <c r="E1759" t="s">
        <v>119</v>
      </c>
      <c r="F1759">
        <v>1</v>
      </c>
      <c r="G1759">
        <v>4</v>
      </c>
      <c r="H1759" t="s">
        <v>221</v>
      </c>
      <c r="I1759" t="s">
        <v>31</v>
      </c>
      <c r="J1759">
        <v>10008098470</v>
      </c>
      <c r="K1759" s="19">
        <v>34.1</v>
      </c>
    </row>
    <row r="1760" spans="1:11" hidden="1" x14ac:dyDescent="0.35">
      <c r="A1760" t="s">
        <v>281</v>
      </c>
      <c r="B1760">
        <v>2019</v>
      </c>
      <c r="C1760" s="10">
        <v>43524</v>
      </c>
      <c r="D1760" t="s">
        <v>20</v>
      </c>
      <c r="E1760" t="s">
        <v>119</v>
      </c>
      <c r="F1760">
        <v>1</v>
      </c>
      <c r="G1760">
        <v>5</v>
      </c>
      <c r="H1760" t="s">
        <v>220</v>
      </c>
      <c r="I1760" t="s">
        <v>35</v>
      </c>
      <c r="J1760">
        <v>10005782695</v>
      </c>
      <c r="K1760" s="19">
        <v>29.6</v>
      </c>
    </row>
    <row r="1761" spans="1:11" hidden="1" x14ac:dyDescent="0.35">
      <c r="A1761" t="s">
        <v>281</v>
      </c>
      <c r="B1761">
        <v>2019</v>
      </c>
      <c r="C1761" s="10">
        <v>43524</v>
      </c>
      <c r="D1761" t="s">
        <v>20</v>
      </c>
      <c r="E1761" t="s">
        <v>119</v>
      </c>
      <c r="F1761">
        <v>1</v>
      </c>
      <c r="G1761">
        <v>6</v>
      </c>
      <c r="H1761" t="s">
        <v>153</v>
      </c>
      <c r="I1761" t="s">
        <v>154</v>
      </c>
      <c r="J1761">
        <v>10004717719</v>
      </c>
      <c r="K1761" s="19">
        <v>30.2</v>
      </c>
    </row>
    <row r="1762" spans="1:11" hidden="1" x14ac:dyDescent="0.35">
      <c r="A1762" t="s">
        <v>281</v>
      </c>
      <c r="B1762">
        <v>2019</v>
      </c>
      <c r="C1762" s="10">
        <v>43524</v>
      </c>
      <c r="D1762" t="s">
        <v>20</v>
      </c>
      <c r="E1762" t="s">
        <v>119</v>
      </c>
      <c r="F1762">
        <v>2</v>
      </c>
      <c r="G1762">
        <v>1</v>
      </c>
      <c r="H1762" t="s">
        <v>200</v>
      </c>
      <c r="I1762" t="s">
        <v>23</v>
      </c>
      <c r="J1762">
        <v>10006900421</v>
      </c>
      <c r="K1762" s="19">
        <v>26.2</v>
      </c>
    </row>
    <row r="1763" spans="1:11" hidden="1" x14ac:dyDescent="0.35">
      <c r="A1763" t="s">
        <v>281</v>
      </c>
      <c r="B1763">
        <v>2019</v>
      </c>
      <c r="C1763" s="10">
        <v>43524</v>
      </c>
      <c r="D1763" t="s">
        <v>20</v>
      </c>
      <c r="E1763" t="s">
        <v>119</v>
      </c>
      <c r="F1763">
        <v>2</v>
      </c>
      <c r="G1763">
        <v>2</v>
      </c>
      <c r="H1763" t="s">
        <v>193</v>
      </c>
      <c r="I1763" t="s">
        <v>31</v>
      </c>
      <c r="J1763">
        <v>10005727327</v>
      </c>
      <c r="K1763" s="19">
        <v>33.1</v>
      </c>
    </row>
    <row r="1764" spans="1:11" hidden="1" x14ac:dyDescent="0.35">
      <c r="A1764" t="s">
        <v>281</v>
      </c>
      <c r="B1764">
        <v>2019</v>
      </c>
      <c r="C1764" s="10">
        <v>43524</v>
      </c>
      <c r="D1764" t="s">
        <v>20</v>
      </c>
      <c r="E1764" t="s">
        <v>119</v>
      </c>
      <c r="F1764">
        <v>2</v>
      </c>
      <c r="G1764">
        <v>3</v>
      </c>
      <c r="H1764" t="s">
        <v>218</v>
      </c>
      <c r="I1764" t="s">
        <v>46</v>
      </c>
      <c r="J1764">
        <v>10006902239</v>
      </c>
      <c r="K1764" s="19">
        <v>27.7</v>
      </c>
    </row>
    <row r="1765" spans="1:11" hidden="1" x14ac:dyDescent="0.35">
      <c r="A1765" t="s">
        <v>281</v>
      </c>
      <c r="B1765">
        <v>2019</v>
      </c>
      <c r="C1765" s="10">
        <v>43524</v>
      </c>
      <c r="D1765" t="s">
        <v>20</v>
      </c>
      <c r="E1765" t="s">
        <v>119</v>
      </c>
      <c r="F1765">
        <v>2</v>
      </c>
      <c r="G1765">
        <v>4</v>
      </c>
      <c r="H1765" t="s">
        <v>195</v>
      </c>
      <c r="I1765" t="s">
        <v>31</v>
      </c>
      <c r="J1765">
        <v>10005964470</v>
      </c>
      <c r="K1765" s="19">
        <v>29.9</v>
      </c>
    </row>
    <row r="1766" spans="1:11" hidden="1" x14ac:dyDescent="0.35">
      <c r="A1766" t="s">
        <v>281</v>
      </c>
      <c r="B1766">
        <v>2019</v>
      </c>
      <c r="C1766" s="10">
        <v>43524</v>
      </c>
      <c r="D1766" t="s">
        <v>20</v>
      </c>
      <c r="E1766" t="s">
        <v>119</v>
      </c>
      <c r="F1766">
        <v>2</v>
      </c>
      <c r="G1766">
        <v>5</v>
      </c>
      <c r="H1766" t="s">
        <v>40</v>
      </c>
      <c r="I1766" t="s">
        <v>29</v>
      </c>
      <c r="J1766">
        <v>10009178002</v>
      </c>
      <c r="K1766" s="19">
        <v>23.1</v>
      </c>
    </row>
    <row r="1767" spans="1:11" hidden="1" x14ac:dyDescent="0.35">
      <c r="A1767" t="s">
        <v>281</v>
      </c>
      <c r="B1767">
        <v>2019</v>
      </c>
      <c r="C1767" s="10">
        <v>43524</v>
      </c>
      <c r="D1767" t="s">
        <v>20</v>
      </c>
      <c r="E1767" t="s">
        <v>119</v>
      </c>
      <c r="F1767">
        <v>2</v>
      </c>
      <c r="G1767">
        <v>6</v>
      </c>
      <c r="H1767" t="s">
        <v>265</v>
      </c>
      <c r="I1767" t="s">
        <v>102</v>
      </c>
      <c r="J1767">
        <v>10009009462</v>
      </c>
      <c r="K1767" s="19">
        <v>23.6</v>
      </c>
    </row>
    <row r="1768" spans="1:11" hidden="1" x14ac:dyDescent="0.35">
      <c r="A1768" t="s">
        <v>281</v>
      </c>
      <c r="B1768">
        <v>2019</v>
      </c>
      <c r="C1768" s="10">
        <v>43524</v>
      </c>
      <c r="D1768" t="s">
        <v>20</v>
      </c>
      <c r="E1768" t="s">
        <v>119</v>
      </c>
      <c r="F1768">
        <v>3</v>
      </c>
      <c r="G1768">
        <v>1</v>
      </c>
      <c r="H1768" t="s">
        <v>106</v>
      </c>
      <c r="I1768" t="s">
        <v>102</v>
      </c>
      <c r="J1768">
        <v>10006894559</v>
      </c>
      <c r="K1768" s="19">
        <v>26.5</v>
      </c>
    </row>
    <row r="1769" spans="1:11" hidden="1" x14ac:dyDescent="0.35">
      <c r="A1769" t="s">
        <v>281</v>
      </c>
      <c r="B1769">
        <v>2019</v>
      </c>
      <c r="C1769" s="10">
        <v>43524</v>
      </c>
      <c r="D1769" t="s">
        <v>20</v>
      </c>
      <c r="E1769" t="s">
        <v>119</v>
      </c>
      <c r="F1769">
        <v>3</v>
      </c>
      <c r="G1769">
        <v>2</v>
      </c>
      <c r="H1769" t="s">
        <v>112</v>
      </c>
      <c r="I1769" t="s">
        <v>113</v>
      </c>
      <c r="J1769">
        <v>10009967641</v>
      </c>
      <c r="K1769" s="19">
        <v>21.9</v>
      </c>
    </row>
    <row r="1770" spans="1:11" hidden="1" x14ac:dyDescent="0.35">
      <c r="A1770" t="s">
        <v>281</v>
      </c>
      <c r="B1770">
        <v>2019</v>
      </c>
      <c r="C1770" s="10">
        <v>43524</v>
      </c>
      <c r="D1770" t="s">
        <v>20</v>
      </c>
      <c r="E1770" t="s">
        <v>119</v>
      </c>
      <c r="F1770">
        <v>3</v>
      </c>
      <c r="G1770">
        <v>3</v>
      </c>
      <c r="H1770" t="s">
        <v>219</v>
      </c>
      <c r="I1770" t="s">
        <v>23</v>
      </c>
      <c r="J1770">
        <v>10050887493</v>
      </c>
      <c r="K1770" s="19">
        <v>35.5</v>
      </c>
    </row>
    <row r="1771" spans="1:11" hidden="1" x14ac:dyDescent="0.35">
      <c r="A1771" t="s">
        <v>281</v>
      </c>
      <c r="B1771">
        <v>2019</v>
      </c>
      <c r="C1771" s="10">
        <v>43524</v>
      </c>
      <c r="D1771" t="s">
        <v>20</v>
      </c>
      <c r="E1771" t="s">
        <v>119</v>
      </c>
      <c r="F1771">
        <v>3</v>
      </c>
      <c r="G1771">
        <v>4</v>
      </c>
      <c r="H1771" t="s">
        <v>103</v>
      </c>
      <c r="I1771" t="s">
        <v>104</v>
      </c>
      <c r="J1771">
        <v>10009010876</v>
      </c>
      <c r="K1771" s="19">
        <v>25.1</v>
      </c>
    </row>
    <row r="1772" spans="1:11" hidden="1" x14ac:dyDescent="0.35">
      <c r="A1772" t="s">
        <v>281</v>
      </c>
      <c r="B1772">
        <v>2019</v>
      </c>
      <c r="C1772" s="10">
        <v>43524</v>
      </c>
      <c r="D1772" t="s">
        <v>20</v>
      </c>
      <c r="E1772" t="s">
        <v>119</v>
      </c>
      <c r="F1772">
        <v>3</v>
      </c>
      <c r="G1772">
        <v>5</v>
      </c>
      <c r="H1772" t="s">
        <v>213</v>
      </c>
      <c r="I1772" t="s">
        <v>42</v>
      </c>
      <c r="J1772">
        <v>10006422895</v>
      </c>
      <c r="K1772" s="19">
        <v>27.8</v>
      </c>
    </row>
    <row r="1773" spans="1:11" hidden="1" x14ac:dyDescent="0.35">
      <c r="A1773" t="s">
        <v>281</v>
      </c>
      <c r="B1773">
        <v>2019</v>
      </c>
      <c r="C1773" s="10">
        <v>43524</v>
      </c>
      <c r="D1773" t="s">
        <v>20</v>
      </c>
      <c r="E1773" t="s">
        <v>119</v>
      </c>
      <c r="F1773">
        <v>3</v>
      </c>
      <c r="G1773">
        <v>6</v>
      </c>
      <c r="H1773" t="s">
        <v>54</v>
      </c>
      <c r="I1773" t="s">
        <v>42</v>
      </c>
      <c r="J1773">
        <v>10004612534</v>
      </c>
      <c r="K1773" s="19">
        <v>31.7</v>
      </c>
    </row>
    <row r="1774" spans="1:11" hidden="1" x14ac:dyDescent="0.35">
      <c r="A1774" t="s">
        <v>281</v>
      </c>
      <c r="B1774">
        <v>2019</v>
      </c>
      <c r="C1774" s="10">
        <v>43524</v>
      </c>
      <c r="D1774" t="s">
        <v>20</v>
      </c>
      <c r="E1774" t="s">
        <v>119</v>
      </c>
      <c r="F1774">
        <v>3</v>
      </c>
      <c r="G1774">
        <v>7</v>
      </c>
      <c r="H1774" t="s">
        <v>62</v>
      </c>
      <c r="I1774" t="s">
        <v>63</v>
      </c>
      <c r="J1774">
        <v>10007351671</v>
      </c>
      <c r="K1774" s="19">
        <v>29.3</v>
      </c>
    </row>
    <row r="1775" spans="1:11" hidden="1" x14ac:dyDescent="0.35">
      <c r="A1775" t="s">
        <v>281</v>
      </c>
      <c r="B1775">
        <v>2019</v>
      </c>
      <c r="C1775" s="10">
        <v>43524</v>
      </c>
      <c r="D1775" t="s">
        <v>20</v>
      </c>
      <c r="E1775" t="s">
        <v>120</v>
      </c>
      <c r="F1775">
        <v>1</v>
      </c>
      <c r="G1775">
        <v>1</v>
      </c>
      <c r="H1775" t="s">
        <v>97</v>
      </c>
      <c r="I1775" t="s">
        <v>29</v>
      </c>
      <c r="J1775">
        <v>10048325582</v>
      </c>
      <c r="K1775" s="19">
        <v>27.1</v>
      </c>
    </row>
    <row r="1776" spans="1:11" hidden="1" x14ac:dyDescent="0.35">
      <c r="A1776" t="s">
        <v>281</v>
      </c>
      <c r="B1776">
        <v>2019</v>
      </c>
      <c r="C1776" s="10">
        <v>43524</v>
      </c>
      <c r="D1776" t="s">
        <v>20</v>
      </c>
      <c r="E1776" t="s">
        <v>120</v>
      </c>
      <c r="F1776">
        <v>1</v>
      </c>
      <c r="G1776">
        <v>2</v>
      </c>
      <c r="H1776" t="s">
        <v>99</v>
      </c>
      <c r="I1776" t="s">
        <v>27</v>
      </c>
      <c r="J1776">
        <v>10010678569</v>
      </c>
      <c r="K1776" s="19">
        <v>21.9</v>
      </c>
    </row>
    <row r="1777" spans="1:11" hidden="1" x14ac:dyDescent="0.35">
      <c r="A1777" t="s">
        <v>281</v>
      </c>
      <c r="B1777">
        <v>2019</v>
      </c>
      <c r="C1777" s="10">
        <v>43524</v>
      </c>
      <c r="D1777" t="s">
        <v>20</v>
      </c>
      <c r="E1777" t="s">
        <v>120</v>
      </c>
      <c r="F1777">
        <v>1</v>
      </c>
      <c r="G1777">
        <v>3</v>
      </c>
      <c r="H1777" t="s">
        <v>193</v>
      </c>
      <c r="I1777" t="s">
        <v>31</v>
      </c>
      <c r="J1777">
        <v>10005727327</v>
      </c>
      <c r="K1777" s="19">
        <v>33.1</v>
      </c>
    </row>
    <row r="1778" spans="1:11" hidden="1" x14ac:dyDescent="0.35">
      <c r="A1778" t="s">
        <v>281</v>
      </c>
      <c r="B1778">
        <v>2019</v>
      </c>
      <c r="C1778" s="10">
        <v>43524</v>
      </c>
      <c r="D1778" t="s">
        <v>20</v>
      </c>
      <c r="E1778" t="s">
        <v>120</v>
      </c>
      <c r="F1778">
        <v>1</v>
      </c>
      <c r="G1778">
        <v>4</v>
      </c>
      <c r="H1778" t="s">
        <v>218</v>
      </c>
      <c r="I1778" t="s">
        <v>46</v>
      </c>
      <c r="J1778">
        <v>10006902239</v>
      </c>
      <c r="K1778" s="19">
        <v>27.7</v>
      </c>
    </row>
    <row r="1779" spans="1:11" hidden="1" x14ac:dyDescent="0.35">
      <c r="A1779" t="s">
        <v>281</v>
      </c>
      <c r="B1779">
        <v>2019</v>
      </c>
      <c r="C1779" s="10">
        <v>43524</v>
      </c>
      <c r="D1779" t="s">
        <v>20</v>
      </c>
      <c r="E1779" t="s">
        <v>120</v>
      </c>
      <c r="F1779">
        <v>1</v>
      </c>
      <c r="G1779">
        <v>5</v>
      </c>
      <c r="H1779" t="s">
        <v>103</v>
      </c>
      <c r="I1779" t="s">
        <v>104</v>
      </c>
      <c r="J1779">
        <v>10009010876</v>
      </c>
      <c r="K1779" s="19">
        <v>25.1</v>
      </c>
    </row>
    <row r="1780" spans="1:11" hidden="1" x14ac:dyDescent="0.35">
      <c r="A1780" t="s">
        <v>281</v>
      </c>
      <c r="B1780">
        <v>2019</v>
      </c>
      <c r="C1780" s="10">
        <v>43524</v>
      </c>
      <c r="D1780" t="s">
        <v>20</v>
      </c>
      <c r="E1780" t="s">
        <v>120</v>
      </c>
      <c r="F1780">
        <v>1</v>
      </c>
      <c r="G1780">
        <v>6</v>
      </c>
      <c r="H1780" t="s">
        <v>219</v>
      </c>
      <c r="I1780" t="s">
        <v>23</v>
      </c>
      <c r="J1780">
        <v>10050887493</v>
      </c>
      <c r="K1780" s="19">
        <v>35.5</v>
      </c>
    </row>
    <row r="1781" spans="1:11" hidden="1" x14ac:dyDescent="0.35">
      <c r="A1781" t="s">
        <v>281</v>
      </c>
      <c r="B1781">
        <v>2019</v>
      </c>
      <c r="C1781" s="10">
        <v>43524</v>
      </c>
      <c r="D1781" t="s">
        <v>20</v>
      </c>
      <c r="E1781" t="s">
        <v>120</v>
      </c>
      <c r="F1781">
        <v>2</v>
      </c>
      <c r="G1781">
        <v>1</v>
      </c>
      <c r="H1781" t="s">
        <v>200</v>
      </c>
      <c r="I1781" t="s">
        <v>23</v>
      </c>
      <c r="J1781">
        <v>10006900421</v>
      </c>
      <c r="K1781" s="19">
        <v>26.2</v>
      </c>
    </row>
    <row r="1782" spans="1:11" hidden="1" x14ac:dyDescent="0.35">
      <c r="A1782" t="s">
        <v>281</v>
      </c>
      <c r="B1782">
        <v>2019</v>
      </c>
      <c r="C1782" s="10">
        <v>43524</v>
      </c>
      <c r="D1782" t="s">
        <v>20</v>
      </c>
      <c r="E1782" t="s">
        <v>120</v>
      </c>
      <c r="F1782">
        <v>2</v>
      </c>
      <c r="G1782">
        <v>2</v>
      </c>
      <c r="H1782" t="s">
        <v>106</v>
      </c>
      <c r="I1782" t="s">
        <v>102</v>
      </c>
      <c r="J1782">
        <v>10006894559</v>
      </c>
      <c r="K1782" s="19">
        <v>26.5</v>
      </c>
    </row>
    <row r="1783" spans="1:11" hidden="1" x14ac:dyDescent="0.35">
      <c r="A1783" t="s">
        <v>281</v>
      </c>
      <c r="B1783">
        <v>2019</v>
      </c>
      <c r="C1783" s="10">
        <v>43524</v>
      </c>
      <c r="D1783" t="s">
        <v>20</v>
      </c>
      <c r="E1783" t="s">
        <v>120</v>
      </c>
      <c r="F1783">
        <v>2</v>
      </c>
      <c r="G1783">
        <v>3</v>
      </c>
      <c r="H1783" t="s">
        <v>112</v>
      </c>
      <c r="I1783" t="s">
        <v>113</v>
      </c>
      <c r="J1783">
        <v>10009967641</v>
      </c>
      <c r="K1783" s="19">
        <v>21.9</v>
      </c>
    </row>
    <row r="1784" spans="1:11" hidden="1" x14ac:dyDescent="0.35">
      <c r="A1784" t="s">
        <v>281</v>
      </c>
      <c r="B1784">
        <v>2019</v>
      </c>
      <c r="C1784" s="10">
        <v>43524</v>
      </c>
      <c r="D1784" t="s">
        <v>20</v>
      </c>
      <c r="E1784" t="s">
        <v>121</v>
      </c>
      <c r="F1784">
        <v>2</v>
      </c>
      <c r="G1784">
        <v>4</v>
      </c>
      <c r="H1784" t="s">
        <v>196</v>
      </c>
      <c r="I1784" t="s">
        <v>52</v>
      </c>
      <c r="J1784">
        <v>10004868370</v>
      </c>
      <c r="K1784" s="19">
        <v>31.1</v>
      </c>
    </row>
    <row r="1785" spans="1:11" hidden="1" x14ac:dyDescent="0.35">
      <c r="A1785" t="s">
        <v>281</v>
      </c>
      <c r="B1785">
        <v>2019</v>
      </c>
      <c r="C1785" s="10">
        <v>43524</v>
      </c>
      <c r="D1785" t="s">
        <v>20</v>
      </c>
      <c r="E1785" t="s">
        <v>120</v>
      </c>
      <c r="F1785">
        <v>2</v>
      </c>
      <c r="G1785">
        <v>5</v>
      </c>
      <c r="H1785" t="s">
        <v>195</v>
      </c>
      <c r="I1785" t="s">
        <v>31</v>
      </c>
      <c r="J1785">
        <v>10005964470</v>
      </c>
      <c r="K1785" s="19">
        <v>29.9</v>
      </c>
    </row>
    <row r="1786" spans="1:11" hidden="1" x14ac:dyDescent="0.35">
      <c r="A1786" t="s">
        <v>281</v>
      </c>
      <c r="B1786">
        <v>2019</v>
      </c>
      <c r="C1786" s="10">
        <v>43524</v>
      </c>
      <c r="D1786" t="s">
        <v>20</v>
      </c>
      <c r="E1786" t="s">
        <v>120</v>
      </c>
      <c r="F1786">
        <v>2</v>
      </c>
      <c r="G1786">
        <v>6</v>
      </c>
      <c r="H1786" t="s">
        <v>220</v>
      </c>
      <c r="I1786" t="s">
        <v>35</v>
      </c>
      <c r="J1786">
        <v>10005782695</v>
      </c>
      <c r="K1786" s="19">
        <v>29.6</v>
      </c>
    </row>
    <row r="1787" spans="1:11" hidden="1" x14ac:dyDescent="0.35">
      <c r="A1787" t="s">
        <v>281</v>
      </c>
      <c r="B1787">
        <v>2019</v>
      </c>
      <c r="C1787" s="10">
        <v>43524</v>
      </c>
      <c r="D1787" t="s">
        <v>20</v>
      </c>
      <c r="E1787" t="s">
        <v>121</v>
      </c>
      <c r="F1787">
        <v>1</v>
      </c>
      <c r="G1787">
        <v>1</v>
      </c>
      <c r="H1787" t="s">
        <v>200</v>
      </c>
      <c r="I1787" t="s">
        <v>23</v>
      </c>
      <c r="J1787">
        <v>10006900421</v>
      </c>
      <c r="K1787" s="19">
        <v>26.2</v>
      </c>
    </row>
    <row r="1788" spans="1:11" hidden="1" x14ac:dyDescent="0.35">
      <c r="A1788" t="s">
        <v>281</v>
      </c>
      <c r="B1788">
        <v>2019</v>
      </c>
      <c r="C1788" s="10">
        <v>43524</v>
      </c>
      <c r="D1788" t="s">
        <v>20</v>
      </c>
      <c r="E1788" t="s">
        <v>121</v>
      </c>
      <c r="F1788">
        <v>1</v>
      </c>
      <c r="G1788">
        <v>2</v>
      </c>
      <c r="H1788" t="s">
        <v>193</v>
      </c>
      <c r="I1788" t="s">
        <v>31</v>
      </c>
      <c r="J1788">
        <v>10005727327</v>
      </c>
      <c r="K1788" s="19">
        <v>33.1</v>
      </c>
    </row>
    <row r="1789" spans="1:11" hidden="1" x14ac:dyDescent="0.35">
      <c r="A1789" t="s">
        <v>281</v>
      </c>
      <c r="B1789">
        <v>2019</v>
      </c>
      <c r="C1789" s="10">
        <v>43524</v>
      </c>
      <c r="D1789" t="s">
        <v>20</v>
      </c>
      <c r="E1789" t="s">
        <v>121</v>
      </c>
      <c r="F1789">
        <v>1</v>
      </c>
      <c r="G1789">
        <v>3</v>
      </c>
      <c r="H1789" t="s">
        <v>97</v>
      </c>
      <c r="I1789" t="s">
        <v>29</v>
      </c>
      <c r="J1789">
        <v>10048325582</v>
      </c>
      <c r="K1789" s="19">
        <v>27.1</v>
      </c>
    </row>
    <row r="1790" spans="1:11" hidden="1" x14ac:dyDescent="0.35">
      <c r="A1790" t="s">
        <v>281</v>
      </c>
      <c r="B1790">
        <v>2019</v>
      </c>
      <c r="C1790" s="10">
        <v>43524</v>
      </c>
      <c r="D1790" t="s">
        <v>20</v>
      </c>
      <c r="E1790" t="s">
        <v>121</v>
      </c>
      <c r="F1790">
        <v>1</v>
      </c>
      <c r="G1790">
        <v>4</v>
      </c>
      <c r="H1790" t="s">
        <v>106</v>
      </c>
      <c r="I1790" t="s">
        <v>102</v>
      </c>
      <c r="J1790">
        <v>10006894559</v>
      </c>
      <c r="K1790" s="19">
        <v>26.5</v>
      </c>
    </row>
    <row r="1791" spans="1:11" hidden="1" x14ac:dyDescent="0.35">
      <c r="A1791" t="s">
        <v>281</v>
      </c>
      <c r="B1791">
        <v>2019</v>
      </c>
      <c r="C1791" s="10">
        <v>43524</v>
      </c>
      <c r="D1791" t="s">
        <v>20</v>
      </c>
      <c r="E1791" t="s">
        <v>121</v>
      </c>
      <c r="F1791">
        <v>1</v>
      </c>
      <c r="G1791">
        <v>5</v>
      </c>
      <c r="H1791" t="s">
        <v>112</v>
      </c>
      <c r="I1791" t="s">
        <v>113</v>
      </c>
      <c r="J1791">
        <v>10009967641</v>
      </c>
      <c r="K1791" s="19">
        <v>21.9</v>
      </c>
    </row>
    <row r="1792" spans="1:11" hidden="1" x14ac:dyDescent="0.35">
      <c r="A1792" t="s">
        <v>281</v>
      </c>
      <c r="B1792">
        <v>2019</v>
      </c>
      <c r="C1792" s="10">
        <v>43524</v>
      </c>
      <c r="D1792" t="s">
        <v>20</v>
      </c>
      <c r="E1792" t="s">
        <v>121</v>
      </c>
      <c r="F1792">
        <v>1</v>
      </c>
      <c r="G1792">
        <v>6</v>
      </c>
      <c r="H1792" t="s">
        <v>99</v>
      </c>
      <c r="I1792" t="s">
        <v>27</v>
      </c>
      <c r="J1792">
        <v>10010678569</v>
      </c>
      <c r="K1792" s="19">
        <v>21.9</v>
      </c>
    </row>
    <row r="1793" spans="1:11" hidden="1" x14ac:dyDescent="0.35">
      <c r="A1793" t="s">
        <v>281</v>
      </c>
      <c r="B1793">
        <v>2019</v>
      </c>
      <c r="C1793" s="10">
        <v>43524</v>
      </c>
      <c r="D1793" t="s">
        <v>20</v>
      </c>
      <c r="E1793" t="s">
        <v>121</v>
      </c>
      <c r="F1793">
        <v>2</v>
      </c>
      <c r="G1793">
        <v>1</v>
      </c>
      <c r="H1793" t="s">
        <v>196</v>
      </c>
      <c r="I1793" t="s">
        <v>52</v>
      </c>
      <c r="J1793">
        <v>10004868370</v>
      </c>
      <c r="K1793" s="19">
        <v>31.1</v>
      </c>
    </row>
    <row r="1794" spans="1:11" hidden="1" x14ac:dyDescent="0.35">
      <c r="A1794" t="s">
        <v>281</v>
      </c>
      <c r="B1794">
        <v>2019</v>
      </c>
      <c r="C1794" s="10">
        <v>43524</v>
      </c>
      <c r="D1794" t="s">
        <v>20</v>
      </c>
      <c r="E1794" t="s">
        <v>121</v>
      </c>
      <c r="F1794">
        <v>2</v>
      </c>
      <c r="G1794">
        <v>2</v>
      </c>
      <c r="H1794" t="s">
        <v>195</v>
      </c>
      <c r="I1794" t="s">
        <v>31</v>
      </c>
      <c r="J1794">
        <v>10005964470</v>
      </c>
      <c r="K1794" s="19">
        <v>29.9</v>
      </c>
    </row>
    <row r="1795" spans="1:11" hidden="1" x14ac:dyDescent="0.35">
      <c r="A1795" t="s">
        <v>281</v>
      </c>
      <c r="B1795">
        <v>2019</v>
      </c>
      <c r="C1795" s="10">
        <v>43524</v>
      </c>
      <c r="D1795" t="s">
        <v>20</v>
      </c>
      <c r="E1795" t="s">
        <v>121</v>
      </c>
      <c r="F1795">
        <v>2</v>
      </c>
      <c r="G1795">
        <v>3</v>
      </c>
      <c r="H1795" t="s">
        <v>220</v>
      </c>
      <c r="I1795" t="s">
        <v>35</v>
      </c>
      <c r="J1795">
        <v>10005782695</v>
      </c>
      <c r="K1795" s="19">
        <v>29.6</v>
      </c>
    </row>
    <row r="1796" spans="1:11" hidden="1" x14ac:dyDescent="0.35">
      <c r="A1796" t="s">
        <v>281</v>
      </c>
      <c r="B1796">
        <v>2019</v>
      </c>
      <c r="C1796" s="10">
        <v>43524</v>
      </c>
      <c r="D1796" t="s">
        <v>20</v>
      </c>
      <c r="E1796" t="s">
        <v>121</v>
      </c>
      <c r="F1796">
        <v>2</v>
      </c>
      <c r="G1796">
        <v>4</v>
      </c>
      <c r="H1796" t="s">
        <v>218</v>
      </c>
      <c r="I1796" t="s">
        <v>46</v>
      </c>
      <c r="J1796">
        <v>10006902239</v>
      </c>
      <c r="K1796" s="19">
        <v>27.7</v>
      </c>
    </row>
    <row r="1797" spans="1:11" hidden="1" x14ac:dyDescent="0.35">
      <c r="A1797" t="s">
        <v>281</v>
      </c>
      <c r="B1797">
        <v>2019</v>
      </c>
      <c r="C1797" s="10">
        <v>43524</v>
      </c>
      <c r="D1797" t="s">
        <v>20</v>
      </c>
      <c r="E1797" t="s">
        <v>121</v>
      </c>
      <c r="F1797">
        <v>2</v>
      </c>
      <c r="G1797">
        <v>5</v>
      </c>
      <c r="H1797" t="s">
        <v>219</v>
      </c>
      <c r="I1797" t="s">
        <v>23</v>
      </c>
      <c r="J1797">
        <v>10050887493</v>
      </c>
      <c r="K1797" s="19">
        <v>35.5</v>
      </c>
    </row>
    <row r="1798" spans="1:11" hidden="1" x14ac:dyDescent="0.35">
      <c r="A1798" t="s">
        <v>281</v>
      </c>
      <c r="B1798">
        <v>2019</v>
      </c>
      <c r="C1798" s="10">
        <v>43524</v>
      </c>
      <c r="D1798" t="s">
        <v>20</v>
      </c>
      <c r="E1798" t="s">
        <v>121</v>
      </c>
      <c r="F1798">
        <v>2</v>
      </c>
      <c r="G1798">
        <v>6</v>
      </c>
      <c r="H1798" t="s">
        <v>103</v>
      </c>
      <c r="I1798" t="s">
        <v>104</v>
      </c>
      <c r="J1798">
        <v>10009010876</v>
      </c>
      <c r="K1798" s="19">
        <v>25.1</v>
      </c>
    </row>
    <row r="1799" spans="1:11" hidden="1" x14ac:dyDescent="0.35">
      <c r="A1799" t="s">
        <v>226</v>
      </c>
      <c r="B1799">
        <v>2019</v>
      </c>
      <c r="C1799" s="10">
        <v>43491</v>
      </c>
      <c r="D1799" t="s">
        <v>140</v>
      </c>
      <c r="E1799" t="s">
        <v>91</v>
      </c>
      <c r="F1799">
        <v>1</v>
      </c>
      <c r="G1799">
        <v>1</v>
      </c>
      <c r="H1799" t="s">
        <v>96</v>
      </c>
      <c r="I1799" t="s">
        <v>27</v>
      </c>
      <c r="J1799">
        <v>10015683567</v>
      </c>
      <c r="K1799" s="19">
        <v>20</v>
      </c>
    </row>
    <row r="1800" spans="1:11" hidden="1" x14ac:dyDescent="0.35">
      <c r="A1800" t="s">
        <v>226</v>
      </c>
      <c r="B1800">
        <v>2019</v>
      </c>
      <c r="C1800" s="10">
        <v>43491</v>
      </c>
      <c r="D1800" t="s">
        <v>140</v>
      </c>
      <c r="E1800" t="s">
        <v>91</v>
      </c>
      <c r="F1800">
        <v>1</v>
      </c>
      <c r="G1800">
        <v>2</v>
      </c>
      <c r="H1800" t="s">
        <v>213</v>
      </c>
      <c r="I1800" t="s">
        <v>42</v>
      </c>
      <c r="J1800">
        <v>10006422895</v>
      </c>
      <c r="K1800" s="19">
        <v>27.7</v>
      </c>
    </row>
    <row r="1801" spans="1:11" hidden="1" x14ac:dyDescent="0.35">
      <c r="A1801" t="s">
        <v>226</v>
      </c>
      <c r="B1801">
        <v>2019</v>
      </c>
      <c r="C1801" s="10">
        <v>43491</v>
      </c>
      <c r="D1801" t="s">
        <v>140</v>
      </c>
      <c r="E1801" t="s">
        <v>91</v>
      </c>
      <c r="F1801">
        <v>1</v>
      </c>
      <c r="G1801">
        <v>3</v>
      </c>
      <c r="H1801" t="s">
        <v>193</v>
      </c>
      <c r="I1801" t="s">
        <v>31</v>
      </c>
      <c r="J1801">
        <v>10005727327</v>
      </c>
      <c r="K1801" s="19">
        <v>33</v>
      </c>
    </row>
    <row r="1802" spans="1:11" hidden="1" x14ac:dyDescent="0.35">
      <c r="A1802" t="s">
        <v>226</v>
      </c>
      <c r="B1802">
        <v>2019</v>
      </c>
      <c r="C1802" s="10">
        <v>43491</v>
      </c>
      <c r="D1802" t="s">
        <v>140</v>
      </c>
      <c r="E1802" t="s">
        <v>91</v>
      </c>
      <c r="F1802">
        <v>1</v>
      </c>
      <c r="G1802">
        <v>4</v>
      </c>
      <c r="H1802" t="s">
        <v>62</v>
      </c>
      <c r="I1802" t="s">
        <v>63</v>
      </c>
      <c r="J1802">
        <v>10007351671</v>
      </c>
      <c r="K1802" s="19">
        <v>29.2</v>
      </c>
    </row>
    <row r="1803" spans="1:11" hidden="1" x14ac:dyDescent="0.35">
      <c r="A1803" t="s">
        <v>226</v>
      </c>
      <c r="B1803">
        <v>2019</v>
      </c>
      <c r="C1803" s="10">
        <v>43491</v>
      </c>
      <c r="D1803" t="s">
        <v>140</v>
      </c>
      <c r="E1803" t="s">
        <v>91</v>
      </c>
      <c r="F1803">
        <v>1</v>
      </c>
      <c r="G1803">
        <v>5</v>
      </c>
      <c r="H1803" t="s">
        <v>229</v>
      </c>
      <c r="I1803" t="s">
        <v>152</v>
      </c>
      <c r="J1803">
        <v>10011155990</v>
      </c>
      <c r="K1803" s="19">
        <v>20.9</v>
      </c>
    </row>
    <row r="1804" spans="1:11" hidden="1" x14ac:dyDescent="0.35">
      <c r="A1804" t="s">
        <v>226</v>
      </c>
      <c r="B1804">
        <v>2019</v>
      </c>
      <c r="C1804" s="10">
        <v>43491</v>
      </c>
      <c r="D1804" t="s">
        <v>140</v>
      </c>
      <c r="E1804" t="s">
        <v>91</v>
      </c>
      <c r="F1804">
        <v>1</v>
      </c>
      <c r="G1804">
        <v>6</v>
      </c>
      <c r="H1804" t="s">
        <v>153</v>
      </c>
      <c r="I1804" t="s">
        <v>154</v>
      </c>
      <c r="J1804">
        <v>10004717719</v>
      </c>
      <c r="K1804" s="19">
        <v>30.1</v>
      </c>
    </row>
    <row r="1805" spans="1:11" hidden="1" x14ac:dyDescent="0.35">
      <c r="A1805" t="s">
        <v>226</v>
      </c>
      <c r="B1805">
        <v>2019</v>
      </c>
      <c r="C1805" s="10">
        <v>43491</v>
      </c>
      <c r="D1805" t="s">
        <v>140</v>
      </c>
      <c r="E1805" t="s">
        <v>91</v>
      </c>
      <c r="F1805">
        <v>1</v>
      </c>
      <c r="G1805">
        <v>7</v>
      </c>
      <c r="H1805" t="s">
        <v>283</v>
      </c>
      <c r="I1805" t="s">
        <v>284</v>
      </c>
      <c r="J1805">
        <v>10006319633</v>
      </c>
      <c r="K1805" s="19">
        <v>29.2</v>
      </c>
    </row>
    <row r="1806" spans="1:11" hidden="1" x14ac:dyDescent="0.35">
      <c r="A1806" t="s">
        <v>226</v>
      </c>
      <c r="B1806">
        <v>2019</v>
      </c>
      <c r="C1806" s="10">
        <v>43491</v>
      </c>
      <c r="D1806" t="s">
        <v>140</v>
      </c>
      <c r="E1806" t="s">
        <v>91</v>
      </c>
      <c r="F1806">
        <v>2</v>
      </c>
      <c r="G1806">
        <v>1</v>
      </c>
      <c r="H1806" t="s">
        <v>219</v>
      </c>
      <c r="I1806" t="s">
        <v>23</v>
      </c>
      <c r="J1806">
        <v>10050887493</v>
      </c>
      <c r="K1806" s="19">
        <v>35.4</v>
      </c>
    </row>
    <row r="1807" spans="1:11" hidden="1" x14ac:dyDescent="0.35">
      <c r="A1807" t="s">
        <v>226</v>
      </c>
      <c r="B1807">
        <v>2019</v>
      </c>
      <c r="C1807" s="10">
        <v>43491</v>
      </c>
      <c r="D1807" t="s">
        <v>140</v>
      </c>
      <c r="E1807" t="s">
        <v>91</v>
      </c>
      <c r="F1807">
        <v>2</v>
      </c>
      <c r="G1807">
        <v>2</v>
      </c>
      <c r="H1807" t="s">
        <v>174</v>
      </c>
      <c r="I1807" t="s">
        <v>37</v>
      </c>
      <c r="J1807">
        <v>10006552534</v>
      </c>
      <c r="K1807" s="19">
        <v>28.7</v>
      </c>
    </row>
    <row r="1808" spans="1:11" hidden="1" x14ac:dyDescent="0.35">
      <c r="A1808" t="s">
        <v>226</v>
      </c>
      <c r="B1808">
        <v>2019</v>
      </c>
      <c r="C1808" s="10">
        <v>43491</v>
      </c>
      <c r="D1808" t="s">
        <v>140</v>
      </c>
      <c r="E1808" t="s">
        <v>91</v>
      </c>
      <c r="F1808">
        <v>2</v>
      </c>
      <c r="G1808">
        <v>3</v>
      </c>
      <c r="H1808" t="s">
        <v>248</v>
      </c>
      <c r="I1808" t="s">
        <v>35</v>
      </c>
      <c r="J1808">
        <v>10008997641</v>
      </c>
      <c r="K1808" s="19">
        <v>23.5</v>
      </c>
    </row>
    <row r="1809" spans="1:11" hidden="1" x14ac:dyDescent="0.35">
      <c r="A1809" t="s">
        <v>226</v>
      </c>
      <c r="B1809">
        <v>2019</v>
      </c>
      <c r="C1809" s="10">
        <v>43491</v>
      </c>
      <c r="D1809" t="s">
        <v>140</v>
      </c>
      <c r="E1809" t="s">
        <v>91</v>
      </c>
      <c r="F1809">
        <v>2</v>
      </c>
      <c r="G1809">
        <v>4</v>
      </c>
      <c r="H1809" t="s">
        <v>158</v>
      </c>
      <c r="I1809" t="s">
        <v>145</v>
      </c>
      <c r="J1809">
        <v>10010894696</v>
      </c>
      <c r="K1809" s="19">
        <v>32.799999999999997</v>
      </c>
    </row>
    <row r="1810" spans="1:11" hidden="1" x14ac:dyDescent="0.35">
      <c r="A1810" t="s">
        <v>226</v>
      </c>
      <c r="B1810">
        <v>2019</v>
      </c>
      <c r="C1810" s="10">
        <v>43491</v>
      </c>
      <c r="D1810" t="s">
        <v>140</v>
      </c>
      <c r="E1810" t="s">
        <v>91</v>
      </c>
      <c r="F1810">
        <v>2</v>
      </c>
      <c r="G1810">
        <v>5</v>
      </c>
      <c r="H1810" t="s">
        <v>209</v>
      </c>
      <c r="I1810" t="s">
        <v>198</v>
      </c>
      <c r="J1810">
        <v>10007772108</v>
      </c>
      <c r="K1810" s="19">
        <v>23.9</v>
      </c>
    </row>
    <row r="1811" spans="1:11" hidden="1" x14ac:dyDescent="0.35">
      <c r="A1811" t="s">
        <v>226</v>
      </c>
      <c r="B1811">
        <v>2019</v>
      </c>
      <c r="C1811" s="10">
        <v>43491</v>
      </c>
      <c r="D1811" t="s">
        <v>140</v>
      </c>
      <c r="E1811" t="s">
        <v>91</v>
      </c>
      <c r="F1811">
        <v>2</v>
      </c>
      <c r="G1811">
        <v>6</v>
      </c>
      <c r="H1811" t="s">
        <v>103</v>
      </c>
      <c r="I1811" t="s">
        <v>104</v>
      </c>
      <c r="J1811">
        <v>10009010876</v>
      </c>
      <c r="K1811" s="19">
        <v>25</v>
      </c>
    </row>
    <row r="1812" spans="1:11" hidden="1" x14ac:dyDescent="0.35">
      <c r="A1812" t="s">
        <v>226</v>
      </c>
      <c r="B1812">
        <v>2019</v>
      </c>
      <c r="C1812" s="10">
        <v>43491</v>
      </c>
      <c r="D1812" t="s">
        <v>140</v>
      </c>
      <c r="E1812" t="s">
        <v>91</v>
      </c>
      <c r="F1812">
        <v>2</v>
      </c>
      <c r="G1812">
        <v>7</v>
      </c>
      <c r="H1812" t="s">
        <v>285</v>
      </c>
      <c r="I1812" t="s">
        <v>39</v>
      </c>
      <c r="J1812">
        <v>10061258009</v>
      </c>
      <c r="K1812" s="19">
        <v>27</v>
      </c>
    </row>
    <row r="1813" spans="1:11" hidden="1" x14ac:dyDescent="0.35">
      <c r="A1813" t="s">
        <v>226</v>
      </c>
      <c r="B1813">
        <v>2019</v>
      </c>
      <c r="C1813" s="10">
        <v>43491</v>
      </c>
      <c r="D1813" t="s">
        <v>140</v>
      </c>
      <c r="E1813" t="s">
        <v>91</v>
      </c>
      <c r="F1813">
        <v>3</v>
      </c>
      <c r="G1813">
        <v>1</v>
      </c>
      <c r="H1813" t="s">
        <v>221</v>
      </c>
      <c r="I1813" t="s">
        <v>31</v>
      </c>
      <c r="J1813">
        <v>10008098470</v>
      </c>
      <c r="K1813" s="19">
        <v>34</v>
      </c>
    </row>
    <row r="1814" spans="1:11" hidden="1" x14ac:dyDescent="0.35">
      <c r="A1814" t="s">
        <v>226</v>
      </c>
      <c r="B1814">
        <v>2019</v>
      </c>
      <c r="C1814" s="10">
        <v>43491</v>
      </c>
      <c r="D1814" t="s">
        <v>140</v>
      </c>
      <c r="E1814" t="s">
        <v>91</v>
      </c>
      <c r="F1814">
        <v>3</v>
      </c>
      <c r="G1814">
        <v>2</v>
      </c>
      <c r="H1814" t="s">
        <v>208</v>
      </c>
      <c r="I1814" t="s">
        <v>58</v>
      </c>
      <c r="J1814">
        <v>10007828183</v>
      </c>
      <c r="K1814" s="19">
        <v>25.3</v>
      </c>
    </row>
    <row r="1815" spans="1:11" hidden="1" x14ac:dyDescent="0.35">
      <c r="A1815" t="s">
        <v>226</v>
      </c>
      <c r="B1815">
        <v>2019</v>
      </c>
      <c r="C1815" s="10">
        <v>43491</v>
      </c>
      <c r="D1815" t="s">
        <v>140</v>
      </c>
      <c r="E1815" t="s">
        <v>91</v>
      </c>
      <c r="F1815">
        <v>3</v>
      </c>
      <c r="G1815">
        <v>3</v>
      </c>
      <c r="H1815" t="s">
        <v>40</v>
      </c>
      <c r="I1815" t="s">
        <v>29</v>
      </c>
      <c r="J1815">
        <v>10009178002</v>
      </c>
      <c r="K1815" s="19">
        <v>23</v>
      </c>
    </row>
    <row r="1816" spans="1:11" hidden="1" x14ac:dyDescent="0.35">
      <c r="A1816" t="s">
        <v>226</v>
      </c>
      <c r="B1816">
        <v>2019</v>
      </c>
      <c r="C1816" s="10">
        <v>43491</v>
      </c>
      <c r="D1816" t="s">
        <v>140</v>
      </c>
      <c r="E1816" t="s">
        <v>91</v>
      </c>
      <c r="F1816">
        <v>3</v>
      </c>
      <c r="G1816">
        <v>4</v>
      </c>
      <c r="H1816" t="s">
        <v>143</v>
      </c>
      <c r="I1816" t="s">
        <v>95</v>
      </c>
      <c r="J1816">
        <v>10009181234</v>
      </c>
      <c r="K1816" s="19">
        <v>23.8</v>
      </c>
    </row>
    <row r="1817" spans="1:11" hidden="1" x14ac:dyDescent="0.35">
      <c r="A1817" t="s">
        <v>226</v>
      </c>
      <c r="B1817">
        <v>2019</v>
      </c>
      <c r="C1817" s="10">
        <v>43491</v>
      </c>
      <c r="D1817" t="s">
        <v>140</v>
      </c>
      <c r="E1817" t="s">
        <v>91</v>
      </c>
      <c r="F1817">
        <v>3</v>
      </c>
      <c r="G1817">
        <v>5</v>
      </c>
      <c r="H1817" t="s">
        <v>234</v>
      </c>
      <c r="I1817" t="s">
        <v>25</v>
      </c>
      <c r="J1817">
        <v>10006073493</v>
      </c>
      <c r="K1817" s="19">
        <v>29.1</v>
      </c>
    </row>
    <row r="1818" spans="1:11" hidden="1" x14ac:dyDescent="0.35">
      <c r="A1818" t="s">
        <v>226</v>
      </c>
      <c r="B1818">
        <v>2019</v>
      </c>
      <c r="C1818" s="10">
        <v>43491</v>
      </c>
      <c r="D1818" t="s">
        <v>140</v>
      </c>
      <c r="E1818" t="s">
        <v>91</v>
      </c>
      <c r="F1818">
        <v>3</v>
      </c>
      <c r="G1818">
        <v>6</v>
      </c>
      <c r="H1818" t="s">
        <v>45</v>
      </c>
      <c r="I1818" t="s">
        <v>46</v>
      </c>
      <c r="J1818">
        <v>10009176281</v>
      </c>
      <c r="K1818" s="19">
        <v>22.9</v>
      </c>
    </row>
    <row r="1819" spans="1:11" hidden="1" x14ac:dyDescent="0.35">
      <c r="A1819" t="s">
        <v>226</v>
      </c>
      <c r="B1819">
        <v>2019</v>
      </c>
      <c r="C1819" s="10">
        <v>43491</v>
      </c>
      <c r="D1819" t="s">
        <v>140</v>
      </c>
      <c r="E1819" t="s">
        <v>91</v>
      </c>
      <c r="F1819">
        <v>4</v>
      </c>
      <c r="G1819">
        <v>1</v>
      </c>
      <c r="H1819" t="s">
        <v>258</v>
      </c>
      <c r="I1819" t="s">
        <v>256</v>
      </c>
      <c r="J1819">
        <v>10010797393</v>
      </c>
      <c r="K1819" s="19">
        <v>21.4</v>
      </c>
    </row>
    <row r="1820" spans="1:11" hidden="1" x14ac:dyDescent="0.35">
      <c r="A1820" t="s">
        <v>226</v>
      </c>
      <c r="B1820">
        <v>2019</v>
      </c>
      <c r="C1820" s="10">
        <v>43491</v>
      </c>
      <c r="D1820" t="s">
        <v>140</v>
      </c>
      <c r="E1820" t="s">
        <v>91</v>
      </c>
      <c r="F1820">
        <v>4</v>
      </c>
      <c r="G1820">
        <v>2</v>
      </c>
      <c r="H1820" t="s">
        <v>183</v>
      </c>
      <c r="I1820" t="s">
        <v>33</v>
      </c>
      <c r="J1820">
        <v>10007212639</v>
      </c>
      <c r="K1820" s="19">
        <v>27.6</v>
      </c>
    </row>
    <row r="1821" spans="1:11" hidden="1" x14ac:dyDescent="0.35">
      <c r="A1821" t="s">
        <v>226</v>
      </c>
      <c r="B1821">
        <v>2019</v>
      </c>
      <c r="C1821" s="10">
        <v>43491</v>
      </c>
      <c r="D1821" t="s">
        <v>140</v>
      </c>
      <c r="E1821" t="s">
        <v>91</v>
      </c>
      <c r="F1821">
        <v>4</v>
      </c>
      <c r="G1821">
        <v>3</v>
      </c>
      <c r="H1821" t="s">
        <v>171</v>
      </c>
      <c r="I1821" t="s">
        <v>82</v>
      </c>
      <c r="J1821">
        <v>10007073506</v>
      </c>
      <c r="K1821" s="19">
        <v>28.6</v>
      </c>
    </row>
    <row r="1822" spans="1:11" hidden="1" x14ac:dyDescent="0.35">
      <c r="A1822" t="s">
        <v>226</v>
      </c>
      <c r="B1822">
        <v>2019</v>
      </c>
      <c r="C1822" s="10">
        <v>43491</v>
      </c>
      <c r="D1822" t="s">
        <v>140</v>
      </c>
      <c r="E1822" t="s">
        <v>91</v>
      </c>
      <c r="F1822">
        <v>4</v>
      </c>
      <c r="G1822">
        <v>4</v>
      </c>
      <c r="H1822" t="s">
        <v>210</v>
      </c>
      <c r="I1822" t="s">
        <v>188</v>
      </c>
      <c r="J1822">
        <v>10009049979</v>
      </c>
      <c r="K1822" s="19">
        <v>23.8</v>
      </c>
    </row>
    <row r="1823" spans="1:11" hidden="1" x14ac:dyDescent="0.35">
      <c r="A1823" t="s">
        <v>226</v>
      </c>
      <c r="B1823">
        <v>2019</v>
      </c>
      <c r="C1823" s="10">
        <v>43491</v>
      </c>
      <c r="D1823" t="s">
        <v>140</v>
      </c>
      <c r="E1823" t="s">
        <v>91</v>
      </c>
      <c r="F1823">
        <v>4</v>
      </c>
      <c r="G1823">
        <v>5</v>
      </c>
      <c r="H1823" t="s">
        <v>211</v>
      </c>
      <c r="I1823" t="s">
        <v>212</v>
      </c>
      <c r="J1823">
        <v>10010608447</v>
      </c>
      <c r="K1823" s="19">
        <v>21.6</v>
      </c>
    </row>
    <row r="1824" spans="1:11" hidden="1" x14ac:dyDescent="0.35">
      <c r="A1824" t="s">
        <v>226</v>
      </c>
      <c r="B1824">
        <v>2019</v>
      </c>
      <c r="C1824" s="10">
        <v>43491</v>
      </c>
      <c r="D1824" t="s">
        <v>140</v>
      </c>
      <c r="E1824" t="s">
        <v>91</v>
      </c>
      <c r="F1824">
        <v>4</v>
      </c>
      <c r="G1824">
        <v>6</v>
      </c>
      <c r="H1824" t="s">
        <v>101</v>
      </c>
      <c r="I1824" t="s">
        <v>102</v>
      </c>
      <c r="J1824">
        <v>10015145724</v>
      </c>
      <c r="K1824" s="19">
        <v>19.8</v>
      </c>
    </row>
    <row r="1825" spans="1:11" hidden="1" x14ac:dyDescent="0.35">
      <c r="A1825" t="s">
        <v>226</v>
      </c>
      <c r="B1825">
        <v>2019</v>
      </c>
      <c r="C1825" s="10">
        <v>43491</v>
      </c>
      <c r="D1825" t="s">
        <v>140</v>
      </c>
      <c r="E1825" t="s">
        <v>117</v>
      </c>
      <c r="F1825">
        <v>1</v>
      </c>
      <c r="G1825">
        <v>1</v>
      </c>
      <c r="H1825" t="s">
        <v>193</v>
      </c>
      <c r="I1825" t="s">
        <v>31</v>
      </c>
      <c r="J1825">
        <v>10005727327</v>
      </c>
      <c r="K1825" s="19">
        <v>33</v>
      </c>
    </row>
    <row r="1826" spans="1:11" hidden="1" x14ac:dyDescent="0.35">
      <c r="A1826" t="s">
        <v>226</v>
      </c>
      <c r="B1826">
        <v>2019</v>
      </c>
      <c r="C1826" s="10">
        <v>43491</v>
      </c>
      <c r="D1826" t="s">
        <v>140</v>
      </c>
      <c r="E1826" t="s">
        <v>117</v>
      </c>
      <c r="F1826">
        <v>1</v>
      </c>
      <c r="G1826">
        <v>2</v>
      </c>
      <c r="H1826" t="s">
        <v>103</v>
      </c>
      <c r="I1826" t="s">
        <v>104</v>
      </c>
      <c r="J1826">
        <v>10009010876</v>
      </c>
      <c r="K1826" s="19">
        <v>25</v>
      </c>
    </row>
    <row r="1827" spans="1:11" hidden="1" x14ac:dyDescent="0.35">
      <c r="A1827" t="s">
        <v>226</v>
      </c>
      <c r="B1827">
        <v>2019</v>
      </c>
      <c r="C1827" s="10">
        <v>43491</v>
      </c>
      <c r="D1827" t="s">
        <v>140</v>
      </c>
      <c r="E1827" t="s">
        <v>117</v>
      </c>
      <c r="F1827">
        <v>1</v>
      </c>
      <c r="G1827">
        <v>3</v>
      </c>
      <c r="H1827" t="s">
        <v>234</v>
      </c>
      <c r="I1827" t="s">
        <v>25</v>
      </c>
      <c r="J1827">
        <v>10006073493</v>
      </c>
      <c r="K1827" s="19">
        <v>29.1</v>
      </c>
    </row>
    <row r="1828" spans="1:11" hidden="1" x14ac:dyDescent="0.35">
      <c r="A1828" t="s">
        <v>226</v>
      </c>
      <c r="B1828">
        <v>2019</v>
      </c>
      <c r="C1828" s="10">
        <v>43491</v>
      </c>
      <c r="D1828" t="s">
        <v>140</v>
      </c>
      <c r="E1828" t="s">
        <v>117</v>
      </c>
      <c r="F1828">
        <v>1</v>
      </c>
      <c r="G1828">
        <v>4</v>
      </c>
      <c r="H1828" t="s">
        <v>210</v>
      </c>
      <c r="I1828" t="s">
        <v>188</v>
      </c>
      <c r="J1828">
        <v>10009049979</v>
      </c>
      <c r="K1828" s="19">
        <v>23.8</v>
      </c>
    </row>
    <row r="1829" spans="1:11" hidden="1" x14ac:dyDescent="0.35">
      <c r="A1829" t="s">
        <v>226</v>
      </c>
      <c r="B1829">
        <v>2019</v>
      </c>
      <c r="C1829" s="10">
        <v>43491</v>
      </c>
      <c r="D1829" t="s">
        <v>140</v>
      </c>
      <c r="E1829" t="s">
        <v>117</v>
      </c>
      <c r="F1829">
        <v>2</v>
      </c>
      <c r="G1829">
        <v>1</v>
      </c>
      <c r="H1829" t="s">
        <v>143</v>
      </c>
      <c r="I1829" t="s">
        <v>95</v>
      </c>
      <c r="J1829">
        <v>10009181234</v>
      </c>
      <c r="K1829" s="19">
        <v>23.8</v>
      </c>
    </row>
    <row r="1830" spans="1:11" hidden="1" x14ac:dyDescent="0.35">
      <c r="A1830" t="s">
        <v>226</v>
      </c>
      <c r="B1830">
        <v>2019</v>
      </c>
      <c r="C1830" s="10">
        <v>43491</v>
      </c>
      <c r="D1830" t="s">
        <v>140</v>
      </c>
      <c r="E1830" t="s">
        <v>117</v>
      </c>
      <c r="F1830">
        <v>2</v>
      </c>
      <c r="G1830">
        <v>2</v>
      </c>
      <c r="H1830" t="s">
        <v>153</v>
      </c>
      <c r="I1830" t="s">
        <v>154</v>
      </c>
      <c r="J1830">
        <v>10004717719</v>
      </c>
      <c r="K1830" s="19">
        <v>30.1</v>
      </c>
    </row>
    <row r="1831" spans="1:11" hidden="1" x14ac:dyDescent="0.35">
      <c r="A1831" t="s">
        <v>226</v>
      </c>
      <c r="B1831">
        <v>2019</v>
      </c>
      <c r="C1831" s="10">
        <v>43491</v>
      </c>
      <c r="D1831" t="s">
        <v>140</v>
      </c>
      <c r="E1831" t="s">
        <v>117</v>
      </c>
      <c r="F1831">
        <v>2</v>
      </c>
      <c r="G1831">
        <v>3</v>
      </c>
      <c r="H1831" t="s">
        <v>211</v>
      </c>
      <c r="I1831" t="s">
        <v>212</v>
      </c>
      <c r="J1831">
        <v>10010608447</v>
      </c>
      <c r="K1831" s="19">
        <v>21.6</v>
      </c>
    </row>
    <row r="1832" spans="1:11" hidden="1" x14ac:dyDescent="0.35">
      <c r="A1832" t="s">
        <v>226</v>
      </c>
      <c r="B1832">
        <v>2019</v>
      </c>
      <c r="C1832" s="10">
        <v>43491</v>
      </c>
      <c r="D1832" t="s">
        <v>140</v>
      </c>
      <c r="E1832" t="s">
        <v>117</v>
      </c>
      <c r="F1832">
        <v>2</v>
      </c>
      <c r="G1832">
        <v>4</v>
      </c>
      <c r="H1832" t="s">
        <v>248</v>
      </c>
      <c r="I1832" t="s">
        <v>35</v>
      </c>
      <c r="J1832">
        <v>10008997641</v>
      </c>
      <c r="K1832" s="19">
        <v>23.5</v>
      </c>
    </row>
    <row r="1833" spans="1:11" hidden="1" x14ac:dyDescent="0.35">
      <c r="A1833" t="s">
        <v>226</v>
      </c>
      <c r="B1833">
        <v>2019</v>
      </c>
      <c r="C1833" s="10">
        <v>43491</v>
      </c>
      <c r="D1833" t="s">
        <v>140</v>
      </c>
      <c r="E1833" t="s">
        <v>117</v>
      </c>
      <c r="F1833">
        <v>3</v>
      </c>
      <c r="G1833">
        <v>1</v>
      </c>
      <c r="H1833" t="s">
        <v>101</v>
      </c>
      <c r="I1833" t="s">
        <v>102</v>
      </c>
      <c r="J1833">
        <v>10015145724</v>
      </c>
      <c r="K1833" s="19">
        <v>19.8</v>
      </c>
    </row>
    <row r="1834" spans="1:11" hidden="1" x14ac:dyDescent="0.35">
      <c r="A1834" t="s">
        <v>226</v>
      </c>
      <c r="B1834">
        <v>2019</v>
      </c>
      <c r="C1834" s="10">
        <v>43491</v>
      </c>
      <c r="D1834" t="s">
        <v>140</v>
      </c>
      <c r="E1834" t="s">
        <v>117</v>
      </c>
      <c r="F1834">
        <v>3</v>
      </c>
      <c r="G1834">
        <v>2</v>
      </c>
      <c r="H1834" t="s">
        <v>40</v>
      </c>
      <c r="I1834" t="s">
        <v>29</v>
      </c>
      <c r="J1834">
        <v>10009178002</v>
      </c>
      <c r="K1834" s="19">
        <v>23</v>
      </c>
    </row>
    <row r="1835" spans="1:11" hidden="1" x14ac:dyDescent="0.35">
      <c r="A1835" t="s">
        <v>226</v>
      </c>
      <c r="B1835">
        <v>2019</v>
      </c>
      <c r="C1835" s="10">
        <v>43491</v>
      </c>
      <c r="D1835" t="s">
        <v>140</v>
      </c>
      <c r="E1835" t="s">
        <v>117</v>
      </c>
      <c r="F1835">
        <v>3</v>
      </c>
      <c r="G1835">
        <v>3</v>
      </c>
      <c r="H1835" t="s">
        <v>158</v>
      </c>
      <c r="I1835" t="s">
        <v>145</v>
      </c>
      <c r="J1835">
        <v>10010894696</v>
      </c>
      <c r="K1835" s="19">
        <v>32.799999999999997</v>
      </c>
    </row>
    <row r="1836" spans="1:11" hidden="1" x14ac:dyDescent="0.35">
      <c r="A1836" t="s">
        <v>226</v>
      </c>
      <c r="B1836">
        <v>2019</v>
      </c>
      <c r="C1836" s="10">
        <v>43491</v>
      </c>
      <c r="D1836" t="s">
        <v>140</v>
      </c>
      <c r="E1836" t="s">
        <v>117</v>
      </c>
      <c r="F1836">
        <v>3</v>
      </c>
      <c r="G1836">
        <v>4</v>
      </c>
      <c r="H1836" t="s">
        <v>285</v>
      </c>
      <c r="I1836" t="s">
        <v>39</v>
      </c>
      <c r="J1836">
        <v>10061258009</v>
      </c>
      <c r="K1836" s="19">
        <v>27</v>
      </c>
    </row>
    <row r="1837" spans="1:11" hidden="1" x14ac:dyDescent="0.35">
      <c r="A1837" t="s">
        <v>226</v>
      </c>
      <c r="B1837">
        <v>2019</v>
      </c>
      <c r="C1837" s="10">
        <v>43491</v>
      </c>
      <c r="D1837" t="s">
        <v>140</v>
      </c>
      <c r="E1837" t="s">
        <v>117</v>
      </c>
      <c r="F1837">
        <v>3</v>
      </c>
      <c r="G1837">
        <v>5</v>
      </c>
      <c r="H1837" t="s">
        <v>229</v>
      </c>
      <c r="I1837" t="s">
        <v>152</v>
      </c>
      <c r="J1837">
        <v>10011155990</v>
      </c>
      <c r="K1837" s="19">
        <v>20.9</v>
      </c>
    </row>
    <row r="1838" spans="1:11" hidden="1" x14ac:dyDescent="0.35">
      <c r="A1838" t="s">
        <v>226</v>
      </c>
      <c r="B1838">
        <v>2019</v>
      </c>
      <c r="C1838" s="10">
        <v>43491</v>
      </c>
      <c r="D1838" t="s">
        <v>140</v>
      </c>
      <c r="E1838" t="s">
        <v>117</v>
      </c>
      <c r="F1838">
        <v>4</v>
      </c>
      <c r="G1838">
        <v>1</v>
      </c>
      <c r="H1838" t="s">
        <v>45</v>
      </c>
      <c r="I1838" t="s">
        <v>46</v>
      </c>
      <c r="J1838">
        <v>10009176281</v>
      </c>
      <c r="K1838" s="19">
        <v>22.9</v>
      </c>
    </row>
    <row r="1839" spans="1:11" hidden="1" x14ac:dyDescent="0.35">
      <c r="A1839" t="s">
        <v>226</v>
      </c>
      <c r="B1839">
        <v>2019</v>
      </c>
      <c r="C1839" s="10">
        <v>43491</v>
      </c>
      <c r="D1839" t="s">
        <v>140</v>
      </c>
      <c r="E1839" t="s">
        <v>117</v>
      </c>
      <c r="F1839">
        <v>4</v>
      </c>
      <c r="G1839">
        <v>2</v>
      </c>
      <c r="H1839" t="s">
        <v>209</v>
      </c>
      <c r="I1839" t="s">
        <v>198</v>
      </c>
      <c r="J1839">
        <v>10007772108</v>
      </c>
      <c r="K1839" s="19">
        <v>23.9</v>
      </c>
    </row>
    <row r="1840" spans="1:11" hidden="1" x14ac:dyDescent="0.35">
      <c r="A1840" t="s">
        <v>226</v>
      </c>
      <c r="B1840">
        <v>2019</v>
      </c>
      <c r="C1840" s="10">
        <v>43491</v>
      </c>
      <c r="D1840" t="s">
        <v>140</v>
      </c>
      <c r="E1840" t="s">
        <v>117</v>
      </c>
      <c r="F1840">
        <v>4</v>
      </c>
      <c r="G1840">
        <v>3</v>
      </c>
      <c r="H1840" t="s">
        <v>62</v>
      </c>
      <c r="I1840" t="s">
        <v>63</v>
      </c>
      <c r="J1840">
        <v>10007351671</v>
      </c>
      <c r="K1840" s="19">
        <v>29.2</v>
      </c>
    </row>
    <row r="1841" spans="1:11" hidden="1" x14ac:dyDescent="0.35">
      <c r="A1841" t="s">
        <v>226</v>
      </c>
      <c r="B1841">
        <v>2019</v>
      </c>
      <c r="C1841" s="10">
        <v>43491</v>
      </c>
      <c r="D1841" t="s">
        <v>140</v>
      </c>
      <c r="E1841" t="s">
        <v>117</v>
      </c>
      <c r="F1841">
        <v>4</v>
      </c>
      <c r="G1841">
        <v>4</v>
      </c>
      <c r="H1841" t="s">
        <v>283</v>
      </c>
      <c r="I1841" t="s">
        <v>284</v>
      </c>
      <c r="J1841">
        <v>10006319633</v>
      </c>
      <c r="K1841" s="19">
        <v>29.2</v>
      </c>
    </row>
    <row r="1842" spans="1:11" hidden="1" x14ac:dyDescent="0.35">
      <c r="A1842" t="s">
        <v>226</v>
      </c>
      <c r="B1842">
        <v>2019</v>
      </c>
      <c r="C1842" s="10">
        <v>43491</v>
      </c>
      <c r="D1842" t="s">
        <v>140</v>
      </c>
      <c r="E1842" t="s">
        <v>117</v>
      </c>
      <c r="F1842">
        <v>4</v>
      </c>
      <c r="G1842">
        <v>5</v>
      </c>
      <c r="H1842" t="s">
        <v>171</v>
      </c>
      <c r="I1842" t="s">
        <v>82</v>
      </c>
      <c r="J1842">
        <v>10007073506</v>
      </c>
      <c r="K1842" s="19">
        <v>28.6</v>
      </c>
    </row>
    <row r="1843" spans="1:11" hidden="1" x14ac:dyDescent="0.35">
      <c r="A1843" t="s">
        <v>226</v>
      </c>
      <c r="B1843">
        <v>2019</v>
      </c>
      <c r="C1843" s="10">
        <v>43491</v>
      </c>
      <c r="D1843" t="s">
        <v>140</v>
      </c>
      <c r="E1843" t="s">
        <v>119</v>
      </c>
      <c r="F1843">
        <v>1</v>
      </c>
      <c r="G1843">
        <v>1</v>
      </c>
      <c r="H1843" t="s">
        <v>193</v>
      </c>
      <c r="I1843" t="s">
        <v>31</v>
      </c>
      <c r="J1843">
        <v>10005727327</v>
      </c>
      <c r="K1843" s="19">
        <v>33</v>
      </c>
    </row>
    <row r="1844" spans="1:11" hidden="1" x14ac:dyDescent="0.35">
      <c r="A1844" t="s">
        <v>226</v>
      </c>
      <c r="B1844">
        <v>2019</v>
      </c>
      <c r="C1844" s="10">
        <v>43491</v>
      </c>
      <c r="D1844" t="s">
        <v>140</v>
      </c>
      <c r="E1844" t="s">
        <v>119</v>
      </c>
      <c r="F1844">
        <v>1</v>
      </c>
      <c r="G1844">
        <v>2</v>
      </c>
      <c r="H1844" t="s">
        <v>258</v>
      </c>
      <c r="I1844" t="s">
        <v>256</v>
      </c>
      <c r="J1844">
        <v>10010797393</v>
      </c>
      <c r="K1844" s="19">
        <v>21.4</v>
      </c>
    </row>
    <row r="1845" spans="1:11" hidden="1" x14ac:dyDescent="0.35">
      <c r="A1845" t="s">
        <v>226</v>
      </c>
      <c r="B1845">
        <v>2019</v>
      </c>
      <c r="C1845" s="10">
        <v>43491</v>
      </c>
      <c r="D1845" t="s">
        <v>140</v>
      </c>
      <c r="E1845" t="s">
        <v>119</v>
      </c>
      <c r="F1845">
        <v>1</v>
      </c>
      <c r="G1845">
        <v>3</v>
      </c>
      <c r="H1845" t="s">
        <v>208</v>
      </c>
      <c r="I1845" t="s">
        <v>58</v>
      </c>
      <c r="J1845">
        <v>10007828183</v>
      </c>
      <c r="K1845" s="19">
        <v>25.3</v>
      </c>
    </row>
    <row r="1846" spans="1:11" hidden="1" x14ac:dyDescent="0.35">
      <c r="A1846" t="s">
        <v>226</v>
      </c>
      <c r="B1846">
        <v>2019</v>
      </c>
      <c r="C1846" s="10">
        <v>43491</v>
      </c>
      <c r="D1846" t="s">
        <v>140</v>
      </c>
      <c r="E1846" t="s">
        <v>119</v>
      </c>
      <c r="F1846">
        <v>1</v>
      </c>
      <c r="G1846">
        <v>4</v>
      </c>
      <c r="H1846" t="s">
        <v>45</v>
      </c>
      <c r="I1846" t="s">
        <v>46</v>
      </c>
      <c r="J1846">
        <v>10009176281</v>
      </c>
      <c r="K1846" s="19">
        <v>22.9</v>
      </c>
    </row>
    <row r="1847" spans="1:11" hidden="1" x14ac:dyDescent="0.35">
      <c r="A1847" t="s">
        <v>226</v>
      </c>
      <c r="B1847">
        <v>2019</v>
      </c>
      <c r="C1847" s="10">
        <v>43491</v>
      </c>
      <c r="D1847" t="s">
        <v>140</v>
      </c>
      <c r="E1847" t="s">
        <v>119</v>
      </c>
      <c r="F1847">
        <v>1</v>
      </c>
      <c r="G1847">
        <v>5</v>
      </c>
      <c r="H1847" t="s">
        <v>174</v>
      </c>
      <c r="I1847" t="s">
        <v>37</v>
      </c>
      <c r="J1847">
        <v>10006552534</v>
      </c>
      <c r="K1847" s="19">
        <v>28.7</v>
      </c>
    </row>
    <row r="1848" spans="1:11" hidden="1" x14ac:dyDescent="0.35">
      <c r="A1848" t="s">
        <v>226</v>
      </c>
      <c r="B1848">
        <v>2019</v>
      </c>
      <c r="C1848" s="10">
        <v>43491</v>
      </c>
      <c r="D1848" t="s">
        <v>140</v>
      </c>
      <c r="E1848" t="s">
        <v>119</v>
      </c>
      <c r="F1848">
        <v>1</v>
      </c>
      <c r="G1848">
        <v>6</v>
      </c>
      <c r="H1848" t="s">
        <v>96</v>
      </c>
      <c r="I1848" t="s">
        <v>27</v>
      </c>
      <c r="J1848">
        <v>10015683567</v>
      </c>
      <c r="K1848" s="19">
        <v>20</v>
      </c>
    </row>
    <row r="1849" spans="1:11" hidden="1" x14ac:dyDescent="0.35">
      <c r="A1849" t="s">
        <v>226</v>
      </c>
      <c r="B1849">
        <v>2019</v>
      </c>
      <c r="C1849" s="10">
        <v>43491</v>
      </c>
      <c r="D1849" t="s">
        <v>140</v>
      </c>
      <c r="E1849" t="s">
        <v>119</v>
      </c>
      <c r="F1849">
        <v>2</v>
      </c>
      <c r="G1849">
        <v>1</v>
      </c>
      <c r="H1849" t="s">
        <v>219</v>
      </c>
      <c r="I1849" t="s">
        <v>23</v>
      </c>
      <c r="J1849">
        <v>10050887493</v>
      </c>
      <c r="K1849" s="19">
        <v>35.4</v>
      </c>
    </row>
    <row r="1850" spans="1:11" hidden="1" x14ac:dyDescent="0.35">
      <c r="A1850" t="s">
        <v>226</v>
      </c>
      <c r="B1850">
        <v>2019</v>
      </c>
      <c r="C1850" s="10">
        <v>43491</v>
      </c>
      <c r="D1850" t="s">
        <v>140</v>
      </c>
      <c r="E1850" t="s">
        <v>119</v>
      </c>
      <c r="F1850">
        <v>2</v>
      </c>
      <c r="G1850">
        <v>2</v>
      </c>
      <c r="H1850" t="s">
        <v>183</v>
      </c>
      <c r="I1850" t="s">
        <v>33</v>
      </c>
      <c r="J1850">
        <v>10007212639</v>
      </c>
      <c r="K1850" s="19">
        <v>27.6</v>
      </c>
    </row>
    <row r="1851" spans="1:11" hidden="1" x14ac:dyDescent="0.35">
      <c r="A1851" t="s">
        <v>226</v>
      </c>
      <c r="B1851">
        <v>2019</v>
      </c>
      <c r="C1851" s="10">
        <v>43491</v>
      </c>
      <c r="D1851" t="s">
        <v>140</v>
      </c>
      <c r="E1851" t="s">
        <v>119</v>
      </c>
      <c r="F1851">
        <v>2</v>
      </c>
      <c r="G1851">
        <v>3</v>
      </c>
      <c r="H1851" t="s">
        <v>221</v>
      </c>
      <c r="I1851" t="s">
        <v>31</v>
      </c>
      <c r="J1851">
        <v>10008098470</v>
      </c>
      <c r="K1851" s="19">
        <v>34</v>
      </c>
    </row>
    <row r="1852" spans="1:11" hidden="1" x14ac:dyDescent="0.35">
      <c r="A1852" t="s">
        <v>226</v>
      </c>
      <c r="B1852">
        <v>2019</v>
      </c>
      <c r="C1852" s="10">
        <v>43491</v>
      </c>
      <c r="D1852" t="s">
        <v>140</v>
      </c>
      <c r="E1852" t="s">
        <v>119</v>
      </c>
      <c r="F1852">
        <v>2</v>
      </c>
      <c r="G1852">
        <v>4</v>
      </c>
      <c r="H1852" t="s">
        <v>213</v>
      </c>
      <c r="I1852" t="s">
        <v>42</v>
      </c>
      <c r="J1852">
        <v>10006422895</v>
      </c>
      <c r="K1852" s="19">
        <v>27.7</v>
      </c>
    </row>
    <row r="1853" spans="1:11" hidden="1" x14ac:dyDescent="0.35">
      <c r="A1853" t="s">
        <v>226</v>
      </c>
      <c r="B1853">
        <v>2019</v>
      </c>
      <c r="C1853" s="10">
        <v>43491</v>
      </c>
      <c r="D1853" t="s">
        <v>140</v>
      </c>
      <c r="E1853" t="s">
        <v>119</v>
      </c>
      <c r="F1853">
        <v>2</v>
      </c>
      <c r="G1853">
        <v>5</v>
      </c>
      <c r="H1853" t="s">
        <v>143</v>
      </c>
      <c r="I1853" t="s">
        <v>95</v>
      </c>
      <c r="J1853">
        <v>10009181234</v>
      </c>
      <c r="K1853" s="19">
        <v>23.8</v>
      </c>
    </row>
    <row r="1854" spans="1:11" hidden="1" x14ac:dyDescent="0.35">
      <c r="A1854" t="s">
        <v>226</v>
      </c>
      <c r="B1854">
        <v>2019</v>
      </c>
      <c r="C1854" s="10">
        <v>43491</v>
      </c>
      <c r="D1854" t="s">
        <v>140</v>
      </c>
      <c r="E1854" t="s">
        <v>119</v>
      </c>
      <c r="F1854">
        <v>2</v>
      </c>
      <c r="G1854">
        <v>6</v>
      </c>
      <c r="H1854" t="s">
        <v>101</v>
      </c>
      <c r="I1854" t="s">
        <v>102</v>
      </c>
      <c r="J1854">
        <v>10015145724</v>
      </c>
      <c r="K1854" s="19">
        <v>19.8</v>
      </c>
    </row>
    <row r="1855" spans="1:11" hidden="1" x14ac:dyDescent="0.35">
      <c r="A1855" t="s">
        <v>226</v>
      </c>
      <c r="B1855">
        <v>2019</v>
      </c>
      <c r="C1855" s="10">
        <v>43491</v>
      </c>
      <c r="D1855" t="s">
        <v>140</v>
      </c>
      <c r="E1855" t="s">
        <v>121</v>
      </c>
      <c r="F1855">
        <v>1</v>
      </c>
      <c r="G1855">
        <v>1</v>
      </c>
      <c r="H1855" t="s">
        <v>219</v>
      </c>
      <c r="I1855" t="s">
        <v>23</v>
      </c>
      <c r="J1855">
        <v>10050887493</v>
      </c>
      <c r="K1855" s="19">
        <v>35.4</v>
      </c>
    </row>
    <row r="1856" spans="1:11" hidden="1" x14ac:dyDescent="0.35">
      <c r="A1856" t="s">
        <v>226</v>
      </c>
      <c r="B1856">
        <v>2019</v>
      </c>
      <c r="C1856" s="10">
        <v>43491</v>
      </c>
      <c r="D1856" t="s">
        <v>140</v>
      </c>
      <c r="E1856" t="s">
        <v>121</v>
      </c>
      <c r="F1856">
        <v>1</v>
      </c>
      <c r="G1856">
        <v>2</v>
      </c>
      <c r="H1856" t="s">
        <v>221</v>
      </c>
      <c r="I1856" t="s">
        <v>31</v>
      </c>
      <c r="J1856">
        <v>10008098470</v>
      </c>
      <c r="K1856" s="19">
        <v>34</v>
      </c>
    </row>
    <row r="1857" spans="1:11" hidden="1" x14ac:dyDescent="0.35">
      <c r="A1857" t="s">
        <v>226</v>
      </c>
      <c r="B1857">
        <v>2019</v>
      </c>
      <c r="C1857" s="10">
        <v>43491</v>
      </c>
      <c r="D1857" t="s">
        <v>140</v>
      </c>
      <c r="E1857" t="s">
        <v>121</v>
      </c>
      <c r="F1857">
        <v>1</v>
      </c>
      <c r="G1857">
        <v>3</v>
      </c>
      <c r="H1857" t="s">
        <v>258</v>
      </c>
      <c r="I1857" t="s">
        <v>256</v>
      </c>
      <c r="J1857">
        <v>10010797393</v>
      </c>
      <c r="K1857" s="19">
        <v>21.4</v>
      </c>
    </row>
    <row r="1858" spans="1:11" hidden="1" x14ac:dyDescent="0.35">
      <c r="A1858" t="s">
        <v>226</v>
      </c>
      <c r="B1858">
        <v>2019</v>
      </c>
      <c r="C1858" s="10">
        <v>43491</v>
      </c>
      <c r="D1858" t="s">
        <v>140</v>
      </c>
      <c r="E1858" t="s">
        <v>121</v>
      </c>
      <c r="F1858">
        <v>1</v>
      </c>
      <c r="G1858">
        <v>4</v>
      </c>
      <c r="H1858" t="s">
        <v>193</v>
      </c>
      <c r="I1858" t="s">
        <v>31</v>
      </c>
      <c r="J1858">
        <v>10005727327</v>
      </c>
      <c r="K1858" s="19">
        <v>33</v>
      </c>
    </row>
    <row r="1859" spans="1:11" hidden="1" x14ac:dyDescent="0.35">
      <c r="A1859" t="s">
        <v>226</v>
      </c>
      <c r="B1859">
        <v>2019</v>
      </c>
      <c r="C1859" s="10">
        <v>43491</v>
      </c>
      <c r="D1859" t="s">
        <v>140</v>
      </c>
      <c r="E1859" t="s">
        <v>121</v>
      </c>
      <c r="F1859">
        <v>1</v>
      </c>
      <c r="G1859">
        <v>5</v>
      </c>
      <c r="H1859" t="s">
        <v>208</v>
      </c>
      <c r="I1859" t="s">
        <v>58</v>
      </c>
      <c r="J1859">
        <v>10007828183</v>
      </c>
      <c r="K1859" s="19">
        <v>25.3</v>
      </c>
    </row>
    <row r="1860" spans="1:11" hidden="1" x14ac:dyDescent="0.35">
      <c r="A1860" t="s">
        <v>226</v>
      </c>
      <c r="B1860">
        <v>2019</v>
      </c>
      <c r="C1860" s="10">
        <v>43491</v>
      </c>
      <c r="D1860" t="s">
        <v>140</v>
      </c>
      <c r="E1860" t="s">
        <v>121</v>
      </c>
      <c r="F1860">
        <v>1</v>
      </c>
      <c r="G1860">
        <v>6</v>
      </c>
      <c r="H1860" t="s">
        <v>183</v>
      </c>
      <c r="I1860" t="s">
        <v>33</v>
      </c>
      <c r="J1860">
        <v>10007212639</v>
      </c>
      <c r="K1860" s="19">
        <v>27.6</v>
      </c>
    </row>
    <row r="1861" spans="1:11" hidden="1" x14ac:dyDescent="0.35">
      <c r="A1861" t="s">
        <v>226</v>
      </c>
      <c r="B1861">
        <v>2019</v>
      </c>
      <c r="C1861" s="10">
        <v>43491</v>
      </c>
      <c r="D1861" t="s">
        <v>140</v>
      </c>
      <c r="E1861" t="s">
        <v>121</v>
      </c>
      <c r="F1861">
        <v>2</v>
      </c>
      <c r="G1861">
        <v>1</v>
      </c>
      <c r="H1861" t="s">
        <v>101</v>
      </c>
      <c r="I1861" t="s">
        <v>102</v>
      </c>
      <c r="J1861">
        <v>10015145724</v>
      </c>
      <c r="K1861" s="19">
        <v>19.8</v>
      </c>
    </row>
    <row r="1862" spans="1:11" hidden="1" x14ac:dyDescent="0.35">
      <c r="A1862" t="s">
        <v>226</v>
      </c>
      <c r="B1862">
        <v>2019</v>
      </c>
      <c r="C1862" s="10">
        <v>43491</v>
      </c>
      <c r="D1862" t="s">
        <v>140</v>
      </c>
      <c r="E1862" t="s">
        <v>121</v>
      </c>
      <c r="F1862">
        <v>2</v>
      </c>
      <c r="G1862">
        <v>2</v>
      </c>
      <c r="H1862" t="s">
        <v>96</v>
      </c>
      <c r="I1862" t="s">
        <v>27</v>
      </c>
      <c r="J1862">
        <v>10015683567</v>
      </c>
      <c r="K1862" s="19">
        <v>20</v>
      </c>
    </row>
    <row r="1863" spans="1:11" hidden="1" x14ac:dyDescent="0.35">
      <c r="A1863" t="s">
        <v>226</v>
      </c>
      <c r="B1863">
        <v>2019</v>
      </c>
      <c r="C1863" s="10">
        <v>43491</v>
      </c>
      <c r="D1863" t="s">
        <v>140</v>
      </c>
      <c r="E1863" t="s">
        <v>121</v>
      </c>
      <c r="F1863">
        <v>2</v>
      </c>
      <c r="G1863">
        <v>3</v>
      </c>
      <c r="H1863" t="s">
        <v>174</v>
      </c>
      <c r="I1863" t="s">
        <v>37</v>
      </c>
      <c r="J1863">
        <v>10006552534</v>
      </c>
      <c r="K1863" s="19">
        <v>28.7</v>
      </c>
    </row>
    <row r="1864" spans="1:11" hidden="1" x14ac:dyDescent="0.35">
      <c r="A1864" t="s">
        <v>226</v>
      </c>
      <c r="B1864">
        <v>2019</v>
      </c>
      <c r="C1864" s="10">
        <v>43491</v>
      </c>
      <c r="D1864" t="s">
        <v>140</v>
      </c>
      <c r="E1864" t="s">
        <v>121</v>
      </c>
      <c r="F1864">
        <v>2</v>
      </c>
      <c r="G1864">
        <v>4</v>
      </c>
      <c r="H1864" t="s">
        <v>213</v>
      </c>
      <c r="I1864" t="s">
        <v>42</v>
      </c>
      <c r="J1864">
        <v>10006422895</v>
      </c>
      <c r="K1864" s="19">
        <v>27.7</v>
      </c>
    </row>
    <row r="1865" spans="1:11" hidden="1" x14ac:dyDescent="0.35">
      <c r="A1865" t="s">
        <v>226</v>
      </c>
      <c r="B1865">
        <v>2019</v>
      </c>
      <c r="C1865" s="10">
        <v>43491</v>
      </c>
      <c r="D1865" t="s">
        <v>140</v>
      </c>
      <c r="E1865" t="s">
        <v>121</v>
      </c>
      <c r="F1865">
        <v>2</v>
      </c>
      <c r="G1865">
        <v>5</v>
      </c>
      <c r="H1865" t="s">
        <v>143</v>
      </c>
      <c r="I1865" t="s">
        <v>95</v>
      </c>
      <c r="J1865">
        <v>10009181234</v>
      </c>
      <c r="K1865" s="19">
        <v>23.8</v>
      </c>
    </row>
    <row r="1866" spans="1:11" hidden="1" x14ac:dyDescent="0.35">
      <c r="A1866" t="s">
        <v>226</v>
      </c>
      <c r="B1866">
        <v>2019</v>
      </c>
      <c r="C1866" s="10">
        <v>43491</v>
      </c>
      <c r="D1866" t="s">
        <v>140</v>
      </c>
      <c r="E1866" t="s">
        <v>121</v>
      </c>
      <c r="F1866">
        <v>2</v>
      </c>
      <c r="G1866">
        <v>6</v>
      </c>
      <c r="H1866" t="s">
        <v>45</v>
      </c>
      <c r="I1866" t="s">
        <v>46</v>
      </c>
      <c r="J1866">
        <v>10009176281</v>
      </c>
      <c r="K1866" s="19">
        <v>22.9</v>
      </c>
    </row>
    <row r="1867" spans="1:11" hidden="1" x14ac:dyDescent="0.35">
      <c r="A1867" t="s">
        <v>225</v>
      </c>
      <c r="B1867">
        <v>2019</v>
      </c>
      <c r="C1867" s="10">
        <v>43484</v>
      </c>
      <c r="D1867" t="s">
        <v>140</v>
      </c>
      <c r="E1867" t="s">
        <v>91</v>
      </c>
      <c r="F1867">
        <v>1</v>
      </c>
      <c r="G1867">
        <v>1</v>
      </c>
      <c r="H1867" t="s">
        <v>54</v>
      </c>
      <c r="I1867" t="s">
        <v>42</v>
      </c>
      <c r="J1867">
        <v>10004612534</v>
      </c>
      <c r="K1867" s="19">
        <v>31.6</v>
      </c>
    </row>
    <row r="1868" spans="1:11" hidden="1" x14ac:dyDescent="0.35">
      <c r="A1868" t="s">
        <v>225</v>
      </c>
      <c r="B1868">
        <v>2019</v>
      </c>
      <c r="C1868" s="10">
        <v>43484</v>
      </c>
      <c r="D1868" t="s">
        <v>140</v>
      </c>
      <c r="E1868" t="s">
        <v>91</v>
      </c>
      <c r="F1868">
        <v>1</v>
      </c>
      <c r="G1868">
        <v>2</v>
      </c>
      <c r="H1868" t="s">
        <v>183</v>
      </c>
      <c r="I1868" t="s">
        <v>33</v>
      </c>
      <c r="J1868">
        <v>10007212639</v>
      </c>
      <c r="K1868" s="19">
        <v>27.5</v>
      </c>
    </row>
    <row r="1869" spans="1:11" hidden="1" x14ac:dyDescent="0.35">
      <c r="A1869" t="s">
        <v>225</v>
      </c>
      <c r="B1869">
        <v>2019</v>
      </c>
      <c r="C1869" s="10">
        <v>43484</v>
      </c>
      <c r="D1869" t="s">
        <v>140</v>
      </c>
      <c r="E1869" t="s">
        <v>91</v>
      </c>
      <c r="F1869">
        <v>1</v>
      </c>
      <c r="G1869">
        <v>3</v>
      </c>
      <c r="H1869" t="s">
        <v>286</v>
      </c>
      <c r="I1869" t="s">
        <v>102</v>
      </c>
      <c r="J1869">
        <v>10007811817</v>
      </c>
      <c r="K1869" s="19">
        <v>25</v>
      </c>
    </row>
    <row r="1870" spans="1:11" hidden="1" x14ac:dyDescent="0.35">
      <c r="A1870" t="s">
        <v>225</v>
      </c>
      <c r="B1870">
        <v>2019</v>
      </c>
      <c r="C1870" s="10">
        <v>43484</v>
      </c>
      <c r="D1870" t="s">
        <v>140</v>
      </c>
      <c r="E1870" t="s">
        <v>91</v>
      </c>
      <c r="F1870">
        <v>1</v>
      </c>
      <c r="G1870">
        <v>4</v>
      </c>
      <c r="H1870" t="s">
        <v>45</v>
      </c>
      <c r="I1870" t="s">
        <v>46</v>
      </c>
      <c r="J1870">
        <v>10009176281</v>
      </c>
      <c r="K1870" s="19">
        <v>22.9</v>
      </c>
    </row>
    <row r="1871" spans="1:11" hidden="1" x14ac:dyDescent="0.35">
      <c r="A1871" t="s">
        <v>225</v>
      </c>
      <c r="B1871">
        <v>2019</v>
      </c>
      <c r="C1871" s="10">
        <v>43484</v>
      </c>
      <c r="D1871" t="s">
        <v>140</v>
      </c>
      <c r="E1871" t="s">
        <v>91</v>
      </c>
      <c r="F1871">
        <v>1</v>
      </c>
      <c r="G1871">
        <v>5</v>
      </c>
      <c r="H1871" t="s">
        <v>211</v>
      </c>
      <c r="I1871" t="s">
        <v>212</v>
      </c>
      <c r="J1871">
        <v>10010608447</v>
      </c>
      <c r="K1871" s="19">
        <v>21.6</v>
      </c>
    </row>
    <row r="1872" spans="1:11" hidden="1" x14ac:dyDescent="0.35">
      <c r="A1872" t="s">
        <v>225</v>
      </c>
      <c r="B1872">
        <v>2019</v>
      </c>
      <c r="C1872" s="10">
        <v>43484</v>
      </c>
      <c r="D1872" t="s">
        <v>140</v>
      </c>
      <c r="E1872" t="s">
        <v>91</v>
      </c>
      <c r="F1872">
        <v>1</v>
      </c>
      <c r="G1872">
        <v>6</v>
      </c>
      <c r="H1872" t="s">
        <v>186</v>
      </c>
      <c r="I1872" t="s">
        <v>95</v>
      </c>
      <c r="J1872">
        <v>10009181032</v>
      </c>
      <c r="K1872" s="19">
        <v>24</v>
      </c>
    </row>
    <row r="1873" spans="1:11" hidden="1" x14ac:dyDescent="0.35">
      <c r="A1873" t="s">
        <v>225</v>
      </c>
      <c r="B1873">
        <v>2019</v>
      </c>
      <c r="C1873" s="10">
        <v>43484</v>
      </c>
      <c r="D1873" t="s">
        <v>140</v>
      </c>
      <c r="E1873" t="s">
        <v>91</v>
      </c>
      <c r="F1873">
        <v>1</v>
      </c>
      <c r="G1873">
        <v>7</v>
      </c>
      <c r="H1873" t="s">
        <v>285</v>
      </c>
      <c r="I1873" t="s">
        <v>39</v>
      </c>
      <c r="J1873">
        <v>10061258009</v>
      </c>
      <c r="K1873" s="19">
        <v>27</v>
      </c>
    </row>
    <row r="1874" spans="1:11" hidden="1" x14ac:dyDescent="0.35">
      <c r="A1874" t="s">
        <v>225</v>
      </c>
      <c r="B1874">
        <v>2019</v>
      </c>
      <c r="C1874" s="10">
        <v>43484</v>
      </c>
      <c r="D1874" t="s">
        <v>140</v>
      </c>
      <c r="E1874" t="s">
        <v>91</v>
      </c>
      <c r="F1874">
        <v>2</v>
      </c>
      <c r="G1874">
        <v>1</v>
      </c>
      <c r="H1874" t="s">
        <v>193</v>
      </c>
      <c r="I1874" t="s">
        <v>31</v>
      </c>
      <c r="J1874">
        <v>10005727327</v>
      </c>
      <c r="K1874" s="19">
        <v>33</v>
      </c>
    </row>
    <row r="1875" spans="1:11" hidden="1" x14ac:dyDescent="0.35">
      <c r="A1875" t="s">
        <v>225</v>
      </c>
      <c r="B1875">
        <v>2019</v>
      </c>
      <c r="C1875" s="10">
        <v>43484</v>
      </c>
      <c r="D1875" t="s">
        <v>140</v>
      </c>
      <c r="E1875" t="s">
        <v>91</v>
      </c>
      <c r="F1875">
        <v>2</v>
      </c>
      <c r="G1875">
        <v>2</v>
      </c>
      <c r="H1875" t="s">
        <v>136</v>
      </c>
      <c r="I1875" t="s">
        <v>35</v>
      </c>
      <c r="J1875">
        <v>10010624918</v>
      </c>
      <c r="K1875" s="19">
        <v>22.4</v>
      </c>
    </row>
    <row r="1876" spans="1:11" hidden="1" x14ac:dyDescent="0.35">
      <c r="A1876" t="s">
        <v>225</v>
      </c>
      <c r="B1876">
        <v>2019</v>
      </c>
      <c r="C1876" s="10">
        <v>43484</v>
      </c>
      <c r="D1876" t="s">
        <v>140</v>
      </c>
      <c r="E1876" t="s">
        <v>91</v>
      </c>
      <c r="F1876">
        <v>2</v>
      </c>
      <c r="G1876">
        <v>3</v>
      </c>
      <c r="H1876" t="s">
        <v>110</v>
      </c>
      <c r="I1876" t="s">
        <v>58</v>
      </c>
      <c r="J1876">
        <v>10010797292</v>
      </c>
      <c r="K1876" s="19">
        <v>20.8</v>
      </c>
    </row>
    <row r="1877" spans="1:11" hidden="1" x14ac:dyDescent="0.35">
      <c r="A1877" t="s">
        <v>225</v>
      </c>
      <c r="B1877">
        <v>2019</v>
      </c>
      <c r="C1877" s="10">
        <v>43484</v>
      </c>
      <c r="D1877" t="s">
        <v>140</v>
      </c>
      <c r="E1877" t="s">
        <v>91</v>
      </c>
      <c r="F1877">
        <v>2</v>
      </c>
      <c r="G1877">
        <v>4</v>
      </c>
      <c r="H1877" t="s">
        <v>174</v>
      </c>
      <c r="I1877" t="s">
        <v>37</v>
      </c>
      <c r="J1877">
        <v>10006552534</v>
      </c>
      <c r="K1877" s="19">
        <v>28.7</v>
      </c>
    </row>
    <row r="1878" spans="1:11" hidden="1" x14ac:dyDescent="0.35">
      <c r="A1878" t="s">
        <v>225</v>
      </c>
      <c r="B1878">
        <v>2019</v>
      </c>
      <c r="C1878" s="10">
        <v>43484</v>
      </c>
      <c r="D1878" t="s">
        <v>140</v>
      </c>
      <c r="E1878" t="s">
        <v>91</v>
      </c>
      <c r="F1878">
        <v>2</v>
      </c>
      <c r="G1878">
        <v>5</v>
      </c>
      <c r="H1878" t="s">
        <v>134</v>
      </c>
      <c r="I1878" t="s">
        <v>33</v>
      </c>
      <c r="J1878">
        <v>10015713273</v>
      </c>
      <c r="K1878" s="19">
        <v>19.2</v>
      </c>
    </row>
    <row r="1879" spans="1:11" hidden="1" x14ac:dyDescent="0.35">
      <c r="A1879" t="s">
        <v>225</v>
      </c>
      <c r="B1879">
        <v>2019</v>
      </c>
      <c r="C1879" s="10">
        <v>43484</v>
      </c>
      <c r="D1879" t="s">
        <v>140</v>
      </c>
      <c r="E1879" t="s">
        <v>91</v>
      </c>
      <c r="F1879">
        <v>2</v>
      </c>
      <c r="G1879">
        <v>6</v>
      </c>
      <c r="H1879" t="s">
        <v>48</v>
      </c>
      <c r="I1879" t="s">
        <v>27</v>
      </c>
      <c r="J1879">
        <v>10005930724</v>
      </c>
      <c r="K1879" s="19">
        <v>28.2</v>
      </c>
    </row>
    <row r="1880" spans="1:11" hidden="1" x14ac:dyDescent="0.35">
      <c r="A1880" t="s">
        <v>225</v>
      </c>
      <c r="B1880">
        <v>2019</v>
      </c>
      <c r="C1880" s="10">
        <v>43484</v>
      </c>
      <c r="D1880" t="s">
        <v>140</v>
      </c>
      <c r="E1880" t="s">
        <v>91</v>
      </c>
      <c r="F1880">
        <v>2</v>
      </c>
      <c r="G1880">
        <v>7</v>
      </c>
      <c r="H1880" t="s">
        <v>283</v>
      </c>
      <c r="I1880" t="s">
        <v>284</v>
      </c>
      <c r="J1880">
        <v>10006319633</v>
      </c>
      <c r="K1880" s="19">
        <v>29.1</v>
      </c>
    </row>
    <row r="1881" spans="1:11" hidden="1" x14ac:dyDescent="0.35">
      <c r="A1881" t="s">
        <v>225</v>
      </c>
      <c r="B1881">
        <v>2019</v>
      </c>
      <c r="C1881" s="10">
        <v>43484</v>
      </c>
      <c r="D1881" t="s">
        <v>140</v>
      </c>
      <c r="E1881" t="s">
        <v>91</v>
      </c>
      <c r="F1881">
        <v>3</v>
      </c>
      <c r="G1881">
        <v>1</v>
      </c>
      <c r="H1881" t="s">
        <v>220</v>
      </c>
      <c r="I1881" t="s">
        <v>35</v>
      </c>
      <c r="J1881">
        <v>10005782695</v>
      </c>
      <c r="K1881" s="19">
        <v>29.5</v>
      </c>
    </row>
    <row r="1882" spans="1:11" hidden="1" x14ac:dyDescent="0.35">
      <c r="A1882" t="s">
        <v>225</v>
      </c>
      <c r="B1882">
        <v>2019</v>
      </c>
      <c r="C1882" s="10">
        <v>43484</v>
      </c>
      <c r="D1882" t="s">
        <v>140</v>
      </c>
      <c r="E1882" t="s">
        <v>91</v>
      </c>
      <c r="F1882">
        <v>3</v>
      </c>
      <c r="G1882">
        <v>2</v>
      </c>
      <c r="H1882" t="s">
        <v>93</v>
      </c>
      <c r="I1882" t="s">
        <v>52</v>
      </c>
      <c r="J1882">
        <v>10009150215</v>
      </c>
      <c r="K1882" s="19">
        <v>23.1</v>
      </c>
    </row>
    <row r="1883" spans="1:11" hidden="1" x14ac:dyDescent="0.35">
      <c r="A1883" t="s">
        <v>225</v>
      </c>
      <c r="B1883">
        <v>2019</v>
      </c>
      <c r="C1883" s="10">
        <v>43484</v>
      </c>
      <c r="D1883" t="s">
        <v>140</v>
      </c>
      <c r="E1883" t="s">
        <v>91</v>
      </c>
      <c r="F1883">
        <v>3</v>
      </c>
      <c r="G1883">
        <v>3</v>
      </c>
      <c r="H1883" t="s">
        <v>203</v>
      </c>
      <c r="I1883" t="s">
        <v>198</v>
      </c>
      <c r="J1883">
        <v>10051694112</v>
      </c>
      <c r="K1883" s="19">
        <v>32.1</v>
      </c>
    </row>
    <row r="1884" spans="1:11" hidden="1" x14ac:dyDescent="0.35">
      <c r="A1884" t="s">
        <v>225</v>
      </c>
      <c r="B1884">
        <v>2019</v>
      </c>
      <c r="C1884" s="10">
        <v>43484</v>
      </c>
      <c r="D1884" t="s">
        <v>140</v>
      </c>
      <c r="E1884" t="s">
        <v>91</v>
      </c>
      <c r="F1884">
        <v>3</v>
      </c>
      <c r="G1884">
        <v>4</v>
      </c>
      <c r="H1884" t="s">
        <v>287</v>
      </c>
      <c r="I1884" t="s">
        <v>31</v>
      </c>
      <c r="J1884">
        <v>10003349716</v>
      </c>
      <c r="K1884" s="19">
        <v>33.700000000000003</v>
      </c>
    </row>
    <row r="1885" spans="1:11" hidden="1" x14ac:dyDescent="0.35">
      <c r="A1885" t="s">
        <v>225</v>
      </c>
      <c r="B1885">
        <v>2019</v>
      </c>
      <c r="C1885" s="10">
        <v>43484</v>
      </c>
      <c r="D1885" t="s">
        <v>140</v>
      </c>
      <c r="E1885" t="s">
        <v>91</v>
      </c>
      <c r="F1885">
        <v>3</v>
      </c>
      <c r="G1885">
        <v>5</v>
      </c>
      <c r="H1885" t="s">
        <v>171</v>
      </c>
      <c r="I1885" t="s">
        <v>82</v>
      </c>
      <c r="J1885">
        <v>10007073506</v>
      </c>
      <c r="K1885" s="19">
        <v>28.5</v>
      </c>
    </row>
    <row r="1886" spans="1:11" hidden="1" x14ac:dyDescent="0.35">
      <c r="A1886" t="s">
        <v>225</v>
      </c>
      <c r="B1886">
        <v>2019</v>
      </c>
      <c r="C1886" s="10">
        <v>43484</v>
      </c>
      <c r="D1886" t="s">
        <v>140</v>
      </c>
      <c r="E1886" t="s">
        <v>91</v>
      </c>
      <c r="F1886">
        <v>3</v>
      </c>
      <c r="G1886">
        <v>6</v>
      </c>
      <c r="H1886" t="s">
        <v>158</v>
      </c>
      <c r="I1886" t="s">
        <v>145</v>
      </c>
      <c r="J1886">
        <v>10010894696</v>
      </c>
      <c r="K1886" s="19">
        <v>32.700000000000003</v>
      </c>
    </row>
    <row r="1887" spans="1:11" hidden="1" x14ac:dyDescent="0.35">
      <c r="A1887" t="s">
        <v>225</v>
      </c>
      <c r="B1887">
        <v>2019</v>
      </c>
      <c r="C1887" s="10">
        <v>43484</v>
      </c>
      <c r="D1887" t="s">
        <v>140</v>
      </c>
      <c r="E1887" t="s">
        <v>91</v>
      </c>
      <c r="F1887">
        <v>3</v>
      </c>
      <c r="G1887">
        <v>7</v>
      </c>
      <c r="H1887" t="s">
        <v>209</v>
      </c>
      <c r="I1887" t="s">
        <v>198</v>
      </c>
      <c r="J1887">
        <v>10007772108</v>
      </c>
      <c r="K1887" s="19">
        <v>23.9</v>
      </c>
    </row>
    <row r="1888" spans="1:11" hidden="1" x14ac:dyDescent="0.35">
      <c r="A1888" t="s">
        <v>225</v>
      </c>
      <c r="B1888">
        <v>2019</v>
      </c>
      <c r="C1888" s="10">
        <v>43484</v>
      </c>
      <c r="D1888" t="s">
        <v>140</v>
      </c>
      <c r="E1888" t="s">
        <v>117</v>
      </c>
      <c r="F1888">
        <v>1</v>
      </c>
      <c r="G1888">
        <v>1</v>
      </c>
      <c r="H1888" t="s">
        <v>286</v>
      </c>
      <c r="I1888" t="s">
        <v>102</v>
      </c>
      <c r="J1888">
        <v>10007811817</v>
      </c>
      <c r="K1888" s="19">
        <v>25</v>
      </c>
    </row>
    <row r="1889" spans="1:11" hidden="1" x14ac:dyDescent="0.35">
      <c r="A1889" t="s">
        <v>225</v>
      </c>
      <c r="B1889">
        <v>2019</v>
      </c>
      <c r="C1889" s="10">
        <v>43484</v>
      </c>
      <c r="D1889" t="s">
        <v>140</v>
      </c>
      <c r="E1889" t="s">
        <v>117</v>
      </c>
      <c r="F1889">
        <v>1</v>
      </c>
      <c r="G1889">
        <v>2</v>
      </c>
      <c r="H1889" t="s">
        <v>287</v>
      </c>
      <c r="I1889" t="s">
        <v>31</v>
      </c>
      <c r="J1889">
        <v>10003349716</v>
      </c>
      <c r="K1889" s="19">
        <v>33.700000000000003</v>
      </c>
    </row>
    <row r="1890" spans="1:11" hidden="1" x14ac:dyDescent="0.35">
      <c r="A1890" t="s">
        <v>225</v>
      </c>
      <c r="B1890">
        <v>2019</v>
      </c>
      <c r="C1890" s="10">
        <v>43484</v>
      </c>
      <c r="D1890" t="s">
        <v>140</v>
      </c>
      <c r="E1890" t="s">
        <v>117</v>
      </c>
      <c r="F1890">
        <v>1</v>
      </c>
      <c r="G1890">
        <v>3</v>
      </c>
      <c r="H1890" t="s">
        <v>186</v>
      </c>
      <c r="I1890" t="s">
        <v>95</v>
      </c>
      <c r="J1890">
        <v>10009181032</v>
      </c>
      <c r="K1890" s="19">
        <v>24</v>
      </c>
    </row>
    <row r="1891" spans="1:11" hidden="1" x14ac:dyDescent="0.35">
      <c r="A1891" t="s">
        <v>225</v>
      </c>
      <c r="B1891">
        <v>2019</v>
      </c>
      <c r="C1891" s="10">
        <v>43484</v>
      </c>
      <c r="D1891" t="s">
        <v>140</v>
      </c>
      <c r="E1891" t="s">
        <v>117</v>
      </c>
      <c r="F1891">
        <v>1</v>
      </c>
      <c r="G1891">
        <v>4</v>
      </c>
      <c r="H1891" t="s">
        <v>134</v>
      </c>
      <c r="I1891" t="s">
        <v>33</v>
      </c>
      <c r="J1891">
        <v>10015713273</v>
      </c>
      <c r="K1891" s="19">
        <v>19.2</v>
      </c>
    </row>
    <row r="1892" spans="1:11" hidden="1" x14ac:dyDescent="0.35">
      <c r="A1892" t="s">
        <v>225</v>
      </c>
      <c r="B1892">
        <v>2019</v>
      </c>
      <c r="C1892" s="10">
        <v>43484</v>
      </c>
      <c r="D1892" t="s">
        <v>140</v>
      </c>
      <c r="E1892" t="s">
        <v>117</v>
      </c>
      <c r="F1892">
        <v>1</v>
      </c>
      <c r="G1892">
        <v>5</v>
      </c>
      <c r="H1892" t="s">
        <v>283</v>
      </c>
      <c r="I1892" t="s">
        <v>284</v>
      </c>
      <c r="J1892">
        <v>10006319633</v>
      </c>
      <c r="K1892" s="19">
        <v>29.1</v>
      </c>
    </row>
    <row r="1893" spans="1:11" hidden="1" x14ac:dyDescent="0.35">
      <c r="A1893" t="s">
        <v>225</v>
      </c>
      <c r="B1893">
        <v>2019</v>
      </c>
      <c r="C1893" s="10">
        <v>43484</v>
      </c>
      <c r="D1893" t="s">
        <v>140</v>
      </c>
      <c r="E1893" t="s">
        <v>117</v>
      </c>
      <c r="F1893">
        <v>2</v>
      </c>
      <c r="G1893">
        <v>1</v>
      </c>
      <c r="H1893" t="s">
        <v>45</v>
      </c>
      <c r="I1893" t="s">
        <v>46</v>
      </c>
      <c r="J1893">
        <v>10009176281</v>
      </c>
      <c r="K1893" s="19">
        <v>22.9</v>
      </c>
    </row>
    <row r="1894" spans="1:11" hidden="1" x14ac:dyDescent="0.35">
      <c r="A1894" t="s">
        <v>225</v>
      </c>
      <c r="B1894">
        <v>2019</v>
      </c>
      <c r="C1894" s="10">
        <v>43484</v>
      </c>
      <c r="D1894" t="s">
        <v>140</v>
      </c>
      <c r="E1894" t="s">
        <v>117</v>
      </c>
      <c r="F1894">
        <v>2</v>
      </c>
      <c r="G1894">
        <v>2</v>
      </c>
      <c r="H1894" t="s">
        <v>171</v>
      </c>
      <c r="I1894" t="s">
        <v>82</v>
      </c>
      <c r="J1894">
        <v>10007073506</v>
      </c>
      <c r="K1894" s="19">
        <v>28.5</v>
      </c>
    </row>
    <row r="1895" spans="1:11" hidden="1" x14ac:dyDescent="0.35">
      <c r="A1895" t="s">
        <v>225</v>
      </c>
      <c r="B1895">
        <v>2019</v>
      </c>
      <c r="C1895" s="10">
        <v>43484</v>
      </c>
      <c r="D1895" t="s">
        <v>140</v>
      </c>
      <c r="E1895" t="s">
        <v>117</v>
      </c>
      <c r="F1895">
        <v>2</v>
      </c>
      <c r="G1895">
        <v>3</v>
      </c>
      <c r="H1895" t="s">
        <v>110</v>
      </c>
      <c r="I1895" t="s">
        <v>58</v>
      </c>
      <c r="J1895">
        <v>10010797292</v>
      </c>
      <c r="K1895" s="19">
        <v>20.8</v>
      </c>
    </row>
    <row r="1896" spans="1:11" hidden="1" x14ac:dyDescent="0.35">
      <c r="A1896" t="s">
        <v>225</v>
      </c>
      <c r="B1896">
        <v>2019</v>
      </c>
      <c r="C1896" s="10">
        <v>43484</v>
      </c>
      <c r="D1896" t="s">
        <v>140</v>
      </c>
      <c r="E1896" t="s">
        <v>117</v>
      </c>
      <c r="F1896">
        <v>2</v>
      </c>
      <c r="G1896">
        <v>4</v>
      </c>
      <c r="H1896" t="s">
        <v>209</v>
      </c>
      <c r="I1896" t="s">
        <v>198</v>
      </c>
      <c r="J1896">
        <v>10007772108</v>
      </c>
      <c r="K1896" s="19">
        <v>23.9</v>
      </c>
    </row>
    <row r="1897" spans="1:11" hidden="1" x14ac:dyDescent="0.35">
      <c r="A1897" t="s">
        <v>225</v>
      </c>
      <c r="B1897">
        <v>2019</v>
      </c>
      <c r="C1897" s="10">
        <v>43484</v>
      </c>
      <c r="D1897" t="s">
        <v>140</v>
      </c>
      <c r="E1897" t="s">
        <v>117</v>
      </c>
      <c r="F1897">
        <v>2</v>
      </c>
      <c r="G1897">
        <v>5</v>
      </c>
      <c r="H1897" t="s">
        <v>285</v>
      </c>
      <c r="I1897" t="s">
        <v>39</v>
      </c>
      <c r="J1897">
        <v>10061258009</v>
      </c>
      <c r="K1897" s="19">
        <v>27</v>
      </c>
    </row>
    <row r="1898" spans="1:11" hidden="1" x14ac:dyDescent="0.35">
      <c r="A1898" t="s">
        <v>225</v>
      </c>
      <c r="B1898">
        <v>2019</v>
      </c>
      <c r="C1898" s="10">
        <v>43484</v>
      </c>
      <c r="D1898" t="s">
        <v>140</v>
      </c>
      <c r="E1898" t="s">
        <v>117</v>
      </c>
      <c r="F1898">
        <v>3</v>
      </c>
      <c r="G1898">
        <v>1</v>
      </c>
      <c r="H1898" t="s">
        <v>48</v>
      </c>
      <c r="I1898" t="s">
        <v>27</v>
      </c>
      <c r="J1898">
        <v>10005930724</v>
      </c>
      <c r="K1898" s="19">
        <v>28.2</v>
      </c>
    </row>
    <row r="1899" spans="1:11" hidden="1" x14ac:dyDescent="0.35">
      <c r="A1899" t="s">
        <v>225</v>
      </c>
      <c r="B1899">
        <v>2019</v>
      </c>
      <c r="C1899" s="10">
        <v>43484</v>
      </c>
      <c r="D1899" t="s">
        <v>140</v>
      </c>
      <c r="E1899" t="s">
        <v>117</v>
      </c>
      <c r="F1899">
        <v>3</v>
      </c>
      <c r="G1899">
        <v>2</v>
      </c>
      <c r="H1899" t="s">
        <v>211</v>
      </c>
      <c r="I1899" t="s">
        <v>212</v>
      </c>
      <c r="J1899">
        <v>10010608447</v>
      </c>
      <c r="K1899" s="19">
        <v>21.6</v>
      </c>
    </row>
    <row r="1900" spans="1:11" hidden="1" x14ac:dyDescent="0.35">
      <c r="A1900" t="s">
        <v>225</v>
      </c>
      <c r="B1900">
        <v>2019</v>
      </c>
      <c r="C1900" s="10">
        <v>43484</v>
      </c>
      <c r="D1900" t="s">
        <v>140</v>
      </c>
      <c r="E1900" t="s">
        <v>117</v>
      </c>
      <c r="F1900">
        <v>3</v>
      </c>
      <c r="G1900">
        <v>3</v>
      </c>
      <c r="H1900" t="s">
        <v>174</v>
      </c>
      <c r="I1900" t="s">
        <v>37</v>
      </c>
      <c r="J1900">
        <v>10006552534</v>
      </c>
      <c r="K1900" s="19">
        <v>28.7</v>
      </c>
    </row>
    <row r="1901" spans="1:11" hidden="1" x14ac:dyDescent="0.35">
      <c r="A1901" t="s">
        <v>225</v>
      </c>
      <c r="B1901">
        <v>2019</v>
      </c>
      <c r="C1901" s="10">
        <v>43484</v>
      </c>
      <c r="D1901" t="s">
        <v>140</v>
      </c>
      <c r="E1901" t="s">
        <v>117</v>
      </c>
      <c r="F1901">
        <v>3</v>
      </c>
      <c r="G1901">
        <v>4</v>
      </c>
      <c r="H1901" t="s">
        <v>158</v>
      </c>
      <c r="I1901" t="s">
        <v>145</v>
      </c>
      <c r="J1901">
        <v>10010894696</v>
      </c>
      <c r="K1901" s="19">
        <v>32.700000000000003</v>
      </c>
    </row>
    <row r="1902" spans="1:11" hidden="1" x14ac:dyDescent="0.35">
      <c r="A1902" t="s">
        <v>225</v>
      </c>
      <c r="B1902">
        <v>2019</v>
      </c>
      <c r="C1902" s="10">
        <v>43484</v>
      </c>
      <c r="D1902" t="s">
        <v>140</v>
      </c>
      <c r="E1902" t="s">
        <v>117</v>
      </c>
      <c r="F1902">
        <v>3</v>
      </c>
      <c r="G1902">
        <v>5</v>
      </c>
      <c r="H1902" t="s">
        <v>203</v>
      </c>
      <c r="I1902" t="s">
        <v>198</v>
      </c>
      <c r="J1902">
        <v>10051694112</v>
      </c>
      <c r="K1902" s="19">
        <v>32.1</v>
      </c>
    </row>
    <row r="1903" spans="1:11" hidden="1" x14ac:dyDescent="0.35">
      <c r="A1903" t="s">
        <v>225</v>
      </c>
      <c r="B1903">
        <v>2019</v>
      </c>
      <c r="C1903" s="10">
        <v>43484</v>
      </c>
      <c r="D1903" t="s">
        <v>140</v>
      </c>
      <c r="E1903" t="s">
        <v>119</v>
      </c>
      <c r="F1903">
        <v>1</v>
      </c>
      <c r="G1903">
        <v>1</v>
      </c>
      <c r="H1903" t="s">
        <v>54</v>
      </c>
      <c r="I1903" t="s">
        <v>42</v>
      </c>
      <c r="J1903">
        <v>10004612534</v>
      </c>
      <c r="K1903" s="19">
        <v>31.6</v>
      </c>
    </row>
    <row r="1904" spans="1:11" hidden="1" x14ac:dyDescent="0.35">
      <c r="A1904" t="s">
        <v>225</v>
      </c>
      <c r="B1904">
        <v>2019</v>
      </c>
      <c r="C1904" s="10">
        <v>43484</v>
      </c>
      <c r="D1904" t="s">
        <v>140</v>
      </c>
      <c r="E1904" t="s">
        <v>119</v>
      </c>
      <c r="F1904">
        <v>1</v>
      </c>
      <c r="G1904">
        <v>2</v>
      </c>
      <c r="H1904" t="s">
        <v>48</v>
      </c>
      <c r="I1904" t="s">
        <v>27</v>
      </c>
      <c r="J1904">
        <v>10005930724</v>
      </c>
      <c r="K1904" s="19">
        <v>28.2</v>
      </c>
    </row>
    <row r="1905" spans="1:11" hidden="1" x14ac:dyDescent="0.35">
      <c r="A1905" t="s">
        <v>225</v>
      </c>
      <c r="B1905">
        <v>2019</v>
      </c>
      <c r="C1905" s="10">
        <v>43484</v>
      </c>
      <c r="D1905" t="s">
        <v>140</v>
      </c>
      <c r="E1905" t="s">
        <v>119</v>
      </c>
      <c r="F1905">
        <v>1</v>
      </c>
      <c r="G1905">
        <v>3</v>
      </c>
      <c r="H1905" t="s">
        <v>93</v>
      </c>
      <c r="I1905" t="s">
        <v>52</v>
      </c>
      <c r="J1905">
        <v>10009150215</v>
      </c>
      <c r="K1905" s="19">
        <v>23.1</v>
      </c>
    </row>
    <row r="1906" spans="1:11" hidden="1" x14ac:dyDescent="0.35">
      <c r="A1906" t="s">
        <v>225</v>
      </c>
      <c r="B1906">
        <v>2019</v>
      </c>
      <c r="C1906" s="10">
        <v>43484</v>
      </c>
      <c r="D1906" t="s">
        <v>140</v>
      </c>
      <c r="E1906" t="s">
        <v>119</v>
      </c>
      <c r="F1906">
        <v>1</v>
      </c>
      <c r="G1906">
        <v>4</v>
      </c>
      <c r="H1906" t="s">
        <v>136</v>
      </c>
      <c r="I1906" t="s">
        <v>35</v>
      </c>
      <c r="J1906">
        <v>10010624918</v>
      </c>
      <c r="K1906" s="19">
        <v>22.4</v>
      </c>
    </row>
    <row r="1907" spans="1:11" hidden="1" x14ac:dyDescent="0.35">
      <c r="A1907" t="s">
        <v>225</v>
      </c>
      <c r="B1907">
        <v>2019</v>
      </c>
      <c r="C1907" s="10">
        <v>43484</v>
      </c>
      <c r="D1907" t="s">
        <v>140</v>
      </c>
      <c r="E1907" t="s">
        <v>119</v>
      </c>
      <c r="F1907">
        <v>1</v>
      </c>
      <c r="G1907">
        <v>5</v>
      </c>
      <c r="H1907" t="s">
        <v>286</v>
      </c>
      <c r="I1907" t="s">
        <v>102</v>
      </c>
      <c r="J1907">
        <v>10007811817</v>
      </c>
      <c r="K1907" s="19">
        <v>25</v>
      </c>
    </row>
    <row r="1908" spans="1:11" hidden="1" x14ac:dyDescent="0.35">
      <c r="A1908" t="s">
        <v>225</v>
      </c>
      <c r="B1908">
        <v>2019</v>
      </c>
      <c r="C1908" s="10">
        <v>43484</v>
      </c>
      <c r="D1908" t="s">
        <v>140</v>
      </c>
      <c r="E1908" t="s">
        <v>119</v>
      </c>
      <c r="F1908">
        <v>1</v>
      </c>
      <c r="G1908">
        <v>6</v>
      </c>
      <c r="H1908" t="s">
        <v>171</v>
      </c>
      <c r="I1908" t="s">
        <v>82</v>
      </c>
      <c r="J1908">
        <v>10007073506</v>
      </c>
      <c r="K1908" s="19">
        <v>28.5</v>
      </c>
    </row>
    <row r="1909" spans="1:11" hidden="1" x14ac:dyDescent="0.35">
      <c r="A1909" t="s">
        <v>225</v>
      </c>
      <c r="B1909">
        <v>2019</v>
      </c>
      <c r="C1909" s="10">
        <v>43484</v>
      </c>
      <c r="D1909" t="s">
        <v>140</v>
      </c>
      <c r="E1909" t="s">
        <v>119</v>
      </c>
      <c r="F1909">
        <v>2</v>
      </c>
      <c r="G1909">
        <v>1</v>
      </c>
      <c r="H1909" t="s">
        <v>220</v>
      </c>
      <c r="I1909" t="s">
        <v>35</v>
      </c>
      <c r="J1909">
        <v>10005782695</v>
      </c>
      <c r="K1909" s="19">
        <v>29.5</v>
      </c>
    </row>
    <row r="1910" spans="1:11" hidden="1" x14ac:dyDescent="0.35">
      <c r="A1910" t="s">
        <v>225</v>
      </c>
      <c r="B1910">
        <v>2019</v>
      </c>
      <c r="C1910" s="10">
        <v>43484</v>
      </c>
      <c r="D1910" t="s">
        <v>140</v>
      </c>
      <c r="E1910" t="s">
        <v>119</v>
      </c>
      <c r="F1910">
        <v>2</v>
      </c>
      <c r="G1910">
        <v>2</v>
      </c>
      <c r="H1910" t="s">
        <v>183</v>
      </c>
      <c r="I1910" t="s">
        <v>33</v>
      </c>
      <c r="J1910">
        <v>10007212639</v>
      </c>
      <c r="K1910" s="19">
        <v>27.5</v>
      </c>
    </row>
    <row r="1911" spans="1:11" hidden="1" x14ac:dyDescent="0.35">
      <c r="A1911" t="s">
        <v>225</v>
      </c>
      <c r="B1911">
        <v>2019</v>
      </c>
      <c r="C1911" s="10">
        <v>43484</v>
      </c>
      <c r="D1911" t="s">
        <v>140</v>
      </c>
      <c r="E1911" t="s">
        <v>119</v>
      </c>
      <c r="F1911">
        <v>2</v>
      </c>
      <c r="G1911">
        <v>3</v>
      </c>
      <c r="H1911" t="s">
        <v>193</v>
      </c>
      <c r="I1911" t="s">
        <v>31</v>
      </c>
      <c r="J1911">
        <v>10005727327</v>
      </c>
      <c r="K1911" s="19">
        <v>33</v>
      </c>
    </row>
    <row r="1912" spans="1:11" hidden="1" x14ac:dyDescent="0.35">
      <c r="A1912" t="s">
        <v>225</v>
      </c>
      <c r="B1912">
        <v>2019</v>
      </c>
      <c r="C1912" s="10">
        <v>43484</v>
      </c>
      <c r="D1912" t="s">
        <v>140</v>
      </c>
      <c r="E1912" t="s">
        <v>119</v>
      </c>
      <c r="F1912">
        <v>2</v>
      </c>
      <c r="G1912">
        <v>4</v>
      </c>
      <c r="H1912" t="s">
        <v>211</v>
      </c>
      <c r="I1912" t="s">
        <v>212</v>
      </c>
      <c r="J1912">
        <v>10010608447</v>
      </c>
      <c r="K1912" s="19">
        <v>21.6</v>
      </c>
    </row>
    <row r="1913" spans="1:11" hidden="1" x14ac:dyDescent="0.35">
      <c r="A1913" t="s">
        <v>225</v>
      </c>
      <c r="B1913">
        <v>2019</v>
      </c>
      <c r="C1913" s="10">
        <v>43484</v>
      </c>
      <c r="D1913" t="s">
        <v>140</v>
      </c>
      <c r="E1913" t="s">
        <v>119</v>
      </c>
      <c r="F1913">
        <v>2</v>
      </c>
      <c r="G1913">
        <v>5</v>
      </c>
      <c r="H1913" t="s">
        <v>45</v>
      </c>
      <c r="I1913" t="s">
        <v>46</v>
      </c>
      <c r="J1913">
        <v>10009176281</v>
      </c>
      <c r="K1913" s="19">
        <v>22.9</v>
      </c>
    </row>
    <row r="1914" spans="1:11" hidden="1" x14ac:dyDescent="0.35">
      <c r="A1914" t="s">
        <v>225</v>
      </c>
      <c r="B1914">
        <v>2019</v>
      </c>
      <c r="C1914" s="10">
        <v>43484</v>
      </c>
      <c r="D1914" t="s">
        <v>140</v>
      </c>
      <c r="E1914" t="s">
        <v>119</v>
      </c>
      <c r="F1914">
        <v>2</v>
      </c>
      <c r="G1914">
        <v>6</v>
      </c>
      <c r="H1914" t="s">
        <v>287</v>
      </c>
      <c r="I1914" t="s">
        <v>31</v>
      </c>
      <c r="J1914">
        <v>10003349716</v>
      </c>
      <c r="K1914" s="19">
        <v>33.700000000000003</v>
      </c>
    </row>
    <row r="1915" spans="1:11" hidden="1" x14ac:dyDescent="0.35">
      <c r="A1915" t="s">
        <v>225</v>
      </c>
      <c r="B1915">
        <v>2019</v>
      </c>
      <c r="C1915" s="10">
        <v>43484</v>
      </c>
      <c r="D1915" t="s">
        <v>140</v>
      </c>
      <c r="E1915" t="s">
        <v>121</v>
      </c>
      <c r="F1915">
        <v>1</v>
      </c>
      <c r="G1915">
        <v>1</v>
      </c>
      <c r="H1915" t="s">
        <v>220</v>
      </c>
      <c r="I1915" t="s">
        <v>35</v>
      </c>
      <c r="J1915">
        <v>10005782695</v>
      </c>
      <c r="K1915" s="19">
        <v>29.5</v>
      </c>
    </row>
    <row r="1916" spans="1:11" hidden="1" x14ac:dyDescent="0.35">
      <c r="A1916" t="s">
        <v>225</v>
      </c>
      <c r="B1916">
        <v>2019</v>
      </c>
      <c r="C1916" s="10">
        <v>43484</v>
      </c>
      <c r="D1916" t="s">
        <v>140</v>
      </c>
      <c r="E1916" t="s">
        <v>121</v>
      </c>
      <c r="F1916">
        <v>1</v>
      </c>
      <c r="G1916">
        <v>2</v>
      </c>
      <c r="H1916" t="s">
        <v>48</v>
      </c>
      <c r="I1916" t="s">
        <v>27</v>
      </c>
      <c r="J1916">
        <v>10005930724</v>
      </c>
      <c r="K1916" s="19">
        <v>28.2</v>
      </c>
    </row>
    <row r="1917" spans="1:11" hidden="1" x14ac:dyDescent="0.35">
      <c r="A1917" t="s">
        <v>225</v>
      </c>
      <c r="B1917">
        <v>2019</v>
      </c>
      <c r="C1917" s="10">
        <v>43484</v>
      </c>
      <c r="D1917" t="s">
        <v>140</v>
      </c>
      <c r="E1917" t="s">
        <v>121</v>
      </c>
      <c r="F1917">
        <v>1</v>
      </c>
      <c r="G1917">
        <v>3</v>
      </c>
      <c r="H1917" t="s">
        <v>193</v>
      </c>
      <c r="I1917" t="s">
        <v>31</v>
      </c>
      <c r="J1917">
        <v>10005727327</v>
      </c>
      <c r="K1917" s="19">
        <v>33</v>
      </c>
    </row>
    <row r="1918" spans="1:11" hidden="1" x14ac:dyDescent="0.35">
      <c r="A1918" t="s">
        <v>225</v>
      </c>
      <c r="B1918">
        <v>2019</v>
      </c>
      <c r="C1918" s="10">
        <v>43484</v>
      </c>
      <c r="D1918" t="s">
        <v>140</v>
      </c>
      <c r="E1918" t="s">
        <v>121</v>
      </c>
      <c r="F1918">
        <v>1</v>
      </c>
      <c r="G1918">
        <v>4</v>
      </c>
      <c r="H1918" t="s">
        <v>93</v>
      </c>
      <c r="I1918" t="s">
        <v>52</v>
      </c>
      <c r="J1918">
        <v>10009150215</v>
      </c>
      <c r="K1918" s="19">
        <v>23.1</v>
      </c>
    </row>
    <row r="1919" spans="1:11" hidden="1" x14ac:dyDescent="0.35">
      <c r="A1919" t="s">
        <v>225</v>
      </c>
      <c r="B1919">
        <v>2019</v>
      </c>
      <c r="C1919" s="10">
        <v>43484</v>
      </c>
      <c r="D1919" t="s">
        <v>140</v>
      </c>
      <c r="E1919" t="s">
        <v>121</v>
      </c>
      <c r="F1919">
        <v>1</v>
      </c>
      <c r="G1919">
        <v>5</v>
      </c>
      <c r="H1919" t="s">
        <v>54</v>
      </c>
      <c r="I1919" t="s">
        <v>42</v>
      </c>
      <c r="J1919">
        <v>10004612534</v>
      </c>
      <c r="K1919" s="19">
        <v>31.6</v>
      </c>
    </row>
    <row r="1920" spans="1:11" hidden="1" x14ac:dyDescent="0.35">
      <c r="A1920" t="s">
        <v>225</v>
      </c>
      <c r="B1920">
        <v>2019</v>
      </c>
      <c r="C1920" s="10">
        <v>43484</v>
      </c>
      <c r="D1920" t="s">
        <v>140</v>
      </c>
      <c r="E1920" t="s">
        <v>121</v>
      </c>
      <c r="F1920">
        <v>1</v>
      </c>
      <c r="G1920">
        <v>6</v>
      </c>
      <c r="H1920" t="s">
        <v>183</v>
      </c>
      <c r="I1920" t="s">
        <v>33</v>
      </c>
      <c r="J1920">
        <v>10007212639</v>
      </c>
      <c r="K1920" s="19">
        <v>27.5</v>
      </c>
    </row>
    <row r="1921" spans="1:11" hidden="1" x14ac:dyDescent="0.35">
      <c r="A1921" t="s">
        <v>225</v>
      </c>
      <c r="B1921">
        <v>2019</v>
      </c>
      <c r="C1921" s="10">
        <v>43484</v>
      </c>
      <c r="D1921" t="s">
        <v>140</v>
      </c>
      <c r="E1921" t="s">
        <v>121</v>
      </c>
      <c r="F1921">
        <v>2</v>
      </c>
      <c r="G1921">
        <v>1</v>
      </c>
      <c r="H1921" t="s">
        <v>287</v>
      </c>
      <c r="I1921" t="s">
        <v>31</v>
      </c>
      <c r="J1921">
        <v>10003349716</v>
      </c>
      <c r="K1921" s="19">
        <v>33.700000000000003</v>
      </c>
    </row>
    <row r="1922" spans="1:11" hidden="1" x14ac:dyDescent="0.35">
      <c r="A1922" t="s">
        <v>225</v>
      </c>
      <c r="B1922">
        <v>2019</v>
      </c>
      <c r="C1922" s="10">
        <v>43484</v>
      </c>
      <c r="D1922" t="s">
        <v>140</v>
      </c>
      <c r="E1922" t="s">
        <v>121</v>
      </c>
      <c r="F1922">
        <v>2</v>
      </c>
      <c r="G1922">
        <v>2</v>
      </c>
      <c r="H1922" t="s">
        <v>45</v>
      </c>
      <c r="I1922" t="s">
        <v>46</v>
      </c>
      <c r="J1922">
        <v>10009176281</v>
      </c>
      <c r="K1922" s="19">
        <v>22.9</v>
      </c>
    </row>
    <row r="1923" spans="1:11" hidden="1" x14ac:dyDescent="0.35">
      <c r="A1923" t="s">
        <v>225</v>
      </c>
      <c r="B1923">
        <v>2019</v>
      </c>
      <c r="C1923" s="10">
        <v>43484</v>
      </c>
      <c r="D1923" t="s">
        <v>140</v>
      </c>
      <c r="E1923" t="s">
        <v>121</v>
      </c>
      <c r="F1923">
        <v>2</v>
      </c>
      <c r="G1923">
        <v>3</v>
      </c>
      <c r="H1923" t="s">
        <v>211</v>
      </c>
      <c r="I1923" t="s">
        <v>212</v>
      </c>
      <c r="J1923">
        <v>10010608447</v>
      </c>
      <c r="K1923" s="19">
        <v>21.6</v>
      </c>
    </row>
    <row r="1924" spans="1:11" hidden="1" x14ac:dyDescent="0.35">
      <c r="A1924" t="s">
        <v>225</v>
      </c>
      <c r="B1924">
        <v>2019</v>
      </c>
      <c r="C1924" s="10">
        <v>43484</v>
      </c>
      <c r="D1924" t="s">
        <v>140</v>
      </c>
      <c r="E1924" t="s">
        <v>121</v>
      </c>
      <c r="F1924">
        <v>2</v>
      </c>
      <c r="G1924">
        <v>4</v>
      </c>
      <c r="H1924" t="s">
        <v>171</v>
      </c>
      <c r="I1924" t="s">
        <v>82</v>
      </c>
      <c r="J1924">
        <v>10007073506</v>
      </c>
      <c r="K1924" s="19">
        <v>28.5</v>
      </c>
    </row>
    <row r="1925" spans="1:11" hidden="1" x14ac:dyDescent="0.35">
      <c r="A1925" t="s">
        <v>225</v>
      </c>
      <c r="B1925">
        <v>2019</v>
      </c>
      <c r="C1925" s="10">
        <v>43484</v>
      </c>
      <c r="D1925" t="s">
        <v>140</v>
      </c>
      <c r="E1925" t="s">
        <v>121</v>
      </c>
      <c r="F1925">
        <v>2</v>
      </c>
      <c r="G1925">
        <v>5</v>
      </c>
      <c r="H1925" t="s">
        <v>136</v>
      </c>
      <c r="I1925" t="s">
        <v>35</v>
      </c>
      <c r="J1925">
        <v>10010624918</v>
      </c>
      <c r="K1925" s="19">
        <v>22.4</v>
      </c>
    </row>
    <row r="1926" spans="1:11" hidden="1" x14ac:dyDescent="0.35">
      <c r="A1926" t="s">
        <v>225</v>
      </c>
      <c r="B1926">
        <v>2019</v>
      </c>
      <c r="C1926" s="10">
        <v>43484</v>
      </c>
      <c r="D1926" t="s">
        <v>140</v>
      </c>
      <c r="E1926" t="s">
        <v>121</v>
      </c>
      <c r="F1926">
        <v>2</v>
      </c>
      <c r="G1926">
        <v>9</v>
      </c>
      <c r="H1926" t="s">
        <v>286</v>
      </c>
      <c r="I1926" t="s">
        <v>102</v>
      </c>
      <c r="J1926">
        <v>10007811817</v>
      </c>
      <c r="K1926" s="19">
        <v>25</v>
      </c>
    </row>
    <row r="1927" spans="1:11" hidden="1" x14ac:dyDescent="0.35">
      <c r="A1927" t="s">
        <v>288</v>
      </c>
      <c r="B1927">
        <v>2019</v>
      </c>
      <c r="C1927" s="10">
        <v>43449</v>
      </c>
      <c r="D1927" t="s">
        <v>140</v>
      </c>
      <c r="E1927" t="s">
        <v>91</v>
      </c>
      <c r="F1927">
        <v>1</v>
      </c>
      <c r="G1927">
        <v>1</v>
      </c>
      <c r="H1927" t="s">
        <v>200</v>
      </c>
      <c r="I1927" t="s">
        <v>23</v>
      </c>
      <c r="J1927">
        <v>10006900421</v>
      </c>
      <c r="K1927" s="19">
        <v>26</v>
      </c>
    </row>
    <row r="1928" spans="1:11" hidden="1" x14ac:dyDescent="0.35">
      <c r="A1928" t="s">
        <v>288</v>
      </c>
      <c r="B1928">
        <v>2019</v>
      </c>
      <c r="C1928" s="10">
        <v>43449</v>
      </c>
      <c r="D1928" t="s">
        <v>140</v>
      </c>
      <c r="E1928" t="s">
        <v>91</v>
      </c>
      <c r="F1928">
        <v>1</v>
      </c>
      <c r="G1928">
        <v>2</v>
      </c>
      <c r="H1928" t="s">
        <v>100</v>
      </c>
      <c r="I1928" t="s">
        <v>44</v>
      </c>
      <c r="J1928">
        <v>10010830840</v>
      </c>
      <c r="K1928" s="19">
        <v>20.100000000000001</v>
      </c>
    </row>
    <row r="1929" spans="1:11" hidden="1" x14ac:dyDescent="0.35">
      <c r="A1929" t="s">
        <v>288</v>
      </c>
      <c r="B1929">
        <v>2019</v>
      </c>
      <c r="C1929" s="10">
        <v>43449</v>
      </c>
      <c r="D1929" t="s">
        <v>140</v>
      </c>
      <c r="E1929" t="s">
        <v>91</v>
      </c>
      <c r="F1929">
        <v>1</v>
      </c>
      <c r="G1929">
        <v>3</v>
      </c>
      <c r="H1929" t="s">
        <v>68</v>
      </c>
      <c r="I1929" t="s">
        <v>29</v>
      </c>
      <c r="J1929">
        <v>10006379247</v>
      </c>
      <c r="K1929" s="19">
        <v>28.7</v>
      </c>
    </row>
    <row r="1930" spans="1:11" hidden="1" x14ac:dyDescent="0.35">
      <c r="A1930" t="s">
        <v>288</v>
      </c>
      <c r="B1930">
        <v>2019</v>
      </c>
      <c r="C1930" s="10">
        <v>43449</v>
      </c>
      <c r="D1930" t="s">
        <v>140</v>
      </c>
      <c r="E1930" t="s">
        <v>91</v>
      </c>
      <c r="F1930">
        <v>1</v>
      </c>
      <c r="G1930">
        <v>4</v>
      </c>
      <c r="H1930" t="s">
        <v>234</v>
      </c>
      <c r="I1930" t="s">
        <v>25</v>
      </c>
      <c r="J1930">
        <v>10006073493</v>
      </c>
      <c r="K1930" s="19">
        <v>29</v>
      </c>
    </row>
    <row r="1931" spans="1:11" hidden="1" x14ac:dyDescent="0.35">
      <c r="A1931" t="s">
        <v>288</v>
      </c>
      <c r="B1931">
        <v>2019</v>
      </c>
      <c r="C1931" s="10">
        <v>43449</v>
      </c>
      <c r="D1931" t="s">
        <v>140</v>
      </c>
      <c r="E1931" t="s">
        <v>91</v>
      </c>
      <c r="F1931">
        <v>1</v>
      </c>
      <c r="G1931">
        <v>5</v>
      </c>
      <c r="H1931" t="s">
        <v>289</v>
      </c>
      <c r="I1931" t="s">
        <v>207</v>
      </c>
      <c r="J1931">
        <v>10002418415</v>
      </c>
      <c r="K1931" s="19">
        <v>36.299999999999997</v>
      </c>
    </row>
    <row r="1932" spans="1:11" hidden="1" x14ac:dyDescent="0.35">
      <c r="A1932" t="s">
        <v>288</v>
      </c>
      <c r="B1932">
        <v>2019</v>
      </c>
      <c r="C1932" s="10">
        <v>43449</v>
      </c>
      <c r="D1932" t="s">
        <v>140</v>
      </c>
      <c r="E1932" t="s">
        <v>91</v>
      </c>
      <c r="F1932">
        <v>1</v>
      </c>
      <c r="G1932">
        <v>6</v>
      </c>
      <c r="H1932" t="s">
        <v>201</v>
      </c>
      <c r="I1932" t="s">
        <v>39</v>
      </c>
      <c r="J1932">
        <v>10007947011</v>
      </c>
      <c r="K1932" s="19">
        <v>24.1</v>
      </c>
    </row>
    <row r="1933" spans="1:11" hidden="1" x14ac:dyDescent="0.35">
      <c r="A1933" t="s">
        <v>288</v>
      </c>
      <c r="B1933">
        <v>2019</v>
      </c>
      <c r="C1933" s="10">
        <v>43449</v>
      </c>
      <c r="D1933" t="s">
        <v>140</v>
      </c>
      <c r="E1933" t="s">
        <v>91</v>
      </c>
      <c r="F1933">
        <v>2</v>
      </c>
      <c r="G1933">
        <v>1</v>
      </c>
      <c r="H1933" t="s">
        <v>219</v>
      </c>
      <c r="I1933" t="s">
        <v>23</v>
      </c>
      <c r="J1933">
        <v>10050887493</v>
      </c>
      <c r="K1933" s="19">
        <v>35.299999999999997</v>
      </c>
    </row>
    <row r="1934" spans="1:11" hidden="1" x14ac:dyDescent="0.35">
      <c r="A1934" t="s">
        <v>288</v>
      </c>
      <c r="B1934">
        <v>2019</v>
      </c>
      <c r="C1934" s="10">
        <v>43449</v>
      </c>
      <c r="D1934" t="s">
        <v>140</v>
      </c>
      <c r="E1934" t="s">
        <v>91</v>
      </c>
      <c r="F1934">
        <v>2</v>
      </c>
      <c r="G1934">
        <v>2</v>
      </c>
      <c r="H1934" t="s">
        <v>103</v>
      </c>
      <c r="I1934" t="s">
        <v>104</v>
      </c>
      <c r="J1934">
        <v>10009010876</v>
      </c>
      <c r="K1934" s="19">
        <v>24.9</v>
      </c>
    </row>
    <row r="1935" spans="1:11" hidden="1" x14ac:dyDescent="0.35">
      <c r="A1935" t="s">
        <v>288</v>
      </c>
      <c r="B1935">
        <v>2019</v>
      </c>
      <c r="C1935" s="10">
        <v>43449</v>
      </c>
      <c r="D1935" t="s">
        <v>140</v>
      </c>
      <c r="E1935" t="s">
        <v>91</v>
      </c>
      <c r="F1935">
        <v>2</v>
      </c>
      <c r="G1935">
        <v>3</v>
      </c>
      <c r="H1935" t="s">
        <v>106</v>
      </c>
      <c r="I1935" t="s">
        <v>102</v>
      </c>
      <c r="J1935">
        <v>10006894559</v>
      </c>
      <c r="K1935" s="19">
        <v>26.3</v>
      </c>
    </row>
    <row r="1936" spans="1:11" hidden="1" x14ac:dyDescent="0.35">
      <c r="A1936" t="s">
        <v>288</v>
      </c>
      <c r="B1936">
        <v>2019</v>
      </c>
      <c r="C1936" s="10">
        <v>43449</v>
      </c>
      <c r="D1936" t="s">
        <v>140</v>
      </c>
      <c r="E1936" t="s">
        <v>91</v>
      </c>
      <c r="F1936">
        <v>2</v>
      </c>
      <c r="G1936">
        <v>4</v>
      </c>
      <c r="H1936" t="s">
        <v>153</v>
      </c>
      <c r="I1936" t="s">
        <v>154</v>
      </c>
      <c r="J1936">
        <v>10004717719</v>
      </c>
      <c r="K1936" s="19">
        <v>30</v>
      </c>
    </row>
    <row r="1937" spans="1:11" hidden="1" x14ac:dyDescent="0.35">
      <c r="A1937" t="s">
        <v>288</v>
      </c>
      <c r="B1937">
        <v>2019</v>
      </c>
      <c r="C1937" s="10">
        <v>43449</v>
      </c>
      <c r="D1937" t="s">
        <v>140</v>
      </c>
      <c r="E1937" t="s">
        <v>91</v>
      </c>
      <c r="F1937">
        <v>2</v>
      </c>
      <c r="G1937">
        <v>5</v>
      </c>
      <c r="H1937" t="s">
        <v>282</v>
      </c>
      <c r="I1937" t="s">
        <v>224</v>
      </c>
      <c r="J1937">
        <v>10008108574</v>
      </c>
      <c r="K1937" s="19">
        <v>24.6</v>
      </c>
    </row>
    <row r="1938" spans="1:11" hidden="1" x14ac:dyDescent="0.35">
      <c r="A1938" t="s">
        <v>288</v>
      </c>
      <c r="B1938">
        <v>2019</v>
      </c>
      <c r="C1938" s="10">
        <v>43449</v>
      </c>
      <c r="D1938" t="s">
        <v>140</v>
      </c>
      <c r="E1938" t="s">
        <v>91</v>
      </c>
      <c r="F1938">
        <v>2</v>
      </c>
      <c r="G1938">
        <v>6</v>
      </c>
      <c r="H1938" t="s">
        <v>215</v>
      </c>
      <c r="I1938" t="s">
        <v>33</v>
      </c>
      <c r="J1938">
        <v>10009307435</v>
      </c>
      <c r="K1938" s="19">
        <v>26.7</v>
      </c>
    </row>
    <row r="1939" spans="1:11" hidden="1" x14ac:dyDescent="0.35">
      <c r="A1939" t="s">
        <v>288</v>
      </c>
      <c r="B1939">
        <v>2019</v>
      </c>
      <c r="C1939" s="10">
        <v>43449</v>
      </c>
      <c r="D1939" t="s">
        <v>140</v>
      </c>
      <c r="E1939" t="s">
        <v>91</v>
      </c>
      <c r="F1939">
        <v>2</v>
      </c>
      <c r="G1939">
        <v>7</v>
      </c>
      <c r="H1939" t="s">
        <v>183</v>
      </c>
      <c r="I1939" t="s">
        <v>33</v>
      </c>
      <c r="J1939">
        <v>10007212639</v>
      </c>
      <c r="K1939" s="19">
        <v>27.4</v>
      </c>
    </row>
    <row r="1940" spans="1:11" hidden="1" x14ac:dyDescent="0.35">
      <c r="A1940" t="s">
        <v>288</v>
      </c>
      <c r="B1940">
        <v>2019</v>
      </c>
      <c r="C1940" s="10">
        <v>43449</v>
      </c>
      <c r="D1940" t="s">
        <v>140</v>
      </c>
      <c r="E1940" t="s">
        <v>91</v>
      </c>
      <c r="F1940">
        <v>3</v>
      </c>
      <c r="G1940">
        <v>1</v>
      </c>
      <c r="H1940" t="s">
        <v>96</v>
      </c>
      <c r="I1940" t="s">
        <v>27</v>
      </c>
      <c r="J1940">
        <v>10015683567</v>
      </c>
      <c r="K1940" s="19">
        <v>19.899999999999999</v>
      </c>
    </row>
    <row r="1941" spans="1:11" hidden="1" x14ac:dyDescent="0.35">
      <c r="A1941" t="s">
        <v>288</v>
      </c>
      <c r="B1941">
        <v>2019</v>
      </c>
      <c r="C1941" s="10">
        <v>43449</v>
      </c>
      <c r="D1941" t="s">
        <v>140</v>
      </c>
      <c r="E1941" t="s">
        <v>91</v>
      </c>
      <c r="F1941">
        <v>3</v>
      </c>
      <c r="G1941">
        <v>2</v>
      </c>
      <c r="H1941" t="s">
        <v>213</v>
      </c>
      <c r="I1941" t="s">
        <v>42</v>
      </c>
      <c r="J1941">
        <v>10006422895</v>
      </c>
      <c r="K1941" s="19">
        <v>27.6</v>
      </c>
    </row>
    <row r="1942" spans="1:11" hidden="1" x14ac:dyDescent="0.35">
      <c r="A1942" t="s">
        <v>288</v>
      </c>
      <c r="B1942">
        <v>2019</v>
      </c>
      <c r="C1942" s="10">
        <v>43449</v>
      </c>
      <c r="D1942" t="s">
        <v>140</v>
      </c>
      <c r="E1942" t="s">
        <v>91</v>
      </c>
      <c r="F1942">
        <v>3</v>
      </c>
      <c r="G1942">
        <v>3</v>
      </c>
      <c r="H1942" t="s">
        <v>171</v>
      </c>
      <c r="I1942" t="s">
        <v>82</v>
      </c>
      <c r="J1942">
        <v>10007073506</v>
      </c>
      <c r="K1942" s="19">
        <v>28.5</v>
      </c>
    </row>
    <row r="1943" spans="1:11" hidden="1" x14ac:dyDescent="0.35">
      <c r="A1943" t="s">
        <v>288</v>
      </c>
      <c r="B1943">
        <v>2019</v>
      </c>
      <c r="C1943" s="10">
        <v>43449</v>
      </c>
      <c r="D1943" t="s">
        <v>140</v>
      </c>
      <c r="E1943" t="s">
        <v>91</v>
      </c>
      <c r="F1943">
        <v>3</v>
      </c>
      <c r="G1943">
        <v>4</v>
      </c>
      <c r="H1943" t="s">
        <v>174</v>
      </c>
      <c r="I1943" t="s">
        <v>37</v>
      </c>
      <c r="J1943">
        <v>10006552534</v>
      </c>
      <c r="K1943" s="19">
        <v>28.6</v>
      </c>
    </row>
    <row r="1944" spans="1:11" hidden="1" x14ac:dyDescent="0.35">
      <c r="A1944" t="s">
        <v>288</v>
      </c>
      <c r="B1944">
        <v>2019</v>
      </c>
      <c r="C1944" s="10">
        <v>43449</v>
      </c>
      <c r="D1944" t="s">
        <v>140</v>
      </c>
      <c r="E1944" t="s">
        <v>91</v>
      </c>
      <c r="F1944">
        <v>3</v>
      </c>
      <c r="G1944">
        <v>5</v>
      </c>
      <c r="H1944" t="s">
        <v>290</v>
      </c>
      <c r="I1944" t="s">
        <v>212</v>
      </c>
      <c r="J1944">
        <v>10006137252</v>
      </c>
      <c r="K1944" s="19">
        <v>28.7</v>
      </c>
    </row>
    <row r="1945" spans="1:11" hidden="1" x14ac:dyDescent="0.35">
      <c r="A1945" t="s">
        <v>288</v>
      </c>
      <c r="B1945">
        <v>2019</v>
      </c>
      <c r="C1945" s="10">
        <v>43449</v>
      </c>
      <c r="D1945" t="s">
        <v>140</v>
      </c>
      <c r="E1945" t="s">
        <v>91</v>
      </c>
      <c r="F1945">
        <v>3</v>
      </c>
      <c r="G1945">
        <v>6</v>
      </c>
      <c r="H1945" t="s">
        <v>209</v>
      </c>
      <c r="I1945" t="s">
        <v>198</v>
      </c>
      <c r="J1945">
        <v>10007772108</v>
      </c>
      <c r="K1945" s="19">
        <v>23.8</v>
      </c>
    </row>
    <row r="1946" spans="1:11" hidden="1" x14ac:dyDescent="0.35">
      <c r="A1946" t="s">
        <v>288</v>
      </c>
      <c r="B1946">
        <v>2019</v>
      </c>
      <c r="C1946" s="10">
        <v>43449</v>
      </c>
      <c r="D1946" t="s">
        <v>140</v>
      </c>
      <c r="E1946" t="s">
        <v>91</v>
      </c>
      <c r="F1946">
        <v>3</v>
      </c>
      <c r="G1946">
        <v>7</v>
      </c>
      <c r="H1946" t="s">
        <v>196</v>
      </c>
      <c r="I1946" t="s">
        <v>52</v>
      </c>
      <c r="J1946">
        <v>10004868370</v>
      </c>
      <c r="K1946" s="19">
        <v>30.9</v>
      </c>
    </row>
    <row r="1947" spans="1:11" hidden="1" x14ac:dyDescent="0.35">
      <c r="A1947" t="s">
        <v>288</v>
      </c>
      <c r="B1947">
        <v>2019</v>
      </c>
      <c r="C1947" s="10">
        <v>43449</v>
      </c>
      <c r="D1947" t="s">
        <v>140</v>
      </c>
      <c r="E1947" t="s">
        <v>91</v>
      </c>
      <c r="F1947">
        <v>4</v>
      </c>
      <c r="G1947">
        <v>1</v>
      </c>
      <c r="H1947" t="s">
        <v>112</v>
      </c>
      <c r="I1947" t="s">
        <v>113</v>
      </c>
      <c r="J1947">
        <v>10009967641</v>
      </c>
      <c r="K1947" s="19">
        <v>21.6</v>
      </c>
    </row>
    <row r="1948" spans="1:11" hidden="1" x14ac:dyDescent="0.35">
      <c r="A1948" t="s">
        <v>288</v>
      </c>
      <c r="B1948">
        <v>2019</v>
      </c>
      <c r="C1948" s="10">
        <v>43449</v>
      </c>
      <c r="D1948" t="s">
        <v>140</v>
      </c>
      <c r="E1948" t="s">
        <v>91</v>
      </c>
      <c r="F1948">
        <v>4</v>
      </c>
      <c r="G1948">
        <v>2</v>
      </c>
      <c r="H1948" t="s">
        <v>125</v>
      </c>
      <c r="I1948" t="s">
        <v>113</v>
      </c>
      <c r="J1948">
        <v>10017950943</v>
      </c>
      <c r="K1948" s="19">
        <v>21.8</v>
      </c>
    </row>
    <row r="1949" spans="1:11" hidden="1" x14ac:dyDescent="0.35">
      <c r="A1949" t="s">
        <v>288</v>
      </c>
      <c r="B1949">
        <v>2019</v>
      </c>
      <c r="C1949" s="10">
        <v>43449</v>
      </c>
      <c r="D1949" t="s">
        <v>140</v>
      </c>
      <c r="E1949" t="s">
        <v>91</v>
      </c>
      <c r="F1949">
        <v>4</v>
      </c>
      <c r="G1949">
        <v>3</v>
      </c>
      <c r="H1949" t="s">
        <v>143</v>
      </c>
      <c r="I1949" t="s">
        <v>95</v>
      </c>
      <c r="J1949">
        <v>10009181234</v>
      </c>
      <c r="K1949" s="19">
        <v>23.7</v>
      </c>
    </row>
    <row r="1950" spans="1:11" hidden="1" x14ac:dyDescent="0.35">
      <c r="A1950" t="s">
        <v>288</v>
      </c>
      <c r="B1950">
        <v>2019</v>
      </c>
      <c r="C1950" s="10">
        <v>43449</v>
      </c>
      <c r="D1950" t="s">
        <v>140</v>
      </c>
      <c r="E1950" t="s">
        <v>91</v>
      </c>
      <c r="F1950">
        <v>4</v>
      </c>
      <c r="G1950">
        <v>4</v>
      </c>
      <c r="H1950" t="s">
        <v>218</v>
      </c>
      <c r="I1950" t="s">
        <v>46</v>
      </c>
      <c r="J1950">
        <v>10006902239</v>
      </c>
      <c r="K1950" s="19">
        <v>27.4</v>
      </c>
    </row>
    <row r="1951" spans="1:11" hidden="1" x14ac:dyDescent="0.35">
      <c r="A1951" t="s">
        <v>288</v>
      </c>
      <c r="B1951">
        <v>2019</v>
      </c>
      <c r="C1951" s="10">
        <v>43449</v>
      </c>
      <c r="D1951" t="s">
        <v>140</v>
      </c>
      <c r="E1951" t="s">
        <v>91</v>
      </c>
      <c r="F1951">
        <v>4</v>
      </c>
      <c r="G1951">
        <v>5</v>
      </c>
      <c r="H1951" t="s">
        <v>258</v>
      </c>
      <c r="I1951" t="s">
        <v>256</v>
      </c>
      <c r="J1951">
        <v>10010797393</v>
      </c>
      <c r="K1951" s="19">
        <v>21.2</v>
      </c>
    </row>
    <row r="1952" spans="1:11" hidden="1" x14ac:dyDescent="0.35">
      <c r="A1952" t="s">
        <v>288</v>
      </c>
      <c r="B1952">
        <v>2019</v>
      </c>
      <c r="C1952" s="10">
        <v>43449</v>
      </c>
      <c r="D1952" t="s">
        <v>140</v>
      </c>
      <c r="E1952" t="s">
        <v>91</v>
      </c>
      <c r="F1952">
        <v>4</v>
      </c>
      <c r="G1952">
        <v>6</v>
      </c>
      <c r="H1952" t="s">
        <v>210</v>
      </c>
      <c r="I1952" t="s">
        <v>188</v>
      </c>
      <c r="J1952">
        <v>10009049979</v>
      </c>
      <c r="K1952" s="19">
        <v>23.7</v>
      </c>
    </row>
    <row r="1953" spans="1:11" hidden="1" x14ac:dyDescent="0.35">
      <c r="A1953" t="s">
        <v>288</v>
      </c>
      <c r="B1953">
        <v>2019</v>
      </c>
      <c r="C1953" s="10">
        <v>43449</v>
      </c>
      <c r="D1953" t="s">
        <v>140</v>
      </c>
      <c r="E1953" t="s">
        <v>91</v>
      </c>
      <c r="F1953">
        <v>4</v>
      </c>
      <c r="G1953">
        <v>7</v>
      </c>
      <c r="H1953" t="s">
        <v>283</v>
      </c>
      <c r="I1953" t="s">
        <v>284</v>
      </c>
      <c r="J1953">
        <v>10006319633</v>
      </c>
      <c r="K1953" s="19">
        <v>29</v>
      </c>
    </row>
    <row r="1954" spans="1:11" hidden="1" x14ac:dyDescent="0.35">
      <c r="A1954" t="s">
        <v>288</v>
      </c>
      <c r="B1954">
        <v>2019</v>
      </c>
      <c r="C1954" s="10">
        <v>43449</v>
      </c>
      <c r="D1954" t="s">
        <v>140</v>
      </c>
      <c r="E1954" t="s">
        <v>117</v>
      </c>
      <c r="F1954">
        <v>1</v>
      </c>
      <c r="G1954">
        <v>1</v>
      </c>
      <c r="H1954" t="s">
        <v>68</v>
      </c>
      <c r="I1954" t="s">
        <v>29</v>
      </c>
      <c r="J1954">
        <v>10006379247</v>
      </c>
      <c r="K1954" s="19">
        <v>28.7</v>
      </c>
    </row>
    <row r="1955" spans="1:11" hidden="1" x14ac:dyDescent="0.35">
      <c r="A1955" t="s">
        <v>288</v>
      </c>
      <c r="B1955">
        <v>2019</v>
      </c>
      <c r="C1955" s="10">
        <v>43449</v>
      </c>
      <c r="D1955" t="s">
        <v>140</v>
      </c>
      <c r="E1955" t="s">
        <v>117</v>
      </c>
      <c r="F1955">
        <v>1</v>
      </c>
      <c r="G1955">
        <v>2</v>
      </c>
      <c r="H1955" t="s">
        <v>218</v>
      </c>
      <c r="I1955" t="s">
        <v>46</v>
      </c>
      <c r="J1955">
        <v>10006902239</v>
      </c>
      <c r="K1955" s="19">
        <v>27.4</v>
      </c>
    </row>
    <row r="1956" spans="1:11" hidden="1" x14ac:dyDescent="0.35">
      <c r="A1956" t="s">
        <v>288</v>
      </c>
      <c r="B1956">
        <v>2019</v>
      </c>
      <c r="C1956" s="10">
        <v>43449</v>
      </c>
      <c r="D1956" t="s">
        <v>140</v>
      </c>
      <c r="E1956" t="s">
        <v>117</v>
      </c>
      <c r="F1956">
        <v>1</v>
      </c>
      <c r="G1956">
        <v>3</v>
      </c>
      <c r="H1956" t="s">
        <v>215</v>
      </c>
      <c r="I1956" t="s">
        <v>33</v>
      </c>
      <c r="J1956">
        <v>10009307435</v>
      </c>
      <c r="K1956" s="19">
        <v>26.7</v>
      </c>
    </row>
    <row r="1957" spans="1:11" hidden="1" x14ac:dyDescent="0.35">
      <c r="A1957" t="s">
        <v>288</v>
      </c>
      <c r="B1957">
        <v>2019</v>
      </c>
      <c r="C1957" s="10">
        <v>43449</v>
      </c>
      <c r="D1957" t="s">
        <v>140</v>
      </c>
      <c r="E1957" t="s">
        <v>117</v>
      </c>
      <c r="F1957">
        <v>1</v>
      </c>
      <c r="G1957">
        <v>4</v>
      </c>
      <c r="H1957" t="s">
        <v>290</v>
      </c>
      <c r="I1957" t="s">
        <v>212</v>
      </c>
      <c r="J1957">
        <v>10006137252</v>
      </c>
      <c r="K1957" s="19">
        <v>28.7</v>
      </c>
    </row>
    <row r="1958" spans="1:11" hidden="1" x14ac:dyDescent="0.35">
      <c r="A1958" t="s">
        <v>288</v>
      </c>
      <c r="B1958">
        <v>2019</v>
      </c>
      <c r="C1958" s="10">
        <v>43449</v>
      </c>
      <c r="D1958" t="s">
        <v>140</v>
      </c>
      <c r="E1958" t="s">
        <v>117</v>
      </c>
      <c r="F1958">
        <v>2</v>
      </c>
      <c r="G1958">
        <v>1</v>
      </c>
      <c r="H1958" t="s">
        <v>106</v>
      </c>
      <c r="I1958" t="s">
        <v>102</v>
      </c>
      <c r="J1958">
        <v>10006894559</v>
      </c>
      <c r="K1958" s="19">
        <v>26.3</v>
      </c>
    </row>
    <row r="1959" spans="1:11" hidden="1" x14ac:dyDescent="0.35">
      <c r="A1959" t="s">
        <v>288</v>
      </c>
      <c r="B1959">
        <v>2019</v>
      </c>
      <c r="C1959" s="10">
        <v>43449</v>
      </c>
      <c r="D1959" t="s">
        <v>140</v>
      </c>
      <c r="E1959" t="s">
        <v>117</v>
      </c>
      <c r="F1959">
        <v>2</v>
      </c>
      <c r="G1959">
        <v>2</v>
      </c>
      <c r="H1959" t="s">
        <v>174</v>
      </c>
      <c r="I1959" t="s">
        <v>37</v>
      </c>
      <c r="J1959">
        <v>10006552534</v>
      </c>
      <c r="K1959" s="19">
        <v>28.6</v>
      </c>
    </row>
    <row r="1960" spans="1:11" hidden="1" x14ac:dyDescent="0.35">
      <c r="A1960" t="s">
        <v>288</v>
      </c>
      <c r="B1960">
        <v>2019</v>
      </c>
      <c r="C1960" s="10">
        <v>43449</v>
      </c>
      <c r="D1960" t="s">
        <v>140</v>
      </c>
      <c r="E1960" t="s">
        <v>117</v>
      </c>
      <c r="F1960">
        <v>2</v>
      </c>
      <c r="G1960">
        <v>3</v>
      </c>
      <c r="H1960" t="s">
        <v>201</v>
      </c>
      <c r="I1960" t="s">
        <v>39</v>
      </c>
      <c r="J1960">
        <v>10007947011</v>
      </c>
      <c r="K1960" s="19">
        <v>24.1</v>
      </c>
    </row>
    <row r="1961" spans="1:11" hidden="1" x14ac:dyDescent="0.35">
      <c r="A1961" t="s">
        <v>288</v>
      </c>
      <c r="B1961">
        <v>2019</v>
      </c>
      <c r="C1961" s="10">
        <v>43449</v>
      </c>
      <c r="D1961" t="s">
        <v>140</v>
      </c>
      <c r="E1961" t="s">
        <v>117</v>
      </c>
      <c r="F1961">
        <v>2</v>
      </c>
      <c r="G1961">
        <v>4</v>
      </c>
      <c r="H1961" t="s">
        <v>282</v>
      </c>
      <c r="I1961" t="s">
        <v>224</v>
      </c>
      <c r="J1961">
        <v>10008108574</v>
      </c>
      <c r="K1961" s="19">
        <v>24.6</v>
      </c>
    </row>
    <row r="1962" spans="1:11" hidden="1" x14ac:dyDescent="0.35">
      <c r="A1962" t="s">
        <v>288</v>
      </c>
      <c r="B1962">
        <v>2019</v>
      </c>
      <c r="C1962" s="10">
        <v>43449</v>
      </c>
      <c r="D1962" t="s">
        <v>140</v>
      </c>
      <c r="E1962" t="s">
        <v>117</v>
      </c>
      <c r="F1962">
        <v>2</v>
      </c>
      <c r="G1962">
        <v>5</v>
      </c>
      <c r="H1962" t="s">
        <v>283</v>
      </c>
      <c r="I1962" t="s">
        <v>284</v>
      </c>
      <c r="J1962">
        <v>10006319633</v>
      </c>
      <c r="K1962" s="19">
        <v>29</v>
      </c>
    </row>
    <row r="1963" spans="1:11" hidden="1" x14ac:dyDescent="0.35">
      <c r="A1963" t="s">
        <v>288</v>
      </c>
      <c r="B1963">
        <v>2019</v>
      </c>
      <c r="C1963" s="10">
        <v>43449</v>
      </c>
      <c r="D1963" t="s">
        <v>140</v>
      </c>
      <c r="E1963" t="s">
        <v>117</v>
      </c>
      <c r="F1963">
        <v>3</v>
      </c>
      <c r="G1963">
        <v>1</v>
      </c>
      <c r="H1963" t="s">
        <v>196</v>
      </c>
      <c r="I1963" t="s">
        <v>52</v>
      </c>
      <c r="J1963">
        <v>10004868370</v>
      </c>
      <c r="K1963" s="19">
        <v>30.9</v>
      </c>
    </row>
    <row r="1964" spans="1:11" hidden="1" x14ac:dyDescent="0.35">
      <c r="A1964" t="s">
        <v>288</v>
      </c>
      <c r="B1964">
        <v>2019</v>
      </c>
      <c r="C1964" s="10">
        <v>43449</v>
      </c>
      <c r="D1964" t="s">
        <v>140</v>
      </c>
      <c r="E1964" t="s">
        <v>117</v>
      </c>
      <c r="F1964">
        <v>3</v>
      </c>
      <c r="G1964">
        <v>2</v>
      </c>
      <c r="H1964" t="s">
        <v>289</v>
      </c>
      <c r="I1964" t="s">
        <v>207</v>
      </c>
      <c r="J1964">
        <v>10002418415</v>
      </c>
      <c r="K1964" s="19">
        <v>36.299999999999997</v>
      </c>
    </row>
    <row r="1965" spans="1:11" hidden="1" x14ac:dyDescent="0.35">
      <c r="A1965" t="s">
        <v>288</v>
      </c>
      <c r="B1965">
        <v>2019</v>
      </c>
      <c r="C1965" s="10">
        <v>43449</v>
      </c>
      <c r="D1965" t="s">
        <v>140</v>
      </c>
      <c r="E1965" t="s">
        <v>117</v>
      </c>
      <c r="F1965">
        <v>3</v>
      </c>
      <c r="G1965">
        <v>3</v>
      </c>
      <c r="H1965" t="s">
        <v>210</v>
      </c>
      <c r="I1965" t="s">
        <v>188</v>
      </c>
      <c r="J1965">
        <v>10009049979</v>
      </c>
      <c r="K1965" s="19">
        <v>23.7</v>
      </c>
    </row>
    <row r="1966" spans="1:11" hidden="1" x14ac:dyDescent="0.35">
      <c r="A1966" t="s">
        <v>288</v>
      </c>
      <c r="B1966">
        <v>2019</v>
      </c>
      <c r="C1966" s="10">
        <v>43449</v>
      </c>
      <c r="D1966" t="s">
        <v>140</v>
      </c>
      <c r="E1966" t="s">
        <v>117</v>
      </c>
      <c r="F1966">
        <v>3</v>
      </c>
      <c r="G1966">
        <v>4</v>
      </c>
      <c r="H1966" t="s">
        <v>171</v>
      </c>
      <c r="I1966" t="s">
        <v>82</v>
      </c>
      <c r="J1966">
        <v>10007073506</v>
      </c>
      <c r="K1966" s="19">
        <v>28.5</v>
      </c>
    </row>
    <row r="1967" spans="1:11" hidden="1" x14ac:dyDescent="0.35">
      <c r="A1967" t="s">
        <v>288</v>
      </c>
      <c r="B1967">
        <v>2019</v>
      </c>
      <c r="C1967" s="10">
        <v>43449</v>
      </c>
      <c r="D1967" t="s">
        <v>140</v>
      </c>
      <c r="E1967" t="s">
        <v>117</v>
      </c>
      <c r="F1967">
        <v>3</v>
      </c>
      <c r="G1967">
        <v>5</v>
      </c>
      <c r="H1967" t="s">
        <v>153</v>
      </c>
      <c r="I1967" t="s">
        <v>154</v>
      </c>
      <c r="J1967">
        <v>10004717719</v>
      </c>
      <c r="K1967" s="19">
        <v>30</v>
      </c>
    </row>
    <row r="1968" spans="1:11" hidden="1" x14ac:dyDescent="0.35">
      <c r="A1968" t="s">
        <v>288</v>
      </c>
      <c r="B1968">
        <v>2019</v>
      </c>
      <c r="C1968" s="10">
        <v>43449</v>
      </c>
      <c r="D1968" t="s">
        <v>140</v>
      </c>
      <c r="E1968" t="s">
        <v>117</v>
      </c>
      <c r="F1968">
        <v>4</v>
      </c>
      <c r="G1968">
        <v>1</v>
      </c>
      <c r="H1968" t="s">
        <v>183</v>
      </c>
      <c r="I1968" t="s">
        <v>33</v>
      </c>
      <c r="J1968">
        <v>10007212639</v>
      </c>
      <c r="K1968" s="19">
        <v>27.4</v>
      </c>
    </row>
    <row r="1969" spans="1:11" hidden="1" x14ac:dyDescent="0.35">
      <c r="A1969" t="s">
        <v>288</v>
      </c>
      <c r="B1969">
        <v>2019</v>
      </c>
      <c r="C1969" s="10">
        <v>43449</v>
      </c>
      <c r="D1969" t="s">
        <v>140</v>
      </c>
      <c r="E1969" t="s">
        <v>117</v>
      </c>
      <c r="F1969">
        <v>4</v>
      </c>
      <c r="G1969">
        <v>2</v>
      </c>
      <c r="H1969" t="s">
        <v>209</v>
      </c>
      <c r="I1969" t="s">
        <v>198</v>
      </c>
      <c r="J1969">
        <v>10007772108</v>
      </c>
      <c r="K1969" s="19">
        <v>23.8</v>
      </c>
    </row>
    <row r="1970" spans="1:11" hidden="1" x14ac:dyDescent="0.35">
      <c r="A1970" t="s">
        <v>288</v>
      </c>
      <c r="B1970">
        <v>2019</v>
      </c>
      <c r="C1970" s="10">
        <v>43449</v>
      </c>
      <c r="D1970" t="s">
        <v>140</v>
      </c>
      <c r="E1970" t="s">
        <v>117</v>
      </c>
      <c r="F1970">
        <v>4</v>
      </c>
      <c r="G1970">
        <v>3</v>
      </c>
      <c r="H1970" t="s">
        <v>234</v>
      </c>
      <c r="I1970" t="s">
        <v>25</v>
      </c>
      <c r="J1970">
        <v>10006073493</v>
      </c>
      <c r="K1970" s="19">
        <v>29</v>
      </c>
    </row>
    <row r="1971" spans="1:11" hidden="1" x14ac:dyDescent="0.35">
      <c r="A1971" t="s">
        <v>288</v>
      </c>
      <c r="B1971">
        <v>2019</v>
      </c>
      <c r="C1971" s="10">
        <v>43449</v>
      </c>
      <c r="D1971" t="s">
        <v>140</v>
      </c>
      <c r="E1971" t="s">
        <v>117</v>
      </c>
      <c r="F1971">
        <v>4</v>
      </c>
      <c r="G1971">
        <v>4</v>
      </c>
      <c r="H1971" t="s">
        <v>258</v>
      </c>
      <c r="I1971" t="s">
        <v>256</v>
      </c>
      <c r="J1971">
        <v>10010797393</v>
      </c>
      <c r="K1971" s="19">
        <v>21.2</v>
      </c>
    </row>
    <row r="1972" spans="1:11" hidden="1" x14ac:dyDescent="0.35">
      <c r="A1972" t="s">
        <v>288</v>
      </c>
      <c r="B1972">
        <v>2019</v>
      </c>
      <c r="C1972" s="10">
        <v>43449</v>
      </c>
      <c r="D1972" t="s">
        <v>140</v>
      </c>
      <c r="E1972" t="s">
        <v>117</v>
      </c>
      <c r="F1972">
        <v>4</v>
      </c>
      <c r="G1972">
        <v>5</v>
      </c>
      <c r="H1972" t="s">
        <v>143</v>
      </c>
      <c r="I1972" t="s">
        <v>95</v>
      </c>
      <c r="J1972">
        <v>10009181234</v>
      </c>
      <c r="K1972" s="19">
        <v>23.7</v>
      </c>
    </row>
    <row r="1973" spans="1:11" hidden="1" x14ac:dyDescent="0.35">
      <c r="A1973" t="s">
        <v>288</v>
      </c>
      <c r="B1973">
        <v>2019</v>
      </c>
      <c r="C1973" s="10">
        <v>43449</v>
      </c>
      <c r="D1973" t="s">
        <v>140</v>
      </c>
      <c r="E1973" t="s">
        <v>119</v>
      </c>
      <c r="F1973">
        <v>1</v>
      </c>
      <c r="G1973">
        <v>1</v>
      </c>
      <c r="H1973" t="s">
        <v>200</v>
      </c>
      <c r="I1973" t="s">
        <v>23</v>
      </c>
      <c r="J1973">
        <v>10006900421</v>
      </c>
      <c r="K1973" s="19">
        <v>26</v>
      </c>
    </row>
    <row r="1974" spans="1:11" hidden="1" x14ac:dyDescent="0.35">
      <c r="A1974" t="s">
        <v>288</v>
      </c>
      <c r="B1974">
        <v>2019</v>
      </c>
      <c r="C1974" s="10">
        <v>43449</v>
      </c>
      <c r="D1974" t="s">
        <v>140</v>
      </c>
      <c r="E1974" t="s">
        <v>119</v>
      </c>
      <c r="F1974">
        <v>1</v>
      </c>
      <c r="G1974">
        <v>2</v>
      </c>
      <c r="H1974" t="s">
        <v>112</v>
      </c>
      <c r="I1974" t="s">
        <v>113</v>
      </c>
      <c r="J1974">
        <v>10009967641</v>
      </c>
      <c r="K1974" s="19">
        <v>21.6</v>
      </c>
    </row>
    <row r="1975" spans="1:11" hidden="1" x14ac:dyDescent="0.35">
      <c r="A1975" t="s">
        <v>288</v>
      </c>
      <c r="B1975">
        <v>2019</v>
      </c>
      <c r="C1975" s="10">
        <v>43449</v>
      </c>
      <c r="D1975" t="s">
        <v>140</v>
      </c>
      <c r="E1975" t="s">
        <v>119</v>
      </c>
      <c r="F1975">
        <v>1</v>
      </c>
      <c r="G1975">
        <v>3</v>
      </c>
      <c r="H1975" t="s">
        <v>103</v>
      </c>
      <c r="I1975" t="s">
        <v>104</v>
      </c>
      <c r="J1975">
        <v>10009010876</v>
      </c>
      <c r="K1975" s="19">
        <v>24.9</v>
      </c>
    </row>
    <row r="1976" spans="1:11" hidden="1" x14ac:dyDescent="0.35">
      <c r="A1976" t="s">
        <v>288</v>
      </c>
      <c r="B1976">
        <v>2019</v>
      </c>
      <c r="C1976" s="10">
        <v>43449</v>
      </c>
      <c r="D1976" t="s">
        <v>140</v>
      </c>
      <c r="E1976" t="s">
        <v>119</v>
      </c>
      <c r="F1976">
        <v>1</v>
      </c>
      <c r="G1976">
        <v>4</v>
      </c>
      <c r="H1976" t="s">
        <v>213</v>
      </c>
      <c r="I1976" t="s">
        <v>42</v>
      </c>
      <c r="J1976">
        <v>10006422895</v>
      </c>
      <c r="K1976" s="19">
        <v>27.6</v>
      </c>
    </row>
    <row r="1977" spans="1:11" hidden="1" x14ac:dyDescent="0.35">
      <c r="A1977" t="s">
        <v>288</v>
      </c>
      <c r="B1977">
        <v>2019</v>
      </c>
      <c r="C1977" s="10">
        <v>43449</v>
      </c>
      <c r="D1977" t="s">
        <v>140</v>
      </c>
      <c r="E1977" t="s">
        <v>119</v>
      </c>
      <c r="F1977">
        <v>1</v>
      </c>
      <c r="G1977">
        <v>5</v>
      </c>
      <c r="H1977" t="s">
        <v>68</v>
      </c>
      <c r="I1977" t="s">
        <v>29</v>
      </c>
      <c r="J1977">
        <v>10006379247</v>
      </c>
      <c r="K1977" s="19">
        <v>28.7</v>
      </c>
    </row>
    <row r="1978" spans="1:11" hidden="1" x14ac:dyDescent="0.35">
      <c r="A1978" t="s">
        <v>288</v>
      </c>
      <c r="B1978">
        <v>2019</v>
      </c>
      <c r="C1978" s="10">
        <v>43449</v>
      </c>
      <c r="D1978" t="s">
        <v>140</v>
      </c>
      <c r="E1978" t="s">
        <v>119</v>
      </c>
      <c r="F1978">
        <v>1</v>
      </c>
      <c r="G1978">
        <v>6</v>
      </c>
      <c r="H1978" t="s">
        <v>183</v>
      </c>
      <c r="I1978" t="s">
        <v>33</v>
      </c>
      <c r="J1978">
        <v>10007212639</v>
      </c>
      <c r="K1978" s="19">
        <v>27.4</v>
      </c>
    </row>
    <row r="1979" spans="1:11" hidden="1" x14ac:dyDescent="0.35">
      <c r="A1979" t="s">
        <v>288</v>
      </c>
      <c r="B1979">
        <v>2019</v>
      </c>
      <c r="C1979" s="10">
        <v>43449</v>
      </c>
      <c r="D1979" t="s">
        <v>140</v>
      </c>
      <c r="E1979" t="s">
        <v>119</v>
      </c>
      <c r="F1979">
        <v>2</v>
      </c>
      <c r="G1979">
        <v>1</v>
      </c>
      <c r="H1979" t="s">
        <v>196</v>
      </c>
      <c r="I1979" t="s">
        <v>52</v>
      </c>
      <c r="J1979">
        <v>10004868370</v>
      </c>
      <c r="K1979" s="19">
        <v>30.9</v>
      </c>
    </row>
    <row r="1980" spans="1:11" hidden="1" x14ac:dyDescent="0.35">
      <c r="A1980" t="s">
        <v>288</v>
      </c>
      <c r="B1980">
        <v>2019</v>
      </c>
      <c r="C1980" s="10">
        <v>43449</v>
      </c>
      <c r="D1980" t="s">
        <v>140</v>
      </c>
      <c r="E1980" t="s">
        <v>119</v>
      </c>
      <c r="F1980">
        <v>2</v>
      </c>
      <c r="G1980">
        <v>2</v>
      </c>
      <c r="H1980" t="s">
        <v>96</v>
      </c>
      <c r="I1980" t="s">
        <v>27</v>
      </c>
      <c r="J1980">
        <v>10015683567</v>
      </c>
      <c r="K1980" s="19">
        <v>19.899999999999999</v>
      </c>
    </row>
    <row r="1981" spans="1:11" hidden="1" x14ac:dyDescent="0.35">
      <c r="A1981" t="s">
        <v>288</v>
      </c>
      <c r="B1981">
        <v>2019</v>
      </c>
      <c r="C1981" s="10">
        <v>43449</v>
      </c>
      <c r="D1981" t="s">
        <v>140</v>
      </c>
      <c r="E1981" t="s">
        <v>119</v>
      </c>
      <c r="F1981">
        <v>2</v>
      </c>
      <c r="G1981">
        <v>3</v>
      </c>
      <c r="H1981" t="s">
        <v>219</v>
      </c>
      <c r="I1981" t="s">
        <v>23</v>
      </c>
      <c r="J1981">
        <v>10050887493</v>
      </c>
      <c r="K1981" s="19">
        <v>35.299999999999997</v>
      </c>
    </row>
    <row r="1982" spans="1:11" hidden="1" x14ac:dyDescent="0.35">
      <c r="A1982" t="s">
        <v>288</v>
      </c>
      <c r="B1982">
        <v>2019</v>
      </c>
      <c r="C1982" s="10">
        <v>43449</v>
      </c>
      <c r="D1982" t="s">
        <v>140</v>
      </c>
      <c r="E1982" t="s">
        <v>119</v>
      </c>
      <c r="F1982">
        <v>2</v>
      </c>
      <c r="G1982">
        <v>4</v>
      </c>
      <c r="H1982" t="s">
        <v>125</v>
      </c>
      <c r="I1982" t="s">
        <v>113</v>
      </c>
      <c r="J1982">
        <v>10017950943</v>
      </c>
      <c r="K1982" s="19">
        <v>21.8</v>
      </c>
    </row>
    <row r="1983" spans="1:11" hidden="1" x14ac:dyDescent="0.35">
      <c r="A1983" t="s">
        <v>288</v>
      </c>
      <c r="B1983">
        <v>2019</v>
      </c>
      <c r="C1983" s="10">
        <v>43449</v>
      </c>
      <c r="D1983" t="s">
        <v>140</v>
      </c>
      <c r="E1983" t="s">
        <v>119</v>
      </c>
      <c r="F1983">
        <v>2</v>
      </c>
      <c r="G1983">
        <v>5</v>
      </c>
      <c r="H1983" t="s">
        <v>100</v>
      </c>
      <c r="I1983" t="s">
        <v>44</v>
      </c>
      <c r="J1983">
        <v>10010830840</v>
      </c>
      <c r="K1983" s="19">
        <v>20.100000000000001</v>
      </c>
    </row>
    <row r="1984" spans="1:11" hidden="1" x14ac:dyDescent="0.35">
      <c r="A1984" t="s">
        <v>288</v>
      </c>
      <c r="B1984">
        <v>2019</v>
      </c>
      <c r="C1984" s="10">
        <v>43449</v>
      </c>
      <c r="D1984" t="s">
        <v>140</v>
      </c>
      <c r="E1984" t="s">
        <v>119</v>
      </c>
      <c r="F1984">
        <v>2</v>
      </c>
      <c r="G1984">
        <v>6</v>
      </c>
      <c r="H1984" t="s">
        <v>106</v>
      </c>
      <c r="I1984" t="s">
        <v>102</v>
      </c>
      <c r="J1984">
        <v>10006894559</v>
      </c>
      <c r="K1984" s="19">
        <v>26.3</v>
      </c>
    </row>
    <row r="1985" spans="1:11" hidden="1" x14ac:dyDescent="0.35">
      <c r="A1985" t="s">
        <v>288</v>
      </c>
      <c r="B1985">
        <v>2019</v>
      </c>
      <c r="C1985" s="10">
        <v>43449</v>
      </c>
      <c r="D1985" t="s">
        <v>140</v>
      </c>
      <c r="E1985" t="s">
        <v>121</v>
      </c>
      <c r="F1985">
        <v>1</v>
      </c>
      <c r="G1985">
        <v>1</v>
      </c>
      <c r="H1985" t="s">
        <v>200</v>
      </c>
      <c r="I1985" t="s">
        <v>23</v>
      </c>
      <c r="J1985">
        <v>10006900421</v>
      </c>
      <c r="K1985" s="19">
        <v>26</v>
      </c>
    </row>
    <row r="1986" spans="1:11" hidden="1" x14ac:dyDescent="0.35">
      <c r="A1986" t="s">
        <v>288</v>
      </c>
      <c r="B1986">
        <v>2019</v>
      </c>
      <c r="C1986" s="10">
        <v>43449</v>
      </c>
      <c r="D1986" t="s">
        <v>140</v>
      </c>
      <c r="E1986" t="s">
        <v>121</v>
      </c>
      <c r="F1986">
        <v>1</v>
      </c>
      <c r="G1986">
        <v>2</v>
      </c>
      <c r="H1986" t="s">
        <v>196</v>
      </c>
      <c r="I1986" t="s">
        <v>52</v>
      </c>
      <c r="J1986">
        <v>10004868370</v>
      </c>
      <c r="K1986" s="19">
        <v>30.9</v>
      </c>
    </row>
    <row r="1987" spans="1:11" hidden="1" x14ac:dyDescent="0.35">
      <c r="A1987" t="s">
        <v>288</v>
      </c>
      <c r="B1987">
        <v>2019</v>
      </c>
      <c r="C1987" s="10">
        <v>43449</v>
      </c>
      <c r="D1987" t="s">
        <v>140</v>
      </c>
      <c r="E1987" t="s">
        <v>121</v>
      </c>
      <c r="F1987">
        <v>1</v>
      </c>
      <c r="G1987">
        <v>3</v>
      </c>
      <c r="H1987" t="s">
        <v>219</v>
      </c>
      <c r="I1987" t="s">
        <v>23</v>
      </c>
      <c r="J1987">
        <v>10050887493</v>
      </c>
      <c r="K1987" s="19">
        <v>35.299999999999997</v>
      </c>
    </row>
    <row r="1988" spans="1:11" hidden="1" x14ac:dyDescent="0.35">
      <c r="A1988" t="s">
        <v>288</v>
      </c>
      <c r="B1988">
        <v>2019</v>
      </c>
      <c r="C1988" s="10">
        <v>43449</v>
      </c>
      <c r="D1988" t="s">
        <v>140</v>
      </c>
      <c r="E1988" t="s">
        <v>121</v>
      </c>
      <c r="F1988">
        <v>1</v>
      </c>
      <c r="G1988">
        <v>4</v>
      </c>
      <c r="H1988" t="s">
        <v>112</v>
      </c>
      <c r="I1988" t="s">
        <v>113</v>
      </c>
      <c r="J1988">
        <v>10009967641</v>
      </c>
      <c r="K1988" s="19">
        <v>21.6</v>
      </c>
    </row>
    <row r="1989" spans="1:11" hidden="1" x14ac:dyDescent="0.35">
      <c r="A1989" t="s">
        <v>288</v>
      </c>
      <c r="B1989">
        <v>2019</v>
      </c>
      <c r="C1989" s="10">
        <v>43449</v>
      </c>
      <c r="D1989" t="s">
        <v>140</v>
      </c>
      <c r="E1989" t="s">
        <v>121</v>
      </c>
      <c r="F1989">
        <v>1</v>
      </c>
      <c r="G1989">
        <v>5</v>
      </c>
      <c r="H1989" t="s">
        <v>103</v>
      </c>
      <c r="I1989" t="s">
        <v>104</v>
      </c>
      <c r="J1989">
        <v>10009010876</v>
      </c>
      <c r="K1989" s="19">
        <v>24.9</v>
      </c>
    </row>
    <row r="1990" spans="1:11" hidden="1" x14ac:dyDescent="0.35">
      <c r="A1990" t="s">
        <v>288</v>
      </c>
      <c r="B1990">
        <v>2019</v>
      </c>
      <c r="C1990" s="10">
        <v>43449</v>
      </c>
      <c r="D1990" t="s">
        <v>140</v>
      </c>
      <c r="E1990" t="s">
        <v>121</v>
      </c>
      <c r="F1990">
        <v>1</v>
      </c>
      <c r="G1990">
        <v>6</v>
      </c>
      <c r="H1990" t="s">
        <v>96</v>
      </c>
      <c r="I1990" t="s">
        <v>27</v>
      </c>
      <c r="J1990">
        <v>10015683567</v>
      </c>
      <c r="K1990" s="19">
        <v>19.899999999999999</v>
      </c>
    </row>
    <row r="1991" spans="1:11" hidden="1" x14ac:dyDescent="0.35">
      <c r="A1991" t="s">
        <v>288</v>
      </c>
      <c r="B1991">
        <v>2019</v>
      </c>
      <c r="C1991" s="10">
        <v>43449</v>
      </c>
      <c r="D1991" t="s">
        <v>140</v>
      </c>
      <c r="E1991" t="s">
        <v>121</v>
      </c>
      <c r="F1991">
        <v>2</v>
      </c>
      <c r="G1991">
        <v>1</v>
      </c>
      <c r="H1991" t="s">
        <v>106</v>
      </c>
      <c r="I1991" t="s">
        <v>102</v>
      </c>
      <c r="J1991">
        <v>10006894559</v>
      </c>
      <c r="K1991" s="19">
        <v>26.3</v>
      </c>
    </row>
    <row r="1992" spans="1:11" hidden="1" x14ac:dyDescent="0.35">
      <c r="A1992" t="s">
        <v>288</v>
      </c>
      <c r="B1992">
        <v>2019</v>
      </c>
      <c r="C1992" s="10">
        <v>43449</v>
      </c>
      <c r="D1992" t="s">
        <v>140</v>
      </c>
      <c r="E1992" t="s">
        <v>121</v>
      </c>
      <c r="F1992">
        <v>2</v>
      </c>
      <c r="G1992">
        <v>2</v>
      </c>
      <c r="H1992" t="s">
        <v>213</v>
      </c>
      <c r="I1992" t="s">
        <v>42</v>
      </c>
      <c r="J1992">
        <v>10006422895</v>
      </c>
      <c r="K1992" s="19">
        <v>27.6</v>
      </c>
    </row>
    <row r="1993" spans="1:11" hidden="1" x14ac:dyDescent="0.35">
      <c r="A1993" t="s">
        <v>288</v>
      </c>
      <c r="B1993">
        <v>2019</v>
      </c>
      <c r="C1993" s="10">
        <v>43449</v>
      </c>
      <c r="D1993" t="s">
        <v>140</v>
      </c>
      <c r="E1993" t="s">
        <v>121</v>
      </c>
      <c r="F1993">
        <v>2</v>
      </c>
      <c r="G1993">
        <v>3</v>
      </c>
      <c r="H1993" t="s">
        <v>100</v>
      </c>
      <c r="I1993" t="s">
        <v>44</v>
      </c>
      <c r="J1993">
        <v>10010830840</v>
      </c>
      <c r="K1993" s="19">
        <v>20.100000000000001</v>
      </c>
    </row>
    <row r="1994" spans="1:11" hidden="1" x14ac:dyDescent="0.35">
      <c r="A1994" t="s">
        <v>288</v>
      </c>
      <c r="B1994">
        <v>2019</v>
      </c>
      <c r="C1994" s="10">
        <v>43449</v>
      </c>
      <c r="D1994" t="s">
        <v>140</v>
      </c>
      <c r="E1994" t="s">
        <v>121</v>
      </c>
      <c r="F1994">
        <v>2</v>
      </c>
      <c r="G1994">
        <v>4</v>
      </c>
      <c r="H1994" t="s">
        <v>68</v>
      </c>
      <c r="I1994" t="s">
        <v>29</v>
      </c>
      <c r="J1994">
        <v>10006379247</v>
      </c>
      <c r="K1994" s="19">
        <v>28.7</v>
      </c>
    </row>
    <row r="1995" spans="1:11" hidden="1" x14ac:dyDescent="0.35">
      <c r="A1995" t="s">
        <v>288</v>
      </c>
      <c r="B1995">
        <v>2019</v>
      </c>
      <c r="C1995" s="10">
        <v>43449</v>
      </c>
      <c r="D1995" t="s">
        <v>140</v>
      </c>
      <c r="E1995" t="s">
        <v>121</v>
      </c>
      <c r="F1995">
        <v>2</v>
      </c>
      <c r="G1995">
        <v>5</v>
      </c>
      <c r="H1995" t="s">
        <v>125</v>
      </c>
      <c r="I1995" t="s">
        <v>113</v>
      </c>
      <c r="J1995">
        <v>10017950943</v>
      </c>
      <c r="K1995" s="19">
        <v>21.8</v>
      </c>
    </row>
    <row r="1996" spans="1:11" hidden="1" x14ac:dyDescent="0.35">
      <c r="A1996" t="s">
        <v>288</v>
      </c>
      <c r="B1996">
        <v>2019</v>
      </c>
      <c r="C1996" s="10">
        <v>43449</v>
      </c>
      <c r="D1996" t="s">
        <v>140</v>
      </c>
      <c r="E1996" t="s">
        <v>121</v>
      </c>
      <c r="F1996">
        <v>2</v>
      </c>
      <c r="G1996">
        <v>6</v>
      </c>
      <c r="H1996" t="s">
        <v>183</v>
      </c>
      <c r="I1996" t="s">
        <v>33</v>
      </c>
      <c r="J1996">
        <v>10007212639</v>
      </c>
      <c r="K1996" s="19">
        <v>27.4</v>
      </c>
    </row>
    <row r="1997" spans="1:11" hidden="1" x14ac:dyDescent="0.35">
      <c r="A1997" t="s">
        <v>217</v>
      </c>
      <c r="B1997">
        <v>2019</v>
      </c>
      <c r="C1997" s="10">
        <v>43435</v>
      </c>
      <c r="D1997" t="s">
        <v>140</v>
      </c>
      <c r="E1997" t="s">
        <v>91</v>
      </c>
      <c r="F1997">
        <v>1</v>
      </c>
      <c r="G1997">
        <v>1</v>
      </c>
      <c r="H1997" t="s">
        <v>289</v>
      </c>
      <c r="I1997" t="s">
        <v>207</v>
      </c>
      <c r="J1997">
        <v>10002418415</v>
      </c>
      <c r="K1997" s="19">
        <v>36.299999999999997</v>
      </c>
    </row>
    <row r="1998" spans="1:11" hidden="1" x14ac:dyDescent="0.35">
      <c r="A1998" t="s">
        <v>217</v>
      </c>
      <c r="B1998">
        <v>2019</v>
      </c>
      <c r="C1998" s="10">
        <v>43435</v>
      </c>
      <c r="D1998" t="s">
        <v>140</v>
      </c>
      <c r="E1998" t="s">
        <v>91</v>
      </c>
      <c r="F1998">
        <v>1</v>
      </c>
      <c r="G1998">
        <v>2</v>
      </c>
      <c r="H1998" t="s">
        <v>103</v>
      </c>
      <c r="I1998" t="s">
        <v>104</v>
      </c>
      <c r="J1998">
        <v>10009010876</v>
      </c>
      <c r="K1998" s="19">
        <v>24.8</v>
      </c>
    </row>
    <row r="1999" spans="1:11" hidden="1" x14ac:dyDescent="0.35">
      <c r="A1999" t="s">
        <v>217</v>
      </c>
      <c r="B1999">
        <v>2019</v>
      </c>
      <c r="C1999" s="10">
        <v>43435</v>
      </c>
      <c r="D1999" t="s">
        <v>140</v>
      </c>
      <c r="E1999" t="s">
        <v>91</v>
      </c>
      <c r="F1999">
        <v>1</v>
      </c>
      <c r="G1999">
        <v>3</v>
      </c>
      <c r="H1999" t="s">
        <v>287</v>
      </c>
      <c r="I1999" t="s">
        <v>31</v>
      </c>
      <c r="J1999">
        <v>10003349716</v>
      </c>
      <c r="K1999" s="19">
        <v>33.6</v>
      </c>
    </row>
    <row r="2000" spans="1:11" hidden="1" x14ac:dyDescent="0.35">
      <c r="A2000" t="s">
        <v>217</v>
      </c>
      <c r="B2000">
        <v>2019</v>
      </c>
      <c r="C2000" s="10">
        <v>43435</v>
      </c>
      <c r="D2000" t="s">
        <v>140</v>
      </c>
      <c r="E2000" t="s">
        <v>91</v>
      </c>
      <c r="F2000">
        <v>1</v>
      </c>
      <c r="G2000">
        <v>4</v>
      </c>
      <c r="H2000" t="s">
        <v>143</v>
      </c>
      <c r="I2000" t="s">
        <v>95</v>
      </c>
      <c r="J2000">
        <v>10009181234</v>
      </c>
      <c r="K2000" s="19">
        <v>23.7</v>
      </c>
    </row>
    <row r="2001" spans="1:11" hidden="1" x14ac:dyDescent="0.35">
      <c r="A2001" t="s">
        <v>217</v>
      </c>
      <c r="B2001">
        <v>2019</v>
      </c>
      <c r="C2001" s="10">
        <v>43435</v>
      </c>
      <c r="D2001" t="s">
        <v>140</v>
      </c>
      <c r="E2001" t="s">
        <v>91</v>
      </c>
      <c r="F2001">
        <v>2</v>
      </c>
      <c r="G2001">
        <v>1</v>
      </c>
      <c r="H2001" t="s">
        <v>100</v>
      </c>
      <c r="I2001" t="s">
        <v>44</v>
      </c>
      <c r="J2001">
        <v>10010830840</v>
      </c>
      <c r="K2001" s="19">
        <v>20.100000000000001</v>
      </c>
    </row>
    <row r="2002" spans="1:11" hidden="1" x14ac:dyDescent="0.35">
      <c r="A2002" t="s">
        <v>217</v>
      </c>
      <c r="B2002">
        <v>2019</v>
      </c>
      <c r="C2002" s="10">
        <v>43435</v>
      </c>
      <c r="D2002" t="s">
        <v>140</v>
      </c>
      <c r="E2002" t="s">
        <v>91</v>
      </c>
      <c r="F2002">
        <v>2</v>
      </c>
      <c r="G2002">
        <v>2</v>
      </c>
      <c r="H2002" t="s">
        <v>203</v>
      </c>
      <c r="I2002" t="s">
        <v>198</v>
      </c>
      <c r="J2002">
        <v>10051694112</v>
      </c>
      <c r="K2002" s="19">
        <v>31.9</v>
      </c>
    </row>
    <row r="2003" spans="1:11" hidden="1" x14ac:dyDescent="0.35">
      <c r="A2003" t="s">
        <v>217</v>
      </c>
      <c r="B2003">
        <v>2019</v>
      </c>
      <c r="C2003" s="10">
        <v>43435</v>
      </c>
      <c r="D2003" t="s">
        <v>140</v>
      </c>
      <c r="E2003" t="s">
        <v>91</v>
      </c>
      <c r="F2003">
        <v>2</v>
      </c>
      <c r="G2003">
        <v>3</v>
      </c>
      <c r="H2003" t="s">
        <v>92</v>
      </c>
      <c r="I2003" t="s">
        <v>23</v>
      </c>
      <c r="J2003">
        <v>10009535686</v>
      </c>
      <c r="K2003" s="19">
        <v>21.7</v>
      </c>
    </row>
    <row r="2004" spans="1:11" hidden="1" x14ac:dyDescent="0.35">
      <c r="A2004" t="s">
        <v>217</v>
      </c>
      <c r="B2004">
        <v>2019</v>
      </c>
      <c r="C2004" s="10">
        <v>43435</v>
      </c>
      <c r="D2004" t="s">
        <v>140</v>
      </c>
      <c r="E2004" t="s">
        <v>91</v>
      </c>
      <c r="F2004">
        <v>2</v>
      </c>
      <c r="G2004">
        <v>4</v>
      </c>
      <c r="H2004" t="s">
        <v>282</v>
      </c>
      <c r="I2004" t="s">
        <v>224</v>
      </c>
      <c r="J2004">
        <v>10008108574</v>
      </c>
      <c r="K2004" s="19">
        <v>24.6</v>
      </c>
    </row>
    <row r="2005" spans="1:11" hidden="1" x14ac:dyDescent="0.35">
      <c r="A2005" t="s">
        <v>217</v>
      </c>
      <c r="B2005">
        <v>2019</v>
      </c>
      <c r="C2005" s="10">
        <v>43435</v>
      </c>
      <c r="D2005" t="s">
        <v>140</v>
      </c>
      <c r="E2005" t="s">
        <v>91</v>
      </c>
      <c r="F2005">
        <v>2</v>
      </c>
      <c r="G2005">
        <v>5</v>
      </c>
      <c r="H2005" t="s">
        <v>192</v>
      </c>
      <c r="I2005" t="s">
        <v>113</v>
      </c>
      <c r="J2005">
        <v>10004599194</v>
      </c>
      <c r="K2005" s="19">
        <v>30.7</v>
      </c>
    </row>
    <row r="2006" spans="1:11" hidden="1" x14ac:dyDescent="0.35">
      <c r="A2006" t="s">
        <v>217</v>
      </c>
      <c r="B2006">
        <v>2019</v>
      </c>
      <c r="C2006" s="10">
        <v>43435</v>
      </c>
      <c r="D2006" t="s">
        <v>140</v>
      </c>
      <c r="E2006" t="s">
        <v>91</v>
      </c>
      <c r="F2006">
        <v>3</v>
      </c>
      <c r="G2006">
        <v>1</v>
      </c>
      <c r="H2006" t="s">
        <v>97</v>
      </c>
      <c r="I2006" t="s">
        <v>29</v>
      </c>
      <c r="J2006">
        <v>10048325582</v>
      </c>
      <c r="K2006" s="19">
        <v>26.8</v>
      </c>
    </row>
    <row r="2007" spans="1:11" hidden="1" x14ac:dyDescent="0.35">
      <c r="A2007" t="s">
        <v>217</v>
      </c>
      <c r="B2007">
        <v>2019</v>
      </c>
      <c r="C2007" s="10">
        <v>43435</v>
      </c>
      <c r="D2007" t="s">
        <v>140</v>
      </c>
      <c r="E2007" t="s">
        <v>91</v>
      </c>
      <c r="F2007">
        <v>3</v>
      </c>
      <c r="G2007">
        <v>2</v>
      </c>
      <c r="H2007" t="s">
        <v>193</v>
      </c>
      <c r="I2007" t="s">
        <v>31</v>
      </c>
      <c r="J2007">
        <v>10005727327</v>
      </c>
      <c r="K2007" s="19">
        <v>32.799999999999997</v>
      </c>
    </row>
    <row r="2008" spans="1:11" hidden="1" x14ac:dyDescent="0.35">
      <c r="A2008" t="s">
        <v>217</v>
      </c>
      <c r="B2008">
        <v>2019</v>
      </c>
      <c r="C2008" s="10">
        <v>43435</v>
      </c>
      <c r="D2008" t="s">
        <v>140</v>
      </c>
      <c r="E2008" t="s">
        <v>91</v>
      </c>
      <c r="F2008">
        <v>3</v>
      </c>
      <c r="G2008">
        <v>3</v>
      </c>
      <c r="H2008" t="s">
        <v>174</v>
      </c>
      <c r="I2008" t="s">
        <v>37</v>
      </c>
      <c r="J2008">
        <v>10006552534</v>
      </c>
      <c r="K2008" s="19">
        <v>28.5</v>
      </c>
    </row>
    <row r="2009" spans="1:11" hidden="1" x14ac:dyDescent="0.35">
      <c r="A2009" t="s">
        <v>217</v>
      </c>
      <c r="B2009">
        <v>2019</v>
      </c>
      <c r="C2009" s="10">
        <v>43435</v>
      </c>
      <c r="D2009" t="s">
        <v>140</v>
      </c>
      <c r="E2009" t="s">
        <v>91</v>
      </c>
      <c r="F2009">
        <v>3</v>
      </c>
      <c r="G2009">
        <v>4</v>
      </c>
      <c r="H2009" t="s">
        <v>291</v>
      </c>
      <c r="I2009" t="s">
        <v>46</v>
      </c>
      <c r="J2009">
        <v>10007891437</v>
      </c>
      <c r="K2009" s="19">
        <v>24.1</v>
      </c>
    </row>
    <row r="2010" spans="1:11" hidden="1" x14ac:dyDescent="0.35">
      <c r="A2010" t="s">
        <v>217</v>
      </c>
      <c r="B2010">
        <v>2019</v>
      </c>
      <c r="C2010" s="10">
        <v>43435</v>
      </c>
      <c r="D2010" t="s">
        <v>140</v>
      </c>
      <c r="E2010" t="s">
        <v>91</v>
      </c>
      <c r="F2010">
        <v>3</v>
      </c>
      <c r="G2010">
        <v>5</v>
      </c>
      <c r="H2010" t="s">
        <v>208</v>
      </c>
      <c r="I2010" t="s">
        <v>58</v>
      </c>
      <c r="J2010">
        <v>10007828183</v>
      </c>
      <c r="K2010" s="19">
        <v>25.2</v>
      </c>
    </row>
    <row r="2011" spans="1:11" hidden="1" x14ac:dyDescent="0.35">
      <c r="A2011" t="s">
        <v>217</v>
      </c>
      <c r="B2011">
        <v>2019</v>
      </c>
      <c r="C2011" s="10">
        <v>43435</v>
      </c>
      <c r="D2011" t="s">
        <v>140</v>
      </c>
      <c r="E2011" t="s">
        <v>91</v>
      </c>
      <c r="F2011">
        <v>4</v>
      </c>
      <c r="G2011">
        <v>1</v>
      </c>
      <c r="H2011" t="s">
        <v>99</v>
      </c>
      <c r="I2011" t="s">
        <v>27</v>
      </c>
      <c r="J2011">
        <v>10010678569</v>
      </c>
      <c r="K2011" s="19">
        <v>21.6</v>
      </c>
    </row>
    <row r="2012" spans="1:11" hidden="1" x14ac:dyDescent="0.35">
      <c r="A2012" t="s">
        <v>217</v>
      </c>
      <c r="B2012">
        <v>2019</v>
      </c>
      <c r="C2012" s="10">
        <v>43435</v>
      </c>
      <c r="D2012" t="s">
        <v>140</v>
      </c>
      <c r="E2012" t="s">
        <v>91</v>
      </c>
      <c r="F2012">
        <v>4</v>
      </c>
      <c r="G2012">
        <v>2</v>
      </c>
      <c r="H2012" t="s">
        <v>201</v>
      </c>
      <c r="I2012" t="s">
        <v>39</v>
      </c>
      <c r="J2012">
        <v>10007947011</v>
      </c>
      <c r="K2012" s="19">
        <v>24.1</v>
      </c>
    </row>
    <row r="2013" spans="1:11" hidden="1" x14ac:dyDescent="0.35">
      <c r="A2013" t="s">
        <v>217</v>
      </c>
      <c r="B2013">
        <v>2019</v>
      </c>
      <c r="C2013" s="10">
        <v>43435</v>
      </c>
      <c r="D2013" t="s">
        <v>140</v>
      </c>
      <c r="E2013" t="s">
        <v>91</v>
      </c>
      <c r="F2013">
        <v>4</v>
      </c>
      <c r="G2013">
        <v>3</v>
      </c>
      <c r="H2013" t="s">
        <v>211</v>
      </c>
      <c r="I2013" t="s">
        <v>212</v>
      </c>
      <c r="J2013">
        <v>10010608447</v>
      </c>
      <c r="K2013" s="19">
        <v>21.4</v>
      </c>
    </row>
    <row r="2014" spans="1:11" hidden="1" x14ac:dyDescent="0.35">
      <c r="A2014" t="s">
        <v>217</v>
      </c>
      <c r="B2014">
        <v>2019</v>
      </c>
      <c r="C2014" s="10">
        <v>43435</v>
      </c>
      <c r="D2014" t="s">
        <v>140</v>
      </c>
      <c r="E2014" t="s">
        <v>91</v>
      </c>
      <c r="F2014">
        <v>4</v>
      </c>
      <c r="G2014">
        <v>4</v>
      </c>
      <c r="H2014" t="s">
        <v>171</v>
      </c>
      <c r="I2014" t="s">
        <v>82</v>
      </c>
      <c r="J2014">
        <v>10007073506</v>
      </c>
      <c r="K2014" s="19">
        <v>28.4</v>
      </c>
    </row>
    <row r="2015" spans="1:11" hidden="1" x14ac:dyDescent="0.35">
      <c r="A2015" t="s">
        <v>217</v>
      </c>
      <c r="B2015">
        <v>2019</v>
      </c>
      <c r="C2015" s="10">
        <v>43435</v>
      </c>
      <c r="D2015" t="s">
        <v>140</v>
      </c>
      <c r="E2015" t="s">
        <v>91</v>
      </c>
      <c r="F2015">
        <v>4</v>
      </c>
      <c r="G2015">
        <v>5</v>
      </c>
      <c r="H2015" t="s">
        <v>183</v>
      </c>
      <c r="I2015" t="s">
        <v>33</v>
      </c>
      <c r="J2015">
        <v>10007212639</v>
      </c>
      <c r="K2015" s="19">
        <v>27.4</v>
      </c>
    </row>
    <row r="2016" spans="1:11" hidden="1" x14ac:dyDescent="0.35">
      <c r="A2016" t="s">
        <v>217</v>
      </c>
      <c r="B2016">
        <v>2019</v>
      </c>
      <c r="C2016" s="10">
        <v>43435</v>
      </c>
      <c r="D2016" t="s">
        <v>140</v>
      </c>
      <c r="E2016" t="s">
        <v>91</v>
      </c>
      <c r="F2016">
        <v>5</v>
      </c>
      <c r="G2016">
        <v>1</v>
      </c>
      <c r="H2016" t="s">
        <v>196</v>
      </c>
      <c r="I2016" t="s">
        <v>52</v>
      </c>
      <c r="J2016">
        <v>10004868370</v>
      </c>
      <c r="K2016" s="19">
        <v>30.9</v>
      </c>
    </row>
    <row r="2017" spans="1:11" hidden="1" x14ac:dyDescent="0.35">
      <c r="A2017" t="s">
        <v>217</v>
      </c>
      <c r="B2017">
        <v>2019</v>
      </c>
      <c r="C2017" s="10">
        <v>43435</v>
      </c>
      <c r="D2017" t="s">
        <v>140</v>
      </c>
      <c r="E2017" t="s">
        <v>91</v>
      </c>
      <c r="F2017">
        <v>5</v>
      </c>
      <c r="G2017">
        <v>2</v>
      </c>
      <c r="H2017" t="s">
        <v>213</v>
      </c>
      <c r="I2017" t="s">
        <v>42</v>
      </c>
      <c r="J2017">
        <v>10006422895</v>
      </c>
      <c r="K2017" s="19">
        <v>27.5</v>
      </c>
    </row>
    <row r="2018" spans="1:11" hidden="1" x14ac:dyDescent="0.35">
      <c r="A2018" t="s">
        <v>217</v>
      </c>
      <c r="B2018">
        <v>2019</v>
      </c>
      <c r="C2018" s="10">
        <v>43435</v>
      </c>
      <c r="D2018" t="s">
        <v>140</v>
      </c>
      <c r="E2018" t="s">
        <v>91</v>
      </c>
      <c r="F2018">
        <v>5</v>
      </c>
      <c r="G2018">
        <v>3</v>
      </c>
      <c r="H2018" t="s">
        <v>215</v>
      </c>
      <c r="I2018" t="s">
        <v>33</v>
      </c>
      <c r="J2018">
        <v>10009307435</v>
      </c>
      <c r="K2018" s="19">
        <v>26.7</v>
      </c>
    </row>
    <row r="2019" spans="1:11" hidden="1" x14ac:dyDescent="0.35">
      <c r="A2019" t="s">
        <v>217</v>
      </c>
      <c r="B2019">
        <v>2019</v>
      </c>
      <c r="C2019" s="10">
        <v>43435</v>
      </c>
      <c r="D2019" t="s">
        <v>140</v>
      </c>
      <c r="E2019" t="s">
        <v>91</v>
      </c>
      <c r="F2019">
        <v>5</v>
      </c>
      <c r="G2019">
        <v>4</v>
      </c>
      <c r="H2019" t="s">
        <v>283</v>
      </c>
      <c r="I2019" t="s">
        <v>284</v>
      </c>
      <c r="J2019">
        <v>10006319633</v>
      </c>
      <c r="K2019" s="19">
        <v>29</v>
      </c>
    </row>
    <row r="2020" spans="1:11" hidden="1" x14ac:dyDescent="0.35">
      <c r="A2020" t="s">
        <v>217</v>
      </c>
      <c r="B2020">
        <v>2019</v>
      </c>
      <c r="C2020" s="10">
        <v>43435</v>
      </c>
      <c r="D2020" t="s">
        <v>140</v>
      </c>
      <c r="E2020" t="s">
        <v>91</v>
      </c>
      <c r="F2020">
        <v>5</v>
      </c>
      <c r="G2020">
        <v>5</v>
      </c>
      <c r="H2020" t="s">
        <v>153</v>
      </c>
      <c r="I2020" t="s">
        <v>154</v>
      </c>
      <c r="J2020">
        <v>10004717719</v>
      </c>
      <c r="K2020" s="19">
        <v>30</v>
      </c>
    </row>
    <row r="2021" spans="1:11" hidden="1" x14ac:dyDescent="0.35">
      <c r="A2021" t="s">
        <v>217</v>
      </c>
      <c r="B2021">
        <v>2019</v>
      </c>
      <c r="C2021" s="10">
        <v>43435</v>
      </c>
      <c r="D2021" t="s">
        <v>140</v>
      </c>
      <c r="E2021" t="s">
        <v>91</v>
      </c>
      <c r="F2021">
        <v>6</v>
      </c>
      <c r="G2021">
        <v>1</v>
      </c>
      <c r="H2021" t="s">
        <v>106</v>
      </c>
      <c r="I2021" t="s">
        <v>102</v>
      </c>
      <c r="J2021">
        <v>10006894559</v>
      </c>
      <c r="K2021" s="19">
        <v>26.3</v>
      </c>
    </row>
    <row r="2022" spans="1:11" hidden="1" x14ac:dyDescent="0.35">
      <c r="A2022" t="s">
        <v>217</v>
      </c>
      <c r="B2022">
        <v>2019</v>
      </c>
      <c r="C2022" s="10">
        <v>43435</v>
      </c>
      <c r="D2022" t="s">
        <v>140</v>
      </c>
      <c r="E2022" t="s">
        <v>91</v>
      </c>
      <c r="F2022">
        <v>6</v>
      </c>
      <c r="G2022">
        <v>2</v>
      </c>
      <c r="H2022" t="s">
        <v>200</v>
      </c>
      <c r="I2022" t="s">
        <v>23</v>
      </c>
      <c r="J2022">
        <v>10006900421</v>
      </c>
      <c r="K2022" s="19">
        <v>26</v>
      </c>
    </row>
    <row r="2023" spans="1:11" hidden="1" x14ac:dyDescent="0.35">
      <c r="A2023" t="s">
        <v>217</v>
      </c>
      <c r="B2023">
        <v>2019</v>
      </c>
      <c r="C2023" s="10">
        <v>43435</v>
      </c>
      <c r="D2023" t="s">
        <v>140</v>
      </c>
      <c r="E2023" t="s">
        <v>91</v>
      </c>
      <c r="F2023">
        <v>6</v>
      </c>
      <c r="G2023">
        <v>3</v>
      </c>
      <c r="H2023" t="s">
        <v>125</v>
      </c>
      <c r="I2023" t="s">
        <v>113</v>
      </c>
      <c r="J2023">
        <v>10017950943</v>
      </c>
      <c r="K2023" s="19">
        <v>21.8</v>
      </c>
    </row>
    <row r="2024" spans="1:11" hidden="1" x14ac:dyDescent="0.35">
      <c r="A2024" t="s">
        <v>217</v>
      </c>
      <c r="B2024">
        <v>2019</v>
      </c>
      <c r="C2024" s="10">
        <v>43435</v>
      </c>
      <c r="D2024" t="s">
        <v>140</v>
      </c>
      <c r="E2024" t="s">
        <v>91</v>
      </c>
      <c r="F2024">
        <v>6</v>
      </c>
      <c r="G2024">
        <v>4</v>
      </c>
      <c r="H2024" t="s">
        <v>234</v>
      </c>
      <c r="I2024" t="s">
        <v>25</v>
      </c>
      <c r="J2024">
        <v>10006073493</v>
      </c>
      <c r="K2024" s="19">
        <v>29</v>
      </c>
    </row>
    <row r="2025" spans="1:11" hidden="1" x14ac:dyDescent="0.35">
      <c r="A2025" t="s">
        <v>217</v>
      </c>
      <c r="B2025">
        <v>2019</v>
      </c>
      <c r="C2025" s="10">
        <v>43435</v>
      </c>
      <c r="D2025" t="s">
        <v>140</v>
      </c>
      <c r="E2025" t="s">
        <v>91</v>
      </c>
      <c r="F2025">
        <v>6</v>
      </c>
      <c r="G2025">
        <v>5</v>
      </c>
      <c r="H2025" t="s">
        <v>258</v>
      </c>
      <c r="I2025" t="s">
        <v>256</v>
      </c>
      <c r="J2025">
        <v>10010797393</v>
      </c>
      <c r="K2025" s="19">
        <v>21.2</v>
      </c>
    </row>
    <row r="2026" spans="1:11" hidden="1" x14ac:dyDescent="0.35">
      <c r="A2026" t="s">
        <v>217</v>
      </c>
      <c r="B2026">
        <v>2019</v>
      </c>
      <c r="C2026" s="10">
        <v>43435</v>
      </c>
      <c r="D2026" t="s">
        <v>140</v>
      </c>
      <c r="E2026" t="s">
        <v>117</v>
      </c>
      <c r="F2026">
        <v>1</v>
      </c>
      <c r="G2026">
        <v>1</v>
      </c>
      <c r="H2026" t="s">
        <v>125</v>
      </c>
      <c r="I2026" t="s">
        <v>113</v>
      </c>
      <c r="J2026">
        <v>10017950943</v>
      </c>
      <c r="K2026" s="19">
        <v>21.8</v>
      </c>
    </row>
    <row r="2027" spans="1:11" hidden="1" x14ac:dyDescent="0.35">
      <c r="A2027" t="s">
        <v>217</v>
      </c>
      <c r="B2027">
        <v>2019</v>
      </c>
      <c r="C2027" s="10">
        <v>43435</v>
      </c>
      <c r="D2027" t="s">
        <v>140</v>
      </c>
      <c r="E2027" t="s">
        <v>117</v>
      </c>
      <c r="F2027">
        <v>1</v>
      </c>
      <c r="G2027">
        <v>2</v>
      </c>
      <c r="H2027" t="s">
        <v>103</v>
      </c>
      <c r="I2027" t="s">
        <v>104</v>
      </c>
      <c r="J2027">
        <v>10009010876</v>
      </c>
      <c r="K2027" s="19">
        <v>24.8</v>
      </c>
    </row>
    <row r="2028" spans="1:11" hidden="1" x14ac:dyDescent="0.35">
      <c r="A2028" t="s">
        <v>217</v>
      </c>
      <c r="B2028">
        <v>2019</v>
      </c>
      <c r="C2028" s="10">
        <v>43435</v>
      </c>
      <c r="D2028" t="s">
        <v>140</v>
      </c>
      <c r="E2028" t="s">
        <v>117</v>
      </c>
      <c r="F2028">
        <v>1</v>
      </c>
      <c r="G2028">
        <v>3</v>
      </c>
      <c r="H2028" t="s">
        <v>153</v>
      </c>
      <c r="I2028" t="s">
        <v>154</v>
      </c>
      <c r="J2028">
        <v>10004717719</v>
      </c>
      <c r="K2028" s="19">
        <v>30</v>
      </c>
    </row>
    <row r="2029" spans="1:11" hidden="1" x14ac:dyDescent="0.35">
      <c r="A2029" t="s">
        <v>217</v>
      </c>
      <c r="B2029">
        <v>2019</v>
      </c>
      <c r="C2029" s="10">
        <v>43435</v>
      </c>
      <c r="D2029" t="s">
        <v>140</v>
      </c>
      <c r="E2029" t="s">
        <v>117</v>
      </c>
      <c r="F2029">
        <v>1</v>
      </c>
      <c r="G2029">
        <v>4</v>
      </c>
      <c r="H2029" t="s">
        <v>282</v>
      </c>
      <c r="I2029" t="s">
        <v>224</v>
      </c>
      <c r="J2029">
        <v>10008108574</v>
      </c>
      <c r="K2029" s="19">
        <v>24.6</v>
      </c>
    </row>
    <row r="2030" spans="1:11" hidden="1" x14ac:dyDescent="0.35">
      <c r="A2030" t="s">
        <v>217</v>
      </c>
      <c r="B2030">
        <v>2019</v>
      </c>
      <c r="C2030" s="10">
        <v>43435</v>
      </c>
      <c r="D2030" t="s">
        <v>140</v>
      </c>
      <c r="E2030" t="s">
        <v>117</v>
      </c>
      <c r="F2030">
        <v>2</v>
      </c>
      <c r="G2030">
        <v>1</v>
      </c>
      <c r="H2030" t="s">
        <v>203</v>
      </c>
      <c r="I2030" t="s">
        <v>198</v>
      </c>
      <c r="J2030">
        <v>10051694112</v>
      </c>
      <c r="K2030" s="19">
        <v>31.9</v>
      </c>
    </row>
    <row r="2031" spans="1:11" hidden="1" x14ac:dyDescent="0.35">
      <c r="A2031" t="s">
        <v>217</v>
      </c>
      <c r="B2031">
        <v>2019</v>
      </c>
      <c r="C2031" s="10">
        <v>43435</v>
      </c>
      <c r="D2031" t="s">
        <v>140</v>
      </c>
      <c r="E2031" t="s">
        <v>117</v>
      </c>
      <c r="F2031">
        <v>2</v>
      </c>
      <c r="G2031">
        <v>2</v>
      </c>
      <c r="H2031" t="s">
        <v>143</v>
      </c>
      <c r="I2031" t="s">
        <v>95</v>
      </c>
      <c r="J2031">
        <v>10009181234</v>
      </c>
      <c r="K2031" s="19">
        <v>23.7</v>
      </c>
    </row>
    <row r="2032" spans="1:11" hidden="1" x14ac:dyDescent="0.35">
      <c r="A2032" t="s">
        <v>217</v>
      </c>
      <c r="B2032">
        <v>2019</v>
      </c>
      <c r="C2032" s="10">
        <v>43435</v>
      </c>
      <c r="D2032" t="s">
        <v>140</v>
      </c>
      <c r="E2032" t="s">
        <v>117</v>
      </c>
      <c r="F2032">
        <v>2</v>
      </c>
      <c r="G2032">
        <v>3</v>
      </c>
      <c r="H2032" t="s">
        <v>258</v>
      </c>
      <c r="I2032" t="s">
        <v>256</v>
      </c>
      <c r="J2032">
        <v>10010797393</v>
      </c>
      <c r="K2032" s="19">
        <v>21.2</v>
      </c>
    </row>
    <row r="2033" spans="1:11" hidden="1" x14ac:dyDescent="0.35">
      <c r="A2033" t="s">
        <v>217</v>
      </c>
      <c r="B2033">
        <v>2019</v>
      </c>
      <c r="C2033" s="10">
        <v>43435</v>
      </c>
      <c r="D2033" t="s">
        <v>140</v>
      </c>
      <c r="E2033" t="s">
        <v>117</v>
      </c>
      <c r="F2033">
        <v>2</v>
      </c>
      <c r="G2033">
        <v>4</v>
      </c>
      <c r="H2033" t="s">
        <v>215</v>
      </c>
      <c r="I2033" t="s">
        <v>33</v>
      </c>
      <c r="J2033">
        <v>10009307435</v>
      </c>
      <c r="K2033" s="19">
        <v>26.7</v>
      </c>
    </row>
    <row r="2034" spans="1:11" hidden="1" x14ac:dyDescent="0.35">
      <c r="A2034" t="s">
        <v>217</v>
      </c>
      <c r="B2034">
        <v>2019</v>
      </c>
      <c r="C2034" s="10">
        <v>43435</v>
      </c>
      <c r="D2034" t="s">
        <v>140</v>
      </c>
      <c r="E2034" t="s">
        <v>117</v>
      </c>
      <c r="F2034">
        <v>3</v>
      </c>
      <c r="G2034">
        <v>1</v>
      </c>
      <c r="H2034" t="s">
        <v>193</v>
      </c>
      <c r="I2034" t="s">
        <v>31</v>
      </c>
      <c r="J2034">
        <v>10005727327</v>
      </c>
      <c r="K2034" s="19">
        <v>32.799999999999997</v>
      </c>
    </row>
    <row r="2035" spans="1:11" hidden="1" x14ac:dyDescent="0.35">
      <c r="A2035" t="s">
        <v>217</v>
      </c>
      <c r="B2035">
        <v>2019</v>
      </c>
      <c r="C2035" s="10">
        <v>43435</v>
      </c>
      <c r="D2035" t="s">
        <v>140</v>
      </c>
      <c r="E2035" t="s">
        <v>117</v>
      </c>
      <c r="F2035">
        <v>3</v>
      </c>
      <c r="G2035">
        <v>2</v>
      </c>
      <c r="H2035" t="s">
        <v>211</v>
      </c>
      <c r="I2035" t="s">
        <v>212</v>
      </c>
      <c r="J2035">
        <v>10010608447</v>
      </c>
      <c r="K2035" s="19">
        <v>21.4</v>
      </c>
    </row>
    <row r="2036" spans="1:11" hidden="1" x14ac:dyDescent="0.35">
      <c r="A2036" t="s">
        <v>217</v>
      </c>
      <c r="B2036">
        <v>2019</v>
      </c>
      <c r="C2036" s="10">
        <v>43435</v>
      </c>
      <c r="D2036" t="s">
        <v>140</v>
      </c>
      <c r="E2036" t="s">
        <v>117</v>
      </c>
      <c r="F2036">
        <v>3</v>
      </c>
      <c r="G2036">
        <v>3</v>
      </c>
      <c r="H2036" t="s">
        <v>192</v>
      </c>
      <c r="I2036" t="s">
        <v>113</v>
      </c>
      <c r="J2036">
        <v>10004599194</v>
      </c>
      <c r="K2036" s="19">
        <v>30.7</v>
      </c>
    </row>
    <row r="2037" spans="1:11" hidden="1" x14ac:dyDescent="0.35">
      <c r="A2037" t="s">
        <v>217</v>
      </c>
      <c r="B2037">
        <v>2019</v>
      </c>
      <c r="C2037" s="10">
        <v>43435</v>
      </c>
      <c r="D2037" t="s">
        <v>140</v>
      </c>
      <c r="E2037" t="s">
        <v>117</v>
      </c>
      <c r="F2037">
        <v>3</v>
      </c>
      <c r="G2037">
        <v>4</v>
      </c>
      <c r="H2037" t="s">
        <v>283</v>
      </c>
      <c r="I2037" t="s">
        <v>284</v>
      </c>
      <c r="J2037">
        <v>10006319633</v>
      </c>
      <c r="K2037" s="19">
        <v>29</v>
      </c>
    </row>
    <row r="2038" spans="1:11" hidden="1" x14ac:dyDescent="0.35">
      <c r="A2038" t="s">
        <v>217</v>
      </c>
      <c r="B2038">
        <v>2019</v>
      </c>
      <c r="C2038" s="10">
        <v>43435</v>
      </c>
      <c r="D2038" t="s">
        <v>140</v>
      </c>
      <c r="E2038" t="s">
        <v>117</v>
      </c>
      <c r="F2038">
        <v>4</v>
      </c>
      <c r="G2038">
        <v>1</v>
      </c>
      <c r="H2038" t="s">
        <v>201</v>
      </c>
      <c r="I2038" t="s">
        <v>39</v>
      </c>
      <c r="J2038">
        <v>10007947011</v>
      </c>
      <c r="K2038" s="19">
        <v>24.1</v>
      </c>
    </row>
    <row r="2039" spans="1:11" hidden="1" x14ac:dyDescent="0.35">
      <c r="A2039" t="s">
        <v>217</v>
      </c>
      <c r="B2039">
        <v>2019</v>
      </c>
      <c r="C2039" s="10">
        <v>43435</v>
      </c>
      <c r="D2039" t="s">
        <v>140</v>
      </c>
      <c r="E2039" t="s">
        <v>117</v>
      </c>
      <c r="F2039">
        <v>4</v>
      </c>
      <c r="G2039">
        <v>2</v>
      </c>
      <c r="H2039" t="s">
        <v>234</v>
      </c>
      <c r="I2039" t="s">
        <v>25</v>
      </c>
      <c r="J2039">
        <v>10006073493</v>
      </c>
      <c r="K2039" s="19">
        <v>29</v>
      </c>
    </row>
    <row r="2040" spans="1:11" hidden="1" x14ac:dyDescent="0.35">
      <c r="A2040" t="s">
        <v>217</v>
      </c>
      <c r="B2040">
        <v>2019</v>
      </c>
      <c r="C2040" s="10">
        <v>43435</v>
      </c>
      <c r="D2040" t="s">
        <v>140</v>
      </c>
      <c r="E2040" t="s">
        <v>117</v>
      </c>
      <c r="F2040">
        <v>4</v>
      </c>
      <c r="G2040">
        <v>3</v>
      </c>
      <c r="H2040" t="s">
        <v>174</v>
      </c>
      <c r="I2040" t="s">
        <v>37</v>
      </c>
      <c r="J2040">
        <v>10006552534</v>
      </c>
      <c r="K2040" s="19">
        <v>28.5</v>
      </c>
    </row>
    <row r="2041" spans="1:11" hidden="1" x14ac:dyDescent="0.35">
      <c r="A2041" t="s">
        <v>217</v>
      </c>
      <c r="B2041">
        <v>2019</v>
      </c>
      <c r="C2041" s="10">
        <v>43435</v>
      </c>
      <c r="D2041" t="s">
        <v>140</v>
      </c>
      <c r="E2041" t="s">
        <v>117</v>
      </c>
      <c r="F2041">
        <v>5</v>
      </c>
      <c r="G2041">
        <v>1</v>
      </c>
      <c r="H2041" t="s">
        <v>92</v>
      </c>
      <c r="I2041" t="s">
        <v>23</v>
      </c>
      <c r="J2041">
        <v>10009535686</v>
      </c>
      <c r="K2041" s="19">
        <v>21.7</v>
      </c>
    </row>
    <row r="2042" spans="1:11" hidden="1" x14ac:dyDescent="0.35">
      <c r="A2042" t="s">
        <v>217</v>
      </c>
      <c r="B2042">
        <v>2019</v>
      </c>
      <c r="C2042" s="10">
        <v>43435</v>
      </c>
      <c r="D2042" t="s">
        <v>140</v>
      </c>
      <c r="E2042" t="s">
        <v>117</v>
      </c>
      <c r="F2042">
        <v>5</v>
      </c>
      <c r="G2042">
        <v>2</v>
      </c>
      <c r="H2042" t="s">
        <v>213</v>
      </c>
      <c r="I2042" t="s">
        <v>42</v>
      </c>
      <c r="J2042">
        <v>10006422895</v>
      </c>
      <c r="K2042" s="19">
        <v>27.5</v>
      </c>
    </row>
    <row r="2043" spans="1:11" hidden="1" x14ac:dyDescent="0.35">
      <c r="A2043" t="s">
        <v>217</v>
      </c>
      <c r="B2043">
        <v>2019</v>
      </c>
      <c r="C2043" s="10">
        <v>43435</v>
      </c>
      <c r="D2043" t="s">
        <v>140</v>
      </c>
      <c r="E2043" t="s">
        <v>117</v>
      </c>
      <c r="F2043">
        <v>5</v>
      </c>
      <c r="G2043">
        <v>3</v>
      </c>
      <c r="H2043" t="s">
        <v>183</v>
      </c>
      <c r="I2043" t="s">
        <v>33</v>
      </c>
      <c r="J2043">
        <v>10007212639</v>
      </c>
      <c r="K2043" s="19">
        <v>27.4</v>
      </c>
    </row>
    <row r="2044" spans="1:11" hidden="1" x14ac:dyDescent="0.35">
      <c r="A2044" t="s">
        <v>217</v>
      </c>
      <c r="B2044">
        <v>2019</v>
      </c>
      <c r="C2044" s="10">
        <v>43435</v>
      </c>
      <c r="D2044" t="s">
        <v>140</v>
      </c>
      <c r="E2044" t="s">
        <v>117</v>
      </c>
      <c r="F2044">
        <v>5</v>
      </c>
      <c r="G2044">
        <v>4</v>
      </c>
      <c r="H2044" t="s">
        <v>291</v>
      </c>
      <c r="I2044" t="s">
        <v>46</v>
      </c>
      <c r="J2044">
        <v>10007891437</v>
      </c>
      <c r="K2044" s="19">
        <v>24.1</v>
      </c>
    </row>
    <row r="2045" spans="1:11" hidden="1" x14ac:dyDescent="0.35">
      <c r="A2045" t="s">
        <v>217</v>
      </c>
      <c r="B2045">
        <v>2019</v>
      </c>
      <c r="C2045" s="10">
        <v>43435</v>
      </c>
      <c r="D2045" t="s">
        <v>140</v>
      </c>
      <c r="E2045" t="s">
        <v>117</v>
      </c>
      <c r="F2045">
        <v>6</v>
      </c>
      <c r="G2045">
        <v>1</v>
      </c>
      <c r="H2045" t="s">
        <v>200</v>
      </c>
      <c r="I2045" t="s">
        <v>23</v>
      </c>
      <c r="J2045">
        <v>10006900421</v>
      </c>
      <c r="K2045" s="19">
        <v>26</v>
      </c>
    </row>
    <row r="2046" spans="1:11" hidden="1" x14ac:dyDescent="0.35">
      <c r="A2046" t="s">
        <v>217</v>
      </c>
      <c r="B2046">
        <v>2019</v>
      </c>
      <c r="C2046" s="10">
        <v>43435</v>
      </c>
      <c r="D2046" t="s">
        <v>140</v>
      </c>
      <c r="E2046" t="s">
        <v>117</v>
      </c>
      <c r="F2046">
        <v>6</v>
      </c>
      <c r="G2046">
        <v>2</v>
      </c>
      <c r="H2046" t="s">
        <v>287</v>
      </c>
      <c r="I2046" t="s">
        <v>31</v>
      </c>
      <c r="J2046">
        <v>10003349716</v>
      </c>
      <c r="K2046" s="19">
        <v>33.6</v>
      </c>
    </row>
    <row r="2047" spans="1:11" hidden="1" x14ac:dyDescent="0.35">
      <c r="A2047" t="s">
        <v>217</v>
      </c>
      <c r="B2047">
        <v>2019</v>
      </c>
      <c r="C2047" s="10">
        <v>43435</v>
      </c>
      <c r="D2047" t="s">
        <v>140</v>
      </c>
      <c r="E2047" t="s">
        <v>117</v>
      </c>
      <c r="F2047">
        <v>6</v>
      </c>
      <c r="G2047">
        <v>3</v>
      </c>
      <c r="H2047" t="s">
        <v>171</v>
      </c>
      <c r="I2047" t="s">
        <v>82</v>
      </c>
      <c r="J2047">
        <v>10007073506</v>
      </c>
      <c r="K2047" s="19">
        <v>28.4</v>
      </c>
    </row>
    <row r="2048" spans="1:11" hidden="1" x14ac:dyDescent="0.35">
      <c r="A2048" t="s">
        <v>217</v>
      </c>
      <c r="B2048">
        <v>2019</v>
      </c>
      <c r="C2048" s="10">
        <v>43435</v>
      </c>
      <c r="D2048" t="s">
        <v>140</v>
      </c>
      <c r="E2048" t="s">
        <v>117</v>
      </c>
      <c r="F2048">
        <v>6</v>
      </c>
      <c r="G2048">
        <v>4</v>
      </c>
      <c r="H2048" t="s">
        <v>208</v>
      </c>
      <c r="I2048" t="s">
        <v>58</v>
      </c>
      <c r="J2048">
        <v>10007828183</v>
      </c>
      <c r="K2048" s="19">
        <v>25.2</v>
      </c>
    </row>
    <row r="2049" spans="1:11" hidden="1" x14ac:dyDescent="0.35">
      <c r="A2049" t="s">
        <v>217</v>
      </c>
      <c r="B2049">
        <v>2019</v>
      </c>
      <c r="C2049" s="10">
        <v>43435</v>
      </c>
      <c r="D2049" t="s">
        <v>140</v>
      </c>
      <c r="E2049" t="s">
        <v>119</v>
      </c>
      <c r="F2049">
        <v>1</v>
      </c>
      <c r="G2049">
        <v>1</v>
      </c>
      <c r="H2049" t="s">
        <v>200</v>
      </c>
      <c r="I2049" t="s">
        <v>23</v>
      </c>
      <c r="J2049">
        <v>10006900421</v>
      </c>
      <c r="K2049" s="19">
        <v>26</v>
      </c>
    </row>
    <row r="2050" spans="1:11" hidden="1" x14ac:dyDescent="0.35">
      <c r="A2050" t="s">
        <v>217</v>
      </c>
      <c r="B2050">
        <v>2019</v>
      </c>
      <c r="C2050" s="10">
        <v>43435</v>
      </c>
      <c r="D2050" t="s">
        <v>140</v>
      </c>
      <c r="E2050" t="s">
        <v>119</v>
      </c>
      <c r="F2050">
        <v>1</v>
      </c>
      <c r="G2050">
        <v>2</v>
      </c>
      <c r="H2050" t="s">
        <v>196</v>
      </c>
      <c r="I2050" t="s">
        <v>52</v>
      </c>
      <c r="J2050">
        <v>10004868370</v>
      </c>
      <c r="K2050" s="19">
        <v>30.9</v>
      </c>
    </row>
    <row r="2051" spans="1:11" hidden="1" x14ac:dyDescent="0.35">
      <c r="A2051" t="s">
        <v>217</v>
      </c>
      <c r="B2051">
        <v>2019</v>
      </c>
      <c r="C2051" s="10">
        <v>43435</v>
      </c>
      <c r="D2051" t="s">
        <v>140</v>
      </c>
      <c r="E2051" t="s">
        <v>119</v>
      </c>
      <c r="F2051">
        <v>1</v>
      </c>
      <c r="G2051">
        <v>3</v>
      </c>
      <c r="H2051" t="s">
        <v>99</v>
      </c>
      <c r="I2051" t="s">
        <v>27</v>
      </c>
      <c r="J2051">
        <v>10010678569</v>
      </c>
      <c r="K2051" s="19">
        <v>21.6</v>
      </c>
    </row>
    <row r="2052" spans="1:11" hidden="1" x14ac:dyDescent="0.35">
      <c r="A2052" t="s">
        <v>217</v>
      </c>
      <c r="B2052">
        <v>2019</v>
      </c>
      <c r="C2052" s="10">
        <v>43435</v>
      </c>
      <c r="D2052" t="s">
        <v>140</v>
      </c>
      <c r="E2052" t="s">
        <v>119</v>
      </c>
      <c r="F2052">
        <v>1</v>
      </c>
      <c r="G2052">
        <v>4</v>
      </c>
      <c r="H2052" t="s">
        <v>193</v>
      </c>
      <c r="I2052" t="s">
        <v>31</v>
      </c>
      <c r="J2052">
        <v>10005727327</v>
      </c>
      <c r="K2052" s="19">
        <v>32.799999999999997</v>
      </c>
    </row>
    <row r="2053" spans="1:11" hidden="1" x14ac:dyDescent="0.35">
      <c r="A2053" t="s">
        <v>217</v>
      </c>
      <c r="B2053">
        <v>2019</v>
      </c>
      <c r="C2053" s="10">
        <v>43435</v>
      </c>
      <c r="D2053" t="s">
        <v>140</v>
      </c>
      <c r="E2053" t="s">
        <v>119</v>
      </c>
      <c r="F2053">
        <v>1</v>
      </c>
      <c r="G2053">
        <v>5</v>
      </c>
      <c r="H2053" t="s">
        <v>203</v>
      </c>
      <c r="I2053" t="s">
        <v>198</v>
      </c>
      <c r="J2053">
        <v>10051694112</v>
      </c>
      <c r="K2053" s="19">
        <v>31.9</v>
      </c>
    </row>
    <row r="2054" spans="1:11" hidden="1" x14ac:dyDescent="0.35">
      <c r="A2054" t="s">
        <v>217</v>
      </c>
      <c r="B2054">
        <v>2019</v>
      </c>
      <c r="C2054" s="10">
        <v>43435</v>
      </c>
      <c r="D2054" t="s">
        <v>140</v>
      </c>
      <c r="E2054" t="s">
        <v>119</v>
      </c>
      <c r="F2054">
        <v>1</v>
      </c>
      <c r="G2054">
        <v>6</v>
      </c>
      <c r="H2054" t="s">
        <v>289</v>
      </c>
      <c r="I2054" t="s">
        <v>207</v>
      </c>
      <c r="J2054">
        <v>10002418415</v>
      </c>
      <c r="K2054" s="19">
        <v>36.299999999999997</v>
      </c>
    </row>
    <row r="2055" spans="1:11" hidden="1" x14ac:dyDescent="0.35">
      <c r="A2055" t="s">
        <v>217</v>
      </c>
      <c r="B2055">
        <v>2019</v>
      </c>
      <c r="C2055" s="10">
        <v>43435</v>
      </c>
      <c r="D2055" t="s">
        <v>140</v>
      </c>
      <c r="E2055" t="s">
        <v>119</v>
      </c>
      <c r="F2055">
        <v>2</v>
      </c>
      <c r="G2055">
        <v>1</v>
      </c>
      <c r="H2055" t="s">
        <v>106</v>
      </c>
      <c r="I2055" t="s">
        <v>102</v>
      </c>
      <c r="J2055">
        <v>10006894559</v>
      </c>
      <c r="K2055" s="19">
        <v>26.3</v>
      </c>
    </row>
    <row r="2056" spans="1:11" hidden="1" x14ac:dyDescent="0.35">
      <c r="A2056" t="s">
        <v>217</v>
      </c>
      <c r="B2056">
        <v>2019</v>
      </c>
      <c r="C2056" s="10">
        <v>43435</v>
      </c>
      <c r="D2056" t="s">
        <v>140</v>
      </c>
      <c r="E2056" t="s">
        <v>119</v>
      </c>
      <c r="F2056">
        <v>2</v>
      </c>
      <c r="G2056">
        <v>2</v>
      </c>
      <c r="H2056" t="s">
        <v>92</v>
      </c>
      <c r="I2056" t="s">
        <v>23</v>
      </c>
      <c r="J2056">
        <v>10009535686</v>
      </c>
      <c r="K2056" s="19">
        <v>21.7</v>
      </c>
    </row>
    <row r="2057" spans="1:11" hidden="1" x14ac:dyDescent="0.35">
      <c r="A2057" t="s">
        <v>217</v>
      </c>
      <c r="B2057">
        <v>2019</v>
      </c>
      <c r="C2057" s="10">
        <v>43435</v>
      </c>
      <c r="D2057" t="s">
        <v>140</v>
      </c>
      <c r="E2057" t="s">
        <v>119</v>
      </c>
      <c r="F2057">
        <v>2</v>
      </c>
      <c r="G2057">
        <v>3</v>
      </c>
      <c r="H2057" t="s">
        <v>100</v>
      </c>
      <c r="I2057" t="s">
        <v>44</v>
      </c>
      <c r="J2057">
        <v>10010830840</v>
      </c>
      <c r="K2057" s="19">
        <v>20.100000000000001</v>
      </c>
    </row>
    <row r="2058" spans="1:11" hidden="1" x14ac:dyDescent="0.35">
      <c r="A2058" t="s">
        <v>217</v>
      </c>
      <c r="B2058">
        <v>2019</v>
      </c>
      <c r="C2058" s="10">
        <v>43435</v>
      </c>
      <c r="D2058" t="s">
        <v>140</v>
      </c>
      <c r="E2058" t="s">
        <v>119</v>
      </c>
      <c r="F2058">
        <v>2</v>
      </c>
      <c r="G2058">
        <v>4</v>
      </c>
      <c r="H2058" t="s">
        <v>97</v>
      </c>
      <c r="I2058" t="s">
        <v>29</v>
      </c>
      <c r="J2058">
        <v>10048325582</v>
      </c>
      <c r="K2058" s="19">
        <v>26.8</v>
      </c>
    </row>
    <row r="2059" spans="1:11" hidden="1" x14ac:dyDescent="0.35">
      <c r="A2059" t="s">
        <v>217</v>
      </c>
      <c r="B2059">
        <v>2019</v>
      </c>
      <c r="C2059" s="10">
        <v>43435</v>
      </c>
      <c r="D2059" t="s">
        <v>140</v>
      </c>
      <c r="E2059" t="s">
        <v>119</v>
      </c>
      <c r="F2059">
        <v>2</v>
      </c>
      <c r="G2059">
        <v>5</v>
      </c>
      <c r="H2059" t="s">
        <v>125</v>
      </c>
      <c r="I2059" t="s">
        <v>113</v>
      </c>
      <c r="J2059">
        <v>10017950943</v>
      </c>
      <c r="K2059" s="19">
        <v>21.8</v>
      </c>
    </row>
    <row r="2060" spans="1:11" hidden="1" x14ac:dyDescent="0.35">
      <c r="A2060" t="s">
        <v>217</v>
      </c>
      <c r="B2060">
        <v>2019</v>
      </c>
      <c r="C2060" s="10">
        <v>43435</v>
      </c>
      <c r="D2060" t="s">
        <v>140</v>
      </c>
      <c r="E2060" t="s">
        <v>119</v>
      </c>
      <c r="F2060">
        <v>2</v>
      </c>
      <c r="G2060">
        <v>6</v>
      </c>
      <c r="H2060" t="s">
        <v>201</v>
      </c>
      <c r="I2060" t="s">
        <v>39</v>
      </c>
      <c r="J2060">
        <v>10007947011</v>
      </c>
      <c r="K2060" s="19">
        <v>24.1</v>
      </c>
    </row>
    <row r="2061" spans="1:11" hidden="1" x14ac:dyDescent="0.35">
      <c r="A2061" t="s">
        <v>217</v>
      </c>
      <c r="B2061">
        <v>2019</v>
      </c>
      <c r="C2061" s="10">
        <v>43435</v>
      </c>
      <c r="D2061" t="s">
        <v>140</v>
      </c>
      <c r="E2061" t="s">
        <v>121</v>
      </c>
      <c r="F2061">
        <v>1</v>
      </c>
      <c r="G2061">
        <v>1</v>
      </c>
      <c r="H2061" t="s">
        <v>200</v>
      </c>
      <c r="I2061" t="s">
        <v>23</v>
      </c>
      <c r="J2061">
        <v>10006900421</v>
      </c>
      <c r="K2061" s="19">
        <v>26</v>
      </c>
    </row>
    <row r="2062" spans="1:11" hidden="1" x14ac:dyDescent="0.35">
      <c r="A2062" t="s">
        <v>217</v>
      </c>
      <c r="B2062">
        <v>2019</v>
      </c>
      <c r="C2062" s="10">
        <v>43435</v>
      </c>
      <c r="D2062" t="s">
        <v>140</v>
      </c>
      <c r="E2062" t="s">
        <v>121</v>
      </c>
      <c r="F2062">
        <v>1</v>
      </c>
      <c r="G2062">
        <v>2</v>
      </c>
      <c r="H2062" t="s">
        <v>106</v>
      </c>
      <c r="I2062" t="s">
        <v>102</v>
      </c>
      <c r="J2062">
        <v>10006894559</v>
      </c>
      <c r="K2062" s="19">
        <v>26.3</v>
      </c>
    </row>
    <row r="2063" spans="1:11" hidden="1" x14ac:dyDescent="0.35">
      <c r="A2063" t="s">
        <v>217</v>
      </c>
      <c r="B2063">
        <v>2019</v>
      </c>
      <c r="C2063" s="10">
        <v>43435</v>
      </c>
      <c r="D2063" t="s">
        <v>140</v>
      </c>
      <c r="E2063" t="s">
        <v>121</v>
      </c>
      <c r="F2063">
        <v>1</v>
      </c>
      <c r="G2063">
        <v>3</v>
      </c>
      <c r="H2063" t="s">
        <v>196</v>
      </c>
      <c r="I2063" t="s">
        <v>52</v>
      </c>
      <c r="J2063">
        <v>10004868370</v>
      </c>
      <c r="K2063" s="19">
        <v>30.9</v>
      </c>
    </row>
    <row r="2064" spans="1:11" hidden="1" x14ac:dyDescent="0.35">
      <c r="A2064" t="s">
        <v>217</v>
      </c>
      <c r="B2064">
        <v>2019</v>
      </c>
      <c r="C2064" s="10">
        <v>43435</v>
      </c>
      <c r="D2064" t="s">
        <v>140</v>
      </c>
      <c r="E2064" t="s">
        <v>121</v>
      </c>
      <c r="F2064">
        <v>1</v>
      </c>
      <c r="G2064">
        <v>4</v>
      </c>
      <c r="H2064" t="s">
        <v>99</v>
      </c>
      <c r="I2064" t="s">
        <v>27</v>
      </c>
      <c r="J2064">
        <v>10010678569</v>
      </c>
      <c r="K2064" s="19">
        <v>21.6</v>
      </c>
    </row>
    <row r="2065" spans="1:11" hidden="1" x14ac:dyDescent="0.35">
      <c r="A2065" t="s">
        <v>217</v>
      </c>
      <c r="B2065">
        <v>2019</v>
      </c>
      <c r="C2065" s="10">
        <v>43435</v>
      </c>
      <c r="D2065" t="s">
        <v>140</v>
      </c>
      <c r="E2065" t="s">
        <v>121</v>
      </c>
      <c r="F2065">
        <v>1</v>
      </c>
      <c r="G2065">
        <v>5</v>
      </c>
      <c r="H2065" t="s">
        <v>100</v>
      </c>
      <c r="I2065" t="s">
        <v>44</v>
      </c>
      <c r="J2065">
        <v>10010830840</v>
      </c>
      <c r="K2065" s="19">
        <v>20.100000000000001</v>
      </c>
    </row>
    <row r="2066" spans="1:11" hidden="1" x14ac:dyDescent="0.35">
      <c r="A2066" t="s">
        <v>217</v>
      </c>
      <c r="B2066">
        <v>2019</v>
      </c>
      <c r="C2066" s="10">
        <v>43435</v>
      </c>
      <c r="D2066" t="s">
        <v>140</v>
      </c>
      <c r="E2066" t="s">
        <v>121</v>
      </c>
      <c r="F2066">
        <v>1</v>
      </c>
      <c r="G2066">
        <v>6</v>
      </c>
      <c r="H2066" t="s">
        <v>92</v>
      </c>
      <c r="I2066" t="s">
        <v>23</v>
      </c>
      <c r="J2066">
        <v>10009535686</v>
      </c>
      <c r="K2066" s="19">
        <v>21.7</v>
      </c>
    </row>
    <row r="2067" spans="1:11" hidden="1" x14ac:dyDescent="0.35">
      <c r="A2067" t="s">
        <v>217</v>
      </c>
      <c r="B2067">
        <v>2019</v>
      </c>
      <c r="C2067" s="10">
        <v>43435</v>
      </c>
      <c r="D2067" t="s">
        <v>140</v>
      </c>
      <c r="E2067" t="s">
        <v>121</v>
      </c>
      <c r="F2067">
        <v>2</v>
      </c>
      <c r="G2067">
        <v>1</v>
      </c>
      <c r="H2067" t="s">
        <v>97</v>
      </c>
      <c r="I2067" t="s">
        <v>29</v>
      </c>
      <c r="J2067">
        <v>10048325582</v>
      </c>
      <c r="K2067" s="19">
        <v>26.8</v>
      </c>
    </row>
    <row r="2068" spans="1:11" hidden="1" x14ac:dyDescent="0.35">
      <c r="A2068" t="s">
        <v>217</v>
      </c>
      <c r="B2068">
        <v>2019</v>
      </c>
      <c r="C2068" s="10">
        <v>43435</v>
      </c>
      <c r="D2068" t="s">
        <v>140</v>
      </c>
      <c r="E2068" t="s">
        <v>121</v>
      </c>
      <c r="F2068">
        <v>2</v>
      </c>
      <c r="G2068">
        <v>2</v>
      </c>
      <c r="H2068" t="s">
        <v>125</v>
      </c>
      <c r="I2068" t="s">
        <v>113</v>
      </c>
      <c r="J2068">
        <v>10017950943</v>
      </c>
      <c r="K2068" s="19">
        <v>21.8</v>
      </c>
    </row>
    <row r="2069" spans="1:11" hidden="1" x14ac:dyDescent="0.35">
      <c r="A2069" t="s">
        <v>217</v>
      </c>
      <c r="B2069">
        <v>2019</v>
      </c>
      <c r="C2069" s="10">
        <v>43435</v>
      </c>
      <c r="D2069" t="s">
        <v>140</v>
      </c>
      <c r="E2069" t="s">
        <v>121</v>
      </c>
      <c r="F2069">
        <v>2</v>
      </c>
      <c r="G2069">
        <v>3</v>
      </c>
      <c r="H2069" t="s">
        <v>193</v>
      </c>
      <c r="I2069" t="s">
        <v>31</v>
      </c>
      <c r="J2069">
        <v>10005727327</v>
      </c>
      <c r="K2069" s="19">
        <v>32.799999999999997</v>
      </c>
    </row>
    <row r="2070" spans="1:11" hidden="1" x14ac:dyDescent="0.35">
      <c r="A2070" t="s">
        <v>217</v>
      </c>
      <c r="B2070">
        <v>2019</v>
      </c>
      <c r="C2070" s="10">
        <v>43435</v>
      </c>
      <c r="D2070" t="s">
        <v>140</v>
      </c>
      <c r="E2070" t="s">
        <v>121</v>
      </c>
      <c r="F2070">
        <v>2</v>
      </c>
      <c r="G2070">
        <v>4</v>
      </c>
      <c r="H2070" t="s">
        <v>201</v>
      </c>
      <c r="I2070" t="s">
        <v>39</v>
      </c>
      <c r="J2070">
        <v>10007947011</v>
      </c>
      <c r="K2070" s="19">
        <v>24.1</v>
      </c>
    </row>
    <row r="2071" spans="1:11" hidden="1" x14ac:dyDescent="0.35">
      <c r="A2071" t="s">
        <v>217</v>
      </c>
      <c r="B2071">
        <v>2019</v>
      </c>
      <c r="C2071" s="10">
        <v>43435</v>
      </c>
      <c r="D2071" t="s">
        <v>140</v>
      </c>
      <c r="E2071" t="s">
        <v>121</v>
      </c>
      <c r="F2071">
        <v>2</v>
      </c>
      <c r="G2071">
        <v>5</v>
      </c>
      <c r="H2071" t="s">
        <v>203</v>
      </c>
      <c r="I2071" t="s">
        <v>198</v>
      </c>
      <c r="J2071">
        <v>10051694112</v>
      </c>
      <c r="K2071" s="19">
        <v>31.9</v>
      </c>
    </row>
    <row r="2072" spans="1:11" x14ac:dyDescent="0.35">
      <c r="A2072" t="s">
        <v>162</v>
      </c>
      <c r="B2072">
        <v>2019</v>
      </c>
      <c r="C2072" s="10">
        <v>43400</v>
      </c>
      <c r="D2072" t="s">
        <v>140</v>
      </c>
      <c r="E2072" t="s">
        <v>91</v>
      </c>
      <c r="F2072">
        <v>1</v>
      </c>
      <c r="G2072">
        <v>1</v>
      </c>
      <c r="H2072" t="s">
        <v>183</v>
      </c>
      <c r="I2072" t="s">
        <v>33</v>
      </c>
      <c r="J2072">
        <v>10007212639</v>
      </c>
      <c r="K2072" s="19">
        <v>27.3</v>
      </c>
    </row>
    <row r="2073" spans="1:11" x14ac:dyDescent="0.35">
      <c r="A2073" t="s">
        <v>162</v>
      </c>
      <c r="B2073">
        <v>2019</v>
      </c>
      <c r="C2073" s="10">
        <v>43400</v>
      </c>
      <c r="D2073" t="s">
        <v>140</v>
      </c>
      <c r="E2073" t="s">
        <v>91</v>
      </c>
      <c r="F2073">
        <v>1</v>
      </c>
      <c r="G2073">
        <v>2</v>
      </c>
      <c r="H2073" t="s">
        <v>289</v>
      </c>
      <c r="I2073" t="s">
        <v>207</v>
      </c>
      <c r="J2073">
        <v>10002418415</v>
      </c>
      <c r="K2073" s="19">
        <v>36.200000000000003</v>
      </c>
    </row>
    <row r="2074" spans="1:11" x14ac:dyDescent="0.35">
      <c r="A2074" t="s">
        <v>162</v>
      </c>
      <c r="B2074">
        <v>2019</v>
      </c>
      <c r="C2074" s="10">
        <v>43400</v>
      </c>
      <c r="D2074" t="s">
        <v>140</v>
      </c>
      <c r="E2074" t="s">
        <v>91</v>
      </c>
      <c r="F2074">
        <v>1</v>
      </c>
      <c r="G2074">
        <v>3</v>
      </c>
      <c r="H2074" t="s">
        <v>174</v>
      </c>
      <c r="I2074" t="s">
        <v>37</v>
      </c>
      <c r="J2074">
        <v>10006552534</v>
      </c>
      <c r="K2074" s="19">
        <v>28.4</v>
      </c>
    </row>
    <row r="2075" spans="1:11" x14ac:dyDescent="0.35">
      <c r="A2075" t="s">
        <v>162</v>
      </c>
      <c r="B2075">
        <v>2019</v>
      </c>
      <c r="C2075" s="10">
        <v>43400</v>
      </c>
      <c r="D2075" t="s">
        <v>140</v>
      </c>
      <c r="E2075" t="s">
        <v>91</v>
      </c>
      <c r="F2075">
        <v>1</v>
      </c>
      <c r="G2075">
        <v>4</v>
      </c>
      <c r="H2075" t="s">
        <v>282</v>
      </c>
      <c r="I2075" t="s">
        <v>224</v>
      </c>
      <c r="J2075">
        <v>10008108574</v>
      </c>
      <c r="K2075" s="19">
        <v>24.5</v>
      </c>
    </row>
    <row r="2076" spans="1:11" x14ac:dyDescent="0.35">
      <c r="A2076" t="s">
        <v>162</v>
      </c>
      <c r="B2076">
        <v>2019</v>
      </c>
      <c r="C2076" s="10">
        <v>43400</v>
      </c>
      <c r="D2076" t="s">
        <v>140</v>
      </c>
      <c r="E2076" t="s">
        <v>91</v>
      </c>
      <c r="F2076">
        <v>1</v>
      </c>
      <c r="G2076">
        <v>5</v>
      </c>
      <c r="H2076" t="s">
        <v>229</v>
      </c>
      <c r="I2076" t="s">
        <v>152</v>
      </c>
      <c r="J2076">
        <v>10011155990</v>
      </c>
      <c r="K2076" s="19">
        <v>20.7</v>
      </c>
    </row>
    <row r="2077" spans="1:11" x14ac:dyDescent="0.35">
      <c r="A2077" t="s">
        <v>162</v>
      </c>
      <c r="B2077">
        <v>2019</v>
      </c>
      <c r="C2077" s="10">
        <v>43400</v>
      </c>
      <c r="D2077" t="s">
        <v>140</v>
      </c>
      <c r="E2077" t="s">
        <v>91</v>
      </c>
      <c r="F2077">
        <v>1</v>
      </c>
      <c r="G2077">
        <v>6</v>
      </c>
      <c r="H2077" t="s">
        <v>62</v>
      </c>
      <c r="I2077" t="s">
        <v>63</v>
      </c>
      <c r="J2077">
        <v>10007351671</v>
      </c>
      <c r="K2077" s="19">
        <v>28.9</v>
      </c>
    </row>
    <row r="2078" spans="1:11" x14ac:dyDescent="0.35">
      <c r="A2078" t="s">
        <v>162</v>
      </c>
      <c r="B2078">
        <v>2019</v>
      </c>
      <c r="C2078" s="10">
        <v>43400</v>
      </c>
      <c r="D2078" t="s">
        <v>140</v>
      </c>
      <c r="E2078" t="s">
        <v>91</v>
      </c>
      <c r="F2078">
        <v>2</v>
      </c>
      <c r="G2078">
        <v>1</v>
      </c>
      <c r="H2078" t="s">
        <v>92</v>
      </c>
      <c r="I2078" t="s">
        <v>23</v>
      </c>
      <c r="J2078">
        <v>10009535686</v>
      </c>
      <c r="K2078" s="19">
        <v>21.6</v>
      </c>
    </row>
    <row r="2079" spans="1:11" x14ac:dyDescent="0.35">
      <c r="A2079" t="s">
        <v>162</v>
      </c>
      <c r="B2079">
        <v>2019</v>
      </c>
      <c r="C2079" s="10">
        <v>43400</v>
      </c>
      <c r="D2079" t="s">
        <v>140</v>
      </c>
      <c r="E2079" t="s">
        <v>91</v>
      </c>
      <c r="F2079">
        <v>2</v>
      </c>
      <c r="G2079">
        <v>2</v>
      </c>
      <c r="H2079" t="s">
        <v>218</v>
      </c>
      <c r="I2079" t="s">
        <v>46</v>
      </c>
      <c r="J2079">
        <v>10006902239</v>
      </c>
      <c r="K2079" s="19">
        <v>27.3</v>
      </c>
    </row>
    <row r="2080" spans="1:11" x14ac:dyDescent="0.35">
      <c r="A2080" t="s">
        <v>162</v>
      </c>
      <c r="B2080">
        <v>2019</v>
      </c>
      <c r="C2080" s="10">
        <v>43400</v>
      </c>
      <c r="D2080" t="s">
        <v>140</v>
      </c>
      <c r="E2080" t="s">
        <v>91</v>
      </c>
      <c r="F2080">
        <v>2</v>
      </c>
      <c r="G2080">
        <v>3</v>
      </c>
      <c r="H2080" t="s">
        <v>192</v>
      </c>
      <c r="I2080" t="s">
        <v>113</v>
      </c>
      <c r="J2080">
        <v>10004599194</v>
      </c>
      <c r="K2080" s="19">
        <v>30.6</v>
      </c>
    </row>
    <row r="2081" spans="1:11" x14ac:dyDescent="0.35">
      <c r="A2081" t="s">
        <v>162</v>
      </c>
      <c r="B2081">
        <v>2019</v>
      </c>
      <c r="C2081" s="10">
        <v>43400</v>
      </c>
      <c r="D2081" t="s">
        <v>140</v>
      </c>
      <c r="E2081" t="s">
        <v>91</v>
      </c>
      <c r="F2081">
        <v>2</v>
      </c>
      <c r="G2081">
        <v>4</v>
      </c>
      <c r="H2081" t="s">
        <v>221</v>
      </c>
      <c r="I2081" t="s">
        <v>31</v>
      </c>
      <c r="J2081">
        <v>10008098470</v>
      </c>
      <c r="K2081" s="19">
        <v>33.700000000000003</v>
      </c>
    </row>
    <row r="2082" spans="1:11" x14ac:dyDescent="0.35">
      <c r="A2082" t="s">
        <v>162</v>
      </c>
      <c r="B2082">
        <v>2019</v>
      </c>
      <c r="C2082" s="10">
        <v>43400</v>
      </c>
      <c r="D2082" t="s">
        <v>140</v>
      </c>
      <c r="E2082" t="s">
        <v>91</v>
      </c>
      <c r="F2082">
        <v>2</v>
      </c>
      <c r="G2082">
        <v>5</v>
      </c>
      <c r="H2082" t="s">
        <v>108</v>
      </c>
      <c r="I2082" t="s">
        <v>109</v>
      </c>
      <c r="J2082">
        <v>10117936018</v>
      </c>
      <c r="K2082" s="19">
        <v>25</v>
      </c>
    </row>
    <row r="2083" spans="1:11" x14ac:dyDescent="0.35">
      <c r="A2083" t="s">
        <v>162</v>
      </c>
      <c r="B2083">
        <v>2019</v>
      </c>
      <c r="C2083" s="10">
        <v>43400</v>
      </c>
      <c r="D2083" t="s">
        <v>140</v>
      </c>
      <c r="E2083" t="s">
        <v>91</v>
      </c>
      <c r="F2083">
        <v>2</v>
      </c>
      <c r="G2083">
        <v>6</v>
      </c>
      <c r="H2083" t="s">
        <v>54</v>
      </c>
      <c r="I2083" t="s">
        <v>42</v>
      </c>
      <c r="J2083">
        <v>10004612534</v>
      </c>
      <c r="K2083" s="19">
        <v>31.4</v>
      </c>
    </row>
    <row r="2084" spans="1:11" x14ac:dyDescent="0.35">
      <c r="A2084" t="s">
        <v>162</v>
      </c>
      <c r="B2084">
        <v>2019</v>
      </c>
      <c r="C2084" s="10">
        <v>43400</v>
      </c>
      <c r="D2084" t="s">
        <v>140</v>
      </c>
      <c r="E2084" t="s">
        <v>91</v>
      </c>
      <c r="F2084">
        <v>2</v>
      </c>
      <c r="G2084">
        <v>7</v>
      </c>
      <c r="H2084" t="s">
        <v>234</v>
      </c>
      <c r="I2084" t="s">
        <v>25</v>
      </c>
      <c r="J2084">
        <v>10006073493</v>
      </c>
      <c r="K2084" s="19">
        <v>28.9</v>
      </c>
    </row>
    <row r="2085" spans="1:11" x14ac:dyDescent="0.35">
      <c r="A2085" t="s">
        <v>162</v>
      </c>
      <c r="B2085">
        <v>2019</v>
      </c>
      <c r="C2085" s="10">
        <v>43400</v>
      </c>
      <c r="D2085" t="s">
        <v>140</v>
      </c>
      <c r="E2085" t="s">
        <v>91</v>
      </c>
      <c r="F2085">
        <v>3</v>
      </c>
      <c r="G2085">
        <v>1</v>
      </c>
      <c r="H2085" t="s">
        <v>200</v>
      </c>
      <c r="I2085" t="s">
        <v>23</v>
      </c>
      <c r="J2085">
        <v>10006900421</v>
      </c>
      <c r="K2085" s="19">
        <v>25.9</v>
      </c>
    </row>
    <row r="2086" spans="1:11" x14ac:dyDescent="0.35">
      <c r="A2086" t="s">
        <v>162</v>
      </c>
      <c r="B2086">
        <v>2019</v>
      </c>
      <c r="C2086" s="10">
        <v>43400</v>
      </c>
      <c r="D2086" t="s">
        <v>140</v>
      </c>
      <c r="E2086" t="s">
        <v>91</v>
      </c>
      <c r="F2086">
        <v>3</v>
      </c>
      <c r="G2086">
        <v>3</v>
      </c>
      <c r="H2086" t="s">
        <v>195</v>
      </c>
      <c r="I2086" t="s">
        <v>31</v>
      </c>
      <c r="J2086">
        <v>10005964470</v>
      </c>
      <c r="K2086" s="19">
        <v>29.6</v>
      </c>
    </row>
    <row r="2087" spans="1:11" x14ac:dyDescent="0.35">
      <c r="A2087" t="s">
        <v>162</v>
      </c>
      <c r="B2087">
        <v>2019</v>
      </c>
      <c r="C2087" s="10">
        <v>43400</v>
      </c>
      <c r="D2087" t="s">
        <v>140</v>
      </c>
      <c r="E2087" t="s">
        <v>91</v>
      </c>
      <c r="F2087">
        <v>3</v>
      </c>
      <c r="G2087">
        <v>3</v>
      </c>
      <c r="H2087" t="s">
        <v>99</v>
      </c>
      <c r="I2087" t="s">
        <v>27</v>
      </c>
      <c r="J2087">
        <v>10010678569</v>
      </c>
      <c r="K2087" s="19">
        <v>21.5</v>
      </c>
    </row>
    <row r="2088" spans="1:11" x14ac:dyDescent="0.35">
      <c r="A2088" t="s">
        <v>162</v>
      </c>
      <c r="B2088">
        <v>2019</v>
      </c>
      <c r="C2088" s="10">
        <v>43400</v>
      </c>
      <c r="D2088" t="s">
        <v>140</v>
      </c>
      <c r="E2088" t="s">
        <v>91</v>
      </c>
      <c r="F2088">
        <v>3</v>
      </c>
      <c r="G2088">
        <v>4</v>
      </c>
      <c r="H2088" t="s">
        <v>210</v>
      </c>
      <c r="I2088" t="s">
        <v>188</v>
      </c>
      <c r="J2088">
        <v>10009049979</v>
      </c>
      <c r="K2088" s="19">
        <v>23.6</v>
      </c>
    </row>
    <row r="2089" spans="1:11" x14ac:dyDescent="0.35">
      <c r="A2089" t="s">
        <v>162</v>
      </c>
      <c r="B2089">
        <v>2019</v>
      </c>
      <c r="C2089" s="10">
        <v>43400</v>
      </c>
      <c r="D2089" t="s">
        <v>140</v>
      </c>
      <c r="E2089" t="s">
        <v>91</v>
      </c>
      <c r="F2089">
        <v>3</v>
      </c>
      <c r="G2089">
        <v>5</v>
      </c>
      <c r="H2089" t="s">
        <v>209</v>
      </c>
      <c r="I2089" t="s">
        <v>198</v>
      </c>
      <c r="J2089">
        <v>10007772108</v>
      </c>
      <c r="K2089" s="19">
        <v>23.7</v>
      </c>
    </row>
    <row r="2090" spans="1:11" x14ac:dyDescent="0.35">
      <c r="A2090" t="s">
        <v>162</v>
      </c>
      <c r="B2090">
        <v>2019</v>
      </c>
      <c r="C2090" s="10">
        <v>43400</v>
      </c>
      <c r="D2090" t="s">
        <v>140</v>
      </c>
      <c r="E2090" t="s">
        <v>91</v>
      </c>
      <c r="F2090">
        <v>3</v>
      </c>
      <c r="G2090">
        <v>6</v>
      </c>
      <c r="H2090" t="s">
        <v>283</v>
      </c>
      <c r="I2090" t="s">
        <v>284</v>
      </c>
      <c r="J2090">
        <v>10006319633</v>
      </c>
      <c r="K2090" s="19">
        <v>28.9</v>
      </c>
    </row>
    <row r="2091" spans="1:11" x14ac:dyDescent="0.35">
      <c r="A2091" t="s">
        <v>162</v>
      </c>
      <c r="B2091">
        <v>2019</v>
      </c>
      <c r="C2091" s="10">
        <v>43400</v>
      </c>
      <c r="D2091" t="s">
        <v>140</v>
      </c>
      <c r="E2091" t="s">
        <v>91</v>
      </c>
      <c r="F2091">
        <v>3</v>
      </c>
      <c r="G2091">
        <v>7</v>
      </c>
      <c r="H2091" t="s">
        <v>215</v>
      </c>
      <c r="I2091" t="s">
        <v>33</v>
      </c>
      <c r="J2091">
        <v>10009307435</v>
      </c>
      <c r="K2091" s="19">
        <v>26.6</v>
      </c>
    </row>
    <row r="2092" spans="1:11" x14ac:dyDescent="0.35">
      <c r="A2092" t="s">
        <v>162</v>
      </c>
      <c r="B2092">
        <v>2019</v>
      </c>
      <c r="C2092" s="10">
        <v>43400</v>
      </c>
      <c r="D2092" t="s">
        <v>140</v>
      </c>
      <c r="E2092" t="s">
        <v>91</v>
      </c>
      <c r="F2092">
        <v>4</v>
      </c>
      <c r="G2092">
        <v>1</v>
      </c>
      <c r="H2092" t="s">
        <v>265</v>
      </c>
      <c r="I2092" t="s">
        <v>102</v>
      </c>
      <c r="J2092">
        <v>10009009462</v>
      </c>
      <c r="K2092" s="19">
        <v>23.3</v>
      </c>
    </row>
    <row r="2093" spans="1:11" x14ac:dyDescent="0.35">
      <c r="A2093" t="s">
        <v>162</v>
      </c>
      <c r="B2093">
        <v>2019</v>
      </c>
      <c r="C2093" s="10">
        <v>43400</v>
      </c>
      <c r="D2093" t="s">
        <v>140</v>
      </c>
      <c r="E2093" t="s">
        <v>91</v>
      </c>
      <c r="F2093">
        <v>4</v>
      </c>
      <c r="G2093">
        <v>2</v>
      </c>
      <c r="H2093" t="s">
        <v>220</v>
      </c>
      <c r="I2093" t="s">
        <v>35</v>
      </c>
      <c r="J2093">
        <v>10005782695</v>
      </c>
      <c r="K2093" s="19">
        <v>29.3</v>
      </c>
    </row>
    <row r="2094" spans="1:11" x14ac:dyDescent="0.35">
      <c r="A2094" t="s">
        <v>162</v>
      </c>
      <c r="B2094">
        <v>2019</v>
      </c>
      <c r="C2094" s="10">
        <v>43400</v>
      </c>
      <c r="D2094" t="s">
        <v>140</v>
      </c>
      <c r="E2094" t="s">
        <v>91</v>
      </c>
      <c r="F2094">
        <v>4</v>
      </c>
      <c r="G2094">
        <v>3</v>
      </c>
      <c r="H2094" t="s">
        <v>28</v>
      </c>
      <c r="I2094" t="s">
        <v>29</v>
      </c>
      <c r="J2094">
        <v>10007779683</v>
      </c>
      <c r="K2094" s="19">
        <v>22.8</v>
      </c>
    </row>
    <row r="2095" spans="1:11" x14ac:dyDescent="0.35">
      <c r="A2095" t="s">
        <v>162</v>
      </c>
      <c r="B2095">
        <v>2019</v>
      </c>
      <c r="C2095" s="10">
        <v>43400</v>
      </c>
      <c r="D2095" t="s">
        <v>140</v>
      </c>
      <c r="E2095" t="s">
        <v>91</v>
      </c>
      <c r="F2095">
        <v>4</v>
      </c>
      <c r="G2095">
        <v>4</v>
      </c>
      <c r="H2095" t="s">
        <v>148</v>
      </c>
      <c r="I2095" t="s">
        <v>56</v>
      </c>
      <c r="J2095">
        <v>10007890932</v>
      </c>
      <c r="K2095" s="19">
        <v>24.4</v>
      </c>
    </row>
    <row r="2096" spans="1:11" x14ac:dyDescent="0.35">
      <c r="A2096" t="s">
        <v>162</v>
      </c>
      <c r="B2096">
        <v>2019</v>
      </c>
      <c r="C2096" s="10">
        <v>43400</v>
      </c>
      <c r="D2096" t="s">
        <v>140</v>
      </c>
      <c r="E2096" t="s">
        <v>91</v>
      </c>
      <c r="F2096">
        <v>4</v>
      </c>
      <c r="G2096">
        <v>5</v>
      </c>
      <c r="H2096" t="s">
        <v>100</v>
      </c>
      <c r="I2096" t="s">
        <v>44</v>
      </c>
      <c r="J2096">
        <v>10010830840</v>
      </c>
      <c r="K2096" s="19">
        <v>20</v>
      </c>
    </row>
    <row r="2097" spans="1:11" x14ac:dyDescent="0.35">
      <c r="A2097" t="s">
        <v>162</v>
      </c>
      <c r="B2097">
        <v>2019</v>
      </c>
      <c r="C2097" s="10">
        <v>43400</v>
      </c>
      <c r="D2097" t="s">
        <v>140</v>
      </c>
      <c r="E2097" t="s">
        <v>91</v>
      </c>
      <c r="F2097">
        <v>4</v>
      </c>
      <c r="G2097">
        <v>6</v>
      </c>
      <c r="H2097" t="s">
        <v>143</v>
      </c>
      <c r="I2097" t="s">
        <v>95</v>
      </c>
      <c r="J2097">
        <v>10009181234</v>
      </c>
      <c r="K2097" s="19">
        <v>23.6</v>
      </c>
    </row>
    <row r="2098" spans="1:11" x14ac:dyDescent="0.35">
      <c r="A2098" t="s">
        <v>162</v>
      </c>
      <c r="B2098">
        <v>2019</v>
      </c>
      <c r="C2098" s="10">
        <v>43400</v>
      </c>
      <c r="D2098" t="s">
        <v>140</v>
      </c>
      <c r="E2098" t="s">
        <v>91</v>
      </c>
      <c r="F2098">
        <v>4</v>
      </c>
      <c r="G2098">
        <v>7</v>
      </c>
      <c r="H2098" t="s">
        <v>196</v>
      </c>
      <c r="I2098" t="s">
        <v>52</v>
      </c>
      <c r="J2098">
        <v>10004868370</v>
      </c>
      <c r="K2098" s="19">
        <v>30.8</v>
      </c>
    </row>
    <row r="2099" spans="1:11" x14ac:dyDescent="0.35">
      <c r="A2099" t="s">
        <v>162</v>
      </c>
      <c r="B2099">
        <v>2019</v>
      </c>
      <c r="C2099" s="10">
        <v>43400</v>
      </c>
      <c r="D2099" t="s">
        <v>140</v>
      </c>
      <c r="E2099" t="s">
        <v>117</v>
      </c>
      <c r="F2099">
        <v>1</v>
      </c>
      <c r="G2099">
        <v>1</v>
      </c>
      <c r="H2099" t="s">
        <v>54</v>
      </c>
      <c r="I2099" t="s">
        <v>42</v>
      </c>
      <c r="J2099">
        <v>10004612534</v>
      </c>
      <c r="K2099" s="19">
        <v>31.4</v>
      </c>
    </row>
    <row r="2100" spans="1:11" x14ac:dyDescent="0.35">
      <c r="A2100" t="s">
        <v>162</v>
      </c>
      <c r="B2100">
        <v>2019</v>
      </c>
      <c r="C2100" s="10">
        <v>43400</v>
      </c>
      <c r="D2100" t="s">
        <v>140</v>
      </c>
      <c r="E2100" t="s">
        <v>117</v>
      </c>
      <c r="F2100">
        <v>1</v>
      </c>
      <c r="G2100">
        <v>2</v>
      </c>
      <c r="H2100" t="s">
        <v>174</v>
      </c>
      <c r="I2100" t="s">
        <v>37</v>
      </c>
      <c r="J2100">
        <v>10006552534</v>
      </c>
      <c r="K2100" s="19">
        <v>28.4</v>
      </c>
    </row>
    <row r="2101" spans="1:11" x14ac:dyDescent="0.35">
      <c r="A2101" t="s">
        <v>162</v>
      </c>
      <c r="B2101">
        <v>2019</v>
      </c>
      <c r="C2101" s="10">
        <v>43400</v>
      </c>
      <c r="D2101" t="s">
        <v>140</v>
      </c>
      <c r="E2101" t="s">
        <v>117</v>
      </c>
      <c r="F2101">
        <v>1</v>
      </c>
      <c r="G2101">
        <v>3</v>
      </c>
      <c r="H2101" t="s">
        <v>209</v>
      </c>
      <c r="I2101" t="s">
        <v>198</v>
      </c>
      <c r="J2101">
        <v>10007772108</v>
      </c>
      <c r="K2101" s="19">
        <v>23.7</v>
      </c>
    </row>
    <row r="2102" spans="1:11" x14ac:dyDescent="0.35">
      <c r="A2102" t="s">
        <v>162</v>
      </c>
      <c r="B2102">
        <v>2019</v>
      </c>
      <c r="C2102" s="10">
        <v>43400</v>
      </c>
      <c r="D2102" t="s">
        <v>140</v>
      </c>
      <c r="E2102" t="s">
        <v>117</v>
      </c>
      <c r="F2102">
        <v>1</v>
      </c>
      <c r="G2102">
        <v>4</v>
      </c>
      <c r="H2102" t="s">
        <v>148</v>
      </c>
      <c r="I2102" t="s">
        <v>56</v>
      </c>
      <c r="J2102">
        <v>10007890932</v>
      </c>
      <c r="K2102" s="19">
        <v>24.4</v>
      </c>
    </row>
    <row r="2103" spans="1:11" x14ac:dyDescent="0.35">
      <c r="A2103" t="s">
        <v>162</v>
      </c>
      <c r="B2103">
        <v>2019</v>
      </c>
      <c r="C2103" s="10">
        <v>43400</v>
      </c>
      <c r="D2103" t="s">
        <v>140</v>
      </c>
      <c r="E2103" t="s">
        <v>117</v>
      </c>
      <c r="F2103">
        <v>2</v>
      </c>
      <c r="G2103">
        <v>1</v>
      </c>
      <c r="H2103" t="s">
        <v>192</v>
      </c>
      <c r="I2103" t="s">
        <v>113</v>
      </c>
      <c r="J2103">
        <v>10004599194</v>
      </c>
      <c r="K2103" s="19">
        <v>30.6</v>
      </c>
    </row>
    <row r="2104" spans="1:11" x14ac:dyDescent="0.35">
      <c r="A2104" t="s">
        <v>162</v>
      </c>
      <c r="B2104">
        <v>2019</v>
      </c>
      <c r="C2104" s="10">
        <v>43400</v>
      </c>
      <c r="D2104" t="s">
        <v>140</v>
      </c>
      <c r="E2104" t="s">
        <v>117</v>
      </c>
      <c r="F2104">
        <v>2</v>
      </c>
      <c r="G2104">
        <v>2</v>
      </c>
      <c r="H2104" t="s">
        <v>210</v>
      </c>
      <c r="I2104" t="s">
        <v>188</v>
      </c>
      <c r="J2104">
        <v>10009049979</v>
      </c>
      <c r="K2104" s="19">
        <v>23.6</v>
      </c>
    </row>
    <row r="2105" spans="1:11" x14ac:dyDescent="0.35">
      <c r="A2105" t="s">
        <v>162</v>
      </c>
      <c r="B2105">
        <v>2019</v>
      </c>
      <c r="C2105" s="10">
        <v>43400</v>
      </c>
      <c r="D2105" t="s">
        <v>140</v>
      </c>
      <c r="E2105" t="s">
        <v>117</v>
      </c>
      <c r="F2105">
        <v>2</v>
      </c>
      <c r="G2105">
        <v>3</v>
      </c>
      <c r="H2105" t="s">
        <v>196</v>
      </c>
      <c r="I2105" t="s">
        <v>52</v>
      </c>
      <c r="J2105">
        <v>10004868370</v>
      </c>
      <c r="K2105" s="19">
        <v>30.8</v>
      </c>
    </row>
    <row r="2106" spans="1:11" x14ac:dyDescent="0.35">
      <c r="A2106" t="s">
        <v>162</v>
      </c>
      <c r="B2106">
        <v>2019</v>
      </c>
      <c r="C2106" s="10">
        <v>43400</v>
      </c>
      <c r="D2106" t="s">
        <v>140</v>
      </c>
      <c r="E2106" t="s">
        <v>117</v>
      </c>
      <c r="F2106">
        <v>2</v>
      </c>
      <c r="G2106">
        <v>4</v>
      </c>
      <c r="H2106" t="s">
        <v>62</v>
      </c>
      <c r="I2106" t="s">
        <v>63</v>
      </c>
      <c r="J2106">
        <v>10007351671</v>
      </c>
      <c r="K2106" s="19">
        <v>28.9</v>
      </c>
    </row>
    <row r="2107" spans="1:11" x14ac:dyDescent="0.35">
      <c r="A2107" t="s">
        <v>162</v>
      </c>
      <c r="B2107">
        <v>2019</v>
      </c>
      <c r="C2107" s="10">
        <v>43400</v>
      </c>
      <c r="D2107" t="s">
        <v>140</v>
      </c>
      <c r="E2107" t="s">
        <v>117</v>
      </c>
      <c r="F2107">
        <v>2</v>
      </c>
      <c r="G2107">
        <v>5</v>
      </c>
      <c r="H2107" t="s">
        <v>108</v>
      </c>
      <c r="I2107" t="s">
        <v>109</v>
      </c>
      <c r="J2107">
        <v>10117936018</v>
      </c>
      <c r="K2107" s="19">
        <v>25</v>
      </c>
    </row>
    <row r="2108" spans="1:11" x14ac:dyDescent="0.35">
      <c r="A2108" t="s">
        <v>162</v>
      </c>
      <c r="B2108">
        <v>2019</v>
      </c>
      <c r="C2108" s="10">
        <v>43400</v>
      </c>
      <c r="D2108" t="s">
        <v>140</v>
      </c>
      <c r="E2108" t="s">
        <v>117</v>
      </c>
      <c r="F2108">
        <v>3</v>
      </c>
      <c r="G2108">
        <v>1</v>
      </c>
      <c r="H2108" t="s">
        <v>195</v>
      </c>
      <c r="I2108" t="s">
        <v>31</v>
      </c>
      <c r="J2108">
        <v>10005964470</v>
      </c>
      <c r="K2108" s="19">
        <v>29.6</v>
      </c>
    </row>
    <row r="2109" spans="1:11" x14ac:dyDescent="0.35">
      <c r="A2109" t="s">
        <v>162</v>
      </c>
      <c r="B2109">
        <v>2019</v>
      </c>
      <c r="C2109" s="10">
        <v>43400</v>
      </c>
      <c r="D2109" t="s">
        <v>140</v>
      </c>
      <c r="E2109" t="s">
        <v>117</v>
      </c>
      <c r="F2109">
        <v>3</v>
      </c>
      <c r="G2109">
        <v>2</v>
      </c>
      <c r="H2109" t="s">
        <v>215</v>
      </c>
      <c r="I2109" t="s">
        <v>33</v>
      </c>
      <c r="J2109">
        <v>10009307435</v>
      </c>
      <c r="K2109" s="19">
        <v>26.6</v>
      </c>
    </row>
    <row r="2110" spans="1:11" x14ac:dyDescent="0.35">
      <c r="A2110" t="s">
        <v>162</v>
      </c>
      <c r="B2110">
        <v>2019</v>
      </c>
      <c r="C2110" s="10">
        <v>43400</v>
      </c>
      <c r="D2110" t="s">
        <v>140</v>
      </c>
      <c r="E2110" t="s">
        <v>117</v>
      </c>
      <c r="F2110">
        <v>3</v>
      </c>
      <c r="G2110">
        <v>3</v>
      </c>
      <c r="H2110" t="s">
        <v>221</v>
      </c>
      <c r="I2110" t="s">
        <v>31</v>
      </c>
      <c r="J2110">
        <v>10008098470</v>
      </c>
      <c r="K2110" s="19">
        <v>33.700000000000003</v>
      </c>
    </row>
    <row r="2111" spans="1:11" x14ac:dyDescent="0.35">
      <c r="A2111" t="s">
        <v>162</v>
      </c>
      <c r="B2111">
        <v>2019</v>
      </c>
      <c r="C2111" s="10">
        <v>43400</v>
      </c>
      <c r="D2111" t="s">
        <v>140</v>
      </c>
      <c r="E2111" t="s">
        <v>117</v>
      </c>
      <c r="F2111">
        <v>3</v>
      </c>
      <c r="G2111">
        <v>4</v>
      </c>
      <c r="H2111" t="s">
        <v>143</v>
      </c>
      <c r="I2111" t="s">
        <v>95</v>
      </c>
      <c r="J2111">
        <v>10009181234</v>
      </c>
      <c r="K2111" s="19">
        <v>23.6</v>
      </c>
    </row>
    <row r="2112" spans="1:11" x14ac:dyDescent="0.35">
      <c r="A2112" t="s">
        <v>162</v>
      </c>
      <c r="B2112">
        <v>2019</v>
      </c>
      <c r="C2112" s="10">
        <v>43400</v>
      </c>
      <c r="D2112" t="s">
        <v>140</v>
      </c>
      <c r="E2112" t="s">
        <v>117</v>
      </c>
      <c r="F2112">
        <v>3</v>
      </c>
      <c r="G2112">
        <v>5</v>
      </c>
      <c r="H2112" t="s">
        <v>229</v>
      </c>
      <c r="I2112" t="s">
        <v>152</v>
      </c>
      <c r="J2112">
        <v>10011155990</v>
      </c>
      <c r="K2112" s="19">
        <v>20.7</v>
      </c>
    </row>
    <row r="2113" spans="1:11" x14ac:dyDescent="0.35">
      <c r="A2113" t="s">
        <v>162</v>
      </c>
      <c r="B2113">
        <v>2019</v>
      </c>
      <c r="C2113" s="10">
        <v>43400</v>
      </c>
      <c r="D2113" t="s">
        <v>140</v>
      </c>
      <c r="E2113" t="s">
        <v>117</v>
      </c>
      <c r="F2113">
        <v>4</v>
      </c>
      <c r="G2113">
        <v>1</v>
      </c>
      <c r="H2113" t="s">
        <v>100</v>
      </c>
      <c r="I2113" t="s">
        <v>44</v>
      </c>
      <c r="J2113">
        <v>10010830840</v>
      </c>
      <c r="K2113" s="19">
        <v>20</v>
      </c>
    </row>
    <row r="2114" spans="1:11" x14ac:dyDescent="0.35">
      <c r="A2114" t="s">
        <v>162</v>
      </c>
      <c r="B2114">
        <v>2019</v>
      </c>
      <c r="C2114" s="10">
        <v>43400</v>
      </c>
      <c r="D2114" t="s">
        <v>140</v>
      </c>
      <c r="E2114" t="s">
        <v>117</v>
      </c>
      <c r="F2114">
        <v>4</v>
      </c>
      <c r="G2114">
        <v>2</v>
      </c>
      <c r="H2114" t="s">
        <v>28</v>
      </c>
      <c r="I2114" t="s">
        <v>29</v>
      </c>
      <c r="J2114">
        <v>10007779683</v>
      </c>
      <c r="K2114" s="19">
        <v>22.8</v>
      </c>
    </row>
    <row r="2115" spans="1:11" x14ac:dyDescent="0.35">
      <c r="A2115" t="s">
        <v>162</v>
      </c>
      <c r="B2115">
        <v>2019</v>
      </c>
      <c r="C2115" s="10">
        <v>43400</v>
      </c>
      <c r="D2115" t="s">
        <v>140</v>
      </c>
      <c r="E2115" t="s">
        <v>117</v>
      </c>
      <c r="F2115">
        <v>4</v>
      </c>
      <c r="G2115">
        <v>3</v>
      </c>
      <c r="H2115" t="s">
        <v>234</v>
      </c>
      <c r="I2115" t="s">
        <v>25</v>
      </c>
      <c r="J2115">
        <v>10006073493</v>
      </c>
      <c r="K2115" s="19">
        <v>28.9</v>
      </c>
    </row>
    <row r="2116" spans="1:11" x14ac:dyDescent="0.35">
      <c r="A2116" t="s">
        <v>162</v>
      </c>
      <c r="B2116">
        <v>2019</v>
      </c>
      <c r="C2116" s="10">
        <v>43400</v>
      </c>
      <c r="D2116" t="s">
        <v>140</v>
      </c>
      <c r="E2116" t="s">
        <v>117</v>
      </c>
      <c r="F2116">
        <v>4</v>
      </c>
      <c r="G2116">
        <v>4</v>
      </c>
      <c r="H2116" t="s">
        <v>282</v>
      </c>
      <c r="I2116" t="s">
        <v>224</v>
      </c>
      <c r="J2116">
        <v>10008108574</v>
      </c>
      <c r="K2116" s="19">
        <v>24.5</v>
      </c>
    </row>
    <row r="2117" spans="1:11" x14ac:dyDescent="0.35">
      <c r="A2117" t="s">
        <v>162</v>
      </c>
      <c r="B2117">
        <v>2019</v>
      </c>
      <c r="C2117" s="10">
        <v>43400</v>
      </c>
      <c r="D2117" t="s">
        <v>140</v>
      </c>
      <c r="E2117" t="s">
        <v>117</v>
      </c>
      <c r="F2117">
        <v>4</v>
      </c>
      <c r="G2117">
        <v>5</v>
      </c>
      <c r="H2117" t="s">
        <v>283</v>
      </c>
      <c r="I2117" t="s">
        <v>284</v>
      </c>
      <c r="J2117">
        <v>10006319633</v>
      </c>
      <c r="K2117" s="19">
        <v>28.9</v>
      </c>
    </row>
    <row r="2118" spans="1:11" x14ac:dyDescent="0.35">
      <c r="A2118" t="s">
        <v>162</v>
      </c>
      <c r="B2118">
        <v>2019</v>
      </c>
      <c r="C2118" s="10">
        <v>43400</v>
      </c>
      <c r="D2118" t="s">
        <v>140</v>
      </c>
      <c r="E2118" t="s">
        <v>119</v>
      </c>
      <c r="F2118">
        <v>1</v>
      </c>
      <c r="G2118">
        <v>1</v>
      </c>
      <c r="H2118" t="s">
        <v>99</v>
      </c>
      <c r="I2118" t="s">
        <v>27</v>
      </c>
      <c r="J2118">
        <v>10010678569</v>
      </c>
      <c r="K2118" s="19">
        <v>21.5</v>
      </c>
    </row>
    <row r="2119" spans="1:11" x14ac:dyDescent="0.35">
      <c r="A2119" t="s">
        <v>162</v>
      </c>
      <c r="B2119">
        <v>2019</v>
      </c>
      <c r="C2119" s="10">
        <v>43400</v>
      </c>
      <c r="D2119" t="s">
        <v>140</v>
      </c>
      <c r="E2119" t="s">
        <v>119</v>
      </c>
      <c r="F2119">
        <v>1</v>
      </c>
      <c r="G2119">
        <v>2</v>
      </c>
      <c r="H2119" t="s">
        <v>54</v>
      </c>
      <c r="I2119" t="s">
        <v>42</v>
      </c>
      <c r="J2119">
        <v>10004612534</v>
      </c>
      <c r="K2119" s="19">
        <v>31.4</v>
      </c>
    </row>
    <row r="2120" spans="1:11" x14ac:dyDescent="0.35">
      <c r="A2120" t="s">
        <v>162</v>
      </c>
      <c r="B2120">
        <v>2019</v>
      </c>
      <c r="C2120" s="10">
        <v>43400</v>
      </c>
      <c r="D2120" t="s">
        <v>140</v>
      </c>
      <c r="E2120" t="s">
        <v>119</v>
      </c>
      <c r="F2120">
        <v>1</v>
      </c>
      <c r="G2120">
        <v>3</v>
      </c>
      <c r="H2120" t="s">
        <v>183</v>
      </c>
      <c r="I2120" t="s">
        <v>33</v>
      </c>
      <c r="J2120">
        <v>10007212639</v>
      </c>
      <c r="K2120" s="19">
        <v>27.3</v>
      </c>
    </row>
    <row r="2121" spans="1:11" x14ac:dyDescent="0.35">
      <c r="A2121" t="s">
        <v>162</v>
      </c>
      <c r="B2121">
        <v>2019</v>
      </c>
      <c r="C2121" s="10">
        <v>43400</v>
      </c>
      <c r="D2121" t="s">
        <v>140</v>
      </c>
      <c r="E2121" t="s">
        <v>119</v>
      </c>
      <c r="F2121">
        <v>1</v>
      </c>
      <c r="G2121">
        <v>4</v>
      </c>
      <c r="H2121" t="s">
        <v>218</v>
      </c>
      <c r="I2121" t="s">
        <v>46</v>
      </c>
      <c r="J2121">
        <v>10006902239</v>
      </c>
      <c r="K2121" s="19">
        <v>27.3</v>
      </c>
    </row>
    <row r="2122" spans="1:11" x14ac:dyDescent="0.35">
      <c r="A2122" t="s">
        <v>162</v>
      </c>
      <c r="B2122">
        <v>2019</v>
      </c>
      <c r="C2122" s="10">
        <v>43400</v>
      </c>
      <c r="D2122" t="s">
        <v>140</v>
      </c>
      <c r="E2122" t="s">
        <v>119</v>
      </c>
      <c r="F2122">
        <v>1</v>
      </c>
      <c r="G2122">
        <v>5</v>
      </c>
      <c r="H2122" t="s">
        <v>100</v>
      </c>
      <c r="I2122" t="s">
        <v>44</v>
      </c>
      <c r="J2122">
        <v>10010830840</v>
      </c>
      <c r="K2122" s="19">
        <v>20</v>
      </c>
    </row>
    <row r="2123" spans="1:11" x14ac:dyDescent="0.35">
      <c r="A2123" t="s">
        <v>162</v>
      </c>
      <c r="B2123">
        <v>2019</v>
      </c>
      <c r="C2123" s="10">
        <v>43400</v>
      </c>
      <c r="D2123" t="s">
        <v>140</v>
      </c>
      <c r="E2123" t="s">
        <v>119</v>
      </c>
      <c r="F2123">
        <v>1</v>
      </c>
      <c r="G2123">
        <v>6</v>
      </c>
      <c r="H2123" t="s">
        <v>265</v>
      </c>
      <c r="I2123" t="s">
        <v>102</v>
      </c>
      <c r="J2123">
        <v>10009009462</v>
      </c>
      <c r="K2123" s="19">
        <v>23.3</v>
      </c>
    </row>
    <row r="2124" spans="1:11" x14ac:dyDescent="0.35">
      <c r="A2124" t="s">
        <v>162</v>
      </c>
      <c r="B2124">
        <v>2019</v>
      </c>
      <c r="C2124" s="10">
        <v>43400</v>
      </c>
      <c r="D2124" t="s">
        <v>140</v>
      </c>
      <c r="E2124" t="s">
        <v>119</v>
      </c>
      <c r="F2124">
        <v>2</v>
      </c>
      <c r="G2124">
        <v>1</v>
      </c>
      <c r="H2124" t="s">
        <v>200</v>
      </c>
      <c r="I2124" t="s">
        <v>23</v>
      </c>
      <c r="J2124">
        <v>10006900421</v>
      </c>
      <c r="K2124" s="19">
        <v>25.9</v>
      </c>
    </row>
    <row r="2125" spans="1:11" x14ac:dyDescent="0.35">
      <c r="A2125" t="s">
        <v>162</v>
      </c>
      <c r="B2125">
        <v>2019</v>
      </c>
      <c r="C2125" s="10">
        <v>43400</v>
      </c>
      <c r="D2125" t="s">
        <v>140</v>
      </c>
      <c r="E2125" t="s">
        <v>119</v>
      </c>
      <c r="F2125">
        <v>2</v>
      </c>
      <c r="G2125">
        <v>2</v>
      </c>
      <c r="H2125" t="s">
        <v>195</v>
      </c>
      <c r="I2125" t="s">
        <v>31</v>
      </c>
      <c r="J2125">
        <v>10005964470</v>
      </c>
      <c r="K2125" s="19">
        <v>29.6</v>
      </c>
    </row>
    <row r="2126" spans="1:11" x14ac:dyDescent="0.35">
      <c r="A2126" t="s">
        <v>162</v>
      </c>
      <c r="B2126">
        <v>2019</v>
      </c>
      <c r="C2126" s="10">
        <v>43400</v>
      </c>
      <c r="D2126" t="s">
        <v>140</v>
      </c>
      <c r="E2126" t="s">
        <v>119</v>
      </c>
      <c r="F2126">
        <v>2</v>
      </c>
      <c r="G2126">
        <v>3</v>
      </c>
      <c r="H2126" t="s">
        <v>192</v>
      </c>
      <c r="I2126" t="s">
        <v>113</v>
      </c>
      <c r="J2126">
        <v>10004599194</v>
      </c>
      <c r="K2126" s="19">
        <v>30.6</v>
      </c>
    </row>
    <row r="2127" spans="1:11" x14ac:dyDescent="0.35">
      <c r="A2127" t="s">
        <v>162</v>
      </c>
      <c r="B2127">
        <v>2019</v>
      </c>
      <c r="C2127" s="10">
        <v>43400</v>
      </c>
      <c r="D2127" t="s">
        <v>140</v>
      </c>
      <c r="E2127" t="s">
        <v>119</v>
      </c>
      <c r="F2127">
        <v>2</v>
      </c>
      <c r="G2127">
        <v>4</v>
      </c>
      <c r="H2127" t="s">
        <v>220</v>
      </c>
      <c r="I2127" t="s">
        <v>35</v>
      </c>
      <c r="J2127">
        <v>10005782695</v>
      </c>
      <c r="K2127" s="19">
        <v>29.3</v>
      </c>
    </row>
    <row r="2128" spans="1:11" x14ac:dyDescent="0.35">
      <c r="A2128" t="s">
        <v>162</v>
      </c>
      <c r="B2128">
        <v>2019</v>
      </c>
      <c r="C2128" s="10">
        <v>43400</v>
      </c>
      <c r="D2128" t="s">
        <v>140</v>
      </c>
      <c r="E2128" t="s">
        <v>119</v>
      </c>
      <c r="F2128">
        <v>2</v>
      </c>
      <c r="G2128">
        <v>5</v>
      </c>
      <c r="H2128" t="s">
        <v>289</v>
      </c>
      <c r="I2128" t="s">
        <v>207</v>
      </c>
      <c r="J2128">
        <v>10002418415</v>
      </c>
      <c r="K2128" s="19">
        <v>36.200000000000003</v>
      </c>
    </row>
    <row r="2129" spans="1:11" x14ac:dyDescent="0.35">
      <c r="A2129" t="s">
        <v>162</v>
      </c>
      <c r="B2129">
        <v>2019</v>
      </c>
      <c r="C2129" s="10">
        <v>43400</v>
      </c>
      <c r="D2129" t="s">
        <v>140</v>
      </c>
      <c r="E2129" t="s">
        <v>119</v>
      </c>
      <c r="F2129">
        <v>2</v>
      </c>
      <c r="G2129">
        <v>6</v>
      </c>
      <c r="H2129" t="s">
        <v>92</v>
      </c>
      <c r="I2129" t="s">
        <v>23</v>
      </c>
      <c r="J2129">
        <v>10009535686</v>
      </c>
      <c r="K2129" s="19">
        <v>21.6</v>
      </c>
    </row>
    <row r="2130" spans="1:11" x14ac:dyDescent="0.35">
      <c r="A2130" t="s">
        <v>162</v>
      </c>
      <c r="B2130">
        <v>2019</v>
      </c>
      <c r="C2130" s="10">
        <v>43400</v>
      </c>
      <c r="D2130" t="s">
        <v>140</v>
      </c>
      <c r="E2130" t="s">
        <v>121</v>
      </c>
      <c r="F2130">
        <v>1</v>
      </c>
      <c r="G2130">
        <v>1</v>
      </c>
      <c r="H2130" t="s">
        <v>192</v>
      </c>
      <c r="I2130" t="s">
        <v>113</v>
      </c>
      <c r="J2130">
        <v>10004599194</v>
      </c>
      <c r="K2130" s="19">
        <v>30.6</v>
      </c>
    </row>
    <row r="2131" spans="1:11" x14ac:dyDescent="0.35">
      <c r="A2131" t="s">
        <v>162</v>
      </c>
      <c r="B2131">
        <v>2019</v>
      </c>
      <c r="C2131" s="10">
        <v>43400</v>
      </c>
      <c r="D2131" t="s">
        <v>140</v>
      </c>
      <c r="E2131" t="s">
        <v>121</v>
      </c>
      <c r="F2131">
        <v>1</v>
      </c>
      <c r="G2131">
        <v>2</v>
      </c>
      <c r="H2131" t="s">
        <v>183</v>
      </c>
      <c r="I2131" t="s">
        <v>33</v>
      </c>
      <c r="J2131">
        <v>10007212639</v>
      </c>
      <c r="K2131" s="19">
        <v>27.3</v>
      </c>
    </row>
    <row r="2132" spans="1:11" x14ac:dyDescent="0.35">
      <c r="A2132" t="s">
        <v>162</v>
      </c>
      <c r="B2132">
        <v>2019</v>
      </c>
      <c r="C2132" s="10">
        <v>43400</v>
      </c>
      <c r="D2132" t="s">
        <v>140</v>
      </c>
      <c r="E2132" t="s">
        <v>121</v>
      </c>
      <c r="F2132">
        <v>1</v>
      </c>
      <c r="G2132">
        <v>3</v>
      </c>
      <c r="H2132" t="s">
        <v>200</v>
      </c>
      <c r="I2132" t="s">
        <v>23</v>
      </c>
      <c r="J2132">
        <v>10006900421</v>
      </c>
      <c r="K2132" s="19">
        <v>25.9</v>
      </c>
    </row>
    <row r="2133" spans="1:11" x14ac:dyDescent="0.35">
      <c r="A2133" t="s">
        <v>162</v>
      </c>
      <c r="B2133">
        <v>2019</v>
      </c>
      <c r="C2133" s="10">
        <v>43400</v>
      </c>
      <c r="D2133" t="s">
        <v>140</v>
      </c>
      <c r="E2133" t="s">
        <v>121</v>
      </c>
      <c r="F2133">
        <v>1</v>
      </c>
      <c r="G2133">
        <v>4</v>
      </c>
      <c r="H2133" t="s">
        <v>99</v>
      </c>
      <c r="I2133" t="s">
        <v>27</v>
      </c>
      <c r="J2133">
        <v>10010678569</v>
      </c>
      <c r="K2133" s="19">
        <v>21.5</v>
      </c>
    </row>
    <row r="2134" spans="1:11" x14ac:dyDescent="0.35">
      <c r="A2134" t="s">
        <v>162</v>
      </c>
      <c r="B2134">
        <v>2019</v>
      </c>
      <c r="C2134" s="10">
        <v>43400</v>
      </c>
      <c r="D2134" t="s">
        <v>140</v>
      </c>
      <c r="E2134" t="s">
        <v>121</v>
      </c>
      <c r="F2134">
        <v>1</v>
      </c>
      <c r="G2134">
        <v>5</v>
      </c>
      <c r="H2134" t="s">
        <v>54</v>
      </c>
      <c r="I2134" t="s">
        <v>42</v>
      </c>
      <c r="J2134">
        <v>10004612534</v>
      </c>
      <c r="K2134" s="19">
        <v>31.4</v>
      </c>
    </row>
    <row r="2135" spans="1:11" x14ac:dyDescent="0.35">
      <c r="A2135" t="s">
        <v>162</v>
      </c>
      <c r="B2135">
        <v>2019</v>
      </c>
      <c r="C2135" s="10">
        <v>43400</v>
      </c>
      <c r="D2135" t="s">
        <v>140</v>
      </c>
      <c r="E2135" t="s">
        <v>121</v>
      </c>
      <c r="F2135">
        <v>1</v>
      </c>
      <c r="G2135">
        <v>6</v>
      </c>
      <c r="H2135" t="s">
        <v>195</v>
      </c>
      <c r="I2135" t="s">
        <v>31</v>
      </c>
      <c r="J2135">
        <v>10005964470</v>
      </c>
      <c r="K2135" s="19">
        <v>29.6</v>
      </c>
    </row>
    <row r="2136" spans="1:11" x14ac:dyDescent="0.35">
      <c r="A2136" t="s">
        <v>162</v>
      </c>
      <c r="B2136">
        <v>2019</v>
      </c>
      <c r="C2136" s="10">
        <v>43400</v>
      </c>
      <c r="D2136" t="s">
        <v>140</v>
      </c>
      <c r="E2136" t="s">
        <v>121</v>
      </c>
      <c r="F2136">
        <v>2</v>
      </c>
      <c r="G2136">
        <v>1</v>
      </c>
      <c r="H2136" t="s">
        <v>265</v>
      </c>
      <c r="I2136" t="s">
        <v>102</v>
      </c>
      <c r="J2136">
        <v>10009009462</v>
      </c>
      <c r="K2136" s="19">
        <v>23.3</v>
      </c>
    </row>
    <row r="2137" spans="1:11" x14ac:dyDescent="0.35">
      <c r="A2137" t="s">
        <v>162</v>
      </c>
      <c r="B2137">
        <v>2019</v>
      </c>
      <c r="C2137" s="10">
        <v>43400</v>
      </c>
      <c r="D2137" t="s">
        <v>140</v>
      </c>
      <c r="E2137" t="s">
        <v>121</v>
      </c>
      <c r="F2137">
        <v>2</v>
      </c>
      <c r="G2137">
        <v>2</v>
      </c>
      <c r="H2137" t="s">
        <v>220</v>
      </c>
      <c r="I2137" t="s">
        <v>35</v>
      </c>
      <c r="J2137">
        <v>10005782695</v>
      </c>
      <c r="K2137" s="19">
        <v>29.3</v>
      </c>
    </row>
    <row r="2138" spans="1:11" x14ac:dyDescent="0.35">
      <c r="A2138" t="s">
        <v>162</v>
      </c>
      <c r="B2138">
        <v>2019</v>
      </c>
      <c r="C2138" s="10">
        <v>43400</v>
      </c>
      <c r="D2138" t="s">
        <v>140</v>
      </c>
      <c r="E2138" t="s">
        <v>121</v>
      </c>
      <c r="F2138">
        <v>2</v>
      </c>
      <c r="G2138">
        <v>3</v>
      </c>
      <c r="H2138" t="s">
        <v>92</v>
      </c>
      <c r="I2138" t="s">
        <v>23</v>
      </c>
      <c r="J2138">
        <v>10009535686</v>
      </c>
      <c r="K2138" s="19">
        <v>21.6</v>
      </c>
    </row>
    <row r="2139" spans="1:11" x14ac:dyDescent="0.35">
      <c r="A2139" t="s">
        <v>162</v>
      </c>
      <c r="B2139">
        <v>2019</v>
      </c>
      <c r="C2139" s="10">
        <v>43400</v>
      </c>
      <c r="D2139" t="s">
        <v>140</v>
      </c>
      <c r="E2139" t="s">
        <v>121</v>
      </c>
      <c r="F2139">
        <v>2</v>
      </c>
      <c r="G2139">
        <v>4</v>
      </c>
      <c r="H2139" t="s">
        <v>100</v>
      </c>
      <c r="I2139" t="s">
        <v>44</v>
      </c>
      <c r="J2139">
        <v>10010830840</v>
      </c>
      <c r="K2139" s="19">
        <v>20</v>
      </c>
    </row>
    <row r="2140" spans="1:11" x14ac:dyDescent="0.35">
      <c r="A2140" t="s">
        <v>162</v>
      </c>
      <c r="B2140">
        <v>2019</v>
      </c>
      <c r="C2140" s="10">
        <v>43400</v>
      </c>
      <c r="D2140" t="s">
        <v>140</v>
      </c>
      <c r="E2140" t="s">
        <v>121</v>
      </c>
      <c r="F2140">
        <v>2</v>
      </c>
      <c r="G2140">
        <v>5</v>
      </c>
      <c r="H2140" t="s">
        <v>289</v>
      </c>
      <c r="I2140" t="s">
        <v>207</v>
      </c>
      <c r="J2140">
        <v>10002418415</v>
      </c>
      <c r="K2140" s="19">
        <v>36.200000000000003</v>
      </c>
    </row>
    <row r="2141" spans="1:11" x14ac:dyDescent="0.35">
      <c r="A2141" t="s">
        <v>162</v>
      </c>
      <c r="B2141">
        <v>2019</v>
      </c>
      <c r="C2141" s="10">
        <v>43400</v>
      </c>
      <c r="D2141" t="s">
        <v>140</v>
      </c>
      <c r="E2141" t="s">
        <v>121</v>
      </c>
      <c r="F2141">
        <v>2</v>
      </c>
      <c r="G2141">
        <v>6</v>
      </c>
      <c r="H2141" t="s">
        <v>218</v>
      </c>
      <c r="I2141" t="s">
        <v>46</v>
      </c>
      <c r="J2141">
        <v>10006902239</v>
      </c>
      <c r="K2141" s="19">
        <v>27.3</v>
      </c>
    </row>
    <row r="2142" spans="1:11" hidden="1" x14ac:dyDescent="0.35">
      <c r="A2142" t="s">
        <v>19</v>
      </c>
      <c r="B2142">
        <v>2019</v>
      </c>
      <c r="C2142" s="10">
        <v>43393</v>
      </c>
      <c r="D2142" t="s">
        <v>140</v>
      </c>
      <c r="E2142" t="s">
        <v>91</v>
      </c>
      <c r="F2142">
        <v>1</v>
      </c>
      <c r="G2142">
        <v>1</v>
      </c>
      <c r="H2142" t="s">
        <v>106</v>
      </c>
      <c r="I2142" t="s">
        <v>102</v>
      </c>
      <c r="J2142">
        <v>10006894559</v>
      </c>
      <c r="K2142" s="19">
        <v>26.2</v>
      </c>
    </row>
    <row r="2143" spans="1:11" hidden="1" x14ac:dyDescent="0.35">
      <c r="A2143" t="s">
        <v>19</v>
      </c>
      <c r="B2143">
        <v>2019</v>
      </c>
      <c r="C2143" s="10">
        <v>43393</v>
      </c>
      <c r="D2143" t="s">
        <v>140</v>
      </c>
      <c r="E2143" t="s">
        <v>91</v>
      </c>
      <c r="F2143">
        <v>1</v>
      </c>
      <c r="G2143">
        <v>2</v>
      </c>
      <c r="H2143" t="s">
        <v>208</v>
      </c>
      <c r="I2143" t="s">
        <v>58</v>
      </c>
      <c r="J2143">
        <v>10007828183</v>
      </c>
      <c r="K2143" s="19">
        <v>25.1</v>
      </c>
    </row>
    <row r="2144" spans="1:11" hidden="1" x14ac:dyDescent="0.35">
      <c r="A2144" t="s">
        <v>19</v>
      </c>
      <c r="B2144">
        <v>2019</v>
      </c>
      <c r="C2144" s="10">
        <v>43393</v>
      </c>
      <c r="D2144" t="s">
        <v>140</v>
      </c>
      <c r="E2144" t="s">
        <v>91</v>
      </c>
      <c r="F2144">
        <v>1</v>
      </c>
      <c r="G2144">
        <v>3</v>
      </c>
      <c r="H2144" t="s">
        <v>100</v>
      </c>
      <c r="I2144" t="s">
        <v>44</v>
      </c>
      <c r="J2144">
        <v>10010830840</v>
      </c>
      <c r="K2144" s="19">
        <v>20</v>
      </c>
    </row>
    <row r="2145" spans="1:11" hidden="1" x14ac:dyDescent="0.35">
      <c r="A2145" t="s">
        <v>19</v>
      </c>
      <c r="B2145">
        <v>2019</v>
      </c>
      <c r="C2145" s="10">
        <v>43393</v>
      </c>
      <c r="D2145" t="s">
        <v>140</v>
      </c>
      <c r="E2145" t="s">
        <v>91</v>
      </c>
      <c r="F2145">
        <v>1</v>
      </c>
      <c r="G2145">
        <v>4</v>
      </c>
      <c r="H2145" t="s">
        <v>143</v>
      </c>
      <c r="I2145" t="s">
        <v>95</v>
      </c>
      <c r="J2145">
        <v>10009181234</v>
      </c>
      <c r="K2145" s="19">
        <v>23.5</v>
      </c>
    </row>
    <row r="2146" spans="1:11" hidden="1" x14ac:dyDescent="0.35">
      <c r="A2146" t="s">
        <v>19</v>
      </c>
      <c r="B2146">
        <v>2019</v>
      </c>
      <c r="C2146" s="10">
        <v>43393</v>
      </c>
      <c r="D2146" t="s">
        <v>140</v>
      </c>
      <c r="E2146" t="s">
        <v>91</v>
      </c>
      <c r="F2146">
        <v>1</v>
      </c>
      <c r="G2146">
        <v>5</v>
      </c>
      <c r="H2146" t="s">
        <v>292</v>
      </c>
      <c r="I2146" t="s">
        <v>39</v>
      </c>
      <c r="J2146">
        <v>10014664057</v>
      </c>
      <c r="K2146" s="19">
        <v>22.6</v>
      </c>
    </row>
    <row r="2147" spans="1:11" hidden="1" x14ac:dyDescent="0.35">
      <c r="A2147" t="s">
        <v>19</v>
      </c>
      <c r="B2147">
        <v>2019</v>
      </c>
      <c r="C2147" s="10">
        <v>43393</v>
      </c>
      <c r="D2147" t="s">
        <v>140</v>
      </c>
      <c r="E2147" t="s">
        <v>91</v>
      </c>
      <c r="F2147">
        <v>1</v>
      </c>
      <c r="G2147">
        <v>6</v>
      </c>
      <c r="H2147" t="s">
        <v>203</v>
      </c>
      <c r="I2147" t="s">
        <v>198</v>
      </c>
      <c r="J2147">
        <v>10051694112</v>
      </c>
      <c r="K2147" s="19">
        <v>31.8</v>
      </c>
    </row>
    <row r="2148" spans="1:11" hidden="1" x14ac:dyDescent="0.35">
      <c r="A2148" t="s">
        <v>19</v>
      </c>
      <c r="B2148">
        <v>2019</v>
      </c>
      <c r="C2148" s="10">
        <v>43393</v>
      </c>
      <c r="D2148" t="s">
        <v>140</v>
      </c>
      <c r="E2148" t="s">
        <v>91</v>
      </c>
      <c r="F2148">
        <v>1</v>
      </c>
      <c r="G2148">
        <v>7</v>
      </c>
      <c r="H2148" t="s">
        <v>283</v>
      </c>
      <c r="I2148" t="s">
        <v>284</v>
      </c>
      <c r="J2148">
        <v>10006319633</v>
      </c>
      <c r="K2148" s="19">
        <v>28.9</v>
      </c>
    </row>
    <row r="2149" spans="1:11" hidden="1" x14ac:dyDescent="0.35">
      <c r="A2149" t="s">
        <v>19</v>
      </c>
      <c r="B2149">
        <v>2019</v>
      </c>
      <c r="C2149" s="10">
        <v>43393</v>
      </c>
      <c r="D2149" t="s">
        <v>140</v>
      </c>
      <c r="E2149" t="s">
        <v>91</v>
      </c>
      <c r="F2149">
        <v>2</v>
      </c>
      <c r="G2149">
        <v>1</v>
      </c>
      <c r="H2149" t="s">
        <v>219</v>
      </c>
      <c r="I2149" t="s">
        <v>23</v>
      </c>
      <c r="J2149">
        <v>10050887493</v>
      </c>
      <c r="K2149" s="19">
        <v>35.200000000000003</v>
      </c>
    </row>
    <row r="2150" spans="1:11" hidden="1" x14ac:dyDescent="0.35">
      <c r="A2150" t="s">
        <v>19</v>
      </c>
      <c r="B2150">
        <v>2019</v>
      </c>
      <c r="C2150" s="10">
        <v>43393</v>
      </c>
      <c r="D2150" t="s">
        <v>140</v>
      </c>
      <c r="E2150" t="s">
        <v>91</v>
      </c>
      <c r="F2150">
        <v>2</v>
      </c>
      <c r="G2150">
        <v>2</v>
      </c>
      <c r="H2150" t="s">
        <v>220</v>
      </c>
      <c r="I2150" t="s">
        <v>35</v>
      </c>
      <c r="J2150">
        <v>10005782695</v>
      </c>
      <c r="K2150" s="19">
        <v>29.3</v>
      </c>
    </row>
    <row r="2151" spans="1:11" hidden="1" x14ac:dyDescent="0.35">
      <c r="A2151" t="s">
        <v>19</v>
      </c>
      <c r="B2151">
        <v>2019</v>
      </c>
      <c r="C2151" s="10">
        <v>43393</v>
      </c>
      <c r="D2151" t="s">
        <v>140</v>
      </c>
      <c r="E2151" t="s">
        <v>91</v>
      </c>
      <c r="F2151">
        <v>2</v>
      </c>
      <c r="G2151">
        <v>3</v>
      </c>
      <c r="H2151" t="s">
        <v>174</v>
      </c>
      <c r="I2151" t="s">
        <v>37</v>
      </c>
      <c r="J2151">
        <v>10006552534</v>
      </c>
      <c r="K2151" s="19">
        <v>28.4</v>
      </c>
    </row>
    <row r="2152" spans="1:11" hidden="1" x14ac:dyDescent="0.35">
      <c r="A2152" t="s">
        <v>19</v>
      </c>
      <c r="B2152">
        <v>2019</v>
      </c>
      <c r="C2152" s="10">
        <v>43393</v>
      </c>
      <c r="D2152" t="s">
        <v>140</v>
      </c>
      <c r="E2152" t="s">
        <v>91</v>
      </c>
      <c r="F2152">
        <v>2</v>
      </c>
      <c r="G2152">
        <v>4</v>
      </c>
      <c r="H2152" t="s">
        <v>171</v>
      </c>
      <c r="I2152" t="s">
        <v>82</v>
      </c>
      <c r="J2152">
        <v>10007073506</v>
      </c>
      <c r="K2152" s="19">
        <v>28.3</v>
      </c>
    </row>
    <row r="2153" spans="1:11" hidden="1" x14ac:dyDescent="0.35">
      <c r="A2153" t="s">
        <v>19</v>
      </c>
      <c r="B2153">
        <v>2019</v>
      </c>
      <c r="C2153" s="10">
        <v>43393</v>
      </c>
      <c r="D2153" t="s">
        <v>140</v>
      </c>
      <c r="E2153" t="s">
        <v>91</v>
      </c>
      <c r="F2153">
        <v>2</v>
      </c>
      <c r="G2153">
        <v>5</v>
      </c>
      <c r="H2153" t="s">
        <v>210</v>
      </c>
      <c r="I2153" t="s">
        <v>188</v>
      </c>
      <c r="J2153">
        <v>10009049979</v>
      </c>
      <c r="K2153" s="19">
        <v>23.6</v>
      </c>
    </row>
    <row r="2154" spans="1:11" hidden="1" x14ac:dyDescent="0.35">
      <c r="A2154" t="s">
        <v>19</v>
      </c>
      <c r="B2154">
        <v>2019</v>
      </c>
      <c r="C2154" s="10">
        <v>43393</v>
      </c>
      <c r="D2154" t="s">
        <v>140</v>
      </c>
      <c r="E2154" t="s">
        <v>91</v>
      </c>
      <c r="F2154">
        <v>2</v>
      </c>
      <c r="G2154">
        <v>6</v>
      </c>
      <c r="H2154" t="s">
        <v>196</v>
      </c>
      <c r="I2154" t="s">
        <v>52</v>
      </c>
      <c r="J2154">
        <v>10004868370</v>
      </c>
      <c r="K2154" s="19">
        <v>30.8</v>
      </c>
    </row>
    <row r="2155" spans="1:11" hidden="1" x14ac:dyDescent="0.35">
      <c r="A2155" t="s">
        <v>19</v>
      </c>
      <c r="B2155">
        <v>2019</v>
      </c>
      <c r="C2155" s="10">
        <v>43393</v>
      </c>
      <c r="D2155" t="s">
        <v>140</v>
      </c>
      <c r="E2155" t="s">
        <v>91</v>
      </c>
      <c r="F2155">
        <v>2</v>
      </c>
      <c r="G2155">
        <v>7</v>
      </c>
      <c r="H2155" t="s">
        <v>293</v>
      </c>
      <c r="I2155" t="s">
        <v>25</v>
      </c>
      <c r="J2155">
        <v>10006108051</v>
      </c>
      <c r="K2155" s="19">
        <v>29.8</v>
      </c>
    </row>
    <row r="2156" spans="1:11" hidden="1" x14ac:dyDescent="0.35">
      <c r="A2156" t="s">
        <v>19</v>
      </c>
      <c r="B2156">
        <v>2019</v>
      </c>
      <c r="C2156" s="10">
        <v>43393</v>
      </c>
      <c r="D2156" t="s">
        <v>140</v>
      </c>
      <c r="E2156" t="s">
        <v>91</v>
      </c>
      <c r="F2156">
        <v>3</v>
      </c>
      <c r="G2156">
        <v>1</v>
      </c>
      <c r="H2156" t="s">
        <v>112</v>
      </c>
      <c r="I2156" t="s">
        <v>113</v>
      </c>
      <c r="J2156">
        <v>10009967641</v>
      </c>
      <c r="K2156" s="19">
        <v>21.5</v>
      </c>
    </row>
    <row r="2157" spans="1:11" hidden="1" x14ac:dyDescent="0.35">
      <c r="A2157" t="s">
        <v>19</v>
      </c>
      <c r="B2157">
        <v>2019</v>
      </c>
      <c r="C2157" s="10">
        <v>43393</v>
      </c>
      <c r="D2157" t="s">
        <v>140</v>
      </c>
      <c r="E2157" t="s">
        <v>91</v>
      </c>
      <c r="F2157">
        <v>3</v>
      </c>
      <c r="G2157">
        <v>2</v>
      </c>
      <c r="H2157" t="s">
        <v>221</v>
      </c>
      <c r="I2157" t="s">
        <v>31</v>
      </c>
      <c r="J2157">
        <v>10008098470</v>
      </c>
      <c r="K2157" s="19">
        <v>33.700000000000003</v>
      </c>
    </row>
    <row r="2158" spans="1:11" hidden="1" x14ac:dyDescent="0.35">
      <c r="A2158" t="s">
        <v>19</v>
      </c>
      <c r="B2158">
        <v>2019</v>
      </c>
      <c r="C2158" s="10">
        <v>43393</v>
      </c>
      <c r="D2158" t="s">
        <v>140</v>
      </c>
      <c r="E2158" t="s">
        <v>91</v>
      </c>
      <c r="F2158">
        <v>3</v>
      </c>
      <c r="G2158">
        <v>3</v>
      </c>
      <c r="H2158" t="s">
        <v>153</v>
      </c>
      <c r="I2158" t="s">
        <v>154</v>
      </c>
      <c r="J2158">
        <v>10004717719</v>
      </c>
      <c r="K2158" s="19">
        <v>29.9</v>
      </c>
    </row>
    <row r="2159" spans="1:11" hidden="1" x14ac:dyDescent="0.35">
      <c r="A2159" t="s">
        <v>19</v>
      </c>
      <c r="B2159">
        <v>2019</v>
      </c>
      <c r="C2159" s="10">
        <v>43393</v>
      </c>
      <c r="D2159" t="s">
        <v>140</v>
      </c>
      <c r="E2159" t="s">
        <v>91</v>
      </c>
      <c r="F2159">
        <v>3</v>
      </c>
      <c r="G2159">
        <v>4</v>
      </c>
      <c r="H2159" t="s">
        <v>40</v>
      </c>
      <c r="I2159" t="s">
        <v>29</v>
      </c>
      <c r="J2159">
        <v>10009178002</v>
      </c>
      <c r="K2159" s="19">
        <v>22.7</v>
      </c>
    </row>
    <row r="2160" spans="1:11" hidden="1" x14ac:dyDescent="0.35">
      <c r="A2160" t="s">
        <v>19</v>
      </c>
      <c r="B2160">
        <v>2019</v>
      </c>
      <c r="C2160" s="10">
        <v>43393</v>
      </c>
      <c r="D2160" t="s">
        <v>140</v>
      </c>
      <c r="E2160" t="s">
        <v>91</v>
      </c>
      <c r="F2160">
        <v>3</v>
      </c>
      <c r="G2160">
        <v>5</v>
      </c>
      <c r="H2160" t="s">
        <v>54</v>
      </c>
      <c r="I2160" t="s">
        <v>42</v>
      </c>
      <c r="J2160">
        <v>10004612534</v>
      </c>
      <c r="K2160" s="19">
        <v>31.4</v>
      </c>
    </row>
    <row r="2161" spans="1:11" hidden="1" x14ac:dyDescent="0.35">
      <c r="A2161" t="s">
        <v>19</v>
      </c>
      <c r="B2161">
        <v>2019</v>
      </c>
      <c r="C2161" s="10">
        <v>43393</v>
      </c>
      <c r="D2161" t="s">
        <v>140</v>
      </c>
      <c r="E2161" t="s">
        <v>91</v>
      </c>
      <c r="F2161">
        <v>3</v>
      </c>
      <c r="G2161">
        <v>6</v>
      </c>
      <c r="H2161" t="s">
        <v>62</v>
      </c>
      <c r="I2161" t="s">
        <v>63</v>
      </c>
      <c r="J2161">
        <v>10007351671</v>
      </c>
      <c r="K2161" s="19">
        <v>28.9</v>
      </c>
    </row>
    <row r="2162" spans="1:11" hidden="1" x14ac:dyDescent="0.35">
      <c r="A2162" t="s">
        <v>19</v>
      </c>
      <c r="B2162">
        <v>2019</v>
      </c>
      <c r="C2162" s="10">
        <v>43393</v>
      </c>
      <c r="D2162" t="s">
        <v>140</v>
      </c>
      <c r="E2162" t="s">
        <v>91</v>
      </c>
      <c r="F2162">
        <v>3</v>
      </c>
      <c r="G2162">
        <v>7</v>
      </c>
      <c r="H2162" t="s">
        <v>108</v>
      </c>
      <c r="I2162" t="s">
        <v>109</v>
      </c>
      <c r="J2162">
        <v>10117936018</v>
      </c>
      <c r="K2162" s="19">
        <v>25</v>
      </c>
    </row>
    <row r="2163" spans="1:11" hidden="1" x14ac:dyDescent="0.35">
      <c r="A2163" t="s">
        <v>19</v>
      </c>
      <c r="B2163">
        <v>2019</v>
      </c>
      <c r="C2163" s="10">
        <v>43393</v>
      </c>
      <c r="D2163" t="s">
        <v>140</v>
      </c>
      <c r="E2163" t="s">
        <v>91</v>
      </c>
      <c r="F2163">
        <v>4</v>
      </c>
      <c r="G2163">
        <v>1</v>
      </c>
      <c r="H2163" t="s">
        <v>294</v>
      </c>
      <c r="I2163" t="s">
        <v>27</v>
      </c>
      <c r="J2163">
        <v>10003011125</v>
      </c>
      <c r="K2163" s="19">
        <v>34</v>
      </c>
    </row>
    <row r="2164" spans="1:11" hidden="1" x14ac:dyDescent="0.35">
      <c r="A2164" t="s">
        <v>19</v>
      </c>
      <c r="B2164">
        <v>2019</v>
      </c>
      <c r="C2164" s="10">
        <v>43393</v>
      </c>
      <c r="D2164" t="s">
        <v>140</v>
      </c>
      <c r="E2164" t="s">
        <v>91</v>
      </c>
      <c r="F2164">
        <v>4</v>
      </c>
      <c r="G2164">
        <v>2</v>
      </c>
      <c r="H2164" t="s">
        <v>282</v>
      </c>
      <c r="I2164" t="s">
        <v>224</v>
      </c>
      <c r="J2164">
        <v>10008108574</v>
      </c>
      <c r="K2164" s="19">
        <v>24.4</v>
      </c>
    </row>
    <row r="2165" spans="1:11" hidden="1" x14ac:dyDescent="0.35">
      <c r="A2165" t="s">
        <v>19</v>
      </c>
      <c r="B2165">
        <v>2019</v>
      </c>
      <c r="C2165" s="10">
        <v>43393</v>
      </c>
      <c r="D2165" t="s">
        <v>140</v>
      </c>
      <c r="E2165" t="s">
        <v>91</v>
      </c>
      <c r="F2165">
        <v>4</v>
      </c>
      <c r="G2165">
        <v>3</v>
      </c>
      <c r="H2165" t="s">
        <v>289</v>
      </c>
      <c r="I2165" t="s">
        <v>207</v>
      </c>
      <c r="J2165">
        <v>10002418415</v>
      </c>
      <c r="K2165" s="19">
        <v>36.200000000000003</v>
      </c>
    </row>
    <row r="2166" spans="1:11" hidden="1" x14ac:dyDescent="0.35">
      <c r="A2166" t="s">
        <v>19</v>
      </c>
      <c r="B2166">
        <v>2019</v>
      </c>
      <c r="C2166" s="10">
        <v>43393</v>
      </c>
      <c r="D2166" t="s">
        <v>140</v>
      </c>
      <c r="E2166" t="s">
        <v>91</v>
      </c>
      <c r="F2166">
        <v>4</v>
      </c>
      <c r="G2166">
        <v>4</v>
      </c>
      <c r="H2166" t="s">
        <v>218</v>
      </c>
      <c r="I2166" t="s">
        <v>46</v>
      </c>
      <c r="J2166">
        <v>10006902239</v>
      </c>
      <c r="K2166" s="19">
        <v>27.3</v>
      </c>
    </row>
    <row r="2167" spans="1:11" hidden="1" x14ac:dyDescent="0.35">
      <c r="A2167" t="s">
        <v>19</v>
      </c>
      <c r="B2167">
        <v>2019</v>
      </c>
      <c r="C2167" s="10">
        <v>43393</v>
      </c>
      <c r="D2167" t="s">
        <v>140</v>
      </c>
      <c r="E2167" t="s">
        <v>91</v>
      </c>
      <c r="F2167">
        <v>4</v>
      </c>
      <c r="G2167">
        <v>5</v>
      </c>
      <c r="H2167" t="s">
        <v>195</v>
      </c>
      <c r="I2167" t="s">
        <v>31</v>
      </c>
      <c r="J2167">
        <v>10005964470</v>
      </c>
      <c r="K2167" s="19">
        <v>29.6</v>
      </c>
    </row>
    <row r="2168" spans="1:11" hidden="1" x14ac:dyDescent="0.35">
      <c r="A2168" t="s">
        <v>19</v>
      </c>
      <c r="B2168">
        <v>2019</v>
      </c>
      <c r="C2168" s="10">
        <v>43393</v>
      </c>
      <c r="D2168" t="s">
        <v>140</v>
      </c>
      <c r="E2168" t="s">
        <v>91</v>
      </c>
      <c r="F2168">
        <v>4</v>
      </c>
      <c r="G2168">
        <v>6</v>
      </c>
      <c r="H2168" t="s">
        <v>234</v>
      </c>
      <c r="I2168" t="s">
        <v>25</v>
      </c>
      <c r="J2168">
        <v>10006073493</v>
      </c>
      <c r="K2168" s="19">
        <v>28.8</v>
      </c>
    </row>
    <row r="2169" spans="1:11" hidden="1" x14ac:dyDescent="0.35">
      <c r="A2169" t="s">
        <v>19</v>
      </c>
      <c r="B2169">
        <v>2019</v>
      </c>
      <c r="C2169" s="10">
        <v>43393</v>
      </c>
      <c r="D2169" t="s">
        <v>140</v>
      </c>
      <c r="E2169" t="s">
        <v>91</v>
      </c>
      <c r="F2169">
        <v>4</v>
      </c>
      <c r="G2169">
        <v>7</v>
      </c>
      <c r="H2169" t="s">
        <v>295</v>
      </c>
      <c r="I2169" t="s">
        <v>23</v>
      </c>
      <c r="J2169">
        <v>10009972994</v>
      </c>
      <c r="K2169" s="19">
        <v>20.9</v>
      </c>
    </row>
    <row r="2170" spans="1:11" hidden="1" x14ac:dyDescent="0.35">
      <c r="A2170" t="s">
        <v>19</v>
      </c>
      <c r="B2170">
        <v>2019</v>
      </c>
      <c r="C2170" s="10">
        <v>43393</v>
      </c>
      <c r="D2170" t="s">
        <v>140</v>
      </c>
      <c r="E2170" t="s">
        <v>117</v>
      </c>
      <c r="F2170">
        <v>1</v>
      </c>
      <c r="G2170">
        <v>1</v>
      </c>
      <c r="H2170" t="s">
        <v>218</v>
      </c>
      <c r="I2170" t="s">
        <v>46</v>
      </c>
      <c r="J2170">
        <v>10006902239</v>
      </c>
      <c r="K2170" s="19">
        <v>27.3</v>
      </c>
    </row>
    <row r="2171" spans="1:11" hidden="1" x14ac:dyDescent="0.35">
      <c r="A2171" t="s">
        <v>19</v>
      </c>
      <c r="B2171">
        <v>2019</v>
      </c>
      <c r="C2171" s="10">
        <v>43393</v>
      </c>
      <c r="D2171" t="s">
        <v>140</v>
      </c>
      <c r="E2171" t="s">
        <v>117</v>
      </c>
      <c r="F2171">
        <v>1</v>
      </c>
      <c r="G2171">
        <v>2</v>
      </c>
      <c r="H2171" t="s">
        <v>196</v>
      </c>
      <c r="I2171" t="s">
        <v>52</v>
      </c>
      <c r="J2171">
        <v>10004868370</v>
      </c>
      <c r="K2171" s="19">
        <v>30.8</v>
      </c>
    </row>
    <row r="2172" spans="1:11" hidden="1" x14ac:dyDescent="0.35">
      <c r="A2172" t="s">
        <v>19</v>
      </c>
      <c r="B2172">
        <v>2019</v>
      </c>
      <c r="C2172" s="10">
        <v>43393</v>
      </c>
      <c r="D2172" t="s">
        <v>140</v>
      </c>
      <c r="E2172" t="s">
        <v>117</v>
      </c>
      <c r="F2172">
        <v>1</v>
      </c>
      <c r="G2172">
        <v>3</v>
      </c>
      <c r="H2172" t="s">
        <v>100</v>
      </c>
      <c r="I2172" t="s">
        <v>44</v>
      </c>
      <c r="J2172">
        <v>10010830840</v>
      </c>
      <c r="K2172" s="19">
        <v>20</v>
      </c>
    </row>
    <row r="2173" spans="1:11" hidden="1" x14ac:dyDescent="0.35">
      <c r="A2173" t="s">
        <v>19</v>
      </c>
      <c r="B2173">
        <v>2019</v>
      </c>
      <c r="C2173" s="10">
        <v>43393</v>
      </c>
      <c r="D2173" t="s">
        <v>140</v>
      </c>
      <c r="E2173" t="s">
        <v>117</v>
      </c>
      <c r="F2173">
        <v>1</v>
      </c>
      <c r="G2173">
        <v>4</v>
      </c>
      <c r="H2173" t="s">
        <v>54</v>
      </c>
      <c r="I2173" t="s">
        <v>42</v>
      </c>
      <c r="J2173">
        <v>10004612534</v>
      </c>
      <c r="K2173" s="19">
        <v>31.4</v>
      </c>
    </row>
    <row r="2174" spans="1:11" hidden="1" x14ac:dyDescent="0.35">
      <c r="A2174" t="s">
        <v>19</v>
      </c>
      <c r="B2174">
        <v>2019</v>
      </c>
      <c r="C2174" s="10">
        <v>43393</v>
      </c>
      <c r="D2174" t="s">
        <v>140</v>
      </c>
      <c r="E2174" t="s">
        <v>117</v>
      </c>
      <c r="F2174">
        <v>1</v>
      </c>
      <c r="G2174">
        <v>5</v>
      </c>
      <c r="H2174" t="s">
        <v>283</v>
      </c>
      <c r="I2174" t="s">
        <v>284</v>
      </c>
      <c r="J2174">
        <v>10006319633</v>
      </c>
      <c r="K2174" s="19">
        <v>28.9</v>
      </c>
    </row>
    <row r="2175" spans="1:11" hidden="1" x14ac:dyDescent="0.35">
      <c r="A2175" t="s">
        <v>19</v>
      </c>
      <c r="B2175">
        <v>2019</v>
      </c>
      <c r="C2175" s="10">
        <v>43393</v>
      </c>
      <c r="D2175" t="s">
        <v>140</v>
      </c>
      <c r="E2175" t="s">
        <v>117</v>
      </c>
      <c r="F2175">
        <v>2</v>
      </c>
      <c r="G2175">
        <v>1</v>
      </c>
      <c r="H2175" t="s">
        <v>40</v>
      </c>
      <c r="I2175" t="s">
        <v>29</v>
      </c>
      <c r="J2175">
        <v>10009178002</v>
      </c>
      <c r="K2175" s="19">
        <v>22.7</v>
      </c>
    </row>
    <row r="2176" spans="1:11" hidden="1" x14ac:dyDescent="0.35">
      <c r="A2176" t="s">
        <v>19</v>
      </c>
      <c r="B2176">
        <v>2019</v>
      </c>
      <c r="C2176" s="10">
        <v>43393</v>
      </c>
      <c r="D2176" t="s">
        <v>140</v>
      </c>
      <c r="E2176" t="s">
        <v>117</v>
      </c>
      <c r="F2176">
        <v>2</v>
      </c>
      <c r="G2176">
        <v>2</v>
      </c>
      <c r="H2176" t="s">
        <v>203</v>
      </c>
      <c r="I2176" t="s">
        <v>198</v>
      </c>
      <c r="J2176">
        <v>10051694112</v>
      </c>
      <c r="K2176" s="19">
        <v>31.8</v>
      </c>
    </row>
    <row r="2177" spans="1:11" hidden="1" x14ac:dyDescent="0.35">
      <c r="A2177" t="s">
        <v>19</v>
      </c>
      <c r="B2177">
        <v>2019</v>
      </c>
      <c r="C2177" s="10">
        <v>43393</v>
      </c>
      <c r="D2177" t="s">
        <v>140</v>
      </c>
      <c r="E2177" t="s">
        <v>117</v>
      </c>
      <c r="F2177">
        <v>2</v>
      </c>
      <c r="G2177">
        <v>3</v>
      </c>
      <c r="H2177" t="s">
        <v>210</v>
      </c>
      <c r="I2177" t="s">
        <v>188</v>
      </c>
      <c r="J2177">
        <v>10009049979</v>
      </c>
      <c r="K2177" s="19">
        <v>23.6</v>
      </c>
    </row>
    <row r="2178" spans="1:11" hidden="1" x14ac:dyDescent="0.35">
      <c r="A2178" t="s">
        <v>19</v>
      </c>
      <c r="B2178">
        <v>2019</v>
      </c>
      <c r="C2178" s="10">
        <v>43393</v>
      </c>
      <c r="D2178" t="s">
        <v>140</v>
      </c>
      <c r="E2178" t="s">
        <v>117</v>
      </c>
      <c r="F2178">
        <v>2</v>
      </c>
      <c r="G2178">
        <v>4</v>
      </c>
      <c r="H2178" t="s">
        <v>174</v>
      </c>
      <c r="I2178" t="s">
        <v>37</v>
      </c>
      <c r="J2178">
        <v>10006552534</v>
      </c>
      <c r="K2178" s="19">
        <v>28.4</v>
      </c>
    </row>
    <row r="2179" spans="1:11" hidden="1" x14ac:dyDescent="0.35">
      <c r="A2179" t="s">
        <v>19</v>
      </c>
      <c r="B2179">
        <v>2019</v>
      </c>
      <c r="C2179" s="10">
        <v>43393</v>
      </c>
      <c r="D2179" t="s">
        <v>140</v>
      </c>
      <c r="E2179" t="s">
        <v>117</v>
      </c>
      <c r="F2179">
        <v>2</v>
      </c>
      <c r="G2179">
        <v>5</v>
      </c>
      <c r="H2179" t="s">
        <v>295</v>
      </c>
      <c r="I2179" t="s">
        <v>23</v>
      </c>
      <c r="J2179">
        <v>10009972994</v>
      </c>
      <c r="K2179" s="19">
        <v>20.9</v>
      </c>
    </row>
    <row r="2180" spans="1:11" hidden="1" x14ac:dyDescent="0.35">
      <c r="A2180" t="s">
        <v>19</v>
      </c>
      <c r="B2180">
        <v>2019</v>
      </c>
      <c r="C2180" s="10">
        <v>43393</v>
      </c>
      <c r="D2180" t="s">
        <v>140</v>
      </c>
      <c r="E2180" t="s">
        <v>117</v>
      </c>
      <c r="F2180">
        <v>3</v>
      </c>
      <c r="G2180">
        <v>1</v>
      </c>
      <c r="H2180" t="s">
        <v>153</v>
      </c>
      <c r="I2180" t="s">
        <v>154</v>
      </c>
      <c r="J2180">
        <v>10004717719</v>
      </c>
      <c r="K2180" s="19">
        <v>29.9</v>
      </c>
    </row>
    <row r="2181" spans="1:11" hidden="1" x14ac:dyDescent="0.35">
      <c r="A2181" t="s">
        <v>19</v>
      </c>
      <c r="B2181">
        <v>2019</v>
      </c>
      <c r="C2181" s="10">
        <v>43393</v>
      </c>
      <c r="D2181" t="s">
        <v>140</v>
      </c>
      <c r="E2181" t="s">
        <v>117</v>
      </c>
      <c r="F2181">
        <v>3</v>
      </c>
      <c r="G2181">
        <v>2</v>
      </c>
      <c r="H2181" t="s">
        <v>171</v>
      </c>
      <c r="I2181" t="s">
        <v>82</v>
      </c>
      <c r="J2181">
        <v>10007073506</v>
      </c>
      <c r="K2181" s="19">
        <v>28.3</v>
      </c>
    </row>
    <row r="2182" spans="1:11" hidden="1" x14ac:dyDescent="0.35">
      <c r="A2182" t="s">
        <v>19</v>
      </c>
      <c r="B2182">
        <v>2019</v>
      </c>
      <c r="C2182" s="10">
        <v>43393</v>
      </c>
      <c r="D2182" t="s">
        <v>140</v>
      </c>
      <c r="E2182" t="s">
        <v>117</v>
      </c>
      <c r="F2182">
        <v>3</v>
      </c>
      <c r="G2182">
        <v>3</v>
      </c>
      <c r="H2182" t="s">
        <v>108</v>
      </c>
      <c r="I2182" t="s">
        <v>109</v>
      </c>
      <c r="J2182">
        <v>10117936018</v>
      </c>
      <c r="K2182" s="19">
        <v>25</v>
      </c>
    </row>
    <row r="2183" spans="1:11" hidden="1" x14ac:dyDescent="0.35">
      <c r="A2183" t="s">
        <v>19</v>
      </c>
      <c r="B2183">
        <v>2019</v>
      </c>
      <c r="C2183" s="10">
        <v>43393</v>
      </c>
      <c r="D2183" t="s">
        <v>140</v>
      </c>
      <c r="E2183" t="s">
        <v>117</v>
      </c>
      <c r="F2183">
        <v>3</v>
      </c>
      <c r="G2183">
        <v>4</v>
      </c>
      <c r="H2183" t="s">
        <v>234</v>
      </c>
      <c r="I2183" t="s">
        <v>25</v>
      </c>
      <c r="J2183">
        <v>10006073493</v>
      </c>
      <c r="K2183" s="19">
        <v>28.8</v>
      </c>
    </row>
    <row r="2184" spans="1:11" hidden="1" x14ac:dyDescent="0.35">
      <c r="A2184" t="s">
        <v>19</v>
      </c>
      <c r="B2184">
        <v>2019</v>
      </c>
      <c r="C2184" s="10">
        <v>43393</v>
      </c>
      <c r="D2184" t="s">
        <v>140</v>
      </c>
      <c r="E2184" t="s">
        <v>117</v>
      </c>
      <c r="F2184">
        <v>3</v>
      </c>
      <c r="G2184">
        <v>5</v>
      </c>
      <c r="H2184" t="s">
        <v>292</v>
      </c>
      <c r="I2184" t="s">
        <v>39</v>
      </c>
      <c r="J2184">
        <v>10014664057</v>
      </c>
      <c r="K2184" s="19">
        <v>22.6</v>
      </c>
    </row>
    <row r="2185" spans="1:11" hidden="1" x14ac:dyDescent="0.35">
      <c r="A2185" t="s">
        <v>19</v>
      </c>
      <c r="B2185">
        <v>2019</v>
      </c>
      <c r="C2185" s="10">
        <v>43393</v>
      </c>
      <c r="D2185" t="s">
        <v>140</v>
      </c>
      <c r="E2185" t="s">
        <v>117</v>
      </c>
      <c r="F2185">
        <v>4</v>
      </c>
      <c r="G2185">
        <v>1</v>
      </c>
      <c r="H2185" t="s">
        <v>195</v>
      </c>
      <c r="I2185" t="s">
        <v>31</v>
      </c>
      <c r="J2185">
        <v>10005964470</v>
      </c>
      <c r="K2185" s="19">
        <v>29.6</v>
      </c>
    </row>
    <row r="2186" spans="1:11" hidden="1" x14ac:dyDescent="0.35">
      <c r="A2186" t="s">
        <v>19</v>
      </c>
      <c r="B2186">
        <v>2019</v>
      </c>
      <c r="C2186" s="10">
        <v>43393</v>
      </c>
      <c r="D2186" t="s">
        <v>140</v>
      </c>
      <c r="E2186" t="s">
        <v>117</v>
      </c>
      <c r="F2186">
        <v>4</v>
      </c>
      <c r="G2186">
        <v>2</v>
      </c>
      <c r="H2186" t="s">
        <v>293</v>
      </c>
      <c r="I2186" t="s">
        <v>25</v>
      </c>
      <c r="J2186">
        <v>10006108051</v>
      </c>
      <c r="K2186" s="19">
        <v>29.8</v>
      </c>
    </row>
    <row r="2187" spans="1:11" hidden="1" x14ac:dyDescent="0.35">
      <c r="A2187" t="s">
        <v>19</v>
      </c>
      <c r="B2187">
        <v>2019</v>
      </c>
      <c r="C2187" s="10">
        <v>43393</v>
      </c>
      <c r="D2187" t="s">
        <v>140</v>
      </c>
      <c r="E2187" t="s">
        <v>117</v>
      </c>
      <c r="F2187">
        <v>4</v>
      </c>
      <c r="G2187">
        <v>3</v>
      </c>
      <c r="H2187" t="s">
        <v>289</v>
      </c>
      <c r="I2187" t="s">
        <v>207</v>
      </c>
      <c r="J2187">
        <v>10002418415</v>
      </c>
      <c r="K2187" s="19">
        <v>36.200000000000003</v>
      </c>
    </row>
    <row r="2188" spans="1:11" hidden="1" x14ac:dyDescent="0.35">
      <c r="A2188" t="s">
        <v>19</v>
      </c>
      <c r="B2188">
        <v>2019</v>
      </c>
      <c r="C2188" s="10">
        <v>43393</v>
      </c>
      <c r="D2188" t="s">
        <v>140</v>
      </c>
      <c r="E2188" t="s">
        <v>117</v>
      </c>
      <c r="F2188">
        <v>4</v>
      </c>
      <c r="G2188">
        <v>4</v>
      </c>
      <c r="H2188" t="s">
        <v>143</v>
      </c>
      <c r="I2188" t="s">
        <v>95</v>
      </c>
      <c r="J2188">
        <v>10009181234</v>
      </c>
      <c r="K2188" s="19">
        <v>23.5</v>
      </c>
    </row>
    <row r="2189" spans="1:11" hidden="1" x14ac:dyDescent="0.35">
      <c r="A2189" t="s">
        <v>19</v>
      </c>
      <c r="B2189">
        <v>2019</v>
      </c>
      <c r="C2189" s="10">
        <v>43393</v>
      </c>
      <c r="D2189" t="s">
        <v>140</v>
      </c>
      <c r="E2189" t="s">
        <v>117</v>
      </c>
      <c r="F2189">
        <v>4</v>
      </c>
      <c r="G2189">
        <v>5</v>
      </c>
      <c r="H2189" t="s">
        <v>62</v>
      </c>
      <c r="I2189" t="s">
        <v>63</v>
      </c>
      <c r="J2189">
        <v>10007351671</v>
      </c>
      <c r="K2189" s="19">
        <v>28.9</v>
      </c>
    </row>
    <row r="2190" spans="1:11" hidden="1" x14ac:dyDescent="0.35">
      <c r="A2190" t="s">
        <v>19</v>
      </c>
      <c r="B2190">
        <v>2019</v>
      </c>
      <c r="C2190" s="10">
        <v>43393</v>
      </c>
      <c r="D2190" t="s">
        <v>140</v>
      </c>
      <c r="E2190" t="s">
        <v>119</v>
      </c>
      <c r="F2190">
        <v>1</v>
      </c>
      <c r="G2190">
        <v>1</v>
      </c>
      <c r="H2190" t="s">
        <v>220</v>
      </c>
      <c r="I2190" t="s">
        <v>35</v>
      </c>
      <c r="J2190">
        <v>10005782695</v>
      </c>
      <c r="K2190" s="19">
        <v>29.3</v>
      </c>
    </row>
    <row r="2191" spans="1:11" hidden="1" x14ac:dyDescent="0.35">
      <c r="A2191" t="s">
        <v>19</v>
      </c>
      <c r="B2191">
        <v>2019</v>
      </c>
      <c r="C2191" s="10">
        <v>43393</v>
      </c>
      <c r="D2191" t="s">
        <v>140</v>
      </c>
      <c r="E2191" t="s">
        <v>119</v>
      </c>
      <c r="F2191">
        <v>1</v>
      </c>
      <c r="G2191">
        <v>2</v>
      </c>
      <c r="H2191" t="s">
        <v>218</v>
      </c>
      <c r="I2191" t="s">
        <v>46</v>
      </c>
      <c r="J2191">
        <v>10006902239</v>
      </c>
      <c r="K2191" s="19">
        <v>27.3</v>
      </c>
    </row>
    <row r="2192" spans="1:11" hidden="1" x14ac:dyDescent="0.35">
      <c r="A2192" t="s">
        <v>19</v>
      </c>
      <c r="B2192">
        <v>2019</v>
      </c>
      <c r="C2192" s="10">
        <v>43393</v>
      </c>
      <c r="D2192" t="s">
        <v>140</v>
      </c>
      <c r="E2192" t="s">
        <v>119</v>
      </c>
      <c r="F2192">
        <v>1</v>
      </c>
      <c r="G2192">
        <v>3</v>
      </c>
      <c r="H2192" t="s">
        <v>195</v>
      </c>
      <c r="I2192" t="s">
        <v>31</v>
      </c>
      <c r="J2192">
        <v>10005964470</v>
      </c>
      <c r="K2192" s="19">
        <v>29.6</v>
      </c>
    </row>
    <row r="2193" spans="1:11" hidden="1" x14ac:dyDescent="0.35">
      <c r="A2193" t="s">
        <v>19</v>
      </c>
      <c r="B2193">
        <v>2019</v>
      </c>
      <c r="C2193" s="10">
        <v>43393</v>
      </c>
      <c r="D2193" t="s">
        <v>140</v>
      </c>
      <c r="E2193" t="s">
        <v>119</v>
      </c>
      <c r="F2193">
        <v>1</v>
      </c>
      <c r="G2193">
        <v>4</v>
      </c>
      <c r="H2193" t="s">
        <v>221</v>
      </c>
      <c r="I2193" t="s">
        <v>31</v>
      </c>
      <c r="J2193">
        <v>10008098470</v>
      </c>
      <c r="K2193" s="19">
        <v>33.700000000000003</v>
      </c>
    </row>
    <row r="2194" spans="1:11" hidden="1" x14ac:dyDescent="0.35">
      <c r="A2194" t="s">
        <v>19</v>
      </c>
      <c r="B2194">
        <v>2019</v>
      </c>
      <c r="C2194" s="10">
        <v>43393</v>
      </c>
      <c r="D2194" t="s">
        <v>140</v>
      </c>
      <c r="E2194" t="s">
        <v>119</v>
      </c>
      <c r="F2194">
        <v>1</v>
      </c>
      <c r="G2194">
        <v>5</v>
      </c>
      <c r="H2194" t="s">
        <v>106</v>
      </c>
      <c r="I2194" t="s">
        <v>102</v>
      </c>
      <c r="J2194">
        <v>10006894559</v>
      </c>
      <c r="K2194" s="19">
        <v>26.2</v>
      </c>
    </row>
    <row r="2195" spans="1:11" hidden="1" x14ac:dyDescent="0.35">
      <c r="A2195" t="s">
        <v>19</v>
      </c>
      <c r="B2195">
        <v>2019</v>
      </c>
      <c r="C2195" s="10">
        <v>43393</v>
      </c>
      <c r="D2195" t="s">
        <v>140</v>
      </c>
      <c r="E2195" t="s">
        <v>119</v>
      </c>
      <c r="F2195">
        <v>1</v>
      </c>
      <c r="G2195">
        <v>6</v>
      </c>
      <c r="H2195" t="s">
        <v>294</v>
      </c>
      <c r="I2195" t="s">
        <v>27</v>
      </c>
      <c r="J2195">
        <v>10003011125</v>
      </c>
      <c r="K2195" s="19">
        <v>34</v>
      </c>
    </row>
    <row r="2196" spans="1:11" hidden="1" x14ac:dyDescent="0.35">
      <c r="A2196" t="s">
        <v>19</v>
      </c>
      <c r="B2196">
        <v>2019</v>
      </c>
      <c r="C2196" s="10">
        <v>43393</v>
      </c>
      <c r="D2196" t="s">
        <v>140</v>
      </c>
      <c r="E2196" t="s">
        <v>119</v>
      </c>
      <c r="F2196">
        <v>2</v>
      </c>
      <c r="G2196">
        <v>1</v>
      </c>
      <c r="H2196" t="s">
        <v>112</v>
      </c>
      <c r="I2196" t="s">
        <v>113</v>
      </c>
      <c r="J2196">
        <v>10009967641</v>
      </c>
      <c r="K2196" s="19">
        <v>21.5</v>
      </c>
    </row>
    <row r="2197" spans="1:11" hidden="1" x14ac:dyDescent="0.35">
      <c r="A2197" t="s">
        <v>19</v>
      </c>
      <c r="B2197">
        <v>2019</v>
      </c>
      <c r="C2197" s="10">
        <v>43393</v>
      </c>
      <c r="D2197" t="s">
        <v>140</v>
      </c>
      <c r="E2197" t="s">
        <v>119</v>
      </c>
      <c r="F2197">
        <v>2</v>
      </c>
      <c r="G2197">
        <v>2</v>
      </c>
      <c r="H2197" t="s">
        <v>219</v>
      </c>
      <c r="I2197" t="s">
        <v>23</v>
      </c>
      <c r="J2197">
        <v>10050887493</v>
      </c>
      <c r="K2197" s="19">
        <v>35.200000000000003</v>
      </c>
    </row>
    <row r="2198" spans="1:11" hidden="1" x14ac:dyDescent="0.35">
      <c r="A2198" t="s">
        <v>19</v>
      </c>
      <c r="B2198">
        <v>2019</v>
      </c>
      <c r="C2198" s="10">
        <v>43393</v>
      </c>
      <c r="D2198" t="s">
        <v>140</v>
      </c>
      <c r="E2198" t="s">
        <v>119</v>
      </c>
      <c r="F2198">
        <v>2</v>
      </c>
      <c r="G2198">
        <v>3</v>
      </c>
      <c r="H2198" t="s">
        <v>153</v>
      </c>
      <c r="I2198" t="s">
        <v>154</v>
      </c>
      <c r="J2198">
        <v>10004717719</v>
      </c>
      <c r="K2198" s="19">
        <v>29.9</v>
      </c>
    </row>
    <row r="2199" spans="1:11" hidden="1" x14ac:dyDescent="0.35">
      <c r="A2199" t="s">
        <v>19</v>
      </c>
      <c r="B2199">
        <v>2019</v>
      </c>
      <c r="C2199" s="10">
        <v>43393</v>
      </c>
      <c r="D2199" t="s">
        <v>140</v>
      </c>
      <c r="E2199" t="s">
        <v>119</v>
      </c>
      <c r="F2199">
        <v>2</v>
      </c>
      <c r="G2199">
        <v>4</v>
      </c>
      <c r="H2199" t="s">
        <v>282</v>
      </c>
      <c r="I2199" t="s">
        <v>224</v>
      </c>
      <c r="J2199">
        <v>10008108574</v>
      </c>
      <c r="K2199" s="19">
        <v>24.4</v>
      </c>
    </row>
    <row r="2200" spans="1:11" hidden="1" x14ac:dyDescent="0.35">
      <c r="A2200" t="s">
        <v>19</v>
      </c>
      <c r="B2200">
        <v>2019</v>
      </c>
      <c r="C2200" s="10">
        <v>43393</v>
      </c>
      <c r="D2200" t="s">
        <v>140</v>
      </c>
      <c r="E2200" t="s">
        <v>119</v>
      </c>
      <c r="F2200">
        <v>2</v>
      </c>
      <c r="G2200">
        <v>5</v>
      </c>
      <c r="H2200" t="s">
        <v>40</v>
      </c>
      <c r="I2200" t="s">
        <v>29</v>
      </c>
      <c r="J2200">
        <v>10009178002</v>
      </c>
      <c r="K2200" s="19">
        <v>22.7</v>
      </c>
    </row>
    <row r="2201" spans="1:11" hidden="1" x14ac:dyDescent="0.35">
      <c r="A2201" t="s">
        <v>19</v>
      </c>
      <c r="B2201">
        <v>2019</v>
      </c>
      <c r="C2201" s="10">
        <v>43393</v>
      </c>
      <c r="D2201" t="s">
        <v>140</v>
      </c>
      <c r="E2201" t="s">
        <v>119</v>
      </c>
      <c r="F2201">
        <v>2</v>
      </c>
      <c r="G2201">
        <v>6</v>
      </c>
      <c r="H2201" t="s">
        <v>208</v>
      </c>
      <c r="I2201" t="s">
        <v>58</v>
      </c>
      <c r="J2201">
        <v>10007828183</v>
      </c>
      <c r="K2201" s="19">
        <v>25.1</v>
      </c>
    </row>
    <row r="2202" spans="1:11" hidden="1" x14ac:dyDescent="0.35">
      <c r="A2202" t="s">
        <v>19</v>
      </c>
      <c r="B2202">
        <v>2019</v>
      </c>
      <c r="C2202" s="10">
        <v>43393</v>
      </c>
      <c r="D2202" t="s">
        <v>140</v>
      </c>
      <c r="E2202" t="s">
        <v>121</v>
      </c>
      <c r="F2202">
        <v>1</v>
      </c>
      <c r="G2202">
        <v>1</v>
      </c>
      <c r="H2202" t="s">
        <v>195</v>
      </c>
      <c r="I2202" t="s">
        <v>31</v>
      </c>
      <c r="J2202">
        <v>10005964470</v>
      </c>
      <c r="K2202" s="19">
        <v>29.6</v>
      </c>
    </row>
    <row r="2203" spans="1:11" hidden="1" x14ac:dyDescent="0.35">
      <c r="A2203" t="s">
        <v>19</v>
      </c>
      <c r="B2203">
        <v>2019</v>
      </c>
      <c r="C2203" s="10">
        <v>43393</v>
      </c>
      <c r="D2203" t="s">
        <v>140</v>
      </c>
      <c r="E2203" t="s">
        <v>121</v>
      </c>
      <c r="F2203">
        <v>1</v>
      </c>
      <c r="G2203">
        <v>2</v>
      </c>
      <c r="H2203" t="s">
        <v>220</v>
      </c>
      <c r="I2203" t="s">
        <v>35</v>
      </c>
      <c r="J2203">
        <v>10005782695</v>
      </c>
      <c r="K2203" s="19">
        <v>29.3</v>
      </c>
    </row>
    <row r="2204" spans="1:11" hidden="1" x14ac:dyDescent="0.35">
      <c r="A2204" t="s">
        <v>19</v>
      </c>
      <c r="B2204">
        <v>2019</v>
      </c>
      <c r="C2204" s="10">
        <v>43393</v>
      </c>
      <c r="D2204" t="s">
        <v>140</v>
      </c>
      <c r="E2204" t="s">
        <v>121</v>
      </c>
      <c r="F2204">
        <v>1</v>
      </c>
      <c r="G2204">
        <v>3</v>
      </c>
      <c r="H2204" t="s">
        <v>218</v>
      </c>
      <c r="I2204" t="s">
        <v>46</v>
      </c>
      <c r="J2204">
        <v>10006902239</v>
      </c>
      <c r="K2204" s="19">
        <v>27.3</v>
      </c>
    </row>
    <row r="2205" spans="1:11" hidden="1" x14ac:dyDescent="0.35">
      <c r="A2205" t="s">
        <v>19</v>
      </c>
      <c r="B2205">
        <v>2019</v>
      </c>
      <c r="C2205" s="10">
        <v>43393</v>
      </c>
      <c r="D2205" t="s">
        <v>140</v>
      </c>
      <c r="E2205" t="s">
        <v>121</v>
      </c>
      <c r="F2205">
        <v>1</v>
      </c>
      <c r="G2205">
        <v>4</v>
      </c>
      <c r="H2205" t="s">
        <v>112</v>
      </c>
      <c r="I2205" t="s">
        <v>113</v>
      </c>
      <c r="J2205">
        <v>10009967641</v>
      </c>
      <c r="K2205" s="19">
        <v>21.5</v>
      </c>
    </row>
    <row r="2206" spans="1:11" hidden="1" x14ac:dyDescent="0.35">
      <c r="A2206" t="s">
        <v>19</v>
      </c>
      <c r="B2206">
        <v>2019</v>
      </c>
      <c r="C2206" s="10">
        <v>43393</v>
      </c>
      <c r="D2206" t="s">
        <v>140</v>
      </c>
      <c r="E2206" t="s">
        <v>121</v>
      </c>
      <c r="F2206">
        <v>1</v>
      </c>
      <c r="G2206">
        <v>5</v>
      </c>
      <c r="H2206" t="s">
        <v>219</v>
      </c>
      <c r="I2206" t="s">
        <v>23</v>
      </c>
      <c r="J2206">
        <v>10050887493</v>
      </c>
      <c r="K2206" s="19">
        <v>35.200000000000003</v>
      </c>
    </row>
    <row r="2207" spans="1:11" hidden="1" x14ac:dyDescent="0.35">
      <c r="A2207" t="s">
        <v>19</v>
      </c>
      <c r="B2207">
        <v>2019</v>
      </c>
      <c r="C2207" s="10">
        <v>43393</v>
      </c>
      <c r="D2207" t="s">
        <v>140</v>
      </c>
      <c r="E2207" t="s">
        <v>121</v>
      </c>
      <c r="F2207">
        <v>1</v>
      </c>
      <c r="G2207">
        <v>6</v>
      </c>
      <c r="H2207" t="s">
        <v>153</v>
      </c>
      <c r="I2207" t="s">
        <v>154</v>
      </c>
      <c r="J2207">
        <v>10004717719</v>
      </c>
      <c r="K2207" s="19">
        <v>29.9</v>
      </c>
    </row>
    <row r="2208" spans="1:11" hidden="1" x14ac:dyDescent="0.35">
      <c r="A2208" t="s">
        <v>19</v>
      </c>
      <c r="B2208">
        <v>2019</v>
      </c>
      <c r="C2208" s="10">
        <v>43393</v>
      </c>
      <c r="D2208" t="s">
        <v>140</v>
      </c>
      <c r="E2208" t="s">
        <v>121</v>
      </c>
      <c r="F2208">
        <v>2</v>
      </c>
      <c r="G2208">
        <v>1</v>
      </c>
      <c r="H2208" t="s">
        <v>208</v>
      </c>
      <c r="I2208" t="s">
        <v>58</v>
      </c>
      <c r="J2208">
        <v>10007828183</v>
      </c>
      <c r="K2208" s="19">
        <v>25.1</v>
      </c>
    </row>
    <row r="2209" spans="1:11" hidden="1" x14ac:dyDescent="0.35">
      <c r="A2209" t="s">
        <v>19</v>
      </c>
      <c r="B2209">
        <v>2019</v>
      </c>
      <c r="C2209" s="10">
        <v>43393</v>
      </c>
      <c r="D2209" t="s">
        <v>140</v>
      </c>
      <c r="E2209" t="s">
        <v>121</v>
      </c>
      <c r="F2209">
        <v>2</v>
      </c>
      <c r="G2209">
        <v>2</v>
      </c>
      <c r="H2209" t="s">
        <v>294</v>
      </c>
      <c r="I2209" t="s">
        <v>27</v>
      </c>
      <c r="J2209">
        <v>10003011125</v>
      </c>
      <c r="K2209" s="19">
        <v>34</v>
      </c>
    </row>
    <row r="2210" spans="1:11" hidden="1" x14ac:dyDescent="0.35">
      <c r="A2210" t="s">
        <v>19</v>
      </c>
      <c r="B2210">
        <v>2019</v>
      </c>
      <c r="C2210" s="10">
        <v>43393</v>
      </c>
      <c r="D2210" t="s">
        <v>140</v>
      </c>
      <c r="E2210" t="s">
        <v>121</v>
      </c>
      <c r="F2210">
        <v>2</v>
      </c>
      <c r="G2210">
        <v>3</v>
      </c>
      <c r="H2210" t="s">
        <v>106</v>
      </c>
      <c r="I2210" t="s">
        <v>102</v>
      </c>
      <c r="J2210">
        <v>10006894559</v>
      </c>
      <c r="K2210" s="19">
        <v>26.2</v>
      </c>
    </row>
    <row r="2211" spans="1:11" hidden="1" x14ac:dyDescent="0.35">
      <c r="A2211" t="s">
        <v>19</v>
      </c>
      <c r="B2211">
        <v>2019</v>
      </c>
      <c r="C2211" s="10">
        <v>43393</v>
      </c>
      <c r="D2211" t="s">
        <v>140</v>
      </c>
      <c r="E2211" t="s">
        <v>121</v>
      </c>
      <c r="F2211">
        <v>2</v>
      </c>
      <c r="G2211">
        <v>4</v>
      </c>
      <c r="H2211" t="s">
        <v>221</v>
      </c>
      <c r="I2211" t="s">
        <v>31</v>
      </c>
      <c r="J2211">
        <v>10008098470</v>
      </c>
      <c r="K2211" s="19">
        <v>33.700000000000003</v>
      </c>
    </row>
    <row r="2212" spans="1:11" hidden="1" x14ac:dyDescent="0.35">
      <c r="A2212" t="s">
        <v>19</v>
      </c>
      <c r="B2212">
        <v>2019</v>
      </c>
      <c r="C2212" s="10">
        <v>43393</v>
      </c>
      <c r="D2212" t="s">
        <v>140</v>
      </c>
      <c r="E2212" t="s">
        <v>121</v>
      </c>
      <c r="F2212">
        <v>2</v>
      </c>
      <c r="G2212">
        <v>5</v>
      </c>
      <c r="H2212" t="s">
        <v>40</v>
      </c>
      <c r="I2212" t="s">
        <v>29</v>
      </c>
      <c r="J2212">
        <v>10009178002</v>
      </c>
      <c r="K2212" s="19">
        <v>22.7</v>
      </c>
    </row>
    <row r="2213" spans="1:11" hidden="1" x14ac:dyDescent="0.35">
      <c r="A2213" t="s">
        <v>19</v>
      </c>
      <c r="B2213">
        <v>2019</v>
      </c>
      <c r="C2213" s="10">
        <v>43393</v>
      </c>
      <c r="D2213" t="s">
        <v>140</v>
      </c>
      <c r="E2213" t="s">
        <v>121</v>
      </c>
      <c r="F2213">
        <v>2</v>
      </c>
      <c r="G2213">
        <v>6</v>
      </c>
      <c r="H2213" t="s">
        <v>282</v>
      </c>
      <c r="I2213" t="s">
        <v>224</v>
      </c>
      <c r="J2213">
        <v>10008108574</v>
      </c>
      <c r="K2213" s="19">
        <v>24.4</v>
      </c>
    </row>
    <row r="2214" spans="1:11" hidden="1" x14ac:dyDescent="0.35">
      <c r="A2214" t="s">
        <v>296</v>
      </c>
      <c r="B2214">
        <v>2019</v>
      </c>
      <c r="C2214" s="10">
        <v>43386</v>
      </c>
      <c r="D2214" t="s">
        <v>236</v>
      </c>
      <c r="E2214" t="s">
        <v>91</v>
      </c>
      <c r="F2214">
        <v>1</v>
      </c>
      <c r="G2214">
        <v>1</v>
      </c>
      <c r="H2214" t="s">
        <v>106</v>
      </c>
      <c r="I2214" t="s">
        <v>102</v>
      </c>
      <c r="J2214">
        <v>10006894559</v>
      </c>
      <c r="K2214" s="19">
        <v>26.1</v>
      </c>
    </row>
    <row r="2215" spans="1:11" hidden="1" x14ac:dyDescent="0.35">
      <c r="A2215" t="s">
        <v>296</v>
      </c>
      <c r="B2215">
        <v>2019</v>
      </c>
      <c r="C2215" s="10">
        <v>43386</v>
      </c>
      <c r="D2215" t="s">
        <v>236</v>
      </c>
      <c r="E2215" t="s">
        <v>91</v>
      </c>
      <c r="F2215">
        <v>1</v>
      </c>
      <c r="G2215">
        <v>2</v>
      </c>
      <c r="H2215" t="s">
        <v>245</v>
      </c>
      <c r="I2215" t="s">
        <v>35</v>
      </c>
      <c r="J2215">
        <v>10015443087</v>
      </c>
      <c r="K2215" s="19">
        <v>19.7</v>
      </c>
    </row>
    <row r="2216" spans="1:11" hidden="1" x14ac:dyDescent="0.35">
      <c r="A2216" t="s">
        <v>296</v>
      </c>
      <c r="B2216">
        <v>2019</v>
      </c>
      <c r="C2216" s="10">
        <v>43386</v>
      </c>
      <c r="D2216" t="s">
        <v>236</v>
      </c>
      <c r="E2216" t="s">
        <v>91</v>
      </c>
      <c r="F2216">
        <v>1</v>
      </c>
      <c r="G2216">
        <v>3</v>
      </c>
      <c r="H2216" t="s">
        <v>240</v>
      </c>
      <c r="I2216" t="s">
        <v>102</v>
      </c>
      <c r="J2216" t="e">
        <v>#N/A</v>
      </c>
      <c r="K2216" s="19">
        <v>19.5</v>
      </c>
    </row>
    <row r="2217" spans="1:11" hidden="1" x14ac:dyDescent="0.35">
      <c r="A2217" t="s">
        <v>296</v>
      </c>
      <c r="B2217">
        <v>2019</v>
      </c>
      <c r="C2217" s="10">
        <v>43386</v>
      </c>
      <c r="D2217" t="s">
        <v>236</v>
      </c>
      <c r="E2217" t="s">
        <v>91</v>
      </c>
      <c r="F2217">
        <v>1</v>
      </c>
      <c r="G2217">
        <v>4</v>
      </c>
      <c r="H2217" t="s">
        <v>136</v>
      </c>
      <c r="I2217" t="s">
        <v>35</v>
      </c>
      <c r="J2217">
        <v>10010624918</v>
      </c>
      <c r="K2217" s="19">
        <v>22.1</v>
      </c>
    </row>
    <row r="2218" spans="1:11" hidden="1" x14ac:dyDescent="0.35">
      <c r="A2218" t="s">
        <v>296</v>
      </c>
      <c r="B2218">
        <v>2019</v>
      </c>
      <c r="C2218" s="10">
        <v>43386</v>
      </c>
      <c r="D2218" t="s">
        <v>236</v>
      </c>
      <c r="E2218" t="s">
        <v>91</v>
      </c>
      <c r="F2218">
        <v>1</v>
      </c>
      <c r="G2218">
        <v>5</v>
      </c>
      <c r="H2218" t="s">
        <v>129</v>
      </c>
      <c r="I2218" t="s">
        <v>35</v>
      </c>
      <c r="J2218">
        <v>10006184742</v>
      </c>
      <c r="K2218" s="19">
        <v>27.2</v>
      </c>
    </row>
    <row r="2219" spans="1:11" hidden="1" x14ac:dyDescent="0.35">
      <c r="A2219" t="s">
        <v>296</v>
      </c>
      <c r="B2219">
        <v>2019</v>
      </c>
      <c r="C2219" s="10">
        <v>43386</v>
      </c>
      <c r="D2219" t="s">
        <v>236</v>
      </c>
      <c r="E2219" t="s">
        <v>91</v>
      </c>
      <c r="F2219">
        <v>1</v>
      </c>
      <c r="G2219">
        <v>6</v>
      </c>
      <c r="H2219" t="s">
        <v>238</v>
      </c>
      <c r="I2219" t="s">
        <v>102</v>
      </c>
      <c r="J2219">
        <v>10055348887</v>
      </c>
      <c r="K2219" s="19">
        <v>18.3</v>
      </c>
    </row>
    <row r="2220" spans="1:11" hidden="1" x14ac:dyDescent="0.35">
      <c r="A2220" t="s">
        <v>296</v>
      </c>
      <c r="B2220">
        <v>2019</v>
      </c>
      <c r="C2220" s="10">
        <v>43386</v>
      </c>
      <c r="D2220" t="s">
        <v>236</v>
      </c>
      <c r="E2220" t="s">
        <v>91</v>
      </c>
      <c r="F2220">
        <v>1</v>
      </c>
      <c r="G2220">
        <v>7</v>
      </c>
      <c r="H2220" t="s">
        <v>297</v>
      </c>
      <c r="I2220" t="s">
        <v>35</v>
      </c>
      <c r="J2220" t="e">
        <v>#N/A</v>
      </c>
      <c r="K2220" s="19">
        <v>18.100000000000001</v>
      </c>
    </row>
    <row r="2221" spans="1:11" hidden="1" x14ac:dyDescent="0.35">
      <c r="A2221" t="s">
        <v>296</v>
      </c>
      <c r="B2221">
        <v>2019</v>
      </c>
      <c r="C2221" s="10">
        <v>43386</v>
      </c>
      <c r="D2221" t="s">
        <v>236</v>
      </c>
      <c r="E2221" t="s">
        <v>91</v>
      </c>
      <c r="F2221">
        <v>2</v>
      </c>
      <c r="G2221">
        <v>1</v>
      </c>
      <c r="H2221" t="s">
        <v>265</v>
      </c>
      <c r="I2221" t="s">
        <v>102</v>
      </c>
      <c r="J2221">
        <v>10009009462</v>
      </c>
      <c r="K2221" s="19">
        <v>23.2</v>
      </c>
    </row>
    <row r="2222" spans="1:11" hidden="1" x14ac:dyDescent="0.35">
      <c r="A2222" t="s">
        <v>296</v>
      </c>
      <c r="B2222">
        <v>2019</v>
      </c>
      <c r="C2222" s="10">
        <v>43386</v>
      </c>
      <c r="D2222" t="s">
        <v>236</v>
      </c>
      <c r="E2222" t="s">
        <v>91</v>
      </c>
      <c r="F2222">
        <v>2</v>
      </c>
      <c r="G2222">
        <v>2</v>
      </c>
      <c r="H2222" t="s">
        <v>231</v>
      </c>
      <c r="I2222" t="s">
        <v>102</v>
      </c>
      <c r="J2222">
        <v>10009009260</v>
      </c>
      <c r="K2222" s="19">
        <v>23.5</v>
      </c>
    </row>
    <row r="2223" spans="1:11" hidden="1" x14ac:dyDescent="0.35">
      <c r="A2223" t="s">
        <v>296</v>
      </c>
      <c r="B2223">
        <v>2019</v>
      </c>
      <c r="C2223" s="10">
        <v>43386</v>
      </c>
      <c r="D2223" t="s">
        <v>236</v>
      </c>
      <c r="E2223" t="s">
        <v>91</v>
      </c>
      <c r="F2223">
        <v>2</v>
      </c>
      <c r="G2223">
        <v>3</v>
      </c>
      <c r="H2223" t="s">
        <v>220</v>
      </c>
      <c r="I2223" t="s">
        <v>35</v>
      </c>
      <c r="J2223">
        <v>10005782695</v>
      </c>
      <c r="K2223" s="19">
        <v>29.3</v>
      </c>
    </row>
    <row r="2224" spans="1:11" hidden="1" x14ac:dyDescent="0.35">
      <c r="A2224" t="s">
        <v>296</v>
      </c>
      <c r="B2224">
        <v>2019</v>
      </c>
      <c r="C2224" s="10">
        <v>43386</v>
      </c>
      <c r="D2224" t="s">
        <v>236</v>
      </c>
      <c r="E2224" t="s">
        <v>91</v>
      </c>
      <c r="F2224">
        <v>2</v>
      </c>
      <c r="G2224">
        <v>4</v>
      </c>
      <c r="H2224" t="s">
        <v>243</v>
      </c>
      <c r="I2224" t="s">
        <v>102</v>
      </c>
      <c r="J2224" t="e">
        <v>#N/A</v>
      </c>
      <c r="K2224" s="19">
        <v>19.2</v>
      </c>
    </row>
    <row r="2225" spans="1:11" hidden="1" x14ac:dyDescent="0.35">
      <c r="A2225" t="s">
        <v>296</v>
      </c>
      <c r="B2225">
        <v>2019</v>
      </c>
      <c r="C2225" s="10">
        <v>43386</v>
      </c>
      <c r="D2225" t="s">
        <v>236</v>
      </c>
      <c r="E2225" t="s">
        <v>91</v>
      </c>
      <c r="F2225">
        <v>2</v>
      </c>
      <c r="G2225">
        <v>5</v>
      </c>
      <c r="H2225" t="s">
        <v>248</v>
      </c>
      <c r="I2225" t="s">
        <v>35</v>
      </c>
      <c r="J2225">
        <v>10008997641</v>
      </c>
      <c r="K2225" s="19">
        <v>23.2</v>
      </c>
    </row>
    <row r="2226" spans="1:11" hidden="1" x14ac:dyDescent="0.35">
      <c r="A2226" t="s">
        <v>296</v>
      </c>
      <c r="B2226">
        <v>2019</v>
      </c>
      <c r="C2226" s="10">
        <v>43386</v>
      </c>
      <c r="D2226" t="s">
        <v>236</v>
      </c>
      <c r="E2226" t="s">
        <v>91</v>
      </c>
      <c r="F2226">
        <v>2</v>
      </c>
      <c r="G2226">
        <v>6</v>
      </c>
      <c r="H2226" t="s">
        <v>114</v>
      </c>
      <c r="I2226" t="s">
        <v>102</v>
      </c>
      <c r="J2226">
        <v>10055349695</v>
      </c>
      <c r="K2226" s="19">
        <v>18.7</v>
      </c>
    </row>
    <row r="2227" spans="1:11" hidden="1" x14ac:dyDescent="0.35">
      <c r="A2227" t="s">
        <v>296</v>
      </c>
      <c r="B2227">
        <v>2019</v>
      </c>
      <c r="C2227" s="10">
        <v>43386</v>
      </c>
      <c r="D2227" t="s">
        <v>236</v>
      </c>
      <c r="E2227" t="s">
        <v>91</v>
      </c>
      <c r="F2227">
        <v>2</v>
      </c>
      <c r="G2227">
        <v>7</v>
      </c>
      <c r="H2227" t="s">
        <v>267</v>
      </c>
      <c r="I2227" t="s">
        <v>102</v>
      </c>
      <c r="J2227">
        <v>10010791030</v>
      </c>
      <c r="K2227" s="19">
        <v>24.1</v>
      </c>
    </row>
    <row r="2228" spans="1:11" hidden="1" x14ac:dyDescent="0.35">
      <c r="A2228" t="s">
        <v>296</v>
      </c>
      <c r="B2228">
        <v>2019</v>
      </c>
      <c r="C2228" s="10">
        <v>43386</v>
      </c>
      <c r="D2228" t="s">
        <v>236</v>
      </c>
      <c r="E2228" t="s">
        <v>91</v>
      </c>
      <c r="F2228">
        <v>3</v>
      </c>
      <c r="G2228">
        <v>1</v>
      </c>
      <c r="H2228" t="s">
        <v>101</v>
      </c>
      <c r="I2228" t="s">
        <v>102</v>
      </c>
      <c r="J2228">
        <v>10015145724</v>
      </c>
      <c r="K2228" s="19">
        <v>19.5</v>
      </c>
    </row>
    <row r="2229" spans="1:11" hidden="1" x14ac:dyDescent="0.35">
      <c r="A2229" t="s">
        <v>296</v>
      </c>
      <c r="B2229">
        <v>2019</v>
      </c>
      <c r="C2229" s="10">
        <v>43386</v>
      </c>
      <c r="D2229" t="s">
        <v>236</v>
      </c>
      <c r="E2229" t="s">
        <v>91</v>
      </c>
      <c r="F2229">
        <v>3</v>
      </c>
      <c r="G2229">
        <v>2</v>
      </c>
      <c r="H2229" t="s">
        <v>298</v>
      </c>
      <c r="I2229" t="s">
        <v>102</v>
      </c>
      <c r="J2229">
        <v>10061341164</v>
      </c>
      <c r="K2229" s="19">
        <v>18</v>
      </c>
    </row>
    <row r="2230" spans="1:11" hidden="1" x14ac:dyDescent="0.35">
      <c r="A2230" t="s">
        <v>296</v>
      </c>
      <c r="B2230">
        <v>2019</v>
      </c>
      <c r="C2230" s="10">
        <v>43386</v>
      </c>
      <c r="D2230" t="s">
        <v>236</v>
      </c>
      <c r="E2230" t="s">
        <v>91</v>
      </c>
      <c r="F2230">
        <v>3</v>
      </c>
      <c r="G2230">
        <v>3</v>
      </c>
      <c r="H2230" t="s">
        <v>247</v>
      </c>
      <c r="I2230" t="s">
        <v>35</v>
      </c>
      <c r="J2230">
        <v>10009138491</v>
      </c>
      <c r="K2230" s="19">
        <v>22.4</v>
      </c>
    </row>
    <row r="2231" spans="1:11" hidden="1" x14ac:dyDescent="0.35">
      <c r="A2231" t="s">
        <v>296</v>
      </c>
      <c r="B2231">
        <v>2019</v>
      </c>
      <c r="C2231" s="10">
        <v>43386</v>
      </c>
      <c r="D2231" t="s">
        <v>236</v>
      </c>
      <c r="E2231" t="s">
        <v>91</v>
      </c>
      <c r="F2231">
        <v>3</v>
      </c>
      <c r="G2231">
        <v>4</v>
      </c>
      <c r="H2231" t="s">
        <v>124</v>
      </c>
      <c r="I2231" t="s">
        <v>35</v>
      </c>
      <c r="J2231">
        <v>10009012391</v>
      </c>
      <c r="K2231" s="19">
        <v>23</v>
      </c>
    </row>
    <row r="2232" spans="1:11" hidden="1" x14ac:dyDescent="0.35">
      <c r="A2232" t="s">
        <v>296</v>
      </c>
      <c r="B2232">
        <v>2019</v>
      </c>
      <c r="C2232" s="10">
        <v>43386</v>
      </c>
      <c r="D2232" t="s">
        <v>236</v>
      </c>
      <c r="E2232" t="s">
        <v>91</v>
      </c>
      <c r="F2232">
        <v>3</v>
      </c>
      <c r="G2232">
        <v>5</v>
      </c>
      <c r="H2232" t="s">
        <v>299</v>
      </c>
      <c r="I2232" t="s">
        <v>102</v>
      </c>
      <c r="J2232" t="e">
        <v>#N/A</v>
      </c>
      <c r="K2232" s="19"/>
    </row>
    <row r="2233" spans="1:11" hidden="1" x14ac:dyDescent="0.35">
      <c r="A2233" t="s">
        <v>296</v>
      </c>
      <c r="B2233">
        <v>2019</v>
      </c>
      <c r="C2233" s="10">
        <v>43386</v>
      </c>
      <c r="D2233" t="s">
        <v>236</v>
      </c>
      <c r="E2233" t="s">
        <v>91</v>
      </c>
      <c r="F2233">
        <v>3</v>
      </c>
      <c r="G2233">
        <v>6</v>
      </c>
      <c r="H2233" t="s">
        <v>268</v>
      </c>
      <c r="I2233" t="s">
        <v>269</v>
      </c>
      <c r="J2233">
        <v>10007051274</v>
      </c>
      <c r="K2233" s="19">
        <v>25.8</v>
      </c>
    </row>
    <row r="2234" spans="1:11" hidden="1" x14ac:dyDescent="0.35">
      <c r="A2234" t="s">
        <v>296</v>
      </c>
      <c r="B2234">
        <v>2019</v>
      </c>
      <c r="C2234" s="10">
        <v>43386</v>
      </c>
      <c r="D2234" t="s">
        <v>236</v>
      </c>
      <c r="E2234" t="s">
        <v>91</v>
      </c>
      <c r="F2234">
        <v>3</v>
      </c>
      <c r="G2234">
        <v>7</v>
      </c>
      <c r="H2234" t="s">
        <v>177</v>
      </c>
      <c r="I2234" t="s">
        <v>102</v>
      </c>
      <c r="J2234">
        <v>10010664829</v>
      </c>
      <c r="K2234" s="19">
        <v>20.5</v>
      </c>
    </row>
    <row r="2235" spans="1:11" hidden="1" x14ac:dyDescent="0.35">
      <c r="A2235" t="s">
        <v>296</v>
      </c>
      <c r="B2235">
        <v>2019</v>
      </c>
      <c r="C2235" s="10">
        <v>43386</v>
      </c>
      <c r="D2235" t="s">
        <v>236</v>
      </c>
      <c r="E2235" t="s">
        <v>91</v>
      </c>
      <c r="F2235">
        <v>4</v>
      </c>
      <c r="G2235">
        <v>1</v>
      </c>
      <c r="H2235" t="s">
        <v>241</v>
      </c>
      <c r="I2235" t="s">
        <v>35</v>
      </c>
      <c r="J2235">
        <v>10009978048</v>
      </c>
      <c r="K2235" s="19">
        <v>19.8</v>
      </c>
    </row>
    <row r="2236" spans="1:11" hidden="1" x14ac:dyDescent="0.35">
      <c r="A2236" t="s">
        <v>296</v>
      </c>
      <c r="B2236">
        <v>2019</v>
      </c>
      <c r="C2236" s="10">
        <v>43386</v>
      </c>
      <c r="D2236" t="s">
        <v>236</v>
      </c>
      <c r="E2236" t="s">
        <v>91</v>
      </c>
      <c r="F2236">
        <v>4</v>
      </c>
      <c r="G2236">
        <v>2</v>
      </c>
      <c r="H2236" t="s">
        <v>286</v>
      </c>
      <c r="I2236" t="s">
        <v>102</v>
      </c>
      <c r="J2236">
        <v>10007811817</v>
      </c>
      <c r="K2236" s="19">
        <v>24.7</v>
      </c>
    </row>
    <row r="2237" spans="1:11" hidden="1" x14ac:dyDescent="0.35">
      <c r="A2237" t="s">
        <v>296</v>
      </c>
      <c r="B2237">
        <v>2019</v>
      </c>
      <c r="C2237" s="10">
        <v>43386</v>
      </c>
      <c r="D2237" t="s">
        <v>236</v>
      </c>
      <c r="E2237" t="s">
        <v>91</v>
      </c>
      <c r="F2237">
        <v>4</v>
      </c>
      <c r="G2237">
        <v>3</v>
      </c>
      <c r="H2237" t="s">
        <v>300</v>
      </c>
      <c r="I2237" t="s">
        <v>102</v>
      </c>
      <c r="J2237">
        <v>10009117071</v>
      </c>
      <c r="K2237" s="19">
        <v>22.5</v>
      </c>
    </row>
    <row r="2238" spans="1:11" hidden="1" x14ac:dyDescent="0.35">
      <c r="A2238" t="s">
        <v>296</v>
      </c>
      <c r="B2238">
        <v>2019</v>
      </c>
      <c r="C2238" s="10">
        <v>43386</v>
      </c>
      <c r="D2238" t="s">
        <v>236</v>
      </c>
      <c r="E2238" t="s">
        <v>91</v>
      </c>
      <c r="F2238">
        <v>4</v>
      </c>
      <c r="G2238">
        <v>4</v>
      </c>
      <c r="H2238" t="s">
        <v>270</v>
      </c>
      <c r="I2238" t="s">
        <v>269</v>
      </c>
      <c r="J2238">
        <v>10010794262</v>
      </c>
      <c r="K2238" s="19">
        <v>19.8</v>
      </c>
    </row>
    <row r="2239" spans="1:11" hidden="1" x14ac:dyDescent="0.35">
      <c r="A2239" t="s">
        <v>296</v>
      </c>
      <c r="B2239">
        <v>2019</v>
      </c>
      <c r="C2239" s="10">
        <v>43386</v>
      </c>
      <c r="D2239" t="s">
        <v>236</v>
      </c>
      <c r="E2239" t="s">
        <v>91</v>
      </c>
      <c r="F2239">
        <v>4</v>
      </c>
      <c r="G2239">
        <v>5</v>
      </c>
      <c r="H2239" t="s">
        <v>301</v>
      </c>
      <c r="I2239" t="s">
        <v>102</v>
      </c>
      <c r="J2239" t="e">
        <v>#N/A</v>
      </c>
      <c r="K2239" s="19">
        <v>18.100000000000001</v>
      </c>
    </row>
    <row r="2240" spans="1:11" hidden="1" x14ac:dyDescent="0.35">
      <c r="A2240" t="s">
        <v>296</v>
      </c>
      <c r="B2240">
        <v>2019</v>
      </c>
      <c r="C2240" s="10">
        <v>43386</v>
      </c>
      <c r="D2240" t="s">
        <v>236</v>
      </c>
      <c r="E2240" t="s">
        <v>91</v>
      </c>
      <c r="F2240">
        <v>4</v>
      </c>
      <c r="G2240">
        <v>6</v>
      </c>
      <c r="H2240" t="s">
        <v>266</v>
      </c>
      <c r="I2240" t="s">
        <v>102</v>
      </c>
      <c r="J2240" t="e">
        <v>#N/A</v>
      </c>
      <c r="K2240" s="19">
        <v>24</v>
      </c>
    </row>
    <row r="2241" spans="1:11" hidden="1" x14ac:dyDescent="0.35">
      <c r="A2241" t="s">
        <v>296</v>
      </c>
      <c r="B2241">
        <v>2019</v>
      </c>
      <c r="C2241" s="10">
        <v>43386</v>
      </c>
      <c r="D2241" t="s">
        <v>236</v>
      </c>
      <c r="E2241" t="s">
        <v>91</v>
      </c>
      <c r="F2241">
        <v>4</v>
      </c>
      <c r="G2241">
        <v>7</v>
      </c>
      <c r="H2241" t="s">
        <v>205</v>
      </c>
      <c r="I2241" t="s">
        <v>102</v>
      </c>
      <c r="J2241">
        <v>10011146694</v>
      </c>
      <c r="K2241" s="19">
        <v>19.600000000000001</v>
      </c>
    </row>
    <row r="2242" spans="1:11" hidden="1" x14ac:dyDescent="0.35">
      <c r="A2242" t="s">
        <v>296</v>
      </c>
      <c r="B2242">
        <v>2019</v>
      </c>
      <c r="C2242" s="10">
        <v>43386</v>
      </c>
      <c r="D2242" t="s">
        <v>236</v>
      </c>
      <c r="E2242" t="s">
        <v>117</v>
      </c>
      <c r="F2242">
        <v>1</v>
      </c>
      <c r="G2242">
        <v>1</v>
      </c>
      <c r="H2242" t="s">
        <v>240</v>
      </c>
      <c r="I2242" t="s">
        <v>102</v>
      </c>
      <c r="J2242" t="e">
        <v>#N/A</v>
      </c>
      <c r="K2242" s="19">
        <v>19.5</v>
      </c>
    </row>
    <row r="2243" spans="1:11" hidden="1" x14ac:dyDescent="0.35">
      <c r="A2243" t="s">
        <v>296</v>
      </c>
      <c r="B2243">
        <v>2019</v>
      </c>
      <c r="C2243" s="10">
        <v>43386</v>
      </c>
      <c r="D2243" t="s">
        <v>236</v>
      </c>
      <c r="E2243" t="s">
        <v>117</v>
      </c>
      <c r="F2243">
        <v>1</v>
      </c>
      <c r="G2243">
        <v>2</v>
      </c>
      <c r="H2243" t="s">
        <v>114</v>
      </c>
      <c r="I2243" t="s">
        <v>102</v>
      </c>
      <c r="J2243">
        <v>10055349695</v>
      </c>
      <c r="K2243" s="19">
        <v>18.7</v>
      </c>
    </row>
    <row r="2244" spans="1:11" hidden="1" x14ac:dyDescent="0.35">
      <c r="A2244" t="s">
        <v>296</v>
      </c>
      <c r="B2244">
        <v>2019</v>
      </c>
      <c r="C2244" s="10">
        <v>43386</v>
      </c>
      <c r="D2244" t="s">
        <v>236</v>
      </c>
      <c r="E2244" t="s">
        <v>117</v>
      </c>
      <c r="F2244">
        <v>1</v>
      </c>
      <c r="G2244">
        <v>3</v>
      </c>
      <c r="H2244" t="s">
        <v>299</v>
      </c>
      <c r="I2244" t="s">
        <v>102</v>
      </c>
      <c r="J2244" t="e">
        <v>#N/A</v>
      </c>
      <c r="K2244" s="19"/>
    </row>
    <row r="2245" spans="1:11" hidden="1" x14ac:dyDescent="0.35">
      <c r="A2245" t="s">
        <v>296</v>
      </c>
      <c r="B2245">
        <v>2019</v>
      </c>
      <c r="C2245" s="10">
        <v>43386</v>
      </c>
      <c r="D2245" t="s">
        <v>236</v>
      </c>
      <c r="E2245" t="s">
        <v>117</v>
      </c>
      <c r="F2245">
        <v>1</v>
      </c>
      <c r="G2245">
        <v>4</v>
      </c>
      <c r="H2245" t="s">
        <v>270</v>
      </c>
      <c r="I2245" t="s">
        <v>269</v>
      </c>
      <c r="J2245">
        <v>10010794262</v>
      </c>
      <c r="K2245" s="19">
        <v>19.8</v>
      </c>
    </row>
    <row r="2246" spans="1:11" hidden="1" x14ac:dyDescent="0.35">
      <c r="A2246" t="s">
        <v>296</v>
      </c>
      <c r="B2246">
        <v>2019</v>
      </c>
      <c r="C2246" s="10">
        <v>43386</v>
      </c>
      <c r="D2246" t="s">
        <v>236</v>
      </c>
      <c r="E2246" t="s">
        <v>117</v>
      </c>
      <c r="F2246">
        <v>1</v>
      </c>
      <c r="G2246">
        <v>5</v>
      </c>
      <c r="H2246" t="s">
        <v>297</v>
      </c>
      <c r="I2246" t="s">
        <v>35</v>
      </c>
      <c r="J2246" t="e">
        <v>#N/A</v>
      </c>
      <c r="K2246" s="19">
        <v>18.100000000000001</v>
      </c>
    </row>
    <row r="2247" spans="1:11" hidden="1" x14ac:dyDescent="0.35">
      <c r="A2247" t="s">
        <v>296</v>
      </c>
      <c r="B2247">
        <v>2019</v>
      </c>
      <c r="C2247" s="10">
        <v>43386</v>
      </c>
      <c r="D2247" t="s">
        <v>236</v>
      </c>
      <c r="E2247" t="s">
        <v>117</v>
      </c>
      <c r="F2247">
        <v>2</v>
      </c>
      <c r="G2247">
        <v>1</v>
      </c>
      <c r="H2247" t="s">
        <v>248</v>
      </c>
      <c r="I2247" t="s">
        <v>35</v>
      </c>
      <c r="J2247">
        <v>10008997641</v>
      </c>
      <c r="K2247" s="19">
        <v>23.2</v>
      </c>
    </row>
    <row r="2248" spans="1:11" hidden="1" x14ac:dyDescent="0.35">
      <c r="A2248" t="s">
        <v>296</v>
      </c>
      <c r="B2248">
        <v>2019</v>
      </c>
      <c r="C2248" s="10">
        <v>43386</v>
      </c>
      <c r="D2248" t="s">
        <v>236</v>
      </c>
      <c r="E2248" t="s">
        <v>117</v>
      </c>
      <c r="F2248">
        <v>2</v>
      </c>
      <c r="G2248">
        <v>2</v>
      </c>
      <c r="H2248" t="s">
        <v>124</v>
      </c>
      <c r="I2248" t="s">
        <v>35</v>
      </c>
      <c r="J2248">
        <v>10009012391</v>
      </c>
      <c r="K2248" s="19">
        <v>23</v>
      </c>
    </row>
    <row r="2249" spans="1:11" hidden="1" x14ac:dyDescent="0.35">
      <c r="A2249" t="s">
        <v>296</v>
      </c>
      <c r="B2249">
        <v>2019</v>
      </c>
      <c r="C2249" s="10">
        <v>43386</v>
      </c>
      <c r="D2249" t="s">
        <v>236</v>
      </c>
      <c r="E2249" t="s">
        <v>117</v>
      </c>
      <c r="F2249">
        <v>2</v>
      </c>
      <c r="G2249">
        <v>3</v>
      </c>
      <c r="H2249" t="s">
        <v>220</v>
      </c>
      <c r="I2249" t="s">
        <v>35</v>
      </c>
      <c r="J2249">
        <v>10005782695</v>
      </c>
      <c r="K2249" s="19">
        <v>29.3</v>
      </c>
    </row>
    <row r="2250" spans="1:11" hidden="1" x14ac:dyDescent="0.35">
      <c r="A2250" t="s">
        <v>296</v>
      </c>
      <c r="B2250">
        <v>2019</v>
      </c>
      <c r="C2250" s="10">
        <v>43386</v>
      </c>
      <c r="D2250" t="s">
        <v>236</v>
      </c>
      <c r="E2250" t="s">
        <v>117</v>
      </c>
      <c r="F2250">
        <v>2</v>
      </c>
      <c r="G2250">
        <v>4</v>
      </c>
      <c r="H2250" t="s">
        <v>205</v>
      </c>
      <c r="I2250" t="s">
        <v>102</v>
      </c>
      <c r="J2250">
        <v>10011146694</v>
      </c>
      <c r="K2250" s="19">
        <v>19.600000000000001</v>
      </c>
    </row>
    <row r="2251" spans="1:11" hidden="1" x14ac:dyDescent="0.35">
      <c r="A2251" t="s">
        <v>296</v>
      </c>
      <c r="B2251">
        <v>2019</v>
      </c>
      <c r="C2251" s="10">
        <v>43386</v>
      </c>
      <c r="D2251" t="s">
        <v>236</v>
      </c>
      <c r="E2251" t="s">
        <v>117</v>
      </c>
      <c r="F2251">
        <v>2</v>
      </c>
      <c r="G2251">
        <v>5</v>
      </c>
      <c r="H2251" t="s">
        <v>238</v>
      </c>
      <c r="I2251" t="s">
        <v>102</v>
      </c>
      <c r="J2251">
        <v>10055348887</v>
      </c>
      <c r="K2251" s="19">
        <v>18.3</v>
      </c>
    </row>
    <row r="2252" spans="1:11" hidden="1" x14ac:dyDescent="0.35">
      <c r="A2252" t="s">
        <v>296</v>
      </c>
      <c r="B2252">
        <v>2019</v>
      </c>
      <c r="C2252" s="10">
        <v>43386</v>
      </c>
      <c r="D2252" t="s">
        <v>236</v>
      </c>
      <c r="E2252" t="s">
        <v>117</v>
      </c>
      <c r="F2252">
        <v>3</v>
      </c>
      <c r="G2252">
        <v>1</v>
      </c>
      <c r="H2252" t="s">
        <v>129</v>
      </c>
      <c r="I2252" t="s">
        <v>35</v>
      </c>
      <c r="J2252">
        <v>10006184742</v>
      </c>
      <c r="K2252" s="19">
        <v>27.2</v>
      </c>
    </row>
    <row r="2253" spans="1:11" hidden="1" x14ac:dyDescent="0.35">
      <c r="A2253" t="s">
        <v>296</v>
      </c>
      <c r="B2253">
        <v>2019</v>
      </c>
      <c r="C2253" s="10">
        <v>43386</v>
      </c>
      <c r="D2253" t="s">
        <v>236</v>
      </c>
      <c r="E2253" t="s">
        <v>117</v>
      </c>
      <c r="F2253">
        <v>3</v>
      </c>
      <c r="G2253">
        <v>2</v>
      </c>
      <c r="H2253" t="s">
        <v>247</v>
      </c>
      <c r="I2253" t="s">
        <v>35</v>
      </c>
      <c r="J2253">
        <v>10009138491</v>
      </c>
      <c r="K2253" s="19">
        <v>22.4</v>
      </c>
    </row>
    <row r="2254" spans="1:11" hidden="1" x14ac:dyDescent="0.35">
      <c r="A2254" t="s">
        <v>296</v>
      </c>
      <c r="B2254">
        <v>2019</v>
      </c>
      <c r="C2254" s="10">
        <v>43386</v>
      </c>
      <c r="D2254" t="s">
        <v>236</v>
      </c>
      <c r="E2254" t="s">
        <v>117</v>
      </c>
      <c r="F2254">
        <v>3</v>
      </c>
      <c r="G2254">
        <v>3</v>
      </c>
      <c r="H2254" t="s">
        <v>266</v>
      </c>
      <c r="I2254" t="s">
        <v>102</v>
      </c>
      <c r="J2254" t="e">
        <v>#N/A</v>
      </c>
      <c r="K2254" s="19">
        <v>24</v>
      </c>
    </row>
    <row r="2255" spans="1:11" hidden="1" x14ac:dyDescent="0.35">
      <c r="A2255" t="s">
        <v>296</v>
      </c>
      <c r="B2255">
        <v>2019</v>
      </c>
      <c r="C2255" s="10">
        <v>43386</v>
      </c>
      <c r="D2255" t="s">
        <v>236</v>
      </c>
      <c r="E2255" t="s">
        <v>117</v>
      </c>
      <c r="F2255">
        <v>3</v>
      </c>
      <c r="G2255">
        <v>4</v>
      </c>
      <c r="H2255" t="s">
        <v>177</v>
      </c>
      <c r="I2255" t="s">
        <v>102</v>
      </c>
      <c r="J2255">
        <v>10010664829</v>
      </c>
      <c r="K2255" s="19">
        <v>20.5</v>
      </c>
    </row>
    <row r="2256" spans="1:11" hidden="1" x14ac:dyDescent="0.35">
      <c r="A2256" t="s">
        <v>296</v>
      </c>
      <c r="B2256">
        <v>2019</v>
      </c>
      <c r="C2256" s="10">
        <v>43386</v>
      </c>
      <c r="D2256" t="s">
        <v>236</v>
      </c>
      <c r="E2256" t="s">
        <v>117</v>
      </c>
      <c r="F2256">
        <v>3</v>
      </c>
      <c r="G2256">
        <v>5</v>
      </c>
      <c r="H2256" t="s">
        <v>243</v>
      </c>
      <c r="I2256" t="s">
        <v>102</v>
      </c>
      <c r="J2256" t="e">
        <v>#N/A</v>
      </c>
      <c r="K2256" s="19">
        <v>19.2</v>
      </c>
    </row>
    <row r="2257" spans="1:11" hidden="1" x14ac:dyDescent="0.35">
      <c r="A2257" t="s">
        <v>296</v>
      </c>
      <c r="B2257">
        <v>2019</v>
      </c>
      <c r="C2257" s="10">
        <v>43386</v>
      </c>
      <c r="D2257" t="s">
        <v>236</v>
      </c>
      <c r="E2257" t="s">
        <v>117</v>
      </c>
      <c r="F2257">
        <v>4</v>
      </c>
      <c r="G2257">
        <v>1</v>
      </c>
      <c r="H2257" t="s">
        <v>136</v>
      </c>
      <c r="I2257" t="s">
        <v>35</v>
      </c>
      <c r="J2257">
        <v>10010624918</v>
      </c>
      <c r="K2257" s="19">
        <v>22.1</v>
      </c>
    </row>
    <row r="2258" spans="1:11" hidden="1" x14ac:dyDescent="0.35">
      <c r="A2258" t="s">
        <v>296</v>
      </c>
      <c r="B2258">
        <v>2019</v>
      </c>
      <c r="C2258" s="10">
        <v>43386</v>
      </c>
      <c r="D2258" t="s">
        <v>236</v>
      </c>
      <c r="E2258" t="s">
        <v>117</v>
      </c>
      <c r="F2258">
        <v>4</v>
      </c>
      <c r="G2258">
        <v>2</v>
      </c>
      <c r="H2258" t="s">
        <v>268</v>
      </c>
      <c r="I2258" t="s">
        <v>269</v>
      </c>
      <c r="J2258">
        <v>10007051274</v>
      </c>
      <c r="K2258" s="19">
        <v>25.8</v>
      </c>
    </row>
    <row r="2259" spans="1:11" hidden="1" x14ac:dyDescent="0.35">
      <c r="A2259" t="s">
        <v>296</v>
      </c>
      <c r="B2259">
        <v>2019</v>
      </c>
      <c r="C2259" s="10">
        <v>43386</v>
      </c>
      <c r="D2259" t="s">
        <v>236</v>
      </c>
      <c r="E2259" t="s">
        <v>117</v>
      </c>
      <c r="F2259">
        <v>4</v>
      </c>
      <c r="G2259">
        <v>3</v>
      </c>
      <c r="H2259" t="s">
        <v>300</v>
      </c>
      <c r="I2259" t="s">
        <v>102</v>
      </c>
      <c r="J2259">
        <v>10009117071</v>
      </c>
      <c r="K2259" s="19">
        <v>22.5</v>
      </c>
    </row>
    <row r="2260" spans="1:11" hidden="1" x14ac:dyDescent="0.35">
      <c r="A2260" t="s">
        <v>296</v>
      </c>
      <c r="B2260">
        <v>2019</v>
      </c>
      <c r="C2260" s="10">
        <v>43386</v>
      </c>
      <c r="D2260" t="s">
        <v>236</v>
      </c>
      <c r="E2260" t="s">
        <v>117</v>
      </c>
      <c r="F2260">
        <v>4</v>
      </c>
      <c r="G2260">
        <v>4</v>
      </c>
      <c r="H2260" t="s">
        <v>301</v>
      </c>
      <c r="I2260" t="s">
        <v>102</v>
      </c>
      <c r="J2260" t="e">
        <v>#N/A</v>
      </c>
      <c r="K2260" s="19">
        <v>18.100000000000001</v>
      </c>
    </row>
    <row r="2261" spans="1:11" hidden="1" x14ac:dyDescent="0.35">
      <c r="A2261" t="s">
        <v>296</v>
      </c>
      <c r="B2261">
        <v>2019</v>
      </c>
      <c r="C2261" s="10">
        <v>43386</v>
      </c>
      <c r="D2261" t="s">
        <v>236</v>
      </c>
      <c r="E2261" t="s">
        <v>117</v>
      </c>
      <c r="F2261">
        <v>4</v>
      </c>
      <c r="G2261">
        <v>5</v>
      </c>
      <c r="H2261" t="s">
        <v>267</v>
      </c>
      <c r="I2261" t="s">
        <v>102</v>
      </c>
      <c r="J2261">
        <v>10010791030</v>
      </c>
      <c r="K2261" s="19">
        <v>24.1</v>
      </c>
    </row>
    <row r="2262" spans="1:11" hidden="1" x14ac:dyDescent="0.35">
      <c r="A2262" t="s">
        <v>296</v>
      </c>
      <c r="B2262">
        <v>2019</v>
      </c>
      <c r="C2262" s="10">
        <v>43386</v>
      </c>
      <c r="D2262" t="s">
        <v>236</v>
      </c>
      <c r="E2262" t="s">
        <v>119</v>
      </c>
      <c r="F2262">
        <v>1</v>
      </c>
      <c r="G2262">
        <v>1</v>
      </c>
      <c r="H2262" t="s">
        <v>106</v>
      </c>
      <c r="I2262" t="s">
        <v>102</v>
      </c>
      <c r="J2262">
        <v>10006894559</v>
      </c>
      <c r="K2262" s="19">
        <v>26.1</v>
      </c>
    </row>
    <row r="2263" spans="1:11" hidden="1" x14ac:dyDescent="0.35">
      <c r="A2263" t="s">
        <v>296</v>
      </c>
      <c r="B2263">
        <v>2019</v>
      </c>
      <c r="C2263" s="10">
        <v>43386</v>
      </c>
      <c r="D2263" t="s">
        <v>236</v>
      </c>
      <c r="E2263" t="s">
        <v>119</v>
      </c>
      <c r="F2263">
        <v>1</v>
      </c>
      <c r="G2263">
        <v>2</v>
      </c>
      <c r="H2263" t="s">
        <v>136</v>
      </c>
      <c r="I2263" t="s">
        <v>35</v>
      </c>
      <c r="J2263">
        <v>10010624918</v>
      </c>
      <c r="K2263" s="19">
        <v>22.1</v>
      </c>
    </row>
    <row r="2264" spans="1:11" hidden="1" x14ac:dyDescent="0.35">
      <c r="A2264" t="s">
        <v>296</v>
      </c>
      <c r="B2264">
        <v>2019</v>
      </c>
      <c r="C2264" s="10">
        <v>43386</v>
      </c>
      <c r="D2264" t="s">
        <v>236</v>
      </c>
      <c r="E2264" t="s">
        <v>119</v>
      </c>
      <c r="F2264">
        <v>1</v>
      </c>
      <c r="G2264">
        <v>3</v>
      </c>
      <c r="H2264" t="s">
        <v>231</v>
      </c>
      <c r="I2264" t="s">
        <v>102</v>
      </c>
      <c r="J2264">
        <v>10009009260</v>
      </c>
      <c r="K2264" s="19">
        <v>23.5</v>
      </c>
    </row>
    <row r="2265" spans="1:11" hidden="1" x14ac:dyDescent="0.35">
      <c r="A2265" t="s">
        <v>296</v>
      </c>
      <c r="B2265">
        <v>2019</v>
      </c>
      <c r="C2265" s="10">
        <v>43386</v>
      </c>
      <c r="D2265" t="s">
        <v>236</v>
      </c>
      <c r="E2265" t="s">
        <v>119</v>
      </c>
      <c r="F2265">
        <v>1</v>
      </c>
      <c r="G2265">
        <v>4</v>
      </c>
      <c r="H2265" t="s">
        <v>241</v>
      </c>
      <c r="I2265" t="s">
        <v>35</v>
      </c>
      <c r="J2265">
        <v>10009978048</v>
      </c>
      <c r="K2265" s="19">
        <v>19.8</v>
      </c>
    </row>
    <row r="2266" spans="1:11" hidden="1" x14ac:dyDescent="0.35">
      <c r="A2266" t="s">
        <v>296</v>
      </c>
      <c r="B2266">
        <v>2019</v>
      </c>
      <c r="C2266" s="10">
        <v>43386</v>
      </c>
      <c r="D2266" t="s">
        <v>236</v>
      </c>
      <c r="E2266" t="s">
        <v>119</v>
      </c>
      <c r="F2266">
        <v>1</v>
      </c>
      <c r="G2266">
        <v>5</v>
      </c>
      <c r="H2266" t="s">
        <v>240</v>
      </c>
      <c r="I2266" t="s">
        <v>102</v>
      </c>
      <c r="J2266" t="e">
        <v>#N/A</v>
      </c>
      <c r="K2266" s="19">
        <v>19.5</v>
      </c>
    </row>
    <row r="2267" spans="1:11" hidden="1" x14ac:dyDescent="0.35">
      <c r="A2267" t="s">
        <v>296</v>
      </c>
      <c r="B2267">
        <v>2019</v>
      </c>
      <c r="C2267" s="10">
        <v>43386</v>
      </c>
      <c r="D2267" t="s">
        <v>236</v>
      </c>
      <c r="E2267" t="s">
        <v>119</v>
      </c>
      <c r="F2267">
        <v>1</v>
      </c>
      <c r="G2267">
        <v>6</v>
      </c>
      <c r="H2267" t="s">
        <v>298</v>
      </c>
      <c r="I2267" t="s">
        <v>102</v>
      </c>
      <c r="J2267">
        <v>10061341164</v>
      </c>
      <c r="K2267" s="19">
        <v>18</v>
      </c>
    </row>
    <row r="2268" spans="1:11" hidden="1" x14ac:dyDescent="0.35">
      <c r="A2268" t="s">
        <v>296</v>
      </c>
      <c r="B2268">
        <v>2019</v>
      </c>
      <c r="C2268" s="10">
        <v>43386</v>
      </c>
      <c r="D2268" t="s">
        <v>236</v>
      </c>
      <c r="E2268" t="s">
        <v>119</v>
      </c>
      <c r="F2268">
        <v>2</v>
      </c>
      <c r="G2268">
        <v>1</v>
      </c>
      <c r="H2268" t="s">
        <v>286</v>
      </c>
      <c r="I2268" t="s">
        <v>102</v>
      </c>
      <c r="J2268">
        <v>10007811817</v>
      </c>
      <c r="K2268" s="19">
        <v>24.7</v>
      </c>
    </row>
    <row r="2269" spans="1:11" hidden="1" x14ac:dyDescent="0.35">
      <c r="A2269" t="s">
        <v>296</v>
      </c>
      <c r="B2269">
        <v>2019</v>
      </c>
      <c r="C2269" s="10">
        <v>43386</v>
      </c>
      <c r="D2269" t="s">
        <v>236</v>
      </c>
      <c r="E2269" t="s">
        <v>119</v>
      </c>
      <c r="F2269">
        <v>2</v>
      </c>
      <c r="G2269">
        <v>2</v>
      </c>
      <c r="H2269" t="s">
        <v>265</v>
      </c>
      <c r="I2269" t="s">
        <v>102</v>
      </c>
      <c r="J2269">
        <v>10009009462</v>
      </c>
      <c r="K2269" s="19">
        <v>23.2</v>
      </c>
    </row>
    <row r="2270" spans="1:11" hidden="1" x14ac:dyDescent="0.35">
      <c r="A2270" t="s">
        <v>296</v>
      </c>
      <c r="B2270">
        <v>2019</v>
      </c>
      <c r="C2270" s="10">
        <v>43386</v>
      </c>
      <c r="D2270" t="s">
        <v>236</v>
      </c>
      <c r="E2270" t="s">
        <v>119</v>
      </c>
      <c r="F2270">
        <v>2</v>
      </c>
      <c r="G2270">
        <v>3</v>
      </c>
      <c r="H2270" t="s">
        <v>129</v>
      </c>
      <c r="I2270" t="s">
        <v>35</v>
      </c>
      <c r="J2270">
        <v>10006184742</v>
      </c>
      <c r="K2270" s="19">
        <v>27.2</v>
      </c>
    </row>
    <row r="2271" spans="1:11" hidden="1" x14ac:dyDescent="0.35">
      <c r="A2271" t="s">
        <v>296</v>
      </c>
      <c r="B2271">
        <v>2019</v>
      </c>
      <c r="C2271" s="10">
        <v>43386</v>
      </c>
      <c r="D2271" t="s">
        <v>236</v>
      </c>
      <c r="E2271" t="s">
        <v>119</v>
      </c>
      <c r="F2271">
        <v>2</v>
      </c>
      <c r="G2271">
        <v>4</v>
      </c>
      <c r="H2271" t="s">
        <v>101</v>
      </c>
      <c r="I2271" t="s">
        <v>102</v>
      </c>
      <c r="J2271">
        <v>10015145724</v>
      </c>
      <c r="K2271" s="19">
        <v>19.5</v>
      </c>
    </row>
    <row r="2272" spans="1:11" hidden="1" x14ac:dyDescent="0.35">
      <c r="A2272" t="s">
        <v>296</v>
      </c>
      <c r="B2272">
        <v>2019</v>
      </c>
      <c r="C2272" s="10">
        <v>43386</v>
      </c>
      <c r="D2272" t="s">
        <v>236</v>
      </c>
      <c r="E2272" t="s">
        <v>119</v>
      </c>
      <c r="F2272">
        <v>2</v>
      </c>
      <c r="G2272">
        <v>5</v>
      </c>
      <c r="H2272" t="s">
        <v>245</v>
      </c>
      <c r="I2272" t="s">
        <v>35</v>
      </c>
      <c r="J2272">
        <v>10015443087</v>
      </c>
      <c r="K2272" s="19">
        <v>19.7</v>
      </c>
    </row>
    <row r="2273" spans="1:11" hidden="1" x14ac:dyDescent="0.35">
      <c r="A2273" t="s">
        <v>296</v>
      </c>
      <c r="B2273">
        <v>2019</v>
      </c>
      <c r="C2273" s="10">
        <v>43386</v>
      </c>
      <c r="D2273" t="s">
        <v>236</v>
      </c>
      <c r="E2273" t="s">
        <v>119</v>
      </c>
      <c r="F2273">
        <v>2</v>
      </c>
      <c r="G2273">
        <v>6</v>
      </c>
      <c r="H2273" t="s">
        <v>248</v>
      </c>
      <c r="I2273" t="s">
        <v>35</v>
      </c>
      <c r="J2273">
        <v>10008997641</v>
      </c>
      <c r="K2273" s="19">
        <v>23.2</v>
      </c>
    </row>
    <row r="2274" spans="1:11" hidden="1" x14ac:dyDescent="0.35">
      <c r="A2274" t="s">
        <v>296</v>
      </c>
      <c r="B2274">
        <v>2019</v>
      </c>
      <c r="C2274" s="10">
        <v>43386</v>
      </c>
      <c r="D2274" t="s">
        <v>236</v>
      </c>
      <c r="E2274" t="s">
        <v>121</v>
      </c>
      <c r="F2274">
        <v>1</v>
      </c>
      <c r="G2274">
        <v>1</v>
      </c>
      <c r="H2274" t="s">
        <v>106</v>
      </c>
      <c r="I2274" t="s">
        <v>102</v>
      </c>
      <c r="J2274">
        <v>10006894559</v>
      </c>
      <c r="K2274" s="19">
        <v>26.1</v>
      </c>
    </row>
    <row r="2275" spans="1:11" hidden="1" x14ac:dyDescent="0.35">
      <c r="A2275" t="s">
        <v>296</v>
      </c>
      <c r="B2275">
        <v>2019</v>
      </c>
      <c r="C2275" s="10">
        <v>43386</v>
      </c>
      <c r="D2275" t="s">
        <v>236</v>
      </c>
      <c r="E2275" t="s">
        <v>121</v>
      </c>
      <c r="F2275">
        <v>1</v>
      </c>
      <c r="G2275">
        <v>2</v>
      </c>
      <c r="H2275" t="s">
        <v>286</v>
      </c>
      <c r="I2275" t="s">
        <v>102</v>
      </c>
      <c r="J2275">
        <v>10007811817</v>
      </c>
      <c r="K2275" s="19">
        <v>24.7</v>
      </c>
    </row>
    <row r="2276" spans="1:11" hidden="1" x14ac:dyDescent="0.35">
      <c r="A2276" t="s">
        <v>296</v>
      </c>
      <c r="B2276">
        <v>2019</v>
      </c>
      <c r="C2276" s="10">
        <v>43386</v>
      </c>
      <c r="D2276" t="s">
        <v>236</v>
      </c>
      <c r="E2276" t="s">
        <v>121</v>
      </c>
      <c r="F2276">
        <v>1</v>
      </c>
      <c r="G2276">
        <v>3</v>
      </c>
      <c r="H2276" t="s">
        <v>136</v>
      </c>
      <c r="I2276" t="s">
        <v>35</v>
      </c>
      <c r="J2276">
        <v>10010624918</v>
      </c>
      <c r="K2276" s="19">
        <v>22.1</v>
      </c>
    </row>
    <row r="2277" spans="1:11" hidden="1" x14ac:dyDescent="0.35">
      <c r="A2277" t="s">
        <v>296</v>
      </c>
      <c r="B2277">
        <v>2019</v>
      </c>
      <c r="C2277" s="10">
        <v>43386</v>
      </c>
      <c r="D2277" t="s">
        <v>236</v>
      </c>
      <c r="E2277" t="s">
        <v>121</v>
      </c>
      <c r="F2277">
        <v>1</v>
      </c>
      <c r="G2277">
        <v>4</v>
      </c>
      <c r="H2277" t="s">
        <v>265</v>
      </c>
      <c r="I2277" t="s">
        <v>102</v>
      </c>
      <c r="J2277">
        <v>10009009462</v>
      </c>
      <c r="K2277" s="19">
        <v>23.2</v>
      </c>
    </row>
    <row r="2278" spans="1:11" hidden="1" x14ac:dyDescent="0.35">
      <c r="A2278" t="s">
        <v>296</v>
      </c>
      <c r="B2278">
        <v>2019</v>
      </c>
      <c r="C2278" s="10">
        <v>43386</v>
      </c>
      <c r="D2278" t="s">
        <v>236</v>
      </c>
      <c r="E2278" t="s">
        <v>121</v>
      </c>
      <c r="F2278">
        <v>1</v>
      </c>
      <c r="G2278">
        <v>5</v>
      </c>
      <c r="H2278" t="s">
        <v>129</v>
      </c>
      <c r="I2278" t="s">
        <v>35</v>
      </c>
      <c r="J2278">
        <v>10006184742</v>
      </c>
      <c r="K2278" s="19">
        <v>27.2</v>
      </c>
    </row>
    <row r="2279" spans="1:11" hidden="1" x14ac:dyDescent="0.35">
      <c r="A2279" t="s">
        <v>296</v>
      </c>
      <c r="B2279">
        <v>2019</v>
      </c>
      <c r="C2279" s="10">
        <v>43386</v>
      </c>
      <c r="D2279" t="s">
        <v>236</v>
      </c>
      <c r="E2279" t="s">
        <v>121</v>
      </c>
      <c r="F2279">
        <v>1</v>
      </c>
      <c r="G2279">
        <v>6</v>
      </c>
      <c r="H2279" t="s">
        <v>231</v>
      </c>
      <c r="I2279" t="s">
        <v>102</v>
      </c>
      <c r="J2279">
        <v>10009009260</v>
      </c>
      <c r="K2279" s="19">
        <v>23.5</v>
      </c>
    </row>
    <row r="2280" spans="1:11" hidden="1" x14ac:dyDescent="0.35">
      <c r="A2280" t="s">
        <v>296</v>
      </c>
      <c r="B2280">
        <v>2019</v>
      </c>
      <c r="C2280" s="10">
        <v>43386</v>
      </c>
      <c r="D2280" t="s">
        <v>236</v>
      </c>
      <c r="E2280" t="s">
        <v>121</v>
      </c>
      <c r="F2280">
        <v>2</v>
      </c>
      <c r="G2280">
        <v>1</v>
      </c>
      <c r="H2280" t="s">
        <v>248</v>
      </c>
      <c r="I2280" t="s">
        <v>35</v>
      </c>
      <c r="J2280">
        <v>10008997641</v>
      </c>
      <c r="K2280" s="19">
        <v>23.2</v>
      </c>
    </row>
    <row r="2281" spans="1:11" hidden="1" x14ac:dyDescent="0.35">
      <c r="A2281" t="s">
        <v>296</v>
      </c>
      <c r="B2281">
        <v>2019</v>
      </c>
      <c r="C2281" s="10">
        <v>43386</v>
      </c>
      <c r="D2281" t="s">
        <v>236</v>
      </c>
      <c r="E2281" t="s">
        <v>121</v>
      </c>
      <c r="F2281">
        <v>2</v>
      </c>
      <c r="G2281">
        <v>2</v>
      </c>
      <c r="H2281" t="s">
        <v>245</v>
      </c>
      <c r="I2281" t="s">
        <v>35</v>
      </c>
      <c r="J2281">
        <v>10015443087</v>
      </c>
      <c r="K2281" s="19">
        <v>19.7</v>
      </c>
    </row>
    <row r="2282" spans="1:11" hidden="1" x14ac:dyDescent="0.35">
      <c r="A2282" t="s">
        <v>296</v>
      </c>
      <c r="B2282">
        <v>2019</v>
      </c>
      <c r="C2282" s="10">
        <v>43386</v>
      </c>
      <c r="D2282" t="s">
        <v>236</v>
      </c>
      <c r="E2282" t="s">
        <v>121</v>
      </c>
      <c r="F2282">
        <v>2</v>
      </c>
      <c r="G2282">
        <v>3</v>
      </c>
      <c r="H2282" t="s">
        <v>101</v>
      </c>
      <c r="I2282" t="s">
        <v>102</v>
      </c>
      <c r="J2282">
        <v>10015145724</v>
      </c>
      <c r="K2282" s="19">
        <v>19.5</v>
      </c>
    </row>
    <row r="2283" spans="1:11" hidden="1" x14ac:dyDescent="0.35">
      <c r="A2283" t="s">
        <v>296</v>
      </c>
      <c r="B2283">
        <v>2019</v>
      </c>
      <c r="C2283" s="10">
        <v>43386</v>
      </c>
      <c r="D2283" t="s">
        <v>236</v>
      </c>
      <c r="E2283" t="s">
        <v>121</v>
      </c>
      <c r="F2283">
        <v>2</v>
      </c>
      <c r="G2283">
        <v>4</v>
      </c>
      <c r="H2283" t="s">
        <v>298</v>
      </c>
      <c r="I2283" t="s">
        <v>102</v>
      </c>
      <c r="J2283">
        <v>10061341164</v>
      </c>
      <c r="K2283" s="19">
        <v>18</v>
      </c>
    </row>
    <row r="2284" spans="1:11" hidden="1" x14ac:dyDescent="0.35">
      <c r="A2284" t="s">
        <v>296</v>
      </c>
      <c r="B2284">
        <v>2019</v>
      </c>
      <c r="C2284" s="10">
        <v>43386</v>
      </c>
      <c r="D2284" t="s">
        <v>236</v>
      </c>
      <c r="E2284" t="s">
        <v>121</v>
      </c>
      <c r="F2284">
        <v>2</v>
      </c>
      <c r="G2284">
        <v>5</v>
      </c>
      <c r="H2284" t="s">
        <v>241</v>
      </c>
      <c r="I2284" t="s">
        <v>35</v>
      </c>
      <c r="J2284">
        <v>10009978048</v>
      </c>
      <c r="K2284" s="19">
        <v>19.8</v>
      </c>
    </row>
    <row r="2285" spans="1:11" hidden="1" x14ac:dyDescent="0.35">
      <c r="A2285" t="s">
        <v>296</v>
      </c>
      <c r="B2285">
        <v>2019</v>
      </c>
      <c r="C2285" s="10">
        <v>43386</v>
      </c>
      <c r="D2285" t="s">
        <v>236</v>
      </c>
      <c r="E2285" t="s">
        <v>121</v>
      </c>
      <c r="F2285">
        <v>2</v>
      </c>
      <c r="G2285">
        <v>6</v>
      </c>
      <c r="H2285" t="s">
        <v>240</v>
      </c>
      <c r="I2285" t="s">
        <v>102</v>
      </c>
      <c r="J2285" t="e">
        <v>#N/A</v>
      </c>
      <c r="K2285" s="19">
        <v>19.5</v>
      </c>
    </row>
    <row r="2286" spans="1:11" hidden="1" x14ac:dyDescent="0.35">
      <c r="A2286" t="s">
        <v>222</v>
      </c>
      <c r="B2286">
        <v>2018</v>
      </c>
      <c r="C2286" s="10">
        <v>43196</v>
      </c>
      <c r="D2286" t="s">
        <v>123</v>
      </c>
      <c r="E2286" t="s">
        <v>91</v>
      </c>
      <c r="F2286">
        <v>1</v>
      </c>
      <c r="G2286">
        <v>1</v>
      </c>
      <c r="H2286" t="s">
        <v>265</v>
      </c>
      <c r="I2286" t="s">
        <v>102</v>
      </c>
      <c r="J2286">
        <v>10009009462</v>
      </c>
      <c r="K2286" s="19">
        <v>22.7</v>
      </c>
    </row>
    <row r="2287" spans="1:11" hidden="1" x14ac:dyDescent="0.35">
      <c r="A2287" t="s">
        <v>222</v>
      </c>
      <c r="B2287">
        <v>2018</v>
      </c>
      <c r="C2287" s="10">
        <v>43196</v>
      </c>
      <c r="D2287" t="s">
        <v>123</v>
      </c>
      <c r="E2287" t="s">
        <v>91</v>
      </c>
      <c r="F2287">
        <v>1</v>
      </c>
      <c r="G2287">
        <v>2</v>
      </c>
      <c r="H2287" t="s">
        <v>196</v>
      </c>
      <c r="I2287" t="s">
        <v>52</v>
      </c>
      <c r="J2287">
        <v>10004868370</v>
      </c>
      <c r="K2287" s="19">
        <v>30.3</v>
      </c>
    </row>
    <row r="2288" spans="1:11" hidden="1" x14ac:dyDescent="0.35">
      <c r="A2288" t="s">
        <v>222</v>
      </c>
      <c r="B2288">
        <v>2018</v>
      </c>
      <c r="C2288" s="10">
        <v>43196</v>
      </c>
      <c r="D2288" t="s">
        <v>123</v>
      </c>
      <c r="E2288" t="s">
        <v>91</v>
      </c>
      <c r="F2288">
        <v>1</v>
      </c>
      <c r="G2288">
        <v>3</v>
      </c>
      <c r="H2288" t="s">
        <v>103</v>
      </c>
      <c r="I2288" t="s">
        <v>104</v>
      </c>
      <c r="J2288">
        <v>10009010876</v>
      </c>
      <c r="K2288" s="19">
        <v>24.2</v>
      </c>
    </row>
    <row r="2289" spans="1:11" hidden="1" x14ac:dyDescent="0.35">
      <c r="A2289" t="s">
        <v>222</v>
      </c>
      <c r="B2289">
        <v>2018</v>
      </c>
      <c r="C2289" s="10">
        <v>43196</v>
      </c>
      <c r="D2289" t="s">
        <v>123</v>
      </c>
      <c r="E2289" t="s">
        <v>91</v>
      </c>
      <c r="F2289">
        <v>1</v>
      </c>
      <c r="G2289">
        <v>4</v>
      </c>
      <c r="H2289" t="s">
        <v>302</v>
      </c>
      <c r="I2289" t="s">
        <v>61</v>
      </c>
      <c r="J2289">
        <v>10011156903</v>
      </c>
      <c r="K2289" s="19">
        <v>20</v>
      </c>
    </row>
    <row r="2290" spans="1:11" hidden="1" x14ac:dyDescent="0.35">
      <c r="A2290" t="s">
        <v>222</v>
      </c>
      <c r="B2290">
        <v>2018</v>
      </c>
      <c r="C2290" s="10">
        <v>43196</v>
      </c>
      <c r="D2290" t="s">
        <v>123</v>
      </c>
      <c r="E2290" t="s">
        <v>91</v>
      </c>
      <c r="F2290">
        <v>1</v>
      </c>
      <c r="G2290">
        <v>5</v>
      </c>
      <c r="H2290" t="s">
        <v>303</v>
      </c>
      <c r="I2290" t="s">
        <v>113</v>
      </c>
      <c r="J2290">
        <v>10006898296</v>
      </c>
      <c r="K2290" s="19">
        <v>25.6</v>
      </c>
    </row>
    <row r="2291" spans="1:11" hidden="1" x14ac:dyDescent="0.35">
      <c r="A2291" t="s">
        <v>222</v>
      </c>
      <c r="B2291">
        <v>2018</v>
      </c>
      <c r="C2291" s="10">
        <v>43196</v>
      </c>
      <c r="D2291" t="s">
        <v>123</v>
      </c>
      <c r="E2291" t="s">
        <v>91</v>
      </c>
      <c r="F2291">
        <v>1</v>
      </c>
      <c r="G2291">
        <v>6</v>
      </c>
      <c r="H2291" t="s">
        <v>183</v>
      </c>
      <c r="I2291" t="s">
        <v>33</v>
      </c>
      <c r="J2291">
        <v>10007212639</v>
      </c>
      <c r="K2291" s="19">
        <v>26.8</v>
      </c>
    </row>
    <row r="2292" spans="1:11" hidden="1" x14ac:dyDescent="0.35">
      <c r="A2292" t="s">
        <v>222</v>
      </c>
      <c r="B2292">
        <v>2018</v>
      </c>
      <c r="C2292" s="10">
        <v>43196</v>
      </c>
      <c r="D2292" t="s">
        <v>123</v>
      </c>
      <c r="E2292" t="s">
        <v>91</v>
      </c>
      <c r="F2292">
        <v>2</v>
      </c>
      <c r="G2292">
        <v>1</v>
      </c>
      <c r="H2292" t="s">
        <v>106</v>
      </c>
      <c r="I2292" t="s">
        <v>102</v>
      </c>
      <c r="J2292">
        <v>10006894559</v>
      </c>
      <c r="K2292" s="19">
        <v>25.6</v>
      </c>
    </row>
    <row r="2293" spans="1:11" hidden="1" x14ac:dyDescent="0.35">
      <c r="A2293" t="s">
        <v>222</v>
      </c>
      <c r="B2293">
        <v>2018</v>
      </c>
      <c r="C2293" s="10">
        <v>43196</v>
      </c>
      <c r="D2293" t="s">
        <v>123</v>
      </c>
      <c r="E2293" t="s">
        <v>91</v>
      </c>
      <c r="F2293">
        <v>2</v>
      </c>
      <c r="G2293">
        <v>2</v>
      </c>
      <c r="H2293" t="s">
        <v>304</v>
      </c>
      <c r="I2293" t="s">
        <v>33</v>
      </c>
      <c r="J2293">
        <v>10009821131</v>
      </c>
      <c r="K2293" s="19">
        <v>19.899999999999999</v>
      </c>
    </row>
    <row r="2294" spans="1:11" hidden="1" x14ac:dyDescent="0.35">
      <c r="A2294" t="s">
        <v>222</v>
      </c>
      <c r="B2294">
        <v>2018</v>
      </c>
      <c r="C2294" s="10">
        <v>43196</v>
      </c>
      <c r="D2294" t="s">
        <v>123</v>
      </c>
      <c r="E2294" t="s">
        <v>91</v>
      </c>
      <c r="F2294">
        <v>2</v>
      </c>
      <c r="G2294">
        <v>3</v>
      </c>
      <c r="H2294" t="s">
        <v>261</v>
      </c>
      <c r="I2294" t="s">
        <v>113</v>
      </c>
      <c r="J2294">
        <v>10007499292</v>
      </c>
      <c r="K2294" s="19">
        <v>25.5</v>
      </c>
    </row>
    <row r="2295" spans="1:11" hidden="1" x14ac:dyDescent="0.35">
      <c r="A2295" t="s">
        <v>222</v>
      </c>
      <c r="B2295">
        <v>2018</v>
      </c>
      <c r="C2295" s="10">
        <v>43196</v>
      </c>
      <c r="D2295" t="s">
        <v>123</v>
      </c>
      <c r="E2295" t="s">
        <v>91</v>
      </c>
      <c r="F2295">
        <v>2</v>
      </c>
      <c r="G2295">
        <v>4</v>
      </c>
      <c r="H2295" t="s">
        <v>93</v>
      </c>
      <c r="I2295" t="s">
        <v>52</v>
      </c>
      <c r="J2295">
        <v>10009150215</v>
      </c>
      <c r="K2295" s="19">
        <v>22.4</v>
      </c>
    </row>
    <row r="2296" spans="1:11" hidden="1" x14ac:dyDescent="0.35">
      <c r="A2296" t="s">
        <v>222</v>
      </c>
      <c r="B2296">
        <v>2018</v>
      </c>
      <c r="C2296" s="10">
        <v>43196</v>
      </c>
      <c r="D2296" t="s">
        <v>123</v>
      </c>
      <c r="E2296" t="s">
        <v>91</v>
      </c>
      <c r="F2296">
        <v>2</v>
      </c>
      <c r="G2296">
        <v>5</v>
      </c>
      <c r="H2296" t="s">
        <v>305</v>
      </c>
      <c r="I2296" t="s">
        <v>61</v>
      </c>
      <c r="J2296">
        <v>10050854050</v>
      </c>
      <c r="K2296" s="19">
        <v>24.6</v>
      </c>
    </row>
    <row r="2297" spans="1:11" hidden="1" x14ac:dyDescent="0.35">
      <c r="A2297" t="s">
        <v>222</v>
      </c>
      <c r="B2297">
        <v>2018</v>
      </c>
      <c r="C2297" s="10">
        <v>43196</v>
      </c>
      <c r="D2297" t="s">
        <v>123</v>
      </c>
      <c r="E2297" t="s">
        <v>91</v>
      </c>
      <c r="F2297">
        <v>2</v>
      </c>
      <c r="G2297">
        <v>6</v>
      </c>
      <c r="H2297" t="s">
        <v>241</v>
      </c>
      <c r="I2297" t="s">
        <v>35</v>
      </c>
      <c r="J2297">
        <v>10009978048</v>
      </c>
      <c r="K2297" s="19">
        <v>19.3</v>
      </c>
    </row>
    <row r="2298" spans="1:11" hidden="1" x14ac:dyDescent="0.35">
      <c r="A2298" t="s">
        <v>222</v>
      </c>
      <c r="B2298">
        <v>2018</v>
      </c>
      <c r="C2298" s="10">
        <v>43196</v>
      </c>
      <c r="D2298" t="s">
        <v>123</v>
      </c>
      <c r="E2298" t="s">
        <v>91</v>
      </c>
      <c r="F2298">
        <v>3</v>
      </c>
      <c r="G2298">
        <v>1</v>
      </c>
      <c r="H2298" t="s">
        <v>125</v>
      </c>
      <c r="I2298" t="s">
        <v>113</v>
      </c>
      <c r="J2298">
        <v>10017950943</v>
      </c>
      <c r="K2298" s="19">
        <v>21.1</v>
      </c>
    </row>
    <row r="2299" spans="1:11" hidden="1" x14ac:dyDescent="0.35">
      <c r="A2299" t="s">
        <v>222</v>
      </c>
      <c r="B2299">
        <v>2018</v>
      </c>
      <c r="C2299" s="10">
        <v>43196</v>
      </c>
      <c r="D2299" t="s">
        <v>123</v>
      </c>
      <c r="E2299" t="s">
        <v>91</v>
      </c>
      <c r="F2299">
        <v>3</v>
      </c>
      <c r="G2299">
        <v>2</v>
      </c>
      <c r="H2299" t="s">
        <v>129</v>
      </c>
      <c r="I2299" t="s">
        <v>35</v>
      </c>
      <c r="J2299">
        <v>10006184742</v>
      </c>
      <c r="K2299" s="19">
        <v>26.7</v>
      </c>
    </row>
    <row r="2300" spans="1:11" hidden="1" x14ac:dyDescent="0.35">
      <c r="A2300" t="s">
        <v>222</v>
      </c>
      <c r="B2300">
        <v>2018</v>
      </c>
      <c r="C2300" s="10">
        <v>43196</v>
      </c>
      <c r="D2300" t="s">
        <v>123</v>
      </c>
      <c r="E2300" t="s">
        <v>91</v>
      </c>
      <c r="F2300">
        <v>3</v>
      </c>
      <c r="G2300">
        <v>3</v>
      </c>
      <c r="H2300" t="s">
        <v>306</v>
      </c>
      <c r="I2300" t="s">
        <v>113</v>
      </c>
      <c r="J2300">
        <v>10006898300</v>
      </c>
      <c r="K2300" s="19">
        <v>25.6</v>
      </c>
    </row>
    <row r="2301" spans="1:11" hidden="1" x14ac:dyDescent="0.35">
      <c r="A2301" t="s">
        <v>222</v>
      </c>
      <c r="B2301">
        <v>2018</v>
      </c>
      <c r="C2301" s="10">
        <v>43196</v>
      </c>
      <c r="D2301" t="s">
        <v>123</v>
      </c>
      <c r="E2301" t="s">
        <v>91</v>
      </c>
      <c r="F2301">
        <v>3</v>
      </c>
      <c r="G2301">
        <v>4</v>
      </c>
      <c r="H2301" t="s">
        <v>307</v>
      </c>
      <c r="I2301" t="s">
        <v>308</v>
      </c>
      <c r="J2301" t="e">
        <v>#N/A</v>
      </c>
      <c r="K2301" s="19"/>
    </row>
    <row r="2302" spans="1:11" hidden="1" x14ac:dyDescent="0.35">
      <c r="A2302" t="s">
        <v>222</v>
      </c>
      <c r="B2302">
        <v>2018</v>
      </c>
      <c r="C2302" s="10">
        <v>43196</v>
      </c>
      <c r="D2302" t="s">
        <v>123</v>
      </c>
      <c r="E2302" t="s">
        <v>91</v>
      </c>
      <c r="F2302">
        <v>3</v>
      </c>
      <c r="G2302">
        <v>5</v>
      </c>
      <c r="H2302" t="s">
        <v>128</v>
      </c>
      <c r="I2302" t="s">
        <v>104</v>
      </c>
      <c r="J2302">
        <v>10010821241</v>
      </c>
      <c r="K2302" s="19">
        <v>19.5</v>
      </c>
    </row>
    <row r="2303" spans="1:11" hidden="1" x14ac:dyDescent="0.35">
      <c r="A2303" t="s">
        <v>222</v>
      </c>
      <c r="B2303">
        <v>2018</v>
      </c>
      <c r="C2303" s="10">
        <v>43196</v>
      </c>
      <c r="D2303" t="s">
        <v>123</v>
      </c>
      <c r="E2303" t="s">
        <v>91</v>
      </c>
      <c r="F2303">
        <v>3</v>
      </c>
      <c r="G2303">
        <v>6</v>
      </c>
      <c r="H2303" t="s">
        <v>309</v>
      </c>
      <c r="I2303" t="s">
        <v>310</v>
      </c>
      <c r="J2303">
        <v>10052410393</v>
      </c>
      <c r="K2303" s="19"/>
    </row>
    <row r="2304" spans="1:11" hidden="1" x14ac:dyDescent="0.35">
      <c r="A2304" t="s">
        <v>222</v>
      </c>
      <c r="B2304">
        <v>2018</v>
      </c>
      <c r="C2304" s="10">
        <v>43196</v>
      </c>
      <c r="D2304" t="s">
        <v>123</v>
      </c>
      <c r="E2304" t="s">
        <v>91</v>
      </c>
      <c r="F2304">
        <v>4</v>
      </c>
      <c r="G2304">
        <v>1</v>
      </c>
      <c r="H2304" t="s">
        <v>112</v>
      </c>
      <c r="I2304" t="s">
        <v>113</v>
      </c>
      <c r="J2304">
        <v>10009967641</v>
      </c>
      <c r="K2304" s="19">
        <v>21</v>
      </c>
    </row>
    <row r="2305" spans="1:11" hidden="1" x14ac:dyDescent="0.35">
      <c r="A2305" t="s">
        <v>222</v>
      </c>
      <c r="B2305">
        <v>2018</v>
      </c>
      <c r="C2305" s="10">
        <v>43196</v>
      </c>
      <c r="D2305" t="s">
        <v>123</v>
      </c>
      <c r="E2305" t="s">
        <v>91</v>
      </c>
      <c r="F2305">
        <v>4</v>
      </c>
      <c r="G2305">
        <v>2</v>
      </c>
      <c r="H2305" t="s">
        <v>286</v>
      </c>
      <c r="I2305" t="s">
        <v>102</v>
      </c>
      <c r="J2305">
        <v>10007811817</v>
      </c>
      <c r="K2305" s="19">
        <v>24.2</v>
      </c>
    </row>
    <row r="2306" spans="1:11" hidden="1" x14ac:dyDescent="0.35">
      <c r="A2306" t="s">
        <v>222</v>
      </c>
      <c r="B2306">
        <v>2018</v>
      </c>
      <c r="C2306" s="10">
        <v>43196</v>
      </c>
      <c r="D2306" t="s">
        <v>123</v>
      </c>
      <c r="E2306" t="s">
        <v>91</v>
      </c>
      <c r="F2306">
        <v>4</v>
      </c>
      <c r="G2306">
        <v>3</v>
      </c>
      <c r="H2306" t="s">
        <v>220</v>
      </c>
      <c r="I2306" t="s">
        <v>35</v>
      </c>
      <c r="J2306">
        <v>10005782695</v>
      </c>
      <c r="K2306" s="19">
        <v>28.7</v>
      </c>
    </row>
    <row r="2307" spans="1:11" hidden="1" x14ac:dyDescent="0.35">
      <c r="A2307" t="s">
        <v>222</v>
      </c>
      <c r="B2307">
        <v>2018</v>
      </c>
      <c r="C2307" s="10">
        <v>43196</v>
      </c>
      <c r="D2307" t="s">
        <v>123</v>
      </c>
      <c r="E2307" t="s">
        <v>91</v>
      </c>
      <c r="F2307">
        <v>4</v>
      </c>
      <c r="G2307">
        <v>4</v>
      </c>
      <c r="H2307" t="s">
        <v>311</v>
      </c>
      <c r="I2307" t="s">
        <v>113</v>
      </c>
      <c r="J2307">
        <v>10009316024</v>
      </c>
      <c r="K2307" s="19">
        <v>22.5</v>
      </c>
    </row>
    <row r="2308" spans="1:11" hidden="1" x14ac:dyDescent="0.35">
      <c r="A2308" t="s">
        <v>222</v>
      </c>
      <c r="B2308">
        <v>2018</v>
      </c>
      <c r="C2308" s="10">
        <v>43196</v>
      </c>
      <c r="D2308" t="s">
        <v>123</v>
      </c>
      <c r="E2308" t="s">
        <v>91</v>
      </c>
      <c r="F2308">
        <v>4</v>
      </c>
      <c r="G2308">
        <v>5</v>
      </c>
      <c r="H2308" t="s">
        <v>51</v>
      </c>
      <c r="I2308" t="s">
        <v>52</v>
      </c>
      <c r="J2308">
        <v>10010645732</v>
      </c>
      <c r="K2308" s="19">
        <v>20.3</v>
      </c>
    </row>
    <row r="2309" spans="1:11" hidden="1" x14ac:dyDescent="0.35">
      <c r="A2309" t="s">
        <v>222</v>
      </c>
      <c r="B2309">
        <v>2018</v>
      </c>
      <c r="C2309" s="10">
        <v>43196</v>
      </c>
      <c r="D2309" t="s">
        <v>123</v>
      </c>
      <c r="E2309" t="s">
        <v>91</v>
      </c>
      <c r="F2309">
        <v>4</v>
      </c>
      <c r="G2309">
        <v>6</v>
      </c>
      <c r="H2309" t="s">
        <v>312</v>
      </c>
      <c r="I2309" t="s">
        <v>104</v>
      </c>
      <c r="J2309">
        <v>10006898401</v>
      </c>
      <c r="K2309" s="19">
        <v>26.9</v>
      </c>
    </row>
    <row r="2310" spans="1:11" hidden="1" x14ac:dyDescent="0.35">
      <c r="A2310" t="s">
        <v>222</v>
      </c>
      <c r="B2310">
        <v>2018</v>
      </c>
      <c r="C2310" s="10">
        <v>43196</v>
      </c>
      <c r="D2310" t="s">
        <v>123</v>
      </c>
      <c r="E2310" t="s">
        <v>117</v>
      </c>
      <c r="F2310">
        <v>1</v>
      </c>
      <c r="G2310">
        <v>1</v>
      </c>
      <c r="H2310" t="s">
        <v>311</v>
      </c>
      <c r="I2310" t="s">
        <v>113</v>
      </c>
      <c r="J2310">
        <v>10009316024</v>
      </c>
      <c r="K2310" s="19">
        <v>22.5</v>
      </c>
    </row>
    <row r="2311" spans="1:11" hidden="1" x14ac:dyDescent="0.35">
      <c r="A2311" t="s">
        <v>222</v>
      </c>
      <c r="B2311">
        <v>2018</v>
      </c>
      <c r="C2311" s="10">
        <v>43196</v>
      </c>
      <c r="D2311" t="s">
        <v>123</v>
      </c>
      <c r="E2311" t="s">
        <v>117</v>
      </c>
      <c r="F2311">
        <v>1</v>
      </c>
      <c r="G2311">
        <v>2</v>
      </c>
      <c r="H2311" t="s">
        <v>103</v>
      </c>
      <c r="I2311" t="s">
        <v>104</v>
      </c>
      <c r="J2311">
        <v>10009010876</v>
      </c>
      <c r="K2311" s="19">
        <v>24.2</v>
      </c>
    </row>
    <row r="2312" spans="1:11" hidden="1" x14ac:dyDescent="0.35">
      <c r="A2312" t="s">
        <v>222</v>
      </c>
      <c r="B2312">
        <v>2018</v>
      </c>
      <c r="C2312" s="10">
        <v>43196</v>
      </c>
      <c r="D2312" t="s">
        <v>123</v>
      </c>
      <c r="E2312" t="s">
        <v>117</v>
      </c>
      <c r="F2312">
        <v>1</v>
      </c>
      <c r="G2312">
        <v>3</v>
      </c>
      <c r="H2312" t="s">
        <v>307</v>
      </c>
      <c r="I2312" t="s">
        <v>308</v>
      </c>
      <c r="J2312" t="e">
        <v>#N/A</v>
      </c>
      <c r="K2312" s="19"/>
    </row>
    <row r="2313" spans="1:11" hidden="1" x14ac:dyDescent="0.35">
      <c r="A2313" t="s">
        <v>222</v>
      </c>
      <c r="B2313">
        <v>2018</v>
      </c>
      <c r="C2313" s="10">
        <v>43196</v>
      </c>
      <c r="D2313" t="s">
        <v>123</v>
      </c>
      <c r="E2313" t="s">
        <v>117</v>
      </c>
      <c r="F2313">
        <v>1</v>
      </c>
      <c r="G2313">
        <v>4</v>
      </c>
      <c r="H2313" t="s">
        <v>241</v>
      </c>
      <c r="I2313" t="s">
        <v>35</v>
      </c>
      <c r="J2313">
        <v>10009978048</v>
      </c>
      <c r="K2313" s="19">
        <v>19.3</v>
      </c>
    </row>
    <row r="2314" spans="1:11" hidden="1" x14ac:dyDescent="0.35">
      <c r="A2314" t="s">
        <v>222</v>
      </c>
      <c r="B2314">
        <v>2018</v>
      </c>
      <c r="C2314" s="10">
        <v>43196</v>
      </c>
      <c r="D2314" t="s">
        <v>123</v>
      </c>
      <c r="E2314" t="s">
        <v>117</v>
      </c>
      <c r="F2314">
        <v>2</v>
      </c>
      <c r="G2314">
        <v>1</v>
      </c>
      <c r="H2314" t="s">
        <v>183</v>
      </c>
      <c r="I2314" t="s">
        <v>33</v>
      </c>
      <c r="J2314">
        <v>10007212639</v>
      </c>
      <c r="K2314" s="19">
        <v>26.8</v>
      </c>
    </row>
    <row r="2315" spans="1:11" hidden="1" x14ac:dyDescent="0.35">
      <c r="A2315" t="s">
        <v>222</v>
      </c>
      <c r="B2315">
        <v>2018</v>
      </c>
      <c r="C2315" s="10">
        <v>43196</v>
      </c>
      <c r="D2315" t="s">
        <v>123</v>
      </c>
      <c r="E2315" t="s">
        <v>117</v>
      </c>
      <c r="F2315">
        <v>2</v>
      </c>
      <c r="G2315">
        <v>2</v>
      </c>
      <c r="H2315" t="s">
        <v>128</v>
      </c>
      <c r="I2315" t="s">
        <v>104</v>
      </c>
      <c r="J2315">
        <v>10010821241</v>
      </c>
      <c r="K2315" s="19">
        <v>19.5</v>
      </c>
    </row>
    <row r="2316" spans="1:11" hidden="1" x14ac:dyDescent="0.35">
      <c r="A2316" t="s">
        <v>222</v>
      </c>
      <c r="B2316">
        <v>2018</v>
      </c>
      <c r="C2316" s="10">
        <v>43196</v>
      </c>
      <c r="D2316" t="s">
        <v>123</v>
      </c>
      <c r="E2316" t="s">
        <v>117</v>
      </c>
      <c r="F2316">
        <v>2</v>
      </c>
      <c r="G2316">
        <v>3</v>
      </c>
      <c r="H2316" t="s">
        <v>261</v>
      </c>
      <c r="I2316" t="s">
        <v>113</v>
      </c>
      <c r="J2316">
        <v>10007499292</v>
      </c>
      <c r="K2316" s="19">
        <v>25.5</v>
      </c>
    </row>
    <row r="2317" spans="1:11" hidden="1" x14ac:dyDescent="0.35">
      <c r="A2317" t="s">
        <v>222</v>
      </c>
      <c r="B2317">
        <v>2018</v>
      </c>
      <c r="C2317" s="10">
        <v>43196</v>
      </c>
      <c r="D2317" t="s">
        <v>123</v>
      </c>
      <c r="E2317" t="s">
        <v>117</v>
      </c>
      <c r="F2317">
        <v>2</v>
      </c>
      <c r="G2317">
        <v>4</v>
      </c>
      <c r="H2317" t="s">
        <v>305</v>
      </c>
      <c r="I2317" t="s">
        <v>61</v>
      </c>
      <c r="J2317">
        <v>10050854050</v>
      </c>
      <c r="K2317" s="19">
        <v>24.6</v>
      </c>
    </row>
    <row r="2318" spans="1:11" hidden="1" x14ac:dyDescent="0.35">
      <c r="A2318" t="s">
        <v>222</v>
      </c>
      <c r="B2318">
        <v>2018</v>
      </c>
      <c r="C2318" s="10">
        <v>43196</v>
      </c>
      <c r="D2318" t="s">
        <v>123</v>
      </c>
      <c r="E2318" t="s">
        <v>117</v>
      </c>
      <c r="F2318">
        <v>3</v>
      </c>
      <c r="G2318">
        <v>1</v>
      </c>
      <c r="H2318" t="s">
        <v>306</v>
      </c>
      <c r="I2318" t="s">
        <v>113</v>
      </c>
      <c r="J2318">
        <v>10006898300</v>
      </c>
      <c r="K2318" s="19">
        <v>25.6</v>
      </c>
    </row>
    <row r="2319" spans="1:11" hidden="1" x14ac:dyDescent="0.35">
      <c r="A2319" t="s">
        <v>222</v>
      </c>
      <c r="B2319">
        <v>2018</v>
      </c>
      <c r="C2319" s="10">
        <v>43196</v>
      </c>
      <c r="D2319" t="s">
        <v>123</v>
      </c>
      <c r="E2319" t="s">
        <v>117</v>
      </c>
      <c r="F2319">
        <v>3</v>
      </c>
      <c r="G2319">
        <v>2</v>
      </c>
      <c r="H2319" t="s">
        <v>312</v>
      </c>
      <c r="I2319" t="s">
        <v>104</v>
      </c>
      <c r="J2319">
        <v>10006898401</v>
      </c>
      <c r="K2319" s="19">
        <v>26.9</v>
      </c>
    </row>
    <row r="2320" spans="1:11" hidden="1" x14ac:dyDescent="0.35">
      <c r="A2320" t="s">
        <v>222</v>
      </c>
      <c r="B2320">
        <v>2018</v>
      </c>
      <c r="C2320" s="10">
        <v>43196</v>
      </c>
      <c r="D2320" t="s">
        <v>123</v>
      </c>
      <c r="E2320" t="s">
        <v>117</v>
      </c>
      <c r="F2320">
        <v>3</v>
      </c>
      <c r="G2320">
        <v>3</v>
      </c>
      <c r="H2320" t="s">
        <v>93</v>
      </c>
      <c r="I2320" t="s">
        <v>52</v>
      </c>
      <c r="J2320">
        <v>10009150215</v>
      </c>
      <c r="K2320" s="19">
        <v>22.4</v>
      </c>
    </row>
    <row r="2321" spans="1:11" hidden="1" x14ac:dyDescent="0.35">
      <c r="A2321" t="s">
        <v>222</v>
      </c>
      <c r="B2321">
        <v>2018</v>
      </c>
      <c r="C2321" s="10">
        <v>43196</v>
      </c>
      <c r="D2321" t="s">
        <v>123</v>
      </c>
      <c r="E2321" t="s">
        <v>117</v>
      </c>
      <c r="F2321">
        <v>3</v>
      </c>
      <c r="G2321">
        <v>4</v>
      </c>
      <c r="H2321" t="s">
        <v>303</v>
      </c>
      <c r="I2321" t="s">
        <v>113</v>
      </c>
      <c r="J2321">
        <v>10006898296</v>
      </c>
      <c r="K2321" s="19">
        <v>25.6</v>
      </c>
    </row>
    <row r="2322" spans="1:11" hidden="1" x14ac:dyDescent="0.35">
      <c r="A2322" t="s">
        <v>222</v>
      </c>
      <c r="B2322">
        <v>2018</v>
      </c>
      <c r="C2322" s="10">
        <v>43196</v>
      </c>
      <c r="D2322" t="s">
        <v>123</v>
      </c>
      <c r="E2322" t="s">
        <v>117</v>
      </c>
      <c r="F2322">
        <v>4</v>
      </c>
      <c r="G2322">
        <v>1</v>
      </c>
      <c r="H2322" t="s">
        <v>220</v>
      </c>
      <c r="I2322" t="s">
        <v>35</v>
      </c>
      <c r="J2322">
        <v>10005782695</v>
      </c>
      <c r="K2322" s="19">
        <v>28.7</v>
      </c>
    </row>
    <row r="2323" spans="1:11" hidden="1" x14ac:dyDescent="0.35">
      <c r="A2323" t="s">
        <v>222</v>
      </c>
      <c r="B2323">
        <v>2018</v>
      </c>
      <c r="C2323" s="10">
        <v>43196</v>
      </c>
      <c r="D2323" t="s">
        <v>123</v>
      </c>
      <c r="E2323" t="s">
        <v>117</v>
      </c>
      <c r="F2323">
        <v>4</v>
      </c>
      <c r="G2323">
        <v>2</v>
      </c>
      <c r="H2323" t="s">
        <v>51</v>
      </c>
      <c r="I2323" t="s">
        <v>52</v>
      </c>
      <c r="J2323">
        <v>10010645732</v>
      </c>
      <c r="K2323" s="19">
        <v>20.3</v>
      </c>
    </row>
    <row r="2324" spans="1:11" hidden="1" x14ac:dyDescent="0.35">
      <c r="A2324" t="s">
        <v>222</v>
      </c>
      <c r="B2324">
        <v>2018</v>
      </c>
      <c r="C2324" s="10">
        <v>43196</v>
      </c>
      <c r="D2324" t="s">
        <v>123</v>
      </c>
      <c r="E2324" t="s">
        <v>117</v>
      </c>
      <c r="F2324">
        <v>4</v>
      </c>
      <c r="G2324">
        <v>3</v>
      </c>
      <c r="H2324" t="s">
        <v>302</v>
      </c>
      <c r="I2324" t="s">
        <v>61</v>
      </c>
      <c r="J2324">
        <v>10011156903</v>
      </c>
      <c r="K2324" s="19">
        <v>20</v>
      </c>
    </row>
    <row r="2325" spans="1:11" hidden="1" x14ac:dyDescent="0.35">
      <c r="A2325" t="s">
        <v>222</v>
      </c>
      <c r="B2325">
        <v>2018</v>
      </c>
      <c r="C2325" s="10">
        <v>43196</v>
      </c>
      <c r="D2325" t="s">
        <v>123</v>
      </c>
      <c r="E2325" t="s">
        <v>117</v>
      </c>
      <c r="F2325">
        <v>4</v>
      </c>
      <c r="G2325">
        <v>4</v>
      </c>
      <c r="H2325" t="s">
        <v>309</v>
      </c>
      <c r="I2325" t="s">
        <v>310</v>
      </c>
      <c r="J2325">
        <v>10052410393</v>
      </c>
      <c r="K2325" s="19"/>
    </row>
    <row r="2326" spans="1:11" hidden="1" x14ac:dyDescent="0.35">
      <c r="A2326" t="s">
        <v>222</v>
      </c>
      <c r="B2326">
        <v>2018</v>
      </c>
      <c r="C2326" s="10">
        <v>43196</v>
      </c>
      <c r="D2326" t="s">
        <v>123</v>
      </c>
      <c r="E2326" t="s">
        <v>119</v>
      </c>
      <c r="F2326">
        <v>1</v>
      </c>
      <c r="G2326">
        <v>1</v>
      </c>
      <c r="H2326" t="s">
        <v>129</v>
      </c>
      <c r="I2326" t="s">
        <v>35</v>
      </c>
      <c r="J2326">
        <v>10006184742</v>
      </c>
      <c r="K2326" s="19">
        <v>26.7</v>
      </c>
    </row>
    <row r="2327" spans="1:11" hidden="1" x14ac:dyDescent="0.35">
      <c r="A2327" t="s">
        <v>222</v>
      </c>
      <c r="B2327">
        <v>2018</v>
      </c>
      <c r="C2327" s="10">
        <v>43196</v>
      </c>
      <c r="D2327" t="s">
        <v>123</v>
      </c>
      <c r="E2327" t="s">
        <v>119</v>
      </c>
      <c r="F2327">
        <v>1</v>
      </c>
      <c r="G2327">
        <v>2</v>
      </c>
      <c r="H2327" t="s">
        <v>112</v>
      </c>
      <c r="I2327" t="s">
        <v>113</v>
      </c>
      <c r="J2327">
        <v>10009967641</v>
      </c>
      <c r="K2327" s="19">
        <v>21</v>
      </c>
    </row>
    <row r="2328" spans="1:11" hidden="1" x14ac:dyDescent="0.35">
      <c r="A2328" t="s">
        <v>222</v>
      </c>
      <c r="B2328">
        <v>2018</v>
      </c>
      <c r="C2328" s="10">
        <v>43196</v>
      </c>
      <c r="D2328" t="s">
        <v>123</v>
      </c>
      <c r="E2328" t="s">
        <v>119</v>
      </c>
      <c r="F2328">
        <v>1</v>
      </c>
      <c r="G2328">
        <v>3</v>
      </c>
      <c r="H2328" t="s">
        <v>220</v>
      </c>
      <c r="I2328" t="s">
        <v>35</v>
      </c>
      <c r="J2328">
        <v>10005782695</v>
      </c>
      <c r="K2328" s="19">
        <v>28.7</v>
      </c>
    </row>
    <row r="2329" spans="1:11" hidden="1" x14ac:dyDescent="0.35">
      <c r="A2329" t="s">
        <v>222</v>
      </c>
      <c r="B2329">
        <v>2018</v>
      </c>
      <c r="C2329" s="10">
        <v>43196</v>
      </c>
      <c r="D2329" t="s">
        <v>123</v>
      </c>
      <c r="E2329" t="s">
        <v>119</v>
      </c>
      <c r="F2329">
        <v>1</v>
      </c>
      <c r="G2329">
        <v>4</v>
      </c>
      <c r="H2329" t="s">
        <v>304</v>
      </c>
      <c r="I2329" t="s">
        <v>33</v>
      </c>
      <c r="J2329">
        <v>10009821131</v>
      </c>
      <c r="K2329" s="19">
        <v>19.899999999999999</v>
      </c>
    </row>
    <row r="2330" spans="1:11" hidden="1" x14ac:dyDescent="0.35">
      <c r="A2330" t="s">
        <v>222</v>
      </c>
      <c r="B2330">
        <v>2018</v>
      </c>
      <c r="C2330" s="10">
        <v>43196</v>
      </c>
      <c r="D2330" t="s">
        <v>123</v>
      </c>
      <c r="E2330" t="s">
        <v>119</v>
      </c>
      <c r="F2330">
        <v>1</v>
      </c>
      <c r="G2330">
        <v>5</v>
      </c>
      <c r="H2330" t="s">
        <v>265</v>
      </c>
      <c r="I2330" t="s">
        <v>102</v>
      </c>
      <c r="J2330">
        <v>10009009462</v>
      </c>
      <c r="K2330" s="19">
        <v>22.7</v>
      </c>
    </row>
    <row r="2331" spans="1:11" hidden="1" x14ac:dyDescent="0.35">
      <c r="A2331" t="s">
        <v>222</v>
      </c>
      <c r="B2331">
        <v>2018</v>
      </c>
      <c r="C2331" s="10">
        <v>43196</v>
      </c>
      <c r="D2331" t="s">
        <v>123</v>
      </c>
      <c r="E2331" t="s">
        <v>119</v>
      </c>
      <c r="F2331">
        <v>1</v>
      </c>
      <c r="G2331">
        <v>6</v>
      </c>
      <c r="H2331" t="s">
        <v>311</v>
      </c>
      <c r="I2331" t="s">
        <v>113</v>
      </c>
      <c r="J2331">
        <v>10009316024</v>
      </c>
      <c r="K2331" s="19">
        <v>22.5</v>
      </c>
    </row>
    <row r="2332" spans="1:11" hidden="1" x14ac:dyDescent="0.35">
      <c r="A2332" t="s">
        <v>222</v>
      </c>
      <c r="B2332">
        <v>2018</v>
      </c>
      <c r="C2332" s="10">
        <v>43196</v>
      </c>
      <c r="D2332" t="s">
        <v>123</v>
      </c>
      <c r="E2332" t="s">
        <v>119</v>
      </c>
      <c r="F2332">
        <v>2</v>
      </c>
      <c r="G2332">
        <v>1</v>
      </c>
      <c r="H2332" t="s">
        <v>106</v>
      </c>
      <c r="I2332" t="s">
        <v>102</v>
      </c>
      <c r="J2332">
        <v>10006894559</v>
      </c>
      <c r="K2332" s="19">
        <v>25.6</v>
      </c>
    </row>
    <row r="2333" spans="1:11" hidden="1" x14ac:dyDescent="0.35">
      <c r="A2333" t="s">
        <v>222</v>
      </c>
      <c r="B2333">
        <v>2018</v>
      </c>
      <c r="C2333" s="10">
        <v>43196</v>
      </c>
      <c r="D2333" t="s">
        <v>123</v>
      </c>
      <c r="E2333" t="s">
        <v>119</v>
      </c>
      <c r="F2333">
        <v>2</v>
      </c>
      <c r="G2333">
        <v>2</v>
      </c>
      <c r="H2333" t="s">
        <v>196</v>
      </c>
      <c r="I2333" t="s">
        <v>52</v>
      </c>
      <c r="J2333">
        <v>10004868370</v>
      </c>
      <c r="K2333" s="19">
        <v>30.3</v>
      </c>
    </row>
    <row r="2334" spans="1:11" hidden="1" x14ac:dyDescent="0.35">
      <c r="A2334" t="s">
        <v>222</v>
      </c>
      <c r="B2334">
        <v>2018</v>
      </c>
      <c r="C2334" s="10">
        <v>43196</v>
      </c>
      <c r="D2334" t="s">
        <v>123</v>
      </c>
      <c r="E2334" t="s">
        <v>119</v>
      </c>
      <c r="F2334">
        <v>2</v>
      </c>
      <c r="G2334">
        <v>3</v>
      </c>
      <c r="H2334" t="s">
        <v>306</v>
      </c>
      <c r="I2334" t="s">
        <v>113</v>
      </c>
      <c r="J2334">
        <v>10006898300</v>
      </c>
      <c r="K2334" s="19">
        <v>25.6</v>
      </c>
    </row>
    <row r="2335" spans="1:11" hidden="1" x14ac:dyDescent="0.35">
      <c r="A2335" t="s">
        <v>222</v>
      </c>
      <c r="B2335">
        <v>2018</v>
      </c>
      <c r="C2335" s="10">
        <v>43196</v>
      </c>
      <c r="D2335" t="s">
        <v>123</v>
      </c>
      <c r="E2335" t="s">
        <v>119</v>
      </c>
      <c r="F2335">
        <v>2</v>
      </c>
      <c r="G2335">
        <v>4</v>
      </c>
      <c r="H2335" t="s">
        <v>125</v>
      </c>
      <c r="I2335" t="s">
        <v>113</v>
      </c>
      <c r="J2335">
        <v>10017950943</v>
      </c>
      <c r="K2335" s="19">
        <v>21.1</v>
      </c>
    </row>
    <row r="2336" spans="1:11" hidden="1" x14ac:dyDescent="0.35">
      <c r="A2336" t="s">
        <v>222</v>
      </c>
      <c r="B2336">
        <v>2018</v>
      </c>
      <c r="C2336" s="10">
        <v>43196</v>
      </c>
      <c r="D2336" t="s">
        <v>123</v>
      </c>
      <c r="E2336" t="s">
        <v>119</v>
      </c>
      <c r="F2336">
        <v>2</v>
      </c>
      <c r="G2336">
        <v>5</v>
      </c>
      <c r="H2336" t="s">
        <v>183</v>
      </c>
      <c r="I2336" t="s">
        <v>33</v>
      </c>
      <c r="J2336">
        <v>10007212639</v>
      </c>
      <c r="K2336" s="19">
        <v>26.8</v>
      </c>
    </row>
    <row r="2337" spans="1:11" hidden="1" x14ac:dyDescent="0.35">
      <c r="A2337" t="s">
        <v>222</v>
      </c>
      <c r="B2337">
        <v>2018</v>
      </c>
      <c r="C2337" s="10">
        <v>43196</v>
      </c>
      <c r="D2337" t="s">
        <v>123</v>
      </c>
      <c r="E2337" t="s">
        <v>119</v>
      </c>
      <c r="F2337">
        <v>2</v>
      </c>
      <c r="G2337">
        <v>6</v>
      </c>
      <c r="H2337" t="s">
        <v>286</v>
      </c>
      <c r="I2337" t="s">
        <v>102</v>
      </c>
      <c r="J2337">
        <v>10007811817</v>
      </c>
      <c r="K2337" s="19">
        <v>24.2</v>
      </c>
    </row>
    <row r="2338" spans="1:11" hidden="1" x14ac:dyDescent="0.35">
      <c r="A2338" t="s">
        <v>222</v>
      </c>
      <c r="B2338">
        <v>2018</v>
      </c>
      <c r="C2338" s="10">
        <v>43196</v>
      </c>
      <c r="D2338" t="s">
        <v>123</v>
      </c>
      <c r="E2338" t="s">
        <v>121</v>
      </c>
      <c r="F2338">
        <v>1</v>
      </c>
      <c r="G2338">
        <v>1</v>
      </c>
      <c r="H2338" t="s">
        <v>106</v>
      </c>
      <c r="I2338" t="s">
        <v>102</v>
      </c>
      <c r="J2338">
        <v>10006894559</v>
      </c>
      <c r="K2338" s="19">
        <v>25.6</v>
      </c>
    </row>
    <row r="2339" spans="1:11" hidden="1" x14ac:dyDescent="0.35">
      <c r="A2339" t="s">
        <v>222</v>
      </c>
      <c r="B2339">
        <v>2018</v>
      </c>
      <c r="C2339" s="10">
        <v>43196</v>
      </c>
      <c r="D2339" t="s">
        <v>123</v>
      </c>
      <c r="E2339" t="s">
        <v>121</v>
      </c>
      <c r="F2339">
        <v>1</v>
      </c>
      <c r="G2339">
        <v>2</v>
      </c>
      <c r="H2339" t="s">
        <v>306</v>
      </c>
      <c r="I2339" t="s">
        <v>113</v>
      </c>
      <c r="J2339">
        <v>10006898300</v>
      </c>
      <c r="K2339" s="19">
        <v>25.6</v>
      </c>
    </row>
    <row r="2340" spans="1:11" hidden="1" x14ac:dyDescent="0.35">
      <c r="A2340" t="s">
        <v>222</v>
      </c>
      <c r="B2340">
        <v>2018</v>
      </c>
      <c r="C2340" s="10">
        <v>43196</v>
      </c>
      <c r="D2340" t="s">
        <v>123</v>
      </c>
      <c r="E2340" t="s">
        <v>121</v>
      </c>
      <c r="F2340">
        <v>1</v>
      </c>
      <c r="G2340">
        <v>3</v>
      </c>
      <c r="H2340" t="s">
        <v>220</v>
      </c>
      <c r="I2340" t="s">
        <v>35</v>
      </c>
      <c r="J2340">
        <v>10005782695</v>
      </c>
      <c r="K2340" s="19">
        <v>28.7</v>
      </c>
    </row>
    <row r="2341" spans="1:11" hidden="1" x14ac:dyDescent="0.35">
      <c r="A2341" t="s">
        <v>222</v>
      </c>
      <c r="B2341">
        <v>2018</v>
      </c>
      <c r="C2341" s="10">
        <v>43196</v>
      </c>
      <c r="D2341" t="s">
        <v>123</v>
      </c>
      <c r="E2341" t="s">
        <v>121</v>
      </c>
      <c r="F2341">
        <v>1</v>
      </c>
      <c r="G2341">
        <v>4</v>
      </c>
      <c r="H2341" t="s">
        <v>112</v>
      </c>
      <c r="I2341" t="s">
        <v>113</v>
      </c>
      <c r="J2341">
        <v>10009967641</v>
      </c>
      <c r="K2341" s="19">
        <v>21</v>
      </c>
    </row>
    <row r="2342" spans="1:11" hidden="1" x14ac:dyDescent="0.35">
      <c r="A2342" t="s">
        <v>222</v>
      </c>
      <c r="B2342">
        <v>2018</v>
      </c>
      <c r="C2342" s="10">
        <v>43196</v>
      </c>
      <c r="D2342" t="s">
        <v>123</v>
      </c>
      <c r="E2342" t="s">
        <v>121</v>
      </c>
      <c r="F2342">
        <v>1</v>
      </c>
      <c r="G2342">
        <v>5</v>
      </c>
      <c r="H2342" t="s">
        <v>129</v>
      </c>
      <c r="I2342" t="s">
        <v>35</v>
      </c>
      <c r="J2342">
        <v>10006184742</v>
      </c>
      <c r="K2342" s="19">
        <v>26.7</v>
      </c>
    </row>
    <row r="2343" spans="1:11" hidden="1" x14ac:dyDescent="0.35">
      <c r="A2343" t="s">
        <v>222</v>
      </c>
      <c r="B2343">
        <v>2018</v>
      </c>
      <c r="C2343" s="10">
        <v>43196</v>
      </c>
      <c r="D2343" t="s">
        <v>123</v>
      </c>
      <c r="E2343" t="s">
        <v>121</v>
      </c>
      <c r="F2343">
        <v>1</v>
      </c>
      <c r="G2343">
        <v>6</v>
      </c>
      <c r="H2343" t="s">
        <v>196</v>
      </c>
      <c r="I2343" t="s">
        <v>52</v>
      </c>
      <c r="J2343">
        <v>10004868370</v>
      </c>
      <c r="K2343" s="19">
        <v>30.3</v>
      </c>
    </row>
    <row r="2344" spans="1:11" hidden="1" x14ac:dyDescent="0.35">
      <c r="A2344" t="s">
        <v>222</v>
      </c>
      <c r="B2344">
        <v>2018</v>
      </c>
      <c r="C2344" s="10">
        <v>43196</v>
      </c>
      <c r="D2344" t="s">
        <v>123</v>
      </c>
      <c r="E2344" t="s">
        <v>121</v>
      </c>
      <c r="F2344">
        <v>2</v>
      </c>
      <c r="G2344">
        <v>1</v>
      </c>
      <c r="H2344" t="s">
        <v>183</v>
      </c>
      <c r="I2344" t="s">
        <v>33</v>
      </c>
      <c r="J2344">
        <v>10007212639</v>
      </c>
      <c r="K2344" s="19">
        <v>26.8</v>
      </c>
    </row>
    <row r="2345" spans="1:11" hidden="1" x14ac:dyDescent="0.35">
      <c r="A2345" t="s">
        <v>222</v>
      </c>
      <c r="B2345">
        <v>2018</v>
      </c>
      <c r="C2345" s="10">
        <v>43196</v>
      </c>
      <c r="D2345" t="s">
        <v>123</v>
      </c>
      <c r="E2345" t="s">
        <v>121</v>
      </c>
      <c r="F2345">
        <v>2</v>
      </c>
      <c r="G2345">
        <v>2</v>
      </c>
      <c r="H2345" t="s">
        <v>265</v>
      </c>
      <c r="I2345" t="s">
        <v>102</v>
      </c>
      <c r="J2345">
        <v>10009009462</v>
      </c>
      <c r="K2345" s="19">
        <v>22.7</v>
      </c>
    </row>
    <row r="2346" spans="1:11" hidden="1" x14ac:dyDescent="0.35">
      <c r="A2346" t="s">
        <v>222</v>
      </c>
      <c r="B2346">
        <v>2018</v>
      </c>
      <c r="C2346" s="10">
        <v>43196</v>
      </c>
      <c r="D2346" t="s">
        <v>123</v>
      </c>
      <c r="E2346" t="s">
        <v>121</v>
      </c>
      <c r="F2346">
        <v>2</v>
      </c>
      <c r="G2346">
        <v>3</v>
      </c>
      <c r="H2346" t="s">
        <v>286</v>
      </c>
      <c r="I2346" t="s">
        <v>102</v>
      </c>
      <c r="J2346">
        <v>10007811817</v>
      </c>
      <c r="K2346" s="19">
        <v>24.2</v>
      </c>
    </row>
    <row r="2347" spans="1:11" hidden="1" x14ac:dyDescent="0.35">
      <c r="A2347" t="s">
        <v>222</v>
      </c>
      <c r="B2347">
        <v>2018</v>
      </c>
      <c r="C2347" s="10">
        <v>43196</v>
      </c>
      <c r="D2347" t="s">
        <v>123</v>
      </c>
      <c r="E2347" t="s">
        <v>121</v>
      </c>
      <c r="F2347">
        <v>2</v>
      </c>
      <c r="G2347">
        <v>4</v>
      </c>
      <c r="H2347" t="s">
        <v>125</v>
      </c>
      <c r="I2347" t="s">
        <v>113</v>
      </c>
      <c r="J2347">
        <v>10017950943</v>
      </c>
      <c r="K2347" s="19">
        <v>21.1</v>
      </c>
    </row>
    <row r="2348" spans="1:11" hidden="1" x14ac:dyDescent="0.35">
      <c r="A2348" t="s">
        <v>222</v>
      </c>
      <c r="B2348">
        <v>2018</v>
      </c>
      <c r="C2348" s="10">
        <v>43196</v>
      </c>
      <c r="D2348" t="s">
        <v>123</v>
      </c>
      <c r="E2348" t="s">
        <v>121</v>
      </c>
      <c r="F2348">
        <v>2</v>
      </c>
      <c r="G2348">
        <v>5</v>
      </c>
      <c r="H2348" t="s">
        <v>304</v>
      </c>
      <c r="I2348" t="s">
        <v>33</v>
      </c>
      <c r="J2348">
        <v>10009821131</v>
      </c>
      <c r="K2348" s="19">
        <v>19.899999999999999</v>
      </c>
    </row>
    <row r="2349" spans="1:11" hidden="1" x14ac:dyDescent="0.35">
      <c r="A2349" t="s">
        <v>222</v>
      </c>
      <c r="B2349">
        <v>2018</v>
      </c>
      <c r="C2349" s="10">
        <v>43196</v>
      </c>
      <c r="D2349" t="s">
        <v>123</v>
      </c>
      <c r="E2349" t="s">
        <v>121</v>
      </c>
      <c r="F2349">
        <v>2</v>
      </c>
      <c r="G2349">
        <v>6</v>
      </c>
      <c r="H2349" t="s">
        <v>311</v>
      </c>
      <c r="I2349" t="s">
        <v>113</v>
      </c>
      <c r="J2349">
        <v>10009316024</v>
      </c>
      <c r="K2349" s="19">
        <v>22.5</v>
      </c>
    </row>
    <row r="2350" spans="1:11" hidden="1" x14ac:dyDescent="0.35">
      <c r="A2350" t="s">
        <v>237</v>
      </c>
      <c r="B2350">
        <v>2018</v>
      </c>
      <c r="C2350" s="10">
        <v>43160</v>
      </c>
      <c r="D2350" t="s">
        <v>20</v>
      </c>
      <c r="E2350" t="s">
        <v>91</v>
      </c>
      <c r="F2350">
        <v>1</v>
      </c>
      <c r="G2350">
        <v>1</v>
      </c>
      <c r="H2350" t="s">
        <v>194</v>
      </c>
      <c r="I2350" t="s">
        <v>29</v>
      </c>
      <c r="J2350">
        <v>10004601723</v>
      </c>
      <c r="K2350" s="19">
        <v>30.7</v>
      </c>
    </row>
    <row r="2351" spans="1:11" hidden="1" x14ac:dyDescent="0.35">
      <c r="A2351" t="s">
        <v>237</v>
      </c>
      <c r="B2351">
        <v>2018</v>
      </c>
      <c r="C2351" s="10">
        <v>43160</v>
      </c>
      <c r="D2351" t="s">
        <v>20</v>
      </c>
      <c r="E2351" t="s">
        <v>91</v>
      </c>
      <c r="F2351">
        <v>1</v>
      </c>
      <c r="G2351">
        <v>2</v>
      </c>
      <c r="H2351" t="s">
        <v>289</v>
      </c>
      <c r="I2351" t="s">
        <v>207</v>
      </c>
      <c r="J2351">
        <v>10002418415</v>
      </c>
      <c r="K2351" s="19">
        <v>35.5</v>
      </c>
    </row>
    <row r="2352" spans="1:11" hidden="1" x14ac:dyDescent="0.35">
      <c r="A2352" t="s">
        <v>237</v>
      </c>
      <c r="B2352">
        <v>2018</v>
      </c>
      <c r="C2352" s="10">
        <v>43160</v>
      </c>
      <c r="D2352" t="s">
        <v>20</v>
      </c>
      <c r="E2352" t="s">
        <v>91</v>
      </c>
      <c r="F2352">
        <v>1</v>
      </c>
      <c r="G2352">
        <v>3</v>
      </c>
      <c r="H2352" t="s">
        <v>143</v>
      </c>
      <c r="I2352" t="s">
        <v>95</v>
      </c>
      <c r="J2352">
        <v>10009181234</v>
      </c>
      <c r="K2352" s="19">
        <v>22.9</v>
      </c>
    </row>
    <row r="2353" spans="1:11" hidden="1" x14ac:dyDescent="0.35">
      <c r="A2353" t="s">
        <v>237</v>
      </c>
      <c r="B2353">
        <v>2018</v>
      </c>
      <c r="C2353" s="10">
        <v>43160</v>
      </c>
      <c r="D2353" t="s">
        <v>20</v>
      </c>
      <c r="E2353" t="s">
        <v>91</v>
      </c>
      <c r="F2353">
        <v>1</v>
      </c>
      <c r="G2353">
        <v>4</v>
      </c>
      <c r="H2353" t="s">
        <v>195</v>
      </c>
      <c r="I2353" t="s">
        <v>31</v>
      </c>
      <c r="J2353">
        <v>10005964470</v>
      </c>
      <c r="K2353" s="19">
        <v>28.9</v>
      </c>
    </row>
    <row r="2354" spans="1:11" hidden="1" x14ac:dyDescent="0.35">
      <c r="A2354" t="s">
        <v>237</v>
      </c>
      <c r="B2354">
        <v>2018</v>
      </c>
      <c r="C2354" s="10">
        <v>43160</v>
      </c>
      <c r="D2354" t="s">
        <v>20</v>
      </c>
      <c r="E2354" t="s">
        <v>91</v>
      </c>
      <c r="F2354">
        <v>1</v>
      </c>
      <c r="G2354">
        <v>5</v>
      </c>
      <c r="H2354" t="s">
        <v>129</v>
      </c>
      <c r="I2354" t="s">
        <v>35</v>
      </c>
      <c r="J2354">
        <v>10006184742</v>
      </c>
      <c r="K2354" s="19">
        <v>26.6</v>
      </c>
    </row>
    <row r="2355" spans="1:11" hidden="1" x14ac:dyDescent="0.35">
      <c r="A2355" t="s">
        <v>237</v>
      </c>
      <c r="B2355">
        <v>2018</v>
      </c>
      <c r="C2355" s="10">
        <v>43160</v>
      </c>
      <c r="D2355" t="s">
        <v>20</v>
      </c>
      <c r="E2355" t="s">
        <v>91</v>
      </c>
      <c r="F2355">
        <v>2</v>
      </c>
      <c r="G2355">
        <v>1</v>
      </c>
      <c r="H2355" t="s">
        <v>68</v>
      </c>
      <c r="I2355" t="s">
        <v>29</v>
      </c>
      <c r="J2355">
        <v>10006379247</v>
      </c>
      <c r="K2355" s="19">
        <v>27.9</v>
      </c>
    </row>
    <row r="2356" spans="1:11" hidden="1" x14ac:dyDescent="0.35">
      <c r="A2356" t="s">
        <v>237</v>
      </c>
      <c r="B2356">
        <v>2018</v>
      </c>
      <c r="C2356" s="10">
        <v>43160</v>
      </c>
      <c r="D2356" t="s">
        <v>20</v>
      </c>
      <c r="E2356" t="s">
        <v>91</v>
      </c>
      <c r="F2356">
        <v>2</v>
      </c>
      <c r="G2356">
        <v>2</v>
      </c>
      <c r="H2356" t="s">
        <v>125</v>
      </c>
      <c r="I2356" t="s">
        <v>113</v>
      </c>
      <c r="J2356">
        <v>10017950943</v>
      </c>
      <c r="K2356" s="19">
        <v>21</v>
      </c>
    </row>
    <row r="2357" spans="1:11" hidden="1" x14ac:dyDescent="0.35">
      <c r="A2357" t="s">
        <v>237</v>
      </c>
      <c r="B2357">
        <v>2018</v>
      </c>
      <c r="C2357" s="10">
        <v>43160</v>
      </c>
      <c r="D2357" t="s">
        <v>20</v>
      </c>
      <c r="E2357" t="s">
        <v>91</v>
      </c>
      <c r="F2357">
        <v>2</v>
      </c>
      <c r="G2357">
        <v>3</v>
      </c>
      <c r="H2357" t="s">
        <v>193</v>
      </c>
      <c r="I2357" t="s">
        <v>31</v>
      </c>
      <c r="J2357">
        <v>10005727327</v>
      </c>
      <c r="K2357" s="19">
        <v>32.1</v>
      </c>
    </row>
    <row r="2358" spans="1:11" hidden="1" x14ac:dyDescent="0.35">
      <c r="A2358" t="s">
        <v>237</v>
      </c>
      <c r="B2358">
        <v>2018</v>
      </c>
      <c r="C2358" s="10">
        <v>43160</v>
      </c>
      <c r="D2358" t="s">
        <v>20</v>
      </c>
      <c r="E2358" t="s">
        <v>91</v>
      </c>
      <c r="F2358">
        <v>2</v>
      </c>
      <c r="G2358">
        <v>4</v>
      </c>
      <c r="H2358" t="s">
        <v>220</v>
      </c>
      <c r="I2358" t="s">
        <v>35</v>
      </c>
      <c r="J2358">
        <v>10005782695</v>
      </c>
      <c r="K2358" s="19">
        <v>28.6</v>
      </c>
    </row>
    <row r="2359" spans="1:11" hidden="1" x14ac:dyDescent="0.35">
      <c r="A2359" t="s">
        <v>237</v>
      </c>
      <c r="B2359">
        <v>2018</v>
      </c>
      <c r="C2359" s="10">
        <v>43160</v>
      </c>
      <c r="D2359" t="s">
        <v>20</v>
      </c>
      <c r="E2359" t="s">
        <v>91</v>
      </c>
      <c r="F2359">
        <v>2</v>
      </c>
      <c r="G2359">
        <v>5</v>
      </c>
      <c r="H2359" t="s">
        <v>62</v>
      </c>
      <c r="I2359" t="s">
        <v>63</v>
      </c>
      <c r="J2359">
        <v>10007351671</v>
      </c>
      <c r="K2359" s="19">
        <v>28.3</v>
      </c>
    </row>
    <row r="2360" spans="1:11" hidden="1" x14ac:dyDescent="0.35">
      <c r="A2360" t="s">
        <v>237</v>
      </c>
      <c r="B2360">
        <v>2018</v>
      </c>
      <c r="C2360" s="10">
        <v>43160</v>
      </c>
      <c r="D2360" t="s">
        <v>20</v>
      </c>
      <c r="E2360" t="s">
        <v>91</v>
      </c>
      <c r="F2360">
        <v>3</v>
      </c>
      <c r="G2360">
        <v>1</v>
      </c>
      <c r="H2360" t="s">
        <v>112</v>
      </c>
      <c r="I2360" t="s">
        <v>113</v>
      </c>
      <c r="J2360">
        <v>10009967641</v>
      </c>
      <c r="K2360" s="19">
        <v>20.9</v>
      </c>
    </row>
    <row r="2361" spans="1:11" hidden="1" x14ac:dyDescent="0.35">
      <c r="A2361" t="s">
        <v>237</v>
      </c>
      <c r="B2361">
        <v>2018</v>
      </c>
      <c r="C2361" s="10">
        <v>43160</v>
      </c>
      <c r="D2361" t="s">
        <v>20</v>
      </c>
      <c r="E2361" t="s">
        <v>91</v>
      </c>
      <c r="F2361">
        <v>3</v>
      </c>
      <c r="G2361">
        <v>2</v>
      </c>
      <c r="H2361" t="s">
        <v>213</v>
      </c>
      <c r="I2361" t="s">
        <v>42</v>
      </c>
      <c r="J2361">
        <v>10006422895</v>
      </c>
      <c r="K2361" s="19">
        <v>26.8</v>
      </c>
    </row>
    <row r="2362" spans="1:11" hidden="1" x14ac:dyDescent="0.35">
      <c r="A2362" t="s">
        <v>237</v>
      </c>
      <c r="B2362">
        <v>2018</v>
      </c>
      <c r="C2362" s="10">
        <v>43160</v>
      </c>
      <c r="D2362" t="s">
        <v>20</v>
      </c>
      <c r="E2362" t="s">
        <v>91</v>
      </c>
      <c r="F2362">
        <v>3</v>
      </c>
      <c r="G2362">
        <v>3</v>
      </c>
      <c r="H2362" t="s">
        <v>28</v>
      </c>
      <c r="I2362" t="s">
        <v>29</v>
      </c>
      <c r="J2362">
        <v>10007779683</v>
      </c>
      <c r="K2362" s="19">
        <v>22.2</v>
      </c>
    </row>
    <row r="2363" spans="1:11" hidden="1" x14ac:dyDescent="0.35">
      <c r="A2363" t="s">
        <v>237</v>
      </c>
      <c r="B2363">
        <v>2018</v>
      </c>
      <c r="C2363" s="10">
        <v>43160</v>
      </c>
      <c r="D2363" t="s">
        <v>20</v>
      </c>
      <c r="E2363" t="s">
        <v>91</v>
      </c>
      <c r="F2363">
        <v>3</v>
      </c>
      <c r="G2363">
        <v>4</v>
      </c>
      <c r="H2363" t="s">
        <v>174</v>
      </c>
      <c r="I2363" t="s">
        <v>37</v>
      </c>
      <c r="J2363">
        <v>10006552534</v>
      </c>
      <c r="K2363" s="19">
        <v>27.8</v>
      </c>
    </row>
    <row r="2364" spans="1:11" hidden="1" x14ac:dyDescent="0.35">
      <c r="A2364" t="s">
        <v>237</v>
      </c>
      <c r="B2364">
        <v>2018</v>
      </c>
      <c r="C2364" s="10">
        <v>43160</v>
      </c>
      <c r="D2364" t="s">
        <v>20</v>
      </c>
      <c r="E2364" t="s">
        <v>91</v>
      </c>
      <c r="F2364">
        <v>3</v>
      </c>
      <c r="G2364">
        <v>5</v>
      </c>
      <c r="H2364" t="s">
        <v>211</v>
      </c>
      <c r="I2364" t="s">
        <v>212</v>
      </c>
      <c r="J2364">
        <v>10010608447</v>
      </c>
      <c r="K2364" s="19">
        <v>20.7</v>
      </c>
    </row>
    <row r="2365" spans="1:11" hidden="1" x14ac:dyDescent="0.35">
      <c r="A2365" t="s">
        <v>237</v>
      </c>
      <c r="B2365">
        <v>2018</v>
      </c>
      <c r="C2365" s="10">
        <v>43160</v>
      </c>
      <c r="D2365" t="s">
        <v>20</v>
      </c>
      <c r="E2365" t="s">
        <v>91</v>
      </c>
      <c r="F2365">
        <v>4</v>
      </c>
      <c r="G2365">
        <v>1</v>
      </c>
      <c r="H2365" t="s">
        <v>106</v>
      </c>
      <c r="I2365" t="s">
        <v>102</v>
      </c>
      <c r="J2365">
        <v>10006894559</v>
      </c>
      <c r="K2365" s="19">
        <v>25.5</v>
      </c>
    </row>
    <row r="2366" spans="1:11" hidden="1" x14ac:dyDescent="0.35">
      <c r="A2366" t="s">
        <v>237</v>
      </c>
      <c r="B2366">
        <v>2018</v>
      </c>
      <c r="C2366" s="10">
        <v>43160</v>
      </c>
      <c r="D2366" t="s">
        <v>20</v>
      </c>
      <c r="E2366" t="s">
        <v>91</v>
      </c>
      <c r="F2366">
        <v>4</v>
      </c>
      <c r="G2366">
        <v>2</v>
      </c>
      <c r="H2366" t="s">
        <v>221</v>
      </c>
      <c r="I2366" t="s">
        <v>31</v>
      </c>
      <c r="J2366">
        <v>10008098470</v>
      </c>
      <c r="K2366" s="19">
        <v>33.1</v>
      </c>
    </row>
    <row r="2367" spans="1:11" hidden="1" x14ac:dyDescent="0.35">
      <c r="A2367" t="s">
        <v>237</v>
      </c>
      <c r="B2367">
        <v>2018</v>
      </c>
      <c r="C2367" s="10">
        <v>43160</v>
      </c>
      <c r="D2367" t="s">
        <v>20</v>
      </c>
      <c r="E2367" t="s">
        <v>91</v>
      </c>
      <c r="F2367">
        <v>4</v>
      </c>
      <c r="G2367">
        <v>3</v>
      </c>
      <c r="H2367" t="s">
        <v>50</v>
      </c>
      <c r="I2367" t="s">
        <v>44</v>
      </c>
      <c r="J2367">
        <v>10009039774</v>
      </c>
      <c r="K2367" s="19">
        <v>23.6</v>
      </c>
    </row>
    <row r="2368" spans="1:11" hidden="1" x14ac:dyDescent="0.35">
      <c r="A2368" t="s">
        <v>237</v>
      </c>
      <c r="B2368">
        <v>2018</v>
      </c>
      <c r="C2368" s="10">
        <v>43160</v>
      </c>
      <c r="D2368" t="s">
        <v>20</v>
      </c>
      <c r="E2368" t="s">
        <v>91</v>
      </c>
      <c r="F2368">
        <v>4</v>
      </c>
      <c r="G2368">
        <v>4</v>
      </c>
      <c r="H2368" t="s">
        <v>45</v>
      </c>
      <c r="I2368" t="s">
        <v>46</v>
      </c>
      <c r="J2368">
        <v>10009176281</v>
      </c>
      <c r="K2368" s="19">
        <v>22</v>
      </c>
    </row>
    <row r="2369" spans="1:11" hidden="1" x14ac:dyDescent="0.35">
      <c r="A2369" t="s">
        <v>237</v>
      </c>
      <c r="B2369">
        <v>2018</v>
      </c>
      <c r="C2369" s="10">
        <v>43160</v>
      </c>
      <c r="D2369" t="s">
        <v>20</v>
      </c>
      <c r="E2369" t="s">
        <v>91</v>
      </c>
      <c r="F2369">
        <v>4</v>
      </c>
      <c r="G2369">
        <v>5</v>
      </c>
      <c r="H2369" t="s">
        <v>294</v>
      </c>
      <c r="I2369" t="s">
        <v>27</v>
      </c>
      <c r="J2369">
        <v>10003011125</v>
      </c>
      <c r="K2369" s="19">
        <v>33.4</v>
      </c>
    </row>
    <row r="2370" spans="1:11" hidden="1" x14ac:dyDescent="0.35">
      <c r="A2370" t="s">
        <v>237</v>
      </c>
      <c r="B2370">
        <v>2018</v>
      </c>
      <c r="C2370" s="10">
        <v>43160</v>
      </c>
      <c r="D2370" t="s">
        <v>20</v>
      </c>
      <c r="E2370" t="s">
        <v>91</v>
      </c>
      <c r="F2370">
        <v>5</v>
      </c>
      <c r="G2370">
        <v>1</v>
      </c>
      <c r="H2370" t="s">
        <v>200</v>
      </c>
      <c r="I2370" t="s">
        <v>23</v>
      </c>
      <c r="J2370">
        <v>10006900421</v>
      </c>
      <c r="K2370" s="19">
        <v>25.2</v>
      </c>
    </row>
    <row r="2371" spans="1:11" hidden="1" x14ac:dyDescent="0.35">
      <c r="A2371" t="s">
        <v>237</v>
      </c>
      <c r="B2371">
        <v>2018</v>
      </c>
      <c r="C2371" s="10">
        <v>43160</v>
      </c>
      <c r="D2371" t="s">
        <v>20</v>
      </c>
      <c r="E2371" t="s">
        <v>91</v>
      </c>
      <c r="F2371">
        <v>5</v>
      </c>
      <c r="G2371">
        <v>2</v>
      </c>
      <c r="H2371" t="s">
        <v>93</v>
      </c>
      <c r="I2371" t="s">
        <v>52</v>
      </c>
      <c r="J2371">
        <v>10009150215</v>
      </c>
      <c r="K2371" s="19">
        <v>22.3</v>
      </c>
    </row>
    <row r="2372" spans="1:11" hidden="1" x14ac:dyDescent="0.35">
      <c r="A2372" t="s">
        <v>237</v>
      </c>
      <c r="B2372">
        <v>2018</v>
      </c>
      <c r="C2372" s="10">
        <v>43160</v>
      </c>
      <c r="D2372" t="s">
        <v>20</v>
      </c>
      <c r="E2372" t="s">
        <v>91</v>
      </c>
      <c r="F2372">
        <v>5</v>
      </c>
      <c r="G2372">
        <v>3</v>
      </c>
      <c r="H2372" t="s">
        <v>183</v>
      </c>
      <c r="I2372" t="s">
        <v>33</v>
      </c>
      <c r="J2372">
        <v>10007212639</v>
      </c>
      <c r="K2372" s="19">
        <v>26.7</v>
      </c>
    </row>
    <row r="2373" spans="1:11" hidden="1" x14ac:dyDescent="0.35">
      <c r="A2373" t="s">
        <v>237</v>
      </c>
      <c r="B2373">
        <v>2018</v>
      </c>
      <c r="C2373" s="10">
        <v>43160</v>
      </c>
      <c r="D2373" t="s">
        <v>20</v>
      </c>
      <c r="E2373" t="s">
        <v>91</v>
      </c>
      <c r="F2373">
        <v>5</v>
      </c>
      <c r="G2373">
        <v>4</v>
      </c>
      <c r="H2373" t="s">
        <v>313</v>
      </c>
      <c r="I2373" t="s">
        <v>42</v>
      </c>
      <c r="J2373">
        <v>10008950858</v>
      </c>
      <c r="K2373" s="19">
        <v>23.9</v>
      </c>
    </row>
    <row r="2374" spans="1:11" hidden="1" x14ac:dyDescent="0.35">
      <c r="A2374" t="s">
        <v>237</v>
      </c>
      <c r="B2374">
        <v>2018</v>
      </c>
      <c r="C2374" s="10">
        <v>43160</v>
      </c>
      <c r="D2374" t="s">
        <v>20</v>
      </c>
      <c r="E2374" t="s">
        <v>91</v>
      </c>
      <c r="F2374">
        <v>5</v>
      </c>
      <c r="G2374">
        <v>5</v>
      </c>
      <c r="H2374" t="s">
        <v>48</v>
      </c>
      <c r="I2374" t="s">
        <v>27</v>
      </c>
      <c r="J2374">
        <v>10005930724</v>
      </c>
      <c r="K2374" s="19">
        <v>27.3</v>
      </c>
    </row>
    <row r="2375" spans="1:11" hidden="1" x14ac:dyDescent="0.35">
      <c r="A2375" t="s">
        <v>237</v>
      </c>
      <c r="B2375">
        <v>2018</v>
      </c>
      <c r="C2375" s="10">
        <v>43160</v>
      </c>
      <c r="D2375" t="s">
        <v>20</v>
      </c>
      <c r="E2375" t="s">
        <v>91</v>
      </c>
      <c r="F2375">
        <v>6</v>
      </c>
      <c r="G2375">
        <v>1</v>
      </c>
      <c r="H2375" t="s">
        <v>314</v>
      </c>
      <c r="I2375" t="s">
        <v>44</v>
      </c>
      <c r="J2375">
        <v>10006904360</v>
      </c>
      <c r="K2375" s="19">
        <v>26.6</v>
      </c>
    </row>
    <row r="2376" spans="1:11" hidden="1" x14ac:dyDescent="0.35">
      <c r="A2376" t="s">
        <v>237</v>
      </c>
      <c r="B2376">
        <v>2018</v>
      </c>
      <c r="C2376" s="10">
        <v>43160</v>
      </c>
      <c r="D2376" t="s">
        <v>20</v>
      </c>
      <c r="E2376" t="s">
        <v>91</v>
      </c>
      <c r="F2376">
        <v>6</v>
      </c>
      <c r="G2376">
        <v>2</v>
      </c>
      <c r="H2376" t="s">
        <v>247</v>
      </c>
      <c r="I2376" t="s">
        <v>35</v>
      </c>
      <c r="J2376">
        <v>10009138491</v>
      </c>
      <c r="K2376" s="19">
        <v>21.7</v>
      </c>
    </row>
    <row r="2377" spans="1:11" hidden="1" x14ac:dyDescent="0.35">
      <c r="A2377" t="s">
        <v>237</v>
      </c>
      <c r="B2377">
        <v>2018</v>
      </c>
      <c r="C2377" s="10">
        <v>43160</v>
      </c>
      <c r="D2377" t="s">
        <v>20</v>
      </c>
      <c r="E2377" t="s">
        <v>91</v>
      </c>
      <c r="F2377">
        <v>6</v>
      </c>
      <c r="G2377">
        <v>3</v>
      </c>
      <c r="H2377" t="s">
        <v>196</v>
      </c>
      <c r="I2377" t="s">
        <v>52</v>
      </c>
      <c r="J2377">
        <v>10004868370</v>
      </c>
      <c r="K2377" s="19">
        <v>30.2</v>
      </c>
    </row>
    <row r="2378" spans="1:11" hidden="1" x14ac:dyDescent="0.35">
      <c r="A2378" t="s">
        <v>237</v>
      </c>
      <c r="B2378">
        <v>2018</v>
      </c>
      <c r="C2378" s="10">
        <v>43160</v>
      </c>
      <c r="D2378" t="s">
        <v>20</v>
      </c>
      <c r="E2378" t="s">
        <v>91</v>
      </c>
      <c r="F2378">
        <v>6</v>
      </c>
      <c r="G2378">
        <v>4</v>
      </c>
      <c r="H2378" t="s">
        <v>92</v>
      </c>
      <c r="I2378" t="s">
        <v>23</v>
      </c>
      <c r="J2378">
        <v>10009535686</v>
      </c>
      <c r="K2378" s="19">
        <v>21</v>
      </c>
    </row>
    <row r="2379" spans="1:11" hidden="1" x14ac:dyDescent="0.35">
      <c r="A2379" t="s">
        <v>237</v>
      </c>
      <c r="B2379">
        <v>2018</v>
      </c>
      <c r="C2379" s="10">
        <v>43160</v>
      </c>
      <c r="D2379" t="s">
        <v>20</v>
      </c>
      <c r="E2379" t="s">
        <v>117</v>
      </c>
      <c r="F2379">
        <v>1</v>
      </c>
      <c r="G2379">
        <v>1</v>
      </c>
      <c r="H2379" t="s">
        <v>289</v>
      </c>
      <c r="I2379" t="s">
        <v>207</v>
      </c>
      <c r="J2379">
        <v>10002418415</v>
      </c>
      <c r="K2379" s="19">
        <v>35.5</v>
      </c>
    </row>
    <row r="2380" spans="1:11" hidden="1" x14ac:dyDescent="0.35">
      <c r="A2380" t="s">
        <v>237</v>
      </c>
      <c r="B2380">
        <v>2018</v>
      </c>
      <c r="C2380" s="10">
        <v>43160</v>
      </c>
      <c r="D2380" t="s">
        <v>20</v>
      </c>
      <c r="E2380" t="s">
        <v>117</v>
      </c>
      <c r="F2380">
        <v>1</v>
      </c>
      <c r="G2380">
        <v>2</v>
      </c>
      <c r="H2380" t="s">
        <v>196</v>
      </c>
      <c r="I2380" t="s">
        <v>52</v>
      </c>
      <c r="J2380">
        <v>10004868370</v>
      </c>
      <c r="K2380" s="19">
        <v>30.2</v>
      </c>
    </row>
    <row r="2381" spans="1:11" hidden="1" x14ac:dyDescent="0.35">
      <c r="A2381" t="s">
        <v>237</v>
      </c>
      <c r="B2381">
        <v>2018</v>
      </c>
      <c r="C2381" s="10">
        <v>43160</v>
      </c>
      <c r="D2381" t="s">
        <v>20</v>
      </c>
      <c r="E2381" t="s">
        <v>117</v>
      </c>
      <c r="F2381">
        <v>1</v>
      </c>
      <c r="G2381">
        <v>3</v>
      </c>
      <c r="H2381" t="s">
        <v>294</v>
      </c>
      <c r="I2381" t="s">
        <v>27</v>
      </c>
      <c r="J2381">
        <v>10003011125</v>
      </c>
      <c r="K2381" s="19">
        <v>33.4</v>
      </c>
    </row>
    <row r="2382" spans="1:11" hidden="1" x14ac:dyDescent="0.35">
      <c r="A2382" t="s">
        <v>237</v>
      </c>
      <c r="B2382">
        <v>2018</v>
      </c>
      <c r="C2382" s="10">
        <v>43160</v>
      </c>
      <c r="D2382" t="s">
        <v>20</v>
      </c>
      <c r="E2382" t="s">
        <v>117</v>
      </c>
      <c r="F2382">
        <v>1</v>
      </c>
      <c r="G2382">
        <v>4</v>
      </c>
      <c r="H2382" t="s">
        <v>313</v>
      </c>
      <c r="I2382" t="s">
        <v>42</v>
      </c>
      <c r="J2382">
        <v>10008950858</v>
      </c>
      <c r="K2382" s="19">
        <v>23.9</v>
      </c>
    </row>
    <row r="2383" spans="1:11" hidden="1" x14ac:dyDescent="0.35">
      <c r="A2383" t="s">
        <v>237</v>
      </c>
      <c r="B2383">
        <v>2018</v>
      </c>
      <c r="C2383" s="10">
        <v>43160</v>
      </c>
      <c r="D2383" t="s">
        <v>20</v>
      </c>
      <c r="E2383" t="s">
        <v>117</v>
      </c>
      <c r="F2383">
        <v>2</v>
      </c>
      <c r="G2383">
        <v>1</v>
      </c>
      <c r="H2383" t="s">
        <v>183</v>
      </c>
      <c r="I2383" t="s">
        <v>33</v>
      </c>
      <c r="J2383">
        <v>10007212639</v>
      </c>
      <c r="K2383" s="19">
        <v>26.7</v>
      </c>
    </row>
    <row r="2384" spans="1:11" hidden="1" x14ac:dyDescent="0.35">
      <c r="A2384" t="s">
        <v>237</v>
      </c>
      <c r="B2384">
        <v>2018</v>
      </c>
      <c r="C2384" s="10">
        <v>43160</v>
      </c>
      <c r="D2384" t="s">
        <v>20</v>
      </c>
      <c r="E2384" t="s">
        <v>117</v>
      </c>
      <c r="F2384">
        <v>2</v>
      </c>
      <c r="G2384">
        <v>2</v>
      </c>
      <c r="H2384" t="s">
        <v>45</v>
      </c>
      <c r="I2384" t="s">
        <v>46</v>
      </c>
      <c r="J2384">
        <v>10009176281</v>
      </c>
      <c r="K2384" s="19">
        <v>22</v>
      </c>
    </row>
    <row r="2385" spans="1:11" hidden="1" x14ac:dyDescent="0.35">
      <c r="A2385" t="s">
        <v>237</v>
      </c>
      <c r="B2385">
        <v>2018</v>
      </c>
      <c r="C2385" s="10">
        <v>43160</v>
      </c>
      <c r="D2385" t="s">
        <v>20</v>
      </c>
      <c r="E2385" t="s">
        <v>117</v>
      </c>
      <c r="F2385">
        <v>2</v>
      </c>
      <c r="G2385">
        <v>3</v>
      </c>
      <c r="H2385" t="s">
        <v>125</v>
      </c>
      <c r="I2385" t="s">
        <v>113</v>
      </c>
      <c r="J2385">
        <v>10017950943</v>
      </c>
      <c r="K2385" s="19">
        <v>21</v>
      </c>
    </row>
    <row r="2386" spans="1:11" hidden="1" x14ac:dyDescent="0.35">
      <c r="A2386" t="s">
        <v>237</v>
      </c>
      <c r="B2386">
        <v>2018</v>
      </c>
      <c r="C2386" s="10">
        <v>43160</v>
      </c>
      <c r="D2386" t="s">
        <v>20</v>
      </c>
      <c r="E2386" t="s">
        <v>117</v>
      </c>
      <c r="F2386">
        <v>2</v>
      </c>
      <c r="G2386">
        <v>4</v>
      </c>
      <c r="H2386" t="s">
        <v>211</v>
      </c>
      <c r="I2386" t="s">
        <v>212</v>
      </c>
      <c r="J2386">
        <v>10010608447</v>
      </c>
      <c r="K2386" s="19">
        <v>20.7</v>
      </c>
    </row>
    <row r="2387" spans="1:11" hidden="1" x14ac:dyDescent="0.35">
      <c r="A2387" t="s">
        <v>237</v>
      </c>
      <c r="B2387">
        <v>2018</v>
      </c>
      <c r="C2387" s="10">
        <v>43160</v>
      </c>
      <c r="D2387" t="s">
        <v>20</v>
      </c>
      <c r="E2387" t="s">
        <v>117</v>
      </c>
      <c r="F2387">
        <v>3</v>
      </c>
      <c r="G2387">
        <v>1</v>
      </c>
      <c r="H2387" t="s">
        <v>174</v>
      </c>
      <c r="I2387" t="s">
        <v>37</v>
      </c>
      <c r="J2387">
        <v>10006552534</v>
      </c>
      <c r="K2387" s="19">
        <v>27.8</v>
      </c>
    </row>
    <row r="2388" spans="1:11" hidden="1" x14ac:dyDescent="0.35">
      <c r="A2388" t="s">
        <v>237</v>
      </c>
      <c r="B2388">
        <v>2018</v>
      </c>
      <c r="C2388" s="10">
        <v>43160</v>
      </c>
      <c r="D2388" t="s">
        <v>20</v>
      </c>
      <c r="E2388" t="s">
        <v>117</v>
      </c>
      <c r="F2388">
        <v>3</v>
      </c>
      <c r="G2388">
        <v>2</v>
      </c>
      <c r="H2388" t="s">
        <v>213</v>
      </c>
      <c r="I2388" t="s">
        <v>42</v>
      </c>
      <c r="J2388">
        <v>10006422895</v>
      </c>
      <c r="K2388" s="19">
        <v>26.8</v>
      </c>
    </row>
    <row r="2389" spans="1:11" hidden="1" x14ac:dyDescent="0.35">
      <c r="A2389" t="s">
        <v>237</v>
      </c>
      <c r="B2389">
        <v>2018</v>
      </c>
      <c r="C2389" s="10">
        <v>43160</v>
      </c>
      <c r="D2389" t="s">
        <v>20</v>
      </c>
      <c r="E2389" t="s">
        <v>117</v>
      </c>
      <c r="F2389">
        <v>3</v>
      </c>
      <c r="G2389">
        <v>3</v>
      </c>
      <c r="H2389" t="s">
        <v>129</v>
      </c>
      <c r="I2389" t="s">
        <v>35</v>
      </c>
      <c r="J2389">
        <v>10006184742</v>
      </c>
      <c r="K2389" s="19">
        <v>26.6</v>
      </c>
    </row>
    <row r="2390" spans="1:11" hidden="1" x14ac:dyDescent="0.35">
      <c r="A2390" t="s">
        <v>237</v>
      </c>
      <c r="B2390">
        <v>2018</v>
      </c>
      <c r="C2390" s="10">
        <v>43160</v>
      </c>
      <c r="D2390" t="s">
        <v>20</v>
      </c>
      <c r="E2390" t="s">
        <v>117</v>
      </c>
      <c r="F2390">
        <v>3</v>
      </c>
      <c r="G2390">
        <v>4</v>
      </c>
      <c r="H2390" t="s">
        <v>50</v>
      </c>
      <c r="I2390" t="s">
        <v>44</v>
      </c>
      <c r="J2390">
        <v>10009039774</v>
      </c>
      <c r="K2390" s="19">
        <v>23.6</v>
      </c>
    </row>
    <row r="2391" spans="1:11" hidden="1" x14ac:dyDescent="0.35">
      <c r="A2391" t="s">
        <v>237</v>
      </c>
      <c r="B2391">
        <v>2018</v>
      </c>
      <c r="C2391" s="10">
        <v>43160</v>
      </c>
      <c r="D2391" t="s">
        <v>20</v>
      </c>
      <c r="E2391" t="s">
        <v>117</v>
      </c>
      <c r="F2391">
        <v>4</v>
      </c>
      <c r="G2391">
        <v>1</v>
      </c>
      <c r="H2391" t="s">
        <v>221</v>
      </c>
      <c r="I2391" t="s">
        <v>31</v>
      </c>
      <c r="J2391">
        <v>10008098470</v>
      </c>
      <c r="K2391" s="19">
        <v>33.1</v>
      </c>
    </row>
    <row r="2392" spans="1:11" hidden="1" x14ac:dyDescent="0.35">
      <c r="A2392" t="s">
        <v>237</v>
      </c>
      <c r="B2392">
        <v>2018</v>
      </c>
      <c r="C2392" s="10">
        <v>43160</v>
      </c>
      <c r="D2392" t="s">
        <v>20</v>
      </c>
      <c r="E2392" t="s">
        <v>117</v>
      </c>
      <c r="F2392">
        <v>4</v>
      </c>
      <c r="G2392">
        <v>2</v>
      </c>
      <c r="H2392" t="s">
        <v>220</v>
      </c>
      <c r="I2392" t="s">
        <v>35</v>
      </c>
      <c r="J2392">
        <v>10005782695</v>
      </c>
      <c r="K2392" s="19">
        <v>28.6</v>
      </c>
    </row>
    <row r="2393" spans="1:11" hidden="1" x14ac:dyDescent="0.35">
      <c r="A2393" t="s">
        <v>237</v>
      </c>
      <c r="B2393">
        <v>2018</v>
      </c>
      <c r="C2393" s="10">
        <v>43160</v>
      </c>
      <c r="D2393" t="s">
        <v>20</v>
      </c>
      <c r="E2393" t="s">
        <v>117</v>
      </c>
      <c r="F2393">
        <v>4</v>
      </c>
      <c r="G2393">
        <v>3</v>
      </c>
      <c r="H2393" t="s">
        <v>28</v>
      </c>
      <c r="I2393" t="s">
        <v>29</v>
      </c>
      <c r="J2393">
        <v>10007779683</v>
      </c>
      <c r="K2393" s="19">
        <v>22.2</v>
      </c>
    </row>
    <row r="2394" spans="1:11" hidden="1" x14ac:dyDescent="0.35">
      <c r="A2394" t="s">
        <v>237</v>
      </c>
      <c r="B2394">
        <v>2018</v>
      </c>
      <c r="C2394" s="10">
        <v>43160</v>
      </c>
      <c r="D2394" t="s">
        <v>20</v>
      </c>
      <c r="E2394" t="s">
        <v>117</v>
      </c>
      <c r="F2394">
        <v>4</v>
      </c>
      <c r="G2394">
        <v>4</v>
      </c>
      <c r="H2394" t="s">
        <v>62</v>
      </c>
      <c r="I2394" t="s">
        <v>63</v>
      </c>
      <c r="J2394">
        <v>10007351671</v>
      </c>
      <c r="K2394" s="19">
        <v>28.3</v>
      </c>
    </row>
    <row r="2395" spans="1:11" hidden="1" x14ac:dyDescent="0.35">
      <c r="A2395" t="s">
        <v>237</v>
      </c>
      <c r="B2395">
        <v>2018</v>
      </c>
      <c r="C2395" s="10">
        <v>43160</v>
      </c>
      <c r="D2395" t="s">
        <v>20</v>
      </c>
      <c r="E2395" t="s">
        <v>117</v>
      </c>
      <c r="F2395">
        <v>5</v>
      </c>
      <c r="G2395">
        <v>1</v>
      </c>
      <c r="H2395" t="s">
        <v>195</v>
      </c>
      <c r="I2395" t="s">
        <v>31</v>
      </c>
      <c r="J2395">
        <v>10005964470</v>
      </c>
      <c r="K2395" s="19">
        <v>28.9</v>
      </c>
    </row>
    <row r="2396" spans="1:11" hidden="1" x14ac:dyDescent="0.35">
      <c r="A2396" t="s">
        <v>237</v>
      </c>
      <c r="B2396">
        <v>2018</v>
      </c>
      <c r="C2396" s="10">
        <v>43160</v>
      </c>
      <c r="D2396" t="s">
        <v>20</v>
      </c>
      <c r="E2396" t="s">
        <v>117</v>
      </c>
      <c r="F2396">
        <v>5</v>
      </c>
      <c r="G2396">
        <v>2</v>
      </c>
      <c r="H2396" t="s">
        <v>143</v>
      </c>
      <c r="I2396" t="s">
        <v>95</v>
      </c>
      <c r="J2396">
        <v>10009181234</v>
      </c>
      <c r="K2396" s="19">
        <v>22.9</v>
      </c>
    </row>
    <row r="2397" spans="1:11" hidden="1" x14ac:dyDescent="0.35">
      <c r="A2397" t="s">
        <v>237</v>
      </c>
      <c r="B2397">
        <v>2018</v>
      </c>
      <c r="C2397" s="10">
        <v>43160</v>
      </c>
      <c r="D2397" t="s">
        <v>20</v>
      </c>
      <c r="E2397" t="s">
        <v>117</v>
      </c>
      <c r="F2397">
        <v>5</v>
      </c>
      <c r="G2397">
        <v>3</v>
      </c>
      <c r="H2397" t="s">
        <v>93</v>
      </c>
      <c r="I2397" t="s">
        <v>52</v>
      </c>
      <c r="J2397">
        <v>10009150215</v>
      </c>
      <c r="K2397" s="19">
        <v>22.3</v>
      </c>
    </row>
    <row r="2398" spans="1:11" hidden="1" x14ac:dyDescent="0.35">
      <c r="A2398" t="s">
        <v>237</v>
      </c>
      <c r="B2398">
        <v>2018</v>
      </c>
      <c r="C2398" s="10">
        <v>43160</v>
      </c>
      <c r="D2398" t="s">
        <v>20</v>
      </c>
      <c r="E2398" t="s">
        <v>117</v>
      </c>
      <c r="F2398">
        <v>5</v>
      </c>
      <c r="G2398">
        <v>4</v>
      </c>
      <c r="H2398" t="s">
        <v>48</v>
      </c>
      <c r="I2398" t="s">
        <v>27</v>
      </c>
      <c r="J2398">
        <v>10005930724</v>
      </c>
      <c r="K2398" s="19">
        <v>27.3</v>
      </c>
    </row>
    <row r="2399" spans="1:11" hidden="1" x14ac:dyDescent="0.35">
      <c r="A2399" t="s">
        <v>237</v>
      </c>
      <c r="B2399">
        <v>2018</v>
      </c>
      <c r="C2399" s="10">
        <v>43160</v>
      </c>
      <c r="D2399" t="s">
        <v>20</v>
      </c>
      <c r="E2399" t="s">
        <v>117</v>
      </c>
      <c r="F2399">
        <v>6</v>
      </c>
      <c r="G2399">
        <v>1</v>
      </c>
      <c r="H2399" t="s">
        <v>92</v>
      </c>
      <c r="I2399" t="s">
        <v>23</v>
      </c>
      <c r="J2399">
        <v>10009535686</v>
      </c>
      <c r="K2399" s="19">
        <v>21</v>
      </c>
    </row>
    <row r="2400" spans="1:11" hidden="1" x14ac:dyDescent="0.35">
      <c r="A2400" t="s">
        <v>237</v>
      </c>
      <c r="B2400">
        <v>2018</v>
      </c>
      <c r="C2400" s="10">
        <v>43160</v>
      </c>
      <c r="D2400" t="s">
        <v>20</v>
      </c>
      <c r="E2400" t="s">
        <v>117</v>
      </c>
      <c r="F2400">
        <v>6</v>
      </c>
      <c r="G2400">
        <v>2</v>
      </c>
      <c r="H2400" t="s">
        <v>247</v>
      </c>
      <c r="I2400" t="s">
        <v>35</v>
      </c>
      <c r="J2400">
        <v>10009138491</v>
      </c>
      <c r="K2400" s="19">
        <v>21.7</v>
      </c>
    </row>
    <row r="2401" spans="1:11" hidden="1" x14ac:dyDescent="0.35">
      <c r="A2401" t="s">
        <v>237</v>
      </c>
      <c r="B2401">
        <v>2018</v>
      </c>
      <c r="C2401" s="10">
        <v>43160</v>
      </c>
      <c r="D2401" t="s">
        <v>20</v>
      </c>
      <c r="E2401" t="s">
        <v>117</v>
      </c>
      <c r="F2401">
        <v>6</v>
      </c>
      <c r="G2401">
        <v>3</v>
      </c>
      <c r="H2401" t="s">
        <v>193</v>
      </c>
      <c r="I2401" t="s">
        <v>31</v>
      </c>
      <c r="J2401">
        <v>10005727327</v>
      </c>
      <c r="K2401" s="19">
        <v>32.1</v>
      </c>
    </row>
    <row r="2402" spans="1:11" hidden="1" x14ac:dyDescent="0.35">
      <c r="A2402" t="s">
        <v>237</v>
      </c>
      <c r="B2402">
        <v>2018</v>
      </c>
      <c r="C2402" s="10">
        <v>43160</v>
      </c>
      <c r="D2402" t="s">
        <v>20</v>
      </c>
      <c r="E2402" t="s">
        <v>119</v>
      </c>
      <c r="F2402">
        <v>1</v>
      </c>
      <c r="G2402">
        <v>1</v>
      </c>
      <c r="H2402" t="s">
        <v>92</v>
      </c>
      <c r="I2402" t="s">
        <v>23</v>
      </c>
      <c r="J2402">
        <v>10009535686</v>
      </c>
      <c r="K2402" s="19">
        <v>21</v>
      </c>
    </row>
    <row r="2403" spans="1:11" hidden="1" x14ac:dyDescent="0.35">
      <c r="A2403" t="s">
        <v>237</v>
      </c>
      <c r="B2403">
        <v>2018</v>
      </c>
      <c r="C2403" s="10">
        <v>43160</v>
      </c>
      <c r="D2403" t="s">
        <v>20</v>
      </c>
      <c r="E2403" t="s">
        <v>119</v>
      </c>
      <c r="F2403">
        <v>1</v>
      </c>
      <c r="G2403">
        <v>2</v>
      </c>
      <c r="H2403" t="s">
        <v>194</v>
      </c>
      <c r="I2403" t="s">
        <v>29</v>
      </c>
      <c r="J2403">
        <v>10004601723</v>
      </c>
      <c r="K2403" s="19">
        <v>30.7</v>
      </c>
    </row>
    <row r="2404" spans="1:11" hidden="1" x14ac:dyDescent="0.35">
      <c r="A2404" t="s">
        <v>237</v>
      </c>
      <c r="B2404">
        <v>2018</v>
      </c>
      <c r="C2404" s="10">
        <v>43160</v>
      </c>
      <c r="D2404" t="s">
        <v>20</v>
      </c>
      <c r="E2404" t="s">
        <v>119</v>
      </c>
      <c r="F2404">
        <v>1</v>
      </c>
      <c r="G2404">
        <v>3</v>
      </c>
      <c r="H2404" t="s">
        <v>314</v>
      </c>
      <c r="I2404" t="s">
        <v>44</v>
      </c>
      <c r="J2404">
        <v>10006904360</v>
      </c>
      <c r="K2404" s="19">
        <v>26.6</v>
      </c>
    </row>
    <row r="2405" spans="1:11" hidden="1" x14ac:dyDescent="0.35">
      <c r="A2405" t="s">
        <v>237</v>
      </c>
      <c r="B2405">
        <v>2018</v>
      </c>
      <c r="C2405" s="10">
        <v>43160</v>
      </c>
      <c r="D2405" t="s">
        <v>20</v>
      </c>
      <c r="E2405" t="s">
        <v>119</v>
      </c>
      <c r="F2405">
        <v>1</v>
      </c>
      <c r="G2405">
        <v>4</v>
      </c>
      <c r="H2405" t="s">
        <v>106</v>
      </c>
      <c r="I2405" t="s">
        <v>102</v>
      </c>
      <c r="J2405">
        <v>10006894559</v>
      </c>
      <c r="K2405" s="19">
        <v>25.5</v>
      </c>
    </row>
    <row r="2406" spans="1:11" hidden="1" x14ac:dyDescent="0.35">
      <c r="A2406" t="s">
        <v>237</v>
      </c>
      <c r="B2406">
        <v>2018</v>
      </c>
      <c r="C2406" s="10">
        <v>43160</v>
      </c>
      <c r="D2406" t="s">
        <v>20</v>
      </c>
      <c r="E2406" t="s">
        <v>119</v>
      </c>
      <c r="F2406">
        <v>1</v>
      </c>
      <c r="G2406">
        <v>5</v>
      </c>
      <c r="H2406" t="s">
        <v>195</v>
      </c>
      <c r="I2406" t="s">
        <v>31</v>
      </c>
      <c r="J2406">
        <v>10005964470</v>
      </c>
      <c r="K2406" s="19">
        <v>28.9</v>
      </c>
    </row>
    <row r="2407" spans="1:11" hidden="1" x14ac:dyDescent="0.35">
      <c r="A2407" t="s">
        <v>237</v>
      </c>
      <c r="B2407">
        <v>2018</v>
      </c>
      <c r="C2407" s="10">
        <v>43160</v>
      </c>
      <c r="D2407" t="s">
        <v>20</v>
      </c>
      <c r="E2407" t="s">
        <v>119</v>
      </c>
      <c r="F2407">
        <v>1</v>
      </c>
      <c r="G2407">
        <v>6</v>
      </c>
      <c r="H2407" t="s">
        <v>174</v>
      </c>
      <c r="I2407" t="s">
        <v>37</v>
      </c>
      <c r="J2407">
        <v>10006552534</v>
      </c>
      <c r="K2407" s="19">
        <v>27.8</v>
      </c>
    </row>
    <row r="2408" spans="1:11" hidden="1" x14ac:dyDescent="0.35">
      <c r="A2408" t="s">
        <v>237</v>
      </c>
      <c r="B2408">
        <v>2018</v>
      </c>
      <c r="C2408" s="10">
        <v>43160</v>
      </c>
      <c r="D2408" t="s">
        <v>20</v>
      </c>
      <c r="E2408" t="s">
        <v>119</v>
      </c>
      <c r="F2408">
        <v>2</v>
      </c>
      <c r="G2408">
        <v>1</v>
      </c>
      <c r="H2408" t="s">
        <v>200</v>
      </c>
      <c r="I2408" t="s">
        <v>23</v>
      </c>
      <c r="J2408">
        <v>10006900421</v>
      </c>
      <c r="K2408" s="19">
        <v>25.2</v>
      </c>
    </row>
    <row r="2409" spans="1:11" hidden="1" x14ac:dyDescent="0.35">
      <c r="A2409" t="s">
        <v>237</v>
      </c>
      <c r="B2409">
        <v>2018</v>
      </c>
      <c r="C2409" s="10">
        <v>43160</v>
      </c>
      <c r="D2409" t="s">
        <v>20</v>
      </c>
      <c r="E2409" t="s">
        <v>119</v>
      </c>
      <c r="F2409">
        <v>2</v>
      </c>
      <c r="G2409">
        <v>2</v>
      </c>
      <c r="H2409" t="s">
        <v>112</v>
      </c>
      <c r="I2409" t="s">
        <v>113</v>
      </c>
      <c r="J2409">
        <v>10009967641</v>
      </c>
      <c r="K2409" s="19">
        <v>20.9</v>
      </c>
    </row>
    <row r="2410" spans="1:11" hidden="1" x14ac:dyDescent="0.35">
      <c r="A2410" t="s">
        <v>237</v>
      </c>
      <c r="B2410">
        <v>2018</v>
      </c>
      <c r="C2410" s="10">
        <v>43160</v>
      </c>
      <c r="D2410" t="s">
        <v>20</v>
      </c>
      <c r="E2410" t="s">
        <v>119</v>
      </c>
      <c r="F2410">
        <v>2</v>
      </c>
      <c r="G2410">
        <v>3</v>
      </c>
      <c r="H2410" t="s">
        <v>221</v>
      </c>
      <c r="I2410" t="s">
        <v>31</v>
      </c>
      <c r="J2410">
        <v>10008098470</v>
      </c>
      <c r="K2410" s="19">
        <v>33.1</v>
      </c>
    </row>
    <row r="2411" spans="1:11" hidden="1" x14ac:dyDescent="0.35">
      <c r="A2411" t="s">
        <v>237</v>
      </c>
      <c r="B2411">
        <v>2018</v>
      </c>
      <c r="C2411" s="10">
        <v>43160</v>
      </c>
      <c r="D2411" t="s">
        <v>20</v>
      </c>
      <c r="E2411" t="s">
        <v>119</v>
      </c>
      <c r="F2411">
        <v>2</v>
      </c>
      <c r="G2411">
        <v>4</v>
      </c>
      <c r="H2411" t="s">
        <v>183</v>
      </c>
      <c r="I2411" t="s">
        <v>33</v>
      </c>
      <c r="J2411">
        <v>10007212639</v>
      </c>
      <c r="K2411" s="19">
        <v>26.7</v>
      </c>
    </row>
    <row r="2412" spans="1:11" hidden="1" x14ac:dyDescent="0.35">
      <c r="A2412" t="s">
        <v>237</v>
      </c>
      <c r="B2412">
        <v>2018</v>
      </c>
      <c r="C2412" s="10">
        <v>43160</v>
      </c>
      <c r="D2412" t="s">
        <v>20</v>
      </c>
      <c r="E2412" t="s">
        <v>119</v>
      </c>
      <c r="F2412">
        <v>2</v>
      </c>
      <c r="G2412">
        <v>5</v>
      </c>
      <c r="H2412" t="s">
        <v>289</v>
      </c>
      <c r="I2412" t="s">
        <v>207</v>
      </c>
      <c r="J2412">
        <v>10002418415</v>
      </c>
      <c r="K2412" s="19">
        <v>35.5</v>
      </c>
    </row>
    <row r="2413" spans="1:11" hidden="1" x14ac:dyDescent="0.35">
      <c r="A2413" t="s">
        <v>237</v>
      </c>
      <c r="B2413">
        <v>2018</v>
      </c>
      <c r="C2413" s="10">
        <v>43160</v>
      </c>
      <c r="D2413" t="s">
        <v>20</v>
      </c>
      <c r="E2413" t="s">
        <v>119</v>
      </c>
      <c r="F2413">
        <v>2</v>
      </c>
      <c r="G2413">
        <v>6</v>
      </c>
      <c r="H2413" t="s">
        <v>68</v>
      </c>
      <c r="I2413" t="s">
        <v>29</v>
      </c>
      <c r="J2413">
        <v>10006379247</v>
      </c>
      <c r="K2413" s="19">
        <v>27.9</v>
      </c>
    </row>
    <row r="2414" spans="1:11" hidden="1" x14ac:dyDescent="0.35">
      <c r="A2414" t="s">
        <v>237</v>
      </c>
      <c r="B2414">
        <v>2018</v>
      </c>
      <c r="C2414" s="10">
        <v>43160</v>
      </c>
      <c r="D2414" t="s">
        <v>20</v>
      </c>
      <c r="E2414" t="s">
        <v>121</v>
      </c>
      <c r="F2414">
        <v>1</v>
      </c>
      <c r="G2414">
        <v>1</v>
      </c>
      <c r="H2414" t="s">
        <v>314</v>
      </c>
      <c r="I2414" t="s">
        <v>44</v>
      </c>
      <c r="J2414">
        <v>10006904360</v>
      </c>
      <c r="K2414" s="19">
        <v>26.6</v>
      </c>
    </row>
    <row r="2415" spans="1:11" hidden="1" x14ac:dyDescent="0.35">
      <c r="A2415" t="s">
        <v>237</v>
      </c>
      <c r="B2415">
        <v>2018</v>
      </c>
      <c r="C2415" s="10">
        <v>43160</v>
      </c>
      <c r="D2415" t="s">
        <v>20</v>
      </c>
      <c r="E2415" t="s">
        <v>121</v>
      </c>
      <c r="F2415">
        <v>1</v>
      </c>
      <c r="G2415">
        <v>2</v>
      </c>
      <c r="H2415" t="s">
        <v>221</v>
      </c>
      <c r="I2415" t="s">
        <v>31</v>
      </c>
      <c r="J2415">
        <v>10008098470</v>
      </c>
      <c r="K2415" s="19">
        <v>33.1</v>
      </c>
    </row>
    <row r="2416" spans="1:11" hidden="1" x14ac:dyDescent="0.35">
      <c r="A2416" t="s">
        <v>237</v>
      </c>
      <c r="B2416">
        <v>2018</v>
      </c>
      <c r="C2416" s="10">
        <v>43160</v>
      </c>
      <c r="D2416" t="s">
        <v>20</v>
      </c>
      <c r="E2416" t="s">
        <v>121</v>
      </c>
      <c r="F2416">
        <v>1</v>
      </c>
      <c r="G2416">
        <v>3</v>
      </c>
      <c r="H2416" t="s">
        <v>194</v>
      </c>
      <c r="I2416" t="s">
        <v>29</v>
      </c>
      <c r="J2416">
        <v>10004601723</v>
      </c>
      <c r="K2416" s="19">
        <v>30.7</v>
      </c>
    </row>
    <row r="2417" spans="1:11" hidden="1" x14ac:dyDescent="0.35">
      <c r="A2417" t="s">
        <v>237</v>
      </c>
      <c r="B2417">
        <v>2018</v>
      </c>
      <c r="C2417" s="10">
        <v>43160</v>
      </c>
      <c r="D2417" t="s">
        <v>20</v>
      </c>
      <c r="E2417" t="s">
        <v>121</v>
      </c>
      <c r="F2417">
        <v>1</v>
      </c>
      <c r="G2417">
        <v>4</v>
      </c>
      <c r="H2417" t="s">
        <v>200</v>
      </c>
      <c r="I2417" t="s">
        <v>23</v>
      </c>
      <c r="J2417">
        <v>10006900421</v>
      </c>
      <c r="K2417" s="19">
        <v>25.2</v>
      </c>
    </row>
    <row r="2418" spans="1:11" hidden="1" x14ac:dyDescent="0.35">
      <c r="A2418" t="s">
        <v>237</v>
      </c>
      <c r="B2418">
        <v>2018</v>
      </c>
      <c r="C2418" s="10">
        <v>43160</v>
      </c>
      <c r="D2418" t="s">
        <v>20</v>
      </c>
      <c r="E2418" t="s">
        <v>121</v>
      </c>
      <c r="F2418">
        <v>1</v>
      </c>
      <c r="G2418">
        <v>5</v>
      </c>
      <c r="H2418" t="s">
        <v>112</v>
      </c>
      <c r="I2418" t="s">
        <v>113</v>
      </c>
      <c r="J2418">
        <v>10009967641</v>
      </c>
      <c r="K2418" s="19">
        <v>20.9</v>
      </c>
    </row>
    <row r="2419" spans="1:11" hidden="1" x14ac:dyDescent="0.35">
      <c r="A2419" t="s">
        <v>237</v>
      </c>
      <c r="B2419">
        <v>2018</v>
      </c>
      <c r="C2419" s="10">
        <v>43160</v>
      </c>
      <c r="D2419" t="s">
        <v>20</v>
      </c>
      <c r="E2419" t="s">
        <v>121</v>
      </c>
      <c r="F2419">
        <v>1</v>
      </c>
      <c r="G2419">
        <v>6</v>
      </c>
      <c r="H2419" t="s">
        <v>92</v>
      </c>
      <c r="I2419" t="s">
        <v>23</v>
      </c>
      <c r="J2419">
        <v>10009535686</v>
      </c>
      <c r="K2419" s="19">
        <v>21</v>
      </c>
    </row>
    <row r="2420" spans="1:11" hidden="1" x14ac:dyDescent="0.35">
      <c r="A2420" t="s">
        <v>237</v>
      </c>
      <c r="B2420">
        <v>2018</v>
      </c>
      <c r="C2420" s="10">
        <v>43160</v>
      </c>
      <c r="D2420" t="s">
        <v>20</v>
      </c>
      <c r="E2420" t="s">
        <v>121</v>
      </c>
      <c r="F2420">
        <v>2</v>
      </c>
      <c r="G2420">
        <v>1</v>
      </c>
      <c r="H2420" t="s">
        <v>106</v>
      </c>
      <c r="I2420" t="s">
        <v>102</v>
      </c>
      <c r="J2420">
        <v>10006894559</v>
      </c>
      <c r="K2420" s="19">
        <v>25.5</v>
      </c>
    </row>
    <row r="2421" spans="1:11" hidden="1" x14ac:dyDescent="0.35">
      <c r="A2421" t="s">
        <v>237</v>
      </c>
      <c r="B2421">
        <v>2018</v>
      </c>
      <c r="C2421" s="10">
        <v>43160</v>
      </c>
      <c r="D2421" t="s">
        <v>20</v>
      </c>
      <c r="E2421" t="s">
        <v>121</v>
      </c>
      <c r="F2421">
        <v>2</v>
      </c>
      <c r="G2421">
        <v>2</v>
      </c>
      <c r="H2421" t="s">
        <v>289</v>
      </c>
      <c r="I2421" t="s">
        <v>207</v>
      </c>
      <c r="J2421">
        <v>10002418415</v>
      </c>
      <c r="K2421" s="19">
        <v>35.5</v>
      </c>
    </row>
    <row r="2422" spans="1:11" hidden="1" x14ac:dyDescent="0.35">
      <c r="A2422" t="s">
        <v>237</v>
      </c>
      <c r="B2422">
        <v>2018</v>
      </c>
      <c r="C2422" s="10">
        <v>43160</v>
      </c>
      <c r="D2422" t="s">
        <v>20</v>
      </c>
      <c r="E2422" t="s">
        <v>121</v>
      </c>
      <c r="F2422">
        <v>2</v>
      </c>
      <c r="G2422">
        <v>3</v>
      </c>
      <c r="H2422" t="s">
        <v>195</v>
      </c>
      <c r="I2422" t="s">
        <v>31</v>
      </c>
      <c r="J2422">
        <v>10005964470</v>
      </c>
      <c r="K2422" s="19">
        <v>28.9</v>
      </c>
    </row>
    <row r="2423" spans="1:11" hidden="1" x14ac:dyDescent="0.35">
      <c r="A2423" t="s">
        <v>237</v>
      </c>
      <c r="B2423">
        <v>2018</v>
      </c>
      <c r="C2423" s="10">
        <v>43160</v>
      </c>
      <c r="D2423" t="s">
        <v>20</v>
      </c>
      <c r="E2423" t="s">
        <v>121</v>
      </c>
      <c r="F2423">
        <v>2</v>
      </c>
      <c r="G2423">
        <v>4</v>
      </c>
      <c r="H2423" t="s">
        <v>183</v>
      </c>
      <c r="I2423" t="s">
        <v>33</v>
      </c>
      <c r="J2423">
        <v>10007212639</v>
      </c>
      <c r="K2423" s="19">
        <v>26.7</v>
      </c>
    </row>
    <row r="2424" spans="1:11" hidden="1" x14ac:dyDescent="0.35">
      <c r="A2424" t="s">
        <v>237</v>
      </c>
      <c r="B2424">
        <v>2018</v>
      </c>
      <c r="C2424" s="10">
        <v>43160</v>
      </c>
      <c r="D2424" t="s">
        <v>20</v>
      </c>
      <c r="E2424" t="s">
        <v>121</v>
      </c>
      <c r="F2424">
        <v>2</v>
      </c>
      <c r="G2424">
        <v>5</v>
      </c>
      <c r="H2424" t="s">
        <v>174</v>
      </c>
      <c r="I2424" t="s">
        <v>37</v>
      </c>
      <c r="J2424">
        <v>10006552534</v>
      </c>
      <c r="K2424" s="19">
        <v>27.8</v>
      </c>
    </row>
    <row r="2425" spans="1:11" hidden="1" x14ac:dyDescent="0.35">
      <c r="A2425" t="s">
        <v>237</v>
      </c>
      <c r="B2425">
        <v>2018</v>
      </c>
      <c r="C2425" s="10">
        <v>43160</v>
      </c>
      <c r="D2425" t="s">
        <v>20</v>
      </c>
      <c r="E2425" t="s">
        <v>121</v>
      </c>
      <c r="F2425">
        <v>2</v>
      </c>
      <c r="G2425">
        <v>6</v>
      </c>
      <c r="H2425" t="s">
        <v>68</v>
      </c>
      <c r="I2425" t="s">
        <v>29</v>
      </c>
      <c r="J2425">
        <v>10006379247</v>
      </c>
      <c r="K2425" s="19">
        <v>27.9</v>
      </c>
    </row>
    <row r="2426" spans="1:11" hidden="1" x14ac:dyDescent="0.35">
      <c r="A2426" t="s">
        <v>222</v>
      </c>
      <c r="B2426">
        <v>2018</v>
      </c>
      <c r="C2426" s="10">
        <v>43134</v>
      </c>
      <c r="D2426" t="s">
        <v>264</v>
      </c>
      <c r="E2426" t="s">
        <v>91</v>
      </c>
      <c r="F2426">
        <v>1</v>
      </c>
      <c r="G2426">
        <v>1</v>
      </c>
      <c r="H2426" t="s">
        <v>315</v>
      </c>
      <c r="I2426" t="s">
        <v>102</v>
      </c>
      <c r="J2426" t="e">
        <v>#N/A</v>
      </c>
      <c r="K2426" s="19">
        <v>17.399999999999999</v>
      </c>
    </row>
    <row r="2427" spans="1:11" hidden="1" x14ac:dyDescent="0.35">
      <c r="A2427" t="s">
        <v>222</v>
      </c>
      <c r="B2427">
        <v>2018</v>
      </c>
      <c r="C2427" s="10">
        <v>43134</v>
      </c>
      <c r="D2427" t="s">
        <v>264</v>
      </c>
      <c r="E2427" t="s">
        <v>91</v>
      </c>
      <c r="F2427">
        <v>1</v>
      </c>
      <c r="G2427">
        <v>2</v>
      </c>
      <c r="H2427" t="s">
        <v>114</v>
      </c>
      <c r="I2427" t="s">
        <v>102</v>
      </c>
      <c r="J2427">
        <v>10055349695</v>
      </c>
      <c r="K2427" s="19">
        <v>18</v>
      </c>
    </row>
    <row r="2428" spans="1:11" hidden="1" x14ac:dyDescent="0.35">
      <c r="A2428" t="s">
        <v>222</v>
      </c>
      <c r="B2428">
        <v>2018</v>
      </c>
      <c r="C2428" s="10">
        <v>43134</v>
      </c>
      <c r="D2428" t="s">
        <v>264</v>
      </c>
      <c r="E2428" t="s">
        <v>91</v>
      </c>
      <c r="F2428">
        <v>1</v>
      </c>
      <c r="G2428">
        <v>3</v>
      </c>
      <c r="H2428" t="s">
        <v>276</v>
      </c>
      <c r="I2428" t="s">
        <v>102</v>
      </c>
      <c r="J2428">
        <v>10075184882</v>
      </c>
      <c r="K2428" s="19">
        <v>16.2</v>
      </c>
    </row>
    <row r="2429" spans="1:11" hidden="1" x14ac:dyDescent="0.35">
      <c r="A2429" t="s">
        <v>222</v>
      </c>
      <c r="B2429">
        <v>2018</v>
      </c>
      <c r="C2429" s="10">
        <v>43134</v>
      </c>
      <c r="D2429" t="s">
        <v>264</v>
      </c>
      <c r="E2429" t="s">
        <v>91</v>
      </c>
      <c r="F2429">
        <v>1</v>
      </c>
      <c r="G2429">
        <v>4</v>
      </c>
      <c r="H2429" t="s">
        <v>280</v>
      </c>
      <c r="I2429" t="s">
        <v>102</v>
      </c>
      <c r="J2429" t="e">
        <v>#N/A</v>
      </c>
      <c r="K2429" s="19">
        <v>16.3</v>
      </c>
    </row>
    <row r="2430" spans="1:11" hidden="1" x14ac:dyDescent="0.35">
      <c r="A2430" t="s">
        <v>222</v>
      </c>
      <c r="B2430">
        <v>2018</v>
      </c>
      <c r="C2430" s="10">
        <v>43134</v>
      </c>
      <c r="D2430" t="s">
        <v>264</v>
      </c>
      <c r="E2430" t="s">
        <v>91</v>
      </c>
      <c r="F2430">
        <v>1</v>
      </c>
      <c r="G2430">
        <v>5</v>
      </c>
      <c r="H2430" t="s">
        <v>274</v>
      </c>
      <c r="I2430" t="s">
        <v>102</v>
      </c>
      <c r="J2430">
        <v>10075184680</v>
      </c>
      <c r="K2430" s="19">
        <v>16.2</v>
      </c>
    </row>
    <row r="2431" spans="1:11" hidden="1" x14ac:dyDescent="0.35">
      <c r="A2431" t="s">
        <v>222</v>
      </c>
      <c r="B2431">
        <v>2018</v>
      </c>
      <c r="C2431" s="10">
        <v>43134</v>
      </c>
      <c r="D2431" t="s">
        <v>264</v>
      </c>
      <c r="E2431" t="s">
        <v>91</v>
      </c>
      <c r="F2431">
        <v>2</v>
      </c>
      <c r="G2431">
        <v>1</v>
      </c>
      <c r="H2431" t="s">
        <v>271</v>
      </c>
      <c r="I2431" t="s">
        <v>102</v>
      </c>
      <c r="J2431">
        <v>10072107558</v>
      </c>
      <c r="K2431" s="19">
        <v>16.7</v>
      </c>
    </row>
    <row r="2432" spans="1:11" hidden="1" x14ac:dyDescent="0.35">
      <c r="A2432" t="s">
        <v>222</v>
      </c>
      <c r="B2432">
        <v>2018</v>
      </c>
      <c r="C2432" s="10">
        <v>43134</v>
      </c>
      <c r="D2432" t="s">
        <v>264</v>
      </c>
      <c r="E2432" t="s">
        <v>91</v>
      </c>
      <c r="F2432">
        <v>2</v>
      </c>
      <c r="G2432">
        <v>2</v>
      </c>
      <c r="H2432" t="s">
        <v>238</v>
      </c>
      <c r="I2432" t="s">
        <v>102</v>
      </c>
      <c r="J2432">
        <v>10055348887</v>
      </c>
      <c r="K2432" s="19">
        <v>17.7</v>
      </c>
    </row>
    <row r="2433" spans="1:11" hidden="1" x14ac:dyDescent="0.35">
      <c r="A2433" t="s">
        <v>222</v>
      </c>
      <c r="B2433">
        <v>2018</v>
      </c>
      <c r="C2433" s="10">
        <v>43134</v>
      </c>
      <c r="D2433" t="s">
        <v>264</v>
      </c>
      <c r="E2433" t="s">
        <v>91</v>
      </c>
      <c r="F2433">
        <v>2</v>
      </c>
      <c r="G2433">
        <v>3</v>
      </c>
      <c r="H2433" t="s">
        <v>316</v>
      </c>
      <c r="I2433" t="s">
        <v>102</v>
      </c>
      <c r="J2433" t="e">
        <v>#N/A</v>
      </c>
      <c r="K2433" s="19">
        <v>16.5</v>
      </c>
    </row>
    <row r="2434" spans="1:11" hidden="1" x14ac:dyDescent="0.35">
      <c r="A2434" t="s">
        <v>222</v>
      </c>
      <c r="B2434">
        <v>2018</v>
      </c>
      <c r="C2434" s="10">
        <v>43134</v>
      </c>
      <c r="D2434" t="s">
        <v>264</v>
      </c>
      <c r="E2434" t="s">
        <v>91</v>
      </c>
      <c r="F2434">
        <v>2</v>
      </c>
      <c r="G2434">
        <v>4</v>
      </c>
      <c r="H2434" t="s">
        <v>317</v>
      </c>
      <c r="I2434" t="s">
        <v>102</v>
      </c>
      <c r="J2434" t="e">
        <v>#N/A</v>
      </c>
      <c r="K2434" s="19">
        <v>17.7</v>
      </c>
    </row>
    <row r="2435" spans="1:11" hidden="1" x14ac:dyDescent="0.35">
      <c r="A2435" t="s">
        <v>222</v>
      </c>
      <c r="B2435">
        <v>2018</v>
      </c>
      <c r="C2435" s="10">
        <v>43134</v>
      </c>
      <c r="D2435" t="s">
        <v>264</v>
      </c>
      <c r="E2435" t="s">
        <v>91</v>
      </c>
      <c r="F2435">
        <v>2</v>
      </c>
      <c r="G2435">
        <v>5</v>
      </c>
      <c r="H2435" t="s">
        <v>301</v>
      </c>
      <c r="I2435" t="s">
        <v>102</v>
      </c>
      <c r="J2435" t="e">
        <v>#N/A</v>
      </c>
      <c r="K2435" s="19">
        <v>17.5</v>
      </c>
    </row>
    <row r="2436" spans="1:11" hidden="1" x14ac:dyDescent="0.35">
      <c r="A2436" t="s">
        <v>222</v>
      </c>
      <c r="B2436">
        <v>2018</v>
      </c>
      <c r="C2436" s="10">
        <v>43134</v>
      </c>
      <c r="D2436" t="s">
        <v>264</v>
      </c>
      <c r="E2436" t="s">
        <v>91</v>
      </c>
      <c r="F2436">
        <v>2</v>
      </c>
      <c r="G2436">
        <v>6</v>
      </c>
      <c r="H2436" t="s">
        <v>273</v>
      </c>
      <c r="I2436" t="s">
        <v>102</v>
      </c>
      <c r="J2436">
        <v>10075185084</v>
      </c>
      <c r="K2436" s="19">
        <v>16.7</v>
      </c>
    </row>
    <row r="2437" spans="1:11" hidden="1" x14ac:dyDescent="0.35">
      <c r="A2437" t="s">
        <v>222</v>
      </c>
      <c r="B2437">
        <v>2018</v>
      </c>
      <c r="C2437" s="10">
        <v>43134</v>
      </c>
      <c r="D2437" t="s">
        <v>264</v>
      </c>
      <c r="E2437" t="s">
        <v>121</v>
      </c>
      <c r="F2437">
        <v>1</v>
      </c>
      <c r="G2437">
        <v>1</v>
      </c>
      <c r="H2437" t="s">
        <v>271</v>
      </c>
      <c r="I2437" t="s">
        <v>102</v>
      </c>
      <c r="J2437">
        <v>10072107558</v>
      </c>
      <c r="K2437" s="19">
        <v>16.7</v>
      </c>
    </row>
    <row r="2438" spans="1:11" hidden="1" x14ac:dyDescent="0.35">
      <c r="A2438" t="s">
        <v>222</v>
      </c>
      <c r="B2438">
        <v>2018</v>
      </c>
      <c r="C2438" s="10">
        <v>43134</v>
      </c>
      <c r="D2438" t="s">
        <v>264</v>
      </c>
      <c r="E2438" t="s">
        <v>121</v>
      </c>
      <c r="F2438">
        <v>1</v>
      </c>
      <c r="G2438">
        <v>2</v>
      </c>
      <c r="H2438" t="s">
        <v>315</v>
      </c>
      <c r="I2438" t="s">
        <v>102</v>
      </c>
      <c r="J2438" t="e">
        <v>#N/A</v>
      </c>
      <c r="K2438" s="19">
        <v>17.399999999999999</v>
      </c>
    </row>
    <row r="2439" spans="1:11" hidden="1" x14ac:dyDescent="0.35">
      <c r="A2439" t="s">
        <v>222</v>
      </c>
      <c r="B2439">
        <v>2018</v>
      </c>
      <c r="C2439" s="10">
        <v>43134</v>
      </c>
      <c r="D2439" t="s">
        <v>264</v>
      </c>
      <c r="E2439" t="s">
        <v>121</v>
      </c>
      <c r="F2439">
        <v>1</v>
      </c>
      <c r="G2439">
        <v>3</v>
      </c>
      <c r="H2439" t="s">
        <v>114</v>
      </c>
      <c r="I2439" t="s">
        <v>102</v>
      </c>
      <c r="J2439">
        <v>10055349695</v>
      </c>
      <c r="K2439" s="19">
        <v>18</v>
      </c>
    </row>
    <row r="2440" spans="1:11" hidden="1" x14ac:dyDescent="0.35">
      <c r="A2440" t="s">
        <v>222</v>
      </c>
      <c r="B2440">
        <v>2018</v>
      </c>
      <c r="C2440" s="10">
        <v>43134</v>
      </c>
      <c r="D2440" t="s">
        <v>264</v>
      </c>
      <c r="E2440" t="s">
        <v>121</v>
      </c>
      <c r="F2440">
        <v>1</v>
      </c>
      <c r="G2440">
        <v>4</v>
      </c>
      <c r="H2440" t="s">
        <v>238</v>
      </c>
      <c r="I2440" t="s">
        <v>102</v>
      </c>
      <c r="J2440">
        <v>10055348887</v>
      </c>
      <c r="K2440" s="19">
        <v>17.7</v>
      </c>
    </row>
    <row r="2441" spans="1:11" hidden="1" x14ac:dyDescent="0.35">
      <c r="A2441" t="s">
        <v>222</v>
      </c>
      <c r="B2441">
        <v>2018</v>
      </c>
      <c r="C2441" s="10">
        <v>43134</v>
      </c>
      <c r="D2441" t="s">
        <v>264</v>
      </c>
      <c r="E2441" t="s">
        <v>121</v>
      </c>
      <c r="F2441">
        <v>1</v>
      </c>
      <c r="G2441">
        <v>5</v>
      </c>
      <c r="H2441" t="s">
        <v>316</v>
      </c>
      <c r="I2441" t="s">
        <v>102</v>
      </c>
      <c r="J2441" t="e">
        <v>#N/A</v>
      </c>
      <c r="K2441" s="19">
        <v>16.5</v>
      </c>
    </row>
    <row r="2442" spans="1:11" hidden="1" x14ac:dyDescent="0.35">
      <c r="A2442" t="s">
        <v>222</v>
      </c>
      <c r="B2442">
        <v>2018</v>
      </c>
      <c r="C2442" s="10">
        <v>43134</v>
      </c>
      <c r="D2442" t="s">
        <v>264</v>
      </c>
      <c r="E2442" t="s">
        <v>121</v>
      </c>
      <c r="F2442">
        <v>1</v>
      </c>
      <c r="G2442">
        <v>6</v>
      </c>
      <c r="H2442" t="s">
        <v>276</v>
      </c>
      <c r="I2442" t="s">
        <v>102</v>
      </c>
      <c r="J2442">
        <v>10075184882</v>
      </c>
      <c r="K2442" s="19">
        <v>16.2</v>
      </c>
    </row>
    <row r="2443" spans="1:11" hidden="1" x14ac:dyDescent="0.35">
      <c r="A2443" t="s">
        <v>222</v>
      </c>
      <c r="B2443">
        <v>2018</v>
      </c>
      <c r="C2443" s="10">
        <v>43134</v>
      </c>
      <c r="D2443" t="s">
        <v>264</v>
      </c>
      <c r="E2443" t="s">
        <v>121</v>
      </c>
      <c r="F2443">
        <v>2</v>
      </c>
      <c r="G2443">
        <v>1</v>
      </c>
      <c r="H2443" t="s">
        <v>317</v>
      </c>
      <c r="I2443" t="s">
        <v>102</v>
      </c>
      <c r="J2443" t="e">
        <v>#N/A</v>
      </c>
      <c r="K2443" s="19">
        <v>17.7</v>
      </c>
    </row>
    <row r="2444" spans="1:11" hidden="1" x14ac:dyDescent="0.35">
      <c r="A2444" t="s">
        <v>222</v>
      </c>
      <c r="B2444">
        <v>2018</v>
      </c>
      <c r="C2444" s="10">
        <v>43134</v>
      </c>
      <c r="D2444" t="s">
        <v>264</v>
      </c>
      <c r="E2444" t="s">
        <v>121</v>
      </c>
      <c r="F2444">
        <v>2</v>
      </c>
      <c r="G2444">
        <v>2</v>
      </c>
      <c r="H2444" t="s">
        <v>273</v>
      </c>
      <c r="I2444" t="s">
        <v>102</v>
      </c>
      <c r="J2444">
        <v>10075185084</v>
      </c>
      <c r="K2444" s="19">
        <v>16.7</v>
      </c>
    </row>
    <row r="2445" spans="1:11" hidden="1" x14ac:dyDescent="0.35">
      <c r="A2445" t="s">
        <v>222</v>
      </c>
      <c r="B2445">
        <v>2018</v>
      </c>
      <c r="C2445" s="10">
        <v>43134</v>
      </c>
      <c r="D2445" t="s">
        <v>264</v>
      </c>
      <c r="E2445" t="s">
        <v>121</v>
      </c>
      <c r="F2445">
        <v>2</v>
      </c>
      <c r="G2445">
        <v>3</v>
      </c>
      <c r="H2445" t="s">
        <v>274</v>
      </c>
      <c r="I2445" t="s">
        <v>102</v>
      </c>
      <c r="J2445">
        <v>10075184680</v>
      </c>
      <c r="K2445" s="19">
        <v>16.2</v>
      </c>
    </row>
    <row r="2446" spans="1:11" hidden="1" x14ac:dyDescent="0.35">
      <c r="A2446" t="s">
        <v>222</v>
      </c>
      <c r="B2446">
        <v>2018</v>
      </c>
      <c r="C2446" s="10">
        <v>43134</v>
      </c>
      <c r="D2446" t="s">
        <v>264</v>
      </c>
      <c r="E2446" t="s">
        <v>121</v>
      </c>
      <c r="F2446">
        <v>2</v>
      </c>
      <c r="G2446">
        <v>4</v>
      </c>
      <c r="H2446" t="s">
        <v>280</v>
      </c>
      <c r="I2446" t="s">
        <v>102</v>
      </c>
      <c r="J2446" t="e">
        <v>#N/A</v>
      </c>
      <c r="K2446" s="19">
        <v>16.3</v>
      </c>
    </row>
    <row r="2447" spans="1:11" hidden="1" x14ac:dyDescent="0.35">
      <c r="A2447" t="s">
        <v>233</v>
      </c>
      <c r="B2447">
        <v>2018</v>
      </c>
      <c r="C2447" s="10">
        <v>43120</v>
      </c>
      <c r="D2447" t="s">
        <v>140</v>
      </c>
      <c r="E2447" t="s">
        <v>91</v>
      </c>
      <c r="F2447">
        <v>1</v>
      </c>
      <c r="G2447">
        <v>1</v>
      </c>
      <c r="H2447" t="s">
        <v>218</v>
      </c>
      <c r="I2447" t="s">
        <v>46</v>
      </c>
      <c r="J2447">
        <v>10006902239</v>
      </c>
      <c r="K2447" s="19">
        <v>26.5</v>
      </c>
    </row>
    <row r="2448" spans="1:11" hidden="1" x14ac:dyDescent="0.35">
      <c r="A2448" t="s">
        <v>233</v>
      </c>
      <c r="B2448">
        <v>2018</v>
      </c>
      <c r="C2448" s="10">
        <v>43120</v>
      </c>
      <c r="D2448" t="s">
        <v>140</v>
      </c>
      <c r="E2448" t="s">
        <v>91</v>
      </c>
      <c r="F2448">
        <v>1</v>
      </c>
      <c r="G2448">
        <v>2</v>
      </c>
      <c r="H2448" t="s">
        <v>209</v>
      </c>
      <c r="I2448" t="s">
        <v>198</v>
      </c>
      <c r="J2448">
        <v>10007772108</v>
      </c>
      <c r="K2448" s="19">
        <v>22.9</v>
      </c>
    </row>
    <row r="2449" spans="1:11" hidden="1" x14ac:dyDescent="0.35">
      <c r="A2449" t="s">
        <v>233</v>
      </c>
      <c r="B2449">
        <v>2018</v>
      </c>
      <c r="C2449" s="10">
        <v>43120</v>
      </c>
      <c r="D2449" t="s">
        <v>140</v>
      </c>
      <c r="E2449" t="s">
        <v>91</v>
      </c>
      <c r="F2449">
        <v>1</v>
      </c>
      <c r="G2449">
        <v>3</v>
      </c>
      <c r="H2449" t="s">
        <v>210</v>
      </c>
      <c r="I2449" t="s">
        <v>188</v>
      </c>
      <c r="J2449">
        <v>10009049979</v>
      </c>
      <c r="K2449" s="19">
        <v>22.8</v>
      </c>
    </row>
    <row r="2450" spans="1:11" hidden="1" x14ac:dyDescent="0.35">
      <c r="A2450" t="s">
        <v>233</v>
      </c>
      <c r="B2450">
        <v>2018</v>
      </c>
      <c r="C2450" s="10">
        <v>43120</v>
      </c>
      <c r="D2450" t="s">
        <v>140</v>
      </c>
      <c r="E2450" t="s">
        <v>91</v>
      </c>
      <c r="F2450">
        <v>1</v>
      </c>
      <c r="G2450">
        <v>4</v>
      </c>
      <c r="H2450" t="s">
        <v>211</v>
      </c>
      <c r="I2450" t="s">
        <v>212</v>
      </c>
      <c r="J2450">
        <v>10010608447</v>
      </c>
      <c r="K2450" s="19">
        <v>20.6</v>
      </c>
    </row>
    <row r="2451" spans="1:11" hidden="1" x14ac:dyDescent="0.35">
      <c r="A2451" t="s">
        <v>233</v>
      </c>
      <c r="B2451">
        <v>2018</v>
      </c>
      <c r="C2451" s="10">
        <v>43120</v>
      </c>
      <c r="D2451" t="s">
        <v>140</v>
      </c>
      <c r="E2451" t="s">
        <v>91</v>
      </c>
      <c r="F2451">
        <v>1</v>
      </c>
      <c r="G2451">
        <v>5</v>
      </c>
      <c r="H2451" t="s">
        <v>48</v>
      </c>
      <c r="I2451" t="s">
        <v>27</v>
      </c>
      <c r="J2451">
        <v>10005930724</v>
      </c>
      <c r="K2451" s="19">
        <v>27.2</v>
      </c>
    </row>
    <row r="2452" spans="1:11" hidden="1" x14ac:dyDescent="0.35">
      <c r="A2452" t="s">
        <v>233</v>
      </c>
      <c r="B2452">
        <v>2018</v>
      </c>
      <c r="C2452" s="10">
        <v>43120</v>
      </c>
      <c r="D2452" t="s">
        <v>140</v>
      </c>
      <c r="E2452" t="s">
        <v>91</v>
      </c>
      <c r="F2452">
        <v>1</v>
      </c>
      <c r="G2452">
        <v>6</v>
      </c>
      <c r="H2452" t="s">
        <v>174</v>
      </c>
      <c r="I2452" t="s">
        <v>37</v>
      </c>
      <c r="J2452">
        <v>10006552534</v>
      </c>
      <c r="K2452" s="19">
        <v>27.7</v>
      </c>
    </row>
    <row r="2453" spans="1:11" hidden="1" x14ac:dyDescent="0.35">
      <c r="A2453" t="s">
        <v>233</v>
      </c>
      <c r="B2453">
        <v>2018</v>
      </c>
      <c r="C2453" s="10">
        <v>43120</v>
      </c>
      <c r="D2453" t="s">
        <v>140</v>
      </c>
      <c r="E2453" t="s">
        <v>91</v>
      </c>
      <c r="F2453">
        <v>2</v>
      </c>
      <c r="G2453">
        <v>1</v>
      </c>
      <c r="H2453" t="s">
        <v>306</v>
      </c>
      <c r="I2453" t="s">
        <v>113</v>
      </c>
      <c r="J2453">
        <v>10006898300</v>
      </c>
      <c r="K2453" s="19">
        <v>25.4</v>
      </c>
    </row>
    <row r="2454" spans="1:11" hidden="1" x14ac:dyDescent="0.35">
      <c r="A2454" t="s">
        <v>233</v>
      </c>
      <c r="B2454">
        <v>2018</v>
      </c>
      <c r="C2454" s="10">
        <v>43120</v>
      </c>
      <c r="D2454" t="s">
        <v>140</v>
      </c>
      <c r="E2454" t="s">
        <v>91</v>
      </c>
      <c r="F2454">
        <v>2</v>
      </c>
      <c r="G2454">
        <v>2</v>
      </c>
      <c r="H2454" t="s">
        <v>157</v>
      </c>
      <c r="I2454" t="s">
        <v>142</v>
      </c>
      <c r="J2454">
        <v>10006063086</v>
      </c>
      <c r="K2454" s="19">
        <v>27.9</v>
      </c>
    </row>
    <row r="2455" spans="1:11" hidden="1" x14ac:dyDescent="0.35">
      <c r="A2455" t="s">
        <v>233</v>
      </c>
      <c r="B2455">
        <v>2018</v>
      </c>
      <c r="C2455" s="10">
        <v>43120</v>
      </c>
      <c r="D2455" t="s">
        <v>140</v>
      </c>
      <c r="E2455" t="s">
        <v>91</v>
      </c>
      <c r="F2455">
        <v>2</v>
      </c>
      <c r="G2455">
        <v>3</v>
      </c>
      <c r="H2455" t="s">
        <v>103</v>
      </c>
      <c r="I2455" t="s">
        <v>104</v>
      </c>
      <c r="J2455">
        <v>10009010876</v>
      </c>
      <c r="K2455" s="19">
        <v>24</v>
      </c>
    </row>
    <row r="2456" spans="1:11" hidden="1" x14ac:dyDescent="0.35">
      <c r="A2456" t="s">
        <v>233</v>
      </c>
      <c r="B2456">
        <v>2018</v>
      </c>
      <c r="C2456" s="10">
        <v>43120</v>
      </c>
      <c r="D2456" t="s">
        <v>140</v>
      </c>
      <c r="E2456" t="s">
        <v>91</v>
      </c>
      <c r="F2456">
        <v>2</v>
      </c>
      <c r="G2456">
        <v>9</v>
      </c>
      <c r="H2456" t="s">
        <v>293</v>
      </c>
      <c r="I2456" t="s">
        <v>25</v>
      </c>
      <c r="J2456">
        <v>10006108051</v>
      </c>
      <c r="K2456" s="19">
        <v>29.1</v>
      </c>
    </row>
    <row r="2457" spans="1:11" hidden="1" x14ac:dyDescent="0.35">
      <c r="A2457" t="s">
        <v>233</v>
      </c>
      <c r="B2457">
        <v>2018</v>
      </c>
      <c r="C2457" s="10">
        <v>43120</v>
      </c>
      <c r="D2457" t="s">
        <v>140</v>
      </c>
      <c r="E2457" t="s">
        <v>91</v>
      </c>
      <c r="F2457">
        <v>2</v>
      </c>
      <c r="G2457">
        <v>9</v>
      </c>
      <c r="H2457" t="s">
        <v>318</v>
      </c>
      <c r="I2457" t="s">
        <v>42</v>
      </c>
      <c r="J2457">
        <v>10009175574</v>
      </c>
      <c r="K2457" s="19">
        <v>21.8</v>
      </c>
    </row>
    <row r="2458" spans="1:11" hidden="1" x14ac:dyDescent="0.35">
      <c r="A2458" t="s">
        <v>233</v>
      </c>
      <c r="B2458">
        <v>2018</v>
      </c>
      <c r="C2458" s="10">
        <v>43120</v>
      </c>
      <c r="D2458" t="s">
        <v>140</v>
      </c>
      <c r="E2458" t="s">
        <v>91</v>
      </c>
      <c r="F2458">
        <v>2</v>
      </c>
      <c r="G2458">
        <v>9</v>
      </c>
      <c r="H2458" t="s">
        <v>290</v>
      </c>
      <c r="I2458" t="s">
        <v>212</v>
      </c>
      <c r="J2458">
        <v>10006137252</v>
      </c>
      <c r="K2458" s="19">
        <v>27.8</v>
      </c>
    </row>
    <row r="2459" spans="1:11" hidden="1" x14ac:dyDescent="0.35">
      <c r="A2459" t="s">
        <v>233</v>
      </c>
      <c r="B2459">
        <v>2018</v>
      </c>
      <c r="C2459" s="10">
        <v>43120</v>
      </c>
      <c r="D2459" t="s">
        <v>140</v>
      </c>
      <c r="E2459" t="s">
        <v>91</v>
      </c>
      <c r="F2459">
        <v>3</v>
      </c>
      <c r="G2459">
        <v>1</v>
      </c>
      <c r="H2459" t="s">
        <v>200</v>
      </c>
      <c r="I2459" t="s">
        <v>23</v>
      </c>
      <c r="J2459">
        <v>10006900421</v>
      </c>
      <c r="K2459" s="19">
        <v>25.1</v>
      </c>
    </row>
    <row r="2460" spans="1:11" hidden="1" x14ac:dyDescent="0.35">
      <c r="A2460" t="s">
        <v>233</v>
      </c>
      <c r="B2460">
        <v>2018</v>
      </c>
      <c r="C2460" s="10">
        <v>43120</v>
      </c>
      <c r="D2460" t="s">
        <v>140</v>
      </c>
      <c r="E2460" t="s">
        <v>91</v>
      </c>
      <c r="F2460">
        <v>3</v>
      </c>
      <c r="G2460">
        <v>2</v>
      </c>
      <c r="H2460" t="s">
        <v>40</v>
      </c>
      <c r="I2460" t="s">
        <v>29</v>
      </c>
      <c r="J2460">
        <v>10009178002</v>
      </c>
      <c r="K2460" s="19">
        <v>22</v>
      </c>
    </row>
    <row r="2461" spans="1:11" hidden="1" x14ac:dyDescent="0.35">
      <c r="A2461" t="s">
        <v>233</v>
      </c>
      <c r="B2461">
        <v>2018</v>
      </c>
      <c r="C2461" s="10">
        <v>43120</v>
      </c>
      <c r="D2461" t="s">
        <v>140</v>
      </c>
      <c r="E2461" t="s">
        <v>91</v>
      </c>
      <c r="F2461">
        <v>3</v>
      </c>
      <c r="G2461">
        <v>3</v>
      </c>
      <c r="H2461" t="s">
        <v>283</v>
      </c>
      <c r="I2461" t="s">
        <v>284</v>
      </c>
      <c r="J2461">
        <v>10006319633</v>
      </c>
      <c r="K2461" s="19">
        <v>28.1</v>
      </c>
    </row>
    <row r="2462" spans="1:11" hidden="1" x14ac:dyDescent="0.35">
      <c r="A2462" t="s">
        <v>233</v>
      </c>
      <c r="B2462">
        <v>2018</v>
      </c>
      <c r="C2462" s="10">
        <v>43120</v>
      </c>
      <c r="D2462" t="s">
        <v>140</v>
      </c>
      <c r="E2462" t="s">
        <v>91</v>
      </c>
      <c r="F2462">
        <v>3</v>
      </c>
      <c r="G2462">
        <v>4</v>
      </c>
      <c r="H2462" t="s">
        <v>186</v>
      </c>
      <c r="I2462" t="s">
        <v>95</v>
      </c>
      <c r="J2462">
        <v>10009181032</v>
      </c>
      <c r="K2462" s="19">
        <v>23</v>
      </c>
    </row>
    <row r="2463" spans="1:11" hidden="1" x14ac:dyDescent="0.35">
      <c r="A2463" t="s">
        <v>233</v>
      </c>
      <c r="B2463">
        <v>2018</v>
      </c>
      <c r="C2463" s="10">
        <v>43120</v>
      </c>
      <c r="D2463" t="s">
        <v>140</v>
      </c>
      <c r="E2463" t="s">
        <v>91</v>
      </c>
      <c r="F2463">
        <v>3</v>
      </c>
      <c r="G2463">
        <v>5</v>
      </c>
      <c r="H2463" t="s">
        <v>304</v>
      </c>
      <c r="I2463" t="s">
        <v>33</v>
      </c>
      <c r="J2463">
        <v>10009821131</v>
      </c>
      <c r="K2463" s="19">
        <v>19.7</v>
      </c>
    </row>
    <row r="2464" spans="1:11" hidden="1" x14ac:dyDescent="0.35">
      <c r="A2464" t="s">
        <v>233</v>
      </c>
      <c r="B2464">
        <v>2018</v>
      </c>
      <c r="C2464" s="10">
        <v>43120</v>
      </c>
      <c r="D2464" t="s">
        <v>140</v>
      </c>
      <c r="E2464" t="s">
        <v>91</v>
      </c>
      <c r="F2464">
        <v>3</v>
      </c>
      <c r="G2464">
        <v>6</v>
      </c>
      <c r="H2464" t="s">
        <v>319</v>
      </c>
      <c r="I2464" t="s">
        <v>25</v>
      </c>
      <c r="J2464">
        <v>10007508083</v>
      </c>
      <c r="K2464" s="19">
        <v>24.4</v>
      </c>
    </row>
    <row r="2465" spans="1:11" hidden="1" x14ac:dyDescent="0.35">
      <c r="A2465" t="s">
        <v>233</v>
      </c>
      <c r="B2465">
        <v>2018</v>
      </c>
      <c r="C2465" s="10">
        <v>43120</v>
      </c>
      <c r="D2465" t="s">
        <v>140</v>
      </c>
      <c r="E2465" t="s">
        <v>117</v>
      </c>
      <c r="F2465">
        <v>1</v>
      </c>
      <c r="G2465">
        <v>1</v>
      </c>
      <c r="H2465" t="s">
        <v>304</v>
      </c>
      <c r="I2465" t="s">
        <v>33</v>
      </c>
      <c r="J2465">
        <v>10009821131</v>
      </c>
      <c r="K2465" s="19">
        <v>19.7</v>
      </c>
    </row>
    <row r="2466" spans="1:11" hidden="1" x14ac:dyDescent="0.35">
      <c r="A2466" t="s">
        <v>233</v>
      </c>
      <c r="B2466">
        <v>2018</v>
      </c>
      <c r="C2466" s="10">
        <v>43120</v>
      </c>
      <c r="D2466" t="s">
        <v>140</v>
      </c>
      <c r="E2466" t="s">
        <v>117</v>
      </c>
      <c r="F2466">
        <v>1</v>
      </c>
      <c r="G2466">
        <v>2</v>
      </c>
      <c r="H2466" t="s">
        <v>174</v>
      </c>
      <c r="I2466" t="s">
        <v>37</v>
      </c>
      <c r="J2466">
        <v>10006552534</v>
      </c>
      <c r="K2466" s="19">
        <v>27.7</v>
      </c>
    </row>
    <row r="2467" spans="1:11" hidden="1" x14ac:dyDescent="0.35">
      <c r="A2467" t="s">
        <v>233</v>
      </c>
      <c r="B2467">
        <v>2018</v>
      </c>
      <c r="C2467" s="10">
        <v>43120</v>
      </c>
      <c r="D2467" t="s">
        <v>140</v>
      </c>
      <c r="E2467" t="s">
        <v>117</v>
      </c>
      <c r="F2467">
        <v>1</v>
      </c>
      <c r="G2467">
        <v>3</v>
      </c>
      <c r="H2467" t="s">
        <v>211</v>
      </c>
      <c r="I2467" t="s">
        <v>212</v>
      </c>
      <c r="J2467">
        <v>10010608447</v>
      </c>
      <c r="K2467" s="19">
        <v>20.6</v>
      </c>
    </row>
    <row r="2468" spans="1:11" hidden="1" x14ac:dyDescent="0.35">
      <c r="A2468" t="s">
        <v>233</v>
      </c>
      <c r="B2468">
        <v>2018</v>
      </c>
      <c r="C2468" s="10">
        <v>43120</v>
      </c>
      <c r="D2468" t="s">
        <v>140</v>
      </c>
      <c r="E2468" t="s">
        <v>117</v>
      </c>
      <c r="F2468">
        <v>1</v>
      </c>
      <c r="G2468">
        <v>4</v>
      </c>
      <c r="H2468" t="s">
        <v>186</v>
      </c>
      <c r="I2468" t="s">
        <v>95</v>
      </c>
      <c r="J2468">
        <v>10009181032</v>
      </c>
      <c r="K2468" s="19">
        <v>23</v>
      </c>
    </row>
    <row r="2469" spans="1:11" hidden="1" x14ac:dyDescent="0.35">
      <c r="A2469" t="s">
        <v>233</v>
      </c>
      <c r="B2469">
        <v>2018</v>
      </c>
      <c r="C2469" s="10">
        <v>43120</v>
      </c>
      <c r="D2469" t="s">
        <v>140</v>
      </c>
      <c r="E2469" t="s">
        <v>117</v>
      </c>
      <c r="F2469">
        <v>1</v>
      </c>
      <c r="G2469">
        <v>5</v>
      </c>
      <c r="H2469" t="s">
        <v>210</v>
      </c>
      <c r="I2469" t="s">
        <v>188</v>
      </c>
      <c r="J2469">
        <v>10009049979</v>
      </c>
      <c r="K2469" s="19">
        <v>22.8</v>
      </c>
    </row>
    <row r="2470" spans="1:11" hidden="1" x14ac:dyDescent="0.35">
      <c r="A2470" t="s">
        <v>233</v>
      </c>
      <c r="B2470">
        <v>2018</v>
      </c>
      <c r="C2470" s="10">
        <v>43120</v>
      </c>
      <c r="D2470" t="s">
        <v>140</v>
      </c>
      <c r="E2470" t="s">
        <v>117</v>
      </c>
      <c r="F2470">
        <v>1</v>
      </c>
      <c r="G2470">
        <v>6</v>
      </c>
      <c r="H2470" t="s">
        <v>293</v>
      </c>
      <c r="I2470" t="s">
        <v>25</v>
      </c>
      <c r="J2470">
        <v>10006108051</v>
      </c>
      <c r="K2470" s="19">
        <v>29.1</v>
      </c>
    </row>
    <row r="2471" spans="1:11" hidden="1" x14ac:dyDescent="0.35">
      <c r="A2471" t="s">
        <v>233</v>
      </c>
      <c r="B2471">
        <v>2018</v>
      </c>
      <c r="C2471" s="10">
        <v>43120</v>
      </c>
      <c r="D2471" t="s">
        <v>140</v>
      </c>
      <c r="E2471" t="s">
        <v>117</v>
      </c>
      <c r="F2471">
        <v>2</v>
      </c>
      <c r="G2471">
        <v>1</v>
      </c>
      <c r="H2471" t="s">
        <v>48</v>
      </c>
      <c r="I2471" t="s">
        <v>27</v>
      </c>
      <c r="J2471">
        <v>10005930724</v>
      </c>
      <c r="K2471" s="19">
        <v>27.2</v>
      </c>
    </row>
    <row r="2472" spans="1:11" hidden="1" x14ac:dyDescent="0.35">
      <c r="A2472" t="s">
        <v>233</v>
      </c>
      <c r="B2472">
        <v>2018</v>
      </c>
      <c r="C2472" s="10">
        <v>43120</v>
      </c>
      <c r="D2472" t="s">
        <v>140</v>
      </c>
      <c r="E2472" t="s">
        <v>117</v>
      </c>
      <c r="F2472">
        <v>2</v>
      </c>
      <c r="G2472">
        <v>2</v>
      </c>
      <c r="H2472" t="s">
        <v>103</v>
      </c>
      <c r="I2472" t="s">
        <v>104</v>
      </c>
      <c r="J2472">
        <v>10009010876</v>
      </c>
      <c r="K2472" s="19">
        <v>24</v>
      </c>
    </row>
    <row r="2473" spans="1:11" hidden="1" x14ac:dyDescent="0.35">
      <c r="A2473" t="s">
        <v>233</v>
      </c>
      <c r="B2473">
        <v>2018</v>
      </c>
      <c r="C2473" s="10">
        <v>43120</v>
      </c>
      <c r="D2473" t="s">
        <v>140</v>
      </c>
      <c r="E2473" t="s">
        <v>117</v>
      </c>
      <c r="F2473">
        <v>2</v>
      </c>
      <c r="G2473">
        <v>3</v>
      </c>
      <c r="H2473" t="s">
        <v>318</v>
      </c>
      <c r="I2473" t="s">
        <v>42</v>
      </c>
      <c r="J2473">
        <v>10009175574</v>
      </c>
      <c r="K2473" s="19">
        <v>21.8</v>
      </c>
    </row>
    <row r="2474" spans="1:11" hidden="1" x14ac:dyDescent="0.35">
      <c r="A2474" t="s">
        <v>233</v>
      </c>
      <c r="B2474">
        <v>2018</v>
      </c>
      <c r="C2474" s="10">
        <v>43120</v>
      </c>
      <c r="D2474" t="s">
        <v>140</v>
      </c>
      <c r="E2474" t="s">
        <v>117</v>
      </c>
      <c r="F2474">
        <v>2</v>
      </c>
      <c r="G2474">
        <v>4</v>
      </c>
      <c r="H2474" t="s">
        <v>319</v>
      </c>
      <c r="I2474" t="s">
        <v>25</v>
      </c>
      <c r="J2474">
        <v>10007508083</v>
      </c>
      <c r="K2474" s="19">
        <v>24.4</v>
      </c>
    </row>
    <row r="2475" spans="1:11" hidden="1" x14ac:dyDescent="0.35">
      <c r="A2475" t="s">
        <v>233</v>
      </c>
      <c r="B2475">
        <v>2018</v>
      </c>
      <c r="C2475" s="10">
        <v>43120</v>
      </c>
      <c r="D2475" t="s">
        <v>140</v>
      </c>
      <c r="E2475" t="s">
        <v>117</v>
      </c>
      <c r="F2475">
        <v>2</v>
      </c>
      <c r="G2475">
        <v>5</v>
      </c>
      <c r="H2475" t="s">
        <v>290</v>
      </c>
      <c r="I2475" t="s">
        <v>212</v>
      </c>
      <c r="J2475">
        <v>10006137252</v>
      </c>
      <c r="K2475" s="19">
        <v>27.8</v>
      </c>
    </row>
    <row r="2476" spans="1:11" hidden="1" x14ac:dyDescent="0.35">
      <c r="A2476" t="s">
        <v>233</v>
      </c>
      <c r="B2476">
        <v>2018</v>
      </c>
      <c r="C2476" s="10">
        <v>43120</v>
      </c>
      <c r="D2476" t="s">
        <v>140</v>
      </c>
      <c r="E2476" t="s">
        <v>117</v>
      </c>
      <c r="F2476">
        <v>2</v>
      </c>
      <c r="G2476">
        <v>6</v>
      </c>
      <c r="H2476" t="s">
        <v>283</v>
      </c>
      <c r="I2476" t="s">
        <v>284</v>
      </c>
      <c r="J2476">
        <v>10006319633</v>
      </c>
      <c r="K2476" s="19">
        <v>28.1</v>
      </c>
    </row>
    <row r="2477" spans="1:11" hidden="1" x14ac:dyDescent="0.35">
      <c r="A2477" t="s">
        <v>233</v>
      </c>
      <c r="B2477">
        <v>2018</v>
      </c>
      <c r="C2477" s="10">
        <v>43120</v>
      </c>
      <c r="D2477" t="s">
        <v>140</v>
      </c>
      <c r="E2477" t="s">
        <v>119</v>
      </c>
      <c r="F2477">
        <v>1</v>
      </c>
      <c r="G2477">
        <v>1</v>
      </c>
      <c r="H2477" t="s">
        <v>304</v>
      </c>
      <c r="I2477" t="s">
        <v>33</v>
      </c>
      <c r="J2477">
        <v>10009821131</v>
      </c>
      <c r="K2477" s="19">
        <v>19.7</v>
      </c>
    </row>
    <row r="2478" spans="1:11" hidden="1" x14ac:dyDescent="0.35">
      <c r="A2478" t="s">
        <v>233</v>
      </c>
      <c r="B2478">
        <v>2018</v>
      </c>
      <c r="C2478" s="10">
        <v>43120</v>
      </c>
      <c r="D2478" t="s">
        <v>140</v>
      </c>
      <c r="E2478" t="s">
        <v>119</v>
      </c>
      <c r="F2478">
        <v>1</v>
      </c>
      <c r="G2478">
        <v>2</v>
      </c>
      <c r="H2478" t="s">
        <v>218</v>
      </c>
      <c r="I2478" t="s">
        <v>46</v>
      </c>
      <c r="J2478">
        <v>10006902239</v>
      </c>
      <c r="K2478" s="19">
        <v>26.5</v>
      </c>
    </row>
    <row r="2479" spans="1:11" hidden="1" x14ac:dyDescent="0.35">
      <c r="A2479" t="s">
        <v>233</v>
      </c>
      <c r="B2479">
        <v>2018</v>
      </c>
      <c r="C2479" s="10">
        <v>43120</v>
      </c>
      <c r="D2479" t="s">
        <v>140</v>
      </c>
      <c r="E2479" t="s">
        <v>119</v>
      </c>
      <c r="F2479">
        <v>1</v>
      </c>
      <c r="G2479">
        <v>3</v>
      </c>
      <c r="H2479" t="s">
        <v>40</v>
      </c>
      <c r="I2479" t="s">
        <v>29</v>
      </c>
      <c r="J2479">
        <v>10009178002</v>
      </c>
      <c r="K2479" s="19">
        <v>22</v>
      </c>
    </row>
    <row r="2480" spans="1:11" hidden="1" x14ac:dyDescent="0.35">
      <c r="A2480" t="s">
        <v>233</v>
      </c>
      <c r="B2480">
        <v>2018</v>
      </c>
      <c r="C2480" s="10">
        <v>43120</v>
      </c>
      <c r="D2480" t="s">
        <v>140</v>
      </c>
      <c r="E2480" t="s">
        <v>119</v>
      </c>
      <c r="F2480">
        <v>1</v>
      </c>
      <c r="G2480">
        <v>4</v>
      </c>
      <c r="H2480" t="s">
        <v>211</v>
      </c>
      <c r="I2480" t="s">
        <v>212</v>
      </c>
      <c r="J2480">
        <v>10010608447</v>
      </c>
      <c r="K2480" s="19">
        <v>20.6</v>
      </c>
    </row>
    <row r="2481" spans="1:11" hidden="1" x14ac:dyDescent="0.35">
      <c r="A2481" t="s">
        <v>233</v>
      </c>
      <c r="B2481">
        <v>2018</v>
      </c>
      <c r="C2481" s="10">
        <v>43120</v>
      </c>
      <c r="D2481" t="s">
        <v>140</v>
      </c>
      <c r="E2481" t="s">
        <v>119</v>
      </c>
      <c r="F2481">
        <v>1</v>
      </c>
      <c r="G2481">
        <v>5</v>
      </c>
      <c r="H2481" t="s">
        <v>174</v>
      </c>
      <c r="I2481" t="s">
        <v>37</v>
      </c>
      <c r="J2481">
        <v>10006552534</v>
      </c>
      <c r="K2481" s="19">
        <v>27.7</v>
      </c>
    </row>
    <row r="2482" spans="1:11" hidden="1" x14ac:dyDescent="0.35">
      <c r="A2482" t="s">
        <v>233</v>
      </c>
      <c r="B2482">
        <v>2018</v>
      </c>
      <c r="C2482" s="10">
        <v>43120</v>
      </c>
      <c r="D2482" t="s">
        <v>140</v>
      </c>
      <c r="E2482" t="s">
        <v>119</v>
      </c>
      <c r="F2482">
        <v>1</v>
      </c>
      <c r="G2482">
        <v>6</v>
      </c>
      <c r="H2482" t="s">
        <v>157</v>
      </c>
      <c r="I2482" t="s">
        <v>142</v>
      </c>
      <c r="J2482">
        <v>10006063086</v>
      </c>
      <c r="K2482" s="19">
        <v>27.9</v>
      </c>
    </row>
    <row r="2483" spans="1:11" hidden="1" x14ac:dyDescent="0.35">
      <c r="A2483" t="s">
        <v>233</v>
      </c>
      <c r="B2483">
        <v>2018</v>
      </c>
      <c r="C2483" s="10">
        <v>43120</v>
      </c>
      <c r="D2483" t="s">
        <v>140</v>
      </c>
      <c r="E2483" t="s">
        <v>119</v>
      </c>
      <c r="F2483">
        <v>2</v>
      </c>
      <c r="G2483">
        <v>1</v>
      </c>
      <c r="H2483" t="s">
        <v>200</v>
      </c>
      <c r="I2483" t="s">
        <v>23</v>
      </c>
      <c r="J2483">
        <v>10006900421</v>
      </c>
      <c r="K2483" s="19">
        <v>25.1</v>
      </c>
    </row>
    <row r="2484" spans="1:11" hidden="1" x14ac:dyDescent="0.35">
      <c r="A2484" t="s">
        <v>233</v>
      </c>
      <c r="B2484">
        <v>2018</v>
      </c>
      <c r="C2484" s="10">
        <v>43120</v>
      </c>
      <c r="D2484" t="s">
        <v>140</v>
      </c>
      <c r="E2484" t="s">
        <v>119</v>
      </c>
      <c r="F2484">
        <v>2</v>
      </c>
      <c r="G2484">
        <v>2</v>
      </c>
      <c r="H2484" t="s">
        <v>306</v>
      </c>
      <c r="I2484" t="s">
        <v>113</v>
      </c>
      <c r="J2484">
        <v>10006898300</v>
      </c>
      <c r="K2484" s="19">
        <v>25.4</v>
      </c>
    </row>
    <row r="2485" spans="1:11" hidden="1" x14ac:dyDescent="0.35">
      <c r="A2485" t="s">
        <v>233</v>
      </c>
      <c r="B2485">
        <v>2018</v>
      </c>
      <c r="C2485" s="10">
        <v>43120</v>
      </c>
      <c r="D2485" t="s">
        <v>140</v>
      </c>
      <c r="E2485" t="s">
        <v>119</v>
      </c>
      <c r="F2485">
        <v>2</v>
      </c>
      <c r="G2485">
        <v>3</v>
      </c>
      <c r="H2485" t="s">
        <v>103</v>
      </c>
      <c r="I2485" t="s">
        <v>104</v>
      </c>
      <c r="J2485">
        <v>10009010876</v>
      </c>
      <c r="K2485" s="19">
        <v>24</v>
      </c>
    </row>
    <row r="2486" spans="1:11" hidden="1" x14ac:dyDescent="0.35">
      <c r="A2486" t="s">
        <v>233</v>
      </c>
      <c r="B2486">
        <v>2018</v>
      </c>
      <c r="C2486" s="10">
        <v>43120</v>
      </c>
      <c r="D2486" t="s">
        <v>140</v>
      </c>
      <c r="E2486" t="s">
        <v>119</v>
      </c>
      <c r="F2486">
        <v>2</v>
      </c>
      <c r="G2486">
        <v>4</v>
      </c>
      <c r="H2486" t="s">
        <v>318</v>
      </c>
      <c r="I2486" t="s">
        <v>42</v>
      </c>
      <c r="J2486">
        <v>10009175574</v>
      </c>
      <c r="K2486" s="19">
        <v>21.8</v>
      </c>
    </row>
    <row r="2487" spans="1:11" hidden="1" x14ac:dyDescent="0.35">
      <c r="A2487" t="s">
        <v>233</v>
      </c>
      <c r="B2487">
        <v>2018</v>
      </c>
      <c r="C2487" s="10">
        <v>43120</v>
      </c>
      <c r="D2487" t="s">
        <v>140</v>
      </c>
      <c r="E2487" t="s">
        <v>119</v>
      </c>
      <c r="F2487">
        <v>2</v>
      </c>
      <c r="G2487">
        <v>5</v>
      </c>
      <c r="H2487" t="s">
        <v>209</v>
      </c>
      <c r="I2487" t="s">
        <v>198</v>
      </c>
      <c r="J2487">
        <v>10007772108</v>
      </c>
      <c r="K2487" s="19">
        <v>22.9</v>
      </c>
    </row>
    <row r="2488" spans="1:11" hidden="1" x14ac:dyDescent="0.35">
      <c r="A2488" t="s">
        <v>233</v>
      </c>
      <c r="B2488">
        <v>2018</v>
      </c>
      <c r="C2488" s="10">
        <v>43120</v>
      </c>
      <c r="D2488" t="s">
        <v>140</v>
      </c>
      <c r="E2488" t="s">
        <v>119</v>
      </c>
      <c r="F2488">
        <v>2</v>
      </c>
      <c r="G2488">
        <v>6</v>
      </c>
      <c r="H2488" t="s">
        <v>48</v>
      </c>
      <c r="I2488" t="s">
        <v>27</v>
      </c>
      <c r="J2488">
        <v>10005930724</v>
      </c>
      <c r="K2488" s="19">
        <v>27.2</v>
      </c>
    </row>
    <row r="2489" spans="1:11" hidden="1" x14ac:dyDescent="0.35">
      <c r="A2489" t="s">
        <v>233</v>
      </c>
      <c r="B2489">
        <v>2018</v>
      </c>
      <c r="C2489" s="10">
        <v>43120</v>
      </c>
      <c r="D2489" t="s">
        <v>140</v>
      </c>
      <c r="E2489" t="s">
        <v>121</v>
      </c>
      <c r="F2489">
        <v>1</v>
      </c>
      <c r="G2489">
        <v>1</v>
      </c>
      <c r="H2489" t="s">
        <v>200</v>
      </c>
      <c r="I2489" t="s">
        <v>23</v>
      </c>
      <c r="J2489">
        <v>10006900421</v>
      </c>
      <c r="K2489" s="19">
        <v>25.1</v>
      </c>
    </row>
    <row r="2490" spans="1:11" hidden="1" x14ac:dyDescent="0.35">
      <c r="A2490" t="s">
        <v>233</v>
      </c>
      <c r="B2490">
        <v>2018</v>
      </c>
      <c r="C2490" s="10">
        <v>43120</v>
      </c>
      <c r="D2490" t="s">
        <v>140</v>
      </c>
      <c r="E2490" t="s">
        <v>121</v>
      </c>
      <c r="F2490">
        <v>1</v>
      </c>
      <c r="G2490">
        <v>2</v>
      </c>
      <c r="H2490" t="s">
        <v>304</v>
      </c>
      <c r="I2490" t="s">
        <v>33</v>
      </c>
      <c r="J2490">
        <v>10009821131</v>
      </c>
      <c r="K2490" s="19">
        <v>19.7</v>
      </c>
    </row>
    <row r="2491" spans="1:11" hidden="1" x14ac:dyDescent="0.35">
      <c r="A2491" t="s">
        <v>233</v>
      </c>
      <c r="B2491">
        <v>2018</v>
      </c>
      <c r="C2491" s="10">
        <v>43120</v>
      </c>
      <c r="D2491" t="s">
        <v>140</v>
      </c>
      <c r="E2491" t="s">
        <v>121</v>
      </c>
      <c r="F2491">
        <v>1</v>
      </c>
      <c r="G2491">
        <v>3</v>
      </c>
      <c r="H2491" t="s">
        <v>306</v>
      </c>
      <c r="I2491" t="s">
        <v>113</v>
      </c>
      <c r="J2491">
        <v>10006898300</v>
      </c>
      <c r="K2491" s="19">
        <v>25.4</v>
      </c>
    </row>
    <row r="2492" spans="1:11" hidden="1" x14ac:dyDescent="0.35">
      <c r="A2492" t="s">
        <v>233</v>
      </c>
      <c r="B2492">
        <v>2018</v>
      </c>
      <c r="C2492" s="10">
        <v>43120</v>
      </c>
      <c r="D2492" t="s">
        <v>140</v>
      </c>
      <c r="E2492" t="s">
        <v>121</v>
      </c>
      <c r="F2492">
        <v>1</v>
      </c>
      <c r="G2492">
        <v>4</v>
      </c>
      <c r="H2492" t="s">
        <v>40</v>
      </c>
      <c r="I2492" t="s">
        <v>29</v>
      </c>
      <c r="J2492">
        <v>10009178002</v>
      </c>
      <c r="K2492" s="19">
        <v>22</v>
      </c>
    </row>
    <row r="2493" spans="1:11" hidden="1" x14ac:dyDescent="0.35">
      <c r="A2493" t="s">
        <v>233</v>
      </c>
      <c r="B2493">
        <v>2018</v>
      </c>
      <c r="C2493" s="10">
        <v>43120</v>
      </c>
      <c r="D2493" t="s">
        <v>140</v>
      </c>
      <c r="E2493" t="s">
        <v>121</v>
      </c>
      <c r="F2493">
        <v>1</v>
      </c>
      <c r="G2493">
        <v>5</v>
      </c>
      <c r="H2493" t="s">
        <v>103</v>
      </c>
      <c r="I2493" t="s">
        <v>104</v>
      </c>
      <c r="J2493">
        <v>10009010876</v>
      </c>
      <c r="K2493" s="19">
        <v>24</v>
      </c>
    </row>
    <row r="2494" spans="1:11" hidden="1" x14ac:dyDescent="0.35">
      <c r="A2494" t="s">
        <v>233</v>
      </c>
      <c r="B2494">
        <v>2018</v>
      </c>
      <c r="C2494" s="10">
        <v>43120</v>
      </c>
      <c r="D2494" t="s">
        <v>140</v>
      </c>
      <c r="E2494" t="s">
        <v>121</v>
      </c>
      <c r="F2494">
        <v>1</v>
      </c>
      <c r="G2494">
        <v>6</v>
      </c>
      <c r="H2494" t="s">
        <v>218</v>
      </c>
      <c r="I2494" t="s">
        <v>46</v>
      </c>
      <c r="J2494">
        <v>10006902239</v>
      </c>
      <c r="K2494" s="19">
        <v>26.5</v>
      </c>
    </row>
    <row r="2495" spans="1:11" hidden="1" x14ac:dyDescent="0.35">
      <c r="A2495" t="s">
        <v>233</v>
      </c>
      <c r="B2495">
        <v>2018</v>
      </c>
      <c r="C2495" s="10">
        <v>43120</v>
      </c>
      <c r="D2495" t="s">
        <v>140</v>
      </c>
      <c r="E2495" t="s">
        <v>121</v>
      </c>
      <c r="F2495">
        <v>2</v>
      </c>
      <c r="G2495">
        <v>1</v>
      </c>
      <c r="H2495" t="s">
        <v>209</v>
      </c>
      <c r="I2495" t="s">
        <v>198</v>
      </c>
      <c r="J2495">
        <v>10007772108</v>
      </c>
      <c r="K2495" s="19">
        <v>22.9</v>
      </c>
    </row>
    <row r="2496" spans="1:11" hidden="1" x14ac:dyDescent="0.35">
      <c r="A2496" t="s">
        <v>233</v>
      </c>
      <c r="B2496">
        <v>2018</v>
      </c>
      <c r="C2496" s="10">
        <v>43120</v>
      </c>
      <c r="D2496" t="s">
        <v>140</v>
      </c>
      <c r="E2496" t="s">
        <v>121</v>
      </c>
      <c r="F2496">
        <v>2</v>
      </c>
      <c r="G2496">
        <v>2</v>
      </c>
      <c r="H2496" t="s">
        <v>174</v>
      </c>
      <c r="I2496" t="s">
        <v>37</v>
      </c>
      <c r="J2496">
        <v>10006552534</v>
      </c>
      <c r="K2496" s="19">
        <v>27.7</v>
      </c>
    </row>
    <row r="2497" spans="1:11" hidden="1" x14ac:dyDescent="0.35">
      <c r="A2497" t="s">
        <v>233</v>
      </c>
      <c r="B2497">
        <v>2018</v>
      </c>
      <c r="C2497" s="10">
        <v>43120</v>
      </c>
      <c r="D2497" t="s">
        <v>140</v>
      </c>
      <c r="E2497" t="s">
        <v>121</v>
      </c>
      <c r="F2497">
        <v>2</v>
      </c>
      <c r="G2497">
        <v>3</v>
      </c>
      <c r="H2497" t="s">
        <v>211</v>
      </c>
      <c r="I2497" t="s">
        <v>212</v>
      </c>
      <c r="J2497">
        <v>10010608447</v>
      </c>
      <c r="K2497" s="19">
        <v>20.6</v>
      </c>
    </row>
    <row r="2498" spans="1:11" hidden="1" x14ac:dyDescent="0.35">
      <c r="A2498" t="s">
        <v>233</v>
      </c>
      <c r="B2498">
        <v>2018</v>
      </c>
      <c r="C2498" s="10">
        <v>43120</v>
      </c>
      <c r="D2498" t="s">
        <v>140</v>
      </c>
      <c r="E2498" t="s">
        <v>121</v>
      </c>
      <c r="F2498">
        <v>2</v>
      </c>
      <c r="G2498">
        <v>4</v>
      </c>
      <c r="H2498" t="s">
        <v>157</v>
      </c>
      <c r="I2498" t="s">
        <v>142</v>
      </c>
      <c r="J2498">
        <v>10006063086</v>
      </c>
      <c r="K2498" s="19">
        <v>27.9</v>
      </c>
    </row>
    <row r="2499" spans="1:11" hidden="1" x14ac:dyDescent="0.35">
      <c r="A2499" t="s">
        <v>233</v>
      </c>
      <c r="B2499">
        <v>2018</v>
      </c>
      <c r="C2499" s="10">
        <v>43120</v>
      </c>
      <c r="D2499" t="s">
        <v>140</v>
      </c>
      <c r="E2499" t="s">
        <v>121</v>
      </c>
      <c r="F2499">
        <v>2</v>
      </c>
      <c r="G2499">
        <v>5</v>
      </c>
      <c r="H2499" t="s">
        <v>48</v>
      </c>
      <c r="I2499" t="s">
        <v>27</v>
      </c>
      <c r="J2499">
        <v>10005930724</v>
      </c>
      <c r="K2499" s="19">
        <v>27.2</v>
      </c>
    </row>
    <row r="2500" spans="1:11" hidden="1" x14ac:dyDescent="0.35">
      <c r="A2500" t="s">
        <v>233</v>
      </c>
      <c r="B2500">
        <v>2018</v>
      </c>
      <c r="C2500" s="10">
        <v>43120</v>
      </c>
      <c r="D2500" t="s">
        <v>140</v>
      </c>
      <c r="E2500" t="s">
        <v>121</v>
      </c>
      <c r="F2500">
        <v>2</v>
      </c>
      <c r="G2500">
        <v>6</v>
      </c>
      <c r="H2500" t="s">
        <v>318</v>
      </c>
      <c r="I2500" t="s">
        <v>42</v>
      </c>
      <c r="J2500">
        <v>10009175574</v>
      </c>
      <c r="K2500" s="19">
        <v>21.8</v>
      </c>
    </row>
    <row r="2501" spans="1:11" hidden="1" x14ac:dyDescent="0.35">
      <c r="A2501" t="s">
        <v>320</v>
      </c>
      <c r="B2501">
        <v>2018</v>
      </c>
      <c r="C2501" s="10">
        <v>43078</v>
      </c>
      <c r="D2501" t="s">
        <v>140</v>
      </c>
      <c r="E2501" t="s">
        <v>91</v>
      </c>
      <c r="F2501">
        <v>1</v>
      </c>
      <c r="G2501">
        <v>1</v>
      </c>
      <c r="H2501" t="s">
        <v>195</v>
      </c>
      <c r="I2501" t="s">
        <v>31</v>
      </c>
      <c r="J2501">
        <v>10005964470</v>
      </c>
      <c r="K2501" s="19">
        <v>28.7</v>
      </c>
    </row>
    <row r="2502" spans="1:11" hidden="1" x14ac:dyDescent="0.35">
      <c r="A2502" t="s">
        <v>320</v>
      </c>
      <c r="B2502">
        <v>2018</v>
      </c>
      <c r="C2502" s="10">
        <v>43078</v>
      </c>
      <c r="D2502" t="s">
        <v>140</v>
      </c>
      <c r="E2502" t="s">
        <v>91</v>
      </c>
      <c r="F2502">
        <v>1</v>
      </c>
      <c r="G2502">
        <v>2</v>
      </c>
      <c r="H2502" t="s">
        <v>203</v>
      </c>
      <c r="I2502" t="s">
        <v>198</v>
      </c>
      <c r="J2502">
        <v>10051694112</v>
      </c>
      <c r="K2502" s="19">
        <v>30.9</v>
      </c>
    </row>
    <row r="2503" spans="1:11" hidden="1" x14ac:dyDescent="0.35">
      <c r="A2503" t="s">
        <v>320</v>
      </c>
      <c r="B2503">
        <v>2018</v>
      </c>
      <c r="C2503" s="10">
        <v>43078</v>
      </c>
      <c r="D2503" t="s">
        <v>140</v>
      </c>
      <c r="E2503" t="s">
        <v>91</v>
      </c>
      <c r="F2503">
        <v>1</v>
      </c>
      <c r="G2503">
        <v>3</v>
      </c>
      <c r="H2503" t="s">
        <v>158</v>
      </c>
      <c r="I2503" t="s">
        <v>145</v>
      </c>
      <c r="J2503">
        <v>10010894696</v>
      </c>
      <c r="K2503" s="19">
        <v>31.6</v>
      </c>
    </row>
    <row r="2504" spans="1:11" hidden="1" x14ac:dyDescent="0.35">
      <c r="A2504" t="s">
        <v>320</v>
      </c>
      <c r="B2504">
        <v>2018</v>
      </c>
      <c r="C2504" s="10">
        <v>43078</v>
      </c>
      <c r="D2504" t="s">
        <v>140</v>
      </c>
      <c r="E2504" t="s">
        <v>91</v>
      </c>
      <c r="F2504">
        <v>1</v>
      </c>
      <c r="G2504">
        <v>4</v>
      </c>
      <c r="H2504" t="s">
        <v>289</v>
      </c>
      <c r="I2504" t="s">
        <v>207</v>
      </c>
      <c r="J2504">
        <v>10002418415</v>
      </c>
      <c r="K2504" s="19">
        <v>35.299999999999997</v>
      </c>
    </row>
    <row r="2505" spans="1:11" hidden="1" x14ac:dyDescent="0.35">
      <c r="A2505" t="s">
        <v>320</v>
      </c>
      <c r="B2505">
        <v>2018</v>
      </c>
      <c r="C2505" s="10">
        <v>43078</v>
      </c>
      <c r="D2505" t="s">
        <v>140</v>
      </c>
      <c r="E2505" t="s">
        <v>91</v>
      </c>
      <c r="F2505">
        <v>1</v>
      </c>
      <c r="G2505">
        <v>5</v>
      </c>
      <c r="H2505" t="s">
        <v>306</v>
      </c>
      <c r="I2505" t="s">
        <v>113</v>
      </c>
      <c r="J2505">
        <v>10006898300</v>
      </c>
      <c r="K2505" s="19">
        <v>25.3</v>
      </c>
    </row>
    <row r="2506" spans="1:11" hidden="1" x14ac:dyDescent="0.35">
      <c r="A2506" t="s">
        <v>320</v>
      </c>
      <c r="B2506">
        <v>2018</v>
      </c>
      <c r="C2506" s="10">
        <v>43078</v>
      </c>
      <c r="D2506" t="s">
        <v>140</v>
      </c>
      <c r="E2506" t="s">
        <v>91</v>
      </c>
      <c r="F2506">
        <v>2</v>
      </c>
      <c r="G2506">
        <v>1</v>
      </c>
      <c r="H2506" t="s">
        <v>174</v>
      </c>
      <c r="I2506" t="s">
        <v>37</v>
      </c>
      <c r="J2506">
        <v>10006552534</v>
      </c>
      <c r="K2506" s="19">
        <v>27.6</v>
      </c>
    </row>
    <row r="2507" spans="1:11" hidden="1" x14ac:dyDescent="0.35">
      <c r="A2507" t="s">
        <v>320</v>
      </c>
      <c r="B2507">
        <v>2018</v>
      </c>
      <c r="C2507" s="10">
        <v>43078</v>
      </c>
      <c r="D2507" t="s">
        <v>140</v>
      </c>
      <c r="E2507" t="s">
        <v>91</v>
      </c>
      <c r="F2507">
        <v>2</v>
      </c>
      <c r="G2507">
        <v>2</v>
      </c>
      <c r="H2507" t="s">
        <v>294</v>
      </c>
      <c r="I2507" t="s">
        <v>27</v>
      </c>
      <c r="J2507">
        <v>10003011125</v>
      </c>
      <c r="K2507" s="19">
        <v>33.1</v>
      </c>
    </row>
    <row r="2508" spans="1:11" hidden="1" x14ac:dyDescent="0.35">
      <c r="A2508" t="s">
        <v>320</v>
      </c>
      <c r="B2508">
        <v>2018</v>
      </c>
      <c r="C2508" s="10">
        <v>43078</v>
      </c>
      <c r="D2508" t="s">
        <v>140</v>
      </c>
      <c r="E2508" t="s">
        <v>91</v>
      </c>
      <c r="F2508">
        <v>2</v>
      </c>
      <c r="G2508">
        <v>3</v>
      </c>
      <c r="H2508" t="s">
        <v>290</v>
      </c>
      <c r="I2508" t="s">
        <v>212</v>
      </c>
      <c r="J2508">
        <v>10006137252</v>
      </c>
      <c r="K2508" s="19">
        <v>27.7</v>
      </c>
    </row>
    <row r="2509" spans="1:11" hidden="1" x14ac:dyDescent="0.35">
      <c r="A2509" t="s">
        <v>320</v>
      </c>
      <c r="B2509">
        <v>2018</v>
      </c>
      <c r="C2509" s="10">
        <v>43078</v>
      </c>
      <c r="D2509" t="s">
        <v>140</v>
      </c>
      <c r="E2509" t="s">
        <v>91</v>
      </c>
      <c r="F2509">
        <v>2</v>
      </c>
      <c r="G2509">
        <v>4</v>
      </c>
      <c r="H2509" t="s">
        <v>257</v>
      </c>
      <c r="I2509" t="s">
        <v>31</v>
      </c>
      <c r="J2509">
        <v>10005964672</v>
      </c>
      <c r="K2509" s="19">
        <v>27.9</v>
      </c>
    </row>
    <row r="2510" spans="1:11" hidden="1" x14ac:dyDescent="0.35">
      <c r="A2510" t="s">
        <v>320</v>
      </c>
      <c r="B2510">
        <v>2018</v>
      </c>
      <c r="C2510" s="10">
        <v>43078</v>
      </c>
      <c r="D2510" t="s">
        <v>140</v>
      </c>
      <c r="E2510" t="s">
        <v>91</v>
      </c>
      <c r="F2510">
        <v>2</v>
      </c>
      <c r="G2510">
        <v>5</v>
      </c>
      <c r="H2510" t="s">
        <v>283</v>
      </c>
      <c r="I2510" t="s">
        <v>284</v>
      </c>
      <c r="J2510">
        <v>10006319633</v>
      </c>
      <c r="K2510" s="19">
        <v>28</v>
      </c>
    </row>
    <row r="2511" spans="1:11" hidden="1" x14ac:dyDescent="0.35">
      <c r="A2511" t="s">
        <v>320</v>
      </c>
      <c r="B2511">
        <v>2018</v>
      </c>
      <c r="C2511" s="10">
        <v>43078</v>
      </c>
      <c r="D2511" t="s">
        <v>140</v>
      </c>
      <c r="E2511" t="s">
        <v>91</v>
      </c>
      <c r="F2511">
        <v>2</v>
      </c>
      <c r="G2511">
        <v>6</v>
      </c>
      <c r="H2511" t="s">
        <v>183</v>
      </c>
      <c r="I2511" t="s">
        <v>33</v>
      </c>
      <c r="J2511">
        <v>10007212639</v>
      </c>
      <c r="K2511" s="19">
        <v>26.4</v>
      </c>
    </row>
    <row r="2512" spans="1:11" hidden="1" x14ac:dyDescent="0.35">
      <c r="A2512" t="s">
        <v>320</v>
      </c>
      <c r="B2512">
        <v>2018</v>
      </c>
      <c r="C2512" s="10">
        <v>43078</v>
      </c>
      <c r="D2512" t="s">
        <v>140</v>
      </c>
      <c r="E2512" t="s">
        <v>91</v>
      </c>
      <c r="F2512">
        <v>3</v>
      </c>
      <c r="G2512">
        <v>1</v>
      </c>
      <c r="H2512" t="s">
        <v>143</v>
      </c>
      <c r="I2512" t="s">
        <v>95</v>
      </c>
      <c r="J2512">
        <v>10009181234</v>
      </c>
      <c r="K2512" s="19">
        <v>22.7</v>
      </c>
    </row>
    <row r="2513" spans="1:11" hidden="1" x14ac:dyDescent="0.35">
      <c r="A2513" t="s">
        <v>320</v>
      </c>
      <c r="B2513">
        <v>2018</v>
      </c>
      <c r="C2513" s="10">
        <v>43078</v>
      </c>
      <c r="D2513" t="s">
        <v>140</v>
      </c>
      <c r="E2513" t="s">
        <v>91</v>
      </c>
      <c r="F2513">
        <v>3</v>
      </c>
      <c r="G2513">
        <v>2</v>
      </c>
      <c r="H2513" t="s">
        <v>213</v>
      </c>
      <c r="I2513" t="s">
        <v>42</v>
      </c>
      <c r="J2513">
        <v>10006422895</v>
      </c>
      <c r="K2513" s="19">
        <v>26.5</v>
      </c>
    </row>
    <row r="2514" spans="1:11" hidden="1" x14ac:dyDescent="0.35">
      <c r="A2514" t="s">
        <v>320</v>
      </c>
      <c r="B2514">
        <v>2018</v>
      </c>
      <c r="C2514" s="10">
        <v>43078</v>
      </c>
      <c r="D2514" t="s">
        <v>140</v>
      </c>
      <c r="E2514" t="s">
        <v>91</v>
      </c>
      <c r="F2514">
        <v>3</v>
      </c>
      <c r="G2514">
        <v>3</v>
      </c>
      <c r="H2514" t="s">
        <v>40</v>
      </c>
      <c r="I2514" t="s">
        <v>29</v>
      </c>
      <c r="J2514">
        <v>10009178002</v>
      </c>
      <c r="K2514" s="19">
        <v>21.9</v>
      </c>
    </row>
    <row r="2515" spans="1:11" hidden="1" x14ac:dyDescent="0.35">
      <c r="A2515" t="s">
        <v>320</v>
      </c>
      <c r="B2515">
        <v>2018</v>
      </c>
      <c r="C2515" s="10">
        <v>43078</v>
      </c>
      <c r="D2515" t="s">
        <v>140</v>
      </c>
      <c r="E2515" t="s">
        <v>91</v>
      </c>
      <c r="F2515">
        <v>3</v>
      </c>
      <c r="G2515">
        <v>4</v>
      </c>
      <c r="H2515" t="s">
        <v>321</v>
      </c>
      <c r="I2515" t="s">
        <v>52</v>
      </c>
      <c r="J2515">
        <v>10010648257</v>
      </c>
      <c r="K2515" s="19">
        <v>20.3</v>
      </c>
    </row>
    <row r="2516" spans="1:11" hidden="1" x14ac:dyDescent="0.35">
      <c r="A2516" t="s">
        <v>320</v>
      </c>
      <c r="B2516">
        <v>2018</v>
      </c>
      <c r="C2516" s="10">
        <v>43078</v>
      </c>
      <c r="D2516" t="s">
        <v>140</v>
      </c>
      <c r="E2516" t="s">
        <v>91</v>
      </c>
      <c r="F2516">
        <v>3</v>
      </c>
      <c r="G2516">
        <v>5</v>
      </c>
      <c r="H2516" t="s">
        <v>234</v>
      </c>
      <c r="I2516" t="s">
        <v>25</v>
      </c>
      <c r="J2516">
        <v>10006073493</v>
      </c>
      <c r="K2516" s="19">
        <v>28</v>
      </c>
    </row>
    <row r="2517" spans="1:11" hidden="1" x14ac:dyDescent="0.35">
      <c r="A2517" t="s">
        <v>320</v>
      </c>
      <c r="B2517">
        <v>2018</v>
      </c>
      <c r="C2517" s="10">
        <v>43078</v>
      </c>
      <c r="D2517" t="s">
        <v>140</v>
      </c>
      <c r="E2517" t="s">
        <v>91</v>
      </c>
      <c r="F2517">
        <v>3</v>
      </c>
      <c r="G2517">
        <v>6</v>
      </c>
      <c r="H2517" t="s">
        <v>287</v>
      </c>
      <c r="I2517" t="s">
        <v>31</v>
      </c>
      <c r="J2517">
        <v>10003349716</v>
      </c>
      <c r="K2517" s="19">
        <v>32.6</v>
      </c>
    </row>
    <row r="2518" spans="1:11" hidden="1" x14ac:dyDescent="0.35">
      <c r="A2518" t="s">
        <v>320</v>
      </c>
      <c r="B2518">
        <v>2018</v>
      </c>
      <c r="C2518" s="10">
        <v>43078</v>
      </c>
      <c r="D2518" t="s">
        <v>140</v>
      </c>
      <c r="E2518" t="s">
        <v>117</v>
      </c>
      <c r="F2518">
        <v>1</v>
      </c>
      <c r="G2518">
        <v>1</v>
      </c>
      <c r="H2518" t="s">
        <v>183</v>
      </c>
      <c r="I2518" t="s">
        <v>33</v>
      </c>
      <c r="J2518">
        <v>10007212639</v>
      </c>
      <c r="K2518" s="19">
        <v>26.4</v>
      </c>
    </row>
    <row r="2519" spans="1:11" hidden="1" x14ac:dyDescent="0.35">
      <c r="A2519" t="s">
        <v>320</v>
      </c>
      <c r="B2519">
        <v>2018</v>
      </c>
      <c r="C2519" s="10">
        <v>43078</v>
      </c>
      <c r="D2519" t="s">
        <v>140</v>
      </c>
      <c r="E2519" t="s">
        <v>117</v>
      </c>
      <c r="F2519">
        <v>1</v>
      </c>
      <c r="G2519">
        <v>2</v>
      </c>
      <c r="H2519" t="s">
        <v>306</v>
      </c>
      <c r="I2519" t="s">
        <v>113</v>
      </c>
      <c r="J2519">
        <v>10006898300</v>
      </c>
      <c r="K2519" s="19">
        <v>25.3</v>
      </c>
    </row>
    <row r="2520" spans="1:11" hidden="1" x14ac:dyDescent="0.35">
      <c r="A2520" t="s">
        <v>320</v>
      </c>
      <c r="B2520">
        <v>2018</v>
      </c>
      <c r="C2520" s="10">
        <v>43078</v>
      </c>
      <c r="D2520" t="s">
        <v>140</v>
      </c>
      <c r="E2520" t="s">
        <v>117</v>
      </c>
      <c r="F2520">
        <v>1</v>
      </c>
      <c r="G2520">
        <v>3</v>
      </c>
      <c r="H2520" t="s">
        <v>234</v>
      </c>
      <c r="I2520" t="s">
        <v>25</v>
      </c>
      <c r="J2520">
        <v>10006073493</v>
      </c>
      <c r="K2520" s="19">
        <v>28</v>
      </c>
    </row>
    <row r="2521" spans="1:11" hidden="1" x14ac:dyDescent="0.35">
      <c r="A2521" t="s">
        <v>320</v>
      </c>
      <c r="B2521">
        <v>2018</v>
      </c>
      <c r="C2521" s="10">
        <v>43078</v>
      </c>
      <c r="D2521" t="s">
        <v>140</v>
      </c>
      <c r="E2521" t="s">
        <v>117</v>
      </c>
      <c r="F2521">
        <v>1</v>
      </c>
      <c r="G2521">
        <v>4</v>
      </c>
      <c r="H2521" t="s">
        <v>257</v>
      </c>
      <c r="I2521" t="s">
        <v>31</v>
      </c>
      <c r="J2521">
        <v>10005964672</v>
      </c>
      <c r="K2521" s="19">
        <v>27.9</v>
      </c>
    </row>
    <row r="2522" spans="1:11" hidden="1" x14ac:dyDescent="0.35">
      <c r="A2522" t="s">
        <v>320</v>
      </c>
      <c r="B2522">
        <v>2018</v>
      </c>
      <c r="C2522" s="10">
        <v>43078</v>
      </c>
      <c r="D2522" t="s">
        <v>140</v>
      </c>
      <c r="E2522" t="s">
        <v>117</v>
      </c>
      <c r="F2522">
        <v>1</v>
      </c>
      <c r="G2522">
        <v>5</v>
      </c>
      <c r="H2522" t="s">
        <v>158</v>
      </c>
      <c r="I2522" t="s">
        <v>145</v>
      </c>
      <c r="J2522">
        <v>10010894696</v>
      </c>
      <c r="K2522" s="19">
        <v>31.6</v>
      </c>
    </row>
    <row r="2523" spans="1:11" hidden="1" x14ac:dyDescent="0.35">
      <c r="A2523" t="s">
        <v>320</v>
      </c>
      <c r="B2523">
        <v>2018</v>
      </c>
      <c r="C2523" s="10">
        <v>43078</v>
      </c>
      <c r="D2523" t="s">
        <v>140</v>
      </c>
      <c r="E2523" t="s">
        <v>117</v>
      </c>
      <c r="F2523">
        <v>1</v>
      </c>
      <c r="G2523">
        <v>6</v>
      </c>
      <c r="H2523" t="s">
        <v>321</v>
      </c>
      <c r="I2523" t="s">
        <v>52</v>
      </c>
      <c r="J2523">
        <v>10010648257</v>
      </c>
      <c r="K2523" s="19">
        <v>20.3</v>
      </c>
    </row>
    <row r="2524" spans="1:11" hidden="1" x14ac:dyDescent="0.35">
      <c r="A2524" t="s">
        <v>320</v>
      </c>
      <c r="B2524">
        <v>2018</v>
      </c>
      <c r="C2524" s="10">
        <v>43078</v>
      </c>
      <c r="D2524" t="s">
        <v>140</v>
      </c>
      <c r="E2524" t="s">
        <v>117</v>
      </c>
      <c r="F2524">
        <v>2</v>
      </c>
      <c r="G2524">
        <v>1</v>
      </c>
      <c r="H2524" t="s">
        <v>289</v>
      </c>
      <c r="I2524" t="s">
        <v>207</v>
      </c>
      <c r="J2524">
        <v>10002418415</v>
      </c>
      <c r="K2524" s="19">
        <v>35.299999999999997</v>
      </c>
    </row>
    <row r="2525" spans="1:11" hidden="1" x14ac:dyDescent="0.35">
      <c r="A2525" t="s">
        <v>320</v>
      </c>
      <c r="B2525">
        <v>2018</v>
      </c>
      <c r="C2525" s="10">
        <v>43078</v>
      </c>
      <c r="D2525" t="s">
        <v>140</v>
      </c>
      <c r="E2525" t="s">
        <v>117</v>
      </c>
      <c r="F2525">
        <v>2</v>
      </c>
      <c r="G2525">
        <v>2</v>
      </c>
      <c r="H2525" t="s">
        <v>287</v>
      </c>
      <c r="I2525" t="s">
        <v>31</v>
      </c>
      <c r="J2525">
        <v>10003349716</v>
      </c>
      <c r="K2525" s="19">
        <v>32.6</v>
      </c>
    </row>
    <row r="2526" spans="1:11" hidden="1" x14ac:dyDescent="0.35">
      <c r="A2526" t="s">
        <v>320</v>
      </c>
      <c r="B2526">
        <v>2018</v>
      </c>
      <c r="C2526" s="10">
        <v>43078</v>
      </c>
      <c r="D2526" t="s">
        <v>140</v>
      </c>
      <c r="E2526" t="s">
        <v>117</v>
      </c>
      <c r="F2526">
        <v>2</v>
      </c>
      <c r="G2526">
        <v>3</v>
      </c>
      <c r="H2526" t="s">
        <v>40</v>
      </c>
      <c r="I2526" t="s">
        <v>29</v>
      </c>
      <c r="J2526">
        <v>10009178002</v>
      </c>
      <c r="K2526" s="19">
        <v>21.9</v>
      </c>
    </row>
    <row r="2527" spans="1:11" hidden="1" x14ac:dyDescent="0.35">
      <c r="A2527" t="s">
        <v>320</v>
      </c>
      <c r="B2527">
        <v>2018</v>
      </c>
      <c r="C2527" s="10">
        <v>43078</v>
      </c>
      <c r="D2527" t="s">
        <v>140</v>
      </c>
      <c r="E2527" t="s">
        <v>117</v>
      </c>
      <c r="F2527">
        <v>2</v>
      </c>
      <c r="G2527">
        <v>4</v>
      </c>
      <c r="H2527" t="s">
        <v>290</v>
      </c>
      <c r="I2527" t="s">
        <v>212</v>
      </c>
      <c r="J2527">
        <v>10006137252</v>
      </c>
      <c r="K2527" s="19">
        <v>27.7</v>
      </c>
    </row>
    <row r="2528" spans="1:11" hidden="1" x14ac:dyDescent="0.35">
      <c r="A2528" t="s">
        <v>320</v>
      </c>
      <c r="B2528">
        <v>2018</v>
      </c>
      <c r="C2528" s="10">
        <v>43078</v>
      </c>
      <c r="D2528" t="s">
        <v>140</v>
      </c>
      <c r="E2528" t="s">
        <v>117</v>
      </c>
      <c r="F2528">
        <v>2</v>
      </c>
      <c r="G2528">
        <v>5</v>
      </c>
      <c r="H2528" t="s">
        <v>283</v>
      </c>
      <c r="I2528" t="s">
        <v>284</v>
      </c>
      <c r="J2528">
        <v>10006319633</v>
      </c>
      <c r="K2528" s="19">
        <v>28</v>
      </c>
    </row>
    <row r="2529" spans="1:11" hidden="1" x14ac:dyDescent="0.35">
      <c r="A2529" t="s">
        <v>320</v>
      </c>
      <c r="B2529">
        <v>2018</v>
      </c>
      <c r="C2529" s="10">
        <v>43078</v>
      </c>
      <c r="D2529" t="s">
        <v>140</v>
      </c>
      <c r="E2529" t="s">
        <v>119</v>
      </c>
      <c r="F2529">
        <v>1</v>
      </c>
      <c r="G2529">
        <v>1</v>
      </c>
      <c r="H2529" t="s">
        <v>195</v>
      </c>
      <c r="I2529" t="s">
        <v>31</v>
      </c>
      <c r="J2529">
        <v>10005964470</v>
      </c>
      <c r="K2529" s="19">
        <v>28.7</v>
      </c>
    </row>
    <row r="2530" spans="1:11" hidden="1" x14ac:dyDescent="0.35">
      <c r="A2530" t="s">
        <v>320</v>
      </c>
      <c r="B2530">
        <v>2018</v>
      </c>
      <c r="C2530" s="10">
        <v>43078</v>
      </c>
      <c r="D2530" t="s">
        <v>140</v>
      </c>
      <c r="E2530" t="s">
        <v>119</v>
      </c>
      <c r="F2530">
        <v>1</v>
      </c>
      <c r="G2530">
        <v>2</v>
      </c>
      <c r="H2530" t="s">
        <v>213</v>
      </c>
      <c r="I2530" t="s">
        <v>42</v>
      </c>
      <c r="J2530">
        <v>10006422895</v>
      </c>
      <c r="K2530" s="19">
        <v>26.5</v>
      </c>
    </row>
    <row r="2531" spans="1:11" hidden="1" x14ac:dyDescent="0.35">
      <c r="A2531" t="s">
        <v>320</v>
      </c>
      <c r="B2531">
        <v>2018</v>
      </c>
      <c r="C2531" s="10">
        <v>43078</v>
      </c>
      <c r="D2531" t="s">
        <v>140</v>
      </c>
      <c r="E2531" t="s">
        <v>119</v>
      </c>
      <c r="F2531">
        <v>1</v>
      </c>
      <c r="G2531">
        <v>3</v>
      </c>
      <c r="H2531" t="s">
        <v>294</v>
      </c>
      <c r="I2531" t="s">
        <v>27</v>
      </c>
      <c r="J2531">
        <v>10003011125</v>
      </c>
      <c r="K2531" s="19">
        <v>33.1</v>
      </c>
    </row>
    <row r="2532" spans="1:11" hidden="1" x14ac:dyDescent="0.35">
      <c r="A2532" t="s">
        <v>320</v>
      </c>
      <c r="B2532">
        <v>2018</v>
      </c>
      <c r="C2532" s="10">
        <v>43078</v>
      </c>
      <c r="D2532" t="s">
        <v>140</v>
      </c>
      <c r="E2532" t="s">
        <v>119</v>
      </c>
      <c r="F2532">
        <v>1</v>
      </c>
      <c r="G2532">
        <v>4</v>
      </c>
      <c r="H2532" t="s">
        <v>183</v>
      </c>
      <c r="I2532" t="s">
        <v>33</v>
      </c>
      <c r="J2532">
        <v>10007212639</v>
      </c>
      <c r="K2532" s="19">
        <v>26.4</v>
      </c>
    </row>
    <row r="2533" spans="1:11" hidden="1" x14ac:dyDescent="0.35">
      <c r="A2533" t="s">
        <v>320</v>
      </c>
      <c r="B2533">
        <v>2018</v>
      </c>
      <c r="C2533" s="10">
        <v>43078</v>
      </c>
      <c r="D2533" t="s">
        <v>140</v>
      </c>
      <c r="E2533" t="s">
        <v>119</v>
      </c>
      <c r="F2533">
        <v>1</v>
      </c>
      <c r="G2533">
        <v>5</v>
      </c>
      <c r="H2533" t="s">
        <v>306</v>
      </c>
      <c r="I2533" t="s">
        <v>113</v>
      </c>
      <c r="J2533">
        <v>10006898300</v>
      </c>
      <c r="K2533" s="19">
        <v>25.3</v>
      </c>
    </row>
    <row r="2534" spans="1:11" hidden="1" x14ac:dyDescent="0.35">
      <c r="A2534" t="s">
        <v>320</v>
      </c>
      <c r="B2534">
        <v>2018</v>
      </c>
      <c r="C2534" s="10">
        <v>43078</v>
      </c>
      <c r="D2534" t="s">
        <v>140</v>
      </c>
      <c r="E2534" t="s">
        <v>119</v>
      </c>
      <c r="F2534">
        <v>1</v>
      </c>
      <c r="G2534">
        <v>6</v>
      </c>
      <c r="H2534" t="s">
        <v>40</v>
      </c>
      <c r="I2534" t="s">
        <v>29</v>
      </c>
      <c r="J2534">
        <v>10009178002</v>
      </c>
      <c r="K2534" s="19">
        <v>21.9</v>
      </c>
    </row>
    <row r="2535" spans="1:11" hidden="1" x14ac:dyDescent="0.35">
      <c r="A2535" t="s">
        <v>320</v>
      </c>
      <c r="B2535">
        <v>2018</v>
      </c>
      <c r="C2535" s="10">
        <v>43078</v>
      </c>
      <c r="D2535" t="s">
        <v>140</v>
      </c>
      <c r="E2535" t="s">
        <v>119</v>
      </c>
      <c r="F2535">
        <v>2</v>
      </c>
      <c r="G2535">
        <v>1</v>
      </c>
      <c r="H2535" t="s">
        <v>289</v>
      </c>
      <c r="I2535" t="s">
        <v>207</v>
      </c>
      <c r="J2535">
        <v>10002418415</v>
      </c>
      <c r="K2535" s="19">
        <v>35.299999999999997</v>
      </c>
    </row>
    <row r="2536" spans="1:11" hidden="1" x14ac:dyDescent="0.35">
      <c r="A2536" t="s">
        <v>320</v>
      </c>
      <c r="B2536">
        <v>2018</v>
      </c>
      <c r="C2536" s="10">
        <v>43078</v>
      </c>
      <c r="D2536" t="s">
        <v>140</v>
      </c>
      <c r="E2536" t="s">
        <v>119</v>
      </c>
      <c r="F2536">
        <v>2</v>
      </c>
      <c r="G2536">
        <v>2</v>
      </c>
      <c r="H2536" t="s">
        <v>174</v>
      </c>
      <c r="I2536" t="s">
        <v>37</v>
      </c>
      <c r="J2536">
        <v>10006552534</v>
      </c>
      <c r="K2536" s="19">
        <v>27.6</v>
      </c>
    </row>
    <row r="2537" spans="1:11" hidden="1" x14ac:dyDescent="0.35">
      <c r="A2537" t="s">
        <v>320</v>
      </c>
      <c r="B2537">
        <v>2018</v>
      </c>
      <c r="C2537" s="10">
        <v>43078</v>
      </c>
      <c r="D2537" t="s">
        <v>140</v>
      </c>
      <c r="E2537" t="s">
        <v>119</v>
      </c>
      <c r="F2537">
        <v>2</v>
      </c>
      <c r="G2537">
        <v>3</v>
      </c>
      <c r="H2537" t="s">
        <v>287</v>
      </c>
      <c r="I2537" t="s">
        <v>31</v>
      </c>
      <c r="J2537">
        <v>10003349716</v>
      </c>
      <c r="K2537" s="19">
        <v>32.6</v>
      </c>
    </row>
    <row r="2538" spans="1:11" hidden="1" x14ac:dyDescent="0.35">
      <c r="A2538" t="s">
        <v>320</v>
      </c>
      <c r="B2538">
        <v>2018</v>
      </c>
      <c r="C2538" s="10">
        <v>43078</v>
      </c>
      <c r="D2538" t="s">
        <v>140</v>
      </c>
      <c r="E2538" t="s">
        <v>119</v>
      </c>
      <c r="F2538">
        <v>2</v>
      </c>
      <c r="G2538">
        <v>4</v>
      </c>
      <c r="H2538" t="s">
        <v>143</v>
      </c>
      <c r="I2538" t="s">
        <v>95</v>
      </c>
      <c r="J2538">
        <v>10009181234</v>
      </c>
      <c r="K2538" s="19">
        <v>22.7</v>
      </c>
    </row>
    <row r="2539" spans="1:11" hidden="1" x14ac:dyDescent="0.35">
      <c r="A2539" t="s">
        <v>320</v>
      </c>
      <c r="B2539">
        <v>2018</v>
      </c>
      <c r="C2539" s="10">
        <v>43078</v>
      </c>
      <c r="D2539" t="s">
        <v>140</v>
      </c>
      <c r="E2539" t="s">
        <v>119</v>
      </c>
      <c r="F2539">
        <v>2</v>
      </c>
      <c r="G2539">
        <v>5</v>
      </c>
      <c r="H2539" t="s">
        <v>234</v>
      </c>
      <c r="I2539" t="s">
        <v>25</v>
      </c>
      <c r="J2539">
        <v>10006073493</v>
      </c>
      <c r="K2539" s="19">
        <v>28</v>
      </c>
    </row>
    <row r="2540" spans="1:11" hidden="1" x14ac:dyDescent="0.35">
      <c r="A2540" t="s">
        <v>320</v>
      </c>
      <c r="B2540">
        <v>2018</v>
      </c>
      <c r="C2540" s="10">
        <v>43078</v>
      </c>
      <c r="D2540" t="s">
        <v>140</v>
      </c>
      <c r="E2540" t="s">
        <v>119</v>
      </c>
      <c r="F2540">
        <v>2</v>
      </c>
      <c r="G2540">
        <v>6</v>
      </c>
      <c r="H2540" t="s">
        <v>203</v>
      </c>
      <c r="I2540" t="s">
        <v>198</v>
      </c>
      <c r="J2540">
        <v>10051694112</v>
      </c>
      <c r="K2540" s="19">
        <v>30.9</v>
      </c>
    </row>
    <row r="2541" spans="1:11" hidden="1" x14ac:dyDescent="0.35">
      <c r="A2541" t="s">
        <v>320</v>
      </c>
      <c r="B2541">
        <v>2018</v>
      </c>
      <c r="C2541" s="10">
        <v>43078</v>
      </c>
      <c r="D2541" t="s">
        <v>140</v>
      </c>
      <c r="E2541" t="s">
        <v>121</v>
      </c>
      <c r="F2541">
        <v>1</v>
      </c>
      <c r="G2541">
        <v>1</v>
      </c>
      <c r="H2541" t="s">
        <v>195</v>
      </c>
      <c r="I2541" t="s">
        <v>31</v>
      </c>
      <c r="J2541">
        <v>10005964470</v>
      </c>
      <c r="K2541" s="19">
        <v>28.7</v>
      </c>
    </row>
    <row r="2542" spans="1:11" hidden="1" x14ac:dyDescent="0.35">
      <c r="A2542" t="s">
        <v>320</v>
      </c>
      <c r="B2542">
        <v>2018</v>
      </c>
      <c r="C2542" s="10">
        <v>43078</v>
      </c>
      <c r="D2542" t="s">
        <v>140</v>
      </c>
      <c r="E2542" t="s">
        <v>121</v>
      </c>
      <c r="F2542">
        <v>1</v>
      </c>
      <c r="G2542">
        <v>2</v>
      </c>
      <c r="H2542" t="s">
        <v>289</v>
      </c>
      <c r="I2542" t="s">
        <v>207</v>
      </c>
      <c r="J2542">
        <v>10002418415</v>
      </c>
      <c r="K2542" s="19">
        <v>35.299999999999997</v>
      </c>
    </row>
    <row r="2543" spans="1:11" hidden="1" x14ac:dyDescent="0.35">
      <c r="A2543" t="s">
        <v>320</v>
      </c>
      <c r="B2543">
        <v>2018</v>
      </c>
      <c r="C2543" s="10">
        <v>43078</v>
      </c>
      <c r="D2543" t="s">
        <v>140</v>
      </c>
      <c r="E2543" t="s">
        <v>121</v>
      </c>
      <c r="F2543">
        <v>1</v>
      </c>
      <c r="G2543">
        <v>3</v>
      </c>
      <c r="H2543" t="s">
        <v>213</v>
      </c>
      <c r="I2543" t="s">
        <v>42</v>
      </c>
      <c r="J2543">
        <v>10006422895</v>
      </c>
      <c r="K2543" s="19">
        <v>26.5</v>
      </c>
    </row>
    <row r="2544" spans="1:11" hidden="1" x14ac:dyDescent="0.35">
      <c r="A2544" t="s">
        <v>320</v>
      </c>
      <c r="B2544">
        <v>2018</v>
      </c>
      <c r="C2544" s="10">
        <v>43078</v>
      </c>
      <c r="D2544" t="s">
        <v>140</v>
      </c>
      <c r="E2544" t="s">
        <v>121</v>
      </c>
      <c r="F2544">
        <v>1</v>
      </c>
      <c r="G2544">
        <v>4</v>
      </c>
      <c r="H2544" t="s">
        <v>294</v>
      </c>
      <c r="I2544" t="s">
        <v>27</v>
      </c>
      <c r="J2544">
        <v>10003011125</v>
      </c>
      <c r="K2544" s="19">
        <v>33.1</v>
      </c>
    </row>
    <row r="2545" spans="1:11" hidden="1" x14ac:dyDescent="0.35">
      <c r="A2545" t="s">
        <v>320</v>
      </c>
      <c r="B2545">
        <v>2018</v>
      </c>
      <c r="C2545" s="10">
        <v>43078</v>
      </c>
      <c r="D2545" t="s">
        <v>140</v>
      </c>
      <c r="E2545" t="s">
        <v>121</v>
      </c>
      <c r="F2545">
        <v>1</v>
      </c>
      <c r="G2545">
        <v>5</v>
      </c>
      <c r="H2545" t="s">
        <v>287</v>
      </c>
      <c r="I2545" t="s">
        <v>31</v>
      </c>
      <c r="J2545">
        <v>10003349716</v>
      </c>
      <c r="K2545" s="19">
        <v>32.6</v>
      </c>
    </row>
    <row r="2546" spans="1:11" hidden="1" x14ac:dyDescent="0.35">
      <c r="A2546" t="s">
        <v>320</v>
      </c>
      <c r="B2546">
        <v>2018</v>
      </c>
      <c r="C2546" s="10">
        <v>43078</v>
      </c>
      <c r="D2546" t="s">
        <v>140</v>
      </c>
      <c r="E2546" t="s">
        <v>121</v>
      </c>
      <c r="F2546">
        <v>1</v>
      </c>
      <c r="G2546">
        <v>6</v>
      </c>
      <c r="H2546" t="s">
        <v>174</v>
      </c>
      <c r="I2546" t="s">
        <v>37</v>
      </c>
      <c r="J2546">
        <v>10006552534</v>
      </c>
      <c r="K2546" s="19">
        <v>27.6</v>
      </c>
    </row>
    <row r="2547" spans="1:11" hidden="1" x14ac:dyDescent="0.35">
      <c r="A2547" t="s">
        <v>320</v>
      </c>
      <c r="B2547">
        <v>2018</v>
      </c>
      <c r="C2547" s="10">
        <v>43078</v>
      </c>
      <c r="D2547" t="s">
        <v>140</v>
      </c>
      <c r="E2547" t="s">
        <v>121</v>
      </c>
      <c r="F2547">
        <v>2</v>
      </c>
      <c r="G2547">
        <v>1</v>
      </c>
      <c r="H2547" t="s">
        <v>203</v>
      </c>
      <c r="I2547" t="s">
        <v>198</v>
      </c>
      <c r="J2547">
        <v>10051694112</v>
      </c>
      <c r="K2547" s="19">
        <v>30.9</v>
      </c>
    </row>
    <row r="2548" spans="1:11" hidden="1" x14ac:dyDescent="0.35">
      <c r="A2548" t="s">
        <v>320</v>
      </c>
      <c r="B2548">
        <v>2018</v>
      </c>
      <c r="C2548" s="10">
        <v>43078</v>
      </c>
      <c r="D2548" t="s">
        <v>140</v>
      </c>
      <c r="E2548" t="s">
        <v>121</v>
      </c>
      <c r="F2548">
        <v>2</v>
      </c>
      <c r="G2548">
        <v>2</v>
      </c>
      <c r="H2548" t="s">
        <v>306</v>
      </c>
      <c r="I2548" t="s">
        <v>113</v>
      </c>
      <c r="J2548">
        <v>10006898300</v>
      </c>
      <c r="K2548" s="19">
        <v>25.3</v>
      </c>
    </row>
    <row r="2549" spans="1:11" hidden="1" x14ac:dyDescent="0.35">
      <c r="A2549" t="s">
        <v>320</v>
      </c>
      <c r="B2549">
        <v>2018</v>
      </c>
      <c r="C2549" s="10">
        <v>43078</v>
      </c>
      <c r="D2549" t="s">
        <v>140</v>
      </c>
      <c r="E2549" t="s">
        <v>121</v>
      </c>
      <c r="F2549">
        <v>2</v>
      </c>
      <c r="G2549">
        <v>3</v>
      </c>
      <c r="H2549" t="s">
        <v>143</v>
      </c>
      <c r="I2549" t="s">
        <v>95</v>
      </c>
      <c r="J2549">
        <v>10009181234</v>
      </c>
      <c r="K2549" s="19">
        <v>22.7</v>
      </c>
    </row>
    <row r="2550" spans="1:11" hidden="1" x14ac:dyDescent="0.35">
      <c r="A2550" t="s">
        <v>320</v>
      </c>
      <c r="B2550">
        <v>2018</v>
      </c>
      <c r="C2550" s="10">
        <v>43078</v>
      </c>
      <c r="D2550" t="s">
        <v>140</v>
      </c>
      <c r="E2550" t="s">
        <v>121</v>
      </c>
      <c r="F2550">
        <v>2</v>
      </c>
      <c r="G2550">
        <v>4</v>
      </c>
      <c r="H2550" t="s">
        <v>183</v>
      </c>
      <c r="I2550" t="s">
        <v>33</v>
      </c>
      <c r="J2550">
        <v>10007212639</v>
      </c>
      <c r="K2550" s="19">
        <v>26.4</v>
      </c>
    </row>
    <row r="2551" spans="1:11" hidden="1" x14ac:dyDescent="0.35">
      <c r="A2551" t="s">
        <v>320</v>
      </c>
      <c r="B2551">
        <v>2018</v>
      </c>
      <c r="C2551" s="10">
        <v>43078</v>
      </c>
      <c r="D2551" t="s">
        <v>140</v>
      </c>
      <c r="E2551" t="s">
        <v>121</v>
      </c>
      <c r="F2551">
        <v>2</v>
      </c>
      <c r="G2551">
        <v>5</v>
      </c>
      <c r="H2551" t="s">
        <v>40</v>
      </c>
      <c r="I2551" t="s">
        <v>29</v>
      </c>
      <c r="J2551">
        <v>10009178002</v>
      </c>
      <c r="K2551" s="19">
        <v>21.9</v>
      </c>
    </row>
    <row r="2552" spans="1:11" hidden="1" x14ac:dyDescent="0.35">
      <c r="A2552" t="s">
        <v>320</v>
      </c>
      <c r="B2552">
        <v>2018</v>
      </c>
      <c r="C2552" s="10">
        <v>43078</v>
      </c>
      <c r="D2552" t="s">
        <v>140</v>
      </c>
      <c r="E2552" t="s">
        <v>121</v>
      </c>
      <c r="F2552">
        <v>2</v>
      </c>
      <c r="G2552">
        <v>6</v>
      </c>
      <c r="H2552" t="s">
        <v>234</v>
      </c>
      <c r="I2552" t="s">
        <v>25</v>
      </c>
      <c r="J2552">
        <v>10006073493</v>
      </c>
      <c r="K2552" s="19">
        <v>28</v>
      </c>
    </row>
    <row r="2553" spans="1:11" x14ac:dyDescent="0.35">
      <c r="A2553" t="s">
        <v>162</v>
      </c>
      <c r="B2553">
        <v>2018</v>
      </c>
      <c r="C2553" s="10">
        <v>43071</v>
      </c>
      <c r="D2553" t="s">
        <v>140</v>
      </c>
      <c r="E2553" t="s">
        <v>91</v>
      </c>
      <c r="F2553">
        <v>1</v>
      </c>
      <c r="G2553">
        <v>1</v>
      </c>
      <c r="H2553" t="s">
        <v>289</v>
      </c>
      <c r="I2553" t="s">
        <v>207</v>
      </c>
      <c r="J2553">
        <v>10002418415</v>
      </c>
      <c r="K2553" s="19">
        <v>35.299999999999997</v>
      </c>
    </row>
    <row r="2554" spans="1:11" x14ac:dyDescent="0.35">
      <c r="A2554" t="s">
        <v>162</v>
      </c>
      <c r="B2554">
        <v>2018</v>
      </c>
      <c r="C2554" s="10">
        <v>43071</v>
      </c>
      <c r="D2554" t="s">
        <v>140</v>
      </c>
      <c r="E2554" t="s">
        <v>91</v>
      </c>
      <c r="F2554">
        <v>1</v>
      </c>
      <c r="G2554">
        <v>2</v>
      </c>
      <c r="H2554" t="s">
        <v>195</v>
      </c>
      <c r="I2554" t="s">
        <v>31</v>
      </c>
      <c r="J2554">
        <v>10005964470</v>
      </c>
      <c r="K2554" s="19">
        <v>28.7</v>
      </c>
    </row>
    <row r="2555" spans="1:11" x14ac:dyDescent="0.35">
      <c r="A2555" t="s">
        <v>162</v>
      </c>
      <c r="B2555">
        <v>2018</v>
      </c>
      <c r="C2555" s="10">
        <v>43071</v>
      </c>
      <c r="D2555" t="s">
        <v>140</v>
      </c>
      <c r="E2555" t="s">
        <v>91</v>
      </c>
      <c r="F2555">
        <v>1</v>
      </c>
      <c r="G2555">
        <v>3</v>
      </c>
      <c r="H2555" t="s">
        <v>213</v>
      </c>
      <c r="I2555" t="s">
        <v>42</v>
      </c>
      <c r="J2555">
        <v>10006422895</v>
      </c>
      <c r="K2555" s="19">
        <v>26.5</v>
      </c>
    </row>
    <row r="2556" spans="1:11" x14ac:dyDescent="0.35">
      <c r="A2556" t="s">
        <v>162</v>
      </c>
      <c r="B2556">
        <v>2018</v>
      </c>
      <c r="C2556" s="10">
        <v>43071</v>
      </c>
      <c r="D2556" t="s">
        <v>140</v>
      </c>
      <c r="E2556" t="s">
        <v>91</v>
      </c>
      <c r="F2556">
        <v>1</v>
      </c>
      <c r="G2556">
        <v>4</v>
      </c>
      <c r="H2556" t="s">
        <v>294</v>
      </c>
      <c r="I2556" t="s">
        <v>27</v>
      </c>
      <c r="J2556">
        <v>10003011125</v>
      </c>
      <c r="K2556" s="19">
        <v>33.1</v>
      </c>
    </row>
    <row r="2557" spans="1:11" x14ac:dyDescent="0.35">
      <c r="A2557" t="s">
        <v>162</v>
      </c>
      <c r="B2557">
        <v>2018</v>
      </c>
      <c r="C2557" s="10">
        <v>43071</v>
      </c>
      <c r="D2557" t="s">
        <v>140</v>
      </c>
      <c r="E2557" t="s">
        <v>91</v>
      </c>
      <c r="F2557">
        <v>1</v>
      </c>
      <c r="G2557">
        <v>5</v>
      </c>
      <c r="H2557" t="s">
        <v>321</v>
      </c>
      <c r="I2557" t="s">
        <v>52</v>
      </c>
      <c r="J2557">
        <v>10010648257</v>
      </c>
      <c r="K2557" s="19">
        <v>20.3</v>
      </c>
    </row>
    <row r="2558" spans="1:11" x14ac:dyDescent="0.35">
      <c r="A2558" t="s">
        <v>162</v>
      </c>
      <c r="B2558">
        <v>2018</v>
      </c>
      <c r="C2558" s="10">
        <v>43071</v>
      </c>
      <c r="D2558" t="s">
        <v>140</v>
      </c>
      <c r="E2558" t="s">
        <v>91</v>
      </c>
      <c r="F2558">
        <v>1</v>
      </c>
      <c r="G2558">
        <v>6</v>
      </c>
      <c r="H2558" t="s">
        <v>234</v>
      </c>
      <c r="I2558" t="s">
        <v>25</v>
      </c>
      <c r="J2558">
        <v>10006073493</v>
      </c>
      <c r="K2558" s="19">
        <v>28</v>
      </c>
    </row>
    <row r="2559" spans="1:11" x14ac:dyDescent="0.35">
      <c r="A2559" t="s">
        <v>162</v>
      </c>
      <c r="B2559">
        <v>2018</v>
      </c>
      <c r="C2559" s="10">
        <v>43071</v>
      </c>
      <c r="D2559" t="s">
        <v>140</v>
      </c>
      <c r="E2559" t="s">
        <v>91</v>
      </c>
      <c r="F2559">
        <v>2</v>
      </c>
      <c r="G2559">
        <v>1</v>
      </c>
      <c r="H2559" t="s">
        <v>68</v>
      </c>
      <c r="I2559" t="s">
        <v>29</v>
      </c>
      <c r="J2559">
        <v>10006379247</v>
      </c>
      <c r="K2559" s="19">
        <v>27.7</v>
      </c>
    </row>
    <row r="2560" spans="1:11" x14ac:dyDescent="0.35">
      <c r="A2560" t="s">
        <v>162</v>
      </c>
      <c r="B2560">
        <v>2018</v>
      </c>
      <c r="C2560" s="10">
        <v>43071</v>
      </c>
      <c r="D2560" t="s">
        <v>140</v>
      </c>
      <c r="E2560" t="s">
        <v>91</v>
      </c>
      <c r="F2560">
        <v>2</v>
      </c>
      <c r="G2560">
        <v>2</v>
      </c>
      <c r="H2560" t="s">
        <v>92</v>
      </c>
      <c r="I2560" t="s">
        <v>23</v>
      </c>
      <c r="J2560">
        <v>10009535686</v>
      </c>
      <c r="K2560" s="19">
        <v>20.7</v>
      </c>
    </row>
    <row r="2561" spans="1:11" x14ac:dyDescent="0.35">
      <c r="A2561" t="s">
        <v>162</v>
      </c>
      <c r="B2561">
        <v>2018</v>
      </c>
      <c r="C2561" s="10">
        <v>43071</v>
      </c>
      <c r="D2561" t="s">
        <v>140</v>
      </c>
      <c r="E2561" t="s">
        <v>91</v>
      </c>
      <c r="F2561">
        <v>2</v>
      </c>
      <c r="G2561">
        <v>3</v>
      </c>
      <c r="H2561" t="s">
        <v>125</v>
      </c>
      <c r="I2561" t="s">
        <v>113</v>
      </c>
      <c r="J2561">
        <v>10017950943</v>
      </c>
      <c r="K2561" s="19">
        <v>20.8</v>
      </c>
    </row>
    <row r="2562" spans="1:11" x14ac:dyDescent="0.35">
      <c r="A2562" t="s">
        <v>162</v>
      </c>
      <c r="B2562">
        <v>2018</v>
      </c>
      <c r="C2562" s="10">
        <v>43071</v>
      </c>
      <c r="D2562" t="s">
        <v>140</v>
      </c>
      <c r="E2562" t="s">
        <v>91</v>
      </c>
      <c r="F2562">
        <v>2</v>
      </c>
      <c r="G2562">
        <v>4</v>
      </c>
      <c r="H2562" t="s">
        <v>221</v>
      </c>
      <c r="I2562" t="s">
        <v>31</v>
      </c>
      <c r="J2562">
        <v>10008098470</v>
      </c>
      <c r="K2562" s="19">
        <v>32.799999999999997</v>
      </c>
    </row>
    <row r="2563" spans="1:11" x14ac:dyDescent="0.35">
      <c r="A2563" t="s">
        <v>162</v>
      </c>
      <c r="B2563">
        <v>2018</v>
      </c>
      <c r="C2563" s="10">
        <v>43071</v>
      </c>
      <c r="D2563" t="s">
        <v>140</v>
      </c>
      <c r="E2563" t="s">
        <v>91</v>
      </c>
      <c r="F2563">
        <v>2</v>
      </c>
      <c r="G2563">
        <v>5</v>
      </c>
      <c r="H2563" t="s">
        <v>45</v>
      </c>
      <c r="I2563" t="s">
        <v>46</v>
      </c>
      <c r="J2563">
        <v>10009176281</v>
      </c>
      <c r="K2563" s="19">
        <v>21.8</v>
      </c>
    </row>
    <row r="2564" spans="1:11" x14ac:dyDescent="0.35">
      <c r="A2564" t="s">
        <v>162</v>
      </c>
      <c r="B2564">
        <v>2018</v>
      </c>
      <c r="C2564" s="10">
        <v>43071</v>
      </c>
      <c r="D2564" t="s">
        <v>140</v>
      </c>
      <c r="E2564" t="s">
        <v>91</v>
      </c>
      <c r="F2564">
        <v>2</v>
      </c>
      <c r="G2564">
        <v>6</v>
      </c>
      <c r="H2564" t="s">
        <v>148</v>
      </c>
      <c r="I2564" t="s">
        <v>56</v>
      </c>
      <c r="J2564">
        <v>10007890932</v>
      </c>
      <c r="K2564" s="19">
        <v>20.399999999999999</v>
      </c>
    </row>
    <row r="2565" spans="1:11" x14ac:dyDescent="0.35">
      <c r="A2565" t="s">
        <v>162</v>
      </c>
      <c r="B2565">
        <v>2018</v>
      </c>
      <c r="C2565" s="10">
        <v>43071</v>
      </c>
      <c r="D2565" t="s">
        <v>140</v>
      </c>
      <c r="E2565" t="s">
        <v>91</v>
      </c>
      <c r="F2565">
        <v>3</v>
      </c>
      <c r="G2565">
        <v>1</v>
      </c>
      <c r="H2565" t="s">
        <v>183</v>
      </c>
      <c r="I2565" t="s">
        <v>33</v>
      </c>
      <c r="J2565">
        <v>10007212639</v>
      </c>
      <c r="K2565" s="19">
        <v>26.4</v>
      </c>
    </row>
    <row r="2566" spans="1:11" x14ac:dyDescent="0.35">
      <c r="A2566" t="s">
        <v>162</v>
      </c>
      <c r="B2566">
        <v>2018</v>
      </c>
      <c r="C2566" s="10">
        <v>43071</v>
      </c>
      <c r="D2566" t="s">
        <v>140</v>
      </c>
      <c r="E2566" t="s">
        <v>91</v>
      </c>
      <c r="F2566">
        <v>3</v>
      </c>
      <c r="G2566">
        <v>2</v>
      </c>
      <c r="H2566" t="s">
        <v>306</v>
      </c>
      <c r="I2566" t="s">
        <v>113</v>
      </c>
      <c r="J2566">
        <v>10006898300</v>
      </c>
      <c r="K2566" s="19">
        <v>25.3</v>
      </c>
    </row>
    <row r="2567" spans="1:11" x14ac:dyDescent="0.35">
      <c r="A2567" t="s">
        <v>162</v>
      </c>
      <c r="B2567">
        <v>2018</v>
      </c>
      <c r="C2567" s="10">
        <v>43071</v>
      </c>
      <c r="D2567" t="s">
        <v>140</v>
      </c>
      <c r="E2567" t="s">
        <v>91</v>
      </c>
      <c r="F2567">
        <v>3</v>
      </c>
      <c r="G2567">
        <v>3</v>
      </c>
      <c r="H2567" t="s">
        <v>174</v>
      </c>
      <c r="I2567" t="s">
        <v>37</v>
      </c>
      <c r="J2567">
        <v>10006552534</v>
      </c>
      <c r="K2567" s="19">
        <v>27.5</v>
      </c>
    </row>
    <row r="2568" spans="1:11" x14ac:dyDescent="0.35">
      <c r="A2568" t="s">
        <v>162</v>
      </c>
      <c r="B2568">
        <v>2018</v>
      </c>
      <c r="C2568" s="10">
        <v>43071</v>
      </c>
      <c r="D2568" t="s">
        <v>140</v>
      </c>
      <c r="E2568" t="s">
        <v>91</v>
      </c>
      <c r="F2568">
        <v>3</v>
      </c>
      <c r="G2568">
        <v>4</v>
      </c>
      <c r="H2568" t="s">
        <v>211</v>
      </c>
      <c r="I2568" t="s">
        <v>212</v>
      </c>
      <c r="J2568">
        <v>10010608447</v>
      </c>
      <c r="K2568" s="19">
        <v>20.399999999999999</v>
      </c>
    </row>
    <row r="2569" spans="1:11" x14ac:dyDescent="0.35">
      <c r="A2569" t="s">
        <v>162</v>
      </c>
      <c r="B2569">
        <v>2018</v>
      </c>
      <c r="C2569" s="10">
        <v>43071</v>
      </c>
      <c r="D2569" t="s">
        <v>140</v>
      </c>
      <c r="E2569" t="s">
        <v>91</v>
      </c>
      <c r="F2569">
        <v>3</v>
      </c>
      <c r="G2569">
        <v>5</v>
      </c>
      <c r="H2569" t="s">
        <v>186</v>
      </c>
      <c r="I2569" t="s">
        <v>95</v>
      </c>
      <c r="J2569">
        <v>10009181032</v>
      </c>
      <c r="K2569" s="19">
        <v>22.9</v>
      </c>
    </row>
    <row r="2570" spans="1:11" x14ac:dyDescent="0.35">
      <c r="A2570" t="s">
        <v>162</v>
      </c>
      <c r="B2570">
        <v>2018</v>
      </c>
      <c r="C2570" s="10">
        <v>43071</v>
      </c>
      <c r="D2570" t="s">
        <v>140</v>
      </c>
      <c r="E2570" t="s">
        <v>91</v>
      </c>
      <c r="F2570">
        <v>3</v>
      </c>
      <c r="G2570">
        <v>6</v>
      </c>
      <c r="H2570" t="s">
        <v>193</v>
      </c>
      <c r="I2570" t="s">
        <v>31</v>
      </c>
      <c r="J2570">
        <v>10005727327</v>
      </c>
      <c r="K2570" s="19">
        <v>31.9</v>
      </c>
    </row>
    <row r="2571" spans="1:11" x14ac:dyDescent="0.35">
      <c r="A2571" t="s">
        <v>162</v>
      </c>
      <c r="B2571">
        <v>2018</v>
      </c>
      <c r="C2571" s="10">
        <v>43071</v>
      </c>
      <c r="D2571" t="s">
        <v>140</v>
      </c>
      <c r="E2571" t="s">
        <v>91</v>
      </c>
      <c r="F2571">
        <v>3</v>
      </c>
      <c r="G2571">
        <v>7</v>
      </c>
      <c r="H2571" t="s">
        <v>283</v>
      </c>
      <c r="I2571" t="s">
        <v>284</v>
      </c>
      <c r="J2571">
        <v>10006319633</v>
      </c>
      <c r="K2571" s="19">
        <v>28</v>
      </c>
    </row>
    <row r="2572" spans="1:11" x14ac:dyDescent="0.35">
      <c r="A2572" t="s">
        <v>162</v>
      </c>
      <c r="B2572">
        <v>2018</v>
      </c>
      <c r="C2572" s="10">
        <v>43071</v>
      </c>
      <c r="D2572" t="s">
        <v>140</v>
      </c>
      <c r="E2572" t="s">
        <v>117</v>
      </c>
      <c r="F2572">
        <v>1</v>
      </c>
      <c r="G2572">
        <v>1</v>
      </c>
      <c r="H2572" t="s">
        <v>221</v>
      </c>
      <c r="I2572" t="s">
        <v>31</v>
      </c>
      <c r="J2572">
        <v>10008098470</v>
      </c>
      <c r="K2572" s="19">
        <v>32.799999999999997</v>
      </c>
    </row>
    <row r="2573" spans="1:11" x14ac:dyDescent="0.35">
      <c r="A2573" t="s">
        <v>162</v>
      </c>
      <c r="B2573">
        <v>2018</v>
      </c>
      <c r="C2573" s="10">
        <v>43071</v>
      </c>
      <c r="D2573" t="s">
        <v>140</v>
      </c>
      <c r="E2573" t="s">
        <v>117</v>
      </c>
      <c r="F2573">
        <v>1</v>
      </c>
      <c r="G2573">
        <v>2</v>
      </c>
      <c r="H2573" t="s">
        <v>213</v>
      </c>
      <c r="I2573" t="s">
        <v>42</v>
      </c>
      <c r="J2573">
        <v>10006422895</v>
      </c>
      <c r="K2573" s="19">
        <v>26.5</v>
      </c>
    </row>
    <row r="2574" spans="1:11" x14ac:dyDescent="0.35">
      <c r="A2574" t="s">
        <v>162</v>
      </c>
      <c r="B2574">
        <v>2018</v>
      </c>
      <c r="C2574" s="10">
        <v>43071</v>
      </c>
      <c r="D2574" t="s">
        <v>140</v>
      </c>
      <c r="E2574" t="s">
        <v>117</v>
      </c>
      <c r="F2574">
        <v>1</v>
      </c>
      <c r="G2574">
        <v>3</v>
      </c>
      <c r="H2574" t="s">
        <v>193</v>
      </c>
      <c r="I2574" t="s">
        <v>31</v>
      </c>
      <c r="J2574">
        <v>10005727327</v>
      </c>
      <c r="K2574" s="19">
        <v>31.9</v>
      </c>
    </row>
    <row r="2575" spans="1:11" x14ac:dyDescent="0.35">
      <c r="A2575" t="s">
        <v>162</v>
      </c>
      <c r="B2575">
        <v>2018</v>
      </c>
      <c r="C2575" s="10">
        <v>43071</v>
      </c>
      <c r="D2575" t="s">
        <v>140</v>
      </c>
      <c r="E2575" t="s">
        <v>117</v>
      </c>
      <c r="F2575">
        <v>1</v>
      </c>
      <c r="G2575">
        <v>4</v>
      </c>
      <c r="H2575" t="s">
        <v>45</v>
      </c>
      <c r="I2575" t="s">
        <v>46</v>
      </c>
      <c r="J2575">
        <v>10009176281</v>
      </c>
      <c r="K2575" s="19">
        <v>21.8</v>
      </c>
    </row>
    <row r="2576" spans="1:11" x14ac:dyDescent="0.35">
      <c r="A2576" t="s">
        <v>162</v>
      </c>
      <c r="B2576">
        <v>2018</v>
      </c>
      <c r="C2576" s="10">
        <v>43071</v>
      </c>
      <c r="D2576" t="s">
        <v>140</v>
      </c>
      <c r="E2576" t="s">
        <v>117</v>
      </c>
      <c r="F2576">
        <v>1</v>
      </c>
      <c r="G2576">
        <v>5</v>
      </c>
      <c r="H2576" t="s">
        <v>211</v>
      </c>
      <c r="I2576" t="s">
        <v>212</v>
      </c>
      <c r="J2576">
        <v>10010608447</v>
      </c>
      <c r="K2576" s="19">
        <v>20.399999999999999</v>
      </c>
    </row>
    <row r="2577" spans="1:11" x14ac:dyDescent="0.35">
      <c r="A2577" t="s">
        <v>162</v>
      </c>
      <c r="B2577">
        <v>2018</v>
      </c>
      <c r="C2577" s="10">
        <v>43071</v>
      </c>
      <c r="D2577" t="s">
        <v>140</v>
      </c>
      <c r="E2577" t="s">
        <v>117</v>
      </c>
      <c r="F2577">
        <v>1</v>
      </c>
      <c r="G2577">
        <v>6</v>
      </c>
      <c r="H2577" t="s">
        <v>234</v>
      </c>
      <c r="I2577" t="s">
        <v>25</v>
      </c>
      <c r="J2577">
        <v>10006073493</v>
      </c>
      <c r="K2577" s="19">
        <v>28</v>
      </c>
    </row>
    <row r="2578" spans="1:11" x14ac:dyDescent="0.35">
      <c r="A2578" t="s">
        <v>162</v>
      </c>
      <c r="B2578">
        <v>2018</v>
      </c>
      <c r="C2578" s="10">
        <v>43071</v>
      </c>
      <c r="D2578" t="s">
        <v>140</v>
      </c>
      <c r="E2578" t="s">
        <v>117</v>
      </c>
      <c r="F2578">
        <v>2</v>
      </c>
      <c r="G2578">
        <v>1</v>
      </c>
      <c r="H2578" t="s">
        <v>125</v>
      </c>
      <c r="I2578" t="s">
        <v>113</v>
      </c>
      <c r="J2578">
        <v>10017950943</v>
      </c>
      <c r="K2578" s="19">
        <v>20.8</v>
      </c>
    </row>
    <row r="2579" spans="1:11" x14ac:dyDescent="0.35">
      <c r="A2579" t="s">
        <v>162</v>
      </c>
      <c r="B2579">
        <v>2018</v>
      </c>
      <c r="C2579" s="10">
        <v>43071</v>
      </c>
      <c r="D2579" t="s">
        <v>140</v>
      </c>
      <c r="E2579" t="s">
        <v>117</v>
      </c>
      <c r="F2579">
        <v>2</v>
      </c>
      <c r="G2579">
        <v>2</v>
      </c>
      <c r="H2579" t="s">
        <v>186</v>
      </c>
      <c r="I2579" t="s">
        <v>95</v>
      </c>
      <c r="J2579">
        <v>10009181032</v>
      </c>
      <c r="K2579" s="19">
        <v>22.9</v>
      </c>
    </row>
    <row r="2580" spans="1:11" x14ac:dyDescent="0.35">
      <c r="A2580" t="s">
        <v>162</v>
      </c>
      <c r="B2580">
        <v>2018</v>
      </c>
      <c r="C2580" s="10">
        <v>43071</v>
      </c>
      <c r="D2580" t="s">
        <v>140</v>
      </c>
      <c r="E2580" t="s">
        <v>117</v>
      </c>
      <c r="F2580">
        <v>2</v>
      </c>
      <c r="G2580">
        <v>3</v>
      </c>
      <c r="H2580" t="s">
        <v>294</v>
      </c>
      <c r="I2580" t="s">
        <v>27</v>
      </c>
      <c r="J2580">
        <v>10003011125</v>
      </c>
      <c r="K2580" s="19">
        <v>33.1</v>
      </c>
    </row>
    <row r="2581" spans="1:11" x14ac:dyDescent="0.35">
      <c r="A2581" t="s">
        <v>162</v>
      </c>
      <c r="B2581">
        <v>2018</v>
      </c>
      <c r="C2581" s="10">
        <v>43071</v>
      </c>
      <c r="D2581" t="s">
        <v>140</v>
      </c>
      <c r="E2581" t="s">
        <v>117</v>
      </c>
      <c r="F2581">
        <v>2</v>
      </c>
      <c r="G2581">
        <v>4</v>
      </c>
      <c r="H2581" t="s">
        <v>283</v>
      </c>
      <c r="I2581" t="s">
        <v>284</v>
      </c>
      <c r="J2581">
        <v>10006319633</v>
      </c>
      <c r="K2581" s="19">
        <v>28</v>
      </c>
    </row>
    <row r="2582" spans="1:11" x14ac:dyDescent="0.35">
      <c r="A2582" t="s">
        <v>162</v>
      </c>
      <c r="B2582">
        <v>2018</v>
      </c>
      <c r="C2582" s="10">
        <v>43071</v>
      </c>
      <c r="D2582" t="s">
        <v>140</v>
      </c>
      <c r="E2582" t="s">
        <v>117</v>
      </c>
      <c r="F2582">
        <v>2</v>
      </c>
      <c r="G2582">
        <v>5</v>
      </c>
      <c r="H2582" t="s">
        <v>174</v>
      </c>
      <c r="I2582" t="s">
        <v>37</v>
      </c>
      <c r="J2582">
        <v>10006552534</v>
      </c>
      <c r="K2582" s="19">
        <v>27.5</v>
      </c>
    </row>
    <row r="2583" spans="1:11" x14ac:dyDescent="0.35">
      <c r="A2583" t="s">
        <v>162</v>
      </c>
      <c r="B2583">
        <v>2018</v>
      </c>
      <c r="C2583" s="10">
        <v>43071</v>
      </c>
      <c r="D2583" t="s">
        <v>140</v>
      </c>
      <c r="E2583" t="s">
        <v>117</v>
      </c>
      <c r="F2583">
        <v>2</v>
      </c>
      <c r="G2583">
        <v>6</v>
      </c>
      <c r="H2583" t="s">
        <v>148</v>
      </c>
      <c r="I2583" t="s">
        <v>56</v>
      </c>
      <c r="J2583">
        <v>10007890932</v>
      </c>
      <c r="K2583" s="19">
        <v>20.399999999999999</v>
      </c>
    </row>
    <row r="2584" spans="1:11" x14ac:dyDescent="0.35">
      <c r="A2584" t="s">
        <v>162</v>
      </c>
      <c r="B2584">
        <v>2018</v>
      </c>
      <c r="C2584" s="10">
        <v>43071</v>
      </c>
      <c r="D2584" t="s">
        <v>140</v>
      </c>
      <c r="E2584" t="s">
        <v>117</v>
      </c>
      <c r="F2584">
        <v>2</v>
      </c>
      <c r="G2584">
        <v>7</v>
      </c>
      <c r="H2584" t="s">
        <v>321</v>
      </c>
      <c r="I2584" t="s">
        <v>52</v>
      </c>
      <c r="J2584">
        <v>10010648257</v>
      </c>
      <c r="K2584" s="19">
        <v>20.3</v>
      </c>
    </row>
    <row r="2585" spans="1:11" x14ac:dyDescent="0.35">
      <c r="A2585" t="s">
        <v>162</v>
      </c>
      <c r="B2585">
        <v>2018</v>
      </c>
      <c r="C2585" s="10">
        <v>43071</v>
      </c>
      <c r="D2585" t="s">
        <v>140</v>
      </c>
      <c r="E2585" t="s">
        <v>119</v>
      </c>
      <c r="F2585">
        <v>1</v>
      </c>
      <c r="G2585">
        <v>1</v>
      </c>
      <c r="H2585" t="s">
        <v>92</v>
      </c>
      <c r="I2585" t="s">
        <v>23</v>
      </c>
      <c r="J2585">
        <v>10009535686</v>
      </c>
      <c r="K2585" s="19">
        <v>20.7</v>
      </c>
    </row>
    <row r="2586" spans="1:11" x14ac:dyDescent="0.35">
      <c r="A2586" t="s">
        <v>162</v>
      </c>
      <c r="B2586">
        <v>2018</v>
      </c>
      <c r="C2586" s="10">
        <v>43071</v>
      </c>
      <c r="D2586" t="s">
        <v>140</v>
      </c>
      <c r="E2586" t="s">
        <v>119</v>
      </c>
      <c r="F2586">
        <v>1</v>
      </c>
      <c r="G2586">
        <v>2</v>
      </c>
      <c r="H2586" t="s">
        <v>294</v>
      </c>
      <c r="I2586" t="s">
        <v>27</v>
      </c>
      <c r="J2586">
        <v>10003011125</v>
      </c>
      <c r="K2586" s="19">
        <v>33.1</v>
      </c>
    </row>
    <row r="2587" spans="1:11" x14ac:dyDescent="0.35">
      <c r="A2587" t="s">
        <v>162</v>
      </c>
      <c r="B2587">
        <v>2018</v>
      </c>
      <c r="C2587" s="10">
        <v>43071</v>
      </c>
      <c r="D2587" t="s">
        <v>140</v>
      </c>
      <c r="E2587" t="s">
        <v>119</v>
      </c>
      <c r="F2587">
        <v>1</v>
      </c>
      <c r="G2587">
        <v>3</v>
      </c>
      <c r="H2587" t="s">
        <v>306</v>
      </c>
      <c r="I2587" t="s">
        <v>113</v>
      </c>
      <c r="J2587">
        <v>10006898300</v>
      </c>
      <c r="K2587" s="19">
        <v>25.3</v>
      </c>
    </row>
    <row r="2588" spans="1:11" x14ac:dyDescent="0.35">
      <c r="A2588" t="s">
        <v>162</v>
      </c>
      <c r="B2588">
        <v>2018</v>
      </c>
      <c r="C2588" s="10">
        <v>43071</v>
      </c>
      <c r="D2588" t="s">
        <v>140</v>
      </c>
      <c r="E2588" t="s">
        <v>119</v>
      </c>
      <c r="F2588">
        <v>1</v>
      </c>
      <c r="G2588">
        <v>4</v>
      </c>
      <c r="H2588" t="s">
        <v>213</v>
      </c>
      <c r="I2588" t="s">
        <v>42</v>
      </c>
      <c r="J2588">
        <v>10006422895</v>
      </c>
      <c r="K2588" s="19">
        <v>26.5</v>
      </c>
    </row>
    <row r="2589" spans="1:11" x14ac:dyDescent="0.35">
      <c r="A2589" t="s">
        <v>162</v>
      </c>
      <c r="B2589">
        <v>2018</v>
      </c>
      <c r="C2589" s="10">
        <v>43071</v>
      </c>
      <c r="D2589" t="s">
        <v>140</v>
      </c>
      <c r="E2589" t="s">
        <v>119</v>
      </c>
      <c r="F2589">
        <v>1</v>
      </c>
      <c r="G2589">
        <v>5</v>
      </c>
      <c r="H2589" t="s">
        <v>289</v>
      </c>
      <c r="I2589" t="s">
        <v>207</v>
      </c>
      <c r="J2589">
        <v>10002418415</v>
      </c>
      <c r="K2589" s="19">
        <v>35.299999999999997</v>
      </c>
    </row>
    <row r="2590" spans="1:11" x14ac:dyDescent="0.35">
      <c r="A2590" t="s">
        <v>162</v>
      </c>
      <c r="B2590">
        <v>2018</v>
      </c>
      <c r="C2590" s="10">
        <v>43071</v>
      </c>
      <c r="D2590" t="s">
        <v>140</v>
      </c>
      <c r="E2590" t="s">
        <v>119</v>
      </c>
      <c r="F2590">
        <v>1</v>
      </c>
      <c r="G2590">
        <v>6</v>
      </c>
      <c r="H2590" t="s">
        <v>125</v>
      </c>
      <c r="I2590" t="s">
        <v>113</v>
      </c>
      <c r="J2590">
        <v>10017950943</v>
      </c>
      <c r="K2590" s="19">
        <v>20.8</v>
      </c>
    </row>
    <row r="2591" spans="1:11" x14ac:dyDescent="0.35">
      <c r="A2591" t="s">
        <v>162</v>
      </c>
      <c r="B2591">
        <v>2018</v>
      </c>
      <c r="C2591" s="10">
        <v>43071</v>
      </c>
      <c r="D2591" t="s">
        <v>140</v>
      </c>
      <c r="E2591" t="s">
        <v>119</v>
      </c>
      <c r="F2591">
        <v>2</v>
      </c>
      <c r="G2591">
        <v>1</v>
      </c>
      <c r="H2591" t="s">
        <v>68</v>
      </c>
      <c r="I2591" t="s">
        <v>29</v>
      </c>
      <c r="J2591">
        <v>10006379247</v>
      </c>
      <c r="K2591" s="19">
        <v>27.7</v>
      </c>
    </row>
    <row r="2592" spans="1:11" x14ac:dyDescent="0.35">
      <c r="A2592" t="s">
        <v>162</v>
      </c>
      <c r="B2592">
        <v>2018</v>
      </c>
      <c r="C2592" s="10">
        <v>43071</v>
      </c>
      <c r="D2592" t="s">
        <v>140</v>
      </c>
      <c r="E2592" t="s">
        <v>119</v>
      </c>
      <c r="F2592">
        <v>2</v>
      </c>
      <c r="G2592">
        <v>2</v>
      </c>
      <c r="H2592" t="s">
        <v>195</v>
      </c>
      <c r="I2592" t="s">
        <v>31</v>
      </c>
      <c r="J2592">
        <v>10005964470</v>
      </c>
      <c r="K2592" s="19">
        <v>28.7</v>
      </c>
    </row>
    <row r="2593" spans="1:11" x14ac:dyDescent="0.35">
      <c r="A2593" t="s">
        <v>162</v>
      </c>
      <c r="B2593">
        <v>2018</v>
      </c>
      <c r="C2593" s="10">
        <v>43071</v>
      </c>
      <c r="D2593" t="s">
        <v>140</v>
      </c>
      <c r="E2593" t="s">
        <v>119</v>
      </c>
      <c r="F2593">
        <v>2</v>
      </c>
      <c r="G2593">
        <v>3</v>
      </c>
      <c r="H2593" t="s">
        <v>183</v>
      </c>
      <c r="I2593" t="s">
        <v>33</v>
      </c>
      <c r="J2593">
        <v>10007212639</v>
      </c>
      <c r="K2593" s="19">
        <v>26.4</v>
      </c>
    </row>
    <row r="2594" spans="1:11" x14ac:dyDescent="0.35">
      <c r="A2594" t="s">
        <v>162</v>
      </c>
      <c r="B2594">
        <v>2018</v>
      </c>
      <c r="C2594" s="10">
        <v>43071</v>
      </c>
      <c r="D2594" t="s">
        <v>140</v>
      </c>
      <c r="E2594" t="s">
        <v>119</v>
      </c>
      <c r="F2594">
        <v>2</v>
      </c>
      <c r="G2594">
        <v>4</v>
      </c>
      <c r="H2594" t="s">
        <v>221</v>
      </c>
      <c r="I2594" t="s">
        <v>31</v>
      </c>
      <c r="J2594">
        <v>10008098470</v>
      </c>
      <c r="K2594" s="19">
        <v>32.799999999999997</v>
      </c>
    </row>
    <row r="2595" spans="1:11" x14ac:dyDescent="0.35">
      <c r="A2595" t="s">
        <v>162</v>
      </c>
      <c r="B2595">
        <v>2018</v>
      </c>
      <c r="C2595" s="10">
        <v>43071</v>
      </c>
      <c r="D2595" t="s">
        <v>140</v>
      </c>
      <c r="E2595" t="s">
        <v>119</v>
      </c>
      <c r="F2595">
        <v>2</v>
      </c>
      <c r="G2595">
        <v>5</v>
      </c>
      <c r="H2595" t="s">
        <v>193</v>
      </c>
      <c r="I2595" t="s">
        <v>31</v>
      </c>
      <c r="J2595">
        <v>10005727327</v>
      </c>
      <c r="K2595" s="19">
        <v>31.9</v>
      </c>
    </row>
    <row r="2596" spans="1:11" x14ac:dyDescent="0.35">
      <c r="A2596" t="s">
        <v>162</v>
      </c>
      <c r="B2596">
        <v>2018</v>
      </c>
      <c r="C2596" s="10">
        <v>43071</v>
      </c>
      <c r="D2596" t="s">
        <v>140</v>
      </c>
      <c r="E2596" t="s">
        <v>119</v>
      </c>
      <c r="F2596">
        <v>2</v>
      </c>
      <c r="G2596">
        <v>6</v>
      </c>
      <c r="H2596" t="s">
        <v>186</v>
      </c>
      <c r="I2596" t="s">
        <v>95</v>
      </c>
      <c r="J2596">
        <v>10009181032</v>
      </c>
      <c r="K2596" s="19">
        <v>22.9</v>
      </c>
    </row>
    <row r="2597" spans="1:11" x14ac:dyDescent="0.35">
      <c r="A2597" t="s">
        <v>162</v>
      </c>
      <c r="B2597">
        <v>2018</v>
      </c>
      <c r="C2597" s="10">
        <v>43071</v>
      </c>
      <c r="D2597" t="s">
        <v>140</v>
      </c>
      <c r="E2597" t="s">
        <v>121</v>
      </c>
      <c r="F2597">
        <v>1</v>
      </c>
      <c r="G2597">
        <v>1</v>
      </c>
      <c r="H2597" t="s">
        <v>92</v>
      </c>
      <c r="I2597" t="s">
        <v>23</v>
      </c>
      <c r="J2597">
        <v>10009535686</v>
      </c>
      <c r="K2597" s="19">
        <v>20.7</v>
      </c>
    </row>
    <row r="2598" spans="1:11" x14ac:dyDescent="0.35">
      <c r="A2598" t="s">
        <v>162</v>
      </c>
      <c r="B2598">
        <v>2018</v>
      </c>
      <c r="C2598" s="10">
        <v>43071</v>
      </c>
      <c r="D2598" t="s">
        <v>140</v>
      </c>
      <c r="E2598" t="s">
        <v>121</v>
      </c>
      <c r="F2598">
        <v>1</v>
      </c>
      <c r="G2598">
        <v>2</v>
      </c>
      <c r="H2598" t="s">
        <v>306</v>
      </c>
      <c r="I2598" t="s">
        <v>113</v>
      </c>
      <c r="J2598">
        <v>10006898300</v>
      </c>
      <c r="K2598" s="19">
        <v>25.3</v>
      </c>
    </row>
    <row r="2599" spans="1:11" x14ac:dyDescent="0.35">
      <c r="A2599" t="s">
        <v>162</v>
      </c>
      <c r="B2599">
        <v>2018</v>
      </c>
      <c r="C2599" s="10">
        <v>43071</v>
      </c>
      <c r="D2599" t="s">
        <v>140</v>
      </c>
      <c r="E2599" t="s">
        <v>121</v>
      </c>
      <c r="F2599">
        <v>1</v>
      </c>
      <c r="G2599">
        <v>3</v>
      </c>
      <c r="H2599" t="s">
        <v>68</v>
      </c>
      <c r="I2599" t="s">
        <v>29</v>
      </c>
      <c r="J2599">
        <v>10006379247</v>
      </c>
      <c r="K2599" s="19">
        <v>27.7</v>
      </c>
    </row>
    <row r="2600" spans="1:11" x14ac:dyDescent="0.35">
      <c r="A2600" t="s">
        <v>162</v>
      </c>
      <c r="B2600">
        <v>2018</v>
      </c>
      <c r="C2600" s="10">
        <v>43071</v>
      </c>
      <c r="D2600" t="s">
        <v>140</v>
      </c>
      <c r="E2600" t="s">
        <v>121</v>
      </c>
      <c r="F2600">
        <v>1</v>
      </c>
      <c r="G2600">
        <v>4</v>
      </c>
      <c r="H2600" t="s">
        <v>195</v>
      </c>
      <c r="I2600" t="s">
        <v>31</v>
      </c>
      <c r="J2600">
        <v>10005964470</v>
      </c>
      <c r="K2600" s="19">
        <v>28.7</v>
      </c>
    </row>
    <row r="2601" spans="1:11" x14ac:dyDescent="0.35">
      <c r="A2601" t="s">
        <v>162</v>
      </c>
      <c r="B2601">
        <v>2018</v>
      </c>
      <c r="C2601" s="10">
        <v>43071</v>
      </c>
      <c r="D2601" t="s">
        <v>140</v>
      </c>
      <c r="E2601" t="s">
        <v>121</v>
      </c>
      <c r="F2601">
        <v>1</v>
      </c>
      <c r="G2601">
        <v>5</v>
      </c>
      <c r="H2601" t="s">
        <v>294</v>
      </c>
      <c r="I2601" t="s">
        <v>27</v>
      </c>
      <c r="J2601">
        <v>10003011125</v>
      </c>
      <c r="K2601" s="19">
        <v>33.1</v>
      </c>
    </row>
    <row r="2602" spans="1:11" x14ac:dyDescent="0.35">
      <c r="A2602" t="s">
        <v>162</v>
      </c>
      <c r="B2602">
        <v>2018</v>
      </c>
      <c r="C2602" s="10">
        <v>43071</v>
      </c>
      <c r="D2602" t="s">
        <v>140</v>
      </c>
      <c r="E2602" t="s">
        <v>121</v>
      </c>
      <c r="F2602">
        <v>1</v>
      </c>
      <c r="G2602">
        <v>6</v>
      </c>
      <c r="H2602" t="s">
        <v>183</v>
      </c>
      <c r="I2602" t="s">
        <v>33</v>
      </c>
      <c r="J2602">
        <v>10007212639</v>
      </c>
      <c r="K2602" s="19">
        <v>26.4</v>
      </c>
    </row>
    <row r="2603" spans="1:11" x14ac:dyDescent="0.35">
      <c r="A2603" t="s">
        <v>162</v>
      </c>
      <c r="B2603">
        <v>2018</v>
      </c>
      <c r="C2603" s="10">
        <v>43071</v>
      </c>
      <c r="D2603" t="s">
        <v>140</v>
      </c>
      <c r="E2603" t="s">
        <v>121</v>
      </c>
      <c r="F2603">
        <v>2</v>
      </c>
      <c r="G2603">
        <v>1</v>
      </c>
      <c r="H2603" t="s">
        <v>289</v>
      </c>
      <c r="I2603" t="s">
        <v>207</v>
      </c>
      <c r="J2603">
        <v>10002418415</v>
      </c>
      <c r="K2603" s="19">
        <v>35.299999999999997</v>
      </c>
    </row>
    <row r="2604" spans="1:11" x14ac:dyDescent="0.35">
      <c r="A2604" t="s">
        <v>162</v>
      </c>
      <c r="B2604">
        <v>2018</v>
      </c>
      <c r="C2604" s="10">
        <v>43071</v>
      </c>
      <c r="D2604" t="s">
        <v>140</v>
      </c>
      <c r="E2604" t="s">
        <v>121</v>
      </c>
      <c r="F2604">
        <v>2</v>
      </c>
      <c r="G2604">
        <v>2</v>
      </c>
      <c r="H2604" t="s">
        <v>213</v>
      </c>
      <c r="I2604" t="s">
        <v>42</v>
      </c>
      <c r="J2604">
        <v>10006422895</v>
      </c>
      <c r="K2604" s="19">
        <v>26.5</v>
      </c>
    </row>
    <row r="2605" spans="1:11" x14ac:dyDescent="0.35">
      <c r="A2605" t="s">
        <v>162</v>
      </c>
      <c r="B2605">
        <v>2018</v>
      </c>
      <c r="C2605" s="10">
        <v>43071</v>
      </c>
      <c r="D2605" t="s">
        <v>140</v>
      </c>
      <c r="E2605" t="s">
        <v>121</v>
      </c>
      <c r="F2605">
        <v>2</v>
      </c>
      <c r="G2605">
        <v>3</v>
      </c>
      <c r="H2605" t="s">
        <v>193</v>
      </c>
      <c r="I2605" t="s">
        <v>31</v>
      </c>
      <c r="J2605">
        <v>10005727327</v>
      </c>
      <c r="K2605" s="19">
        <v>31.9</v>
      </c>
    </row>
    <row r="2606" spans="1:11" x14ac:dyDescent="0.35">
      <c r="A2606" t="s">
        <v>162</v>
      </c>
      <c r="B2606">
        <v>2018</v>
      </c>
      <c r="C2606" s="10">
        <v>43071</v>
      </c>
      <c r="D2606" t="s">
        <v>140</v>
      </c>
      <c r="E2606" t="s">
        <v>121</v>
      </c>
      <c r="F2606">
        <v>2</v>
      </c>
      <c r="G2606">
        <v>4</v>
      </c>
      <c r="H2606" t="s">
        <v>125</v>
      </c>
      <c r="I2606" t="s">
        <v>113</v>
      </c>
      <c r="J2606">
        <v>10017950943</v>
      </c>
      <c r="K2606" s="19">
        <v>20.8</v>
      </c>
    </row>
    <row r="2607" spans="1:11" x14ac:dyDescent="0.35">
      <c r="A2607" t="s">
        <v>162</v>
      </c>
      <c r="B2607">
        <v>2018</v>
      </c>
      <c r="C2607" s="10">
        <v>43071</v>
      </c>
      <c r="D2607" t="s">
        <v>140</v>
      </c>
      <c r="E2607" t="s">
        <v>121</v>
      </c>
      <c r="F2607">
        <v>2</v>
      </c>
      <c r="G2607">
        <v>5</v>
      </c>
      <c r="H2607" t="s">
        <v>221</v>
      </c>
      <c r="I2607" t="s">
        <v>31</v>
      </c>
      <c r="J2607">
        <v>10008098470</v>
      </c>
      <c r="K2607" s="19">
        <v>32.799999999999997</v>
      </c>
    </row>
    <row r="2608" spans="1:11" x14ac:dyDescent="0.35">
      <c r="A2608" t="s">
        <v>162</v>
      </c>
      <c r="B2608">
        <v>2018</v>
      </c>
      <c r="C2608" s="10">
        <v>43071</v>
      </c>
      <c r="D2608" t="s">
        <v>140</v>
      </c>
      <c r="E2608" t="s">
        <v>121</v>
      </c>
      <c r="F2608">
        <v>2</v>
      </c>
      <c r="G2608">
        <v>6</v>
      </c>
      <c r="H2608" t="s">
        <v>186</v>
      </c>
      <c r="I2608" t="s">
        <v>95</v>
      </c>
      <c r="J2608">
        <v>10009181032</v>
      </c>
      <c r="K2608" s="19">
        <v>22.9</v>
      </c>
    </row>
    <row r="2609" spans="1:11" hidden="1" x14ac:dyDescent="0.35">
      <c r="A2609" t="s">
        <v>322</v>
      </c>
      <c r="B2609">
        <v>2018</v>
      </c>
      <c r="C2609" s="10">
        <v>43051</v>
      </c>
      <c r="D2609" t="s">
        <v>140</v>
      </c>
      <c r="E2609" t="s">
        <v>91</v>
      </c>
      <c r="F2609">
        <v>1</v>
      </c>
      <c r="G2609">
        <v>1</v>
      </c>
      <c r="H2609" t="s">
        <v>200</v>
      </c>
      <c r="I2609" t="s">
        <v>23</v>
      </c>
      <c r="J2609">
        <v>10006900421</v>
      </c>
      <c r="K2609" s="19">
        <v>24.9</v>
      </c>
    </row>
    <row r="2610" spans="1:11" hidden="1" x14ac:dyDescent="0.35">
      <c r="A2610" t="s">
        <v>322</v>
      </c>
      <c r="B2610">
        <v>2018</v>
      </c>
      <c r="C2610" s="10">
        <v>43051</v>
      </c>
      <c r="D2610" t="s">
        <v>140</v>
      </c>
      <c r="E2610" t="s">
        <v>91</v>
      </c>
      <c r="F2610">
        <v>1</v>
      </c>
      <c r="G2610">
        <v>2</v>
      </c>
      <c r="H2610" t="s">
        <v>289</v>
      </c>
      <c r="I2610" t="s">
        <v>207</v>
      </c>
      <c r="J2610">
        <v>10002418415</v>
      </c>
      <c r="K2610" s="19">
        <v>35.200000000000003</v>
      </c>
    </row>
    <row r="2611" spans="1:11" hidden="1" x14ac:dyDescent="0.35">
      <c r="A2611" t="s">
        <v>322</v>
      </c>
      <c r="B2611">
        <v>2018</v>
      </c>
      <c r="C2611" s="10">
        <v>43051</v>
      </c>
      <c r="D2611" t="s">
        <v>140</v>
      </c>
      <c r="E2611" t="s">
        <v>91</v>
      </c>
      <c r="F2611">
        <v>1</v>
      </c>
      <c r="G2611">
        <v>3</v>
      </c>
      <c r="H2611" t="s">
        <v>48</v>
      </c>
      <c r="I2611" t="s">
        <v>27</v>
      </c>
      <c r="J2611">
        <v>10005930724</v>
      </c>
      <c r="K2611" s="19">
        <v>27</v>
      </c>
    </row>
    <row r="2612" spans="1:11" hidden="1" x14ac:dyDescent="0.35">
      <c r="A2612" t="s">
        <v>322</v>
      </c>
      <c r="B2612">
        <v>2018</v>
      </c>
      <c r="C2612" s="10">
        <v>43051</v>
      </c>
      <c r="D2612" t="s">
        <v>140</v>
      </c>
      <c r="E2612" t="s">
        <v>91</v>
      </c>
      <c r="F2612">
        <v>1</v>
      </c>
      <c r="G2612">
        <v>4</v>
      </c>
      <c r="H2612" t="s">
        <v>306</v>
      </c>
      <c r="I2612" t="s">
        <v>113</v>
      </c>
      <c r="J2612">
        <v>10006898300</v>
      </c>
      <c r="K2612" s="19">
        <v>25.2</v>
      </c>
    </row>
    <row r="2613" spans="1:11" hidden="1" x14ac:dyDescent="0.35">
      <c r="A2613" t="s">
        <v>322</v>
      </c>
      <c r="B2613">
        <v>2018</v>
      </c>
      <c r="C2613" s="10">
        <v>43051</v>
      </c>
      <c r="D2613" t="s">
        <v>140</v>
      </c>
      <c r="E2613" t="s">
        <v>91</v>
      </c>
      <c r="F2613">
        <v>1</v>
      </c>
      <c r="G2613">
        <v>5</v>
      </c>
      <c r="H2613" t="s">
        <v>193</v>
      </c>
      <c r="I2613" t="s">
        <v>31</v>
      </c>
      <c r="J2613">
        <v>10005727327</v>
      </c>
      <c r="K2613" s="19">
        <v>31.8</v>
      </c>
    </row>
    <row r="2614" spans="1:11" hidden="1" x14ac:dyDescent="0.35">
      <c r="A2614" t="s">
        <v>322</v>
      </c>
      <c r="B2614">
        <v>2018</v>
      </c>
      <c r="C2614" s="10">
        <v>43051</v>
      </c>
      <c r="D2614" t="s">
        <v>140</v>
      </c>
      <c r="E2614" t="s">
        <v>91</v>
      </c>
      <c r="F2614">
        <v>1</v>
      </c>
      <c r="G2614">
        <v>6</v>
      </c>
      <c r="H2614" t="s">
        <v>293</v>
      </c>
      <c r="I2614" t="s">
        <v>25</v>
      </c>
      <c r="J2614">
        <v>10006108051</v>
      </c>
      <c r="K2614" s="19">
        <v>28.9</v>
      </c>
    </row>
    <row r="2615" spans="1:11" hidden="1" x14ac:dyDescent="0.35">
      <c r="A2615" t="s">
        <v>322</v>
      </c>
      <c r="B2615">
        <v>2018</v>
      </c>
      <c r="C2615" s="10">
        <v>43051</v>
      </c>
      <c r="D2615" t="s">
        <v>140</v>
      </c>
      <c r="E2615" t="s">
        <v>91</v>
      </c>
      <c r="F2615">
        <v>1</v>
      </c>
      <c r="G2615">
        <v>7</v>
      </c>
      <c r="H2615" t="s">
        <v>62</v>
      </c>
      <c r="I2615" t="s">
        <v>63</v>
      </c>
      <c r="J2615">
        <v>10007351671</v>
      </c>
      <c r="K2615" s="19">
        <v>28</v>
      </c>
    </row>
    <row r="2616" spans="1:11" hidden="1" x14ac:dyDescent="0.35">
      <c r="A2616" t="s">
        <v>322</v>
      </c>
      <c r="B2616">
        <v>2018</v>
      </c>
      <c r="C2616" s="10">
        <v>43051</v>
      </c>
      <c r="D2616" t="s">
        <v>140</v>
      </c>
      <c r="E2616" t="s">
        <v>91</v>
      </c>
      <c r="F2616">
        <v>2</v>
      </c>
      <c r="G2616">
        <v>1</v>
      </c>
      <c r="H2616" t="s">
        <v>68</v>
      </c>
      <c r="I2616" t="s">
        <v>29</v>
      </c>
      <c r="J2616">
        <v>10006379247</v>
      </c>
      <c r="K2616" s="19">
        <v>27.6</v>
      </c>
    </row>
    <row r="2617" spans="1:11" hidden="1" x14ac:dyDescent="0.35">
      <c r="A2617" t="s">
        <v>322</v>
      </c>
      <c r="B2617">
        <v>2018</v>
      </c>
      <c r="C2617" s="10">
        <v>43051</v>
      </c>
      <c r="D2617" t="s">
        <v>140</v>
      </c>
      <c r="E2617" t="s">
        <v>91</v>
      </c>
      <c r="F2617">
        <v>2</v>
      </c>
      <c r="G2617">
        <v>2</v>
      </c>
      <c r="H2617" t="s">
        <v>158</v>
      </c>
      <c r="I2617" t="s">
        <v>145</v>
      </c>
      <c r="J2617">
        <v>10010894696</v>
      </c>
      <c r="K2617" s="19">
        <v>31.5</v>
      </c>
    </row>
    <row r="2618" spans="1:11" hidden="1" x14ac:dyDescent="0.35">
      <c r="A2618" t="s">
        <v>322</v>
      </c>
      <c r="B2618">
        <v>2018</v>
      </c>
      <c r="C2618" s="10">
        <v>43051</v>
      </c>
      <c r="D2618" t="s">
        <v>140</v>
      </c>
      <c r="E2618" t="s">
        <v>91</v>
      </c>
      <c r="F2618">
        <v>2</v>
      </c>
      <c r="G2618">
        <v>3</v>
      </c>
      <c r="H2618" t="s">
        <v>247</v>
      </c>
      <c r="I2618" t="s">
        <v>35</v>
      </c>
      <c r="J2618">
        <v>10009138491</v>
      </c>
      <c r="K2618" s="19">
        <v>21.4</v>
      </c>
    </row>
    <row r="2619" spans="1:11" hidden="1" x14ac:dyDescent="0.35">
      <c r="A2619" t="s">
        <v>322</v>
      </c>
      <c r="B2619">
        <v>2018</v>
      </c>
      <c r="C2619" s="10">
        <v>43051</v>
      </c>
      <c r="D2619" t="s">
        <v>140</v>
      </c>
      <c r="E2619" t="s">
        <v>91</v>
      </c>
      <c r="F2619">
        <v>2</v>
      </c>
      <c r="G2619">
        <v>4</v>
      </c>
      <c r="H2619" t="s">
        <v>211</v>
      </c>
      <c r="I2619" t="s">
        <v>212</v>
      </c>
      <c r="J2619">
        <v>10010608447</v>
      </c>
      <c r="K2619" s="19">
        <v>20.399999999999999</v>
      </c>
    </row>
    <row r="2620" spans="1:11" hidden="1" x14ac:dyDescent="0.35">
      <c r="A2620" t="s">
        <v>322</v>
      </c>
      <c r="B2620">
        <v>2018</v>
      </c>
      <c r="C2620" s="10">
        <v>43051</v>
      </c>
      <c r="D2620" t="s">
        <v>140</v>
      </c>
      <c r="E2620" t="s">
        <v>91</v>
      </c>
      <c r="F2620">
        <v>2</v>
      </c>
      <c r="G2620">
        <v>5</v>
      </c>
      <c r="H2620" t="s">
        <v>209</v>
      </c>
      <c r="I2620" t="s">
        <v>198</v>
      </c>
      <c r="J2620">
        <v>10007772108</v>
      </c>
      <c r="K2620" s="19">
        <v>22.7</v>
      </c>
    </row>
    <row r="2621" spans="1:11" hidden="1" x14ac:dyDescent="0.35">
      <c r="A2621" t="s">
        <v>322</v>
      </c>
      <c r="B2621">
        <v>2018</v>
      </c>
      <c r="C2621" s="10">
        <v>43051</v>
      </c>
      <c r="D2621" t="s">
        <v>140</v>
      </c>
      <c r="E2621" t="s">
        <v>91</v>
      </c>
      <c r="F2621">
        <v>2</v>
      </c>
      <c r="G2621">
        <v>6</v>
      </c>
      <c r="H2621" t="s">
        <v>54</v>
      </c>
      <c r="I2621" t="s">
        <v>42</v>
      </c>
      <c r="J2621">
        <v>10004612534</v>
      </c>
      <c r="K2621" s="19">
        <v>30.4</v>
      </c>
    </row>
    <row r="2622" spans="1:11" hidden="1" x14ac:dyDescent="0.35">
      <c r="A2622" t="s">
        <v>322</v>
      </c>
      <c r="B2622">
        <v>2018</v>
      </c>
      <c r="C2622" s="10">
        <v>43051</v>
      </c>
      <c r="D2622" t="s">
        <v>140</v>
      </c>
      <c r="E2622" t="s">
        <v>91</v>
      </c>
      <c r="F2622">
        <v>2</v>
      </c>
      <c r="G2622">
        <v>7</v>
      </c>
      <c r="H2622" t="s">
        <v>323</v>
      </c>
      <c r="I2622" t="s">
        <v>78</v>
      </c>
      <c r="J2622">
        <v>10010778704</v>
      </c>
      <c r="K2622" s="19">
        <v>19.7</v>
      </c>
    </row>
    <row r="2623" spans="1:11" hidden="1" x14ac:dyDescent="0.35">
      <c r="A2623" t="s">
        <v>322</v>
      </c>
      <c r="B2623">
        <v>2018</v>
      </c>
      <c r="C2623" s="10">
        <v>43051</v>
      </c>
      <c r="D2623" t="s">
        <v>140</v>
      </c>
      <c r="E2623" t="s">
        <v>91</v>
      </c>
      <c r="F2623">
        <v>3</v>
      </c>
      <c r="G2623">
        <v>1</v>
      </c>
      <c r="H2623" t="s">
        <v>106</v>
      </c>
      <c r="I2623" t="s">
        <v>102</v>
      </c>
      <c r="J2623">
        <v>10006894559</v>
      </c>
      <c r="K2623" s="19">
        <v>25.2</v>
      </c>
    </row>
    <row r="2624" spans="1:11" hidden="1" x14ac:dyDescent="0.35">
      <c r="A2624" t="s">
        <v>322</v>
      </c>
      <c r="B2624">
        <v>2018</v>
      </c>
      <c r="C2624" s="10">
        <v>43051</v>
      </c>
      <c r="D2624" t="s">
        <v>140</v>
      </c>
      <c r="E2624" t="s">
        <v>91</v>
      </c>
      <c r="F2624">
        <v>3</v>
      </c>
      <c r="G2624">
        <v>2</v>
      </c>
      <c r="H2624" t="s">
        <v>45</v>
      </c>
      <c r="I2624" t="s">
        <v>46</v>
      </c>
      <c r="J2624">
        <v>10009176281</v>
      </c>
      <c r="K2624" s="19">
        <v>21.7</v>
      </c>
    </row>
    <row r="2625" spans="1:11" hidden="1" x14ac:dyDescent="0.35">
      <c r="A2625" t="s">
        <v>322</v>
      </c>
      <c r="B2625">
        <v>2018</v>
      </c>
      <c r="C2625" s="10">
        <v>43051</v>
      </c>
      <c r="D2625" t="s">
        <v>140</v>
      </c>
      <c r="E2625" t="s">
        <v>91</v>
      </c>
      <c r="F2625">
        <v>3</v>
      </c>
      <c r="G2625">
        <v>3</v>
      </c>
      <c r="H2625" t="s">
        <v>93</v>
      </c>
      <c r="I2625" t="s">
        <v>52</v>
      </c>
      <c r="J2625">
        <v>10009150215</v>
      </c>
      <c r="K2625" s="19">
        <v>22</v>
      </c>
    </row>
    <row r="2626" spans="1:11" hidden="1" x14ac:dyDescent="0.35">
      <c r="A2626" t="s">
        <v>322</v>
      </c>
      <c r="B2626">
        <v>2018</v>
      </c>
      <c r="C2626" s="10">
        <v>43051</v>
      </c>
      <c r="D2626" t="s">
        <v>140</v>
      </c>
      <c r="E2626" t="s">
        <v>91</v>
      </c>
      <c r="F2626">
        <v>3</v>
      </c>
      <c r="G2626">
        <v>4</v>
      </c>
      <c r="H2626" t="s">
        <v>22</v>
      </c>
      <c r="I2626" t="s">
        <v>23</v>
      </c>
      <c r="J2626">
        <v>10007379761</v>
      </c>
      <c r="K2626" s="19">
        <v>24.7</v>
      </c>
    </row>
    <row r="2627" spans="1:11" hidden="1" x14ac:dyDescent="0.35">
      <c r="A2627" t="s">
        <v>322</v>
      </c>
      <c r="B2627">
        <v>2018</v>
      </c>
      <c r="C2627" s="10">
        <v>43051</v>
      </c>
      <c r="D2627" t="s">
        <v>140</v>
      </c>
      <c r="E2627" t="s">
        <v>91</v>
      </c>
      <c r="F2627">
        <v>3</v>
      </c>
      <c r="G2627">
        <v>5</v>
      </c>
      <c r="H2627" t="s">
        <v>283</v>
      </c>
      <c r="I2627" t="s">
        <v>284</v>
      </c>
      <c r="J2627">
        <v>10006319633</v>
      </c>
      <c r="K2627" s="19">
        <v>28</v>
      </c>
    </row>
    <row r="2628" spans="1:11" hidden="1" x14ac:dyDescent="0.35">
      <c r="A2628" t="s">
        <v>322</v>
      </c>
      <c r="B2628">
        <v>2018</v>
      </c>
      <c r="C2628" s="10">
        <v>43051</v>
      </c>
      <c r="D2628" t="s">
        <v>140</v>
      </c>
      <c r="E2628" t="s">
        <v>91</v>
      </c>
      <c r="F2628">
        <v>3</v>
      </c>
      <c r="G2628">
        <v>6</v>
      </c>
      <c r="H2628" t="s">
        <v>157</v>
      </c>
      <c r="I2628" t="s">
        <v>142</v>
      </c>
      <c r="J2628">
        <v>10006063086</v>
      </c>
      <c r="K2628" s="19">
        <v>27.7</v>
      </c>
    </row>
    <row r="2629" spans="1:11" hidden="1" x14ac:dyDescent="0.35">
      <c r="A2629" t="s">
        <v>322</v>
      </c>
      <c r="B2629">
        <v>2018</v>
      </c>
      <c r="C2629" s="10">
        <v>43051</v>
      </c>
      <c r="D2629" t="s">
        <v>140</v>
      </c>
      <c r="E2629" t="s">
        <v>91</v>
      </c>
      <c r="F2629">
        <v>4</v>
      </c>
      <c r="G2629">
        <v>1</v>
      </c>
      <c r="H2629" t="s">
        <v>125</v>
      </c>
      <c r="I2629" t="s">
        <v>113</v>
      </c>
      <c r="J2629">
        <v>10017950943</v>
      </c>
      <c r="K2629" s="19">
        <v>20.7</v>
      </c>
    </row>
    <row r="2630" spans="1:11" hidden="1" x14ac:dyDescent="0.35">
      <c r="A2630" t="s">
        <v>322</v>
      </c>
      <c r="B2630">
        <v>2018</v>
      </c>
      <c r="C2630" s="10">
        <v>43051</v>
      </c>
      <c r="D2630" t="s">
        <v>140</v>
      </c>
      <c r="E2630" t="s">
        <v>91</v>
      </c>
      <c r="F2630">
        <v>4</v>
      </c>
      <c r="G2630">
        <v>2</v>
      </c>
      <c r="H2630" t="s">
        <v>196</v>
      </c>
      <c r="I2630" t="s">
        <v>52</v>
      </c>
      <c r="J2630">
        <v>10004868370</v>
      </c>
      <c r="K2630" s="19">
        <v>29.9</v>
      </c>
    </row>
    <row r="2631" spans="1:11" hidden="1" x14ac:dyDescent="0.35">
      <c r="A2631" t="s">
        <v>322</v>
      </c>
      <c r="B2631">
        <v>2018</v>
      </c>
      <c r="C2631" s="10">
        <v>43051</v>
      </c>
      <c r="D2631" t="s">
        <v>140</v>
      </c>
      <c r="E2631" t="s">
        <v>91</v>
      </c>
      <c r="F2631">
        <v>4</v>
      </c>
      <c r="G2631">
        <v>3</v>
      </c>
      <c r="H2631" t="s">
        <v>221</v>
      </c>
      <c r="I2631" t="s">
        <v>31</v>
      </c>
      <c r="J2631">
        <v>10008098470</v>
      </c>
      <c r="K2631" s="19">
        <v>32.799999999999997</v>
      </c>
    </row>
    <row r="2632" spans="1:11" hidden="1" x14ac:dyDescent="0.35">
      <c r="A2632" t="s">
        <v>322</v>
      </c>
      <c r="B2632">
        <v>2018</v>
      </c>
      <c r="C2632" s="10">
        <v>43051</v>
      </c>
      <c r="D2632" t="s">
        <v>140</v>
      </c>
      <c r="E2632" t="s">
        <v>91</v>
      </c>
      <c r="F2632">
        <v>4</v>
      </c>
      <c r="G2632">
        <v>4</v>
      </c>
      <c r="H2632" t="s">
        <v>143</v>
      </c>
      <c r="I2632" t="s">
        <v>95</v>
      </c>
      <c r="J2632">
        <v>10009181234</v>
      </c>
      <c r="K2632" s="19">
        <v>22.6</v>
      </c>
    </row>
    <row r="2633" spans="1:11" hidden="1" x14ac:dyDescent="0.35">
      <c r="A2633" t="s">
        <v>322</v>
      </c>
      <c r="B2633">
        <v>2018</v>
      </c>
      <c r="C2633" s="10">
        <v>43051</v>
      </c>
      <c r="D2633" t="s">
        <v>140</v>
      </c>
      <c r="E2633" t="s">
        <v>91</v>
      </c>
      <c r="F2633">
        <v>4</v>
      </c>
      <c r="G2633">
        <v>5</v>
      </c>
      <c r="H2633" t="s">
        <v>174</v>
      </c>
      <c r="I2633" t="s">
        <v>37</v>
      </c>
      <c r="J2633">
        <v>10006552534</v>
      </c>
      <c r="K2633" s="19">
        <v>27.5</v>
      </c>
    </row>
    <row r="2634" spans="1:11" hidden="1" x14ac:dyDescent="0.35">
      <c r="A2634" t="s">
        <v>322</v>
      </c>
      <c r="B2634">
        <v>2018</v>
      </c>
      <c r="C2634" s="10">
        <v>43051</v>
      </c>
      <c r="D2634" t="s">
        <v>140</v>
      </c>
      <c r="E2634" t="s">
        <v>91</v>
      </c>
      <c r="F2634">
        <v>4</v>
      </c>
      <c r="G2634">
        <v>6</v>
      </c>
      <c r="H2634" t="s">
        <v>319</v>
      </c>
      <c r="I2634" t="s">
        <v>25</v>
      </c>
      <c r="J2634">
        <v>10007508083</v>
      </c>
      <c r="K2634" s="19">
        <v>24.2</v>
      </c>
    </row>
    <row r="2635" spans="1:11" hidden="1" x14ac:dyDescent="0.35">
      <c r="A2635" t="s">
        <v>322</v>
      </c>
      <c r="B2635">
        <v>2018</v>
      </c>
      <c r="C2635" s="10">
        <v>43051</v>
      </c>
      <c r="D2635" t="s">
        <v>140</v>
      </c>
      <c r="E2635" t="s">
        <v>117</v>
      </c>
      <c r="F2635">
        <v>1</v>
      </c>
      <c r="G2635">
        <v>1</v>
      </c>
      <c r="H2635" t="s">
        <v>48</v>
      </c>
      <c r="I2635" t="s">
        <v>27</v>
      </c>
      <c r="J2635">
        <v>10005930724</v>
      </c>
      <c r="K2635" s="19">
        <v>27</v>
      </c>
    </row>
    <row r="2636" spans="1:11" hidden="1" x14ac:dyDescent="0.35">
      <c r="A2636" t="s">
        <v>322</v>
      </c>
      <c r="B2636">
        <v>2018</v>
      </c>
      <c r="C2636" s="10">
        <v>43051</v>
      </c>
      <c r="D2636" t="s">
        <v>140</v>
      </c>
      <c r="E2636" t="s">
        <v>117</v>
      </c>
      <c r="F2636">
        <v>1</v>
      </c>
      <c r="G2636">
        <v>2</v>
      </c>
      <c r="H2636" t="s">
        <v>143</v>
      </c>
      <c r="I2636" t="s">
        <v>95</v>
      </c>
      <c r="J2636">
        <v>10009181234</v>
      </c>
      <c r="K2636" s="19">
        <v>22.6</v>
      </c>
    </row>
    <row r="2637" spans="1:11" hidden="1" x14ac:dyDescent="0.35">
      <c r="A2637" t="s">
        <v>322</v>
      </c>
      <c r="B2637">
        <v>2018</v>
      </c>
      <c r="C2637" s="10">
        <v>43051</v>
      </c>
      <c r="D2637" t="s">
        <v>140</v>
      </c>
      <c r="E2637" t="s">
        <v>117</v>
      </c>
      <c r="F2637">
        <v>1</v>
      </c>
      <c r="G2637">
        <v>3</v>
      </c>
      <c r="H2637" t="s">
        <v>54</v>
      </c>
      <c r="I2637" t="s">
        <v>42</v>
      </c>
      <c r="J2637">
        <v>10004612534</v>
      </c>
      <c r="K2637" s="19">
        <v>30.4</v>
      </c>
    </row>
    <row r="2638" spans="1:11" hidden="1" x14ac:dyDescent="0.35">
      <c r="A2638" t="s">
        <v>322</v>
      </c>
      <c r="B2638">
        <v>2018</v>
      </c>
      <c r="C2638" s="10">
        <v>43051</v>
      </c>
      <c r="D2638" t="s">
        <v>140</v>
      </c>
      <c r="E2638" t="s">
        <v>117</v>
      </c>
      <c r="F2638">
        <v>1</v>
      </c>
      <c r="G2638">
        <v>4</v>
      </c>
      <c r="H2638" t="s">
        <v>283</v>
      </c>
      <c r="I2638" t="s">
        <v>284</v>
      </c>
      <c r="J2638">
        <v>10006319633</v>
      </c>
      <c r="K2638" s="19">
        <v>28</v>
      </c>
    </row>
    <row r="2639" spans="1:11" hidden="1" x14ac:dyDescent="0.35">
      <c r="A2639" t="s">
        <v>322</v>
      </c>
      <c r="B2639">
        <v>2018</v>
      </c>
      <c r="C2639" s="10">
        <v>43051</v>
      </c>
      <c r="D2639" t="s">
        <v>140</v>
      </c>
      <c r="E2639" t="s">
        <v>117</v>
      </c>
      <c r="F2639">
        <v>1</v>
      </c>
      <c r="G2639">
        <v>5</v>
      </c>
      <c r="H2639" t="s">
        <v>62</v>
      </c>
      <c r="I2639" t="s">
        <v>63</v>
      </c>
      <c r="J2639">
        <v>10007351671</v>
      </c>
      <c r="K2639" s="19">
        <v>28</v>
      </c>
    </row>
    <row r="2640" spans="1:11" hidden="1" x14ac:dyDescent="0.35">
      <c r="A2640" t="s">
        <v>322</v>
      </c>
      <c r="B2640">
        <v>2018</v>
      </c>
      <c r="C2640" s="10">
        <v>43051</v>
      </c>
      <c r="D2640" t="s">
        <v>140</v>
      </c>
      <c r="E2640" t="s">
        <v>117</v>
      </c>
      <c r="F2640">
        <v>2</v>
      </c>
      <c r="G2640">
        <v>1</v>
      </c>
      <c r="H2640" t="s">
        <v>247</v>
      </c>
      <c r="I2640" t="s">
        <v>35</v>
      </c>
      <c r="J2640">
        <v>10009138491</v>
      </c>
      <c r="K2640" s="19">
        <v>21.4</v>
      </c>
    </row>
    <row r="2641" spans="1:11" hidden="1" x14ac:dyDescent="0.35">
      <c r="A2641" t="s">
        <v>322</v>
      </c>
      <c r="B2641">
        <v>2018</v>
      </c>
      <c r="C2641" s="10">
        <v>43051</v>
      </c>
      <c r="D2641" t="s">
        <v>140</v>
      </c>
      <c r="E2641" t="s">
        <v>117</v>
      </c>
      <c r="F2641">
        <v>2</v>
      </c>
      <c r="G2641">
        <v>2</v>
      </c>
      <c r="H2641" t="s">
        <v>209</v>
      </c>
      <c r="I2641" t="s">
        <v>198</v>
      </c>
      <c r="J2641">
        <v>10007772108</v>
      </c>
      <c r="K2641" s="19">
        <v>22.7</v>
      </c>
    </row>
    <row r="2642" spans="1:11" hidden="1" x14ac:dyDescent="0.35">
      <c r="A2642" t="s">
        <v>322</v>
      </c>
      <c r="B2642">
        <v>2018</v>
      </c>
      <c r="C2642" s="10">
        <v>43051</v>
      </c>
      <c r="D2642" t="s">
        <v>140</v>
      </c>
      <c r="E2642" t="s">
        <v>117</v>
      </c>
      <c r="F2642">
        <v>2</v>
      </c>
      <c r="G2642">
        <v>3</v>
      </c>
      <c r="H2642" t="s">
        <v>293</v>
      </c>
      <c r="I2642" t="s">
        <v>25</v>
      </c>
      <c r="J2642">
        <v>10006108051</v>
      </c>
      <c r="K2642" s="19">
        <v>28.9</v>
      </c>
    </row>
    <row r="2643" spans="1:11" hidden="1" x14ac:dyDescent="0.35">
      <c r="A2643" t="s">
        <v>322</v>
      </c>
      <c r="B2643">
        <v>2018</v>
      </c>
      <c r="C2643" s="10">
        <v>43051</v>
      </c>
      <c r="D2643" t="s">
        <v>140</v>
      </c>
      <c r="E2643" t="s">
        <v>117</v>
      </c>
      <c r="F2643">
        <v>2</v>
      </c>
      <c r="G2643">
        <v>4</v>
      </c>
      <c r="H2643" t="s">
        <v>22</v>
      </c>
      <c r="I2643" t="s">
        <v>23</v>
      </c>
      <c r="J2643">
        <v>10007379761</v>
      </c>
      <c r="K2643" s="19">
        <v>24.7</v>
      </c>
    </row>
    <row r="2644" spans="1:11" hidden="1" x14ac:dyDescent="0.35">
      <c r="A2644" t="s">
        <v>322</v>
      </c>
      <c r="B2644">
        <v>2018</v>
      </c>
      <c r="C2644" s="10">
        <v>43051</v>
      </c>
      <c r="D2644" t="s">
        <v>140</v>
      </c>
      <c r="E2644" t="s">
        <v>117</v>
      </c>
      <c r="F2644">
        <v>2</v>
      </c>
      <c r="G2644">
        <v>5</v>
      </c>
      <c r="H2644" t="s">
        <v>323</v>
      </c>
      <c r="I2644" t="s">
        <v>78</v>
      </c>
      <c r="J2644">
        <v>10010778704</v>
      </c>
      <c r="K2644" s="19">
        <v>19.7</v>
      </c>
    </row>
    <row r="2645" spans="1:11" hidden="1" x14ac:dyDescent="0.35">
      <c r="A2645" t="s">
        <v>322</v>
      </c>
      <c r="B2645">
        <v>2018</v>
      </c>
      <c r="C2645" s="10">
        <v>43051</v>
      </c>
      <c r="D2645" t="s">
        <v>140</v>
      </c>
      <c r="E2645" t="s">
        <v>117</v>
      </c>
      <c r="F2645">
        <v>3</v>
      </c>
      <c r="G2645">
        <v>1</v>
      </c>
      <c r="H2645" t="s">
        <v>193</v>
      </c>
      <c r="I2645" t="s">
        <v>31</v>
      </c>
      <c r="J2645">
        <v>10005727327</v>
      </c>
      <c r="K2645" s="19">
        <v>31.8</v>
      </c>
    </row>
    <row r="2646" spans="1:11" hidden="1" x14ac:dyDescent="0.35">
      <c r="A2646" t="s">
        <v>322</v>
      </c>
      <c r="B2646">
        <v>2018</v>
      </c>
      <c r="C2646" s="10">
        <v>43051</v>
      </c>
      <c r="D2646" t="s">
        <v>140</v>
      </c>
      <c r="E2646" t="s">
        <v>117</v>
      </c>
      <c r="F2646">
        <v>3</v>
      </c>
      <c r="G2646">
        <v>2</v>
      </c>
      <c r="H2646" t="s">
        <v>93</v>
      </c>
      <c r="I2646" t="s">
        <v>52</v>
      </c>
      <c r="J2646">
        <v>10009150215</v>
      </c>
      <c r="K2646" s="19">
        <v>22</v>
      </c>
    </row>
    <row r="2647" spans="1:11" hidden="1" x14ac:dyDescent="0.35">
      <c r="A2647" t="s">
        <v>322</v>
      </c>
      <c r="B2647">
        <v>2018</v>
      </c>
      <c r="C2647" s="10">
        <v>43051</v>
      </c>
      <c r="D2647" t="s">
        <v>140</v>
      </c>
      <c r="E2647" t="s">
        <v>117</v>
      </c>
      <c r="F2647">
        <v>3</v>
      </c>
      <c r="G2647">
        <v>3</v>
      </c>
      <c r="H2647" t="s">
        <v>319</v>
      </c>
      <c r="I2647" t="s">
        <v>25</v>
      </c>
      <c r="J2647">
        <v>10007508083</v>
      </c>
      <c r="K2647" s="19">
        <v>24.2</v>
      </c>
    </row>
    <row r="2648" spans="1:11" hidden="1" x14ac:dyDescent="0.35">
      <c r="A2648" t="s">
        <v>322</v>
      </c>
      <c r="B2648">
        <v>2018</v>
      </c>
      <c r="C2648" s="10">
        <v>43051</v>
      </c>
      <c r="D2648" t="s">
        <v>140</v>
      </c>
      <c r="E2648" t="s">
        <v>117</v>
      </c>
      <c r="F2648">
        <v>3</v>
      </c>
      <c r="G2648">
        <v>4</v>
      </c>
      <c r="H2648" t="s">
        <v>211</v>
      </c>
      <c r="I2648" t="s">
        <v>212</v>
      </c>
      <c r="J2648">
        <v>10010608447</v>
      </c>
      <c r="K2648" s="19">
        <v>20.399999999999999</v>
      </c>
    </row>
    <row r="2649" spans="1:11" hidden="1" x14ac:dyDescent="0.35">
      <c r="A2649" t="s">
        <v>322</v>
      </c>
      <c r="B2649">
        <v>2018</v>
      </c>
      <c r="C2649" s="10">
        <v>43051</v>
      </c>
      <c r="D2649" t="s">
        <v>140</v>
      </c>
      <c r="E2649" t="s">
        <v>117</v>
      </c>
      <c r="F2649">
        <v>4</v>
      </c>
      <c r="G2649">
        <v>1</v>
      </c>
      <c r="H2649" t="s">
        <v>174</v>
      </c>
      <c r="I2649" t="s">
        <v>37</v>
      </c>
      <c r="J2649">
        <v>10006552534</v>
      </c>
      <c r="K2649" s="19">
        <v>27.5</v>
      </c>
    </row>
    <row r="2650" spans="1:11" hidden="1" x14ac:dyDescent="0.35">
      <c r="A2650" t="s">
        <v>322</v>
      </c>
      <c r="B2650">
        <v>2018</v>
      </c>
      <c r="C2650" s="10">
        <v>43051</v>
      </c>
      <c r="D2650" t="s">
        <v>140</v>
      </c>
      <c r="E2650" t="s">
        <v>117</v>
      </c>
      <c r="F2650">
        <v>4</v>
      </c>
      <c r="G2650">
        <v>2</v>
      </c>
      <c r="H2650" t="s">
        <v>221</v>
      </c>
      <c r="I2650" t="s">
        <v>31</v>
      </c>
      <c r="J2650">
        <v>10008098470</v>
      </c>
      <c r="K2650" s="19">
        <v>32.799999999999997</v>
      </c>
    </row>
    <row r="2651" spans="1:11" hidden="1" x14ac:dyDescent="0.35">
      <c r="A2651" t="s">
        <v>322</v>
      </c>
      <c r="B2651">
        <v>2018</v>
      </c>
      <c r="C2651" s="10">
        <v>43051</v>
      </c>
      <c r="D2651" t="s">
        <v>140</v>
      </c>
      <c r="E2651" t="s">
        <v>117</v>
      </c>
      <c r="F2651">
        <v>4</v>
      </c>
      <c r="G2651">
        <v>3</v>
      </c>
      <c r="H2651" t="s">
        <v>306</v>
      </c>
      <c r="I2651" t="s">
        <v>113</v>
      </c>
      <c r="J2651">
        <v>10006898300</v>
      </c>
      <c r="K2651" s="19">
        <v>25.2</v>
      </c>
    </row>
    <row r="2652" spans="1:11" hidden="1" x14ac:dyDescent="0.35">
      <c r="A2652" t="s">
        <v>322</v>
      </c>
      <c r="B2652">
        <v>2018</v>
      </c>
      <c r="C2652" s="10">
        <v>43051</v>
      </c>
      <c r="D2652" t="s">
        <v>140</v>
      </c>
      <c r="E2652" t="s">
        <v>117</v>
      </c>
      <c r="F2652">
        <v>4</v>
      </c>
      <c r="G2652">
        <v>4</v>
      </c>
      <c r="H2652" t="s">
        <v>157</v>
      </c>
      <c r="I2652" t="s">
        <v>142</v>
      </c>
      <c r="J2652">
        <v>10006063086</v>
      </c>
      <c r="K2652" s="19">
        <v>27.7</v>
      </c>
    </row>
    <row r="2653" spans="1:11" hidden="1" x14ac:dyDescent="0.35">
      <c r="A2653" t="s">
        <v>322</v>
      </c>
      <c r="B2653">
        <v>2018</v>
      </c>
      <c r="C2653" s="10">
        <v>43051</v>
      </c>
      <c r="D2653" t="s">
        <v>140</v>
      </c>
      <c r="E2653" t="s">
        <v>119</v>
      </c>
      <c r="F2653">
        <v>1</v>
      </c>
      <c r="G2653">
        <v>1</v>
      </c>
      <c r="H2653" t="s">
        <v>125</v>
      </c>
      <c r="I2653" t="s">
        <v>113</v>
      </c>
      <c r="J2653">
        <v>10017950943</v>
      </c>
      <c r="K2653" s="19">
        <v>20.7</v>
      </c>
    </row>
    <row r="2654" spans="1:11" hidden="1" x14ac:dyDescent="0.35">
      <c r="A2654" t="s">
        <v>322</v>
      </c>
      <c r="B2654">
        <v>2018</v>
      </c>
      <c r="C2654" s="10">
        <v>43051</v>
      </c>
      <c r="D2654" t="s">
        <v>140</v>
      </c>
      <c r="E2654" t="s">
        <v>119</v>
      </c>
      <c r="F2654">
        <v>1</v>
      </c>
      <c r="G2654">
        <v>2</v>
      </c>
      <c r="H2654" t="s">
        <v>200</v>
      </c>
      <c r="I2654" t="s">
        <v>23</v>
      </c>
      <c r="J2654">
        <v>10006900421</v>
      </c>
      <c r="K2654" s="19">
        <v>24.9</v>
      </c>
    </row>
    <row r="2655" spans="1:11" hidden="1" x14ac:dyDescent="0.35">
      <c r="A2655" t="s">
        <v>322</v>
      </c>
      <c r="B2655">
        <v>2018</v>
      </c>
      <c r="C2655" s="10">
        <v>43051</v>
      </c>
      <c r="D2655" t="s">
        <v>140</v>
      </c>
      <c r="E2655" t="s">
        <v>119</v>
      </c>
      <c r="F2655">
        <v>1</v>
      </c>
      <c r="G2655">
        <v>3</v>
      </c>
      <c r="H2655" t="s">
        <v>174</v>
      </c>
      <c r="I2655" t="s">
        <v>37</v>
      </c>
      <c r="J2655">
        <v>10006552534</v>
      </c>
      <c r="K2655" s="19">
        <v>27.5</v>
      </c>
    </row>
    <row r="2656" spans="1:11" hidden="1" x14ac:dyDescent="0.35">
      <c r="A2656" t="s">
        <v>322</v>
      </c>
      <c r="B2656">
        <v>2018</v>
      </c>
      <c r="C2656" s="10">
        <v>43051</v>
      </c>
      <c r="D2656" t="s">
        <v>140</v>
      </c>
      <c r="E2656" t="s">
        <v>119</v>
      </c>
      <c r="F2656">
        <v>1</v>
      </c>
      <c r="G2656">
        <v>4</v>
      </c>
      <c r="H2656" t="s">
        <v>48</v>
      </c>
      <c r="I2656" t="s">
        <v>27</v>
      </c>
      <c r="J2656">
        <v>10005930724</v>
      </c>
      <c r="K2656" s="19">
        <v>27</v>
      </c>
    </row>
    <row r="2657" spans="1:11" hidden="1" x14ac:dyDescent="0.35">
      <c r="A2657" t="s">
        <v>322</v>
      </c>
      <c r="B2657">
        <v>2018</v>
      </c>
      <c r="C2657" s="10">
        <v>43051</v>
      </c>
      <c r="D2657" t="s">
        <v>140</v>
      </c>
      <c r="E2657" t="s">
        <v>119</v>
      </c>
      <c r="F2657">
        <v>1</v>
      </c>
      <c r="G2657">
        <v>5</v>
      </c>
      <c r="H2657" t="s">
        <v>158</v>
      </c>
      <c r="I2657" t="s">
        <v>145</v>
      </c>
      <c r="J2657">
        <v>10010894696</v>
      </c>
      <c r="K2657" s="19">
        <v>31.5</v>
      </c>
    </row>
    <row r="2658" spans="1:11" hidden="1" x14ac:dyDescent="0.35">
      <c r="A2658" t="s">
        <v>322</v>
      </c>
      <c r="B2658">
        <v>2018</v>
      </c>
      <c r="C2658" s="10">
        <v>43051</v>
      </c>
      <c r="D2658" t="s">
        <v>140</v>
      </c>
      <c r="E2658" t="s">
        <v>119</v>
      </c>
      <c r="F2658">
        <v>1</v>
      </c>
      <c r="G2658">
        <v>6</v>
      </c>
      <c r="H2658" t="s">
        <v>45</v>
      </c>
      <c r="I2658" t="s">
        <v>46</v>
      </c>
      <c r="J2658">
        <v>10009176281</v>
      </c>
      <c r="K2658" s="19">
        <v>21.7</v>
      </c>
    </row>
    <row r="2659" spans="1:11" hidden="1" x14ac:dyDescent="0.35">
      <c r="A2659" t="s">
        <v>322</v>
      </c>
      <c r="B2659">
        <v>2018</v>
      </c>
      <c r="C2659" s="10">
        <v>43051</v>
      </c>
      <c r="D2659" t="s">
        <v>140</v>
      </c>
      <c r="E2659" t="s">
        <v>119</v>
      </c>
      <c r="F2659">
        <v>2</v>
      </c>
      <c r="G2659">
        <v>1</v>
      </c>
      <c r="H2659" t="s">
        <v>106</v>
      </c>
      <c r="I2659" t="s">
        <v>102</v>
      </c>
      <c r="J2659">
        <v>10006894559</v>
      </c>
      <c r="K2659" s="19">
        <v>25.2</v>
      </c>
    </row>
    <row r="2660" spans="1:11" hidden="1" x14ac:dyDescent="0.35">
      <c r="A2660" t="s">
        <v>322</v>
      </c>
      <c r="B2660">
        <v>2018</v>
      </c>
      <c r="C2660" s="10">
        <v>43051</v>
      </c>
      <c r="D2660" t="s">
        <v>140</v>
      </c>
      <c r="E2660" t="s">
        <v>119</v>
      </c>
      <c r="F2660">
        <v>2</v>
      </c>
      <c r="G2660">
        <v>2</v>
      </c>
      <c r="H2660" t="s">
        <v>289</v>
      </c>
      <c r="I2660" t="s">
        <v>207</v>
      </c>
      <c r="J2660">
        <v>10002418415</v>
      </c>
      <c r="K2660" s="19">
        <v>35.200000000000003</v>
      </c>
    </row>
    <row r="2661" spans="1:11" hidden="1" x14ac:dyDescent="0.35">
      <c r="A2661" t="s">
        <v>322</v>
      </c>
      <c r="B2661">
        <v>2018</v>
      </c>
      <c r="C2661" s="10">
        <v>43051</v>
      </c>
      <c r="D2661" t="s">
        <v>140</v>
      </c>
      <c r="E2661" t="s">
        <v>119</v>
      </c>
      <c r="F2661">
        <v>2</v>
      </c>
      <c r="G2661">
        <v>3</v>
      </c>
      <c r="H2661" t="s">
        <v>193</v>
      </c>
      <c r="I2661" t="s">
        <v>31</v>
      </c>
      <c r="J2661">
        <v>10005727327</v>
      </c>
      <c r="K2661" s="19">
        <v>31.8</v>
      </c>
    </row>
    <row r="2662" spans="1:11" hidden="1" x14ac:dyDescent="0.35">
      <c r="A2662" t="s">
        <v>322</v>
      </c>
      <c r="B2662">
        <v>2018</v>
      </c>
      <c r="C2662" s="10">
        <v>43051</v>
      </c>
      <c r="D2662" t="s">
        <v>140</v>
      </c>
      <c r="E2662" t="s">
        <v>119</v>
      </c>
      <c r="F2662">
        <v>2</v>
      </c>
      <c r="G2662">
        <v>4</v>
      </c>
      <c r="H2662" t="s">
        <v>247</v>
      </c>
      <c r="I2662" t="s">
        <v>35</v>
      </c>
      <c r="J2662">
        <v>10009138491</v>
      </c>
      <c r="K2662" s="19">
        <v>21.4</v>
      </c>
    </row>
    <row r="2663" spans="1:11" hidden="1" x14ac:dyDescent="0.35">
      <c r="A2663" t="s">
        <v>322</v>
      </c>
      <c r="B2663">
        <v>2018</v>
      </c>
      <c r="C2663" s="10">
        <v>43051</v>
      </c>
      <c r="D2663" t="s">
        <v>140</v>
      </c>
      <c r="E2663" t="s">
        <v>119</v>
      </c>
      <c r="F2663">
        <v>2</v>
      </c>
      <c r="G2663">
        <v>5</v>
      </c>
      <c r="H2663" t="s">
        <v>68</v>
      </c>
      <c r="I2663" t="s">
        <v>29</v>
      </c>
      <c r="J2663">
        <v>10006379247</v>
      </c>
      <c r="K2663" s="19">
        <v>27.6</v>
      </c>
    </row>
    <row r="2664" spans="1:11" hidden="1" x14ac:dyDescent="0.35">
      <c r="A2664" t="s">
        <v>322</v>
      </c>
      <c r="B2664">
        <v>2018</v>
      </c>
      <c r="C2664" s="10">
        <v>43051</v>
      </c>
      <c r="D2664" t="s">
        <v>140</v>
      </c>
      <c r="E2664" t="s">
        <v>119</v>
      </c>
      <c r="F2664">
        <v>2</v>
      </c>
      <c r="G2664">
        <v>6</v>
      </c>
      <c r="H2664" t="s">
        <v>196</v>
      </c>
      <c r="I2664" t="s">
        <v>52</v>
      </c>
      <c r="J2664">
        <v>10004868370</v>
      </c>
      <c r="K2664" s="19">
        <v>29.9</v>
      </c>
    </row>
    <row r="2665" spans="1:11" hidden="1" x14ac:dyDescent="0.35">
      <c r="A2665" t="s">
        <v>322</v>
      </c>
      <c r="B2665">
        <v>2018</v>
      </c>
      <c r="C2665" s="10">
        <v>43051</v>
      </c>
      <c r="D2665" t="s">
        <v>140</v>
      </c>
      <c r="E2665" t="s">
        <v>121</v>
      </c>
      <c r="F2665">
        <v>1</v>
      </c>
      <c r="G2665">
        <v>1</v>
      </c>
      <c r="H2665" t="s">
        <v>200</v>
      </c>
      <c r="I2665" t="s">
        <v>23</v>
      </c>
      <c r="J2665">
        <v>10006900421</v>
      </c>
      <c r="K2665" s="19">
        <v>24.9</v>
      </c>
    </row>
    <row r="2666" spans="1:11" hidden="1" x14ac:dyDescent="0.35">
      <c r="A2666" t="s">
        <v>322</v>
      </c>
      <c r="B2666">
        <v>2018</v>
      </c>
      <c r="C2666" s="10">
        <v>43051</v>
      </c>
      <c r="D2666" t="s">
        <v>140</v>
      </c>
      <c r="E2666" t="s">
        <v>121</v>
      </c>
      <c r="F2666">
        <v>1</v>
      </c>
      <c r="G2666">
        <v>2</v>
      </c>
      <c r="H2666" t="s">
        <v>289</v>
      </c>
      <c r="I2666" t="s">
        <v>207</v>
      </c>
      <c r="J2666">
        <v>10002418415</v>
      </c>
      <c r="K2666" s="19">
        <v>35.200000000000003</v>
      </c>
    </row>
    <row r="2667" spans="1:11" hidden="1" x14ac:dyDescent="0.35">
      <c r="A2667" t="s">
        <v>322</v>
      </c>
      <c r="B2667">
        <v>2018</v>
      </c>
      <c r="C2667" s="10">
        <v>43051</v>
      </c>
      <c r="D2667" t="s">
        <v>140</v>
      </c>
      <c r="E2667" t="s">
        <v>121</v>
      </c>
      <c r="F2667">
        <v>1</v>
      </c>
      <c r="G2667">
        <v>3</v>
      </c>
      <c r="H2667" t="s">
        <v>174</v>
      </c>
      <c r="I2667" t="s">
        <v>37</v>
      </c>
      <c r="J2667">
        <v>10006552534</v>
      </c>
      <c r="K2667" s="19">
        <v>27.5</v>
      </c>
    </row>
    <row r="2668" spans="1:11" hidden="1" x14ac:dyDescent="0.35">
      <c r="A2668" t="s">
        <v>322</v>
      </c>
      <c r="B2668">
        <v>2018</v>
      </c>
      <c r="C2668" s="10">
        <v>43051</v>
      </c>
      <c r="D2668" t="s">
        <v>140</v>
      </c>
      <c r="E2668" t="s">
        <v>121</v>
      </c>
      <c r="F2668">
        <v>1</v>
      </c>
      <c r="G2668">
        <v>4</v>
      </c>
      <c r="H2668" t="s">
        <v>106</v>
      </c>
      <c r="I2668" t="s">
        <v>102</v>
      </c>
      <c r="J2668">
        <v>10006894559</v>
      </c>
      <c r="K2668" s="19">
        <v>25.2</v>
      </c>
    </row>
    <row r="2669" spans="1:11" hidden="1" x14ac:dyDescent="0.35">
      <c r="A2669" t="s">
        <v>322</v>
      </c>
      <c r="B2669">
        <v>2018</v>
      </c>
      <c r="C2669" s="10">
        <v>43051</v>
      </c>
      <c r="D2669" t="s">
        <v>140</v>
      </c>
      <c r="E2669" t="s">
        <v>121</v>
      </c>
      <c r="F2669">
        <v>1</v>
      </c>
      <c r="G2669">
        <v>5</v>
      </c>
      <c r="H2669" t="s">
        <v>193</v>
      </c>
      <c r="I2669" t="s">
        <v>31</v>
      </c>
      <c r="J2669">
        <v>10005727327</v>
      </c>
      <c r="K2669" s="19">
        <v>31.8</v>
      </c>
    </row>
    <row r="2670" spans="1:11" hidden="1" x14ac:dyDescent="0.35">
      <c r="A2670" t="s">
        <v>322</v>
      </c>
      <c r="B2670">
        <v>2018</v>
      </c>
      <c r="C2670" s="10">
        <v>43051</v>
      </c>
      <c r="D2670" t="s">
        <v>140</v>
      </c>
      <c r="E2670" t="s">
        <v>121</v>
      </c>
      <c r="F2670">
        <v>1</v>
      </c>
      <c r="G2670">
        <v>6</v>
      </c>
      <c r="H2670" t="s">
        <v>125</v>
      </c>
      <c r="I2670" t="s">
        <v>113</v>
      </c>
      <c r="J2670">
        <v>10017950943</v>
      </c>
      <c r="K2670" s="19">
        <v>20.7</v>
      </c>
    </row>
    <row r="2671" spans="1:11" hidden="1" x14ac:dyDescent="0.35">
      <c r="A2671" t="s">
        <v>322</v>
      </c>
      <c r="B2671">
        <v>2018</v>
      </c>
      <c r="C2671" s="10">
        <v>43051</v>
      </c>
      <c r="D2671" t="s">
        <v>140</v>
      </c>
      <c r="E2671" t="s">
        <v>121</v>
      </c>
      <c r="F2671">
        <v>2</v>
      </c>
      <c r="G2671">
        <v>1</v>
      </c>
      <c r="H2671" t="s">
        <v>48</v>
      </c>
      <c r="I2671" t="s">
        <v>27</v>
      </c>
      <c r="J2671">
        <v>10005930724</v>
      </c>
      <c r="K2671" s="19">
        <v>27</v>
      </c>
    </row>
    <row r="2672" spans="1:11" hidden="1" x14ac:dyDescent="0.35">
      <c r="A2672" t="s">
        <v>322</v>
      </c>
      <c r="B2672">
        <v>2018</v>
      </c>
      <c r="C2672" s="10">
        <v>43051</v>
      </c>
      <c r="D2672" t="s">
        <v>140</v>
      </c>
      <c r="E2672" t="s">
        <v>121</v>
      </c>
      <c r="F2672">
        <v>2</v>
      </c>
      <c r="G2672">
        <v>2</v>
      </c>
      <c r="H2672" t="s">
        <v>68</v>
      </c>
      <c r="I2672" t="s">
        <v>29</v>
      </c>
      <c r="J2672">
        <v>10006379247</v>
      </c>
      <c r="K2672" s="19">
        <v>27.6</v>
      </c>
    </row>
    <row r="2673" spans="1:11" hidden="1" x14ac:dyDescent="0.35">
      <c r="A2673" t="s">
        <v>322</v>
      </c>
      <c r="B2673">
        <v>2018</v>
      </c>
      <c r="C2673" s="10">
        <v>43051</v>
      </c>
      <c r="D2673" t="s">
        <v>140</v>
      </c>
      <c r="E2673" t="s">
        <v>121</v>
      </c>
      <c r="F2673">
        <v>2</v>
      </c>
      <c r="G2673">
        <v>3</v>
      </c>
      <c r="H2673" t="s">
        <v>247</v>
      </c>
      <c r="I2673" t="s">
        <v>35</v>
      </c>
      <c r="J2673">
        <v>10009138491</v>
      </c>
      <c r="K2673" s="19">
        <v>21.4</v>
      </c>
    </row>
    <row r="2674" spans="1:11" hidden="1" x14ac:dyDescent="0.35">
      <c r="A2674" t="s">
        <v>322</v>
      </c>
      <c r="B2674">
        <v>2018</v>
      </c>
      <c r="C2674" s="10">
        <v>43051</v>
      </c>
      <c r="D2674" t="s">
        <v>140</v>
      </c>
      <c r="E2674" t="s">
        <v>121</v>
      </c>
      <c r="F2674">
        <v>2</v>
      </c>
      <c r="G2674">
        <v>4</v>
      </c>
      <c r="H2674" t="s">
        <v>196</v>
      </c>
      <c r="I2674" t="s">
        <v>52</v>
      </c>
      <c r="J2674">
        <v>10004868370</v>
      </c>
      <c r="K2674" s="19">
        <v>29.9</v>
      </c>
    </row>
    <row r="2675" spans="1:11" hidden="1" x14ac:dyDescent="0.35">
      <c r="A2675" t="s">
        <v>322</v>
      </c>
      <c r="B2675">
        <v>2018</v>
      </c>
      <c r="C2675" s="10">
        <v>43051</v>
      </c>
      <c r="D2675" t="s">
        <v>140</v>
      </c>
      <c r="E2675" t="s">
        <v>121</v>
      </c>
      <c r="F2675">
        <v>2</v>
      </c>
      <c r="G2675">
        <v>5</v>
      </c>
      <c r="H2675" t="s">
        <v>45</v>
      </c>
      <c r="I2675" t="s">
        <v>46</v>
      </c>
      <c r="J2675">
        <v>10009176281</v>
      </c>
      <c r="K2675" s="19">
        <v>21.7</v>
      </c>
    </row>
    <row r="2676" spans="1:11" hidden="1" x14ac:dyDescent="0.35">
      <c r="A2676" t="s">
        <v>322</v>
      </c>
      <c r="B2676">
        <v>2018</v>
      </c>
      <c r="C2676" s="10">
        <v>43051</v>
      </c>
      <c r="D2676" t="s">
        <v>140</v>
      </c>
      <c r="E2676" t="s">
        <v>121</v>
      </c>
      <c r="F2676">
        <v>2</v>
      </c>
      <c r="G2676">
        <v>6</v>
      </c>
      <c r="H2676" t="s">
        <v>158</v>
      </c>
      <c r="I2676" t="s">
        <v>145</v>
      </c>
      <c r="J2676">
        <v>10010894696</v>
      </c>
      <c r="K2676" s="19">
        <v>31.5</v>
      </c>
    </row>
    <row r="2677" spans="1:11" hidden="1" x14ac:dyDescent="0.35">
      <c r="A2677" t="s">
        <v>281</v>
      </c>
      <c r="B2677">
        <v>2018</v>
      </c>
      <c r="C2677" s="10">
        <v>43043</v>
      </c>
      <c r="D2677" t="s">
        <v>140</v>
      </c>
      <c r="E2677" t="s">
        <v>91</v>
      </c>
      <c r="F2677">
        <v>1</v>
      </c>
      <c r="G2677">
        <v>1</v>
      </c>
      <c r="H2677" t="s">
        <v>45</v>
      </c>
      <c r="I2677" t="s">
        <v>46</v>
      </c>
      <c r="J2677">
        <v>10009176281</v>
      </c>
      <c r="K2677" s="19">
        <v>21.7</v>
      </c>
    </row>
    <row r="2678" spans="1:11" hidden="1" x14ac:dyDescent="0.35">
      <c r="A2678" t="s">
        <v>281</v>
      </c>
      <c r="B2678">
        <v>2018</v>
      </c>
      <c r="C2678" s="10">
        <v>43043</v>
      </c>
      <c r="D2678" t="s">
        <v>140</v>
      </c>
      <c r="E2678" t="s">
        <v>91</v>
      </c>
      <c r="F2678">
        <v>1</v>
      </c>
      <c r="G2678">
        <v>2</v>
      </c>
      <c r="H2678" t="s">
        <v>306</v>
      </c>
      <c r="I2678" t="s">
        <v>113</v>
      </c>
      <c r="J2678">
        <v>10006898300</v>
      </c>
      <c r="K2678" s="19">
        <v>25.2</v>
      </c>
    </row>
    <row r="2679" spans="1:11" hidden="1" x14ac:dyDescent="0.35">
      <c r="A2679" t="s">
        <v>281</v>
      </c>
      <c r="B2679">
        <v>2018</v>
      </c>
      <c r="C2679" s="10">
        <v>43043</v>
      </c>
      <c r="D2679" t="s">
        <v>140</v>
      </c>
      <c r="E2679" t="s">
        <v>91</v>
      </c>
      <c r="F2679">
        <v>1</v>
      </c>
      <c r="G2679">
        <v>3</v>
      </c>
      <c r="H2679" t="s">
        <v>287</v>
      </c>
      <c r="I2679" t="s">
        <v>31</v>
      </c>
      <c r="J2679">
        <v>10003349716</v>
      </c>
      <c r="K2679" s="19">
        <v>32.5</v>
      </c>
    </row>
    <row r="2680" spans="1:11" hidden="1" x14ac:dyDescent="0.35">
      <c r="A2680" t="s">
        <v>281</v>
      </c>
      <c r="B2680">
        <v>2018</v>
      </c>
      <c r="C2680" s="10">
        <v>43043</v>
      </c>
      <c r="D2680" t="s">
        <v>140</v>
      </c>
      <c r="E2680" t="s">
        <v>91</v>
      </c>
      <c r="F2680">
        <v>1</v>
      </c>
      <c r="G2680">
        <v>4</v>
      </c>
      <c r="H2680" t="s">
        <v>157</v>
      </c>
      <c r="I2680" t="s">
        <v>142</v>
      </c>
      <c r="J2680">
        <v>10006063086</v>
      </c>
      <c r="K2680" s="19">
        <v>27.6</v>
      </c>
    </row>
    <row r="2681" spans="1:11" hidden="1" x14ac:dyDescent="0.35">
      <c r="A2681" t="s">
        <v>281</v>
      </c>
      <c r="B2681">
        <v>2018</v>
      </c>
      <c r="C2681" s="10">
        <v>43043</v>
      </c>
      <c r="D2681" t="s">
        <v>140</v>
      </c>
      <c r="E2681" t="s">
        <v>91</v>
      </c>
      <c r="F2681">
        <v>1</v>
      </c>
      <c r="G2681">
        <v>5</v>
      </c>
      <c r="H2681" t="s">
        <v>323</v>
      </c>
      <c r="I2681" t="s">
        <v>78</v>
      </c>
      <c r="J2681">
        <v>10010778704</v>
      </c>
      <c r="K2681" s="19">
        <v>19.600000000000001</v>
      </c>
    </row>
    <row r="2682" spans="1:11" hidden="1" x14ac:dyDescent="0.35">
      <c r="A2682" t="s">
        <v>281</v>
      </c>
      <c r="B2682">
        <v>2018</v>
      </c>
      <c r="C2682" s="10">
        <v>43043</v>
      </c>
      <c r="D2682" t="s">
        <v>140</v>
      </c>
      <c r="E2682" t="s">
        <v>91</v>
      </c>
      <c r="F2682">
        <v>2</v>
      </c>
      <c r="G2682">
        <v>1</v>
      </c>
      <c r="H2682" t="s">
        <v>195</v>
      </c>
      <c r="I2682" t="s">
        <v>31</v>
      </c>
      <c r="J2682">
        <v>10005964470</v>
      </c>
      <c r="K2682" s="19">
        <v>28.6</v>
      </c>
    </row>
    <row r="2683" spans="1:11" hidden="1" x14ac:dyDescent="0.35">
      <c r="A2683" t="s">
        <v>281</v>
      </c>
      <c r="B2683">
        <v>2018</v>
      </c>
      <c r="C2683" s="10">
        <v>43043</v>
      </c>
      <c r="D2683" t="s">
        <v>140</v>
      </c>
      <c r="E2683" t="s">
        <v>91</v>
      </c>
      <c r="F2683">
        <v>2</v>
      </c>
      <c r="G2683">
        <v>2</v>
      </c>
      <c r="H2683" t="s">
        <v>106</v>
      </c>
      <c r="I2683" t="s">
        <v>102</v>
      </c>
      <c r="J2683">
        <v>10006894559</v>
      </c>
      <c r="K2683" s="19">
        <v>25.2</v>
      </c>
    </row>
    <row r="2684" spans="1:11" hidden="1" x14ac:dyDescent="0.35">
      <c r="A2684" t="s">
        <v>281</v>
      </c>
      <c r="B2684">
        <v>2018</v>
      </c>
      <c r="C2684" s="10">
        <v>43043</v>
      </c>
      <c r="D2684" t="s">
        <v>140</v>
      </c>
      <c r="E2684" t="s">
        <v>91</v>
      </c>
      <c r="F2684">
        <v>2</v>
      </c>
      <c r="G2684">
        <v>3</v>
      </c>
      <c r="H2684" t="s">
        <v>112</v>
      </c>
      <c r="I2684" t="s">
        <v>113</v>
      </c>
      <c r="J2684">
        <v>10009967641</v>
      </c>
      <c r="K2684" s="19">
        <v>20.5</v>
      </c>
    </row>
    <row r="2685" spans="1:11" hidden="1" x14ac:dyDescent="0.35">
      <c r="A2685" t="s">
        <v>281</v>
      </c>
      <c r="B2685">
        <v>2018</v>
      </c>
      <c r="C2685" s="10">
        <v>43043</v>
      </c>
      <c r="D2685" t="s">
        <v>140</v>
      </c>
      <c r="E2685" t="s">
        <v>91</v>
      </c>
      <c r="F2685">
        <v>2</v>
      </c>
      <c r="G2685">
        <v>4</v>
      </c>
      <c r="H2685" t="s">
        <v>143</v>
      </c>
      <c r="I2685" t="s">
        <v>95</v>
      </c>
      <c r="J2685">
        <v>10009181234</v>
      </c>
      <c r="K2685" s="19">
        <v>22.6</v>
      </c>
    </row>
    <row r="2686" spans="1:11" hidden="1" x14ac:dyDescent="0.35">
      <c r="A2686" t="s">
        <v>281</v>
      </c>
      <c r="B2686">
        <v>2018</v>
      </c>
      <c r="C2686" s="10">
        <v>43043</v>
      </c>
      <c r="D2686" t="s">
        <v>140</v>
      </c>
      <c r="E2686" t="s">
        <v>91</v>
      </c>
      <c r="F2686">
        <v>2</v>
      </c>
      <c r="G2686">
        <v>5</v>
      </c>
      <c r="H2686" t="s">
        <v>158</v>
      </c>
      <c r="I2686" t="s">
        <v>145</v>
      </c>
      <c r="J2686">
        <v>10010894696</v>
      </c>
      <c r="K2686" s="19">
        <v>31.5</v>
      </c>
    </row>
    <row r="2687" spans="1:11" hidden="1" x14ac:dyDescent="0.35">
      <c r="A2687" t="s">
        <v>281</v>
      </c>
      <c r="B2687">
        <v>2018</v>
      </c>
      <c r="C2687" s="10">
        <v>43043</v>
      </c>
      <c r="D2687" t="s">
        <v>140</v>
      </c>
      <c r="E2687" t="s">
        <v>91</v>
      </c>
      <c r="F2687">
        <v>3</v>
      </c>
      <c r="G2687">
        <v>1</v>
      </c>
      <c r="H2687" t="s">
        <v>193</v>
      </c>
      <c r="I2687" t="s">
        <v>31</v>
      </c>
      <c r="J2687">
        <v>10005727327</v>
      </c>
      <c r="K2687" s="19">
        <v>31.8</v>
      </c>
    </row>
    <row r="2688" spans="1:11" hidden="1" x14ac:dyDescent="0.35">
      <c r="A2688" t="s">
        <v>281</v>
      </c>
      <c r="B2688">
        <v>2018</v>
      </c>
      <c r="C2688" s="10">
        <v>43043</v>
      </c>
      <c r="D2688" t="s">
        <v>140</v>
      </c>
      <c r="E2688" t="s">
        <v>91</v>
      </c>
      <c r="F2688">
        <v>3</v>
      </c>
      <c r="G2688">
        <v>2</v>
      </c>
      <c r="H2688" t="s">
        <v>92</v>
      </c>
      <c r="I2688" t="s">
        <v>23</v>
      </c>
      <c r="J2688">
        <v>10009535686</v>
      </c>
      <c r="K2688" s="19">
        <v>20.6</v>
      </c>
    </row>
    <row r="2689" spans="1:11" hidden="1" x14ac:dyDescent="0.35">
      <c r="A2689" t="s">
        <v>281</v>
      </c>
      <c r="B2689">
        <v>2018</v>
      </c>
      <c r="C2689" s="10">
        <v>43043</v>
      </c>
      <c r="D2689" t="s">
        <v>140</v>
      </c>
      <c r="E2689" t="s">
        <v>91</v>
      </c>
      <c r="F2689">
        <v>3</v>
      </c>
      <c r="G2689">
        <v>3</v>
      </c>
      <c r="H2689" t="s">
        <v>174</v>
      </c>
      <c r="I2689" t="s">
        <v>37</v>
      </c>
      <c r="J2689">
        <v>10006552534</v>
      </c>
      <c r="K2689" s="19">
        <v>27.5</v>
      </c>
    </row>
    <row r="2690" spans="1:11" hidden="1" x14ac:dyDescent="0.35">
      <c r="A2690" t="s">
        <v>281</v>
      </c>
      <c r="B2690">
        <v>2018</v>
      </c>
      <c r="C2690" s="10">
        <v>43043</v>
      </c>
      <c r="D2690" t="s">
        <v>140</v>
      </c>
      <c r="E2690" t="s">
        <v>91</v>
      </c>
      <c r="F2690">
        <v>3</v>
      </c>
      <c r="G2690">
        <v>4</v>
      </c>
      <c r="H2690" t="s">
        <v>93</v>
      </c>
      <c r="I2690" t="s">
        <v>52</v>
      </c>
      <c r="J2690">
        <v>10009150215</v>
      </c>
      <c r="K2690" s="19">
        <v>21.9</v>
      </c>
    </row>
    <row r="2691" spans="1:11" hidden="1" x14ac:dyDescent="0.35">
      <c r="A2691" t="s">
        <v>281</v>
      </c>
      <c r="B2691">
        <v>2018</v>
      </c>
      <c r="C2691" s="10">
        <v>43043</v>
      </c>
      <c r="D2691" t="s">
        <v>140</v>
      </c>
      <c r="E2691" t="s">
        <v>91</v>
      </c>
      <c r="F2691">
        <v>3</v>
      </c>
      <c r="G2691">
        <v>5</v>
      </c>
      <c r="H2691" t="s">
        <v>283</v>
      </c>
      <c r="I2691" t="s">
        <v>284</v>
      </c>
      <c r="J2691">
        <v>10006319633</v>
      </c>
      <c r="K2691" s="19">
        <v>27.9</v>
      </c>
    </row>
    <row r="2692" spans="1:11" hidden="1" x14ac:dyDescent="0.35">
      <c r="A2692" t="s">
        <v>281</v>
      </c>
      <c r="B2692">
        <v>2018</v>
      </c>
      <c r="C2692" s="10">
        <v>43043</v>
      </c>
      <c r="D2692" t="s">
        <v>140</v>
      </c>
      <c r="E2692" t="s">
        <v>91</v>
      </c>
      <c r="F2692">
        <v>4</v>
      </c>
      <c r="G2692">
        <v>1</v>
      </c>
      <c r="H2692" t="s">
        <v>68</v>
      </c>
      <c r="I2692" t="s">
        <v>29</v>
      </c>
      <c r="J2692">
        <v>10006379247</v>
      </c>
      <c r="K2692" s="19">
        <v>27.6</v>
      </c>
    </row>
    <row r="2693" spans="1:11" hidden="1" x14ac:dyDescent="0.35">
      <c r="A2693" t="s">
        <v>281</v>
      </c>
      <c r="B2693">
        <v>2018</v>
      </c>
      <c r="C2693" s="10">
        <v>43043</v>
      </c>
      <c r="D2693" t="s">
        <v>140</v>
      </c>
      <c r="E2693" t="s">
        <v>91</v>
      </c>
      <c r="F2693">
        <v>4</v>
      </c>
      <c r="G2693">
        <v>2</v>
      </c>
      <c r="H2693" t="s">
        <v>314</v>
      </c>
      <c r="I2693" t="s">
        <v>44</v>
      </c>
      <c r="J2693">
        <v>10006904360</v>
      </c>
      <c r="K2693" s="19">
        <v>26.3</v>
      </c>
    </row>
    <row r="2694" spans="1:11" hidden="1" x14ac:dyDescent="0.35">
      <c r="A2694" t="s">
        <v>281</v>
      </c>
      <c r="B2694">
        <v>2018</v>
      </c>
      <c r="C2694" s="10">
        <v>43043</v>
      </c>
      <c r="D2694" t="s">
        <v>140</v>
      </c>
      <c r="E2694" t="s">
        <v>91</v>
      </c>
      <c r="F2694">
        <v>4</v>
      </c>
      <c r="G2694">
        <v>3</v>
      </c>
      <c r="H2694" t="s">
        <v>99</v>
      </c>
      <c r="I2694" t="s">
        <v>27</v>
      </c>
      <c r="J2694">
        <v>10010678569</v>
      </c>
      <c r="K2694" s="19">
        <v>20.5</v>
      </c>
    </row>
    <row r="2695" spans="1:11" hidden="1" x14ac:dyDescent="0.35">
      <c r="A2695" t="s">
        <v>281</v>
      </c>
      <c r="B2695">
        <v>2018</v>
      </c>
      <c r="C2695" s="10">
        <v>43043</v>
      </c>
      <c r="D2695" t="s">
        <v>140</v>
      </c>
      <c r="E2695" t="s">
        <v>91</v>
      </c>
      <c r="F2695">
        <v>4</v>
      </c>
      <c r="G2695">
        <v>4</v>
      </c>
      <c r="H2695" t="s">
        <v>319</v>
      </c>
      <c r="I2695" t="s">
        <v>25</v>
      </c>
      <c r="J2695">
        <v>10007508083</v>
      </c>
      <c r="K2695" s="19">
        <v>24.2</v>
      </c>
    </row>
    <row r="2696" spans="1:11" hidden="1" x14ac:dyDescent="0.35">
      <c r="A2696" t="s">
        <v>281</v>
      </c>
      <c r="B2696">
        <v>2018</v>
      </c>
      <c r="C2696" s="10">
        <v>43043</v>
      </c>
      <c r="D2696" t="s">
        <v>140</v>
      </c>
      <c r="E2696" t="s">
        <v>91</v>
      </c>
      <c r="F2696">
        <v>4</v>
      </c>
      <c r="G2696">
        <v>5</v>
      </c>
      <c r="H2696" t="s">
        <v>211</v>
      </c>
      <c r="I2696" t="s">
        <v>212</v>
      </c>
      <c r="J2696">
        <v>10010608447</v>
      </c>
      <c r="K2696" s="19">
        <v>20.3</v>
      </c>
    </row>
    <row r="2697" spans="1:11" hidden="1" x14ac:dyDescent="0.35">
      <c r="A2697" t="s">
        <v>281</v>
      </c>
      <c r="B2697">
        <v>2018</v>
      </c>
      <c r="C2697" s="10">
        <v>43043</v>
      </c>
      <c r="D2697" t="s">
        <v>140</v>
      </c>
      <c r="E2697" t="s">
        <v>91</v>
      </c>
      <c r="F2697">
        <v>5</v>
      </c>
      <c r="G2697">
        <v>1</v>
      </c>
      <c r="H2697" t="s">
        <v>289</v>
      </c>
      <c r="I2697" t="s">
        <v>207</v>
      </c>
      <c r="J2697">
        <v>10002418415</v>
      </c>
      <c r="K2697" s="19">
        <v>35.200000000000003</v>
      </c>
    </row>
    <row r="2698" spans="1:11" hidden="1" x14ac:dyDescent="0.35">
      <c r="A2698" t="s">
        <v>281</v>
      </c>
      <c r="B2698">
        <v>2018</v>
      </c>
      <c r="C2698" s="10">
        <v>43043</v>
      </c>
      <c r="D2698" t="s">
        <v>140</v>
      </c>
      <c r="E2698" t="s">
        <v>91</v>
      </c>
      <c r="F2698">
        <v>5</v>
      </c>
      <c r="G2698">
        <v>2</v>
      </c>
      <c r="H2698" t="s">
        <v>220</v>
      </c>
      <c r="I2698" t="s">
        <v>35</v>
      </c>
      <c r="J2698">
        <v>10005782695</v>
      </c>
      <c r="K2698" s="19">
        <v>28.3</v>
      </c>
    </row>
    <row r="2699" spans="1:11" hidden="1" x14ac:dyDescent="0.35">
      <c r="A2699" t="s">
        <v>281</v>
      </c>
      <c r="B2699">
        <v>2018</v>
      </c>
      <c r="C2699" s="10">
        <v>43043</v>
      </c>
      <c r="D2699" t="s">
        <v>140</v>
      </c>
      <c r="E2699" t="s">
        <v>91</v>
      </c>
      <c r="F2699">
        <v>5</v>
      </c>
      <c r="G2699">
        <v>3</v>
      </c>
      <c r="H2699" t="s">
        <v>210</v>
      </c>
      <c r="I2699" t="s">
        <v>188</v>
      </c>
      <c r="J2699">
        <v>10009049979</v>
      </c>
      <c r="K2699" s="19">
        <v>22.6</v>
      </c>
    </row>
    <row r="2700" spans="1:11" hidden="1" x14ac:dyDescent="0.35">
      <c r="A2700" t="s">
        <v>281</v>
      </c>
      <c r="B2700">
        <v>2018</v>
      </c>
      <c r="C2700" s="10">
        <v>43043</v>
      </c>
      <c r="D2700" t="s">
        <v>140</v>
      </c>
      <c r="E2700" t="s">
        <v>91</v>
      </c>
      <c r="F2700">
        <v>5</v>
      </c>
      <c r="G2700">
        <v>4</v>
      </c>
      <c r="H2700" t="s">
        <v>28</v>
      </c>
      <c r="I2700" t="s">
        <v>29</v>
      </c>
      <c r="J2700">
        <v>10007779683</v>
      </c>
      <c r="K2700" s="19">
        <v>21.9</v>
      </c>
    </row>
    <row r="2701" spans="1:11" hidden="1" x14ac:dyDescent="0.35">
      <c r="A2701" t="s">
        <v>281</v>
      </c>
      <c r="B2701">
        <v>2018</v>
      </c>
      <c r="C2701" s="10">
        <v>43043</v>
      </c>
      <c r="D2701" t="s">
        <v>140</v>
      </c>
      <c r="E2701" t="s">
        <v>91</v>
      </c>
      <c r="F2701">
        <v>5</v>
      </c>
      <c r="G2701">
        <v>5</v>
      </c>
      <c r="H2701" t="s">
        <v>293</v>
      </c>
      <c r="I2701" t="s">
        <v>25</v>
      </c>
      <c r="J2701">
        <v>10006108051</v>
      </c>
      <c r="K2701" s="19">
        <v>28.8</v>
      </c>
    </row>
    <row r="2702" spans="1:11" hidden="1" x14ac:dyDescent="0.35">
      <c r="A2702" t="s">
        <v>281</v>
      </c>
      <c r="B2702">
        <v>2018</v>
      </c>
      <c r="C2702" s="10">
        <v>43043</v>
      </c>
      <c r="D2702" t="s">
        <v>140</v>
      </c>
      <c r="E2702" t="s">
        <v>91</v>
      </c>
      <c r="F2702">
        <v>6</v>
      </c>
      <c r="G2702">
        <v>1</v>
      </c>
      <c r="H2702" t="s">
        <v>200</v>
      </c>
      <c r="I2702" t="s">
        <v>23</v>
      </c>
      <c r="J2702">
        <v>10006900421</v>
      </c>
      <c r="K2702" s="19">
        <v>24.9</v>
      </c>
    </row>
    <row r="2703" spans="1:11" hidden="1" x14ac:dyDescent="0.35">
      <c r="A2703" t="s">
        <v>281</v>
      </c>
      <c r="B2703">
        <v>2018</v>
      </c>
      <c r="C2703" s="10">
        <v>43043</v>
      </c>
      <c r="D2703" t="s">
        <v>140</v>
      </c>
      <c r="E2703" t="s">
        <v>91</v>
      </c>
      <c r="F2703">
        <v>6</v>
      </c>
      <c r="G2703">
        <v>2</v>
      </c>
      <c r="H2703" t="s">
        <v>54</v>
      </c>
      <c r="I2703" t="s">
        <v>42</v>
      </c>
      <c r="J2703">
        <v>10004612534</v>
      </c>
      <c r="K2703" s="19">
        <v>30.4</v>
      </c>
    </row>
    <row r="2704" spans="1:11" hidden="1" x14ac:dyDescent="0.35">
      <c r="A2704" t="s">
        <v>281</v>
      </c>
      <c r="B2704">
        <v>2018</v>
      </c>
      <c r="C2704" s="10">
        <v>43043</v>
      </c>
      <c r="D2704" t="s">
        <v>140</v>
      </c>
      <c r="E2704" t="s">
        <v>91</v>
      </c>
      <c r="F2704">
        <v>6</v>
      </c>
      <c r="G2704">
        <v>3</v>
      </c>
      <c r="H2704" t="s">
        <v>209</v>
      </c>
      <c r="I2704" t="s">
        <v>198</v>
      </c>
      <c r="J2704">
        <v>10007772108</v>
      </c>
      <c r="K2704" s="19">
        <v>22.7</v>
      </c>
    </row>
    <row r="2705" spans="1:11" hidden="1" x14ac:dyDescent="0.35">
      <c r="A2705" t="s">
        <v>281</v>
      </c>
      <c r="B2705">
        <v>2018</v>
      </c>
      <c r="C2705" s="10">
        <v>43043</v>
      </c>
      <c r="D2705" t="s">
        <v>140</v>
      </c>
      <c r="E2705" t="s">
        <v>91</v>
      </c>
      <c r="F2705">
        <v>6</v>
      </c>
      <c r="G2705">
        <v>4</v>
      </c>
      <c r="H2705" t="s">
        <v>196</v>
      </c>
      <c r="I2705" t="s">
        <v>52</v>
      </c>
      <c r="J2705">
        <v>10004868370</v>
      </c>
      <c r="K2705" s="19">
        <v>29.8</v>
      </c>
    </row>
    <row r="2706" spans="1:11" hidden="1" x14ac:dyDescent="0.35">
      <c r="A2706" t="s">
        <v>281</v>
      </c>
      <c r="B2706">
        <v>2018</v>
      </c>
      <c r="C2706" s="10">
        <v>43043</v>
      </c>
      <c r="D2706" t="s">
        <v>140</v>
      </c>
      <c r="E2706" t="s">
        <v>91</v>
      </c>
      <c r="F2706">
        <v>6</v>
      </c>
      <c r="G2706">
        <v>5</v>
      </c>
      <c r="H2706" t="s">
        <v>324</v>
      </c>
      <c r="I2706" t="s">
        <v>325</v>
      </c>
      <c r="J2706">
        <v>10007828082</v>
      </c>
      <c r="K2706" s="19">
        <v>23.9</v>
      </c>
    </row>
    <row r="2707" spans="1:11" hidden="1" x14ac:dyDescent="0.35">
      <c r="A2707" t="s">
        <v>281</v>
      </c>
      <c r="B2707">
        <v>2018</v>
      </c>
      <c r="C2707" s="10">
        <v>43043</v>
      </c>
      <c r="D2707" t="s">
        <v>140</v>
      </c>
      <c r="E2707" t="s">
        <v>117</v>
      </c>
      <c r="F2707">
        <v>1</v>
      </c>
      <c r="G2707">
        <v>1</v>
      </c>
      <c r="H2707" t="s">
        <v>28</v>
      </c>
      <c r="I2707" t="s">
        <v>29</v>
      </c>
      <c r="J2707">
        <v>10007779683</v>
      </c>
      <c r="K2707" s="19">
        <v>21.9</v>
      </c>
    </row>
    <row r="2708" spans="1:11" hidden="1" x14ac:dyDescent="0.35">
      <c r="A2708" t="s">
        <v>281</v>
      </c>
      <c r="B2708">
        <v>2018</v>
      </c>
      <c r="C2708" s="10">
        <v>43043</v>
      </c>
      <c r="D2708" t="s">
        <v>140</v>
      </c>
      <c r="E2708" t="s">
        <v>117</v>
      </c>
      <c r="F2708">
        <v>1</v>
      </c>
      <c r="G2708">
        <v>2</v>
      </c>
      <c r="H2708" t="s">
        <v>306</v>
      </c>
      <c r="I2708" t="s">
        <v>113</v>
      </c>
      <c r="J2708">
        <v>10006898300</v>
      </c>
      <c r="K2708" s="19">
        <v>25.2</v>
      </c>
    </row>
    <row r="2709" spans="1:11" hidden="1" x14ac:dyDescent="0.35">
      <c r="A2709" t="s">
        <v>281</v>
      </c>
      <c r="B2709">
        <v>2018</v>
      </c>
      <c r="C2709" s="10">
        <v>43043</v>
      </c>
      <c r="D2709" t="s">
        <v>140</v>
      </c>
      <c r="E2709" t="s">
        <v>117</v>
      </c>
      <c r="F2709">
        <v>1</v>
      </c>
      <c r="G2709">
        <v>3</v>
      </c>
      <c r="H2709" t="s">
        <v>211</v>
      </c>
      <c r="I2709" t="s">
        <v>212</v>
      </c>
      <c r="J2709">
        <v>10010608447</v>
      </c>
      <c r="K2709" s="19">
        <v>20.3</v>
      </c>
    </row>
    <row r="2710" spans="1:11" hidden="1" x14ac:dyDescent="0.35">
      <c r="A2710" t="s">
        <v>281</v>
      </c>
      <c r="B2710">
        <v>2018</v>
      </c>
      <c r="C2710" s="10">
        <v>43043</v>
      </c>
      <c r="D2710" t="s">
        <v>140</v>
      </c>
      <c r="E2710" t="s">
        <v>117</v>
      </c>
      <c r="F2710">
        <v>1</v>
      </c>
      <c r="G2710">
        <v>4</v>
      </c>
      <c r="H2710" t="s">
        <v>209</v>
      </c>
      <c r="I2710" t="s">
        <v>198</v>
      </c>
      <c r="J2710">
        <v>10007772108</v>
      </c>
      <c r="K2710" s="19">
        <v>22.7</v>
      </c>
    </row>
    <row r="2711" spans="1:11" hidden="1" x14ac:dyDescent="0.35">
      <c r="A2711" t="s">
        <v>281</v>
      </c>
      <c r="B2711">
        <v>2018</v>
      </c>
      <c r="C2711" s="10">
        <v>43043</v>
      </c>
      <c r="D2711" t="s">
        <v>140</v>
      </c>
      <c r="E2711" t="s">
        <v>117</v>
      </c>
      <c r="F2711">
        <v>2</v>
      </c>
      <c r="G2711">
        <v>1</v>
      </c>
      <c r="H2711" t="s">
        <v>106</v>
      </c>
      <c r="I2711" t="s">
        <v>102</v>
      </c>
      <c r="J2711">
        <v>10006894559</v>
      </c>
      <c r="K2711" s="19">
        <v>25.2</v>
      </c>
    </row>
    <row r="2712" spans="1:11" hidden="1" x14ac:dyDescent="0.35">
      <c r="A2712" t="s">
        <v>281</v>
      </c>
      <c r="B2712">
        <v>2018</v>
      </c>
      <c r="C2712" s="10">
        <v>43043</v>
      </c>
      <c r="D2712" t="s">
        <v>140</v>
      </c>
      <c r="E2712" t="s">
        <v>117</v>
      </c>
      <c r="F2712">
        <v>2</v>
      </c>
      <c r="G2712">
        <v>2</v>
      </c>
      <c r="H2712" t="s">
        <v>319</v>
      </c>
      <c r="I2712" t="s">
        <v>25</v>
      </c>
      <c r="J2712">
        <v>10007508083</v>
      </c>
      <c r="K2712" s="19">
        <v>24.2</v>
      </c>
    </row>
    <row r="2713" spans="1:11" hidden="1" x14ac:dyDescent="0.35">
      <c r="A2713" t="s">
        <v>281</v>
      </c>
      <c r="B2713">
        <v>2018</v>
      </c>
      <c r="C2713" s="10">
        <v>43043</v>
      </c>
      <c r="D2713" t="s">
        <v>140</v>
      </c>
      <c r="E2713" t="s">
        <v>117</v>
      </c>
      <c r="F2713">
        <v>2</v>
      </c>
      <c r="G2713">
        <v>3</v>
      </c>
      <c r="H2713" t="s">
        <v>283</v>
      </c>
      <c r="I2713" t="s">
        <v>284</v>
      </c>
      <c r="J2713">
        <v>10006319633</v>
      </c>
      <c r="K2713" s="19">
        <v>27.9</v>
      </c>
    </row>
    <row r="2714" spans="1:11" hidden="1" x14ac:dyDescent="0.35">
      <c r="A2714" t="s">
        <v>281</v>
      </c>
      <c r="B2714">
        <v>2018</v>
      </c>
      <c r="C2714" s="10">
        <v>43043</v>
      </c>
      <c r="D2714" t="s">
        <v>140</v>
      </c>
      <c r="E2714" t="s">
        <v>117</v>
      </c>
      <c r="F2714">
        <v>2</v>
      </c>
      <c r="G2714">
        <v>4</v>
      </c>
      <c r="H2714" t="s">
        <v>210</v>
      </c>
      <c r="I2714" t="s">
        <v>188</v>
      </c>
      <c r="J2714">
        <v>10009049979</v>
      </c>
      <c r="K2714" s="19">
        <v>22.6</v>
      </c>
    </row>
    <row r="2715" spans="1:11" hidden="1" x14ac:dyDescent="0.35">
      <c r="A2715" t="s">
        <v>281</v>
      </c>
      <c r="B2715">
        <v>2018</v>
      </c>
      <c r="C2715" s="10">
        <v>43043</v>
      </c>
      <c r="D2715" t="s">
        <v>140</v>
      </c>
      <c r="E2715" t="s">
        <v>117</v>
      </c>
      <c r="F2715">
        <v>3</v>
      </c>
      <c r="G2715">
        <v>1</v>
      </c>
      <c r="H2715" t="s">
        <v>99</v>
      </c>
      <c r="I2715" t="s">
        <v>27</v>
      </c>
      <c r="J2715">
        <v>10010678569</v>
      </c>
      <c r="K2715" s="19">
        <v>20.5</v>
      </c>
    </row>
    <row r="2716" spans="1:11" hidden="1" x14ac:dyDescent="0.35">
      <c r="A2716" t="s">
        <v>281</v>
      </c>
      <c r="B2716">
        <v>2018</v>
      </c>
      <c r="C2716" s="10">
        <v>43043</v>
      </c>
      <c r="D2716" t="s">
        <v>140</v>
      </c>
      <c r="E2716" t="s">
        <v>117</v>
      </c>
      <c r="F2716">
        <v>3</v>
      </c>
      <c r="G2716">
        <v>2</v>
      </c>
      <c r="H2716" t="s">
        <v>93</v>
      </c>
      <c r="I2716" t="s">
        <v>52</v>
      </c>
      <c r="J2716">
        <v>10009150215</v>
      </c>
      <c r="K2716" s="19">
        <v>21.9</v>
      </c>
    </row>
    <row r="2717" spans="1:11" hidden="1" x14ac:dyDescent="0.35">
      <c r="A2717" t="s">
        <v>281</v>
      </c>
      <c r="B2717">
        <v>2018</v>
      </c>
      <c r="C2717" s="10">
        <v>43043</v>
      </c>
      <c r="D2717" t="s">
        <v>140</v>
      </c>
      <c r="E2717" t="s">
        <v>117</v>
      </c>
      <c r="F2717">
        <v>3</v>
      </c>
      <c r="G2717">
        <v>3</v>
      </c>
      <c r="H2717" t="s">
        <v>158</v>
      </c>
      <c r="I2717" t="s">
        <v>145</v>
      </c>
      <c r="J2717">
        <v>10010894696</v>
      </c>
      <c r="K2717" s="19">
        <v>31.5</v>
      </c>
    </row>
    <row r="2718" spans="1:11" hidden="1" x14ac:dyDescent="0.35">
      <c r="A2718" t="s">
        <v>281</v>
      </c>
      <c r="B2718">
        <v>2018</v>
      </c>
      <c r="C2718" s="10">
        <v>43043</v>
      </c>
      <c r="D2718" t="s">
        <v>140</v>
      </c>
      <c r="E2718" t="s">
        <v>117</v>
      </c>
      <c r="F2718">
        <v>3</v>
      </c>
      <c r="G2718">
        <v>4</v>
      </c>
      <c r="H2718" t="s">
        <v>92</v>
      </c>
      <c r="I2718" t="s">
        <v>23</v>
      </c>
      <c r="J2718">
        <v>10009535686</v>
      </c>
      <c r="K2718" s="19">
        <v>20.6</v>
      </c>
    </row>
    <row r="2719" spans="1:11" hidden="1" x14ac:dyDescent="0.35">
      <c r="A2719" t="s">
        <v>281</v>
      </c>
      <c r="B2719">
        <v>2018</v>
      </c>
      <c r="C2719" s="10">
        <v>43043</v>
      </c>
      <c r="D2719" t="s">
        <v>140</v>
      </c>
      <c r="E2719" t="s">
        <v>117</v>
      </c>
      <c r="F2719">
        <v>4</v>
      </c>
      <c r="G2719">
        <v>1</v>
      </c>
      <c r="H2719" t="s">
        <v>314</v>
      </c>
      <c r="I2719" t="s">
        <v>44</v>
      </c>
      <c r="J2719">
        <v>10006904360</v>
      </c>
      <c r="K2719" s="19">
        <v>26.3</v>
      </c>
    </row>
    <row r="2720" spans="1:11" hidden="1" x14ac:dyDescent="0.35">
      <c r="A2720" t="s">
        <v>281</v>
      </c>
      <c r="B2720">
        <v>2018</v>
      </c>
      <c r="C2720" s="10">
        <v>43043</v>
      </c>
      <c r="D2720" t="s">
        <v>140</v>
      </c>
      <c r="E2720" t="s">
        <v>117</v>
      </c>
      <c r="F2720">
        <v>4</v>
      </c>
      <c r="G2720">
        <v>2</v>
      </c>
      <c r="H2720" t="s">
        <v>143</v>
      </c>
      <c r="I2720" t="s">
        <v>95</v>
      </c>
      <c r="J2720">
        <v>10009181234</v>
      </c>
      <c r="K2720" s="19">
        <v>22.6</v>
      </c>
    </row>
    <row r="2721" spans="1:11" hidden="1" x14ac:dyDescent="0.35">
      <c r="A2721" t="s">
        <v>281</v>
      </c>
      <c r="B2721">
        <v>2018</v>
      </c>
      <c r="C2721" s="10">
        <v>43043</v>
      </c>
      <c r="D2721" t="s">
        <v>140</v>
      </c>
      <c r="E2721" t="s">
        <v>117</v>
      </c>
      <c r="F2721">
        <v>4</v>
      </c>
      <c r="G2721">
        <v>3</v>
      </c>
      <c r="H2721" t="s">
        <v>174</v>
      </c>
      <c r="I2721" t="s">
        <v>37</v>
      </c>
      <c r="J2721">
        <v>10006552534</v>
      </c>
      <c r="K2721" s="19">
        <v>27.5</v>
      </c>
    </row>
    <row r="2722" spans="1:11" hidden="1" x14ac:dyDescent="0.35">
      <c r="A2722" t="s">
        <v>281</v>
      </c>
      <c r="B2722">
        <v>2018</v>
      </c>
      <c r="C2722" s="10">
        <v>43043</v>
      </c>
      <c r="D2722" t="s">
        <v>140</v>
      </c>
      <c r="E2722" t="s">
        <v>117</v>
      </c>
      <c r="F2722">
        <v>4</v>
      </c>
      <c r="G2722">
        <v>4</v>
      </c>
      <c r="H2722" t="s">
        <v>323</v>
      </c>
      <c r="I2722" t="s">
        <v>78</v>
      </c>
      <c r="J2722">
        <v>10010778704</v>
      </c>
      <c r="K2722" s="19">
        <v>19.600000000000001</v>
      </c>
    </row>
    <row r="2723" spans="1:11" hidden="1" x14ac:dyDescent="0.35">
      <c r="A2723" t="s">
        <v>281</v>
      </c>
      <c r="B2723">
        <v>2018</v>
      </c>
      <c r="C2723" s="10">
        <v>43043</v>
      </c>
      <c r="D2723" t="s">
        <v>140</v>
      </c>
      <c r="E2723" t="s">
        <v>117</v>
      </c>
      <c r="F2723">
        <v>5</v>
      </c>
      <c r="G2723">
        <v>1</v>
      </c>
      <c r="H2723" t="s">
        <v>220</v>
      </c>
      <c r="I2723" t="s">
        <v>35</v>
      </c>
      <c r="J2723">
        <v>10005782695</v>
      </c>
      <c r="K2723" s="19">
        <v>28.3</v>
      </c>
    </row>
    <row r="2724" spans="1:11" hidden="1" x14ac:dyDescent="0.35">
      <c r="A2724" t="s">
        <v>281</v>
      </c>
      <c r="B2724">
        <v>2018</v>
      </c>
      <c r="C2724" s="10">
        <v>43043</v>
      </c>
      <c r="D2724" t="s">
        <v>140</v>
      </c>
      <c r="E2724" t="s">
        <v>117</v>
      </c>
      <c r="F2724">
        <v>5</v>
      </c>
      <c r="G2724">
        <v>2</v>
      </c>
      <c r="H2724" t="s">
        <v>112</v>
      </c>
      <c r="I2724" t="s">
        <v>113</v>
      </c>
      <c r="J2724">
        <v>10009967641</v>
      </c>
      <c r="K2724" s="19">
        <v>20.5</v>
      </c>
    </row>
    <row r="2725" spans="1:11" hidden="1" x14ac:dyDescent="0.35">
      <c r="A2725" t="s">
        <v>281</v>
      </c>
      <c r="B2725">
        <v>2018</v>
      </c>
      <c r="C2725" s="10">
        <v>43043</v>
      </c>
      <c r="D2725" t="s">
        <v>140</v>
      </c>
      <c r="E2725" t="s">
        <v>117</v>
      </c>
      <c r="F2725">
        <v>5</v>
      </c>
      <c r="G2725">
        <v>3</v>
      </c>
      <c r="H2725" t="s">
        <v>157</v>
      </c>
      <c r="I2725" t="s">
        <v>142</v>
      </c>
      <c r="J2725">
        <v>10006063086</v>
      </c>
      <c r="K2725" s="19">
        <v>27.6</v>
      </c>
    </row>
    <row r="2726" spans="1:11" hidden="1" x14ac:dyDescent="0.35">
      <c r="A2726" t="s">
        <v>281</v>
      </c>
      <c r="B2726">
        <v>2018</v>
      </c>
      <c r="C2726" s="10">
        <v>43043</v>
      </c>
      <c r="D2726" t="s">
        <v>140</v>
      </c>
      <c r="E2726" t="s">
        <v>117</v>
      </c>
      <c r="F2726">
        <v>5</v>
      </c>
      <c r="G2726">
        <v>4</v>
      </c>
      <c r="H2726" t="s">
        <v>324</v>
      </c>
      <c r="I2726" t="s">
        <v>325</v>
      </c>
      <c r="J2726">
        <v>10007828082</v>
      </c>
      <c r="K2726" s="19">
        <v>23.9</v>
      </c>
    </row>
    <row r="2727" spans="1:11" hidden="1" x14ac:dyDescent="0.35">
      <c r="A2727" t="s">
        <v>281</v>
      </c>
      <c r="B2727">
        <v>2018</v>
      </c>
      <c r="C2727" s="10">
        <v>43043</v>
      </c>
      <c r="D2727" t="s">
        <v>140</v>
      </c>
      <c r="E2727" t="s">
        <v>117</v>
      </c>
      <c r="F2727">
        <v>6</v>
      </c>
      <c r="G2727">
        <v>1</v>
      </c>
      <c r="H2727" t="s">
        <v>54</v>
      </c>
      <c r="I2727" t="s">
        <v>42</v>
      </c>
      <c r="J2727">
        <v>10004612534</v>
      </c>
      <c r="K2727" s="19">
        <v>30.4</v>
      </c>
    </row>
    <row r="2728" spans="1:11" hidden="1" x14ac:dyDescent="0.35">
      <c r="A2728" t="s">
        <v>281</v>
      </c>
      <c r="B2728">
        <v>2018</v>
      </c>
      <c r="C2728" s="10">
        <v>43043</v>
      </c>
      <c r="D2728" t="s">
        <v>140</v>
      </c>
      <c r="E2728" t="s">
        <v>117</v>
      </c>
      <c r="F2728">
        <v>6</v>
      </c>
      <c r="G2728">
        <v>2</v>
      </c>
      <c r="H2728" t="s">
        <v>293</v>
      </c>
      <c r="I2728" t="s">
        <v>25</v>
      </c>
      <c r="J2728">
        <v>10006108051</v>
      </c>
      <c r="K2728" s="19">
        <v>28.8</v>
      </c>
    </row>
    <row r="2729" spans="1:11" hidden="1" x14ac:dyDescent="0.35">
      <c r="A2729" t="s">
        <v>281</v>
      </c>
      <c r="B2729">
        <v>2018</v>
      </c>
      <c r="C2729" s="10">
        <v>43043</v>
      </c>
      <c r="D2729" t="s">
        <v>140</v>
      </c>
      <c r="E2729" t="s">
        <v>117</v>
      </c>
      <c r="F2729">
        <v>6</v>
      </c>
      <c r="G2729">
        <v>3</v>
      </c>
      <c r="H2729" t="s">
        <v>196</v>
      </c>
      <c r="I2729" t="s">
        <v>52</v>
      </c>
      <c r="J2729">
        <v>10004868370</v>
      </c>
      <c r="K2729" s="19">
        <v>29.8</v>
      </c>
    </row>
    <row r="2730" spans="1:11" hidden="1" x14ac:dyDescent="0.35">
      <c r="A2730" t="s">
        <v>281</v>
      </c>
      <c r="B2730">
        <v>2018</v>
      </c>
      <c r="C2730" s="10">
        <v>43043</v>
      </c>
      <c r="D2730" t="s">
        <v>140</v>
      </c>
      <c r="E2730" t="s">
        <v>117</v>
      </c>
      <c r="F2730">
        <v>6</v>
      </c>
      <c r="G2730">
        <v>4</v>
      </c>
      <c r="H2730" t="s">
        <v>287</v>
      </c>
      <c r="I2730" t="s">
        <v>31</v>
      </c>
      <c r="J2730">
        <v>10003349716</v>
      </c>
      <c r="K2730" s="19">
        <v>32.5</v>
      </c>
    </row>
    <row r="2731" spans="1:11" hidden="1" x14ac:dyDescent="0.35">
      <c r="A2731" t="s">
        <v>281</v>
      </c>
      <c r="B2731">
        <v>2018</v>
      </c>
      <c r="C2731" s="10">
        <v>43043</v>
      </c>
      <c r="D2731" t="s">
        <v>140</v>
      </c>
      <c r="E2731" t="s">
        <v>119</v>
      </c>
      <c r="F2731">
        <v>1</v>
      </c>
      <c r="G2731">
        <v>1</v>
      </c>
      <c r="H2731" t="s">
        <v>68</v>
      </c>
      <c r="I2731" t="s">
        <v>29</v>
      </c>
      <c r="J2731">
        <v>10006379247</v>
      </c>
      <c r="K2731" s="19">
        <v>27.6</v>
      </c>
    </row>
    <row r="2732" spans="1:11" hidden="1" x14ac:dyDescent="0.35">
      <c r="A2732" t="s">
        <v>281</v>
      </c>
      <c r="B2732">
        <v>2018</v>
      </c>
      <c r="C2732" s="10">
        <v>43043</v>
      </c>
      <c r="D2732" t="s">
        <v>140</v>
      </c>
      <c r="E2732" t="s">
        <v>119</v>
      </c>
      <c r="F2732">
        <v>1</v>
      </c>
      <c r="G2732">
        <v>2</v>
      </c>
      <c r="H2732" t="s">
        <v>314</v>
      </c>
      <c r="I2732" t="s">
        <v>44</v>
      </c>
      <c r="J2732">
        <v>10006904360</v>
      </c>
      <c r="K2732" s="19">
        <v>26.3</v>
      </c>
    </row>
    <row r="2733" spans="1:11" hidden="1" x14ac:dyDescent="0.35">
      <c r="A2733" t="s">
        <v>281</v>
      </c>
      <c r="B2733">
        <v>2018</v>
      </c>
      <c r="C2733" s="10">
        <v>43043</v>
      </c>
      <c r="D2733" t="s">
        <v>140</v>
      </c>
      <c r="E2733" t="s">
        <v>119</v>
      </c>
      <c r="F2733">
        <v>1</v>
      </c>
      <c r="G2733">
        <v>3</v>
      </c>
      <c r="H2733" t="s">
        <v>289</v>
      </c>
      <c r="I2733" t="s">
        <v>207</v>
      </c>
      <c r="J2733">
        <v>10002418415</v>
      </c>
      <c r="K2733" s="19">
        <v>35.200000000000003</v>
      </c>
    </row>
    <row r="2734" spans="1:11" hidden="1" x14ac:dyDescent="0.35">
      <c r="A2734" t="s">
        <v>281</v>
      </c>
      <c r="B2734">
        <v>2018</v>
      </c>
      <c r="C2734" s="10">
        <v>43043</v>
      </c>
      <c r="D2734" t="s">
        <v>140</v>
      </c>
      <c r="E2734" t="s">
        <v>119</v>
      </c>
      <c r="F2734">
        <v>1</v>
      </c>
      <c r="G2734">
        <v>4</v>
      </c>
      <c r="H2734" t="s">
        <v>28</v>
      </c>
      <c r="I2734" t="s">
        <v>29</v>
      </c>
      <c r="J2734">
        <v>10007779683</v>
      </c>
      <c r="K2734" s="19">
        <v>21.9</v>
      </c>
    </row>
    <row r="2735" spans="1:11" hidden="1" x14ac:dyDescent="0.35">
      <c r="A2735" t="s">
        <v>281</v>
      </c>
      <c r="B2735">
        <v>2018</v>
      </c>
      <c r="C2735" s="10">
        <v>43043</v>
      </c>
      <c r="D2735" t="s">
        <v>140</v>
      </c>
      <c r="E2735" t="s">
        <v>119</v>
      </c>
      <c r="F2735">
        <v>1</v>
      </c>
      <c r="G2735">
        <v>5</v>
      </c>
      <c r="H2735" t="s">
        <v>45</v>
      </c>
      <c r="I2735" t="s">
        <v>46</v>
      </c>
      <c r="J2735">
        <v>10009176281</v>
      </c>
      <c r="K2735" s="19">
        <v>21.7</v>
      </c>
    </row>
    <row r="2736" spans="1:11" hidden="1" x14ac:dyDescent="0.35">
      <c r="A2736" t="s">
        <v>281</v>
      </c>
      <c r="B2736">
        <v>2018</v>
      </c>
      <c r="C2736" s="10">
        <v>43043</v>
      </c>
      <c r="D2736" t="s">
        <v>140</v>
      </c>
      <c r="E2736" t="s">
        <v>119</v>
      </c>
      <c r="F2736">
        <v>1</v>
      </c>
      <c r="G2736">
        <v>6</v>
      </c>
      <c r="H2736" t="s">
        <v>220</v>
      </c>
      <c r="I2736" t="s">
        <v>35</v>
      </c>
      <c r="J2736">
        <v>10005782695</v>
      </c>
      <c r="K2736" s="19">
        <v>28.3</v>
      </c>
    </row>
    <row r="2737" spans="1:11" hidden="1" x14ac:dyDescent="0.35">
      <c r="A2737" t="s">
        <v>281</v>
      </c>
      <c r="B2737">
        <v>2018</v>
      </c>
      <c r="C2737" s="10">
        <v>43043</v>
      </c>
      <c r="D2737" t="s">
        <v>140</v>
      </c>
      <c r="E2737" t="s">
        <v>119</v>
      </c>
      <c r="F2737">
        <v>2</v>
      </c>
      <c r="G2737">
        <v>1</v>
      </c>
      <c r="H2737" t="s">
        <v>200</v>
      </c>
      <c r="I2737" t="s">
        <v>23</v>
      </c>
      <c r="J2737">
        <v>10006900421</v>
      </c>
      <c r="K2737" s="19">
        <v>24.9</v>
      </c>
    </row>
    <row r="2738" spans="1:11" hidden="1" x14ac:dyDescent="0.35">
      <c r="A2738" t="s">
        <v>281</v>
      </c>
      <c r="B2738">
        <v>2018</v>
      </c>
      <c r="C2738" s="10">
        <v>43043</v>
      </c>
      <c r="D2738" t="s">
        <v>140</v>
      </c>
      <c r="E2738" t="s">
        <v>119</v>
      </c>
      <c r="F2738">
        <v>2</v>
      </c>
      <c r="G2738">
        <v>2</v>
      </c>
      <c r="H2738" t="s">
        <v>99</v>
      </c>
      <c r="I2738" t="s">
        <v>27</v>
      </c>
      <c r="J2738">
        <v>10010678569</v>
      </c>
      <c r="K2738" s="19">
        <v>20.5</v>
      </c>
    </row>
    <row r="2739" spans="1:11" hidden="1" x14ac:dyDescent="0.35">
      <c r="A2739" t="s">
        <v>281</v>
      </c>
      <c r="B2739">
        <v>2018</v>
      </c>
      <c r="C2739" s="10">
        <v>43043</v>
      </c>
      <c r="D2739" t="s">
        <v>140</v>
      </c>
      <c r="E2739" t="s">
        <v>119</v>
      </c>
      <c r="F2739">
        <v>2</v>
      </c>
      <c r="G2739">
        <v>3</v>
      </c>
      <c r="H2739" t="s">
        <v>106</v>
      </c>
      <c r="I2739" t="s">
        <v>102</v>
      </c>
      <c r="J2739">
        <v>10006894559</v>
      </c>
      <c r="K2739" s="19">
        <v>25.2</v>
      </c>
    </row>
    <row r="2740" spans="1:11" hidden="1" x14ac:dyDescent="0.35">
      <c r="A2740" t="s">
        <v>281</v>
      </c>
      <c r="B2740">
        <v>2018</v>
      </c>
      <c r="C2740" s="10">
        <v>43043</v>
      </c>
      <c r="D2740" t="s">
        <v>140</v>
      </c>
      <c r="E2740" t="s">
        <v>119</v>
      </c>
      <c r="F2740">
        <v>2</v>
      </c>
      <c r="G2740">
        <v>4</v>
      </c>
      <c r="H2740" t="s">
        <v>195</v>
      </c>
      <c r="I2740" t="s">
        <v>31</v>
      </c>
      <c r="J2740">
        <v>10005964470</v>
      </c>
      <c r="K2740" s="19">
        <v>28.6</v>
      </c>
    </row>
    <row r="2741" spans="1:11" hidden="1" x14ac:dyDescent="0.35">
      <c r="A2741" t="s">
        <v>281</v>
      </c>
      <c r="B2741">
        <v>2018</v>
      </c>
      <c r="C2741" s="10">
        <v>43043</v>
      </c>
      <c r="D2741" t="s">
        <v>140</v>
      </c>
      <c r="E2741" t="s">
        <v>119</v>
      </c>
      <c r="F2741">
        <v>2</v>
      </c>
      <c r="G2741">
        <v>5</v>
      </c>
      <c r="H2741" t="s">
        <v>54</v>
      </c>
      <c r="I2741" t="s">
        <v>42</v>
      </c>
      <c r="J2741">
        <v>10004612534</v>
      </c>
      <c r="K2741" s="19">
        <v>30.4</v>
      </c>
    </row>
    <row r="2742" spans="1:11" hidden="1" x14ac:dyDescent="0.35">
      <c r="A2742" t="s">
        <v>281</v>
      </c>
      <c r="B2742">
        <v>2018</v>
      </c>
      <c r="C2742" s="10">
        <v>43043</v>
      </c>
      <c r="D2742" t="s">
        <v>140</v>
      </c>
      <c r="E2742" t="s">
        <v>119</v>
      </c>
      <c r="F2742">
        <v>2</v>
      </c>
      <c r="G2742">
        <v>6</v>
      </c>
      <c r="H2742" t="s">
        <v>193</v>
      </c>
      <c r="I2742" t="s">
        <v>31</v>
      </c>
      <c r="J2742">
        <v>10005727327</v>
      </c>
      <c r="K2742" s="19">
        <v>31.8</v>
      </c>
    </row>
    <row r="2743" spans="1:11" hidden="1" x14ac:dyDescent="0.35">
      <c r="A2743" t="s">
        <v>281</v>
      </c>
      <c r="B2743">
        <v>2018</v>
      </c>
      <c r="C2743" s="10">
        <v>43043</v>
      </c>
      <c r="D2743" t="s">
        <v>140</v>
      </c>
      <c r="E2743" t="s">
        <v>121</v>
      </c>
      <c r="F2743">
        <v>1</v>
      </c>
      <c r="G2743">
        <v>1</v>
      </c>
      <c r="H2743" t="s">
        <v>200</v>
      </c>
      <c r="I2743" t="s">
        <v>23</v>
      </c>
      <c r="J2743">
        <v>10006900421</v>
      </c>
      <c r="K2743" s="19">
        <v>24.9</v>
      </c>
    </row>
    <row r="2744" spans="1:11" hidden="1" x14ac:dyDescent="0.35">
      <c r="A2744" t="s">
        <v>281</v>
      </c>
      <c r="B2744">
        <v>2018</v>
      </c>
      <c r="C2744" s="10">
        <v>43043</v>
      </c>
      <c r="D2744" t="s">
        <v>140</v>
      </c>
      <c r="E2744" t="s">
        <v>121</v>
      </c>
      <c r="F2744">
        <v>1</v>
      </c>
      <c r="G2744">
        <v>2</v>
      </c>
      <c r="H2744" t="s">
        <v>68</v>
      </c>
      <c r="I2744" t="s">
        <v>29</v>
      </c>
      <c r="J2744">
        <v>10006379247</v>
      </c>
      <c r="K2744" s="19">
        <v>27.6</v>
      </c>
    </row>
    <row r="2745" spans="1:11" hidden="1" x14ac:dyDescent="0.35">
      <c r="A2745" t="s">
        <v>281</v>
      </c>
      <c r="B2745">
        <v>2018</v>
      </c>
      <c r="C2745" s="10">
        <v>43043</v>
      </c>
      <c r="D2745" t="s">
        <v>140</v>
      </c>
      <c r="E2745" t="s">
        <v>121</v>
      </c>
      <c r="F2745">
        <v>1</v>
      </c>
      <c r="G2745">
        <v>3</v>
      </c>
      <c r="H2745" t="s">
        <v>99</v>
      </c>
      <c r="I2745" t="s">
        <v>27</v>
      </c>
      <c r="J2745">
        <v>10010678569</v>
      </c>
      <c r="K2745" s="19">
        <v>20.5</v>
      </c>
    </row>
    <row r="2746" spans="1:11" hidden="1" x14ac:dyDescent="0.35">
      <c r="A2746" t="s">
        <v>281</v>
      </c>
      <c r="B2746">
        <v>2018</v>
      </c>
      <c r="C2746" s="10">
        <v>43043</v>
      </c>
      <c r="D2746" t="s">
        <v>140</v>
      </c>
      <c r="E2746" t="s">
        <v>121</v>
      </c>
      <c r="F2746">
        <v>1</v>
      </c>
      <c r="G2746">
        <v>4</v>
      </c>
      <c r="H2746" t="s">
        <v>314</v>
      </c>
      <c r="I2746" t="s">
        <v>44</v>
      </c>
      <c r="J2746">
        <v>10006904360</v>
      </c>
      <c r="K2746" s="19">
        <v>26.3</v>
      </c>
    </row>
    <row r="2747" spans="1:11" hidden="1" x14ac:dyDescent="0.35">
      <c r="A2747" t="s">
        <v>281</v>
      </c>
      <c r="B2747">
        <v>2018</v>
      </c>
      <c r="C2747" s="10">
        <v>43043</v>
      </c>
      <c r="D2747" t="s">
        <v>140</v>
      </c>
      <c r="E2747" t="s">
        <v>121</v>
      </c>
      <c r="F2747">
        <v>1</v>
      </c>
      <c r="G2747">
        <v>5</v>
      </c>
      <c r="H2747" t="s">
        <v>106</v>
      </c>
      <c r="I2747" t="s">
        <v>102</v>
      </c>
      <c r="J2747">
        <v>10006894559</v>
      </c>
      <c r="K2747" s="19">
        <v>25.2</v>
      </c>
    </row>
    <row r="2748" spans="1:11" hidden="1" x14ac:dyDescent="0.35">
      <c r="A2748" t="s">
        <v>281</v>
      </c>
      <c r="B2748">
        <v>2018</v>
      </c>
      <c r="C2748" s="10">
        <v>43043</v>
      </c>
      <c r="D2748" t="s">
        <v>140</v>
      </c>
      <c r="E2748" t="s">
        <v>121</v>
      </c>
      <c r="F2748">
        <v>1</v>
      </c>
      <c r="G2748">
        <v>6</v>
      </c>
      <c r="H2748" t="s">
        <v>289</v>
      </c>
      <c r="I2748" t="s">
        <v>207</v>
      </c>
      <c r="J2748">
        <v>10002418415</v>
      </c>
      <c r="K2748" s="19">
        <v>35.200000000000003</v>
      </c>
    </row>
    <row r="2749" spans="1:11" hidden="1" x14ac:dyDescent="0.35">
      <c r="A2749" t="s">
        <v>281</v>
      </c>
      <c r="B2749">
        <v>2018</v>
      </c>
      <c r="C2749" s="10">
        <v>43043</v>
      </c>
      <c r="D2749" t="s">
        <v>140</v>
      </c>
      <c r="E2749" t="s">
        <v>121</v>
      </c>
      <c r="F2749">
        <v>2</v>
      </c>
      <c r="G2749">
        <v>1</v>
      </c>
      <c r="H2749" t="s">
        <v>54</v>
      </c>
      <c r="I2749" t="s">
        <v>42</v>
      </c>
      <c r="J2749">
        <v>10004612534</v>
      </c>
      <c r="K2749" s="19">
        <v>30.4</v>
      </c>
    </row>
    <row r="2750" spans="1:11" hidden="1" x14ac:dyDescent="0.35">
      <c r="A2750" t="s">
        <v>281</v>
      </c>
      <c r="B2750">
        <v>2018</v>
      </c>
      <c r="C2750" s="10">
        <v>43043</v>
      </c>
      <c r="D2750" t="s">
        <v>140</v>
      </c>
      <c r="E2750" t="s">
        <v>121</v>
      </c>
      <c r="F2750">
        <v>2</v>
      </c>
      <c r="G2750">
        <v>2</v>
      </c>
      <c r="H2750" t="s">
        <v>45</v>
      </c>
      <c r="I2750" t="s">
        <v>46</v>
      </c>
      <c r="J2750">
        <v>10009176281</v>
      </c>
      <c r="K2750" s="19">
        <v>21.7</v>
      </c>
    </row>
    <row r="2751" spans="1:11" hidden="1" x14ac:dyDescent="0.35">
      <c r="A2751" t="s">
        <v>281</v>
      </c>
      <c r="B2751">
        <v>2018</v>
      </c>
      <c r="C2751" s="10">
        <v>43043</v>
      </c>
      <c r="D2751" t="s">
        <v>140</v>
      </c>
      <c r="E2751" t="s">
        <v>121</v>
      </c>
      <c r="F2751">
        <v>2</v>
      </c>
      <c r="G2751">
        <v>3</v>
      </c>
      <c r="H2751" t="s">
        <v>28</v>
      </c>
      <c r="I2751" t="s">
        <v>29</v>
      </c>
      <c r="J2751">
        <v>10007779683</v>
      </c>
      <c r="K2751" s="19">
        <v>21.9</v>
      </c>
    </row>
    <row r="2752" spans="1:11" hidden="1" x14ac:dyDescent="0.35">
      <c r="A2752" t="s">
        <v>281</v>
      </c>
      <c r="B2752">
        <v>2018</v>
      </c>
      <c r="C2752" s="10">
        <v>43043</v>
      </c>
      <c r="D2752" t="s">
        <v>140</v>
      </c>
      <c r="E2752" t="s">
        <v>121</v>
      </c>
      <c r="F2752">
        <v>2</v>
      </c>
      <c r="G2752">
        <v>4</v>
      </c>
      <c r="H2752" t="s">
        <v>220</v>
      </c>
      <c r="I2752" t="s">
        <v>35</v>
      </c>
      <c r="J2752">
        <v>10005782695</v>
      </c>
      <c r="K2752" s="19">
        <v>28.3</v>
      </c>
    </row>
    <row r="2753" spans="1:11" hidden="1" x14ac:dyDescent="0.35">
      <c r="A2753" t="s">
        <v>281</v>
      </c>
      <c r="B2753">
        <v>2018</v>
      </c>
      <c r="C2753" s="10">
        <v>43043</v>
      </c>
      <c r="D2753" t="s">
        <v>140</v>
      </c>
      <c r="E2753" t="s">
        <v>121</v>
      </c>
      <c r="F2753">
        <v>2</v>
      </c>
      <c r="G2753">
        <v>5</v>
      </c>
      <c r="H2753" t="s">
        <v>193</v>
      </c>
      <c r="I2753" t="s">
        <v>31</v>
      </c>
      <c r="J2753">
        <v>10005727327</v>
      </c>
      <c r="K2753" s="19">
        <v>31.8</v>
      </c>
    </row>
    <row r="2754" spans="1:11" hidden="1" x14ac:dyDescent="0.35">
      <c r="A2754" t="s">
        <v>281</v>
      </c>
      <c r="B2754">
        <v>2018</v>
      </c>
      <c r="C2754" s="10">
        <v>43043</v>
      </c>
      <c r="D2754" t="s">
        <v>140</v>
      </c>
      <c r="E2754" t="s">
        <v>121</v>
      </c>
      <c r="F2754">
        <v>2</v>
      </c>
      <c r="G2754">
        <v>6</v>
      </c>
      <c r="H2754" t="s">
        <v>195</v>
      </c>
      <c r="I2754" t="s">
        <v>31</v>
      </c>
      <c r="J2754">
        <v>10005964470</v>
      </c>
      <c r="K2754" s="19">
        <v>28.6</v>
      </c>
    </row>
    <row r="2755" spans="1:11" hidden="1" x14ac:dyDescent="0.35">
      <c r="A2755" t="s">
        <v>226</v>
      </c>
      <c r="B2755">
        <v>2017</v>
      </c>
      <c r="C2755" s="10">
        <v>42838</v>
      </c>
      <c r="D2755" t="s">
        <v>20</v>
      </c>
      <c r="E2755" t="s">
        <v>91</v>
      </c>
      <c r="F2755">
        <v>1</v>
      </c>
      <c r="G2755">
        <v>1</v>
      </c>
      <c r="H2755" t="s">
        <v>106</v>
      </c>
      <c r="I2755" t="s">
        <v>102</v>
      </c>
      <c r="J2755">
        <v>10006894559</v>
      </c>
      <c r="K2755" s="19">
        <v>24.6</v>
      </c>
    </row>
    <row r="2756" spans="1:11" hidden="1" x14ac:dyDescent="0.35">
      <c r="A2756" t="s">
        <v>226</v>
      </c>
      <c r="B2756">
        <v>2017</v>
      </c>
      <c r="C2756" s="10">
        <v>42838</v>
      </c>
      <c r="D2756" t="s">
        <v>20</v>
      </c>
      <c r="E2756" t="s">
        <v>91</v>
      </c>
      <c r="F2756">
        <v>1</v>
      </c>
      <c r="G2756">
        <v>2</v>
      </c>
      <c r="H2756" t="s">
        <v>294</v>
      </c>
      <c r="I2756" t="s">
        <v>27</v>
      </c>
      <c r="J2756">
        <v>10003011125</v>
      </c>
      <c r="K2756" s="19">
        <v>32.5</v>
      </c>
    </row>
    <row r="2757" spans="1:11" hidden="1" x14ac:dyDescent="0.35">
      <c r="A2757" t="s">
        <v>226</v>
      </c>
      <c r="B2757">
        <v>2017</v>
      </c>
      <c r="C2757" s="10">
        <v>42838</v>
      </c>
      <c r="D2757" t="s">
        <v>20</v>
      </c>
      <c r="E2757" t="s">
        <v>91</v>
      </c>
      <c r="F2757">
        <v>1</v>
      </c>
      <c r="G2757">
        <v>3</v>
      </c>
      <c r="H2757" t="s">
        <v>306</v>
      </c>
      <c r="I2757" t="s">
        <v>113</v>
      </c>
      <c r="J2757">
        <v>10006898300</v>
      </c>
      <c r="K2757" s="19">
        <v>24.6</v>
      </c>
    </row>
    <row r="2758" spans="1:11" hidden="1" x14ac:dyDescent="0.35">
      <c r="A2758" t="s">
        <v>226</v>
      </c>
      <c r="B2758">
        <v>2017</v>
      </c>
      <c r="C2758" s="10">
        <v>42838</v>
      </c>
      <c r="D2758" t="s">
        <v>20</v>
      </c>
      <c r="E2758" t="s">
        <v>91</v>
      </c>
      <c r="F2758">
        <v>1</v>
      </c>
      <c r="G2758">
        <v>4</v>
      </c>
      <c r="H2758" t="s">
        <v>68</v>
      </c>
      <c r="I2758" t="s">
        <v>29</v>
      </c>
      <c r="J2758">
        <v>10006379247</v>
      </c>
      <c r="K2758" s="19">
        <v>27</v>
      </c>
    </row>
    <row r="2759" spans="1:11" hidden="1" x14ac:dyDescent="0.35">
      <c r="A2759" t="s">
        <v>226</v>
      </c>
      <c r="B2759">
        <v>2017</v>
      </c>
      <c r="C2759" s="10">
        <v>42838</v>
      </c>
      <c r="D2759" t="s">
        <v>20</v>
      </c>
      <c r="E2759" t="s">
        <v>91</v>
      </c>
      <c r="F2759">
        <v>1</v>
      </c>
      <c r="G2759">
        <v>5</v>
      </c>
      <c r="H2759" t="s">
        <v>183</v>
      </c>
      <c r="I2759" t="s">
        <v>33</v>
      </c>
      <c r="J2759">
        <v>10007212639</v>
      </c>
      <c r="K2759" s="19">
        <v>25.8</v>
      </c>
    </row>
    <row r="2760" spans="1:11" hidden="1" x14ac:dyDescent="0.35">
      <c r="A2760" t="s">
        <v>226</v>
      </c>
      <c r="B2760">
        <v>2017</v>
      </c>
      <c r="C2760" s="10">
        <v>42838</v>
      </c>
      <c r="D2760" t="s">
        <v>20</v>
      </c>
      <c r="E2760" t="s">
        <v>91</v>
      </c>
      <c r="F2760">
        <v>1</v>
      </c>
      <c r="G2760">
        <v>6</v>
      </c>
      <c r="H2760" t="s">
        <v>248</v>
      </c>
      <c r="I2760" t="s">
        <v>35</v>
      </c>
      <c r="J2760">
        <v>10008997641</v>
      </c>
      <c r="K2760" s="19">
        <v>21.7</v>
      </c>
    </row>
    <row r="2761" spans="1:11" hidden="1" x14ac:dyDescent="0.35">
      <c r="A2761" t="s">
        <v>226</v>
      </c>
      <c r="B2761">
        <v>2017</v>
      </c>
      <c r="C2761" s="10">
        <v>42838</v>
      </c>
      <c r="D2761" t="s">
        <v>20</v>
      </c>
      <c r="E2761" t="s">
        <v>91</v>
      </c>
      <c r="F2761">
        <v>1</v>
      </c>
      <c r="G2761">
        <v>7</v>
      </c>
      <c r="H2761" t="s">
        <v>50</v>
      </c>
      <c r="I2761" t="s">
        <v>44</v>
      </c>
      <c r="J2761">
        <v>10009039774</v>
      </c>
      <c r="K2761" s="19">
        <v>22.7</v>
      </c>
    </row>
    <row r="2762" spans="1:11" hidden="1" x14ac:dyDescent="0.35">
      <c r="A2762" t="s">
        <v>226</v>
      </c>
      <c r="B2762">
        <v>2017</v>
      </c>
      <c r="C2762" s="10">
        <v>42838</v>
      </c>
      <c r="D2762" t="s">
        <v>20</v>
      </c>
      <c r="E2762" t="s">
        <v>91</v>
      </c>
      <c r="F2762">
        <v>2</v>
      </c>
      <c r="G2762">
        <v>1</v>
      </c>
      <c r="H2762" t="s">
        <v>220</v>
      </c>
      <c r="I2762" t="s">
        <v>35</v>
      </c>
      <c r="J2762">
        <v>10005782695</v>
      </c>
      <c r="K2762" s="19">
        <v>27.8</v>
      </c>
    </row>
    <row r="2763" spans="1:11" hidden="1" x14ac:dyDescent="0.35">
      <c r="A2763" t="s">
        <v>226</v>
      </c>
      <c r="B2763">
        <v>2017</v>
      </c>
      <c r="C2763" s="10">
        <v>42838</v>
      </c>
      <c r="D2763" t="s">
        <v>20</v>
      </c>
      <c r="E2763" t="s">
        <v>91</v>
      </c>
      <c r="F2763">
        <v>2</v>
      </c>
      <c r="G2763">
        <v>2</v>
      </c>
      <c r="H2763" t="s">
        <v>54</v>
      </c>
      <c r="I2763" t="s">
        <v>42</v>
      </c>
      <c r="J2763">
        <v>10004612534</v>
      </c>
      <c r="K2763" s="19">
        <v>29.9</v>
      </c>
    </row>
    <row r="2764" spans="1:11" hidden="1" x14ac:dyDescent="0.35">
      <c r="A2764" t="s">
        <v>226</v>
      </c>
      <c r="B2764">
        <v>2017</v>
      </c>
      <c r="C2764" s="10">
        <v>42838</v>
      </c>
      <c r="D2764" t="s">
        <v>20</v>
      </c>
      <c r="E2764" t="s">
        <v>91</v>
      </c>
      <c r="F2764">
        <v>2</v>
      </c>
      <c r="G2764">
        <v>3</v>
      </c>
      <c r="H2764" t="s">
        <v>211</v>
      </c>
      <c r="I2764" t="s">
        <v>212</v>
      </c>
      <c r="J2764">
        <v>10010608447</v>
      </c>
      <c r="K2764" s="19">
        <v>19.8</v>
      </c>
    </row>
    <row r="2765" spans="1:11" hidden="1" x14ac:dyDescent="0.35">
      <c r="A2765" t="s">
        <v>226</v>
      </c>
      <c r="B2765">
        <v>2017</v>
      </c>
      <c r="C2765" s="10">
        <v>42838</v>
      </c>
      <c r="D2765" t="s">
        <v>20</v>
      </c>
      <c r="E2765" t="s">
        <v>91</v>
      </c>
      <c r="F2765">
        <v>2</v>
      </c>
      <c r="G2765">
        <v>4</v>
      </c>
      <c r="H2765" t="s">
        <v>28</v>
      </c>
      <c r="I2765" t="s">
        <v>29</v>
      </c>
      <c r="J2765">
        <v>10007779683</v>
      </c>
      <c r="K2765" s="19">
        <v>21.3</v>
      </c>
    </row>
    <row r="2766" spans="1:11" hidden="1" x14ac:dyDescent="0.35">
      <c r="A2766" t="s">
        <v>226</v>
      </c>
      <c r="B2766">
        <v>2017</v>
      </c>
      <c r="C2766" s="10">
        <v>42838</v>
      </c>
      <c r="D2766" t="s">
        <v>20</v>
      </c>
      <c r="E2766" t="s">
        <v>91</v>
      </c>
      <c r="F2766">
        <v>2</v>
      </c>
      <c r="G2766">
        <v>5</v>
      </c>
      <c r="H2766" t="s">
        <v>221</v>
      </c>
      <c r="I2766" t="s">
        <v>31</v>
      </c>
      <c r="J2766">
        <v>10008098470</v>
      </c>
      <c r="K2766" s="19">
        <v>32.200000000000003</v>
      </c>
    </row>
    <row r="2767" spans="1:11" hidden="1" x14ac:dyDescent="0.35">
      <c r="A2767" t="s">
        <v>226</v>
      </c>
      <c r="B2767">
        <v>2017</v>
      </c>
      <c r="C2767" s="10">
        <v>42838</v>
      </c>
      <c r="D2767" t="s">
        <v>20</v>
      </c>
      <c r="E2767" t="s">
        <v>91</v>
      </c>
      <c r="F2767">
        <v>2</v>
      </c>
      <c r="G2767">
        <v>6</v>
      </c>
      <c r="H2767" t="s">
        <v>234</v>
      </c>
      <c r="I2767" t="s">
        <v>25</v>
      </c>
      <c r="J2767">
        <v>10006073493</v>
      </c>
      <c r="K2767" s="19">
        <v>27.3</v>
      </c>
    </row>
    <row r="2768" spans="1:11" hidden="1" x14ac:dyDescent="0.35">
      <c r="A2768" t="s">
        <v>226</v>
      </c>
      <c r="B2768">
        <v>2017</v>
      </c>
      <c r="C2768" s="10">
        <v>42838</v>
      </c>
      <c r="D2768" t="s">
        <v>20</v>
      </c>
      <c r="E2768" t="s">
        <v>91</v>
      </c>
      <c r="F2768">
        <v>2</v>
      </c>
      <c r="G2768">
        <v>7</v>
      </c>
      <c r="H2768" t="s">
        <v>143</v>
      </c>
      <c r="I2768" t="s">
        <v>95</v>
      </c>
      <c r="J2768">
        <v>10009181234</v>
      </c>
      <c r="K2768" s="19">
        <v>22</v>
      </c>
    </row>
    <row r="2769" spans="1:11" hidden="1" x14ac:dyDescent="0.35">
      <c r="A2769" t="s">
        <v>226</v>
      </c>
      <c r="B2769">
        <v>2017</v>
      </c>
      <c r="C2769" s="10">
        <v>42838</v>
      </c>
      <c r="D2769" t="s">
        <v>20</v>
      </c>
      <c r="E2769" t="s">
        <v>91</v>
      </c>
      <c r="F2769">
        <v>3</v>
      </c>
      <c r="G2769">
        <v>1</v>
      </c>
      <c r="H2769" t="s">
        <v>314</v>
      </c>
      <c r="I2769" t="s">
        <v>44</v>
      </c>
      <c r="J2769">
        <v>10006904360</v>
      </c>
      <c r="K2769" s="19">
        <v>25.8</v>
      </c>
    </row>
    <row r="2770" spans="1:11" hidden="1" x14ac:dyDescent="0.35">
      <c r="A2770" t="s">
        <v>226</v>
      </c>
      <c r="B2770">
        <v>2017</v>
      </c>
      <c r="C2770" s="10">
        <v>42838</v>
      </c>
      <c r="D2770" t="s">
        <v>20</v>
      </c>
      <c r="E2770" t="s">
        <v>91</v>
      </c>
      <c r="F2770">
        <v>3</v>
      </c>
      <c r="G2770">
        <v>2</v>
      </c>
      <c r="H2770" t="s">
        <v>196</v>
      </c>
      <c r="I2770" t="s">
        <v>52</v>
      </c>
      <c r="J2770">
        <v>10004868370</v>
      </c>
      <c r="K2770" s="19">
        <v>29.3</v>
      </c>
    </row>
    <row r="2771" spans="1:11" hidden="1" x14ac:dyDescent="0.35">
      <c r="A2771" t="s">
        <v>226</v>
      </c>
      <c r="B2771">
        <v>2017</v>
      </c>
      <c r="C2771" s="10">
        <v>42838</v>
      </c>
      <c r="D2771" t="s">
        <v>20</v>
      </c>
      <c r="E2771" t="s">
        <v>91</v>
      </c>
      <c r="F2771">
        <v>3</v>
      </c>
      <c r="G2771">
        <v>3</v>
      </c>
      <c r="H2771" t="s">
        <v>195</v>
      </c>
      <c r="I2771" t="s">
        <v>31</v>
      </c>
      <c r="J2771">
        <v>10005964470</v>
      </c>
      <c r="K2771" s="19">
        <v>28.1</v>
      </c>
    </row>
    <row r="2772" spans="1:11" hidden="1" x14ac:dyDescent="0.35">
      <c r="A2772" t="s">
        <v>226</v>
      </c>
      <c r="B2772">
        <v>2017</v>
      </c>
      <c r="C2772" s="10">
        <v>42838</v>
      </c>
      <c r="D2772" t="s">
        <v>20</v>
      </c>
      <c r="E2772" t="s">
        <v>91</v>
      </c>
      <c r="F2772">
        <v>3</v>
      </c>
      <c r="G2772">
        <v>4</v>
      </c>
      <c r="H2772" t="s">
        <v>103</v>
      </c>
      <c r="I2772" t="s">
        <v>104</v>
      </c>
      <c r="J2772">
        <v>10009010876</v>
      </c>
      <c r="K2772" s="19">
        <v>23.2</v>
      </c>
    </row>
    <row r="2773" spans="1:11" hidden="1" x14ac:dyDescent="0.35">
      <c r="A2773" t="s">
        <v>226</v>
      </c>
      <c r="B2773">
        <v>2017</v>
      </c>
      <c r="C2773" s="10">
        <v>42838</v>
      </c>
      <c r="D2773" t="s">
        <v>20</v>
      </c>
      <c r="E2773" t="s">
        <v>91</v>
      </c>
      <c r="F2773">
        <v>3</v>
      </c>
      <c r="G2773">
        <v>5</v>
      </c>
      <c r="H2773" t="s">
        <v>48</v>
      </c>
      <c r="I2773" t="s">
        <v>27</v>
      </c>
      <c r="J2773">
        <v>10005930724</v>
      </c>
      <c r="K2773" s="19">
        <v>26.4</v>
      </c>
    </row>
    <row r="2774" spans="1:11" hidden="1" x14ac:dyDescent="0.35">
      <c r="A2774" t="s">
        <v>226</v>
      </c>
      <c r="B2774">
        <v>2017</v>
      </c>
      <c r="C2774" s="10">
        <v>42838</v>
      </c>
      <c r="D2774" t="s">
        <v>20</v>
      </c>
      <c r="E2774" t="s">
        <v>91</v>
      </c>
      <c r="F2774">
        <v>3</v>
      </c>
      <c r="G2774">
        <v>6</v>
      </c>
      <c r="H2774" t="s">
        <v>283</v>
      </c>
      <c r="I2774" t="s">
        <v>284</v>
      </c>
      <c r="J2774">
        <v>10006319633</v>
      </c>
      <c r="K2774" s="19">
        <v>27.4</v>
      </c>
    </row>
    <row r="2775" spans="1:11" hidden="1" x14ac:dyDescent="0.35">
      <c r="A2775" t="s">
        <v>226</v>
      </c>
      <c r="B2775">
        <v>2017</v>
      </c>
      <c r="C2775" s="10">
        <v>42838</v>
      </c>
      <c r="D2775" t="s">
        <v>20</v>
      </c>
      <c r="E2775" t="s">
        <v>91</v>
      </c>
      <c r="F2775">
        <v>3</v>
      </c>
      <c r="G2775">
        <v>7</v>
      </c>
      <c r="H2775" t="s">
        <v>313</v>
      </c>
      <c r="I2775" t="s">
        <v>42</v>
      </c>
      <c r="J2775">
        <v>10008950858</v>
      </c>
      <c r="K2775" s="19">
        <v>23.1</v>
      </c>
    </row>
    <row r="2776" spans="1:11" hidden="1" x14ac:dyDescent="0.35">
      <c r="A2776" t="s">
        <v>226</v>
      </c>
      <c r="B2776">
        <v>2017</v>
      </c>
      <c r="C2776" s="10">
        <v>42838</v>
      </c>
      <c r="D2776" t="s">
        <v>20</v>
      </c>
      <c r="E2776" t="s">
        <v>91</v>
      </c>
      <c r="F2776">
        <v>4</v>
      </c>
      <c r="G2776">
        <v>1</v>
      </c>
      <c r="H2776" t="s">
        <v>129</v>
      </c>
      <c r="I2776" t="s">
        <v>35</v>
      </c>
      <c r="J2776">
        <v>10006184742</v>
      </c>
      <c r="K2776" s="19">
        <v>25.7</v>
      </c>
    </row>
    <row r="2777" spans="1:11" hidden="1" x14ac:dyDescent="0.35">
      <c r="A2777" t="s">
        <v>226</v>
      </c>
      <c r="B2777">
        <v>2017</v>
      </c>
      <c r="C2777" s="10">
        <v>42838</v>
      </c>
      <c r="D2777" t="s">
        <v>20</v>
      </c>
      <c r="E2777" t="s">
        <v>91</v>
      </c>
      <c r="F2777">
        <v>4</v>
      </c>
      <c r="G2777">
        <v>2</v>
      </c>
      <c r="H2777" t="s">
        <v>125</v>
      </c>
      <c r="I2777" t="s">
        <v>113</v>
      </c>
      <c r="J2777">
        <v>10017950943</v>
      </c>
      <c r="K2777" s="19">
        <v>20.2</v>
      </c>
    </row>
    <row r="2778" spans="1:11" hidden="1" x14ac:dyDescent="0.35">
      <c r="A2778" t="s">
        <v>226</v>
      </c>
      <c r="B2778">
        <v>2017</v>
      </c>
      <c r="C2778" s="10">
        <v>42838</v>
      </c>
      <c r="D2778" t="s">
        <v>20</v>
      </c>
      <c r="E2778" t="s">
        <v>91</v>
      </c>
      <c r="F2778">
        <v>4</v>
      </c>
      <c r="G2778">
        <v>3</v>
      </c>
      <c r="H2778" t="s">
        <v>93</v>
      </c>
      <c r="I2778" t="s">
        <v>52</v>
      </c>
      <c r="J2778">
        <v>10009150215</v>
      </c>
      <c r="K2778" s="19">
        <v>21.4</v>
      </c>
    </row>
    <row r="2779" spans="1:11" hidden="1" x14ac:dyDescent="0.35">
      <c r="A2779" t="s">
        <v>226</v>
      </c>
      <c r="B2779">
        <v>2017</v>
      </c>
      <c r="C2779" s="10">
        <v>42838</v>
      </c>
      <c r="D2779" t="s">
        <v>20</v>
      </c>
      <c r="E2779" t="s">
        <v>91</v>
      </c>
      <c r="F2779">
        <v>4</v>
      </c>
      <c r="G2779">
        <v>4</v>
      </c>
      <c r="H2779" t="s">
        <v>289</v>
      </c>
      <c r="I2779" t="s">
        <v>207</v>
      </c>
      <c r="J2779">
        <v>10002418415</v>
      </c>
      <c r="K2779" s="19">
        <v>34.700000000000003</v>
      </c>
    </row>
    <row r="2780" spans="1:11" hidden="1" x14ac:dyDescent="0.35">
      <c r="A2780" t="s">
        <v>226</v>
      </c>
      <c r="B2780">
        <v>2017</v>
      </c>
      <c r="C2780" s="10">
        <v>42838</v>
      </c>
      <c r="D2780" t="s">
        <v>20</v>
      </c>
      <c r="E2780" t="s">
        <v>91</v>
      </c>
      <c r="F2780">
        <v>4</v>
      </c>
      <c r="G2780">
        <v>5</v>
      </c>
      <c r="H2780" t="s">
        <v>40</v>
      </c>
      <c r="I2780" t="s">
        <v>29</v>
      </c>
      <c r="J2780">
        <v>10009178002</v>
      </c>
      <c r="K2780" s="19">
        <v>21.2</v>
      </c>
    </row>
    <row r="2781" spans="1:11" hidden="1" x14ac:dyDescent="0.35">
      <c r="A2781" t="s">
        <v>226</v>
      </c>
      <c r="B2781">
        <v>2017</v>
      </c>
      <c r="C2781" s="10">
        <v>42838</v>
      </c>
      <c r="D2781" t="s">
        <v>20</v>
      </c>
      <c r="E2781" t="s">
        <v>91</v>
      </c>
      <c r="F2781">
        <v>4</v>
      </c>
      <c r="G2781">
        <v>6</v>
      </c>
      <c r="H2781" t="s">
        <v>213</v>
      </c>
      <c r="I2781" t="s">
        <v>42</v>
      </c>
      <c r="J2781">
        <v>10006422895</v>
      </c>
      <c r="K2781" s="19">
        <v>25.9</v>
      </c>
    </row>
    <row r="2782" spans="1:11" hidden="1" x14ac:dyDescent="0.35">
      <c r="A2782" t="s">
        <v>226</v>
      </c>
      <c r="B2782">
        <v>2017</v>
      </c>
      <c r="C2782" s="10">
        <v>42838</v>
      </c>
      <c r="D2782" t="s">
        <v>20</v>
      </c>
      <c r="E2782" t="s">
        <v>91</v>
      </c>
      <c r="F2782">
        <v>4</v>
      </c>
      <c r="G2782">
        <v>7</v>
      </c>
      <c r="H2782" t="s">
        <v>193</v>
      </c>
      <c r="I2782" t="s">
        <v>31</v>
      </c>
      <c r="J2782">
        <v>10005727327</v>
      </c>
      <c r="K2782" s="19">
        <v>31.2</v>
      </c>
    </row>
    <row r="2783" spans="1:11" hidden="1" x14ac:dyDescent="0.35">
      <c r="A2783" t="s">
        <v>226</v>
      </c>
      <c r="B2783">
        <v>2017</v>
      </c>
      <c r="C2783" s="10">
        <v>42838</v>
      </c>
      <c r="D2783" t="s">
        <v>20</v>
      </c>
      <c r="E2783" t="s">
        <v>117</v>
      </c>
      <c r="F2783">
        <v>1</v>
      </c>
      <c r="G2783">
        <v>1</v>
      </c>
      <c r="H2783" t="s">
        <v>289</v>
      </c>
      <c r="I2783" t="s">
        <v>207</v>
      </c>
      <c r="J2783">
        <v>10002418415</v>
      </c>
      <c r="K2783" s="19">
        <v>34.700000000000003</v>
      </c>
    </row>
    <row r="2784" spans="1:11" hidden="1" x14ac:dyDescent="0.35">
      <c r="A2784" t="s">
        <v>226</v>
      </c>
      <c r="B2784">
        <v>2017</v>
      </c>
      <c r="C2784" s="10">
        <v>42838</v>
      </c>
      <c r="D2784" t="s">
        <v>20</v>
      </c>
      <c r="E2784" t="s">
        <v>117</v>
      </c>
      <c r="F2784">
        <v>1</v>
      </c>
      <c r="G2784">
        <v>2</v>
      </c>
      <c r="H2784" t="s">
        <v>48</v>
      </c>
      <c r="I2784" t="s">
        <v>27</v>
      </c>
      <c r="J2784">
        <v>10005930724</v>
      </c>
      <c r="K2784" s="19">
        <v>26.4</v>
      </c>
    </row>
    <row r="2785" spans="1:11" hidden="1" x14ac:dyDescent="0.35">
      <c r="A2785" t="s">
        <v>226</v>
      </c>
      <c r="B2785">
        <v>2017</v>
      </c>
      <c r="C2785" s="10">
        <v>42838</v>
      </c>
      <c r="D2785" t="s">
        <v>20</v>
      </c>
      <c r="E2785" t="s">
        <v>117</v>
      </c>
      <c r="F2785">
        <v>1</v>
      </c>
      <c r="G2785">
        <v>3</v>
      </c>
      <c r="H2785" t="s">
        <v>50</v>
      </c>
      <c r="I2785" t="s">
        <v>44</v>
      </c>
      <c r="J2785">
        <v>10009039774</v>
      </c>
      <c r="K2785" s="19">
        <v>22.7</v>
      </c>
    </row>
    <row r="2786" spans="1:11" hidden="1" x14ac:dyDescent="0.35">
      <c r="A2786" t="s">
        <v>226</v>
      </c>
      <c r="B2786">
        <v>2017</v>
      </c>
      <c r="C2786" s="10">
        <v>42838</v>
      </c>
      <c r="D2786" t="s">
        <v>20</v>
      </c>
      <c r="E2786" t="s">
        <v>117</v>
      </c>
      <c r="F2786">
        <v>1</v>
      </c>
      <c r="G2786">
        <v>4</v>
      </c>
      <c r="H2786" t="s">
        <v>306</v>
      </c>
      <c r="I2786" t="s">
        <v>113</v>
      </c>
      <c r="J2786">
        <v>10006898300</v>
      </c>
      <c r="K2786" s="19">
        <v>24.6</v>
      </c>
    </row>
    <row r="2787" spans="1:11" hidden="1" x14ac:dyDescent="0.35">
      <c r="A2787" t="s">
        <v>226</v>
      </c>
      <c r="B2787">
        <v>2017</v>
      </c>
      <c r="C2787" s="10">
        <v>42838</v>
      </c>
      <c r="D2787" t="s">
        <v>20</v>
      </c>
      <c r="E2787" t="s">
        <v>117</v>
      </c>
      <c r="F2787">
        <v>1</v>
      </c>
      <c r="G2787">
        <v>5</v>
      </c>
      <c r="H2787" t="s">
        <v>234</v>
      </c>
      <c r="I2787" t="s">
        <v>25</v>
      </c>
      <c r="J2787">
        <v>10006073493</v>
      </c>
      <c r="K2787" s="19">
        <v>27.3</v>
      </c>
    </row>
    <row r="2788" spans="1:11" hidden="1" x14ac:dyDescent="0.35">
      <c r="A2788" t="s">
        <v>226</v>
      </c>
      <c r="B2788">
        <v>2017</v>
      </c>
      <c r="C2788" s="10">
        <v>42838</v>
      </c>
      <c r="D2788" t="s">
        <v>20</v>
      </c>
      <c r="E2788" t="s">
        <v>117</v>
      </c>
      <c r="F2788">
        <v>2</v>
      </c>
      <c r="G2788">
        <v>1</v>
      </c>
      <c r="H2788" t="s">
        <v>40</v>
      </c>
      <c r="I2788" t="s">
        <v>29</v>
      </c>
      <c r="J2788">
        <v>10009178002</v>
      </c>
      <c r="K2788" s="19">
        <v>21.2</v>
      </c>
    </row>
    <row r="2789" spans="1:11" hidden="1" x14ac:dyDescent="0.35">
      <c r="A2789" t="s">
        <v>226</v>
      </c>
      <c r="B2789">
        <v>2017</v>
      </c>
      <c r="C2789" s="10">
        <v>42838</v>
      </c>
      <c r="D2789" t="s">
        <v>20</v>
      </c>
      <c r="E2789" t="s">
        <v>117</v>
      </c>
      <c r="F2789">
        <v>2</v>
      </c>
      <c r="G2789">
        <v>2</v>
      </c>
      <c r="H2789" t="s">
        <v>221</v>
      </c>
      <c r="I2789" t="s">
        <v>31</v>
      </c>
      <c r="J2789">
        <v>10008098470</v>
      </c>
      <c r="K2789" s="19">
        <v>32.200000000000003</v>
      </c>
    </row>
    <row r="2790" spans="1:11" hidden="1" x14ac:dyDescent="0.35">
      <c r="A2790" t="s">
        <v>226</v>
      </c>
      <c r="B2790">
        <v>2017</v>
      </c>
      <c r="C2790" s="10">
        <v>42838</v>
      </c>
      <c r="D2790" t="s">
        <v>20</v>
      </c>
      <c r="E2790" t="s">
        <v>117</v>
      </c>
      <c r="F2790">
        <v>2</v>
      </c>
      <c r="G2790">
        <v>3</v>
      </c>
      <c r="H2790" t="s">
        <v>248</v>
      </c>
      <c r="I2790" t="s">
        <v>35</v>
      </c>
      <c r="J2790">
        <v>10008997641</v>
      </c>
      <c r="K2790" s="19">
        <v>21.7</v>
      </c>
    </row>
    <row r="2791" spans="1:11" hidden="1" x14ac:dyDescent="0.35">
      <c r="A2791" t="s">
        <v>226</v>
      </c>
      <c r="B2791">
        <v>2017</v>
      </c>
      <c r="C2791" s="10">
        <v>42838</v>
      </c>
      <c r="D2791" t="s">
        <v>20</v>
      </c>
      <c r="E2791" t="s">
        <v>117</v>
      </c>
      <c r="F2791">
        <v>2</v>
      </c>
      <c r="G2791">
        <v>4</v>
      </c>
      <c r="H2791" t="s">
        <v>211</v>
      </c>
      <c r="I2791" t="s">
        <v>212</v>
      </c>
      <c r="J2791">
        <v>10010608447</v>
      </c>
      <c r="K2791" s="19">
        <v>19.8</v>
      </c>
    </row>
    <row r="2792" spans="1:11" hidden="1" x14ac:dyDescent="0.35">
      <c r="A2792" t="s">
        <v>226</v>
      </c>
      <c r="B2792">
        <v>2017</v>
      </c>
      <c r="C2792" s="10">
        <v>42838</v>
      </c>
      <c r="D2792" t="s">
        <v>20</v>
      </c>
      <c r="E2792" t="s">
        <v>117</v>
      </c>
      <c r="F2792">
        <v>2</v>
      </c>
      <c r="G2792">
        <v>5</v>
      </c>
      <c r="H2792" t="s">
        <v>313</v>
      </c>
      <c r="I2792" t="s">
        <v>42</v>
      </c>
      <c r="J2792">
        <v>10008950858</v>
      </c>
      <c r="K2792" s="19">
        <v>23.1</v>
      </c>
    </row>
    <row r="2793" spans="1:11" hidden="1" x14ac:dyDescent="0.35">
      <c r="A2793" t="s">
        <v>226</v>
      </c>
      <c r="B2793">
        <v>2017</v>
      </c>
      <c r="C2793" s="10">
        <v>42838</v>
      </c>
      <c r="D2793" t="s">
        <v>20</v>
      </c>
      <c r="E2793" t="s">
        <v>117</v>
      </c>
      <c r="F2793">
        <v>3</v>
      </c>
      <c r="G2793">
        <v>1</v>
      </c>
      <c r="H2793" t="s">
        <v>213</v>
      </c>
      <c r="I2793" t="s">
        <v>42</v>
      </c>
      <c r="J2793">
        <v>10006422895</v>
      </c>
      <c r="K2793" s="19">
        <v>25.9</v>
      </c>
    </row>
    <row r="2794" spans="1:11" hidden="1" x14ac:dyDescent="0.35">
      <c r="A2794" t="s">
        <v>226</v>
      </c>
      <c r="B2794">
        <v>2017</v>
      </c>
      <c r="C2794" s="10">
        <v>42838</v>
      </c>
      <c r="D2794" t="s">
        <v>20</v>
      </c>
      <c r="E2794" t="s">
        <v>117</v>
      </c>
      <c r="F2794">
        <v>3</v>
      </c>
      <c r="G2794">
        <v>2</v>
      </c>
      <c r="H2794" t="s">
        <v>28</v>
      </c>
      <c r="I2794" t="s">
        <v>29</v>
      </c>
      <c r="J2794">
        <v>10007779683</v>
      </c>
      <c r="K2794" s="19">
        <v>21.3</v>
      </c>
    </row>
    <row r="2795" spans="1:11" hidden="1" x14ac:dyDescent="0.35">
      <c r="A2795" t="s">
        <v>226</v>
      </c>
      <c r="B2795">
        <v>2017</v>
      </c>
      <c r="C2795" s="10">
        <v>42838</v>
      </c>
      <c r="D2795" t="s">
        <v>20</v>
      </c>
      <c r="E2795" t="s">
        <v>117</v>
      </c>
      <c r="F2795">
        <v>3</v>
      </c>
      <c r="G2795">
        <v>3</v>
      </c>
      <c r="H2795" t="s">
        <v>103</v>
      </c>
      <c r="I2795" t="s">
        <v>104</v>
      </c>
      <c r="J2795">
        <v>10009010876</v>
      </c>
      <c r="K2795" s="19">
        <v>23.2</v>
      </c>
    </row>
    <row r="2796" spans="1:11" hidden="1" x14ac:dyDescent="0.35">
      <c r="A2796" t="s">
        <v>226</v>
      </c>
      <c r="B2796">
        <v>2017</v>
      </c>
      <c r="C2796" s="10">
        <v>42838</v>
      </c>
      <c r="D2796" t="s">
        <v>20</v>
      </c>
      <c r="E2796" t="s">
        <v>117</v>
      </c>
      <c r="F2796">
        <v>3</v>
      </c>
      <c r="G2796">
        <v>4</v>
      </c>
      <c r="H2796" t="s">
        <v>183</v>
      </c>
      <c r="I2796" t="s">
        <v>33</v>
      </c>
      <c r="J2796">
        <v>10007212639</v>
      </c>
      <c r="K2796" s="19">
        <v>25.8</v>
      </c>
    </row>
    <row r="2797" spans="1:11" hidden="1" x14ac:dyDescent="0.35">
      <c r="A2797" t="s">
        <v>226</v>
      </c>
      <c r="B2797">
        <v>2017</v>
      </c>
      <c r="C2797" s="10">
        <v>42838</v>
      </c>
      <c r="D2797" t="s">
        <v>20</v>
      </c>
      <c r="E2797" t="s">
        <v>117</v>
      </c>
      <c r="F2797">
        <v>3</v>
      </c>
      <c r="G2797">
        <v>5</v>
      </c>
      <c r="H2797" t="s">
        <v>195</v>
      </c>
      <c r="I2797" t="s">
        <v>31</v>
      </c>
      <c r="J2797">
        <v>10005964470</v>
      </c>
      <c r="K2797" s="19">
        <v>28.1</v>
      </c>
    </row>
    <row r="2798" spans="1:11" hidden="1" x14ac:dyDescent="0.35">
      <c r="A2798" t="s">
        <v>226</v>
      </c>
      <c r="B2798">
        <v>2017</v>
      </c>
      <c r="C2798" s="10">
        <v>42838</v>
      </c>
      <c r="D2798" t="s">
        <v>20</v>
      </c>
      <c r="E2798" t="s">
        <v>117</v>
      </c>
      <c r="F2798">
        <v>4</v>
      </c>
      <c r="G2798">
        <v>1</v>
      </c>
      <c r="H2798" t="s">
        <v>68</v>
      </c>
      <c r="I2798" t="s">
        <v>29</v>
      </c>
      <c r="J2798">
        <v>10006379247</v>
      </c>
      <c r="K2798" s="19">
        <v>27</v>
      </c>
    </row>
    <row r="2799" spans="1:11" hidden="1" x14ac:dyDescent="0.35">
      <c r="A2799" t="s">
        <v>226</v>
      </c>
      <c r="B2799">
        <v>2017</v>
      </c>
      <c r="C2799" s="10">
        <v>42838</v>
      </c>
      <c r="D2799" t="s">
        <v>20</v>
      </c>
      <c r="E2799" t="s">
        <v>117</v>
      </c>
      <c r="F2799">
        <v>4</v>
      </c>
      <c r="G2799">
        <v>2</v>
      </c>
      <c r="H2799" t="s">
        <v>93</v>
      </c>
      <c r="I2799" t="s">
        <v>52</v>
      </c>
      <c r="J2799">
        <v>10009150215</v>
      </c>
      <c r="K2799" s="19">
        <v>21.4</v>
      </c>
    </row>
    <row r="2800" spans="1:11" hidden="1" x14ac:dyDescent="0.35">
      <c r="A2800" t="s">
        <v>226</v>
      </c>
      <c r="B2800">
        <v>2017</v>
      </c>
      <c r="C2800" s="10">
        <v>42838</v>
      </c>
      <c r="D2800" t="s">
        <v>20</v>
      </c>
      <c r="E2800" t="s">
        <v>117</v>
      </c>
      <c r="F2800">
        <v>4</v>
      </c>
      <c r="G2800">
        <v>3</v>
      </c>
      <c r="H2800" t="s">
        <v>283</v>
      </c>
      <c r="I2800" t="s">
        <v>284</v>
      </c>
      <c r="J2800">
        <v>10006319633</v>
      </c>
      <c r="K2800" s="19">
        <v>27.4</v>
      </c>
    </row>
    <row r="2801" spans="1:11" hidden="1" x14ac:dyDescent="0.35">
      <c r="A2801" t="s">
        <v>226</v>
      </c>
      <c r="B2801">
        <v>2017</v>
      </c>
      <c r="C2801" s="10">
        <v>42838</v>
      </c>
      <c r="D2801" t="s">
        <v>20</v>
      </c>
      <c r="E2801" t="s">
        <v>117</v>
      </c>
      <c r="F2801">
        <v>4</v>
      </c>
      <c r="G2801">
        <v>4</v>
      </c>
      <c r="H2801" t="s">
        <v>143</v>
      </c>
      <c r="I2801" t="s">
        <v>95</v>
      </c>
      <c r="J2801">
        <v>10009181234</v>
      </c>
      <c r="K2801" s="19">
        <v>22</v>
      </c>
    </row>
    <row r="2802" spans="1:11" hidden="1" x14ac:dyDescent="0.35">
      <c r="A2802" t="s">
        <v>226</v>
      </c>
      <c r="B2802">
        <v>2017</v>
      </c>
      <c r="C2802" s="10">
        <v>42838</v>
      </c>
      <c r="D2802" t="s">
        <v>20</v>
      </c>
      <c r="E2802" t="s">
        <v>117</v>
      </c>
      <c r="F2802">
        <v>4</v>
      </c>
      <c r="G2802">
        <v>5</v>
      </c>
      <c r="H2802" t="s">
        <v>193</v>
      </c>
      <c r="I2802" t="s">
        <v>31</v>
      </c>
      <c r="J2802">
        <v>10005727327</v>
      </c>
      <c r="K2802" s="19">
        <v>31.2</v>
      </c>
    </row>
    <row r="2803" spans="1:11" hidden="1" x14ac:dyDescent="0.35">
      <c r="A2803" t="s">
        <v>226</v>
      </c>
      <c r="B2803">
        <v>2017</v>
      </c>
      <c r="C2803" s="10">
        <v>42838</v>
      </c>
      <c r="D2803" t="s">
        <v>20</v>
      </c>
      <c r="E2803" t="s">
        <v>121</v>
      </c>
      <c r="F2803">
        <v>1</v>
      </c>
      <c r="G2803">
        <v>1</v>
      </c>
      <c r="H2803" t="s">
        <v>196</v>
      </c>
      <c r="I2803" t="s">
        <v>52</v>
      </c>
      <c r="J2803">
        <v>10004868370</v>
      </c>
      <c r="K2803" s="19">
        <v>29.3</v>
      </c>
    </row>
    <row r="2804" spans="1:11" hidden="1" x14ac:dyDescent="0.35">
      <c r="A2804" t="s">
        <v>226</v>
      </c>
      <c r="B2804">
        <v>2017</v>
      </c>
      <c r="C2804" s="10">
        <v>42838</v>
      </c>
      <c r="D2804" t="s">
        <v>20</v>
      </c>
      <c r="E2804" t="s">
        <v>121</v>
      </c>
      <c r="F2804">
        <v>1</v>
      </c>
      <c r="G2804">
        <v>2</v>
      </c>
      <c r="H2804" t="s">
        <v>314</v>
      </c>
      <c r="I2804" t="s">
        <v>44</v>
      </c>
      <c r="J2804">
        <v>10006904360</v>
      </c>
      <c r="K2804" s="19">
        <v>25.8</v>
      </c>
    </row>
    <row r="2805" spans="1:11" hidden="1" x14ac:dyDescent="0.35">
      <c r="A2805" t="s">
        <v>226</v>
      </c>
      <c r="B2805">
        <v>2017</v>
      </c>
      <c r="C2805" s="10">
        <v>42838</v>
      </c>
      <c r="D2805" t="s">
        <v>20</v>
      </c>
      <c r="E2805" t="s">
        <v>121</v>
      </c>
      <c r="F2805">
        <v>1</v>
      </c>
      <c r="G2805">
        <v>3</v>
      </c>
      <c r="H2805" t="s">
        <v>54</v>
      </c>
      <c r="I2805" t="s">
        <v>42</v>
      </c>
      <c r="J2805">
        <v>10004612534</v>
      </c>
      <c r="K2805" s="19">
        <v>29.9</v>
      </c>
    </row>
    <row r="2806" spans="1:11" hidden="1" x14ac:dyDescent="0.35">
      <c r="A2806" t="s">
        <v>226</v>
      </c>
      <c r="B2806">
        <v>2017</v>
      </c>
      <c r="C2806" s="10">
        <v>42838</v>
      </c>
      <c r="D2806" t="s">
        <v>20</v>
      </c>
      <c r="E2806" t="s">
        <v>121</v>
      </c>
      <c r="F2806">
        <v>1</v>
      </c>
      <c r="G2806">
        <v>4</v>
      </c>
      <c r="H2806" t="s">
        <v>106</v>
      </c>
      <c r="I2806" t="s">
        <v>102</v>
      </c>
      <c r="J2806">
        <v>10006894559</v>
      </c>
      <c r="K2806" s="19">
        <v>24.6</v>
      </c>
    </row>
    <row r="2807" spans="1:11" hidden="1" x14ac:dyDescent="0.35">
      <c r="A2807" t="s">
        <v>226</v>
      </c>
      <c r="B2807">
        <v>2017</v>
      </c>
      <c r="C2807" s="10">
        <v>42838</v>
      </c>
      <c r="D2807" t="s">
        <v>20</v>
      </c>
      <c r="E2807" t="s">
        <v>121</v>
      </c>
      <c r="F2807">
        <v>1</v>
      </c>
      <c r="G2807">
        <v>5</v>
      </c>
      <c r="H2807" t="s">
        <v>213</v>
      </c>
      <c r="I2807" t="s">
        <v>42</v>
      </c>
      <c r="J2807">
        <v>10006422895</v>
      </c>
      <c r="K2807" s="19">
        <v>25.9</v>
      </c>
    </row>
    <row r="2808" spans="1:11" hidden="1" x14ac:dyDescent="0.35">
      <c r="A2808" t="s">
        <v>226</v>
      </c>
      <c r="B2808">
        <v>2017</v>
      </c>
      <c r="C2808" s="10">
        <v>42838</v>
      </c>
      <c r="D2808" t="s">
        <v>20</v>
      </c>
      <c r="E2808" t="s">
        <v>121</v>
      </c>
      <c r="F2808">
        <v>1</v>
      </c>
      <c r="G2808">
        <v>6</v>
      </c>
      <c r="H2808" t="s">
        <v>40</v>
      </c>
      <c r="I2808" t="s">
        <v>29</v>
      </c>
      <c r="J2808">
        <v>10009178002</v>
      </c>
      <c r="K2808" s="19">
        <v>21.2</v>
      </c>
    </row>
    <row r="2809" spans="1:11" hidden="1" x14ac:dyDescent="0.35">
      <c r="A2809" t="s">
        <v>226</v>
      </c>
      <c r="B2809">
        <v>2017</v>
      </c>
      <c r="C2809" s="10">
        <v>42838</v>
      </c>
      <c r="D2809" t="s">
        <v>20</v>
      </c>
      <c r="E2809" t="s">
        <v>121</v>
      </c>
      <c r="F2809">
        <v>2</v>
      </c>
      <c r="G2809">
        <v>1</v>
      </c>
      <c r="H2809" t="s">
        <v>68</v>
      </c>
      <c r="I2809" t="s">
        <v>29</v>
      </c>
      <c r="J2809">
        <v>10006379247</v>
      </c>
      <c r="K2809" s="19">
        <v>27</v>
      </c>
    </row>
    <row r="2810" spans="1:11" hidden="1" x14ac:dyDescent="0.35">
      <c r="A2810" t="s">
        <v>226</v>
      </c>
      <c r="B2810">
        <v>2017</v>
      </c>
      <c r="C2810" s="10">
        <v>42838</v>
      </c>
      <c r="D2810" t="s">
        <v>20</v>
      </c>
      <c r="E2810" t="s">
        <v>121</v>
      </c>
      <c r="F2810">
        <v>2</v>
      </c>
      <c r="G2810">
        <v>2</v>
      </c>
      <c r="H2810" t="s">
        <v>125</v>
      </c>
      <c r="I2810" t="s">
        <v>113</v>
      </c>
      <c r="J2810">
        <v>10017950943</v>
      </c>
      <c r="K2810" s="19">
        <v>20.2</v>
      </c>
    </row>
    <row r="2811" spans="1:11" hidden="1" x14ac:dyDescent="0.35">
      <c r="A2811" t="s">
        <v>226</v>
      </c>
      <c r="B2811">
        <v>2017</v>
      </c>
      <c r="C2811" s="10">
        <v>42838</v>
      </c>
      <c r="D2811" t="s">
        <v>20</v>
      </c>
      <c r="E2811" t="s">
        <v>121</v>
      </c>
      <c r="F2811">
        <v>2</v>
      </c>
      <c r="G2811">
        <v>3</v>
      </c>
      <c r="H2811" t="s">
        <v>289</v>
      </c>
      <c r="I2811" t="s">
        <v>207</v>
      </c>
      <c r="J2811">
        <v>10002418415</v>
      </c>
      <c r="K2811" s="19">
        <v>34.700000000000003</v>
      </c>
    </row>
    <row r="2812" spans="1:11" hidden="1" x14ac:dyDescent="0.35">
      <c r="A2812" t="s">
        <v>226</v>
      </c>
      <c r="B2812">
        <v>2017</v>
      </c>
      <c r="C2812" s="10">
        <v>42838</v>
      </c>
      <c r="D2812" t="s">
        <v>20</v>
      </c>
      <c r="E2812" t="s">
        <v>121</v>
      </c>
      <c r="F2812">
        <v>2</v>
      </c>
      <c r="G2812">
        <v>4</v>
      </c>
      <c r="H2812" t="s">
        <v>294</v>
      </c>
      <c r="I2812" t="s">
        <v>27</v>
      </c>
      <c r="J2812">
        <v>10003011125</v>
      </c>
      <c r="K2812" s="19">
        <v>32.5</v>
      </c>
    </row>
    <row r="2813" spans="1:11" hidden="1" x14ac:dyDescent="0.35">
      <c r="A2813" t="s">
        <v>226</v>
      </c>
      <c r="B2813">
        <v>2017</v>
      </c>
      <c r="C2813" s="10">
        <v>42838</v>
      </c>
      <c r="D2813" t="s">
        <v>20</v>
      </c>
      <c r="E2813" t="s">
        <v>121</v>
      </c>
      <c r="F2813">
        <v>2</v>
      </c>
      <c r="G2813">
        <v>5</v>
      </c>
      <c r="H2813" t="s">
        <v>129</v>
      </c>
      <c r="I2813" t="s">
        <v>35</v>
      </c>
      <c r="J2813">
        <v>10006184742</v>
      </c>
      <c r="K2813" s="19">
        <v>25.7</v>
      </c>
    </row>
    <row r="2814" spans="1:11" hidden="1" x14ac:dyDescent="0.35">
      <c r="A2814" t="s">
        <v>226</v>
      </c>
      <c r="B2814">
        <v>2017</v>
      </c>
      <c r="C2814" s="10">
        <v>42838</v>
      </c>
      <c r="D2814" t="s">
        <v>20</v>
      </c>
      <c r="E2814" t="s">
        <v>121</v>
      </c>
      <c r="F2814">
        <v>2</v>
      </c>
      <c r="G2814">
        <v>6</v>
      </c>
      <c r="H2814" t="s">
        <v>220</v>
      </c>
      <c r="I2814" t="s">
        <v>35</v>
      </c>
      <c r="J2814">
        <v>10005782695</v>
      </c>
      <c r="K2814" s="19">
        <v>27.8</v>
      </c>
    </row>
    <row r="2815" spans="1:11" hidden="1" x14ac:dyDescent="0.35">
      <c r="A2815" t="s">
        <v>326</v>
      </c>
      <c r="B2815">
        <v>2017</v>
      </c>
      <c r="C2815" s="10">
        <v>42792</v>
      </c>
      <c r="D2815" t="s">
        <v>140</v>
      </c>
      <c r="E2815" t="s">
        <v>91</v>
      </c>
      <c r="F2815">
        <v>1</v>
      </c>
      <c r="G2815">
        <v>1</v>
      </c>
      <c r="H2815" t="s">
        <v>294</v>
      </c>
      <c r="I2815" t="s">
        <v>27</v>
      </c>
      <c r="J2815">
        <v>10003011125</v>
      </c>
      <c r="K2815" s="19">
        <v>32.4</v>
      </c>
    </row>
    <row r="2816" spans="1:11" hidden="1" x14ac:dyDescent="0.35">
      <c r="A2816" t="s">
        <v>326</v>
      </c>
      <c r="B2816">
        <v>2017</v>
      </c>
      <c r="C2816" s="10">
        <v>42792</v>
      </c>
      <c r="D2816" t="s">
        <v>140</v>
      </c>
      <c r="E2816" t="s">
        <v>91</v>
      </c>
      <c r="F2816">
        <v>1</v>
      </c>
      <c r="G2816">
        <v>2</v>
      </c>
      <c r="H2816" t="s">
        <v>93</v>
      </c>
      <c r="I2816" t="s">
        <v>52</v>
      </c>
      <c r="J2816">
        <v>10009150215</v>
      </c>
      <c r="K2816" s="19">
        <v>21.3</v>
      </c>
    </row>
    <row r="2817" spans="1:11" hidden="1" x14ac:dyDescent="0.35">
      <c r="A2817" t="s">
        <v>326</v>
      </c>
      <c r="B2817">
        <v>2017</v>
      </c>
      <c r="C2817" s="10">
        <v>42792</v>
      </c>
      <c r="D2817" t="s">
        <v>140</v>
      </c>
      <c r="E2817" t="s">
        <v>91</v>
      </c>
      <c r="F2817">
        <v>1</v>
      </c>
      <c r="G2817">
        <v>3</v>
      </c>
      <c r="H2817" t="s">
        <v>327</v>
      </c>
      <c r="I2817" t="s">
        <v>198</v>
      </c>
      <c r="J2817">
        <v>10007271546</v>
      </c>
      <c r="K2817" s="19">
        <v>23.9</v>
      </c>
    </row>
    <row r="2818" spans="1:11" hidden="1" x14ac:dyDescent="0.35">
      <c r="A2818" t="s">
        <v>326</v>
      </c>
      <c r="B2818">
        <v>2017</v>
      </c>
      <c r="C2818" s="10">
        <v>42792</v>
      </c>
      <c r="D2818" t="s">
        <v>140</v>
      </c>
      <c r="E2818" t="s">
        <v>91</v>
      </c>
      <c r="F2818">
        <v>1</v>
      </c>
      <c r="G2818">
        <v>4</v>
      </c>
      <c r="H2818" t="s">
        <v>59</v>
      </c>
      <c r="I2818" t="s">
        <v>37</v>
      </c>
      <c r="J2818">
        <v>10007502427</v>
      </c>
      <c r="K2818" s="19">
        <v>23.3</v>
      </c>
    </row>
    <row r="2819" spans="1:11" hidden="1" x14ac:dyDescent="0.35">
      <c r="A2819" t="s">
        <v>326</v>
      </c>
      <c r="B2819">
        <v>2017</v>
      </c>
      <c r="C2819" s="10">
        <v>42792</v>
      </c>
      <c r="D2819" t="s">
        <v>140</v>
      </c>
      <c r="E2819" t="s">
        <v>91</v>
      </c>
      <c r="F2819">
        <v>1</v>
      </c>
      <c r="G2819">
        <v>5</v>
      </c>
      <c r="H2819" t="s">
        <v>289</v>
      </c>
      <c r="I2819" t="s">
        <v>207</v>
      </c>
      <c r="J2819">
        <v>10002418415</v>
      </c>
      <c r="K2819" s="19">
        <v>34.5</v>
      </c>
    </row>
    <row r="2820" spans="1:11" hidden="1" x14ac:dyDescent="0.35">
      <c r="A2820" t="s">
        <v>326</v>
      </c>
      <c r="B2820">
        <v>2017</v>
      </c>
      <c r="C2820" s="10">
        <v>42792</v>
      </c>
      <c r="D2820" t="s">
        <v>140</v>
      </c>
      <c r="E2820" t="s">
        <v>91</v>
      </c>
      <c r="F2820">
        <v>1</v>
      </c>
      <c r="G2820">
        <v>6</v>
      </c>
      <c r="H2820" t="s">
        <v>328</v>
      </c>
      <c r="I2820" t="s">
        <v>256</v>
      </c>
      <c r="J2820">
        <v>10007787464</v>
      </c>
      <c r="K2820" s="19">
        <v>25.3</v>
      </c>
    </row>
    <row r="2821" spans="1:11" hidden="1" x14ac:dyDescent="0.35">
      <c r="A2821" t="s">
        <v>326</v>
      </c>
      <c r="B2821">
        <v>2017</v>
      </c>
      <c r="C2821" s="10">
        <v>42792</v>
      </c>
      <c r="D2821" t="s">
        <v>140</v>
      </c>
      <c r="E2821" t="s">
        <v>91</v>
      </c>
      <c r="F2821">
        <v>2</v>
      </c>
      <c r="G2821">
        <v>1</v>
      </c>
      <c r="H2821" t="s">
        <v>314</v>
      </c>
      <c r="I2821" t="s">
        <v>44</v>
      </c>
      <c r="J2821">
        <v>10006904360</v>
      </c>
      <c r="K2821" s="19">
        <v>25.6</v>
      </c>
    </row>
    <row r="2822" spans="1:11" hidden="1" x14ac:dyDescent="0.35">
      <c r="A2822" t="s">
        <v>326</v>
      </c>
      <c r="B2822">
        <v>2017</v>
      </c>
      <c r="C2822" s="10">
        <v>42792</v>
      </c>
      <c r="D2822" t="s">
        <v>140</v>
      </c>
      <c r="E2822" t="s">
        <v>91</v>
      </c>
      <c r="F2822">
        <v>2</v>
      </c>
      <c r="G2822">
        <v>2</v>
      </c>
      <c r="H2822" t="s">
        <v>183</v>
      </c>
      <c r="I2822" t="s">
        <v>33</v>
      </c>
      <c r="J2822">
        <v>10007212639</v>
      </c>
      <c r="K2822" s="19">
        <v>25.7</v>
      </c>
    </row>
    <row r="2823" spans="1:11" hidden="1" x14ac:dyDescent="0.35">
      <c r="A2823" t="s">
        <v>326</v>
      </c>
      <c r="B2823">
        <v>2017</v>
      </c>
      <c r="C2823" s="10">
        <v>42792</v>
      </c>
      <c r="D2823" t="s">
        <v>140</v>
      </c>
      <c r="E2823" t="s">
        <v>91</v>
      </c>
      <c r="F2823">
        <v>2</v>
      </c>
      <c r="G2823">
        <v>3</v>
      </c>
      <c r="H2823" t="s">
        <v>231</v>
      </c>
      <c r="I2823" t="s">
        <v>102</v>
      </c>
      <c r="J2823">
        <v>10009009260</v>
      </c>
      <c r="K2823" s="19">
        <v>21.9</v>
      </c>
    </row>
    <row r="2824" spans="1:11" hidden="1" x14ac:dyDescent="0.35">
      <c r="A2824" t="s">
        <v>326</v>
      </c>
      <c r="B2824">
        <v>2017</v>
      </c>
      <c r="C2824" s="10">
        <v>42792</v>
      </c>
      <c r="D2824" t="s">
        <v>140</v>
      </c>
      <c r="E2824" t="s">
        <v>91</v>
      </c>
      <c r="F2824">
        <v>2</v>
      </c>
      <c r="G2824">
        <v>4</v>
      </c>
      <c r="H2824" t="s">
        <v>167</v>
      </c>
      <c r="I2824" t="s">
        <v>46</v>
      </c>
      <c r="J2824">
        <v>10005953154</v>
      </c>
      <c r="K2824" s="19">
        <v>27.1</v>
      </c>
    </row>
    <row r="2825" spans="1:11" hidden="1" x14ac:dyDescent="0.35">
      <c r="A2825" t="s">
        <v>326</v>
      </c>
      <c r="B2825">
        <v>2017</v>
      </c>
      <c r="C2825" s="10">
        <v>42792</v>
      </c>
      <c r="D2825" t="s">
        <v>140</v>
      </c>
      <c r="E2825" t="s">
        <v>91</v>
      </c>
      <c r="F2825">
        <v>2</v>
      </c>
      <c r="G2825">
        <v>5</v>
      </c>
      <c r="H2825" t="s">
        <v>171</v>
      </c>
      <c r="I2825" t="s">
        <v>82</v>
      </c>
      <c r="J2825">
        <v>10007073506</v>
      </c>
      <c r="K2825" s="19">
        <v>26.7</v>
      </c>
    </row>
    <row r="2826" spans="1:11" hidden="1" x14ac:dyDescent="0.35">
      <c r="A2826" t="s">
        <v>326</v>
      </c>
      <c r="B2826">
        <v>2017</v>
      </c>
      <c r="C2826" s="10">
        <v>42792</v>
      </c>
      <c r="D2826" t="s">
        <v>140</v>
      </c>
      <c r="E2826" t="s">
        <v>91</v>
      </c>
      <c r="F2826">
        <v>2</v>
      </c>
      <c r="G2826">
        <v>6</v>
      </c>
      <c r="H2826" t="s">
        <v>209</v>
      </c>
      <c r="I2826" t="s">
        <v>198</v>
      </c>
      <c r="J2826">
        <v>10007772108</v>
      </c>
      <c r="K2826" s="19">
        <v>22</v>
      </c>
    </row>
    <row r="2827" spans="1:11" hidden="1" x14ac:dyDescent="0.35">
      <c r="A2827" t="s">
        <v>326</v>
      </c>
      <c r="B2827">
        <v>2017</v>
      </c>
      <c r="C2827" s="10">
        <v>42792</v>
      </c>
      <c r="D2827" t="s">
        <v>140</v>
      </c>
      <c r="E2827" t="s">
        <v>91</v>
      </c>
      <c r="F2827">
        <v>2</v>
      </c>
      <c r="G2827">
        <v>7</v>
      </c>
      <c r="H2827" t="s">
        <v>234</v>
      </c>
      <c r="I2827" t="s">
        <v>25</v>
      </c>
      <c r="J2827">
        <v>10006073493</v>
      </c>
      <c r="K2827" s="19">
        <v>27.2</v>
      </c>
    </row>
    <row r="2828" spans="1:11" hidden="1" x14ac:dyDescent="0.35">
      <c r="A2828" t="s">
        <v>326</v>
      </c>
      <c r="B2828">
        <v>2017</v>
      </c>
      <c r="C2828" s="10">
        <v>42792</v>
      </c>
      <c r="D2828" t="s">
        <v>140</v>
      </c>
      <c r="E2828" t="s">
        <v>91</v>
      </c>
      <c r="F2828">
        <v>3</v>
      </c>
      <c r="G2828">
        <v>1</v>
      </c>
      <c r="H2828" t="s">
        <v>306</v>
      </c>
      <c r="I2828" t="s">
        <v>113</v>
      </c>
      <c r="J2828">
        <v>10006898300</v>
      </c>
      <c r="K2828" s="19">
        <v>24.5</v>
      </c>
    </row>
    <row r="2829" spans="1:11" hidden="1" x14ac:dyDescent="0.35">
      <c r="A2829" t="s">
        <v>326</v>
      </c>
      <c r="B2829">
        <v>2017</v>
      </c>
      <c r="C2829" s="10">
        <v>42792</v>
      </c>
      <c r="D2829" t="s">
        <v>140</v>
      </c>
      <c r="E2829" t="s">
        <v>91</v>
      </c>
      <c r="F2829">
        <v>3</v>
      </c>
      <c r="G2829">
        <v>2</v>
      </c>
      <c r="H2829" t="s">
        <v>103</v>
      </c>
      <c r="I2829" t="s">
        <v>104</v>
      </c>
      <c r="J2829">
        <v>10009010876</v>
      </c>
      <c r="K2829" s="19">
        <v>23.1</v>
      </c>
    </row>
    <row r="2830" spans="1:11" hidden="1" x14ac:dyDescent="0.35">
      <c r="A2830" t="s">
        <v>326</v>
      </c>
      <c r="B2830">
        <v>2017</v>
      </c>
      <c r="C2830" s="10">
        <v>42792</v>
      </c>
      <c r="D2830" t="s">
        <v>140</v>
      </c>
      <c r="E2830" t="s">
        <v>91</v>
      </c>
      <c r="F2830">
        <v>3</v>
      </c>
      <c r="G2830">
        <v>3</v>
      </c>
      <c r="H2830" t="s">
        <v>319</v>
      </c>
      <c r="I2830" t="s">
        <v>25</v>
      </c>
      <c r="J2830">
        <v>10007508083</v>
      </c>
      <c r="K2830" s="19">
        <v>23.5</v>
      </c>
    </row>
    <row r="2831" spans="1:11" hidden="1" x14ac:dyDescent="0.35">
      <c r="A2831" t="s">
        <v>326</v>
      </c>
      <c r="B2831">
        <v>2017</v>
      </c>
      <c r="C2831" s="10">
        <v>42792</v>
      </c>
      <c r="D2831" t="s">
        <v>140</v>
      </c>
      <c r="E2831" t="s">
        <v>91</v>
      </c>
      <c r="F2831">
        <v>3</v>
      </c>
      <c r="G2831">
        <v>4</v>
      </c>
      <c r="H2831" t="s">
        <v>329</v>
      </c>
      <c r="I2831" t="s">
        <v>164</v>
      </c>
      <c r="J2831">
        <v>10009728373</v>
      </c>
      <c r="K2831" s="19">
        <v>19.899999999999999</v>
      </c>
    </row>
    <row r="2832" spans="1:11" hidden="1" x14ac:dyDescent="0.35">
      <c r="A2832" t="s">
        <v>326</v>
      </c>
      <c r="B2832">
        <v>2017</v>
      </c>
      <c r="C2832" s="10">
        <v>42792</v>
      </c>
      <c r="D2832" t="s">
        <v>140</v>
      </c>
      <c r="E2832" t="s">
        <v>91</v>
      </c>
      <c r="F2832">
        <v>3</v>
      </c>
      <c r="G2832">
        <v>5</v>
      </c>
      <c r="H2832" t="s">
        <v>283</v>
      </c>
      <c r="I2832" t="s">
        <v>284</v>
      </c>
      <c r="J2832">
        <v>10006319633</v>
      </c>
      <c r="K2832" s="19">
        <v>27.2</v>
      </c>
    </row>
    <row r="2833" spans="1:11" hidden="1" x14ac:dyDescent="0.35">
      <c r="A2833" t="s">
        <v>326</v>
      </c>
      <c r="B2833">
        <v>2017</v>
      </c>
      <c r="C2833" s="10">
        <v>42792</v>
      </c>
      <c r="D2833" t="s">
        <v>140</v>
      </c>
      <c r="E2833" t="s">
        <v>91</v>
      </c>
      <c r="F2833">
        <v>3</v>
      </c>
      <c r="G2833">
        <v>6</v>
      </c>
      <c r="H2833" t="s">
        <v>193</v>
      </c>
      <c r="I2833" t="s">
        <v>31</v>
      </c>
      <c r="J2833">
        <v>10005727327</v>
      </c>
      <c r="K2833" s="19">
        <v>31.1</v>
      </c>
    </row>
    <row r="2834" spans="1:11" hidden="1" x14ac:dyDescent="0.35">
      <c r="A2834" t="s">
        <v>326</v>
      </c>
      <c r="B2834">
        <v>2017</v>
      </c>
      <c r="C2834" s="10">
        <v>42792</v>
      </c>
      <c r="D2834" t="s">
        <v>140</v>
      </c>
      <c r="E2834" t="s">
        <v>91</v>
      </c>
      <c r="F2834">
        <v>4</v>
      </c>
      <c r="G2834">
        <v>1</v>
      </c>
      <c r="H2834" t="s">
        <v>129</v>
      </c>
      <c r="I2834" t="s">
        <v>35</v>
      </c>
      <c r="J2834">
        <v>10006184742</v>
      </c>
      <c r="K2834" s="19">
        <v>25.6</v>
      </c>
    </row>
    <row r="2835" spans="1:11" hidden="1" x14ac:dyDescent="0.35">
      <c r="A2835" t="s">
        <v>326</v>
      </c>
      <c r="B2835">
        <v>2017</v>
      </c>
      <c r="C2835" s="10">
        <v>42792</v>
      </c>
      <c r="D2835" t="s">
        <v>140</v>
      </c>
      <c r="E2835" t="s">
        <v>91</v>
      </c>
      <c r="F2835">
        <v>4</v>
      </c>
      <c r="G2835">
        <v>2</v>
      </c>
      <c r="H2835" t="s">
        <v>143</v>
      </c>
      <c r="I2835" t="s">
        <v>95</v>
      </c>
      <c r="J2835">
        <v>10009181234</v>
      </c>
      <c r="K2835" s="19">
        <v>21.9</v>
      </c>
    </row>
    <row r="2836" spans="1:11" hidden="1" x14ac:dyDescent="0.35">
      <c r="A2836" t="s">
        <v>326</v>
      </c>
      <c r="B2836">
        <v>2017</v>
      </c>
      <c r="C2836" s="10">
        <v>42792</v>
      </c>
      <c r="D2836" t="s">
        <v>140</v>
      </c>
      <c r="E2836" t="s">
        <v>91</v>
      </c>
      <c r="F2836">
        <v>4</v>
      </c>
      <c r="G2836">
        <v>3</v>
      </c>
      <c r="H2836" t="s">
        <v>211</v>
      </c>
      <c r="I2836" t="s">
        <v>212</v>
      </c>
      <c r="J2836">
        <v>10010608447</v>
      </c>
      <c r="K2836" s="19">
        <v>19.7</v>
      </c>
    </row>
    <row r="2837" spans="1:11" hidden="1" x14ac:dyDescent="0.35">
      <c r="A2837" t="s">
        <v>326</v>
      </c>
      <c r="B2837">
        <v>2017</v>
      </c>
      <c r="C2837" s="10">
        <v>42792</v>
      </c>
      <c r="D2837" t="s">
        <v>140</v>
      </c>
      <c r="E2837" t="s">
        <v>91</v>
      </c>
      <c r="F2837">
        <v>4</v>
      </c>
      <c r="G2837">
        <v>4</v>
      </c>
      <c r="H2837" t="s">
        <v>213</v>
      </c>
      <c r="I2837" t="s">
        <v>42</v>
      </c>
      <c r="J2837">
        <v>10006422895</v>
      </c>
      <c r="K2837" s="19">
        <v>25.8</v>
      </c>
    </row>
    <row r="2838" spans="1:11" hidden="1" x14ac:dyDescent="0.35">
      <c r="A2838" t="s">
        <v>326</v>
      </c>
      <c r="B2838">
        <v>2017</v>
      </c>
      <c r="C2838" s="10">
        <v>42792</v>
      </c>
      <c r="D2838" t="s">
        <v>140</v>
      </c>
      <c r="E2838" t="s">
        <v>91</v>
      </c>
      <c r="F2838">
        <v>4</v>
      </c>
      <c r="G2838">
        <v>5</v>
      </c>
      <c r="H2838" t="s">
        <v>287</v>
      </c>
      <c r="I2838" t="s">
        <v>31</v>
      </c>
      <c r="J2838">
        <v>10003349716</v>
      </c>
      <c r="K2838" s="19">
        <v>31.8</v>
      </c>
    </row>
    <row r="2839" spans="1:11" hidden="1" x14ac:dyDescent="0.35">
      <c r="A2839" t="s">
        <v>326</v>
      </c>
      <c r="B2839">
        <v>2017</v>
      </c>
      <c r="C2839" s="10">
        <v>42792</v>
      </c>
      <c r="D2839" t="s">
        <v>140</v>
      </c>
      <c r="E2839" t="s">
        <v>91</v>
      </c>
      <c r="F2839">
        <v>4</v>
      </c>
      <c r="G2839">
        <v>6</v>
      </c>
      <c r="H2839" t="s">
        <v>330</v>
      </c>
      <c r="I2839" t="s">
        <v>178</v>
      </c>
      <c r="J2839">
        <v>10007782616</v>
      </c>
      <c r="K2839" s="19">
        <v>23.6</v>
      </c>
    </row>
    <row r="2840" spans="1:11" hidden="1" x14ac:dyDescent="0.35">
      <c r="A2840" t="s">
        <v>326</v>
      </c>
      <c r="B2840">
        <v>2017</v>
      </c>
      <c r="C2840" s="10">
        <v>42792</v>
      </c>
      <c r="D2840" t="s">
        <v>140</v>
      </c>
      <c r="E2840" t="s">
        <v>117</v>
      </c>
      <c r="F2840">
        <v>1</v>
      </c>
      <c r="G2840">
        <v>1</v>
      </c>
      <c r="H2840" t="s">
        <v>283</v>
      </c>
      <c r="I2840" t="s">
        <v>284</v>
      </c>
      <c r="J2840">
        <v>10006319633</v>
      </c>
      <c r="K2840" s="19">
        <v>27.2</v>
      </c>
    </row>
    <row r="2841" spans="1:11" hidden="1" x14ac:dyDescent="0.35">
      <c r="A2841" t="s">
        <v>326</v>
      </c>
      <c r="B2841">
        <v>2017</v>
      </c>
      <c r="C2841" s="10">
        <v>42792</v>
      </c>
      <c r="D2841" t="s">
        <v>140</v>
      </c>
      <c r="E2841" t="s">
        <v>117</v>
      </c>
      <c r="F2841">
        <v>1</v>
      </c>
      <c r="G2841">
        <v>2</v>
      </c>
      <c r="H2841" t="s">
        <v>213</v>
      </c>
      <c r="I2841" t="s">
        <v>42</v>
      </c>
      <c r="J2841">
        <v>10006422895</v>
      </c>
      <c r="K2841" s="19">
        <v>25.8</v>
      </c>
    </row>
    <row r="2842" spans="1:11" hidden="1" x14ac:dyDescent="0.35">
      <c r="A2842" t="s">
        <v>326</v>
      </c>
      <c r="B2842">
        <v>2017</v>
      </c>
      <c r="C2842" s="10">
        <v>42792</v>
      </c>
      <c r="D2842" t="s">
        <v>140</v>
      </c>
      <c r="E2842" t="s">
        <v>117</v>
      </c>
      <c r="F2842">
        <v>1</v>
      </c>
      <c r="G2842">
        <v>3</v>
      </c>
      <c r="H2842" t="s">
        <v>209</v>
      </c>
      <c r="I2842" t="s">
        <v>198</v>
      </c>
      <c r="J2842">
        <v>10007772108</v>
      </c>
      <c r="K2842" s="19">
        <v>22</v>
      </c>
    </row>
    <row r="2843" spans="1:11" hidden="1" x14ac:dyDescent="0.35">
      <c r="A2843" t="s">
        <v>326</v>
      </c>
      <c r="B2843">
        <v>2017</v>
      </c>
      <c r="C2843" s="10">
        <v>42792</v>
      </c>
      <c r="D2843" t="s">
        <v>140</v>
      </c>
      <c r="E2843" t="s">
        <v>117</v>
      </c>
      <c r="F2843">
        <v>1</v>
      </c>
      <c r="G2843">
        <v>4</v>
      </c>
      <c r="H2843" t="s">
        <v>327</v>
      </c>
      <c r="I2843" t="s">
        <v>198</v>
      </c>
      <c r="J2843">
        <v>10007271546</v>
      </c>
      <c r="K2843" s="19">
        <v>23.9</v>
      </c>
    </row>
    <row r="2844" spans="1:11" hidden="1" x14ac:dyDescent="0.35">
      <c r="A2844" t="s">
        <v>326</v>
      </c>
      <c r="B2844">
        <v>2017</v>
      </c>
      <c r="C2844" s="10">
        <v>42792</v>
      </c>
      <c r="D2844" t="s">
        <v>140</v>
      </c>
      <c r="E2844" t="s">
        <v>117</v>
      </c>
      <c r="F2844">
        <v>2</v>
      </c>
      <c r="G2844">
        <v>1</v>
      </c>
      <c r="H2844" t="s">
        <v>328</v>
      </c>
      <c r="I2844" t="s">
        <v>256</v>
      </c>
      <c r="J2844">
        <v>10007787464</v>
      </c>
      <c r="K2844" s="19">
        <v>25.3</v>
      </c>
    </row>
    <row r="2845" spans="1:11" hidden="1" x14ac:dyDescent="0.35">
      <c r="A2845" t="s">
        <v>326</v>
      </c>
      <c r="B2845">
        <v>2017</v>
      </c>
      <c r="C2845" s="10">
        <v>42792</v>
      </c>
      <c r="D2845" t="s">
        <v>140</v>
      </c>
      <c r="E2845" t="s">
        <v>117</v>
      </c>
      <c r="F2845">
        <v>2</v>
      </c>
      <c r="G2845">
        <v>2</v>
      </c>
      <c r="H2845" t="s">
        <v>231</v>
      </c>
      <c r="I2845" t="s">
        <v>102</v>
      </c>
      <c r="J2845">
        <v>10009009260</v>
      </c>
      <c r="K2845" s="19">
        <v>21.9</v>
      </c>
    </row>
    <row r="2846" spans="1:11" hidden="1" x14ac:dyDescent="0.35">
      <c r="A2846" t="s">
        <v>326</v>
      </c>
      <c r="B2846">
        <v>2017</v>
      </c>
      <c r="C2846" s="10">
        <v>42792</v>
      </c>
      <c r="D2846" t="s">
        <v>140</v>
      </c>
      <c r="E2846" t="s">
        <v>117</v>
      </c>
      <c r="F2846">
        <v>2</v>
      </c>
      <c r="G2846">
        <v>3</v>
      </c>
      <c r="H2846" t="s">
        <v>329</v>
      </c>
      <c r="I2846" t="s">
        <v>164</v>
      </c>
      <c r="J2846">
        <v>10009728373</v>
      </c>
      <c r="K2846" s="19">
        <v>19.899999999999999</v>
      </c>
    </row>
    <row r="2847" spans="1:11" hidden="1" x14ac:dyDescent="0.35">
      <c r="A2847" t="s">
        <v>326</v>
      </c>
      <c r="B2847">
        <v>2017</v>
      </c>
      <c r="C2847" s="10">
        <v>42792</v>
      </c>
      <c r="D2847" t="s">
        <v>140</v>
      </c>
      <c r="E2847" t="s">
        <v>117</v>
      </c>
      <c r="F2847">
        <v>2</v>
      </c>
      <c r="G2847">
        <v>4</v>
      </c>
      <c r="H2847" t="s">
        <v>171</v>
      </c>
      <c r="I2847" t="s">
        <v>82</v>
      </c>
      <c r="J2847">
        <v>10007073506</v>
      </c>
      <c r="K2847" s="19">
        <v>26.7</v>
      </c>
    </row>
    <row r="2848" spans="1:11" hidden="1" x14ac:dyDescent="0.35">
      <c r="A2848" t="s">
        <v>326</v>
      </c>
      <c r="B2848">
        <v>2017</v>
      </c>
      <c r="C2848" s="10">
        <v>42792</v>
      </c>
      <c r="D2848" t="s">
        <v>140</v>
      </c>
      <c r="E2848" t="s">
        <v>117</v>
      </c>
      <c r="F2848">
        <v>3</v>
      </c>
      <c r="G2848">
        <v>1</v>
      </c>
      <c r="H2848" t="s">
        <v>289</v>
      </c>
      <c r="I2848" t="s">
        <v>207</v>
      </c>
      <c r="J2848">
        <v>10002418415</v>
      </c>
      <c r="K2848" s="19">
        <v>34.5</v>
      </c>
    </row>
    <row r="2849" spans="1:11" hidden="1" x14ac:dyDescent="0.35">
      <c r="A2849" t="s">
        <v>326</v>
      </c>
      <c r="B2849">
        <v>2017</v>
      </c>
      <c r="C2849" s="10">
        <v>42792</v>
      </c>
      <c r="D2849" t="s">
        <v>140</v>
      </c>
      <c r="E2849" t="s">
        <v>117</v>
      </c>
      <c r="F2849">
        <v>3</v>
      </c>
      <c r="G2849">
        <v>2</v>
      </c>
      <c r="H2849" t="s">
        <v>167</v>
      </c>
      <c r="I2849" t="s">
        <v>46</v>
      </c>
      <c r="J2849">
        <v>10005953154</v>
      </c>
      <c r="K2849" s="19">
        <v>27.1</v>
      </c>
    </row>
    <row r="2850" spans="1:11" hidden="1" x14ac:dyDescent="0.35">
      <c r="A2850" t="s">
        <v>326</v>
      </c>
      <c r="B2850">
        <v>2017</v>
      </c>
      <c r="C2850" s="10">
        <v>42792</v>
      </c>
      <c r="D2850" t="s">
        <v>140</v>
      </c>
      <c r="E2850" t="s">
        <v>117</v>
      </c>
      <c r="F2850">
        <v>3</v>
      </c>
      <c r="G2850">
        <v>3</v>
      </c>
      <c r="H2850" t="s">
        <v>319</v>
      </c>
      <c r="I2850" t="s">
        <v>25</v>
      </c>
      <c r="J2850">
        <v>10007508083</v>
      </c>
      <c r="K2850" s="19">
        <v>23.5</v>
      </c>
    </row>
    <row r="2851" spans="1:11" hidden="1" x14ac:dyDescent="0.35">
      <c r="A2851" t="s">
        <v>326</v>
      </c>
      <c r="B2851">
        <v>2017</v>
      </c>
      <c r="C2851" s="10">
        <v>42792</v>
      </c>
      <c r="D2851" t="s">
        <v>140</v>
      </c>
      <c r="E2851" t="s">
        <v>117</v>
      </c>
      <c r="F2851">
        <v>3</v>
      </c>
      <c r="G2851">
        <v>4</v>
      </c>
      <c r="H2851" t="s">
        <v>330</v>
      </c>
      <c r="I2851" t="s">
        <v>178</v>
      </c>
      <c r="J2851">
        <v>10007782616</v>
      </c>
      <c r="K2851" s="19">
        <v>23.6</v>
      </c>
    </row>
    <row r="2852" spans="1:11" hidden="1" x14ac:dyDescent="0.35">
      <c r="A2852" t="s">
        <v>326</v>
      </c>
      <c r="B2852">
        <v>2017</v>
      </c>
      <c r="C2852" s="10">
        <v>42792</v>
      </c>
      <c r="D2852" t="s">
        <v>140</v>
      </c>
      <c r="E2852" t="s">
        <v>117</v>
      </c>
      <c r="F2852">
        <v>4</v>
      </c>
      <c r="G2852">
        <v>1</v>
      </c>
      <c r="H2852" t="s">
        <v>287</v>
      </c>
      <c r="I2852" t="s">
        <v>31</v>
      </c>
      <c r="J2852">
        <v>10003349716</v>
      </c>
      <c r="K2852" s="19">
        <v>31.8</v>
      </c>
    </row>
    <row r="2853" spans="1:11" hidden="1" x14ac:dyDescent="0.35">
      <c r="A2853" t="s">
        <v>326</v>
      </c>
      <c r="B2853">
        <v>2017</v>
      </c>
      <c r="C2853" s="10">
        <v>42792</v>
      </c>
      <c r="D2853" t="s">
        <v>140</v>
      </c>
      <c r="E2853" t="s">
        <v>117</v>
      </c>
      <c r="F2853">
        <v>4</v>
      </c>
      <c r="G2853">
        <v>2</v>
      </c>
      <c r="H2853" t="s">
        <v>211</v>
      </c>
      <c r="I2853" t="s">
        <v>212</v>
      </c>
      <c r="J2853">
        <v>10010608447</v>
      </c>
      <c r="K2853" s="19">
        <v>19.7</v>
      </c>
    </row>
    <row r="2854" spans="1:11" hidden="1" x14ac:dyDescent="0.35">
      <c r="A2854" t="s">
        <v>326</v>
      </c>
      <c r="B2854">
        <v>2017</v>
      </c>
      <c r="C2854" s="10">
        <v>42792</v>
      </c>
      <c r="D2854" t="s">
        <v>140</v>
      </c>
      <c r="E2854" t="s">
        <v>117</v>
      </c>
      <c r="F2854">
        <v>4</v>
      </c>
      <c r="G2854">
        <v>3</v>
      </c>
      <c r="H2854" t="s">
        <v>59</v>
      </c>
      <c r="I2854" t="s">
        <v>37</v>
      </c>
      <c r="J2854">
        <v>10007502427</v>
      </c>
      <c r="K2854" s="19">
        <v>23.3</v>
      </c>
    </row>
    <row r="2855" spans="1:11" hidden="1" x14ac:dyDescent="0.35">
      <c r="A2855" t="s">
        <v>326</v>
      </c>
      <c r="B2855">
        <v>2017</v>
      </c>
      <c r="C2855" s="10">
        <v>42792</v>
      </c>
      <c r="D2855" t="s">
        <v>140</v>
      </c>
      <c r="E2855" t="s">
        <v>117</v>
      </c>
      <c r="F2855">
        <v>4</v>
      </c>
      <c r="G2855">
        <v>4</v>
      </c>
      <c r="H2855" t="s">
        <v>234</v>
      </c>
      <c r="I2855" t="s">
        <v>25</v>
      </c>
      <c r="J2855">
        <v>10006073493</v>
      </c>
      <c r="K2855" s="19">
        <v>27.2</v>
      </c>
    </row>
    <row r="2856" spans="1:11" hidden="1" x14ac:dyDescent="0.35">
      <c r="A2856" t="s">
        <v>326</v>
      </c>
      <c r="B2856">
        <v>2017</v>
      </c>
      <c r="C2856" s="10">
        <v>42792</v>
      </c>
      <c r="D2856" t="s">
        <v>140</v>
      </c>
      <c r="E2856" t="s">
        <v>117</v>
      </c>
      <c r="F2856">
        <v>4</v>
      </c>
      <c r="G2856">
        <v>5</v>
      </c>
      <c r="H2856" t="s">
        <v>193</v>
      </c>
      <c r="I2856" t="s">
        <v>31</v>
      </c>
      <c r="J2856">
        <v>10005727327</v>
      </c>
      <c r="K2856" s="19">
        <v>31.1</v>
      </c>
    </row>
    <row r="2857" spans="1:11" hidden="1" x14ac:dyDescent="0.35">
      <c r="A2857" t="s">
        <v>326</v>
      </c>
      <c r="B2857">
        <v>2017</v>
      </c>
      <c r="C2857" s="10">
        <v>42792</v>
      </c>
      <c r="D2857" t="s">
        <v>140</v>
      </c>
      <c r="E2857" t="s">
        <v>121</v>
      </c>
      <c r="F2857">
        <v>1</v>
      </c>
      <c r="G2857">
        <v>1</v>
      </c>
      <c r="H2857" t="s">
        <v>314</v>
      </c>
      <c r="I2857" t="s">
        <v>44</v>
      </c>
      <c r="J2857">
        <v>10006904360</v>
      </c>
      <c r="K2857" s="19">
        <v>25.6</v>
      </c>
    </row>
    <row r="2858" spans="1:11" hidden="1" x14ac:dyDescent="0.35">
      <c r="A2858" t="s">
        <v>326</v>
      </c>
      <c r="B2858">
        <v>2017</v>
      </c>
      <c r="C2858" s="10">
        <v>42792</v>
      </c>
      <c r="D2858" t="s">
        <v>140</v>
      </c>
      <c r="E2858" t="s">
        <v>121</v>
      </c>
      <c r="F2858">
        <v>1</v>
      </c>
      <c r="G2858">
        <v>2</v>
      </c>
      <c r="H2858" t="s">
        <v>183</v>
      </c>
      <c r="I2858" t="s">
        <v>33</v>
      </c>
      <c r="J2858">
        <v>10007212639</v>
      </c>
      <c r="K2858" s="19">
        <v>25.7</v>
      </c>
    </row>
    <row r="2859" spans="1:11" hidden="1" x14ac:dyDescent="0.35">
      <c r="A2859" t="s">
        <v>326</v>
      </c>
      <c r="B2859">
        <v>2017</v>
      </c>
      <c r="C2859" s="10">
        <v>42792</v>
      </c>
      <c r="D2859" t="s">
        <v>140</v>
      </c>
      <c r="E2859" t="s">
        <v>121</v>
      </c>
      <c r="F2859">
        <v>1</v>
      </c>
      <c r="G2859">
        <v>3</v>
      </c>
      <c r="H2859" t="s">
        <v>93</v>
      </c>
      <c r="I2859" t="s">
        <v>52</v>
      </c>
      <c r="J2859">
        <v>10009150215</v>
      </c>
      <c r="K2859" s="19">
        <v>21.3</v>
      </c>
    </row>
    <row r="2860" spans="1:11" hidden="1" x14ac:dyDescent="0.35">
      <c r="A2860" t="s">
        <v>326</v>
      </c>
      <c r="B2860">
        <v>2017</v>
      </c>
      <c r="C2860" s="10">
        <v>42792</v>
      </c>
      <c r="D2860" t="s">
        <v>140</v>
      </c>
      <c r="E2860" t="s">
        <v>121</v>
      </c>
      <c r="F2860">
        <v>1</v>
      </c>
      <c r="G2860">
        <v>4</v>
      </c>
      <c r="H2860" t="s">
        <v>306</v>
      </c>
      <c r="I2860" t="s">
        <v>113</v>
      </c>
      <c r="J2860">
        <v>10006898300</v>
      </c>
      <c r="K2860" s="19">
        <v>24.5</v>
      </c>
    </row>
    <row r="2861" spans="1:11" hidden="1" x14ac:dyDescent="0.35">
      <c r="A2861" t="s">
        <v>326</v>
      </c>
      <c r="B2861">
        <v>2017</v>
      </c>
      <c r="C2861" s="10">
        <v>42792</v>
      </c>
      <c r="D2861" t="s">
        <v>140</v>
      </c>
      <c r="E2861" t="s">
        <v>121</v>
      </c>
      <c r="F2861">
        <v>1</v>
      </c>
      <c r="G2861">
        <v>5</v>
      </c>
      <c r="H2861" t="s">
        <v>294</v>
      </c>
      <c r="I2861" t="s">
        <v>27</v>
      </c>
      <c r="J2861">
        <v>10003011125</v>
      </c>
      <c r="K2861" s="19">
        <v>32.4</v>
      </c>
    </row>
    <row r="2862" spans="1:11" hidden="1" x14ac:dyDescent="0.35">
      <c r="A2862" t="s">
        <v>326</v>
      </c>
      <c r="B2862">
        <v>2017</v>
      </c>
      <c r="C2862" s="10">
        <v>42792</v>
      </c>
      <c r="D2862" t="s">
        <v>140</v>
      </c>
      <c r="E2862" t="s">
        <v>121</v>
      </c>
      <c r="F2862">
        <v>1</v>
      </c>
      <c r="G2862">
        <v>6</v>
      </c>
      <c r="H2862" t="s">
        <v>287</v>
      </c>
      <c r="I2862" t="s">
        <v>31</v>
      </c>
      <c r="J2862">
        <v>10003349716</v>
      </c>
      <c r="K2862" s="19">
        <v>31.8</v>
      </c>
    </row>
    <row r="2863" spans="1:11" hidden="1" x14ac:dyDescent="0.35">
      <c r="A2863" t="s">
        <v>326</v>
      </c>
      <c r="B2863">
        <v>2017</v>
      </c>
      <c r="C2863" s="10">
        <v>42792</v>
      </c>
      <c r="D2863" t="s">
        <v>140</v>
      </c>
      <c r="E2863" t="s">
        <v>121</v>
      </c>
      <c r="F2863">
        <v>2</v>
      </c>
      <c r="G2863">
        <v>1</v>
      </c>
      <c r="H2863" t="s">
        <v>289</v>
      </c>
      <c r="I2863" t="s">
        <v>207</v>
      </c>
      <c r="J2863">
        <v>10002418415</v>
      </c>
      <c r="K2863" s="19">
        <v>34.5</v>
      </c>
    </row>
    <row r="2864" spans="1:11" hidden="1" x14ac:dyDescent="0.35">
      <c r="A2864" t="s">
        <v>326</v>
      </c>
      <c r="B2864">
        <v>2017</v>
      </c>
      <c r="C2864" s="10">
        <v>42792</v>
      </c>
      <c r="D2864" t="s">
        <v>140</v>
      </c>
      <c r="E2864" t="s">
        <v>121</v>
      </c>
      <c r="F2864">
        <v>2</v>
      </c>
      <c r="G2864">
        <v>2</v>
      </c>
      <c r="H2864" t="s">
        <v>143</v>
      </c>
      <c r="I2864" t="s">
        <v>95</v>
      </c>
      <c r="J2864">
        <v>10009181234</v>
      </c>
      <c r="K2864" s="19">
        <v>21.9</v>
      </c>
    </row>
    <row r="2865" spans="1:11" hidden="1" x14ac:dyDescent="0.35">
      <c r="A2865" t="s">
        <v>326</v>
      </c>
      <c r="B2865">
        <v>2017</v>
      </c>
      <c r="C2865" s="10">
        <v>42792</v>
      </c>
      <c r="D2865" t="s">
        <v>140</v>
      </c>
      <c r="E2865" t="s">
        <v>121</v>
      </c>
      <c r="F2865">
        <v>2</v>
      </c>
      <c r="G2865">
        <v>3</v>
      </c>
      <c r="H2865" t="s">
        <v>283</v>
      </c>
      <c r="I2865" t="s">
        <v>284</v>
      </c>
      <c r="J2865">
        <v>10006319633</v>
      </c>
      <c r="K2865" s="19">
        <v>27.2</v>
      </c>
    </row>
    <row r="2866" spans="1:11" hidden="1" x14ac:dyDescent="0.35">
      <c r="A2866" t="s">
        <v>326</v>
      </c>
      <c r="B2866">
        <v>2017</v>
      </c>
      <c r="C2866" s="10">
        <v>42792</v>
      </c>
      <c r="D2866" t="s">
        <v>140</v>
      </c>
      <c r="E2866" t="s">
        <v>121</v>
      </c>
      <c r="F2866">
        <v>2</v>
      </c>
      <c r="G2866">
        <v>4</v>
      </c>
      <c r="H2866" t="s">
        <v>129</v>
      </c>
      <c r="I2866" t="s">
        <v>35</v>
      </c>
      <c r="J2866">
        <v>10006184742</v>
      </c>
      <c r="K2866" s="19">
        <v>25.6</v>
      </c>
    </row>
    <row r="2867" spans="1:11" hidden="1" x14ac:dyDescent="0.35">
      <c r="A2867" t="s">
        <v>326</v>
      </c>
      <c r="B2867">
        <v>2017</v>
      </c>
      <c r="C2867" s="10">
        <v>42792</v>
      </c>
      <c r="D2867" t="s">
        <v>140</v>
      </c>
      <c r="E2867" t="s">
        <v>121</v>
      </c>
      <c r="F2867">
        <v>2</v>
      </c>
      <c r="G2867">
        <v>5</v>
      </c>
      <c r="H2867" t="s">
        <v>328</v>
      </c>
      <c r="I2867" t="s">
        <v>256</v>
      </c>
      <c r="J2867">
        <v>10007787464</v>
      </c>
      <c r="K2867" s="19">
        <v>25.3</v>
      </c>
    </row>
    <row r="2868" spans="1:11" hidden="1" x14ac:dyDescent="0.35">
      <c r="A2868" t="s">
        <v>326</v>
      </c>
      <c r="B2868">
        <v>2017</v>
      </c>
      <c r="C2868" s="10">
        <v>42792</v>
      </c>
      <c r="D2868" t="s">
        <v>140</v>
      </c>
      <c r="E2868" t="s">
        <v>121</v>
      </c>
      <c r="F2868">
        <v>2</v>
      </c>
      <c r="G2868">
        <v>6</v>
      </c>
      <c r="H2868" t="s">
        <v>103</v>
      </c>
      <c r="I2868" t="s">
        <v>104</v>
      </c>
      <c r="J2868">
        <v>10009010876</v>
      </c>
      <c r="K2868" s="19">
        <v>23.1</v>
      </c>
    </row>
    <row r="2869" spans="1:11" hidden="1" x14ac:dyDescent="0.35">
      <c r="A2869" t="s">
        <v>139</v>
      </c>
      <c r="B2869">
        <v>2017</v>
      </c>
      <c r="C2869" s="10">
        <v>42784</v>
      </c>
      <c r="D2869" t="s">
        <v>140</v>
      </c>
      <c r="E2869" t="s">
        <v>91</v>
      </c>
      <c r="F2869">
        <v>1</v>
      </c>
      <c r="G2869">
        <v>1</v>
      </c>
      <c r="H2869" t="s">
        <v>54</v>
      </c>
      <c r="I2869" t="s">
        <v>42</v>
      </c>
      <c r="J2869">
        <v>10004612534</v>
      </c>
      <c r="K2869" s="19">
        <v>29.7</v>
      </c>
    </row>
    <row r="2870" spans="1:11" hidden="1" x14ac:dyDescent="0.35">
      <c r="A2870" t="s">
        <v>139</v>
      </c>
      <c r="B2870">
        <v>2017</v>
      </c>
      <c r="C2870" s="10">
        <v>42784</v>
      </c>
      <c r="D2870" t="s">
        <v>140</v>
      </c>
      <c r="E2870" t="s">
        <v>91</v>
      </c>
      <c r="F2870">
        <v>1</v>
      </c>
      <c r="G2870">
        <v>2</v>
      </c>
      <c r="H2870" t="s">
        <v>231</v>
      </c>
      <c r="I2870" t="s">
        <v>102</v>
      </c>
      <c r="J2870">
        <v>10009009260</v>
      </c>
      <c r="K2870" s="19">
        <v>21.9</v>
      </c>
    </row>
    <row r="2871" spans="1:11" hidden="1" x14ac:dyDescent="0.35">
      <c r="A2871" t="s">
        <v>139</v>
      </c>
      <c r="B2871">
        <v>2017</v>
      </c>
      <c r="C2871" s="10">
        <v>42784</v>
      </c>
      <c r="D2871" t="s">
        <v>140</v>
      </c>
      <c r="E2871" t="s">
        <v>91</v>
      </c>
      <c r="F2871">
        <v>1</v>
      </c>
      <c r="G2871">
        <v>3</v>
      </c>
      <c r="H2871" t="s">
        <v>183</v>
      </c>
      <c r="I2871" t="s">
        <v>33</v>
      </c>
      <c r="J2871">
        <v>10007212639</v>
      </c>
      <c r="K2871" s="19">
        <v>25.6</v>
      </c>
    </row>
    <row r="2872" spans="1:11" hidden="1" x14ac:dyDescent="0.35">
      <c r="A2872" t="s">
        <v>139</v>
      </c>
      <c r="B2872">
        <v>2017</v>
      </c>
      <c r="C2872" s="10">
        <v>42784</v>
      </c>
      <c r="D2872" t="s">
        <v>140</v>
      </c>
      <c r="E2872" t="s">
        <v>91</v>
      </c>
      <c r="F2872">
        <v>1</v>
      </c>
      <c r="G2872">
        <v>4</v>
      </c>
      <c r="H2872" t="s">
        <v>328</v>
      </c>
      <c r="I2872" t="s">
        <v>256</v>
      </c>
      <c r="J2872">
        <v>10007787464</v>
      </c>
      <c r="K2872" s="19">
        <v>25.3</v>
      </c>
    </row>
    <row r="2873" spans="1:11" hidden="1" x14ac:dyDescent="0.35">
      <c r="A2873" t="s">
        <v>139</v>
      </c>
      <c r="B2873">
        <v>2017</v>
      </c>
      <c r="C2873" s="10">
        <v>42784</v>
      </c>
      <c r="D2873" t="s">
        <v>140</v>
      </c>
      <c r="E2873" t="s">
        <v>91</v>
      </c>
      <c r="F2873">
        <v>1</v>
      </c>
      <c r="G2873">
        <v>5</v>
      </c>
      <c r="H2873" t="s">
        <v>331</v>
      </c>
      <c r="I2873" t="s">
        <v>46</v>
      </c>
      <c r="J2873">
        <v>10010641183</v>
      </c>
      <c r="K2873" s="19">
        <v>19.5</v>
      </c>
    </row>
    <row r="2874" spans="1:11" hidden="1" x14ac:dyDescent="0.35">
      <c r="A2874" t="s">
        <v>139</v>
      </c>
      <c r="B2874">
        <v>2017</v>
      </c>
      <c r="C2874" s="10">
        <v>42784</v>
      </c>
      <c r="D2874" t="s">
        <v>140</v>
      </c>
      <c r="E2874" t="s">
        <v>91</v>
      </c>
      <c r="F2874">
        <v>1</v>
      </c>
      <c r="G2874">
        <v>6</v>
      </c>
      <c r="H2874" t="s">
        <v>319</v>
      </c>
      <c r="I2874" t="s">
        <v>25</v>
      </c>
      <c r="J2874">
        <v>10007508083</v>
      </c>
      <c r="K2874" s="19">
        <v>23.5</v>
      </c>
    </row>
    <row r="2875" spans="1:11" hidden="1" x14ac:dyDescent="0.35">
      <c r="A2875" t="s">
        <v>139</v>
      </c>
      <c r="B2875">
        <v>2017</v>
      </c>
      <c r="C2875" s="10">
        <v>42784</v>
      </c>
      <c r="D2875" t="s">
        <v>140</v>
      </c>
      <c r="E2875" t="s">
        <v>91</v>
      </c>
      <c r="F2875">
        <v>2</v>
      </c>
      <c r="G2875">
        <v>1</v>
      </c>
      <c r="H2875" t="s">
        <v>289</v>
      </c>
      <c r="I2875" t="s">
        <v>207</v>
      </c>
      <c r="J2875">
        <v>10002418415</v>
      </c>
      <c r="K2875" s="19">
        <v>34.5</v>
      </c>
    </row>
    <row r="2876" spans="1:11" hidden="1" x14ac:dyDescent="0.35">
      <c r="A2876" t="s">
        <v>139</v>
      </c>
      <c r="B2876">
        <v>2017</v>
      </c>
      <c r="C2876" s="10">
        <v>42784</v>
      </c>
      <c r="D2876" t="s">
        <v>140</v>
      </c>
      <c r="E2876" t="s">
        <v>91</v>
      </c>
      <c r="F2876">
        <v>2</v>
      </c>
      <c r="G2876">
        <v>2</v>
      </c>
      <c r="H2876" t="s">
        <v>103</v>
      </c>
      <c r="I2876" t="s">
        <v>104</v>
      </c>
      <c r="J2876">
        <v>10009010876</v>
      </c>
      <c r="K2876" s="19">
        <v>23</v>
      </c>
    </row>
    <row r="2877" spans="1:11" hidden="1" x14ac:dyDescent="0.35">
      <c r="A2877" t="s">
        <v>139</v>
      </c>
      <c r="B2877">
        <v>2017</v>
      </c>
      <c r="C2877" s="10">
        <v>42784</v>
      </c>
      <c r="D2877" t="s">
        <v>140</v>
      </c>
      <c r="E2877" t="s">
        <v>91</v>
      </c>
      <c r="F2877">
        <v>2</v>
      </c>
      <c r="G2877">
        <v>3</v>
      </c>
      <c r="H2877" t="s">
        <v>171</v>
      </c>
      <c r="I2877" t="s">
        <v>82</v>
      </c>
      <c r="J2877">
        <v>10007073506</v>
      </c>
      <c r="K2877" s="19">
        <v>26.6</v>
      </c>
    </row>
    <row r="2878" spans="1:11" hidden="1" x14ac:dyDescent="0.35">
      <c r="A2878" t="s">
        <v>139</v>
      </c>
      <c r="B2878">
        <v>2017</v>
      </c>
      <c r="C2878" s="10">
        <v>42784</v>
      </c>
      <c r="D2878" t="s">
        <v>140</v>
      </c>
      <c r="E2878" t="s">
        <v>91</v>
      </c>
      <c r="F2878">
        <v>2</v>
      </c>
      <c r="G2878">
        <v>4</v>
      </c>
      <c r="H2878" t="s">
        <v>327</v>
      </c>
      <c r="I2878" t="s">
        <v>198</v>
      </c>
      <c r="J2878">
        <v>10007271546</v>
      </c>
      <c r="K2878" s="19">
        <v>23.9</v>
      </c>
    </row>
    <row r="2879" spans="1:11" hidden="1" x14ac:dyDescent="0.35">
      <c r="A2879" t="s">
        <v>139</v>
      </c>
      <c r="B2879">
        <v>2017</v>
      </c>
      <c r="C2879" s="10">
        <v>42784</v>
      </c>
      <c r="D2879" t="s">
        <v>140</v>
      </c>
      <c r="E2879" t="s">
        <v>91</v>
      </c>
      <c r="F2879">
        <v>2</v>
      </c>
      <c r="G2879">
        <v>5</v>
      </c>
      <c r="H2879" t="s">
        <v>28</v>
      </c>
      <c r="I2879" t="s">
        <v>29</v>
      </c>
      <c r="J2879">
        <v>10007779683</v>
      </c>
      <c r="K2879" s="19">
        <v>21.2</v>
      </c>
    </row>
    <row r="2880" spans="1:11" hidden="1" x14ac:dyDescent="0.35">
      <c r="A2880" t="s">
        <v>139</v>
      </c>
      <c r="B2880">
        <v>2017</v>
      </c>
      <c r="C2880" s="10">
        <v>42784</v>
      </c>
      <c r="D2880" t="s">
        <v>140</v>
      </c>
      <c r="E2880" t="s">
        <v>91</v>
      </c>
      <c r="F2880">
        <v>2</v>
      </c>
      <c r="G2880">
        <v>6</v>
      </c>
      <c r="H2880" t="s">
        <v>330</v>
      </c>
      <c r="I2880" t="s">
        <v>178</v>
      </c>
      <c r="J2880">
        <v>10007782616</v>
      </c>
      <c r="K2880" s="19">
        <v>23.5</v>
      </c>
    </row>
    <row r="2881" spans="1:11" hidden="1" x14ac:dyDescent="0.35">
      <c r="A2881" t="s">
        <v>139</v>
      </c>
      <c r="B2881">
        <v>2017</v>
      </c>
      <c r="C2881" s="10">
        <v>42784</v>
      </c>
      <c r="D2881" t="s">
        <v>140</v>
      </c>
      <c r="E2881" t="s">
        <v>91</v>
      </c>
      <c r="F2881">
        <v>3</v>
      </c>
      <c r="G2881">
        <v>1</v>
      </c>
      <c r="H2881" t="s">
        <v>294</v>
      </c>
      <c r="I2881" t="s">
        <v>27</v>
      </c>
      <c r="J2881">
        <v>10003011125</v>
      </c>
      <c r="K2881" s="19">
        <v>32.299999999999997</v>
      </c>
    </row>
    <row r="2882" spans="1:11" hidden="1" x14ac:dyDescent="0.35">
      <c r="A2882" t="s">
        <v>139</v>
      </c>
      <c r="B2882">
        <v>2017</v>
      </c>
      <c r="C2882" s="10">
        <v>42784</v>
      </c>
      <c r="D2882" t="s">
        <v>140</v>
      </c>
      <c r="E2882" t="s">
        <v>91</v>
      </c>
      <c r="F2882">
        <v>3</v>
      </c>
      <c r="G2882">
        <v>2</v>
      </c>
      <c r="H2882" t="s">
        <v>248</v>
      </c>
      <c r="I2882" t="s">
        <v>35</v>
      </c>
      <c r="J2882">
        <v>10008997641</v>
      </c>
      <c r="K2882" s="19">
        <v>21.6</v>
      </c>
    </row>
    <row r="2883" spans="1:11" hidden="1" x14ac:dyDescent="0.35">
      <c r="A2883" t="s">
        <v>139</v>
      </c>
      <c r="B2883">
        <v>2017</v>
      </c>
      <c r="C2883" s="10">
        <v>42784</v>
      </c>
      <c r="D2883" t="s">
        <v>140</v>
      </c>
      <c r="E2883" t="s">
        <v>91</v>
      </c>
      <c r="F2883">
        <v>3</v>
      </c>
      <c r="G2883">
        <v>3</v>
      </c>
      <c r="H2883" t="s">
        <v>314</v>
      </c>
      <c r="I2883" t="s">
        <v>44</v>
      </c>
      <c r="J2883">
        <v>10006904360</v>
      </c>
      <c r="K2883" s="19">
        <v>25.6</v>
      </c>
    </row>
    <row r="2884" spans="1:11" hidden="1" x14ac:dyDescent="0.35">
      <c r="A2884" t="s">
        <v>139</v>
      </c>
      <c r="B2884">
        <v>2017</v>
      </c>
      <c r="C2884" s="10">
        <v>42784</v>
      </c>
      <c r="D2884" t="s">
        <v>140</v>
      </c>
      <c r="E2884" t="s">
        <v>91</v>
      </c>
      <c r="F2884">
        <v>3</v>
      </c>
      <c r="G2884">
        <v>4</v>
      </c>
      <c r="H2884" t="s">
        <v>203</v>
      </c>
      <c r="I2884" t="s">
        <v>198</v>
      </c>
      <c r="J2884">
        <v>10051694112</v>
      </c>
      <c r="K2884" s="19">
        <v>30.1</v>
      </c>
    </row>
    <row r="2885" spans="1:11" hidden="1" x14ac:dyDescent="0.35">
      <c r="A2885" t="s">
        <v>139</v>
      </c>
      <c r="B2885">
        <v>2017</v>
      </c>
      <c r="C2885" s="10">
        <v>42784</v>
      </c>
      <c r="D2885" t="s">
        <v>140</v>
      </c>
      <c r="E2885" t="s">
        <v>91</v>
      </c>
      <c r="F2885">
        <v>3</v>
      </c>
      <c r="G2885">
        <v>5</v>
      </c>
      <c r="H2885" t="s">
        <v>209</v>
      </c>
      <c r="I2885" t="s">
        <v>198</v>
      </c>
      <c r="J2885">
        <v>10007772108</v>
      </c>
      <c r="K2885" s="19">
        <v>22</v>
      </c>
    </row>
    <row r="2886" spans="1:11" hidden="1" x14ac:dyDescent="0.35">
      <c r="A2886" t="s">
        <v>139</v>
      </c>
      <c r="B2886">
        <v>2017</v>
      </c>
      <c r="C2886" s="10">
        <v>42784</v>
      </c>
      <c r="D2886" t="s">
        <v>140</v>
      </c>
      <c r="E2886" t="s">
        <v>91</v>
      </c>
      <c r="F2886">
        <v>3</v>
      </c>
      <c r="G2886">
        <v>6</v>
      </c>
      <c r="H2886" t="s">
        <v>283</v>
      </c>
      <c r="I2886" t="s">
        <v>284</v>
      </c>
      <c r="J2886">
        <v>10006319633</v>
      </c>
      <c r="K2886" s="19">
        <v>27.2</v>
      </c>
    </row>
    <row r="2887" spans="1:11" hidden="1" x14ac:dyDescent="0.35">
      <c r="A2887" t="s">
        <v>139</v>
      </c>
      <c r="B2887">
        <v>2017</v>
      </c>
      <c r="C2887" s="10">
        <v>42784</v>
      </c>
      <c r="D2887" t="s">
        <v>140</v>
      </c>
      <c r="E2887" t="s">
        <v>91</v>
      </c>
      <c r="F2887">
        <v>4</v>
      </c>
      <c r="G2887">
        <v>1</v>
      </c>
      <c r="H2887" t="s">
        <v>143</v>
      </c>
      <c r="I2887" t="s">
        <v>95</v>
      </c>
      <c r="J2887">
        <v>10009181234</v>
      </c>
      <c r="K2887" s="19">
        <v>21.9</v>
      </c>
    </row>
    <row r="2888" spans="1:11" hidden="1" x14ac:dyDescent="0.35">
      <c r="A2888" t="s">
        <v>139</v>
      </c>
      <c r="B2888">
        <v>2017</v>
      </c>
      <c r="C2888" s="10">
        <v>42784</v>
      </c>
      <c r="D2888" t="s">
        <v>140</v>
      </c>
      <c r="E2888" t="s">
        <v>91</v>
      </c>
      <c r="F2888">
        <v>4</v>
      </c>
      <c r="G2888">
        <v>2</v>
      </c>
      <c r="H2888" t="s">
        <v>332</v>
      </c>
      <c r="I2888" t="s">
        <v>333</v>
      </c>
      <c r="J2888">
        <v>10006480186</v>
      </c>
      <c r="K2888" s="19">
        <v>25.6</v>
      </c>
    </row>
    <row r="2889" spans="1:11" hidden="1" x14ac:dyDescent="0.35">
      <c r="A2889" t="s">
        <v>139</v>
      </c>
      <c r="B2889">
        <v>2017</v>
      </c>
      <c r="C2889" s="10">
        <v>42784</v>
      </c>
      <c r="D2889" t="s">
        <v>140</v>
      </c>
      <c r="E2889" t="s">
        <v>91</v>
      </c>
      <c r="F2889">
        <v>4</v>
      </c>
      <c r="G2889">
        <v>3</v>
      </c>
      <c r="H2889" t="s">
        <v>174</v>
      </c>
      <c r="I2889" t="s">
        <v>37</v>
      </c>
      <c r="J2889">
        <v>10006552534</v>
      </c>
      <c r="K2889" s="19">
        <v>26.8</v>
      </c>
    </row>
    <row r="2890" spans="1:11" hidden="1" x14ac:dyDescent="0.35">
      <c r="A2890" t="s">
        <v>139</v>
      </c>
      <c r="B2890">
        <v>2017</v>
      </c>
      <c r="C2890" s="10">
        <v>42784</v>
      </c>
      <c r="D2890" t="s">
        <v>140</v>
      </c>
      <c r="E2890" t="s">
        <v>91</v>
      </c>
      <c r="F2890">
        <v>4</v>
      </c>
      <c r="G2890">
        <v>4</v>
      </c>
      <c r="H2890" t="s">
        <v>221</v>
      </c>
      <c r="I2890" t="s">
        <v>31</v>
      </c>
      <c r="J2890">
        <v>10008098470</v>
      </c>
      <c r="K2890" s="19">
        <v>32</v>
      </c>
    </row>
    <row r="2891" spans="1:11" hidden="1" x14ac:dyDescent="0.35">
      <c r="A2891" t="s">
        <v>139</v>
      </c>
      <c r="B2891">
        <v>2017</v>
      </c>
      <c r="C2891" s="10">
        <v>42784</v>
      </c>
      <c r="D2891" t="s">
        <v>140</v>
      </c>
      <c r="E2891" t="s">
        <v>91</v>
      </c>
      <c r="F2891">
        <v>4</v>
      </c>
      <c r="G2891">
        <v>5</v>
      </c>
      <c r="H2891" t="s">
        <v>93</v>
      </c>
      <c r="I2891" t="s">
        <v>52</v>
      </c>
      <c r="J2891">
        <v>10009150215</v>
      </c>
      <c r="K2891" s="19">
        <v>21.2</v>
      </c>
    </row>
    <row r="2892" spans="1:11" hidden="1" x14ac:dyDescent="0.35">
      <c r="A2892" t="s">
        <v>139</v>
      </c>
      <c r="B2892">
        <v>2017</v>
      </c>
      <c r="C2892" s="10">
        <v>42784</v>
      </c>
      <c r="D2892" t="s">
        <v>140</v>
      </c>
      <c r="E2892" t="s">
        <v>91</v>
      </c>
      <c r="F2892">
        <v>4</v>
      </c>
      <c r="G2892">
        <v>6</v>
      </c>
      <c r="H2892" t="s">
        <v>211</v>
      </c>
      <c r="I2892" t="s">
        <v>212</v>
      </c>
      <c r="J2892">
        <v>10010608447</v>
      </c>
      <c r="K2892" s="19">
        <v>19.600000000000001</v>
      </c>
    </row>
    <row r="2893" spans="1:11" hidden="1" x14ac:dyDescent="0.35">
      <c r="A2893" t="s">
        <v>139</v>
      </c>
      <c r="B2893">
        <v>2017</v>
      </c>
      <c r="C2893" s="10">
        <v>42784</v>
      </c>
      <c r="D2893" t="s">
        <v>140</v>
      </c>
      <c r="E2893" t="s">
        <v>91</v>
      </c>
      <c r="F2893">
        <v>4</v>
      </c>
      <c r="G2893">
        <v>7</v>
      </c>
      <c r="H2893" t="s">
        <v>234</v>
      </c>
      <c r="I2893" t="s">
        <v>25</v>
      </c>
      <c r="J2893">
        <v>10006073493</v>
      </c>
      <c r="K2893" s="19">
        <v>27.2</v>
      </c>
    </row>
    <row r="2894" spans="1:11" hidden="1" x14ac:dyDescent="0.35">
      <c r="A2894" t="s">
        <v>139</v>
      </c>
      <c r="B2894">
        <v>2017</v>
      </c>
      <c r="C2894" s="10">
        <v>42784</v>
      </c>
      <c r="D2894" t="s">
        <v>140</v>
      </c>
      <c r="E2894" t="s">
        <v>117</v>
      </c>
      <c r="F2894">
        <v>1</v>
      </c>
      <c r="G2894">
        <v>1</v>
      </c>
      <c r="H2894" t="s">
        <v>221</v>
      </c>
      <c r="I2894" t="s">
        <v>31</v>
      </c>
      <c r="J2894">
        <v>10008098470</v>
      </c>
      <c r="K2894" s="19">
        <v>32</v>
      </c>
    </row>
    <row r="2895" spans="1:11" hidden="1" x14ac:dyDescent="0.35">
      <c r="A2895" t="s">
        <v>139</v>
      </c>
      <c r="B2895">
        <v>2017</v>
      </c>
      <c r="C2895" s="10">
        <v>42784</v>
      </c>
      <c r="D2895" t="s">
        <v>140</v>
      </c>
      <c r="E2895" t="s">
        <v>117</v>
      </c>
      <c r="F2895">
        <v>1</v>
      </c>
      <c r="G2895">
        <v>2</v>
      </c>
      <c r="H2895" t="s">
        <v>209</v>
      </c>
      <c r="I2895" t="s">
        <v>198</v>
      </c>
      <c r="J2895">
        <v>10007772108</v>
      </c>
      <c r="K2895" s="19">
        <v>22</v>
      </c>
    </row>
    <row r="2896" spans="1:11" hidden="1" x14ac:dyDescent="0.35">
      <c r="A2896" t="s">
        <v>139</v>
      </c>
      <c r="B2896">
        <v>2017</v>
      </c>
      <c r="C2896" s="10">
        <v>42784</v>
      </c>
      <c r="D2896" t="s">
        <v>140</v>
      </c>
      <c r="E2896" t="s">
        <v>117</v>
      </c>
      <c r="F2896">
        <v>1</v>
      </c>
      <c r="G2896">
        <v>3</v>
      </c>
      <c r="H2896" t="s">
        <v>183</v>
      </c>
      <c r="I2896" t="s">
        <v>33</v>
      </c>
      <c r="J2896">
        <v>10007212639</v>
      </c>
      <c r="K2896" s="19">
        <v>25.6</v>
      </c>
    </row>
    <row r="2897" spans="1:11" hidden="1" x14ac:dyDescent="0.35">
      <c r="A2897" t="s">
        <v>139</v>
      </c>
      <c r="B2897">
        <v>2017</v>
      </c>
      <c r="C2897" s="10">
        <v>42784</v>
      </c>
      <c r="D2897" t="s">
        <v>140</v>
      </c>
      <c r="E2897" t="s">
        <v>117</v>
      </c>
      <c r="F2897">
        <v>1</v>
      </c>
      <c r="G2897">
        <v>9</v>
      </c>
      <c r="H2897" t="s">
        <v>330</v>
      </c>
      <c r="I2897" t="s">
        <v>178</v>
      </c>
      <c r="J2897">
        <v>10007782616</v>
      </c>
      <c r="K2897" s="19">
        <v>23.5</v>
      </c>
    </row>
    <row r="2898" spans="1:11" hidden="1" x14ac:dyDescent="0.35">
      <c r="A2898" t="s">
        <v>139</v>
      </c>
      <c r="B2898">
        <v>2017</v>
      </c>
      <c r="C2898" s="10">
        <v>42784</v>
      </c>
      <c r="D2898" t="s">
        <v>140</v>
      </c>
      <c r="E2898" t="s">
        <v>117</v>
      </c>
      <c r="F2898">
        <v>2</v>
      </c>
      <c r="G2898">
        <v>1</v>
      </c>
      <c r="H2898" t="s">
        <v>203</v>
      </c>
      <c r="I2898" t="s">
        <v>198</v>
      </c>
      <c r="J2898">
        <v>10051694112</v>
      </c>
      <c r="K2898" s="19">
        <v>30.1</v>
      </c>
    </row>
    <row r="2899" spans="1:11" hidden="1" x14ac:dyDescent="0.35">
      <c r="A2899" t="s">
        <v>139</v>
      </c>
      <c r="B2899">
        <v>2017</v>
      </c>
      <c r="C2899" s="10">
        <v>42784</v>
      </c>
      <c r="D2899" t="s">
        <v>140</v>
      </c>
      <c r="E2899" t="s">
        <v>117</v>
      </c>
      <c r="F2899">
        <v>2</v>
      </c>
      <c r="G2899">
        <v>2</v>
      </c>
      <c r="H2899" t="s">
        <v>93</v>
      </c>
      <c r="I2899" t="s">
        <v>52</v>
      </c>
      <c r="J2899">
        <v>10009150215</v>
      </c>
      <c r="K2899" s="19">
        <v>21.2</v>
      </c>
    </row>
    <row r="2900" spans="1:11" hidden="1" x14ac:dyDescent="0.35">
      <c r="A2900" t="s">
        <v>139</v>
      </c>
      <c r="B2900">
        <v>2017</v>
      </c>
      <c r="C2900" s="10">
        <v>42784</v>
      </c>
      <c r="D2900" t="s">
        <v>140</v>
      </c>
      <c r="E2900" t="s">
        <v>117</v>
      </c>
      <c r="F2900">
        <v>2</v>
      </c>
      <c r="G2900">
        <v>3</v>
      </c>
      <c r="H2900" t="s">
        <v>171</v>
      </c>
      <c r="I2900" t="s">
        <v>82</v>
      </c>
      <c r="J2900">
        <v>10007073506</v>
      </c>
      <c r="K2900" s="19">
        <v>26.6</v>
      </c>
    </row>
    <row r="2901" spans="1:11" hidden="1" x14ac:dyDescent="0.35">
      <c r="A2901" t="s">
        <v>139</v>
      </c>
      <c r="B2901">
        <v>2017</v>
      </c>
      <c r="C2901" s="10">
        <v>42784</v>
      </c>
      <c r="D2901" t="s">
        <v>140</v>
      </c>
      <c r="E2901" t="s">
        <v>117</v>
      </c>
      <c r="F2901">
        <v>2</v>
      </c>
      <c r="G2901">
        <v>4</v>
      </c>
      <c r="H2901" t="s">
        <v>319</v>
      </c>
      <c r="I2901" t="s">
        <v>25</v>
      </c>
      <c r="J2901">
        <v>10007508083</v>
      </c>
      <c r="K2901" s="19">
        <v>23.5</v>
      </c>
    </row>
    <row r="2902" spans="1:11" hidden="1" x14ac:dyDescent="0.35">
      <c r="A2902" t="s">
        <v>139</v>
      </c>
      <c r="B2902">
        <v>2017</v>
      </c>
      <c r="C2902" s="10">
        <v>42784</v>
      </c>
      <c r="D2902" t="s">
        <v>140</v>
      </c>
      <c r="E2902" t="s">
        <v>117</v>
      </c>
      <c r="F2902">
        <v>3</v>
      </c>
      <c r="G2902">
        <v>1</v>
      </c>
      <c r="H2902" t="s">
        <v>314</v>
      </c>
      <c r="I2902" t="s">
        <v>44</v>
      </c>
      <c r="J2902">
        <v>10006904360</v>
      </c>
      <c r="K2902" s="19">
        <v>25.6</v>
      </c>
    </row>
    <row r="2903" spans="1:11" hidden="1" x14ac:dyDescent="0.35">
      <c r="A2903" t="s">
        <v>139</v>
      </c>
      <c r="B2903">
        <v>2017</v>
      </c>
      <c r="C2903" s="10">
        <v>42784</v>
      </c>
      <c r="D2903" t="s">
        <v>140</v>
      </c>
      <c r="E2903" t="s">
        <v>117</v>
      </c>
      <c r="F2903">
        <v>3</v>
      </c>
      <c r="G2903">
        <v>2</v>
      </c>
      <c r="H2903" t="s">
        <v>331</v>
      </c>
      <c r="I2903" t="s">
        <v>46</v>
      </c>
      <c r="J2903">
        <v>10010641183</v>
      </c>
      <c r="K2903" s="19">
        <v>19.5</v>
      </c>
    </row>
    <row r="2904" spans="1:11" hidden="1" x14ac:dyDescent="0.35">
      <c r="A2904" t="s">
        <v>139</v>
      </c>
      <c r="B2904">
        <v>2017</v>
      </c>
      <c r="C2904" s="10">
        <v>42784</v>
      </c>
      <c r="D2904" t="s">
        <v>140</v>
      </c>
      <c r="E2904" t="s">
        <v>117</v>
      </c>
      <c r="F2904">
        <v>3</v>
      </c>
      <c r="G2904">
        <v>3</v>
      </c>
      <c r="H2904" t="s">
        <v>211</v>
      </c>
      <c r="I2904" t="s">
        <v>212</v>
      </c>
      <c r="J2904">
        <v>10010608447</v>
      </c>
      <c r="K2904" s="19">
        <v>19.600000000000001</v>
      </c>
    </row>
    <row r="2905" spans="1:11" hidden="1" x14ac:dyDescent="0.35">
      <c r="A2905" t="s">
        <v>139</v>
      </c>
      <c r="B2905">
        <v>2017</v>
      </c>
      <c r="C2905" s="10">
        <v>42784</v>
      </c>
      <c r="D2905" t="s">
        <v>140</v>
      </c>
      <c r="E2905" t="s">
        <v>117</v>
      </c>
      <c r="F2905">
        <v>3</v>
      </c>
      <c r="G2905">
        <v>4</v>
      </c>
      <c r="H2905" t="s">
        <v>327</v>
      </c>
      <c r="I2905" t="s">
        <v>198</v>
      </c>
      <c r="J2905">
        <v>10007271546</v>
      </c>
      <c r="K2905" s="19">
        <v>23.9</v>
      </c>
    </row>
    <row r="2906" spans="1:11" hidden="1" x14ac:dyDescent="0.35">
      <c r="A2906" t="s">
        <v>139</v>
      </c>
      <c r="B2906">
        <v>2017</v>
      </c>
      <c r="C2906" s="10">
        <v>42784</v>
      </c>
      <c r="D2906" t="s">
        <v>140</v>
      </c>
      <c r="E2906" t="s">
        <v>117</v>
      </c>
      <c r="F2906">
        <v>4</v>
      </c>
      <c r="G2906">
        <v>1</v>
      </c>
      <c r="H2906" t="s">
        <v>28</v>
      </c>
      <c r="I2906" t="s">
        <v>29</v>
      </c>
      <c r="J2906">
        <v>10007779683</v>
      </c>
      <c r="K2906" s="19">
        <v>21.2</v>
      </c>
    </row>
    <row r="2907" spans="1:11" hidden="1" x14ac:dyDescent="0.35">
      <c r="A2907" t="s">
        <v>139</v>
      </c>
      <c r="B2907">
        <v>2017</v>
      </c>
      <c r="C2907" s="10">
        <v>42784</v>
      </c>
      <c r="D2907" t="s">
        <v>140</v>
      </c>
      <c r="E2907" t="s">
        <v>117</v>
      </c>
      <c r="F2907">
        <v>4</v>
      </c>
      <c r="G2907">
        <v>2</v>
      </c>
      <c r="H2907" t="s">
        <v>283</v>
      </c>
      <c r="I2907" t="s">
        <v>284</v>
      </c>
      <c r="J2907">
        <v>10006319633</v>
      </c>
      <c r="K2907" s="19">
        <v>27.2</v>
      </c>
    </row>
    <row r="2908" spans="1:11" hidden="1" x14ac:dyDescent="0.35">
      <c r="A2908" t="s">
        <v>139</v>
      </c>
      <c r="B2908">
        <v>2017</v>
      </c>
      <c r="C2908" s="10">
        <v>42784</v>
      </c>
      <c r="D2908" t="s">
        <v>140</v>
      </c>
      <c r="E2908" t="s">
        <v>117</v>
      </c>
      <c r="F2908">
        <v>4</v>
      </c>
      <c r="G2908">
        <v>3</v>
      </c>
      <c r="H2908" t="s">
        <v>174</v>
      </c>
      <c r="I2908" t="s">
        <v>37</v>
      </c>
      <c r="J2908">
        <v>10006552534</v>
      </c>
      <c r="K2908" s="19">
        <v>26.8</v>
      </c>
    </row>
    <row r="2909" spans="1:11" hidden="1" x14ac:dyDescent="0.35">
      <c r="A2909" t="s">
        <v>139</v>
      </c>
      <c r="B2909">
        <v>2017</v>
      </c>
      <c r="C2909" s="10">
        <v>42784</v>
      </c>
      <c r="D2909" t="s">
        <v>140</v>
      </c>
      <c r="E2909" t="s">
        <v>117</v>
      </c>
      <c r="F2909">
        <v>4</v>
      </c>
      <c r="G2909">
        <v>4</v>
      </c>
      <c r="H2909" t="s">
        <v>234</v>
      </c>
      <c r="I2909" t="s">
        <v>25</v>
      </c>
      <c r="J2909">
        <v>10006073493</v>
      </c>
      <c r="K2909" s="19">
        <v>27.2</v>
      </c>
    </row>
    <row r="2910" spans="1:11" hidden="1" x14ac:dyDescent="0.35">
      <c r="A2910" t="s">
        <v>139</v>
      </c>
      <c r="B2910">
        <v>2017</v>
      </c>
      <c r="C2910" s="10">
        <v>42784</v>
      </c>
      <c r="D2910" t="s">
        <v>140</v>
      </c>
      <c r="E2910" t="s">
        <v>117</v>
      </c>
      <c r="F2910">
        <v>4</v>
      </c>
      <c r="G2910">
        <v>5</v>
      </c>
      <c r="H2910" t="s">
        <v>328</v>
      </c>
      <c r="I2910" t="s">
        <v>256</v>
      </c>
      <c r="J2910">
        <v>10007787464</v>
      </c>
      <c r="K2910" s="19">
        <v>25.3</v>
      </c>
    </row>
    <row r="2911" spans="1:11" hidden="1" x14ac:dyDescent="0.35">
      <c r="A2911" t="s">
        <v>139</v>
      </c>
      <c r="B2911">
        <v>2017</v>
      </c>
      <c r="C2911" s="10">
        <v>42784</v>
      </c>
      <c r="D2911" t="s">
        <v>140</v>
      </c>
      <c r="E2911" t="s">
        <v>121</v>
      </c>
      <c r="F2911">
        <v>1</v>
      </c>
      <c r="G2911">
        <v>1</v>
      </c>
      <c r="H2911" t="s">
        <v>314</v>
      </c>
      <c r="I2911" t="s">
        <v>44</v>
      </c>
      <c r="J2911">
        <v>10006904360</v>
      </c>
      <c r="K2911" s="19">
        <v>25.6</v>
      </c>
    </row>
    <row r="2912" spans="1:11" hidden="1" x14ac:dyDescent="0.35">
      <c r="A2912" t="s">
        <v>139</v>
      </c>
      <c r="B2912">
        <v>2017</v>
      </c>
      <c r="C2912" s="10">
        <v>42784</v>
      </c>
      <c r="D2912" t="s">
        <v>140</v>
      </c>
      <c r="E2912" t="s">
        <v>121</v>
      </c>
      <c r="F2912">
        <v>1</v>
      </c>
      <c r="G2912">
        <v>2</v>
      </c>
      <c r="H2912" t="s">
        <v>294</v>
      </c>
      <c r="I2912" t="s">
        <v>27</v>
      </c>
      <c r="J2912">
        <v>10003011125</v>
      </c>
      <c r="K2912" s="19">
        <v>32.299999999999997</v>
      </c>
    </row>
    <row r="2913" spans="1:11" hidden="1" x14ac:dyDescent="0.35">
      <c r="A2913" t="s">
        <v>139</v>
      </c>
      <c r="B2913">
        <v>2017</v>
      </c>
      <c r="C2913" s="10">
        <v>42784</v>
      </c>
      <c r="D2913" t="s">
        <v>140</v>
      </c>
      <c r="E2913" t="s">
        <v>121</v>
      </c>
      <c r="F2913">
        <v>1</v>
      </c>
      <c r="G2913">
        <v>3</v>
      </c>
      <c r="H2913" t="s">
        <v>54</v>
      </c>
      <c r="I2913" t="s">
        <v>42</v>
      </c>
      <c r="J2913">
        <v>10004612534</v>
      </c>
      <c r="K2913" s="19">
        <v>29.7</v>
      </c>
    </row>
    <row r="2914" spans="1:11" hidden="1" x14ac:dyDescent="0.35">
      <c r="A2914" t="s">
        <v>139</v>
      </c>
      <c r="B2914">
        <v>2017</v>
      </c>
      <c r="C2914" s="10">
        <v>42784</v>
      </c>
      <c r="D2914" t="s">
        <v>140</v>
      </c>
      <c r="E2914" t="s">
        <v>121</v>
      </c>
      <c r="F2914">
        <v>1</v>
      </c>
      <c r="G2914">
        <v>4</v>
      </c>
      <c r="H2914" t="s">
        <v>221</v>
      </c>
      <c r="I2914" t="s">
        <v>31</v>
      </c>
      <c r="J2914">
        <v>10008098470</v>
      </c>
      <c r="K2914" s="19">
        <v>32</v>
      </c>
    </row>
    <row r="2915" spans="1:11" hidden="1" x14ac:dyDescent="0.35">
      <c r="A2915" t="s">
        <v>139</v>
      </c>
      <c r="B2915">
        <v>2017</v>
      </c>
      <c r="C2915" s="10">
        <v>42784</v>
      </c>
      <c r="D2915" t="s">
        <v>140</v>
      </c>
      <c r="E2915" t="s">
        <v>121</v>
      </c>
      <c r="F2915">
        <v>1</v>
      </c>
      <c r="G2915">
        <v>5</v>
      </c>
      <c r="H2915" t="s">
        <v>103</v>
      </c>
      <c r="I2915" t="s">
        <v>104</v>
      </c>
      <c r="J2915">
        <v>10009010876</v>
      </c>
      <c r="K2915" s="19">
        <v>23</v>
      </c>
    </row>
    <row r="2916" spans="1:11" hidden="1" x14ac:dyDescent="0.35">
      <c r="A2916" t="s">
        <v>139</v>
      </c>
      <c r="B2916">
        <v>2017</v>
      </c>
      <c r="C2916" s="10">
        <v>42784</v>
      </c>
      <c r="D2916" t="s">
        <v>140</v>
      </c>
      <c r="E2916" t="s">
        <v>121</v>
      </c>
      <c r="F2916">
        <v>1</v>
      </c>
      <c r="G2916">
        <v>6</v>
      </c>
      <c r="H2916" t="s">
        <v>203</v>
      </c>
      <c r="I2916" t="s">
        <v>198</v>
      </c>
      <c r="J2916">
        <v>10051694112</v>
      </c>
      <c r="K2916" s="19">
        <v>30.1</v>
      </c>
    </row>
    <row r="2917" spans="1:11" hidden="1" x14ac:dyDescent="0.35">
      <c r="A2917" t="s">
        <v>139</v>
      </c>
      <c r="B2917">
        <v>2017</v>
      </c>
      <c r="C2917" s="10">
        <v>42784</v>
      </c>
      <c r="D2917" t="s">
        <v>140</v>
      </c>
      <c r="E2917" t="s">
        <v>121</v>
      </c>
      <c r="F2917">
        <v>2</v>
      </c>
      <c r="G2917">
        <v>1</v>
      </c>
      <c r="H2917" t="s">
        <v>143</v>
      </c>
      <c r="I2917" t="s">
        <v>95</v>
      </c>
      <c r="J2917">
        <v>10009181234</v>
      </c>
      <c r="K2917" s="19">
        <v>21.9</v>
      </c>
    </row>
    <row r="2918" spans="1:11" hidden="1" x14ac:dyDescent="0.35">
      <c r="A2918" t="s">
        <v>139</v>
      </c>
      <c r="B2918">
        <v>2017</v>
      </c>
      <c r="C2918" s="10">
        <v>42784</v>
      </c>
      <c r="D2918" t="s">
        <v>140</v>
      </c>
      <c r="E2918" t="s">
        <v>121</v>
      </c>
      <c r="F2918">
        <v>2</v>
      </c>
      <c r="G2918">
        <v>2</v>
      </c>
      <c r="H2918" t="s">
        <v>289</v>
      </c>
      <c r="I2918" t="s">
        <v>207</v>
      </c>
      <c r="J2918">
        <v>10002418415</v>
      </c>
      <c r="K2918" s="19">
        <v>34.5</v>
      </c>
    </row>
    <row r="2919" spans="1:11" hidden="1" x14ac:dyDescent="0.35">
      <c r="A2919" t="s">
        <v>139</v>
      </c>
      <c r="B2919">
        <v>2017</v>
      </c>
      <c r="C2919" s="10">
        <v>42784</v>
      </c>
      <c r="D2919" t="s">
        <v>140</v>
      </c>
      <c r="E2919" t="s">
        <v>121</v>
      </c>
      <c r="F2919">
        <v>2</v>
      </c>
      <c r="G2919">
        <v>3</v>
      </c>
      <c r="H2919" t="s">
        <v>28</v>
      </c>
      <c r="I2919" t="s">
        <v>29</v>
      </c>
      <c r="J2919">
        <v>10007779683</v>
      </c>
      <c r="K2919" s="19">
        <v>21.2</v>
      </c>
    </row>
    <row r="2920" spans="1:11" hidden="1" x14ac:dyDescent="0.35">
      <c r="A2920" t="s">
        <v>139</v>
      </c>
      <c r="B2920">
        <v>2017</v>
      </c>
      <c r="C2920" s="10">
        <v>42784</v>
      </c>
      <c r="D2920" t="s">
        <v>140</v>
      </c>
      <c r="E2920" t="s">
        <v>121</v>
      </c>
      <c r="F2920">
        <v>2</v>
      </c>
      <c r="G2920">
        <v>4</v>
      </c>
      <c r="H2920" t="s">
        <v>248</v>
      </c>
      <c r="I2920" t="s">
        <v>35</v>
      </c>
      <c r="J2920">
        <v>10008997641</v>
      </c>
      <c r="K2920" s="19">
        <v>21.6</v>
      </c>
    </row>
    <row r="2921" spans="1:11" hidden="1" x14ac:dyDescent="0.35">
      <c r="A2921" t="s">
        <v>139</v>
      </c>
      <c r="B2921">
        <v>2017</v>
      </c>
      <c r="C2921" s="10">
        <v>42784</v>
      </c>
      <c r="D2921" t="s">
        <v>140</v>
      </c>
      <c r="E2921" t="s">
        <v>121</v>
      </c>
      <c r="F2921">
        <v>2</v>
      </c>
      <c r="G2921">
        <v>5</v>
      </c>
      <c r="H2921" t="s">
        <v>231</v>
      </c>
      <c r="I2921" t="s">
        <v>102</v>
      </c>
      <c r="J2921">
        <v>10009009260</v>
      </c>
      <c r="K2921" s="19">
        <v>21.9</v>
      </c>
    </row>
    <row r="2922" spans="1:11" hidden="1" x14ac:dyDescent="0.35">
      <c r="A2922" t="s">
        <v>139</v>
      </c>
      <c r="B2922">
        <v>2017</v>
      </c>
      <c r="C2922" s="10">
        <v>42784</v>
      </c>
      <c r="D2922" t="s">
        <v>140</v>
      </c>
      <c r="E2922" t="s">
        <v>121</v>
      </c>
      <c r="F2922">
        <v>2</v>
      </c>
      <c r="G2922">
        <v>6</v>
      </c>
      <c r="H2922" t="s">
        <v>332</v>
      </c>
      <c r="I2922" t="s">
        <v>334</v>
      </c>
      <c r="J2922">
        <v>10006480186</v>
      </c>
      <c r="K2922" s="19">
        <v>25.6</v>
      </c>
    </row>
    <row r="2923" spans="1:11" hidden="1" x14ac:dyDescent="0.35">
      <c r="A2923" t="s">
        <v>237</v>
      </c>
      <c r="B2923">
        <v>2017</v>
      </c>
      <c r="C2923" s="10">
        <v>42687</v>
      </c>
      <c r="D2923" t="s">
        <v>140</v>
      </c>
      <c r="E2923" t="s">
        <v>121</v>
      </c>
      <c r="F2923">
        <v>1</v>
      </c>
      <c r="G2923">
        <v>1</v>
      </c>
      <c r="H2923" t="s">
        <v>54</v>
      </c>
      <c r="I2923" t="s">
        <v>42</v>
      </c>
      <c r="J2923">
        <v>10004612534</v>
      </c>
      <c r="K2923" s="19">
        <v>29.4</v>
      </c>
    </row>
    <row r="2924" spans="1:11" hidden="1" x14ac:dyDescent="0.35">
      <c r="A2924" t="s">
        <v>237</v>
      </c>
      <c r="B2924">
        <v>2017</v>
      </c>
      <c r="C2924" s="10">
        <v>42687</v>
      </c>
      <c r="D2924" t="s">
        <v>140</v>
      </c>
      <c r="E2924" t="s">
        <v>121</v>
      </c>
      <c r="F2924">
        <v>1</v>
      </c>
      <c r="G2924">
        <v>2</v>
      </c>
      <c r="H2924" t="s">
        <v>289</v>
      </c>
      <c r="I2924" t="s">
        <v>207</v>
      </c>
      <c r="J2924">
        <v>10002418415</v>
      </c>
      <c r="K2924" s="19">
        <v>34.299999999999997</v>
      </c>
    </row>
    <row r="2925" spans="1:11" hidden="1" x14ac:dyDescent="0.35">
      <c r="A2925" t="s">
        <v>237</v>
      </c>
      <c r="B2925">
        <v>2017</v>
      </c>
      <c r="C2925" s="10">
        <v>42687</v>
      </c>
      <c r="D2925" t="s">
        <v>140</v>
      </c>
      <c r="E2925" t="s">
        <v>121</v>
      </c>
      <c r="F2925">
        <v>1</v>
      </c>
      <c r="G2925">
        <v>3</v>
      </c>
      <c r="H2925" t="s">
        <v>174</v>
      </c>
      <c r="I2925" t="s">
        <v>37</v>
      </c>
      <c r="J2925">
        <v>10006552534</v>
      </c>
      <c r="K2925" s="19">
        <v>26.5</v>
      </c>
    </row>
    <row r="2926" spans="1:11" hidden="1" x14ac:dyDescent="0.35">
      <c r="A2926" t="s">
        <v>237</v>
      </c>
      <c r="B2926">
        <v>2017</v>
      </c>
      <c r="C2926" s="10">
        <v>42687</v>
      </c>
      <c r="D2926" t="s">
        <v>140</v>
      </c>
      <c r="E2926" t="s">
        <v>121</v>
      </c>
      <c r="F2926">
        <v>1</v>
      </c>
      <c r="G2926">
        <v>4</v>
      </c>
      <c r="H2926" t="s">
        <v>22</v>
      </c>
      <c r="I2926" t="s">
        <v>23</v>
      </c>
      <c r="J2926">
        <v>10007379761</v>
      </c>
      <c r="K2926" s="19">
        <v>23.7</v>
      </c>
    </row>
    <row r="2927" spans="1:11" hidden="1" x14ac:dyDescent="0.35">
      <c r="A2927" t="s">
        <v>237</v>
      </c>
      <c r="B2927">
        <v>2017</v>
      </c>
      <c r="C2927" s="10">
        <v>42687</v>
      </c>
      <c r="D2927" t="s">
        <v>140</v>
      </c>
      <c r="E2927" t="s">
        <v>121</v>
      </c>
      <c r="F2927">
        <v>1</v>
      </c>
      <c r="G2927">
        <v>5</v>
      </c>
      <c r="H2927" t="s">
        <v>143</v>
      </c>
      <c r="I2927" t="s">
        <v>95</v>
      </c>
      <c r="J2927">
        <v>10009181234</v>
      </c>
      <c r="K2927" s="19">
        <v>21.6</v>
      </c>
    </row>
    <row r="2928" spans="1:11" hidden="1" x14ac:dyDescent="0.35">
      <c r="A2928" t="s">
        <v>237</v>
      </c>
      <c r="B2928">
        <v>2017</v>
      </c>
      <c r="C2928" s="10">
        <v>42687</v>
      </c>
      <c r="D2928" t="s">
        <v>140</v>
      </c>
      <c r="E2928" t="s">
        <v>121</v>
      </c>
      <c r="F2928">
        <v>1</v>
      </c>
      <c r="G2928">
        <v>6</v>
      </c>
      <c r="H2928" t="s">
        <v>306</v>
      </c>
      <c r="I2928" t="s">
        <v>113</v>
      </c>
      <c r="J2928">
        <v>10006898300</v>
      </c>
      <c r="K2928" s="19">
        <v>24.2</v>
      </c>
    </row>
    <row r="2929" spans="1:11" hidden="1" x14ac:dyDescent="0.35">
      <c r="A2929" t="s">
        <v>237</v>
      </c>
      <c r="B2929">
        <v>2017</v>
      </c>
      <c r="C2929" s="10">
        <v>42687</v>
      </c>
      <c r="D2929" t="s">
        <v>140</v>
      </c>
      <c r="E2929" t="s">
        <v>121</v>
      </c>
      <c r="F2929">
        <v>2</v>
      </c>
      <c r="G2929">
        <v>1</v>
      </c>
      <c r="H2929" t="s">
        <v>48</v>
      </c>
      <c r="I2929" t="s">
        <v>27</v>
      </c>
      <c r="J2929">
        <v>10005930724</v>
      </c>
      <c r="K2929" s="19">
        <v>26</v>
      </c>
    </row>
    <row r="2930" spans="1:11" hidden="1" x14ac:dyDescent="0.35">
      <c r="A2930" t="s">
        <v>237</v>
      </c>
      <c r="B2930">
        <v>2017</v>
      </c>
      <c r="C2930" s="10">
        <v>42687</v>
      </c>
      <c r="D2930" t="s">
        <v>140</v>
      </c>
      <c r="E2930" t="s">
        <v>121</v>
      </c>
      <c r="F2930">
        <v>2</v>
      </c>
      <c r="G2930">
        <v>2</v>
      </c>
      <c r="H2930" t="s">
        <v>93</v>
      </c>
      <c r="I2930" t="s">
        <v>52</v>
      </c>
      <c r="J2930">
        <v>10009150215</v>
      </c>
      <c r="K2930" s="19">
        <v>21</v>
      </c>
    </row>
    <row r="2931" spans="1:11" hidden="1" x14ac:dyDescent="0.35">
      <c r="A2931" t="s">
        <v>237</v>
      </c>
      <c r="B2931">
        <v>2017</v>
      </c>
      <c r="C2931" s="10">
        <v>42687</v>
      </c>
      <c r="D2931" t="s">
        <v>140</v>
      </c>
      <c r="E2931" t="s">
        <v>121</v>
      </c>
      <c r="F2931">
        <v>2</v>
      </c>
      <c r="G2931">
        <v>3</v>
      </c>
      <c r="H2931" t="s">
        <v>335</v>
      </c>
      <c r="I2931" t="s">
        <v>29</v>
      </c>
      <c r="J2931">
        <v>10036244537</v>
      </c>
      <c r="K2931" s="19">
        <v>28.3</v>
      </c>
    </row>
    <row r="2932" spans="1:11" hidden="1" x14ac:dyDescent="0.35">
      <c r="A2932" t="s">
        <v>237</v>
      </c>
      <c r="B2932">
        <v>2017</v>
      </c>
      <c r="C2932" s="10">
        <v>42687</v>
      </c>
      <c r="D2932" t="s">
        <v>140</v>
      </c>
      <c r="E2932" t="s">
        <v>121</v>
      </c>
      <c r="F2932">
        <v>2</v>
      </c>
      <c r="G2932">
        <v>4</v>
      </c>
      <c r="H2932" t="s">
        <v>125</v>
      </c>
      <c r="I2932" t="s">
        <v>113</v>
      </c>
      <c r="J2932">
        <v>10017950943</v>
      </c>
      <c r="K2932" s="19">
        <v>19.7</v>
      </c>
    </row>
    <row r="2933" spans="1:11" hidden="1" x14ac:dyDescent="0.35">
      <c r="A2933" t="s">
        <v>237</v>
      </c>
      <c r="B2933">
        <v>2017</v>
      </c>
      <c r="C2933" s="10">
        <v>42687</v>
      </c>
      <c r="D2933" t="s">
        <v>140</v>
      </c>
      <c r="E2933" t="s">
        <v>121</v>
      </c>
      <c r="F2933">
        <v>2</v>
      </c>
      <c r="G2933">
        <v>5</v>
      </c>
      <c r="H2933" t="s">
        <v>234</v>
      </c>
      <c r="I2933" t="s">
        <v>25</v>
      </c>
      <c r="J2933">
        <v>10006073493</v>
      </c>
      <c r="K2933" s="19">
        <v>26.9</v>
      </c>
    </row>
    <row r="2934" spans="1:11" hidden="1" x14ac:dyDescent="0.35">
      <c r="A2934" t="s">
        <v>237</v>
      </c>
      <c r="B2934">
        <v>2017</v>
      </c>
      <c r="C2934" s="10">
        <v>42687</v>
      </c>
      <c r="D2934" t="s">
        <v>140</v>
      </c>
      <c r="E2934" t="s">
        <v>121</v>
      </c>
      <c r="F2934">
        <v>2</v>
      </c>
      <c r="G2934">
        <v>6</v>
      </c>
      <c r="H2934" t="s">
        <v>221</v>
      </c>
      <c r="I2934" t="s">
        <v>31</v>
      </c>
      <c r="J2934">
        <v>10008098470</v>
      </c>
      <c r="K2934" s="19">
        <v>31.8</v>
      </c>
    </row>
    <row r="2935" spans="1:11" hidden="1" x14ac:dyDescent="0.35">
      <c r="A2935" t="s">
        <v>237</v>
      </c>
      <c r="B2935">
        <v>2017</v>
      </c>
      <c r="C2935" s="10">
        <v>42686</v>
      </c>
      <c r="D2935" t="s">
        <v>140</v>
      </c>
      <c r="E2935" t="s">
        <v>91</v>
      </c>
      <c r="F2935">
        <v>1</v>
      </c>
      <c r="G2935">
        <v>1</v>
      </c>
      <c r="H2935" t="s">
        <v>289</v>
      </c>
      <c r="I2935" t="s">
        <v>207</v>
      </c>
      <c r="J2935">
        <v>10002418415</v>
      </c>
      <c r="K2935" s="19">
        <v>34.200000000000003</v>
      </c>
    </row>
    <row r="2936" spans="1:11" hidden="1" x14ac:dyDescent="0.35">
      <c r="A2936" t="s">
        <v>237</v>
      </c>
      <c r="B2936">
        <v>2017</v>
      </c>
      <c r="C2936" s="10">
        <v>42686</v>
      </c>
      <c r="D2936" t="s">
        <v>140</v>
      </c>
      <c r="E2936" t="s">
        <v>91</v>
      </c>
      <c r="F2936">
        <v>1</v>
      </c>
      <c r="G2936">
        <v>2</v>
      </c>
      <c r="H2936" t="s">
        <v>22</v>
      </c>
      <c r="I2936" t="s">
        <v>23</v>
      </c>
      <c r="J2936">
        <v>10007379761</v>
      </c>
      <c r="K2936" s="19">
        <v>23.7</v>
      </c>
    </row>
    <row r="2937" spans="1:11" hidden="1" x14ac:dyDescent="0.35">
      <c r="A2937" t="s">
        <v>237</v>
      </c>
      <c r="B2937">
        <v>2017</v>
      </c>
      <c r="C2937" s="10">
        <v>42686</v>
      </c>
      <c r="D2937" t="s">
        <v>140</v>
      </c>
      <c r="E2937" t="s">
        <v>91</v>
      </c>
      <c r="F2937">
        <v>1</v>
      </c>
      <c r="G2937">
        <v>3</v>
      </c>
      <c r="H2937" t="s">
        <v>209</v>
      </c>
      <c r="I2937" t="s">
        <v>198</v>
      </c>
      <c r="J2937">
        <v>10007772108</v>
      </c>
      <c r="K2937" s="19">
        <v>21.7</v>
      </c>
    </row>
    <row r="2938" spans="1:11" hidden="1" x14ac:dyDescent="0.35">
      <c r="A2938" t="s">
        <v>237</v>
      </c>
      <c r="B2938">
        <v>2017</v>
      </c>
      <c r="C2938" s="10">
        <v>42686</v>
      </c>
      <c r="D2938" t="s">
        <v>140</v>
      </c>
      <c r="E2938" t="s">
        <v>91</v>
      </c>
      <c r="F2938">
        <v>1</v>
      </c>
      <c r="G2938">
        <v>4</v>
      </c>
      <c r="H2938" t="s">
        <v>306</v>
      </c>
      <c r="I2938" t="s">
        <v>113</v>
      </c>
      <c r="J2938">
        <v>10006898300</v>
      </c>
      <c r="K2938" s="19">
        <v>24.2</v>
      </c>
    </row>
    <row r="2939" spans="1:11" hidden="1" x14ac:dyDescent="0.35">
      <c r="A2939" t="s">
        <v>237</v>
      </c>
      <c r="B2939">
        <v>2017</v>
      </c>
      <c r="C2939" s="10">
        <v>42686</v>
      </c>
      <c r="D2939" t="s">
        <v>140</v>
      </c>
      <c r="E2939" t="s">
        <v>91</v>
      </c>
      <c r="F2939">
        <v>1</v>
      </c>
      <c r="G2939">
        <v>5</v>
      </c>
      <c r="H2939" t="s">
        <v>231</v>
      </c>
      <c r="I2939" t="s">
        <v>102</v>
      </c>
      <c r="J2939">
        <v>10009009260</v>
      </c>
      <c r="K2939" s="19">
        <v>21.6</v>
      </c>
    </row>
    <row r="2940" spans="1:11" hidden="1" x14ac:dyDescent="0.35">
      <c r="A2940" t="s">
        <v>237</v>
      </c>
      <c r="B2940">
        <v>2017</v>
      </c>
      <c r="C2940" s="10">
        <v>42686</v>
      </c>
      <c r="D2940" t="s">
        <v>140</v>
      </c>
      <c r="E2940" t="s">
        <v>91</v>
      </c>
      <c r="F2940">
        <v>1</v>
      </c>
      <c r="G2940">
        <v>6</v>
      </c>
      <c r="H2940" t="s">
        <v>336</v>
      </c>
      <c r="I2940" t="s">
        <v>337</v>
      </c>
      <c r="J2940">
        <v>10005506954</v>
      </c>
      <c r="K2940" s="19">
        <v>27.9</v>
      </c>
    </row>
    <row r="2941" spans="1:11" hidden="1" x14ac:dyDescent="0.35">
      <c r="A2941" t="s">
        <v>237</v>
      </c>
      <c r="B2941">
        <v>2017</v>
      </c>
      <c r="C2941" s="10">
        <v>42686</v>
      </c>
      <c r="D2941" t="s">
        <v>140</v>
      </c>
      <c r="E2941" t="s">
        <v>91</v>
      </c>
      <c r="F2941">
        <v>2</v>
      </c>
      <c r="G2941">
        <v>1</v>
      </c>
      <c r="H2941" t="s">
        <v>54</v>
      </c>
      <c r="I2941" t="s">
        <v>42</v>
      </c>
      <c r="J2941">
        <v>10004612534</v>
      </c>
      <c r="K2941" s="19">
        <v>29.4</v>
      </c>
    </row>
    <row r="2942" spans="1:11" hidden="1" x14ac:dyDescent="0.35">
      <c r="A2942" t="s">
        <v>237</v>
      </c>
      <c r="B2942">
        <v>2017</v>
      </c>
      <c r="C2942" s="10">
        <v>42686</v>
      </c>
      <c r="D2942" t="s">
        <v>140</v>
      </c>
      <c r="E2942" t="s">
        <v>91</v>
      </c>
      <c r="F2942">
        <v>2</v>
      </c>
      <c r="G2942">
        <v>2</v>
      </c>
      <c r="H2942" t="s">
        <v>93</v>
      </c>
      <c r="I2942" t="s">
        <v>52</v>
      </c>
      <c r="J2942">
        <v>10009150215</v>
      </c>
      <c r="K2942" s="19">
        <v>21</v>
      </c>
    </row>
    <row r="2943" spans="1:11" hidden="1" x14ac:dyDescent="0.35">
      <c r="A2943" t="s">
        <v>237</v>
      </c>
      <c r="B2943">
        <v>2017</v>
      </c>
      <c r="C2943" s="10">
        <v>42686</v>
      </c>
      <c r="D2943" t="s">
        <v>140</v>
      </c>
      <c r="E2943" t="s">
        <v>91</v>
      </c>
      <c r="F2943">
        <v>2</v>
      </c>
      <c r="G2943">
        <v>3</v>
      </c>
      <c r="H2943" t="s">
        <v>45</v>
      </c>
      <c r="I2943" t="s">
        <v>46</v>
      </c>
      <c r="J2943">
        <v>10009176281</v>
      </c>
      <c r="K2943" s="19">
        <v>20.7</v>
      </c>
    </row>
    <row r="2944" spans="1:11" hidden="1" x14ac:dyDescent="0.35">
      <c r="A2944" t="s">
        <v>237</v>
      </c>
      <c r="B2944">
        <v>2017</v>
      </c>
      <c r="C2944" s="10">
        <v>42686</v>
      </c>
      <c r="D2944" t="s">
        <v>140</v>
      </c>
      <c r="E2944" t="s">
        <v>91</v>
      </c>
      <c r="F2944">
        <v>2</v>
      </c>
      <c r="G2944">
        <v>4</v>
      </c>
      <c r="H2944" t="s">
        <v>285</v>
      </c>
      <c r="I2944" t="s">
        <v>39</v>
      </c>
      <c r="J2944">
        <v>10061258009</v>
      </c>
      <c r="K2944" s="19">
        <v>24.8</v>
      </c>
    </row>
    <row r="2945" spans="1:11" hidden="1" x14ac:dyDescent="0.35">
      <c r="A2945" t="s">
        <v>237</v>
      </c>
      <c r="B2945">
        <v>2017</v>
      </c>
      <c r="C2945" s="10">
        <v>42686</v>
      </c>
      <c r="D2945" t="s">
        <v>140</v>
      </c>
      <c r="E2945" t="s">
        <v>91</v>
      </c>
      <c r="F2945">
        <v>2</v>
      </c>
      <c r="G2945">
        <v>5</v>
      </c>
      <c r="H2945" t="s">
        <v>221</v>
      </c>
      <c r="I2945" t="s">
        <v>31</v>
      </c>
      <c r="J2945">
        <v>10008098470</v>
      </c>
      <c r="K2945" s="19">
        <v>31.8</v>
      </c>
    </row>
    <row r="2946" spans="1:11" hidden="1" x14ac:dyDescent="0.35">
      <c r="A2946" t="s">
        <v>237</v>
      </c>
      <c r="B2946">
        <v>2017</v>
      </c>
      <c r="C2946" s="10">
        <v>42686</v>
      </c>
      <c r="D2946" t="s">
        <v>140</v>
      </c>
      <c r="E2946" t="s">
        <v>91</v>
      </c>
      <c r="F2946">
        <v>2</v>
      </c>
      <c r="G2946">
        <v>6</v>
      </c>
      <c r="H2946" t="s">
        <v>330</v>
      </c>
      <c r="I2946" t="s">
        <v>178</v>
      </c>
      <c r="J2946">
        <v>10007782616</v>
      </c>
      <c r="K2946" s="19">
        <v>23.3</v>
      </c>
    </row>
    <row r="2947" spans="1:11" hidden="1" x14ac:dyDescent="0.35">
      <c r="A2947" t="s">
        <v>237</v>
      </c>
      <c r="B2947">
        <v>2017</v>
      </c>
      <c r="C2947" s="10">
        <v>42686</v>
      </c>
      <c r="D2947" t="s">
        <v>140</v>
      </c>
      <c r="E2947" t="s">
        <v>91</v>
      </c>
      <c r="F2947">
        <v>3</v>
      </c>
      <c r="G2947">
        <v>1</v>
      </c>
      <c r="H2947" t="s">
        <v>125</v>
      </c>
      <c r="I2947" t="s">
        <v>113</v>
      </c>
      <c r="J2947">
        <v>10017950943</v>
      </c>
      <c r="K2947" s="19">
        <v>19.7</v>
      </c>
    </row>
    <row r="2948" spans="1:11" hidden="1" x14ac:dyDescent="0.35">
      <c r="A2948" t="s">
        <v>237</v>
      </c>
      <c r="B2948">
        <v>2017</v>
      </c>
      <c r="C2948" s="10">
        <v>42686</v>
      </c>
      <c r="D2948" t="s">
        <v>140</v>
      </c>
      <c r="E2948" t="s">
        <v>91</v>
      </c>
      <c r="F2948">
        <v>3</v>
      </c>
      <c r="G2948">
        <v>2</v>
      </c>
      <c r="H2948" t="s">
        <v>335</v>
      </c>
      <c r="I2948" t="s">
        <v>29</v>
      </c>
      <c r="J2948">
        <v>10036244537</v>
      </c>
      <c r="K2948" s="19">
        <v>28.3</v>
      </c>
    </row>
    <row r="2949" spans="1:11" hidden="1" x14ac:dyDescent="0.35">
      <c r="A2949" t="s">
        <v>237</v>
      </c>
      <c r="B2949">
        <v>2017</v>
      </c>
      <c r="C2949" s="10">
        <v>42686</v>
      </c>
      <c r="D2949" t="s">
        <v>140</v>
      </c>
      <c r="E2949" t="s">
        <v>91</v>
      </c>
      <c r="F2949">
        <v>3</v>
      </c>
      <c r="G2949">
        <v>3</v>
      </c>
      <c r="H2949" t="s">
        <v>103</v>
      </c>
      <c r="I2949" t="s">
        <v>104</v>
      </c>
      <c r="J2949">
        <v>10009010876</v>
      </c>
      <c r="K2949" s="19">
        <v>22.8</v>
      </c>
    </row>
    <row r="2950" spans="1:11" hidden="1" x14ac:dyDescent="0.35">
      <c r="A2950" t="s">
        <v>237</v>
      </c>
      <c r="B2950">
        <v>2017</v>
      </c>
      <c r="C2950" s="10">
        <v>42686</v>
      </c>
      <c r="D2950" t="s">
        <v>140</v>
      </c>
      <c r="E2950" t="s">
        <v>91</v>
      </c>
      <c r="F2950">
        <v>3</v>
      </c>
      <c r="G2950">
        <v>4</v>
      </c>
      <c r="H2950" t="s">
        <v>283</v>
      </c>
      <c r="I2950" t="s">
        <v>284</v>
      </c>
      <c r="J2950">
        <v>10006319633</v>
      </c>
      <c r="K2950" s="19">
        <v>27</v>
      </c>
    </row>
    <row r="2951" spans="1:11" hidden="1" x14ac:dyDescent="0.35">
      <c r="A2951" t="s">
        <v>237</v>
      </c>
      <c r="B2951">
        <v>2017</v>
      </c>
      <c r="C2951" s="10">
        <v>42686</v>
      </c>
      <c r="D2951" t="s">
        <v>140</v>
      </c>
      <c r="E2951" t="s">
        <v>91</v>
      </c>
      <c r="F2951">
        <v>3</v>
      </c>
      <c r="G2951">
        <v>5</v>
      </c>
      <c r="H2951" t="s">
        <v>193</v>
      </c>
      <c r="I2951" t="s">
        <v>31</v>
      </c>
      <c r="J2951">
        <v>10005727327</v>
      </c>
      <c r="K2951" s="19">
        <v>30.8</v>
      </c>
    </row>
    <row r="2952" spans="1:11" hidden="1" x14ac:dyDescent="0.35">
      <c r="A2952" t="s">
        <v>237</v>
      </c>
      <c r="B2952">
        <v>2017</v>
      </c>
      <c r="C2952" s="10">
        <v>42686</v>
      </c>
      <c r="D2952" t="s">
        <v>140</v>
      </c>
      <c r="E2952" t="s">
        <v>91</v>
      </c>
      <c r="F2952">
        <v>3</v>
      </c>
      <c r="G2952">
        <v>6</v>
      </c>
      <c r="H2952" t="s">
        <v>319</v>
      </c>
      <c r="I2952" t="s">
        <v>25</v>
      </c>
      <c r="J2952">
        <v>10007508083</v>
      </c>
      <c r="K2952" s="19">
        <v>23.2</v>
      </c>
    </row>
    <row r="2953" spans="1:11" hidden="1" x14ac:dyDescent="0.35">
      <c r="A2953" t="s">
        <v>237</v>
      </c>
      <c r="B2953">
        <v>2017</v>
      </c>
      <c r="C2953" s="10">
        <v>42686</v>
      </c>
      <c r="D2953" t="s">
        <v>140</v>
      </c>
      <c r="E2953" t="s">
        <v>91</v>
      </c>
      <c r="F2953">
        <v>4</v>
      </c>
      <c r="G2953">
        <v>1</v>
      </c>
      <c r="H2953" t="s">
        <v>48</v>
      </c>
      <c r="I2953" t="s">
        <v>27</v>
      </c>
      <c r="J2953">
        <v>10005930724</v>
      </c>
      <c r="K2953" s="19">
        <v>26</v>
      </c>
    </row>
    <row r="2954" spans="1:11" hidden="1" x14ac:dyDescent="0.35">
      <c r="A2954" t="s">
        <v>237</v>
      </c>
      <c r="B2954">
        <v>2017</v>
      </c>
      <c r="C2954" s="10">
        <v>42686</v>
      </c>
      <c r="D2954" t="s">
        <v>140</v>
      </c>
      <c r="E2954" t="s">
        <v>91</v>
      </c>
      <c r="F2954">
        <v>4</v>
      </c>
      <c r="G2954">
        <v>2</v>
      </c>
      <c r="H2954" t="s">
        <v>174</v>
      </c>
      <c r="I2954" t="s">
        <v>37</v>
      </c>
      <c r="J2954">
        <v>10006552534</v>
      </c>
      <c r="K2954" s="19">
        <v>26.5</v>
      </c>
    </row>
    <row r="2955" spans="1:11" hidden="1" x14ac:dyDescent="0.35">
      <c r="A2955" t="s">
        <v>237</v>
      </c>
      <c r="B2955">
        <v>2017</v>
      </c>
      <c r="C2955" s="10">
        <v>42686</v>
      </c>
      <c r="D2955" t="s">
        <v>140</v>
      </c>
      <c r="E2955" t="s">
        <v>91</v>
      </c>
      <c r="F2955">
        <v>4</v>
      </c>
      <c r="G2955">
        <v>3</v>
      </c>
      <c r="H2955" t="s">
        <v>211</v>
      </c>
      <c r="I2955" t="s">
        <v>212</v>
      </c>
      <c r="J2955">
        <v>10010608447</v>
      </c>
      <c r="K2955" s="19">
        <v>19.399999999999999</v>
      </c>
    </row>
    <row r="2956" spans="1:11" hidden="1" x14ac:dyDescent="0.35">
      <c r="A2956" t="s">
        <v>237</v>
      </c>
      <c r="B2956">
        <v>2017</v>
      </c>
      <c r="C2956" s="10">
        <v>42686</v>
      </c>
      <c r="D2956" t="s">
        <v>140</v>
      </c>
      <c r="E2956" t="s">
        <v>91</v>
      </c>
      <c r="F2956">
        <v>4</v>
      </c>
      <c r="G2956">
        <v>4</v>
      </c>
      <c r="H2956" t="s">
        <v>143</v>
      </c>
      <c r="I2956" t="s">
        <v>95</v>
      </c>
      <c r="J2956">
        <v>10009181234</v>
      </c>
      <c r="K2956" s="19">
        <v>21.6</v>
      </c>
    </row>
    <row r="2957" spans="1:11" hidden="1" x14ac:dyDescent="0.35">
      <c r="A2957" t="s">
        <v>237</v>
      </c>
      <c r="B2957">
        <v>2017</v>
      </c>
      <c r="C2957" s="10">
        <v>42686</v>
      </c>
      <c r="D2957" t="s">
        <v>140</v>
      </c>
      <c r="E2957" t="s">
        <v>91</v>
      </c>
      <c r="F2957">
        <v>4</v>
      </c>
      <c r="G2957">
        <v>5</v>
      </c>
      <c r="H2957" t="s">
        <v>171</v>
      </c>
      <c r="I2957" t="s">
        <v>82</v>
      </c>
      <c r="J2957">
        <v>10007073506</v>
      </c>
      <c r="K2957" s="19">
        <v>26.4</v>
      </c>
    </row>
    <row r="2958" spans="1:11" hidden="1" x14ac:dyDescent="0.35">
      <c r="A2958" t="s">
        <v>237</v>
      </c>
      <c r="B2958">
        <v>2017</v>
      </c>
      <c r="C2958" s="10">
        <v>42686</v>
      </c>
      <c r="D2958" t="s">
        <v>140</v>
      </c>
      <c r="E2958" t="s">
        <v>91</v>
      </c>
      <c r="F2958">
        <v>4</v>
      </c>
      <c r="G2958">
        <v>6</v>
      </c>
      <c r="H2958" t="s">
        <v>234</v>
      </c>
      <c r="I2958" t="s">
        <v>25</v>
      </c>
      <c r="J2958">
        <v>10006073493</v>
      </c>
      <c r="K2958" s="19">
        <v>26.9</v>
      </c>
    </row>
    <row r="2959" spans="1:11" hidden="1" x14ac:dyDescent="0.35">
      <c r="A2959" t="s">
        <v>237</v>
      </c>
      <c r="B2959">
        <v>2017</v>
      </c>
      <c r="C2959" s="10">
        <v>42686</v>
      </c>
      <c r="D2959" t="s">
        <v>140</v>
      </c>
      <c r="E2959" t="s">
        <v>117</v>
      </c>
      <c r="F2959">
        <v>1</v>
      </c>
      <c r="G2959">
        <v>1</v>
      </c>
      <c r="H2959" t="s">
        <v>143</v>
      </c>
      <c r="I2959" t="s">
        <v>95</v>
      </c>
      <c r="J2959">
        <v>10009181234</v>
      </c>
      <c r="K2959" s="19">
        <v>21.6</v>
      </c>
    </row>
    <row r="2960" spans="1:11" hidden="1" x14ac:dyDescent="0.35">
      <c r="A2960" t="s">
        <v>237</v>
      </c>
      <c r="B2960">
        <v>2017</v>
      </c>
      <c r="C2960" s="10">
        <v>42686</v>
      </c>
      <c r="D2960" t="s">
        <v>140</v>
      </c>
      <c r="E2960" t="s">
        <v>117</v>
      </c>
      <c r="F2960">
        <v>1</v>
      </c>
      <c r="G2960">
        <v>2</v>
      </c>
      <c r="H2960" t="s">
        <v>330</v>
      </c>
      <c r="I2960" t="s">
        <v>178</v>
      </c>
      <c r="J2960">
        <v>10007782616</v>
      </c>
      <c r="K2960" s="19">
        <v>23.3</v>
      </c>
    </row>
    <row r="2961" spans="1:11" hidden="1" x14ac:dyDescent="0.35">
      <c r="A2961" t="s">
        <v>237</v>
      </c>
      <c r="B2961">
        <v>2017</v>
      </c>
      <c r="C2961" s="10">
        <v>42686</v>
      </c>
      <c r="D2961" t="s">
        <v>140</v>
      </c>
      <c r="E2961" t="s">
        <v>117</v>
      </c>
      <c r="F2961">
        <v>1</v>
      </c>
      <c r="G2961">
        <v>3</v>
      </c>
      <c r="H2961" t="s">
        <v>209</v>
      </c>
      <c r="I2961" t="s">
        <v>198</v>
      </c>
      <c r="J2961">
        <v>10007772108</v>
      </c>
      <c r="K2961" s="19">
        <v>21.7</v>
      </c>
    </row>
    <row r="2962" spans="1:11" hidden="1" x14ac:dyDescent="0.35">
      <c r="A2962" t="s">
        <v>237</v>
      </c>
      <c r="B2962">
        <v>2017</v>
      </c>
      <c r="C2962" s="10">
        <v>42686</v>
      </c>
      <c r="D2962" t="s">
        <v>140</v>
      </c>
      <c r="E2962" t="s">
        <v>117</v>
      </c>
      <c r="F2962">
        <v>1</v>
      </c>
      <c r="G2962">
        <v>4</v>
      </c>
      <c r="H2962" t="s">
        <v>193</v>
      </c>
      <c r="I2962" t="s">
        <v>31</v>
      </c>
      <c r="J2962">
        <v>10005727327</v>
      </c>
      <c r="K2962" s="19">
        <v>30.8</v>
      </c>
    </row>
    <row r="2963" spans="1:11" hidden="1" x14ac:dyDescent="0.35">
      <c r="A2963" t="s">
        <v>237</v>
      </c>
      <c r="B2963">
        <v>2017</v>
      </c>
      <c r="C2963" s="10">
        <v>42686</v>
      </c>
      <c r="D2963" t="s">
        <v>140</v>
      </c>
      <c r="E2963" t="s">
        <v>117</v>
      </c>
      <c r="F2963">
        <v>2</v>
      </c>
      <c r="G2963">
        <v>1</v>
      </c>
      <c r="H2963" t="s">
        <v>221</v>
      </c>
      <c r="I2963" t="s">
        <v>31</v>
      </c>
      <c r="J2963">
        <v>10008098470</v>
      </c>
      <c r="K2963" s="19">
        <v>31.8</v>
      </c>
    </row>
    <row r="2964" spans="1:11" hidden="1" x14ac:dyDescent="0.35">
      <c r="A2964" t="s">
        <v>237</v>
      </c>
      <c r="B2964">
        <v>2017</v>
      </c>
      <c r="C2964" s="10">
        <v>42686</v>
      </c>
      <c r="D2964" t="s">
        <v>140</v>
      </c>
      <c r="E2964" t="s">
        <v>117</v>
      </c>
      <c r="F2964">
        <v>2</v>
      </c>
      <c r="G2964">
        <v>2</v>
      </c>
      <c r="H2964" t="s">
        <v>283</v>
      </c>
      <c r="I2964" t="s">
        <v>284</v>
      </c>
      <c r="J2964">
        <v>10006319633</v>
      </c>
      <c r="K2964" s="19">
        <v>27</v>
      </c>
    </row>
    <row r="2965" spans="1:11" hidden="1" x14ac:dyDescent="0.35">
      <c r="A2965" t="s">
        <v>237</v>
      </c>
      <c r="B2965">
        <v>2017</v>
      </c>
      <c r="C2965" s="10">
        <v>42686</v>
      </c>
      <c r="D2965" t="s">
        <v>140</v>
      </c>
      <c r="E2965" t="s">
        <v>117</v>
      </c>
      <c r="F2965">
        <v>2</v>
      </c>
      <c r="G2965">
        <v>3</v>
      </c>
      <c r="H2965" t="s">
        <v>45</v>
      </c>
      <c r="I2965" t="s">
        <v>46</v>
      </c>
      <c r="J2965">
        <v>10009176281</v>
      </c>
      <c r="K2965" s="19">
        <v>20.7</v>
      </c>
    </row>
    <row r="2966" spans="1:11" hidden="1" x14ac:dyDescent="0.35">
      <c r="A2966" t="s">
        <v>237</v>
      </c>
      <c r="B2966">
        <v>2017</v>
      </c>
      <c r="C2966" s="10">
        <v>42686</v>
      </c>
      <c r="D2966" t="s">
        <v>140</v>
      </c>
      <c r="E2966" t="s">
        <v>117</v>
      </c>
      <c r="F2966">
        <v>2</v>
      </c>
      <c r="G2966">
        <v>4</v>
      </c>
      <c r="H2966" t="s">
        <v>336</v>
      </c>
      <c r="I2966" t="s">
        <v>337</v>
      </c>
      <c r="J2966">
        <v>10005506954</v>
      </c>
      <c r="K2966" s="19">
        <v>27.9</v>
      </c>
    </row>
    <row r="2967" spans="1:11" hidden="1" x14ac:dyDescent="0.35">
      <c r="A2967" t="s">
        <v>237</v>
      </c>
      <c r="B2967">
        <v>2017</v>
      </c>
      <c r="C2967" s="10">
        <v>42686</v>
      </c>
      <c r="D2967" t="s">
        <v>140</v>
      </c>
      <c r="E2967" t="s">
        <v>117</v>
      </c>
      <c r="F2967">
        <v>3</v>
      </c>
      <c r="G2967">
        <v>1</v>
      </c>
      <c r="H2967" t="s">
        <v>234</v>
      </c>
      <c r="I2967" t="s">
        <v>25</v>
      </c>
      <c r="J2967">
        <v>10006073493</v>
      </c>
      <c r="K2967" s="19">
        <v>26.9</v>
      </c>
    </row>
    <row r="2968" spans="1:11" hidden="1" x14ac:dyDescent="0.35">
      <c r="A2968" t="s">
        <v>237</v>
      </c>
      <c r="B2968">
        <v>2017</v>
      </c>
      <c r="C2968" s="10">
        <v>42686</v>
      </c>
      <c r="D2968" t="s">
        <v>140</v>
      </c>
      <c r="E2968" t="s">
        <v>117</v>
      </c>
      <c r="F2968">
        <v>3</v>
      </c>
      <c r="G2968">
        <v>2</v>
      </c>
      <c r="H2968" t="s">
        <v>231</v>
      </c>
      <c r="I2968" t="s">
        <v>102</v>
      </c>
      <c r="J2968">
        <v>10009009260</v>
      </c>
      <c r="K2968" s="19">
        <v>21.6</v>
      </c>
    </row>
    <row r="2969" spans="1:11" hidden="1" x14ac:dyDescent="0.35">
      <c r="A2969" t="s">
        <v>237</v>
      </c>
      <c r="B2969">
        <v>2017</v>
      </c>
      <c r="C2969" s="10">
        <v>42686</v>
      </c>
      <c r="D2969" t="s">
        <v>140</v>
      </c>
      <c r="E2969" t="s">
        <v>117</v>
      </c>
      <c r="F2969">
        <v>3</v>
      </c>
      <c r="G2969">
        <v>3</v>
      </c>
      <c r="H2969" t="s">
        <v>103</v>
      </c>
      <c r="I2969" t="s">
        <v>104</v>
      </c>
      <c r="J2969">
        <v>10009010876</v>
      </c>
      <c r="K2969" s="19">
        <v>22.8</v>
      </c>
    </row>
    <row r="2970" spans="1:11" hidden="1" x14ac:dyDescent="0.35">
      <c r="A2970" t="s">
        <v>237</v>
      </c>
      <c r="B2970">
        <v>2017</v>
      </c>
      <c r="C2970" s="10">
        <v>42686</v>
      </c>
      <c r="D2970" t="s">
        <v>140</v>
      </c>
      <c r="E2970" t="s">
        <v>117</v>
      </c>
      <c r="F2970">
        <v>3</v>
      </c>
      <c r="G2970">
        <v>4</v>
      </c>
      <c r="H2970" t="s">
        <v>285</v>
      </c>
      <c r="I2970" t="s">
        <v>39</v>
      </c>
      <c r="J2970">
        <v>10061258009</v>
      </c>
      <c r="K2970" s="19">
        <v>24.8</v>
      </c>
    </row>
    <row r="2971" spans="1:11" hidden="1" x14ac:dyDescent="0.35">
      <c r="A2971" t="s">
        <v>237</v>
      </c>
      <c r="B2971">
        <v>2017</v>
      </c>
      <c r="C2971" s="10">
        <v>42686</v>
      </c>
      <c r="D2971" t="s">
        <v>140</v>
      </c>
      <c r="E2971" t="s">
        <v>117</v>
      </c>
      <c r="F2971">
        <v>4</v>
      </c>
      <c r="G2971">
        <v>1</v>
      </c>
      <c r="H2971" t="s">
        <v>306</v>
      </c>
      <c r="I2971" t="s">
        <v>113</v>
      </c>
      <c r="J2971">
        <v>10006898300</v>
      </c>
      <c r="K2971" s="19">
        <v>24.2</v>
      </c>
    </row>
    <row r="2972" spans="1:11" hidden="1" x14ac:dyDescent="0.35">
      <c r="A2972" t="s">
        <v>237</v>
      </c>
      <c r="B2972">
        <v>2017</v>
      </c>
      <c r="C2972" s="10">
        <v>42686</v>
      </c>
      <c r="D2972" t="s">
        <v>140</v>
      </c>
      <c r="E2972" t="s">
        <v>117</v>
      </c>
      <c r="F2972">
        <v>4</v>
      </c>
      <c r="G2972">
        <v>2</v>
      </c>
      <c r="H2972" t="s">
        <v>171</v>
      </c>
      <c r="I2972" t="s">
        <v>82</v>
      </c>
      <c r="J2972">
        <v>10007073506</v>
      </c>
      <c r="K2972" s="19">
        <v>26.4</v>
      </c>
    </row>
    <row r="2973" spans="1:11" hidden="1" x14ac:dyDescent="0.35">
      <c r="A2973" t="s">
        <v>237</v>
      </c>
      <c r="B2973">
        <v>2017</v>
      </c>
      <c r="C2973" s="10">
        <v>42686</v>
      </c>
      <c r="D2973" t="s">
        <v>140</v>
      </c>
      <c r="E2973" t="s">
        <v>117</v>
      </c>
      <c r="F2973">
        <v>4</v>
      </c>
      <c r="G2973">
        <v>3</v>
      </c>
      <c r="H2973" t="s">
        <v>211</v>
      </c>
      <c r="I2973" t="s">
        <v>212</v>
      </c>
      <c r="J2973">
        <v>10010608447</v>
      </c>
      <c r="K2973" s="19">
        <v>19.399999999999999</v>
      </c>
    </row>
    <row r="2974" spans="1:11" hidden="1" x14ac:dyDescent="0.35">
      <c r="A2974" t="s">
        <v>237</v>
      </c>
      <c r="B2974">
        <v>2017</v>
      </c>
      <c r="C2974" s="10">
        <v>42686</v>
      </c>
      <c r="D2974" t="s">
        <v>140</v>
      </c>
      <c r="E2974" t="s">
        <v>117</v>
      </c>
      <c r="F2974">
        <v>4</v>
      </c>
      <c r="G2974">
        <v>4</v>
      </c>
      <c r="H2974" t="s">
        <v>319</v>
      </c>
      <c r="I2974" t="s">
        <v>25</v>
      </c>
      <c r="J2974">
        <v>10007508083</v>
      </c>
      <c r="K2974" s="19">
        <v>23.2</v>
      </c>
    </row>
    <row r="2975" spans="1:11" hidden="1" x14ac:dyDescent="0.35">
      <c r="A2975" t="s">
        <v>65</v>
      </c>
      <c r="B2975">
        <v>2017</v>
      </c>
      <c r="C2975" s="10">
        <v>42679</v>
      </c>
      <c r="D2975" t="s">
        <v>140</v>
      </c>
      <c r="E2975" t="s">
        <v>91</v>
      </c>
      <c r="F2975">
        <v>1</v>
      </c>
      <c r="G2975">
        <v>1</v>
      </c>
      <c r="H2975" t="s">
        <v>289</v>
      </c>
      <c r="I2975" t="s">
        <v>207</v>
      </c>
      <c r="J2975">
        <v>10002418415</v>
      </c>
      <c r="K2975" s="19">
        <v>34.200000000000003</v>
      </c>
    </row>
    <row r="2976" spans="1:11" hidden="1" x14ac:dyDescent="0.35">
      <c r="A2976" t="s">
        <v>65</v>
      </c>
      <c r="B2976">
        <v>2017</v>
      </c>
      <c r="C2976" s="10">
        <v>42679</v>
      </c>
      <c r="D2976" t="s">
        <v>140</v>
      </c>
      <c r="E2976" t="s">
        <v>91</v>
      </c>
      <c r="F2976">
        <v>1</v>
      </c>
      <c r="G2976">
        <v>2</v>
      </c>
      <c r="H2976" t="s">
        <v>221</v>
      </c>
      <c r="I2976" t="s">
        <v>31</v>
      </c>
      <c r="J2976">
        <v>10008098470</v>
      </c>
      <c r="K2976" s="19">
        <v>31.7</v>
      </c>
    </row>
    <row r="2977" spans="1:11" hidden="1" x14ac:dyDescent="0.35">
      <c r="A2977" t="s">
        <v>65</v>
      </c>
      <c r="B2977">
        <v>2017</v>
      </c>
      <c r="C2977" s="10">
        <v>42679</v>
      </c>
      <c r="D2977" t="s">
        <v>140</v>
      </c>
      <c r="E2977" t="s">
        <v>91</v>
      </c>
      <c r="F2977">
        <v>1</v>
      </c>
      <c r="G2977">
        <v>3</v>
      </c>
      <c r="H2977" t="s">
        <v>143</v>
      </c>
      <c r="I2977" t="s">
        <v>95</v>
      </c>
      <c r="J2977">
        <v>10009181234</v>
      </c>
      <c r="K2977" s="19">
        <v>21.6</v>
      </c>
    </row>
    <row r="2978" spans="1:11" hidden="1" x14ac:dyDescent="0.35">
      <c r="A2978" t="s">
        <v>65</v>
      </c>
      <c r="B2978">
        <v>2017</v>
      </c>
      <c r="C2978" s="10">
        <v>42679</v>
      </c>
      <c r="D2978" t="s">
        <v>140</v>
      </c>
      <c r="E2978" t="s">
        <v>91</v>
      </c>
      <c r="F2978">
        <v>1</v>
      </c>
      <c r="G2978">
        <v>4</v>
      </c>
      <c r="H2978" t="s">
        <v>319</v>
      </c>
      <c r="I2978" t="s">
        <v>25</v>
      </c>
      <c r="J2978">
        <v>10007508083</v>
      </c>
      <c r="K2978" s="19">
        <v>23.2</v>
      </c>
    </row>
    <row r="2979" spans="1:11" hidden="1" x14ac:dyDescent="0.35">
      <c r="A2979" t="s">
        <v>65</v>
      </c>
      <c r="B2979">
        <v>2017</v>
      </c>
      <c r="C2979" s="10">
        <v>42679</v>
      </c>
      <c r="D2979" t="s">
        <v>140</v>
      </c>
      <c r="E2979" t="s">
        <v>91</v>
      </c>
      <c r="F2979">
        <v>1</v>
      </c>
      <c r="G2979">
        <v>5</v>
      </c>
      <c r="H2979" t="s">
        <v>330</v>
      </c>
      <c r="I2979" t="s">
        <v>178</v>
      </c>
      <c r="J2979">
        <v>10007782616</v>
      </c>
      <c r="K2979" s="19">
        <v>23.2</v>
      </c>
    </row>
    <row r="2980" spans="1:11" hidden="1" x14ac:dyDescent="0.35">
      <c r="A2980" t="s">
        <v>65</v>
      </c>
      <c r="B2980">
        <v>2017</v>
      </c>
      <c r="C2980" s="10">
        <v>42679</v>
      </c>
      <c r="D2980" t="s">
        <v>140</v>
      </c>
      <c r="E2980" t="s">
        <v>91</v>
      </c>
      <c r="F2980">
        <v>2</v>
      </c>
      <c r="G2980">
        <v>1</v>
      </c>
      <c r="H2980" t="s">
        <v>248</v>
      </c>
      <c r="I2980" t="s">
        <v>35</v>
      </c>
      <c r="J2980">
        <v>10008997641</v>
      </c>
      <c r="K2980" s="19">
        <v>21.3</v>
      </c>
    </row>
    <row r="2981" spans="1:11" hidden="1" x14ac:dyDescent="0.35">
      <c r="A2981" t="s">
        <v>65</v>
      </c>
      <c r="B2981">
        <v>2017</v>
      </c>
      <c r="C2981" s="10">
        <v>42679</v>
      </c>
      <c r="D2981" t="s">
        <v>140</v>
      </c>
      <c r="E2981" t="s">
        <v>91</v>
      </c>
      <c r="F2981">
        <v>2</v>
      </c>
      <c r="G2981">
        <v>2</v>
      </c>
      <c r="H2981" t="s">
        <v>93</v>
      </c>
      <c r="I2981" t="s">
        <v>52</v>
      </c>
      <c r="J2981">
        <v>10009150215</v>
      </c>
      <c r="K2981" s="19">
        <v>20.9</v>
      </c>
    </row>
    <row r="2982" spans="1:11" hidden="1" x14ac:dyDescent="0.35">
      <c r="A2982" t="s">
        <v>65</v>
      </c>
      <c r="B2982">
        <v>2017</v>
      </c>
      <c r="C2982" s="10">
        <v>42679</v>
      </c>
      <c r="D2982" t="s">
        <v>140</v>
      </c>
      <c r="E2982" t="s">
        <v>91</v>
      </c>
      <c r="F2982">
        <v>2</v>
      </c>
      <c r="G2982">
        <v>3</v>
      </c>
      <c r="H2982" t="s">
        <v>103</v>
      </c>
      <c r="I2982" t="s">
        <v>104</v>
      </c>
      <c r="J2982">
        <v>10009010876</v>
      </c>
      <c r="K2982" s="19">
        <v>22.8</v>
      </c>
    </row>
    <row r="2983" spans="1:11" hidden="1" x14ac:dyDescent="0.35">
      <c r="A2983" t="s">
        <v>65</v>
      </c>
      <c r="B2983">
        <v>2017</v>
      </c>
      <c r="C2983" s="10">
        <v>42679</v>
      </c>
      <c r="D2983" t="s">
        <v>140</v>
      </c>
      <c r="E2983" t="s">
        <v>91</v>
      </c>
      <c r="F2983">
        <v>2</v>
      </c>
      <c r="G2983">
        <v>4</v>
      </c>
      <c r="H2983" t="s">
        <v>283</v>
      </c>
      <c r="I2983" t="s">
        <v>284</v>
      </c>
      <c r="J2983">
        <v>10006319633</v>
      </c>
      <c r="K2983" s="19">
        <v>26.9</v>
      </c>
    </row>
    <row r="2984" spans="1:11" hidden="1" x14ac:dyDescent="0.35">
      <c r="A2984" t="s">
        <v>65</v>
      </c>
      <c r="B2984">
        <v>2017</v>
      </c>
      <c r="C2984" s="10">
        <v>42679</v>
      </c>
      <c r="D2984" t="s">
        <v>140</v>
      </c>
      <c r="E2984" t="s">
        <v>91</v>
      </c>
      <c r="F2984">
        <v>2</v>
      </c>
      <c r="G2984">
        <v>5</v>
      </c>
      <c r="H2984" t="s">
        <v>231</v>
      </c>
      <c r="I2984" t="s">
        <v>102</v>
      </c>
      <c r="J2984">
        <v>10009009260</v>
      </c>
      <c r="K2984" s="19">
        <v>21.6</v>
      </c>
    </row>
    <row r="2985" spans="1:11" hidden="1" x14ac:dyDescent="0.35">
      <c r="A2985" t="s">
        <v>65</v>
      </c>
      <c r="B2985">
        <v>2017</v>
      </c>
      <c r="C2985" s="10">
        <v>42679</v>
      </c>
      <c r="D2985" t="s">
        <v>140</v>
      </c>
      <c r="E2985" t="s">
        <v>91</v>
      </c>
      <c r="F2985">
        <v>2</v>
      </c>
      <c r="G2985">
        <v>6</v>
      </c>
      <c r="H2985" t="s">
        <v>171</v>
      </c>
      <c r="I2985" t="s">
        <v>82</v>
      </c>
      <c r="J2985">
        <v>10007073506</v>
      </c>
      <c r="K2985" s="19">
        <v>26.3</v>
      </c>
    </row>
    <row r="2986" spans="1:11" hidden="1" x14ac:dyDescent="0.35">
      <c r="A2986" t="s">
        <v>65</v>
      </c>
      <c r="B2986">
        <v>2017</v>
      </c>
      <c r="C2986" s="10">
        <v>42679</v>
      </c>
      <c r="D2986" t="s">
        <v>140</v>
      </c>
      <c r="E2986" t="s">
        <v>91</v>
      </c>
      <c r="F2986">
        <v>3</v>
      </c>
      <c r="G2986">
        <v>1</v>
      </c>
      <c r="H2986" t="s">
        <v>193</v>
      </c>
      <c r="I2986" t="s">
        <v>31</v>
      </c>
      <c r="J2986">
        <v>10005727327</v>
      </c>
      <c r="K2986" s="19">
        <v>30.8</v>
      </c>
    </row>
    <row r="2987" spans="1:11" hidden="1" x14ac:dyDescent="0.35">
      <c r="A2987" t="s">
        <v>65</v>
      </c>
      <c r="B2987">
        <v>2017</v>
      </c>
      <c r="C2987" s="10">
        <v>42679</v>
      </c>
      <c r="D2987" t="s">
        <v>140</v>
      </c>
      <c r="E2987" t="s">
        <v>91</v>
      </c>
      <c r="F2987">
        <v>3</v>
      </c>
      <c r="G2987">
        <v>2</v>
      </c>
      <c r="H2987" t="s">
        <v>40</v>
      </c>
      <c r="I2987" t="s">
        <v>29</v>
      </c>
      <c r="J2987">
        <v>10009178002</v>
      </c>
      <c r="K2987" s="19">
        <v>20.8</v>
      </c>
    </row>
    <row r="2988" spans="1:11" hidden="1" x14ac:dyDescent="0.35">
      <c r="A2988" t="s">
        <v>65</v>
      </c>
      <c r="B2988">
        <v>2017</v>
      </c>
      <c r="C2988" s="10">
        <v>42679</v>
      </c>
      <c r="D2988" t="s">
        <v>140</v>
      </c>
      <c r="E2988" t="s">
        <v>91</v>
      </c>
      <c r="F2988">
        <v>3</v>
      </c>
      <c r="G2988">
        <v>3</v>
      </c>
      <c r="H2988" t="s">
        <v>306</v>
      </c>
      <c r="I2988" t="s">
        <v>113</v>
      </c>
      <c r="J2988">
        <v>10006898300</v>
      </c>
      <c r="K2988" s="19">
        <v>24.2</v>
      </c>
    </row>
    <row r="2989" spans="1:11" hidden="1" x14ac:dyDescent="0.35">
      <c r="A2989" t="s">
        <v>65</v>
      </c>
      <c r="B2989">
        <v>2017</v>
      </c>
      <c r="C2989" s="10">
        <v>42679</v>
      </c>
      <c r="D2989" t="s">
        <v>140</v>
      </c>
      <c r="E2989" t="s">
        <v>91</v>
      </c>
      <c r="F2989">
        <v>3</v>
      </c>
      <c r="G2989">
        <v>4</v>
      </c>
      <c r="H2989" t="s">
        <v>234</v>
      </c>
      <c r="I2989" t="s">
        <v>25</v>
      </c>
      <c r="J2989">
        <v>10006073493</v>
      </c>
      <c r="K2989" s="19">
        <v>26.9</v>
      </c>
    </row>
    <row r="2990" spans="1:11" hidden="1" x14ac:dyDescent="0.35">
      <c r="A2990" t="s">
        <v>65</v>
      </c>
      <c r="B2990">
        <v>2017</v>
      </c>
      <c r="C2990" s="10">
        <v>42679</v>
      </c>
      <c r="D2990" t="s">
        <v>140</v>
      </c>
      <c r="E2990" t="s">
        <v>91</v>
      </c>
      <c r="F2990">
        <v>3</v>
      </c>
      <c r="G2990">
        <v>5</v>
      </c>
      <c r="H2990" t="s">
        <v>285</v>
      </c>
      <c r="I2990" t="s">
        <v>39</v>
      </c>
      <c r="J2990">
        <v>10061258009</v>
      </c>
      <c r="K2990" s="19">
        <v>24.8</v>
      </c>
    </row>
    <row r="2991" spans="1:11" hidden="1" x14ac:dyDescent="0.35">
      <c r="A2991" t="s">
        <v>65</v>
      </c>
      <c r="B2991">
        <v>2017</v>
      </c>
      <c r="C2991" s="10">
        <v>42679</v>
      </c>
      <c r="D2991" t="s">
        <v>140</v>
      </c>
      <c r="E2991" t="s">
        <v>91</v>
      </c>
      <c r="F2991">
        <v>3</v>
      </c>
      <c r="G2991">
        <v>5</v>
      </c>
      <c r="H2991" t="s">
        <v>45</v>
      </c>
      <c r="I2991" t="s">
        <v>46</v>
      </c>
      <c r="J2991">
        <v>10009176281</v>
      </c>
      <c r="K2991" s="19">
        <v>20.7</v>
      </c>
    </row>
    <row r="2992" spans="1:11" hidden="1" x14ac:dyDescent="0.35">
      <c r="A2992" t="s">
        <v>65</v>
      </c>
      <c r="B2992">
        <v>2017</v>
      </c>
      <c r="C2992" s="10">
        <v>42679</v>
      </c>
      <c r="D2992" t="s">
        <v>140</v>
      </c>
      <c r="E2992" t="s">
        <v>91</v>
      </c>
      <c r="F2992">
        <v>4</v>
      </c>
      <c r="G2992">
        <v>1</v>
      </c>
      <c r="H2992" t="s">
        <v>99</v>
      </c>
      <c r="I2992" t="s">
        <v>27</v>
      </c>
      <c r="J2992">
        <v>10010678569</v>
      </c>
      <c r="K2992" s="19">
        <v>19.600000000000001</v>
      </c>
    </row>
    <row r="2993" spans="1:11" hidden="1" x14ac:dyDescent="0.35">
      <c r="A2993" t="s">
        <v>65</v>
      </c>
      <c r="B2993">
        <v>2017</v>
      </c>
      <c r="C2993" s="10">
        <v>42679</v>
      </c>
      <c r="D2993" t="s">
        <v>140</v>
      </c>
      <c r="E2993" t="s">
        <v>91</v>
      </c>
      <c r="F2993">
        <v>4</v>
      </c>
      <c r="G2993">
        <v>2</v>
      </c>
      <c r="H2993" t="s">
        <v>54</v>
      </c>
      <c r="I2993" t="s">
        <v>42</v>
      </c>
      <c r="J2993">
        <v>10004612534</v>
      </c>
      <c r="K2993" s="19">
        <v>29.4</v>
      </c>
    </row>
    <row r="2994" spans="1:11" hidden="1" x14ac:dyDescent="0.35">
      <c r="A2994" t="s">
        <v>65</v>
      </c>
      <c r="B2994">
        <v>2017</v>
      </c>
      <c r="C2994" s="10">
        <v>42679</v>
      </c>
      <c r="D2994" t="s">
        <v>140</v>
      </c>
      <c r="E2994" t="s">
        <v>91</v>
      </c>
      <c r="F2994">
        <v>4</v>
      </c>
      <c r="G2994">
        <v>3</v>
      </c>
      <c r="H2994" t="s">
        <v>211</v>
      </c>
      <c r="I2994" t="s">
        <v>212</v>
      </c>
      <c r="J2994">
        <v>10010608447</v>
      </c>
      <c r="K2994" s="19">
        <v>19.399999999999999</v>
      </c>
    </row>
    <row r="2995" spans="1:11" hidden="1" x14ac:dyDescent="0.35">
      <c r="A2995" t="s">
        <v>65</v>
      </c>
      <c r="B2995">
        <v>2017</v>
      </c>
      <c r="C2995" s="10">
        <v>42679</v>
      </c>
      <c r="D2995" t="s">
        <v>140</v>
      </c>
      <c r="E2995" t="s">
        <v>91</v>
      </c>
      <c r="F2995">
        <v>4</v>
      </c>
      <c r="G2995">
        <v>4</v>
      </c>
      <c r="H2995" t="s">
        <v>125</v>
      </c>
      <c r="I2995" t="s">
        <v>113</v>
      </c>
      <c r="J2995">
        <v>10017950943</v>
      </c>
      <c r="K2995" s="19">
        <v>19.7</v>
      </c>
    </row>
    <row r="2996" spans="1:11" hidden="1" x14ac:dyDescent="0.35">
      <c r="A2996" t="s">
        <v>65</v>
      </c>
      <c r="B2996">
        <v>2017</v>
      </c>
      <c r="C2996" s="10">
        <v>42679</v>
      </c>
      <c r="D2996" t="s">
        <v>140</v>
      </c>
      <c r="E2996" t="s">
        <v>91</v>
      </c>
      <c r="F2996">
        <v>4</v>
      </c>
      <c r="G2996">
        <v>5</v>
      </c>
      <c r="H2996" t="s">
        <v>209</v>
      </c>
      <c r="I2996" t="s">
        <v>198</v>
      </c>
      <c r="J2996">
        <v>10007772108</v>
      </c>
      <c r="K2996" s="19">
        <v>21.7</v>
      </c>
    </row>
    <row r="2997" spans="1:11" hidden="1" x14ac:dyDescent="0.35">
      <c r="A2997" t="s">
        <v>65</v>
      </c>
      <c r="B2997">
        <v>2017</v>
      </c>
      <c r="C2997" s="10">
        <v>42679</v>
      </c>
      <c r="D2997" t="s">
        <v>140</v>
      </c>
      <c r="E2997" t="s">
        <v>91</v>
      </c>
      <c r="F2997">
        <v>4</v>
      </c>
      <c r="G2997">
        <v>6</v>
      </c>
      <c r="H2997" t="s">
        <v>174</v>
      </c>
      <c r="I2997" t="s">
        <v>37</v>
      </c>
      <c r="J2997">
        <v>10006552534</v>
      </c>
      <c r="K2997" s="19">
        <v>26.5</v>
      </c>
    </row>
    <row r="2998" spans="1:11" hidden="1" x14ac:dyDescent="0.35">
      <c r="A2998" t="s">
        <v>65</v>
      </c>
      <c r="B2998">
        <v>2017</v>
      </c>
      <c r="C2998" s="10">
        <v>42679</v>
      </c>
      <c r="D2998" t="s">
        <v>140</v>
      </c>
      <c r="E2998" t="s">
        <v>117</v>
      </c>
      <c r="F2998">
        <v>1</v>
      </c>
      <c r="G2998">
        <v>1</v>
      </c>
      <c r="H2998" t="s">
        <v>143</v>
      </c>
      <c r="I2998" t="s">
        <v>95</v>
      </c>
      <c r="J2998">
        <v>10009181234</v>
      </c>
      <c r="K2998" s="19">
        <v>21.6</v>
      </c>
    </row>
    <row r="2999" spans="1:11" hidden="1" x14ac:dyDescent="0.35">
      <c r="A2999" t="s">
        <v>65</v>
      </c>
      <c r="B2999">
        <v>2017</v>
      </c>
      <c r="C2999" s="10">
        <v>42679</v>
      </c>
      <c r="D2999" t="s">
        <v>140</v>
      </c>
      <c r="E2999" t="s">
        <v>117</v>
      </c>
      <c r="F2999">
        <v>1</v>
      </c>
      <c r="G2999">
        <v>2</v>
      </c>
      <c r="H2999" t="s">
        <v>125</v>
      </c>
      <c r="I2999" t="s">
        <v>113</v>
      </c>
      <c r="J2999">
        <v>10017950943</v>
      </c>
      <c r="K2999" s="19">
        <v>19.7</v>
      </c>
    </row>
    <row r="3000" spans="1:11" hidden="1" x14ac:dyDescent="0.35">
      <c r="A3000" t="s">
        <v>65</v>
      </c>
      <c r="B3000">
        <v>2017</v>
      </c>
      <c r="C3000" s="10">
        <v>42679</v>
      </c>
      <c r="D3000" t="s">
        <v>140</v>
      </c>
      <c r="E3000" t="s">
        <v>117</v>
      </c>
      <c r="F3000">
        <v>1</v>
      </c>
      <c r="G3000">
        <v>3</v>
      </c>
      <c r="H3000" t="s">
        <v>171</v>
      </c>
      <c r="I3000" t="s">
        <v>82</v>
      </c>
      <c r="J3000">
        <v>10007073506</v>
      </c>
      <c r="K3000" s="19">
        <v>26.3</v>
      </c>
    </row>
    <row r="3001" spans="1:11" hidden="1" x14ac:dyDescent="0.35">
      <c r="A3001" t="s">
        <v>65</v>
      </c>
      <c r="B3001">
        <v>2017</v>
      </c>
      <c r="C3001" s="10">
        <v>42679</v>
      </c>
      <c r="D3001" t="s">
        <v>140</v>
      </c>
      <c r="E3001" t="s">
        <v>117</v>
      </c>
      <c r="F3001">
        <v>1</v>
      </c>
      <c r="G3001">
        <v>4</v>
      </c>
      <c r="H3001" t="s">
        <v>285</v>
      </c>
      <c r="I3001" t="s">
        <v>39</v>
      </c>
      <c r="J3001">
        <v>10061258009</v>
      </c>
      <c r="K3001" s="19">
        <v>24.8</v>
      </c>
    </row>
    <row r="3002" spans="1:11" hidden="1" x14ac:dyDescent="0.35">
      <c r="A3002" t="s">
        <v>65</v>
      </c>
      <c r="B3002">
        <v>2017</v>
      </c>
      <c r="C3002" s="10">
        <v>42679</v>
      </c>
      <c r="D3002" t="s">
        <v>140</v>
      </c>
      <c r="E3002" t="s">
        <v>117</v>
      </c>
      <c r="F3002">
        <v>2</v>
      </c>
      <c r="G3002">
        <v>1</v>
      </c>
      <c r="H3002" t="s">
        <v>231</v>
      </c>
      <c r="I3002" t="s">
        <v>102</v>
      </c>
      <c r="J3002">
        <v>10009009260</v>
      </c>
      <c r="K3002" s="19">
        <v>21.6</v>
      </c>
    </row>
    <row r="3003" spans="1:11" hidden="1" x14ac:dyDescent="0.35">
      <c r="A3003" t="s">
        <v>65</v>
      </c>
      <c r="B3003">
        <v>2017</v>
      </c>
      <c r="C3003" s="10">
        <v>42679</v>
      </c>
      <c r="D3003" t="s">
        <v>140</v>
      </c>
      <c r="E3003" t="s">
        <v>117</v>
      </c>
      <c r="F3003">
        <v>2</v>
      </c>
      <c r="G3003">
        <v>2</v>
      </c>
      <c r="H3003" t="s">
        <v>103</v>
      </c>
      <c r="I3003" t="s">
        <v>104</v>
      </c>
      <c r="J3003">
        <v>10009010876</v>
      </c>
      <c r="K3003" s="19">
        <v>22.8</v>
      </c>
    </row>
    <row r="3004" spans="1:11" hidden="1" x14ac:dyDescent="0.35">
      <c r="A3004" t="s">
        <v>65</v>
      </c>
      <c r="B3004">
        <v>2017</v>
      </c>
      <c r="C3004" s="10">
        <v>42679</v>
      </c>
      <c r="D3004" t="s">
        <v>140</v>
      </c>
      <c r="E3004" t="s">
        <v>117</v>
      </c>
      <c r="F3004">
        <v>2</v>
      </c>
      <c r="G3004">
        <v>3</v>
      </c>
      <c r="H3004" t="s">
        <v>234</v>
      </c>
      <c r="I3004" t="s">
        <v>25</v>
      </c>
      <c r="J3004">
        <v>10006073493</v>
      </c>
      <c r="K3004" s="19">
        <v>26.9</v>
      </c>
    </row>
    <row r="3005" spans="1:11" hidden="1" x14ac:dyDescent="0.35">
      <c r="A3005" t="s">
        <v>65</v>
      </c>
      <c r="B3005">
        <v>2017</v>
      </c>
      <c r="C3005" s="10">
        <v>42679</v>
      </c>
      <c r="D3005" t="s">
        <v>140</v>
      </c>
      <c r="E3005" t="s">
        <v>117</v>
      </c>
      <c r="F3005">
        <v>3</v>
      </c>
      <c r="G3005">
        <v>1</v>
      </c>
      <c r="H3005" t="s">
        <v>306</v>
      </c>
      <c r="I3005" t="s">
        <v>113</v>
      </c>
      <c r="J3005">
        <v>10006898300</v>
      </c>
      <c r="K3005" s="19">
        <v>24.2</v>
      </c>
    </row>
    <row r="3006" spans="1:11" hidden="1" x14ac:dyDescent="0.35">
      <c r="A3006" t="s">
        <v>65</v>
      </c>
      <c r="B3006">
        <v>2017</v>
      </c>
      <c r="C3006" s="10">
        <v>42679</v>
      </c>
      <c r="D3006" t="s">
        <v>140</v>
      </c>
      <c r="E3006" t="s">
        <v>117</v>
      </c>
      <c r="F3006">
        <v>3</v>
      </c>
      <c r="G3006">
        <v>2</v>
      </c>
      <c r="H3006" t="s">
        <v>174</v>
      </c>
      <c r="I3006" t="s">
        <v>37</v>
      </c>
      <c r="J3006">
        <v>10006552534</v>
      </c>
      <c r="K3006" s="19">
        <v>26.5</v>
      </c>
    </row>
    <row r="3007" spans="1:11" hidden="1" x14ac:dyDescent="0.35">
      <c r="A3007" t="s">
        <v>65</v>
      </c>
      <c r="B3007">
        <v>2017</v>
      </c>
      <c r="C3007" s="10">
        <v>42679</v>
      </c>
      <c r="D3007" t="s">
        <v>140</v>
      </c>
      <c r="E3007" t="s">
        <v>117</v>
      </c>
      <c r="F3007">
        <v>3</v>
      </c>
      <c r="G3007">
        <v>3</v>
      </c>
      <c r="H3007" t="s">
        <v>330</v>
      </c>
      <c r="I3007" t="s">
        <v>178</v>
      </c>
      <c r="J3007">
        <v>10007782616</v>
      </c>
      <c r="K3007" s="19">
        <v>23.2</v>
      </c>
    </row>
    <row r="3008" spans="1:11" hidden="1" x14ac:dyDescent="0.35">
      <c r="A3008" t="s">
        <v>65</v>
      </c>
      <c r="B3008">
        <v>2017</v>
      </c>
      <c r="C3008" s="10">
        <v>42679</v>
      </c>
      <c r="D3008" t="s">
        <v>140</v>
      </c>
      <c r="E3008" t="s">
        <v>117</v>
      </c>
      <c r="F3008">
        <v>3</v>
      </c>
      <c r="G3008">
        <v>4</v>
      </c>
      <c r="H3008" t="s">
        <v>283</v>
      </c>
      <c r="I3008" t="s">
        <v>284</v>
      </c>
      <c r="J3008">
        <v>10006319633</v>
      </c>
      <c r="K3008" s="19">
        <v>26.9</v>
      </c>
    </row>
    <row r="3009" spans="1:11" hidden="1" x14ac:dyDescent="0.35">
      <c r="A3009" t="s">
        <v>65</v>
      </c>
      <c r="B3009">
        <v>2017</v>
      </c>
      <c r="C3009" s="10">
        <v>42679</v>
      </c>
      <c r="D3009" t="s">
        <v>140</v>
      </c>
      <c r="E3009" t="s">
        <v>117</v>
      </c>
      <c r="F3009">
        <v>4</v>
      </c>
      <c r="G3009">
        <v>1</v>
      </c>
      <c r="H3009" t="s">
        <v>209</v>
      </c>
      <c r="I3009" t="s">
        <v>198</v>
      </c>
      <c r="J3009">
        <v>10007772108</v>
      </c>
      <c r="K3009" s="19">
        <v>21.7</v>
      </c>
    </row>
    <row r="3010" spans="1:11" hidden="1" x14ac:dyDescent="0.35">
      <c r="A3010" t="s">
        <v>65</v>
      </c>
      <c r="B3010">
        <v>2017</v>
      </c>
      <c r="C3010" s="10">
        <v>42679</v>
      </c>
      <c r="D3010" t="s">
        <v>140</v>
      </c>
      <c r="E3010" t="s">
        <v>117</v>
      </c>
      <c r="F3010">
        <v>4</v>
      </c>
      <c r="G3010">
        <v>2</v>
      </c>
      <c r="H3010" t="s">
        <v>45</v>
      </c>
      <c r="I3010" t="s">
        <v>46</v>
      </c>
      <c r="J3010">
        <v>10009176281</v>
      </c>
      <c r="K3010" s="19">
        <v>20.7</v>
      </c>
    </row>
    <row r="3011" spans="1:11" hidden="1" x14ac:dyDescent="0.35">
      <c r="A3011" t="s">
        <v>65</v>
      </c>
      <c r="B3011">
        <v>2017</v>
      </c>
      <c r="C3011" s="10">
        <v>42679</v>
      </c>
      <c r="D3011" t="s">
        <v>140</v>
      </c>
      <c r="E3011" t="s">
        <v>117</v>
      </c>
      <c r="F3011">
        <v>4</v>
      </c>
      <c r="G3011">
        <v>3</v>
      </c>
      <c r="H3011" t="s">
        <v>211</v>
      </c>
      <c r="I3011" t="s">
        <v>212</v>
      </c>
      <c r="J3011">
        <v>10010608447</v>
      </c>
      <c r="K3011" s="19">
        <v>19.399999999999999</v>
      </c>
    </row>
    <row r="3012" spans="1:11" hidden="1" x14ac:dyDescent="0.35">
      <c r="A3012" t="s">
        <v>65</v>
      </c>
      <c r="B3012">
        <v>2017</v>
      </c>
      <c r="C3012" s="10">
        <v>42679</v>
      </c>
      <c r="D3012" t="s">
        <v>140</v>
      </c>
      <c r="E3012" t="s">
        <v>117</v>
      </c>
      <c r="F3012">
        <v>4</v>
      </c>
      <c r="G3012">
        <v>4</v>
      </c>
      <c r="H3012" t="s">
        <v>319</v>
      </c>
      <c r="I3012" t="s">
        <v>25</v>
      </c>
      <c r="J3012">
        <v>10007508083</v>
      </c>
      <c r="K3012" s="19">
        <v>23.2</v>
      </c>
    </row>
    <row r="3013" spans="1:11" hidden="1" x14ac:dyDescent="0.35">
      <c r="A3013" t="s">
        <v>65</v>
      </c>
      <c r="B3013">
        <v>2017</v>
      </c>
      <c r="C3013" s="10">
        <v>42679</v>
      </c>
      <c r="D3013" t="s">
        <v>140</v>
      </c>
      <c r="E3013" t="s">
        <v>121</v>
      </c>
      <c r="F3013">
        <v>1</v>
      </c>
      <c r="G3013">
        <v>1</v>
      </c>
      <c r="H3013" t="s">
        <v>54</v>
      </c>
      <c r="I3013" t="s">
        <v>42</v>
      </c>
      <c r="J3013">
        <v>10004612534</v>
      </c>
      <c r="K3013" s="19">
        <v>29.4</v>
      </c>
    </row>
    <row r="3014" spans="1:11" hidden="1" x14ac:dyDescent="0.35">
      <c r="A3014" t="s">
        <v>65</v>
      </c>
      <c r="B3014">
        <v>2017</v>
      </c>
      <c r="C3014" s="10">
        <v>42679</v>
      </c>
      <c r="D3014" t="s">
        <v>140</v>
      </c>
      <c r="E3014" t="s">
        <v>121</v>
      </c>
      <c r="F3014">
        <v>1</v>
      </c>
      <c r="G3014">
        <v>2</v>
      </c>
      <c r="H3014" t="s">
        <v>143</v>
      </c>
      <c r="I3014" t="s">
        <v>95</v>
      </c>
      <c r="J3014">
        <v>10009181234</v>
      </c>
      <c r="K3014" s="19">
        <v>21.6</v>
      </c>
    </row>
    <row r="3015" spans="1:11" hidden="1" x14ac:dyDescent="0.35">
      <c r="A3015" t="s">
        <v>65</v>
      </c>
      <c r="B3015">
        <v>2017</v>
      </c>
      <c r="C3015" s="10">
        <v>42679</v>
      </c>
      <c r="D3015" t="s">
        <v>140</v>
      </c>
      <c r="E3015" t="s">
        <v>121</v>
      </c>
      <c r="F3015">
        <v>1</v>
      </c>
      <c r="G3015">
        <v>3</v>
      </c>
      <c r="H3015" t="s">
        <v>306</v>
      </c>
      <c r="I3015" t="s">
        <v>113</v>
      </c>
      <c r="J3015">
        <v>10006898300</v>
      </c>
      <c r="K3015" s="19">
        <v>24.2</v>
      </c>
    </row>
    <row r="3016" spans="1:11" hidden="1" x14ac:dyDescent="0.35">
      <c r="A3016" t="s">
        <v>65</v>
      </c>
      <c r="B3016">
        <v>2017</v>
      </c>
      <c r="C3016" s="10">
        <v>42679</v>
      </c>
      <c r="D3016" t="s">
        <v>140</v>
      </c>
      <c r="E3016" t="s">
        <v>121</v>
      </c>
      <c r="F3016">
        <v>1</v>
      </c>
      <c r="G3016">
        <v>4</v>
      </c>
      <c r="H3016" t="s">
        <v>193</v>
      </c>
      <c r="I3016" t="s">
        <v>31</v>
      </c>
      <c r="J3016">
        <v>10005727327</v>
      </c>
      <c r="K3016" s="19">
        <v>30.8</v>
      </c>
    </row>
    <row r="3017" spans="1:11" hidden="1" x14ac:dyDescent="0.35">
      <c r="A3017" t="s">
        <v>65</v>
      </c>
      <c r="B3017">
        <v>2017</v>
      </c>
      <c r="C3017" s="10">
        <v>42679</v>
      </c>
      <c r="D3017" t="s">
        <v>140</v>
      </c>
      <c r="E3017" t="s">
        <v>121</v>
      </c>
      <c r="F3017">
        <v>1</v>
      </c>
      <c r="G3017">
        <v>5</v>
      </c>
      <c r="H3017" t="s">
        <v>40</v>
      </c>
      <c r="I3017" t="s">
        <v>29</v>
      </c>
      <c r="J3017">
        <v>10009178002</v>
      </c>
      <c r="K3017" s="19">
        <v>20.8</v>
      </c>
    </row>
    <row r="3018" spans="1:11" hidden="1" x14ac:dyDescent="0.35">
      <c r="A3018" t="s">
        <v>65</v>
      </c>
      <c r="B3018">
        <v>2017</v>
      </c>
      <c r="C3018" s="10">
        <v>42679</v>
      </c>
      <c r="D3018" t="s">
        <v>140</v>
      </c>
      <c r="E3018" t="s">
        <v>121</v>
      </c>
      <c r="F3018">
        <v>1</v>
      </c>
      <c r="G3018">
        <v>6</v>
      </c>
      <c r="H3018" t="s">
        <v>209</v>
      </c>
      <c r="I3018" t="s">
        <v>198</v>
      </c>
      <c r="J3018">
        <v>10007772108</v>
      </c>
      <c r="K3018" s="19">
        <v>21.7</v>
      </c>
    </row>
    <row r="3019" spans="1:11" hidden="1" x14ac:dyDescent="0.35">
      <c r="A3019" t="s">
        <v>65</v>
      </c>
      <c r="B3019">
        <v>2017</v>
      </c>
      <c r="C3019" s="10">
        <v>42679</v>
      </c>
      <c r="D3019" t="s">
        <v>140</v>
      </c>
      <c r="E3019" t="s">
        <v>121</v>
      </c>
      <c r="F3019">
        <v>2</v>
      </c>
      <c r="G3019">
        <v>1</v>
      </c>
      <c r="H3019" t="s">
        <v>289</v>
      </c>
      <c r="I3019" t="s">
        <v>207</v>
      </c>
      <c r="J3019">
        <v>10002418415</v>
      </c>
      <c r="K3019" s="19">
        <v>34.200000000000003</v>
      </c>
    </row>
    <row r="3020" spans="1:11" hidden="1" x14ac:dyDescent="0.35">
      <c r="A3020" t="s">
        <v>65</v>
      </c>
      <c r="B3020">
        <v>2017</v>
      </c>
      <c r="C3020" s="10">
        <v>42679</v>
      </c>
      <c r="D3020" t="s">
        <v>140</v>
      </c>
      <c r="E3020" t="s">
        <v>121</v>
      </c>
      <c r="F3020">
        <v>2</v>
      </c>
      <c r="G3020">
        <v>2</v>
      </c>
      <c r="H3020" t="s">
        <v>93</v>
      </c>
      <c r="I3020" t="s">
        <v>52</v>
      </c>
      <c r="J3020">
        <v>10009150215</v>
      </c>
      <c r="K3020" s="19">
        <v>20.9</v>
      </c>
    </row>
    <row r="3021" spans="1:11" hidden="1" x14ac:dyDescent="0.35">
      <c r="A3021" t="s">
        <v>65</v>
      </c>
      <c r="B3021">
        <v>2017</v>
      </c>
      <c r="C3021" s="10">
        <v>42679</v>
      </c>
      <c r="D3021" t="s">
        <v>140</v>
      </c>
      <c r="E3021" t="s">
        <v>121</v>
      </c>
      <c r="F3021">
        <v>2</v>
      </c>
      <c r="G3021">
        <v>3</v>
      </c>
      <c r="H3021" t="s">
        <v>99</v>
      </c>
      <c r="I3021" t="s">
        <v>27</v>
      </c>
      <c r="J3021">
        <v>10010678569</v>
      </c>
      <c r="K3021" s="19">
        <v>19.600000000000001</v>
      </c>
    </row>
    <row r="3022" spans="1:11" hidden="1" x14ac:dyDescent="0.35">
      <c r="A3022" t="s">
        <v>65</v>
      </c>
      <c r="B3022">
        <v>2017</v>
      </c>
      <c r="C3022" s="10">
        <v>42679</v>
      </c>
      <c r="D3022" t="s">
        <v>140</v>
      </c>
      <c r="E3022" t="s">
        <v>121</v>
      </c>
      <c r="F3022">
        <v>2</v>
      </c>
      <c r="G3022">
        <v>4</v>
      </c>
      <c r="H3022" t="s">
        <v>248</v>
      </c>
      <c r="I3022" t="s">
        <v>35</v>
      </c>
      <c r="J3022">
        <v>10008997641</v>
      </c>
      <c r="K3022" s="19">
        <v>21.3</v>
      </c>
    </row>
    <row r="3023" spans="1:11" hidden="1" x14ac:dyDescent="0.35">
      <c r="A3023" t="s">
        <v>65</v>
      </c>
      <c r="B3023">
        <v>2017</v>
      </c>
      <c r="C3023" s="10">
        <v>42679</v>
      </c>
      <c r="D3023" t="s">
        <v>140</v>
      </c>
      <c r="E3023" t="s">
        <v>121</v>
      </c>
      <c r="F3023">
        <v>2</v>
      </c>
      <c r="G3023">
        <v>5</v>
      </c>
      <c r="H3023" t="s">
        <v>221</v>
      </c>
      <c r="I3023" t="s">
        <v>31</v>
      </c>
      <c r="J3023">
        <v>10008098470</v>
      </c>
      <c r="K3023" s="19">
        <v>31.7</v>
      </c>
    </row>
    <row r="3024" spans="1:11" hidden="1" x14ac:dyDescent="0.35">
      <c r="A3024" t="s">
        <v>65</v>
      </c>
      <c r="B3024">
        <v>2017</v>
      </c>
      <c r="C3024" s="10">
        <v>42679</v>
      </c>
      <c r="D3024" t="s">
        <v>140</v>
      </c>
      <c r="E3024" t="s">
        <v>121</v>
      </c>
      <c r="F3024">
        <v>2</v>
      </c>
      <c r="G3024">
        <v>6</v>
      </c>
      <c r="H3024" t="s">
        <v>231</v>
      </c>
      <c r="I3024" t="s">
        <v>102</v>
      </c>
      <c r="J3024">
        <v>10009009260</v>
      </c>
      <c r="K3024" s="19">
        <v>21.6</v>
      </c>
    </row>
    <row r="3025" spans="1:11" hidden="1" x14ac:dyDescent="0.35">
      <c r="A3025" t="s">
        <v>338</v>
      </c>
      <c r="B3025">
        <v>2016</v>
      </c>
      <c r="C3025" s="10">
        <v>42598</v>
      </c>
      <c r="D3025" t="s">
        <v>191</v>
      </c>
      <c r="E3025" t="s">
        <v>91</v>
      </c>
      <c r="F3025">
        <v>1</v>
      </c>
      <c r="G3025">
        <v>1</v>
      </c>
      <c r="H3025" t="s">
        <v>339</v>
      </c>
      <c r="I3025" t="s">
        <v>27</v>
      </c>
      <c r="J3025">
        <v>10004618796</v>
      </c>
      <c r="K3025" s="19">
        <v>29</v>
      </c>
    </row>
    <row r="3026" spans="1:11" hidden="1" x14ac:dyDescent="0.35">
      <c r="A3026" t="s">
        <v>338</v>
      </c>
      <c r="B3026">
        <v>2016</v>
      </c>
      <c r="C3026" s="10">
        <v>42598</v>
      </c>
      <c r="D3026" t="s">
        <v>191</v>
      </c>
      <c r="E3026" t="s">
        <v>91</v>
      </c>
      <c r="F3026">
        <v>1</v>
      </c>
      <c r="G3026">
        <v>2</v>
      </c>
      <c r="H3026" t="s">
        <v>68</v>
      </c>
      <c r="I3026" t="s">
        <v>29</v>
      </c>
      <c r="J3026">
        <v>10006379247</v>
      </c>
      <c r="K3026" s="19">
        <v>26.4</v>
      </c>
    </row>
    <row r="3027" spans="1:11" hidden="1" x14ac:dyDescent="0.35">
      <c r="A3027" t="s">
        <v>338</v>
      </c>
      <c r="B3027">
        <v>2016</v>
      </c>
      <c r="C3027" s="10">
        <v>42598</v>
      </c>
      <c r="D3027" t="s">
        <v>191</v>
      </c>
      <c r="E3027" t="s">
        <v>91</v>
      </c>
      <c r="F3027">
        <v>1</v>
      </c>
      <c r="G3027">
        <v>3</v>
      </c>
      <c r="H3027" t="s">
        <v>219</v>
      </c>
      <c r="I3027" t="s">
        <v>23</v>
      </c>
      <c r="J3027">
        <v>10050887493</v>
      </c>
      <c r="K3027" s="19">
        <v>33</v>
      </c>
    </row>
    <row r="3028" spans="1:11" hidden="1" x14ac:dyDescent="0.35">
      <c r="A3028" t="s">
        <v>338</v>
      </c>
      <c r="B3028">
        <v>2016</v>
      </c>
      <c r="C3028" s="10">
        <v>42598</v>
      </c>
      <c r="D3028" t="s">
        <v>191</v>
      </c>
      <c r="E3028" t="s">
        <v>91</v>
      </c>
      <c r="F3028">
        <v>1</v>
      </c>
      <c r="G3028">
        <v>4</v>
      </c>
      <c r="H3028" t="s">
        <v>340</v>
      </c>
      <c r="I3028" t="s">
        <v>142</v>
      </c>
      <c r="J3028">
        <v>10004633247</v>
      </c>
      <c r="K3028" s="19">
        <v>28.4</v>
      </c>
    </row>
    <row r="3029" spans="1:11" hidden="1" x14ac:dyDescent="0.35">
      <c r="A3029" t="s">
        <v>338</v>
      </c>
      <c r="B3029">
        <v>2016</v>
      </c>
      <c r="C3029" s="10">
        <v>42598</v>
      </c>
      <c r="D3029" t="s">
        <v>191</v>
      </c>
      <c r="E3029" t="s">
        <v>91</v>
      </c>
      <c r="F3029">
        <v>1</v>
      </c>
      <c r="G3029">
        <v>5</v>
      </c>
      <c r="H3029" t="s">
        <v>265</v>
      </c>
      <c r="I3029" t="s">
        <v>102</v>
      </c>
      <c r="J3029">
        <v>10009009462</v>
      </c>
      <c r="K3029" s="19">
        <v>21.1</v>
      </c>
    </row>
    <row r="3030" spans="1:11" hidden="1" x14ac:dyDescent="0.35">
      <c r="A3030" t="s">
        <v>338</v>
      </c>
      <c r="B3030">
        <v>2016</v>
      </c>
      <c r="C3030" s="10">
        <v>42598</v>
      </c>
      <c r="D3030" t="s">
        <v>191</v>
      </c>
      <c r="E3030" t="s">
        <v>91</v>
      </c>
      <c r="F3030">
        <v>1</v>
      </c>
      <c r="G3030">
        <v>6</v>
      </c>
      <c r="H3030" t="s">
        <v>328</v>
      </c>
      <c r="I3030" t="s">
        <v>256</v>
      </c>
      <c r="J3030">
        <v>10007787464</v>
      </c>
      <c r="K3030" s="19">
        <v>24.8</v>
      </c>
    </row>
    <row r="3031" spans="1:11" hidden="1" x14ac:dyDescent="0.35">
      <c r="A3031" t="s">
        <v>338</v>
      </c>
      <c r="B3031">
        <v>2016</v>
      </c>
      <c r="C3031" s="10">
        <v>42598</v>
      </c>
      <c r="D3031" t="s">
        <v>191</v>
      </c>
      <c r="E3031" t="s">
        <v>91</v>
      </c>
      <c r="F3031">
        <v>2</v>
      </c>
      <c r="G3031">
        <v>1</v>
      </c>
      <c r="H3031" t="s">
        <v>341</v>
      </c>
      <c r="I3031" t="s">
        <v>46</v>
      </c>
      <c r="J3031">
        <v>10002260888</v>
      </c>
      <c r="K3031" s="19">
        <v>34.700000000000003</v>
      </c>
    </row>
    <row r="3032" spans="1:11" hidden="1" x14ac:dyDescent="0.35">
      <c r="A3032" t="s">
        <v>338</v>
      </c>
      <c r="B3032">
        <v>2016</v>
      </c>
      <c r="C3032" s="10">
        <v>42598</v>
      </c>
      <c r="D3032" t="s">
        <v>191</v>
      </c>
      <c r="E3032" t="s">
        <v>91</v>
      </c>
      <c r="F3032">
        <v>2</v>
      </c>
      <c r="G3032">
        <v>2</v>
      </c>
      <c r="H3032" t="s">
        <v>106</v>
      </c>
      <c r="I3032" t="s">
        <v>102</v>
      </c>
      <c r="J3032">
        <v>10006894559</v>
      </c>
      <c r="K3032" s="19">
        <v>24</v>
      </c>
    </row>
    <row r="3033" spans="1:11" hidden="1" x14ac:dyDescent="0.35">
      <c r="A3033" t="s">
        <v>338</v>
      </c>
      <c r="B3033">
        <v>2016</v>
      </c>
      <c r="C3033" s="10">
        <v>42598</v>
      </c>
      <c r="D3033" t="s">
        <v>191</v>
      </c>
      <c r="E3033" t="s">
        <v>91</v>
      </c>
      <c r="F3033">
        <v>2</v>
      </c>
      <c r="G3033">
        <v>3</v>
      </c>
      <c r="H3033" t="s">
        <v>342</v>
      </c>
      <c r="I3033" t="s">
        <v>343</v>
      </c>
      <c r="J3033">
        <v>10004601218</v>
      </c>
      <c r="K3033" s="19"/>
    </row>
    <row r="3034" spans="1:11" hidden="1" x14ac:dyDescent="0.35">
      <c r="A3034" t="s">
        <v>338</v>
      </c>
      <c r="B3034">
        <v>2016</v>
      </c>
      <c r="C3034" s="10">
        <v>42598</v>
      </c>
      <c r="D3034" t="s">
        <v>191</v>
      </c>
      <c r="E3034" t="s">
        <v>91</v>
      </c>
      <c r="F3034">
        <v>2</v>
      </c>
      <c r="G3034">
        <v>4</v>
      </c>
      <c r="H3034" t="s">
        <v>220</v>
      </c>
      <c r="I3034" t="s">
        <v>35</v>
      </c>
      <c r="J3034">
        <v>10005782695</v>
      </c>
      <c r="K3034" s="19">
        <v>27.1</v>
      </c>
    </row>
    <row r="3035" spans="1:11" hidden="1" x14ac:dyDescent="0.35">
      <c r="A3035" t="s">
        <v>338</v>
      </c>
      <c r="B3035">
        <v>2016</v>
      </c>
      <c r="C3035" s="10">
        <v>42598</v>
      </c>
      <c r="D3035" t="s">
        <v>191</v>
      </c>
      <c r="E3035" t="s">
        <v>91</v>
      </c>
      <c r="F3035">
        <v>2</v>
      </c>
      <c r="G3035">
        <v>5</v>
      </c>
      <c r="H3035" t="s">
        <v>287</v>
      </c>
      <c r="I3035" t="s">
        <v>31</v>
      </c>
      <c r="J3035">
        <v>10003349716</v>
      </c>
      <c r="K3035" s="19">
        <v>31.3</v>
      </c>
    </row>
    <row r="3036" spans="1:11" hidden="1" x14ac:dyDescent="0.35">
      <c r="A3036" t="s">
        <v>338</v>
      </c>
      <c r="B3036">
        <v>2016</v>
      </c>
      <c r="C3036" s="10">
        <v>42598</v>
      </c>
      <c r="D3036" t="s">
        <v>191</v>
      </c>
      <c r="E3036" t="s">
        <v>91</v>
      </c>
      <c r="F3036">
        <v>2</v>
      </c>
      <c r="G3036">
        <v>6</v>
      </c>
      <c r="H3036" t="s">
        <v>213</v>
      </c>
      <c r="I3036" t="s">
        <v>42</v>
      </c>
      <c r="J3036">
        <v>10006422895</v>
      </c>
      <c r="K3036" s="19">
        <v>25.2</v>
      </c>
    </row>
    <row r="3037" spans="1:11" hidden="1" x14ac:dyDescent="0.35">
      <c r="A3037" t="s">
        <v>338</v>
      </c>
      <c r="B3037">
        <v>2016</v>
      </c>
      <c r="C3037" s="10">
        <v>42598</v>
      </c>
      <c r="D3037" t="s">
        <v>191</v>
      </c>
      <c r="E3037" t="s">
        <v>91</v>
      </c>
      <c r="F3037">
        <v>2</v>
      </c>
      <c r="G3037">
        <v>7</v>
      </c>
      <c r="H3037" t="s">
        <v>197</v>
      </c>
      <c r="I3037" t="s">
        <v>198</v>
      </c>
      <c r="J3037">
        <v>10003100142</v>
      </c>
      <c r="K3037" s="19">
        <v>30.4</v>
      </c>
    </row>
    <row r="3038" spans="1:11" hidden="1" x14ac:dyDescent="0.35">
      <c r="A3038" t="s">
        <v>338</v>
      </c>
      <c r="B3038">
        <v>2016</v>
      </c>
      <c r="C3038" s="10">
        <v>42598</v>
      </c>
      <c r="D3038" t="s">
        <v>191</v>
      </c>
      <c r="E3038" t="s">
        <v>91</v>
      </c>
      <c r="F3038">
        <v>3</v>
      </c>
      <c r="G3038">
        <v>1</v>
      </c>
      <c r="H3038" t="s">
        <v>129</v>
      </c>
      <c r="I3038" t="s">
        <v>35</v>
      </c>
      <c r="J3038">
        <v>10006184742</v>
      </c>
      <c r="K3038" s="19">
        <v>25.1</v>
      </c>
    </row>
    <row r="3039" spans="1:11" hidden="1" x14ac:dyDescent="0.35">
      <c r="A3039" t="s">
        <v>338</v>
      </c>
      <c r="B3039">
        <v>2016</v>
      </c>
      <c r="C3039" s="10">
        <v>42598</v>
      </c>
      <c r="D3039" t="s">
        <v>191</v>
      </c>
      <c r="E3039" t="s">
        <v>91</v>
      </c>
      <c r="F3039">
        <v>3</v>
      </c>
      <c r="G3039">
        <v>2</v>
      </c>
      <c r="H3039" t="s">
        <v>200</v>
      </c>
      <c r="I3039" t="s">
        <v>23</v>
      </c>
      <c r="J3039">
        <v>10006900421</v>
      </c>
      <c r="K3039" s="19">
        <v>23.7</v>
      </c>
    </row>
    <row r="3040" spans="1:11" hidden="1" x14ac:dyDescent="0.35">
      <c r="A3040" t="s">
        <v>338</v>
      </c>
      <c r="B3040">
        <v>2016</v>
      </c>
      <c r="C3040" s="10">
        <v>42598</v>
      </c>
      <c r="D3040" t="s">
        <v>191</v>
      </c>
      <c r="E3040" t="s">
        <v>91</v>
      </c>
      <c r="F3040">
        <v>3</v>
      </c>
      <c r="G3040">
        <v>3</v>
      </c>
      <c r="H3040" t="s">
        <v>294</v>
      </c>
      <c r="I3040" t="s">
        <v>27</v>
      </c>
      <c r="J3040">
        <v>10003011125</v>
      </c>
      <c r="K3040" s="19">
        <v>31.8</v>
      </c>
    </row>
    <row r="3041" spans="1:11" hidden="1" x14ac:dyDescent="0.35">
      <c r="A3041" t="s">
        <v>338</v>
      </c>
      <c r="B3041">
        <v>2016</v>
      </c>
      <c r="C3041" s="10">
        <v>42598</v>
      </c>
      <c r="D3041" t="s">
        <v>191</v>
      </c>
      <c r="E3041" t="s">
        <v>91</v>
      </c>
      <c r="F3041">
        <v>3</v>
      </c>
      <c r="G3041">
        <v>4</v>
      </c>
      <c r="H3041" t="s">
        <v>218</v>
      </c>
      <c r="I3041" t="s">
        <v>46</v>
      </c>
      <c r="J3041">
        <v>10006902239</v>
      </c>
      <c r="K3041" s="19">
        <v>25.1</v>
      </c>
    </row>
    <row r="3042" spans="1:11" hidden="1" x14ac:dyDescent="0.35">
      <c r="A3042" t="s">
        <v>338</v>
      </c>
      <c r="B3042">
        <v>2016</v>
      </c>
      <c r="C3042" s="10">
        <v>42598</v>
      </c>
      <c r="D3042" t="s">
        <v>191</v>
      </c>
      <c r="E3042" t="s">
        <v>91</v>
      </c>
      <c r="F3042">
        <v>3</v>
      </c>
      <c r="G3042">
        <v>5</v>
      </c>
      <c r="H3042" t="s">
        <v>196</v>
      </c>
      <c r="I3042" t="s">
        <v>52</v>
      </c>
      <c r="J3042">
        <v>10004868370</v>
      </c>
      <c r="K3042" s="19">
        <v>28.6</v>
      </c>
    </row>
    <row r="3043" spans="1:11" hidden="1" x14ac:dyDescent="0.35">
      <c r="A3043" t="s">
        <v>338</v>
      </c>
      <c r="B3043">
        <v>2016</v>
      </c>
      <c r="C3043" s="10">
        <v>42598</v>
      </c>
      <c r="D3043" t="s">
        <v>191</v>
      </c>
      <c r="E3043" t="s">
        <v>91</v>
      </c>
      <c r="F3043">
        <v>3</v>
      </c>
      <c r="G3043">
        <v>6</v>
      </c>
      <c r="H3043" t="s">
        <v>303</v>
      </c>
      <c r="I3043" t="s">
        <v>113</v>
      </c>
      <c r="J3043">
        <v>10006898296</v>
      </c>
      <c r="K3043" s="19">
        <v>24</v>
      </c>
    </row>
    <row r="3044" spans="1:11" hidden="1" x14ac:dyDescent="0.35">
      <c r="A3044" t="s">
        <v>338</v>
      </c>
      <c r="B3044">
        <v>2016</v>
      </c>
      <c r="C3044" s="10">
        <v>42598</v>
      </c>
      <c r="D3044" t="s">
        <v>191</v>
      </c>
      <c r="E3044" t="s">
        <v>91</v>
      </c>
      <c r="F3044">
        <v>3</v>
      </c>
      <c r="G3044">
        <v>7</v>
      </c>
      <c r="H3044" t="s">
        <v>344</v>
      </c>
      <c r="I3044" t="s">
        <v>154</v>
      </c>
      <c r="J3044">
        <v>10005511301</v>
      </c>
      <c r="K3044" s="19">
        <v>27.5</v>
      </c>
    </row>
    <row r="3045" spans="1:11" hidden="1" x14ac:dyDescent="0.35">
      <c r="A3045" t="s">
        <v>338</v>
      </c>
      <c r="B3045">
        <v>2016</v>
      </c>
      <c r="C3045" s="10">
        <v>42598</v>
      </c>
      <c r="D3045" t="s">
        <v>191</v>
      </c>
      <c r="E3045" t="s">
        <v>91</v>
      </c>
      <c r="F3045">
        <v>4</v>
      </c>
      <c r="G3045">
        <v>1</v>
      </c>
      <c r="H3045" t="s">
        <v>192</v>
      </c>
      <c r="I3045" t="s">
        <v>113</v>
      </c>
      <c r="J3045">
        <v>10004599194</v>
      </c>
      <c r="K3045" s="19">
        <v>28.4</v>
      </c>
    </row>
    <row r="3046" spans="1:11" hidden="1" x14ac:dyDescent="0.35">
      <c r="A3046" t="s">
        <v>338</v>
      </c>
      <c r="B3046">
        <v>2016</v>
      </c>
      <c r="C3046" s="10">
        <v>42598</v>
      </c>
      <c r="D3046" t="s">
        <v>191</v>
      </c>
      <c r="E3046" t="s">
        <v>91</v>
      </c>
      <c r="F3046">
        <v>4</v>
      </c>
      <c r="G3046">
        <v>2</v>
      </c>
      <c r="H3046" t="s">
        <v>314</v>
      </c>
      <c r="I3046" t="s">
        <v>44</v>
      </c>
      <c r="J3046">
        <v>10006904360</v>
      </c>
      <c r="K3046" s="19">
        <v>25.1</v>
      </c>
    </row>
    <row r="3047" spans="1:11" hidden="1" x14ac:dyDescent="0.35">
      <c r="A3047" t="s">
        <v>338</v>
      </c>
      <c r="B3047">
        <v>2016</v>
      </c>
      <c r="C3047" s="10">
        <v>42598</v>
      </c>
      <c r="D3047" t="s">
        <v>191</v>
      </c>
      <c r="E3047" t="s">
        <v>91</v>
      </c>
      <c r="F3047">
        <v>4</v>
      </c>
      <c r="G3047">
        <v>3</v>
      </c>
      <c r="H3047" t="s">
        <v>194</v>
      </c>
      <c r="I3047" t="s">
        <v>29</v>
      </c>
      <c r="J3047">
        <v>10004601723</v>
      </c>
      <c r="K3047" s="19">
        <v>29.1</v>
      </c>
    </row>
    <row r="3048" spans="1:11" hidden="1" x14ac:dyDescent="0.35">
      <c r="A3048" t="s">
        <v>338</v>
      </c>
      <c r="B3048">
        <v>2016</v>
      </c>
      <c r="C3048" s="10">
        <v>42598</v>
      </c>
      <c r="D3048" t="s">
        <v>191</v>
      </c>
      <c r="E3048" t="s">
        <v>91</v>
      </c>
      <c r="F3048">
        <v>4</v>
      </c>
      <c r="G3048">
        <v>4</v>
      </c>
      <c r="H3048" t="s">
        <v>183</v>
      </c>
      <c r="I3048" t="s">
        <v>33</v>
      </c>
      <c r="J3048">
        <v>10007212639</v>
      </c>
      <c r="K3048" s="19">
        <v>25.1</v>
      </c>
    </row>
    <row r="3049" spans="1:11" hidden="1" x14ac:dyDescent="0.35">
      <c r="A3049" t="s">
        <v>338</v>
      </c>
      <c r="B3049">
        <v>2016</v>
      </c>
      <c r="C3049" s="10">
        <v>42598</v>
      </c>
      <c r="D3049" t="s">
        <v>191</v>
      </c>
      <c r="E3049" t="s">
        <v>91</v>
      </c>
      <c r="F3049">
        <v>4</v>
      </c>
      <c r="G3049">
        <v>5</v>
      </c>
      <c r="H3049" t="s">
        <v>345</v>
      </c>
      <c r="I3049" t="s">
        <v>346</v>
      </c>
      <c r="J3049">
        <v>10007500407</v>
      </c>
      <c r="K3049" s="19">
        <v>23.1</v>
      </c>
    </row>
    <row r="3050" spans="1:11" hidden="1" x14ac:dyDescent="0.35">
      <c r="A3050" t="s">
        <v>338</v>
      </c>
      <c r="B3050">
        <v>2016</v>
      </c>
      <c r="C3050" s="10">
        <v>42598</v>
      </c>
      <c r="D3050" t="s">
        <v>191</v>
      </c>
      <c r="E3050" t="s">
        <v>91</v>
      </c>
      <c r="F3050">
        <v>4</v>
      </c>
      <c r="G3050">
        <v>6</v>
      </c>
      <c r="H3050" t="s">
        <v>195</v>
      </c>
      <c r="I3050" t="s">
        <v>31</v>
      </c>
      <c r="J3050">
        <v>10005964470</v>
      </c>
      <c r="K3050" s="19">
        <v>27.4</v>
      </c>
    </row>
    <row r="3051" spans="1:11" hidden="1" x14ac:dyDescent="0.35">
      <c r="A3051" t="s">
        <v>338</v>
      </c>
      <c r="B3051">
        <v>2016</v>
      </c>
      <c r="C3051" s="10">
        <v>42598</v>
      </c>
      <c r="D3051" t="s">
        <v>191</v>
      </c>
      <c r="E3051" t="s">
        <v>91</v>
      </c>
      <c r="F3051">
        <v>4</v>
      </c>
      <c r="G3051">
        <v>7</v>
      </c>
      <c r="H3051" t="s">
        <v>153</v>
      </c>
      <c r="I3051" t="s">
        <v>154</v>
      </c>
      <c r="J3051">
        <v>10004717719</v>
      </c>
      <c r="K3051" s="19">
        <v>27.7</v>
      </c>
    </row>
    <row r="3052" spans="1:11" hidden="1" x14ac:dyDescent="0.35">
      <c r="A3052" t="s">
        <v>338</v>
      </c>
      <c r="B3052">
        <v>2016</v>
      </c>
      <c r="C3052" s="10">
        <v>42598</v>
      </c>
      <c r="D3052" t="s">
        <v>191</v>
      </c>
      <c r="E3052" t="s">
        <v>117</v>
      </c>
      <c r="F3052">
        <v>1</v>
      </c>
      <c r="G3052">
        <v>1</v>
      </c>
      <c r="H3052" t="s">
        <v>196</v>
      </c>
      <c r="I3052" t="s">
        <v>52</v>
      </c>
      <c r="J3052">
        <v>10004868370</v>
      </c>
      <c r="K3052" s="19">
        <v>28.6</v>
      </c>
    </row>
    <row r="3053" spans="1:11" hidden="1" x14ac:dyDescent="0.35">
      <c r="A3053" t="s">
        <v>338</v>
      </c>
      <c r="B3053">
        <v>2016</v>
      </c>
      <c r="C3053" s="10">
        <v>42598</v>
      </c>
      <c r="D3053" t="s">
        <v>191</v>
      </c>
      <c r="E3053" t="s">
        <v>117</v>
      </c>
      <c r="F3053">
        <v>1</v>
      </c>
      <c r="G3053">
        <v>2</v>
      </c>
      <c r="H3053" t="s">
        <v>183</v>
      </c>
      <c r="I3053" t="s">
        <v>33</v>
      </c>
      <c r="J3053">
        <v>10007212639</v>
      </c>
      <c r="K3053" s="19">
        <v>25.1</v>
      </c>
    </row>
    <row r="3054" spans="1:11" hidden="1" x14ac:dyDescent="0.35">
      <c r="A3054" t="s">
        <v>338</v>
      </c>
      <c r="B3054">
        <v>2016</v>
      </c>
      <c r="C3054" s="10">
        <v>42598</v>
      </c>
      <c r="D3054" t="s">
        <v>191</v>
      </c>
      <c r="E3054" t="s">
        <v>117</v>
      </c>
      <c r="F3054">
        <v>1</v>
      </c>
      <c r="G3054">
        <v>3</v>
      </c>
      <c r="H3054" t="s">
        <v>219</v>
      </c>
      <c r="I3054" t="s">
        <v>23</v>
      </c>
      <c r="J3054">
        <v>10050887493</v>
      </c>
      <c r="K3054" s="19">
        <v>33</v>
      </c>
    </row>
    <row r="3055" spans="1:11" hidden="1" x14ac:dyDescent="0.35">
      <c r="A3055" t="s">
        <v>338</v>
      </c>
      <c r="B3055">
        <v>2016</v>
      </c>
      <c r="C3055" s="10">
        <v>42598</v>
      </c>
      <c r="D3055" t="s">
        <v>191</v>
      </c>
      <c r="E3055" t="s">
        <v>117</v>
      </c>
      <c r="F3055">
        <v>1</v>
      </c>
      <c r="G3055">
        <v>4</v>
      </c>
      <c r="H3055" t="s">
        <v>213</v>
      </c>
      <c r="I3055" t="s">
        <v>42</v>
      </c>
      <c r="J3055">
        <v>10006422895</v>
      </c>
      <c r="K3055" s="19">
        <v>25.2</v>
      </c>
    </row>
    <row r="3056" spans="1:11" hidden="1" x14ac:dyDescent="0.35">
      <c r="A3056" t="s">
        <v>338</v>
      </c>
      <c r="B3056">
        <v>2016</v>
      </c>
      <c r="C3056" s="10">
        <v>42598</v>
      </c>
      <c r="D3056" t="s">
        <v>191</v>
      </c>
      <c r="E3056" t="s">
        <v>117</v>
      </c>
      <c r="F3056">
        <v>2</v>
      </c>
      <c r="G3056">
        <v>1</v>
      </c>
      <c r="H3056" t="s">
        <v>218</v>
      </c>
      <c r="I3056" t="s">
        <v>46</v>
      </c>
      <c r="J3056">
        <v>10006902239</v>
      </c>
      <c r="K3056" s="19">
        <v>25.1</v>
      </c>
    </row>
    <row r="3057" spans="1:11" hidden="1" x14ac:dyDescent="0.35">
      <c r="A3057" t="s">
        <v>338</v>
      </c>
      <c r="B3057">
        <v>2016</v>
      </c>
      <c r="C3057" s="10">
        <v>42598</v>
      </c>
      <c r="D3057" t="s">
        <v>191</v>
      </c>
      <c r="E3057" t="s">
        <v>117</v>
      </c>
      <c r="F3057">
        <v>2</v>
      </c>
      <c r="G3057">
        <v>2</v>
      </c>
      <c r="H3057" t="s">
        <v>328</v>
      </c>
      <c r="I3057" t="s">
        <v>256</v>
      </c>
      <c r="J3057">
        <v>10007787464</v>
      </c>
      <c r="K3057" s="19">
        <v>24.8</v>
      </c>
    </row>
    <row r="3058" spans="1:11" hidden="1" x14ac:dyDescent="0.35">
      <c r="A3058" t="s">
        <v>338</v>
      </c>
      <c r="B3058">
        <v>2016</v>
      </c>
      <c r="C3058" s="10">
        <v>42598</v>
      </c>
      <c r="D3058" t="s">
        <v>191</v>
      </c>
      <c r="E3058" t="s">
        <v>117</v>
      </c>
      <c r="F3058">
        <v>2</v>
      </c>
      <c r="G3058">
        <v>3</v>
      </c>
      <c r="H3058" t="s">
        <v>342</v>
      </c>
      <c r="I3058" t="s">
        <v>343</v>
      </c>
      <c r="J3058">
        <v>10004601218</v>
      </c>
      <c r="K3058" s="19"/>
    </row>
    <row r="3059" spans="1:11" hidden="1" x14ac:dyDescent="0.35">
      <c r="A3059" t="s">
        <v>338</v>
      </c>
      <c r="B3059">
        <v>2016</v>
      </c>
      <c r="C3059" s="10">
        <v>42598</v>
      </c>
      <c r="D3059" t="s">
        <v>191</v>
      </c>
      <c r="E3059" t="s">
        <v>117</v>
      </c>
      <c r="F3059">
        <v>2</v>
      </c>
      <c r="G3059">
        <v>4</v>
      </c>
      <c r="H3059" t="s">
        <v>287</v>
      </c>
      <c r="I3059" t="s">
        <v>31</v>
      </c>
      <c r="J3059">
        <v>10003349716</v>
      </c>
      <c r="K3059" s="19">
        <v>31.3</v>
      </c>
    </row>
    <row r="3060" spans="1:11" hidden="1" x14ac:dyDescent="0.35">
      <c r="A3060" t="s">
        <v>338</v>
      </c>
      <c r="B3060">
        <v>2016</v>
      </c>
      <c r="C3060" s="10">
        <v>42598</v>
      </c>
      <c r="D3060" t="s">
        <v>191</v>
      </c>
      <c r="E3060" t="s">
        <v>117</v>
      </c>
      <c r="F3060">
        <v>2</v>
      </c>
      <c r="G3060">
        <v>5</v>
      </c>
      <c r="H3060" t="s">
        <v>153</v>
      </c>
      <c r="I3060" t="s">
        <v>154</v>
      </c>
      <c r="J3060">
        <v>10004717719</v>
      </c>
      <c r="K3060" s="19">
        <v>27.7</v>
      </c>
    </row>
    <row r="3061" spans="1:11" hidden="1" x14ac:dyDescent="0.35">
      <c r="A3061" t="s">
        <v>338</v>
      </c>
      <c r="B3061">
        <v>2016</v>
      </c>
      <c r="C3061" s="10">
        <v>42598</v>
      </c>
      <c r="D3061" t="s">
        <v>191</v>
      </c>
      <c r="E3061" t="s">
        <v>117</v>
      </c>
      <c r="F3061">
        <v>3</v>
      </c>
      <c r="G3061">
        <v>1</v>
      </c>
      <c r="H3061" t="s">
        <v>294</v>
      </c>
      <c r="I3061" t="s">
        <v>27</v>
      </c>
      <c r="J3061">
        <v>10003011125</v>
      </c>
      <c r="K3061" s="19">
        <v>31.8</v>
      </c>
    </row>
    <row r="3062" spans="1:11" hidden="1" x14ac:dyDescent="0.35">
      <c r="A3062" t="s">
        <v>338</v>
      </c>
      <c r="B3062">
        <v>2016</v>
      </c>
      <c r="C3062" s="10">
        <v>42598</v>
      </c>
      <c r="D3062" t="s">
        <v>191</v>
      </c>
      <c r="E3062" t="s">
        <v>117</v>
      </c>
      <c r="F3062">
        <v>3</v>
      </c>
      <c r="G3062">
        <v>2</v>
      </c>
      <c r="H3062" t="s">
        <v>195</v>
      </c>
      <c r="I3062" t="s">
        <v>31</v>
      </c>
      <c r="J3062">
        <v>10005964470</v>
      </c>
      <c r="K3062" s="19">
        <v>27.4</v>
      </c>
    </row>
    <row r="3063" spans="1:11" hidden="1" x14ac:dyDescent="0.35">
      <c r="A3063" t="s">
        <v>338</v>
      </c>
      <c r="B3063">
        <v>2016</v>
      </c>
      <c r="C3063" s="10">
        <v>42598</v>
      </c>
      <c r="D3063" t="s">
        <v>191</v>
      </c>
      <c r="E3063" t="s">
        <v>117</v>
      </c>
      <c r="F3063">
        <v>3</v>
      </c>
      <c r="G3063">
        <v>3</v>
      </c>
      <c r="H3063" t="s">
        <v>220</v>
      </c>
      <c r="I3063" t="s">
        <v>35</v>
      </c>
      <c r="J3063">
        <v>10005782695</v>
      </c>
      <c r="K3063" s="19">
        <v>27.1</v>
      </c>
    </row>
    <row r="3064" spans="1:11" hidden="1" x14ac:dyDescent="0.35">
      <c r="A3064" t="s">
        <v>338</v>
      </c>
      <c r="B3064">
        <v>2016</v>
      </c>
      <c r="C3064" s="10">
        <v>42598</v>
      </c>
      <c r="D3064" t="s">
        <v>191</v>
      </c>
      <c r="E3064" t="s">
        <v>117</v>
      </c>
      <c r="F3064">
        <v>3</v>
      </c>
      <c r="G3064">
        <v>4</v>
      </c>
      <c r="H3064" t="s">
        <v>344</v>
      </c>
      <c r="I3064" t="s">
        <v>154</v>
      </c>
      <c r="J3064">
        <v>10005511301</v>
      </c>
      <c r="K3064" s="19">
        <v>27.5</v>
      </c>
    </row>
    <row r="3065" spans="1:11" hidden="1" x14ac:dyDescent="0.35">
      <c r="A3065" t="s">
        <v>338</v>
      </c>
      <c r="B3065">
        <v>2016</v>
      </c>
      <c r="C3065" s="10">
        <v>42598</v>
      </c>
      <c r="D3065" t="s">
        <v>191</v>
      </c>
      <c r="E3065" t="s">
        <v>117</v>
      </c>
      <c r="F3065">
        <v>3</v>
      </c>
      <c r="G3065">
        <v>5</v>
      </c>
      <c r="H3065" t="s">
        <v>265</v>
      </c>
      <c r="I3065" t="s">
        <v>102</v>
      </c>
      <c r="J3065">
        <v>10009009462</v>
      </c>
      <c r="K3065" s="19">
        <v>21.1</v>
      </c>
    </row>
    <row r="3066" spans="1:11" hidden="1" x14ac:dyDescent="0.35">
      <c r="A3066" t="s">
        <v>338</v>
      </c>
      <c r="B3066">
        <v>2016</v>
      </c>
      <c r="C3066" s="10">
        <v>42598</v>
      </c>
      <c r="D3066" t="s">
        <v>191</v>
      </c>
      <c r="E3066" t="s">
        <v>117</v>
      </c>
      <c r="F3066">
        <v>4</v>
      </c>
      <c r="G3066">
        <v>1</v>
      </c>
      <c r="H3066" t="s">
        <v>340</v>
      </c>
      <c r="I3066" t="s">
        <v>142</v>
      </c>
      <c r="J3066">
        <v>10004633247</v>
      </c>
      <c r="K3066" s="19">
        <v>28.4</v>
      </c>
    </row>
    <row r="3067" spans="1:11" hidden="1" x14ac:dyDescent="0.35">
      <c r="A3067" t="s">
        <v>338</v>
      </c>
      <c r="B3067">
        <v>2016</v>
      </c>
      <c r="C3067" s="10">
        <v>42598</v>
      </c>
      <c r="D3067" t="s">
        <v>191</v>
      </c>
      <c r="E3067" t="s">
        <v>117</v>
      </c>
      <c r="F3067">
        <v>4</v>
      </c>
      <c r="G3067">
        <v>2</v>
      </c>
      <c r="H3067" t="s">
        <v>197</v>
      </c>
      <c r="I3067" t="s">
        <v>198</v>
      </c>
      <c r="J3067">
        <v>10003100142</v>
      </c>
      <c r="K3067" s="19">
        <v>30.4</v>
      </c>
    </row>
    <row r="3068" spans="1:11" hidden="1" x14ac:dyDescent="0.35">
      <c r="A3068" t="s">
        <v>338</v>
      </c>
      <c r="B3068">
        <v>2016</v>
      </c>
      <c r="C3068" s="10">
        <v>42598</v>
      </c>
      <c r="D3068" t="s">
        <v>191</v>
      </c>
      <c r="E3068" t="s">
        <v>117</v>
      </c>
      <c r="F3068">
        <v>4</v>
      </c>
      <c r="G3068">
        <v>3</v>
      </c>
      <c r="H3068" t="s">
        <v>345</v>
      </c>
      <c r="I3068" t="s">
        <v>346</v>
      </c>
      <c r="J3068">
        <v>10007500407</v>
      </c>
      <c r="K3068" s="19">
        <v>23.1</v>
      </c>
    </row>
    <row r="3069" spans="1:11" hidden="1" x14ac:dyDescent="0.35">
      <c r="A3069" t="s">
        <v>338</v>
      </c>
      <c r="B3069">
        <v>2016</v>
      </c>
      <c r="C3069" s="10">
        <v>42598</v>
      </c>
      <c r="D3069" t="s">
        <v>191</v>
      </c>
      <c r="E3069" t="s">
        <v>117</v>
      </c>
      <c r="F3069">
        <v>4</v>
      </c>
      <c r="G3069">
        <v>4</v>
      </c>
      <c r="H3069" t="s">
        <v>194</v>
      </c>
      <c r="I3069" t="s">
        <v>29</v>
      </c>
      <c r="J3069">
        <v>10004601723</v>
      </c>
      <c r="K3069" s="19">
        <v>29.1</v>
      </c>
    </row>
    <row r="3070" spans="1:11" hidden="1" x14ac:dyDescent="0.35">
      <c r="A3070" t="s">
        <v>338</v>
      </c>
      <c r="B3070">
        <v>2016</v>
      </c>
      <c r="C3070" s="10">
        <v>42598</v>
      </c>
      <c r="D3070" t="s">
        <v>191</v>
      </c>
      <c r="E3070" t="s">
        <v>117</v>
      </c>
      <c r="F3070">
        <v>4</v>
      </c>
      <c r="G3070">
        <v>5</v>
      </c>
      <c r="H3070" t="s">
        <v>303</v>
      </c>
      <c r="I3070" t="s">
        <v>113</v>
      </c>
      <c r="J3070">
        <v>10006898296</v>
      </c>
      <c r="K3070" s="19">
        <v>24</v>
      </c>
    </row>
    <row r="3071" spans="1:11" hidden="1" x14ac:dyDescent="0.35">
      <c r="A3071" t="s">
        <v>338</v>
      </c>
      <c r="B3071">
        <v>2016</v>
      </c>
      <c r="C3071" s="10">
        <v>42598</v>
      </c>
      <c r="D3071" t="s">
        <v>191</v>
      </c>
      <c r="E3071" t="s">
        <v>119</v>
      </c>
      <c r="F3071">
        <v>1</v>
      </c>
      <c r="G3071">
        <v>1</v>
      </c>
      <c r="H3071" t="s">
        <v>192</v>
      </c>
      <c r="I3071" t="s">
        <v>113</v>
      </c>
      <c r="J3071">
        <v>10004599194</v>
      </c>
      <c r="K3071" s="19">
        <v>28.4</v>
      </c>
    </row>
    <row r="3072" spans="1:11" hidden="1" x14ac:dyDescent="0.35">
      <c r="A3072" t="s">
        <v>338</v>
      </c>
      <c r="B3072">
        <v>2016</v>
      </c>
      <c r="C3072" s="10">
        <v>42598</v>
      </c>
      <c r="D3072" t="s">
        <v>191</v>
      </c>
      <c r="E3072" t="s">
        <v>119</v>
      </c>
      <c r="F3072">
        <v>1</v>
      </c>
      <c r="G3072">
        <v>2</v>
      </c>
      <c r="H3072" t="s">
        <v>200</v>
      </c>
      <c r="I3072" t="s">
        <v>23</v>
      </c>
      <c r="J3072">
        <v>10006900421</v>
      </c>
      <c r="K3072" s="19">
        <v>23.7</v>
      </c>
    </row>
    <row r="3073" spans="1:11" hidden="1" x14ac:dyDescent="0.35">
      <c r="A3073" t="s">
        <v>338</v>
      </c>
      <c r="B3073">
        <v>2016</v>
      </c>
      <c r="C3073" s="10">
        <v>42598</v>
      </c>
      <c r="D3073" t="s">
        <v>191</v>
      </c>
      <c r="E3073" t="s">
        <v>119</v>
      </c>
      <c r="F3073">
        <v>1</v>
      </c>
      <c r="G3073">
        <v>3</v>
      </c>
      <c r="H3073" t="s">
        <v>196</v>
      </c>
      <c r="I3073" t="s">
        <v>52</v>
      </c>
      <c r="J3073">
        <v>10004868370</v>
      </c>
      <c r="K3073" s="19">
        <v>28.6</v>
      </c>
    </row>
    <row r="3074" spans="1:11" hidden="1" x14ac:dyDescent="0.35">
      <c r="A3074" t="s">
        <v>338</v>
      </c>
      <c r="B3074">
        <v>2016</v>
      </c>
      <c r="C3074" s="10">
        <v>42598</v>
      </c>
      <c r="D3074" t="s">
        <v>191</v>
      </c>
      <c r="E3074" t="s">
        <v>119</v>
      </c>
      <c r="F3074">
        <v>1</v>
      </c>
      <c r="G3074">
        <v>4</v>
      </c>
      <c r="H3074" t="s">
        <v>106</v>
      </c>
      <c r="I3074" t="s">
        <v>102</v>
      </c>
      <c r="J3074">
        <v>10006894559</v>
      </c>
      <c r="K3074" s="19">
        <v>24</v>
      </c>
    </row>
    <row r="3075" spans="1:11" hidden="1" x14ac:dyDescent="0.35">
      <c r="A3075" t="s">
        <v>338</v>
      </c>
      <c r="B3075">
        <v>2016</v>
      </c>
      <c r="C3075" s="10">
        <v>42598</v>
      </c>
      <c r="D3075" t="s">
        <v>191</v>
      </c>
      <c r="E3075" t="s">
        <v>119</v>
      </c>
      <c r="F3075">
        <v>1</v>
      </c>
      <c r="G3075">
        <v>5</v>
      </c>
      <c r="H3075" t="s">
        <v>340</v>
      </c>
      <c r="I3075" t="s">
        <v>142</v>
      </c>
      <c r="J3075">
        <v>10004633247</v>
      </c>
      <c r="K3075" s="19">
        <v>28.4</v>
      </c>
    </row>
    <row r="3076" spans="1:11" hidden="1" x14ac:dyDescent="0.35">
      <c r="A3076" t="s">
        <v>338</v>
      </c>
      <c r="B3076">
        <v>2016</v>
      </c>
      <c r="C3076" s="10">
        <v>42598</v>
      </c>
      <c r="D3076" t="s">
        <v>191</v>
      </c>
      <c r="E3076" t="s">
        <v>119</v>
      </c>
      <c r="F3076">
        <v>1</v>
      </c>
      <c r="G3076">
        <v>6</v>
      </c>
      <c r="H3076" t="s">
        <v>339</v>
      </c>
      <c r="I3076" t="s">
        <v>27</v>
      </c>
      <c r="J3076">
        <v>10004618796</v>
      </c>
      <c r="K3076" s="19">
        <v>29</v>
      </c>
    </row>
    <row r="3077" spans="1:11" hidden="1" x14ac:dyDescent="0.35">
      <c r="A3077" t="s">
        <v>338</v>
      </c>
      <c r="B3077">
        <v>2016</v>
      </c>
      <c r="C3077" s="10">
        <v>42598</v>
      </c>
      <c r="D3077" t="s">
        <v>191</v>
      </c>
      <c r="E3077" t="s">
        <v>119</v>
      </c>
      <c r="F3077">
        <v>2</v>
      </c>
      <c r="G3077">
        <v>1</v>
      </c>
      <c r="H3077" t="s">
        <v>68</v>
      </c>
      <c r="I3077" t="s">
        <v>29</v>
      </c>
      <c r="J3077">
        <v>10006379247</v>
      </c>
      <c r="K3077" s="19">
        <v>26.4</v>
      </c>
    </row>
    <row r="3078" spans="1:11" hidden="1" x14ac:dyDescent="0.35">
      <c r="A3078" t="s">
        <v>338</v>
      </c>
      <c r="B3078">
        <v>2016</v>
      </c>
      <c r="C3078" s="10">
        <v>42598</v>
      </c>
      <c r="D3078" t="s">
        <v>191</v>
      </c>
      <c r="E3078" t="s">
        <v>119</v>
      </c>
      <c r="F3078">
        <v>2</v>
      </c>
      <c r="G3078">
        <v>2</v>
      </c>
      <c r="H3078" t="s">
        <v>341</v>
      </c>
      <c r="I3078" t="s">
        <v>46</v>
      </c>
      <c r="J3078">
        <v>10002260888</v>
      </c>
      <c r="K3078" s="19">
        <v>34.700000000000003</v>
      </c>
    </row>
    <row r="3079" spans="1:11" hidden="1" x14ac:dyDescent="0.35">
      <c r="A3079" t="s">
        <v>338</v>
      </c>
      <c r="B3079">
        <v>2016</v>
      </c>
      <c r="C3079" s="10">
        <v>42598</v>
      </c>
      <c r="D3079" t="s">
        <v>191</v>
      </c>
      <c r="E3079" t="s">
        <v>119</v>
      </c>
      <c r="F3079">
        <v>2</v>
      </c>
      <c r="G3079">
        <v>3</v>
      </c>
      <c r="H3079" t="s">
        <v>314</v>
      </c>
      <c r="I3079" t="s">
        <v>44</v>
      </c>
      <c r="J3079">
        <v>10006904360</v>
      </c>
      <c r="K3079" s="19">
        <v>25.1</v>
      </c>
    </row>
    <row r="3080" spans="1:11" hidden="1" x14ac:dyDescent="0.35">
      <c r="A3080" t="s">
        <v>338</v>
      </c>
      <c r="B3080">
        <v>2016</v>
      </c>
      <c r="C3080" s="10">
        <v>42598</v>
      </c>
      <c r="D3080" t="s">
        <v>191</v>
      </c>
      <c r="E3080" t="s">
        <v>119</v>
      </c>
      <c r="F3080">
        <v>2</v>
      </c>
      <c r="G3080">
        <v>4</v>
      </c>
      <c r="H3080" t="s">
        <v>218</v>
      </c>
      <c r="I3080" t="s">
        <v>46</v>
      </c>
      <c r="J3080">
        <v>10006902239</v>
      </c>
      <c r="K3080" s="19">
        <v>25.1</v>
      </c>
    </row>
    <row r="3081" spans="1:11" hidden="1" x14ac:dyDescent="0.35">
      <c r="A3081" t="s">
        <v>338</v>
      </c>
      <c r="B3081">
        <v>2016</v>
      </c>
      <c r="C3081" s="10">
        <v>42598</v>
      </c>
      <c r="D3081" t="s">
        <v>191</v>
      </c>
      <c r="E3081" t="s">
        <v>119</v>
      </c>
      <c r="F3081">
        <v>2</v>
      </c>
      <c r="G3081">
        <v>5</v>
      </c>
      <c r="H3081" t="s">
        <v>294</v>
      </c>
      <c r="I3081" t="s">
        <v>27</v>
      </c>
      <c r="J3081">
        <v>10003011125</v>
      </c>
      <c r="K3081" s="19">
        <v>31.8</v>
      </c>
    </row>
    <row r="3082" spans="1:11" hidden="1" x14ac:dyDescent="0.35">
      <c r="A3082" t="s">
        <v>338</v>
      </c>
      <c r="B3082">
        <v>2016</v>
      </c>
      <c r="C3082" s="10">
        <v>42598</v>
      </c>
      <c r="D3082" t="s">
        <v>191</v>
      </c>
      <c r="E3082" t="s">
        <v>119</v>
      </c>
      <c r="F3082">
        <v>2</v>
      </c>
      <c r="G3082">
        <v>6</v>
      </c>
      <c r="H3082" t="s">
        <v>129</v>
      </c>
      <c r="I3082" t="s">
        <v>35</v>
      </c>
      <c r="J3082">
        <v>10006184742</v>
      </c>
      <c r="K3082" s="19">
        <v>25.1</v>
      </c>
    </row>
    <row r="3083" spans="1:11" hidden="1" x14ac:dyDescent="0.35">
      <c r="A3083" t="s">
        <v>338</v>
      </c>
      <c r="B3083">
        <v>2016</v>
      </c>
      <c r="C3083" s="10">
        <v>42598</v>
      </c>
      <c r="D3083" t="s">
        <v>191</v>
      </c>
      <c r="E3083" t="s">
        <v>121</v>
      </c>
      <c r="F3083">
        <v>1</v>
      </c>
      <c r="G3083">
        <v>1</v>
      </c>
      <c r="H3083" t="s">
        <v>192</v>
      </c>
      <c r="I3083" t="s">
        <v>113</v>
      </c>
      <c r="J3083">
        <v>10004599194</v>
      </c>
      <c r="K3083" s="19">
        <v>28.4</v>
      </c>
    </row>
    <row r="3084" spans="1:11" hidden="1" x14ac:dyDescent="0.35">
      <c r="A3084" t="s">
        <v>338</v>
      </c>
      <c r="B3084">
        <v>2016</v>
      </c>
      <c r="C3084" s="10">
        <v>42598</v>
      </c>
      <c r="D3084" t="s">
        <v>191</v>
      </c>
      <c r="E3084" t="s">
        <v>121</v>
      </c>
      <c r="F3084">
        <v>1</v>
      </c>
      <c r="G3084">
        <v>2</v>
      </c>
      <c r="H3084" t="s">
        <v>200</v>
      </c>
      <c r="I3084" t="s">
        <v>23</v>
      </c>
      <c r="J3084">
        <v>10006900421</v>
      </c>
      <c r="K3084" s="19">
        <v>23.7</v>
      </c>
    </row>
    <row r="3085" spans="1:11" hidden="1" x14ac:dyDescent="0.35">
      <c r="A3085" t="s">
        <v>338</v>
      </c>
      <c r="B3085">
        <v>2016</v>
      </c>
      <c r="C3085" s="10">
        <v>42598</v>
      </c>
      <c r="D3085" t="s">
        <v>191</v>
      </c>
      <c r="E3085" t="s">
        <v>121</v>
      </c>
      <c r="F3085">
        <v>1</v>
      </c>
      <c r="G3085">
        <v>3</v>
      </c>
      <c r="H3085" t="s">
        <v>196</v>
      </c>
      <c r="I3085" t="s">
        <v>52</v>
      </c>
      <c r="J3085">
        <v>10004868370</v>
      </c>
      <c r="K3085" s="19">
        <v>28.6</v>
      </c>
    </row>
    <row r="3086" spans="1:11" hidden="1" x14ac:dyDescent="0.35">
      <c r="A3086" t="s">
        <v>338</v>
      </c>
      <c r="B3086">
        <v>2016</v>
      </c>
      <c r="C3086" s="10">
        <v>42598</v>
      </c>
      <c r="D3086" t="s">
        <v>191</v>
      </c>
      <c r="E3086" t="s">
        <v>121</v>
      </c>
      <c r="F3086">
        <v>1</v>
      </c>
      <c r="G3086">
        <v>4</v>
      </c>
      <c r="H3086" t="s">
        <v>68</v>
      </c>
      <c r="I3086" t="s">
        <v>29</v>
      </c>
      <c r="J3086">
        <v>10006379247</v>
      </c>
      <c r="K3086" s="19">
        <v>26.4</v>
      </c>
    </row>
    <row r="3087" spans="1:11" hidden="1" x14ac:dyDescent="0.35">
      <c r="A3087" t="s">
        <v>338</v>
      </c>
      <c r="B3087">
        <v>2016</v>
      </c>
      <c r="C3087" s="10">
        <v>42598</v>
      </c>
      <c r="D3087" t="s">
        <v>191</v>
      </c>
      <c r="E3087" t="s">
        <v>121</v>
      </c>
      <c r="F3087">
        <v>1</v>
      </c>
      <c r="G3087">
        <v>5</v>
      </c>
      <c r="H3087" t="s">
        <v>314</v>
      </c>
      <c r="I3087" t="s">
        <v>44</v>
      </c>
      <c r="J3087">
        <v>10006904360</v>
      </c>
      <c r="K3087" s="19">
        <v>25.1</v>
      </c>
    </row>
    <row r="3088" spans="1:11" hidden="1" x14ac:dyDescent="0.35">
      <c r="A3088" t="s">
        <v>338</v>
      </c>
      <c r="B3088">
        <v>2016</v>
      </c>
      <c r="C3088" s="10">
        <v>42598</v>
      </c>
      <c r="D3088" t="s">
        <v>191</v>
      </c>
      <c r="E3088" t="s">
        <v>121</v>
      </c>
      <c r="F3088">
        <v>1</v>
      </c>
      <c r="G3088">
        <v>6</v>
      </c>
      <c r="H3088" t="s">
        <v>341</v>
      </c>
      <c r="I3088" t="s">
        <v>46</v>
      </c>
      <c r="J3088">
        <v>10002260888</v>
      </c>
      <c r="K3088" s="19">
        <v>34.700000000000003</v>
      </c>
    </row>
    <row r="3089" spans="1:11" hidden="1" x14ac:dyDescent="0.35">
      <c r="A3089" t="s">
        <v>338</v>
      </c>
      <c r="B3089">
        <v>2016</v>
      </c>
      <c r="C3089" s="10">
        <v>42598</v>
      </c>
      <c r="D3089" t="s">
        <v>191</v>
      </c>
      <c r="E3089" t="s">
        <v>121</v>
      </c>
      <c r="F3089">
        <v>2</v>
      </c>
      <c r="G3089">
        <v>1</v>
      </c>
      <c r="H3089" t="s">
        <v>129</v>
      </c>
      <c r="I3089" t="s">
        <v>35</v>
      </c>
      <c r="J3089">
        <v>10006184742</v>
      </c>
      <c r="K3089" s="19">
        <v>25.1</v>
      </c>
    </row>
    <row r="3090" spans="1:11" hidden="1" x14ac:dyDescent="0.35">
      <c r="A3090" t="s">
        <v>338</v>
      </c>
      <c r="B3090">
        <v>2016</v>
      </c>
      <c r="C3090" s="10">
        <v>42598</v>
      </c>
      <c r="D3090" t="s">
        <v>191</v>
      </c>
      <c r="E3090" t="s">
        <v>121</v>
      </c>
      <c r="F3090">
        <v>2</v>
      </c>
      <c r="G3090">
        <v>2</v>
      </c>
      <c r="H3090" t="s">
        <v>339</v>
      </c>
      <c r="I3090" t="s">
        <v>27</v>
      </c>
      <c r="J3090">
        <v>10004618796</v>
      </c>
      <c r="K3090" s="19">
        <v>29</v>
      </c>
    </row>
    <row r="3091" spans="1:11" hidden="1" x14ac:dyDescent="0.35">
      <c r="A3091" t="s">
        <v>338</v>
      </c>
      <c r="B3091">
        <v>2016</v>
      </c>
      <c r="C3091" s="10">
        <v>42598</v>
      </c>
      <c r="D3091" t="s">
        <v>191</v>
      </c>
      <c r="E3091" t="s">
        <v>121</v>
      </c>
      <c r="F3091">
        <v>2</v>
      </c>
      <c r="G3091">
        <v>3</v>
      </c>
      <c r="H3091" t="s">
        <v>218</v>
      </c>
      <c r="I3091" t="s">
        <v>46</v>
      </c>
      <c r="J3091">
        <v>10006902239</v>
      </c>
      <c r="K3091" s="19">
        <v>25.1</v>
      </c>
    </row>
    <row r="3092" spans="1:11" hidden="1" x14ac:dyDescent="0.35">
      <c r="A3092" t="s">
        <v>338</v>
      </c>
      <c r="B3092">
        <v>2016</v>
      </c>
      <c r="C3092" s="10">
        <v>42598</v>
      </c>
      <c r="D3092" t="s">
        <v>191</v>
      </c>
      <c r="E3092" t="s">
        <v>121</v>
      </c>
      <c r="F3092">
        <v>2</v>
      </c>
      <c r="G3092">
        <v>4</v>
      </c>
      <c r="H3092" t="s">
        <v>106</v>
      </c>
      <c r="I3092" t="s">
        <v>102</v>
      </c>
      <c r="J3092">
        <v>10006894559</v>
      </c>
      <c r="K3092" s="19">
        <v>24</v>
      </c>
    </row>
    <row r="3093" spans="1:11" hidden="1" x14ac:dyDescent="0.35">
      <c r="A3093" t="s">
        <v>338</v>
      </c>
      <c r="B3093">
        <v>2016</v>
      </c>
      <c r="C3093" s="10">
        <v>42598</v>
      </c>
      <c r="D3093" t="s">
        <v>191</v>
      </c>
      <c r="E3093" t="s">
        <v>121</v>
      </c>
      <c r="F3093">
        <v>2</v>
      </c>
      <c r="G3093">
        <v>5</v>
      </c>
      <c r="H3093" t="s">
        <v>294</v>
      </c>
      <c r="I3093" t="s">
        <v>27</v>
      </c>
      <c r="J3093">
        <v>10003011125</v>
      </c>
      <c r="K3093" s="19">
        <v>31.8</v>
      </c>
    </row>
    <row r="3094" spans="1:11" hidden="1" x14ac:dyDescent="0.35">
      <c r="A3094" t="s">
        <v>338</v>
      </c>
      <c r="B3094">
        <v>2016</v>
      </c>
      <c r="C3094" s="10">
        <v>42598</v>
      </c>
      <c r="D3094" t="s">
        <v>191</v>
      </c>
      <c r="E3094" t="s">
        <v>121</v>
      </c>
      <c r="F3094">
        <v>2</v>
      </c>
      <c r="G3094">
        <v>6</v>
      </c>
      <c r="H3094" t="s">
        <v>340</v>
      </c>
      <c r="I3094" t="s">
        <v>142</v>
      </c>
      <c r="J3094">
        <v>10004633247</v>
      </c>
      <c r="K3094" s="19">
        <v>28.4</v>
      </c>
    </row>
    <row r="3095" spans="1:11" hidden="1" x14ac:dyDescent="0.35">
      <c r="A3095" t="s">
        <v>288</v>
      </c>
      <c r="B3095">
        <v>2016</v>
      </c>
      <c r="C3095" s="10">
        <v>42435</v>
      </c>
      <c r="D3095" t="s">
        <v>20</v>
      </c>
      <c r="E3095" t="s">
        <v>91</v>
      </c>
      <c r="F3095">
        <v>1</v>
      </c>
      <c r="G3095">
        <v>1</v>
      </c>
      <c r="H3095" t="s">
        <v>129</v>
      </c>
      <c r="I3095" t="s">
        <v>35</v>
      </c>
      <c r="J3095">
        <v>10006184742</v>
      </c>
      <c r="K3095" s="19">
        <v>24.6</v>
      </c>
    </row>
    <row r="3096" spans="1:11" hidden="1" x14ac:dyDescent="0.35">
      <c r="A3096" t="s">
        <v>288</v>
      </c>
      <c r="B3096">
        <v>2016</v>
      </c>
      <c r="C3096" s="10">
        <v>42435</v>
      </c>
      <c r="D3096" t="s">
        <v>20</v>
      </c>
      <c r="E3096" t="s">
        <v>91</v>
      </c>
      <c r="F3096">
        <v>1</v>
      </c>
      <c r="G3096">
        <v>2</v>
      </c>
      <c r="H3096" t="s">
        <v>328</v>
      </c>
      <c r="I3096" t="s">
        <v>256</v>
      </c>
      <c r="J3096">
        <v>10007787464</v>
      </c>
      <c r="K3096" s="19">
        <v>24.4</v>
      </c>
    </row>
    <row r="3097" spans="1:11" hidden="1" x14ac:dyDescent="0.35">
      <c r="A3097" t="s">
        <v>288</v>
      </c>
      <c r="B3097">
        <v>2016</v>
      </c>
      <c r="C3097" s="10">
        <v>42435</v>
      </c>
      <c r="D3097" t="s">
        <v>20</v>
      </c>
      <c r="E3097" t="s">
        <v>91</v>
      </c>
      <c r="F3097">
        <v>1</v>
      </c>
      <c r="G3097">
        <v>3</v>
      </c>
      <c r="H3097" t="s">
        <v>347</v>
      </c>
      <c r="I3097" t="s">
        <v>348</v>
      </c>
      <c r="J3097">
        <v>10004722668</v>
      </c>
      <c r="K3097" s="19">
        <v>30.3</v>
      </c>
    </row>
    <row r="3098" spans="1:11" hidden="1" x14ac:dyDescent="0.35">
      <c r="A3098" t="s">
        <v>288</v>
      </c>
      <c r="B3098">
        <v>2016</v>
      </c>
      <c r="C3098" s="10">
        <v>42435</v>
      </c>
      <c r="D3098" t="s">
        <v>20</v>
      </c>
      <c r="E3098" t="s">
        <v>91</v>
      </c>
      <c r="F3098">
        <v>1</v>
      </c>
      <c r="G3098">
        <v>4</v>
      </c>
      <c r="H3098" t="s">
        <v>327</v>
      </c>
      <c r="I3098" t="s">
        <v>198</v>
      </c>
      <c r="J3098">
        <v>10007271546</v>
      </c>
      <c r="K3098" s="19">
        <v>22.9</v>
      </c>
    </row>
    <row r="3099" spans="1:11" hidden="1" x14ac:dyDescent="0.35">
      <c r="A3099" t="s">
        <v>288</v>
      </c>
      <c r="B3099">
        <v>2016</v>
      </c>
      <c r="C3099" s="10">
        <v>42435</v>
      </c>
      <c r="D3099" t="s">
        <v>20</v>
      </c>
      <c r="E3099" t="s">
        <v>91</v>
      </c>
      <c r="F3099">
        <v>1</v>
      </c>
      <c r="G3099">
        <v>5</v>
      </c>
      <c r="H3099" t="s">
        <v>153</v>
      </c>
      <c r="I3099" t="s">
        <v>154</v>
      </c>
      <c r="J3099">
        <v>10004717719</v>
      </c>
      <c r="K3099" s="19">
        <v>27.2</v>
      </c>
    </row>
    <row r="3100" spans="1:11" hidden="1" x14ac:dyDescent="0.35">
      <c r="A3100" t="s">
        <v>288</v>
      </c>
      <c r="B3100">
        <v>2016</v>
      </c>
      <c r="C3100" s="10">
        <v>42435</v>
      </c>
      <c r="D3100" t="s">
        <v>20</v>
      </c>
      <c r="E3100" t="s">
        <v>91</v>
      </c>
      <c r="F3100">
        <v>1</v>
      </c>
      <c r="G3100">
        <v>6</v>
      </c>
      <c r="H3100" t="s">
        <v>294</v>
      </c>
      <c r="I3100" t="s">
        <v>27</v>
      </c>
      <c r="J3100">
        <v>10003011125</v>
      </c>
      <c r="K3100" s="19">
        <v>31.4</v>
      </c>
    </row>
    <row r="3101" spans="1:11" hidden="1" x14ac:dyDescent="0.35">
      <c r="A3101" t="s">
        <v>288</v>
      </c>
      <c r="B3101">
        <v>2016</v>
      </c>
      <c r="C3101" s="10">
        <v>42435</v>
      </c>
      <c r="D3101" t="s">
        <v>20</v>
      </c>
      <c r="E3101" t="s">
        <v>91</v>
      </c>
      <c r="F3101">
        <v>2</v>
      </c>
      <c r="G3101">
        <v>1</v>
      </c>
      <c r="H3101" t="s">
        <v>195</v>
      </c>
      <c r="I3101" t="s">
        <v>31</v>
      </c>
      <c r="J3101">
        <v>10005964470</v>
      </c>
      <c r="K3101" s="19">
        <v>27</v>
      </c>
    </row>
    <row r="3102" spans="1:11" hidden="1" x14ac:dyDescent="0.35">
      <c r="A3102" t="s">
        <v>288</v>
      </c>
      <c r="B3102">
        <v>2016</v>
      </c>
      <c r="C3102" s="10">
        <v>42435</v>
      </c>
      <c r="D3102" t="s">
        <v>20</v>
      </c>
      <c r="E3102" t="s">
        <v>91</v>
      </c>
      <c r="F3102">
        <v>2</v>
      </c>
      <c r="G3102">
        <v>2</v>
      </c>
      <c r="H3102" t="s">
        <v>220</v>
      </c>
      <c r="I3102" t="s">
        <v>35</v>
      </c>
      <c r="J3102">
        <v>10005782695</v>
      </c>
      <c r="K3102" s="19">
        <v>26.7</v>
      </c>
    </row>
    <row r="3103" spans="1:11" hidden="1" x14ac:dyDescent="0.35">
      <c r="A3103" t="s">
        <v>288</v>
      </c>
      <c r="B3103">
        <v>2016</v>
      </c>
      <c r="C3103" s="10">
        <v>42435</v>
      </c>
      <c r="D3103" t="s">
        <v>20</v>
      </c>
      <c r="E3103" t="s">
        <v>91</v>
      </c>
      <c r="F3103">
        <v>2</v>
      </c>
      <c r="G3103">
        <v>3</v>
      </c>
      <c r="H3103" t="s">
        <v>183</v>
      </c>
      <c r="I3103" t="s">
        <v>33</v>
      </c>
      <c r="J3103">
        <v>10007212639</v>
      </c>
      <c r="K3103" s="19">
        <v>24.7</v>
      </c>
    </row>
    <row r="3104" spans="1:11" hidden="1" x14ac:dyDescent="0.35">
      <c r="A3104" t="s">
        <v>288</v>
      </c>
      <c r="B3104">
        <v>2016</v>
      </c>
      <c r="C3104" s="10">
        <v>42435</v>
      </c>
      <c r="D3104" t="s">
        <v>20</v>
      </c>
      <c r="E3104" t="s">
        <v>91</v>
      </c>
      <c r="F3104">
        <v>2</v>
      </c>
      <c r="G3104">
        <v>4</v>
      </c>
      <c r="H3104" t="s">
        <v>286</v>
      </c>
      <c r="I3104" t="s">
        <v>102</v>
      </c>
      <c r="J3104">
        <v>10007811817</v>
      </c>
      <c r="K3104" s="19">
        <v>22.1</v>
      </c>
    </row>
    <row r="3105" spans="1:11" hidden="1" x14ac:dyDescent="0.35">
      <c r="A3105" t="s">
        <v>288</v>
      </c>
      <c r="B3105">
        <v>2016</v>
      </c>
      <c r="C3105" s="10">
        <v>42435</v>
      </c>
      <c r="D3105" t="s">
        <v>20</v>
      </c>
      <c r="E3105" t="s">
        <v>91</v>
      </c>
      <c r="F3105">
        <v>2</v>
      </c>
      <c r="G3105">
        <v>5</v>
      </c>
      <c r="H3105" t="s">
        <v>234</v>
      </c>
      <c r="I3105" t="s">
        <v>25</v>
      </c>
      <c r="J3105">
        <v>10006073493</v>
      </c>
      <c r="K3105" s="19">
        <v>26.2</v>
      </c>
    </row>
    <row r="3106" spans="1:11" hidden="1" x14ac:dyDescent="0.35">
      <c r="A3106" t="s">
        <v>288</v>
      </c>
      <c r="B3106">
        <v>2016</v>
      </c>
      <c r="C3106" s="10">
        <v>42435</v>
      </c>
      <c r="D3106" t="s">
        <v>20</v>
      </c>
      <c r="E3106" t="s">
        <v>91</v>
      </c>
      <c r="F3106">
        <v>2</v>
      </c>
      <c r="G3106">
        <v>6</v>
      </c>
      <c r="H3106" t="s">
        <v>201</v>
      </c>
      <c r="I3106" t="s">
        <v>39</v>
      </c>
      <c r="J3106">
        <v>10007947011</v>
      </c>
      <c r="K3106" s="19">
        <v>21.3</v>
      </c>
    </row>
    <row r="3107" spans="1:11" hidden="1" x14ac:dyDescent="0.35">
      <c r="A3107" t="s">
        <v>288</v>
      </c>
      <c r="B3107">
        <v>2016</v>
      </c>
      <c r="C3107" s="10">
        <v>42435</v>
      </c>
      <c r="D3107" t="s">
        <v>20</v>
      </c>
      <c r="E3107" t="s">
        <v>91</v>
      </c>
      <c r="F3107">
        <v>3</v>
      </c>
      <c r="G3107">
        <v>1</v>
      </c>
      <c r="H3107" t="s">
        <v>194</v>
      </c>
      <c r="I3107" t="s">
        <v>29</v>
      </c>
      <c r="J3107">
        <v>10004601723</v>
      </c>
      <c r="K3107" s="19">
        <v>28.7</v>
      </c>
    </row>
    <row r="3108" spans="1:11" hidden="1" x14ac:dyDescent="0.35">
      <c r="A3108" t="s">
        <v>288</v>
      </c>
      <c r="B3108">
        <v>2016</v>
      </c>
      <c r="C3108" s="10">
        <v>42435</v>
      </c>
      <c r="D3108" t="s">
        <v>20</v>
      </c>
      <c r="E3108" t="s">
        <v>91</v>
      </c>
      <c r="F3108">
        <v>3</v>
      </c>
      <c r="G3108">
        <v>2</v>
      </c>
      <c r="H3108" t="s">
        <v>192</v>
      </c>
      <c r="I3108" t="s">
        <v>113</v>
      </c>
      <c r="J3108">
        <v>10004599194</v>
      </c>
      <c r="K3108" s="19">
        <v>28</v>
      </c>
    </row>
    <row r="3109" spans="1:11" hidden="1" x14ac:dyDescent="0.35">
      <c r="A3109" t="s">
        <v>288</v>
      </c>
      <c r="B3109">
        <v>2016</v>
      </c>
      <c r="C3109" s="10">
        <v>42435</v>
      </c>
      <c r="D3109" t="s">
        <v>20</v>
      </c>
      <c r="E3109" t="s">
        <v>91</v>
      </c>
      <c r="F3109">
        <v>3</v>
      </c>
      <c r="G3109">
        <v>3</v>
      </c>
      <c r="H3109" t="s">
        <v>196</v>
      </c>
      <c r="I3109" t="s">
        <v>52</v>
      </c>
      <c r="J3109">
        <v>10004868370</v>
      </c>
      <c r="K3109" s="19">
        <v>28.2</v>
      </c>
    </row>
    <row r="3110" spans="1:11" hidden="1" x14ac:dyDescent="0.35">
      <c r="A3110" t="s">
        <v>288</v>
      </c>
      <c r="B3110">
        <v>2016</v>
      </c>
      <c r="C3110" s="10">
        <v>42435</v>
      </c>
      <c r="D3110" t="s">
        <v>20</v>
      </c>
      <c r="E3110" t="s">
        <v>91</v>
      </c>
      <c r="F3110">
        <v>3</v>
      </c>
      <c r="G3110">
        <v>4</v>
      </c>
      <c r="H3110" t="s">
        <v>167</v>
      </c>
      <c r="I3110" t="s">
        <v>46</v>
      </c>
      <c r="J3110">
        <v>10005953154</v>
      </c>
      <c r="K3110" s="19">
        <v>26.2</v>
      </c>
    </row>
    <row r="3111" spans="1:11" hidden="1" x14ac:dyDescent="0.35">
      <c r="A3111" t="s">
        <v>288</v>
      </c>
      <c r="B3111">
        <v>2016</v>
      </c>
      <c r="C3111" s="10">
        <v>42435</v>
      </c>
      <c r="D3111" t="s">
        <v>20</v>
      </c>
      <c r="E3111" t="s">
        <v>91</v>
      </c>
      <c r="F3111">
        <v>3</v>
      </c>
      <c r="G3111">
        <v>5</v>
      </c>
      <c r="H3111" t="s">
        <v>200</v>
      </c>
      <c r="I3111" t="s">
        <v>23</v>
      </c>
      <c r="J3111">
        <v>10006900421</v>
      </c>
      <c r="K3111" s="19">
        <v>23.2</v>
      </c>
    </row>
    <row r="3112" spans="1:11" hidden="1" x14ac:dyDescent="0.35">
      <c r="A3112" t="s">
        <v>288</v>
      </c>
      <c r="B3112">
        <v>2016</v>
      </c>
      <c r="C3112" s="10">
        <v>42435</v>
      </c>
      <c r="D3112" t="s">
        <v>20</v>
      </c>
      <c r="E3112" t="s">
        <v>91</v>
      </c>
      <c r="F3112">
        <v>3</v>
      </c>
      <c r="G3112">
        <v>6</v>
      </c>
      <c r="H3112" t="s">
        <v>345</v>
      </c>
      <c r="I3112" t="s">
        <v>346</v>
      </c>
      <c r="J3112">
        <v>10007500407</v>
      </c>
      <c r="K3112" s="19">
        <v>22.6</v>
      </c>
    </row>
    <row r="3113" spans="1:11" hidden="1" x14ac:dyDescent="0.35">
      <c r="A3113" t="s">
        <v>288</v>
      </c>
      <c r="B3113">
        <v>2016</v>
      </c>
      <c r="C3113" s="10">
        <v>42435</v>
      </c>
      <c r="D3113" t="s">
        <v>20</v>
      </c>
      <c r="E3113" t="s">
        <v>91</v>
      </c>
      <c r="F3113">
        <v>4</v>
      </c>
      <c r="G3113">
        <v>1</v>
      </c>
      <c r="H3113" t="s">
        <v>68</v>
      </c>
      <c r="I3113" t="s">
        <v>29</v>
      </c>
      <c r="J3113">
        <v>10006379247</v>
      </c>
      <c r="K3113" s="19">
        <v>25.9</v>
      </c>
    </row>
    <row r="3114" spans="1:11" hidden="1" x14ac:dyDescent="0.35">
      <c r="A3114" t="s">
        <v>288</v>
      </c>
      <c r="B3114">
        <v>2016</v>
      </c>
      <c r="C3114" s="10">
        <v>42435</v>
      </c>
      <c r="D3114" t="s">
        <v>20</v>
      </c>
      <c r="E3114" t="s">
        <v>91</v>
      </c>
      <c r="F3114">
        <v>4</v>
      </c>
      <c r="G3114">
        <v>2</v>
      </c>
      <c r="H3114" t="s">
        <v>283</v>
      </c>
      <c r="I3114" t="s">
        <v>284</v>
      </c>
      <c r="J3114">
        <v>10006319633</v>
      </c>
      <c r="K3114" s="19">
        <v>26.3</v>
      </c>
    </row>
    <row r="3115" spans="1:11" hidden="1" x14ac:dyDescent="0.35">
      <c r="A3115" t="s">
        <v>288</v>
      </c>
      <c r="B3115">
        <v>2016</v>
      </c>
      <c r="C3115" s="10">
        <v>42435</v>
      </c>
      <c r="D3115" t="s">
        <v>20</v>
      </c>
      <c r="E3115" t="s">
        <v>91</v>
      </c>
      <c r="F3115">
        <v>4</v>
      </c>
      <c r="G3115">
        <v>3</v>
      </c>
      <c r="H3115" t="s">
        <v>314</v>
      </c>
      <c r="I3115" t="s">
        <v>44</v>
      </c>
      <c r="J3115">
        <v>10006904360</v>
      </c>
      <c r="K3115" s="19">
        <v>24.7</v>
      </c>
    </row>
    <row r="3116" spans="1:11" hidden="1" x14ac:dyDescent="0.35">
      <c r="A3116" t="s">
        <v>288</v>
      </c>
      <c r="B3116">
        <v>2016</v>
      </c>
      <c r="C3116" s="10">
        <v>42435</v>
      </c>
      <c r="D3116" t="s">
        <v>20</v>
      </c>
      <c r="E3116" t="s">
        <v>91</v>
      </c>
      <c r="F3116">
        <v>4</v>
      </c>
      <c r="G3116">
        <v>4</v>
      </c>
      <c r="H3116" t="s">
        <v>213</v>
      </c>
      <c r="I3116" t="s">
        <v>42</v>
      </c>
      <c r="J3116">
        <v>10006422895</v>
      </c>
      <c r="K3116" s="19">
        <v>24.8</v>
      </c>
    </row>
    <row r="3117" spans="1:11" hidden="1" x14ac:dyDescent="0.35">
      <c r="A3117" t="s">
        <v>288</v>
      </c>
      <c r="B3117">
        <v>2016</v>
      </c>
      <c r="C3117" s="10">
        <v>42435</v>
      </c>
      <c r="D3117" t="s">
        <v>20</v>
      </c>
      <c r="E3117" t="s">
        <v>91</v>
      </c>
      <c r="F3117">
        <v>4</v>
      </c>
      <c r="G3117">
        <v>5</v>
      </c>
      <c r="H3117" t="s">
        <v>106</v>
      </c>
      <c r="I3117" t="s">
        <v>102</v>
      </c>
      <c r="J3117">
        <v>10006894559</v>
      </c>
      <c r="K3117" s="19">
        <v>23.5</v>
      </c>
    </row>
    <row r="3118" spans="1:11" hidden="1" x14ac:dyDescent="0.35">
      <c r="A3118" t="s">
        <v>288</v>
      </c>
      <c r="B3118">
        <v>2016</v>
      </c>
      <c r="C3118" s="10">
        <v>42435</v>
      </c>
      <c r="D3118" t="s">
        <v>20</v>
      </c>
      <c r="E3118" t="s">
        <v>91</v>
      </c>
      <c r="F3118">
        <v>4</v>
      </c>
      <c r="G3118">
        <v>6</v>
      </c>
      <c r="H3118" t="s">
        <v>289</v>
      </c>
      <c r="I3118" t="s">
        <v>207</v>
      </c>
      <c r="J3118">
        <v>10002418415</v>
      </c>
      <c r="K3118" s="19">
        <v>33.6</v>
      </c>
    </row>
    <row r="3119" spans="1:11" hidden="1" x14ac:dyDescent="0.35">
      <c r="A3119" t="s">
        <v>288</v>
      </c>
      <c r="B3119">
        <v>2016</v>
      </c>
      <c r="C3119" s="10">
        <v>42435</v>
      </c>
      <c r="D3119" t="s">
        <v>20</v>
      </c>
      <c r="E3119" t="s">
        <v>91</v>
      </c>
      <c r="F3119">
        <v>4</v>
      </c>
      <c r="G3119">
        <v>7</v>
      </c>
      <c r="H3119" t="s">
        <v>339</v>
      </c>
      <c r="I3119" t="s">
        <v>27</v>
      </c>
      <c r="J3119">
        <v>10004618796</v>
      </c>
      <c r="K3119" s="19">
        <v>28.5</v>
      </c>
    </row>
    <row r="3120" spans="1:11" hidden="1" x14ac:dyDescent="0.35">
      <c r="A3120" t="s">
        <v>288</v>
      </c>
      <c r="B3120">
        <v>2016</v>
      </c>
      <c r="C3120" s="10">
        <v>42435</v>
      </c>
      <c r="D3120" t="s">
        <v>20</v>
      </c>
      <c r="E3120" t="s">
        <v>117</v>
      </c>
      <c r="F3120">
        <v>1</v>
      </c>
      <c r="G3120">
        <v>1</v>
      </c>
      <c r="H3120" t="s">
        <v>213</v>
      </c>
      <c r="I3120" t="s">
        <v>42</v>
      </c>
      <c r="J3120">
        <v>10006422895</v>
      </c>
      <c r="K3120" s="19">
        <v>24.8</v>
      </c>
    </row>
    <row r="3121" spans="1:11" hidden="1" x14ac:dyDescent="0.35">
      <c r="A3121" t="s">
        <v>288</v>
      </c>
      <c r="B3121">
        <v>2016</v>
      </c>
      <c r="C3121" s="10">
        <v>42435</v>
      </c>
      <c r="D3121" t="s">
        <v>20</v>
      </c>
      <c r="E3121" t="s">
        <v>117</v>
      </c>
      <c r="F3121">
        <v>1</v>
      </c>
      <c r="G3121">
        <v>2</v>
      </c>
      <c r="H3121" t="s">
        <v>201</v>
      </c>
      <c r="I3121" t="s">
        <v>39</v>
      </c>
      <c r="J3121">
        <v>10007947011</v>
      </c>
      <c r="K3121" s="19">
        <v>21.3</v>
      </c>
    </row>
    <row r="3122" spans="1:11" hidden="1" x14ac:dyDescent="0.35">
      <c r="A3122" t="s">
        <v>288</v>
      </c>
      <c r="B3122">
        <v>2016</v>
      </c>
      <c r="C3122" s="10">
        <v>42435</v>
      </c>
      <c r="D3122" t="s">
        <v>20</v>
      </c>
      <c r="E3122" t="s">
        <v>117</v>
      </c>
      <c r="F3122">
        <v>1</v>
      </c>
      <c r="G3122">
        <v>3</v>
      </c>
      <c r="H3122" t="s">
        <v>200</v>
      </c>
      <c r="I3122" t="s">
        <v>23</v>
      </c>
      <c r="J3122">
        <v>10006900421</v>
      </c>
      <c r="K3122" s="19">
        <v>23.2</v>
      </c>
    </row>
    <row r="3123" spans="1:11" hidden="1" x14ac:dyDescent="0.35">
      <c r="A3123" t="s">
        <v>288</v>
      </c>
      <c r="B3123">
        <v>2016</v>
      </c>
      <c r="C3123" s="10">
        <v>42435</v>
      </c>
      <c r="D3123" t="s">
        <v>20</v>
      </c>
      <c r="E3123" t="s">
        <v>117</v>
      </c>
      <c r="F3123">
        <v>1</v>
      </c>
      <c r="G3123">
        <v>9</v>
      </c>
      <c r="H3123" t="s">
        <v>347</v>
      </c>
      <c r="I3123" t="s">
        <v>348</v>
      </c>
      <c r="J3123">
        <v>10004722668</v>
      </c>
      <c r="K3123" s="19">
        <v>30.3</v>
      </c>
    </row>
    <row r="3124" spans="1:11" hidden="1" x14ac:dyDescent="0.35">
      <c r="A3124" t="s">
        <v>288</v>
      </c>
      <c r="B3124">
        <v>2016</v>
      </c>
      <c r="C3124" s="10">
        <v>42435</v>
      </c>
      <c r="D3124" t="s">
        <v>20</v>
      </c>
      <c r="E3124" t="s">
        <v>117</v>
      </c>
      <c r="F3124">
        <v>2</v>
      </c>
      <c r="G3124">
        <v>1</v>
      </c>
      <c r="H3124" t="s">
        <v>294</v>
      </c>
      <c r="I3124" t="s">
        <v>27</v>
      </c>
      <c r="J3124">
        <v>10003011125</v>
      </c>
      <c r="K3124" s="19">
        <v>31.4</v>
      </c>
    </row>
    <row r="3125" spans="1:11" hidden="1" x14ac:dyDescent="0.35">
      <c r="A3125" t="s">
        <v>288</v>
      </c>
      <c r="B3125">
        <v>2016</v>
      </c>
      <c r="C3125" s="10">
        <v>42435</v>
      </c>
      <c r="D3125" t="s">
        <v>20</v>
      </c>
      <c r="E3125" t="s">
        <v>117</v>
      </c>
      <c r="F3125">
        <v>2</v>
      </c>
      <c r="G3125">
        <v>2</v>
      </c>
      <c r="H3125" t="s">
        <v>234</v>
      </c>
      <c r="I3125" t="s">
        <v>25</v>
      </c>
      <c r="J3125">
        <v>10006073493</v>
      </c>
      <c r="K3125" s="19">
        <v>26.2</v>
      </c>
    </row>
    <row r="3126" spans="1:11" hidden="1" x14ac:dyDescent="0.35">
      <c r="A3126" t="s">
        <v>288</v>
      </c>
      <c r="B3126">
        <v>2016</v>
      </c>
      <c r="C3126" s="10">
        <v>42435</v>
      </c>
      <c r="D3126" t="s">
        <v>20</v>
      </c>
      <c r="E3126" t="s">
        <v>117</v>
      </c>
      <c r="F3126">
        <v>2</v>
      </c>
      <c r="G3126">
        <v>3</v>
      </c>
      <c r="H3126" t="s">
        <v>167</v>
      </c>
      <c r="I3126" t="s">
        <v>46</v>
      </c>
      <c r="J3126">
        <v>10005953154</v>
      </c>
      <c r="K3126" s="19">
        <v>26.2</v>
      </c>
    </row>
    <row r="3127" spans="1:11" hidden="1" x14ac:dyDescent="0.35">
      <c r="A3127" t="s">
        <v>288</v>
      </c>
      <c r="B3127">
        <v>2016</v>
      </c>
      <c r="C3127" s="10">
        <v>42435</v>
      </c>
      <c r="D3127" t="s">
        <v>20</v>
      </c>
      <c r="E3127" t="s">
        <v>117</v>
      </c>
      <c r="F3127">
        <v>2</v>
      </c>
      <c r="G3127">
        <v>4</v>
      </c>
      <c r="H3127" t="s">
        <v>183</v>
      </c>
      <c r="I3127" t="s">
        <v>33</v>
      </c>
      <c r="J3127">
        <v>10007212639</v>
      </c>
      <c r="K3127" s="19">
        <v>24.7</v>
      </c>
    </row>
    <row r="3128" spans="1:11" hidden="1" x14ac:dyDescent="0.35">
      <c r="A3128" t="s">
        <v>288</v>
      </c>
      <c r="B3128">
        <v>2016</v>
      </c>
      <c r="C3128" s="10">
        <v>42435</v>
      </c>
      <c r="D3128" t="s">
        <v>20</v>
      </c>
      <c r="E3128" t="s">
        <v>117</v>
      </c>
      <c r="F3128">
        <v>3</v>
      </c>
      <c r="G3128">
        <v>1</v>
      </c>
      <c r="H3128" t="s">
        <v>196</v>
      </c>
      <c r="I3128" t="s">
        <v>52</v>
      </c>
      <c r="J3128">
        <v>10004868370</v>
      </c>
      <c r="K3128" s="19">
        <v>28.2</v>
      </c>
    </row>
    <row r="3129" spans="1:11" hidden="1" x14ac:dyDescent="0.35">
      <c r="A3129" t="s">
        <v>288</v>
      </c>
      <c r="B3129">
        <v>2016</v>
      </c>
      <c r="C3129" s="10">
        <v>42435</v>
      </c>
      <c r="D3129" t="s">
        <v>20</v>
      </c>
      <c r="E3129" t="s">
        <v>117</v>
      </c>
      <c r="F3129">
        <v>3</v>
      </c>
      <c r="G3129">
        <v>2</v>
      </c>
      <c r="H3129" t="s">
        <v>289</v>
      </c>
      <c r="I3129" t="s">
        <v>207</v>
      </c>
      <c r="J3129">
        <v>10002418415</v>
      </c>
      <c r="K3129" s="19">
        <v>33.6</v>
      </c>
    </row>
    <row r="3130" spans="1:11" hidden="1" x14ac:dyDescent="0.35">
      <c r="A3130" t="s">
        <v>288</v>
      </c>
      <c r="B3130">
        <v>2016</v>
      </c>
      <c r="C3130" s="10">
        <v>42435</v>
      </c>
      <c r="D3130" t="s">
        <v>20</v>
      </c>
      <c r="E3130" t="s">
        <v>117</v>
      </c>
      <c r="F3130">
        <v>3</v>
      </c>
      <c r="G3130">
        <v>3</v>
      </c>
      <c r="H3130" t="s">
        <v>286</v>
      </c>
      <c r="I3130" t="s">
        <v>102</v>
      </c>
      <c r="J3130">
        <v>10007811817</v>
      </c>
      <c r="K3130" s="19">
        <v>22.1</v>
      </c>
    </row>
    <row r="3131" spans="1:11" hidden="1" x14ac:dyDescent="0.35">
      <c r="A3131" t="s">
        <v>288</v>
      </c>
      <c r="B3131">
        <v>2016</v>
      </c>
      <c r="C3131" s="10">
        <v>42435</v>
      </c>
      <c r="D3131" t="s">
        <v>20</v>
      </c>
      <c r="E3131" t="s">
        <v>117</v>
      </c>
      <c r="F3131">
        <v>3</v>
      </c>
      <c r="G3131">
        <v>4</v>
      </c>
      <c r="H3131" t="s">
        <v>153</v>
      </c>
      <c r="I3131" t="s">
        <v>154</v>
      </c>
      <c r="J3131">
        <v>10004717719</v>
      </c>
      <c r="K3131" s="19">
        <v>27.2</v>
      </c>
    </row>
    <row r="3132" spans="1:11" hidden="1" x14ac:dyDescent="0.35">
      <c r="A3132" t="s">
        <v>288</v>
      </c>
      <c r="B3132">
        <v>2016</v>
      </c>
      <c r="C3132" s="10">
        <v>42435</v>
      </c>
      <c r="D3132" t="s">
        <v>20</v>
      </c>
      <c r="E3132" t="s">
        <v>117</v>
      </c>
      <c r="F3132">
        <v>4</v>
      </c>
      <c r="G3132">
        <v>1</v>
      </c>
      <c r="H3132" t="s">
        <v>327</v>
      </c>
      <c r="I3132" t="s">
        <v>198</v>
      </c>
      <c r="J3132">
        <v>10007271546</v>
      </c>
      <c r="K3132" s="19">
        <v>22.9</v>
      </c>
    </row>
    <row r="3133" spans="1:11" hidden="1" x14ac:dyDescent="0.35">
      <c r="A3133" t="s">
        <v>288</v>
      </c>
      <c r="B3133">
        <v>2016</v>
      </c>
      <c r="C3133" s="10">
        <v>42435</v>
      </c>
      <c r="D3133" t="s">
        <v>20</v>
      </c>
      <c r="E3133" t="s">
        <v>117</v>
      </c>
      <c r="F3133">
        <v>4</v>
      </c>
      <c r="G3133">
        <v>2</v>
      </c>
      <c r="H3133" t="s">
        <v>106</v>
      </c>
      <c r="I3133" t="s">
        <v>102</v>
      </c>
      <c r="J3133">
        <v>10006894559</v>
      </c>
      <c r="K3133" s="19">
        <v>23.5</v>
      </c>
    </row>
    <row r="3134" spans="1:11" hidden="1" x14ac:dyDescent="0.35">
      <c r="A3134" t="s">
        <v>288</v>
      </c>
      <c r="B3134">
        <v>2016</v>
      </c>
      <c r="C3134" s="10">
        <v>42435</v>
      </c>
      <c r="D3134" t="s">
        <v>20</v>
      </c>
      <c r="E3134" t="s">
        <v>117</v>
      </c>
      <c r="F3134">
        <v>4</v>
      </c>
      <c r="G3134">
        <v>3</v>
      </c>
      <c r="H3134" t="s">
        <v>314</v>
      </c>
      <c r="I3134" t="s">
        <v>44</v>
      </c>
      <c r="J3134">
        <v>10006904360</v>
      </c>
      <c r="K3134" s="19">
        <v>24.7</v>
      </c>
    </row>
    <row r="3135" spans="1:11" hidden="1" x14ac:dyDescent="0.35">
      <c r="A3135" t="s">
        <v>288</v>
      </c>
      <c r="B3135">
        <v>2016</v>
      </c>
      <c r="C3135" s="10">
        <v>42435</v>
      </c>
      <c r="D3135" t="s">
        <v>20</v>
      </c>
      <c r="E3135" t="s">
        <v>117</v>
      </c>
      <c r="F3135">
        <v>4</v>
      </c>
      <c r="G3135">
        <v>4</v>
      </c>
      <c r="H3135" t="s">
        <v>339</v>
      </c>
      <c r="I3135" t="s">
        <v>27</v>
      </c>
      <c r="J3135">
        <v>10004618796</v>
      </c>
      <c r="K3135" s="19">
        <v>28.5</v>
      </c>
    </row>
    <row r="3136" spans="1:11" hidden="1" x14ac:dyDescent="0.35">
      <c r="A3136" t="s">
        <v>288</v>
      </c>
      <c r="B3136">
        <v>2016</v>
      </c>
      <c r="C3136" s="10">
        <v>42435</v>
      </c>
      <c r="D3136" t="s">
        <v>20</v>
      </c>
      <c r="E3136" t="s">
        <v>117</v>
      </c>
      <c r="F3136">
        <v>4</v>
      </c>
      <c r="G3136">
        <v>5</v>
      </c>
      <c r="H3136" t="s">
        <v>345</v>
      </c>
      <c r="I3136" t="s">
        <v>346</v>
      </c>
      <c r="J3136">
        <v>10007500407</v>
      </c>
      <c r="K3136" s="19">
        <v>22.6</v>
      </c>
    </row>
    <row r="3137" spans="1:11" hidden="1" x14ac:dyDescent="0.35">
      <c r="A3137" t="s">
        <v>288</v>
      </c>
      <c r="B3137">
        <v>2016</v>
      </c>
      <c r="C3137" s="10">
        <v>42435</v>
      </c>
      <c r="D3137" t="s">
        <v>20</v>
      </c>
      <c r="E3137" t="s">
        <v>119</v>
      </c>
      <c r="F3137">
        <v>1</v>
      </c>
      <c r="G3137">
        <v>1</v>
      </c>
      <c r="H3137" t="s">
        <v>68</v>
      </c>
      <c r="I3137" t="s">
        <v>29</v>
      </c>
      <c r="J3137">
        <v>10006379247</v>
      </c>
      <c r="K3137" s="19">
        <v>25.9</v>
      </c>
    </row>
    <row r="3138" spans="1:11" hidden="1" x14ac:dyDescent="0.35">
      <c r="A3138" t="s">
        <v>288</v>
      </c>
      <c r="B3138">
        <v>2016</v>
      </c>
      <c r="C3138" s="10">
        <v>42435</v>
      </c>
      <c r="D3138" t="s">
        <v>20</v>
      </c>
      <c r="E3138" t="s">
        <v>119</v>
      </c>
      <c r="F3138">
        <v>1</v>
      </c>
      <c r="G3138">
        <v>2</v>
      </c>
      <c r="H3138" t="s">
        <v>220</v>
      </c>
      <c r="I3138" t="s">
        <v>35</v>
      </c>
      <c r="J3138">
        <v>10005782695</v>
      </c>
      <c r="K3138" s="19">
        <v>26.7</v>
      </c>
    </row>
    <row r="3139" spans="1:11" hidden="1" x14ac:dyDescent="0.35">
      <c r="A3139" t="s">
        <v>288</v>
      </c>
      <c r="B3139">
        <v>2016</v>
      </c>
      <c r="C3139" s="10">
        <v>42435</v>
      </c>
      <c r="D3139" t="s">
        <v>20</v>
      </c>
      <c r="E3139" t="s">
        <v>119</v>
      </c>
      <c r="F3139">
        <v>1</v>
      </c>
      <c r="G3139">
        <v>3</v>
      </c>
      <c r="H3139" t="s">
        <v>192</v>
      </c>
      <c r="I3139" t="s">
        <v>113</v>
      </c>
      <c r="J3139">
        <v>10004599194</v>
      </c>
      <c r="K3139" s="19">
        <v>28</v>
      </c>
    </row>
    <row r="3140" spans="1:11" hidden="1" x14ac:dyDescent="0.35">
      <c r="A3140" t="s">
        <v>288</v>
      </c>
      <c r="B3140">
        <v>2016</v>
      </c>
      <c r="C3140" s="10">
        <v>42435</v>
      </c>
      <c r="D3140" t="s">
        <v>20</v>
      </c>
      <c r="E3140" t="s">
        <v>119</v>
      </c>
      <c r="F3140">
        <v>1</v>
      </c>
      <c r="G3140">
        <v>4</v>
      </c>
      <c r="H3140" t="s">
        <v>327</v>
      </c>
      <c r="I3140" t="s">
        <v>198</v>
      </c>
      <c r="J3140">
        <v>10007271546</v>
      </c>
      <c r="K3140" s="19">
        <v>22.9</v>
      </c>
    </row>
    <row r="3141" spans="1:11" hidden="1" x14ac:dyDescent="0.35">
      <c r="A3141" t="s">
        <v>288</v>
      </c>
      <c r="B3141">
        <v>2016</v>
      </c>
      <c r="C3141" s="10">
        <v>42435</v>
      </c>
      <c r="D3141" t="s">
        <v>20</v>
      </c>
      <c r="E3141" t="s">
        <v>119</v>
      </c>
      <c r="F3141">
        <v>1</v>
      </c>
      <c r="G3141">
        <v>5</v>
      </c>
      <c r="H3141" t="s">
        <v>213</v>
      </c>
      <c r="I3141" t="s">
        <v>42</v>
      </c>
      <c r="J3141">
        <v>10006422895</v>
      </c>
      <c r="K3141" s="19">
        <v>24.8</v>
      </c>
    </row>
    <row r="3142" spans="1:11" hidden="1" x14ac:dyDescent="0.35">
      <c r="A3142" t="s">
        <v>288</v>
      </c>
      <c r="B3142">
        <v>2016</v>
      </c>
      <c r="C3142" s="10">
        <v>42435</v>
      </c>
      <c r="D3142" t="s">
        <v>20</v>
      </c>
      <c r="E3142" t="s">
        <v>119</v>
      </c>
      <c r="F3142">
        <v>1</v>
      </c>
      <c r="G3142">
        <v>6</v>
      </c>
      <c r="H3142" t="s">
        <v>129</v>
      </c>
      <c r="I3142" t="s">
        <v>35</v>
      </c>
      <c r="J3142">
        <v>10006184742</v>
      </c>
      <c r="K3142" s="19">
        <v>24.6</v>
      </c>
    </row>
    <row r="3143" spans="1:11" hidden="1" x14ac:dyDescent="0.35">
      <c r="A3143" t="s">
        <v>288</v>
      </c>
      <c r="B3143">
        <v>2016</v>
      </c>
      <c r="C3143" s="10">
        <v>42435</v>
      </c>
      <c r="D3143" t="s">
        <v>20</v>
      </c>
      <c r="E3143" t="s">
        <v>119</v>
      </c>
      <c r="F3143">
        <v>2</v>
      </c>
      <c r="G3143">
        <v>1</v>
      </c>
      <c r="H3143" t="s">
        <v>194</v>
      </c>
      <c r="I3143" t="s">
        <v>29</v>
      </c>
      <c r="J3143">
        <v>10004601723</v>
      </c>
      <c r="K3143" s="19">
        <v>28.7</v>
      </c>
    </row>
    <row r="3144" spans="1:11" hidden="1" x14ac:dyDescent="0.35">
      <c r="A3144" t="s">
        <v>288</v>
      </c>
      <c r="B3144">
        <v>2016</v>
      </c>
      <c r="C3144" s="10">
        <v>42435</v>
      </c>
      <c r="D3144" t="s">
        <v>20</v>
      </c>
      <c r="E3144" t="s">
        <v>119</v>
      </c>
      <c r="F3144">
        <v>2</v>
      </c>
      <c r="G3144">
        <v>2</v>
      </c>
      <c r="H3144" t="s">
        <v>196</v>
      </c>
      <c r="I3144" t="s">
        <v>52</v>
      </c>
      <c r="J3144">
        <v>10004868370</v>
      </c>
      <c r="K3144" s="19">
        <v>28.2</v>
      </c>
    </row>
    <row r="3145" spans="1:11" hidden="1" x14ac:dyDescent="0.35">
      <c r="A3145" t="s">
        <v>288</v>
      </c>
      <c r="B3145">
        <v>2016</v>
      </c>
      <c r="C3145" s="10">
        <v>42435</v>
      </c>
      <c r="D3145" t="s">
        <v>20</v>
      </c>
      <c r="E3145" t="s">
        <v>119</v>
      </c>
      <c r="F3145">
        <v>2</v>
      </c>
      <c r="G3145">
        <v>3</v>
      </c>
      <c r="H3145" t="s">
        <v>195</v>
      </c>
      <c r="I3145" t="s">
        <v>31</v>
      </c>
      <c r="J3145">
        <v>10005964470</v>
      </c>
      <c r="K3145" s="19">
        <v>27</v>
      </c>
    </row>
    <row r="3146" spans="1:11" hidden="1" x14ac:dyDescent="0.35">
      <c r="A3146" t="s">
        <v>288</v>
      </c>
      <c r="B3146">
        <v>2016</v>
      </c>
      <c r="C3146" s="10">
        <v>42435</v>
      </c>
      <c r="D3146" t="s">
        <v>20</v>
      </c>
      <c r="E3146" t="s">
        <v>119</v>
      </c>
      <c r="F3146">
        <v>2</v>
      </c>
      <c r="G3146">
        <v>4</v>
      </c>
      <c r="H3146" t="s">
        <v>294</v>
      </c>
      <c r="I3146" t="s">
        <v>27</v>
      </c>
      <c r="J3146">
        <v>10003011125</v>
      </c>
      <c r="K3146" s="19">
        <v>31.4</v>
      </c>
    </row>
    <row r="3147" spans="1:11" hidden="1" x14ac:dyDescent="0.35">
      <c r="A3147" t="s">
        <v>288</v>
      </c>
      <c r="B3147">
        <v>2016</v>
      </c>
      <c r="C3147" s="10">
        <v>42435</v>
      </c>
      <c r="D3147" t="s">
        <v>20</v>
      </c>
      <c r="E3147" t="s">
        <v>119</v>
      </c>
      <c r="F3147">
        <v>2</v>
      </c>
      <c r="G3147">
        <v>5</v>
      </c>
      <c r="H3147" t="s">
        <v>283</v>
      </c>
      <c r="I3147" t="s">
        <v>284</v>
      </c>
      <c r="J3147">
        <v>10006319633</v>
      </c>
      <c r="K3147" s="19">
        <v>26.3</v>
      </c>
    </row>
    <row r="3148" spans="1:11" hidden="1" x14ac:dyDescent="0.35">
      <c r="A3148" t="s">
        <v>288</v>
      </c>
      <c r="B3148">
        <v>2016</v>
      </c>
      <c r="C3148" s="10">
        <v>42435</v>
      </c>
      <c r="D3148" t="s">
        <v>20</v>
      </c>
      <c r="E3148" t="s">
        <v>119</v>
      </c>
      <c r="F3148">
        <v>2</v>
      </c>
      <c r="G3148">
        <v>6</v>
      </c>
      <c r="H3148" t="s">
        <v>328</v>
      </c>
      <c r="I3148" t="s">
        <v>256</v>
      </c>
      <c r="J3148">
        <v>10007787464</v>
      </c>
      <c r="K3148" s="19">
        <v>24.4</v>
      </c>
    </row>
    <row r="3149" spans="1:11" hidden="1" x14ac:dyDescent="0.35">
      <c r="A3149" t="s">
        <v>288</v>
      </c>
      <c r="B3149">
        <v>2016</v>
      </c>
      <c r="C3149" s="10">
        <v>42435</v>
      </c>
      <c r="D3149" t="s">
        <v>20</v>
      </c>
      <c r="E3149" t="s">
        <v>121</v>
      </c>
      <c r="F3149">
        <v>1</v>
      </c>
      <c r="G3149">
        <v>1</v>
      </c>
      <c r="H3149" t="s">
        <v>68</v>
      </c>
      <c r="I3149" t="s">
        <v>29</v>
      </c>
      <c r="J3149">
        <v>10006379247</v>
      </c>
      <c r="K3149" s="19">
        <v>25.9</v>
      </c>
    </row>
    <row r="3150" spans="1:11" hidden="1" x14ac:dyDescent="0.35">
      <c r="A3150" t="s">
        <v>288</v>
      </c>
      <c r="B3150">
        <v>2016</v>
      </c>
      <c r="C3150" s="10">
        <v>42435</v>
      </c>
      <c r="D3150" t="s">
        <v>20</v>
      </c>
      <c r="E3150" t="s">
        <v>121</v>
      </c>
      <c r="F3150">
        <v>1</v>
      </c>
      <c r="G3150">
        <v>2</v>
      </c>
      <c r="H3150" t="s">
        <v>220</v>
      </c>
      <c r="I3150" t="s">
        <v>35</v>
      </c>
      <c r="J3150">
        <v>10005782695</v>
      </c>
      <c r="K3150" s="19">
        <v>26.7</v>
      </c>
    </row>
    <row r="3151" spans="1:11" hidden="1" x14ac:dyDescent="0.35">
      <c r="A3151" t="s">
        <v>288</v>
      </c>
      <c r="B3151">
        <v>2016</v>
      </c>
      <c r="C3151" s="10">
        <v>42435</v>
      </c>
      <c r="D3151" t="s">
        <v>20</v>
      </c>
      <c r="E3151" t="s">
        <v>121</v>
      </c>
      <c r="F3151">
        <v>1</v>
      </c>
      <c r="G3151">
        <v>3</v>
      </c>
      <c r="H3151" t="s">
        <v>196</v>
      </c>
      <c r="I3151" t="s">
        <v>52</v>
      </c>
      <c r="J3151">
        <v>10004868370</v>
      </c>
      <c r="K3151" s="19">
        <v>28.2</v>
      </c>
    </row>
    <row r="3152" spans="1:11" hidden="1" x14ac:dyDescent="0.35">
      <c r="A3152" t="s">
        <v>288</v>
      </c>
      <c r="B3152">
        <v>2016</v>
      </c>
      <c r="C3152" s="10">
        <v>42435</v>
      </c>
      <c r="D3152" t="s">
        <v>20</v>
      </c>
      <c r="E3152" t="s">
        <v>121</v>
      </c>
      <c r="F3152">
        <v>1</v>
      </c>
      <c r="G3152">
        <v>4</v>
      </c>
      <c r="H3152" t="s">
        <v>194</v>
      </c>
      <c r="I3152" t="s">
        <v>29</v>
      </c>
      <c r="J3152">
        <v>10004601723</v>
      </c>
      <c r="K3152" s="19">
        <v>28.7</v>
      </c>
    </row>
    <row r="3153" spans="1:11" hidden="1" x14ac:dyDescent="0.35">
      <c r="A3153" t="s">
        <v>288</v>
      </c>
      <c r="B3153">
        <v>2016</v>
      </c>
      <c r="C3153" s="10">
        <v>42435</v>
      </c>
      <c r="D3153" t="s">
        <v>20</v>
      </c>
      <c r="E3153" t="s">
        <v>121</v>
      </c>
      <c r="F3153">
        <v>1</v>
      </c>
      <c r="G3153">
        <v>5</v>
      </c>
      <c r="H3153" t="s">
        <v>195</v>
      </c>
      <c r="I3153" t="s">
        <v>31</v>
      </c>
      <c r="J3153">
        <v>10005964470</v>
      </c>
      <c r="K3153" s="19">
        <v>27</v>
      </c>
    </row>
    <row r="3154" spans="1:11" hidden="1" x14ac:dyDescent="0.35">
      <c r="A3154" t="s">
        <v>288</v>
      </c>
      <c r="B3154">
        <v>2016</v>
      </c>
      <c r="C3154" s="10">
        <v>42435</v>
      </c>
      <c r="D3154" t="s">
        <v>20</v>
      </c>
      <c r="E3154" t="s">
        <v>121</v>
      </c>
      <c r="F3154">
        <v>1</v>
      </c>
      <c r="G3154">
        <v>6</v>
      </c>
      <c r="H3154" t="s">
        <v>192</v>
      </c>
      <c r="I3154" t="s">
        <v>113</v>
      </c>
      <c r="J3154">
        <v>10004599194</v>
      </c>
      <c r="K3154" s="19">
        <v>28</v>
      </c>
    </row>
    <row r="3155" spans="1:11" hidden="1" x14ac:dyDescent="0.35">
      <c r="A3155" t="s">
        <v>288</v>
      </c>
      <c r="B3155">
        <v>2016</v>
      </c>
      <c r="C3155" s="10">
        <v>42435</v>
      </c>
      <c r="D3155" t="s">
        <v>20</v>
      </c>
      <c r="E3155" t="s">
        <v>121</v>
      </c>
      <c r="F3155">
        <v>2</v>
      </c>
      <c r="G3155">
        <v>1</v>
      </c>
      <c r="H3155" t="s">
        <v>283</v>
      </c>
      <c r="I3155" t="s">
        <v>284</v>
      </c>
      <c r="J3155">
        <v>10006319633</v>
      </c>
      <c r="K3155" s="19">
        <v>26.3</v>
      </c>
    </row>
    <row r="3156" spans="1:11" hidden="1" x14ac:dyDescent="0.35">
      <c r="A3156" t="s">
        <v>288</v>
      </c>
      <c r="B3156">
        <v>2016</v>
      </c>
      <c r="C3156" s="10">
        <v>42435</v>
      </c>
      <c r="D3156" t="s">
        <v>20</v>
      </c>
      <c r="E3156" t="s">
        <v>121</v>
      </c>
      <c r="F3156">
        <v>2</v>
      </c>
      <c r="G3156">
        <v>2</v>
      </c>
      <c r="H3156" t="s">
        <v>327</v>
      </c>
      <c r="I3156" t="s">
        <v>198</v>
      </c>
      <c r="J3156">
        <v>10007271546</v>
      </c>
      <c r="K3156" s="19">
        <v>22.9</v>
      </c>
    </row>
    <row r="3157" spans="1:11" hidden="1" x14ac:dyDescent="0.35">
      <c r="A3157" t="s">
        <v>288</v>
      </c>
      <c r="B3157">
        <v>2016</v>
      </c>
      <c r="C3157" s="10">
        <v>42435</v>
      </c>
      <c r="D3157" t="s">
        <v>20</v>
      </c>
      <c r="E3157" t="s">
        <v>121</v>
      </c>
      <c r="F3157">
        <v>2</v>
      </c>
      <c r="G3157">
        <v>3</v>
      </c>
      <c r="H3157" t="s">
        <v>328</v>
      </c>
      <c r="I3157" t="s">
        <v>256</v>
      </c>
      <c r="J3157">
        <v>10007787464</v>
      </c>
      <c r="K3157" s="19">
        <v>24.4</v>
      </c>
    </row>
    <row r="3158" spans="1:11" hidden="1" x14ac:dyDescent="0.35">
      <c r="A3158" t="s">
        <v>288</v>
      </c>
      <c r="B3158">
        <v>2016</v>
      </c>
      <c r="C3158" s="10">
        <v>42435</v>
      </c>
      <c r="D3158" t="s">
        <v>20</v>
      </c>
      <c r="E3158" t="s">
        <v>121</v>
      </c>
      <c r="F3158">
        <v>2</v>
      </c>
      <c r="G3158">
        <v>4</v>
      </c>
      <c r="H3158" t="s">
        <v>129</v>
      </c>
      <c r="I3158" t="s">
        <v>35</v>
      </c>
      <c r="J3158">
        <v>10006184742</v>
      </c>
      <c r="K3158" s="19">
        <v>24.6</v>
      </c>
    </row>
    <row r="3159" spans="1:11" hidden="1" x14ac:dyDescent="0.35">
      <c r="A3159" t="s">
        <v>288</v>
      </c>
      <c r="B3159">
        <v>2016</v>
      </c>
      <c r="C3159" s="10">
        <v>42435</v>
      </c>
      <c r="D3159" t="s">
        <v>20</v>
      </c>
      <c r="E3159" t="s">
        <v>121</v>
      </c>
      <c r="F3159">
        <v>2</v>
      </c>
      <c r="G3159">
        <v>5</v>
      </c>
      <c r="H3159" t="s">
        <v>213</v>
      </c>
      <c r="I3159" t="s">
        <v>42</v>
      </c>
      <c r="J3159">
        <v>10006422895</v>
      </c>
      <c r="K3159" s="19">
        <v>24.8</v>
      </c>
    </row>
    <row r="3160" spans="1:11" hidden="1" x14ac:dyDescent="0.35">
      <c r="A3160" t="s">
        <v>288</v>
      </c>
      <c r="B3160">
        <v>2016</v>
      </c>
      <c r="C3160" s="10">
        <v>42435</v>
      </c>
      <c r="D3160" t="s">
        <v>20</v>
      </c>
      <c r="E3160" t="s">
        <v>121</v>
      </c>
      <c r="F3160">
        <v>2</v>
      </c>
      <c r="G3160">
        <v>6</v>
      </c>
      <c r="H3160" t="s">
        <v>294</v>
      </c>
      <c r="I3160" t="s">
        <v>27</v>
      </c>
      <c r="J3160">
        <v>10003011125</v>
      </c>
      <c r="K3160" s="19">
        <v>31.4</v>
      </c>
    </row>
    <row r="3161" spans="1:11" hidden="1" x14ac:dyDescent="0.35">
      <c r="A3161" t="s">
        <v>226</v>
      </c>
      <c r="B3161">
        <v>2016</v>
      </c>
      <c r="C3161" s="10">
        <v>42385</v>
      </c>
      <c r="D3161" t="s">
        <v>140</v>
      </c>
      <c r="E3161" t="s">
        <v>91</v>
      </c>
      <c r="F3161">
        <v>1</v>
      </c>
      <c r="G3161">
        <v>1</v>
      </c>
      <c r="H3161" t="s">
        <v>197</v>
      </c>
      <c r="I3161" t="s">
        <v>198</v>
      </c>
      <c r="J3161">
        <v>10003100142</v>
      </c>
      <c r="K3161" s="19">
        <v>29.8</v>
      </c>
    </row>
    <row r="3162" spans="1:11" hidden="1" x14ac:dyDescent="0.35">
      <c r="A3162" t="s">
        <v>226</v>
      </c>
      <c r="B3162">
        <v>2016</v>
      </c>
      <c r="C3162" s="10">
        <v>42385</v>
      </c>
      <c r="D3162" t="s">
        <v>140</v>
      </c>
      <c r="E3162" t="s">
        <v>91</v>
      </c>
      <c r="F3162">
        <v>1</v>
      </c>
      <c r="G3162">
        <v>2</v>
      </c>
      <c r="H3162" t="s">
        <v>283</v>
      </c>
      <c r="I3162" t="s">
        <v>284</v>
      </c>
      <c r="J3162">
        <v>10006319633</v>
      </c>
      <c r="K3162" s="19">
        <v>26.1</v>
      </c>
    </row>
    <row r="3163" spans="1:11" hidden="1" x14ac:dyDescent="0.35">
      <c r="A3163" t="s">
        <v>226</v>
      </c>
      <c r="B3163">
        <v>2016</v>
      </c>
      <c r="C3163" s="10">
        <v>42385</v>
      </c>
      <c r="D3163" t="s">
        <v>140</v>
      </c>
      <c r="E3163" t="s">
        <v>91</v>
      </c>
      <c r="F3163">
        <v>1</v>
      </c>
      <c r="G3163">
        <v>3</v>
      </c>
      <c r="H3163" t="s">
        <v>328</v>
      </c>
      <c r="I3163" t="s">
        <v>256</v>
      </c>
      <c r="J3163">
        <v>10007787464</v>
      </c>
      <c r="K3163" s="19">
        <v>24.2</v>
      </c>
    </row>
    <row r="3164" spans="1:11" hidden="1" x14ac:dyDescent="0.35">
      <c r="A3164" t="s">
        <v>226</v>
      </c>
      <c r="B3164">
        <v>2016</v>
      </c>
      <c r="C3164" s="10">
        <v>42385</v>
      </c>
      <c r="D3164" t="s">
        <v>140</v>
      </c>
      <c r="E3164" t="s">
        <v>91</v>
      </c>
      <c r="F3164">
        <v>1</v>
      </c>
      <c r="G3164">
        <v>4</v>
      </c>
      <c r="H3164" t="s">
        <v>234</v>
      </c>
      <c r="I3164" t="s">
        <v>25</v>
      </c>
      <c r="J3164">
        <v>10006073493</v>
      </c>
      <c r="K3164" s="19">
        <v>26.1</v>
      </c>
    </row>
    <row r="3165" spans="1:11" hidden="1" x14ac:dyDescent="0.35">
      <c r="A3165" t="s">
        <v>226</v>
      </c>
      <c r="B3165">
        <v>2016</v>
      </c>
      <c r="C3165" s="10">
        <v>42385</v>
      </c>
      <c r="D3165" t="s">
        <v>140</v>
      </c>
      <c r="E3165" t="s">
        <v>91</v>
      </c>
      <c r="F3165">
        <v>1</v>
      </c>
      <c r="G3165">
        <v>5</v>
      </c>
      <c r="H3165" t="s">
        <v>314</v>
      </c>
      <c r="I3165" t="s">
        <v>44</v>
      </c>
      <c r="J3165">
        <v>10006904360</v>
      </c>
      <c r="K3165" s="19">
        <v>24.5</v>
      </c>
    </row>
    <row r="3166" spans="1:11" hidden="1" x14ac:dyDescent="0.35">
      <c r="A3166" t="s">
        <v>226</v>
      </c>
      <c r="B3166">
        <v>2016</v>
      </c>
      <c r="C3166" s="10">
        <v>42385</v>
      </c>
      <c r="D3166" t="s">
        <v>140</v>
      </c>
      <c r="E3166" t="s">
        <v>91</v>
      </c>
      <c r="F3166">
        <v>1</v>
      </c>
      <c r="G3166">
        <v>6</v>
      </c>
      <c r="H3166" t="s">
        <v>93</v>
      </c>
      <c r="I3166" t="s">
        <v>52</v>
      </c>
      <c r="J3166">
        <v>10009150215</v>
      </c>
      <c r="K3166" s="19">
        <v>20.100000000000001</v>
      </c>
    </row>
    <row r="3167" spans="1:11" hidden="1" x14ac:dyDescent="0.35">
      <c r="A3167" t="s">
        <v>226</v>
      </c>
      <c r="B3167">
        <v>2016</v>
      </c>
      <c r="C3167" s="10">
        <v>42385</v>
      </c>
      <c r="D3167" t="s">
        <v>140</v>
      </c>
      <c r="E3167" t="s">
        <v>91</v>
      </c>
      <c r="F3167">
        <v>1</v>
      </c>
      <c r="G3167">
        <v>7</v>
      </c>
      <c r="H3167" t="s">
        <v>349</v>
      </c>
      <c r="I3167" t="s">
        <v>269</v>
      </c>
      <c r="J3167">
        <v>10006182924</v>
      </c>
      <c r="K3167" s="19">
        <v>26</v>
      </c>
    </row>
    <row r="3168" spans="1:11" hidden="1" x14ac:dyDescent="0.35">
      <c r="A3168" t="s">
        <v>226</v>
      </c>
      <c r="B3168">
        <v>2016</v>
      </c>
      <c r="C3168" s="10">
        <v>42385</v>
      </c>
      <c r="D3168" t="s">
        <v>140</v>
      </c>
      <c r="E3168" t="s">
        <v>91</v>
      </c>
      <c r="F3168">
        <v>2</v>
      </c>
      <c r="G3168">
        <v>1</v>
      </c>
      <c r="H3168" t="s">
        <v>335</v>
      </c>
      <c r="I3168" t="s">
        <v>29</v>
      </c>
      <c r="J3168">
        <v>10036244537</v>
      </c>
      <c r="K3168" s="19">
        <v>27.5</v>
      </c>
    </row>
    <row r="3169" spans="1:11" hidden="1" x14ac:dyDescent="0.35">
      <c r="A3169" t="s">
        <v>226</v>
      </c>
      <c r="B3169">
        <v>2016</v>
      </c>
      <c r="C3169" s="10">
        <v>42385</v>
      </c>
      <c r="D3169" t="s">
        <v>140</v>
      </c>
      <c r="E3169" t="s">
        <v>91</v>
      </c>
      <c r="F3169">
        <v>2</v>
      </c>
      <c r="G3169">
        <v>2</v>
      </c>
      <c r="H3169" t="s">
        <v>248</v>
      </c>
      <c r="I3169" t="s">
        <v>35</v>
      </c>
      <c r="J3169">
        <v>10008997641</v>
      </c>
      <c r="K3169" s="19">
        <v>20.5</v>
      </c>
    </row>
    <row r="3170" spans="1:11" hidden="1" x14ac:dyDescent="0.35">
      <c r="A3170" t="s">
        <v>226</v>
      </c>
      <c r="B3170">
        <v>2016</v>
      </c>
      <c r="C3170" s="10">
        <v>42385</v>
      </c>
      <c r="D3170" t="s">
        <v>140</v>
      </c>
      <c r="E3170" t="s">
        <v>91</v>
      </c>
      <c r="F3170">
        <v>2</v>
      </c>
      <c r="G3170">
        <v>3</v>
      </c>
      <c r="H3170" t="s">
        <v>196</v>
      </c>
      <c r="I3170" t="s">
        <v>52</v>
      </c>
      <c r="J3170">
        <v>10004868370</v>
      </c>
      <c r="K3170" s="19">
        <v>28</v>
      </c>
    </row>
    <row r="3171" spans="1:11" hidden="1" x14ac:dyDescent="0.35">
      <c r="A3171" t="s">
        <v>226</v>
      </c>
      <c r="B3171">
        <v>2016</v>
      </c>
      <c r="C3171" s="10">
        <v>42385</v>
      </c>
      <c r="D3171" t="s">
        <v>140</v>
      </c>
      <c r="E3171" t="s">
        <v>91</v>
      </c>
      <c r="F3171">
        <v>2</v>
      </c>
      <c r="G3171">
        <v>4</v>
      </c>
      <c r="H3171" t="s">
        <v>200</v>
      </c>
      <c r="I3171" t="s">
        <v>23</v>
      </c>
      <c r="J3171">
        <v>10006900421</v>
      </c>
      <c r="K3171" s="19">
        <v>23.1</v>
      </c>
    </row>
    <row r="3172" spans="1:11" hidden="1" x14ac:dyDescent="0.35">
      <c r="A3172" t="s">
        <v>226</v>
      </c>
      <c r="B3172">
        <v>2016</v>
      </c>
      <c r="C3172" s="10">
        <v>42385</v>
      </c>
      <c r="D3172" t="s">
        <v>140</v>
      </c>
      <c r="E3172" t="s">
        <v>91</v>
      </c>
      <c r="F3172">
        <v>2</v>
      </c>
      <c r="G3172">
        <v>5</v>
      </c>
      <c r="H3172" t="s">
        <v>350</v>
      </c>
      <c r="I3172" t="s">
        <v>224</v>
      </c>
      <c r="J3172">
        <v>10007165755</v>
      </c>
      <c r="K3172" s="19">
        <v>26</v>
      </c>
    </row>
    <row r="3173" spans="1:11" hidden="1" x14ac:dyDescent="0.35">
      <c r="A3173" t="s">
        <v>226</v>
      </c>
      <c r="B3173">
        <v>2016</v>
      </c>
      <c r="C3173" s="10">
        <v>42385</v>
      </c>
      <c r="D3173" t="s">
        <v>140</v>
      </c>
      <c r="E3173" t="s">
        <v>91</v>
      </c>
      <c r="F3173">
        <v>2</v>
      </c>
      <c r="G3173">
        <v>6</v>
      </c>
      <c r="H3173" t="s">
        <v>287</v>
      </c>
      <c r="I3173" t="s">
        <v>31</v>
      </c>
      <c r="J3173">
        <v>10003349716</v>
      </c>
      <c r="K3173" s="19">
        <v>30.7</v>
      </c>
    </row>
    <row r="3174" spans="1:11" hidden="1" x14ac:dyDescent="0.35">
      <c r="A3174" t="s">
        <v>226</v>
      </c>
      <c r="B3174">
        <v>2016</v>
      </c>
      <c r="C3174" s="10">
        <v>42385</v>
      </c>
      <c r="D3174" t="s">
        <v>140</v>
      </c>
      <c r="E3174" t="s">
        <v>91</v>
      </c>
      <c r="F3174">
        <v>2</v>
      </c>
      <c r="G3174">
        <v>7</v>
      </c>
      <c r="H3174" t="s">
        <v>171</v>
      </c>
      <c r="I3174" t="s">
        <v>82</v>
      </c>
      <c r="J3174">
        <v>10007073506</v>
      </c>
      <c r="K3174" s="19">
        <v>25.5</v>
      </c>
    </row>
    <row r="3175" spans="1:11" hidden="1" x14ac:dyDescent="0.35">
      <c r="A3175" t="s">
        <v>226</v>
      </c>
      <c r="B3175">
        <v>2016</v>
      </c>
      <c r="C3175" s="10">
        <v>42385</v>
      </c>
      <c r="D3175" t="s">
        <v>140</v>
      </c>
      <c r="E3175" t="s">
        <v>91</v>
      </c>
      <c r="F3175">
        <v>3</v>
      </c>
      <c r="G3175">
        <v>1</v>
      </c>
      <c r="H3175" t="s">
        <v>183</v>
      </c>
      <c r="I3175" t="s">
        <v>33</v>
      </c>
      <c r="J3175">
        <v>10007212639</v>
      </c>
      <c r="K3175" s="19">
        <v>24.5</v>
      </c>
    </row>
    <row r="3176" spans="1:11" hidden="1" x14ac:dyDescent="0.35">
      <c r="A3176" t="s">
        <v>226</v>
      </c>
      <c r="B3176">
        <v>2016</v>
      </c>
      <c r="C3176" s="10">
        <v>42385</v>
      </c>
      <c r="D3176" t="s">
        <v>140</v>
      </c>
      <c r="E3176" t="s">
        <v>91</v>
      </c>
      <c r="F3176">
        <v>3</v>
      </c>
      <c r="G3176">
        <v>2</v>
      </c>
      <c r="H3176" t="s">
        <v>213</v>
      </c>
      <c r="I3176" t="s">
        <v>42</v>
      </c>
      <c r="J3176">
        <v>10006422895</v>
      </c>
      <c r="K3176" s="19">
        <v>24.6</v>
      </c>
    </row>
    <row r="3177" spans="1:11" hidden="1" x14ac:dyDescent="0.35">
      <c r="A3177" t="s">
        <v>226</v>
      </c>
      <c r="B3177">
        <v>2016</v>
      </c>
      <c r="C3177" s="10">
        <v>42385</v>
      </c>
      <c r="D3177" t="s">
        <v>140</v>
      </c>
      <c r="E3177" t="s">
        <v>91</v>
      </c>
      <c r="F3177">
        <v>3</v>
      </c>
      <c r="G3177">
        <v>3</v>
      </c>
      <c r="H3177" t="s">
        <v>201</v>
      </c>
      <c r="I3177" t="s">
        <v>39</v>
      </c>
      <c r="J3177">
        <v>10007947011</v>
      </c>
      <c r="K3177" s="19">
        <v>21.2</v>
      </c>
    </row>
    <row r="3178" spans="1:11" hidden="1" x14ac:dyDescent="0.35">
      <c r="A3178" t="s">
        <v>226</v>
      </c>
      <c r="B3178">
        <v>2016</v>
      </c>
      <c r="C3178" s="10">
        <v>42385</v>
      </c>
      <c r="D3178" t="s">
        <v>140</v>
      </c>
      <c r="E3178" t="s">
        <v>91</v>
      </c>
      <c r="F3178">
        <v>3</v>
      </c>
      <c r="G3178">
        <v>4</v>
      </c>
      <c r="H3178" t="s">
        <v>351</v>
      </c>
      <c r="I3178" t="s">
        <v>27</v>
      </c>
      <c r="J3178">
        <v>10006584159</v>
      </c>
      <c r="K3178" s="19">
        <v>22.9</v>
      </c>
    </row>
    <row r="3179" spans="1:11" hidden="1" x14ac:dyDescent="0.35">
      <c r="A3179" t="s">
        <v>226</v>
      </c>
      <c r="B3179">
        <v>2016</v>
      </c>
      <c r="C3179" s="10">
        <v>42385</v>
      </c>
      <c r="D3179" t="s">
        <v>140</v>
      </c>
      <c r="E3179" t="s">
        <v>91</v>
      </c>
      <c r="F3179">
        <v>3</v>
      </c>
      <c r="G3179">
        <v>5</v>
      </c>
      <c r="H3179" t="s">
        <v>352</v>
      </c>
      <c r="I3179" t="s">
        <v>353</v>
      </c>
      <c r="J3179">
        <v>10003292122</v>
      </c>
      <c r="K3179" s="19">
        <v>29.7</v>
      </c>
    </row>
    <row r="3180" spans="1:11" hidden="1" x14ac:dyDescent="0.35">
      <c r="A3180" t="s">
        <v>226</v>
      </c>
      <c r="B3180">
        <v>2016</v>
      </c>
      <c r="C3180" s="10">
        <v>42385</v>
      </c>
      <c r="D3180" t="s">
        <v>140</v>
      </c>
      <c r="E3180" t="s">
        <v>91</v>
      </c>
      <c r="F3180">
        <v>3</v>
      </c>
      <c r="G3180">
        <v>6</v>
      </c>
      <c r="H3180" t="s">
        <v>143</v>
      </c>
      <c r="I3180" t="s">
        <v>95</v>
      </c>
      <c r="J3180">
        <v>10009181234</v>
      </c>
      <c r="K3180" s="19">
        <v>20.8</v>
      </c>
    </row>
    <row r="3181" spans="1:11" hidden="1" x14ac:dyDescent="0.35">
      <c r="A3181" t="s">
        <v>226</v>
      </c>
      <c r="B3181">
        <v>2016</v>
      </c>
      <c r="C3181" s="10">
        <v>42385</v>
      </c>
      <c r="D3181" t="s">
        <v>140</v>
      </c>
      <c r="E3181" t="s">
        <v>91</v>
      </c>
      <c r="F3181">
        <v>3</v>
      </c>
      <c r="G3181">
        <v>7</v>
      </c>
      <c r="H3181" t="s">
        <v>345</v>
      </c>
      <c r="I3181" t="s">
        <v>346</v>
      </c>
      <c r="J3181">
        <v>10007500407</v>
      </c>
      <c r="K3181" s="19">
        <v>22.5</v>
      </c>
    </row>
    <row r="3182" spans="1:11" hidden="1" x14ac:dyDescent="0.35">
      <c r="A3182" t="s">
        <v>226</v>
      </c>
      <c r="B3182">
        <v>2016</v>
      </c>
      <c r="C3182" s="10">
        <v>42385</v>
      </c>
      <c r="D3182" t="s">
        <v>140</v>
      </c>
      <c r="E3182" t="s">
        <v>91</v>
      </c>
      <c r="F3182">
        <v>4</v>
      </c>
      <c r="G3182">
        <v>1</v>
      </c>
      <c r="H3182" t="s">
        <v>195</v>
      </c>
      <c r="I3182" t="s">
        <v>31</v>
      </c>
      <c r="J3182">
        <v>10005964470</v>
      </c>
      <c r="K3182" s="19">
        <v>26.8</v>
      </c>
    </row>
    <row r="3183" spans="1:11" hidden="1" x14ac:dyDescent="0.35">
      <c r="A3183" t="s">
        <v>226</v>
      </c>
      <c r="B3183">
        <v>2016</v>
      </c>
      <c r="C3183" s="10">
        <v>42385</v>
      </c>
      <c r="D3183" t="s">
        <v>140</v>
      </c>
      <c r="E3183" t="s">
        <v>91</v>
      </c>
      <c r="F3183">
        <v>4</v>
      </c>
      <c r="G3183">
        <v>2</v>
      </c>
      <c r="H3183" t="s">
        <v>354</v>
      </c>
      <c r="I3183" t="s">
        <v>29</v>
      </c>
      <c r="J3183">
        <v>10006665496</v>
      </c>
      <c r="K3183" s="19">
        <v>24.3</v>
      </c>
    </row>
    <row r="3184" spans="1:11" hidden="1" x14ac:dyDescent="0.35">
      <c r="A3184" t="s">
        <v>226</v>
      </c>
      <c r="B3184">
        <v>2016</v>
      </c>
      <c r="C3184" s="10">
        <v>42385</v>
      </c>
      <c r="D3184" t="s">
        <v>140</v>
      </c>
      <c r="E3184" t="s">
        <v>91</v>
      </c>
      <c r="F3184">
        <v>4</v>
      </c>
      <c r="G3184">
        <v>3</v>
      </c>
      <c r="H3184" t="s">
        <v>289</v>
      </c>
      <c r="I3184" t="s">
        <v>207</v>
      </c>
      <c r="J3184">
        <v>10002418415</v>
      </c>
      <c r="K3184" s="19">
        <v>33.4</v>
      </c>
    </row>
    <row r="3185" spans="1:11" hidden="1" x14ac:dyDescent="0.35">
      <c r="A3185" t="s">
        <v>226</v>
      </c>
      <c r="B3185">
        <v>2016</v>
      </c>
      <c r="C3185" s="10">
        <v>42385</v>
      </c>
      <c r="D3185" t="s">
        <v>140</v>
      </c>
      <c r="E3185" t="s">
        <v>91</v>
      </c>
      <c r="F3185">
        <v>4</v>
      </c>
      <c r="G3185">
        <v>4</v>
      </c>
      <c r="H3185" t="s">
        <v>312</v>
      </c>
      <c r="I3185" t="s">
        <v>104</v>
      </c>
      <c r="J3185">
        <v>10006898401</v>
      </c>
      <c r="K3185" s="19">
        <v>24.6</v>
      </c>
    </row>
    <row r="3186" spans="1:11" hidden="1" x14ac:dyDescent="0.35">
      <c r="A3186" t="s">
        <v>226</v>
      </c>
      <c r="B3186">
        <v>2016</v>
      </c>
      <c r="C3186" s="10">
        <v>42385</v>
      </c>
      <c r="D3186" t="s">
        <v>140</v>
      </c>
      <c r="E3186" t="s">
        <v>91</v>
      </c>
      <c r="F3186">
        <v>4</v>
      </c>
      <c r="G3186">
        <v>5</v>
      </c>
      <c r="H3186" t="s">
        <v>208</v>
      </c>
      <c r="I3186" t="s">
        <v>58</v>
      </c>
      <c r="J3186">
        <v>10007828183</v>
      </c>
      <c r="K3186" s="19">
        <v>22.3</v>
      </c>
    </row>
    <row r="3187" spans="1:11" hidden="1" x14ac:dyDescent="0.35">
      <c r="A3187" t="s">
        <v>226</v>
      </c>
      <c r="B3187">
        <v>2016</v>
      </c>
      <c r="C3187" s="10">
        <v>42385</v>
      </c>
      <c r="D3187" t="s">
        <v>140</v>
      </c>
      <c r="E3187" t="s">
        <v>91</v>
      </c>
      <c r="F3187">
        <v>4</v>
      </c>
      <c r="G3187">
        <v>6</v>
      </c>
      <c r="H3187" t="s">
        <v>291</v>
      </c>
      <c r="I3187" t="s">
        <v>46</v>
      </c>
      <c r="J3187">
        <v>10007891437</v>
      </c>
      <c r="K3187" s="19">
        <v>21.2</v>
      </c>
    </row>
    <row r="3188" spans="1:11" hidden="1" x14ac:dyDescent="0.35">
      <c r="A3188" t="s">
        <v>226</v>
      </c>
      <c r="B3188">
        <v>2016</v>
      </c>
      <c r="C3188" s="10">
        <v>42385</v>
      </c>
      <c r="D3188" t="s">
        <v>140</v>
      </c>
      <c r="E3188" t="s">
        <v>91</v>
      </c>
      <c r="F3188">
        <v>4</v>
      </c>
      <c r="G3188">
        <v>7</v>
      </c>
      <c r="H3188" t="s">
        <v>344</v>
      </c>
      <c r="I3188" t="s">
        <v>154</v>
      </c>
      <c r="J3188">
        <v>10005511301</v>
      </c>
      <c r="K3188" s="19">
        <v>26.9</v>
      </c>
    </row>
    <row r="3189" spans="1:11" hidden="1" x14ac:dyDescent="0.35">
      <c r="A3189" t="s">
        <v>226</v>
      </c>
      <c r="B3189">
        <v>2016</v>
      </c>
      <c r="C3189" s="10">
        <v>42385</v>
      </c>
      <c r="D3189" t="s">
        <v>140</v>
      </c>
      <c r="E3189" t="s">
        <v>117</v>
      </c>
      <c r="F3189">
        <v>1</v>
      </c>
      <c r="G3189">
        <v>1</v>
      </c>
      <c r="H3189" t="s">
        <v>328</v>
      </c>
      <c r="I3189" t="s">
        <v>256</v>
      </c>
      <c r="J3189">
        <v>10007787464</v>
      </c>
      <c r="K3189" s="19">
        <v>24.2</v>
      </c>
    </row>
    <row r="3190" spans="1:11" hidden="1" x14ac:dyDescent="0.35">
      <c r="A3190" t="s">
        <v>226</v>
      </c>
      <c r="B3190">
        <v>2016</v>
      </c>
      <c r="C3190" s="10">
        <v>42385</v>
      </c>
      <c r="D3190" t="s">
        <v>140</v>
      </c>
      <c r="E3190" t="s">
        <v>117</v>
      </c>
      <c r="F3190">
        <v>1</v>
      </c>
      <c r="G3190">
        <v>2</v>
      </c>
      <c r="H3190" t="s">
        <v>352</v>
      </c>
      <c r="I3190" t="s">
        <v>353</v>
      </c>
      <c r="J3190">
        <v>10003292122</v>
      </c>
      <c r="K3190" s="19">
        <v>29.7</v>
      </c>
    </row>
    <row r="3191" spans="1:11" hidden="1" x14ac:dyDescent="0.35">
      <c r="A3191" t="s">
        <v>226</v>
      </c>
      <c r="B3191">
        <v>2016</v>
      </c>
      <c r="C3191" s="10">
        <v>42385</v>
      </c>
      <c r="D3191" t="s">
        <v>140</v>
      </c>
      <c r="E3191" t="s">
        <v>117</v>
      </c>
      <c r="F3191">
        <v>1</v>
      </c>
      <c r="G3191">
        <v>3</v>
      </c>
      <c r="H3191" t="s">
        <v>287</v>
      </c>
      <c r="I3191" t="s">
        <v>31</v>
      </c>
      <c r="J3191">
        <v>10003349716</v>
      </c>
      <c r="K3191" s="19">
        <v>30.7</v>
      </c>
    </row>
    <row r="3192" spans="1:11" hidden="1" x14ac:dyDescent="0.35">
      <c r="A3192" t="s">
        <v>226</v>
      </c>
      <c r="B3192">
        <v>2016</v>
      </c>
      <c r="C3192" s="10">
        <v>42385</v>
      </c>
      <c r="D3192" t="s">
        <v>140</v>
      </c>
      <c r="E3192" t="s">
        <v>117</v>
      </c>
      <c r="F3192">
        <v>1</v>
      </c>
      <c r="G3192">
        <v>4</v>
      </c>
      <c r="H3192" t="s">
        <v>312</v>
      </c>
      <c r="I3192" t="s">
        <v>104</v>
      </c>
      <c r="J3192">
        <v>10006898401</v>
      </c>
      <c r="K3192" s="19">
        <v>24.6</v>
      </c>
    </row>
    <row r="3193" spans="1:11" hidden="1" x14ac:dyDescent="0.35">
      <c r="A3193" t="s">
        <v>226</v>
      </c>
      <c r="B3193">
        <v>2016</v>
      </c>
      <c r="C3193" s="10">
        <v>42385</v>
      </c>
      <c r="D3193" t="s">
        <v>140</v>
      </c>
      <c r="E3193" t="s">
        <v>117</v>
      </c>
      <c r="F3193">
        <v>1</v>
      </c>
      <c r="G3193">
        <v>5</v>
      </c>
      <c r="H3193" t="s">
        <v>349</v>
      </c>
      <c r="I3193" t="s">
        <v>269</v>
      </c>
      <c r="J3193">
        <v>10006182924</v>
      </c>
      <c r="K3193" s="19">
        <v>26</v>
      </c>
    </row>
    <row r="3194" spans="1:11" hidden="1" x14ac:dyDescent="0.35">
      <c r="A3194" t="s">
        <v>226</v>
      </c>
      <c r="B3194">
        <v>2016</v>
      </c>
      <c r="C3194" s="10">
        <v>42385</v>
      </c>
      <c r="D3194" t="s">
        <v>140</v>
      </c>
      <c r="E3194" t="s">
        <v>117</v>
      </c>
      <c r="F3194">
        <v>2</v>
      </c>
      <c r="G3194">
        <v>1</v>
      </c>
      <c r="H3194" t="s">
        <v>196</v>
      </c>
      <c r="I3194" t="s">
        <v>52</v>
      </c>
      <c r="J3194">
        <v>10004868370</v>
      </c>
      <c r="K3194" s="19">
        <v>28</v>
      </c>
    </row>
    <row r="3195" spans="1:11" hidden="1" x14ac:dyDescent="0.35">
      <c r="A3195" t="s">
        <v>226</v>
      </c>
      <c r="B3195">
        <v>2016</v>
      </c>
      <c r="C3195" s="10">
        <v>42385</v>
      </c>
      <c r="D3195" t="s">
        <v>140</v>
      </c>
      <c r="E3195" t="s">
        <v>117</v>
      </c>
      <c r="F3195">
        <v>2</v>
      </c>
      <c r="G3195">
        <v>2</v>
      </c>
      <c r="H3195" t="s">
        <v>351</v>
      </c>
      <c r="I3195" t="s">
        <v>27</v>
      </c>
      <c r="J3195">
        <v>10006584159</v>
      </c>
      <c r="K3195" s="19">
        <v>22.9</v>
      </c>
    </row>
    <row r="3196" spans="1:11" hidden="1" x14ac:dyDescent="0.35">
      <c r="A3196" t="s">
        <v>226</v>
      </c>
      <c r="B3196">
        <v>2016</v>
      </c>
      <c r="C3196" s="10">
        <v>42385</v>
      </c>
      <c r="D3196" t="s">
        <v>140</v>
      </c>
      <c r="E3196" t="s">
        <v>117</v>
      </c>
      <c r="F3196">
        <v>2</v>
      </c>
      <c r="G3196">
        <v>3</v>
      </c>
      <c r="H3196" t="s">
        <v>93</v>
      </c>
      <c r="I3196" t="s">
        <v>52</v>
      </c>
      <c r="J3196">
        <v>10009150215</v>
      </c>
      <c r="K3196" s="19">
        <v>20.100000000000001</v>
      </c>
    </row>
    <row r="3197" spans="1:11" hidden="1" x14ac:dyDescent="0.35">
      <c r="A3197" t="s">
        <v>226</v>
      </c>
      <c r="B3197">
        <v>2016</v>
      </c>
      <c r="C3197" s="10">
        <v>42385</v>
      </c>
      <c r="D3197" t="s">
        <v>140</v>
      </c>
      <c r="E3197" t="s">
        <v>117</v>
      </c>
      <c r="F3197">
        <v>2</v>
      </c>
      <c r="G3197">
        <v>4</v>
      </c>
      <c r="H3197" t="s">
        <v>344</v>
      </c>
      <c r="I3197" t="s">
        <v>154</v>
      </c>
      <c r="J3197">
        <v>10005511301</v>
      </c>
      <c r="K3197" s="19">
        <v>26.9</v>
      </c>
    </row>
    <row r="3198" spans="1:11" hidden="1" x14ac:dyDescent="0.35">
      <c r="A3198" t="s">
        <v>226</v>
      </c>
      <c r="B3198">
        <v>2016</v>
      </c>
      <c r="C3198" s="10">
        <v>42385</v>
      </c>
      <c r="D3198" t="s">
        <v>140</v>
      </c>
      <c r="E3198" t="s">
        <v>117</v>
      </c>
      <c r="F3198">
        <v>2</v>
      </c>
      <c r="G3198">
        <v>5</v>
      </c>
      <c r="H3198" t="s">
        <v>350</v>
      </c>
      <c r="I3198" t="s">
        <v>224</v>
      </c>
      <c r="J3198">
        <v>10007165755</v>
      </c>
      <c r="K3198" s="19">
        <v>26</v>
      </c>
    </row>
    <row r="3199" spans="1:11" hidden="1" x14ac:dyDescent="0.35">
      <c r="A3199" t="s">
        <v>226</v>
      </c>
      <c r="B3199">
        <v>2016</v>
      </c>
      <c r="C3199" s="10">
        <v>42385</v>
      </c>
      <c r="D3199" t="s">
        <v>140</v>
      </c>
      <c r="E3199" t="s">
        <v>117</v>
      </c>
      <c r="F3199">
        <v>3</v>
      </c>
      <c r="G3199">
        <v>1</v>
      </c>
      <c r="H3199" t="s">
        <v>200</v>
      </c>
      <c r="I3199" t="s">
        <v>23</v>
      </c>
      <c r="J3199">
        <v>10006900421</v>
      </c>
      <c r="K3199" s="19">
        <v>23.1</v>
      </c>
    </row>
    <row r="3200" spans="1:11" hidden="1" x14ac:dyDescent="0.35">
      <c r="A3200" t="s">
        <v>226</v>
      </c>
      <c r="B3200">
        <v>2016</v>
      </c>
      <c r="C3200" s="10">
        <v>42385</v>
      </c>
      <c r="D3200" t="s">
        <v>140</v>
      </c>
      <c r="E3200" t="s">
        <v>117</v>
      </c>
      <c r="F3200">
        <v>3</v>
      </c>
      <c r="G3200">
        <v>2</v>
      </c>
      <c r="H3200" t="s">
        <v>201</v>
      </c>
      <c r="I3200" t="s">
        <v>39</v>
      </c>
      <c r="J3200">
        <v>10007947011</v>
      </c>
      <c r="K3200" s="19">
        <v>21.2</v>
      </c>
    </row>
    <row r="3201" spans="1:11" hidden="1" x14ac:dyDescent="0.35">
      <c r="A3201" t="s">
        <v>226</v>
      </c>
      <c r="B3201">
        <v>2016</v>
      </c>
      <c r="C3201" s="10">
        <v>42385</v>
      </c>
      <c r="D3201" t="s">
        <v>140</v>
      </c>
      <c r="E3201" t="s">
        <v>117</v>
      </c>
      <c r="F3201">
        <v>3</v>
      </c>
      <c r="G3201">
        <v>3</v>
      </c>
      <c r="H3201" t="s">
        <v>291</v>
      </c>
      <c r="I3201" t="s">
        <v>46</v>
      </c>
      <c r="J3201">
        <v>10007891437</v>
      </c>
      <c r="K3201" s="19">
        <v>21.2</v>
      </c>
    </row>
    <row r="3202" spans="1:11" hidden="1" x14ac:dyDescent="0.35">
      <c r="A3202" t="s">
        <v>226</v>
      </c>
      <c r="B3202">
        <v>2016</v>
      </c>
      <c r="C3202" s="10">
        <v>42385</v>
      </c>
      <c r="D3202" t="s">
        <v>140</v>
      </c>
      <c r="E3202" t="s">
        <v>117</v>
      </c>
      <c r="F3202">
        <v>3</v>
      </c>
      <c r="G3202">
        <v>4</v>
      </c>
      <c r="H3202" t="s">
        <v>345</v>
      </c>
      <c r="I3202" t="s">
        <v>346</v>
      </c>
      <c r="J3202">
        <v>10007500407</v>
      </c>
      <c r="K3202" s="19">
        <v>22.5</v>
      </c>
    </row>
    <row r="3203" spans="1:11" hidden="1" x14ac:dyDescent="0.35">
      <c r="A3203" t="s">
        <v>226</v>
      </c>
      <c r="B3203">
        <v>2016</v>
      </c>
      <c r="C3203" s="10">
        <v>42385</v>
      </c>
      <c r="D3203" t="s">
        <v>140</v>
      </c>
      <c r="E3203" t="s">
        <v>117</v>
      </c>
      <c r="F3203">
        <v>3</v>
      </c>
      <c r="G3203">
        <v>5</v>
      </c>
      <c r="H3203" t="s">
        <v>314</v>
      </c>
      <c r="I3203" t="s">
        <v>44</v>
      </c>
      <c r="J3203">
        <v>10006904360</v>
      </c>
      <c r="K3203" s="19">
        <v>24.5</v>
      </c>
    </row>
    <row r="3204" spans="1:11" hidden="1" x14ac:dyDescent="0.35">
      <c r="A3204" t="s">
        <v>226</v>
      </c>
      <c r="B3204">
        <v>2016</v>
      </c>
      <c r="C3204" s="10">
        <v>42385</v>
      </c>
      <c r="D3204" t="s">
        <v>140</v>
      </c>
      <c r="E3204" t="s">
        <v>117</v>
      </c>
      <c r="F3204">
        <v>4</v>
      </c>
      <c r="G3204">
        <v>1</v>
      </c>
      <c r="H3204" t="s">
        <v>234</v>
      </c>
      <c r="I3204" t="s">
        <v>25</v>
      </c>
      <c r="J3204">
        <v>10006073493</v>
      </c>
      <c r="K3204" s="19">
        <v>26.1</v>
      </c>
    </row>
    <row r="3205" spans="1:11" hidden="1" x14ac:dyDescent="0.35">
      <c r="A3205" t="s">
        <v>226</v>
      </c>
      <c r="B3205">
        <v>2016</v>
      </c>
      <c r="C3205" s="10">
        <v>42385</v>
      </c>
      <c r="D3205" t="s">
        <v>140</v>
      </c>
      <c r="E3205" t="s">
        <v>117</v>
      </c>
      <c r="F3205">
        <v>4</v>
      </c>
      <c r="G3205">
        <v>2</v>
      </c>
      <c r="H3205" t="s">
        <v>208</v>
      </c>
      <c r="I3205" t="s">
        <v>58</v>
      </c>
      <c r="J3205">
        <v>10007828183</v>
      </c>
      <c r="K3205" s="19">
        <v>22.3</v>
      </c>
    </row>
    <row r="3206" spans="1:11" hidden="1" x14ac:dyDescent="0.35">
      <c r="A3206" t="s">
        <v>226</v>
      </c>
      <c r="B3206">
        <v>2016</v>
      </c>
      <c r="C3206" s="10">
        <v>42385</v>
      </c>
      <c r="D3206" t="s">
        <v>140</v>
      </c>
      <c r="E3206" t="s">
        <v>117</v>
      </c>
      <c r="F3206">
        <v>4</v>
      </c>
      <c r="G3206">
        <v>3</v>
      </c>
      <c r="H3206" t="s">
        <v>143</v>
      </c>
      <c r="I3206" t="s">
        <v>95</v>
      </c>
      <c r="J3206">
        <v>10009181234</v>
      </c>
      <c r="K3206" s="19">
        <v>20.8</v>
      </c>
    </row>
    <row r="3207" spans="1:11" hidden="1" x14ac:dyDescent="0.35">
      <c r="A3207" t="s">
        <v>226</v>
      </c>
      <c r="B3207">
        <v>2016</v>
      </c>
      <c r="C3207" s="10">
        <v>42385</v>
      </c>
      <c r="D3207" t="s">
        <v>140</v>
      </c>
      <c r="E3207" t="s">
        <v>117</v>
      </c>
      <c r="F3207">
        <v>4</v>
      </c>
      <c r="G3207">
        <v>4</v>
      </c>
      <c r="H3207" t="s">
        <v>289</v>
      </c>
      <c r="I3207" t="s">
        <v>207</v>
      </c>
      <c r="J3207">
        <v>10002418415</v>
      </c>
      <c r="K3207" s="19">
        <v>33.4</v>
      </c>
    </row>
    <row r="3208" spans="1:11" hidden="1" x14ac:dyDescent="0.35">
      <c r="A3208" t="s">
        <v>226</v>
      </c>
      <c r="B3208">
        <v>2016</v>
      </c>
      <c r="C3208" s="10">
        <v>42385</v>
      </c>
      <c r="D3208" t="s">
        <v>140</v>
      </c>
      <c r="E3208" t="s">
        <v>117</v>
      </c>
      <c r="F3208">
        <v>4</v>
      </c>
      <c r="G3208">
        <v>5</v>
      </c>
      <c r="H3208" t="s">
        <v>171</v>
      </c>
      <c r="I3208" t="s">
        <v>82</v>
      </c>
      <c r="J3208">
        <v>10007073506</v>
      </c>
      <c r="K3208" s="19">
        <v>25.5</v>
      </c>
    </row>
    <row r="3209" spans="1:11" hidden="1" x14ac:dyDescent="0.35">
      <c r="A3209" t="s">
        <v>226</v>
      </c>
      <c r="B3209">
        <v>2016</v>
      </c>
      <c r="C3209" s="10">
        <v>42385</v>
      </c>
      <c r="D3209" t="s">
        <v>140</v>
      </c>
      <c r="E3209" t="s">
        <v>119</v>
      </c>
      <c r="F3209">
        <v>1</v>
      </c>
      <c r="G3209">
        <v>1</v>
      </c>
      <c r="H3209" t="s">
        <v>195</v>
      </c>
      <c r="I3209" t="s">
        <v>31</v>
      </c>
      <c r="J3209">
        <v>10005964470</v>
      </c>
      <c r="K3209" s="19">
        <v>26.8</v>
      </c>
    </row>
    <row r="3210" spans="1:11" hidden="1" x14ac:dyDescent="0.35">
      <c r="A3210" t="s">
        <v>226</v>
      </c>
      <c r="B3210">
        <v>2016</v>
      </c>
      <c r="C3210" s="10">
        <v>42385</v>
      </c>
      <c r="D3210" t="s">
        <v>140</v>
      </c>
      <c r="E3210" t="s">
        <v>119</v>
      </c>
      <c r="F3210">
        <v>1</v>
      </c>
      <c r="G3210">
        <v>2</v>
      </c>
      <c r="H3210" t="s">
        <v>248</v>
      </c>
      <c r="I3210" t="s">
        <v>35</v>
      </c>
      <c r="J3210">
        <v>10008997641</v>
      </c>
      <c r="K3210" s="19">
        <v>20.5</v>
      </c>
    </row>
    <row r="3211" spans="1:11" hidden="1" x14ac:dyDescent="0.35">
      <c r="A3211" t="s">
        <v>226</v>
      </c>
      <c r="B3211">
        <v>2016</v>
      </c>
      <c r="C3211" s="10">
        <v>42385</v>
      </c>
      <c r="D3211" t="s">
        <v>140</v>
      </c>
      <c r="E3211" t="s">
        <v>119</v>
      </c>
      <c r="F3211">
        <v>1</v>
      </c>
      <c r="G3211">
        <v>3</v>
      </c>
      <c r="H3211" t="s">
        <v>328</v>
      </c>
      <c r="I3211" t="s">
        <v>256</v>
      </c>
      <c r="J3211">
        <v>10007787464</v>
      </c>
      <c r="K3211" s="19">
        <v>24.2</v>
      </c>
    </row>
    <row r="3212" spans="1:11" hidden="1" x14ac:dyDescent="0.35">
      <c r="A3212" t="s">
        <v>226</v>
      </c>
      <c r="B3212">
        <v>2016</v>
      </c>
      <c r="C3212" s="10">
        <v>42385</v>
      </c>
      <c r="D3212" t="s">
        <v>140</v>
      </c>
      <c r="E3212" t="s">
        <v>119</v>
      </c>
      <c r="F3212">
        <v>1</v>
      </c>
      <c r="G3212">
        <v>4</v>
      </c>
      <c r="H3212" t="s">
        <v>213</v>
      </c>
      <c r="I3212" t="s">
        <v>42</v>
      </c>
      <c r="J3212">
        <v>10006422895</v>
      </c>
      <c r="K3212" s="19">
        <v>24.6</v>
      </c>
    </row>
    <row r="3213" spans="1:11" hidden="1" x14ac:dyDescent="0.35">
      <c r="A3213" t="s">
        <v>226</v>
      </c>
      <c r="B3213">
        <v>2016</v>
      </c>
      <c r="C3213" s="10">
        <v>42385</v>
      </c>
      <c r="D3213" t="s">
        <v>140</v>
      </c>
      <c r="E3213" t="s">
        <v>119</v>
      </c>
      <c r="F3213">
        <v>1</v>
      </c>
      <c r="G3213">
        <v>5</v>
      </c>
      <c r="H3213" t="s">
        <v>197</v>
      </c>
      <c r="I3213" t="s">
        <v>198</v>
      </c>
      <c r="J3213">
        <v>10003100142</v>
      </c>
      <c r="K3213" s="19">
        <v>29.8</v>
      </c>
    </row>
    <row r="3214" spans="1:11" hidden="1" x14ac:dyDescent="0.35">
      <c r="A3214" t="s">
        <v>226</v>
      </c>
      <c r="B3214">
        <v>2016</v>
      </c>
      <c r="C3214" s="10">
        <v>42385</v>
      </c>
      <c r="D3214" t="s">
        <v>140</v>
      </c>
      <c r="E3214" t="s">
        <v>119</v>
      </c>
      <c r="F3214">
        <v>1</v>
      </c>
      <c r="G3214">
        <v>6</v>
      </c>
      <c r="H3214" t="s">
        <v>234</v>
      </c>
      <c r="I3214" t="s">
        <v>25</v>
      </c>
      <c r="J3214">
        <v>10006073493</v>
      </c>
      <c r="K3214" s="19">
        <v>26.1</v>
      </c>
    </row>
    <row r="3215" spans="1:11" hidden="1" x14ac:dyDescent="0.35">
      <c r="A3215" t="s">
        <v>226</v>
      </c>
      <c r="B3215">
        <v>2016</v>
      </c>
      <c r="C3215" s="10">
        <v>42385</v>
      </c>
      <c r="D3215" t="s">
        <v>140</v>
      </c>
      <c r="E3215" t="s">
        <v>119</v>
      </c>
      <c r="F3215">
        <v>2</v>
      </c>
      <c r="G3215">
        <v>1</v>
      </c>
      <c r="H3215" t="s">
        <v>183</v>
      </c>
      <c r="I3215" t="s">
        <v>33</v>
      </c>
      <c r="J3215">
        <v>10007212639</v>
      </c>
      <c r="K3215" s="19">
        <v>24.5</v>
      </c>
    </row>
    <row r="3216" spans="1:11" hidden="1" x14ac:dyDescent="0.35">
      <c r="A3216" t="s">
        <v>226</v>
      </c>
      <c r="B3216">
        <v>2016</v>
      </c>
      <c r="C3216" s="10">
        <v>42385</v>
      </c>
      <c r="D3216" t="s">
        <v>140</v>
      </c>
      <c r="E3216" t="s">
        <v>119</v>
      </c>
      <c r="F3216">
        <v>2</v>
      </c>
      <c r="G3216">
        <v>2</v>
      </c>
      <c r="H3216" t="s">
        <v>335</v>
      </c>
      <c r="I3216" t="s">
        <v>29</v>
      </c>
      <c r="J3216">
        <v>10036244537</v>
      </c>
      <c r="K3216" s="19">
        <v>27.5</v>
      </c>
    </row>
    <row r="3217" spans="1:11" hidden="1" x14ac:dyDescent="0.35">
      <c r="A3217" t="s">
        <v>226</v>
      </c>
      <c r="B3217">
        <v>2016</v>
      </c>
      <c r="C3217" s="10">
        <v>42385</v>
      </c>
      <c r="D3217" t="s">
        <v>140</v>
      </c>
      <c r="E3217" t="s">
        <v>119</v>
      </c>
      <c r="F3217">
        <v>2</v>
      </c>
      <c r="G3217">
        <v>3</v>
      </c>
      <c r="H3217" t="s">
        <v>200</v>
      </c>
      <c r="I3217" t="s">
        <v>23</v>
      </c>
      <c r="J3217">
        <v>10006900421</v>
      </c>
      <c r="K3217" s="19">
        <v>23.1</v>
      </c>
    </row>
    <row r="3218" spans="1:11" hidden="1" x14ac:dyDescent="0.35">
      <c r="A3218" t="s">
        <v>226</v>
      </c>
      <c r="B3218">
        <v>2016</v>
      </c>
      <c r="C3218" s="10">
        <v>42385</v>
      </c>
      <c r="D3218" t="s">
        <v>140</v>
      </c>
      <c r="E3218" t="s">
        <v>119</v>
      </c>
      <c r="F3218">
        <v>2</v>
      </c>
      <c r="G3218">
        <v>4</v>
      </c>
      <c r="H3218" t="s">
        <v>196</v>
      </c>
      <c r="I3218" t="s">
        <v>52</v>
      </c>
      <c r="J3218">
        <v>10004868370</v>
      </c>
      <c r="K3218" s="19">
        <v>28</v>
      </c>
    </row>
    <row r="3219" spans="1:11" hidden="1" x14ac:dyDescent="0.35">
      <c r="A3219" t="s">
        <v>226</v>
      </c>
      <c r="B3219">
        <v>2016</v>
      </c>
      <c r="C3219" s="10">
        <v>42385</v>
      </c>
      <c r="D3219" t="s">
        <v>140</v>
      </c>
      <c r="E3219" t="s">
        <v>119</v>
      </c>
      <c r="F3219">
        <v>2</v>
      </c>
      <c r="G3219">
        <v>5</v>
      </c>
      <c r="H3219" t="s">
        <v>354</v>
      </c>
      <c r="I3219" t="s">
        <v>29</v>
      </c>
      <c r="J3219">
        <v>10006665496</v>
      </c>
      <c r="K3219" s="19">
        <v>24.3</v>
      </c>
    </row>
    <row r="3220" spans="1:11" hidden="1" x14ac:dyDescent="0.35">
      <c r="A3220" t="s">
        <v>226</v>
      </c>
      <c r="B3220">
        <v>2016</v>
      </c>
      <c r="C3220" s="10">
        <v>42385</v>
      </c>
      <c r="D3220" t="s">
        <v>140</v>
      </c>
      <c r="E3220" t="s">
        <v>119</v>
      </c>
      <c r="F3220">
        <v>2</v>
      </c>
      <c r="G3220">
        <v>6</v>
      </c>
      <c r="H3220" t="s">
        <v>283</v>
      </c>
      <c r="I3220" t="s">
        <v>284</v>
      </c>
      <c r="J3220">
        <v>10006319633</v>
      </c>
      <c r="K3220" s="19">
        <v>26.1</v>
      </c>
    </row>
    <row r="3221" spans="1:11" hidden="1" x14ac:dyDescent="0.35">
      <c r="A3221" t="s">
        <v>226</v>
      </c>
      <c r="B3221">
        <v>2016</v>
      </c>
      <c r="C3221" s="10">
        <v>42385</v>
      </c>
      <c r="D3221" t="s">
        <v>140</v>
      </c>
      <c r="E3221" t="s">
        <v>121</v>
      </c>
      <c r="F3221">
        <v>1</v>
      </c>
      <c r="G3221">
        <v>1</v>
      </c>
      <c r="H3221" t="s">
        <v>200</v>
      </c>
      <c r="I3221" t="s">
        <v>23</v>
      </c>
      <c r="J3221">
        <v>10006900421</v>
      </c>
      <c r="K3221" s="19">
        <v>23.1</v>
      </c>
    </row>
    <row r="3222" spans="1:11" hidden="1" x14ac:dyDescent="0.35">
      <c r="A3222" t="s">
        <v>226</v>
      </c>
      <c r="B3222">
        <v>2016</v>
      </c>
      <c r="C3222" s="10">
        <v>42385</v>
      </c>
      <c r="D3222" t="s">
        <v>140</v>
      </c>
      <c r="E3222" t="s">
        <v>121</v>
      </c>
      <c r="F3222">
        <v>1</v>
      </c>
      <c r="G3222">
        <v>2</v>
      </c>
      <c r="H3222" t="s">
        <v>183</v>
      </c>
      <c r="I3222" t="s">
        <v>33</v>
      </c>
      <c r="J3222">
        <v>10007212639</v>
      </c>
      <c r="K3222" s="19">
        <v>24.5</v>
      </c>
    </row>
    <row r="3223" spans="1:11" hidden="1" x14ac:dyDescent="0.35">
      <c r="A3223" t="s">
        <v>226</v>
      </c>
      <c r="B3223">
        <v>2016</v>
      </c>
      <c r="C3223" s="10">
        <v>42385</v>
      </c>
      <c r="D3223" t="s">
        <v>140</v>
      </c>
      <c r="E3223" t="s">
        <v>121</v>
      </c>
      <c r="F3223">
        <v>1</v>
      </c>
      <c r="G3223">
        <v>3</v>
      </c>
      <c r="H3223" t="s">
        <v>328</v>
      </c>
      <c r="I3223" t="s">
        <v>256</v>
      </c>
      <c r="J3223">
        <v>10007787464</v>
      </c>
      <c r="K3223" s="19">
        <v>24.2</v>
      </c>
    </row>
    <row r="3224" spans="1:11" hidden="1" x14ac:dyDescent="0.35">
      <c r="A3224" t="s">
        <v>226</v>
      </c>
      <c r="B3224">
        <v>2016</v>
      </c>
      <c r="C3224" s="10">
        <v>42385</v>
      </c>
      <c r="D3224" t="s">
        <v>140</v>
      </c>
      <c r="E3224" t="s">
        <v>121</v>
      </c>
      <c r="F3224">
        <v>1</v>
      </c>
      <c r="G3224">
        <v>4</v>
      </c>
      <c r="H3224" t="s">
        <v>248</v>
      </c>
      <c r="I3224" t="s">
        <v>35</v>
      </c>
      <c r="J3224">
        <v>10008997641</v>
      </c>
      <c r="K3224" s="19">
        <v>20.5</v>
      </c>
    </row>
    <row r="3225" spans="1:11" hidden="1" x14ac:dyDescent="0.35">
      <c r="A3225" t="s">
        <v>226</v>
      </c>
      <c r="B3225">
        <v>2016</v>
      </c>
      <c r="C3225" s="10">
        <v>42385</v>
      </c>
      <c r="D3225" t="s">
        <v>140</v>
      </c>
      <c r="E3225" t="s">
        <v>121</v>
      </c>
      <c r="F3225">
        <v>1</v>
      </c>
      <c r="G3225">
        <v>5</v>
      </c>
      <c r="H3225" t="s">
        <v>195</v>
      </c>
      <c r="I3225" t="s">
        <v>31</v>
      </c>
      <c r="J3225">
        <v>10005964470</v>
      </c>
      <c r="K3225" s="19">
        <v>26.8</v>
      </c>
    </row>
    <row r="3226" spans="1:11" hidden="1" x14ac:dyDescent="0.35">
      <c r="A3226" t="s">
        <v>226</v>
      </c>
      <c r="B3226">
        <v>2016</v>
      </c>
      <c r="C3226" s="10">
        <v>42385</v>
      </c>
      <c r="D3226" t="s">
        <v>140</v>
      </c>
      <c r="E3226" t="s">
        <v>121</v>
      </c>
      <c r="F3226">
        <v>1</v>
      </c>
      <c r="G3226">
        <v>6</v>
      </c>
      <c r="H3226" t="s">
        <v>335</v>
      </c>
      <c r="I3226" t="s">
        <v>29</v>
      </c>
      <c r="J3226">
        <v>10036244537</v>
      </c>
      <c r="K3226" s="19">
        <v>27.5</v>
      </c>
    </row>
    <row r="3227" spans="1:11" hidden="1" x14ac:dyDescent="0.35">
      <c r="A3227" t="s">
        <v>226</v>
      </c>
      <c r="B3227">
        <v>2016</v>
      </c>
      <c r="C3227" s="10">
        <v>42385</v>
      </c>
      <c r="D3227" t="s">
        <v>140</v>
      </c>
      <c r="E3227" t="s">
        <v>121</v>
      </c>
      <c r="F3227">
        <v>2</v>
      </c>
      <c r="G3227">
        <v>1</v>
      </c>
      <c r="H3227" t="s">
        <v>213</v>
      </c>
      <c r="I3227" t="s">
        <v>42</v>
      </c>
      <c r="J3227">
        <v>10006422895</v>
      </c>
      <c r="K3227" s="19">
        <v>24.6</v>
      </c>
    </row>
    <row r="3228" spans="1:11" hidden="1" x14ac:dyDescent="0.35">
      <c r="A3228" t="s">
        <v>226</v>
      </c>
      <c r="B3228">
        <v>2016</v>
      </c>
      <c r="C3228" s="10">
        <v>42385</v>
      </c>
      <c r="D3228" t="s">
        <v>140</v>
      </c>
      <c r="E3228" t="s">
        <v>121</v>
      </c>
      <c r="F3228">
        <v>2</v>
      </c>
      <c r="G3228">
        <v>2</v>
      </c>
      <c r="H3228" t="s">
        <v>234</v>
      </c>
      <c r="I3228" t="s">
        <v>25</v>
      </c>
      <c r="J3228">
        <v>10006073493</v>
      </c>
      <c r="K3228" s="19">
        <v>26.1</v>
      </c>
    </row>
    <row r="3229" spans="1:11" hidden="1" x14ac:dyDescent="0.35">
      <c r="A3229" t="s">
        <v>226</v>
      </c>
      <c r="B3229">
        <v>2016</v>
      </c>
      <c r="C3229" s="10">
        <v>42385</v>
      </c>
      <c r="D3229" t="s">
        <v>140</v>
      </c>
      <c r="E3229" t="s">
        <v>121</v>
      </c>
      <c r="F3229">
        <v>2</v>
      </c>
      <c r="G3229">
        <v>3</v>
      </c>
      <c r="H3229" t="s">
        <v>196</v>
      </c>
      <c r="I3229" t="s">
        <v>52</v>
      </c>
      <c r="J3229">
        <v>10004868370</v>
      </c>
      <c r="K3229" s="19">
        <v>28</v>
      </c>
    </row>
    <row r="3230" spans="1:11" hidden="1" x14ac:dyDescent="0.35">
      <c r="A3230" t="s">
        <v>226</v>
      </c>
      <c r="B3230">
        <v>2016</v>
      </c>
      <c r="C3230" s="10">
        <v>42385</v>
      </c>
      <c r="D3230" t="s">
        <v>140</v>
      </c>
      <c r="E3230" t="s">
        <v>121</v>
      </c>
      <c r="F3230">
        <v>2</v>
      </c>
      <c r="G3230">
        <v>4</v>
      </c>
      <c r="H3230" t="s">
        <v>354</v>
      </c>
      <c r="I3230" t="s">
        <v>29</v>
      </c>
      <c r="J3230">
        <v>10006665496</v>
      </c>
      <c r="K3230" s="19">
        <v>24.3</v>
      </c>
    </row>
    <row r="3231" spans="1:11" hidden="1" x14ac:dyDescent="0.35">
      <c r="A3231" t="s">
        <v>226</v>
      </c>
      <c r="B3231">
        <v>2016</v>
      </c>
      <c r="C3231" s="10">
        <v>42385</v>
      </c>
      <c r="D3231" t="s">
        <v>140</v>
      </c>
      <c r="E3231" t="s">
        <v>121</v>
      </c>
      <c r="F3231">
        <v>2</v>
      </c>
      <c r="G3231">
        <v>5</v>
      </c>
      <c r="H3231" t="s">
        <v>283</v>
      </c>
      <c r="I3231" t="s">
        <v>284</v>
      </c>
      <c r="J3231">
        <v>10006319633</v>
      </c>
      <c r="K3231" s="19">
        <v>26.1</v>
      </c>
    </row>
    <row r="3232" spans="1:11" hidden="1" x14ac:dyDescent="0.35">
      <c r="A3232" t="s">
        <v>226</v>
      </c>
      <c r="B3232">
        <v>2016</v>
      </c>
      <c r="C3232" s="10">
        <v>42385</v>
      </c>
      <c r="D3232" t="s">
        <v>140</v>
      </c>
      <c r="E3232" t="s">
        <v>121</v>
      </c>
      <c r="F3232">
        <v>2</v>
      </c>
      <c r="G3232">
        <v>6</v>
      </c>
      <c r="H3232" t="s">
        <v>197</v>
      </c>
      <c r="I3232" t="s">
        <v>198</v>
      </c>
      <c r="J3232">
        <v>10003100142</v>
      </c>
      <c r="K3232" s="19">
        <v>29.8</v>
      </c>
    </row>
    <row r="3233" spans="1:11" hidden="1" x14ac:dyDescent="0.35">
      <c r="A3233" t="s">
        <v>225</v>
      </c>
      <c r="B3233">
        <v>2016</v>
      </c>
      <c r="C3233" s="10">
        <v>42343</v>
      </c>
      <c r="D3233" t="s">
        <v>140</v>
      </c>
      <c r="E3233" t="s">
        <v>91</v>
      </c>
      <c r="F3233">
        <v>1</v>
      </c>
      <c r="G3233">
        <v>1</v>
      </c>
      <c r="H3233" t="s">
        <v>153</v>
      </c>
      <c r="I3233" t="s">
        <v>154</v>
      </c>
      <c r="J3233">
        <v>10004717719</v>
      </c>
      <c r="K3233" s="19">
        <v>27</v>
      </c>
    </row>
    <row r="3234" spans="1:11" hidden="1" x14ac:dyDescent="0.35">
      <c r="A3234" t="s">
        <v>225</v>
      </c>
      <c r="B3234">
        <v>2016</v>
      </c>
      <c r="C3234" s="10">
        <v>42343</v>
      </c>
      <c r="D3234" t="s">
        <v>140</v>
      </c>
      <c r="E3234" t="s">
        <v>91</v>
      </c>
      <c r="F3234">
        <v>1</v>
      </c>
      <c r="G3234">
        <v>2</v>
      </c>
      <c r="H3234" t="s">
        <v>350</v>
      </c>
      <c r="I3234" t="s">
        <v>224</v>
      </c>
      <c r="J3234">
        <v>10007165755</v>
      </c>
      <c r="K3234" s="19">
        <v>25.9</v>
      </c>
    </row>
    <row r="3235" spans="1:11" hidden="1" x14ac:dyDescent="0.35">
      <c r="A3235" t="s">
        <v>225</v>
      </c>
      <c r="B3235">
        <v>2016</v>
      </c>
      <c r="C3235" s="10">
        <v>42343</v>
      </c>
      <c r="D3235" t="s">
        <v>140</v>
      </c>
      <c r="E3235" t="s">
        <v>91</v>
      </c>
      <c r="F3235">
        <v>1</v>
      </c>
      <c r="G3235">
        <v>3</v>
      </c>
      <c r="H3235" t="s">
        <v>327</v>
      </c>
      <c r="I3235" t="s">
        <v>198</v>
      </c>
      <c r="J3235">
        <v>10007271546</v>
      </c>
      <c r="K3235" s="19">
        <v>22.7</v>
      </c>
    </row>
    <row r="3236" spans="1:11" hidden="1" x14ac:dyDescent="0.35">
      <c r="A3236" t="s">
        <v>225</v>
      </c>
      <c r="B3236">
        <v>2016</v>
      </c>
      <c r="C3236" s="10">
        <v>42343</v>
      </c>
      <c r="D3236" t="s">
        <v>140</v>
      </c>
      <c r="E3236" t="s">
        <v>91</v>
      </c>
      <c r="F3236">
        <v>1</v>
      </c>
      <c r="G3236">
        <v>4</v>
      </c>
      <c r="H3236" t="s">
        <v>171</v>
      </c>
      <c r="I3236" t="s">
        <v>82</v>
      </c>
      <c r="J3236">
        <v>10007073506</v>
      </c>
      <c r="K3236" s="19">
        <v>25.4</v>
      </c>
    </row>
    <row r="3237" spans="1:11" hidden="1" x14ac:dyDescent="0.35">
      <c r="A3237" t="s">
        <v>225</v>
      </c>
      <c r="B3237">
        <v>2016</v>
      </c>
      <c r="C3237" s="10">
        <v>42343</v>
      </c>
      <c r="D3237" t="s">
        <v>140</v>
      </c>
      <c r="E3237" t="s">
        <v>91</v>
      </c>
      <c r="F3237">
        <v>1</v>
      </c>
      <c r="G3237">
        <v>5</v>
      </c>
      <c r="H3237" t="s">
        <v>312</v>
      </c>
      <c r="I3237" t="s">
        <v>104</v>
      </c>
      <c r="J3237">
        <v>10006898401</v>
      </c>
      <c r="K3237" s="19">
        <v>24.5</v>
      </c>
    </row>
    <row r="3238" spans="1:11" hidden="1" x14ac:dyDescent="0.35">
      <c r="A3238" t="s">
        <v>225</v>
      </c>
      <c r="B3238">
        <v>2016</v>
      </c>
      <c r="C3238" s="10">
        <v>42343</v>
      </c>
      <c r="D3238" t="s">
        <v>140</v>
      </c>
      <c r="E3238" t="s">
        <v>91</v>
      </c>
      <c r="F3238">
        <v>2</v>
      </c>
      <c r="G3238">
        <v>1</v>
      </c>
      <c r="H3238" t="s">
        <v>129</v>
      </c>
      <c r="I3238" t="s">
        <v>35</v>
      </c>
      <c r="J3238">
        <v>10006184742</v>
      </c>
      <c r="K3238" s="19">
        <v>24.4</v>
      </c>
    </row>
    <row r="3239" spans="1:11" hidden="1" x14ac:dyDescent="0.35">
      <c r="A3239" t="s">
        <v>225</v>
      </c>
      <c r="B3239">
        <v>2016</v>
      </c>
      <c r="C3239" s="10">
        <v>42343</v>
      </c>
      <c r="D3239" t="s">
        <v>140</v>
      </c>
      <c r="E3239" t="s">
        <v>91</v>
      </c>
      <c r="F3239">
        <v>2</v>
      </c>
      <c r="G3239">
        <v>2</v>
      </c>
      <c r="H3239" t="s">
        <v>286</v>
      </c>
      <c r="I3239" t="s">
        <v>102</v>
      </c>
      <c r="J3239">
        <v>10007811817</v>
      </c>
      <c r="K3239" s="19">
        <v>21.9</v>
      </c>
    </row>
    <row r="3240" spans="1:11" hidden="1" x14ac:dyDescent="0.35">
      <c r="A3240" t="s">
        <v>225</v>
      </c>
      <c r="B3240">
        <v>2016</v>
      </c>
      <c r="C3240" s="10">
        <v>42343</v>
      </c>
      <c r="D3240" t="s">
        <v>140</v>
      </c>
      <c r="E3240" t="s">
        <v>91</v>
      </c>
      <c r="F3240">
        <v>2</v>
      </c>
      <c r="G3240">
        <v>3</v>
      </c>
      <c r="H3240" t="s">
        <v>340</v>
      </c>
      <c r="I3240" t="s">
        <v>142</v>
      </c>
      <c r="J3240">
        <v>10004633247</v>
      </c>
      <c r="K3240" s="19">
        <v>27.7</v>
      </c>
    </row>
    <row r="3241" spans="1:11" hidden="1" x14ac:dyDescent="0.35">
      <c r="A3241" t="s">
        <v>225</v>
      </c>
      <c r="B3241">
        <v>2016</v>
      </c>
      <c r="C3241" s="10">
        <v>42343</v>
      </c>
      <c r="D3241" t="s">
        <v>140</v>
      </c>
      <c r="E3241" t="s">
        <v>91</v>
      </c>
      <c r="F3241">
        <v>2</v>
      </c>
      <c r="G3241">
        <v>4</v>
      </c>
      <c r="H3241" t="s">
        <v>208</v>
      </c>
      <c r="I3241" t="s">
        <v>58</v>
      </c>
      <c r="J3241">
        <v>10007828183</v>
      </c>
      <c r="K3241" s="19">
        <v>22.2</v>
      </c>
    </row>
    <row r="3242" spans="1:11" hidden="1" x14ac:dyDescent="0.35">
      <c r="A3242" t="s">
        <v>225</v>
      </c>
      <c r="B3242">
        <v>2016</v>
      </c>
      <c r="C3242" s="10">
        <v>42343</v>
      </c>
      <c r="D3242" t="s">
        <v>140</v>
      </c>
      <c r="E3242" t="s">
        <v>91</v>
      </c>
      <c r="F3242">
        <v>2</v>
      </c>
      <c r="G3242">
        <v>5</v>
      </c>
      <c r="H3242" t="s">
        <v>183</v>
      </c>
      <c r="I3242" t="s">
        <v>33</v>
      </c>
      <c r="J3242">
        <v>10007212639</v>
      </c>
      <c r="K3242" s="19">
        <v>24.4</v>
      </c>
    </row>
    <row r="3243" spans="1:11" hidden="1" x14ac:dyDescent="0.35">
      <c r="A3243" t="s">
        <v>225</v>
      </c>
      <c r="B3243">
        <v>2016</v>
      </c>
      <c r="C3243" s="10">
        <v>42343</v>
      </c>
      <c r="D3243" t="s">
        <v>140</v>
      </c>
      <c r="E3243" t="s">
        <v>91</v>
      </c>
      <c r="F3243">
        <v>3</v>
      </c>
      <c r="G3243">
        <v>1</v>
      </c>
      <c r="H3243" t="s">
        <v>68</v>
      </c>
      <c r="I3243" t="s">
        <v>29</v>
      </c>
      <c r="J3243">
        <v>10006379247</v>
      </c>
      <c r="K3243" s="19">
        <v>25.7</v>
      </c>
    </row>
    <row r="3244" spans="1:11" hidden="1" x14ac:dyDescent="0.35">
      <c r="A3244" t="s">
        <v>225</v>
      </c>
      <c r="B3244">
        <v>2016</v>
      </c>
      <c r="C3244" s="10">
        <v>42343</v>
      </c>
      <c r="D3244" t="s">
        <v>140</v>
      </c>
      <c r="E3244" t="s">
        <v>91</v>
      </c>
      <c r="F3244">
        <v>3</v>
      </c>
      <c r="G3244">
        <v>2</v>
      </c>
      <c r="H3244" t="s">
        <v>339</v>
      </c>
      <c r="I3244" t="s">
        <v>27</v>
      </c>
      <c r="J3244">
        <v>10004618796</v>
      </c>
      <c r="K3244" s="19">
        <v>28.3</v>
      </c>
    </row>
    <row r="3245" spans="1:11" hidden="1" x14ac:dyDescent="0.35">
      <c r="A3245" t="s">
        <v>225</v>
      </c>
      <c r="B3245">
        <v>2016</v>
      </c>
      <c r="C3245" s="10">
        <v>42343</v>
      </c>
      <c r="D3245" t="s">
        <v>140</v>
      </c>
      <c r="E3245" t="s">
        <v>91</v>
      </c>
      <c r="F3245">
        <v>3</v>
      </c>
      <c r="G3245">
        <v>3</v>
      </c>
      <c r="H3245" t="s">
        <v>200</v>
      </c>
      <c r="I3245" t="s">
        <v>23</v>
      </c>
      <c r="J3245">
        <v>10006900421</v>
      </c>
      <c r="K3245" s="19">
        <v>23</v>
      </c>
    </row>
    <row r="3246" spans="1:11" hidden="1" x14ac:dyDescent="0.35">
      <c r="A3246" t="s">
        <v>225</v>
      </c>
      <c r="B3246">
        <v>2016</v>
      </c>
      <c r="C3246" s="10">
        <v>42343</v>
      </c>
      <c r="D3246" t="s">
        <v>140</v>
      </c>
      <c r="E3246" t="s">
        <v>91</v>
      </c>
      <c r="F3246">
        <v>3</v>
      </c>
      <c r="G3246">
        <v>4</v>
      </c>
      <c r="H3246" t="s">
        <v>218</v>
      </c>
      <c r="I3246" t="s">
        <v>46</v>
      </c>
      <c r="J3246">
        <v>10006902239</v>
      </c>
      <c r="K3246" s="19">
        <v>24.4</v>
      </c>
    </row>
    <row r="3247" spans="1:11" hidden="1" x14ac:dyDescent="0.35">
      <c r="A3247" t="s">
        <v>225</v>
      </c>
      <c r="B3247">
        <v>2016</v>
      </c>
      <c r="C3247" s="10">
        <v>42343</v>
      </c>
      <c r="D3247" t="s">
        <v>140</v>
      </c>
      <c r="E3247" t="s">
        <v>91</v>
      </c>
      <c r="F3247">
        <v>3</v>
      </c>
      <c r="G3247">
        <v>5</v>
      </c>
      <c r="H3247" t="s">
        <v>283</v>
      </c>
      <c r="I3247" t="s">
        <v>284</v>
      </c>
      <c r="J3247">
        <v>10006319633</v>
      </c>
      <c r="K3247" s="19">
        <v>26</v>
      </c>
    </row>
    <row r="3248" spans="1:11" hidden="1" x14ac:dyDescent="0.35">
      <c r="A3248" t="s">
        <v>225</v>
      </c>
      <c r="B3248">
        <v>2016</v>
      </c>
      <c r="C3248" s="10">
        <v>42343</v>
      </c>
      <c r="D3248" t="s">
        <v>140</v>
      </c>
      <c r="E3248" t="s">
        <v>91</v>
      </c>
      <c r="F3248">
        <v>4</v>
      </c>
      <c r="G3248">
        <v>1</v>
      </c>
      <c r="H3248" t="s">
        <v>194</v>
      </c>
      <c r="I3248" t="s">
        <v>29</v>
      </c>
      <c r="J3248">
        <v>10004601723</v>
      </c>
      <c r="K3248" s="19">
        <v>28.4</v>
      </c>
    </row>
    <row r="3249" spans="1:11" hidden="1" x14ac:dyDescent="0.35">
      <c r="A3249" t="s">
        <v>225</v>
      </c>
      <c r="B3249">
        <v>2016</v>
      </c>
      <c r="C3249" s="10">
        <v>42343</v>
      </c>
      <c r="D3249" t="s">
        <v>140</v>
      </c>
      <c r="E3249" t="s">
        <v>91</v>
      </c>
      <c r="F3249">
        <v>4</v>
      </c>
      <c r="G3249">
        <v>2</v>
      </c>
      <c r="H3249" t="s">
        <v>213</v>
      </c>
      <c r="I3249" t="s">
        <v>42</v>
      </c>
      <c r="J3249">
        <v>10006422895</v>
      </c>
      <c r="K3249" s="19">
        <v>24.5</v>
      </c>
    </row>
    <row r="3250" spans="1:11" hidden="1" x14ac:dyDescent="0.35">
      <c r="A3250" t="s">
        <v>225</v>
      </c>
      <c r="B3250">
        <v>2016</v>
      </c>
      <c r="C3250" s="10">
        <v>42343</v>
      </c>
      <c r="D3250" t="s">
        <v>140</v>
      </c>
      <c r="E3250" t="s">
        <v>91</v>
      </c>
      <c r="F3250">
        <v>4</v>
      </c>
      <c r="G3250">
        <v>3</v>
      </c>
      <c r="H3250" t="s">
        <v>234</v>
      </c>
      <c r="I3250" t="s">
        <v>25</v>
      </c>
      <c r="J3250">
        <v>10006073493</v>
      </c>
      <c r="K3250" s="19">
        <v>26</v>
      </c>
    </row>
    <row r="3251" spans="1:11" hidden="1" x14ac:dyDescent="0.35">
      <c r="A3251" t="s">
        <v>225</v>
      </c>
      <c r="B3251">
        <v>2016</v>
      </c>
      <c r="C3251" s="10">
        <v>42343</v>
      </c>
      <c r="D3251" t="s">
        <v>140</v>
      </c>
      <c r="E3251" t="s">
        <v>91</v>
      </c>
      <c r="F3251">
        <v>4</v>
      </c>
      <c r="G3251">
        <v>4</v>
      </c>
      <c r="H3251" t="s">
        <v>195</v>
      </c>
      <c r="I3251" t="s">
        <v>31</v>
      </c>
      <c r="J3251">
        <v>10005964470</v>
      </c>
      <c r="K3251" s="19">
        <v>26.7</v>
      </c>
    </row>
    <row r="3252" spans="1:11" hidden="1" x14ac:dyDescent="0.35">
      <c r="A3252" t="s">
        <v>225</v>
      </c>
      <c r="B3252">
        <v>2016</v>
      </c>
      <c r="C3252" s="10">
        <v>42343</v>
      </c>
      <c r="D3252" t="s">
        <v>140</v>
      </c>
      <c r="E3252" t="s">
        <v>91</v>
      </c>
      <c r="F3252">
        <v>4</v>
      </c>
      <c r="G3252">
        <v>5</v>
      </c>
      <c r="H3252" t="s">
        <v>354</v>
      </c>
      <c r="I3252" t="s">
        <v>29</v>
      </c>
      <c r="J3252">
        <v>10006665496</v>
      </c>
      <c r="K3252" s="19">
        <v>24.2</v>
      </c>
    </row>
    <row r="3253" spans="1:11" hidden="1" x14ac:dyDescent="0.35">
      <c r="A3253" t="s">
        <v>225</v>
      </c>
      <c r="B3253">
        <v>2016</v>
      </c>
      <c r="C3253" s="10">
        <v>42343</v>
      </c>
      <c r="D3253" t="s">
        <v>140</v>
      </c>
      <c r="E3253" t="s">
        <v>91</v>
      </c>
      <c r="F3253">
        <v>5</v>
      </c>
      <c r="G3253">
        <v>1</v>
      </c>
      <c r="H3253" t="s">
        <v>192</v>
      </c>
      <c r="I3253" t="s">
        <v>113</v>
      </c>
      <c r="J3253">
        <v>10004599194</v>
      </c>
      <c r="K3253" s="19">
        <v>27.7</v>
      </c>
    </row>
    <row r="3254" spans="1:11" hidden="1" x14ac:dyDescent="0.35">
      <c r="A3254" t="s">
        <v>225</v>
      </c>
      <c r="B3254">
        <v>2016</v>
      </c>
      <c r="C3254" s="10">
        <v>42343</v>
      </c>
      <c r="D3254" t="s">
        <v>140</v>
      </c>
      <c r="E3254" t="s">
        <v>91</v>
      </c>
      <c r="F3254">
        <v>5</v>
      </c>
      <c r="G3254">
        <v>2</v>
      </c>
      <c r="H3254" t="s">
        <v>328</v>
      </c>
      <c r="I3254" t="s">
        <v>256</v>
      </c>
      <c r="J3254">
        <v>10007787464</v>
      </c>
      <c r="K3254" s="19">
        <v>24.1</v>
      </c>
    </row>
    <row r="3255" spans="1:11" hidden="1" x14ac:dyDescent="0.35">
      <c r="A3255" t="s">
        <v>225</v>
      </c>
      <c r="B3255">
        <v>2016</v>
      </c>
      <c r="C3255" s="10">
        <v>42343</v>
      </c>
      <c r="D3255" t="s">
        <v>140</v>
      </c>
      <c r="E3255" t="s">
        <v>91</v>
      </c>
      <c r="F3255">
        <v>5</v>
      </c>
      <c r="G3255">
        <v>3</v>
      </c>
      <c r="H3255" t="s">
        <v>201</v>
      </c>
      <c r="I3255" t="s">
        <v>39</v>
      </c>
      <c r="J3255">
        <v>10007947011</v>
      </c>
      <c r="K3255" s="19">
        <v>21.1</v>
      </c>
    </row>
    <row r="3256" spans="1:11" hidden="1" x14ac:dyDescent="0.35">
      <c r="A3256" t="s">
        <v>225</v>
      </c>
      <c r="B3256">
        <v>2016</v>
      </c>
      <c r="C3256" s="10">
        <v>42343</v>
      </c>
      <c r="D3256" t="s">
        <v>140</v>
      </c>
      <c r="E3256" t="s">
        <v>91</v>
      </c>
      <c r="F3256">
        <v>5</v>
      </c>
      <c r="G3256">
        <v>4</v>
      </c>
      <c r="H3256" t="s">
        <v>143</v>
      </c>
      <c r="I3256" t="s">
        <v>95</v>
      </c>
      <c r="J3256">
        <v>10009181234</v>
      </c>
      <c r="K3256" s="19">
        <v>20.7</v>
      </c>
    </row>
    <row r="3257" spans="1:11" hidden="1" x14ac:dyDescent="0.35">
      <c r="A3257" t="s">
        <v>225</v>
      </c>
      <c r="B3257">
        <v>2016</v>
      </c>
      <c r="C3257" s="10">
        <v>42343</v>
      </c>
      <c r="D3257" t="s">
        <v>140</v>
      </c>
      <c r="E3257" t="s">
        <v>91</v>
      </c>
      <c r="F3257">
        <v>5</v>
      </c>
      <c r="G3257">
        <v>5</v>
      </c>
      <c r="H3257" t="s">
        <v>265</v>
      </c>
      <c r="I3257" t="s">
        <v>102</v>
      </c>
      <c r="J3257">
        <v>10009009462</v>
      </c>
      <c r="K3257" s="19">
        <v>20.399999999999999</v>
      </c>
    </row>
    <row r="3258" spans="1:11" hidden="1" x14ac:dyDescent="0.35">
      <c r="A3258" t="s">
        <v>225</v>
      </c>
      <c r="B3258">
        <v>2016</v>
      </c>
      <c r="C3258" s="10">
        <v>42343</v>
      </c>
      <c r="D3258" t="s">
        <v>140</v>
      </c>
      <c r="E3258" t="s">
        <v>91</v>
      </c>
      <c r="F3258">
        <v>5</v>
      </c>
      <c r="G3258">
        <v>6</v>
      </c>
      <c r="H3258" t="s">
        <v>287</v>
      </c>
      <c r="I3258" t="s">
        <v>31</v>
      </c>
      <c r="J3258">
        <v>10003349716</v>
      </c>
      <c r="K3258" s="19">
        <v>30.6</v>
      </c>
    </row>
    <row r="3259" spans="1:11" hidden="1" x14ac:dyDescent="0.35">
      <c r="A3259" t="s">
        <v>225</v>
      </c>
      <c r="B3259">
        <v>2016</v>
      </c>
      <c r="C3259" s="10">
        <v>42343</v>
      </c>
      <c r="D3259" t="s">
        <v>140</v>
      </c>
      <c r="E3259" t="s">
        <v>91</v>
      </c>
      <c r="F3259">
        <v>6</v>
      </c>
      <c r="G3259">
        <v>1</v>
      </c>
      <c r="H3259" t="s">
        <v>345</v>
      </c>
      <c r="I3259" t="s">
        <v>346</v>
      </c>
      <c r="J3259">
        <v>10007500407</v>
      </c>
      <c r="K3259" s="19">
        <v>22.4</v>
      </c>
    </row>
    <row r="3260" spans="1:11" hidden="1" x14ac:dyDescent="0.35">
      <c r="A3260" t="s">
        <v>225</v>
      </c>
      <c r="B3260">
        <v>2016</v>
      </c>
      <c r="C3260" s="10">
        <v>42343</v>
      </c>
      <c r="D3260" t="s">
        <v>140</v>
      </c>
      <c r="E3260" t="s">
        <v>91</v>
      </c>
      <c r="F3260">
        <v>6</v>
      </c>
      <c r="G3260">
        <v>2</v>
      </c>
      <c r="H3260" t="s">
        <v>336</v>
      </c>
      <c r="I3260" t="s">
        <v>355</v>
      </c>
      <c r="J3260">
        <v>10005506954</v>
      </c>
      <c r="K3260" s="19">
        <v>27</v>
      </c>
    </row>
    <row r="3261" spans="1:11" hidden="1" x14ac:dyDescent="0.35">
      <c r="A3261" t="s">
        <v>225</v>
      </c>
      <c r="B3261">
        <v>2016</v>
      </c>
      <c r="C3261" s="10">
        <v>42343</v>
      </c>
      <c r="D3261" t="s">
        <v>140</v>
      </c>
      <c r="E3261" t="s">
        <v>91</v>
      </c>
      <c r="F3261">
        <v>6</v>
      </c>
      <c r="G3261">
        <v>3</v>
      </c>
      <c r="H3261" t="s">
        <v>108</v>
      </c>
      <c r="I3261" t="s">
        <v>109</v>
      </c>
      <c r="J3261">
        <v>10117936018</v>
      </c>
      <c r="K3261" s="19">
        <v>22.1</v>
      </c>
    </row>
    <row r="3262" spans="1:11" hidden="1" x14ac:dyDescent="0.35">
      <c r="A3262" t="s">
        <v>225</v>
      </c>
      <c r="B3262">
        <v>2016</v>
      </c>
      <c r="C3262" s="10">
        <v>42343</v>
      </c>
      <c r="D3262" t="s">
        <v>140</v>
      </c>
      <c r="E3262" t="s">
        <v>91</v>
      </c>
      <c r="F3262">
        <v>6</v>
      </c>
      <c r="G3262">
        <v>4</v>
      </c>
      <c r="H3262" t="s">
        <v>50</v>
      </c>
      <c r="I3262" t="s">
        <v>44</v>
      </c>
      <c r="J3262">
        <v>10009039774</v>
      </c>
      <c r="K3262" s="19">
        <v>21.4</v>
      </c>
    </row>
    <row r="3263" spans="1:11" hidden="1" x14ac:dyDescent="0.35">
      <c r="A3263" t="s">
        <v>225</v>
      </c>
      <c r="B3263">
        <v>2016</v>
      </c>
      <c r="C3263" s="10">
        <v>42343</v>
      </c>
      <c r="D3263" t="s">
        <v>140</v>
      </c>
      <c r="E3263" t="s">
        <v>91</v>
      </c>
      <c r="F3263">
        <v>6</v>
      </c>
      <c r="G3263">
        <v>5</v>
      </c>
      <c r="H3263" t="s">
        <v>289</v>
      </c>
      <c r="I3263" t="s">
        <v>207</v>
      </c>
      <c r="J3263">
        <v>10002418415</v>
      </c>
      <c r="K3263" s="19">
        <v>33.299999999999997</v>
      </c>
    </row>
    <row r="3264" spans="1:11" hidden="1" x14ac:dyDescent="0.35">
      <c r="A3264" t="s">
        <v>225</v>
      </c>
      <c r="B3264">
        <v>2016</v>
      </c>
      <c r="C3264" s="10">
        <v>42343</v>
      </c>
      <c r="D3264" t="s">
        <v>140</v>
      </c>
      <c r="E3264" t="s">
        <v>91</v>
      </c>
      <c r="F3264">
        <v>6</v>
      </c>
      <c r="G3264">
        <v>6</v>
      </c>
      <c r="H3264" t="s">
        <v>93</v>
      </c>
      <c r="I3264" t="s">
        <v>52</v>
      </c>
      <c r="J3264">
        <v>10009150215</v>
      </c>
      <c r="K3264" s="19">
        <v>20</v>
      </c>
    </row>
    <row r="3265" spans="1:11" hidden="1" x14ac:dyDescent="0.35">
      <c r="A3265" t="s">
        <v>225</v>
      </c>
      <c r="B3265">
        <v>2016</v>
      </c>
      <c r="C3265" s="10">
        <v>42343</v>
      </c>
      <c r="D3265" t="s">
        <v>140</v>
      </c>
      <c r="E3265" t="s">
        <v>117</v>
      </c>
      <c r="F3265">
        <v>1</v>
      </c>
      <c r="G3265">
        <v>1</v>
      </c>
      <c r="H3265" t="s">
        <v>354</v>
      </c>
      <c r="I3265" t="s">
        <v>29</v>
      </c>
      <c r="J3265">
        <v>10006665496</v>
      </c>
      <c r="K3265" s="19">
        <v>24.2</v>
      </c>
    </row>
    <row r="3266" spans="1:11" hidden="1" x14ac:dyDescent="0.35">
      <c r="A3266" t="s">
        <v>225</v>
      </c>
      <c r="B3266">
        <v>2016</v>
      </c>
      <c r="C3266" s="10">
        <v>42343</v>
      </c>
      <c r="D3266" t="s">
        <v>140</v>
      </c>
      <c r="E3266" t="s">
        <v>117</v>
      </c>
      <c r="F3266">
        <v>1</v>
      </c>
      <c r="G3266">
        <v>2</v>
      </c>
      <c r="H3266" t="s">
        <v>143</v>
      </c>
      <c r="I3266" t="s">
        <v>95</v>
      </c>
      <c r="J3266">
        <v>10009181234</v>
      </c>
      <c r="K3266" s="19">
        <v>20.7</v>
      </c>
    </row>
    <row r="3267" spans="1:11" hidden="1" x14ac:dyDescent="0.35">
      <c r="A3267" t="s">
        <v>225</v>
      </c>
      <c r="B3267">
        <v>2016</v>
      </c>
      <c r="C3267" s="10">
        <v>42343</v>
      </c>
      <c r="D3267" t="s">
        <v>140</v>
      </c>
      <c r="E3267" t="s">
        <v>117</v>
      </c>
      <c r="F3267">
        <v>1</v>
      </c>
      <c r="G3267">
        <v>3</v>
      </c>
      <c r="H3267" t="s">
        <v>350</v>
      </c>
      <c r="I3267" t="s">
        <v>224</v>
      </c>
      <c r="J3267">
        <v>10007165755</v>
      </c>
      <c r="K3267" s="19">
        <v>25.9</v>
      </c>
    </row>
    <row r="3268" spans="1:11" hidden="1" x14ac:dyDescent="0.35">
      <c r="A3268" t="s">
        <v>225</v>
      </c>
      <c r="B3268">
        <v>2016</v>
      </c>
      <c r="C3268" s="10">
        <v>42343</v>
      </c>
      <c r="D3268" t="s">
        <v>140</v>
      </c>
      <c r="E3268" t="s">
        <v>117</v>
      </c>
      <c r="F3268">
        <v>1</v>
      </c>
      <c r="G3268">
        <v>4</v>
      </c>
      <c r="H3268" t="s">
        <v>108</v>
      </c>
      <c r="I3268" t="s">
        <v>109</v>
      </c>
      <c r="J3268">
        <v>10117936018</v>
      </c>
      <c r="K3268" s="19">
        <v>22.1</v>
      </c>
    </row>
    <row r="3269" spans="1:11" hidden="1" x14ac:dyDescent="0.35">
      <c r="A3269" t="s">
        <v>225</v>
      </c>
      <c r="B3269">
        <v>2016</v>
      </c>
      <c r="C3269" s="10">
        <v>42343</v>
      </c>
      <c r="D3269" t="s">
        <v>140</v>
      </c>
      <c r="E3269" t="s">
        <v>117</v>
      </c>
      <c r="F3269">
        <v>1</v>
      </c>
      <c r="G3269">
        <v>5</v>
      </c>
      <c r="H3269" t="s">
        <v>93</v>
      </c>
      <c r="I3269" t="s">
        <v>52</v>
      </c>
      <c r="J3269">
        <v>10009150215</v>
      </c>
      <c r="K3269" s="19">
        <v>20</v>
      </c>
    </row>
    <row r="3270" spans="1:11" hidden="1" x14ac:dyDescent="0.35">
      <c r="A3270" t="s">
        <v>225</v>
      </c>
      <c r="B3270">
        <v>2016</v>
      </c>
      <c r="C3270" s="10">
        <v>42343</v>
      </c>
      <c r="D3270" t="s">
        <v>140</v>
      </c>
      <c r="E3270" t="s">
        <v>117</v>
      </c>
      <c r="F3270">
        <v>2</v>
      </c>
      <c r="G3270">
        <v>1</v>
      </c>
      <c r="H3270" t="s">
        <v>195</v>
      </c>
      <c r="I3270" t="s">
        <v>31</v>
      </c>
      <c r="J3270">
        <v>10005964470</v>
      </c>
      <c r="K3270" s="19">
        <v>26.7</v>
      </c>
    </row>
    <row r="3271" spans="1:11" hidden="1" x14ac:dyDescent="0.35">
      <c r="A3271" t="s">
        <v>225</v>
      </c>
      <c r="B3271">
        <v>2016</v>
      </c>
      <c r="C3271" s="10">
        <v>42343</v>
      </c>
      <c r="D3271" t="s">
        <v>140</v>
      </c>
      <c r="E3271" t="s">
        <v>117</v>
      </c>
      <c r="F3271">
        <v>2</v>
      </c>
      <c r="G3271">
        <v>2</v>
      </c>
      <c r="H3271" t="s">
        <v>283</v>
      </c>
      <c r="I3271" t="s">
        <v>284</v>
      </c>
      <c r="J3271">
        <v>10006319633</v>
      </c>
      <c r="K3271" s="19">
        <v>26</v>
      </c>
    </row>
    <row r="3272" spans="1:11" hidden="1" x14ac:dyDescent="0.35">
      <c r="A3272" t="s">
        <v>225</v>
      </c>
      <c r="B3272">
        <v>2016</v>
      </c>
      <c r="C3272" s="10">
        <v>42343</v>
      </c>
      <c r="D3272" t="s">
        <v>140</v>
      </c>
      <c r="E3272" t="s">
        <v>117</v>
      </c>
      <c r="F3272">
        <v>2</v>
      </c>
      <c r="G3272">
        <v>3</v>
      </c>
      <c r="H3272" t="s">
        <v>287</v>
      </c>
      <c r="I3272" t="s">
        <v>31</v>
      </c>
      <c r="J3272">
        <v>10003349716</v>
      </c>
      <c r="K3272" s="19">
        <v>30.6</v>
      </c>
    </row>
    <row r="3273" spans="1:11" hidden="1" x14ac:dyDescent="0.35">
      <c r="A3273" t="s">
        <v>225</v>
      </c>
      <c r="B3273">
        <v>2016</v>
      </c>
      <c r="C3273" s="10">
        <v>42343</v>
      </c>
      <c r="D3273" t="s">
        <v>140</v>
      </c>
      <c r="E3273" t="s">
        <v>117</v>
      </c>
      <c r="F3273">
        <v>2</v>
      </c>
      <c r="G3273">
        <v>4</v>
      </c>
      <c r="H3273" t="s">
        <v>286</v>
      </c>
      <c r="I3273" t="s">
        <v>102</v>
      </c>
      <c r="J3273">
        <v>10007811817</v>
      </c>
      <c r="K3273" s="19">
        <v>21.9</v>
      </c>
    </row>
    <row r="3274" spans="1:11" hidden="1" x14ac:dyDescent="0.35">
      <c r="A3274" t="s">
        <v>225</v>
      </c>
      <c r="B3274">
        <v>2016</v>
      </c>
      <c r="C3274" s="10">
        <v>42343</v>
      </c>
      <c r="D3274" t="s">
        <v>140</v>
      </c>
      <c r="E3274" t="s">
        <v>117</v>
      </c>
      <c r="F3274">
        <v>2</v>
      </c>
      <c r="G3274">
        <v>5</v>
      </c>
      <c r="H3274" t="s">
        <v>201</v>
      </c>
      <c r="I3274" t="s">
        <v>39</v>
      </c>
      <c r="J3274">
        <v>10007947011</v>
      </c>
      <c r="K3274" s="19">
        <v>21.1</v>
      </c>
    </row>
    <row r="3275" spans="1:11" hidden="1" x14ac:dyDescent="0.35">
      <c r="A3275" t="s">
        <v>225</v>
      </c>
      <c r="B3275">
        <v>2016</v>
      </c>
      <c r="C3275" s="10">
        <v>42343</v>
      </c>
      <c r="D3275" t="s">
        <v>140</v>
      </c>
      <c r="E3275" t="s">
        <v>117</v>
      </c>
      <c r="F3275">
        <v>3</v>
      </c>
      <c r="G3275">
        <v>1</v>
      </c>
      <c r="H3275" t="s">
        <v>218</v>
      </c>
      <c r="I3275" t="s">
        <v>46</v>
      </c>
      <c r="J3275">
        <v>10006902239</v>
      </c>
      <c r="K3275" s="19">
        <v>24.4</v>
      </c>
    </row>
    <row r="3276" spans="1:11" hidden="1" x14ac:dyDescent="0.35">
      <c r="A3276" t="s">
        <v>225</v>
      </c>
      <c r="B3276">
        <v>2016</v>
      </c>
      <c r="C3276" s="10">
        <v>42343</v>
      </c>
      <c r="D3276" t="s">
        <v>140</v>
      </c>
      <c r="E3276" t="s">
        <v>117</v>
      </c>
      <c r="F3276">
        <v>3</v>
      </c>
      <c r="G3276">
        <v>2</v>
      </c>
      <c r="H3276" t="s">
        <v>183</v>
      </c>
      <c r="I3276" t="s">
        <v>33</v>
      </c>
      <c r="J3276">
        <v>10007212639</v>
      </c>
      <c r="K3276" s="19">
        <v>24.4</v>
      </c>
    </row>
    <row r="3277" spans="1:11" hidden="1" x14ac:dyDescent="0.35">
      <c r="A3277" t="s">
        <v>225</v>
      </c>
      <c r="B3277">
        <v>2016</v>
      </c>
      <c r="C3277" s="10">
        <v>42343</v>
      </c>
      <c r="D3277" t="s">
        <v>140</v>
      </c>
      <c r="E3277" t="s">
        <v>117</v>
      </c>
      <c r="F3277">
        <v>3</v>
      </c>
      <c r="G3277">
        <v>3</v>
      </c>
      <c r="H3277" t="s">
        <v>234</v>
      </c>
      <c r="I3277" t="s">
        <v>25</v>
      </c>
      <c r="J3277">
        <v>10006073493</v>
      </c>
      <c r="K3277" s="19">
        <v>26</v>
      </c>
    </row>
    <row r="3278" spans="1:11" hidden="1" x14ac:dyDescent="0.35">
      <c r="A3278" t="s">
        <v>225</v>
      </c>
      <c r="B3278">
        <v>2016</v>
      </c>
      <c r="C3278" s="10">
        <v>42343</v>
      </c>
      <c r="D3278" t="s">
        <v>140</v>
      </c>
      <c r="E3278" t="s">
        <v>117</v>
      </c>
      <c r="F3278">
        <v>3</v>
      </c>
      <c r="G3278">
        <v>4</v>
      </c>
      <c r="H3278" t="s">
        <v>339</v>
      </c>
      <c r="I3278" t="s">
        <v>27</v>
      </c>
      <c r="J3278">
        <v>10004618796</v>
      </c>
      <c r="K3278" s="19">
        <v>28.3</v>
      </c>
    </row>
    <row r="3279" spans="1:11" hidden="1" x14ac:dyDescent="0.35">
      <c r="A3279" t="s">
        <v>225</v>
      </c>
      <c r="B3279">
        <v>2016</v>
      </c>
      <c r="C3279" s="10">
        <v>42343</v>
      </c>
      <c r="D3279" t="s">
        <v>140</v>
      </c>
      <c r="E3279" t="s">
        <v>117</v>
      </c>
      <c r="F3279">
        <v>4</v>
      </c>
      <c r="G3279">
        <v>1</v>
      </c>
      <c r="H3279" t="s">
        <v>213</v>
      </c>
      <c r="I3279" t="s">
        <v>42</v>
      </c>
      <c r="J3279">
        <v>10006422895</v>
      </c>
      <c r="K3279" s="19">
        <v>24.5</v>
      </c>
    </row>
    <row r="3280" spans="1:11" hidden="1" x14ac:dyDescent="0.35">
      <c r="A3280" t="s">
        <v>225</v>
      </c>
      <c r="B3280">
        <v>2016</v>
      </c>
      <c r="C3280" s="10">
        <v>42343</v>
      </c>
      <c r="D3280" t="s">
        <v>140</v>
      </c>
      <c r="E3280" t="s">
        <v>117</v>
      </c>
      <c r="F3280">
        <v>4</v>
      </c>
      <c r="G3280">
        <v>2</v>
      </c>
      <c r="H3280" t="s">
        <v>312</v>
      </c>
      <c r="I3280" t="s">
        <v>104</v>
      </c>
      <c r="J3280">
        <v>10006898401</v>
      </c>
      <c r="K3280" s="19">
        <v>24.5</v>
      </c>
    </row>
    <row r="3281" spans="1:11" hidden="1" x14ac:dyDescent="0.35">
      <c r="A3281" t="s">
        <v>225</v>
      </c>
      <c r="B3281">
        <v>2016</v>
      </c>
      <c r="C3281" s="10">
        <v>42343</v>
      </c>
      <c r="D3281" t="s">
        <v>140</v>
      </c>
      <c r="E3281" t="s">
        <v>117</v>
      </c>
      <c r="F3281">
        <v>4</v>
      </c>
      <c r="G3281">
        <v>3</v>
      </c>
      <c r="H3281" t="s">
        <v>200</v>
      </c>
      <c r="I3281" t="s">
        <v>23</v>
      </c>
      <c r="J3281">
        <v>10006900421</v>
      </c>
      <c r="K3281" s="19">
        <v>23</v>
      </c>
    </row>
    <row r="3282" spans="1:11" hidden="1" x14ac:dyDescent="0.35">
      <c r="A3282" t="s">
        <v>225</v>
      </c>
      <c r="B3282">
        <v>2016</v>
      </c>
      <c r="C3282" s="10">
        <v>42343</v>
      </c>
      <c r="D3282" t="s">
        <v>140</v>
      </c>
      <c r="E3282" t="s">
        <v>117</v>
      </c>
      <c r="F3282">
        <v>4</v>
      </c>
      <c r="G3282">
        <v>4</v>
      </c>
      <c r="H3282" t="s">
        <v>208</v>
      </c>
      <c r="I3282" t="s">
        <v>58</v>
      </c>
      <c r="J3282">
        <v>10007828183</v>
      </c>
      <c r="K3282" s="19">
        <v>22.2</v>
      </c>
    </row>
    <row r="3283" spans="1:11" hidden="1" x14ac:dyDescent="0.35">
      <c r="A3283" t="s">
        <v>225</v>
      </c>
      <c r="B3283">
        <v>2016</v>
      </c>
      <c r="C3283" s="10">
        <v>42343</v>
      </c>
      <c r="D3283" t="s">
        <v>140</v>
      </c>
      <c r="E3283" t="s">
        <v>117</v>
      </c>
      <c r="F3283">
        <v>5</v>
      </c>
      <c r="G3283">
        <v>1</v>
      </c>
      <c r="H3283" t="s">
        <v>289</v>
      </c>
      <c r="I3283" t="s">
        <v>207</v>
      </c>
      <c r="J3283">
        <v>10002418415</v>
      </c>
      <c r="K3283" s="19">
        <v>33.299999999999997</v>
      </c>
    </row>
    <row r="3284" spans="1:11" hidden="1" x14ac:dyDescent="0.35">
      <c r="A3284" t="s">
        <v>225</v>
      </c>
      <c r="B3284">
        <v>2016</v>
      </c>
      <c r="C3284" s="10">
        <v>42343</v>
      </c>
      <c r="D3284" t="s">
        <v>140</v>
      </c>
      <c r="E3284" t="s">
        <v>117</v>
      </c>
      <c r="F3284">
        <v>5</v>
      </c>
      <c r="G3284">
        <v>2</v>
      </c>
      <c r="H3284" t="s">
        <v>340</v>
      </c>
      <c r="I3284" t="s">
        <v>142</v>
      </c>
      <c r="J3284">
        <v>10004633247</v>
      </c>
      <c r="K3284" s="19">
        <v>27.7</v>
      </c>
    </row>
    <row r="3285" spans="1:11" hidden="1" x14ac:dyDescent="0.35">
      <c r="A3285" t="s">
        <v>225</v>
      </c>
      <c r="B3285">
        <v>2016</v>
      </c>
      <c r="C3285" s="10">
        <v>42343</v>
      </c>
      <c r="D3285" t="s">
        <v>140</v>
      </c>
      <c r="E3285" t="s">
        <v>117</v>
      </c>
      <c r="F3285">
        <v>5</v>
      </c>
      <c r="G3285">
        <v>3</v>
      </c>
      <c r="H3285" t="s">
        <v>328</v>
      </c>
      <c r="I3285" t="s">
        <v>256</v>
      </c>
      <c r="J3285">
        <v>10007787464</v>
      </c>
      <c r="K3285" s="19">
        <v>24.1</v>
      </c>
    </row>
    <row r="3286" spans="1:11" hidden="1" x14ac:dyDescent="0.35">
      <c r="A3286" t="s">
        <v>225</v>
      </c>
      <c r="B3286">
        <v>2016</v>
      </c>
      <c r="C3286" s="10">
        <v>42343</v>
      </c>
      <c r="D3286" t="s">
        <v>140</v>
      </c>
      <c r="E3286" t="s">
        <v>117</v>
      </c>
      <c r="F3286">
        <v>5</v>
      </c>
      <c r="G3286">
        <v>4</v>
      </c>
      <c r="H3286" t="s">
        <v>171</v>
      </c>
      <c r="I3286" t="s">
        <v>82</v>
      </c>
      <c r="J3286">
        <v>10007073506</v>
      </c>
      <c r="K3286" s="19">
        <v>25.4</v>
      </c>
    </row>
    <row r="3287" spans="1:11" hidden="1" x14ac:dyDescent="0.35">
      <c r="A3287" t="s">
        <v>225</v>
      </c>
      <c r="B3287">
        <v>2016</v>
      </c>
      <c r="C3287" s="10">
        <v>42343</v>
      </c>
      <c r="D3287" t="s">
        <v>140</v>
      </c>
      <c r="E3287" t="s">
        <v>117</v>
      </c>
      <c r="F3287">
        <v>6</v>
      </c>
      <c r="G3287">
        <v>1</v>
      </c>
      <c r="H3287" t="s">
        <v>327</v>
      </c>
      <c r="I3287" t="s">
        <v>198</v>
      </c>
      <c r="J3287">
        <v>10007271546</v>
      </c>
      <c r="K3287" s="19">
        <v>22.7</v>
      </c>
    </row>
    <row r="3288" spans="1:11" hidden="1" x14ac:dyDescent="0.35">
      <c r="A3288" t="s">
        <v>225</v>
      </c>
      <c r="B3288">
        <v>2016</v>
      </c>
      <c r="C3288" s="10">
        <v>42343</v>
      </c>
      <c r="D3288" t="s">
        <v>140</v>
      </c>
      <c r="E3288" t="s">
        <v>117</v>
      </c>
      <c r="F3288">
        <v>6</v>
      </c>
      <c r="G3288">
        <v>2</v>
      </c>
      <c r="H3288" t="s">
        <v>50</v>
      </c>
      <c r="I3288" t="s">
        <v>44</v>
      </c>
      <c r="J3288">
        <v>10009039774</v>
      </c>
      <c r="K3288" s="19">
        <v>21.4</v>
      </c>
    </row>
    <row r="3289" spans="1:11" hidden="1" x14ac:dyDescent="0.35">
      <c r="A3289" t="s">
        <v>225</v>
      </c>
      <c r="B3289">
        <v>2016</v>
      </c>
      <c r="C3289" s="10">
        <v>42343</v>
      </c>
      <c r="D3289" t="s">
        <v>140</v>
      </c>
      <c r="E3289" t="s">
        <v>117</v>
      </c>
      <c r="F3289">
        <v>6</v>
      </c>
      <c r="G3289">
        <v>3</v>
      </c>
      <c r="H3289" t="s">
        <v>336</v>
      </c>
      <c r="I3289" t="s">
        <v>355</v>
      </c>
      <c r="J3289">
        <v>10005506954</v>
      </c>
      <c r="K3289" s="19">
        <v>27</v>
      </c>
    </row>
    <row r="3290" spans="1:11" hidden="1" x14ac:dyDescent="0.35">
      <c r="A3290" t="s">
        <v>225</v>
      </c>
      <c r="B3290">
        <v>2016</v>
      </c>
      <c r="C3290" s="10">
        <v>42343</v>
      </c>
      <c r="D3290" t="s">
        <v>140</v>
      </c>
      <c r="E3290" t="s">
        <v>117</v>
      </c>
      <c r="F3290">
        <v>6</v>
      </c>
      <c r="G3290">
        <v>4</v>
      </c>
      <c r="H3290" t="s">
        <v>265</v>
      </c>
      <c r="I3290" t="s">
        <v>102</v>
      </c>
      <c r="J3290">
        <v>10009009462</v>
      </c>
      <c r="K3290" s="19">
        <v>20.399999999999999</v>
      </c>
    </row>
    <row r="3291" spans="1:11" hidden="1" x14ac:dyDescent="0.35">
      <c r="A3291" t="s">
        <v>225</v>
      </c>
      <c r="B3291">
        <v>2016</v>
      </c>
      <c r="C3291" s="10">
        <v>42343</v>
      </c>
      <c r="D3291" t="s">
        <v>140</v>
      </c>
      <c r="E3291" t="s">
        <v>119</v>
      </c>
      <c r="F3291">
        <v>1</v>
      </c>
      <c r="G3291">
        <v>1</v>
      </c>
      <c r="H3291" t="s">
        <v>354</v>
      </c>
      <c r="I3291" t="s">
        <v>29</v>
      </c>
      <c r="J3291">
        <v>10006665496</v>
      </c>
      <c r="K3291" s="19">
        <v>24.2</v>
      </c>
    </row>
    <row r="3292" spans="1:11" hidden="1" x14ac:dyDescent="0.35">
      <c r="A3292" t="s">
        <v>225</v>
      </c>
      <c r="B3292">
        <v>2016</v>
      </c>
      <c r="C3292" s="10">
        <v>42343</v>
      </c>
      <c r="D3292" t="s">
        <v>140</v>
      </c>
      <c r="E3292" t="s">
        <v>119</v>
      </c>
      <c r="F3292">
        <v>1</v>
      </c>
      <c r="G3292">
        <v>2</v>
      </c>
      <c r="H3292" t="s">
        <v>194</v>
      </c>
      <c r="I3292" t="s">
        <v>29</v>
      </c>
      <c r="J3292">
        <v>10004601723</v>
      </c>
      <c r="K3292" s="19">
        <v>28.4</v>
      </c>
    </row>
    <row r="3293" spans="1:11" hidden="1" x14ac:dyDescent="0.35">
      <c r="A3293" t="s">
        <v>225</v>
      </c>
      <c r="B3293">
        <v>2016</v>
      </c>
      <c r="C3293" s="10">
        <v>42343</v>
      </c>
      <c r="D3293" t="s">
        <v>140</v>
      </c>
      <c r="E3293" t="s">
        <v>119</v>
      </c>
      <c r="F3293">
        <v>1</v>
      </c>
      <c r="G3293">
        <v>3</v>
      </c>
      <c r="H3293" t="s">
        <v>345</v>
      </c>
      <c r="I3293" t="s">
        <v>346</v>
      </c>
      <c r="J3293">
        <v>10007500407</v>
      </c>
      <c r="K3293" s="19">
        <v>22.4</v>
      </c>
    </row>
    <row r="3294" spans="1:11" hidden="1" x14ac:dyDescent="0.35">
      <c r="A3294" t="s">
        <v>225</v>
      </c>
      <c r="B3294">
        <v>2016</v>
      </c>
      <c r="C3294" s="10">
        <v>42343</v>
      </c>
      <c r="D3294" t="s">
        <v>140</v>
      </c>
      <c r="E3294" t="s">
        <v>119</v>
      </c>
      <c r="F3294">
        <v>1</v>
      </c>
      <c r="G3294">
        <v>4</v>
      </c>
      <c r="H3294" t="s">
        <v>289</v>
      </c>
      <c r="I3294" t="s">
        <v>207</v>
      </c>
      <c r="J3294">
        <v>10002418415</v>
      </c>
      <c r="K3294" s="19">
        <v>33.299999999999997</v>
      </c>
    </row>
    <row r="3295" spans="1:11" hidden="1" x14ac:dyDescent="0.35">
      <c r="A3295" t="s">
        <v>225</v>
      </c>
      <c r="B3295">
        <v>2016</v>
      </c>
      <c r="C3295" s="10">
        <v>42343</v>
      </c>
      <c r="D3295" t="s">
        <v>140</v>
      </c>
      <c r="E3295" t="s">
        <v>119</v>
      </c>
      <c r="F3295">
        <v>1</v>
      </c>
      <c r="G3295">
        <v>5</v>
      </c>
      <c r="H3295" t="s">
        <v>213</v>
      </c>
      <c r="I3295" t="s">
        <v>42</v>
      </c>
      <c r="J3295">
        <v>10006422895</v>
      </c>
      <c r="K3295" s="19">
        <v>24.5</v>
      </c>
    </row>
    <row r="3296" spans="1:11" hidden="1" x14ac:dyDescent="0.35">
      <c r="A3296" t="s">
        <v>225</v>
      </c>
      <c r="B3296">
        <v>2016</v>
      </c>
      <c r="C3296" s="10">
        <v>42343</v>
      </c>
      <c r="D3296" t="s">
        <v>140</v>
      </c>
      <c r="E3296" t="s">
        <v>119</v>
      </c>
      <c r="F3296">
        <v>1</v>
      </c>
      <c r="G3296">
        <v>6</v>
      </c>
      <c r="H3296" t="s">
        <v>153</v>
      </c>
      <c r="I3296" t="s">
        <v>154</v>
      </c>
      <c r="J3296">
        <v>10004717719</v>
      </c>
      <c r="K3296" s="19">
        <v>27</v>
      </c>
    </row>
    <row r="3297" spans="1:11" hidden="1" x14ac:dyDescent="0.35">
      <c r="A3297" t="s">
        <v>225</v>
      </c>
      <c r="B3297">
        <v>2016</v>
      </c>
      <c r="C3297" s="10">
        <v>42343</v>
      </c>
      <c r="D3297" t="s">
        <v>140</v>
      </c>
      <c r="E3297" t="s">
        <v>119</v>
      </c>
      <c r="F3297">
        <v>2</v>
      </c>
      <c r="G3297">
        <v>1</v>
      </c>
      <c r="H3297" t="s">
        <v>68</v>
      </c>
      <c r="I3297" t="s">
        <v>29</v>
      </c>
      <c r="J3297">
        <v>10006379247</v>
      </c>
      <c r="K3297" s="19">
        <v>25.7</v>
      </c>
    </row>
    <row r="3298" spans="1:11" hidden="1" x14ac:dyDescent="0.35">
      <c r="A3298" t="s">
        <v>225</v>
      </c>
      <c r="B3298">
        <v>2016</v>
      </c>
      <c r="C3298" s="10">
        <v>42343</v>
      </c>
      <c r="D3298" t="s">
        <v>140</v>
      </c>
      <c r="E3298" t="s">
        <v>119</v>
      </c>
      <c r="F3298">
        <v>2</v>
      </c>
      <c r="G3298">
        <v>2</v>
      </c>
      <c r="H3298" t="s">
        <v>192</v>
      </c>
      <c r="I3298" t="s">
        <v>113</v>
      </c>
      <c r="J3298">
        <v>10004599194</v>
      </c>
      <c r="K3298" s="19">
        <v>27.7</v>
      </c>
    </row>
    <row r="3299" spans="1:11" hidden="1" x14ac:dyDescent="0.35">
      <c r="A3299" t="s">
        <v>225</v>
      </c>
      <c r="B3299">
        <v>2016</v>
      </c>
      <c r="C3299" s="10">
        <v>42343</v>
      </c>
      <c r="D3299" t="s">
        <v>140</v>
      </c>
      <c r="E3299" t="s">
        <v>119</v>
      </c>
      <c r="F3299">
        <v>2</v>
      </c>
      <c r="G3299">
        <v>3</v>
      </c>
      <c r="H3299" t="s">
        <v>327</v>
      </c>
      <c r="I3299" t="s">
        <v>198</v>
      </c>
      <c r="J3299">
        <v>10007271546</v>
      </c>
      <c r="K3299" s="19">
        <v>22.7</v>
      </c>
    </row>
    <row r="3300" spans="1:11" hidden="1" x14ac:dyDescent="0.35">
      <c r="A3300" t="s">
        <v>225</v>
      </c>
      <c r="B3300">
        <v>2016</v>
      </c>
      <c r="C3300" s="10">
        <v>42343</v>
      </c>
      <c r="D3300" t="s">
        <v>140</v>
      </c>
      <c r="E3300" t="s">
        <v>119</v>
      </c>
      <c r="F3300">
        <v>2</v>
      </c>
      <c r="G3300">
        <v>4</v>
      </c>
      <c r="H3300" t="s">
        <v>218</v>
      </c>
      <c r="I3300" t="s">
        <v>46</v>
      </c>
      <c r="J3300">
        <v>10006902239</v>
      </c>
      <c r="K3300" s="19">
        <v>24.4</v>
      </c>
    </row>
    <row r="3301" spans="1:11" hidden="1" x14ac:dyDescent="0.35">
      <c r="A3301" t="s">
        <v>225</v>
      </c>
      <c r="B3301">
        <v>2016</v>
      </c>
      <c r="C3301" s="10">
        <v>42343</v>
      </c>
      <c r="D3301" t="s">
        <v>140</v>
      </c>
      <c r="E3301" t="s">
        <v>119</v>
      </c>
      <c r="F3301">
        <v>2</v>
      </c>
      <c r="G3301">
        <v>5</v>
      </c>
      <c r="H3301" t="s">
        <v>129</v>
      </c>
      <c r="I3301" t="s">
        <v>35</v>
      </c>
      <c r="J3301">
        <v>10006184742</v>
      </c>
      <c r="K3301" s="19">
        <v>24.4</v>
      </c>
    </row>
    <row r="3302" spans="1:11" hidden="1" x14ac:dyDescent="0.35">
      <c r="A3302" t="s">
        <v>225</v>
      </c>
      <c r="B3302">
        <v>2016</v>
      </c>
      <c r="C3302" s="10">
        <v>42343</v>
      </c>
      <c r="D3302" t="s">
        <v>140</v>
      </c>
      <c r="E3302" t="s">
        <v>119</v>
      </c>
      <c r="F3302">
        <v>2</v>
      </c>
      <c r="G3302">
        <v>6</v>
      </c>
      <c r="H3302" t="s">
        <v>195</v>
      </c>
      <c r="I3302" t="s">
        <v>31</v>
      </c>
      <c r="J3302">
        <v>10005964470</v>
      </c>
      <c r="K3302" s="19">
        <v>26.7</v>
      </c>
    </row>
    <row r="3303" spans="1:11" hidden="1" x14ac:dyDescent="0.35">
      <c r="A3303" t="s">
        <v>225</v>
      </c>
      <c r="B3303">
        <v>2016</v>
      </c>
      <c r="C3303" s="10">
        <v>42343</v>
      </c>
      <c r="D3303" t="s">
        <v>140</v>
      </c>
      <c r="E3303" t="s">
        <v>121</v>
      </c>
      <c r="F3303">
        <v>1</v>
      </c>
      <c r="G3303">
        <v>1</v>
      </c>
      <c r="H3303" t="s">
        <v>68</v>
      </c>
      <c r="I3303" t="s">
        <v>29</v>
      </c>
      <c r="J3303">
        <v>10006379247</v>
      </c>
      <c r="K3303" s="19">
        <v>25.7</v>
      </c>
    </row>
    <row r="3304" spans="1:11" hidden="1" x14ac:dyDescent="0.35">
      <c r="A3304" t="s">
        <v>225</v>
      </c>
      <c r="B3304">
        <v>2016</v>
      </c>
      <c r="C3304" s="10">
        <v>42343</v>
      </c>
      <c r="D3304" t="s">
        <v>140</v>
      </c>
      <c r="E3304" t="s">
        <v>121</v>
      </c>
      <c r="F3304">
        <v>1</v>
      </c>
      <c r="G3304">
        <v>2</v>
      </c>
      <c r="H3304" t="s">
        <v>194</v>
      </c>
      <c r="I3304" t="s">
        <v>29</v>
      </c>
      <c r="J3304">
        <v>10004601723</v>
      </c>
      <c r="K3304" s="19">
        <v>28.4</v>
      </c>
    </row>
    <row r="3305" spans="1:11" hidden="1" x14ac:dyDescent="0.35">
      <c r="A3305" t="s">
        <v>225</v>
      </c>
      <c r="B3305">
        <v>2016</v>
      </c>
      <c r="C3305" s="10">
        <v>42343</v>
      </c>
      <c r="D3305" t="s">
        <v>140</v>
      </c>
      <c r="E3305" t="s">
        <v>121</v>
      </c>
      <c r="F3305">
        <v>1</v>
      </c>
      <c r="G3305">
        <v>3</v>
      </c>
      <c r="H3305" t="s">
        <v>345</v>
      </c>
      <c r="I3305" t="s">
        <v>346</v>
      </c>
      <c r="J3305">
        <v>10007500407</v>
      </c>
      <c r="K3305" s="19">
        <v>22.4</v>
      </c>
    </row>
    <row r="3306" spans="1:11" hidden="1" x14ac:dyDescent="0.35">
      <c r="A3306" t="s">
        <v>225</v>
      </c>
      <c r="B3306">
        <v>2016</v>
      </c>
      <c r="C3306" s="10">
        <v>42343</v>
      </c>
      <c r="D3306" t="s">
        <v>140</v>
      </c>
      <c r="E3306" t="s">
        <v>121</v>
      </c>
      <c r="F3306">
        <v>1</v>
      </c>
      <c r="G3306">
        <v>4</v>
      </c>
      <c r="H3306" t="s">
        <v>327</v>
      </c>
      <c r="I3306" t="s">
        <v>198</v>
      </c>
      <c r="J3306">
        <v>10007271546</v>
      </c>
      <c r="K3306" s="19">
        <v>22.7</v>
      </c>
    </row>
    <row r="3307" spans="1:11" hidden="1" x14ac:dyDescent="0.35">
      <c r="A3307" t="s">
        <v>225</v>
      </c>
      <c r="B3307">
        <v>2016</v>
      </c>
      <c r="C3307" s="10">
        <v>42343</v>
      </c>
      <c r="D3307" t="s">
        <v>140</v>
      </c>
      <c r="E3307" t="s">
        <v>121</v>
      </c>
      <c r="F3307">
        <v>1</v>
      </c>
      <c r="G3307">
        <v>5</v>
      </c>
      <c r="H3307" t="s">
        <v>192</v>
      </c>
      <c r="I3307" t="s">
        <v>113</v>
      </c>
      <c r="J3307">
        <v>10004599194</v>
      </c>
      <c r="K3307" s="19">
        <v>27.7</v>
      </c>
    </row>
    <row r="3308" spans="1:11" hidden="1" x14ac:dyDescent="0.35">
      <c r="A3308" t="s">
        <v>225</v>
      </c>
      <c r="B3308">
        <v>2016</v>
      </c>
      <c r="C3308" s="10">
        <v>42343</v>
      </c>
      <c r="D3308" t="s">
        <v>140</v>
      </c>
      <c r="E3308" t="s">
        <v>121</v>
      </c>
      <c r="F3308">
        <v>1</v>
      </c>
      <c r="G3308">
        <v>6</v>
      </c>
      <c r="H3308" t="s">
        <v>354</v>
      </c>
      <c r="I3308" t="s">
        <v>29</v>
      </c>
      <c r="J3308">
        <v>10006665496</v>
      </c>
      <c r="K3308" s="19">
        <v>24.2</v>
      </c>
    </row>
    <row r="3309" spans="1:11" hidden="1" x14ac:dyDescent="0.35">
      <c r="A3309" t="s">
        <v>225</v>
      </c>
      <c r="B3309">
        <v>2016</v>
      </c>
      <c r="C3309" s="10">
        <v>42343</v>
      </c>
      <c r="D3309" t="s">
        <v>140</v>
      </c>
      <c r="E3309" t="s">
        <v>121</v>
      </c>
      <c r="F3309">
        <v>2</v>
      </c>
      <c r="G3309">
        <v>1</v>
      </c>
      <c r="H3309" t="s">
        <v>213</v>
      </c>
      <c r="I3309" t="s">
        <v>42</v>
      </c>
      <c r="J3309">
        <v>10006422895</v>
      </c>
      <c r="K3309" s="19">
        <v>24.5</v>
      </c>
    </row>
    <row r="3310" spans="1:11" hidden="1" x14ac:dyDescent="0.35">
      <c r="A3310" t="s">
        <v>225</v>
      </c>
      <c r="B3310">
        <v>2016</v>
      </c>
      <c r="C3310" s="10">
        <v>42343</v>
      </c>
      <c r="D3310" t="s">
        <v>140</v>
      </c>
      <c r="E3310" t="s">
        <v>121</v>
      </c>
      <c r="F3310">
        <v>2</v>
      </c>
      <c r="G3310">
        <v>2</v>
      </c>
      <c r="H3310" t="s">
        <v>129</v>
      </c>
      <c r="I3310" t="s">
        <v>35</v>
      </c>
      <c r="J3310">
        <v>10006184742</v>
      </c>
      <c r="K3310" s="19">
        <v>24.4</v>
      </c>
    </row>
    <row r="3311" spans="1:11" hidden="1" x14ac:dyDescent="0.35">
      <c r="A3311" t="s">
        <v>225</v>
      </c>
      <c r="B3311">
        <v>2016</v>
      </c>
      <c r="C3311" s="10">
        <v>42343</v>
      </c>
      <c r="D3311" t="s">
        <v>140</v>
      </c>
      <c r="E3311" t="s">
        <v>121</v>
      </c>
      <c r="F3311">
        <v>2</v>
      </c>
      <c r="G3311">
        <v>3</v>
      </c>
      <c r="H3311" t="s">
        <v>289</v>
      </c>
      <c r="I3311" t="s">
        <v>207</v>
      </c>
      <c r="J3311">
        <v>10002418415</v>
      </c>
      <c r="K3311" s="19">
        <v>33.299999999999997</v>
      </c>
    </row>
    <row r="3312" spans="1:11" hidden="1" x14ac:dyDescent="0.35">
      <c r="A3312" t="s">
        <v>225</v>
      </c>
      <c r="B3312">
        <v>2016</v>
      </c>
      <c r="C3312" s="10">
        <v>42343</v>
      </c>
      <c r="D3312" t="s">
        <v>140</v>
      </c>
      <c r="E3312" t="s">
        <v>121</v>
      </c>
      <c r="F3312">
        <v>2</v>
      </c>
      <c r="G3312">
        <v>4</v>
      </c>
      <c r="H3312" t="s">
        <v>153</v>
      </c>
      <c r="I3312" t="s">
        <v>154</v>
      </c>
      <c r="J3312">
        <v>10004717719</v>
      </c>
      <c r="K3312" s="19">
        <v>27</v>
      </c>
    </row>
    <row r="3313" spans="1:11" hidden="1" x14ac:dyDescent="0.35">
      <c r="A3313" t="s">
        <v>225</v>
      </c>
      <c r="B3313">
        <v>2016</v>
      </c>
      <c r="C3313" s="10">
        <v>42343</v>
      </c>
      <c r="D3313" t="s">
        <v>140</v>
      </c>
      <c r="E3313" t="s">
        <v>121</v>
      </c>
      <c r="F3313">
        <v>2</v>
      </c>
      <c r="G3313">
        <v>5</v>
      </c>
      <c r="H3313" t="s">
        <v>218</v>
      </c>
      <c r="I3313" t="s">
        <v>46</v>
      </c>
      <c r="J3313">
        <v>10006902239</v>
      </c>
      <c r="K3313" s="19">
        <v>24.4</v>
      </c>
    </row>
    <row r="3314" spans="1:11" hidden="1" x14ac:dyDescent="0.35">
      <c r="A3314" t="s">
        <v>225</v>
      </c>
      <c r="B3314">
        <v>2016</v>
      </c>
      <c r="C3314" s="10">
        <v>42343</v>
      </c>
      <c r="D3314" t="s">
        <v>140</v>
      </c>
      <c r="E3314" t="s">
        <v>121</v>
      </c>
      <c r="F3314">
        <v>2</v>
      </c>
      <c r="G3314">
        <v>6</v>
      </c>
      <c r="H3314" t="s">
        <v>195</v>
      </c>
      <c r="I3314" t="s">
        <v>31</v>
      </c>
      <c r="J3314">
        <v>10005964470</v>
      </c>
      <c r="K3314" s="19">
        <v>26.7</v>
      </c>
    </row>
    <row r="3315" spans="1:11" hidden="1" x14ac:dyDescent="0.35">
      <c r="A3315" t="s">
        <v>139</v>
      </c>
      <c r="B3315">
        <v>2016</v>
      </c>
      <c r="C3315" s="10">
        <v>42308</v>
      </c>
      <c r="D3315" t="s">
        <v>140</v>
      </c>
      <c r="E3315" t="s">
        <v>91</v>
      </c>
      <c r="F3315">
        <v>1</v>
      </c>
      <c r="G3315">
        <v>1</v>
      </c>
      <c r="H3315" t="s">
        <v>294</v>
      </c>
      <c r="I3315" t="s">
        <v>27</v>
      </c>
      <c r="J3315">
        <v>10003011125</v>
      </c>
      <c r="K3315" s="19">
        <v>31</v>
      </c>
    </row>
    <row r="3316" spans="1:11" hidden="1" x14ac:dyDescent="0.35">
      <c r="A3316" t="s">
        <v>139</v>
      </c>
      <c r="B3316">
        <v>2016</v>
      </c>
      <c r="C3316" s="10">
        <v>42308</v>
      </c>
      <c r="D3316" t="s">
        <v>140</v>
      </c>
      <c r="E3316" t="s">
        <v>91</v>
      </c>
      <c r="F3316">
        <v>1</v>
      </c>
      <c r="G3316">
        <v>2</v>
      </c>
      <c r="H3316" t="s">
        <v>283</v>
      </c>
      <c r="I3316" t="s">
        <v>284</v>
      </c>
      <c r="J3316">
        <v>10006319633</v>
      </c>
      <c r="K3316" s="19">
        <v>25.9</v>
      </c>
    </row>
    <row r="3317" spans="1:11" hidden="1" x14ac:dyDescent="0.35">
      <c r="A3317" t="s">
        <v>139</v>
      </c>
      <c r="B3317">
        <v>2016</v>
      </c>
      <c r="C3317" s="10">
        <v>42308</v>
      </c>
      <c r="D3317" t="s">
        <v>140</v>
      </c>
      <c r="E3317" t="s">
        <v>91</v>
      </c>
      <c r="F3317">
        <v>1</v>
      </c>
      <c r="G3317">
        <v>3</v>
      </c>
      <c r="H3317" t="s">
        <v>194</v>
      </c>
      <c r="I3317" t="s">
        <v>29</v>
      </c>
      <c r="J3317">
        <v>10004601723</v>
      </c>
      <c r="K3317" s="19">
        <v>28.3</v>
      </c>
    </row>
    <row r="3318" spans="1:11" hidden="1" x14ac:dyDescent="0.35">
      <c r="A3318" t="s">
        <v>139</v>
      </c>
      <c r="B3318">
        <v>2016</v>
      </c>
      <c r="C3318" s="10">
        <v>42308</v>
      </c>
      <c r="D3318" t="s">
        <v>140</v>
      </c>
      <c r="E3318" t="s">
        <v>91</v>
      </c>
      <c r="F3318">
        <v>1</v>
      </c>
      <c r="G3318">
        <v>4</v>
      </c>
      <c r="H3318" t="s">
        <v>289</v>
      </c>
      <c r="I3318" t="s">
        <v>207</v>
      </c>
      <c r="J3318">
        <v>10002418415</v>
      </c>
      <c r="K3318" s="19">
        <v>33.200000000000003</v>
      </c>
    </row>
    <row r="3319" spans="1:11" hidden="1" x14ac:dyDescent="0.35">
      <c r="A3319" t="s">
        <v>139</v>
      </c>
      <c r="B3319">
        <v>2016</v>
      </c>
      <c r="C3319" s="10">
        <v>42308</v>
      </c>
      <c r="D3319" t="s">
        <v>140</v>
      </c>
      <c r="E3319" t="s">
        <v>91</v>
      </c>
      <c r="F3319">
        <v>1</v>
      </c>
      <c r="G3319">
        <v>5</v>
      </c>
      <c r="H3319" t="s">
        <v>153</v>
      </c>
      <c r="I3319" t="s">
        <v>154</v>
      </c>
      <c r="J3319">
        <v>10004717719</v>
      </c>
      <c r="K3319" s="19">
        <v>26.9</v>
      </c>
    </row>
    <row r="3320" spans="1:11" hidden="1" x14ac:dyDescent="0.35">
      <c r="A3320" t="s">
        <v>139</v>
      </c>
      <c r="B3320">
        <v>2016</v>
      </c>
      <c r="C3320" s="10">
        <v>42308</v>
      </c>
      <c r="D3320" t="s">
        <v>140</v>
      </c>
      <c r="E3320" t="s">
        <v>91</v>
      </c>
      <c r="F3320">
        <v>2</v>
      </c>
      <c r="G3320">
        <v>1</v>
      </c>
      <c r="H3320" t="s">
        <v>314</v>
      </c>
      <c r="I3320" t="s">
        <v>44</v>
      </c>
      <c r="J3320">
        <v>10006904360</v>
      </c>
      <c r="K3320" s="19">
        <v>24.3</v>
      </c>
    </row>
    <row r="3321" spans="1:11" hidden="1" x14ac:dyDescent="0.35">
      <c r="A3321" t="s">
        <v>139</v>
      </c>
      <c r="B3321">
        <v>2016</v>
      </c>
      <c r="C3321" s="10">
        <v>42308</v>
      </c>
      <c r="D3321" t="s">
        <v>140</v>
      </c>
      <c r="E3321" t="s">
        <v>91</v>
      </c>
      <c r="F3321">
        <v>2</v>
      </c>
      <c r="G3321">
        <v>2</v>
      </c>
      <c r="H3321" t="s">
        <v>350</v>
      </c>
      <c r="I3321" t="s">
        <v>224</v>
      </c>
      <c r="J3321">
        <v>10007165755</v>
      </c>
      <c r="K3321" s="19">
        <v>25.8</v>
      </c>
    </row>
    <row r="3322" spans="1:11" hidden="1" x14ac:dyDescent="0.35">
      <c r="A3322" t="s">
        <v>139</v>
      </c>
      <c r="B3322">
        <v>2016</v>
      </c>
      <c r="C3322" s="10">
        <v>42308</v>
      </c>
      <c r="D3322" t="s">
        <v>140</v>
      </c>
      <c r="E3322" t="s">
        <v>91</v>
      </c>
      <c r="F3322">
        <v>2</v>
      </c>
      <c r="G3322">
        <v>3</v>
      </c>
      <c r="H3322" t="s">
        <v>106</v>
      </c>
      <c r="I3322" t="s">
        <v>102</v>
      </c>
      <c r="J3322">
        <v>10006894559</v>
      </c>
      <c r="K3322" s="19">
        <v>23.2</v>
      </c>
    </row>
    <row r="3323" spans="1:11" hidden="1" x14ac:dyDescent="0.35">
      <c r="A3323" t="s">
        <v>139</v>
      </c>
      <c r="B3323">
        <v>2016</v>
      </c>
      <c r="C3323" s="10">
        <v>42308</v>
      </c>
      <c r="D3323" t="s">
        <v>140</v>
      </c>
      <c r="E3323" t="s">
        <v>91</v>
      </c>
      <c r="F3323">
        <v>2</v>
      </c>
      <c r="G3323">
        <v>4</v>
      </c>
      <c r="H3323" t="s">
        <v>93</v>
      </c>
      <c r="I3323" t="s">
        <v>52</v>
      </c>
      <c r="J3323">
        <v>10009150215</v>
      </c>
      <c r="K3323" s="19">
        <v>19.899999999999999</v>
      </c>
    </row>
    <row r="3324" spans="1:11" hidden="1" x14ac:dyDescent="0.35">
      <c r="A3324" t="s">
        <v>139</v>
      </c>
      <c r="B3324">
        <v>2016</v>
      </c>
      <c r="C3324" s="10">
        <v>42308</v>
      </c>
      <c r="D3324" t="s">
        <v>140</v>
      </c>
      <c r="E3324" t="s">
        <v>91</v>
      </c>
      <c r="F3324">
        <v>2</v>
      </c>
      <c r="G3324">
        <v>5</v>
      </c>
      <c r="H3324" t="s">
        <v>328</v>
      </c>
      <c r="I3324" t="s">
        <v>256</v>
      </c>
      <c r="J3324">
        <v>10007787464</v>
      </c>
      <c r="K3324" s="19">
        <v>24</v>
      </c>
    </row>
    <row r="3325" spans="1:11" hidden="1" x14ac:dyDescent="0.35">
      <c r="A3325" t="s">
        <v>139</v>
      </c>
      <c r="B3325">
        <v>2016</v>
      </c>
      <c r="C3325" s="10">
        <v>42308</v>
      </c>
      <c r="D3325" t="s">
        <v>140</v>
      </c>
      <c r="E3325" t="s">
        <v>91</v>
      </c>
      <c r="F3325">
        <v>3</v>
      </c>
      <c r="G3325">
        <v>1</v>
      </c>
      <c r="H3325" t="s">
        <v>196</v>
      </c>
      <c r="I3325" t="s">
        <v>52</v>
      </c>
      <c r="J3325">
        <v>10004868370</v>
      </c>
      <c r="K3325" s="19">
        <v>27.8</v>
      </c>
    </row>
    <row r="3326" spans="1:11" hidden="1" x14ac:dyDescent="0.35">
      <c r="A3326" t="s">
        <v>139</v>
      </c>
      <c r="B3326">
        <v>2016</v>
      </c>
      <c r="C3326" s="10">
        <v>42308</v>
      </c>
      <c r="D3326" t="s">
        <v>140</v>
      </c>
      <c r="E3326" t="s">
        <v>91</v>
      </c>
      <c r="F3326">
        <v>3</v>
      </c>
      <c r="G3326">
        <v>2</v>
      </c>
      <c r="H3326" t="s">
        <v>103</v>
      </c>
      <c r="I3326" t="s">
        <v>104</v>
      </c>
      <c r="J3326">
        <v>10009010876</v>
      </c>
      <c r="K3326" s="19">
        <v>21.7</v>
      </c>
    </row>
    <row r="3327" spans="1:11" hidden="1" x14ac:dyDescent="0.35">
      <c r="A3327" t="s">
        <v>139</v>
      </c>
      <c r="B3327">
        <v>2016</v>
      </c>
      <c r="C3327" s="10">
        <v>42308</v>
      </c>
      <c r="D3327" t="s">
        <v>140</v>
      </c>
      <c r="E3327" t="s">
        <v>91</v>
      </c>
      <c r="F3327">
        <v>3</v>
      </c>
      <c r="G3327">
        <v>3</v>
      </c>
      <c r="H3327" t="s">
        <v>192</v>
      </c>
      <c r="I3327" t="s">
        <v>113</v>
      </c>
      <c r="J3327">
        <v>10004599194</v>
      </c>
      <c r="K3327" s="19">
        <v>27.6</v>
      </c>
    </row>
    <row r="3328" spans="1:11" hidden="1" x14ac:dyDescent="0.35">
      <c r="A3328" t="s">
        <v>139</v>
      </c>
      <c r="B3328">
        <v>2016</v>
      </c>
      <c r="C3328" s="10">
        <v>42308</v>
      </c>
      <c r="D3328" t="s">
        <v>140</v>
      </c>
      <c r="E3328" t="s">
        <v>91</v>
      </c>
      <c r="F3328">
        <v>3</v>
      </c>
      <c r="G3328">
        <v>4</v>
      </c>
      <c r="H3328" t="s">
        <v>143</v>
      </c>
      <c r="I3328" t="s">
        <v>95</v>
      </c>
      <c r="J3328">
        <v>10009181234</v>
      </c>
      <c r="K3328" s="19">
        <v>20.6</v>
      </c>
    </row>
    <row r="3329" spans="1:11" hidden="1" x14ac:dyDescent="0.35">
      <c r="A3329" t="s">
        <v>139</v>
      </c>
      <c r="B3329">
        <v>2016</v>
      </c>
      <c r="C3329" s="10">
        <v>42308</v>
      </c>
      <c r="D3329" t="s">
        <v>140</v>
      </c>
      <c r="E3329" t="s">
        <v>91</v>
      </c>
      <c r="F3329">
        <v>3</v>
      </c>
      <c r="G3329">
        <v>5</v>
      </c>
      <c r="H3329" t="s">
        <v>108</v>
      </c>
      <c r="I3329" t="s">
        <v>109</v>
      </c>
      <c r="J3329">
        <v>10117936018</v>
      </c>
      <c r="K3329" s="19">
        <v>22</v>
      </c>
    </row>
    <row r="3330" spans="1:11" hidden="1" x14ac:dyDescent="0.35">
      <c r="A3330" t="s">
        <v>139</v>
      </c>
      <c r="B3330">
        <v>2016</v>
      </c>
      <c r="C3330" s="10">
        <v>42308</v>
      </c>
      <c r="D3330" t="s">
        <v>140</v>
      </c>
      <c r="E3330" t="s">
        <v>91</v>
      </c>
      <c r="F3330">
        <v>3</v>
      </c>
      <c r="G3330">
        <v>6</v>
      </c>
      <c r="H3330" t="s">
        <v>195</v>
      </c>
      <c r="I3330" t="s">
        <v>31</v>
      </c>
      <c r="J3330">
        <v>10005964470</v>
      </c>
      <c r="K3330" s="19">
        <v>26.6</v>
      </c>
    </row>
    <row r="3331" spans="1:11" hidden="1" x14ac:dyDescent="0.35">
      <c r="A3331" t="s">
        <v>139</v>
      </c>
      <c r="B3331">
        <v>2016</v>
      </c>
      <c r="C3331" s="10">
        <v>42308</v>
      </c>
      <c r="D3331" t="s">
        <v>140</v>
      </c>
      <c r="E3331" t="s">
        <v>91</v>
      </c>
      <c r="F3331">
        <v>4</v>
      </c>
      <c r="G3331">
        <v>1</v>
      </c>
      <c r="H3331" t="s">
        <v>68</v>
      </c>
      <c r="I3331" t="s">
        <v>29</v>
      </c>
      <c r="J3331">
        <v>10006379247</v>
      </c>
      <c r="K3331" s="19">
        <v>25.6</v>
      </c>
    </row>
    <row r="3332" spans="1:11" hidden="1" x14ac:dyDescent="0.35">
      <c r="A3332" t="s">
        <v>139</v>
      </c>
      <c r="B3332">
        <v>2016</v>
      </c>
      <c r="C3332" s="10">
        <v>42308</v>
      </c>
      <c r="D3332" t="s">
        <v>140</v>
      </c>
      <c r="E3332" t="s">
        <v>91</v>
      </c>
      <c r="F3332">
        <v>4</v>
      </c>
      <c r="G3332">
        <v>2</v>
      </c>
      <c r="H3332" t="s">
        <v>336</v>
      </c>
      <c r="I3332" t="s">
        <v>355</v>
      </c>
      <c r="J3332">
        <v>10005506954</v>
      </c>
      <c r="K3332" s="19">
        <v>26.9</v>
      </c>
    </row>
    <row r="3333" spans="1:11" hidden="1" x14ac:dyDescent="0.35">
      <c r="A3333" t="s">
        <v>139</v>
      </c>
      <c r="B3333">
        <v>2016</v>
      </c>
      <c r="C3333" s="10">
        <v>42308</v>
      </c>
      <c r="D3333" t="s">
        <v>140</v>
      </c>
      <c r="E3333" t="s">
        <v>91</v>
      </c>
      <c r="F3333">
        <v>4</v>
      </c>
      <c r="G3333">
        <v>3</v>
      </c>
      <c r="H3333" t="s">
        <v>327</v>
      </c>
      <c r="I3333" t="s">
        <v>198</v>
      </c>
      <c r="J3333">
        <v>10007271546</v>
      </c>
      <c r="K3333" s="19">
        <v>22.6</v>
      </c>
    </row>
    <row r="3334" spans="1:11" hidden="1" x14ac:dyDescent="0.35">
      <c r="A3334" t="s">
        <v>139</v>
      </c>
      <c r="B3334">
        <v>2016</v>
      </c>
      <c r="C3334" s="10">
        <v>42308</v>
      </c>
      <c r="D3334" t="s">
        <v>140</v>
      </c>
      <c r="E3334" t="s">
        <v>91</v>
      </c>
      <c r="F3334">
        <v>4</v>
      </c>
      <c r="G3334">
        <v>4</v>
      </c>
      <c r="H3334" t="s">
        <v>54</v>
      </c>
      <c r="I3334" t="s">
        <v>42</v>
      </c>
      <c r="J3334">
        <v>10004612534</v>
      </c>
      <c r="K3334" s="19">
        <v>28.4</v>
      </c>
    </row>
    <row r="3335" spans="1:11" hidden="1" x14ac:dyDescent="0.35">
      <c r="A3335" t="s">
        <v>139</v>
      </c>
      <c r="B3335">
        <v>2016</v>
      </c>
      <c r="C3335" s="10">
        <v>42308</v>
      </c>
      <c r="D3335" t="s">
        <v>140</v>
      </c>
      <c r="E3335" t="s">
        <v>91</v>
      </c>
      <c r="F3335">
        <v>4</v>
      </c>
      <c r="G3335">
        <v>5</v>
      </c>
      <c r="H3335" t="s">
        <v>158</v>
      </c>
      <c r="I3335" t="s">
        <v>356</v>
      </c>
      <c r="J3335">
        <v>10010894696</v>
      </c>
      <c r="K3335" s="19"/>
    </row>
    <row r="3336" spans="1:11" hidden="1" x14ac:dyDescent="0.35">
      <c r="A3336" t="s">
        <v>139</v>
      </c>
      <c r="B3336">
        <v>2016</v>
      </c>
      <c r="C3336" s="10">
        <v>42308</v>
      </c>
      <c r="D3336" t="s">
        <v>140</v>
      </c>
      <c r="E3336" t="s">
        <v>91</v>
      </c>
      <c r="F3336">
        <v>4</v>
      </c>
      <c r="G3336">
        <v>6</v>
      </c>
      <c r="H3336" t="s">
        <v>357</v>
      </c>
      <c r="I3336" t="s">
        <v>310</v>
      </c>
      <c r="J3336">
        <v>10006105930</v>
      </c>
      <c r="K3336" s="19">
        <v>26.5</v>
      </c>
    </row>
    <row r="3337" spans="1:11" hidden="1" x14ac:dyDescent="0.35">
      <c r="A3337" t="s">
        <v>139</v>
      </c>
      <c r="B3337">
        <v>2016</v>
      </c>
      <c r="C3337" s="10">
        <v>42308</v>
      </c>
      <c r="D3337" t="s">
        <v>140</v>
      </c>
      <c r="E3337" t="s">
        <v>91</v>
      </c>
      <c r="F3337">
        <v>5</v>
      </c>
      <c r="G3337">
        <v>1</v>
      </c>
      <c r="H3337" t="s">
        <v>220</v>
      </c>
      <c r="I3337" t="s">
        <v>35</v>
      </c>
      <c r="J3337">
        <v>10005782695</v>
      </c>
      <c r="K3337" s="19">
        <v>26.3</v>
      </c>
    </row>
    <row r="3338" spans="1:11" hidden="1" x14ac:dyDescent="0.35">
      <c r="A3338" t="s">
        <v>139</v>
      </c>
      <c r="B3338">
        <v>2016</v>
      </c>
      <c r="C3338" s="10">
        <v>42308</v>
      </c>
      <c r="D3338" t="s">
        <v>140</v>
      </c>
      <c r="E3338" t="s">
        <v>91</v>
      </c>
      <c r="F3338">
        <v>5</v>
      </c>
      <c r="G3338">
        <v>2</v>
      </c>
      <c r="H3338" t="s">
        <v>234</v>
      </c>
      <c r="I3338" t="s">
        <v>25</v>
      </c>
      <c r="J3338">
        <v>10006073493</v>
      </c>
      <c r="K3338" s="19">
        <v>25.9</v>
      </c>
    </row>
    <row r="3339" spans="1:11" hidden="1" x14ac:dyDescent="0.35">
      <c r="A3339" t="s">
        <v>139</v>
      </c>
      <c r="B3339">
        <v>2016</v>
      </c>
      <c r="C3339" s="10">
        <v>42308</v>
      </c>
      <c r="D3339" t="s">
        <v>140</v>
      </c>
      <c r="E3339" t="s">
        <v>91</v>
      </c>
      <c r="F3339">
        <v>5</v>
      </c>
      <c r="G3339">
        <v>3</v>
      </c>
      <c r="H3339" t="s">
        <v>335</v>
      </c>
      <c r="I3339" t="s">
        <v>29</v>
      </c>
      <c r="J3339">
        <v>10036244537</v>
      </c>
      <c r="K3339" s="19">
        <v>27.2</v>
      </c>
    </row>
    <row r="3340" spans="1:11" hidden="1" x14ac:dyDescent="0.35">
      <c r="A3340" t="s">
        <v>139</v>
      </c>
      <c r="B3340">
        <v>2016</v>
      </c>
      <c r="C3340" s="10">
        <v>42308</v>
      </c>
      <c r="D3340" t="s">
        <v>140</v>
      </c>
      <c r="E3340" t="s">
        <v>91</v>
      </c>
      <c r="F3340">
        <v>5</v>
      </c>
      <c r="G3340">
        <v>4</v>
      </c>
      <c r="H3340" t="s">
        <v>171</v>
      </c>
      <c r="I3340" t="s">
        <v>82</v>
      </c>
      <c r="J3340">
        <v>10007073506</v>
      </c>
      <c r="K3340" s="19">
        <v>25.3</v>
      </c>
    </row>
    <row r="3341" spans="1:11" hidden="1" x14ac:dyDescent="0.35">
      <c r="A3341" t="s">
        <v>139</v>
      </c>
      <c r="B3341">
        <v>2016</v>
      </c>
      <c r="C3341" s="10">
        <v>42308</v>
      </c>
      <c r="D3341" t="s">
        <v>140</v>
      </c>
      <c r="E3341" t="s">
        <v>91</v>
      </c>
      <c r="F3341">
        <v>5</v>
      </c>
      <c r="G3341">
        <v>5</v>
      </c>
      <c r="H3341" t="s">
        <v>287</v>
      </c>
      <c r="I3341" t="s">
        <v>31</v>
      </c>
      <c r="J3341">
        <v>10003349716</v>
      </c>
      <c r="K3341" s="19">
        <v>30.5</v>
      </c>
    </row>
    <row r="3342" spans="1:11" hidden="1" x14ac:dyDescent="0.35">
      <c r="A3342" t="s">
        <v>139</v>
      </c>
      <c r="B3342">
        <v>2016</v>
      </c>
      <c r="C3342" s="10">
        <v>42308</v>
      </c>
      <c r="D3342" t="s">
        <v>140</v>
      </c>
      <c r="E3342" t="s">
        <v>91</v>
      </c>
      <c r="F3342">
        <v>5</v>
      </c>
      <c r="G3342">
        <v>6</v>
      </c>
      <c r="H3342" t="s">
        <v>197</v>
      </c>
      <c r="I3342" t="s">
        <v>198</v>
      </c>
      <c r="J3342">
        <v>10003100142</v>
      </c>
      <c r="K3342" s="19">
        <v>29.6</v>
      </c>
    </row>
    <row r="3343" spans="1:11" hidden="1" x14ac:dyDescent="0.35">
      <c r="A3343" t="s">
        <v>139</v>
      </c>
      <c r="B3343">
        <v>2016</v>
      </c>
      <c r="C3343" s="10">
        <v>42308</v>
      </c>
      <c r="D3343" t="s">
        <v>140</v>
      </c>
      <c r="E3343" t="s">
        <v>91</v>
      </c>
      <c r="F3343">
        <v>6</v>
      </c>
      <c r="G3343">
        <v>1</v>
      </c>
      <c r="H3343" t="s">
        <v>345</v>
      </c>
      <c r="I3343" t="s">
        <v>346</v>
      </c>
      <c r="J3343">
        <v>10007500407</v>
      </c>
      <c r="K3343" s="19">
        <v>22.3</v>
      </c>
    </row>
    <row r="3344" spans="1:11" hidden="1" x14ac:dyDescent="0.35">
      <c r="A3344" t="s">
        <v>139</v>
      </c>
      <c r="B3344">
        <v>2016</v>
      </c>
      <c r="C3344" s="10">
        <v>42308</v>
      </c>
      <c r="D3344" t="s">
        <v>140</v>
      </c>
      <c r="E3344" t="s">
        <v>91</v>
      </c>
      <c r="F3344">
        <v>6</v>
      </c>
      <c r="G3344">
        <v>2</v>
      </c>
      <c r="H3344" t="s">
        <v>218</v>
      </c>
      <c r="I3344" t="s">
        <v>46</v>
      </c>
      <c r="J3344">
        <v>10006902239</v>
      </c>
      <c r="K3344" s="19">
        <v>24.3</v>
      </c>
    </row>
    <row r="3345" spans="1:11" hidden="1" x14ac:dyDescent="0.35">
      <c r="A3345" t="s">
        <v>139</v>
      </c>
      <c r="B3345">
        <v>2016</v>
      </c>
      <c r="C3345" s="10">
        <v>42308</v>
      </c>
      <c r="D3345" t="s">
        <v>140</v>
      </c>
      <c r="E3345" t="s">
        <v>91</v>
      </c>
      <c r="F3345">
        <v>6</v>
      </c>
      <c r="G3345">
        <v>3</v>
      </c>
      <c r="H3345" t="s">
        <v>340</v>
      </c>
      <c r="I3345" t="s">
        <v>142</v>
      </c>
      <c r="J3345">
        <v>10004633247</v>
      </c>
      <c r="K3345" s="19">
        <v>27.6</v>
      </c>
    </row>
    <row r="3346" spans="1:11" hidden="1" x14ac:dyDescent="0.35">
      <c r="A3346" t="s">
        <v>139</v>
      </c>
      <c r="B3346">
        <v>2016</v>
      </c>
      <c r="C3346" s="10">
        <v>42308</v>
      </c>
      <c r="D3346" t="s">
        <v>140</v>
      </c>
      <c r="E3346" t="s">
        <v>91</v>
      </c>
      <c r="F3346">
        <v>6</v>
      </c>
      <c r="G3346">
        <v>4</v>
      </c>
      <c r="H3346" t="s">
        <v>208</v>
      </c>
      <c r="I3346" t="s">
        <v>58</v>
      </c>
      <c r="J3346">
        <v>10007828183</v>
      </c>
      <c r="K3346" s="19">
        <v>22.1</v>
      </c>
    </row>
    <row r="3347" spans="1:11" hidden="1" x14ac:dyDescent="0.35">
      <c r="A3347" t="s">
        <v>139</v>
      </c>
      <c r="B3347">
        <v>2016</v>
      </c>
      <c r="C3347" s="10">
        <v>42308</v>
      </c>
      <c r="D3347" t="s">
        <v>140</v>
      </c>
      <c r="E3347" t="s">
        <v>91</v>
      </c>
      <c r="F3347">
        <v>6</v>
      </c>
      <c r="G3347">
        <v>5</v>
      </c>
      <c r="H3347" t="s">
        <v>201</v>
      </c>
      <c r="I3347" t="s">
        <v>39</v>
      </c>
      <c r="J3347">
        <v>10007947011</v>
      </c>
      <c r="K3347" s="19">
        <v>21</v>
      </c>
    </row>
    <row r="3348" spans="1:11" hidden="1" x14ac:dyDescent="0.35">
      <c r="A3348" t="s">
        <v>139</v>
      </c>
      <c r="B3348">
        <v>2016</v>
      </c>
      <c r="C3348" s="10">
        <v>42308</v>
      </c>
      <c r="D3348" t="s">
        <v>140</v>
      </c>
      <c r="E3348" t="s">
        <v>91</v>
      </c>
      <c r="F3348">
        <v>6</v>
      </c>
      <c r="G3348">
        <v>6</v>
      </c>
      <c r="H3348" t="s">
        <v>358</v>
      </c>
      <c r="I3348" t="s">
        <v>359</v>
      </c>
      <c r="J3348">
        <v>10006900320</v>
      </c>
      <c r="K3348" s="19">
        <v>24</v>
      </c>
    </row>
    <row r="3349" spans="1:11" hidden="1" x14ac:dyDescent="0.35">
      <c r="A3349" t="s">
        <v>139</v>
      </c>
      <c r="B3349">
        <v>2016</v>
      </c>
      <c r="C3349" s="10">
        <v>42308</v>
      </c>
      <c r="D3349" t="s">
        <v>140</v>
      </c>
      <c r="E3349" t="s">
        <v>117</v>
      </c>
      <c r="F3349">
        <v>1</v>
      </c>
      <c r="G3349">
        <v>1</v>
      </c>
      <c r="H3349" t="s">
        <v>195</v>
      </c>
      <c r="I3349" t="s">
        <v>31</v>
      </c>
      <c r="J3349">
        <v>10005964470</v>
      </c>
      <c r="K3349" s="19">
        <v>26.6</v>
      </c>
    </row>
    <row r="3350" spans="1:11" hidden="1" x14ac:dyDescent="0.35">
      <c r="A3350" t="s">
        <v>139</v>
      </c>
      <c r="B3350">
        <v>2016</v>
      </c>
      <c r="C3350" s="10">
        <v>42308</v>
      </c>
      <c r="D3350" t="s">
        <v>140</v>
      </c>
      <c r="E3350" t="s">
        <v>117</v>
      </c>
      <c r="F3350">
        <v>1</v>
      </c>
      <c r="G3350">
        <v>2</v>
      </c>
      <c r="H3350" t="s">
        <v>340</v>
      </c>
      <c r="I3350" t="s">
        <v>142</v>
      </c>
      <c r="J3350">
        <v>10004633247</v>
      </c>
      <c r="K3350" s="19">
        <v>27.6</v>
      </c>
    </row>
    <row r="3351" spans="1:11" hidden="1" x14ac:dyDescent="0.35">
      <c r="A3351" t="s">
        <v>139</v>
      </c>
      <c r="B3351">
        <v>2016</v>
      </c>
      <c r="C3351" s="10">
        <v>42308</v>
      </c>
      <c r="D3351" t="s">
        <v>140</v>
      </c>
      <c r="E3351" t="s">
        <v>117</v>
      </c>
      <c r="F3351">
        <v>1</v>
      </c>
      <c r="G3351">
        <v>3</v>
      </c>
      <c r="H3351" t="s">
        <v>283</v>
      </c>
      <c r="I3351" t="s">
        <v>284</v>
      </c>
      <c r="J3351">
        <v>10006319633</v>
      </c>
      <c r="K3351" s="19">
        <v>25.9</v>
      </c>
    </row>
    <row r="3352" spans="1:11" hidden="1" x14ac:dyDescent="0.35">
      <c r="A3352" t="s">
        <v>139</v>
      </c>
      <c r="B3352">
        <v>2016</v>
      </c>
      <c r="C3352" s="10">
        <v>42308</v>
      </c>
      <c r="D3352" t="s">
        <v>140</v>
      </c>
      <c r="E3352" t="s">
        <v>117</v>
      </c>
      <c r="F3352">
        <v>1</v>
      </c>
      <c r="G3352">
        <v>4</v>
      </c>
      <c r="H3352" t="s">
        <v>93</v>
      </c>
      <c r="I3352" t="s">
        <v>52</v>
      </c>
      <c r="J3352">
        <v>10009150215</v>
      </c>
      <c r="K3352" s="19">
        <v>19.899999999999999</v>
      </c>
    </row>
    <row r="3353" spans="1:11" hidden="1" x14ac:dyDescent="0.35">
      <c r="A3353" t="s">
        <v>139</v>
      </c>
      <c r="B3353">
        <v>2016</v>
      </c>
      <c r="C3353" s="10">
        <v>42308</v>
      </c>
      <c r="D3353" t="s">
        <v>140</v>
      </c>
      <c r="E3353" t="s">
        <v>117</v>
      </c>
      <c r="F3353">
        <v>1</v>
      </c>
      <c r="G3353">
        <v>5</v>
      </c>
      <c r="H3353" t="s">
        <v>287</v>
      </c>
      <c r="I3353" t="s">
        <v>31</v>
      </c>
      <c r="J3353">
        <v>10003349716</v>
      </c>
      <c r="K3353" s="19">
        <v>30.5</v>
      </c>
    </row>
    <row r="3354" spans="1:11" hidden="1" x14ac:dyDescent="0.35">
      <c r="A3354" t="s">
        <v>139</v>
      </c>
      <c r="B3354">
        <v>2016</v>
      </c>
      <c r="C3354" s="10">
        <v>42308</v>
      </c>
      <c r="D3354" t="s">
        <v>140</v>
      </c>
      <c r="E3354" t="s">
        <v>117</v>
      </c>
      <c r="F3354">
        <v>2</v>
      </c>
      <c r="G3354">
        <v>1</v>
      </c>
      <c r="H3354" t="s">
        <v>335</v>
      </c>
      <c r="I3354" t="s">
        <v>29</v>
      </c>
      <c r="J3354">
        <v>10036244537</v>
      </c>
      <c r="K3354" s="19">
        <v>27.2</v>
      </c>
    </row>
    <row r="3355" spans="1:11" hidden="1" x14ac:dyDescent="0.35">
      <c r="A3355" t="s">
        <v>139</v>
      </c>
      <c r="B3355">
        <v>2016</v>
      </c>
      <c r="C3355" s="10">
        <v>42308</v>
      </c>
      <c r="D3355" t="s">
        <v>140</v>
      </c>
      <c r="E3355" t="s">
        <v>117</v>
      </c>
      <c r="F3355">
        <v>2</v>
      </c>
      <c r="G3355">
        <v>2</v>
      </c>
      <c r="H3355" t="s">
        <v>201</v>
      </c>
      <c r="I3355" t="s">
        <v>39</v>
      </c>
      <c r="J3355">
        <v>10007947011</v>
      </c>
      <c r="K3355" s="19">
        <v>21</v>
      </c>
    </row>
    <row r="3356" spans="1:11" hidden="1" x14ac:dyDescent="0.35">
      <c r="A3356" t="s">
        <v>139</v>
      </c>
      <c r="B3356">
        <v>2016</v>
      </c>
      <c r="C3356" s="10">
        <v>42308</v>
      </c>
      <c r="D3356" t="s">
        <v>140</v>
      </c>
      <c r="E3356" t="s">
        <v>117</v>
      </c>
      <c r="F3356">
        <v>2</v>
      </c>
      <c r="G3356">
        <v>3</v>
      </c>
      <c r="H3356" t="s">
        <v>350</v>
      </c>
      <c r="I3356" t="s">
        <v>224</v>
      </c>
      <c r="J3356">
        <v>10007165755</v>
      </c>
      <c r="K3356" s="19">
        <v>25.8</v>
      </c>
    </row>
    <row r="3357" spans="1:11" hidden="1" x14ac:dyDescent="0.35">
      <c r="A3357" t="s">
        <v>139</v>
      </c>
      <c r="B3357">
        <v>2016</v>
      </c>
      <c r="C3357" s="10">
        <v>42308</v>
      </c>
      <c r="D3357" t="s">
        <v>140</v>
      </c>
      <c r="E3357" t="s">
        <v>117</v>
      </c>
      <c r="F3357">
        <v>2</v>
      </c>
      <c r="G3357">
        <v>4</v>
      </c>
      <c r="H3357" t="s">
        <v>289</v>
      </c>
      <c r="I3357" t="s">
        <v>207</v>
      </c>
      <c r="J3357">
        <v>10002418415</v>
      </c>
      <c r="K3357" s="19">
        <v>33.200000000000003</v>
      </c>
    </row>
    <row r="3358" spans="1:11" hidden="1" x14ac:dyDescent="0.35">
      <c r="A3358" t="s">
        <v>139</v>
      </c>
      <c r="B3358">
        <v>2016</v>
      </c>
      <c r="C3358" s="10">
        <v>42308</v>
      </c>
      <c r="D3358" t="s">
        <v>140</v>
      </c>
      <c r="E3358" t="s">
        <v>117</v>
      </c>
      <c r="F3358">
        <v>2</v>
      </c>
      <c r="G3358">
        <v>5</v>
      </c>
      <c r="H3358" t="s">
        <v>357</v>
      </c>
      <c r="I3358" t="s">
        <v>310</v>
      </c>
      <c r="J3358">
        <v>10006105930</v>
      </c>
      <c r="K3358" s="19">
        <v>26.5</v>
      </c>
    </row>
    <row r="3359" spans="1:11" hidden="1" x14ac:dyDescent="0.35">
      <c r="A3359" t="s">
        <v>139</v>
      </c>
      <c r="B3359">
        <v>2016</v>
      </c>
      <c r="C3359" s="10">
        <v>42308</v>
      </c>
      <c r="D3359" t="s">
        <v>140</v>
      </c>
      <c r="E3359" t="s">
        <v>117</v>
      </c>
      <c r="F3359">
        <v>3</v>
      </c>
      <c r="G3359">
        <v>1</v>
      </c>
      <c r="H3359" t="s">
        <v>328</v>
      </c>
      <c r="I3359" t="s">
        <v>256</v>
      </c>
      <c r="J3359">
        <v>10007787464</v>
      </c>
      <c r="K3359" s="19">
        <v>24</v>
      </c>
    </row>
    <row r="3360" spans="1:11" hidden="1" x14ac:dyDescent="0.35">
      <c r="A3360" t="s">
        <v>139</v>
      </c>
      <c r="B3360">
        <v>2016</v>
      </c>
      <c r="C3360" s="10">
        <v>42308</v>
      </c>
      <c r="D3360" t="s">
        <v>140</v>
      </c>
      <c r="E3360" t="s">
        <v>117</v>
      </c>
      <c r="F3360">
        <v>3</v>
      </c>
      <c r="G3360">
        <v>2</v>
      </c>
      <c r="H3360" t="s">
        <v>327</v>
      </c>
      <c r="I3360" t="s">
        <v>198</v>
      </c>
      <c r="J3360">
        <v>10007271546</v>
      </c>
      <c r="K3360" s="19">
        <v>22.6</v>
      </c>
    </row>
    <row r="3361" spans="1:11" hidden="1" x14ac:dyDescent="0.35">
      <c r="A3361" t="s">
        <v>139</v>
      </c>
      <c r="B3361">
        <v>2016</v>
      </c>
      <c r="C3361" s="10">
        <v>42308</v>
      </c>
      <c r="D3361" t="s">
        <v>140</v>
      </c>
      <c r="E3361" t="s">
        <v>117</v>
      </c>
      <c r="F3361">
        <v>3</v>
      </c>
      <c r="G3361">
        <v>3</v>
      </c>
      <c r="H3361" t="s">
        <v>171</v>
      </c>
      <c r="I3361" t="s">
        <v>82</v>
      </c>
      <c r="J3361">
        <v>10007073506</v>
      </c>
      <c r="K3361" s="19">
        <v>25.3</v>
      </c>
    </row>
    <row r="3362" spans="1:11" hidden="1" x14ac:dyDescent="0.35">
      <c r="A3362" t="s">
        <v>139</v>
      </c>
      <c r="B3362">
        <v>2016</v>
      </c>
      <c r="C3362" s="10">
        <v>42308</v>
      </c>
      <c r="D3362" t="s">
        <v>140</v>
      </c>
      <c r="E3362" t="s">
        <v>117</v>
      </c>
      <c r="F3362">
        <v>3</v>
      </c>
      <c r="G3362">
        <v>4</v>
      </c>
      <c r="H3362" t="s">
        <v>103</v>
      </c>
      <c r="I3362" t="s">
        <v>104</v>
      </c>
      <c r="J3362">
        <v>10009010876</v>
      </c>
      <c r="K3362" s="19">
        <v>21.7</v>
      </c>
    </row>
    <row r="3363" spans="1:11" hidden="1" x14ac:dyDescent="0.35">
      <c r="A3363" t="s">
        <v>139</v>
      </c>
      <c r="B3363">
        <v>2016</v>
      </c>
      <c r="C3363" s="10">
        <v>42308</v>
      </c>
      <c r="D3363" t="s">
        <v>140</v>
      </c>
      <c r="E3363" t="s">
        <v>117</v>
      </c>
      <c r="F3363">
        <v>4</v>
      </c>
      <c r="G3363">
        <v>1</v>
      </c>
      <c r="H3363" t="s">
        <v>336</v>
      </c>
      <c r="I3363" t="s">
        <v>355</v>
      </c>
      <c r="J3363">
        <v>10005506954</v>
      </c>
      <c r="K3363" s="19">
        <v>26.9</v>
      </c>
    </row>
    <row r="3364" spans="1:11" hidden="1" x14ac:dyDescent="0.35">
      <c r="A3364" t="s">
        <v>139</v>
      </c>
      <c r="B3364">
        <v>2016</v>
      </c>
      <c r="C3364" s="10">
        <v>42308</v>
      </c>
      <c r="D3364" t="s">
        <v>140</v>
      </c>
      <c r="E3364" t="s">
        <v>117</v>
      </c>
      <c r="F3364">
        <v>4</v>
      </c>
      <c r="G3364">
        <v>2</v>
      </c>
      <c r="H3364" t="s">
        <v>153</v>
      </c>
      <c r="I3364" t="s">
        <v>154</v>
      </c>
      <c r="J3364">
        <v>10004717719</v>
      </c>
      <c r="K3364" s="19">
        <v>26.9</v>
      </c>
    </row>
    <row r="3365" spans="1:11" hidden="1" x14ac:dyDescent="0.35">
      <c r="A3365" t="s">
        <v>139</v>
      </c>
      <c r="B3365">
        <v>2016</v>
      </c>
      <c r="C3365" s="10">
        <v>42308</v>
      </c>
      <c r="D3365" t="s">
        <v>140</v>
      </c>
      <c r="E3365" t="s">
        <v>117</v>
      </c>
      <c r="F3365">
        <v>4</v>
      </c>
      <c r="G3365">
        <v>3</v>
      </c>
      <c r="H3365" t="s">
        <v>192</v>
      </c>
      <c r="I3365" t="s">
        <v>113</v>
      </c>
      <c r="J3365">
        <v>10004599194</v>
      </c>
      <c r="K3365" s="19">
        <v>27.6</v>
      </c>
    </row>
    <row r="3366" spans="1:11" hidden="1" x14ac:dyDescent="0.35">
      <c r="A3366" t="s">
        <v>139</v>
      </c>
      <c r="B3366">
        <v>2016</v>
      </c>
      <c r="C3366" s="10">
        <v>42308</v>
      </c>
      <c r="D3366" t="s">
        <v>140</v>
      </c>
      <c r="E3366" t="s">
        <v>117</v>
      </c>
      <c r="F3366">
        <v>4</v>
      </c>
      <c r="G3366">
        <v>4</v>
      </c>
      <c r="H3366" t="s">
        <v>208</v>
      </c>
      <c r="I3366" t="s">
        <v>58</v>
      </c>
      <c r="J3366">
        <v>10007828183</v>
      </c>
      <c r="K3366" s="19">
        <v>22.1</v>
      </c>
    </row>
    <row r="3367" spans="1:11" hidden="1" x14ac:dyDescent="0.35">
      <c r="A3367" t="s">
        <v>139</v>
      </c>
      <c r="B3367">
        <v>2016</v>
      </c>
      <c r="C3367" s="10">
        <v>42308</v>
      </c>
      <c r="D3367" t="s">
        <v>140</v>
      </c>
      <c r="E3367" t="s">
        <v>117</v>
      </c>
      <c r="F3367">
        <v>5</v>
      </c>
      <c r="G3367">
        <v>1</v>
      </c>
      <c r="H3367" t="s">
        <v>106</v>
      </c>
      <c r="I3367" t="s">
        <v>102</v>
      </c>
      <c r="J3367">
        <v>10006894559</v>
      </c>
      <c r="K3367" s="19">
        <v>23.2</v>
      </c>
    </row>
    <row r="3368" spans="1:11" hidden="1" x14ac:dyDescent="0.35">
      <c r="A3368" t="s">
        <v>139</v>
      </c>
      <c r="B3368">
        <v>2016</v>
      </c>
      <c r="C3368" s="10">
        <v>42308</v>
      </c>
      <c r="D3368" t="s">
        <v>140</v>
      </c>
      <c r="E3368" t="s">
        <v>117</v>
      </c>
      <c r="F3368">
        <v>5</v>
      </c>
      <c r="G3368">
        <v>2</v>
      </c>
      <c r="H3368" t="s">
        <v>358</v>
      </c>
      <c r="I3368" t="s">
        <v>359</v>
      </c>
      <c r="J3368">
        <v>10006900320</v>
      </c>
      <c r="K3368" s="19">
        <v>24</v>
      </c>
    </row>
    <row r="3369" spans="1:11" hidden="1" x14ac:dyDescent="0.35">
      <c r="A3369" t="s">
        <v>139</v>
      </c>
      <c r="B3369">
        <v>2016</v>
      </c>
      <c r="C3369" s="10">
        <v>42308</v>
      </c>
      <c r="D3369" t="s">
        <v>140</v>
      </c>
      <c r="E3369" t="s">
        <v>117</v>
      </c>
      <c r="F3369">
        <v>5</v>
      </c>
      <c r="G3369">
        <v>3</v>
      </c>
      <c r="H3369" t="s">
        <v>234</v>
      </c>
      <c r="I3369" t="s">
        <v>25</v>
      </c>
      <c r="J3369">
        <v>10006073493</v>
      </c>
      <c r="K3369" s="19">
        <v>25.9</v>
      </c>
    </row>
    <row r="3370" spans="1:11" hidden="1" x14ac:dyDescent="0.35">
      <c r="A3370" t="s">
        <v>139</v>
      </c>
      <c r="B3370">
        <v>2016</v>
      </c>
      <c r="C3370" s="10">
        <v>42308</v>
      </c>
      <c r="D3370" t="s">
        <v>140</v>
      </c>
      <c r="E3370" t="s">
        <v>117</v>
      </c>
      <c r="F3370">
        <v>5</v>
      </c>
      <c r="G3370">
        <v>4</v>
      </c>
      <c r="H3370" t="s">
        <v>143</v>
      </c>
      <c r="I3370" t="s">
        <v>95</v>
      </c>
      <c r="J3370">
        <v>10009181234</v>
      </c>
      <c r="K3370" s="19">
        <v>20.6</v>
      </c>
    </row>
    <row r="3371" spans="1:11" hidden="1" x14ac:dyDescent="0.35">
      <c r="A3371" t="s">
        <v>139</v>
      </c>
      <c r="B3371">
        <v>2016</v>
      </c>
      <c r="C3371" s="10">
        <v>42308</v>
      </c>
      <c r="D3371" t="s">
        <v>140</v>
      </c>
      <c r="E3371" t="s">
        <v>117</v>
      </c>
      <c r="F3371">
        <v>5</v>
      </c>
      <c r="G3371">
        <v>5</v>
      </c>
      <c r="H3371" t="s">
        <v>158</v>
      </c>
      <c r="I3371" t="s">
        <v>356</v>
      </c>
      <c r="J3371">
        <v>10010894696</v>
      </c>
      <c r="K3371" s="19"/>
    </row>
    <row r="3372" spans="1:11" hidden="1" x14ac:dyDescent="0.35">
      <c r="A3372" t="s">
        <v>139</v>
      </c>
      <c r="B3372">
        <v>2016</v>
      </c>
      <c r="C3372" s="10">
        <v>42308</v>
      </c>
      <c r="D3372" t="s">
        <v>140</v>
      </c>
      <c r="E3372" t="s">
        <v>117</v>
      </c>
      <c r="F3372">
        <v>6</v>
      </c>
      <c r="G3372">
        <v>1</v>
      </c>
      <c r="H3372" t="s">
        <v>194</v>
      </c>
      <c r="I3372" t="s">
        <v>29</v>
      </c>
      <c r="J3372">
        <v>10004601723</v>
      </c>
      <c r="K3372" s="19">
        <v>28.3</v>
      </c>
    </row>
    <row r="3373" spans="1:11" hidden="1" x14ac:dyDescent="0.35">
      <c r="A3373" t="s">
        <v>139</v>
      </c>
      <c r="B3373">
        <v>2016</v>
      </c>
      <c r="C3373" s="10">
        <v>42308</v>
      </c>
      <c r="D3373" t="s">
        <v>140</v>
      </c>
      <c r="E3373" t="s">
        <v>117</v>
      </c>
      <c r="F3373">
        <v>6</v>
      </c>
      <c r="G3373">
        <v>2</v>
      </c>
      <c r="H3373" t="s">
        <v>218</v>
      </c>
      <c r="I3373" t="s">
        <v>46</v>
      </c>
      <c r="J3373">
        <v>10006902239</v>
      </c>
      <c r="K3373" s="19">
        <v>24.3</v>
      </c>
    </row>
    <row r="3374" spans="1:11" hidden="1" x14ac:dyDescent="0.35">
      <c r="A3374" t="s">
        <v>139</v>
      </c>
      <c r="B3374">
        <v>2016</v>
      </c>
      <c r="C3374" s="10">
        <v>42308</v>
      </c>
      <c r="D3374" t="s">
        <v>140</v>
      </c>
      <c r="E3374" t="s">
        <v>117</v>
      </c>
      <c r="F3374">
        <v>6</v>
      </c>
      <c r="G3374">
        <v>3</v>
      </c>
      <c r="H3374" t="s">
        <v>54</v>
      </c>
      <c r="I3374" t="s">
        <v>42</v>
      </c>
      <c r="J3374">
        <v>10004612534</v>
      </c>
      <c r="K3374" s="19">
        <v>28.4</v>
      </c>
    </row>
    <row r="3375" spans="1:11" hidden="1" x14ac:dyDescent="0.35">
      <c r="A3375" t="s">
        <v>139</v>
      </c>
      <c r="B3375">
        <v>2016</v>
      </c>
      <c r="C3375" s="10">
        <v>42308</v>
      </c>
      <c r="D3375" t="s">
        <v>140</v>
      </c>
      <c r="E3375" t="s">
        <v>117</v>
      </c>
      <c r="F3375">
        <v>6</v>
      </c>
      <c r="G3375">
        <v>4</v>
      </c>
      <c r="H3375" t="s">
        <v>108</v>
      </c>
      <c r="I3375" t="s">
        <v>109</v>
      </c>
      <c r="J3375">
        <v>10117936018</v>
      </c>
      <c r="K3375" s="19">
        <v>22</v>
      </c>
    </row>
    <row r="3376" spans="1:11" hidden="1" x14ac:dyDescent="0.35">
      <c r="A3376" t="s">
        <v>139</v>
      </c>
      <c r="B3376">
        <v>2016</v>
      </c>
      <c r="C3376" s="10">
        <v>42308</v>
      </c>
      <c r="D3376" t="s">
        <v>140</v>
      </c>
      <c r="E3376" t="s">
        <v>117</v>
      </c>
      <c r="F3376">
        <v>6</v>
      </c>
      <c r="G3376">
        <v>5</v>
      </c>
      <c r="H3376" t="s">
        <v>197</v>
      </c>
      <c r="I3376" t="s">
        <v>198</v>
      </c>
      <c r="J3376">
        <v>10003100142</v>
      </c>
      <c r="K3376" s="19">
        <v>29.6</v>
      </c>
    </row>
    <row r="3377" spans="1:11" hidden="1" x14ac:dyDescent="0.35">
      <c r="A3377" t="s">
        <v>139</v>
      </c>
      <c r="B3377">
        <v>2016</v>
      </c>
      <c r="C3377" s="10">
        <v>42308</v>
      </c>
      <c r="D3377" t="s">
        <v>140</v>
      </c>
      <c r="E3377" t="s">
        <v>119</v>
      </c>
      <c r="F3377">
        <v>1</v>
      </c>
      <c r="G3377">
        <v>1</v>
      </c>
      <c r="H3377" t="s">
        <v>220</v>
      </c>
      <c r="I3377" t="s">
        <v>35</v>
      </c>
      <c r="J3377">
        <v>10005782695</v>
      </c>
      <c r="K3377" s="19">
        <v>26.3</v>
      </c>
    </row>
    <row r="3378" spans="1:11" hidden="1" x14ac:dyDescent="0.35">
      <c r="A3378" t="s">
        <v>139</v>
      </c>
      <c r="B3378">
        <v>2016</v>
      </c>
      <c r="C3378" s="10">
        <v>42308</v>
      </c>
      <c r="D3378" t="s">
        <v>140</v>
      </c>
      <c r="E3378" t="s">
        <v>119</v>
      </c>
      <c r="F3378">
        <v>1</v>
      </c>
      <c r="G3378">
        <v>2</v>
      </c>
      <c r="H3378" t="s">
        <v>68</v>
      </c>
      <c r="I3378" t="s">
        <v>29</v>
      </c>
      <c r="J3378">
        <v>10006379247</v>
      </c>
      <c r="K3378" s="19">
        <v>25.6</v>
      </c>
    </row>
    <row r="3379" spans="1:11" hidden="1" x14ac:dyDescent="0.35">
      <c r="A3379" t="s">
        <v>139</v>
      </c>
      <c r="B3379">
        <v>2016</v>
      </c>
      <c r="C3379" s="10">
        <v>42308</v>
      </c>
      <c r="D3379" t="s">
        <v>140</v>
      </c>
      <c r="E3379" t="s">
        <v>119</v>
      </c>
      <c r="F3379">
        <v>1</v>
      </c>
      <c r="G3379">
        <v>3</v>
      </c>
      <c r="H3379" t="s">
        <v>294</v>
      </c>
      <c r="I3379" t="s">
        <v>27</v>
      </c>
      <c r="J3379">
        <v>10003011125</v>
      </c>
      <c r="K3379" s="19">
        <v>31</v>
      </c>
    </row>
    <row r="3380" spans="1:11" hidden="1" x14ac:dyDescent="0.35">
      <c r="A3380" t="s">
        <v>139</v>
      </c>
      <c r="B3380">
        <v>2016</v>
      </c>
      <c r="C3380" s="10">
        <v>42308</v>
      </c>
      <c r="D3380" t="s">
        <v>140</v>
      </c>
      <c r="E3380" t="s">
        <v>119</v>
      </c>
      <c r="F3380">
        <v>1</v>
      </c>
      <c r="G3380">
        <v>4</v>
      </c>
      <c r="H3380" t="s">
        <v>328</v>
      </c>
      <c r="I3380" t="s">
        <v>256</v>
      </c>
      <c r="J3380">
        <v>10007787464</v>
      </c>
      <c r="K3380" s="19">
        <v>24</v>
      </c>
    </row>
    <row r="3381" spans="1:11" hidden="1" x14ac:dyDescent="0.35">
      <c r="A3381" t="s">
        <v>139</v>
      </c>
      <c r="B3381">
        <v>2016</v>
      </c>
      <c r="C3381" s="10">
        <v>42308</v>
      </c>
      <c r="D3381" t="s">
        <v>140</v>
      </c>
      <c r="E3381" t="s">
        <v>119</v>
      </c>
      <c r="F3381">
        <v>1</v>
      </c>
      <c r="G3381">
        <v>5</v>
      </c>
      <c r="H3381" t="s">
        <v>194</v>
      </c>
      <c r="I3381" t="s">
        <v>29</v>
      </c>
      <c r="J3381">
        <v>10004601723</v>
      </c>
      <c r="K3381" s="19">
        <v>28.3</v>
      </c>
    </row>
    <row r="3382" spans="1:11" hidden="1" x14ac:dyDescent="0.35">
      <c r="A3382" t="s">
        <v>139</v>
      </c>
      <c r="B3382">
        <v>2016</v>
      </c>
      <c r="C3382" s="10">
        <v>42308</v>
      </c>
      <c r="D3382" t="s">
        <v>140</v>
      </c>
      <c r="E3382" t="s">
        <v>119</v>
      </c>
      <c r="F3382">
        <v>1</v>
      </c>
      <c r="G3382">
        <v>6</v>
      </c>
      <c r="H3382" t="s">
        <v>335</v>
      </c>
      <c r="I3382" t="s">
        <v>29</v>
      </c>
      <c r="J3382">
        <v>10036244537</v>
      </c>
      <c r="K3382" s="19">
        <v>27.2</v>
      </c>
    </row>
    <row r="3383" spans="1:11" hidden="1" x14ac:dyDescent="0.35">
      <c r="A3383" t="s">
        <v>139</v>
      </c>
      <c r="B3383">
        <v>2016</v>
      </c>
      <c r="C3383" s="10">
        <v>42308</v>
      </c>
      <c r="D3383" t="s">
        <v>140</v>
      </c>
      <c r="E3383" t="s">
        <v>119</v>
      </c>
      <c r="F3383">
        <v>2</v>
      </c>
      <c r="G3383">
        <v>1</v>
      </c>
      <c r="H3383" t="s">
        <v>106</v>
      </c>
      <c r="I3383" t="s">
        <v>102</v>
      </c>
      <c r="J3383">
        <v>10006894559</v>
      </c>
      <c r="K3383" s="19">
        <v>23.2</v>
      </c>
    </row>
    <row r="3384" spans="1:11" hidden="1" x14ac:dyDescent="0.35">
      <c r="A3384" t="s">
        <v>139</v>
      </c>
      <c r="B3384">
        <v>2016</v>
      </c>
      <c r="C3384" s="10">
        <v>42308</v>
      </c>
      <c r="D3384" t="s">
        <v>140</v>
      </c>
      <c r="E3384" t="s">
        <v>119</v>
      </c>
      <c r="F3384">
        <v>2</v>
      </c>
      <c r="G3384">
        <v>2</v>
      </c>
      <c r="H3384" t="s">
        <v>345</v>
      </c>
      <c r="I3384" t="s">
        <v>346</v>
      </c>
      <c r="J3384">
        <v>10007500407</v>
      </c>
      <c r="K3384" s="19">
        <v>22.3</v>
      </c>
    </row>
    <row r="3385" spans="1:11" hidden="1" x14ac:dyDescent="0.35">
      <c r="A3385" t="s">
        <v>139</v>
      </c>
      <c r="B3385">
        <v>2016</v>
      </c>
      <c r="C3385" s="10">
        <v>42308</v>
      </c>
      <c r="D3385" t="s">
        <v>140</v>
      </c>
      <c r="E3385" t="s">
        <v>119</v>
      </c>
      <c r="F3385">
        <v>2</v>
      </c>
      <c r="G3385">
        <v>3</v>
      </c>
      <c r="H3385" t="s">
        <v>195</v>
      </c>
      <c r="I3385" t="s">
        <v>31</v>
      </c>
      <c r="J3385">
        <v>10005964470</v>
      </c>
      <c r="K3385" s="19">
        <v>26.6</v>
      </c>
    </row>
    <row r="3386" spans="1:11" hidden="1" x14ac:dyDescent="0.35">
      <c r="A3386" t="s">
        <v>139</v>
      </c>
      <c r="B3386">
        <v>2016</v>
      </c>
      <c r="C3386" s="10">
        <v>42308</v>
      </c>
      <c r="D3386" t="s">
        <v>140</v>
      </c>
      <c r="E3386" t="s">
        <v>119</v>
      </c>
      <c r="F3386">
        <v>2</v>
      </c>
      <c r="G3386">
        <v>4</v>
      </c>
      <c r="H3386" t="s">
        <v>314</v>
      </c>
      <c r="I3386" t="s">
        <v>44</v>
      </c>
      <c r="J3386">
        <v>10006904360</v>
      </c>
      <c r="K3386" s="19">
        <v>24.3</v>
      </c>
    </row>
    <row r="3387" spans="1:11" hidden="1" x14ac:dyDescent="0.35">
      <c r="A3387" t="s">
        <v>139</v>
      </c>
      <c r="B3387">
        <v>2016</v>
      </c>
      <c r="C3387" s="10">
        <v>42308</v>
      </c>
      <c r="D3387" t="s">
        <v>140</v>
      </c>
      <c r="E3387" t="s">
        <v>119</v>
      </c>
      <c r="F3387">
        <v>2</v>
      </c>
      <c r="G3387">
        <v>5</v>
      </c>
      <c r="H3387" t="s">
        <v>196</v>
      </c>
      <c r="I3387" t="s">
        <v>52</v>
      </c>
      <c r="J3387">
        <v>10004868370</v>
      </c>
      <c r="K3387" s="19">
        <v>27.8</v>
      </c>
    </row>
    <row r="3388" spans="1:11" hidden="1" x14ac:dyDescent="0.35">
      <c r="A3388" t="s">
        <v>139</v>
      </c>
      <c r="B3388">
        <v>2016</v>
      </c>
      <c r="C3388" s="10">
        <v>42308</v>
      </c>
      <c r="D3388" t="s">
        <v>140</v>
      </c>
      <c r="E3388" t="s">
        <v>119</v>
      </c>
      <c r="F3388">
        <v>2</v>
      </c>
      <c r="G3388">
        <v>6</v>
      </c>
      <c r="H3388" t="s">
        <v>336</v>
      </c>
      <c r="I3388" t="s">
        <v>355</v>
      </c>
      <c r="J3388">
        <v>10005506954</v>
      </c>
      <c r="K3388" s="19">
        <v>26.9</v>
      </c>
    </row>
    <row r="3389" spans="1:11" hidden="1" x14ac:dyDescent="0.35">
      <c r="A3389" t="s">
        <v>139</v>
      </c>
      <c r="B3389">
        <v>2016</v>
      </c>
      <c r="C3389" s="10">
        <v>42308</v>
      </c>
      <c r="D3389" t="s">
        <v>140</v>
      </c>
      <c r="E3389" t="s">
        <v>121</v>
      </c>
      <c r="F3389">
        <v>1</v>
      </c>
      <c r="G3389">
        <v>1</v>
      </c>
      <c r="H3389" t="s">
        <v>68</v>
      </c>
      <c r="I3389" t="s">
        <v>29</v>
      </c>
      <c r="J3389">
        <v>10006379247</v>
      </c>
      <c r="K3389" s="19">
        <v>25.6</v>
      </c>
    </row>
    <row r="3390" spans="1:11" hidden="1" x14ac:dyDescent="0.35">
      <c r="A3390" t="s">
        <v>139</v>
      </c>
      <c r="B3390">
        <v>2016</v>
      </c>
      <c r="C3390" s="10">
        <v>42308</v>
      </c>
      <c r="D3390" t="s">
        <v>140</v>
      </c>
      <c r="E3390" t="s">
        <v>121</v>
      </c>
      <c r="F3390">
        <v>1</v>
      </c>
      <c r="G3390">
        <v>2</v>
      </c>
      <c r="H3390" t="s">
        <v>106</v>
      </c>
      <c r="I3390" t="s">
        <v>102</v>
      </c>
      <c r="J3390">
        <v>10006894559</v>
      </c>
      <c r="K3390" s="19">
        <v>23.2</v>
      </c>
    </row>
    <row r="3391" spans="1:11" hidden="1" x14ac:dyDescent="0.35">
      <c r="A3391" t="s">
        <v>139</v>
      </c>
      <c r="B3391">
        <v>2016</v>
      </c>
      <c r="C3391" s="10">
        <v>42308</v>
      </c>
      <c r="D3391" t="s">
        <v>140</v>
      </c>
      <c r="E3391" t="s">
        <v>121</v>
      </c>
      <c r="F3391">
        <v>1</v>
      </c>
      <c r="G3391">
        <v>3</v>
      </c>
      <c r="H3391" t="s">
        <v>220</v>
      </c>
      <c r="I3391" t="s">
        <v>35</v>
      </c>
      <c r="J3391">
        <v>10005782695</v>
      </c>
      <c r="K3391" s="19">
        <v>26.3</v>
      </c>
    </row>
    <row r="3392" spans="1:11" hidden="1" x14ac:dyDescent="0.35">
      <c r="A3392" t="s">
        <v>139</v>
      </c>
      <c r="B3392">
        <v>2016</v>
      </c>
      <c r="C3392" s="10">
        <v>42308</v>
      </c>
      <c r="D3392" t="s">
        <v>140</v>
      </c>
      <c r="E3392" t="s">
        <v>121</v>
      </c>
      <c r="F3392">
        <v>1</v>
      </c>
      <c r="G3392">
        <v>4</v>
      </c>
      <c r="H3392" t="s">
        <v>294</v>
      </c>
      <c r="I3392" t="s">
        <v>27</v>
      </c>
      <c r="J3392">
        <v>10003011125</v>
      </c>
      <c r="K3392" s="19">
        <v>31</v>
      </c>
    </row>
    <row r="3393" spans="1:11" hidden="1" x14ac:dyDescent="0.35">
      <c r="A3393" t="s">
        <v>139</v>
      </c>
      <c r="B3393">
        <v>2016</v>
      </c>
      <c r="C3393" s="10">
        <v>42308</v>
      </c>
      <c r="D3393" t="s">
        <v>140</v>
      </c>
      <c r="E3393" t="s">
        <v>121</v>
      </c>
      <c r="F3393">
        <v>1</v>
      </c>
      <c r="G3393">
        <v>5</v>
      </c>
      <c r="H3393" t="s">
        <v>345</v>
      </c>
      <c r="I3393" t="s">
        <v>346</v>
      </c>
      <c r="J3393">
        <v>10007500407</v>
      </c>
      <c r="K3393" s="19">
        <v>22.3</v>
      </c>
    </row>
    <row r="3394" spans="1:11" hidden="1" x14ac:dyDescent="0.35">
      <c r="A3394" t="s">
        <v>139</v>
      </c>
      <c r="B3394">
        <v>2016</v>
      </c>
      <c r="C3394" s="10">
        <v>42308</v>
      </c>
      <c r="D3394" t="s">
        <v>140</v>
      </c>
      <c r="E3394" t="s">
        <v>121</v>
      </c>
      <c r="F3394">
        <v>1</v>
      </c>
      <c r="G3394">
        <v>6</v>
      </c>
      <c r="H3394" t="s">
        <v>195</v>
      </c>
      <c r="I3394" t="s">
        <v>31</v>
      </c>
      <c r="J3394">
        <v>10005964470</v>
      </c>
      <c r="K3394" s="19">
        <v>26.6</v>
      </c>
    </row>
    <row r="3395" spans="1:11" hidden="1" x14ac:dyDescent="0.35">
      <c r="A3395" t="s">
        <v>139</v>
      </c>
      <c r="B3395">
        <v>2016</v>
      </c>
      <c r="C3395" s="10">
        <v>42308</v>
      </c>
      <c r="D3395" t="s">
        <v>140</v>
      </c>
      <c r="E3395" t="s">
        <v>121</v>
      </c>
      <c r="F3395">
        <v>2</v>
      </c>
      <c r="G3395">
        <v>1</v>
      </c>
      <c r="H3395" t="s">
        <v>314</v>
      </c>
      <c r="I3395" t="s">
        <v>44</v>
      </c>
      <c r="J3395">
        <v>10006904360</v>
      </c>
      <c r="K3395" s="19">
        <v>24.3</v>
      </c>
    </row>
    <row r="3396" spans="1:11" hidden="1" x14ac:dyDescent="0.35">
      <c r="A3396" t="s">
        <v>139</v>
      </c>
      <c r="B3396">
        <v>2016</v>
      </c>
      <c r="C3396" s="10">
        <v>42308</v>
      </c>
      <c r="D3396" t="s">
        <v>140</v>
      </c>
      <c r="E3396" t="s">
        <v>121</v>
      </c>
      <c r="F3396">
        <v>2</v>
      </c>
      <c r="G3396">
        <v>2</v>
      </c>
      <c r="H3396" t="s">
        <v>336</v>
      </c>
      <c r="I3396" t="s">
        <v>355</v>
      </c>
      <c r="J3396">
        <v>10005506954</v>
      </c>
      <c r="K3396" s="19">
        <v>26.9</v>
      </c>
    </row>
    <row r="3397" spans="1:11" hidden="1" x14ac:dyDescent="0.35">
      <c r="A3397" t="s">
        <v>139</v>
      </c>
      <c r="B3397">
        <v>2016</v>
      </c>
      <c r="C3397" s="10">
        <v>42308</v>
      </c>
      <c r="D3397" t="s">
        <v>140</v>
      </c>
      <c r="E3397" t="s">
        <v>121</v>
      </c>
      <c r="F3397">
        <v>2</v>
      </c>
      <c r="G3397">
        <v>3</v>
      </c>
      <c r="H3397" t="s">
        <v>196</v>
      </c>
      <c r="I3397" t="s">
        <v>52</v>
      </c>
      <c r="J3397">
        <v>10004868370</v>
      </c>
      <c r="K3397" s="19">
        <v>27.8</v>
      </c>
    </row>
    <row r="3398" spans="1:11" hidden="1" x14ac:dyDescent="0.35">
      <c r="A3398" t="s">
        <v>139</v>
      </c>
      <c r="B3398">
        <v>2016</v>
      </c>
      <c r="C3398" s="10">
        <v>42308</v>
      </c>
      <c r="D3398" t="s">
        <v>140</v>
      </c>
      <c r="E3398" t="s">
        <v>121</v>
      </c>
      <c r="F3398">
        <v>2</v>
      </c>
      <c r="G3398">
        <v>4</v>
      </c>
      <c r="H3398" t="s">
        <v>328</v>
      </c>
      <c r="I3398" t="s">
        <v>256</v>
      </c>
      <c r="J3398">
        <v>10007787464</v>
      </c>
      <c r="K3398" s="19">
        <v>24</v>
      </c>
    </row>
    <row r="3399" spans="1:11" hidden="1" x14ac:dyDescent="0.35">
      <c r="A3399" t="s">
        <v>139</v>
      </c>
      <c r="B3399">
        <v>2016</v>
      </c>
      <c r="C3399" s="10">
        <v>42308</v>
      </c>
      <c r="D3399" t="s">
        <v>140</v>
      </c>
      <c r="E3399" t="s">
        <v>121</v>
      </c>
      <c r="F3399">
        <v>2</v>
      </c>
      <c r="G3399">
        <v>5</v>
      </c>
      <c r="H3399" t="s">
        <v>335</v>
      </c>
      <c r="I3399" t="s">
        <v>29</v>
      </c>
      <c r="J3399">
        <v>10036244537</v>
      </c>
      <c r="K3399" s="19">
        <v>27.2</v>
      </c>
    </row>
    <row r="3400" spans="1:11" hidden="1" x14ac:dyDescent="0.35">
      <c r="A3400" t="s">
        <v>139</v>
      </c>
      <c r="B3400">
        <v>2016</v>
      </c>
      <c r="C3400" s="10">
        <v>42308</v>
      </c>
      <c r="D3400" t="s">
        <v>140</v>
      </c>
      <c r="E3400" t="s">
        <v>121</v>
      </c>
      <c r="F3400">
        <v>2</v>
      </c>
      <c r="G3400">
        <v>6</v>
      </c>
      <c r="H3400" t="s">
        <v>194</v>
      </c>
      <c r="I3400" t="s">
        <v>29</v>
      </c>
      <c r="J3400">
        <v>10004601723</v>
      </c>
      <c r="K3400" s="19">
        <v>28.3</v>
      </c>
    </row>
    <row r="3401" spans="1:11" hidden="1" x14ac:dyDescent="0.35">
      <c r="A3401" t="s">
        <v>360</v>
      </c>
      <c r="B3401">
        <v>2016</v>
      </c>
      <c r="C3401" s="10">
        <v>42295</v>
      </c>
      <c r="D3401" t="s">
        <v>236</v>
      </c>
      <c r="E3401" t="s">
        <v>91</v>
      </c>
      <c r="F3401">
        <v>1</v>
      </c>
      <c r="G3401">
        <v>1</v>
      </c>
      <c r="H3401" t="s">
        <v>68</v>
      </c>
      <c r="I3401" t="s">
        <v>29</v>
      </c>
      <c r="J3401">
        <v>10006379247</v>
      </c>
      <c r="K3401" s="19">
        <v>25.5</v>
      </c>
    </row>
    <row r="3402" spans="1:11" hidden="1" x14ac:dyDescent="0.35">
      <c r="A3402" t="s">
        <v>360</v>
      </c>
      <c r="B3402">
        <v>2016</v>
      </c>
      <c r="C3402" s="10">
        <v>42295</v>
      </c>
      <c r="D3402" t="s">
        <v>236</v>
      </c>
      <c r="E3402" t="s">
        <v>91</v>
      </c>
      <c r="F3402">
        <v>1</v>
      </c>
      <c r="G3402">
        <v>2</v>
      </c>
      <c r="H3402" t="s">
        <v>283</v>
      </c>
      <c r="I3402" t="s">
        <v>284</v>
      </c>
      <c r="J3402">
        <v>10006319633</v>
      </c>
      <c r="K3402" s="19">
        <v>25.9</v>
      </c>
    </row>
    <row r="3403" spans="1:11" hidden="1" x14ac:dyDescent="0.35">
      <c r="A3403" t="s">
        <v>360</v>
      </c>
      <c r="B3403">
        <v>2016</v>
      </c>
      <c r="C3403" s="10">
        <v>42295</v>
      </c>
      <c r="D3403" t="s">
        <v>236</v>
      </c>
      <c r="E3403" t="s">
        <v>91</v>
      </c>
      <c r="F3403">
        <v>1</v>
      </c>
      <c r="G3403">
        <v>3</v>
      </c>
      <c r="H3403" t="s">
        <v>361</v>
      </c>
      <c r="I3403" t="s">
        <v>142</v>
      </c>
      <c r="J3403">
        <v>10005505439</v>
      </c>
      <c r="K3403" s="19">
        <v>26.3</v>
      </c>
    </row>
    <row r="3404" spans="1:11" hidden="1" x14ac:dyDescent="0.35">
      <c r="A3404" t="s">
        <v>360</v>
      </c>
      <c r="B3404">
        <v>2016</v>
      </c>
      <c r="C3404" s="10">
        <v>42295</v>
      </c>
      <c r="D3404" t="s">
        <v>236</v>
      </c>
      <c r="E3404" t="s">
        <v>91</v>
      </c>
      <c r="F3404">
        <v>1</v>
      </c>
      <c r="G3404">
        <v>4</v>
      </c>
      <c r="H3404" t="s">
        <v>143</v>
      </c>
      <c r="I3404" t="s">
        <v>95</v>
      </c>
      <c r="J3404">
        <v>10009181234</v>
      </c>
      <c r="K3404" s="19">
        <v>20.5</v>
      </c>
    </row>
    <row r="3405" spans="1:11" hidden="1" x14ac:dyDescent="0.35">
      <c r="A3405" t="s">
        <v>360</v>
      </c>
      <c r="B3405">
        <v>2016</v>
      </c>
      <c r="C3405" s="10">
        <v>42295</v>
      </c>
      <c r="D3405" t="s">
        <v>236</v>
      </c>
      <c r="E3405" t="s">
        <v>91</v>
      </c>
      <c r="F3405">
        <v>1</v>
      </c>
      <c r="G3405">
        <v>5</v>
      </c>
      <c r="H3405" t="s">
        <v>187</v>
      </c>
      <c r="I3405" t="s">
        <v>188</v>
      </c>
      <c r="J3405">
        <v>10009017243</v>
      </c>
      <c r="K3405" s="19">
        <v>20.399999999999999</v>
      </c>
    </row>
    <row r="3406" spans="1:11" hidden="1" x14ac:dyDescent="0.35">
      <c r="A3406" t="s">
        <v>360</v>
      </c>
      <c r="B3406">
        <v>2016</v>
      </c>
      <c r="C3406" s="10">
        <v>42295</v>
      </c>
      <c r="D3406" t="s">
        <v>236</v>
      </c>
      <c r="E3406" t="s">
        <v>91</v>
      </c>
      <c r="F3406">
        <v>2</v>
      </c>
      <c r="G3406">
        <v>1</v>
      </c>
      <c r="H3406" t="s">
        <v>327</v>
      </c>
      <c r="I3406" t="s">
        <v>198</v>
      </c>
      <c r="J3406">
        <v>10007271546</v>
      </c>
      <c r="K3406" s="19">
        <v>22.5</v>
      </c>
    </row>
    <row r="3407" spans="1:11" hidden="1" x14ac:dyDescent="0.35">
      <c r="A3407" t="s">
        <v>360</v>
      </c>
      <c r="B3407">
        <v>2016</v>
      </c>
      <c r="C3407" s="10">
        <v>42295</v>
      </c>
      <c r="D3407" t="s">
        <v>236</v>
      </c>
      <c r="E3407" t="s">
        <v>91</v>
      </c>
      <c r="F3407">
        <v>2</v>
      </c>
      <c r="G3407">
        <v>2</v>
      </c>
      <c r="H3407" t="s">
        <v>171</v>
      </c>
      <c r="I3407" t="s">
        <v>82</v>
      </c>
      <c r="J3407">
        <v>10007073506</v>
      </c>
      <c r="K3407" s="19">
        <v>25.3</v>
      </c>
    </row>
    <row r="3408" spans="1:11" hidden="1" x14ac:dyDescent="0.35">
      <c r="A3408" t="s">
        <v>360</v>
      </c>
      <c r="B3408">
        <v>2016</v>
      </c>
      <c r="C3408" s="10">
        <v>42295</v>
      </c>
      <c r="D3408" t="s">
        <v>236</v>
      </c>
      <c r="E3408" t="s">
        <v>91</v>
      </c>
      <c r="F3408">
        <v>2</v>
      </c>
      <c r="G3408">
        <v>3</v>
      </c>
      <c r="H3408" t="s">
        <v>59</v>
      </c>
      <c r="I3408" t="s">
        <v>37</v>
      </c>
      <c r="J3408">
        <v>10007502427</v>
      </c>
      <c r="K3408" s="19">
        <v>21.9</v>
      </c>
    </row>
    <row r="3409" spans="1:11" hidden="1" x14ac:dyDescent="0.35">
      <c r="A3409" t="s">
        <v>360</v>
      </c>
      <c r="B3409">
        <v>2016</v>
      </c>
      <c r="C3409" s="10">
        <v>42295</v>
      </c>
      <c r="D3409" t="s">
        <v>236</v>
      </c>
      <c r="E3409" t="s">
        <v>91</v>
      </c>
      <c r="F3409">
        <v>2</v>
      </c>
      <c r="G3409">
        <v>4</v>
      </c>
      <c r="H3409" t="s">
        <v>234</v>
      </c>
      <c r="I3409" t="s">
        <v>25</v>
      </c>
      <c r="J3409">
        <v>10006073493</v>
      </c>
      <c r="K3409" s="19">
        <v>25.8</v>
      </c>
    </row>
    <row r="3410" spans="1:11" hidden="1" x14ac:dyDescent="0.35">
      <c r="A3410" t="s">
        <v>360</v>
      </c>
      <c r="B3410">
        <v>2016</v>
      </c>
      <c r="C3410" s="10">
        <v>42295</v>
      </c>
      <c r="D3410" t="s">
        <v>236</v>
      </c>
      <c r="E3410" t="s">
        <v>91</v>
      </c>
      <c r="F3410">
        <v>2</v>
      </c>
      <c r="G3410">
        <v>5</v>
      </c>
      <c r="H3410" t="s">
        <v>362</v>
      </c>
      <c r="I3410" t="s">
        <v>207</v>
      </c>
      <c r="J3410">
        <v>10006320037</v>
      </c>
      <c r="K3410" s="19">
        <v>25.5</v>
      </c>
    </row>
    <row r="3411" spans="1:11" hidden="1" x14ac:dyDescent="0.35">
      <c r="A3411" t="s">
        <v>360</v>
      </c>
      <c r="B3411">
        <v>2016</v>
      </c>
      <c r="C3411" s="10">
        <v>42295</v>
      </c>
      <c r="D3411" t="s">
        <v>236</v>
      </c>
      <c r="E3411" t="s">
        <v>91</v>
      </c>
      <c r="F3411">
        <v>3</v>
      </c>
      <c r="G3411">
        <v>1</v>
      </c>
      <c r="H3411" t="s">
        <v>340</v>
      </c>
      <c r="I3411" t="s">
        <v>142</v>
      </c>
      <c r="J3411">
        <v>10004633247</v>
      </c>
      <c r="K3411" s="19">
        <v>27.6</v>
      </c>
    </row>
    <row r="3412" spans="1:11" hidden="1" x14ac:dyDescent="0.35">
      <c r="A3412" t="s">
        <v>360</v>
      </c>
      <c r="B3412">
        <v>2016</v>
      </c>
      <c r="C3412" s="10">
        <v>42295</v>
      </c>
      <c r="D3412" t="s">
        <v>236</v>
      </c>
      <c r="E3412" t="s">
        <v>91</v>
      </c>
      <c r="F3412">
        <v>3</v>
      </c>
      <c r="G3412">
        <v>2</v>
      </c>
      <c r="H3412" t="s">
        <v>358</v>
      </c>
      <c r="I3412" t="s">
        <v>359</v>
      </c>
      <c r="J3412">
        <v>10006900320</v>
      </c>
      <c r="K3412" s="19">
        <v>24</v>
      </c>
    </row>
    <row r="3413" spans="1:11" hidden="1" x14ac:dyDescent="0.35">
      <c r="A3413" t="s">
        <v>360</v>
      </c>
      <c r="B3413">
        <v>2016</v>
      </c>
      <c r="C3413" s="10">
        <v>42295</v>
      </c>
      <c r="D3413" t="s">
        <v>236</v>
      </c>
      <c r="E3413" t="s">
        <v>91</v>
      </c>
      <c r="F3413">
        <v>3</v>
      </c>
      <c r="G3413">
        <v>3</v>
      </c>
      <c r="H3413" t="s">
        <v>54</v>
      </c>
      <c r="I3413" t="s">
        <v>42</v>
      </c>
      <c r="J3413">
        <v>10004612534</v>
      </c>
      <c r="K3413" s="19">
        <v>28.4</v>
      </c>
    </row>
    <row r="3414" spans="1:11" hidden="1" x14ac:dyDescent="0.35">
      <c r="A3414" t="s">
        <v>360</v>
      </c>
      <c r="B3414">
        <v>2016</v>
      </c>
      <c r="C3414" s="10">
        <v>42295</v>
      </c>
      <c r="D3414" t="s">
        <v>236</v>
      </c>
      <c r="E3414" t="s">
        <v>91</v>
      </c>
      <c r="F3414">
        <v>3</v>
      </c>
      <c r="G3414">
        <v>4</v>
      </c>
      <c r="H3414" t="s">
        <v>186</v>
      </c>
      <c r="I3414" t="s">
        <v>95</v>
      </c>
      <c r="J3414">
        <v>10009181032</v>
      </c>
      <c r="K3414" s="19">
        <v>20.8</v>
      </c>
    </row>
    <row r="3415" spans="1:11" hidden="1" x14ac:dyDescent="0.35">
      <c r="A3415" t="s">
        <v>360</v>
      </c>
      <c r="B3415">
        <v>2016</v>
      </c>
      <c r="C3415" s="10">
        <v>42295</v>
      </c>
      <c r="D3415" t="s">
        <v>236</v>
      </c>
      <c r="E3415" t="s">
        <v>91</v>
      </c>
      <c r="F3415">
        <v>3</v>
      </c>
      <c r="G3415">
        <v>5</v>
      </c>
      <c r="H3415" t="s">
        <v>293</v>
      </c>
      <c r="I3415" t="s">
        <v>25</v>
      </c>
      <c r="J3415">
        <v>10006108051</v>
      </c>
      <c r="K3415" s="19">
        <v>26.8</v>
      </c>
    </row>
    <row r="3416" spans="1:11" hidden="1" x14ac:dyDescent="0.35">
      <c r="A3416" t="s">
        <v>360</v>
      </c>
      <c r="B3416">
        <v>2016</v>
      </c>
      <c r="C3416" s="10">
        <v>42295</v>
      </c>
      <c r="D3416" t="s">
        <v>236</v>
      </c>
      <c r="E3416" t="s">
        <v>91</v>
      </c>
      <c r="F3416">
        <v>4</v>
      </c>
      <c r="G3416">
        <v>1</v>
      </c>
      <c r="H3416" t="s">
        <v>213</v>
      </c>
      <c r="I3416" t="s">
        <v>42</v>
      </c>
      <c r="J3416">
        <v>10006422895</v>
      </c>
      <c r="K3416" s="19">
        <v>24.4</v>
      </c>
    </row>
    <row r="3417" spans="1:11" hidden="1" x14ac:dyDescent="0.35">
      <c r="A3417" t="s">
        <v>360</v>
      </c>
      <c r="B3417">
        <v>2016</v>
      </c>
      <c r="C3417" s="10">
        <v>42295</v>
      </c>
      <c r="D3417" t="s">
        <v>236</v>
      </c>
      <c r="E3417" t="s">
        <v>91</v>
      </c>
      <c r="F3417">
        <v>4</v>
      </c>
      <c r="G3417">
        <v>2</v>
      </c>
      <c r="H3417" t="s">
        <v>192</v>
      </c>
      <c r="I3417" t="s">
        <v>113</v>
      </c>
      <c r="J3417">
        <v>10004599194</v>
      </c>
      <c r="K3417" s="19">
        <v>27.6</v>
      </c>
    </row>
    <row r="3418" spans="1:11" hidden="1" x14ac:dyDescent="0.35">
      <c r="A3418" t="s">
        <v>360</v>
      </c>
      <c r="B3418">
        <v>2016</v>
      </c>
      <c r="C3418" s="10">
        <v>42295</v>
      </c>
      <c r="D3418" t="s">
        <v>236</v>
      </c>
      <c r="E3418" t="s">
        <v>91</v>
      </c>
      <c r="F3418">
        <v>4</v>
      </c>
      <c r="G3418">
        <v>3</v>
      </c>
      <c r="H3418" t="s">
        <v>289</v>
      </c>
      <c r="I3418" t="s">
        <v>207</v>
      </c>
      <c r="J3418">
        <v>10002418415</v>
      </c>
      <c r="K3418" s="19">
        <v>33.200000000000003</v>
      </c>
    </row>
    <row r="3419" spans="1:11" hidden="1" x14ac:dyDescent="0.35">
      <c r="A3419" t="s">
        <v>360</v>
      </c>
      <c r="B3419">
        <v>2016</v>
      </c>
      <c r="C3419" s="10">
        <v>42295</v>
      </c>
      <c r="D3419" t="s">
        <v>236</v>
      </c>
      <c r="E3419" t="s">
        <v>91</v>
      </c>
      <c r="F3419">
        <v>4</v>
      </c>
      <c r="G3419">
        <v>4</v>
      </c>
      <c r="H3419" t="s">
        <v>330</v>
      </c>
      <c r="I3419" t="s">
        <v>178</v>
      </c>
      <c r="J3419">
        <v>10007782616</v>
      </c>
      <c r="K3419" s="19">
        <v>22.2</v>
      </c>
    </row>
    <row r="3420" spans="1:11" hidden="1" x14ac:dyDescent="0.35">
      <c r="A3420" t="s">
        <v>360</v>
      </c>
      <c r="B3420">
        <v>2016</v>
      </c>
      <c r="C3420" s="10">
        <v>42295</v>
      </c>
      <c r="D3420" t="s">
        <v>236</v>
      </c>
      <c r="E3420" t="s">
        <v>91</v>
      </c>
      <c r="F3420">
        <v>4</v>
      </c>
      <c r="G3420">
        <v>5</v>
      </c>
      <c r="H3420" t="s">
        <v>363</v>
      </c>
      <c r="I3420" t="s">
        <v>364</v>
      </c>
      <c r="J3420">
        <v>10008987436</v>
      </c>
      <c r="K3420" s="19">
        <v>28.9</v>
      </c>
    </row>
    <row r="3421" spans="1:11" hidden="1" x14ac:dyDescent="0.35">
      <c r="A3421" t="s">
        <v>360</v>
      </c>
      <c r="B3421">
        <v>2016</v>
      </c>
      <c r="C3421" s="10">
        <v>42295</v>
      </c>
      <c r="D3421" t="s">
        <v>236</v>
      </c>
      <c r="E3421" t="s">
        <v>91</v>
      </c>
      <c r="F3421">
        <v>5</v>
      </c>
      <c r="G3421">
        <v>1</v>
      </c>
      <c r="H3421" t="s">
        <v>291</v>
      </c>
      <c r="I3421" t="s">
        <v>46</v>
      </c>
      <c r="J3421">
        <v>10007891437</v>
      </c>
      <c r="K3421" s="19">
        <v>20.9</v>
      </c>
    </row>
    <row r="3422" spans="1:11" hidden="1" x14ac:dyDescent="0.35">
      <c r="A3422" t="s">
        <v>360</v>
      </c>
      <c r="B3422">
        <v>2016</v>
      </c>
      <c r="C3422" s="10">
        <v>42295</v>
      </c>
      <c r="D3422" t="s">
        <v>236</v>
      </c>
      <c r="E3422" t="s">
        <v>91</v>
      </c>
      <c r="F3422">
        <v>5</v>
      </c>
      <c r="G3422">
        <v>2</v>
      </c>
      <c r="H3422" t="s">
        <v>28</v>
      </c>
      <c r="I3422" t="s">
        <v>29</v>
      </c>
      <c r="J3422">
        <v>10007779683</v>
      </c>
      <c r="K3422" s="19">
        <v>19.8</v>
      </c>
    </row>
    <row r="3423" spans="1:11" hidden="1" x14ac:dyDescent="0.35">
      <c r="A3423" t="s">
        <v>360</v>
      </c>
      <c r="B3423">
        <v>2016</v>
      </c>
      <c r="C3423" s="10">
        <v>42295</v>
      </c>
      <c r="D3423" t="s">
        <v>236</v>
      </c>
      <c r="E3423" t="s">
        <v>91</v>
      </c>
      <c r="F3423">
        <v>5</v>
      </c>
      <c r="G3423">
        <v>3</v>
      </c>
      <c r="H3423" t="s">
        <v>200</v>
      </c>
      <c r="I3423" t="s">
        <v>23</v>
      </c>
      <c r="J3423">
        <v>10006900421</v>
      </c>
      <c r="K3423" s="19">
        <v>22.8</v>
      </c>
    </row>
    <row r="3424" spans="1:11" hidden="1" x14ac:dyDescent="0.35">
      <c r="A3424" t="s">
        <v>360</v>
      </c>
      <c r="B3424">
        <v>2016</v>
      </c>
      <c r="C3424" s="10">
        <v>42295</v>
      </c>
      <c r="D3424" t="s">
        <v>236</v>
      </c>
      <c r="E3424" t="s">
        <v>91</v>
      </c>
      <c r="F3424">
        <v>5</v>
      </c>
      <c r="G3424">
        <v>4</v>
      </c>
      <c r="H3424" t="s">
        <v>365</v>
      </c>
      <c r="I3424" t="s">
        <v>366</v>
      </c>
      <c r="J3424">
        <v>10005574854</v>
      </c>
      <c r="K3424" s="19">
        <v>26.8</v>
      </c>
    </row>
    <row r="3425" spans="1:11" hidden="1" x14ac:dyDescent="0.35">
      <c r="A3425" t="s">
        <v>360</v>
      </c>
      <c r="B3425">
        <v>2016</v>
      </c>
      <c r="C3425" s="10">
        <v>42295</v>
      </c>
      <c r="D3425" t="s">
        <v>236</v>
      </c>
      <c r="E3425" t="s">
        <v>91</v>
      </c>
      <c r="F3425">
        <v>5</v>
      </c>
      <c r="G3425">
        <v>5</v>
      </c>
      <c r="H3425" t="s">
        <v>294</v>
      </c>
      <c r="I3425" t="s">
        <v>27</v>
      </c>
      <c r="J3425">
        <v>10003011125</v>
      </c>
      <c r="K3425" s="19">
        <v>31</v>
      </c>
    </row>
    <row r="3426" spans="1:11" hidden="1" x14ac:dyDescent="0.35">
      <c r="A3426" t="s">
        <v>360</v>
      </c>
      <c r="B3426">
        <v>2016</v>
      </c>
      <c r="C3426" s="10">
        <v>42295</v>
      </c>
      <c r="D3426" t="s">
        <v>236</v>
      </c>
      <c r="E3426" t="s">
        <v>91</v>
      </c>
      <c r="F3426">
        <v>5</v>
      </c>
      <c r="G3426">
        <v>6</v>
      </c>
      <c r="H3426" t="s">
        <v>367</v>
      </c>
      <c r="I3426" t="s">
        <v>37</v>
      </c>
      <c r="J3426">
        <v>10006553039</v>
      </c>
      <c r="K3426" s="19">
        <v>24</v>
      </c>
    </row>
    <row r="3427" spans="1:11" hidden="1" x14ac:dyDescent="0.35">
      <c r="A3427" t="s">
        <v>360</v>
      </c>
      <c r="B3427">
        <v>2016</v>
      </c>
      <c r="C3427" s="10">
        <v>42295</v>
      </c>
      <c r="D3427" t="s">
        <v>236</v>
      </c>
      <c r="E3427" t="s">
        <v>91</v>
      </c>
      <c r="F3427">
        <v>6</v>
      </c>
      <c r="G3427">
        <v>1</v>
      </c>
      <c r="H3427" t="s">
        <v>218</v>
      </c>
      <c r="I3427" t="s">
        <v>46</v>
      </c>
      <c r="J3427">
        <v>10006902239</v>
      </c>
      <c r="K3427" s="19">
        <v>24.3</v>
      </c>
    </row>
    <row r="3428" spans="1:11" hidden="1" x14ac:dyDescent="0.35">
      <c r="A3428" t="s">
        <v>360</v>
      </c>
      <c r="B3428">
        <v>2016</v>
      </c>
      <c r="C3428" s="10">
        <v>42295</v>
      </c>
      <c r="D3428" t="s">
        <v>236</v>
      </c>
      <c r="E3428" t="s">
        <v>91</v>
      </c>
      <c r="F3428">
        <v>6</v>
      </c>
      <c r="G3428">
        <v>2</v>
      </c>
      <c r="H3428" t="s">
        <v>197</v>
      </c>
      <c r="I3428" t="s">
        <v>198</v>
      </c>
      <c r="J3428">
        <v>10003100142</v>
      </c>
      <c r="K3428" s="19">
        <v>29.6</v>
      </c>
    </row>
    <row r="3429" spans="1:11" hidden="1" x14ac:dyDescent="0.35">
      <c r="A3429" t="s">
        <v>360</v>
      </c>
      <c r="B3429">
        <v>2016</v>
      </c>
      <c r="C3429" s="10">
        <v>42295</v>
      </c>
      <c r="D3429" t="s">
        <v>236</v>
      </c>
      <c r="E3429" t="s">
        <v>91</v>
      </c>
      <c r="F3429">
        <v>6</v>
      </c>
      <c r="G3429">
        <v>3</v>
      </c>
      <c r="H3429" t="s">
        <v>339</v>
      </c>
      <c r="I3429" t="s">
        <v>27</v>
      </c>
      <c r="J3429">
        <v>10004618796</v>
      </c>
      <c r="K3429" s="19">
        <v>28.1</v>
      </c>
    </row>
    <row r="3430" spans="1:11" hidden="1" x14ac:dyDescent="0.35">
      <c r="A3430" t="s">
        <v>360</v>
      </c>
      <c r="B3430">
        <v>2016</v>
      </c>
      <c r="C3430" s="10">
        <v>42295</v>
      </c>
      <c r="D3430" t="s">
        <v>236</v>
      </c>
      <c r="E3430" t="s">
        <v>91</v>
      </c>
      <c r="F3430">
        <v>6</v>
      </c>
      <c r="G3430">
        <v>4</v>
      </c>
      <c r="H3430" t="s">
        <v>352</v>
      </c>
      <c r="I3430" t="s">
        <v>353</v>
      </c>
      <c r="J3430">
        <v>10003292122</v>
      </c>
      <c r="K3430" s="19">
        <v>29.4</v>
      </c>
    </row>
    <row r="3431" spans="1:11" hidden="1" x14ac:dyDescent="0.35">
      <c r="A3431" t="s">
        <v>360</v>
      </c>
      <c r="B3431">
        <v>2016</v>
      </c>
      <c r="C3431" s="10">
        <v>42295</v>
      </c>
      <c r="D3431" t="s">
        <v>236</v>
      </c>
      <c r="E3431" t="s">
        <v>91</v>
      </c>
      <c r="F3431">
        <v>6</v>
      </c>
      <c r="G3431">
        <v>5</v>
      </c>
      <c r="H3431" t="s">
        <v>368</v>
      </c>
      <c r="I3431" t="s">
        <v>369</v>
      </c>
      <c r="J3431">
        <v>10006442501</v>
      </c>
      <c r="K3431" s="19">
        <v>25.2</v>
      </c>
    </row>
    <row r="3432" spans="1:11" hidden="1" x14ac:dyDescent="0.35">
      <c r="A3432" t="s">
        <v>360</v>
      </c>
      <c r="B3432">
        <v>2016</v>
      </c>
      <c r="C3432" s="10">
        <v>42295</v>
      </c>
      <c r="D3432" t="s">
        <v>236</v>
      </c>
      <c r="E3432" t="s">
        <v>91</v>
      </c>
      <c r="F3432">
        <v>6</v>
      </c>
      <c r="G3432">
        <v>6</v>
      </c>
      <c r="H3432" t="s">
        <v>210</v>
      </c>
      <c r="I3432" t="s">
        <v>188</v>
      </c>
      <c r="J3432">
        <v>10009049979</v>
      </c>
      <c r="K3432" s="19">
        <v>20.6</v>
      </c>
    </row>
    <row r="3433" spans="1:11" hidden="1" x14ac:dyDescent="0.35">
      <c r="A3433" t="s">
        <v>360</v>
      </c>
      <c r="B3433">
        <v>2016</v>
      </c>
      <c r="C3433" s="10">
        <v>42295</v>
      </c>
      <c r="D3433" t="s">
        <v>236</v>
      </c>
      <c r="E3433" t="s">
        <v>117</v>
      </c>
      <c r="F3433">
        <v>1</v>
      </c>
      <c r="G3433">
        <v>1</v>
      </c>
      <c r="H3433" t="s">
        <v>339</v>
      </c>
      <c r="I3433" t="s">
        <v>27</v>
      </c>
      <c r="J3433">
        <v>10004618796</v>
      </c>
      <c r="K3433" s="19">
        <v>28.1</v>
      </c>
    </row>
    <row r="3434" spans="1:11" hidden="1" x14ac:dyDescent="0.35">
      <c r="A3434" t="s">
        <v>360</v>
      </c>
      <c r="B3434">
        <v>2016</v>
      </c>
      <c r="C3434" s="10">
        <v>42295</v>
      </c>
      <c r="D3434" t="s">
        <v>236</v>
      </c>
      <c r="E3434" t="s">
        <v>117</v>
      </c>
      <c r="F3434">
        <v>1</v>
      </c>
      <c r="G3434">
        <v>2</v>
      </c>
      <c r="H3434" t="s">
        <v>283</v>
      </c>
      <c r="I3434" t="s">
        <v>284</v>
      </c>
      <c r="J3434">
        <v>10006319633</v>
      </c>
      <c r="K3434" s="19">
        <v>25.9</v>
      </c>
    </row>
    <row r="3435" spans="1:11" hidden="1" x14ac:dyDescent="0.35">
      <c r="A3435" t="s">
        <v>360</v>
      </c>
      <c r="B3435">
        <v>2016</v>
      </c>
      <c r="C3435" s="10">
        <v>42295</v>
      </c>
      <c r="D3435" t="s">
        <v>236</v>
      </c>
      <c r="E3435" t="s">
        <v>117</v>
      </c>
      <c r="F3435">
        <v>1</v>
      </c>
      <c r="G3435">
        <v>3</v>
      </c>
      <c r="H3435" t="s">
        <v>365</v>
      </c>
      <c r="I3435" t="s">
        <v>366</v>
      </c>
      <c r="J3435">
        <v>10005574854</v>
      </c>
      <c r="K3435" s="19">
        <v>26.8</v>
      </c>
    </row>
    <row r="3436" spans="1:11" hidden="1" x14ac:dyDescent="0.35">
      <c r="A3436" t="s">
        <v>360</v>
      </c>
      <c r="B3436">
        <v>2016</v>
      </c>
      <c r="C3436" s="10">
        <v>42295</v>
      </c>
      <c r="D3436" t="s">
        <v>236</v>
      </c>
      <c r="E3436" t="s">
        <v>117</v>
      </c>
      <c r="F3436">
        <v>1</v>
      </c>
      <c r="G3436">
        <v>4</v>
      </c>
      <c r="H3436" t="s">
        <v>363</v>
      </c>
      <c r="I3436" t="s">
        <v>364</v>
      </c>
      <c r="J3436">
        <v>10008987436</v>
      </c>
      <c r="K3436" s="19">
        <v>28.9</v>
      </c>
    </row>
    <row r="3437" spans="1:11" hidden="1" x14ac:dyDescent="0.35">
      <c r="A3437" t="s">
        <v>360</v>
      </c>
      <c r="B3437">
        <v>2016</v>
      </c>
      <c r="C3437" s="10">
        <v>42295</v>
      </c>
      <c r="D3437" t="s">
        <v>236</v>
      </c>
      <c r="E3437" t="s">
        <v>117</v>
      </c>
      <c r="F3437">
        <v>2</v>
      </c>
      <c r="G3437">
        <v>1</v>
      </c>
      <c r="H3437" t="s">
        <v>54</v>
      </c>
      <c r="I3437" t="s">
        <v>42</v>
      </c>
      <c r="J3437">
        <v>10004612534</v>
      </c>
      <c r="K3437" s="19">
        <v>28.4</v>
      </c>
    </row>
    <row r="3438" spans="1:11" hidden="1" x14ac:dyDescent="0.35">
      <c r="A3438" t="s">
        <v>360</v>
      </c>
      <c r="B3438">
        <v>2016</v>
      </c>
      <c r="C3438" s="10">
        <v>42295</v>
      </c>
      <c r="D3438" t="s">
        <v>236</v>
      </c>
      <c r="E3438" t="s">
        <v>117</v>
      </c>
      <c r="F3438">
        <v>2</v>
      </c>
      <c r="G3438">
        <v>2</v>
      </c>
      <c r="H3438" t="s">
        <v>200</v>
      </c>
      <c r="I3438" t="s">
        <v>23</v>
      </c>
      <c r="J3438">
        <v>10006900421</v>
      </c>
      <c r="K3438" s="19">
        <v>22.8</v>
      </c>
    </row>
    <row r="3439" spans="1:11" hidden="1" x14ac:dyDescent="0.35">
      <c r="A3439" t="s">
        <v>360</v>
      </c>
      <c r="B3439">
        <v>2016</v>
      </c>
      <c r="C3439" s="10">
        <v>42295</v>
      </c>
      <c r="D3439" t="s">
        <v>236</v>
      </c>
      <c r="E3439" t="s">
        <v>117</v>
      </c>
      <c r="F3439">
        <v>2</v>
      </c>
      <c r="G3439">
        <v>9</v>
      </c>
      <c r="H3439" t="s">
        <v>171</v>
      </c>
      <c r="I3439" t="s">
        <v>82</v>
      </c>
      <c r="J3439">
        <v>10007073506</v>
      </c>
      <c r="K3439" s="19">
        <v>25.3</v>
      </c>
    </row>
    <row r="3440" spans="1:11" hidden="1" x14ac:dyDescent="0.35">
      <c r="A3440" t="s">
        <v>360</v>
      </c>
      <c r="B3440">
        <v>2016</v>
      </c>
      <c r="C3440" s="10">
        <v>42295</v>
      </c>
      <c r="D3440" t="s">
        <v>236</v>
      </c>
      <c r="E3440" t="s">
        <v>117</v>
      </c>
      <c r="F3440">
        <v>2</v>
      </c>
      <c r="G3440">
        <v>9</v>
      </c>
      <c r="H3440" t="s">
        <v>330</v>
      </c>
      <c r="I3440" t="s">
        <v>178</v>
      </c>
      <c r="J3440">
        <v>10007782616</v>
      </c>
      <c r="K3440" s="19">
        <v>22.2</v>
      </c>
    </row>
    <row r="3441" spans="1:11" hidden="1" x14ac:dyDescent="0.35">
      <c r="A3441" t="s">
        <v>360</v>
      </c>
      <c r="B3441">
        <v>2016</v>
      </c>
      <c r="C3441" s="10">
        <v>42295</v>
      </c>
      <c r="D3441" t="s">
        <v>236</v>
      </c>
      <c r="E3441" t="s">
        <v>117</v>
      </c>
      <c r="F3441">
        <v>3</v>
      </c>
      <c r="G3441">
        <v>1</v>
      </c>
      <c r="H3441" t="s">
        <v>294</v>
      </c>
      <c r="I3441" t="s">
        <v>27</v>
      </c>
      <c r="J3441">
        <v>10003011125</v>
      </c>
      <c r="K3441" s="19">
        <v>31</v>
      </c>
    </row>
    <row r="3442" spans="1:11" hidden="1" x14ac:dyDescent="0.35">
      <c r="A3442" t="s">
        <v>360</v>
      </c>
      <c r="B3442">
        <v>2016</v>
      </c>
      <c r="C3442" s="10">
        <v>42295</v>
      </c>
      <c r="D3442" t="s">
        <v>236</v>
      </c>
      <c r="E3442" t="s">
        <v>117</v>
      </c>
      <c r="F3442">
        <v>3</v>
      </c>
      <c r="G3442">
        <v>2</v>
      </c>
      <c r="H3442" t="s">
        <v>358</v>
      </c>
      <c r="I3442" t="s">
        <v>359</v>
      </c>
      <c r="J3442">
        <v>10006900320</v>
      </c>
      <c r="K3442" s="19">
        <v>24</v>
      </c>
    </row>
    <row r="3443" spans="1:11" hidden="1" x14ac:dyDescent="0.35">
      <c r="A3443" t="s">
        <v>360</v>
      </c>
      <c r="B3443">
        <v>2016</v>
      </c>
      <c r="C3443" s="10">
        <v>42295</v>
      </c>
      <c r="D3443" t="s">
        <v>236</v>
      </c>
      <c r="E3443" t="s">
        <v>117</v>
      </c>
      <c r="F3443">
        <v>3</v>
      </c>
      <c r="G3443">
        <v>3</v>
      </c>
      <c r="H3443" t="s">
        <v>293</v>
      </c>
      <c r="I3443" t="s">
        <v>25</v>
      </c>
      <c r="J3443">
        <v>10006108051</v>
      </c>
      <c r="K3443" s="19">
        <v>26.8</v>
      </c>
    </row>
    <row r="3444" spans="1:11" hidden="1" x14ac:dyDescent="0.35">
      <c r="A3444" t="s">
        <v>360</v>
      </c>
      <c r="B3444">
        <v>2016</v>
      </c>
      <c r="C3444" s="10">
        <v>42295</v>
      </c>
      <c r="D3444" t="s">
        <v>236</v>
      </c>
      <c r="E3444" t="s">
        <v>117</v>
      </c>
      <c r="F3444">
        <v>3</v>
      </c>
      <c r="G3444">
        <v>4</v>
      </c>
      <c r="H3444" t="s">
        <v>368</v>
      </c>
      <c r="I3444" t="s">
        <v>369</v>
      </c>
      <c r="J3444">
        <v>10006442501</v>
      </c>
      <c r="K3444" s="19">
        <v>25.2</v>
      </c>
    </row>
    <row r="3445" spans="1:11" hidden="1" x14ac:dyDescent="0.35">
      <c r="A3445" t="s">
        <v>360</v>
      </c>
      <c r="B3445">
        <v>2016</v>
      </c>
      <c r="C3445" s="10">
        <v>42295</v>
      </c>
      <c r="D3445" t="s">
        <v>236</v>
      </c>
      <c r="E3445" t="s">
        <v>117</v>
      </c>
      <c r="F3445">
        <v>4</v>
      </c>
      <c r="G3445">
        <v>1</v>
      </c>
      <c r="H3445" t="s">
        <v>197</v>
      </c>
      <c r="I3445" t="s">
        <v>198</v>
      </c>
      <c r="J3445">
        <v>10003100142</v>
      </c>
      <c r="K3445" s="19">
        <v>29.6</v>
      </c>
    </row>
    <row r="3446" spans="1:11" hidden="1" x14ac:dyDescent="0.35">
      <c r="A3446" t="s">
        <v>360</v>
      </c>
      <c r="B3446">
        <v>2016</v>
      </c>
      <c r="C3446" s="10">
        <v>42295</v>
      </c>
      <c r="D3446" t="s">
        <v>236</v>
      </c>
      <c r="E3446" t="s">
        <v>117</v>
      </c>
      <c r="F3446">
        <v>4</v>
      </c>
      <c r="G3446">
        <v>2</v>
      </c>
      <c r="H3446" t="s">
        <v>289</v>
      </c>
      <c r="I3446" t="s">
        <v>207</v>
      </c>
      <c r="J3446">
        <v>10002418415</v>
      </c>
      <c r="K3446" s="19">
        <v>33.200000000000003</v>
      </c>
    </row>
    <row r="3447" spans="1:11" hidden="1" x14ac:dyDescent="0.35">
      <c r="A3447" t="s">
        <v>360</v>
      </c>
      <c r="B3447">
        <v>2016</v>
      </c>
      <c r="C3447" s="10">
        <v>42295</v>
      </c>
      <c r="D3447" t="s">
        <v>236</v>
      </c>
      <c r="E3447" t="s">
        <v>117</v>
      </c>
      <c r="F3447">
        <v>4</v>
      </c>
      <c r="G3447">
        <v>3</v>
      </c>
      <c r="H3447" t="s">
        <v>234</v>
      </c>
      <c r="I3447" t="s">
        <v>25</v>
      </c>
      <c r="J3447">
        <v>10006073493</v>
      </c>
      <c r="K3447" s="19">
        <v>25.8</v>
      </c>
    </row>
    <row r="3448" spans="1:11" hidden="1" x14ac:dyDescent="0.35">
      <c r="A3448" t="s">
        <v>360</v>
      </c>
      <c r="B3448">
        <v>2016</v>
      </c>
      <c r="C3448" s="10">
        <v>42295</v>
      </c>
      <c r="D3448" t="s">
        <v>236</v>
      </c>
      <c r="E3448" t="s">
        <v>117</v>
      </c>
      <c r="F3448">
        <v>4</v>
      </c>
      <c r="G3448">
        <v>4</v>
      </c>
      <c r="H3448" t="s">
        <v>361</v>
      </c>
      <c r="I3448" t="s">
        <v>142</v>
      </c>
      <c r="J3448">
        <v>10005505439</v>
      </c>
      <c r="K3448" s="19">
        <v>26.3</v>
      </c>
    </row>
    <row r="3449" spans="1:11" hidden="1" x14ac:dyDescent="0.35">
      <c r="A3449" t="s">
        <v>360</v>
      </c>
      <c r="B3449">
        <v>2016</v>
      </c>
      <c r="C3449" s="10">
        <v>42295</v>
      </c>
      <c r="D3449" t="s">
        <v>236</v>
      </c>
      <c r="E3449" t="s">
        <v>117</v>
      </c>
      <c r="F3449">
        <v>5</v>
      </c>
      <c r="G3449">
        <v>1</v>
      </c>
      <c r="H3449" t="s">
        <v>367</v>
      </c>
      <c r="I3449" t="s">
        <v>37</v>
      </c>
      <c r="J3449">
        <v>10006553039</v>
      </c>
      <c r="K3449" s="19">
        <v>24</v>
      </c>
    </row>
    <row r="3450" spans="1:11" hidden="1" x14ac:dyDescent="0.35">
      <c r="A3450" t="s">
        <v>360</v>
      </c>
      <c r="B3450">
        <v>2016</v>
      </c>
      <c r="C3450" s="10">
        <v>42295</v>
      </c>
      <c r="D3450" t="s">
        <v>236</v>
      </c>
      <c r="E3450" t="s">
        <v>117</v>
      </c>
      <c r="F3450">
        <v>5</v>
      </c>
      <c r="G3450">
        <v>2</v>
      </c>
      <c r="H3450" t="s">
        <v>362</v>
      </c>
      <c r="I3450" t="s">
        <v>207</v>
      </c>
      <c r="J3450">
        <v>10006320037</v>
      </c>
      <c r="K3450" s="19">
        <v>25.5</v>
      </c>
    </row>
    <row r="3451" spans="1:11" hidden="1" x14ac:dyDescent="0.35">
      <c r="A3451" t="s">
        <v>360</v>
      </c>
      <c r="B3451">
        <v>2016</v>
      </c>
      <c r="C3451" s="10">
        <v>42295</v>
      </c>
      <c r="D3451" t="s">
        <v>236</v>
      </c>
      <c r="E3451" t="s">
        <v>117</v>
      </c>
      <c r="F3451">
        <v>5</v>
      </c>
      <c r="G3451">
        <v>3</v>
      </c>
      <c r="H3451" t="s">
        <v>352</v>
      </c>
      <c r="I3451" t="s">
        <v>353</v>
      </c>
      <c r="J3451">
        <v>10003292122</v>
      </c>
      <c r="K3451" s="19">
        <v>29.4</v>
      </c>
    </row>
    <row r="3452" spans="1:11" hidden="1" x14ac:dyDescent="0.35">
      <c r="A3452" t="s">
        <v>360</v>
      </c>
      <c r="B3452">
        <v>2016</v>
      </c>
      <c r="C3452" s="10">
        <v>42295</v>
      </c>
      <c r="D3452" t="s">
        <v>236</v>
      </c>
      <c r="E3452" t="s">
        <v>117</v>
      </c>
      <c r="F3452">
        <v>5</v>
      </c>
      <c r="G3452">
        <v>4</v>
      </c>
      <c r="H3452" t="s">
        <v>187</v>
      </c>
      <c r="I3452" t="s">
        <v>188</v>
      </c>
      <c r="J3452">
        <v>10009017243</v>
      </c>
      <c r="K3452" s="19">
        <v>20.399999999999999</v>
      </c>
    </row>
    <row r="3453" spans="1:11" hidden="1" x14ac:dyDescent="0.35">
      <c r="A3453" t="s">
        <v>360</v>
      </c>
      <c r="B3453">
        <v>2016</v>
      </c>
      <c r="C3453" s="10">
        <v>42295</v>
      </c>
      <c r="D3453" t="s">
        <v>236</v>
      </c>
      <c r="E3453" t="s">
        <v>117</v>
      </c>
      <c r="F3453">
        <v>5</v>
      </c>
      <c r="G3453">
        <v>5</v>
      </c>
      <c r="H3453" t="s">
        <v>143</v>
      </c>
      <c r="I3453" t="s">
        <v>95</v>
      </c>
      <c r="J3453">
        <v>10009181234</v>
      </c>
      <c r="K3453" s="19">
        <v>20.5</v>
      </c>
    </row>
    <row r="3454" spans="1:11" hidden="1" x14ac:dyDescent="0.35">
      <c r="A3454" t="s">
        <v>360</v>
      </c>
      <c r="B3454">
        <v>2016</v>
      </c>
      <c r="C3454" s="10">
        <v>42295</v>
      </c>
      <c r="D3454" t="s">
        <v>236</v>
      </c>
      <c r="E3454" t="s">
        <v>117</v>
      </c>
      <c r="F3454">
        <v>6</v>
      </c>
      <c r="G3454">
        <v>1</v>
      </c>
      <c r="H3454" t="s">
        <v>192</v>
      </c>
      <c r="I3454" t="s">
        <v>113</v>
      </c>
      <c r="J3454">
        <v>10004599194</v>
      </c>
      <c r="K3454" s="19">
        <v>27.6</v>
      </c>
    </row>
    <row r="3455" spans="1:11" hidden="1" x14ac:dyDescent="0.35">
      <c r="A3455" t="s">
        <v>360</v>
      </c>
      <c r="B3455">
        <v>2016</v>
      </c>
      <c r="C3455" s="10">
        <v>42295</v>
      </c>
      <c r="D3455" t="s">
        <v>236</v>
      </c>
      <c r="E3455" t="s">
        <v>117</v>
      </c>
      <c r="F3455">
        <v>6</v>
      </c>
      <c r="G3455">
        <v>2</v>
      </c>
      <c r="H3455" t="s">
        <v>59</v>
      </c>
      <c r="I3455" t="s">
        <v>37</v>
      </c>
      <c r="J3455">
        <v>10007502427</v>
      </c>
      <c r="K3455" s="19">
        <v>21.9</v>
      </c>
    </row>
    <row r="3456" spans="1:11" hidden="1" x14ac:dyDescent="0.35">
      <c r="A3456" t="s">
        <v>360</v>
      </c>
      <c r="B3456">
        <v>2016</v>
      </c>
      <c r="C3456" s="10">
        <v>42295</v>
      </c>
      <c r="D3456" t="s">
        <v>236</v>
      </c>
      <c r="E3456" t="s">
        <v>117</v>
      </c>
      <c r="F3456">
        <v>6</v>
      </c>
      <c r="G3456">
        <v>3</v>
      </c>
      <c r="H3456" t="s">
        <v>186</v>
      </c>
      <c r="I3456" t="s">
        <v>95</v>
      </c>
      <c r="J3456">
        <v>10009181032</v>
      </c>
      <c r="K3456" s="19">
        <v>20.8</v>
      </c>
    </row>
    <row r="3457" spans="1:11" hidden="1" x14ac:dyDescent="0.35">
      <c r="A3457" t="s">
        <v>360</v>
      </c>
      <c r="B3457">
        <v>2016</v>
      </c>
      <c r="C3457" s="10">
        <v>42295</v>
      </c>
      <c r="D3457" t="s">
        <v>236</v>
      </c>
      <c r="E3457" t="s">
        <v>117</v>
      </c>
      <c r="F3457">
        <v>6</v>
      </c>
      <c r="G3457">
        <v>4</v>
      </c>
      <c r="H3457" t="s">
        <v>28</v>
      </c>
      <c r="I3457" t="s">
        <v>29</v>
      </c>
      <c r="J3457">
        <v>10007779683</v>
      </c>
      <c r="K3457" s="19">
        <v>19.8</v>
      </c>
    </row>
    <row r="3458" spans="1:11" hidden="1" x14ac:dyDescent="0.35">
      <c r="A3458" t="s">
        <v>360</v>
      </c>
      <c r="B3458">
        <v>2016</v>
      </c>
      <c r="C3458" s="10">
        <v>42295</v>
      </c>
      <c r="D3458" t="s">
        <v>236</v>
      </c>
      <c r="E3458" t="s">
        <v>117</v>
      </c>
      <c r="F3458">
        <v>6</v>
      </c>
      <c r="G3458">
        <v>9</v>
      </c>
      <c r="H3458" t="s">
        <v>210</v>
      </c>
      <c r="I3458" t="s">
        <v>188</v>
      </c>
      <c r="J3458">
        <v>10009049979</v>
      </c>
      <c r="K3458" s="19">
        <v>20.6</v>
      </c>
    </row>
    <row r="3459" spans="1:11" hidden="1" x14ac:dyDescent="0.35">
      <c r="A3459" t="s">
        <v>360</v>
      </c>
      <c r="B3459">
        <v>2016</v>
      </c>
      <c r="C3459" s="10">
        <v>42295</v>
      </c>
      <c r="D3459" t="s">
        <v>236</v>
      </c>
      <c r="E3459" t="s">
        <v>119</v>
      </c>
      <c r="F3459">
        <v>1</v>
      </c>
      <c r="G3459">
        <v>1</v>
      </c>
      <c r="H3459" t="s">
        <v>294</v>
      </c>
      <c r="I3459" t="s">
        <v>27</v>
      </c>
      <c r="J3459">
        <v>10003011125</v>
      </c>
      <c r="K3459" s="19">
        <v>31</v>
      </c>
    </row>
    <row r="3460" spans="1:11" hidden="1" x14ac:dyDescent="0.35">
      <c r="A3460" t="s">
        <v>360</v>
      </c>
      <c r="B3460">
        <v>2016</v>
      </c>
      <c r="C3460" s="10">
        <v>42295</v>
      </c>
      <c r="D3460" t="s">
        <v>236</v>
      </c>
      <c r="E3460" t="s">
        <v>119</v>
      </c>
      <c r="F3460">
        <v>1</v>
      </c>
      <c r="G3460">
        <v>2</v>
      </c>
      <c r="H3460" t="s">
        <v>339</v>
      </c>
      <c r="I3460" t="s">
        <v>27</v>
      </c>
      <c r="J3460">
        <v>10004618796</v>
      </c>
      <c r="K3460" s="19">
        <v>28.1</v>
      </c>
    </row>
    <row r="3461" spans="1:11" hidden="1" x14ac:dyDescent="0.35">
      <c r="A3461" t="s">
        <v>360</v>
      </c>
      <c r="B3461">
        <v>2016</v>
      </c>
      <c r="C3461" s="10">
        <v>42295</v>
      </c>
      <c r="D3461" t="s">
        <v>236</v>
      </c>
      <c r="E3461" t="s">
        <v>119</v>
      </c>
      <c r="F3461">
        <v>1</v>
      </c>
      <c r="G3461">
        <v>3</v>
      </c>
      <c r="H3461" t="s">
        <v>54</v>
      </c>
      <c r="I3461" t="s">
        <v>42</v>
      </c>
      <c r="J3461">
        <v>10004612534</v>
      </c>
      <c r="K3461" s="19">
        <v>28.4</v>
      </c>
    </row>
    <row r="3462" spans="1:11" hidden="1" x14ac:dyDescent="0.35">
      <c r="A3462" t="s">
        <v>360</v>
      </c>
      <c r="B3462">
        <v>2016</v>
      </c>
      <c r="C3462" s="10">
        <v>42295</v>
      </c>
      <c r="D3462" t="s">
        <v>236</v>
      </c>
      <c r="E3462" t="s">
        <v>119</v>
      </c>
      <c r="F3462">
        <v>1</v>
      </c>
      <c r="G3462">
        <v>4</v>
      </c>
      <c r="H3462" t="s">
        <v>327</v>
      </c>
      <c r="I3462" t="s">
        <v>198</v>
      </c>
      <c r="J3462">
        <v>10007271546</v>
      </c>
      <c r="K3462" s="19">
        <v>22.5</v>
      </c>
    </row>
    <row r="3463" spans="1:11" hidden="1" x14ac:dyDescent="0.35">
      <c r="A3463" t="s">
        <v>360</v>
      </c>
      <c r="B3463">
        <v>2016</v>
      </c>
      <c r="C3463" s="10">
        <v>42295</v>
      </c>
      <c r="D3463" t="s">
        <v>236</v>
      </c>
      <c r="E3463" t="s">
        <v>119</v>
      </c>
      <c r="F3463">
        <v>1</v>
      </c>
      <c r="G3463">
        <v>5</v>
      </c>
      <c r="H3463" t="s">
        <v>340</v>
      </c>
      <c r="I3463" t="s">
        <v>142</v>
      </c>
      <c r="J3463">
        <v>10004633247</v>
      </c>
      <c r="K3463" s="19">
        <v>27.6</v>
      </c>
    </row>
    <row r="3464" spans="1:11" hidden="1" x14ac:dyDescent="0.35">
      <c r="A3464" t="s">
        <v>360</v>
      </c>
      <c r="B3464">
        <v>2016</v>
      </c>
      <c r="C3464" s="10">
        <v>42295</v>
      </c>
      <c r="D3464" t="s">
        <v>236</v>
      </c>
      <c r="E3464" t="s">
        <v>119</v>
      </c>
      <c r="F3464">
        <v>1</v>
      </c>
      <c r="G3464">
        <v>6</v>
      </c>
      <c r="H3464" t="s">
        <v>68</v>
      </c>
      <c r="I3464" t="s">
        <v>29</v>
      </c>
      <c r="J3464">
        <v>10006379247</v>
      </c>
      <c r="K3464" s="19">
        <v>25.5</v>
      </c>
    </row>
    <row r="3465" spans="1:11" hidden="1" x14ac:dyDescent="0.35">
      <c r="A3465" t="s">
        <v>360</v>
      </c>
      <c r="B3465">
        <v>2016</v>
      </c>
      <c r="C3465" s="10">
        <v>42295</v>
      </c>
      <c r="D3465" t="s">
        <v>236</v>
      </c>
      <c r="E3465" t="s">
        <v>119</v>
      </c>
      <c r="F3465">
        <v>2</v>
      </c>
      <c r="G3465">
        <v>1</v>
      </c>
      <c r="H3465" t="s">
        <v>218</v>
      </c>
      <c r="I3465" t="s">
        <v>46</v>
      </c>
      <c r="J3465">
        <v>10006902239</v>
      </c>
      <c r="K3465" s="19">
        <v>24.3</v>
      </c>
    </row>
    <row r="3466" spans="1:11" hidden="1" x14ac:dyDescent="0.35">
      <c r="A3466" t="s">
        <v>360</v>
      </c>
      <c r="B3466">
        <v>2016</v>
      </c>
      <c r="C3466" s="10">
        <v>42295</v>
      </c>
      <c r="D3466" t="s">
        <v>236</v>
      </c>
      <c r="E3466" t="s">
        <v>119</v>
      </c>
      <c r="F3466">
        <v>2</v>
      </c>
      <c r="G3466">
        <v>2</v>
      </c>
      <c r="H3466" t="s">
        <v>197</v>
      </c>
      <c r="I3466" t="s">
        <v>198</v>
      </c>
      <c r="J3466">
        <v>10003100142</v>
      </c>
      <c r="K3466" s="19">
        <v>29.6</v>
      </c>
    </row>
    <row r="3467" spans="1:11" hidden="1" x14ac:dyDescent="0.35">
      <c r="A3467" t="s">
        <v>360</v>
      </c>
      <c r="B3467">
        <v>2016</v>
      </c>
      <c r="C3467" s="10">
        <v>42295</v>
      </c>
      <c r="D3467" t="s">
        <v>236</v>
      </c>
      <c r="E3467" t="s">
        <v>119</v>
      </c>
      <c r="F3467">
        <v>2</v>
      </c>
      <c r="G3467">
        <v>3</v>
      </c>
      <c r="H3467" t="s">
        <v>213</v>
      </c>
      <c r="I3467" t="s">
        <v>42</v>
      </c>
      <c r="J3467">
        <v>10006422895</v>
      </c>
      <c r="K3467" s="19">
        <v>24.4</v>
      </c>
    </row>
    <row r="3468" spans="1:11" hidden="1" x14ac:dyDescent="0.35">
      <c r="A3468" t="s">
        <v>360</v>
      </c>
      <c r="B3468">
        <v>2016</v>
      </c>
      <c r="C3468" s="10">
        <v>42295</v>
      </c>
      <c r="D3468" t="s">
        <v>236</v>
      </c>
      <c r="E3468" t="s">
        <v>119</v>
      </c>
      <c r="F3468">
        <v>2</v>
      </c>
      <c r="G3468">
        <v>4</v>
      </c>
      <c r="H3468" t="s">
        <v>192</v>
      </c>
      <c r="I3468" t="s">
        <v>113</v>
      </c>
      <c r="J3468">
        <v>10004599194</v>
      </c>
      <c r="K3468" s="19">
        <v>27.6</v>
      </c>
    </row>
    <row r="3469" spans="1:11" hidden="1" x14ac:dyDescent="0.35">
      <c r="A3469" t="s">
        <v>360</v>
      </c>
      <c r="B3469">
        <v>2016</v>
      </c>
      <c r="C3469" s="10">
        <v>42295</v>
      </c>
      <c r="D3469" t="s">
        <v>236</v>
      </c>
      <c r="E3469" t="s">
        <v>119</v>
      </c>
      <c r="F3469">
        <v>2</v>
      </c>
      <c r="G3469">
        <v>5</v>
      </c>
      <c r="H3469" t="s">
        <v>291</v>
      </c>
      <c r="I3469" t="s">
        <v>46</v>
      </c>
      <c r="J3469">
        <v>10007891437</v>
      </c>
      <c r="K3469" s="19">
        <v>20.9</v>
      </c>
    </row>
    <row r="3470" spans="1:11" hidden="1" x14ac:dyDescent="0.35">
      <c r="A3470" t="s">
        <v>360</v>
      </c>
      <c r="B3470">
        <v>2016</v>
      </c>
      <c r="C3470" s="10">
        <v>42295</v>
      </c>
      <c r="D3470" t="s">
        <v>236</v>
      </c>
      <c r="E3470" t="s">
        <v>119</v>
      </c>
      <c r="F3470">
        <v>2</v>
      </c>
      <c r="G3470">
        <v>6</v>
      </c>
      <c r="H3470" t="s">
        <v>367</v>
      </c>
      <c r="I3470" t="s">
        <v>37</v>
      </c>
      <c r="J3470">
        <v>10006553039</v>
      </c>
      <c r="K3470" s="19">
        <v>24</v>
      </c>
    </row>
    <row r="3471" spans="1:11" hidden="1" x14ac:dyDescent="0.35">
      <c r="A3471" t="s">
        <v>360</v>
      </c>
      <c r="B3471">
        <v>2016</v>
      </c>
      <c r="C3471" s="10">
        <v>42295</v>
      </c>
      <c r="D3471" t="s">
        <v>236</v>
      </c>
      <c r="E3471" t="s">
        <v>121</v>
      </c>
      <c r="F3471">
        <v>1</v>
      </c>
      <c r="G3471">
        <v>1</v>
      </c>
      <c r="H3471" t="s">
        <v>213</v>
      </c>
      <c r="I3471" t="s">
        <v>42</v>
      </c>
      <c r="J3471">
        <v>10006422895</v>
      </c>
      <c r="K3471" s="19">
        <v>24.4</v>
      </c>
    </row>
    <row r="3472" spans="1:11" hidden="1" x14ac:dyDescent="0.35">
      <c r="A3472" t="s">
        <v>360</v>
      </c>
      <c r="B3472">
        <v>2016</v>
      </c>
      <c r="C3472" s="10">
        <v>42295</v>
      </c>
      <c r="D3472" t="s">
        <v>236</v>
      </c>
      <c r="E3472" t="s">
        <v>121</v>
      </c>
      <c r="F3472">
        <v>1</v>
      </c>
      <c r="G3472">
        <v>2</v>
      </c>
      <c r="H3472" t="s">
        <v>294</v>
      </c>
      <c r="I3472" t="s">
        <v>27</v>
      </c>
      <c r="J3472">
        <v>10003011125</v>
      </c>
      <c r="K3472" s="19">
        <v>31</v>
      </c>
    </row>
    <row r="3473" spans="1:11" hidden="1" x14ac:dyDescent="0.35">
      <c r="A3473" t="s">
        <v>360</v>
      </c>
      <c r="B3473">
        <v>2016</v>
      </c>
      <c r="C3473" s="10">
        <v>42295</v>
      </c>
      <c r="D3473" t="s">
        <v>236</v>
      </c>
      <c r="E3473" t="s">
        <v>121</v>
      </c>
      <c r="F3473">
        <v>1</v>
      </c>
      <c r="G3473">
        <v>3</v>
      </c>
      <c r="H3473" t="s">
        <v>197</v>
      </c>
      <c r="I3473" t="s">
        <v>198</v>
      </c>
      <c r="J3473">
        <v>10003100142</v>
      </c>
      <c r="K3473" s="19">
        <v>29.6</v>
      </c>
    </row>
    <row r="3474" spans="1:11" hidden="1" x14ac:dyDescent="0.35">
      <c r="A3474" t="s">
        <v>360</v>
      </c>
      <c r="B3474">
        <v>2016</v>
      </c>
      <c r="C3474" s="10">
        <v>42295</v>
      </c>
      <c r="D3474" t="s">
        <v>236</v>
      </c>
      <c r="E3474" t="s">
        <v>121</v>
      </c>
      <c r="F3474">
        <v>1</v>
      </c>
      <c r="G3474">
        <v>4</v>
      </c>
      <c r="H3474" t="s">
        <v>218</v>
      </c>
      <c r="I3474" t="s">
        <v>46</v>
      </c>
      <c r="J3474">
        <v>10006902239</v>
      </c>
      <c r="K3474" s="19">
        <v>24.3</v>
      </c>
    </row>
    <row r="3475" spans="1:11" hidden="1" x14ac:dyDescent="0.35">
      <c r="A3475" t="s">
        <v>360</v>
      </c>
      <c r="B3475">
        <v>2016</v>
      </c>
      <c r="C3475" s="10">
        <v>42295</v>
      </c>
      <c r="D3475" t="s">
        <v>236</v>
      </c>
      <c r="E3475" t="s">
        <v>121</v>
      </c>
      <c r="F3475">
        <v>1</v>
      </c>
      <c r="G3475">
        <v>5</v>
      </c>
      <c r="H3475" t="s">
        <v>339</v>
      </c>
      <c r="I3475" t="s">
        <v>27</v>
      </c>
      <c r="J3475">
        <v>10004618796</v>
      </c>
      <c r="K3475" s="19">
        <v>28.1</v>
      </c>
    </row>
    <row r="3476" spans="1:11" hidden="1" x14ac:dyDescent="0.35">
      <c r="A3476" t="s">
        <v>360</v>
      </c>
      <c r="B3476">
        <v>2016</v>
      </c>
      <c r="C3476" s="10">
        <v>42295</v>
      </c>
      <c r="D3476" t="s">
        <v>236</v>
      </c>
      <c r="E3476" t="s">
        <v>121</v>
      </c>
      <c r="F3476">
        <v>1</v>
      </c>
      <c r="G3476">
        <v>6</v>
      </c>
      <c r="H3476" t="s">
        <v>54</v>
      </c>
      <c r="I3476" t="s">
        <v>42</v>
      </c>
      <c r="J3476">
        <v>10004612534</v>
      </c>
      <c r="K3476" s="19">
        <v>28.4</v>
      </c>
    </row>
    <row r="3477" spans="1:11" hidden="1" x14ac:dyDescent="0.35">
      <c r="A3477" t="s">
        <v>360</v>
      </c>
      <c r="B3477">
        <v>2016</v>
      </c>
      <c r="C3477" s="10">
        <v>42295</v>
      </c>
      <c r="D3477" t="s">
        <v>236</v>
      </c>
      <c r="E3477" t="s">
        <v>121</v>
      </c>
      <c r="F3477">
        <v>2</v>
      </c>
      <c r="G3477">
        <v>1</v>
      </c>
      <c r="H3477" t="s">
        <v>340</v>
      </c>
      <c r="I3477" t="s">
        <v>142</v>
      </c>
      <c r="J3477">
        <v>10004633247</v>
      </c>
      <c r="K3477" s="19">
        <v>27.6</v>
      </c>
    </row>
    <row r="3478" spans="1:11" hidden="1" x14ac:dyDescent="0.35">
      <c r="A3478" t="s">
        <v>360</v>
      </c>
      <c r="B3478">
        <v>2016</v>
      </c>
      <c r="C3478" s="10">
        <v>42295</v>
      </c>
      <c r="D3478" t="s">
        <v>236</v>
      </c>
      <c r="E3478" t="s">
        <v>121</v>
      </c>
      <c r="F3478">
        <v>2</v>
      </c>
      <c r="G3478">
        <v>2</v>
      </c>
      <c r="H3478" t="s">
        <v>192</v>
      </c>
      <c r="I3478" t="s">
        <v>113</v>
      </c>
      <c r="J3478">
        <v>10004599194</v>
      </c>
      <c r="K3478" s="19">
        <v>27.6</v>
      </c>
    </row>
    <row r="3479" spans="1:11" hidden="1" x14ac:dyDescent="0.35">
      <c r="A3479" t="s">
        <v>360</v>
      </c>
      <c r="B3479">
        <v>2016</v>
      </c>
      <c r="C3479" s="10">
        <v>42295</v>
      </c>
      <c r="D3479" t="s">
        <v>236</v>
      </c>
      <c r="E3479" t="s">
        <v>121</v>
      </c>
      <c r="F3479">
        <v>2</v>
      </c>
      <c r="G3479">
        <v>3</v>
      </c>
      <c r="H3479" t="s">
        <v>327</v>
      </c>
      <c r="I3479" t="s">
        <v>198</v>
      </c>
      <c r="J3479">
        <v>10007271546</v>
      </c>
      <c r="K3479" s="19">
        <v>22.5</v>
      </c>
    </row>
    <row r="3480" spans="1:11" hidden="1" x14ac:dyDescent="0.35">
      <c r="A3480" t="s">
        <v>360</v>
      </c>
      <c r="B3480">
        <v>2016</v>
      </c>
      <c r="C3480" s="10">
        <v>42295</v>
      </c>
      <c r="D3480" t="s">
        <v>236</v>
      </c>
      <c r="E3480" t="s">
        <v>121</v>
      </c>
      <c r="F3480">
        <v>2</v>
      </c>
      <c r="G3480">
        <v>4</v>
      </c>
      <c r="H3480" t="s">
        <v>367</v>
      </c>
      <c r="I3480" t="s">
        <v>37</v>
      </c>
      <c r="J3480">
        <v>10006553039</v>
      </c>
      <c r="K3480" s="19">
        <v>24</v>
      </c>
    </row>
    <row r="3481" spans="1:11" hidden="1" x14ac:dyDescent="0.35">
      <c r="A3481" t="s">
        <v>360</v>
      </c>
      <c r="B3481">
        <v>2016</v>
      </c>
      <c r="C3481" s="10">
        <v>42295</v>
      </c>
      <c r="D3481" t="s">
        <v>236</v>
      </c>
      <c r="E3481" t="s">
        <v>121</v>
      </c>
      <c r="F3481">
        <v>2</v>
      </c>
      <c r="G3481">
        <v>5</v>
      </c>
      <c r="H3481" t="s">
        <v>291</v>
      </c>
      <c r="I3481" t="s">
        <v>46</v>
      </c>
      <c r="J3481">
        <v>10007891437</v>
      </c>
      <c r="K3481" s="19">
        <v>20.9</v>
      </c>
    </row>
    <row r="3482" spans="1:11" hidden="1" x14ac:dyDescent="0.35">
      <c r="A3482" t="s">
        <v>360</v>
      </c>
      <c r="B3482">
        <v>2016</v>
      </c>
      <c r="C3482" s="10">
        <v>42295</v>
      </c>
      <c r="D3482" t="s">
        <v>236</v>
      </c>
      <c r="E3482" t="s">
        <v>121</v>
      </c>
      <c r="F3482">
        <v>2</v>
      </c>
      <c r="G3482">
        <v>6</v>
      </c>
      <c r="H3482" t="s">
        <v>68</v>
      </c>
      <c r="I3482" t="s">
        <v>29</v>
      </c>
      <c r="J3482">
        <v>10006379247</v>
      </c>
      <c r="K3482" s="19">
        <v>25.5</v>
      </c>
    </row>
    <row r="3483" spans="1:11" hidden="1" x14ac:dyDescent="0.35">
      <c r="A3483" t="s">
        <v>19</v>
      </c>
      <c r="B3483">
        <v>2015</v>
      </c>
      <c r="C3483" s="10">
        <v>42054</v>
      </c>
      <c r="D3483" t="s">
        <v>20</v>
      </c>
      <c r="E3483" t="s">
        <v>91</v>
      </c>
      <c r="F3483">
        <v>1</v>
      </c>
      <c r="G3483">
        <v>1</v>
      </c>
      <c r="H3483" t="s">
        <v>194</v>
      </c>
      <c r="I3483" t="s">
        <v>29</v>
      </c>
      <c r="J3483">
        <v>10004601723</v>
      </c>
      <c r="K3483" s="19">
        <v>27.7</v>
      </c>
    </row>
    <row r="3484" spans="1:11" hidden="1" x14ac:dyDescent="0.35">
      <c r="A3484" t="s">
        <v>19</v>
      </c>
      <c r="B3484">
        <v>2015</v>
      </c>
      <c r="C3484" s="10">
        <v>42054</v>
      </c>
      <c r="D3484" t="s">
        <v>20</v>
      </c>
      <c r="E3484" t="s">
        <v>91</v>
      </c>
      <c r="F3484">
        <v>1</v>
      </c>
      <c r="G3484">
        <v>2</v>
      </c>
      <c r="H3484" t="s">
        <v>220</v>
      </c>
      <c r="I3484" t="s">
        <v>35</v>
      </c>
      <c r="J3484">
        <v>10005782695</v>
      </c>
      <c r="K3484" s="19">
        <v>25.6</v>
      </c>
    </row>
    <row r="3485" spans="1:11" hidden="1" x14ac:dyDescent="0.35">
      <c r="A3485" t="s">
        <v>19</v>
      </c>
      <c r="B3485">
        <v>2015</v>
      </c>
      <c r="C3485" s="10">
        <v>42054</v>
      </c>
      <c r="D3485" t="s">
        <v>20</v>
      </c>
      <c r="E3485" t="s">
        <v>91</v>
      </c>
      <c r="F3485">
        <v>1</v>
      </c>
      <c r="G3485">
        <v>3</v>
      </c>
      <c r="H3485" t="s">
        <v>345</v>
      </c>
      <c r="I3485" t="s">
        <v>346</v>
      </c>
      <c r="J3485">
        <v>10007500407</v>
      </c>
      <c r="K3485" s="19">
        <v>21.6</v>
      </c>
    </row>
    <row r="3486" spans="1:11" hidden="1" x14ac:dyDescent="0.35">
      <c r="A3486" t="s">
        <v>19</v>
      </c>
      <c r="B3486">
        <v>2015</v>
      </c>
      <c r="C3486" s="10">
        <v>42054</v>
      </c>
      <c r="D3486" t="s">
        <v>20</v>
      </c>
      <c r="E3486" t="s">
        <v>91</v>
      </c>
      <c r="F3486">
        <v>1</v>
      </c>
      <c r="G3486">
        <v>4</v>
      </c>
      <c r="H3486" t="s">
        <v>370</v>
      </c>
      <c r="I3486" t="s">
        <v>46</v>
      </c>
      <c r="J3486">
        <v>10003095795</v>
      </c>
      <c r="K3486" s="19">
        <v>29.9</v>
      </c>
    </row>
    <row r="3487" spans="1:11" hidden="1" x14ac:dyDescent="0.35">
      <c r="A3487" t="s">
        <v>19</v>
      </c>
      <c r="B3487">
        <v>2015</v>
      </c>
      <c r="C3487" s="10">
        <v>42054</v>
      </c>
      <c r="D3487" t="s">
        <v>20</v>
      </c>
      <c r="E3487" t="s">
        <v>91</v>
      </c>
      <c r="F3487">
        <v>1</v>
      </c>
      <c r="G3487">
        <v>5</v>
      </c>
      <c r="H3487" t="s">
        <v>371</v>
      </c>
      <c r="I3487" t="s">
        <v>44</v>
      </c>
      <c r="J3487">
        <v>10008952878</v>
      </c>
      <c r="K3487" s="19">
        <v>25.3</v>
      </c>
    </row>
    <row r="3488" spans="1:11" hidden="1" x14ac:dyDescent="0.35">
      <c r="A3488" t="s">
        <v>19</v>
      </c>
      <c r="B3488">
        <v>2015</v>
      </c>
      <c r="C3488" s="10">
        <v>42054</v>
      </c>
      <c r="D3488" t="s">
        <v>20</v>
      </c>
      <c r="E3488" t="s">
        <v>91</v>
      </c>
      <c r="F3488">
        <v>1</v>
      </c>
      <c r="G3488">
        <v>6</v>
      </c>
      <c r="H3488" t="s">
        <v>339</v>
      </c>
      <c r="I3488" t="s">
        <v>27</v>
      </c>
      <c r="J3488">
        <v>10004618796</v>
      </c>
      <c r="K3488" s="19">
        <v>27.5</v>
      </c>
    </row>
    <row r="3489" spans="1:11" hidden="1" x14ac:dyDescent="0.35">
      <c r="A3489" t="s">
        <v>19</v>
      </c>
      <c r="B3489">
        <v>2015</v>
      </c>
      <c r="C3489" s="10">
        <v>42054</v>
      </c>
      <c r="D3489" t="s">
        <v>20</v>
      </c>
      <c r="E3489" t="s">
        <v>91</v>
      </c>
      <c r="F3489">
        <v>2</v>
      </c>
      <c r="G3489">
        <v>1</v>
      </c>
      <c r="H3489" t="s">
        <v>97</v>
      </c>
      <c r="I3489" t="s">
        <v>29</v>
      </c>
      <c r="J3489">
        <v>10048325582</v>
      </c>
      <c r="K3489" s="19">
        <v>23</v>
      </c>
    </row>
    <row r="3490" spans="1:11" hidden="1" x14ac:dyDescent="0.35">
      <c r="A3490" t="s">
        <v>19</v>
      </c>
      <c r="B3490">
        <v>2015</v>
      </c>
      <c r="C3490" s="10">
        <v>42054</v>
      </c>
      <c r="D3490" t="s">
        <v>20</v>
      </c>
      <c r="E3490" t="s">
        <v>91</v>
      </c>
      <c r="F3490">
        <v>2</v>
      </c>
      <c r="G3490">
        <v>2</v>
      </c>
      <c r="H3490" t="s">
        <v>106</v>
      </c>
      <c r="I3490" t="s">
        <v>102</v>
      </c>
      <c r="J3490">
        <v>10006894559</v>
      </c>
      <c r="K3490" s="19">
        <v>22.5</v>
      </c>
    </row>
    <row r="3491" spans="1:11" hidden="1" x14ac:dyDescent="0.35">
      <c r="A3491" t="s">
        <v>19</v>
      </c>
      <c r="B3491">
        <v>2015</v>
      </c>
      <c r="C3491" s="10">
        <v>42054</v>
      </c>
      <c r="D3491" t="s">
        <v>20</v>
      </c>
      <c r="E3491" t="s">
        <v>91</v>
      </c>
      <c r="F3491">
        <v>2</v>
      </c>
      <c r="G3491">
        <v>3</v>
      </c>
      <c r="H3491" t="s">
        <v>197</v>
      </c>
      <c r="I3491" t="s">
        <v>198</v>
      </c>
      <c r="J3491">
        <v>10003100142</v>
      </c>
      <c r="K3491" s="19">
        <v>28.9</v>
      </c>
    </row>
    <row r="3492" spans="1:11" hidden="1" x14ac:dyDescent="0.35">
      <c r="A3492" t="s">
        <v>19</v>
      </c>
      <c r="B3492">
        <v>2015</v>
      </c>
      <c r="C3492" s="10">
        <v>42054</v>
      </c>
      <c r="D3492" t="s">
        <v>20</v>
      </c>
      <c r="E3492" t="s">
        <v>91</v>
      </c>
      <c r="F3492">
        <v>2</v>
      </c>
      <c r="G3492">
        <v>4</v>
      </c>
      <c r="H3492" t="s">
        <v>314</v>
      </c>
      <c r="I3492" t="s">
        <v>44</v>
      </c>
      <c r="J3492">
        <v>10006904360</v>
      </c>
      <c r="K3492" s="19">
        <v>23.6</v>
      </c>
    </row>
    <row r="3493" spans="1:11" hidden="1" x14ac:dyDescent="0.35">
      <c r="A3493" t="s">
        <v>19</v>
      </c>
      <c r="B3493">
        <v>2015</v>
      </c>
      <c r="C3493" s="10">
        <v>42054</v>
      </c>
      <c r="D3493" t="s">
        <v>20</v>
      </c>
      <c r="E3493" t="s">
        <v>91</v>
      </c>
      <c r="F3493">
        <v>2</v>
      </c>
      <c r="G3493">
        <v>5</v>
      </c>
      <c r="H3493" t="s">
        <v>183</v>
      </c>
      <c r="I3493" t="s">
        <v>33</v>
      </c>
      <c r="J3493">
        <v>10007212639</v>
      </c>
      <c r="K3493" s="19">
        <v>23.6</v>
      </c>
    </row>
    <row r="3494" spans="1:11" hidden="1" x14ac:dyDescent="0.35">
      <c r="A3494" t="s">
        <v>19</v>
      </c>
      <c r="B3494">
        <v>2015</v>
      </c>
      <c r="C3494" s="10">
        <v>42054</v>
      </c>
      <c r="D3494" t="s">
        <v>20</v>
      </c>
      <c r="E3494" t="s">
        <v>91</v>
      </c>
      <c r="F3494">
        <v>2</v>
      </c>
      <c r="G3494">
        <v>6</v>
      </c>
      <c r="H3494" t="s">
        <v>218</v>
      </c>
      <c r="I3494" t="s">
        <v>46</v>
      </c>
      <c r="J3494">
        <v>10006902239</v>
      </c>
      <c r="K3494" s="19">
        <v>23.6</v>
      </c>
    </row>
    <row r="3495" spans="1:11" hidden="1" x14ac:dyDescent="0.35">
      <c r="A3495" t="s">
        <v>19</v>
      </c>
      <c r="B3495">
        <v>2015</v>
      </c>
      <c r="C3495" s="10">
        <v>42054</v>
      </c>
      <c r="D3495" t="s">
        <v>20</v>
      </c>
      <c r="E3495" t="s">
        <v>91</v>
      </c>
      <c r="F3495">
        <v>3</v>
      </c>
      <c r="G3495">
        <v>1</v>
      </c>
      <c r="H3495" t="s">
        <v>196</v>
      </c>
      <c r="I3495" t="s">
        <v>52</v>
      </c>
      <c r="J3495">
        <v>10004868370</v>
      </c>
      <c r="K3495" s="19">
        <v>27.1</v>
      </c>
    </row>
    <row r="3496" spans="1:11" hidden="1" x14ac:dyDescent="0.35">
      <c r="A3496" t="s">
        <v>19</v>
      </c>
      <c r="B3496">
        <v>2015</v>
      </c>
      <c r="C3496" s="10">
        <v>42054</v>
      </c>
      <c r="D3496" t="s">
        <v>20</v>
      </c>
      <c r="E3496" t="s">
        <v>91</v>
      </c>
      <c r="F3496">
        <v>3</v>
      </c>
      <c r="G3496">
        <v>2</v>
      </c>
      <c r="H3496" t="s">
        <v>200</v>
      </c>
      <c r="I3496" t="s">
        <v>23</v>
      </c>
      <c r="J3496">
        <v>10006900421</v>
      </c>
      <c r="K3496" s="19">
        <v>22.2</v>
      </c>
    </row>
    <row r="3497" spans="1:11" hidden="1" x14ac:dyDescent="0.35">
      <c r="A3497" t="s">
        <v>19</v>
      </c>
      <c r="B3497">
        <v>2015</v>
      </c>
      <c r="C3497" s="10">
        <v>42054</v>
      </c>
      <c r="D3497" t="s">
        <v>20</v>
      </c>
      <c r="E3497" t="s">
        <v>91</v>
      </c>
      <c r="F3497">
        <v>3</v>
      </c>
      <c r="G3497">
        <v>3</v>
      </c>
      <c r="H3497" t="s">
        <v>286</v>
      </c>
      <c r="I3497" t="s">
        <v>102</v>
      </c>
      <c r="J3497">
        <v>10007811817</v>
      </c>
      <c r="K3497" s="19">
        <v>21.1</v>
      </c>
    </row>
    <row r="3498" spans="1:11" hidden="1" x14ac:dyDescent="0.35">
      <c r="A3498" t="s">
        <v>19</v>
      </c>
      <c r="B3498">
        <v>2015</v>
      </c>
      <c r="C3498" s="10">
        <v>42054</v>
      </c>
      <c r="D3498" t="s">
        <v>20</v>
      </c>
      <c r="E3498" t="s">
        <v>91</v>
      </c>
      <c r="F3498">
        <v>3</v>
      </c>
      <c r="G3498">
        <v>4</v>
      </c>
      <c r="H3498" t="s">
        <v>234</v>
      </c>
      <c r="I3498" t="s">
        <v>25</v>
      </c>
      <c r="J3498">
        <v>10006073493</v>
      </c>
      <c r="K3498" s="19">
        <v>25.2</v>
      </c>
    </row>
    <row r="3499" spans="1:11" hidden="1" x14ac:dyDescent="0.35">
      <c r="A3499" t="s">
        <v>19</v>
      </c>
      <c r="B3499">
        <v>2015</v>
      </c>
      <c r="C3499" s="10">
        <v>42054</v>
      </c>
      <c r="D3499" t="s">
        <v>20</v>
      </c>
      <c r="E3499" t="s">
        <v>91</v>
      </c>
      <c r="F3499">
        <v>3</v>
      </c>
      <c r="G3499">
        <v>5</v>
      </c>
      <c r="H3499" t="s">
        <v>68</v>
      </c>
      <c r="I3499" t="s">
        <v>29</v>
      </c>
      <c r="J3499">
        <v>10006379247</v>
      </c>
      <c r="K3499" s="19">
        <v>24.9</v>
      </c>
    </row>
    <row r="3500" spans="1:11" hidden="1" x14ac:dyDescent="0.35">
      <c r="A3500" t="s">
        <v>19</v>
      </c>
      <c r="B3500">
        <v>2015</v>
      </c>
      <c r="C3500" s="10">
        <v>42054</v>
      </c>
      <c r="D3500" t="s">
        <v>20</v>
      </c>
      <c r="E3500" t="s">
        <v>91</v>
      </c>
      <c r="F3500">
        <v>3</v>
      </c>
      <c r="G3500">
        <v>6</v>
      </c>
      <c r="H3500" t="s">
        <v>192</v>
      </c>
      <c r="I3500" t="s">
        <v>113</v>
      </c>
      <c r="J3500">
        <v>10004599194</v>
      </c>
      <c r="K3500" s="19">
        <v>26.9</v>
      </c>
    </row>
    <row r="3501" spans="1:11" hidden="1" x14ac:dyDescent="0.35">
      <c r="A3501" t="s">
        <v>19</v>
      </c>
      <c r="B3501">
        <v>2015</v>
      </c>
      <c r="C3501" s="10">
        <v>42054</v>
      </c>
      <c r="D3501" t="s">
        <v>20</v>
      </c>
      <c r="E3501" t="s">
        <v>91</v>
      </c>
      <c r="F3501">
        <v>3</v>
      </c>
      <c r="G3501">
        <v>7</v>
      </c>
      <c r="H3501" t="s">
        <v>287</v>
      </c>
      <c r="I3501" t="s">
        <v>31</v>
      </c>
      <c r="J3501">
        <v>10003349716</v>
      </c>
      <c r="K3501" s="19">
        <v>29.8</v>
      </c>
    </row>
    <row r="3502" spans="1:11" hidden="1" x14ac:dyDescent="0.35">
      <c r="A3502" t="s">
        <v>19</v>
      </c>
      <c r="B3502">
        <v>2015</v>
      </c>
      <c r="C3502" s="10">
        <v>42054</v>
      </c>
      <c r="D3502" t="s">
        <v>20</v>
      </c>
      <c r="E3502" t="s">
        <v>91</v>
      </c>
      <c r="F3502">
        <v>4</v>
      </c>
      <c r="G3502">
        <v>1</v>
      </c>
      <c r="H3502" t="s">
        <v>129</v>
      </c>
      <c r="I3502" t="s">
        <v>35</v>
      </c>
      <c r="J3502">
        <v>10006184742</v>
      </c>
      <c r="K3502" s="19">
        <v>23.6</v>
      </c>
    </row>
    <row r="3503" spans="1:11" hidden="1" x14ac:dyDescent="0.35">
      <c r="A3503" t="s">
        <v>19</v>
      </c>
      <c r="B3503">
        <v>2015</v>
      </c>
      <c r="C3503" s="10">
        <v>42054</v>
      </c>
      <c r="D3503" t="s">
        <v>20</v>
      </c>
      <c r="E3503" t="s">
        <v>91</v>
      </c>
      <c r="F3503">
        <v>4</v>
      </c>
      <c r="G3503">
        <v>2</v>
      </c>
      <c r="H3503" t="s">
        <v>294</v>
      </c>
      <c r="I3503" t="s">
        <v>27</v>
      </c>
      <c r="J3503">
        <v>10003011125</v>
      </c>
      <c r="K3503" s="19">
        <v>30.3</v>
      </c>
    </row>
    <row r="3504" spans="1:11" hidden="1" x14ac:dyDescent="0.35">
      <c r="A3504" t="s">
        <v>19</v>
      </c>
      <c r="B3504">
        <v>2015</v>
      </c>
      <c r="C3504" s="10">
        <v>42054</v>
      </c>
      <c r="D3504" t="s">
        <v>20</v>
      </c>
      <c r="E3504" t="s">
        <v>91</v>
      </c>
      <c r="F3504">
        <v>4</v>
      </c>
      <c r="G3504">
        <v>3</v>
      </c>
      <c r="H3504" t="s">
        <v>203</v>
      </c>
      <c r="I3504" t="s">
        <v>198</v>
      </c>
      <c r="J3504">
        <v>10051694112</v>
      </c>
      <c r="K3504" s="19">
        <v>28.1</v>
      </c>
    </row>
    <row r="3505" spans="1:11" hidden="1" x14ac:dyDescent="0.35">
      <c r="A3505" t="s">
        <v>19</v>
      </c>
      <c r="B3505">
        <v>2015</v>
      </c>
      <c r="C3505" s="10">
        <v>42054</v>
      </c>
      <c r="D3505" t="s">
        <v>20</v>
      </c>
      <c r="E3505" t="s">
        <v>91</v>
      </c>
      <c r="F3505">
        <v>4</v>
      </c>
      <c r="G3505">
        <v>4</v>
      </c>
      <c r="H3505" t="s">
        <v>340</v>
      </c>
      <c r="I3505" t="s">
        <v>142</v>
      </c>
      <c r="J3505">
        <v>10004633247</v>
      </c>
      <c r="K3505" s="19">
        <v>26.9</v>
      </c>
    </row>
    <row r="3506" spans="1:11" hidden="1" x14ac:dyDescent="0.35">
      <c r="A3506" t="s">
        <v>19</v>
      </c>
      <c r="B3506">
        <v>2015</v>
      </c>
      <c r="C3506" s="10">
        <v>42054</v>
      </c>
      <c r="D3506" t="s">
        <v>20</v>
      </c>
      <c r="E3506" t="s">
        <v>91</v>
      </c>
      <c r="F3506">
        <v>4</v>
      </c>
      <c r="G3506">
        <v>5</v>
      </c>
      <c r="H3506" t="s">
        <v>327</v>
      </c>
      <c r="I3506" t="s">
        <v>198</v>
      </c>
      <c r="J3506">
        <v>10007271546</v>
      </c>
      <c r="K3506" s="19">
        <v>21.9</v>
      </c>
    </row>
    <row r="3507" spans="1:11" hidden="1" x14ac:dyDescent="0.35">
      <c r="A3507" t="s">
        <v>19</v>
      </c>
      <c r="B3507">
        <v>2015</v>
      </c>
      <c r="C3507" s="10">
        <v>42054</v>
      </c>
      <c r="D3507" t="s">
        <v>20</v>
      </c>
      <c r="E3507" t="s">
        <v>91</v>
      </c>
      <c r="F3507">
        <v>4</v>
      </c>
      <c r="G3507">
        <v>6</v>
      </c>
      <c r="H3507" t="s">
        <v>372</v>
      </c>
      <c r="I3507" t="s">
        <v>373</v>
      </c>
      <c r="J3507">
        <v>10055651813</v>
      </c>
      <c r="K3507" s="19"/>
    </row>
    <row r="3508" spans="1:11" hidden="1" x14ac:dyDescent="0.35">
      <c r="A3508" t="s">
        <v>19</v>
      </c>
      <c r="B3508">
        <v>2015</v>
      </c>
      <c r="C3508" s="10">
        <v>42054</v>
      </c>
      <c r="D3508" t="s">
        <v>20</v>
      </c>
      <c r="E3508" t="s">
        <v>117</v>
      </c>
      <c r="F3508">
        <v>1</v>
      </c>
      <c r="G3508">
        <v>1</v>
      </c>
      <c r="H3508" t="s">
        <v>218</v>
      </c>
      <c r="I3508" t="s">
        <v>46</v>
      </c>
      <c r="J3508">
        <v>10006902239</v>
      </c>
      <c r="K3508" s="19">
        <v>23.6</v>
      </c>
    </row>
    <row r="3509" spans="1:11" hidden="1" x14ac:dyDescent="0.35">
      <c r="A3509" t="s">
        <v>19</v>
      </c>
      <c r="B3509">
        <v>2015</v>
      </c>
      <c r="C3509" s="10">
        <v>42054</v>
      </c>
      <c r="D3509" t="s">
        <v>20</v>
      </c>
      <c r="E3509" t="s">
        <v>117</v>
      </c>
      <c r="F3509">
        <v>1</v>
      </c>
      <c r="G3509">
        <v>2</v>
      </c>
      <c r="H3509" t="s">
        <v>340</v>
      </c>
      <c r="I3509" t="s">
        <v>142</v>
      </c>
      <c r="J3509">
        <v>10004633247</v>
      </c>
      <c r="K3509" s="19">
        <v>26.9</v>
      </c>
    </row>
    <row r="3510" spans="1:11" hidden="1" x14ac:dyDescent="0.35">
      <c r="A3510" t="s">
        <v>19</v>
      </c>
      <c r="B3510">
        <v>2015</v>
      </c>
      <c r="C3510" s="10">
        <v>42054</v>
      </c>
      <c r="D3510" t="s">
        <v>20</v>
      </c>
      <c r="E3510" t="s">
        <v>117</v>
      </c>
      <c r="F3510">
        <v>1</v>
      </c>
      <c r="G3510">
        <v>3</v>
      </c>
      <c r="H3510" t="s">
        <v>68</v>
      </c>
      <c r="I3510" t="s">
        <v>29</v>
      </c>
      <c r="J3510">
        <v>10006379247</v>
      </c>
      <c r="K3510" s="19">
        <v>24.9</v>
      </c>
    </row>
    <row r="3511" spans="1:11" hidden="1" x14ac:dyDescent="0.35">
      <c r="A3511" t="s">
        <v>19</v>
      </c>
      <c r="B3511">
        <v>2015</v>
      </c>
      <c r="C3511" s="10">
        <v>42054</v>
      </c>
      <c r="D3511" t="s">
        <v>20</v>
      </c>
      <c r="E3511" t="s">
        <v>117</v>
      </c>
      <c r="F3511">
        <v>1</v>
      </c>
      <c r="G3511">
        <v>4</v>
      </c>
      <c r="H3511" t="s">
        <v>345</v>
      </c>
      <c r="I3511" t="s">
        <v>346</v>
      </c>
      <c r="J3511">
        <v>10007500407</v>
      </c>
      <c r="K3511" s="19">
        <v>21.6</v>
      </c>
    </row>
    <row r="3512" spans="1:11" hidden="1" x14ac:dyDescent="0.35">
      <c r="A3512" t="s">
        <v>19</v>
      </c>
      <c r="B3512">
        <v>2015</v>
      </c>
      <c r="C3512" s="10">
        <v>42054</v>
      </c>
      <c r="D3512" t="s">
        <v>20</v>
      </c>
      <c r="E3512" t="s">
        <v>117</v>
      </c>
      <c r="F3512">
        <v>2</v>
      </c>
      <c r="G3512">
        <v>1</v>
      </c>
      <c r="H3512" t="s">
        <v>339</v>
      </c>
      <c r="I3512" t="s">
        <v>27</v>
      </c>
      <c r="J3512">
        <v>10004618796</v>
      </c>
      <c r="K3512" s="19">
        <v>27.5</v>
      </c>
    </row>
    <row r="3513" spans="1:11" hidden="1" x14ac:dyDescent="0.35">
      <c r="A3513" t="s">
        <v>19</v>
      </c>
      <c r="B3513">
        <v>2015</v>
      </c>
      <c r="C3513" s="10">
        <v>42054</v>
      </c>
      <c r="D3513" t="s">
        <v>20</v>
      </c>
      <c r="E3513" t="s">
        <v>117</v>
      </c>
      <c r="F3513">
        <v>2</v>
      </c>
      <c r="G3513">
        <v>2</v>
      </c>
      <c r="H3513" t="s">
        <v>197</v>
      </c>
      <c r="I3513" t="s">
        <v>198</v>
      </c>
      <c r="J3513">
        <v>10003100142</v>
      </c>
      <c r="K3513" s="19">
        <v>28.9</v>
      </c>
    </row>
    <row r="3514" spans="1:11" hidden="1" x14ac:dyDescent="0.35">
      <c r="A3514" t="s">
        <v>19</v>
      </c>
      <c r="B3514">
        <v>2015</v>
      </c>
      <c r="C3514" s="10">
        <v>42054</v>
      </c>
      <c r="D3514" t="s">
        <v>20</v>
      </c>
      <c r="E3514" t="s">
        <v>117</v>
      </c>
      <c r="F3514">
        <v>2</v>
      </c>
      <c r="G3514">
        <v>3</v>
      </c>
      <c r="H3514" t="s">
        <v>183</v>
      </c>
      <c r="I3514" t="s">
        <v>33</v>
      </c>
      <c r="J3514">
        <v>10007212639</v>
      </c>
      <c r="K3514" s="19">
        <v>23.6</v>
      </c>
    </row>
    <row r="3515" spans="1:11" hidden="1" x14ac:dyDescent="0.35">
      <c r="A3515" t="s">
        <v>19</v>
      </c>
      <c r="B3515">
        <v>2015</v>
      </c>
      <c r="C3515" s="10">
        <v>42054</v>
      </c>
      <c r="D3515" t="s">
        <v>20</v>
      </c>
      <c r="E3515" t="s">
        <v>117</v>
      </c>
      <c r="F3515">
        <v>2</v>
      </c>
      <c r="G3515">
        <v>4</v>
      </c>
      <c r="H3515" t="s">
        <v>234</v>
      </c>
      <c r="I3515" t="s">
        <v>25</v>
      </c>
      <c r="J3515">
        <v>10006073493</v>
      </c>
      <c r="K3515" s="19">
        <v>25.2</v>
      </c>
    </row>
    <row r="3516" spans="1:11" hidden="1" x14ac:dyDescent="0.35">
      <c r="A3516" t="s">
        <v>19</v>
      </c>
      <c r="B3516">
        <v>2015</v>
      </c>
      <c r="C3516" s="10">
        <v>42054</v>
      </c>
      <c r="D3516" t="s">
        <v>20</v>
      </c>
      <c r="E3516" t="s">
        <v>117</v>
      </c>
      <c r="F3516">
        <v>3</v>
      </c>
      <c r="G3516">
        <v>1</v>
      </c>
      <c r="H3516" t="s">
        <v>314</v>
      </c>
      <c r="I3516" t="s">
        <v>44</v>
      </c>
      <c r="J3516">
        <v>10006904360</v>
      </c>
      <c r="K3516" s="19">
        <v>23.6</v>
      </c>
    </row>
    <row r="3517" spans="1:11" hidden="1" x14ac:dyDescent="0.35">
      <c r="A3517" t="s">
        <v>19</v>
      </c>
      <c r="B3517">
        <v>2015</v>
      </c>
      <c r="C3517" s="10">
        <v>42054</v>
      </c>
      <c r="D3517" t="s">
        <v>20</v>
      </c>
      <c r="E3517" t="s">
        <v>117</v>
      </c>
      <c r="F3517">
        <v>3</v>
      </c>
      <c r="G3517">
        <v>2</v>
      </c>
      <c r="H3517" t="s">
        <v>286</v>
      </c>
      <c r="I3517" t="s">
        <v>102</v>
      </c>
      <c r="J3517">
        <v>10007811817</v>
      </c>
      <c r="K3517" s="19">
        <v>21.1</v>
      </c>
    </row>
    <row r="3518" spans="1:11" hidden="1" x14ac:dyDescent="0.35">
      <c r="A3518" t="s">
        <v>19</v>
      </c>
      <c r="B3518">
        <v>2015</v>
      </c>
      <c r="C3518" s="10">
        <v>42054</v>
      </c>
      <c r="D3518" t="s">
        <v>20</v>
      </c>
      <c r="E3518" t="s">
        <v>117</v>
      </c>
      <c r="F3518">
        <v>3</v>
      </c>
      <c r="G3518">
        <v>3</v>
      </c>
      <c r="H3518" t="s">
        <v>371</v>
      </c>
      <c r="I3518" t="s">
        <v>44</v>
      </c>
      <c r="J3518">
        <v>10008952878</v>
      </c>
      <c r="K3518" s="19">
        <v>25.3</v>
      </c>
    </row>
    <row r="3519" spans="1:11" hidden="1" x14ac:dyDescent="0.35">
      <c r="A3519" t="s">
        <v>19</v>
      </c>
      <c r="B3519">
        <v>2015</v>
      </c>
      <c r="C3519" s="10">
        <v>42054</v>
      </c>
      <c r="D3519" t="s">
        <v>20</v>
      </c>
      <c r="E3519" t="s">
        <v>117</v>
      </c>
      <c r="F3519">
        <v>3</v>
      </c>
      <c r="G3519">
        <v>4</v>
      </c>
      <c r="H3519" t="s">
        <v>372</v>
      </c>
      <c r="I3519" t="s">
        <v>373</v>
      </c>
      <c r="J3519">
        <v>10055651813</v>
      </c>
      <c r="K3519" s="19"/>
    </row>
    <row r="3520" spans="1:11" hidden="1" x14ac:dyDescent="0.35">
      <c r="A3520" t="s">
        <v>19</v>
      </c>
      <c r="B3520">
        <v>2015</v>
      </c>
      <c r="C3520" s="10">
        <v>42054</v>
      </c>
      <c r="D3520" t="s">
        <v>20</v>
      </c>
      <c r="E3520" t="s">
        <v>117</v>
      </c>
      <c r="F3520">
        <v>4</v>
      </c>
      <c r="G3520">
        <v>1</v>
      </c>
      <c r="H3520" t="s">
        <v>327</v>
      </c>
      <c r="I3520" t="s">
        <v>198</v>
      </c>
      <c r="J3520">
        <v>10007271546</v>
      </c>
      <c r="K3520" s="19">
        <v>21.9</v>
      </c>
    </row>
    <row r="3521" spans="1:11" hidden="1" x14ac:dyDescent="0.35">
      <c r="A3521" t="s">
        <v>19</v>
      </c>
      <c r="B3521">
        <v>2015</v>
      </c>
      <c r="C3521" s="10">
        <v>42054</v>
      </c>
      <c r="D3521" t="s">
        <v>20</v>
      </c>
      <c r="E3521" t="s">
        <v>117</v>
      </c>
      <c r="F3521">
        <v>4</v>
      </c>
      <c r="G3521">
        <v>2</v>
      </c>
      <c r="H3521" t="s">
        <v>192</v>
      </c>
      <c r="I3521" t="s">
        <v>113</v>
      </c>
      <c r="J3521">
        <v>10004599194</v>
      </c>
      <c r="K3521" s="19">
        <v>26.9</v>
      </c>
    </row>
    <row r="3522" spans="1:11" hidden="1" x14ac:dyDescent="0.35">
      <c r="A3522" t="s">
        <v>19</v>
      </c>
      <c r="B3522">
        <v>2015</v>
      </c>
      <c r="C3522" s="10">
        <v>42054</v>
      </c>
      <c r="D3522" t="s">
        <v>20</v>
      </c>
      <c r="E3522" t="s">
        <v>117</v>
      </c>
      <c r="F3522">
        <v>4</v>
      </c>
      <c r="G3522">
        <v>3</v>
      </c>
      <c r="H3522" t="s">
        <v>203</v>
      </c>
      <c r="I3522" t="s">
        <v>198</v>
      </c>
      <c r="J3522">
        <v>10051694112</v>
      </c>
      <c r="K3522" s="19">
        <v>28.1</v>
      </c>
    </row>
    <row r="3523" spans="1:11" hidden="1" x14ac:dyDescent="0.35">
      <c r="A3523" t="s">
        <v>19</v>
      </c>
      <c r="B3523">
        <v>2015</v>
      </c>
      <c r="C3523" s="10">
        <v>42054</v>
      </c>
      <c r="D3523" t="s">
        <v>20</v>
      </c>
      <c r="E3523" t="s">
        <v>117</v>
      </c>
      <c r="F3523">
        <v>4</v>
      </c>
      <c r="G3523">
        <v>4</v>
      </c>
      <c r="H3523" t="s">
        <v>287</v>
      </c>
      <c r="I3523" t="s">
        <v>31</v>
      </c>
      <c r="J3523">
        <v>10003349716</v>
      </c>
      <c r="K3523" s="19">
        <v>29.8</v>
      </c>
    </row>
    <row r="3524" spans="1:11" hidden="1" x14ac:dyDescent="0.35">
      <c r="A3524" t="s">
        <v>19</v>
      </c>
      <c r="B3524">
        <v>2015</v>
      </c>
      <c r="C3524" s="10">
        <v>42054</v>
      </c>
      <c r="D3524" t="s">
        <v>20</v>
      </c>
      <c r="E3524" t="s">
        <v>117</v>
      </c>
      <c r="F3524">
        <v>4</v>
      </c>
      <c r="G3524">
        <v>5</v>
      </c>
      <c r="H3524" t="s">
        <v>370</v>
      </c>
      <c r="I3524" t="s">
        <v>46</v>
      </c>
      <c r="J3524">
        <v>10003095795</v>
      </c>
      <c r="K3524" s="19">
        <v>29.9</v>
      </c>
    </row>
    <row r="3525" spans="1:11" hidden="1" x14ac:dyDescent="0.35">
      <c r="A3525" t="s">
        <v>19</v>
      </c>
      <c r="B3525">
        <v>2015</v>
      </c>
      <c r="C3525" s="10">
        <v>42054</v>
      </c>
      <c r="D3525" t="s">
        <v>20</v>
      </c>
      <c r="E3525" t="s">
        <v>119</v>
      </c>
      <c r="F3525">
        <v>1</v>
      </c>
      <c r="G3525">
        <v>1</v>
      </c>
      <c r="H3525" t="s">
        <v>327</v>
      </c>
      <c r="I3525" t="s">
        <v>198</v>
      </c>
      <c r="J3525">
        <v>10007271546</v>
      </c>
      <c r="K3525" s="19">
        <v>21.9</v>
      </c>
    </row>
    <row r="3526" spans="1:11" hidden="1" x14ac:dyDescent="0.35">
      <c r="A3526" t="s">
        <v>19</v>
      </c>
      <c r="B3526">
        <v>2015</v>
      </c>
      <c r="C3526" s="10">
        <v>42054</v>
      </c>
      <c r="D3526" t="s">
        <v>20</v>
      </c>
      <c r="E3526" t="s">
        <v>119</v>
      </c>
      <c r="F3526">
        <v>1</v>
      </c>
      <c r="G3526">
        <v>2</v>
      </c>
      <c r="H3526" t="s">
        <v>194</v>
      </c>
      <c r="I3526" t="s">
        <v>29</v>
      </c>
      <c r="J3526">
        <v>10004601723</v>
      </c>
      <c r="K3526" s="19">
        <v>27.7</v>
      </c>
    </row>
    <row r="3527" spans="1:11" hidden="1" x14ac:dyDescent="0.35">
      <c r="A3527" t="s">
        <v>19</v>
      </c>
      <c r="B3527">
        <v>2015</v>
      </c>
      <c r="C3527" s="10">
        <v>42054</v>
      </c>
      <c r="D3527" t="s">
        <v>20</v>
      </c>
      <c r="E3527" t="s">
        <v>119</v>
      </c>
      <c r="F3527">
        <v>1</v>
      </c>
      <c r="G3527">
        <v>3</v>
      </c>
      <c r="H3527" t="s">
        <v>129</v>
      </c>
      <c r="I3527" t="s">
        <v>35</v>
      </c>
      <c r="J3527">
        <v>10006184742</v>
      </c>
      <c r="K3527" s="19">
        <v>23.6</v>
      </c>
    </row>
    <row r="3528" spans="1:11" hidden="1" x14ac:dyDescent="0.35">
      <c r="A3528" t="s">
        <v>19</v>
      </c>
      <c r="B3528">
        <v>2015</v>
      </c>
      <c r="C3528" s="10">
        <v>42054</v>
      </c>
      <c r="D3528" t="s">
        <v>20</v>
      </c>
      <c r="E3528" t="s">
        <v>119</v>
      </c>
      <c r="F3528">
        <v>1</v>
      </c>
      <c r="G3528">
        <v>4</v>
      </c>
      <c r="H3528" t="s">
        <v>200</v>
      </c>
      <c r="I3528" t="s">
        <v>23</v>
      </c>
      <c r="J3528">
        <v>10006900421</v>
      </c>
      <c r="K3528" s="19">
        <v>22.2</v>
      </c>
    </row>
    <row r="3529" spans="1:11" hidden="1" x14ac:dyDescent="0.35">
      <c r="A3529" t="s">
        <v>19</v>
      </c>
      <c r="B3529">
        <v>2015</v>
      </c>
      <c r="C3529" s="10">
        <v>42054</v>
      </c>
      <c r="D3529" t="s">
        <v>20</v>
      </c>
      <c r="E3529" t="s">
        <v>119</v>
      </c>
      <c r="F3529">
        <v>1</v>
      </c>
      <c r="G3529">
        <v>5</v>
      </c>
      <c r="H3529" t="s">
        <v>106</v>
      </c>
      <c r="I3529" t="s">
        <v>102</v>
      </c>
      <c r="J3529">
        <v>10006894559</v>
      </c>
      <c r="K3529" s="19">
        <v>22.5</v>
      </c>
    </row>
    <row r="3530" spans="1:11" hidden="1" x14ac:dyDescent="0.35">
      <c r="A3530" t="s">
        <v>19</v>
      </c>
      <c r="B3530">
        <v>2015</v>
      </c>
      <c r="C3530" s="10">
        <v>42054</v>
      </c>
      <c r="D3530" t="s">
        <v>20</v>
      </c>
      <c r="E3530" t="s">
        <v>119</v>
      </c>
      <c r="F3530">
        <v>1</v>
      </c>
      <c r="G3530">
        <v>6</v>
      </c>
      <c r="H3530" t="s">
        <v>218</v>
      </c>
      <c r="I3530" t="s">
        <v>46</v>
      </c>
      <c r="J3530">
        <v>10006902239</v>
      </c>
      <c r="K3530" s="19">
        <v>23.6</v>
      </c>
    </row>
    <row r="3531" spans="1:11" hidden="1" x14ac:dyDescent="0.35">
      <c r="A3531" t="s">
        <v>19</v>
      </c>
      <c r="B3531">
        <v>2015</v>
      </c>
      <c r="C3531" s="10">
        <v>42054</v>
      </c>
      <c r="D3531" t="s">
        <v>20</v>
      </c>
      <c r="E3531" t="s">
        <v>119</v>
      </c>
      <c r="F3531">
        <v>2</v>
      </c>
      <c r="G3531">
        <v>1</v>
      </c>
      <c r="H3531" t="s">
        <v>220</v>
      </c>
      <c r="I3531" t="s">
        <v>35</v>
      </c>
      <c r="J3531">
        <v>10005782695</v>
      </c>
      <c r="K3531" s="19">
        <v>25.6</v>
      </c>
    </row>
    <row r="3532" spans="1:11" hidden="1" x14ac:dyDescent="0.35">
      <c r="A3532" t="s">
        <v>19</v>
      </c>
      <c r="B3532">
        <v>2015</v>
      </c>
      <c r="C3532" s="10">
        <v>42054</v>
      </c>
      <c r="D3532" t="s">
        <v>20</v>
      </c>
      <c r="E3532" t="s">
        <v>119</v>
      </c>
      <c r="F3532">
        <v>2</v>
      </c>
      <c r="G3532">
        <v>2</v>
      </c>
      <c r="H3532" t="s">
        <v>294</v>
      </c>
      <c r="I3532" t="s">
        <v>27</v>
      </c>
      <c r="J3532">
        <v>10003011125</v>
      </c>
      <c r="K3532" s="19">
        <v>30.3</v>
      </c>
    </row>
    <row r="3533" spans="1:11" hidden="1" x14ac:dyDescent="0.35">
      <c r="A3533" t="s">
        <v>19</v>
      </c>
      <c r="B3533">
        <v>2015</v>
      </c>
      <c r="C3533" s="10">
        <v>42054</v>
      </c>
      <c r="D3533" t="s">
        <v>20</v>
      </c>
      <c r="E3533" t="s">
        <v>119</v>
      </c>
      <c r="F3533">
        <v>2</v>
      </c>
      <c r="G3533">
        <v>3</v>
      </c>
      <c r="H3533" t="s">
        <v>196</v>
      </c>
      <c r="I3533" t="s">
        <v>52</v>
      </c>
      <c r="J3533">
        <v>10004868370</v>
      </c>
      <c r="K3533" s="19">
        <v>27.1</v>
      </c>
    </row>
    <row r="3534" spans="1:11" hidden="1" x14ac:dyDescent="0.35">
      <c r="A3534" t="s">
        <v>19</v>
      </c>
      <c r="B3534">
        <v>2015</v>
      </c>
      <c r="C3534" s="10">
        <v>42054</v>
      </c>
      <c r="D3534" t="s">
        <v>20</v>
      </c>
      <c r="E3534" t="s">
        <v>119</v>
      </c>
      <c r="F3534">
        <v>2</v>
      </c>
      <c r="G3534">
        <v>4</v>
      </c>
      <c r="H3534" t="s">
        <v>97</v>
      </c>
      <c r="I3534" t="s">
        <v>29</v>
      </c>
      <c r="J3534">
        <v>10048325582</v>
      </c>
      <c r="K3534" s="19">
        <v>23</v>
      </c>
    </row>
    <row r="3535" spans="1:11" hidden="1" x14ac:dyDescent="0.35">
      <c r="A3535" t="s">
        <v>19</v>
      </c>
      <c r="B3535">
        <v>2015</v>
      </c>
      <c r="C3535" s="10">
        <v>42054</v>
      </c>
      <c r="D3535" t="s">
        <v>20</v>
      </c>
      <c r="E3535" t="s">
        <v>119</v>
      </c>
      <c r="F3535">
        <v>2</v>
      </c>
      <c r="G3535">
        <v>5</v>
      </c>
      <c r="H3535" t="s">
        <v>339</v>
      </c>
      <c r="I3535" t="s">
        <v>27</v>
      </c>
      <c r="J3535">
        <v>10004618796</v>
      </c>
      <c r="K3535" s="19">
        <v>27.5</v>
      </c>
    </row>
    <row r="3536" spans="1:11" hidden="1" x14ac:dyDescent="0.35">
      <c r="A3536" t="s">
        <v>19</v>
      </c>
      <c r="B3536">
        <v>2015</v>
      </c>
      <c r="C3536" s="10">
        <v>42054</v>
      </c>
      <c r="D3536" t="s">
        <v>20</v>
      </c>
      <c r="E3536" t="s">
        <v>119</v>
      </c>
      <c r="F3536">
        <v>2</v>
      </c>
      <c r="G3536">
        <v>6</v>
      </c>
      <c r="H3536" t="s">
        <v>314</v>
      </c>
      <c r="I3536" t="s">
        <v>44</v>
      </c>
      <c r="J3536">
        <v>10006904360</v>
      </c>
      <c r="K3536" s="19">
        <v>23.6</v>
      </c>
    </row>
    <row r="3537" spans="1:11" hidden="1" x14ac:dyDescent="0.35">
      <c r="A3537" t="s">
        <v>19</v>
      </c>
      <c r="B3537">
        <v>2015</v>
      </c>
      <c r="C3537" s="10">
        <v>42054</v>
      </c>
      <c r="D3537" t="s">
        <v>20</v>
      </c>
      <c r="E3537" t="s">
        <v>121</v>
      </c>
      <c r="F3537">
        <v>1</v>
      </c>
      <c r="G3537">
        <v>1</v>
      </c>
      <c r="H3537" t="s">
        <v>294</v>
      </c>
      <c r="I3537" t="s">
        <v>27</v>
      </c>
      <c r="J3537">
        <v>10003011125</v>
      </c>
      <c r="K3537" s="19">
        <v>30.3</v>
      </c>
    </row>
    <row r="3538" spans="1:11" hidden="1" x14ac:dyDescent="0.35">
      <c r="A3538" t="s">
        <v>19</v>
      </c>
      <c r="B3538">
        <v>2015</v>
      </c>
      <c r="C3538" s="10">
        <v>42054</v>
      </c>
      <c r="D3538" t="s">
        <v>20</v>
      </c>
      <c r="E3538" t="s">
        <v>121</v>
      </c>
      <c r="F3538">
        <v>1</v>
      </c>
      <c r="G3538">
        <v>2</v>
      </c>
      <c r="H3538" t="s">
        <v>220</v>
      </c>
      <c r="I3538" t="s">
        <v>35</v>
      </c>
      <c r="J3538">
        <v>10005782695</v>
      </c>
      <c r="K3538" s="19">
        <v>25.6</v>
      </c>
    </row>
    <row r="3539" spans="1:11" hidden="1" x14ac:dyDescent="0.35">
      <c r="A3539" t="s">
        <v>19</v>
      </c>
      <c r="B3539">
        <v>2015</v>
      </c>
      <c r="C3539" s="10">
        <v>42054</v>
      </c>
      <c r="D3539" t="s">
        <v>20</v>
      </c>
      <c r="E3539" t="s">
        <v>121</v>
      </c>
      <c r="F3539">
        <v>1</v>
      </c>
      <c r="G3539">
        <v>3</v>
      </c>
      <c r="H3539" t="s">
        <v>196</v>
      </c>
      <c r="I3539" t="s">
        <v>52</v>
      </c>
      <c r="J3539">
        <v>10004868370</v>
      </c>
      <c r="K3539" s="19">
        <v>27.1</v>
      </c>
    </row>
    <row r="3540" spans="1:11" hidden="1" x14ac:dyDescent="0.35">
      <c r="A3540" t="s">
        <v>19</v>
      </c>
      <c r="B3540">
        <v>2015</v>
      </c>
      <c r="C3540" s="10">
        <v>42054</v>
      </c>
      <c r="D3540" t="s">
        <v>20</v>
      </c>
      <c r="E3540" t="s">
        <v>121</v>
      </c>
      <c r="F3540">
        <v>1</v>
      </c>
      <c r="G3540">
        <v>4</v>
      </c>
      <c r="H3540" t="s">
        <v>194</v>
      </c>
      <c r="I3540" t="s">
        <v>29</v>
      </c>
      <c r="J3540">
        <v>10004601723</v>
      </c>
      <c r="K3540" s="19">
        <v>27.7</v>
      </c>
    </row>
    <row r="3541" spans="1:11" hidden="1" x14ac:dyDescent="0.35">
      <c r="A3541" t="s">
        <v>19</v>
      </c>
      <c r="B3541">
        <v>2015</v>
      </c>
      <c r="C3541" s="10">
        <v>42054</v>
      </c>
      <c r="D3541" t="s">
        <v>20</v>
      </c>
      <c r="E3541" t="s">
        <v>121</v>
      </c>
      <c r="F3541">
        <v>1</v>
      </c>
      <c r="G3541">
        <v>5</v>
      </c>
      <c r="H3541" t="s">
        <v>327</v>
      </c>
      <c r="I3541" t="s">
        <v>198</v>
      </c>
      <c r="J3541">
        <v>10007271546</v>
      </c>
      <c r="K3541" s="19">
        <v>21.9</v>
      </c>
    </row>
    <row r="3542" spans="1:11" hidden="1" x14ac:dyDescent="0.35">
      <c r="A3542" t="s">
        <v>19</v>
      </c>
      <c r="B3542">
        <v>2015</v>
      </c>
      <c r="C3542" s="10">
        <v>42054</v>
      </c>
      <c r="D3542" t="s">
        <v>20</v>
      </c>
      <c r="E3542" t="s">
        <v>121</v>
      </c>
      <c r="F3542">
        <v>1</v>
      </c>
      <c r="G3542">
        <v>6</v>
      </c>
      <c r="H3542" t="s">
        <v>129</v>
      </c>
      <c r="I3542" t="s">
        <v>35</v>
      </c>
      <c r="J3542">
        <v>10006184742</v>
      </c>
      <c r="K3542" s="19">
        <v>23.6</v>
      </c>
    </row>
    <row r="3543" spans="1:11" hidden="1" x14ac:dyDescent="0.35">
      <c r="A3543" t="s">
        <v>19</v>
      </c>
      <c r="B3543">
        <v>2015</v>
      </c>
      <c r="C3543" s="10">
        <v>42054</v>
      </c>
      <c r="D3543" t="s">
        <v>20</v>
      </c>
      <c r="E3543" t="s">
        <v>121</v>
      </c>
      <c r="F3543">
        <v>2</v>
      </c>
      <c r="G3543">
        <v>1</v>
      </c>
      <c r="H3543" t="s">
        <v>314</v>
      </c>
      <c r="I3543" t="s">
        <v>44</v>
      </c>
      <c r="J3543">
        <v>10006904360</v>
      </c>
      <c r="K3543" s="19">
        <v>23.6</v>
      </c>
    </row>
    <row r="3544" spans="1:11" hidden="1" x14ac:dyDescent="0.35">
      <c r="A3544" t="s">
        <v>19</v>
      </c>
      <c r="B3544">
        <v>2015</v>
      </c>
      <c r="C3544" s="10">
        <v>42054</v>
      </c>
      <c r="D3544" t="s">
        <v>20</v>
      </c>
      <c r="E3544" t="s">
        <v>121</v>
      </c>
      <c r="F3544">
        <v>2</v>
      </c>
      <c r="G3544">
        <v>2</v>
      </c>
      <c r="H3544" t="s">
        <v>97</v>
      </c>
      <c r="I3544" t="s">
        <v>29</v>
      </c>
      <c r="J3544">
        <v>10048325582</v>
      </c>
      <c r="K3544" s="19">
        <v>23</v>
      </c>
    </row>
    <row r="3545" spans="1:11" hidden="1" x14ac:dyDescent="0.35">
      <c r="A3545" t="s">
        <v>19</v>
      </c>
      <c r="B3545">
        <v>2015</v>
      </c>
      <c r="C3545" s="10">
        <v>42054</v>
      </c>
      <c r="D3545" t="s">
        <v>20</v>
      </c>
      <c r="E3545" t="s">
        <v>121</v>
      </c>
      <c r="F3545">
        <v>2</v>
      </c>
      <c r="G3545">
        <v>3</v>
      </c>
      <c r="H3545" t="s">
        <v>200</v>
      </c>
      <c r="I3545" t="s">
        <v>23</v>
      </c>
      <c r="J3545">
        <v>10006900421</v>
      </c>
      <c r="K3545" s="19">
        <v>22.2</v>
      </c>
    </row>
    <row r="3546" spans="1:11" hidden="1" x14ac:dyDescent="0.35">
      <c r="A3546" t="s">
        <v>19</v>
      </c>
      <c r="B3546">
        <v>2015</v>
      </c>
      <c r="C3546" s="10">
        <v>42054</v>
      </c>
      <c r="D3546" t="s">
        <v>20</v>
      </c>
      <c r="E3546" t="s">
        <v>121</v>
      </c>
      <c r="F3546">
        <v>2</v>
      </c>
      <c r="G3546">
        <v>4</v>
      </c>
      <c r="H3546" t="s">
        <v>106</v>
      </c>
      <c r="I3546" t="s">
        <v>102</v>
      </c>
      <c r="J3546">
        <v>10006894559</v>
      </c>
      <c r="K3546" s="19">
        <v>22.5</v>
      </c>
    </row>
    <row r="3547" spans="1:11" hidden="1" x14ac:dyDescent="0.35">
      <c r="A3547" t="s">
        <v>19</v>
      </c>
      <c r="B3547">
        <v>2015</v>
      </c>
      <c r="C3547" s="10">
        <v>42054</v>
      </c>
      <c r="D3547" t="s">
        <v>20</v>
      </c>
      <c r="E3547" t="s">
        <v>121</v>
      </c>
      <c r="F3547">
        <v>2</v>
      </c>
      <c r="G3547">
        <v>5</v>
      </c>
      <c r="H3547" t="s">
        <v>339</v>
      </c>
      <c r="I3547" t="s">
        <v>27</v>
      </c>
      <c r="J3547">
        <v>10004618796</v>
      </c>
      <c r="K3547" s="19">
        <v>27.5</v>
      </c>
    </row>
    <row r="3548" spans="1:11" hidden="1" x14ac:dyDescent="0.35">
      <c r="A3548" t="s">
        <v>19</v>
      </c>
      <c r="B3548">
        <v>2015</v>
      </c>
      <c r="C3548" s="10">
        <v>42054</v>
      </c>
      <c r="D3548" t="s">
        <v>20</v>
      </c>
      <c r="E3548" t="s">
        <v>121</v>
      </c>
      <c r="F3548">
        <v>2</v>
      </c>
      <c r="G3548">
        <v>6</v>
      </c>
      <c r="H3548" t="s">
        <v>218</v>
      </c>
      <c r="I3548" t="s">
        <v>46</v>
      </c>
      <c r="J3548">
        <v>10006902239</v>
      </c>
      <c r="K3548" s="19">
        <v>23.6</v>
      </c>
    </row>
    <row r="3549" spans="1:11" hidden="1" x14ac:dyDescent="0.35">
      <c r="A3549" t="s">
        <v>139</v>
      </c>
      <c r="B3549">
        <v>2015</v>
      </c>
      <c r="C3549" s="10">
        <v>42021</v>
      </c>
      <c r="D3549" t="s">
        <v>140</v>
      </c>
      <c r="E3549" t="s">
        <v>91</v>
      </c>
      <c r="F3549">
        <v>1</v>
      </c>
      <c r="G3549">
        <v>1</v>
      </c>
      <c r="H3549" t="s">
        <v>306</v>
      </c>
      <c r="I3549" t="s">
        <v>113</v>
      </c>
      <c r="J3549">
        <v>10006898300</v>
      </c>
      <c r="K3549" s="19">
        <v>22.4</v>
      </c>
    </row>
    <row r="3550" spans="1:11" hidden="1" x14ac:dyDescent="0.35">
      <c r="A3550" t="s">
        <v>139</v>
      </c>
      <c r="B3550">
        <v>2015</v>
      </c>
      <c r="C3550" s="10">
        <v>42021</v>
      </c>
      <c r="D3550" t="s">
        <v>140</v>
      </c>
      <c r="E3550" t="s">
        <v>91</v>
      </c>
      <c r="F3550">
        <v>1</v>
      </c>
      <c r="G3550">
        <v>2</v>
      </c>
      <c r="H3550" t="s">
        <v>350</v>
      </c>
      <c r="I3550" t="s">
        <v>224</v>
      </c>
      <c r="J3550">
        <v>10007165755</v>
      </c>
      <c r="K3550" s="19">
        <v>25</v>
      </c>
    </row>
    <row r="3551" spans="1:11" hidden="1" x14ac:dyDescent="0.35">
      <c r="A3551" t="s">
        <v>139</v>
      </c>
      <c r="B3551">
        <v>2015</v>
      </c>
      <c r="C3551" s="10">
        <v>42021</v>
      </c>
      <c r="D3551" t="s">
        <v>140</v>
      </c>
      <c r="E3551" t="s">
        <v>91</v>
      </c>
      <c r="F3551">
        <v>1</v>
      </c>
      <c r="G3551">
        <v>3</v>
      </c>
      <c r="H3551" t="s">
        <v>287</v>
      </c>
      <c r="I3551" t="s">
        <v>31</v>
      </c>
      <c r="J3551">
        <v>10003349716</v>
      </c>
      <c r="K3551" s="19">
        <v>29.7</v>
      </c>
    </row>
    <row r="3552" spans="1:11" hidden="1" x14ac:dyDescent="0.35">
      <c r="A3552" t="s">
        <v>139</v>
      </c>
      <c r="B3552">
        <v>2015</v>
      </c>
      <c r="C3552" s="10">
        <v>42021</v>
      </c>
      <c r="D3552" t="s">
        <v>140</v>
      </c>
      <c r="E3552" t="s">
        <v>91</v>
      </c>
      <c r="F3552">
        <v>1</v>
      </c>
      <c r="G3552">
        <v>4</v>
      </c>
      <c r="H3552" t="s">
        <v>345</v>
      </c>
      <c r="I3552" t="s">
        <v>346</v>
      </c>
      <c r="J3552">
        <v>10007500407</v>
      </c>
      <c r="K3552" s="19">
        <v>21.5</v>
      </c>
    </row>
    <row r="3553" spans="1:11" hidden="1" x14ac:dyDescent="0.35">
      <c r="A3553" t="s">
        <v>139</v>
      </c>
      <c r="B3553">
        <v>2015</v>
      </c>
      <c r="C3553" s="10">
        <v>42021</v>
      </c>
      <c r="D3553" t="s">
        <v>140</v>
      </c>
      <c r="E3553" t="s">
        <v>91</v>
      </c>
      <c r="F3553">
        <v>2</v>
      </c>
      <c r="G3553">
        <v>1</v>
      </c>
      <c r="H3553" t="s">
        <v>194</v>
      </c>
      <c r="I3553" t="s">
        <v>29</v>
      </c>
      <c r="J3553">
        <v>10004601723</v>
      </c>
      <c r="K3553" s="19">
        <v>27.6</v>
      </c>
    </row>
    <row r="3554" spans="1:11" hidden="1" x14ac:dyDescent="0.35">
      <c r="A3554" t="s">
        <v>139</v>
      </c>
      <c r="B3554">
        <v>2015</v>
      </c>
      <c r="C3554" s="10">
        <v>42021</v>
      </c>
      <c r="D3554" t="s">
        <v>140</v>
      </c>
      <c r="E3554" t="s">
        <v>91</v>
      </c>
      <c r="F3554">
        <v>2</v>
      </c>
      <c r="G3554">
        <v>2</v>
      </c>
      <c r="H3554" t="s">
        <v>347</v>
      </c>
      <c r="I3554" t="s">
        <v>348</v>
      </c>
      <c r="J3554">
        <v>10004722668</v>
      </c>
      <c r="K3554" s="19">
        <v>29.1</v>
      </c>
    </row>
    <row r="3555" spans="1:11" hidden="1" x14ac:dyDescent="0.35">
      <c r="A3555" t="s">
        <v>139</v>
      </c>
      <c r="B3555">
        <v>2015</v>
      </c>
      <c r="C3555" s="10">
        <v>42021</v>
      </c>
      <c r="D3555" t="s">
        <v>140</v>
      </c>
      <c r="E3555" t="s">
        <v>91</v>
      </c>
      <c r="F3555">
        <v>2</v>
      </c>
      <c r="G3555">
        <v>3</v>
      </c>
      <c r="H3555" t="s">
        <v>143</v>
      </c>
      <c r="I3555" t="s">
        <v>95</v>
      </c>
      <c r="J3555">
        <v>10009181234</v>
      </c>
      <c r="K3555" s="19">
        <v>19.8</v>
      </c>
    </row>
    <row r="3556" spans="1:11" hidden="1" x14ac:dyDescent="0.35">
      <c r="A3556" t="s">
        <v>139</v>
      </c>
      <c r="B3556">
        <v>2015</v>
      </c>
      <c r="C3556" s="10">
        <v>42021</v>
      </c>
      <c r="D3556" t="s">
        <v>140</v>
      </c>
      <c r="E3556" t="s">
        <v>91</v>
      </c>
      <c r="F3556">
        <v>2</v>
      </c>
      <c r="G3556">
        <v>4</v>
      </c>
      <c r="H3556" t="s">
        <v>324</v>
      </c>
      <c r="I3556" t="s">
        <v>325</v>
      </c>
      <c r="J3556">
        <v>10007828082</v>
      </c>
      <c r="K3556" s="19">
        <v>21.1</v>
      </c>
    </row>
    <row r="3557" spans="1:11" hidden="1" x14ac:dyDescent="0.35">
      <c r="A3557" t="s">
        <v>139</v>
      </c>
      <c r="B3557">
        <v>2015</v>
      </c>
      <c r="C3557" s="10">
        <v>42021</v>
      </c>
      <c r="D3557" t="s">
        <v>140</v>
      </c>
      <c r="E3557" t="s">
        <v>91</v>
      </c>
      <c r="F3557">
        <v>2</v>
      </c>
      <c r="G3557">
        <v>5</v>
      </c>
      <c r="H3557" t="s">
        <v>183</v>
      </c>
      <c r="I3557" t="s">
        <v>33</v>
      </c>
      <c r="J3557">
        <v>10007212639</v>
      </c>
      <c r="K3557" s="19">
        <v>23.5</v>
      </c>
    </row>
    <row r="3558" spans="1:11" hidden="1" x14ac:dyDescent="0.35">
      <c r="A3558" t="s">
        <v>139</v>
      </c>
      <c r="B3558">
        <v>2015</v>
      </c>
      <c r="C3558" s="10">
        <v>42021</v>
      </c>
      <c r="D3558" t="s">
        <v>140</v>
      </c>
      <c r="E3558" t="s">
        <v>91</v>
      </c>
      <c r="F3558">
        <v>3</v>
      </c>
      <c r="G3558">
        <v>1</v>
      </c>
      <c r="H3558" t="s">
        <v>372</v>
      </c>
      <c r="I3558" t="s">
        <v>373</v>
      </c>
      <c r="J3558">
        <v>10055651813</v>
      </c>
      <c r="K3558" s="19"/>
    </row>
    <row r="3559" spans="1:11" hidden="1" x14ac:dyDescent="0.35">
      <c r="A3559" t="s">
        <v>139</v>
      </c>
      <c r="B3559">
        <v>2015</v>
      </c>
      <c r="C3559" s="10">
        <v>42021</v>
      </c>
      <c r="D3559" t="s">
        <v>140</v>
      </c>
      <c r="E3559" t="s">
        <v>91</v>
      </c>
      <c r="F3559">
        <v>3</v>
      </c>
      <c r="G3559">
        <v>2</v>
      </c>
      <c r="H3559" t="s">
        <v>335</v>
      </c>
      <c r="I3559" t="s">
        <v>29</v>
      </c>
      <c r="J3559">
        <v>10036244537</v>
      </c>
      <c r="K3559" s="19">
        <v>26.5</v>
      </c>
    </row>
    <row r="3560" spans="1:11" hidden="1" x14ac:dyDescent="0.35">
      <c r="A3560" t="s">
        <v>139</v>
      </c>
      <c r="B3560">
        <v>2015</v>
      </c>
      <c r="C3560" s="10">
        <v>42021</v>
      </c>
      <c r="D3560" t="s">
        <v>140</v>
      </c>
      <c r="E3560" t="s">
        <v>91</v>
      </c>
      <c r="F3560">
        <v>3</v>
      </c>
      <c r="G3560">
        <v>3</v>
      </c>
      <c r="H3560" t="s">
        <v>374</v>
      </c>
      <c r="I3560" t="s">
        <v>375</v>
      </c>
      <c r="J3560">
        <v>10004613039</v>
      </c>
      <c r="K3560" s="19">
        <v>26.1</v>
      </c>
    </row>
    <row r="3561" spans="1:11" hidden="1" x14ac:dyDescent="0.35">
      <c r="A3561" t="s">
        <v>139</v>
      </c>
      <c r="B3561">
        <v>2015</v>
      </c>
      <c r="C3561" s="10">
        <v>42021</v>
      </c>
      <c r="D3561" t="s">
        <v>140</v>
      </c>
      <c r="E3561" t="s">
        <v>91</v>
      </c>
      <c r="F3561">
        <v>3</v>
      </c>
      <c r="G3561">
        <v>4</v>
      </c>
      <c r="H3561" t="s">
        <v>294</v>
      </c>
      <c r="I3561" t="s">
        <v>27</v>
      </c>
      <c r="J3561">
        <v>10003011125</v>
      </c>
      <c r="K3561" s="19">
        <v>30.3</v>
      </c>
    </row>
    <row r="3562" spans="1:11" hidden="1" x14ac:dyDescent="0.35">
      <c r="A3562" t="s">
        <v>139</v>
      </c>
      <c r="B3562">
        <v>2015</v>
      </c>
      <c r="C3562" s="10">
        <v>42021</v>
      </c>
      <c r="D3562" t="s">
        <v>140</v>
      </c>
      <c r="E3562" t="s">
        <v>91</v>
      </c>
      <c r="F3562">
        <v>3</v>
      </c>
      <c r="G3562">
        <v>5</v>
      </c>
      <c r="H3562" t="s">
        <v>283</v>
      </c>
      <c r="I3562" t="s">
        <v>284</v>
      </c>
      <c r="J3562">
        <v>10006319633</v>
      </c>
      <c r="K3562" s="19">
        <v>25.1</v>
      </c>
    </row>
    <row r="3563" spans="1:11" hidden="1" x14ac:dyDescent="0.35">
      <c r="A3563" t="s">
        <v>139</v>
      </c>
      <c r="B3563">
        <v>2015</v>
      </c>
      <c r="C3563" s="10">
        <v>42021</v>
      </c>
      <c r="D3563" t="s">
        <v>140</v>
      </c>
      <c r="E3563" t="s">
        <v>91</v>
      </c>
      <c r="F3563">
        <v>4</v>
      </c>
      <c r="G3563">
        <v>1</v>
      </c>
      <c r="H3563" t="s">
        <v>195</v>
      </c>
      <c r="I3563" t="s">
        <v>31</v>
      </c>
      <c r="J3563">
        <v>10005964470</v>
      </c>
      <c r="K3563" s="19">
        <v>25.8</v>
      </c>
    </row>
    <row r="3564" spans="1:11" hidden="1" x14ac:dyDescent="0.35">
      <c r="A3564" t="s">
        <v>139</v>
      </c>
      <c r="B3564">
        <v>2015</v>
      </c>
      <c r="C3564" s="10">
        <v>42021</v>
      </c>
      <c r="D3564" t="s">
        <v>140</v>
      </c>
      <c r="E3564" t="s">
        <v>91</v>
      </c>
      <c r="F3564">
        <v>4</v>
      </c>
      <c r="G3564">
        <v>2</v>
      </c>
      <c r="H3564" t="s">
        <v>376</v>
      </c>
      <c r="I3564" t="s">
        <v>269</v>
      </c>
      <c r="J3564">
        <v>10007812019</v>
      </c>
      <c r="K3564" s="19">
        <v>20.6</v>
      </c>
    </row>
    <row r="3565" spans="1:11" hidden="1" x14ac:dyDescent="0.35">
      <c r="A3565" t="s">
        <v>139</v>
      </c>
      <c r="B3565">
        <v>2015</v>
      </c>
      <c r="C3565" s="10">
        <v>42021</v>
      </c>
      <c r="D3565" t="s">
        <v>140</v>
      </c>
      <c r="E3565" t="s">
        <v>91</v>
      </c>
      <c r="F3565">
        <v>4</v>
      </c>
      <c r="G3565">
        <v>3</v>
      </c>
      <c r="H3565" t="s">
        <v>340</v>
      </c>
      <c r="I3565" t="s">
        <v>142</v>
      </c>
      <c r="J3565">
        <v>10004633247</v>
      </c>
      <c r="K3565" s="19">
        <v>26.8</v>
      </c>
    </row>
    <row r="3566" spans="1:11" hidden="1" x14ac:dyDescent="0.35">
      <c r="A3566" t="s">
        <v>139</v>
      </c>
      <c r="B3566">
        <v>2015</v>
      </c>
      <c r="C3566" s="10">
        <v>42021</v>
      </c>
      <c r="D3566" t="s">
        <v>140</v>
      </c>
      <c r="E3566" t="s">
        <v>91</v>
      </c>
      <c r="F3566">
        <v>4</v>
      </c>
      <c r="G3566">
        <v>4</v>
      </c>
      <c r="H3566" t="s">
        <v>197</v>
      </c>
      <c r="I3566" t="s">
        <v>198</v>
      </c>
      <c r="J3566">
        <v>10003100142</v>
      </c>
      <c r="K3566" s="19">
        <v>28.8</v>
      </c>
    </row>
    <row r="3567" spans="1:11" hidden="1" x14ac:dyDescent="0.35">
      <c r="A3567" t="s">
        <v>139</v>
      </c>
      <c r="B3567">
        <v>2015</v>
      </c>
      <c r="C3567" s="10">
        <v>42021</v>
      </c>
      <c r="D3567" t="s">
        <v>140</v>
      </c>
      <c r="E3567" t="s">
        <v>91</v>
      </c>
      <c r="F3567">
        <v>4</v>
      </c>
      <c r="G3567">
        <v>5</v>
      </c>
      <c r="H3567" t="s">
        <v>370</v>
      </c>
      <c r="I3567" t="s">
        <v>46</v>
      </c>
      <c r="J3567">
        <v>10003095795</v>
      </c>
      <c r="K3567" s="19">
        <v>29.8</v>
      </c>
    </row>
    <row r="3568" spans="1:11" hidden="1" x14ac:dyDescent="0.35">
      <c r="A3568" t="s">
        <v>139</v>
      </c>
      <c r="B3568">
        <v>2015</v>
      </c>
      <c r="C3568" s="10">
        <v>42021</v>
      </c>
      <c r="D3568" t="s">
        <v>140</v>
      </c>
      <c r="E3568" t="s">
        <v>91</v>
      </c>
      <c r="F3568">
        <v>5</v>
      </c>
      <c r="G3568">
        <v>1</v>
      </c>
      <c r="H3568" t="s">
        <v>203</v>
      </c>
      <c r="I3568" t="s">
        <v>198</v>
      </c>
      <c r="J3568">
        <v>10051694112</v>
      </c>
      <c r="K3568" s="19">
        <v>28</v>
      </c>
    </row>
    <row r="3569" spans="1:11" hidden="1" x14ac:dyDescent="0.35">
      <c r="A3569" t="s">
        <v>139</v>
      </c>
      <c r="B3569">
        <v>2015</v>
      </c>
      <c r="C3569" s="10">
        <v>42021</v>
      </c>
      <c r="D3569" t="s">
        <v>140</v>
      </c>
      <c r="E3569" t="s">
        <v>91</v>
      </c>
      <c r="F3569">
        <v>5</v>
      </c>
      <c r="G3569">
        <v>2</v>
      </c>
      <c r="H3569" t="s">
        <v>234</v>
      </c>
      <c r="I3569" t="s">
        <v>25</v>
      </c>
      <c r="J3569">
        <v>10006073493</v>
      </c>
      <c r="K3569" s="19">
        <v>25.1</v>
      </c>
    </row>
    <row r="3570" spans="1:11" hidden="1" x14ac:dyDescent="0.35">
      <c r="A3570" t="s">
        <v>139</v>
      </c>
      <c r="B3570">
        <v>2015</v>
      </c>
      <c r="C3570" s="10">
        <v>42021</v>
      </c>
      <c r="D3570" t="s">
        <v>140</v>
      </c>
      <c r="E3570" t="s">
        <v>91</v>
      </c>
      <c r="F3570">
        <v>5</v>
      </c>
      <c r="G3570">
        <v>3</v>
      </c>
      <c r="H3570" t="s">
        <v>200</v>
      </c>
      <c r="I3570" t="s">
        <v>23</v>
      </c>
      <c r="J3570">
        <v>10006900421</v>
      </c>
      <c r="K3570" s="19">
        <v>22.1</v>
      </c>
    </row>
    <row r="3571" spans="1:11" hidden="1" x14ac:dyDescent="0.35">
      <c r="A3571" t="s">
        <v>139</v>
      </c>
      <c r="B3571">
        <v>2015</v>
      </c>
      <c r="C3571" s="10">
        <v>42021</v>
      </c>
      <c r="D3571" t="s">
        <v>140</v>
      </c>
      <c r="E3571" t="s">
        <v>91</v>
      </c>
      <c r="F3571">
        <v>5</v>
      </c>
      <c r="G3571">
        <v>4</v>
      </c>
      <c r="H3571" t="s">
        <v>377</v>
      </c>
      <c r="I3571" t="s">
        <v>198</v>
      </c>
      <c r="J3571">
        <v>10006065817</v>
      </c>
      <c r="K3571" s="19">
        <v>25.9</v>
      </c>
    </row>
    <row r="3572" spans="1:11" hidden="1" x14ac:dyDescent="0.35">
      <c r="A3572" t="s">
        <v>139</v>
      </c>
      <c r="B3572">
        <v>2015</v>
      </c>
      <c r="C3572" s="10">
        <v>42021</v>
      </c>
      <c r="D3572" t="s">
        <v>140</v>
      </c>
      <c r="E3572" t="s">
        <v>91</v>
      </c>
      <c r="F3572">
        <v>5</v>
      </c>
      <c r="G3572">
        <v>5</v>
      </c>
      <c r="H3572" t="s">
        <v>201</v>
      </c>
      <c r="I3572" t="s">
        <v>39</v>
      </c>
      <c r="J3572">
        <v>10007947011</v>
      </c>
      <c r="K3572" s="19">
        <v>20.2</v>
      </c>
    </row>
    <row r="3573" spans="1:11" hidden="1" x14ac:dyDescent="0.35">
      <c r="A3573" t="s">
        <v>139</v>
      </c>
      <c r="B3573">
        <v>2015</v>
      </c>
      <c r="C3573" s="10">
        <v>42021</v>
      </c>
      <c r="D3573" t="s">
        <v>140</v>
      </c>
      <c r="E3573" t="s">
        <v>91</v>
      </c>
      <c r="F3573">
        <v>6</v>
      </c>
      <c r="G3573">
        <v>1</v>
      </c>
      <c r="H3573" t="s">
        <v>314</v>
      </c>
      <c r="I3573" t="s">
        <v>44</v>
      </c>
      <c r="J3573">
        <v>10006904360</v>
      </c>
      <c r="K3573" s="19">
        <v>23.5</v>
      </c>
    </row>
    <row r="3574" spans="1:11" hidden="1" x14ac:dyDescent="0.35">
      <c r="A3574" t="s">
        <v>139</v>
      </c>
      <c r="B3574">
        <v>2015</v>
      </c>
      <c r="C3574" s="10">
        <v>42021</v>
      </c>
      <c r="D3574" t="s">
        <v>140</v>
      </c>
      <c r="E3574" t="s">
        <v>91</v>
      </c>
      <c r="F3574">
        <v>6</v>
      </c>
      <c r="G3574">
        <v>2</v>
      </c>
      <c r="H3574" t="s">
        <v>153</v>
      </c>
      <c r="I3574" t="s">
        <v>154</v>
      </c>
      <c r="J3574">
        <v>10004717719</v>
      </c>
      <c r="K3574" s="19">
        <v>26.1</v>
      </c>
    </row>
    <row r="3575" spans="1:11" hidden="1" x14ac:dyDescent="0.35">
      <c r="A3575" t="s">
        <v>139</v>
      </c>
      <c r="B3575">
        <v>2015</v>
      </c>
      <c r="C3575" s="10">
        <v>42021</v>
      </c>
      <c r="D3575" t="s">
        <v>140</v>
      </c>
      <c r="E3575" t="s">
        <v>91</v>
      </c>
      <c r="F3575">
        <v>6</v>
      </c>
      <c r="G3575">
        <v>3</v>
      </c>
      <c r="H3575" t="s">
        <v>336</v>
      </c>
      <c r="I3575" t="s">
        <v>337</v>
      </c>
      <c r="J3575">
        <v>10005506954</v>
      </c>
      <c r="K3575" s="19">
        <v>26.1</v>
      </c>
    </row>
    <row r="3576" spans="1:11" hidden="1" x14ac:dyDescent="0.35">
      <c r="A3576" t="s">
        <v>139</v>
      </c>
      <c r="B3576">
        <v>2015</v>
      </c>
      <c r="C3576" s="10">
        <v>42021</v>
      </c>
      <c r="D3576" t="s">
        <v>140</v>
      </c>
      <c r="E3576" t="s">
        <v>91</v>
      </c>
      <c r="F3576">
        <v>6</v>
      </c>
      <c r="G3576">
        <v>4</v>
      </c>
      <c r="H3576" t="s">
        <v>330</v>
      </c>
      <c r="I3576" t="s">
        <v>178</v>
      </c>
      <c r="J3576">
        <v>10007782616</v>
      </c>
      <c r="K3576" s="19">
        <v>21.4</v>
      </c>
    </row>
    <row r="3577" spans="1:11" hidden="1" x14ac:dyDescent="0.35">
      <c r="A3577" t="s">
        <v>139</v>
      </c>
      <c r="B3577">
        <v>2015</v>
      </c>
      <c r="C3577" s="10">
        <v>42021</v>
      </c>
      <c r="D3577" t="s">
        <v>140</v>
      </c>
      <c r="E3577" t="s">
        <v>91</v>
      </c>
      <c r="F3577">
        <v>6</v>
      </c>
      <c r="G3577">
        <v>5</v>
      </c>
      <c r="H3577" t="s">
        <v>103</v>
      </c>
      <c r="I3577" t="s">
        <v>104</v>
      </c>
      <c r="J3577">
        <v>10009010876</v>
      </c>
      <c r="K3577" s="19">
        <v>21</v>
      </c>
    </row>
    <row r="3578" spans="1:11" hidden="1" x14ac:dyDescent="0.35">
      <c r="A3578" t="s">
        <v>139</v>
      </c>
      <c r="B3578">
        <v>2015</v>
      </c>
      <c r="C3578" s="10">
        <v>42021</v>
      </c>
      <c r="D3578" t="s">
        <v>140</v>
      </c>
      <c r="E3578" t="s">
        <v>117</v>
      </c>
      <c r="F3578">
        <v>1</v>
      </c>
      <c r="G3578">
        <v>1</v>
      </c>
      <c r="H3578" t="s">
        <v>336</v>
      </c>
      <c r="I3578" t="s">
        <v>337</v>
      </c>
      <c r="J3578">
        <v>10005506954</v>
      </c>
      <c r="K3578" s="19">
        <v>26.1</v>
      </c>
    </row>
    <row r="3579" spans="1:11" hidden="1" x14ac:dyDescent="0.35">
      <c r="A3579" t="s">
        <v>139</v>
      </c>
      <c r="B3579">
        <v>2015</v>
      </c>
      <c r="C3579" s="10">
        <v>42021</v>
      </c>
      <c r="D3579" t="s">
        <v>140</v>
      </c>
      <c r="E3579" t="s">
        <v>117</v>
      </c>
      <c r="F3579">
        <v>1</v>
      </c>
      <c r="G3579">
        <v>2</v>
      </c>
      <c r="H3579" t="s">
        <v>324</v>
      </c>
      <c r="I3579" t="s">
        <v>325</v>
      </c>
      <c r="J3579">
        <v>10007828082</v>
      </c>
      <c r="K3579" s="19">
        <v>21.1</v>
      </c>
    </row>
    <row r="3580" spans="1:11" hidden="1" x14ac:dyDescent="0.35">
      <c r="A3580" t="s">
        <v>139</v>
      </c>
      <c r="B3580">
        <v>2015</v>
      </c>
      <c r="C3580" s="10">
        <v>42021</v>
      </c>
      <c r="D3580" t="s">
        <v>140</v>
      </c>
      <c r="E3580" t="s">
        <v>117</v>
      </c>
      <c r="F3580">
        <v>1</v>
      </c>
      <c r="G3580">
        <v>3</v>
      </c>
      <c r="H3580" t="s">
        <v>350</v>
      </c>
      <c r="I3580" t="s">
        <v>224</v>
      </c>
      <c r="J3580">
        <v>10007165755</v>
      </c>
      <c r="K3580" s="19">
        <v>25</v>
      </c>
    </row>
    <row r="3581" spans="1:11" hidden="1" x14ac:dyDescent="0.35">
      <c r="A3581" t="s">
        <v>139</v>
      </c>
      <c r="B3581">
        <v>2015</v>
      </c>
      <c r="C3581" s="10">
        <v>42021</v>
      </c>
      <c r="D3581" t="s">
        <v>140</v>
      </c>
      <c r="E3581" t="s">
        <v>117</v>
      </c>
      <c r="F3581">
        <v>1</v>
      </c>
      <c r="G3581">
        <v>4</v>
      </c>
      <c r="H3581" t="s">
        <v>201</v>
      </c>
      <c r="I3581" t="s">
        <v>39</v>
      </c>
      <c r="J3581">
        <v>10007947011</v>
      </c>
      <c r="K3581" s="19">
        <v>20.2</v>
      </c>
    </row>
    <row r="3582" spans="1:11" hidden="1" x14ac:dyDescent="0.35">
      <c r="A3582" t="s">
        <v>139</v>
      </c>
      <c r="B3582">
        <v>2015</v>
      </c>
      <c r="C3582" s="10">
        <v>42021</v>
      </c>
      <c r="D3582" t="s">
        <v>140</v>
      </c>
      <c r="E3582" t="s">
        <v>117</v>
      </c>
      <c r="F3582">
        <v>2</v>
      </c>
      <c r="G3582">
        <v>1</v>
      </c>
      <c r="H3582" t="s">
        <v>345</v>
      </c>
      <c r="I3582" t="s">
        <v>346</v>
      </c>
      <c r="J3582">
        <v>10007500407</v>
      </c>
      <c r="K3582" s="19">
        <v>21.5</v>
      </c>
    </row>
    <row r="3583" spans="1:11" hidden="1" x14ac:dyDescent="0.35">
      <c r="A3583" t="s">
        <v>139</v>
      </c>
      <c r="B3583">
        <v>2015</v>
      </c>
      <c r="C3583" s="10">
        <v>42021</v>
      </c>
      <c r="D3583" t="s">
        <v>140</v>
      </c>
      <c r="E3583" t="s">
        <v>117</v>
      </c>
      <c r="F3583">
        <v>2</v>
      </c>
      <c r="G3583">
        <v>2</v>
      </c>
      <c r="H3583" t="s">
        <v>200</v>
      </c>
      <c r="I3583" t="s">
        <v>23</v>
      </c>
      <c r="J3583">
        <v>10006900421</v>
      </c>
      <c r="K3583" s="19">
        <v>22.1</v>
      </c>
    </row>
    <row r="3584" spans="1:11" hidden="1" x14ac:dyDescent="0.35">
      <c r="A3584" t="s">
        <v>139</v>
      </c>
      <c r="B3584">
        <v>2015</v>
      </c>
      <c r="C3584" s="10">
        <v>42021</v>
      </c>
      <c r="D3584" t="s">
        <v>140</v>
      </c>
      <c r="E3584" t="s">
        <v>117</v>
      </c>
      <c r="F3584">
        <v>2</v>
      </c>
      <c r="G3584">
        <v>3</v>
      </c>
      <c r="H3584" t="s">
        <v>347</v>
      </c>
      <c r="I3584" t="s">
        <v>348</v>
      </c>
      <c r="J3584">
        <v>10004722668</v>
      </c>
      <c r="K3584" s="19">
        <v>29.1</v>
      </c>
    </row>
    <row r="3585" spans="1:11" hidden="1" x14ac:dyDescent="0.35">
      <c r="A3585" t="s">
        <v>139</v>
      </c>
      <c r="B3585">
        <v>2015</v>
      </c>
      <c r="C3585" s="10">
        <v>42021</v>
      </c>
      <c r="D3585" t="s">
        <v>140</v>
      </c>
      <c r="E3585" t="s">
        <v>117</v>
      </c>
      <c r="F3585">
        <v>2</v>
      </c>
      <c r="G3585">
        <v>4</v>
      </c>
      <c r="H3585" t="s">
        <v>103</v>
      </c>
      <c r="I3585" t="s">
        <v>104</v>
      </c>
      <c r="J3585">
        <v>10009010876</v>
      </c>
      <c r="K3585" s="19">
        <v>21</v>
      </c>
    </row>
    <row r="3586" spans="1:11" hidden="1" x14ac:dyDescent="0.35">
      <c r="A3586" t="s">
        <v>139</v>
      </c>
      <c r="B3586">
        <v>2015</v>
      </c>
      <c r="C3586" s="10">
        <v>42021</v>
      </c>
      <c r="D3586" t="s">
        <v>140</v>
      </c>
      <c r="E3586" t="s">
        <v>117</v>
      </c>
      <c r="F3586">
        <v>3</v>
      </c>
      <c r="G3586">
        <v>1</v>
      </c>
      <c r="H3586" t="s">
        <v>340</v>
      </c>
      <c r="I3586" t="s">
        <v>142</v>
      </c>
      <c r="J3586">
        <v>10004633247</v>
      </c>
      <c r="K3586" s="19">
        <v>26.8</v>
      </c>
    </row>
    <row r="3587" spans="1:11" hidden="1" x14ac:dyDescent="0.35">
      <c r="A3587" t="s">
        <v>139</v>
      </c>
      <c r="B3587">
        <v>2015</v>
      </c>
      <c r="C3587" s="10">
        <v>42021</v>
      </c>
      <c r="D3587" t="s">
        <v>140</v>
      </c>
      <c r="E3587" t="s">
        <v>117</v>
      </c>
      <c r="F3587">
        <v>3</v>
      </c>
      <c r="G3587">
        <v>2</v>
      </c>
      <c r="H3587" t="s">
        <v>183</v>
      </c>
      <c r="I3587" t="s">
        <v>33</v>
      </c>
      <c r="J3587">
        <v>10007212639</v>
      </c>
      <c r="K3587" s="19">
        <v>23.5</v>
      </c>
    </row>
    <row r="3588" spans="1:11" hidden="1" x14ac:dyDescent="0.35">
      <c r="A3588" t="s">
        <v>139</v>
      </c>
      <c r="B3588">
        <v>2015</v>
      </c>
      <c r="C3588" s="10">
        <v>42021</v>
      </c>
      <c r="D3588" t="s">
        <v>140</v>
      </c>
      <c r="E3588" t="s">
        <v>117</v>
      </c>
      <c r="F3588">
        <v>3</v>
      </c>
      <c r="G3588">
        <v>3</v>
      </c>
      <c r="H3588" t="s">
        <v>377</v>
      </c>
      <c r="I3588" t="s">
        <v>198</v>
      </c>
      <c r="J3588">
        <v>10006065817</v>
      </c>
      <c r="K3588" s="19">
        <v>25.9</v>
      </c>
    </row>
    <row r="3589" spans="1:11" hidden="1" x14ac:dyDescent="0.35">
      <c r="A3589" t="s">
        <v>139</v>
      </c>
      <c r="B3589">
        <v>2015</v>
      </c>
      <c r="C3589" s="10">
        <v>42021</v>
      </c>
      <c r="D3589" t="s">
        <v>140</v>
      </c>
      <c r="E3589" t="s">
        <v>117</v>
      </c>
      <c r="F3589">
        <v>3</v>
      </c>
      <c r="G3589">
        <v>4</v>
      </c>
      <c r="H3589" t="s">
        <v>335</v>
      </c>
      <c r="I3589" t="s">
        <v>29</v>
      </c>
      <c r="J3589">
        <v>10036244537</v>
      </c>
      <c r="K3589" s="19">
        <v>26.5</v>
      </c>
    </row>
    <row r="3590" spans="1:11" hidden="1" x14ac:dyDescent="0.35">
      <c r="A3590" t="s">
        <v>139</v>
      </c>
      <c r="B3590">
        <v>2015</v>
      </c>
      <c r="C3590" s="10">
        <v>42021</v>
      </c>
      <c r="D3590" t="s">
        <v>140</v>
      </c>
      <c r="E3590" t="s">
        <v>117</v>
      </c>
      <c r="F3590">
        <v>4</v>
      </c>
      <c r="G3590">
        <v>1</v>
      </c>
      <c r="H3590" t="s">
        <v>376</v>
      </c>
      <c r="I3590" t="s">
        <v>269</v>
      </c>
      <c r="J3590">
        <v>10007812019</v>
      </c>
      <c r="K3590" s="19">
        <v>20.6</v>
      </c>
    </row>
    <row r="3591" spans="1:11" hidden="1" x14ac:dyDescent="0.35">
      <c r="A3591" t="s">
        <v>139</v>
      </c>
      <c r="B3591">
        <v>2015</v>
      </c>
      <c r="C3591" s="10">
        <v>42021</v>
      </c>
      <c r="D3591" t="s">
        <v>140</v>
      </c>
      <c r="E3591" t="s">
        <v>117</v>
      </c>
      <c r="F3591">
        <v>4</v>
      </c>
      <c r="G3591">
        <v>2</v>
      </c>
      <c r="H3591" t="s">
        <v>330</v>
      </c>
      <c r="I3591" t="s">
        <v>178</v>
      </c>
      <c r="J3591">
        <v>10007782616</v>
      </c>
      <c r="K3591" s="19">
        <v>21.4</v>
      </c>
    </row>
    <row r="3592" spans="1:11" hidden="1" x14ac:dyDescent="0.35">
      <c r="A3592" t="s">
        <v>139</v>
      </c>
      <c r="B3592">
        <v>2015</v>
      </c>
      <c r="C3592" s="10">
        <v>42021</v>
      </c>
      <c r="D3592" t="s">
        <v>140</v>
      </c>
      <c r="E3592" t="s">
        <v>117</v>
      </c>
      <c r="F3592">
        <v>4</v>
      </c>
      <c r="G3592">
        <v>3</v>
      </c>
      <c r="H3592" t="s">
        <v>374</v>
      </c>
      <c r="I3592" t="s">
        <v>375</v>
      </c>
      <c r="J3592">
        <v>10004613039</v>
      </c>
      <c r="K3592" s="19">
        <v>26.1</v>
      </c>
    </row>
    <row r="3593" spans="1:11" hidden="1" x14ac:dyDescent="0.35">
      <c r="A3593" t="s">
        <v>139</v>
      </c>
      <c r="B3593">
        <v>2015</v>
      </c>
      <c r="C3593" s="10">
        <v>42021</v>
      </c>
      <c r="D3593" t="s">
        <v>140</v>
      </c>
      <c r="E3593" t="s">
        <v>117</v>
      </c>
      <c r="F3593">
        <v>5</v>
      </c>
      <c r="G3593">
        <v>1</v>
      </c>
      <c r="H3593" t="s">
        <v>370</v>
      </c>
      <c r="I3593" t="s">
        <v>46</v>
      </c>
      <c r="J3593">
        <v>10003095795</v>
      </c>
      <c r="K3593" s="19">
        <v>29.8</v>
      </c>
    </row>
    <row r="3594" spans="1:11" hidden="1" x14ac:dyDescent="0.35">
      <c r="A3594" t="s">
        <v>139</v>
      </c>
      <c r="B3594">
        <v>2015</v>
      </c>
      <c r="C3594" s="10">
        <v>42021</v>
      </c>
      <c r="D3594" t="s">
        <v>140</v>
      </c>
      <c r="E3594" t="s">
        <v>117</v>
      </c>
      <c r="F3594">
        <v>5</v>
      </c>
      <c r="G3594">
        <v>2</v>
      </c>
      <c r="H3594" t="s">
        <v>143</v>
      </c>
      <c r="I3594" t="s">
        <v>95</v>
      </c>
      <c r="J3594">
        <v>10009181234</v>
      </c>
      <c r="K3594" s="19">
        <v>19.8</v>
      </c>
    </row>
    <row r="3595" spans="1:11" hidden="1" x14ac:dyDescent="0.35">
      <c r="A3595" t="s">
        <v>139</v>
      </c>
      <c r="B3595">
        <v>2015</v>
      </c>
      <c r="C3595" s="10">
        <v>42021</v>
      </c>
      <c r="D3595" t="s">
        <v>140</v>
      </c>
      <c r="E3595" t="s">
        <v>117</v>
      </c>
      <c r="F3595">
        <v>5</v>
      </c>
      <c r="G3595">
        <v>3</v>
      </c>
      <c r="H3595" t="s">
        <v>234</v>
      </c>
      <c r="I3595" t="s">
        <v>25</v>
      </c>
      <c r="J3595">
        <v>10006073493</v>
      </c>
      <c r="K3595" s="19">
        <v>25.1</v>
      </c>
    </row>
    <row r="3596" spans="1:11" hidden="1" x14ac:dyDescent="0.35">
      <c r="A3596" t="s">
        <v>139</v>
      </c>
      <c r="B3596">
        <v>2015</v>
      </c>
      <c r="C3596" s="10">
        <v>42021</v>
      </c>
      <c r="D3596" t="s">
        <v>140</v>
      </c>
      <c r="E3596" t="s">
        <v>117</v>
      </c>
      <c r="F3596">
        <v>5</v>
      </c>
      <c r="G3596">
        <v>9</v>
      </c>
      <c r="H3596" t="s">
        <v>294</v>
      </c>
      <c r="I3596" t="s">
        <v>27</v>
      </c>
      <c r="J3596">
        <v>10003011125</v>
      </c>
      <c r="K3596" s="19">
        <v>30.3</v>
      </c>
    </row>
    <row r="3597" spans="1:11" hidden="1" x14ac:dyDescent="0.35">
      <c r="A3597" t="s">
        <v>139</v>
      </c>
      <c r="B3597">
        <v>2015</v>
      </c>
      <c r="C3597" s="10">
        <v>42021</v>
      </c>
      <c r="D3597" t="s">
        <v>140</v>
      </c>
      <c r="E3597" t="s">
        <v>117</v>
      </c>
      <c r="F3597">
        <v>6</v>
      </c>
      <c r="G3597">
        <v>1</v>
      </c>
      <c r="H3597" t="s">
        <v>287</v>
      </c>
      <c r="I3597" t="s">
        <v>31</v>
      </c>
      <c r="J3597">
        <v>10003349716</v>
      </c>
      <c r="K3597" s="19">
        <v>29.7</v>
      </c>
    </row>
    <row r="3598" spans="1:11" hidden="1" x14ac:dyDescent="0.35">
      <c r="A3598" t="s">
        <v>139</v>
      </c>
      <c r="B3598">
        <v>2015</v>
      </c>
      <c r="C3598" s="10">
        <v>42021</v>
      </c>
      <c r="D3598" t="s">
        <v>140</v>
      </c>
      <c r="E3598" t="s">
        <v>117</v>
      </c>
      <c r="F3598">
        <v>6</v>
      </c>
      <c r="G3598">
        <v>2</v>
      </c>
      <c r="H3598" t="s">
        <v>153</v>
      </c>
      <c r="I3598" t="s">
        <v>154</v>
      </c>
      <c r="J3598">
        <v>10004717719</v>
      </c>
      <c r="K3598" s="19">
        <v>26.1</v>
      </c>
    </row>
    <row r="3599" spans="1:11" hidden="1" x14ac:dyDescent="0.35">
      <c r="A3599" t="s">
        <v>139</v>
      </c>
      <c r="B3599">
        <v>2015</v>
      </c>
      <c r="C3599" s="10">
        <v>42021</v>
      </c>
      <c r="D3599" t="s">
        <v>140</v>
      </c>
      <c r="E3599" t="s">
        <v>117</v>
      </c>
      <c r="F3599">
        <v>6</v>
      </c>
      <c r="G3599">
        <v>3</v>
      </c>
      <c r="H3599" t="s">
        <v>197</v>
      </c>
      <c r="I3599" t="s">
        <v>198</v>
      </c>
      <c r="J3599">
        <v>10003100142</v>
      </c>
      <c r="K3599" s="19">
        <v>28.8</v>
      </c>
    </row>
    <row r="3600" spans="1:11" hidden="1" x14ac:dyDescent="0.35">
      <c r="A3600" t="s">
        <v>139</v>
      </c>
      <c r="B3600">
        <v>2015</v>
      </c>
      <c r="C3600" s="10">
        <v>42021</v>
      </c>
      <c r="D3600" t="s">
        <v>140</v>
      </c>
      <c r="E3600" t="s">
        <v>117</v>
      </c>
      <c r="F3600">
        <v>6</v>
      </c>
      <c r="G3600">
        <v>9</v>
      </c>
      <c r="H3600" t="s">
        <v>283</v>
      </c>
      <c r="I3600" t="s">
        <v>284</v>
      </c>
      <c r="J3600">
        <v>10006319633</v>
      </c>
      <c r="K3600" s="19">
        <v>25.1</v>
      </c>
    </row>
    <row r="3601" spans="1:11" hidden="1" x14ac:dyDescent="0.35">
      <c r="A3601" t="s">
        <v>139</v>
      </c>
      <c r="B3601">
        <v>2015</v>
      </c>
      <c r="C3601" s="10">
        <v>42021</v>
      </c>
      <c r="D3601" t="s">
        <v>140</v>
      </c>
      <c r="E3601" t="s">
        <v>119</v>
      </c>
      <c r="F3601">
        <v>1</v>
      </c>
      <c r="G3601">
        <v>1</v>
      </c>
      <c r="H3601" t="s">
        <v>203</v>
      </c>
      <c r="I3601" t="s">
        <v>198</v>
      </c>
      <c r="J3601">
        <v>10051694112</v>
      </c>
      <c r="K3601" s="19">
        <v>28</v>
      </c>
    </row>
    <row r="3602" spans="1:11" hidden="1" x14ac:dyDescent="0.35">
      <c r="A3602" t="s">
        <v>139</v>
      </c>
      <c r="B3602">
        <v>2015</v>
      </c>
      <c r="C3602" s="10">
        <v>42021</v>
      </c>
      <c r="D3602" t="s">
        <v>140</v>
      </c>
      <c r="E3602" t="s">
        <v>119</v>
      </c>
      <c r="F3602">
        <v>1</v>
      </c>
      <c r="G3602">
        <v>2</v>
      </c>
      <c r="H3602" t="s">
        <v>340</v>
      </c>
      <c r="I3602" t="s">
        <v>142</v>
      </c>
      <c r="J3602">
        <v>10004633247</v>
      </c>
      <c r="K3602" s="19">
        <v>26.8</v>
      </c>
    </row>
    <row r="3603" spans="1:11" hidden="1" x14ac:dyDescent="0.35">
      <c r="A3603" t="s">
        <v>139</v>
      </c>
      <c r="B3603">
        <v>2015</v>
      </c>
      <c r="C3603" s="10">
        <v>42021</v>
      </c>
      <c r="D3603" t="s">
        <v>140</v>
      </c>
      <c r="E3603" t="s">
        <v>119</v>
      </c>
      <c r="F3603">
        <v>1</v>
      </c>
      <c r="G3603">
        <v>3</v>
      </c>
      <c r="H3603" t="s">
        <v>345</v>
      </c>
      <c r="I3603" t="s">
        <v>346</v>
      </c>
      <c r="J3603">
        <v>10007500407</v>
      </c>
      <c r="K3603" s="19">
        <v>21.5</v>
      </c>
    </row>
    <row r="3604" spans="1:11" hidden="1" x14ac:dyDescent="0.35">
      <c r="A3604" t="s">
        <v>139</v>
      </c>
      <c r="B3604">
        <v>2015</v>
      </c>
      <c r="C3604" s="10">
        <v>42021</v>
      </c>
      <c r="D3604" t="s">
        <v>140</v>
      </c>
      <c r="E3604" t="s">
        <v>119</v>
      </c>
      <c r="F3604">
        <v>1</v>
      </c>
      <c r="G3604">
        <v>4</v>
      </c>
      <c r="H3604" t="s">
        <v>306</v>
      </c>
      <c r="I3604" t="s">
        <v>113</v>
      </c>
      <c r="J3604">
        <v>10006898300</v>
      </c>
      <c r="K3604" s="19">
        <v>22.4</v>
      </c>
    </row>
    <row r="3605" spans="1:11" hidden="1" x14ac:dyDescent="0.35">
      <c r="A3605" t="s">
        <v>139</v>
      </c>
      <c r="B3605">
        <v>2015</v>
      </c>
      <c r="C3605" s="10">
        <v>42021</v>
      </c>
      <c r="D3605" t="s">
        <v>140</v>
      </c>
      <c r="E3605" t="s">
        <v>119</v>
      </c>
      <c r="F3605">
        <v>1</v>
      </c>
      <c r="G3605">
        <v>5</v>
      </c>
      <c r="H3605" t="s">
        <v>287</v>
      </c>
      <c r="I3605" t="s">
        <v>31</v>
      </c>
      <c r="J3605">
        <v>10003349716</v>
      </c>
      <c r="K3605" s="19">
        <v>29.7</v>
      </c>
    </row>
    <row r="3606" spans="1:11" hidden="1" x14ac:dyDescent="0.35">
      <c r="A3606" t="s">
        <v>139</v>
      </c>
      <c r="B3606">
        <v>2015</v>
      </c>
      <c r="C3606" s="10">
        <v>42021</v>
      </c>
      <c r="D3606" t="s">
        <v>140</v>
      </c>
      <c r="E3606" t="s">
        <v>119</v>
      </c>
      <c r="F3606">
        <v>1</v>
      </c>
      <c r="G3606">
        <v>6</v>
      </c>
      <c r="H3606" t="s">
        <v>195</v>
      </c>
      <c r="I3606" t="s">
        <v>31</v>
      </c>
      <c r="J3606">
        <v>10005964470</v>
      </c>
      <c r="K3606" s="19">
        <v>25.8</v>
      </c>
    </row>
    <row r="3607" spans="1:11" hidden="1" x14ac:dyDescent="0.35">
      <c r="A3607" t="s">
        <v>139</v>
      </c>
      <c r="B3607">
        <v>2015</v>
      </c>
      <c r="C3607" s="10">
        <v>42021</v>
      </c>
      <c r="D3607" t="s">
        <v>140</v>
      </c>
      <c r="E3607" t="s">
        <v>119</v>
      </c>
      <c r="F3607">
        <v>2</v>
      </c>
      <c r="G3607">
        <v>1</v>
      </c>
      <c r="H3607" t="s">
        <v>314</v>
      </c>
      <c r="I3607" t="s">
        <v>44</v>
      </c>
      <c r="J3607">
        <v>10006904360</v>
      </c>
      <c r="K3607" s="19">
        <v>23.5</v>
      </c>
    </row>
    <row r="3608" spans="1:11" hidden="1" x14ac:dyDescent="0.35">
      <c r="A3608" t="s">
        <v>139</v>
      </c>
      <c r="B3608">
        <v>2015</v>
      </c>
      <c r="C3608" s="10">
        <v>42021</v>
      </c>
      <c r="D3608" t="s">
        <v>140</v>
      </c>
      <c r="E3608" t="s">
        <v>119</v>
      </c>
      <c r="F3608">
        <v>2</v>
      </c>
      <c r="G3608">
        <v>2</v>
      </c>
      <c r="H3608" t="s">
        <v>336</v>
      </c>
      <c r="I3608" t="s">
        <v>337</v>
      </c>
      <c r="J3608">
        <v>10005506954</v>
      </c>
      <c r="K3608" s="19">
        <v>26.1</v>
      </c>
    </row>
    <row r="3609" spans="1:11" hidden="1" x14ac:dyDescent="0.35">
      <c r="A3609" t="s">
        <v>139</v>
      </c>
      <c r="B3609">
        <v>2015</v>
      </c>
      <c r="C3609" s="10">
        <v>42021</v>
      </c>
      <c r="D3609" t="s">
        <v>140</v>
      </c>
      <c r="E3609" t="s">
        <v>119</v>
      </c>
      <c r="F3609">
        <v>2</v>
      </c>
      <c r="G3609">
        <v>3</v>
      </c>
      <c r="H3609" t="s">
        <v>194</v>
      </c>
      <c r="I3609" t="s">
        <v>29</v>
      </c>
      <c r="J3609">
        <v>10004601723</v>
      </c>
      <c r="K3609" s="19">
        <v>27.6</v>
      </c>
    </row>
    <row r="3610" spans="1:11" hidden="1" x14ac:dyDescent="0.35">
      <c r="A3610" t="s">
        <v>139</v>
      </c>
      <c r="B3610">
        <v>2015</v>
      </c>
      <c r="C3610" s="10">
        <v>42021</v>
      </c>
      <c r="D3610" t="s">
        <v>140</v>
      </c>
      <c r="E3610" t="s">
        <v>119</v>
      </c>
      <c r="F3610">
        <v>2</v>
      </c>
      <c r="G3610">
        <v>4</v>
      </c>
      <c r="H3610" t="s">
        <v>370</v>
      </c>
      <c r="I3610" t="s">
        <v>46</v>
      </c>
      <c r="J3610">
        <v>10003095795</v>
      </c>
      <c r="K3610" s="19">
        <v>29.8</v>
      </c>
    </row>
    <row r="3611" spans="1:11" hidden="1" x14ac:dyDescent="0.35">
      <c r="A3611" t="s">
        <v>139</v>
      </c>
      <c r="B3611">
        <v>2015</v>
      </c>
      <c r="C3611" s="10">
        <v>42021</v>
      </c>
      <c r="D3611" t="s">
        <v>140</v>
      </c>
      <c r="E3611" t="s">
        <v>119</v>
      </c>
      <c r="F3611">
        <v>2</v>
      </c>
      <c r="G3611">
        <v>5</v>
      </c>
      <c r="H3611" t="s">
        <v>372</v>
      </c>
      <c r="I3611" t="s">
        <v>373</v>
      </c>
      <c r="J3611">
        <v>10055651813</v>
      </c>
      <c r="K3611" s="19"/>
    </row>
    <row r="3612" spans="1:11" hidden="1" x14ac:dyDescent="0.35">
      <c r="A3612" t="s">
        <v>139</v>
      </c>
      <c r="B3612">
        <v>2015</v>
      </c>
      <c r="C3612" s="10">
        <v>42021</v>
      </c>
      <c r="D3612" t="s">
        <v>140</v>
      </c>
      <c r="E3612" t="s">
        <v>119</v>
      </c>
      <c r="F3612">
        <v>2</v>
      </c>
      <c r="G3612">
        <v>6</v>
      </c>
      <c r="H3612" t="s">
        <v>376</v>
      </c>
      <c r="I3612" t="s">
        <v>269</v>
      </c>
      <c r="J3612">
        <v>10007812019</v>
      </c>
      <c r="K3612" s="19">
        <v>20.6</v>
      </c>
    </row>
    <row r="3613" spans="1:11" hidden="1" x14ac:dyDescent="0.35">
      <c r="A3613" t="s">
        <v>139</v>
      </c>
      <c r="B3613">
        <v>2015</v>
      </c>
      <c r="C3613" s="10">
        <v>42021</v>
      </c>
      <c r="D3613" t="s">
        <v>140</v>
      </c>
      <c r="E3613" t="s">
        <v>121</v>
      </c>
      <c r="F3613">
        <v>1</v>
      </c>
      <c r="G3613">
        <v>1</v>
      </c>
      <c r="H3613" t="s">
        <v>314</v>
      </c>
      <c r="I3613" t="s">
        <v>44</v>
      </c>
      <c r="J3613">
        <v>10006904360</v>
      </c>
      <c r="K3613" s="19">
        <v>23.5</v>
      </c>
    </row>
    <row r="3614" spans="1:11" hidden="1" x14ac:dyDescent="0.35">
      <c r="A3614" t="s">
        <v>139</v>
      </c>
      <c r="B3614">
        <v>2015</v>
      </c>
      <c r="C3614" s="10">
        <v>42021</v>
      </c>
      <c r="D3614" t="s">
        <v>140</v>
      </c>
      <c r="E3614" t="s">
        <v>121</v>
      </c>
      <c r="F3614">
        <v>1</v>
      </c>
      <c r="G3614">
        <v>2</v>
      </c>
      <c r="H3614" t="s">
        <v>203</v>
      </c>
      <c r="I3614" t="s">
        <v>198</v>
      </c>
      <c r="J3614">
        <v>10051694112</v>
      </c>
      <c r="K3614" s="19">
        <v>28</v>
      </c>
    </row>
    <row r="3615" spans="1:11" hidden="1" x14ac:dyDescent="0.35">
      <c r="A3615" t="s">
        <v>139</v>
      </c>
      <c r="B3615">
        <v>2015</v>
      </c>
      <c r="C3615" s="10">
        <v>42021</v>
      </c>
      <c r="D3615" t="s">
        <v>140</v>
      </c>
      <c r="E3615" t="s">
        <v>121</v>
      </c>
      <c r="F3615">
        <v>1</v>
      </c>
      <c r="G3615">
        <v>3</v>
      </c>
      <c r="H3615" t="s">
        <v>345</v>
      </c>
      <c r="I3615" t="s">
        <v>346</v>
      </c>
      <c r="J3615">
        <v>10007500407</v>
      </c>
      <c r="K3615" s="19">
        <v>21.5</v>
      </c>
    </row>
    <row r="3616" spans="1:11" hidden="1" x14ac:dyDescent="0.35">
      <c r="A3616" t="s">
        <v>139</v>
      </c>
      <c r="B3616">
        <v>2015</v>
      </c>
      <c r="C3616" s="10">
        <v>42021</v>
      </c>
      <c r="D3616" t="s">
        <v>140</v>
      </c>
      <c r="E3616" t="s">
        <v>121</v>
      </c>
      <c r="F3616">
        <v>1</v>
      </c>
      <c r="G3616">
        <v>4</v>
      </c>
      <c r="H3616" t="s">
        <v>340</v>
      </c>
      <c r="I3616" t="s">
        <v>142</v>
      </c>
      <c r="J3616">
        <v>10004633247</v>
      </c>
      <c r="K3616" s="19">
        <v>26.8</v>
      </c>
    </row>
    <row r="3617" spans="1:11" hidden="1" x14ac:dyDescent="0.35">
      <c r="A3617" t="s">
        <v>139</v>
      </c>
      <c r="B3617">
        <v>2015</v>
      </c>
      <c r="C3617" s="10">
        <v>42021</v>
      </c>
      <c r="D3617" t="s">
        <v>140</v>
      </c>
      <c r="E3617" t="s">
        <v>121</v>
      </c>
      <c r="F3617">
        <v>1</v>
      </c>
      <c r="G3617">
        <v>5</v>
      </c>
      <c r="H3617" t="s">
        <v>336</v>
      </c>
      <c r="I3617" t="s">
        <v>337</v>
      </c>
      <c r="J3617">
        <v>10005506954</v>
      </c>
      <c r="K3617" s="19">
        <v>26.1</v>
      </c>
    </row>
    <row r="3618" spans="1:11" hidden="1" x14ac:dyDescent="0.35">
      <c r="A3618" t="s">
        <v>139</v>
      </c>
      <c r="B3618">
        <v>2015</v>
      </c>
      <c r="C3618" s="10">
        <v>42021</v>
      </c>
      <c r="D3618" t="s">
        <v>140</v>
      </c>
      <c r="E3618" t="s">
        <v>121</v>
      </c>
      <c r="F3618">
        <v>1</v>
      </c>
      <c r="G3618">
        <v>6</v>
      </c>
      <c r="H3618" t="s">
        <v>194</v>
      </c>
      <c r="I3618" t="s">
        <v>29</v>
      </c>
      <c r="J3618">
        <v>10004601723</v>
      </c>
      <c r="K3618" s="19">
        <v>27.6</v>
      </c>
    </row>
    <row r="3619" spans="1:11" hidden="1" x14ac:dyDescent="0.35">
      <c r="A3619" t="s">
        <v>139</v>
      </c>
      <c r="B3619">
        <v>2015</v>
      </c>
      <c r="C3619" s="10">
        <v>42021</v>
      </c>
      <c r="D3619" t="s">
        <v>140</v>
      </c>
      <c r="E3619" t="s">
        <v>121</v>
      </c>
      <c r="F3619">
        <v>2</v>
      </c>
      <c r="G3619">
        <v>1</v>
      </c>
      <c r="H3619" t="s">
        <v>370</v>
      </c>
      <c r="I3619" t="s">
        <v>46</v>
      </c>
      <c r="J3619">
        <v>10003095795</v>
      </c>
      <c r="K3619" s="19">
        <v>29.8</v>
      </c>
    </row>
    <row r="3620" spans="1:11" hidden="1" x14ac:dyDescent="0.35">
      <c r="A3620" t="s">
        <v>139</v>
      </c>
      <c r="B3620">
        <v>2015</v>
      </c>
      <c r="C3620" s="10">
        <v>42021</v>
      </c>
      <c r="D3620" t="s">
        <v>140</v>
      </c>
      <c r="E3620" t="s">
        <v>121</v>
      </c>
      <c r="F3620">
        <v>2</v>
      </c>
      <c r="G3620">
        <v>2</v>
      </c>
      <c r="H3620" t="s">
        <v>287</v>
      </c>
      <c r="I3620" t="s">
        <v>31</v>
      </c>
      <c r="J3620">
        <v>10003349716</v>
      </c>
      <c r="K3620" s="19">
        <v>29.7</v>
      </c>
    </row>
    <row r="3621" spans="1:11" hidden="1" x14ac:dyDescent="0.35">
      <c r="A3621" t="s">
        <v>139</v>
      </c>
      <c r="B3621">
        <v>2015</v>
      </c>
      <c r="C3621" s="10">
        <v>42021</v>
      </c>
      <c r="D3621" t="s">
        <v>140</v>
      </c>
      <c r="E3621" t="s">
        <v>121</v>
      </c>
      <c r="F3621">
        <v>2</v>
      </c>
      <c r="G3621">
        <v>3</v>
      </c>
      <c r="H3621" t="s">
        <v>195</v>
      </c>
      <c r="I3621" t="s">
        <v>31</v>
      </c>
      <c r="J3621">
        <v>10005964470</v>
      </c>
      <c r="K3621" s="19">
        <v>25.8</v>
      </c>
    </row>
    <row r="3622" spans="1:11" hidden="1" x14ac:dyDescent="0.35">
      <c r="A3622" t="s">
        <v>139</v>
      </c>
      <c r="B3622">
        <v>2015</v>
      </c>
      <c r="C3622" s="10">
        <v>42021</v>
      </c>
      <c r="D3622" t="s">
        <v>140</v>
      </c>
      <c r="E3622" t="s">
        <v>121</v>
      </c>
      <c r="F3622">
        <v>2</v>
      </c>
      <c r="G3622">
        <v>4</v>
      </c>
      <c r="H3622" t="s">
        <v>306</v>
      </c>
      <c r="I3622" t="s">
        <v>113</v>
      </c>
      <c r="J3622">
        <v>10006898300</v>
      </c>
      <c r="K3622" s="19">
        <v>22.4</v>
      </c>
    </row>
    <row r="3623" spans="1:11" hidden="1" x14ac:dyDescent="0.35">
      <c r="A3623" t="s">
        <v>139</v>
      </c>
      <c r="B3623">
        <v>2015</v>
      </c>
      <c r="C3623" s="10">
        <v>42021</v>
      </c>
      <c r="D3623" t="s">
        <v>140</v>
      </c>
      <c r="E3623" t="s">
        <v>121</v>
      </c>
      <c r="F3623">
        <v>2</v>
      </c>
      <c r="G3623">
        <v>5</v>
      </c>
      <c r="H3623" t="s">
        <v>376</v>
      </c>
      <c r="I3623" t="s">
        <v>269</v>
      </c>
      <c r="J3623">
        <v>10007812019</v>
      </c>
      <c r="K3623" s="19">
        <v>20.6</v>
      </c>
    </row>
    <row r="3624" spans="1:11" hidden="1" x14ac:dyDescent="0.35">
      <c r="A3624" t="s">
        <v>139</v>
      </c>
      <c r="B3624">
        <v>2015</v>
      </c>
      <c r="C3624" s="10">
        <v>42021</v>
      </c>
      <c r="D3624" t="s">
        <v>140</v>
      </c>
      <c r="E3624" t="s">
        <v>121</v>
      </c>
      <c r="F3624">
        <v>2</v>
      </c>
      <c r="G3624">
        <v>6</v>
      </c>
      <c r="H3624" t="s">
        <v>372</v>
      </c>
      <c r="I3624" t="s">
        <v>373</v>
      </c>
      <c r="J3624">
        <v>10055651813</v>
      </c>
      <c r="K3624" s="19"/>
    </row>
    <row r="3625" spans="1:11" hidden="1" x14ac:dyDescent="0.35">
      <c r="A3625" t="s">
        <v>288</v>
      </c>
      <c r="B3625">
        <v>2015</v>
      </c>
      <c r="C3625" s="10">
        <v>41979</v>
      </c>
      <c r="D3625" t="s">
        <v>140</v>
      </c>
      <c r="E3625" t="s">
        <v>91</v>
      </c>
      <c r="F3625">
        <v>1</v>
      </c>
      <c r="G3625">
        <v>1</v>
      </c>
      <c r="H3625" t="s">
        <v>327</v>
      </c>
      <c r="I3625" t="s">
        <v>198</v>
      </c>
      <c r="J3625">
        <v>10007271546</v>
      </c>
      <c r="K3625" s="19">
        <v>21.7</v>
      </c>
    </row>
    <row r="3626" spans="1:11" hidden="1" x14ac:dyDescent="0.35">
      <c r="A3626" t="s">
        <v>288</v>
      </c>
      <c r="B3626">
        <v>2015</v>
      </c>
      <c r="C3626" s="10">
        <v>41979</v>
      </c>
      <c r="D3626" t="s">
        <v>140</v>
      </c>
      <c r="E3626" t="s">
        <v>91</v>
      </c>
      <c r="F3626">
        <v>1</v>
      </c>
      <c r="G3626">
        <v>2</v>
      </c>
      <c r="H3626" t="s">
        <v>234</v>
      </c>
      <c r="I3626" t="s">
        <v>25</v>
      </c>
      <c r="J3626">
        <v>10006073493</v>
      </c>
      <c r="K3626" s="19">
        <v>25</v>
      </c>
    </row>
    <row r="3627" spans="1:11" hidden="1" x14ac:dyDescent="0.35">
      <c r="A3627" t="s">
        <v>288</v>
      </c>
      <c r="B3627">
        <v>2015</v>
      </c>
      <c r="C3627" s="10">
        <v>41979</v>
      </c>
      <c r="D3627" t="s">
        <v>140</v>
      </c>
      <c r="E3627" t="s">
        <v>91</v>
      </c>
      <c r="F3627">
        <v>1</v>
      </c>
      <c r="G3627">
        <v>3</v>
      </c>
      <c r="H3627" t="s">
        <v>201</v>
      </c>
      <c r="I3627" t="s">
        <v>39</v>
      </c>
      <c r="J3627">
        <v>10007947011</v>
      </c>
      <c r="K3627" s="19">
        <v>20.100000000000001</v>
      </c>
    </row>
    <row r="3628" spans="1:11" hidden="1" x14ac:dyDescent="0.35">
      <c r="A3628" t="s">
        <v>288</v>
      </c>
      <c r="B3628">
        <v>2015</v>
      </c>
      <c r="C3628" s="10">
        <v>41979</v>
      </c>
      <c r="D3628" t="s">
        <v>140</v>
      </c>
      <c r="E3628" t="s">
        <v>91</v>
      </c>
      <c r="F3628">
        <v>1</v>
      </c>
      <c r="G3628">
        <v>4</v>
      </c>
      <c r="H3628" t="s">
        <v>54</v>
      </c>
      <c r="I3628" t="s">
        <v>42</v>
      </c>
      <c r="J3628">
        <v>10004612534</v>
      </c>
      <c r="K3628" s="19">
        <v>27.5</v>
      </c>
    </row>
    <row r="3629" spans="1:11" hidden="1" x14ac:dyDescent="0.35">
      <c r="A3629" t="s">
        <v>288</v>
      </c>
      <c r="B3629">
        <v>2015</v>
      </c>
      <c r="C3629" s="10">
        <v>41979</v>
      </c>
      <c r="D3629" t="s">
        <v>140</v>
      </c>
      <c r="E3629" t="s">
        <v>91</v>
      </c>
      <c r="F3629">
        <v>1</v>
      </c>
      <c r="G3629">
        <v>5</v>
      </c>
      <c r="H3629" t="s">
        <v>294</v>
      </c>
      <c r="I3629" t="s">
        <v>27</v>
      </c>
      <c r="J3629">
        <v>10003011125</v>
      </c>
      <c r="K3629" s="19">
        <v>30.1</v>
      </c>
    </row>
    <row r="3630" spans="1:11" hidden="1" x14ac:dyDescent="0.35">
      <c r="A3630" t="s">
        <v>288</v>
      </c>
      <c r="B3630">
        <v>2015</v>
      </c>
      <c r="C3630" s="10">
        <v>41979</v>
      </c>
      <c r="D3630" t="s">
        <v>140</v>
      </c>
      <c r="E3630" t="s">
        <v>91</v>
      </c>
      <c r="F3630">
        <v>2</v>
      </c>
      <c r="G3630">
        <v>1</v>
      </c>
      <c r="H3630" t="s">
        <v>97</v>
      </c>
      <c r="I3630" t="s">
        <v>29</v>
      </c>
      <c r="J3630">
        <v>10048325582</v>
      </c>
      <c r="K3630" s="19">
        <v>22.8</v>
      </c>
    </row>
    <row r="3631" spans="1:11" hidden="1" x14ac:dyDescent="0.35">
      <c r="A3631" t="s">
        <v>288</v>
      </c>
      <c r="B3631">
        <v>2015</v>
      </c>
      <c r="C3631" s="10">
        <v>41979</v>
      </c>
      <c r="D3631" t="s">
        <v>140</v>
      </c>
      <c r="E3631" t="s">
        <v>91</v>
      </c>
      <c r="F3631">
        <v>2</v>
      </c>
      <c r="G3631">
        <v>2</v>
      </c>
      <c r="H3631" t="s">
        <v>220</v>
      </c>
      <c r="I3631" t="s">
        <v>35</v>
      </c>
      <c r="J3631">
        <v>10005782695</v>
      </c>
      <c r="K3631" s="19">
        <v>25.4</v>
      </c>
    </row>
    <row r="3632" spans="1:11" hidden="1" x14ac:dyDescent="0.35">
      <c r="A3632" t="s">
        <v>288</v>
      </c>
      <c r="B3632">
        <v>2015</v>
      </c>
      <c r="C3632" s="10">
        <v>41979</v>
      </c>
      <c r="D3632" t="s">
        <v>140</v>
      </c>
      <c r="E3632" t="s">
        <v>91</v>
      </c>
      <c r="F3632">
        <v>2</v>
      </c>
      <c r="G3632">
        <v>3</v>
      </c>
      <c r="H3632" t="s">
        <v>93</v>
      </c>
      <c r="I3632" t="s">
        <v>52</v>
      </c>
      <c r="J3632">
        <v>10009150215</v>
      </c>
      <c r="K3632" s="19">
        <v>19</v>
      </c>
    </row>
    <row r="3633" spans="1:11" hidden="1" x14ac:dyDescent="0.35">
      <c r="A3633" t="s">
        <v>288</v>
      </c>
      <c r="B3633">
        <v>2015</v>
      </c>
      <c r="C3633" s="10">
        <v>41979</v>
      </c>
      <c r="D3633" t="s">
        <v>140</v>
      </c>
      <c r="E3633" t="s">
        <v>91</v>
      </c>
      <c r="F3633">
        <v>2</v>
      </c>
      <c r="G3633">
        <v>4</v>
      </c>
      <c r="H3633" t="s">
        <v>374</v>
      </c>
      <c r="I3633" t="s">
        <v>375</v>
      </c>
      <c r="J3633">
        <v>10004613039</v>
      </c>
      <c r="K3633" s="19">
        <v>26</v>
      </c>
    </row>
    <row r="3634" spans="1:11" hidden="1" x14ac:dyDescent="0.35">
      <c r="A3634" t="s">
        <v>288</v>
      </c>
      <c r="B3634">
        <v>2015</v>
      </c>
      <c r="C3634" s="10">
        <v>41979</v>
      </c>
      <c r="D3634" t="s">
        <v>140</v>
      </c>
      <c r="E3634" t="s">
        <v>91</v>
      </c>
      <c r="F3634">
        <v>2</v>
      </c>
      <c r="G3634">
        <v>9</v>
      </c>
      <c r="H3634" t="s">
        <v>200</v>
      </c>
      <c r="I3634" t="s">
        <v>23</v>
      </c>
      <c r="J3634">
        <v>10006900421</v>
      </c>
      <c r="K3634" s="19">
        <v>22</v>
      </c>
    </row>
    <row r="3635" spans="1:11" hidden="1" x14ac:dyDescent="0.35">
      <c r="A3635" t="s">
        <v>288</v>
      </c>
      <c r="B3635">
        <v>2015</v>
      </c>
      <c r="C3635" s="10">
        <v>41979</v>
      </c>
      <c r="D3635" t="s">
        <v>140</v>
      </c>
      <c r="E3635" t="s">
        <v>91</v>
      </c>
      <c r="F3635">
        <v>3</v>
      </c>
      <c r="G3635">
        <v>1</v>
      </c>
      <c r="H3635" t="s">
        <v>314</v>
      </c>
      <c r="I3635" t="s">
        <v>44</v>
      </c>
      <c r="J3635">
        <v>10006904360</v>
      </c>
      <c r="K3635" s="19">
        <v>23.4</v>
      </c>
    </row>
    <row r="3636" spans="1:11" hidden="1" x14ac:dyDescent="0.35">
      <c r="A3636" t="s">
        <v>288</v>
      </c>
      <c r="B3636">
        <v>2015</v>
      </c>
      <c r="C3636" s="10">
        <v>41979</v>
      </c>
      <c r="D3636" t="s">
        <v>140</v>
      </c>
      <c r="E3636" t="s">
        <v>91</v>
      </c>
      <c r="F3636">
        <v>3</v>
      </c>
      <c r="G3636">
        <v>2</v>
      </c>
      <c r="H3636" t="s">
        <v>378</v>
      </c>
      <c r="I3636" t="s">
        <v>355</v>
      </c>
      <c r="J3636">
        <v>10006382984</v>
      </c>
      <c r="K3636" s="19"/>
    </row>
    <row r="3637" spans="1:11" hidden="1" x14ac:dyDescent="0.35">
      <c r="A3637" t="s">
        <v>288</v>
      </c>
      <c r="B3637">
        <v>2015</v>
      </c>
      <c r="C3637" s="10">
        <v>41979</v>
      </c>
      <c r="D3637" t="s">
        <v>140</v>
      </c>
      <c r="E3637" t="s">
        <v>91</v>
      </c>
      <c r="F3637">
        <v>3</v>
      </c>
      <c r="G3637">
        <v>3</v>
      </c>
      <c r="H3637" t="s">
        <v>210</v>
      </c>
      <c r="I3637" t="s">
        <v>188</v>
      </c>
      <c r="J3637">
        <v>10009049979</v>
      </c>
      <c r="K3637" s="19">
        <v>19.7</v>
      </c>
    </row>
    <row r="3638" spans="1:11" hidden="1" x14ac:dyDescent="0.35">
      <c r="A3638" t="s">
        <v>288</v>
      </c>
      <c r="B3638">
        <v>2015</v>
      </c>
      <c r="C3638" s="10">
        <v>41979</v>
      </c>
      <c r="D3638" t="s">
        <v>140</v>
      </c>
      <c r="E3638" t="s">
        <v>91</v>
      </c>
      <c r="F3638">
        <v>3</v>
      </c>
      <c r="G3638">
        <v>4</v>
      </c>
      <c r="H3638" t="s">
        <v>345</v>
      </c>
      <c r="I3638" t="s">
        <v>346</v>
      </c>
      <c r="J3638">
        <v>10007500407</v>
      </c>
      <c r="K3638" s="19">
        <v>21.4</v>
      </c>
    </row>
    <row r="3639" spans="1:11" hidden="1" x14ac:dyDescent="0.35">
      <c r="A3639" t="s">
        <v>288</v>
      </c>
      <c r="B3639">
        <v>2015</v>
      </c>
      <c r="C3639" s="10">
        <v>41979</v>
      </c>
      <c r="D3639" t="s">
        <v>140</v>
      </c>
      <c r="E3639" t="s">
        <v>91</v>
      </c>
      <c r="F3639">
        <v>3</v>
      </c>
      <c r="G3639">
        <v>5</v>
      </c>
      <c r="H3639" t="s">
        <v>197</v>
      </c>
      <c r="I3639" t="s">
        <v>198</v>
      </c>
      <c r="J3639">
        <v>10003100142</v>
      </c>
      <c r="K3639" s="19">
        <v>28.7</v>
      </c>
    </row>
    <row r="3640" spans="1:11" hidden="1" x14ac:dyDescent="0.35">
      <c r="A3640" t="s">
        <v>288</v>
      </c>
      <c r="B3640">
        <v>2015</v>
      </c>
      <c r="C3640" s="10">
        <v>41979</v>
      </c>
      <c r="D3640" t="s">
        <v>140</v>
      </c>
      <c r="E3640" t="s">
        <v>91</v>
      </c>
      <c r="F3640">
        <v>4</v>
      </c>
      <c r="G3640">
        <v>1</v>
      </c>
      <c r="H3640" t="s">
        <v>196</v>
      </c>
      <c r="I3640" t="s">
        <v>52</v>
      </c>
      <c r="J3640">
        <v>10004868370</v>
      </c>
      <c r="K3640" s="19">
        <v>26.9</v>
      </c>
    </row>
    <row r="3641" spans="1:11" hidden="1" x14ac:dyDescent="0.35">
      <c r="A3641" t="s">
        <v>288</v>
      </c>
      <c r="B3641">
        <v>2015</v>
      </c>
      <c r="C3641" s="10">
        <v>41979</v>
      </c>
      <c r="D3641" t="s">
        <v>140</v>
      </c>
      <c r="E3641" t="s">
        <v>91</v>
      </c>
      <c r="F3641">
        <v>4</v>
      </c>
      <c r="G3641">
        <v>2</v>
      </c>
      <c r="H3641" t="s">
        <v>153</v>
      </c>
      <c r="I3641" t="s">
        <v>154</v>
      </c>
      <c r="J3641">
        <v>10004717719</v>
      </c>
      <c r="K3641" s="19">
        <v>26</v>
      </c>
    </row>
    <row r="3642" spans="1:11" hidden="1" x14ac:dyDescent="0.35">
      <c r="A3642" t="s">
        <v>288</v>
      </c>
      <c r="B3642">
        <v>2015</v>
      </c>
      <c r="C3642" s="10">
        <v>41979</v>
      </c>
      <c r="D3642" t="s">
        <v>140</v>
      </c>
      <c r="E3642" t="s">
        <v>91</v>
      </c>
      <c r="F3642">
        <v>4</v>
      </c>
      <c r="G3642">
        <v>3</v>
      </c>
      <c r="H3642" t="s">
        <v>332</v>
      </c>
      <c r="I3642" t="s">
        <v>333</v>
      </c>
      <c r="J3642">
        <v>10006480186</v>
      </c>
      <c r="K3642" s="19">
        <v>23.4</v>
      </c>
    </row>
    <row r="3643" spans="1:11" hidden="1" x14ac:dyDescent="0.35">
      <c r="A3643" t="s">
        <v>288</v>
      </c>
      <c r="B3643">
        <v>2015</v>
      </c>
      <c r="C3643" s="10">
        <v>41979</v>
      </c>
      <c r="D3643" t="s">
        <v>140</v>
      </c>
      <c r="E3643" t="s">
        <v>91</v>
      </c>
      <c r="F3643">
        <v>4</v>
      </c>
      <c r="G3643">
        <v>4</v>
      </c>
      <c r="H3643" t="s">
        <v>103</v>
      </c>
      <c r="I3643" t="s">
        <v>104</v>
      </c>
      <c r="J3643">
        <v>10009010876</v>
      </c>
      <c r="K3643" s="19">
        <v>20.8</v>
      </c>
    </row>
    <row r="3644" spans="1:11" hidden="1" x14ac:dyDescent="0.35">
      <c r="A3644" t="s">
        <v>288</v>
      </c>
      <c r="B3644">
        <v>2015</v>
      </c>
      <c r="C3644" s="10">
        <v>41979</v>
      </c>
      <c r="D3644" t="s">
        <v>140</v>
      </c>
      <c r="E3644" t="s">
        <v>91</v>
      </c>
      <c r="F3644">
        <v>4</v>
      </c>
      <c r="G3644">
        <v>5</v>
      </c>
      <c r="H3644" t="s">
        <v>183</v>
      </c>
      <c r="I3644" t="s">
        <v>33</v>
      </c>
      <c r="J3644">
        <v>10007212639</v>
      </c>
      <c r="K3644" s="19">
        <v>23.4</v>
      </c>
    </row>
    <row r="3645" spans="1:11" hidden="1" x14ac:dyDescent="0.35">
      <c r="A3645" t="s">
        <v>288</v>
      </c>
      <c r="B3645">
        <v>2015</v>
      </c>
      <c r="C3645" s="10">
        <v>41979</v>
      </c>
      <c r="D3645" t="s">
        <v>140</v>
      </c>
      <c r="E3645" t="s">
        <v>91</v>
      </c>
      <c r="F3645">
        <v>5</v>
      </c>
      <c r="G3645">
        <v>1</v>
      </c>
      <c r="H3645" t="s">
        <v>340</v>
      </c>
      <c r="I3645" t="s">
        <v>142</v>
      </c>
      <c r="J3645">
        <v>10004633247</v>
      </c>
      <c r="K3645" s="19">
        <v>26.7</v>
      </c>
    </row>
    <row r="3646" spans="1:11" hidden="1" x14ac:dyDescent="0.35">
      <c r="A3646" t="s">
        <v>288</v>
      </c>
      <c r="B3646">
        <v>2015</v>
      </c>
      <c r="C3646" s="10">
        <v>41979</v>
      </c>
      <c r="D3646" t="s">
        <v>140</v>
      </c>
      <c r="E3646" t="s">
        <v>91</v>
      </c>
      <c r="F3646">
        <v>5</v>
      </c>
      <c r="G3646">
        <v>2</v>
      </c>
      <c r="H3646" t="s">
        <v>283</v>
      </c>
      <c r="I3646" t="s">
        <v>284</v>
      </c>
      <c r="J3646">
        <v>10006319633</v>
      </c>
      <c r="K3646" s="19">
        <v>25</v>
      </c>
    </row>
    <row r="3647" spans="1:11" hidden="1" x14ac:dyDescent="0.35">
      <c r="A3647" t="s">
        <v>288</v>
      </c>
      <c r="B3647">
        <v>2015</v>
      </c>
      <c r="C3647" s="10">
        <v>41979</v>
      </c>
      <c r="D3647" t="s">
        <v>140</v>
      </c>
      <c r="E3647" t="s">
        <v>91</v>
      </c>
      <c r="F3647">
        <v>5</v>
      </c>
      <c r="G3647">
        <v>3</v>
      </c>
      <c r="H3647" t="s">
        <v>286</v>
      </c>
      <c r="I3647" t="s">
        <v>102</v>
      </c>
      <c r="J3647">
        <v>10007811817</v>
      </c>
      <c r="K3647" s="19">
        <v>20.9</v>
      </c>
    </row>
    <row r="3648" spans="1:11" hidden="1" x14ac:dyDescent="0.35">
      <c r="A3648" t="s">
        <v>288</v>
      </c>
      <c r="B3648">
        <v>2015</v>
      </c>
      <c r="C3648" s="10">
        <v>41979</v>
      </c>
      <c r="D3648" t="s">
        <v>140</v>
      </c>
      <c r="E3648" t="s">
        <v>91</v>
      </c>
      <c r="F3648">
        <v>5</v>
      </c>
      <c r="G3648">
        <v>4</v>
      </c>
      <c r="H3648" t="s">
        <v>324</v>
      </c>
      <c r="I3648" t="s">
        <v>325</v>
      </c>
      <c r="J3648">
        <v>10007828082</v>
      </c>
      <c r="K3648" s="19">
        <v>21</v>
      </c>
    </row>
    <row r="3649" spans="1:11" hidden="1" x14ac:dyDescent="0.35">
      <c r="A3649" t="s">
        <v>288</v>
      </c>
      <c r="B3649">
        <v>2015</v>
      </c>
      <c r="C3649" s="10">
        <v>41979</v>
      </c>
      <c r="D3649" t="s">
        <v>140</v>
      </c>
      <c r="E3649" t="s">
        <v>91</v>
      </c>
      <c r="F3649">
        <v>5</v>
      </c>
      <c r="G3649">
        <v>5</v>
      </c>
      <c r="H3649" t="s">
        <v>350</v>
      </c>
      <c r="I3649" t="s">
        <v>224</v>
      </c>
      <c r="J3649">
        <v>10007165755</v>
      </c>
      <c r="K3649" s="19">
        <v>24.9</v>
      </c>
    </row>
    <row r="3650" spans="1:11" hidden="1" x14ac:dyDescent="0.35">
      <c r="A3650" t="s">
        <v>288</v>
      </c>
      <c r="B3650">
        <v>2015</v>
      </c>
      <c r="C3650" s="10">
        <v>41979</v>
      </c>
      <c r="D3650" t="s">
        <v>140</v>
      </c>
      <c r="E3650" t="s">
        <v>91</v>
      </c>
      <c r="F3650">
        <v>5</v>
      </c>
      <c r="G3650">
        <v>6</v>
      </c>
      <c r="H3650" t="s">
        <v>287</v>
      </c>
      <c r="I3650" t="s">
        <v>31</v>
      </c>
      <c r="J3650">
        <v>10003349716</v>
      </c>
      <c r="K3650" s="19">
        <v>29.6</v>
      </c>
    </row>
    <row r="3651" spans="1:11" hidden="1" x14ac:dyDescent="0.35">
      <c r="A3651" t="s">
        <v>288</v>
      </c>
      <c r="B3651">
        <v>2015</v>
      </c>
      <c r="C3651" s="10">
        <v>41979</v>
      </c>
      <c r="D3651" t="s">
        <v>140</v>
      </c>
      <c r="E3651" t="s">
        <v>91</v>
      </c>
      <c r="F3651">
        <v>6</v>
      </c>
      <c r="G3651">
        <v>1</v>
      </c>
      <c r="H3651" t="s">
        <v>218</v>
      </c>
      <c r="I3651" t="s">
        <v>46</v>
      </c>
      <c r="J3651">
        <v>10006902239</v>
      </c>
      <c r="K3651" s="19">
        <v>23.4</v>
      </c>
    </row>
    <row r="3652" spans="1:11" hidden="1" x14ac:dyDescent="0.35">
      <c r="A3652" t="s">
        <v>288</v>
      </c>
      <c r="B3652">
        <v>2015</v>
      </c>
      <c r="C3652" s="10">
        <v>41979</v>
      </c>
      <c r="D3652" t="s">
        <v>140</v>
      </c>
      <c r="E3652" t="s">
        <v>91</v>
      </c>
      <c r="F3652">
        <v>6</v>
      </c>
      <c r="G3652">
        <v>2</v>
      </c>
      <c r="H3652" t="s">
        <v>330</v>
      </c>
      <c r="I3652" t="s">
        <v>178</v>
      </c>
      <c r="J3652">
        <v>10007782616</v>
      </c>
      <c r="K3652" s="19">
        <v>21.3</v>
      </c>
    </row>
    <row r="3653" spans="1:11" hidden="1" x14ac:dyDescent="0.35">
      <c r="A3653" t="s">
        <v>288</v>
      </c>
      <c r="B3653">
        <v>2015</v>
      </c>
      <c r="C3653" s="10">
        <v>41979</v>
      </c>
      <c r="D3653" t="s">
        <v>140</v>
      </c>
      <c r="E3653" t="s">
        <v>91</v>
      </c>
      <c r="F3653">
        <v>6</v>
      </c>
      <c r="G3653">
        <v>3</v>
      </c>
      <c r="H3653" t="s">
        <v>143</v>
      </c>
      <c r="I3653" t="s">
        <v>95</v>
      </c>
      <c r="J3653">
        <v>10009181234</v>
      </c>
      <c r="K3653" s="19">
        <v>19.7</v>
      </c>
    </row>
    <row r="3654" spans="1:11" hidden="1" x14ac:dyDescent="0.35">
      <c r="A3654" t="s">
        <v>288</v>
      </c>
      <c r="B3654">
        <v>2015</v>
      </c>
      <c r="C3654" s="10">
        <v>41979</v>
      </c>
      <c r="D3654" t="s">
        <v>140</v>
      </c>
      <c r="E3654" t="s">
        <v>91</v>
      </c>
      <c r="F3654">
        <v>6</v>
      </c>
      <c r="G3654">
        <v>4</v>
      </c>
      <c r="H3654" t="s">
        <v>192</v>
      </c>
      <c r="I3654" t="s">
        <v>113</v>
      </c>
      <c r="J3654">
        <v>10004599194</v>
      </c>
      <c r="K3654" s="19">
        <v>26.7</v>
      </c>
    </row>
    <row r="3655" spans="1:11" hidden="1" x14ac:dyDescent="0.35">
      <c r="A3655" t="s">
        <v>288</v>
      </c>
      <c r="B3655">
        <v>2015</v>
      </c>
      <c r="C3655" s="10">
        <v>41979</v>
      </c>
      <c r="D3655" t="s">
        <v>140</v>
      </c>
      <c r="E3655" t="s">
        <v>91</v>
      </c>
      <c r="F3655">
        <v>6</v>
      </c>
      <c r="G3655">
        <v>5</v>
      </c>
      <c r="H3655" t="s">
        <v>379</v>
      </c>
      <c r="I3655" t="s">
        <v>198</v>
      </c>
      <c r="J3655">
        <v>10005509883</v>
      </c>
      <c r="K3655" s="19">
        <v>25</v>
      </c>
    </row>
    <row r="3656" spans="1:11" hidden="1" x14ac:dyDescent="0.35">
      <c r="A3656" t="s">
        <v>288</v>
      </c>
      <c r="B3656">
        <v>2015</v>
      </c>
      <c r="C3656" s="10">
        <v>41979</v>
      </c>
      <c r="D3656" t="s">
        <v>140</v>
      </c>
      <c r="E3656" t="s">
        <v>91</v>
      </c>
      <c r="F3656">
        <v>6</v>
      </c>
      <c r="G3656">
        <v>6</v>
      </c>
      <c r="H3656" t="s">
        <v>195</v>
      </c>
      <c r="I3656" t="s">
        <v>31</v>
      </c>
      <c r="J3656">
        <v>10005964470</v>
      </c>
      <c r="K3656" s="19">
        <v>25.7</v>
      </c>
    </row>
    <row r="3657" spans="1:11" hidden="1" x14ac:dyDescent="0.35">
      <c r="A3657" t="s">
        <v>288</v>
      </c>
      <c r="B3657">
        <v>2015</v>
      </c>
      <c r="C3657" s="10">
        <v>41979</v>
      </c>
      <c r="D3657" t="s">
        <v>140</v>
      </c>
      <c r="E3657" t="s">
        <v>117</v>
      </c>
      <c r="F3657">
        <v>1</v>
      </c>
      <c r="G3657">
        <v>1</v>
      </c>
      <c r="H3657" t="s">
        <v>234</v>
      </c>
      <c r="I3657" t="s">
        <v>25</v>
      </c>
      <c r="J3657">
        <v>10006073493</v>
      </c>
      <c r="K3657" s="19">
        <v>25</v>
      </c>
    </row>
    <row r="3658" spans="1:11" hidden="1" x14ac:dyDescent="0.35">
      <c r="A3658" t="s">
        <v>288</v>
      </c>
      <c r="B3658">
        <v>2015</v>
      </c>
      <c r="C3658" s="10">
        <v>41979</v>
      </c>
      <c r="D3658" t="s">
        <v>140</v>
      </c>
      <c r="E3658" t="s">
        <v>117</v>
      </c>
      <c r="F3658">
        <v>1</v>
      </c>
      <c r="G3658">
        <v>2</v>
      </c>
      <c r="H3658" t="s">
        <v>350</v>
      </c>
      <c r="I3658" t="s">
        <v>224</v>
      </c>
      <c r="J3658">
        <v>10007165755</v>
      </c>
      <c r="K3658" s="19">
        <v>24.9</v>
      </c>
    </row>
    <row r="3659" spans="1:11" hidden="1" x14ac:dyDescent="0.35">
      <c r="A3659" t="s">
        <v>288</v>
      </c>
      <c r="B3659">
        <v>2015</v>
      </c>
      <c r="C3659" s="10">
        <v>41979</v>
      </c>
      <c r="D3659" t="s">
        <v>140</v>
      </c>
      <c r="E3659" t="s">
        <v>117</v>
      </c>
      <c r="F3659">
        <v>1</v>
      </c>
      <c r="G3659">
        <v>3</v>
      </c>
      <c r="H3659" t="s">
        <v>374</v>
      </c>
      <c r="I3659" t="s">
        <v>375</v>
      </c>
      <c r="J3659">
        <v>10004613039</v>
      </c>
      <c r="K3659" s="19">
        <v>26</v>
      </c>
    </row>
    <row r="3660" spans="1:11" hidden="1" x14ac:dyDescent="0.35">
      <c r="A3660" t="s">
        <v>288</v>
      </c>
      <c r="B3660">
        <v>2015</v>
      </c>
      <c r="C3660" s="10">
        <v>41979</v>
      </c>
      <c r="D3660" t="s">
        <v>140</v>
      </c>
      <c r="E3660" t="s">
        <v>117</v>
      </c>
      <c r="F3660">
        <v>1</v>
      </c>
      <c r="G3660">
        <v>4</v>
      </c>
      <c r="H3660" t="s">
        <v>143</v>
      </c>
      <c r="I3660" t="s">
        <v>95</v>
      </c>
      <c r="J3660">
        <v>10009181234</v>
      </c>
      <c r="K3660" s="19">
        <v>19.7</v>
      </c>
    </row>
    <row r="3661" spans="1:11" hidden="1" x14ac:dyDescent="0.35">
      <c r="A3661" t="s">
        <v>288</v>
      </c>
      <c r="B3661">
        <v>2015</v>
      </c>
      <c r="C3661" s="10">
        <v>41979</v>
      </c>
      <c r="D3661" t="s">
        <v>140</v>
      </c>
      <c r="E3661" t="s">
        <v>117</v>
      </c>
      <c r="F3661">
        <v>2</v>
      </c>
      <c r="G3661">
        <v>1</v>
      </c>
      <c r="H3661" t="s">
        <v>220</v>
      </c>
      <c r="I3661" t="s">
        <v>35</v>
      </c>
      <c r="J3661">
        <v>10005782695</v>
      </c>
      <c r="K3661" s="19">
        <v>25.4</v>
      </c>
    </row>
    <row r="3662" spans="1:11" hidden="1" x14ac:dyDescent="0.35">
      <c r="A3662" t="s">
        <v>288</v>
      </c>
      <c r="B3662">
        <v>2015</v>
      </c>
      <c r="C3662" s="10">
        <v>41979</v>
      </c>
      <c r="D3662" t="s">
        <v>140</v>
      </c>
      <c r="E3662" t="s">
        <v>117</v>
      </c>
      <c r="F3662">
        <v>2</v>
      </c>
      <c r="G3662">
        <v>2</v>
      </c>
      <c r="H3662" t="s">
        <v>286</v>
      </c>
      <c r="I3662" t="s">
        <v>102</v>
      </c>
      <c r="J3662">
        <v>10007811817</v>
      </c>
      <c r="K3662" s="19">
        <v>20.9</v>
      </c>
    </row>
    <row r="3663" spans="1:11" hidden="1" x14ac:dyDescent="0.35">
      <c r="A3663" t="s">
        <v>288</v>
      </c>
      <c r="B3663">
        <v>2015</v>
      </c>
      <c r="C3663" s="10">
        <v>41979</v>
      </c>
      <c r="D3663" t="s">
        <v>140</v>
      </c>
      <c r="E3663" t="s">
        <v>117</v>
      </c>
      <c r="F3663">
        <v>2</v>
      </c>
      <c r="G3663">
        <v>3</v>
      </c>
      <c r="H3663" t="s">
        <v>54</v>
      </c>
      <c r="I3663" t="s">
        <v>42</v>
      </c>
      <c r="J3663">
        <v>10004612534</v>
      </c>
      <c r="K3663" s="19">
        <v>27.5</v>
      </c>
    </row>
    <row r="3664" spans="1:11" hidden="1" x14ac:dyDescent="0.35">
      <c r="A3664" t="s">
        <v>288</v>
      </c>
      <c r="B3664">
        <v>2015</v>
      </c>
      <c r="C3664" s="10">
        <v>41979</v>
      </c>
      <c r="D3664" t="s">
        <v>140</v>
      </c>
      <c r="E3664" t="s">
        <v>117</v>
      </c>
      <c r="F3664">
        <v>2</v>
      </c>
      <c r="G3664">
        <v>4</v>
      </c>
      <c r="H3664" t="s">
        <v>379</v>
      </c>
      <c r="I3664" t="s">
        <v>198</v>
      </c>
      <c r="J3664">
        <v>10005509883</v>
      </c>
      <c r="K3664" s="19">
        <v>25</v>
      </c>
    </row>
    <row r="3665" spans="1:11" hidden="1" x14ac:dyDescent="0.35">
      <c r="A3665" t="s">
        <v>288</v>
      </c>
      <c r="B3665">
        <v>2015</v>
      </c>
      <c r="C3665" s="10">
        <v>41979</v>
      </c>
      <c r="D3665" t="s">
        <v>140</v>
      </c>
      <c r="E3665" t="s">
        <v>117</v>
      </c>
      <c r="F3665">
        <v>3</v>
      </c>
      <c r="G3665">
        <v>1</v>
      </c>
      <c r="H3665" t="s">
        <v>195</v>
      </c>
      <c r="I3665" t="s">
        <v>31</v>
      </c>
      <c r="J3665">
        <v>10005964470</v>
      </c>
      <c r="K3665" s="19">
        <v>25.7</v>
      </c>
    </row>
    <row r="3666" spans="1:11" hidden="1" x14ac:dyDescent="0.35">
      <c r="A3666" t="s">
        <v>288</v>
      </c>
      <c r="B3666">
        <v>2015</v>
      </c>
      <c r="C3666" s="10">
        <v>41979</v>
      </c>
      <c r="D3666" t="s">
        <v>140</v>
      </c>
      <c r="E3666" t="s">
        <v>117</v>
      </c>
      <c r="F3666">
        <v>3</v>
      </c>
      <c r="G3666">
        <v>2</v>
      </c>
      <c r="H3666" t="s">
        <v>378</v>
      </c>
      <c r="I3666" t="s">
        <v>355</v>
      </c>
      <c r="J3666">
        <v>10006382984</v>
      </c>
      <c r="K3666" s="19"/>
    </row>
    <row r="3667" spans="1:11" hidden="1" x14ac:dyDescent="0.35">
      <c r="A3667" t="s">
        <v>288</v>
      </c>
      <c r="B3667">
        <v>2015</v>
      </c>
      <c r="C3667" s="10">
        <v>41979</v>
      </c>
      <c r="D3667" t="s">
        <v>140</v>
      </c>
      <c r="E3667" t="s">
        <v>117</v>
      </c>
      <c r="F3667">
        <v>3</v>
      </c>
      <c r="G3667">
        <v>3</v>
      </c>
      <c r="H3667" t="s">
        <v>332</v>
      </c>
      <c r="I3667" t="s">
        <v>333</v>
      </c>
      <c r="J3667">
        <v>10006480186</v>
      </c>
      <c r="K3667" s="19">
        <v>23.4</v>
      </c>
    </row>
    <row r="3668" spans="1:11" hidden="1" x14ac:dyDescent="0.35">
      <c r="A3668" t="s">
        <v>288</v>
      </c>
      <c r="B3668">
        <v>2015</v>
      </c>
      <c r="C3668" s="10">
        <v>41979</v>
      </c>
      <c r="D3668" t="s">
        <v>140</v>
      </c>
      <c r="E3668" t="s">
        <v>117</v>
      </c>
      <c r="F3668">
        <v>3</v>
      </c>
      <c r="G3668">
        <v>4</v>
      </c>
      <c r="H3668" t="s">
        <v>324</v>
      </c>
      <c r="I3668" t="s">
        <v>325</v>
      </c>
      <c r="J3668">
        <v>10007828082</v>
      </c>
      <c r="K3668" s="19">
        <v>21</v>
      </c>
    </row>
    <row r="3669" spans="1:11" hidden="1" x14ac:dyDescent="0.35">
      <c r="A3669" t="s">
        <v>288</v>
      </c>
      <c r="B3669">
        <v>2015</v>
      </c>
      <c r="C3669" s="10">
        <v>41979</v>
      </c>
      <c r="D3669" t="s">
        <v>140</v>
      </c>
      <c r="E3669" t="s">
        <v>117</v>
      </c>
      <c r="F3669">
        <v>4</v>
      </c>
      <c r="G3669">
        <v>1</v>
      </c>
      <c r="H3669" t="s">
        <v>192</v>
      </c>
      <c r="I3669" t="s">
        <v>113</v>
      </c>
      <c r="J3669">
        <v>10004599194</v>
      </c>
      <c r="K3669" s="19">
        <v>26.7</v>
      </c>
    </row>
    <row r="3670" spans="1:11" hidden="1" x14ac:dyDescent="0.35">
      <c r="A3670" t="s">
        <v>288</v>
      </c>
      <c r="B3670">
        <v>2015</v>
      </c>
      <c r="C3670" s="10">
        <v>41979</v>
      </c>
      <c r="D3670" t="s">
        <v>140</v>
      </c>
      <c r="E3670" t="s">
        <v>117</v>
      </c>
      <c r="F3670">
        <v>4</v>
      </c>
      <c r="G3670">
        <v>2</v>
      </c>
      <c r="H3670" t="s">
        <v>210</v>
      </c>
      <c r="I3670" t="s">
        <v>188</v>
      </c>
      <c r="J3670">
        <v>10009049979</v>
      </c>
      <c r="K3670" s="19">
        <v>19.7</v>
      </c>
    </row>
    <row r="3671" spans="1:11" hidden="1" x14ac:dyDescent="0.35">
      <c r="A3671" t="s">
        <v>288</v>
      </c>
      <c r="B3671">
        <v>2015</v>
      </c>
      <c r="C3671" s="10">
        <v>41979</v>
      </c>
      <c r="D3671" t="s">
        <v>140</v>
      </c>
      <c r="E3671" t="s">
        <v>117</v>
      </c>
      <c r="F3671">
        <v>4</v>
      </c>
      <c r="G3671">
        <v>3</v>
      </c>
      <c r="H3671" t="s">
        <v>294</v>
      </c>
      <c r="I3671" t="s">
        <v>27</v>
      </c>
      <c r="J3671">
        <v>10003011125</v>
      </c>
      <c r="K3671" s="19">
        <v>30.1</v>
      </c>
    </row>
    <row r="3672" spans="1:11" hidden="1" x14ac:dyDescent="0.35">
      <c r="A3672" t="s">
        <v>288</v>
      </c>
      <c r="B3672">
        <v>2015</v>
      </c>
      <c r="C3672" s="10">
        <v>41979</v>
      </c>
      <c r="D3672" t="s">
        <v>140</v>
      </c>
      <c r="E3672" t="s">
        <v>117</v>
      </c>
      <c r="F3672">
        <v>4</v>
      </c>
      <c r="G3672">
        <v>4</v>
      </c>
      <c r="H3672" t="s">
        <v>153</v>
      </c>
      <c r="I3672" t="s">
        <v>154</v>
      </c>
      <c r="J3672">
        <v>10004717719</v>
      </c>
      <c r="K3672" s="19">
        <v>26</v>
      </c>
    </row>
    <row r="3673" spans="1:11" hidden="1" x14ac:dyDescent="0.35">
      <c r="A3673" t="s">
        <v>288</v>
      </c>
      <c r="B3673">
        <v>2015</v>
      </c>
      <c r="C3673" s="10">
        <v>41979</v>
      </c>
      <c r="D3673" t="s">
        <v>140</v>
      </c>
      <c r="E3673" t="s">
        <v>117</v>
      </c>
      <c r="F3673">
        <v>5</v>
      </c>
      <c r="G3673">
        <v>1</v>
      </c>
      <c r="H3673" t="s">
        <v>345</v>
      </c>
      <c r="I3673" t="s">
        <v>346</v>
      </c>
      <c r="J3673">
        <v>10007500407</v>
      </c>
      <c r="K3673" s="19">
        <v>21.4</v>
      </c>
    </row>
    <row r="3674" spans="1:11" hidden="1" x14ac:dyDescent="0.35">
      <c r="A3674" t="s">
        <v>288</v>
      </c>
      <c r="B3674">
        <v>2015</v>
      </c>
      <c r="C3674" s="10">
        <v>41979</v>
      </c>
      <c r="D3674" t="s">
        <v>140</v>
      </c>
      <c r="E3674" t="s">
        <v>117</v>
      </c>
      <c r="F3674">
        <v>5</v>
      </c>
      <c r="G3674">
        <v>2</v>
      </c>
      <c r="H3674" t="s">
        <v>283</v>
      </c>
      <c r="I3674" t="s">
        <v>284</v>
      </c>
      <c r="J3674">
        <v>10006319633</v>
      </c>
      <c r="K3674" s="19">
        <v>25</v>
      </c>
    </row>
    <row r="3675" spans="1:11" hidden="1" x14ac:dyDescent="0.35">
      <c r="A3675" t="s">
        <v>288</v>
      </c>
      <c r="B3675">
        <v>2015</v>
      </c>
      <c r="C3675" s="10">
        <v>41979</v>
      </c>
      <c r="D3675" t="s">
        <v>140</v>
      </c>
      <c r="E3675" t="s">
        <v>117</v>
      </c>
      <c r="F3675">
        <v>5</v>
      </c>
      <c r="G3675">
        <v>3</v>
      </c>
      <c r="H3675" t="s">
        <v>93</v>
      </c>
      <c r="I3675" t="s">
        <v>52</v>
      </c>
      <c r="J3675">
        <v>10009150215</v>
      </c>
      <c r="K3675" s="19">
        <v>19</v>
      </c>
    </row>
    <row r="3676" spans="1:11" hidden="1" x14ac:dyDescent="0.35">
      <c r="A3676" t="s">
        <v>288</v>
      </c>
      <c r="B3676">
        <v>2015</v>
      </c>
      <c r="C3676" s="10">
        <v>41979</v>
      </c>
      <c r="D3676" t="s">
        <v>140</v>
      </c>
      <c r="E3676" t="s">
        <v>117</v>
      </c>
      <c r="F3676">
        <v>5</v>
      </c>
      <c r="G3676">
        <v>4</v>
      </c>
      <c r="H3676" t="s">
        <v>183</v>
      </c>
      <c r="I3676" t="s">
        <v>33</v>
      </c>
      <c r="J3676">
        <v>10007212639</v>
      </c>
      <c r="K3676" s="19">
        <v>23.4</v>
      </c>
    </row>
    <row r="3677" spans="1:11" hidden="1" x14ac:dyDescent="0.35">
      <c r="A3677" t="s">
        <v>288</v>
      </c>
      <c r="B3677">
        <v>2015</v>
      </c>
      <c r="C3677" s="10">
        <v>41979</v>
      </c>
      <c r="D3677" t="s">
        <v>140</v>
      </c>
      <c r="E3677" t="s">
        <v>117</v>
      </c>
      <c r="F3677">
        <v>6</v>
      </c>
      <c r="G3677">
        <v>1</v>
      </c>
      <c r="H3677" t="s">
        <v>287</v>
      </c>
      <c r="I3677" t="s">
        <v>31</v>
      </c>
      <c r="J3677">
        <v>10003349716</v>
      </c>
      <c r="K3677" s="19">
        <v>29.6</v>
      </c>
    </row>
    <row r="3678" spans="1:11" hidden="1" x14ac:dyDescent="0.35">
      <c r="A3678" t="s">
        <v>288</v>
      </c>
      <c r="B3678">
        <v>2015</v>
      </c>
      <c r="C3678" s="10">
        <v>41979</v>
      </c>
      <c r="D3678" t="s">
        <v>140</v>
      </c>
      <c r="E3678" t="s">
        <v>117</v>
      </c>
      <c r="F3678">
        <v>6</v>
      </c>
      <c r="G3678">
        <v>2</v>
      </c>
      <c r="H3678" t="s">
        <v>103</v>
      </c>
      <c r="I3678" t="s">
        <v>104</v>
      </c>
      <c r="J3678">
        <v>10009010876</v>
      </c>
      <c r="K3678" s="19">
        <v>20.8</v>
      </c>
    </row>
    <row r="3679" spans="1:11" hidden="1" x14ac:dyDescent="0.35">
      <c r="A3679" t="s">
        <v>288</v>
      </c>
      <c r="B3679">
        <v>2015</v>
      </c>
      <c r="C3679" s="10">
        <v>41979</v>
      </c>
      <c r="D3679" t="s">
        <v>140</v>
      </c>
      <c r="E3679" t="s">
        <v>117</v>
      </c>
      <c r="F3679">
        <v>6</v>
      </c>
      <c r="G3679">
        <v>3</v>
      </c>
      <c r="H3679" t="s">
        <v>201</v>
      </c>
      <c r="I3679" t="s">
        <v>39</v>
      </c>
      <c r="J3679">
        <v>10007947011</v>
      </c>
      <c r="K3679" s="19">
        <v>20.100000000000001</v>
      </c>
    </row>
    <row r="3680" spans="1:11" hidden="1" x14ac:dyDescent="0.35">
      <c r="A3680" t="s">
        <v>288</v>
      </c>
      <c r="B3680">
        <v>2015</v>
      </c>
      <c r="C3680" s="10">
        <v>41979</v>
      </c>
      <c r="D3680" t="s">
        <v>140</v>
      </c>
      <c r="E3680" t="s">
        <v>117</v>
      </c>
      <c r="F3680">
        <v>6</v>
      </c>
      <c r="G3680">
        <v>4</v>
      </c>
      <c r="H3680" t="s">
        <v>197</v>
      </c>
      <c r="I3680" t="s">
        <v>198</v>
      </c>
      <c r="J3680">
        <v>10003100142</v>
      </c>
      <c r="K3680" s="19">
        <v>28.7</v>
      </c>
    </row>
    <row r="3681" spans="1:11" hidden="1" x14ac:dyDescent="0.35">
      <c r="A3681" t="s">
        <v>288</v>
      </c>
      <c r="B3681">
        <v>2015</v>
      </c>
      <c r="C3681" s="10">
        <v>41979</v>
      </c>
      <c r="D3681" t="s">
        <v>140</v>
      </c>
      <c r="E3681" t="s">
        <v>117</v>
      </c>
      <c r="F3681">
        <v>6</v>
      </c>
      <c r="G3681">
        <v>5</v>
      </c>
      <c r="H3681" t="s">
        <v>330</v>
      </c>
      <c r="I3681" t="s">
        <v>178</v>
      </c>
      <c r="J3681">
        <v>10007782616</v>
      </c>
      <c r="K3681" s="19">
        <v>21.3</v>
      </c>
    </row>
    <row r="3682" spans="1:11" hidden="1" x14ac:dyDescent="0.35">
      <c r="A3682" t="s">
        <v>288</v>
      </c>
      <c r="B3682">
        <v>2015</v>
      </c>
      <c r="C3682" s="10">
        <v>41979</v>
      </c>
      <c r="D3682" t="s">
        <v>140</v>
      </c>
      <c r="E3682" t="s">
        <v>119</v>
      </c>
      <c r="F3682">
        <v>1</v>
      </c>
      <c r="G3682">
        <v>1</v>
      </c>
      <c r="H3682" t="s">
        <v>340</v>
      </c>
      <c r="I3682" t="s">
        <v>142</v>
      </c>
      <c r="J3682">
        <v>10004633247</v>
      </c>
      <c r="K3682" s="19">
        <v>26.7</v>
      </c>
    </row>
    <row r="3683" spans="1:11" hidden="1" x14ac:dyDescent="0.35">
      <c r="A3683" t="s">
        <v>288</v>
      </c>
      <c r="B3683">
        <v>2015</v>
      </c>
      <c r="C3683" s="10">
        <v>41979</v>
      </c>
      <c r="D3683" t="s">
        <v>140</v>
      </c>
      <c r="E3683" t="s">
        <v>119</v>
      </c>
      <c r="F3683">
        <v>1</v>
      </c>
      <c r="G3683">
        <v>2</v>
      </c>
      <c r="H3683" t="s">
        <v>287</v>
      </c>
      <c r="I3683" t="s">
        <v>31</v>
      </c>
      <c r="J3683">
        <v>10003349716</v>
      </c>
      <c r="K3683" s="19">
        <v>29.6</v>
      </c>
    </row>
    <row r="3684" spans="1:11" hidden="1" x14ac:dyDescent="0.35">
      <c r="A3684" t="s">
        <v>288</v>
      </c>
      <c r="B3684">
        <v>2015</v>
      </c>
      <c r="C3684" s="10">
        <v>41979</v>
      </c>
      <c r="D3684" t="s">
        <v>140</v>
      </c>
      <c r="E3684" t="s">
        <v>119</v>
      </c>
      <c r="F3684">
        <v>1</v>
      </c>
      <c r="G3684">
        <v>3</v>
      </c>
      <c r="H3684" t="s">
        <v>196</v>
      </c>
      <c r="I3684" t="s">
        <v>52</v>
      </c>
      <c r="J3684">
        <v>10004868370</v>
      </c>
      <c r="K3684" s="19">
        <v>26.9</v>
      </c>
    </row>
    <row r="3685" spans="1:11" hidden="1" x14ac:dyDescent="0.35">
      <c r="A3685" t="s">
        <v>288</v>
      </c>
      <c r="B3685">
        <v>2015</v>
      </c>
      <c r="C3685" s="10">
        <v>41979</v>
      </c>
      <c r="D3685" t="s">
        <v>140</v>
      </c>
      <c r="E3685" t="s">
        <v>119</v>
      </c>
      <c r="F3685">
        <v>1</v>
      </c>
      <c r="G3685">
        <v>4</v>
      </c>
      <c r="H3685" t="s">
        <v>220</v>
      </c>
      <c r="I3685" t="s">
        <v>35</v>
      </c>
      <c r="J3685">
        <v>10005782695</v>
      </c>
      <c r="K3685" s="19">
        <v>25.4</v>
      </c>
    </row>
    <row r="3686" spans="1:11" hidden="1" x14ac:dyDescent="0.35">
      <c r="A3686" t="s">
        <v>288</v>
      </c>
      <c r="B3686">
        <v>2015</v>
      </c>
      <c r="C3686" s="10">
        <v>41979</v>
      </c>
      <c r="D3686" t="s">
        <v>140</v>
      </c>
      <c r="E3686" t="s">
        <v>119</v>
      </c>
      <c r="F3686">
        <v>1</v>
      </c>
      <c r="G3686">
        <v>5</v>
      </c>
      <c r="H3686" t="s">
        <v>327</v>
      </c>
      <c r="I3686" t="s">
        <v>198</v>
      </c>
      <c r="J3686">
        <v>10007271546</v>
      </c>
      <c r="K3686" s="19">
        <v>21.7</v>
      </c>
    </row>
    <row r="3687" spans="1:11" hidden="1" x14ac:dyDescent="0.35">
      <c r="A3687" t="s">
        <v>288</v>
      </c>
      <c r="B3687">
        <v>2015</v>
      </c>
      <c r="C3687" s="10">
        <v>41979</v>
      </c>
      <c r="D3687" t="s">
        <v>140</v>
      </c>
      <c r="E3687" t="s">
        <v>119</v>
      </c>
      <c r="F3687">
        <v>1</v>
      </c>
      <c r="G3687">
        <v>6</v>
      </c>
      <c r="H3687" t="s">
        <v>195</v>
      </c>
      <c r="I3687" t="s">
        <v>31</v>
      </c>
      <c r="J3687">
        <v>10005964470</v>
      </c>
      <c r="K3687" s="19">
        <v>25.7</v>
      </c>
    </row>
    <row r="3688" spans="1:11" hidden="1" x14ac:dyDescent="0.35">
      <c r="A3688" t="s">
        <v>288</v>
      </c>
      <c r="B3688">
        <v>2015</v>
      </c>
      <c r="C3688" s="10">
        <v>41979</v>
      </c>
      <c r="D3688" t="s">
        <v>140</v>
      </c>
      <c r="E3688" t="s">
        <v>119</v>
      </c>
      <c r="F3688">
        <v>2</v>
      </c>
      <c r="G3688">
        <v>1</v>
      </c>
      <c r="H3688" t="s">
        <v>97</v>
      </c>
      <c r="I3688" t="s">
        <v>29</v>
      </c>
      <c r="J3688">
        <v>10048325582</v>
      </c>
      <c r="K3688" s="19">
        <v>22.8</v>
      </c>
    </row>
    <row r="3689" spans="1:11" hidden="1" x14ac:dyDescent="0.35">
      <c r="A3689" t="s">
        <v>288</v>
      </c>
      <c r="B3689">
        <v>2015</v>
      </c>
      <c r="C3689" s="10">
        <v>41979</v>
      </c>
      <c r="D3689" t="s">
        <v>140</v>
      </c>
      <c r="E3689" t="s">
        <v>119</v>
      </c>
      <c r="F3689">
        <v>2</v>
      </c>
      <c r="G3689">
        <v>2</v>
      </c>
      <c r="H3689" t="s">
        <v>314</v>
      </c>
      <c r="I3689" t="s">
        <v>44</v>
      </c>
      <c r="J3689">
        <v>10006904360</v>
      </c>
      <c r="K3689" s="19">
        <v>23.4</v>
      </c>
    </row>
    <row r="3690" spans="1:11" hidden="1" x14ac:dyDescent="0.35">
      <c r="A3690" t="s">
        <v>288</v>
      </c>
      <c r="B3690">
        <v>2015</v>
      </c>
      <c r="C3690" s="10">
        <v>41979</v>
      </c>
      <c r="D3690" t="s">
        <v>140</v>
      </c>
      <c r="E3690" t="s">
        <v>119</v>
      </c>
      <c r="F3690">
        <v>2</v>
      </c>
      <c r="G3690">
        <v>3</v>
      </c>
      <c r="H3690" t="s">
        <v>192</v>
      </c>
      <c r="I3690" t="s">
        <v>113</v>
      </c>
      <c r="J3690">
        <v>10004599194</v>
      </c>
      <c r="K3690" s="19">
        <v>26.7</v>
      </c>
    </row>
    <row r="3691" spans="1:11" hidden="1" x14ac:dyDescent="0.35">
      <c r="A3691" t="s">
        <v>288</v>
      </c>
      <c r="B3691">
        <v>2015</v>
      </c>
      <c r="C3691" s="10">
        <v>41979</v>
      </c>
      <c r="D3691" t="s">
        <v>140</v>
      </c>
      <c r="E3691" t="s">
        <v>119</v>
      </c>
      <c r="F3691">
        <v>2</v>
      </c>
      <c r="G3691">
        <v>4</v>
      </c>
      <c r="H3691" t="s">
        <v>218</v>
      </c>
      <c r="I3691" t="s">
        <v>46</v>
      </c>
      <c r="J3691">
        <v>10006902239</v>
      </c>
      <c r="K3691" s="19">
        <v>23.4</v>
      </c>
    </row>
    <row r="3692" spans="1:11" hidden="1" x14ac:dyDescent="0.35">
      <c r="A3692" t="s">
        <v>288</v>
      </c>
      <c r="B3692">
        <v>2015</v>
      </c>
      <c r="C3692" s="10">
        <v>41979</v>
      </c>
      <c r="D3692" t="s">
        <v>140</v>
      </c>
      <c r="E3692" t="s">
        <v>119</v>
      </c>
      <c r="F3692">
        <v>2</v>
      </c>
      <c r="G3692">
        <v>5</v>
      </c>
      <c r="H3692" t="s">
        <v>234</v>
      </c>
      <c r="I3692" t="s">
        <v>25</v>
      </c>
      <c r="J3692">
        <v>10006073493</v>
      </c>
      <c r="K3692" s="19">
        <v>25</v>
      </c>
    </row>
    <row r="3693" spans="1:11" hidden="1" x14ac:dyDescent="0.35">
      <c r="A3693" t="s">
        <v>288</v>
      </c>
      <c r="B3693">
        <v>2015</v>
      </c>
      <c r="C3693" s="10">
        <v>41979</v>
      </c>
      <c r="D3693" t="s">
        <v>140</v>
      </c>
      <c r="E3693" t="s">
        <v>119</v>
      </c>
      <c r="F3693">
        <v>2</v>
      </c>
      <c r="G3693">
        <v>6</v>
      </c>
      <c r="H3693" t="s">
        <v>345</v>
      </c>
      <c r="I3693" t="s">
        <v>346</v>
      </c>
      <c r="J3693">
        <v>10007500407</v>
      </c>
      <c r="K3693" s="19">
        <v>21.4</v>
      </c>
    </row>
    <row r="3694" spans="1:11" hidden="1" x14ac:dyDescent="0.35">
      <c r="A3694" t="s">
        <v>288</v>
      </c>
      <c r="B3694">
        <v>2015</v>
      </c>
      <c r="C3694" s="10">
        <v>41979</v>
      </c>
      <c r="D3694" t="s">
        <v>140</v>
      </c>
      <c r="E3694" t="s">
        <v>121</v>
      </c>
      <c r="F3694">
        <v>1</v>
      </c>
      <c r="G3694">
        <v>1</v>
      </c>
      <c r="H3694" t="s">
        <v>97</v>
      </c>
      <c r="I3694" t="s">
        <v>29</v>
      </c>
      <c r="J3694">
        <v>10048325582</v>
      </c>
      <c r="K3694" s="19">
        <v>22.8</v>
      </c>
    </row>
    <row r="3695" spans="1:11" hidden="1" x14ac:dyDescent="0.35">
      <c r="A3695" t="s">
        <v>288</v>
      </c>
      <c r="B3695">
        <v>2015</v>
      </c>
      <c r="C3695" s="10">
        <v>41979</v>
      </c>
      <c r="D3695" t="s">
        <v>140</v>
      </c>
      <c r="E3695" t="s">
        <v>121</v>
      </c>
      <c r="F3695">
        <v>1</v>
      </c>
      <c r="G3695">
        <v>2</v>
      </c>
      <c r="H3695" t="s">
        <v>314</v>
      </c>
      <c r="I3695" t="s">
        <v>44</v>
      </c>
      <c r="J3695">
        <v>10006904360</v>
      </c>
      <c r="K3695" s="19">
        <v>23.4</v>
      </c>
    </row>
    <row r="3696" spans="1:11" hidden="1" x14ac:dyDescent="0.35">
      <c r="A3696" t="s">
        <v>288</v>
      </c>
      <c r="B3696">
        <v>2015</v>
      </c>
      <c r="C3696" s="10">
        <v>41979</v>
      </c>
      <c r="D3696" t="s">
        <v>140</v>
      </c>
      <c r="E3696" t="s">
        <v>121</v>
      </c>
      <c r="F3696">
        <v>1</v>
      </c>
      <c r="G3696">
        <v>3</v>
      </c>
      <c r="H3696" t="s">
        <v>340</v>
      </c>
      <c r="I3696" t="s">
        <v>142</v>
      </c>
      <c r="J3696">
        <v>10004633247</v>
      </c>
      <c r="K3696" s="19">
        <v>26.7</v>
      </c>
    </row>
    <row r="3697" spans="1:11" hidden="1" x14ac:dyDescent="0.35">
      <c r="A3697" t="s">
        <v>288</v>
      </c>
      <c r="B3697">
        <v>2015</v>
      </c>
      <c r="C3697" s="10">
        <v>41979</v>
      </c>
      <c r="D3697" t="s">
        <v>140</v>
      </c>
      <c r="E3697" t="s">
        <v>121</v>
      </c>
      <c r="F3697">
        <v>1</v>
      </c>
      <c r="G3697">
        <v>4</v>
      </c>
      <c r="H3697" t="s">
        <v>196</v>
      </c>
      <c r="I3697" t="s">
        <v>52</v>
      </c>
      <c r="J3697">
        <v>10004868370</v>
      </c>
      <c r="K3697" s="19">
        <v>26.9</v>
      </c>
    </row>
    <row r="3698" spans="1:11" hidden="1" x14ac:dyDescent="0.35">
      <c r="A3698" t="s">
        <v>288</v>
      </c>
      <c r="B3698">
        <v>2015</v>
      </c>
      <c r="C3698" s="10">
        <v>41979</v>
      </c>
      <c r="D3698" t="s">
        <v>140</v>
      </c>
      <c r="E3698" t="s">
        <v>121</v>
      </c>
      <c r="F3698">
        <v>1</v>
      </c>
      <c r="G3698">
        <v>5</v>
      </c>
      <c r="H3698" t="s">
        <v>287</v>
      </c>
      <c r="I3698" t="s">
        <v>31</v>
      </c>
      <c r="J3698">
        <v>10003349716</v>
      </c>
      <c r="K3698" s="19">
        <v>29.6</v>
      </c>
    </row>
    <row r="3699" spans="1:11" hidden="1" x14ac:dyDescent="0.35">
      <c r="A3699" t="s">
        <v>288</v>
      </c>
      <c r="B3699">
        <v>2015</v>
      </c>
      <c r="C3699" s="10">
        <v>41979</v>
      </c>
      <c r="D3699" t="s">
        <v>140</v>
      </c>
      <c r="E3699" t="s">
        <v>121</v>
      </c>
      <c r="F3699">
        <v>1</v>
      </c>
      <c r="G3699">
        <v>6</v>
      </c>
      <c r="H3699" t="s">
        <v>192</v>
      </c>
      <c r="I3699" t="s">
        <v>113</v>
      </c>
      <c r="J3699">
        <v>10004599194</v>
      </c>
      <c r="K3699" s="19">
        <v>26.7</v>
      </c>
    </row>
    <row r="3700" spans="1:11" hidden="1" x14ac:dyDescent="0.35">
      <c r="A3700" t="s">
        <v>288</v>
      </c>
      <c r="B3700">
        <v>2015</v>
      </c>
      <c r="C3700" s="10">
        <v>41979</v>
      </c>
      <c r="D3700" t="s">
        <v>140</v>
      </c>
      <c r="E3700" t="s">
        <v>121</v>
      </c>
      <c r="F3700">
        <v>2</v>
      </c>
      <c r="G3700">
        <v>1</v>
      </c>
      <c r="H3700" t="s">
        <v>220</v>
      </c>
      <c r="I3700" t="s">
        <v>35</v>
      </c>
      <c r="J3700">
        <v>10005782695</v>
      </c>
      <c r="K3700" s="19">
        <v>25.4</v>
      </c>
    </row>
    <row r="3701" spans="1:11" hidden="1" x14ac:dyDescent="0.35">
      <c r="A3701" t="s">
        <v>288</v>
      </c>
      <c r="B3701">
        <v>2015</v>
      </c>
      <c r="C3701" s="10">
        <v>41979</v>
      </c>
      <c r="D3701" t="s">
        <v>140</v>
      </c>
      <c r="E3701" t="s">
        <v>121</v>
      </c>
      <c r="F3701">
        <v>2</v>
      </c>
      <c r="G3701">
        <v>2</v>
      </c>
      <c r="H3701" t="s">
        <v>218</v>
      </c>
      <c r="I3701" t="s">
        <v>46</v>
      </c>
      <c r="J3701">
        <v>10006902239</v>
      </c>
      <c r="K3701" s="19">
        <v>23.4</v>
      </c>
    </row>
    <row r="3702" spans="1:11" hidden="1" x14ac:dyDescent="0.35">
      <c r="A3702" t="s">
        <v>288</v>
      </c>
      <c r="B3702">
        <v>2015</v>
      </c>
      <c r="C3702" s="10">
        <v>41979</v>
      </c>
      <c r="D3702" t="s">
        <v>140</v>
      </c>
      <c r="E3702" t="s">
        <v>121</v>
      </c>
      <c r="F3702">
        <v>2</v>
      </c>
      <c r="G3702">
        <v>3</v>
      </c>
      <c r="H3702" t="s">
        <v>327</v>
      </c>
      <c r="I3702" t="s">
        <v>198</v>
      </c>
      <c r="J3702">
        <v>10007271546</v>
      </c>
      <c r="K3702" s="19">
        <v>21.7</v>
      </c>
    </row>
    <row r="3703" spans="1:11" hidden="1" x14ac:dyDescent="0.35">
      <c r="A3703" t="s">
        <v>288</v>
      </c>
      <c r="B3703">
        <v>2015</v>
      </c>
      <c r="C3703" s="10">
        <v>41979</v>
      </c>
      <c r="D3703" t="s">
        <v>140</v>
      </c>
      <c r="E3703" t="s">
        <v>121</v>
      </c>
      <c r="F3703">
        <v>2</v>
      </c>
      <c r="G3703">
        <v>4</v>
      </c>
      <c r="H3703" t="s">
        <v>234</v>
      </c>
      <c r="I3703" t="s">
        <v>25</v>
      </c>
      <c r="J3703">
        <v>10006073493</v>
      </c>
      <c r="K3703" s="19">
        <v>25</v>
      </c>
    </row>
    <row r="3704" spans="1:11" hidden="1" x14ac:dyDescent="0.35">
      <c r="A3704" t="s">
        <v>288</v>
      </c>
      <c r="B3704">
        <v>2015</v>
      </c>
      <c r="C3704" s="10">
        <v>41979</v>
      </c>
      <c r="D3704" t="s">
        <v>140</v>
      </c>
      <c r="E3704" t="s">
        <v>121</v>
      </c>
      <c r="F3704">
        <v>2</v>
      </c>
      <c r="G3704">
        <v>5</v>
      </c>
      <c r="H3704" t="s">
        <v>345</v>
      </c>
      <c r="I3704" t="s">
        <v>346</v>
      </c>
      <c r="J3704">
        <v>10007500407</v>
      </c>
      <c r="K3704" s="19">
        <v>21.4</v>
      </c>
    </row>
    <row r="3705" spans="1:11" hidden="1" x14ac:dyDescent="0.35">
      <c r="A3705" t="s">
        <v>288</v>
      </c>
      <c r="B3705">
        <v>2015</v>
      </c>
      <c r="C3705" s="10">
        <v>41979</v>
      </c>
      <c r="D3705" t="s">
        <v>140</v>
      </c>
      <c r="E3705" t="s">
        <v>121</v>
      </c>
      <c r="F3705">
        <v>2</v>
      </c>
      <c r="G3705">
        <v>6</v>
      </c>
      <c r="H3705" t="s">
        <v>195</v>
      </c>
      <c r="I3705" t="s">
        <v>31</v>
      </c>
      <c r="J3705">
        <v>10005964470</v>
      </c>
      <c r="K3705" s="19">
        <v>25.7</v>
      </c>
    </row>
    <row r="3706" spans="1:11" hidden="1" x14ac:dyDescent="0.35">
      <c r="A3706" t="s">
        <v>139</v>
      </c>
      <c r="B3706">
        <v>2014</v>
      </c>
      <c r="C3706" s="10">
        <v>41697</v>
      </c>
      <c r="D3706" t="s">
        <v>20</v>
      </c>
      <c r="E3706" t="s">
        <v>91</v>
      </c>
      <c r="F3706">
        <v>1</v>
      </c>
      <c r="G3706">
        <v>1</v>
      </c>
      <c r="H3706" t="s">
        <v>192</v>
      </c>
      <c r="I3706" t="s">
        <v>113</v>
      </c>
      <c r="J3706">
        <v>10004599194</v>
      </c>
      <c r="K3706" s="19">
        <v>25.9</v>
      </c>
    </row>
    <row r="3707" spans="1:11" hidden="1" x14ac:dyDescent="0.35">
      <c r="A3707" t="s">
        <v>139</v>
      </c>
      <c r="B3707">
        <v>2014</v>
      </c>
      <c r="C3707" s="10">
        <v>41697</v>
      </c>
      <c r="D3707" t="s">
        <v>20</v>
      </c>
      <c r="E3707" t="s">
        <v>91</v>
      </c>
      <c r="F3707">
        <v>1</v>
      </c>
      <c r="G3707">
        <v>2</v>
      </c>
      <c r="H3707" t="s">
        <v>106</v>
      </c>
      <c r="I3707" t="s">
        <v>102</v>
      </c>
      <c r="J3707">
        <v>10006894559</v>
      </c>
      <c r="K3707" s="19">
        <v>21.5</v>
      </c>
    </row>
    <row r="3708" spans="1:11" hidden="1" x14ac:dyDescent="0.35">
      <c r="A3708" t="s">
        <v>139</v>
      </c>
      <c r="B3708">
        <v>2014</v>
      </c>
      <c r="C3708" s="10">
        <v>41697</v>
      </c>
      <c r="D3708" t="s">
        <v>20</v>
      </c>
      <c r="E3708" t="s">
        <v>91</v>
      </c>
      <c r="F3708">
        <v>1</v>
      </c>
      <c r="G3708">
        <v>3</v>
      </c>
      <c r="H3708" t="s">
        <v>347</v>
      </c>
      <c r="I3708" t="s">
        <v>348</v>
      </c>
      <c r="J3708">
        <v>10004722668</v>
      </c>
      <c r="K3708" s="19">
        <v>28.2</v>
      </c>
    </row>
    <row r="3709" spans="1:11" hidden="1" x14ac:dyDescent="0.35">
      <c r="A3709" t="s">
        <v>139</v>
      </c>
      <c r="B3709">
        <v>2014</v>
      </c>
      <c r="C3709" s="10">
        <v>41697</v>
      </c>
      <c r="D3709" t="s">
        <v>20</v>
      </c>
      <c r="E3709" t="s">
        <v>91</v>
      </c>
      <c r="F3709">
        <v>1</v>
      </c>
      <c r="G3709">
        <v>4</v>
      </c>
      <c r="H3709" t="s">
        <v>380</v>
      </c>
      <c r="I3709" t="s">
        <v>381</v>
      </c>
      <c r="J3709">
        <v>10005747434</v>
      </c>
      <c r="K3709" s="19">
        <v>29.2</v>
      </c>
    </row>
    <row r="3710" spans="1:11" hidden="1" x14ac:dyDescent="0.35">
      <c r="A3710" t="s">
        <v>139</v>
      </c>
      <c r="B3710">
        <v>2014</v>
      </c>
      <c r="C3710" s="10">
        <v>41697</v>
      </c>
      <c r="D3710" t="s">
        <v>20</v>
      </c>
      <c r="E3710" t="s">
        <v>91</v>
      </c>
      <c r="F3710">
        <v>1</v>
      </c>
      <c r="G3710">
        <v>5</v>
      </c>
      <c r="H3710" t="s">
        <v>195</v>
      </c>
      <c r="I3710" t="s">
        <v>31</v>
      </c>
      <c r="J3710">
        <v>10005964470</v>
      </c>
      <c r="K3710" s="19">
        <v>24.9</v>
      </c>
    </row>
    <row r="3711" spans="1:11" hidden="1" x14ac:dyDescent="0.35">
      <c r="A3711" t="s">
        <v>139</v>
      </c>
      <c r="B3711">
        <v>2014</v>
      </c>
      <c r="C3711" s="10">
        <v>41697</v>
      </c>
      <c r="D3711" t="s">
        <v>20</v>
      </c>
      <c r="E3711" t="s">
        <v>91</v>
      </c>
      <c r="F3711">
        <v>2</v>
      </c>
      <c r="G3711">
        <v>1</v>
      </c>
      <c r="H3711" t="s">
        <v>314</v>
      </c>
      <c r="I3711" t="s">
        <v>44</v>
      </c>
      <c r="J3711">
        <v>10006904360</v>
      </c>
      <c r="K3711" s="19">
        <v>22.6</v>
      </c>
    </row>
    <row r="3712" spans="1:11" hidden="1" x14ac:dyDescent="0.35">
      <c r="A3712" t="s">
        <v>139</v>
      </c>
      <c r="B3712">
        <v>2014</v>
      </c>
      <c r="C3712" s="10">
        <v>41697</v>
      </c>
      <c r="D3712" t="s">
        <v>20</v>
      </c>
      <c r="E3712" t="s">
        <v>91</v>
      </c>
      <c r="F3712">
        <v>2</v>
      </c>
      <c r="G3712">
        <v>2</v>
      </c>
      <c r="H3712" t="s">
        <v>183</v>
      </c>
      <c r="I3712" t="s">
        <v>33</v>
      </c>
      <c r="J3712">
        <v>10007212639</v>
      </c>
      <c r="K3712" s="19">
        <v>22.7</v>
      </c>
    </row>
    <row r="3713" spans="1:11" hidden="1" x14ac:dyDescent="0.35">
      <c r="A3713" t="s">
        <v>139</v>
      </c>
      <c r="B3713">
        <v>2014</v>
      </c>
      <c r="C3713" s="10">
        <v>41697</v>
      </c>
      <c r="D3713" t="s">
        <v>20</v>
      </c>
      <c r="E3713" t="s">
        <v>91</v>
      </c>
      <c r="F3713">
        <v>2</v>
      </c>
      <c r="G3713">
        <v>3</v>
      </c>
      <c r="H3713" t="s">
        <v>194</v>
      </c>
      <c r="I3713" t="s">
        <v>29</v>
      </c>
      <c r="J3713">
        <v>10004601723</v>
      </c>
      <c r="K3713" s="19">
        <v>26.7</v>
      </c>
    </row>
    <row r="3714" spans="1:11" hidden="1" x14ac:dyDescent="0.35">
      <c r="A3714" t="s">
        <v>139</v>
      </c>
      <c r="B3714">
        <v>2014</v>
      </c>
      <c r="C3714" s="10">
        <v>41697</v>
      </c>
      <c r="D3714" t="s">
        <v>20</v>
      </c>
      <c r="E3714" t="s">
        <v>91</v>
      </c>
      <c r="F3714">
        <v>2</v>
      </c>
      <c r="G3714">
        <v>4</v>
      </c>
      <c r="H3714" t="s">
        <v>287</v>
      </c>
      <c r="I3714" t="s">
        <v>31</v>
      </c>
      <c r="J3714">
        <v>10003349716</v>
      </c>
      <c r="K3714" s="19">
        <v>28.8</v>
      </c>
    </row>
    <row r="3715" spans="1:11" hidden="1" x14ac:dyDescent="0.35">
      <c r="A3715" t="s">
        <v>139</v>
      </c>
      <c r="B3715">
        <v>2014</v>
      </c>
      <c r="C3715" s="10">
        <v>41697</v>
      </c>
      <c r="D3715" t="s">
        <v>20</v>
      </c>
      <c r="E3715" t="s">
        <v>91</v>
      </c>
      <c r="F3715">
        <v>2</v>
      </c>
      <c r="G3715">
        <v>5</v>
      </c>
      <c r="H3715" t="s">
        <v>220</v>
      </c>
      <c r="I3715" t="s">
        <v>35</v>
      </c>
      <c r="J3715">
        <v>10005782695</v>
      </c>
      <c r="K3715" s="19">
        <v>24.6</v>
      </c>
    </row>
    <row r="3716" spans="1:11" hidden="1" x14ac:dyDescent="0.35">
      <c r="A3716" t="s">
        <v>139</v>
      </c>
      <c r="B3716">
        <v>2014</v>
      </c>
      <c r="C3716" s="10">
        <v>41697</v>
      </c>
      <c r="D3716" t="s">
        <v>20</v>
      </c>
      <c r="E3716" t="s">
        <v>91</v>
      </c>
      <c r="F3716">
        <v>3</v>
      </c>
      <c r="G3716">
        <v>1</v>
      </c>
      <c r="H3716" t="s">
        <v>336</v>
      </c>
      <c r="I3716" t="s">
        <v>337</v>
      </c>
      <c r="J3716">
        <v>10005506954</v>
      </c>
      <c r="K3716" s="19">
        <v>25.2</v>
      </c>
    </row>
    <row r="3717" spans="1:11" hidden="1" x14ac:dyDescent="0.35">
      <c r="A3717" t="s">
        <v>139</v>
      </c>
      <c r="B3717">
        <v>2014</v>
      </c>
      <c r="C3717" s="10">
        <v>41697</v>
      </c>
      <c r="D3717" t="s">
        <v>20</v>
      </c>
      <c r="E3717" t="s">
        <v>91</v>
      </c>
      <c r="F3717">
        <v>3</v>
      </c>
      <c r="G3717">
        <v>2</v>
      </c>
      <c r="H3717" t="s">
        <v>200</v>
      </c>
      <c r="I3717" t="s">
        <v>23</v>
      </c>
      <c r="J3717">
        <v>10006900421</v>
      </c>
      <c r="K3717" s="19">
        <v>21.2</v>
      </c>
    </row>
    <row r="3718" spans="1:11" hidden="1" x14ac:dyDescent="0.35">
      <c r="A3718" t="s">
        <v>139</v>
      </c>
      <c r="B3718">
        <v>2014</v>
      </c>
      <c r="C3718" s="10">
        <v>41697</v>
      </c>
      <c r="D3718" t="s">
        <v>20</v>
      </c>
      <c r="E3718" t="s">
        <v>91</v>
      </c>
      <c r="F3718">
        <v>3</v>
      </c>
      <c r="G3718">
        <v>3</v>
      </c>
      <c r="H3718" t="s">
        <v>335</v>
      </c>
      <c r="I3718" t="s">
        <v>29</v>
      </c>
      <c r="J3718">
        <v>10036244537</v>
      </c>
      <c r="K3718" s="19">
        <v>25.6</v>
      </c>
    </row>
    <row r="3719" spans="1:11" hidden="1" x14ac:dyDescent="0.35">
      <c r="A3719" t="s">
        <v>139</v>
      </c>
      <c r="B3719">
        <v>2014</v>
      </c>
      <c r="C3719" s="10">
        <v>41697</v>
      </c>
      <c r="D3719" t="s">
        <v>20</v>
      </c>
      <c r="E3719" t="s">
        <v>91</v>
      </c>
      <c r="F3719">
        <v>3</v>
      </c>
      <c r="G3719">
        <v>4</v>
      </c>
      <c r="H3719" t="s">
        <v>382</v>
      </c>
      <c r="I3719" t="s">
        <v>113</v>
      </c>
      <c r="J3719">
        <v>10006898502</v>
      </c>
      <c r="K3719" s="19">
        <v>21.6</v>
      </c>
    </row>
    <row r="3720" spans="1:11" hidden="1" x14ac:dyDescent="0.35">
      <c r="A3720" t="s">
        <v>139</v>
      </c>
      <c r="B3720">
        <v>2014</v>
      </c>
      <c r="C3720" s="10">
        <v>41697</v>
      </c>
      <c r="D3720" t="s">
        <v>20</v>
      </c>
      <c r="E3720" t="s">
        <v>91</v>
      </c>
      <c r="F3720">
        <v>3</v>
      </c>
      <c r="G3720">
        <v>5</v>
      </c>
      <c r="H3720" t="s">
        <v>196</v>
      </c>
      <c r="I3720" t="s">
        <v>52</v>
      </c>
      <c r="J3720">
        <v>10004868370</v>
      </c>
      <c r="K3720" s="19">
        <v>26.1</v>
      </c>
    </row>
    <row r="3721" spans="1:11" hidden="1" x14ac:dyDescent="0.35">
      <c r="A3721" t="s">
        <v>139</v>
      </c>
      <c r="B3721">
        <v>2014</v>
      </c>
      <c r="C3721" s="10">
        <v>41697</v>
      </c>
      <c r="D3721" t="s">
        <v>20</v>
      </c>
      <c r="E3721" t="s">
        <v>91</v>
      </c>
      <c r="F3721">
        <v>4</v>
      </c>
      <c r="G3721">
        <v>1</v>
      </c>
      <c r="H3721" t="s">
        <v>294</v>
      </c>
      <c r="I3721" t="s">
        <v>27</v>
      </c>
      <c r="J3721">
        <v>10003011125</v>
      </c>
      <c r="K3721" s="19">
        <v>29.4</v>
      </c>
    </row>
    <row r="3722" spans="1:11" hidden="1" x14ac:dyDescent="0.35">
      <c r="A3722" t="s">
        <v>139</v>
      </c>
      <c r="B3722">
        <v>2014</v>
      </c>
      <c r="C3722" s="10">
        <v>41697</v>
      </c>
      <c r="D3722" t="s">
        <v>20</v>
      </c>
      <c r="E3722" t="s">
        <v>91</v>
      </c>
      <c r="F3722">
        <v>4</v>
      </c>
      <c r="G3722">
        <v>2</v>
      </c>
      <c r="H3722" t="s">
        <v>68</v>
      </c>
      <c r="I3722" t="s">
        <v>29</v>
      </c>
      <c r="J3722">
        <v>10006379247</v>
      </c>
      <c r="K3722" s="19">
        <v>23.9</v>
      </c>
    </row>
    <row r="3723" spans="1:11" hidden="1" x14ac:dyDescent="0.35">
      <c r="A3723" t="s">
        <v>139</v>
      </c>
      <c r="B3723">
        <v>2014</v>
      </c>
      <c r="C3723" s="10">
        <v>41697</v>
      </c>
      <c r="D3723" t="s">
        <v>20</v>
      </c>
      <c r="E3723" t="s">
        <v>91</v>
      </c>
      <c r="F3723">
        <v>4</v>
      </c>
      <c r="G3723">
        <v>3</v>
      </c>
      <c r="H3723" t="s">
        <v>340</v>
      </c>
      <c r="I3723" t="s">
        <v>142</v>
      </c>
      <c r="J3723">
        <v>10004633247</v>
      </c>
      <c r="K3723" s="19">
        <v>26</v>
      </c>
    </row>
    <row r="3724" spans="1:11" hidden="1" x14ac:dyDescent="0.35">
      <c r="A3724" t="s">
        <v>139</v>
      </c>
      <c r="B3724">
        <v>2014</v>
      </c>
      <c r="C3724" s="10">
        <v>41697</v>
      </c>
      <c r="D3724" t="s">
        <v>20</v>
      </c>
      <c r="E3724" t="s">
        <v>91</v>
      </c>
      <c r="F3724">
        <v>4</v>
      </c>
      <c r="G3724">
        <v>4</v>
      </c>
      <c r="H3724" t="s">
        <v>352</v>
      </c>
      <c r="I3724" t="s">
        <v>353</v>
      </c>
      <c r="J3724">
        <v>10003292122</v>
      </c>
      <c r="K3724" s="19">
        <v>27.8</v>
      </c>
    </row>
    <row r="3725" spans="1:11" hidden="1" x14ac:dyDescent="0.35">
      <c r="A3725" t="s">
        <v>139</v>
      </c>
      <c r="B3725">
        <v>2014</v>
      </c>
      <c r="C3725" s="10">
        <v>41697</v>
      </c>
      <c r="D3725" t="s">
        <v>20</v>
      </c>
      <c r="E3725" t="s">
        <v>91</v>
      </c>
      <c r="F3725">
        <v>4</v>
      </c>
      <c r="G3725">
        <v>5</v>
      </c>
      <c r="H3725" t="s">
        <v>367</v>
      </c>
      <c r="I3725" t="s">
        <v>37</v>
      </c>
      <c r="J3725">
        <v>10006553039</v>
      </c>
      <c r="K3725" s="19">
        <v>22.3</v>
      </c>
    </row>
    <row r="3726" spans="1:11" hidden="1" x14ac:dyDescent="0.35">
      <c r="A3726" t="s">
        <v>139</v>
      </c>
      <c r="B3726">
        <v>2014</v>
      </c>
      <c r="C3726" s="10">
        <v>41697</v>
      </c>
      <c r="D3726" t="s">
        <v>20</v>
      </c>
      <c r="E3726" t="s">
        <v>91</v>
      </c>
      <c r="F3726">
        <v>4</v>
      </c>
      <c r="G3726">
        <v>6</v>
      </c>
      <c r="H3726" t="s">
        <v>203</v>
      </c>
      <c r="I3726" t="s">
        <v>198</v>
      </c>
      <c r="J3726">
        <v>10051694112</v>
      </c>
      <c r="K3726" s="19">
        <v>27.2</v>
      </c>
    </row>
    <row r="3727" spans="1:11" hidden="1" x14ac:dyDescent="0.35">
      <c r="A3727" t="s">
        <v>139</v>
      </c>
      <c r="B3727">
        <v>2014</v>
      </c>
      <c r="C3727" s="10">
        <v>41697</v>
      </c>
      <c r="D3727" t="s">
        <v>20</v>
      </c>
      <c r="E3727" t="s">
        <v>117</v>
      </c>
      <c r="F3727">
        <v>1</v>
      </c>
      <c r="G3727">
        <v>1</v>
      </c>
      <c r="H3727" t="s">
        <v>106</v>
      </c>
      <c r="I3727" t="s">
        <v>102</v>
      </c>
      <c r="J3727">
        <v>10006894559</v>
      </c>
      <c r="K3727" s="19">
        <v>21.5</v>
      </c>
    </row>
    <row r="3728" spans="1:11" hidden="1" x14ac:dyDescent="0.35">
      <c r="A3728" t="s">
        <v>139</v>
      </c>
      <c r="B3728">
        <v>2014</v>
      </c>
      <c r="C3728" s="10">
        <v>41697</v>
      </c>
      <c r="D3728" t="s">
        <v>20</v>
      </c>
      <c r="E3728" t="s">
        <v>117</v>
      </c>
      <c r="F3728">
        <v>1</v>
      </c>
      <c r="G3728">
        <v>2</v>
      </c>
      <c r="H3728" t="s">
        <v>340</v>
      </c>
      <c r="I3728" t="s">
        <v>142</v>
      </c>
      <c r="J3728">
        <v>10004633247</v>
      </c>
      <c r="K3728" s="19">
        <v>26</v>
      </c>
    </row>
    <row r="3729" spans="1:11" hidden="1" x14ac:dyDescent="0.35">
      <c r="A3729" t="s">
        <v>139</v>
      </c>
      <c r="B3729">
        <v>2014</v>
      </c>
      <c r="C3729" s="10">
        <v>41697</v>
      </c>
      <c r="D3729" t="s">
        <v>20</v>
      </c>
      <c r="E3729" t="s">
        <v>117</v>
      </c>
      <c r="F3729">
        <v>1</v>
      </c>
      <c r="G3729">
        <v>3</v>
      </c>
      <c r="H3729" t="s">
        <v>382</v>
      </c>
      <c r="I3729" t="s">
        <v>113</v>
      </c>
      <c r="J3729">
        <v>10006898502</v>
      </c>
      <c r="K3729" s="19">
        <v>21.6</v>
      </c>
    </row>
    <row r="3730" spans="1:11" hidden="1" x14ac:dyDescent="0.35">
      <c r="A3730" t="s">
        <v>139</v>
      </c>
      <c r="B3730">
        <v>2014</v>
      </c>
      <c r="C3730" s="10">
        <v>41697</v>
      </c>
      <c r="D3730" t="s">
        <v>20</v>
      </c>
      <c r="E3730" t="s">
        <v>117</v>
      </c>
      <c r="F3730">
        <v>1</v>
      </c>
      <c r="G3730">
        <v>4</v>
      </c>
      <c r="H3730" t="s">
        <v>220</v>
      </c>
      <c r="I3730" t="s">
        <v>35</v>
      </c>
      <c r="J3730">
        <v>10005782695</v>
      </c>
      <c r="K3730" s="19">
        <v>24.6</v>
      </c>
    </row>
    <row r="3731" spans="1:11" hidden="1" x14ac:dyDescent="0.35">
      <c r="A3731" t="s">
        <v>139</v>
      </c>
      <c r="B3731">
        <v>2014</v>
      </c>
      <c r="C3731" s="10">
        <v>41697</v>
      </c>
      <c r="D3731" t="s">
        <v>20</v>
      </c>
      <c r="E3731" t="s">
        <v>117</v>
      </c>
      <c r="F3731">
        <v>2</v>
      </c>
      <c r="G3731">
        <v>1</v>
      </c>
      <c r="H3731" t="s">
        <v>352</v>
      </c>
      <c r="I3731" t="s">
        <v>353</v>
      </c>
      <c r="J3731">
        <v>10003292122</v>
      </c>
      <c r="K3731" s="19">
        <v>27.8</v>
      </c>
    </row>
    <row r="3732" spans="1:11" hidden="1" x14ac:dyDescent="0.35">
      <c r="A3732" t="s">
        <v>139</v>
      </c>
      <c r="B3732">
        <v>2014</v>
      </c>
      <c r="C3732" s="10">
        <v>41697</v>
      </c>
      <c r="D3732" t="s">
        <v>20</v>
      </c>
      <c r="E3732" t="s">
        <v>117</v>
      </c>
      <c r="F3732">
        <v>2</v>
      </c>
      <c r="G3732">
        <v>2</v>
      </c>
      <c r="H3732" t="s">
        <v>196</v>
      </c>
      <c r="I3732" t="s">
        <v>52</v>
      </c>
      <c r="J3732">
        <v>10004868370</v>
      </c>
      <c r="K3732" s="19">
        <v>26.1</v>
      </c>
    </row>
    <row r="3733" spans="1:11" hidden="1" x14ac:dyDescent="0.35">
      <c r="A3733" t="s">
        <v>139</v>
      </c>
      <c r="B3733">
        <v>2014</v>
      </c>
      <c r="C3733" s="10">
        <v>41697</v>
      </c>
      <c r="D3733" t="s">
        <v>20</v>
      </c>
      <c r="E3733" t="s">
        <v>117</v>
      </c>
      <c r="F3733">
        <v>2</v>
      </c>
      <c r="G3733">
        <v>3</v>
      </c>
      <c r="H3733" t="s">
        <v>183</v>
      </c>
      <c r="I3733" t="s">
        <v>33</v>
      </c>
      <c r="J3733">
        <v>10007212639</v>
      </c>
      <c r="K3733" s="19">
        <v>22.7</v>
      </c>
    </row>
    <row r="3734" spans="1:11" hidden="1" x14ac:dyDescent="0.35">
      <c r="A3734" t="s">
        <v>139</v>
      </c>
      <c r="B3734">
        <v>2014</v>
      </c>
      <c r="C3734" s="10">
        <v>41697</v>
      </c>
      <c r="D3734" t="s">
        <v>20</v>
      </c>
      <c r="E3734" t="s">
        <v>117</v>
      </c>
      <c r="F3734">
        <v>2</v>
      </c>
      <c r="G3734">
        <v>4</v>
      </c>
      <c r="H3734" t="s">
        <v>347</v>
      </c>
      <c r="I3734" t="s">
        <v>348</v>
      </c>
      <c r="J3734">
        <v>10004722668</v>
      </c>
      <c r="K3734" s="19">
        <v>28.2</v>
      </c>
    </row>
    <row r="3735" spans="1:11" hidden="1" x14ac:dyDescent="0.35">
      <c r="A3735" t="s">
        <v>139</v>
      </c>
      <c r="B3735">
        <v>2014</v>
      </c>
      <c r="C3735" s="10">
        <v>41697</v>
      </c>
      <c r="D3735" t="s">
        <v>20</v>
      </c>
      <c r="E3735" t="s">
        <v>117</v>
      </c>
      <c r="F3735">
        <v>3</v>
      </c>
      <c r="G3735">
        <v>1</v>
      </c>
      <c r="H3735" t="s">
        <v>194</v>
      </c>
      <c r="I3735" t="s">
        <v>29</v>
      </c>
      <c r="J3735">
        <v>10004601723</v>
      </c>
      <c r="K3735" s="19">
        <v>26.7</v>
      </c>
    </row>
    <row r="3736" spans="1:11" hidden="1" x14ac:dyDescent="0.35">
      <c r="A3736" t="s">
        <v>139</v>
      </c>
      <c r="B3736">
        <v>2014</v>
      </c>
      <c r="C3736" s="10">
        <v>41697</v>
      </c>
      <c r="D3736" t="s">
        <v>20</v>
      </c>
      <c r="E3736" t="s">
        <v>117</v>
      </c>
      <c r="F3736">
        <v>3</v>
      </c>
      <c r="G3736">
        <v>2</v>
      </c>
      <c r="H3736" t="s">
        <v>200</v>
      </c>
      <c r="I3736" t="s">
        <v>23</v>
      </c>
      <c r="J3736">
        <v>10006900421</v>
      </c>
      <c r="K3736" s="19">
        <v>21.2</v>
      </c>
    </row>
    <row r="3737" spans="1:11" hidden="1" x14ac:dyDescent="0.35">
      <c r="A3737" t="s">
        <v>139</v>
      </c>
      <c r="B3737">
        <v>2014</v>
      </c>
      <c r="C3737" s="10">
        <v>41697</v>
      </c>
      <c r="D3737" t="s">
        <v>20</v>
      </c>
      <c r="E3737" t="s">
        <v>117</v>
      </c>
      <c r="F3737">
        <v>3</v>
      </c>
      <c r="G3737">
        <v>3</v>
      </c>
      <c r="H3737" t="s">
        <v>380</v>
      </c>
      <c r="I3737" t="s">
        <v>381</v>
      </c>
      <c r="J3737">
        <v>10005747434</v>
      </c>
      <c r="K3737" s="19">
        <v>29.2</v>
      </c>
    </row>
    <row r="3738" spans="1:11" hidden="1" x14ac:dyDescent="0.35">
      <c r="A3738" t="s">
        <v>139</v>
      </c>
      <c r="B3738">
        <v>2014</v>
      </c>
      <c r="C3738" s="10">
        <v>41697</v>
      </c>
      <c r="D3738" t="s">
        <v>20</v>
      </c>
      <c r="E3738" t="s">
        <v>117</v>
      </c>
      <c r="F3738">
        <v>3</v>
      </c>
      <c r="G3738">
        <v>4</v>
      </c>
      <c r="H3738" t="s">
        <v>367</v>
      </c>
      <c r="I3738" t="s">
        <v>37</v>
      </c>
      <c r="J3738">
        <v>10006553039</v>
      </c>
      <c r="K3738" s="19">
        <v>22.3</v>
      </c>
    </row>
    <row r="3739" spans="1:11" hidden="1" x14ac:dyDescent="0.35">
      <c r="A3739" t="s">
        <v>139</v>
      </c>
      <c r="B3739">
        <v>2014</v>
      </c>
      <c r="C3739" s="10">
        <v>41697</v>
      </c>
      <c r="D3739" t="s">
        <v>20</v>
      </c>
      <c r="E3739" t="s">
        <v>117</v>
      </c>
      <c r="F3739">
        <v>4</v>
      </c>
      <c r="G3739">
        <v>1</v>
      </c>
      <c r="H3739" t="s">
        <v>68</v>
      </c>
      <c r="I3739" t="s">
        <v>29</v>
      </c>
      <c r="J3739">
        <v>10006379247</v>
      </c>
      <c r="K3739" s="19">
        <v>23.9</v>
      </c>
    </row>
    <row r="3740" spans="1:11" hidden="1" x14ac:dyDescent="0.35">
      <c r="A3740" t="s">
        <v>139</v>
      </c>
      <c r="B3740">
        <v>2014</v>
      </c>
      <c r="C3740" s="10">
        <v>41697</v>
      </c>
      <c r="D3740" t="s">
        <v>20</v>
      </c>
      <c r="E3740" t="s">
        <v>117</v>
      </c>
      <c r="F3740">
        <v>4</v>
      </c>
      <c r="G3740">
        <v>2</v>
      </c>
      <c r="H3740" t="s">
        <v>203</v>
      </c>
      <c r="I3740" t="s">
        <v>198</v>
      </c>
      <c r="J3740">
        <v>10051694112</v>
      </c>
      <c r="K3740" s="19">
        <v>27.2</v>
      </c>
    </row>
    <row r="3741" spans="1:11" hidden="1" x14ac:dyDescent="0.35">
      <c r="A3741" t="s">
        <v>139</v>
      </c>
      <c r="B3741">
        <v>2014</v>
      </c>
      <c r="C3741" s="10">
        <v>41697</v>
      </c>
      <c r="D3741" t="s">
        <v>20</v>
      </c>
      <c r="E3741" t="s">
        <v>117</v>
      </c>
      <c r="F3741">
        <v>4</v>
      </c>
      <c r="G3741">
        <v>3</v>
      </c>
      <c r="H3741" t="s">
        <v>335</v>
      </c>
      <c r="I3741" t="s">
        <v>29</v>
      </c>
      <c r="J3741">
        <v>10036244537</v>
      </c>
      <c r="K3741" s="19">
        <v>25.6</v>
      </c>
    </row>
    <row r="3742" spans="1:11" hidden="1" x14ac:dyDescent="0.35">
      <c r="A3742" t="s">
        <v>139</v>
      </c>
      <c r="B3742">
        <v>2014</v>
      </c>
      <c r="C3742" s="10">
        <v>41697</v>
      </c>
      <c r="D3742" t="s">
        <v>20</v>
      </c>
      <c r="E3742" t="s">
        <v>117</v>
      </c>
      <c r="F3742">
        <v>4</v>
      </c>
      <c r="G3742">
        <v>4</v>
      </c>
      <c r="H3742" t="s">
        <v>287</v>
      </c>
      <c r="I3742" t="s">
        <v>31</v>
      </c>
      <c r="J3742">
        <v>10003349716</v>
      </c>
      <c r="K3742" s="19">
        <v>28.8</v>
      </c>
    </row>
    <row r="3743" spans="1:11" hidden="1" x14ac:dyDescent="0.35">
      <c r="A3743" t="s">
        <v>139</v>
      </c>
      <c r="B3743">
        <v>2014</v>
      </c>
      <c r="C3743" s="10">
        <v>41697</v>
      </c>
      <c r="D3743" t="s">
        <v>20</v>
      </c>
      <c r="E3743" t="s">
        <v>117</v>
      </c>
      <c r="F3743">
        <v>4</v>
      </c>
      <c r="G3743">
        <v>5</v>
      </c>
      <c r="H3743" t="s">
        <v>195</v>
      </c>
      <c r="I3743" t="s">
        <v>31</v>
      </c>
      <c r="J3743">
        <v>10005964470</v>
      </c>
      <c r="K3743" s="19">
        <v>24.9</v>
      </c>
    </row>
    <row r="3744" spans="1:11" hidden="1" x14ac:dyDescent="0.35">
      <c r="A3744" t="s">
        <v>139</v>
      </c>
      <c r="B3744">
        <v>2014</v>
      </c>
      <c r="C3744" s="10">
        <v>41697</v>
      </c>
      <c r="D3744" t="s">
        <v>20</v>
      </c>
      <c r="E3744" t="s">
        <v>119</v>
      </c>
      <c r="F3744">
        <v>1</v>
      </c>
      <c r="G3744">
        <v>1</v>
      </c>
      <c r="H3744" t="s">
        <v>294</v>
      </c>
      <c r="I3744" t="s">
        <v>27</v>
      </c>
      <c r="J3744">
        <v>10003011125</v>
      </c>
      <c r="K3744" s="19">
        <v>29.4</v>
      </c>
    </row>
    <row r="3745" spans="1:11" hidden="1" x14ac:dyDescent="0.35">
      <c r="A3745" t="s">
        <v>139</v>
      </c>
      <c r="B3745">
        <v>2014</v>
      </c>
      <c r="C3745" s="10">
        <v>41697</v>
      </c>
      <c r="D3745" t="s">
        <v>20</v>
      </c>
      <c r="E3745" t="s">
        <v>119</v>
      </c>
      <c r="F3745">
        <v>1</v>
      </c>
      <c r="G3745">
        <v>2</v>
      </c>
      <c r="H3745" t="s">
        <v>194</v>
      </c>
      <c r="I3745" t="s">
        <v>29</v>
      </c>
      <c r="J3745">
        <v>10004601723</v>
      </c>
      <c r="K3745" s="19">
        <v>26.7</v>
      </c>
    </row>
    <row r="3746" spans="1:11" hidden="1" x14ac:dyDescent="0.35">
      <c r="A3746" t="s">
        <v>139</v>
      </c>
      <c r="B3746">
        <v>2014</v>
      </c>
      <c r="C3746" s="10">
        <v>41697</v>
      </c>
      <c r="D3746" t="s">
        <v>20</v>
      </c>
      <c r="E3746" t="s">
        <v>119</v>
      </c>
      <c r="F3746">
        <v>1</v>
      </c>
      <c r="G3746">
        <v>3</v>
      </c>
      <c r="H3746" t="s">
        <v>192</v>
      </c>
      <c r="I3746" t="s">
        <v>113</v>
      </c>
      <c r="J3746">
        <v>10004599194</v>
      </c>
      <c r="K3746" s="19">
        <v>25.9</v>
      </c>
    </row>
    <row r="3747" spans="1:11" hidden="1" x14ac:dyDescent="0.35">
      <c r="A3747" t="s">
        <v>139</v>
      </c>
      <c r="B3747">
        <v>2014</v>
      </c>
      <c r="C3747" s="10">
        <v>41697</v>
      </c>
      <c r="D3747" t="s">
        <v>20</v>
      </c>
      <c r="E3747" t="s">
        <v>119</v>
      </c>
      <c r="F3747">
        <v>1</v>
      </c>
      <c r="G3747">
        <v>4</v>
      </c>
      <c r="H3747" t="s">
        <v>352</v>
      </c>
      <c r="I3747" t="s">
        <v>353</v>
      </c>
      <c r="J3747">
        <v>10003292122</v>
      </c>
      <c r="K3747" s="19">
        <v>27.8</v>
      </c>
    </row>
    <row r="3748" spans="1:11" hidden="1" x14ac:dyDescent="0.35">
      <c r="A3748" t="s">
        <v>139</v>
      </c>
      <c r="B3748">
        <v>2014</v>
      </c>
      <c r="C3748" s="10">
        <v>41697</v>
      </c>
      <c r="D3748" t="s">
        <v>20</v>
      </c>
      <c r="E3748" t="s">
        <v>119</v>
      </c>
      <c r="F3748">
        <v>1</v>
      </c>
      <c r="G3748">
        <v>5</v>
      </c>
      <c r="H3748" t="s">
        <v>203</v>
      </c>
      <c r="I3748" t="s">
        <v>198</v>
      </c>
      <c r="J3748">
        <v>10051694112</v>
      </c>
      <c r="K3748" s="19">
        <v>27.2</v>
      </c>
    </row>
    <row r="3749" spans="1:11" hidden="1" x14ac:dyDescent="0.35">
      <c r="A3749" t="s">
        <v>139</v>
      </c>
      <c r="B3749">
        <v>2014</v>
      </c>
      <c r="C3749" s="10">
        <v>41697</v>
      </c>
      <c r="D3749" t="s">
        <v>20</v>
      </c>
      <c r="E3749" t="s">
        <v>119</v>
      </c>
      <c r="F3749">
        <v>1</v>
      </c>
      <c r="G3749">
        <v>6</v>
      </c>
      <c r="H3749" t="s">
        <v>340</v>
      </c>
      <c r="I3749" t="s">
        <v>142</v>
      </c>
      <c r="J3749">
        <v>10004633247</v>
      </c>
      <c r="K3749" s="19">
        <v>26</v>
      </c>
    </row>
    <row r="3750" spans="1:11" hidden="1" x14ac:dyDescent="0.35">
      <c r="A3750" t="s">
        <v>139</v>
      </c>
      <c r="B3750">
        <v>2014</v>
      </c>
      <c r="C3750" s="10">
        <v>41697</v>
      </c>
      <c r="D3750" t="s">
        <v>20</v>
      </c>
      <c r="E3750" t="s">
        <v>119</v>
      </c>
      <c r="F3750">
        <v>2</v>
      </c>
      <c r="G3750">
        <v>1</v>
      </c>
      <c r="H3750" t="s">
        <v>68</v>
      </c>
      <c r="I3750" t="s">
        <v>29</v>
      </c>
      <c r="J3750">
        <v>10006379247</v>
      </c>
      <c r="K3750" s="19">
        <v>23.9</v>
      </c>
    </row>
    <row r="3751" spans="1:11" hidden="1" x14ac:dyDescent="0.35">
      <c r="A3751" t="s">
        <v>139</v>
      </c>
      <c r="B3751">
        <v>2014</v>
      </c>
      <c r="C3751" s="10">
        <v>41697</v>
      </c>
      <c r="D3751" t="s">
        <v>20</v>
      </c>
      <c r="E3751" t="s">
        <v>119</v>
      </c>
      <c r="F3751">
        <v>2</v>
      </c>
      <c r="G3751">
        <v>2</v>
      </c>
      <c r="H3751" t="s">
        <v>314</v>
      </c>
      <c r="I3751" t="s">
        <v>44</v>
      </c>
      <c r="J3751">
        <v>10006904360</v>
      </c>
      <c r="K3751" s="19">
        <v>22.6</v>
      </c>
    </row>
    <row r="3752" spans="1:11" hidden="1" x14ac:dyDescent="0.35">
      <c r="A3752" t="s">
        <v>139</v>
      </c>
      <c r="B3752">
        <v>2014</v>
      </c>
      <c r="C3752" s="10">
        <v>41697</v>
      </c>
      <c r="D3752" t="s">
        <v>20</v>
      </c>
      <c r="E3752" t="s">
        <v>119</v>
      </c>
      <c r="F3752">
        <v>2</v>
      </c>
      <c r="G3752">
        <v>3</v>
      </c>
      <c r="H3752" t="s">
        <v>200</v>
      </c>
      <c r="I3752" t="s">
        <v>23</v>
      </c>
      <c r="J3752">
        <v>10006900421</v>
      </c>
      <c r="K3752" s="19">
        <v>21.2</v>
      </c>
    </row>
    <row r="3753" spans="1:11" hidden="1" x14ac:dyDescent="0.35">
      <c r="A3753" t="s">
        <v>139</v>
      </c>
      <c r="B3753">
        <v>2014</v>
      </c>
      <c r="C3753" s="10">
        <v>41697</v>
      </c>
      <c r="D3753" t="s">
        <v>20</v>
      </c>
      <c r="E3753" t="s">
        <v>119</v>
      </c>
      <c r="F3753">
        <v>2</v>
      </c>
      <c r="G3753">
        <v>4</v>
      </c>
      <c r="H3753" t="s">
        <v>106</v>
      </c>
      <c r="I3753" t="s">
        <v>102</v>
      </c>
      <c r="J3753">
        <v>10006894559</v>
      </c>
      <c r="K3753" s="19">
        <v>21.5</v>
      </c>
    </row>
    <row r="3754" spans="1:11" hidden="1" x14ac:dyDescent="0.35">
      <c r="A3754" t="s">
        <v>139</v>
      </c>
      <c r="B3754">
        <v>2014</v>
      </c>
      <c r="C3754" s="10">
        <v>41697</v>
      </c>
      <c r="D3754" t="s">
        <v>20</v>
      </c>
      <c r="E3754" t="s">
        <v>119</v>
      </c>
      <c r="F3754">
        <v>2</v>
      </c>
      <c r="G3754">
        <v>9</v>
      </c>
      <c r="H3754" t="s">
        <v>336</v>
      </c>
      <c r="I3754" t="s">
        <v>337</v>
      </c>
      <c r="J3754">
        <v>10005506954</v>
      </c>
      <c r="K3754" s="19">
        <v>25.2</v>
      </c>
    </row>
    <row r="3755" spans="1:11" hidden="1" x14ac:dyDescent="0.35">
      <c r="A3755" t="s">
        <v>139</v>
      </c>
      <c r="B3755">
        <v>2014</v>
      </c>
      <c r="C3755" s="10">
        <v>41697</v>
      </c>
      <c r="D3755" t="s">
        <v>20</v>
      </c>
      <c r="E3755" t="s">
        <v>119</v>
      </c>
      <c r="F3755">
        <v>2</v>
      </c>
      <c r="G3755">
        <v>9</v>
      </c>
      <c r="H3755" t="s">
        <v>196</v>
      </c>
      <c r="I3755" t="s">
        <v>52</v>
      </c>
      <c r="J3755">
        <v>10004868370</v>
      </c>
      <c r="K3755" s="19">
        <v>26.1</v>
      </c>
    </row>
    <row r="3756" spans="1:11" hidden="1" x14ac:dyDescent="0.35">
      <c r="A3756" t="s">
        <v>139</v>
      </c>
      <c r="B3756">
        <v>2014</v>
      </c>
      <c r="C3756" s="10">
        <v>41697</v>
      </c>
      <c r="D3756" t="s">
        <v>20</v>
      </c>
      <c r="E3756" t="s">
        <v>121</v>
      </c>
      <c r="F3756">
        <v>1</v>
      </c>
      <c r="G3756">
        <v>1</v>
      </c>
      <c r="H3756" t="s">
        <v>294</v>
      </c>
      <c r="I3756" t="s">
        <v>27</v>
      </c>
      <c r="J3756">
        <v>10003011125</v>
      </c>
      <c r="K3756" s="19">
        <v>29.4</v>
      </c>
    </row>
    <row r="3757" spans="1:11" hidden="1" x14ac:dyDescent="0.35">
      <c r="A3757" t="s">
        <v>139</v>
      </c>
      <c r="B3757">
        <v>2014</v>
      </c>
      <c r="C3757" s="10">
        <v>41697</v>
      </c>
      <c r="D3757" t="s">
        <v>20</v>
      </c>
      <c r="E3757" t="s">
        <v>121</v>
      </c>
      <c r="F3757">
        <v>1</v>
      </c>
      <c r="G3757">
        <v>2</v>
      </c>
      <c r="H3757" t="s">
        <v>314</v>
      </c>
      <c r="I3757" t="s">
        <v>44</v>
      </c>
      <c r="J3757">
        <v>10006904360</v>
      </c>
      <c r="K3757" s="19">
        <v>22.6</v>
      </c>
    </row>
    <row r="3758" spans="1:11" hidden="1" x14ac:dyDescent="0.35">
      <c r="A3758" t="s">
        <v>139</v>
      </c>
      <c r="B3758">
        <v>2014</v>
      </c>
      <c r="C3758" s="10">
        <v>41697</v>
      </c>
      <c r="D3758" t="s">
        <v>20</v>
      </c>
      <c r="E3758" t="s">
        <v>121</v>
      </c>
      <c r="F3758">
        <v>1</v>
      </c>
      <c r="G3758">
        <v>3</v>
      </c>
      <c r="H3758" t="s">
        <v>200</v>
      </c>
      <c r="I3758" t="s">
        <v>23</v>
      </c>
      <c r="J3758">
        <v>10006900421</v>
      </c>
      <c r="K3758" s="19">
        <v>21.2</v>
      </c>
    </row>
    <row r="3759" spans="1:11" hidden="1" x14ac:dyDescent="0.35">
      <c r="A3759" t="s">
        <v>139</v>
      </c>
      <c r="B3759">
        <v>2014</v>
      </c>
      <c r="C3759" s="10">
        <v>41697</v>
      </c>
      <c r="D3759" t="s">
        <v>20</v>
      </c>
      <c r="E3759" t="s">
        <v>121</v>
      </c>
      <c r="F3759">
        <v>1</v>
      </c>
      <c r="G3759">
        <v>4</v>
      </c>
      <c r="H3759" t="s">
        <v>68</v>
      </c>
      <c r="I3759" t="s">
        <v>29</v>
      </c>
      <c r="J3759">
        <v>10006379247</v>
      </c>
      <c r="K3759" s="19">
        <v>23.9</v>
      </c>
    </row>
    <row r="3760" spans="1:11" hidden="1" x14ac:dyDescent="0.35">
      <c r="A3760" t="s">
        <v>139</v>
      </c>
      <c r="B3760">
        <v>2014</v>
      </c>
      <c r="C3760" s="10">
        <v>41697</v>
      </c>
      <c r="D3760" t="s">
        <v>20</v>
      </c>
      <c r="E3760" t="s">
        <v>121</v>
      </c>
      <c r="F3760">
        <v>1</v>
      </c>
      <c r="G3760">
        <v>5</v>
      </c>
      <c r="H3760" t="s">
        <v>192</v>
      </c>
      <c r="I3760" t="s">
        <v>113</v>
      </c>
      <c r="J3760">
        <v>10004599194</v>
      </c>
      <c r="K3760" s="19">
        <v>25.9</v>
      </c>
    </row>
    <row r="3761" spans="1:11" hidden="1" x14ac:dyDescent="0.35">
      <c r="A3761" t="s">
        <v>139</v>
      </c>
      <c r="B3761">
        <v>2014</v>
      </c>
      <c r="C3761" s="10">
        <v>41697</v>
      </c>
      <c r="D3761" t="s">
        <v>20</v>
      </c>
      <c r="E3761" t="s">
        <v>121</v>
      </c>
      <c r="F3761">
        <v>1</v>
      </c>
      <c r="G3761">
        <v>6</v>
      </c>
      <c r="H3761" t="s">
        <v>194</v>
      </c>
      <c r="I3761" t="s">
        <v>29</v>
      </c>
      <c r="J3761">
        <v>10004601723</v>
      </c>
      <c r="K3761" s="19">
        <v>26.7</v>
      </c>
    </row>
    <row r="3762" spans="1:11" hidden="1" x14ac:dyDescent="0.35">
      <c r="A3762" t="s">
        <v>139</v>
      </c>
      <c r="B3762">
        <v>2014</v>
      </c>
      <c r="C3762" s="10">
        <v>41697</v>
      </c>
      <c r="D3762" t="s">
        <v>20</v>
      </c>
      <c r="E3762" t="s">
        <v>121</v>
      </c>
      <c r="F3762">
        <v>2</v>
      </c>
      <c r="G3762">
        <v>1</v>
      </c>
      <c r="H3762" t="s">
        <v>352</v>
      </c>
      <c r="I3762" t="s">
        <v>353</v>
      </c>
      <c r="J3762">
        <v>10003292122</v>
      </c>
      <c r="K3762" s="19">
        <v>27.8</v>
      </c>
    </row>
    <row r="3763" spans="1:11" hidden="1" x14ac:dyDescent="0.35">
      <c r="A3763" t="s">
        <v>139</v>
      </c>
      <c r="B3763">
        <v>2014</v>
      </c>
      <c r="C3763" s="10">
        <v>41697</v>
      </c>
      <c r="D3763" t="s">
        <v>20</v>
      </c>
      <c r="E3763" t="s">
        <v>121</v>
      </c>
      <c r="F3763">
        <v>2</v>
      </c>
      <c r="G3763">
        <v>2</v>
      </c>
      <c r="H3763" t="s">
        <v>203</v>
      </c>
      <c r="I3763" t="s">
        <v>198</v>
      </c>
      <c r="J3763">
        <v>10051694112</v>
      </c>
      <c r="K3763" s="19">
        <v>27.2</v>
      </c>
    </row>
    <row r="3764" spans="1:11" hidden="1" x14ac:dyDescent="0.35">
      <c r="A3764" t="s">
        <v>139</v>
      </c>
      <c r="B3764">
        <v>2014</v>
      </c>
      <c r="C3764" s="10">
        <v>41697</v>
      </c>
      <c r="D3764" t="s">
        <v>20</v>
      </c>
      <c r="E3764" t="s">
        <v>121</v>
      </c>
      <c r="F3764">
        <v>2</v>
      </c>
      <c r="G3764">
        <v>3</v>
      </c>
      <c r="H3764" t="s">
        <v>340</v>
      </c>
      <c r="I3764" t="s">
        <v>142</v>
      </c>
      <c r="J3764">
        <v>10004633247</v>
      </c>
      <c r="K3764" s="19">
        <v>26</v>
      </c>
    </row>
    <row r="3765" spans="1:11" hidden="1" x14ac:dyDescent="0.35">
      <c r="A3765" t="s">
        <v>139</v>
      </c>
      <c r="B3765">
        <v>2014</v>
      </c>
      <c r="C3765" s="10">
        <v>41697</v>
      </c>
      <c r="D3765" t="s">
        <v>20</v>
      </c>
      <c r="E3765" t="s">
        <v>121</v>
      </c>
      <c r="F3765">
        <v>2</v>
      </c>
      <c r="G3765">
        <v>4</v>
      </c>
      <c r="H3765" t="s">
        <v>106</v>
      </c>
      <c r="I3765" t="s">
        <v>102</v>
      </c>
      <c r="J3765">
        <v>10006894559</v>
      </c>
      <c r="K3765" s="19">
        <v>21.5</v>
      </c>
    </row>
    <row r="3766" spans="1:11" hidden="1" x14ac:dyDescent="0.35">
      <c r="A3766" t="s">
        <v>383</v>
      </c>
      <c r="B3766">
        <v>2014</v>
      </c>
      <c r="C3766" s="10">
        <v>41657</v>
      </c>
      <c r="D3766" t="s">
        <v>140</v>
      </c>
      <c r="E3766" t="s">
        <v>91</v>
      </c>
      <c r="F3766">
        <v>1</v>
      </c>
      <c r="G3766">
        <v>1</v>
      </c>
      <c r="H3766" t="s">
        <v>200</v>
      </c>
      <c r="I3766" t="s">
        <v>23</v>
      </c>
      <c r="J3766">
        <v>10006900421</v>
      </c>
      <c r="K3766" s="19">
        <v>21.1</v>
      </c>
    </row>
    <row r="3767" spans="1:11" hidden="1" x14ac:dyDescent="0.35">
      <c r="A3767" t="s">
        <v>383</v>
      </c>
      <c r="B3767">
        <v>2014</v>
      </c>
      <c r="C3767" s="10">
        <v>41657</v>
      </c>
      <c r="D3767" t="s">
        <v>140</v>
      </c>
      <c r="E3767" t="s">
        <v>91</v>
      </c>
      <c r="F3767">
        <v>1</v>
      </c>
      <c r="G3767">
        <v>2</v>
      </c>
      <c r="H3767" t="s">
        <v>234</v>
      </c>
      <c r="I3767" t="s">
        <v>25</v>
      </c>
      <c r="J3767">
        <v>10006073493</v>
      </c>
      <c r="K3767" s="19">
        <v>24.1</v>
      </c>
    </row>
    <row r="3768" spans="1:11" hidden="1" x14ac:dyDescent="0.35">
      <c r="A3768" t="s">
        <v>383</v>
      </c>
      <c r="B3768">
        <v>2014</v>
      </c>
      <c r="C3768" s="10">
        <v>41657</v>
      </c>
      <c r="D3768" t="s">
        <v>140</v>
      </c>
      <c r="E3768" t="s">
        <v>91</v>
      </c>
      <c r="F3768">
        <v>1</v>
      </c>
      <c r="G3768">
        <v>3</v>
      </c>
      <c r="H3768" t="s">
        <v>384</v>
      </c>
      <c r="I3768" t="s">
        <v>198</v>
      </c>
      <c r="J3768">
        <v>10007271142</v>
      </c>
      <c r="K3768" s="19">
        <v>21.7</v>
      </c>
    </row>
    <row r="3769" spans="1:11" hidden="1" x14ac:dyDescent="0.35">
      <c r="A3769" t="s">
        <v>383</v>
      </c>
      <c r="B3769">
        <v>2014</v>
      </c>
      <c r="C3769" s="10">
        <v>41657</v>
      </c>
      <c r="D3769" t="s">
        <v>140</v>
      </c>
      <c r="E3769" t="s">
        <v>91</v>
      </c>
      <c r="F3769">
        <v>1</v>
      </c>
      <c r="G3769">
        <v>4</v>
      </c>
      <c r="H3769" t="s">
        <v>367</v>
      </c>
      <c r="I3769" t="s">
        <v>37</v>
      </c>
      <c r="J3769">
        <v>10006553039</v>
      </c>
      <c r="K3769" s="19">
        <v>22.2</v>
      </c>
    </row>
    <row r="3770" spans="1:11" hidden="1" x14ac:dyDescent="0.35">
      <c r="A3770" t="s">
        <v>383</v>
      </c>
      <c r="B3770">
        <v>2014</v>
      </c>
      <c r="C3770" s="10">
        <v>41657</v>
      </c>
      <c r="D3770" t="s">
        <v>140</v>
      </c>
      <c r="E3770" t="s">
        <v>91</v>
      </c>
      <c r="F3770">
        <v>1</v>
      </c>
      <c r="G3770">
        <v>5</v>
      </c>
      <c r="H3770" t="s">
        <v>158</v>
      </c>
      <c r="I3770" t="s">
        <v>356</v>
      </c>
      <c r="J3770">
        <v>10010894696</v>
      </c>
      <c r="K3770" s="19"/>
    </row>
    <row r="3771" spans="1:11" hidden="1" x14ac:dyDescent="0.35">
      <c r="A3771" t="s">
        <v>383</v>
      </c>
      <c r="B3771">
        <v>2014</v>
      </c>
      <c r="C3771" s="10">
        <v>41657</v>
      </c>
      <c r="D3771" t="s">
        <v>140</v>
      </c>
      <c r="E3771" t="s">
        <v>91</v>
      </c>
      <c r="F3771">
        <v>2</v>
      </c>
      <c r="G3771">
        <v>1</v>
      </c>
      <c r="H3771" t="s">
        <v>220</v>
      </c>
      <c r="I3771" t="s">
        <v>35</v>
      </c>
      <c r="J3771">
        <v>10005782695</v>
      </c>
      <c r="K3771" s="19">
        <v>24.5</v>
      </c>
    </row>
    <row r="3772" spans="1:11" hidden="1" x14ac:dyDescent="0.35">
      <c r="A3772" t="s">
        <v>383</v>
      </c>
      <c r="B3772">
        <v>2014</v>
      </c>
      <c r="C3772" s="10">
        <v>41657</v>
      </c>
      <c r="D3772" t="s">
        <v>140</v>
      </c>
      <c r="E3772" t="s">
        <v>91</v>
      </c>
      <c r="F3772">
        <v>2</v>
      </c>
      <c r="G3772">
        <v>2</v>
      </c>
      <c r="H3772" t="s">
        <v>68</v>
      </c>
      <c r="I3772" t="s">
        <v>29</v>
      </c>
      <c r="J3772">
        <v>10006379247</v>
      </c>
      <c r="K3772" s="19">
        <v>23.8</v>
      </c>
    </row>
    <row r="3773" spans="1:11" hidden="1" x14ac:dyDescent="0.35">
      <c r="A3773" t="s">
        <v>383</v>
      </c>
      <c r="B3773">
        <v>2014</v>
      </c>
      <c r="C3773" s="10">
        <v>41657</v>
      </c>
      <c r="D3773" t="s">
        <v>140</v>
      </c>
      <c r="E3773" t="s">
        <v>91</v>
      </c>
      <c r="F3773">
        <v>2</v>
      </c>
      <c r="G3773">
        <v>3</v>
      </c>
      <c r="H3773" t="s">
        <v>287</v>
      </c>
      <c r="I3773" t="s">
        <v>31</v>
      </c>
      <c r="J3773">
        <v>10003349716</v>
      </c>
      <c r="K3773" s="19">
        <v>28.7</v>
      </c>
    </row>
    <row r="3774" spans="1:11" hidden="1" x14ac:dyDescent="0.35">
      <c r="A3774" t="s">
        <v>383</v>
      </c>
      <c r="B3774">
        <v>2014</v>
      </c>
      <c r="C3774" s="10">
        <v>41657</v>
      </c>
      <c r="D3774" t="s">
        <v>140</v>
      </c>
      <c r="E3774" t="s">
        <v>91</v>
      </c>
      <c r="F3774">
        <v>2</v>
      </c>
      <c r="G3774">
        <v>4</v>
      </c>
      <c r="H3774" t="s">
        <v>167</v>
      </c>
      <c r="I3774" t="s">
        <v>46</v>
      </c>
      <c r="J3774">
        <v>10005953154</v>
      </c>
      <c r="K3774" s="19">
        <v>24</v>
      </c>
    </row>
    <row r="3775" spans="1:11" hidden="1" x14ac:dyDescent="0.35">
      <c r="A3775" t="s">
        <v>383</v>
      </c>
      <c r="B3775">
        <v>2014</v>
      </c>
      <c r="C3775" s="10">
        <v>41657</v>
      </c>
      <c r="D3775" t="s">
        <v>140</v>
      </c>
      <c r="E3775" t="s">
        <v>91</v>
      </c>
      <c r="F3775">
        <v>2</v>
      </c>
      <c r="G3775">
        <v>5</v>
      </c>
      <c r="H3775" t="s">
        <v>289</v>
      </c>
      <c r="I3775" t="s">
        <v>207</v>
      </c>
      <c r="J3775">
        <v>10002418415</v>
      </c>
      <c r="K3775" s="19">
        <v>31.4</v>
      </c>
    </row>
    <row r="3776" spans="1:11" hidden="1" x14ac:dyDescent="0.35">
      <c r="A3776" t="s">
        <v>383</v>
      </c>
      <c r="B3776">
        <v>2014</v>
      </c>
      <c r="C3776" s="10">
        <v>41657</v>
      </c>
      <c r="D3776" t="s">
        <v>140</v>
      </c>
      <c r="E3776" t="s">
        <v>91</v>
      </c>
      <c r="F3776">
        <v>2</v>
      </c>
      <c r="G3776">
        <v>6</v>
      </c>
      <c r="H3776" t="s">
        <v>376</v>
      </c>
      <c r="I3776" t="s">
        <v>269</v>
      </c>
      <c r="J3776">
        <v>10007812019</v>
      </c>
      <c r="K3776" s="19">
        <v>19.600000000000001</v>
      </c>
    </row>
    <row r="3777" spans="1:11" hidden="1" x14ac:dyDescent="0.35">
      <c r="A3777" t="s">
        <v>383</v>
      </c>
      <c r="B3777">
        <v>2014</v>
      </c>
      <c r="C3777" s="10">
        <v>41657</v>
      </c>
      <c r="D3777" t="s">
        <v>140</v>
      </c>
      <c r="E3777" t="s">
        <v>91</v>
      </c>
      <c r="F3777">
        <v>3</v>
      </c>
      <c r="G3777">
        <v>1</v>
      </c>
      <c r="H3777" t="s">
        <v>340</v>
      </c>
      <c r="I3777" t="s">
        <v>142</v>
      </c>
      <c r="J3777">
        <v>10004633247</v>
      </c>
      <c r="K3777" s="19">
        <v>25.8</v>
      </c>
    </row>
    <row r="3778" spans="1:11" hidden="1" x14ac:dyDescent="0.35">
      <c r="A3778" t="s">
        <v>383</v>
      </c>
      <c r="B3778">
        <v>2014</v>
      </c>
      <c r="C3778" s="10">
        <v>41657</v>
      </c>
      <c r="D3778" t="s">
        <v>140</v>
      </c>
      <c r="E3778" t="s">
        <v>91</v>
      </c>
      <c r="F3778">
        <v>3</v>
      </c>
      <c r="G3778">
        <v>2</v>
      </c>
      <c r="H3778" t="s">
        <v>351</v>
      </c>
      <c r="I3778" t="s">
        <v>27</v>
      </c>
      <c r="J3778">
        <v>10006584159</v>
      </c>
      <c r="K3778" s="19">
        <v>20.9</v>
      </c>
    </row>
    <row r="3779" spans="1:11" hidden="1" x14ac:dyDescent="0.35">
      <c r="A3779" t="s">
        <v>383</v>
      </c>
      <c r="B3779">
        <v>2014</v>
      </c>
      <c r="C3779" s="10">
        <v>41657</v>
      </c>
      <c r="D3779" t="s">
        <v>140</v>
      </c>
      <c r="E3779" t="s">
        <v>91</v>
      </c>
      <c r="F3779">
        <v>3</v>
      </c>
      <c r="G3779">
        <v>3</v>
      </c>
      <c r="H3779" t="s">
        <v>183</v>
      </c>
      <c r="I3779" t="s">
        <v>33</v>
      </c>
      <c r="J3779">
        <v>10007212639</v>
      </c>
      <c r="K3779" s="19">
        <v>22.5</v>
      </c>
    </row>
    <row r="3780" spans="1:11" hidden="1" x14ac:dyDescent="0.35">
      <c r="A3780" t="s">
        <v>383</v>
      </c>
      <c r="B3780">
        <v>2014</v>
      </c>
      <c r="C3780" s="10">
        <v>41657</v>
      </c>
      <c r="D3780" t="s">
        <v>140</v>
      </c>
      <c r="E3780" t="s">
        <v>91</v>
      </c>
      <c r="F3780">
        <v>3</v>
      </c>
      <c r="G3780">
        <v>4</v>
      </c>
      <c r="H3780" t="s">
        <v>196</v>
      </c>
      <c r="I3780" t="s">
        <v>52</v>
      </c>
      <c r="J3780">
        <v>10004868370</v>
      </c>
      <c r="K3780" s="19">
        <v>26</v>
      </c>
    </row>
    <row r="3781" spans="1:11" hidden="1" x14ac:dyDescent="0.35">
      <c r="A3781" t="s">
        <v>383</v>
      </c>
      <c r="B3781">
        <v>2014</v>
      </c>
      <c r="C3781" s="10">
        <v>41657</v>
      </c>
      <c r="D3781" t="s">
        <v>140</v>
      </c>
      <c r="E3781" t="s">
        <v>91</v>
      </c>
      <c r="F3781">
        <v>3</v>
      </c>
      <c r="G3781">
        <v>5</v>
      </c>
      <c r="H3781" t="s">
        <v>201</v>
      </c>
      <c r="I3781" t="s">
        <v>39</v>
      </c>
      <c r="J3781">
        <v>10007947011</v>
      </c>
      <c r="K3781" s="19">
        <v>19.2</v>
      </c>
    </row>
    <row r="3782" spans="1:11" hidden="1" x14ac:dyDescent="0.35">
      <c r="A3782" t="s">
        <v>383</v>
      </c>
      <c r="B3782">
        <v>2014</v>
      </c>
      <c r="C3782" s="10">
        <v>41657</v>
      </c>
      <c r="D3782" t="s">
        <v>140</v>
      </c>
      <c r="E3782" t="s">
        <v>91</v>
      </c>
      <c r="F3782">
        <v>3</v>
      </c>
      <c r="G3782">
        <v>6</v>
      </c>
      <c r="H3782" t="s">
        <v>306</v>
      </c>
      <c r="I3782" t="s">
        <v>113</v>
      </c>
      <c r="J3782">
        <v>10006898300</v>
      </c>
      <c r="K3782" s="19">
        <v>21.4</v>
      </c>
    </row>
    <row r="3783" spans="1:11" hidden="1" x14ac:dyDescent="0.35">
      <c r="A3783" t="s">
        <v>383</v>
      </c>
      <c r="B3783">
        <v>2014</v>
      </c>
      <c r="C3783" s="10">
        <v>41657</v>
      </c>
      <c r="D3783" t="s">
        <v>140</v>
      </c>
      <c r="E3783" t="s">
        <v>91</v>
      </c>
      <c r="F3783">
        <v>4</v>
      </c>
      <c r="G3783">
        <v>1</v>
      </c>
      <c r="H3783" t="s">
        <v>336</v>
      </c>
      <c r="I3783" t="s">
        <v>337</v>
      </c>
      <c r="J3783">
        <v>10005506954</v>
      </c>
      <c r="K3783" s="19">
        <v>25.1</v>
      </c>
    </row>
    <row r="3784" spans="1:11" hidden="1" x14ac:dyDescent="0.35">
      <c r="A3784" t="s">
        <v>383</v>
      </c>
      <c r="B3784">
        <v>2014</v>
      </c>
      <c r="C3784" s="10">
        <v>41657</v>
      </c>
      <c r="D3784" t="s">
        <v>140</v>
      </c>
      <c r="E3784" t="s">
        <v>91</v>
      </c>
      <c r="F3784">
        <v>4</v>
      </c>
      <c r="G3784">
        <v>2</v>
      </c>
      <c r="H3784" t="s">
        <v>50</v>
      </c>
      <c r="I3784" t="s">
        <v>44</v>
      </c>
      <c r="J3784">
        <v>10009039774</v>
      </c>
      <c r="K3784" s="19">
        <v>19.5</v>
      </c>
    </row>
    <row r="3785" spans="1:11" hidden="1" x14ac:dyDescent="0.35">
      <c r="A3785" t="s">
        <v>383</v>
      </c>
      <c r="B3785">
        <v>2014</v>
      </c>
      <c r="C3785" s="10">
        <v>41657</v>
      </c>
      <c r="D3785" t="s">
        <v>140</v>
      </c>
      <c r="E3785" t="s">
        <v>91</v>
      </c>
      <c r="F3785">
        <v>4</v>
      </c>
      <c r="G3785">
        <v>3</v>
      </c>
      <c r="H3785" t="s">
        <v>195</v>
      </c>
      <c r="I3785" t="s">
        <v>31</v>
      </c>
      <c r="J3785">
        <v>10005964470</v>
      </c>
      <c r="K3785" s="19">
        <v>24.8</v>
      </c>
    </row>
    <row r="3786" spans="1:11" hidden="1" x14ac:dyDescent="0.35">
      <c r="A3786" t="s">
        <v>383</v>
      </c>
      <c r="B3786">
        <v>2014</v>
      </c>
      <c r="C3786" s="10">
        <v>41657</v>
      </c>
      <c r="D3786" t="s">
        <v>140</v>
      </c>
      <c r="E3786" t="s">
        <v>91</v>
      </c>
      <c r="F3786">
        <v>4</v>
      </c>
      <c r="G3786">
        <v>4</v>
      </c>
      <c r="H3786" t="s">
        <v>103</v>
      </c>
      <c r="I3786" t="s">
        <v>104</v>
      </c>
      <c r="J3786">
        <v>10009010876</v>
      </c>
      <c r="K3786" s="19">
        <v>20</v>
      </c>
    </row>
    <row r="3787" spans="1:11" hidden="1" x14ac:dyDescent="0.35">
      <c r="A3787" t="s">
        <v>383</v>
      </c>
      <c r="B3787">
        <v>2014</v>
      </c>
      <c r="C3787" s="10">
        <v>41657</v>
      </c>
      <c r="D3787" t="s">
        <v>140</v>
      </c>
      <c r="E3787" t="s">
        <v>91</v>
      </c>
      <c r="F3787">
        <v>4</v>
      </c>
      <c r="G3787">
        <v>5</v>
      </c>
      <c r="H3787" t="s">
        <v>347</v>
      </c>
      <c r="I3787" t="s">
        <v>348</v>
      </c>
      <c r="J3787">
        <v>10004722668</v>
      </c>
      <c r="K3787" s="19">
        <v>28.1</v>
      </c>
    </row>
    <row r="3788" spans="1:11" hidden="1" x14ac:dyDescent="0.35">
      <c r="A3788" t="s">
        <v>383</v>
      </c>
      <c r="B3788">
        <v>2014</v>
      </c>
      <c r="C3788" s="10">
        <v>41657</v>
      </c>
      <c r="D3788" t="s">
        <v>140</v>
      </c>
      <c r="E3788" t="s">
        <v>91</v>
      </c>
      <c r="F3788">
        <v>4</v>
      </c>
      <c r="G3788">
        <v>6</v>
      </c>
      <c r="H3788" t="s">
        <v>148</v>
      </c>
      <c r="I3788" t="s">
        <v>56</v>
      </c>
      <c r="J3788">
        <v>10007890932</v>
      </c>
      <c r="K3788" s="19">
        <v>19.600000000000001</v>
      </c>
    </row>
    <row r="3789" spans="1:11" hidden="1" x14ac:dyDescent="0.35">
      <c r="A3789" t="s">
        <v>383</v>
      </c>
      <c r="B3789">
        <v>2014</v>
      </c>
      <c r="C3789" s="10">
        <v>41657</v>
      </c>
      <c r="D3789" t="s">
        <v>140</v>
      </c>
      <c r="E3789" t="s">
        <v>117</v>
      </c>
      <c r="F3789">
        <v>1</v>
      </c>
      <c r="G3789">
        <v>1</v>
      </c>
      <c r="H3789" t="s">
        <v>103</v>
      </c>
      <c r="I3789" t="s">
        <v>104</v>
      </c>
      <c r="J3789">
        <v>10009010876</v>
      </c>
      <c r="K3789" s="19">
        <v>20</v>
      </c>
    </row>
    <row r="3790" spans="1:11" hidden="1" x14ac:dyDescent="0.35">
      <c r="A3790" t="s">
        <v>383</v>
      </c>
      <c r="B3790">
        <v>2014</v>
      </c>
      <c r="C3790" s="10">
        <v>41657</v>
      </c>
      <c r="D3790" t="s">
        <v>140</v>
      </c>
      <c r="E3790" t="s">
        <v>117</v>
      </c>
      <c r="F3790">
        <v>1</v>
      </c>
      <c r="G3790">
        <v>2</v>
      </c>
      <c r="H3790" t="s">
        <v>384</v>
      </c>
      <c r="I3790" t="s">
        <v>198</v>
      </c>
      <c r="J3790">
        <v>10007271142</v>
      </c>
      <c r="K3790" s="19">
        <v>21.7</v>
      </c>
    </row>
    <row r="3791" spans="1:11" hidden="1" x14ac:dyDescent="0.35">
      <c r="A3791" t="s">
        <v>383</v>
      </c>
      <c r="B3791">
        <v>2014</v>
      </c>
      <c r="C3791" s="10">
        <v>41657</v>
      </c>
      <c r="D3791" t="s">
        <v>140</v>
      </c>
      <c r="E3791" t="s">
        <v>117</v>
      </c>
      <c r="F3791">
        <v>1</v>
      </c>
      <c r="G3791">
        <v>3</v>
      </c>
      <c r="H3791" t="s">
        <v>158</v>
      </c>
      <c r="I3791" t="s">
        <v>356</v>
      </c>
      <c r="J3791">
        <v>10010894696</v>
      </c>
      <c r="K3791" s="19"/>
    </row>
    <row r="3792" spans="1:11" hidden="1" x14ac:dyDescent="0.35">
      <c r="A3792" t="s">
        <v>383</v>
      </c>
      <c r="B3792">
        <v>2014</v>
      </c>
      <c r="C3792" s="10">
        <v>41657</v>
      </c>
      <c r="D3792" t="s">
        <v>140</v>
      </c>
      <c r="E3792" t="s">
        <v>117</v>
      </c>
      <c r="F3792">
        <v>2</v>
      </c>
      <c r="G3792">
        <v>1</v>
      </c>
      <c r="H3792" t="s">
        <v>196</v>
      </c>
      <c r="I3792" t="s">
        <v>52</v>
      </c>
      <c r="J3792">
        <v>10004868370</v>
      </c>
      <c r="K3792" s="19">
        <v>26</v>
      </c>
    </row>
    <row r="3793" spans="1:11" hidden="1" x14ac:dyDescent="0.35">
      <c r="A3793" t="s">
        <v>383</v>
      </c>
      <c r="B3793">
        <v>2014</v>
      </c>
      <c r="C3793" s="10">
        <v>41657</v>
      </c>
      <c r="D3793" t="s">
        <v>140</v>
      </c>
      <c r="E3793" t="s">
        <v>117</v>
      </c>
      <c r="F3793">
        <v>2</v>
      </c>
      <c r="G3793">
        <v>2</v>
      </c>
      <c r="H3793" t="s">
        <v>289</v>
      </c>
      <c r="I3793" t="s">
        <v>207</v>
      </c>
      <c r="J3793">
        <v>10002418415</v>
      </c>
      <c r="K3793" s="19">
        <v>31.4</v>
      </c>
    </row>
    <row r="3794" spans="1:11" hidden="1" x14ac:dyDescent="0.35">
      <c r="A3794" t="s">
        <v>383</v>
      </c>
      <c r="B3794">
        <v>2014</v>
      </c>
      <c r="C3794" s="10">
        <v>41657</v>
      </c>
      <c r="D3794" t="s">
        <v>140</v>
      </c>
      <c r="E3794" t="s">
        <v>117</v>
      </c>
      <c r="F3794">
        <v>2</v>
      </c>
      <c r="G3794">
        <v>3</v>
      </c>
      <c r="H3794" t="s">
        <v>148</v>
      </c>
      <c r="I3794" t="s">
        <v>56</v>
      </c>
      <c r="J3794">
        <v>10007890932</v>
      </c>
      <c r="K3794" s="19">
        <v>19.600000000000001</v>
      </c>
    </row>
    <row r="3795" spans="1:11" hidden="1" x14ac:dyDescent="0.35">
      <c r="A3795" t="s">
        <v>383</v>
      </c>
      <c r="B3795">
        <v>2014</v>
      </c>
      <c r="C3795" s="10">
        <v>41657</v>
      </c>
      <c r="D3795" t="s">
        <v>140</v>
      </c>
      <c r="E3795" t="s">
        <v>117</v>
      </c>
      <c r="F3795">
        <v>2</v>
      </c>
      <c r="G3795">
        <v>4</v>
      </c>
      <c r="H3795" t="s">
        <v>287</v>
      </c>
      <c r="I3795" t="s">
        <v>31</v>
      </c>
      <c r="J3795">
        <v>10003349716</v>
      </c>
      <c r="K3795" s="19">
        <v>28.7</v>
      </c>
    </row>
    <row r="3796" spans="1:11" hidden="1" x14ac:dyDescent="0.35">
      <c r="A3796" t="s">
        <v>383</v>
      </c>
      <c r="B3796">
        <v>2014</v>
      </c>
      <c r="C3796" s="10">
        <v>41657</v>
      </c>
      <c r="D3796" t="s">
        <v>140</v>
      </c>
      <c r="E3796" t="s">
        <v>117</v>
      </c>
      <c r="F3796">
        <v>3</v>
      </c>
      <c r="G3796">
        <v>1</v>
      </c>
      <c r="H3796" t="s">
        <v>183</v>
      </c>
      <c r="I3796" t="s">
        <v>33</v>
      </c>
      <c r="J3796">
        <v>10007212639</v>
      </c>
      <c r="K3796" s="19">
        <v>22.5</v>
      </c>
    </row>
    <row r="3797" spans="1:11" hidden="1" x14ac:dyDescent="0.35">
      <c r="A3797" t="s">
        <v>383</v>
      </c>
      <c r="B3797">
        <v>2014</v>
      </c>
      <c r="C3797" s="10">
        <v>41657</v>
      </c>
      <c r="D3797" t="s">
        <v>140</v>
      </c>
      <c r="E3797" t="s">
        <v>117</v>
      </c>
      <c r="F3797">
        <v>3</v>
      </c>
      <c r="G3797">
        <v>2</v>
      </c>
      <c r="H3797" t="s">
        <v>167</v>
      </c>
      <c r="I3797" t="s">
        <v>46</v>
      </c>
      <c r="J3797">
        <v>10005953154</v>
      </c>
      <c r="K3797" s="19">
        <v>24</v>
      </c>
    </row>
    <row r="3798" spans="1:11" hidden="1" x14ac:dyDescent="0.35">
      <c r="A3798" t="s">
        <v>383</v>
      </c>
      <c r="B3798">
        <v>2014</v>
      </c>
      <c r="C3798" s="10">
        <v>41657</v>
      </c>
      <c r="D3798" t="s">
        <v>140</v>
      </c>
      <c r="E3798" t="s">
        <v>117</v>
      </c>
      <c r="F3798">
        <v>3</v>
      </c>
      <c r="G3798">
        <v>3</v>
      </c>
      <c r="H3798" t="s">
        <v>201</v>
      </c>
      <c r="I3798" t="s">
        <v>39</v>
      </c>
      <c r="J3798">
        <v>10007947011</v>
      </c>
      <c r="K3798" s="19">
        <v>19.2</v>
      </c>
    </row>
    <row r="3799" spans="1:11" hidden="1" x14ac:dyDescent="0.35">
      <c r="A3799" t="s">
        <v>383</v>
      </c>
      <c r="B3799">
        <v>2014</v>
      </c>
      <c r="C3799" s="10">
        <v>41657</v>
      </c>
      <c r="D3799" t="s">
        <v>140</v>
      </c>
      <c r="E3799" t="s">
        <v>117</v>
      </c>
      <c r="F3799">
        <v>3</v>
      </c>
      <c r="G3799">
        <v>4</v>
      </c>
      <c r="H3799" t="s">
        <v>376</v>
      </c>
      <c r="I3799" t="s">
        <v>269</v>
      </c>
      <c r="J3799">
        <v>10007812019</v>
      </c>
      <c r="K3799" s="19">
        <v>19.600000000000001</v>
      </c>
    </row>
    <row r="3800" spans="1:11" hidden="1" x14ac:dyDescent="0.35">
      <c r="A3800" t="s">
        <v>383</v>
      </c>
      <c r="B3800">
        <v>2014</v>
      </c>
      <c r="C3800" s="10">
        <v>41657</v>
      </c>
      <c r="D3800" t="s">
        <v>140</v>
      </c>
      <c r="E3800" t="s">
        <v>117</v>
      </c>
      <c r="F3800">
        <v>4</v>
      </c>
      <c r="G3800">
        <v>1</v>
      </c>
      <c r="H3800" t="s">
        <v>306</v>
      </c>
      <c r="I3800" t="s">
        <v>113</v>
      </c>
      <c r="J3800">
        <v>10006898300</v>
      </c>
      <c r="K3800" s="19">
        <v>21.4</v>
      </c>
    </row>
    <row r="3801" spans="1:11" hidden="1" x14ac:dyDescent="0.35">
      <c r="A3801" t="s">
        <v>383</v>
      </c>
      <c r="B3801">
        <v>2014</v>
      </c>
      <c r="C3801" s="10">
        <v>41657</v>
      </c>
      <c r="D3801" t="s">
        <v>140</v>
      </c>
      <c r="E3801" t="s">
        <v>117</v>
      </c>
      <c r="F3801">
        <v>4</v>
      </c>
      <c r="G3801">
        <v>2</v>
      </c>
      <c r="H3801" t="s">
        <v>347</v>
      </c>
      <c r="I3801" t="s">
        <v>348</v>
      </c>
      <c r="J3801">
        <v>10004722668</v>
      </c>
      <c r="K3801" s="19">
        <v>28.1</v>
      </c>
    </row>
    <row r="3802" spans="1:11" hidden="1" x14ac:dyDescent="0.35">
      <c r="A3802" t="s">
        <v>383</v>
      </c>
      <c r="B3802">
        <v>2014</v>
      </c>
      <c r="C3802" s="10">
        <v>41657</v>
      </c>
      <c r="D3802" t="s">
        <v>140</v>
      </c>
      <c r="E3802" t="s">
        <v>117</v>
      </c>
      <c r="F3802">
        <v>4</v>
      </c>
      <c r="G3802">
        <v>3</v>
      </c>
      <c r="H3802" t="s">
        <v>195</v>
      </c>
      <c r="I3802" t="s">
        <v>31</v>
      </c>
      <c r="J3802">
        <v>10005964470</v>
      </c>
      <c r="K3802" s="19">
        <v>24.8</v>
      </c>
    </row>
    <row r="3803" spans="1:11" hidden="1" x14ac:dyDescent="0.35">
      <c r="A3803" t="s">
        <v>383</v>
      </c>
      <c r="B3803">
        <v>2014</v>
      </c>
      <c r="C3803" s="10">
        <v>41657</v>
      </c>
      <c r="D3803" t="s">
        <v>140</v>
      </c>
      <c r="E3803" t="s">
        <v>117</v>
      </c>
      <c r="F3803">
        <v>4</v>
      </c>
      <c r="G3803">
        <v>4</v>
      </c>
      <c r="H3803" t="s">
        <v>367</v>
      </c>
      <c r="I3803" t="s">
        <v>37</v>
      </c>
      <c r="J3803">
        <v>10006553039</v>
      </c>
      <c r="K3803" s="19">
        <v>22.2</v>
      </c>
    </row>
    <row r="3804" spans="1:11" hidden="1" x14ac:dyDescent="0.35">
      <c r="A3804" t="s">
        <v>383</v>
      </c>
      <c r="B3804">
        <v>2014</v>
      </c>
      <c r="C3804" s="10">
        <v>41657</v>
      </c>
      <c r="D3804" t="s">
        <v>140</v>
      </c>
      <c r="E3804" t="s">
        <v>119</v>
      </c>
      <c r="F3804">
        <v>1</v>
      </c>
      <c r="G3804">
        <v>1</v>
      </c>
      <c r="H3804" t="s">
        <v>200</v>
      </c>
      <c r="I3804" t="s">
        <v>23</v>
      </c>
      <c r="J3804">
        <v>10006900421</v>
      </c>
      <c r="K3804" s="19">
        <v>21.1</v>
      </c>
    </row>
    <row r="3805" spans="1:11" hidden="1" x14ac:dyDescent="0.35">
      <c r="A3805" t="s">
        <v>383</v>
      </c>
      <c r="B3805">
        <v>2014</v>
      </c>
      <c r="C3805" s="10">
        <v>41657</v>
      </c>
      <c r="D3805" t="s">
        <v>140</v>
      </c>
      <c r="E3805" t="s">
        <v>119</v>
      </c>
      <c r="F3805">
        <v>1</v>
      </c>
      <c r="G3805">
        <v>2</v>
      </c>
      <c r="H3805" t="s">
        <v>68</v>
      </c>
      <c r="I3805" t="s">
        <v>29</v>
      </c>
      <c r="J3805">
        <v>10006379247</v>
      </c>
      <c r="K3805" s="19">
        <v>23.8</v>
      </c>
    </row>
    <row r="3806" spans="1:11" hidden="1" x14ac:dyDescent="0.35">
      <c r="A3806" t="s">
        <v>383</v>
      </c>
      <c r="B3806">
        <v>2014</v>
      </c>
      <c r="C3806" s="10">
        <v>41657</v>
      </c>
      <c r="D3806" t="s">
        <v>140</v>
      </c>
      <c r="E3806" t="s">
        <v>119</v>
      </c>
      <c r="F3806">
        <v>1</v>
      </c>
      <c r="G3806">
        <v>3</v>
      </c>
      <c r="H3806" t="s">
        <v>306</v>
      </c>
      <c r="I3806" t="s">
        <v>113</v>
      </c>
      <c r="J3806">
        <v>10006898300</v>
      </c>
      <c r="K3806" s="19">
        <v>21.4</v>
      </c>
    </row>
    <row r="3807" spans="1:11" hidden="1" x14ac:dyDescent="0.35">
      <c r="A3807" t="s">
        <v>383</v>
      </c>
      <c r="B3807">
        <v>2014</v>
      </c>
      <c r="C3807" s="10">
        <v>41657</v>
      </c>
      <c r="D3807" t="s">
        <v>140</v>
      </c>
      <c r="E3807" t="s">
        <v>119</v>
      </c>
      <c r="F3807">
        <v>1</v>
      </c>
      <c r="G3807">
        <v>4</v>
      </c>
      <c r="H3807" t="s">
        <v>336</v>
      </c>
      <c r="I3807" t="s">
        <v>337</v>
      </c>
      <c r="J3807">
        <v>10005506954</v>
      </c>
      <c r="K3807" s="19">
        <v>25.1</v>
      </c>
    </row>
    <row r="3808" spans="1:11" hidden="1" x14ac:dyDescent="0.35">
      <c r="A3808" t="s">
        <v>383</v>
      </c>
      <c r="B3808">
        <v>2014</v>
      </c>
      <c r="C3808" s="10">
        <v>41657</v>
      </c>
      <c r="D3808" t="s">
        <v>140</v>
      </c>
      <c r="E3808" t="s">
        <v>119</v>
      </c>
      <c r="F3808">
        <v>1</v>
      </c>
      <c r="G3808">
        <v>5</v>
      </c>
      <c r="H3808" t="s">
        <v>103</v>
      </c>
      <c r="I3808" t="s">
        <v>104</v>
      </c>
      <c r="J3808">
        <v>10009010876</v>
      </c>
      <c r="K3808" s="19">
        <v>20</v>
      </c>
    </row>
    <row r="3809" spans="1:11" hidden="1" x14ac:dyDescent="0.35">
      <c r="A3809" t="s">
        <v>383</v>
      </c>
      <c r="B3809">
        <v>2014</v>
      </c>
      <c r="C3809" s="10">
        <v>41657</v>
      </c>
      <c r="D3809" t="s">
        <v>140</v>
      </c>
      <c r="E3809" t="s">
        <v>119</v>
      </c>
      <c r="F3809">
        <v>1</v>
      </c>
      <c r="G3809">
        <v>6</v>
      </c>
      <c r="H3809" t="s">
        <v>351</v>
      </c>
      <c r="I3809" t="s">
        <v>27</v>
      </c>
      <c r="J3809">
        <v>10006584159</v>
      </c>
      <c r="K3809" s="19">
        <v>20.9</v>
      </c>
    </row>
    <row r="3810" spans="1:11" hidden="1" x14ac:dyDescent="0.35">
      <c r="A3810" t="s">
        <v>383</v>
      </c>
      <c r="B3810">
        <v>2014</v>
      </c>
      <c r="C3810" s="10">
        <v>41657</v>
      </c>
      <c r="D3810" t="s">
        <v>140</v>
      </c>
      <c r="E3810" t="s">
        <v>119</v>
      </c>
      <c r="F3810">
        <v>2</v>
      </c>
      <c r="G3810">
        <v>1</v>
      </c>
      <c r="H3810" t="s">
        <v>183</v>
      </c>
      <c r="I3810" t="s">
        <v>33</v>
      </c>
      <c r="J3810">
        <v>10007212639</v>
      </c>
      <c r="K3810" s="19">
        <v>22.5</v>
      </c>
    </row>
    <row r="3811" spans="1:11" hidden="1" x14ac:dyDescent="0.35">
      <c r="A3811" t="s">
        <v>383</v>
      </c>
      <c r="B3811">
        <v>2014</v>
      </c>
      <c r="C3811" s="10">
        <v>41657</v>
      </c>
      <c r="D3811" t="s">
        <v>140</v>
      </c>
      <c r="E3811" t="s">
        <v>119</v>
      </c>
      <c r="F3811">
        <v>2</v>
      </c>
      <c r="G3811">
        <v>2</v>
      </c>
      <c r="H3811" t="s">
        <v>196</v>
      </c>
      <c r="I3811" t="s">
        <v>52</v>
      </c>
      <c r="J3811">
        <v>10004868370</v>
      </c>
      <c r="K3811" s="19">
        <v>26</v>
      </c>
    </row>
    <row r="3812" spans="1:11" hidden="1" x14ac:dyDescent="0.35">
      <c r="A3812" t="s">
        <v>383</v>
      </c>
      <c r="B3812">
        <v>2014</v>
      </c>
      <c r="C3812" s="10">
        <v>41657</v>
      </c>
      <c r="D3812" t="s">
        <v>140</v>
      </c>
      <c r="E3812" t="s">
        <v>119</v>
      </c>
      <c r="F3812">
        <v>2</v>
      </c>
      <c r="G3812">
        <v>3</v>
      </c>
      <c r="H3812" t="s">
        <v>50</v>
      </c>
      <c r="I3812" t="s">
        <v>44</v>
      </c>
      <c r="J3812">
        <v>10009039774</v>
      </c>
      <c r="K3812" s="19">
        <v>19.5</v>
      </c>
    </row>
    <row r="3813" spans="1:11" hidden="1" x14ac:dyDescent="0.35">
      <c r="A3813" t="s">
        <v>383</v>
      </c>
      <c r="B3813">
        <v>2014</v>
      </c>
      <c r="C3813" s="10">
        <v>41657</v>
      </c>
      <c r="D3813" t="s">
        <v>140</v>
      </c>
      <c r="E3813" t="s">
        <v>119</v>
      </c>
      <c r="F3813">
        <v>2</v>
      </c>
      <c r="G3813">
        <v>4</v>
      </c>
      <c r="H3813" t="s">
        <v>340</v>
      </c>
      <c r="I3813" t="s">
        <v>142</v>
      </c>
      <c r="J3813">
        <v>10004633247</v>
      </c>
      <c r="K3813" s="19">
        <v>25.8</v>
      </c>
    </row>
    <row r="3814" spans="1:11" hidden="1" x14ac:dyDescent="0.35">
      <c r="A3814" t="s">
        <v>383</v>
      </c>
      <c r="B3814">
        <v>2014</v>
      </c>
      <c r="C3814" s="10">
        <v>41657</v>
      </c>
      <c r="D3814" t="s">
        <v>140</v>
      </c>
      <c r="E3814" t="s">
        <v>119</v>
      </c>
      <c r="F3814">
        <v>2</v>
      </c>
      <c r="G3814">
        <v>5</v>
      </c>
      <c r="H3814" t="s">
        <v>220</v>
      </c>
      <c r="I3814" t="s">
        <v>35</v>
      </c>
      <c r="J3814">
        <v>10005782695</v>
      </c>
      <c r="K3814" s="19">
        <v>24.5</v>
      </c>
    </row>
    <row r="3815" spans="1:11" hidden="1" x14ac:dyDescent="0.35">
      <c r="A3815" t="s">
        <v>383</v>
      </c>
      <c r="B3815">
        <v>2014</v>
      </c>
      <c r="C3815" s="10">
        <v>41657</v>
      </c>
      <c r="D3815" t="s">
        <v>140</v>
      </c>
      <c r="E3815" t="s">
        <v>119</v>
      </c>
      <c r="F3815">
        <v>2</v>
      </c>
      <c r="G3815">
        <v>6</v>
      </c>
      <c r="H3815" t="s">
        <v>234</v>
      </c>
      <c r="I3815" t="s">
        <v>25</v>
      </c>
      <c r="J3815">
        <v>10006073493</v>
      </c>
      <c r="K3815" s="19">
        <v>24.1</v>
      </c>
    </row>
    <row r="3816" spans="1:11" hidden="1" x14ac:dyDescent="0.35">
      <c r="A3816" t="s">
        <v>383</v>
      </c>
      <c r="B3816">
        <v>2014</v>
      </c>
      <c r="C3816" s="10">
        <v>41657</v>
      </c>
      <c r="D3816" t="s">
        <v>140</v>
      </c>
      <c r="E3816" t="s">
        <v>121</v>
      </c>
      <c r="F3816">
        <v>1</v>
      </c>
      <c r="G3816">
        <v>1</v>
      </c>
      <c r="H3816" t="s">
        <v>200</v>
      </c>
      <c r="I3816" t="s">
        <v>23</v>
      </c>
      <c r="J3816">
        <v>10006900421</v>
      </c>
      <c r="K3816" s="19">
        <v>21.1</v>
      </c>
    </row>
    <row r="3817" spans="1:11" hidden="1" x14ac:dyDescent="0.35">
      <c r="A3817" t="s">
        <v>383</v>
      </c>
      <c r="B3817">
        <v>2014</v>
      </c>
      <c r="C3817" s="10">
        <v>41657</v>
      </c>
      <c r="D3817" t="s">
        <v>140</v>
      </c>
      <c r="E3817" t="s">
        <v>121</v>
      </c>
      <c r="F3817">
        <v>1</v>
      </c>
      <c r="G3817">
        <v>2</v>
      </c>
      <c r="H3817" t="s">
        <v>50</v>
      </c>
      <c r="I3817" t="s">
        <v>44</v>
      </c>
      <c r="J3817">
        <v>10009039774</v>
      </c>
      <c r="K3817" s="19">
        <v>19.5</v>
      </c>
    </row>
    <row r="3818" spans="1:11" hidden="1" x14ac:dyDescent="0.35">
      <c r="A3818" t="s">
        <v>383</v>
      </c>
      <c r="B3818">
        <v>2014</v>
      </c>
      <c r="C3818" s="10">
        <v>41657</v>
      </c>
      <c r="D3818" t="s">
        <v>140</v>
      </c>
      <c r="E3818" t="s">
        <v>121</v>
      </c>
      <c r="F3818">
        <v>1</v>
      </c>
      <c r="G3818">
        <v>3</v>
      </c>
      <c r="H3818" t="s">
        <v>306</v>
      </c>
      <c r="I3818" t="s">
        <v>113</v>
      </c>
      <c r="J3818">
        <v>10006898300</v>
      </c>
      <c r="K3818" s="19">
        <v>21.4</v>
      </c>
    </row>
    <row r="3819" spans="1:11" hidden="1" x14ac:dyDescent="0.35">
      <c r="A3819" t="s">
        <v>383</v>
      </c>
      <c r="B3819">
        <v>2014</v>
      </c>
      <c r="C3819" s="10">
        <v>41657</v>
      </c>
      <c r="D3819" t="s">
        <v>140</v>
      </c>
      <c r="E3819" t="s">
        <v>121</v>
      </c>
      <c r="F3819">
        <v>1</v>
      </c>
      <c r="G3819">
        <v>4</v>
      </c>
      <c r="H3819" t="s">
        <v>183</v>
      </c>
      <c r="I3819" t="s">
        <v>33</v>
      </c>
      <c r="J3819">
        <v>10007212639</v>
      </c>
      <c r="K3819" s="19">
        <v>22.5</v>
      </c>
    </row>
    <row r="3820" spans="1:11" hidden="1" x14ac:dyDescent="0.35">
      <c r="A3820" t="s">
        <v>383</v>
      </c>
      <c r="B3820">
        <v>2014</v>
      </c>
      <c r="C3820" s="10">
        <v>41657</v>
      </c>
      <c r="D3820" t="s">
        <v>140</v>
      </c>
      <c r="E3820" t="s">
        <v>121</v>
      </c>
      <c r="F3820">
        <v>1</v>
      </c>
      <c r="G3820">
        <v>9</v>
      </c>
      <c r="H3820" t="s">
        <v>196</v>
      </c>
      <c r="I3820" t="s">
        <v>52</v>
      </c>
      <c r="J3820">
        <v>10004868370</v>
      </c>
      <c r="K3820" s="19">
        <v>26</v>
      </c>
    </row>
    <row r="3821" spans="1:11" hidden="1" x14ac:dyDescent="0.35">
      <c r="A3821" t="s">
        <v>383</v>
      </c>
      <c r="B3821">
        <v>2014</v>
      </c>
      <c r="C3821" s="10">
        <v>41657</v>
      </c>
      <c r="D3821" t="s">
        <v>140</v>
      </c>
      <c r="E3821" t="s">
        <v>121</v>
      </c>
      <c r="F3821">
        <v>1</v>
      </c>
      <c r="G3821">
        <v>9</v>
      </c>
      <c r="H3821" t="s">
        <v>68</v>
      </c>
      <c r="I3821" t="s">
        <v>29</v>
      </c>
      <c r="J3821">
        <v>10006379247</v>
      </c>
      <c r="K3821" s="19">
        <v>23.8</v>
      </c>
    </row>
    <row r="3822" spans="1:11" hidden="1" x14ac:dyDescent="0.35">
      <c r="A3822" t="s">
        <v>383</v>
      </c>
      <c r="B3822">
        <v>2014</v>
      </c>
      <c r="C3822" s="10">
        <v>41657</v>
      </c>
      <c r="D3822" t="s">
        <v>140</v>
      </c>
      <c r="E3822" t="s">
        <v>121</v>
      </c>
      <c r="F3822">
        <v>2</v>
      </c>
      <c r="G3822">
        <v>1</v>
      </c>
      <c r="H3822" t="s">
        <v>336</v>
      </c>
      <c r="I3822" t="s">
        <v>337</v>
      </c>
      <c r="J3822">
        <v>10005506954</v>
      </c>
      <c r="K3822" s="19">
        <v>25.1</v>
      </c>
    </row>
    <row r="3823" spans="1:11" hidden="1" x14ac:dyDescent="0.35">
      <c r="A3823" t="s">
        <v>383</v>
      </c>
      <c r="B3823">
        <v>2014</v>
      </c>
      <c r="C3823" s="10">
        <v>41657</v>
      </c>
      <c r="D3823" t="s">
        <v>140</v>
      </c>
      <c r="E3823" t="s">
        <v>121</v>
      </c>
      <c r="F3823">
        <v>2</v>
      </c>
      <c r="G3823">
        <v>2</v>
      </c>
      <c r="H3823" t="s">
        <v>340</v>
      </c>
      <c r="I3823" t="s">
        <v>142</v>
      </c>
      <c r="J3823">
        <v>10004633247</v>
      </c>
      <c r="K3823" s="19">
        <v>25.8</v>
      </c>
    </row>
    <row r="3824" spans="1:11" hidden="1" x14ac:dyDescent="0.35">
      <c r="A3824" t="s">
        <v>383</v>
      </c>
      <c r="B3824">
        <v>2014</v>
      </c>
      <c r="C3824" s="10">
        <v>41657</v>
      </c>
      <c r="D3824" t="s">
        <v>140</v>
      </c>
      <c r="E3824" t="s">
        <v>121</v>
      </c>
      <c r="F3824">
        <v>2</v>
      </c>
      <c r="G3824">
        <v>3</v>
      </c>
      <c r="H3824" t="s">
        <v>103</v>
      </c>
      <c r="I3824" t="s">
        <v>104</v>
      </c>
      <c r="J3824">
        <v>10009010876</v>
      </c>
      <c r="K3824" s="19">
        <v>20</v>
      </c>
    </row>
    <row r="3825" spans="1:11" hidden="1" x14ac:dyDescent="0.35">
      <c r="A3825" t="s">
        <v>383</v>
      </c>
      <c r="B3825">
        <v>2014</v>
      </c>
      <c r="C3825" s="10">
        <v>41657</v>
      </c>
      <c r="D3825" t="s">
        <v>140</v>
      </c>
      <c r="E3825" t="s">
        <v>121</v>
      </c>
      <c r="F3825">
        <v>2</v>
      </c>
      <c r="G3825">
        <v>4</v>
      </c>
      <c r="H3825" t="s">
        <v>220</v>
      </c>
      <c r="I3825" t="s">
        <v>35</v>
      </c>
      <c r="J3825">
        <v>10005782695</v>
      </c>
      <c r="K3825" s="19">
        <v>24.5</v>
      </c>
    </row>
    <row r="3826" spans="1:11" hidden="1" x14ac:dyDescent="0.35">
      <c r="A3826" t="s">
        <v>383</v>
      </c>
      <c r="B3826">
        <v>2014</v>
      </c>
      <c r="C3826" s="10">
        <v>41657</v>
      </c>
      <c r="D3826" t="s">
        <v>140</v>
      </c>
      <c r="E3826" t="s">
        <v>121</v>
      </c>
      <c r="F3826">
        <v>2</v>
      </c>
      <c r="G3826">
        <v>5</v>
      </c>
      <c r="H3826" t="s">
        <v>234</v>
      </c>
      <c r="I3826" t="s">
        <v>25</v>
      </c>
      <c r="J3826">
        <v>10006073493</v>
      </c>
      <c r="K3826" s="19">
        <v>24.1</v>
      </c>
    </row>
    <row r="3827" spans="1:11" hidden="1" x14ac:dyDescent="0.35">
      <c r="A3827" t="s">
        <v>383</v>
      </c>
      <c r="B3827">
        <v>2014</v>
      </c>
      <c r="C3827" s="10">
        <v>41657</v>
      </c>
      <c r="D3827" t="s">
        <v>140</v>
      </c>
      <c r="E3827" t="s">
        <v>121</v>
      </c>
      <c r="F3827">
        <v>2</v>
      </c>
      <c r="G3827">
        <v>6</v>
      </c>
      <c r="H3827" t="s">
        <v>351</v>
      </c>
      <c r="I3827" t="s">
        <v>27</v>
      </c>
      <c r="J3827">
        <v>10006584159</v>
      </c>
      <c r="K3827" s="19">
        <v>20.9</v>
      </c>
    </row>
    <row r="3828" spans="1:11" hidden="1" x14ac:dyDescent="0.35">
      <c r="A3828" t="s">
        <v>385</v>
      </c>
      <c r="B3828">
        <v>2014</v>
      </c>
      <c r="C3828" s="10">
        <v>41615</v>
      </c>
      <c r="D3828" t="s">
        <v>140</v>
      </c>
      <c r="E3828" t="s">
        <v>91</v>
      </c>
      <c r="F3828">
        <v>1</v>
      </c>
      <c r="G3828">
        <v>1</v>
      </c>
      <c r="H3828" t="s">
        <v>200</v>
      </c>
      <c r="I3828" t="s">
        <v>23</v>
      </c>
      <c r="J3828">
        <v>10006900421</v>
      </c>
      <c r="K3828" s="19">
        <v>21</v>
      </c>
    </row>
    <row r="3829" spans="1:11" hidden="1" x14ac:dyDescent="0.35">
      <c r="A3829" t="s">
        <v>385</v>
      </c>
      <c r="B3829">
        <v>2014</v>
      </c>
      <c r="C3829" s="10">
        <v>41615</v>
      </c>
      <c r="D3829" t="s">
        <v>140</v>
      </c>
      <c r="E3829" t="s">
        <v>91</v>
      </c>
      <c r="F3829">
        <v>1</v>
      </c>
      <c r="G3829">
        <v>2</v>
      </c>
      <c r="H3829" t="s">
        <v>287</v>
      </c>
      <c r="I3829" t="s">
        <v>31</v>
      </c>
      <c r="J3829">
        <v>10003349716</v>
      </c>
      <c r="K3829" s="19">
        <v>28.6</v>
      </c>
    </row>
    <row r="3830" spans="1:11" hidden="1" x14ac:dyDescent="0.35">
      <c r="A3830" t="s">
        <v>385</v>
      </c>
      <c r="B3830">
        <v>2014</v>
      </c>
      <c r="C3830" s="10">
        <v>41615</v>
      </c>
      <c r="D3830" t="s">
        <v>140</v>
      </c>
      <c r="E3830" t="s">
        <v>91</v>
      </c>
      <c r="F3830">
        <v>1</v>
      </c>
      <c r="G3830">
        <v>3</v>
      </c>
      <c r="H3830" t="s">
        <v>370</v>
      </c>
      <c r="I3830" t="s">
        <v>46</v>
      </c>
      <c r="J3830">
        <v>10003095795</v>
      </c>
      <c r="K3830" s="19">
        <v>28.7</v>
      </c>
    </row>
    <row r="3831" spans="1:11" hidden="1" x14ac:dyDescent="0.35">
      <c r="A3831" t="s">
        <v>385</v>
      </c>
      <c r="B3831">
        <v>2014</v>
      </c>
      <c r="C3831" s="10">
        <v>41615</v>
      </c>
      <c r="D3831" t="s">
        <v>140</v>
      </c>
      <c r="E3831" t="s">
        <v>91</v>
      </c>
      <c r="F3831">
        <v>1</v>
      </c>
      <c r="G3831">
        <v>4</v>
      </c>
      <c r="H3831" t="s">
        <v>183</v>
      </c>
      <c r="I3831" t="s">
        <v>33</v>
      </c>
      <c r="J3831">
        <v>10007212639</v>
      </c>
      <c r="K3831" s="19">
        <v>22.4</v>
      </c>
    </row>
    <row r="3832" spans="1:11" hidden="1" x14ac:dyDescent="0.35">
      <c r="A3832" t="s">
        <v>385</v>
      </c>
      <c r="B3832">
        <v>2014</v>
      </c>
      <c r="C3832" s="10">
        <v>41615</v>
      </c>
      <c r="D3832" t="s">
        <v>140</v>
      </c>
      <c r="E3832" t="s">
        <v>91</v>
      </c>
      <c r="F3832">
        <v>1</v>
      </c>
      <c r="G3832">
        <v>5</v>
      </c>
      <c r="H3832" t="s">
        <v>339</v>
      </c>
      <c r="I3832" t="s">
        <v>27</v>
      </c>
      <c r="J3832">
        <v>10004618796</v>
      </c>
      <c r="K3832" s="19">
        <v>26.3</v>
      </c>
    </row>
    <row r="3833" spans="1:11" hidden="1" x14ac:dyDescent="0.35">
      <c r="A3833" t="s">
        <v>385</v>
      </c>
      <c r="B3833">
        <v>2014</v>
      </c>
      <c r="C3833" s="10">
        <v>41615</v>
      </c>
      <c r="D3833" t="s">
        <v>140</v>
      </c>
      <c r="E3833" t="s">
        <v>91</v>
      </c>
      <c r="F3833">
        <v>1</v>
      </c>
      <c r="G3833">
        <v>6</v>
      </c>
      <c r="H3833" t="s">
        <v>201</v>
      </c>
      <c r="I3833" t="s">
        <v>39</v>
      </c>
      <c r="J3833">
        <v>10007947011</v>
      </c>
      <c r="K3833" s="19">
        <v>19.100000000000001</v>
      </c>
    </row>
    <row r="3834" spans="1:11" hidden="1" x14ac:dyDescent="0.35">
      <c r="A3834" t="s">
        <v>385</v>
      </c>
      <c r="B3834">
        <v>2014</v>
      </c>
      <c r="C3834" s="10">
        <v>41615</v>
      </c>
      <c r="D3834" t="s">
        <v>140</v>
      </c>
      <c r="E3834" t="s">
        <v>91</v>
      </c>
      <c r="F3834">
        <v>1</v>
      </c>
      <c r="G3834">
        <v>9</v>
      </c>
      <c r="H3834" t="s">
        <v>148</v>
      </c>
      <c r="I3834" t="s">
        <v>56</v>
      </c>
      <c r="J3834">
        <v>10007890932</v>
      </c>
      <c r="K3834" s="19">
        <v>19.5</v>
      </c>
    </row>
    <row r="3835" spans="1:11" hidden="1" x14ac:dyDescent="0.35">
      <c r="A3835" t="s">
        <v>385</v>
      </c>
      <c r="B3835">
        <v>2014</v>
      </c>
      <c r="C3835" s="10">
        <v>41615</v>
      </c>
      <c r="D3835" t="s">
        <v>140</v>
      </c>
      <c r="E3835" t="s">
        <v>91</v>
      </c>
      <c r="F3835">
        <v>2</v>
      </c>
      <c r="G3835">
        <v>1</v>
      </c>
      <c r="H3835" t="s">
        <v>335</v>
      </c>
      <c r="I3835" t="s">
        <v>29</v>
      </c>
      <c r="J3835">
        <v>10036244537</v>
      </c>
      <c r="K3835" s="19">
        <v>25.3</v>
      </c>
    </row>
    <row r="3836" spans="1:11" hidden="1" x14ac:dyDescent="0.35">
      <c r="A3836" t="s">
        <v>385</v>
      </c>
      <c r="B3836">
        <v>2014</v>
      </c>
      <c r="C3836" s="10">
        <v>41615</v>
      </c>
      <c r="D3836" t="s">
        <v>140</v>
      </c>
      <c r="E3836" t="s">
        <v>91</v>
      </c>
      <c r="F3836">
        <v>2</v>
      </c>
      <c r="G3836">
        <v>2</v>
      </c>
      <c r="H3836" t="s">
        <v>367</v>
      </c>
      <c r="I3836" t="s">
        <v>37</v>
      </c>
      <c r="J3836">
        <v>10006553039</v>
      </c>
      <c r="K3836" s="19">
        <v>22.1</v>
      </c>
    </row>
    <row r="3837" spans="1:11" hidden="1" x14ac:dyDescent="0.35">
      <c r="A3837" t="s">
        <v>385</v>
      </c>
      <c r="B3837">
        <v>2014</v>
      </c>
      <c r="C3837" s="10">
        <v>41615</v>
      </c>
      <c r="D3837" t="s">
        <v>140</v>
      </c>
      <c r="E3837" t="s">
        <v>91</v>
      </c>
      <c r="F3837">
        <v>2</v>
      </c>
      <c r="G3837">
        <v>3</v>
      </c>
      <c r="H3837" t="s">
        <v>196</v>
      </c>
      <c r="I3837" t="s">
        <v>52</v>
      </c>
      <c r="J3837">
        <v>10004868370</v>
      </c>
      <c r="K3837" s="19">
        <v>25.9</v>
      </c>
    </row>
    <row r="3838" spans="1:11" hidden="1" x14ac:dyDescent="0.35">
      <c r="A3838" t="s">
        <v>385</v>
      </c>
      <c r="B3838">
        <v>2014</v>
      </c>
      <c r="C3838" s="10">
        <v>41615</v>
      </c>
      <c r="D3838" t="s">
        <v>140</v>
      </c>
      <c r="E3838" t="s">
        <v>91</v>
      </c>
      <c r="F3838">
        <v>2</v>
      </c>
      <c r="G3838">
        <v>4</v>
      </c>
      <c r="H3838" t="s">
        <v>234</v>
      </c>
      <c r="I3838" t="s">
        <v>25</v>
      </c>
      <c r="J3838">
        <v>10006073493</v>
      </c>
      <c r="K3838" s="19">
        <v>24</v>
      </c>
    </row>
    <row r="3839" spans="1:11" hidden="1" x14ac:dyDescent="0.35">
      <c r="A3839" t="s">
        <v>385</v>
      </c>
      <c r="B3839">
        <v>2014</v>
      </c>
      <c r="C3839" s="10">
        <v>41615</v>
      </c>
      <c r="D3839" t="s">
        <v>140</v>
      </c>
      <c r="E3839" t="s">
        <v>91</v>
      </c>
      <c r="F3839">
        <v>2</v>
      </c>
      <c r="G3839">
        <v>5</v>
      </c>
      <c r="H3839" t="s">
        <v>372</v>
      </c>
      <c r="I3839" t="s">
        <v>373</v>
      </c>
      <c r="J3839">
        <v>10055651813</v>
      </c>
      <c r="K3839" s="19"/>
    </row>
    <row r="3840" spans="1:11" hidden="1" x14ac:dyDescent="0.35">
      <c r="A3840" t="s">
        <v>385</v>
      </c>
      <c r="B3840">
        <v>2014</v>
      </c>
      <c r="C3840" s="10">
        <v>41615</v>
      </c>
      <c r="D3840" t="s">
        <v>140</v>
      </c>
      <c r="E3840" t="s">
        <v>91</v>
      </c>
      <c r="F3840">
        <v>2</v>
      </c>
      <c r="G3840">
        <v>6</v>
      </c>
      <c r="H3840" t="s">
        <v>158</v>
      </c>
      <c r="I3840" t="s">
        <v>356</v>
      </c>
      <c r="J3840">
        <v>10010894696</v>
      </c>
      <c r="K3840" s="19"/>
    </row>
    <row r="3841" spans="1:11" hidden="1" x14ac:dyDescent="0.35">
      <c r="A3841" t="s">
        <v>385</v>
      </c>
      <c r="B3841">
        <v>2014</v>
      </c>
      <c r="C3841" s="10">
        <v>41615</v>
      </c>
      <c r="D3841" t="s">
        <v>140</v>
      </c>
      <c r="E3841" t="s">
        <v>91</v>
      </c>
      <c r="F3841">
        <v>2</v>
      </c>
      <c r="G3841">
        <v>7</v>
      </c>
      <c r="H3841" t="s">
        <v>378</v>
      </c>
      <c r="I3841" t="s">
        <v>337</v>
      </c>
      <c r="J3841">
        <v>10006382984</v>
      </c>
      <c r="K3841" s="19"/>
    </row>
    <row r="3842" spans="1:11" hidden="1" x14ac:dyDescent="0.35">
      <c r="A3842" t="s">
        <v>385</v>
      </c>
      <c r="B3842">
        <v>2014</v>
      </c>
      <c r="C3842" s="10">
        <v>41615</v>
      </c>
      <c r="D3842" t="s">
        <v>140</v>
      </c>
      <c r="E3842" t="s">
        <v>91</v>
      </c>
      <c r="F3842">
        <v>3</v>
      </c>
      <c r="G3842">
        <v>1</v>
      </c>
      <c r="H3842" t="s">
        <v>340</v>
      </c>
      <c r="I3842" t="s">
        <v>142</v>
      </c>
      <c r="J3842">
        <v>10004633247</v>
      </c>
      <c r="K3842" s="19">
        <v>25.7</v>
      </c>
    </row>
    <row r="3843" spans="1:11" hidden="1" x14ac:dyDescent="0.35">
      <c r="A3843" t="s">
        <v>385</v>
      </c>
      <c r="B3843">
        <v>2014</v>
      </c>
      <c r="C3843" s="10">
        <v>41615</v>
      </c>
      <c r="D3843" t="s">
        <v>140</v>
      </c>
      <c r="E3843" t="s">
        <v>91</v>
      </c>
      <c r="F3843">
        <v>3</v>
      </c>
      <c r="G3843">
        <v>2</v>
      </c>
      <c r="H3843" t="s">
        <v>354</v>
      </c>
      <c r="I3843" t="s">
        <v>29</v>
      </c>
      <c r="J3843">
        <v>10006665496</v>
      </c>
      <c r="K3843" s="19">
        <v>22.2</v>
      </c>
    </row>
    <row r="3844" spans="1:11" hidden="1" x14ac:dyDescent="0.35">
      <c r="A3844" t="s">
        <v>385</v>
      </c>
      <c r="B3844">
        <v>2014</v>
      </c>
      <c r="C3844" s="10">
        <v>41615</v>
      </c>
      <c r="D3844" t="s">
        <v>140</v>
      </c>
      <c r="E3844" t="s">
        <v>91</v>
      </c>
      <c r="F3844">
        <v>3</v>
      </c>
      <c r="G3844">
        <v>3</v>
      </c>
      <c r="H3844" t="s">
        <v>347</v>
      </c>
      <c r="I3844" t="s">
        <v>348</v>
      </c>
      <c r="J3844">
        <v>10004722668</v>
      </c>
      <c r="K3844" s="19">
        <v>28</v>
      </c>
    </row>
    <row r="3845" spans="1:11" hidden="1" x14ac:dyDescent="0.35">
      <c r="A3845" t="s">
        <v>385</v>
      </c>
      <c r="B3845">
        <v>2014</v>
      </c>
      <c r="C3845" s="10">
        <v>41615</v>
      </c>
      <c r="D3845" t="s">
        <v>140</v>
      </c>
      <c r="E3845" t="s">
        <v>91</v>
      </c>
      <c r="F3845">
        <v>3</v>
      </c>
      <c r="G3845">
        <v>4</v>
      </c>
      <c r="H3845" t="s">
        <v>384</v>
      </c>
      <c r="I3845" t="s">
        <v>198</v>
      </c>
      <c r="J3845">
        <v>10007271142</v>
      </c>
      <c r="K3845" s="19">
        <v>21.6</v>
      </c>
    </row>
    <row r="3846" spans="1:11" hidden="1" x14ac:dyDescent="0.35">
      <c r="A3846" t="s">
        <v>385</v>
      </c>
      <c r="B3846">
        <v>2014</v>
      </c>
      <c r="C3846" s="10">
        <v>41615</v>
      </c>
      <c r="D3846" t="s">
        <v>140</v>
      </c>
      <c r="E3846" t="s">
        <v>91</v>
      </c>
      <c r="F3846">
        <v>3</v>
      </c>
      <c r="G3846">
        <v>5</v>
      </c>
      <c r="H3846" t="s">
        <v>306</v>
      </c>
      <c r="I3846" t="s">
        <v>113</v>
      </c>
      <c r="J3846">
        <v>10006898300</v>
      </c>
      <c r="K3846" s="19">
        <v>21.3</v>
      </c>
    </row>
    <row r="3847" spans="1:11" hidden="1" x14ac:dyDescent="0.35">
      <c r="A3847" t="s">
        <v>385</v>
      </c>
      <c r="B3847">
        <v>2014</v>
      </c>
      <c r="C3847" s="10">
        <v>41615</v>
      </c>
      <c r="D3847" t="s">
        <v>140</v>
      </c>
      <c r="E3847" t="s">
        <v>91</v>
      </c>
      <c r="F3847">
        <v>3</v>
      </c>
      <c r="G3847">
        <v>6</v>
      </c>
      <c r="H3847" t="s">
        <v>195</v>
      </c>
      <c r="I3847" t="s">
        <v>31</v>
      </c>
      <c r="J3847">
        <v>10005964470</v>
      </c>
      <c r="K3847" s="19">
        <v>24.7</v>
      </c>
    </row>
    <row r="3848" spans="1:11" hidden="1" x14ac:dyDescent="0.35">
      <c r="A3848" t="s">
        <v>385</v>
      </c>
      <c r="B3848">
        <v>2014</v>
      </c>
      <c r="C3848" s="10">
        <v>41615</v>
      </c>
      <c r="D3848" t="s">
        <v>140</v>
      </c>
      <c r="E3848" t="s">
        <v>91</v>
      </c>
      <c r="F3848">
        <v>3</v>
      </c>
      <c r="G3848">
        <v>7</v>
      </c>
      <c r="H3848" t="s">
        <v>153</v>
      </c>
      <c r="I3848" t="s">
        <v>154</v>
      </c>
      <c r="J3848">
        <v>10004717719</v>
      </c>
      <c r="K3848" s="19">
        <v>25</v>
      </c>
    </row>
    <row r="3849" spans="1:11" hidden="1" x14ac:dyDescent="0.35">
      <c r="A3849" t="s">
        <v>385</v>
      </c>
      <c r="B3849">
        <v>2014</v>
      </c>
      <c r="C3849" s="10">
        <v>41615</v>
      </c>
      <c r="D3849" t="s">
        <v>140</v>
      </c>
      <c r="E3849" t="s">
        <v>91</v>
      </c>
      <c r="F3849">
        <v>4</v>
      </c>
      <c r="G3849">
        <v>1</v>
      </c>
      <c r="H3849" t="s">
        <v>203</v>
      </c>
      <c r="I3849" t="s">
        <v>198</v>
      </c>
      <c r="J3849">
        <v>10051694112</v>
      </c>
      <c r="K3849" s="19">
        <v>26.9</v>
      </c>
    </row>
    <row r="3850" spans="1:11" hidden="1" x14ac:dyDescent="0.35">
      <c r="A3850" t="s">
        <v>385</v>
      </c>
      <c r="B3850">
        <v>2014</v>
      </c>
      <c r="C3850" s="10">
        <v>41615</v>
      </c>
      <c r="D3850" t="s">
        <v>140</v>
      </c>
      <c r="E3850" t="s">
        <v>91</v>
      </c>
      <c r="F3850">
        <v>4</v>
      </c>
      <c r="G3850">
        <v>2</v>
      </c>
      <c r="H3850" t="s">
        <v>352</v>
      </c>
      <c r="I3850" t="s">
        <v>353</v>
      </c>
      <c r="J3850">
        <v>10003292122</v>
      </c>
      <c r="K3850" s="19">
        <v>27.5</v>
      </c>
    </row>
    <row r="3851" spans="1:11" hidden="1" x14ac:dyDescent="0.35">
      <c r="A3851" t="s">
        <v>385</v>
      </c>
      <c r="B3851">
        <v>2014</v>
      </c>
      <c r="C3851" s="10">
        <v>41615</v>
      </c>
      <c r="D3851" t="s">
        <v>140</v>
      </c>
      <c r="E3851" t="s">
        <v>91</v>
      </c>
      <c r="F3851">
        <v>4</v>
      </c>
      <c r="G3851">
        <v>3</v>
      </c>
      <c r="H3851" t="s">
        <v>380</v>
      </c>
      <c r="I3851" t="s">
        <v>386</v>
      </c>
      <c r="J3851">
        <v>10005747434</v>
      </c>
      <c r="K3851" s="19">
        <v>29</v>
      </c>
    </row>
    <row r="3852" spans="1:11" hidden="1" x14ac:dyDescent="0.35">
      <c r="A3852" t="s">
        <v>385</v>
      </c>
      <c r="B3852">
        <v>2014</v>
      </c>
      <c r="C3852" s="10">
        <v>41615</v>
      </c>
      <c r="D3852" t="s">
        <v>140</v>
      </c>
      <c r="E3852" t="s">
        <v>91</v>
      </c>
      <c r="F3852">
        <v>4</v>
      </c>
      <c r="G3852">
        <v>4</v>
      </c>
      <c r="H3852" t="s">
        <v>336</v>
      </c>
      <c r="I3852" t="s">
        <v>355</v>
      </c>
      <c r="J3852">
        <v>10005506954</v>
      </c>
      <c r="K3852" s="19">
        <v>25</v>
      </c>
    </row>
    <row r="3853" spans="1:11" hidden="1" x14ac:dyDescent="0.35">
      <c r="A3853" t="s">
        <v>385</v>
      </c>
      <c r="B3853">
        <v>2014</v>
      </c>
      <c r="C3853" s="10">
        <v>41615</v>
      </c>
      <c r="D3853" t="s">
        <v>140</v>
      </c>
      <c r="E3853" t="s">
        <v>91</v>
      </c>
      <c r="F3853">
        <v>4</v>
      </c>
      <c r="G3853">
        <v>5</v>
      </c>
      <c r="H3853" t="s">
        <v>312</v>
      </c>
      <c r="I3853" t="s">
        <v>104</v>
      </c>
      <c r="J3853">
        <v>10006898401</v>
      </c>
      <c r="K3853" s="19">
        <v>22.5</v>
      </c>
    </row>
    <row r="3854" spans="1:11" hidden="1" x14ac:dyDescent="0.35">
      <c r="A3854" t="s">
        <v>385</v>
      </c>
      <c r="B3854">
        <v>2014</v>
      </c>
      <c r="C3854" s="10">
        <v>41615</v>
      </c>
      <c r="D3854" t="s">
        <v>140</v>
      </c>
      <c r="E3854" t="s">
        <v>91</v>
      </c>
      <c r="F3854">
        <v>4</v>
      </c>
      <c r="G3854">
        <v>6</v>
      </c>
      <c r="H3854" t="s">
        <v>332</v>
      </c>
      <c r="I3854" t="s">
        <v>333</v>
      </c>
      <c r="J3854">
        <v>10006480186</v>
      </c>
      <c r="K3854" s="19">
        <v>22.4</v>
      </c>
    </row>
    <row r="3855" spans="1:11" hidden="1" x14ac:dyDescent="0.35">
      <c r="A3855" t="s">
        <v>385</v>
      </c>
      <c r="B3855">
        <v>2014</v>
      </c>
      <c r="C3855" s="10">
        <v>41615</v>
      </c>
      <c r="D3855" t="s">
        <v>140</v>
      </c>
      <c r="E3855" t="s">
        <v>91</v>
      </c>
      <c r="F3855">
        <v>4</v>
      </c>
      <c r="G3855">
        <v>7</v>
      </c>
      <c r="H3855" t="s">
        <v>330</v>
      </c>
      <c r="I3855" t="s">
        <v>178</v>
      </c>
      <c r="J3855">
        <v>10007782616</v>
      </c>
      <c r="K3855" s="19">
        <v>20.3</v>
      </c>
    </row>
    <row r="3856" spans="1:11" hidden="1" x14ac:dyDescent="0.35">
      <c r="A3856" t="s">
        <v>385</v>
      </c>
      <c r="B3856">
        <v>2014</v>
      </c>
      <c r="C3856" s="10">
        <v>41615</v>
      </c>
      <c r="D3856" t="s">
        <v>140</v>
      </c>
      <c r="E3856" t="s">
        <v>117</v>
      </c>
      <c r="F3856">
        <v>1</v>
      </c>
      <c r="G3856">
        <v>1</v>
      </c>
      <c r="H3856" t="s">
        <v>196</v>
      </c>
      <c r="I3856" t="s">
        <v>52</v>
      </c>
      <c r="J3856">
        <v>10004868370</v>
      </c>
      <c r="K3856" s="19">
        <v>25.9</v>
      </c>
    </row>
    <row r="3857" spans="1:11" hidden="1" x14ac:dyDescent="0.35">
      <c r="A3857" t="s">
        <v>385</v>
      </c>
      <c r="B3857">
        <v>2014</v>
      </c>
      <c r="C3857" s="10">
        <v>41615</v>
      </c>
      <c r="D3857" t="s">
        <v>140</v>
      </c>
      <c r="E3857" t="s">
        <v>117</v>
      </c>
      <c r="F3857">
        <v>1</v>
      </c>
      <c r="G3857">
        <v>2</v>
      </c>
      <c r="H3857" t="s">
        <v>306</v>
      </c>
      <c r="I3857" t="s">
        <v>113</v>
      </c>
      <c r="J3857">
        <v>10006898300</v>
      </c>
      <c r="K3857" s="19">
        <v>21.3</v>
      </c>
    </row>
    <row r="3858" spans="1:11" hidden="1" x14ac:dyDescent="0.35">
      <c r="A3858" t="s">
        <v>385</v>
      </c>
      <c r="B3858">
        <v>2014</v>
      </c>
      <c r="C3858" s="10">
        <v>41615</v>
      </c>
      <c r="D3858" t="s">
        <v>140</v>
      </c>
      <c r="E3858" t="s">
        <v>117</v>
      </c>
      <c r="F3858">
        <v>1</v>
      </c>
      <c r="G3858">
        <v>3</v>
      </c>
      <c r="H3858" t="s">
        <v>330</v>
      </c>
      <c r="I3858" t="s">
        <v>178</v>
      </c>
      <c r="J3858">
        <v>10007782616</v>
      </c>
      <c r="K3858" s="19">
        <v>20.3</v>
      </c>
    </row>
    <row r="3859" spans="1:11" hidden="1" x14ac:dyDescent="0.35">
      <c r="A3859" t="s">
        <v>385</v>
      </c>
      <c r="B3859">
        <v>2014</v>
      </c>
      <c r="C3859" s="10">
        <v>41615</v>
      </c>
      <c r="D3859" t="s">
        <v>140</v>
      </c>
      <c r="E3859" t="s">
        <v>117</v>
      </c>
      <c r="F3859">
        <v>1</v>
      </c>
      <c r="G3859">
        <v>4</v>
      </c>
      <c r="H3859" t="s">
        <v>380</v>
      </c>
      <c r="I3859" t="s">
        <v>386</v>
      </c>
      <c r="J3859">
        <v>10005747434</v>
      </c>
      <c r="K3859" s="19">
        <v>29</v>
      </c>
    </row>
    <row r="3860" spans="1:11" hidden="1" x14ac:dyDescent="0.35">
      <c r="A3860" t="s">
        <v>385</v>
      </c>
      <c r="B3860">
        <v>2014</v>
      </c>
      <c r="C3860" s="10">
        <v>41615</v>
      </c>
      <c r="D3860" t="s">
        <v>140</v>
      </c>
      <c r="E3860" t="s">
        <v>117</v>
      </c>
      <c r="F3860">
        <v>1</v>
      </c>
      <c r="G3860">
        <v>5</v>
      </c>
      <c r="H3860" t="s">
        <v>336</v>
      </c>
      <c r="I3860" t="s">
        <v>355</v>
      </c>
      <c r="J3860">
        <v>10005506954</v>
      </c>
      <c r="K3860" s="19">
        <v>25</v>
      </c>
    </row>
    <row r="3861" spans="1:11" hidden="1" x14ac:dyDescent="0.35">
      <c r="A3861" t="s">
        <v>385</v>
      </c>
      <c r="B3861">
        <v>2014</v>
      </c>
      <c r="C3861" s="10">
        <v>41615</v>
      </c>
      <c r="D3861" t="s">
        <v>140</v>
      </c>
      <c r="E3861" t="s">
        <v>117</v>
      </c>
      <c r="F3861">
        <v>1</v>
      </c>
      <c r="G3861">
        <v>6</v>
      </c>
      <c r="H3861" t="s">
        <v>378</v>
      </c>
      <c r="I3861" t="s">
        <v>337</v>
      </c>
      <c r="J3861">
        <v>10006382984</v>
      </c>
      <c r="K3861" s="19"/>
    </row>
    <row r="3862" spans="1:11" hidden="1" x14ac:dyDescent="0.35">
      <c r="A3862" t="s">
        <v>385</v>
      </c>
      <c r="B3862">
        <v>2014</v>
      </c>
      <c r="C3862" s="10">
        <v>41615</v>
      </c>
      <c r="D3862" t="s">
        <v>140</v>
      </c>
      <c r="E3862" t="s">
        <v>117</v>
      </c>
      <c r="F3862">
        <v>1</v>
      </c>
      <c r="G3862">
        <v>7</v>
      </c>
      <c r="H3862" t="s">
        <v>384</v>
      </c>
      <c r="I3862" t="s">
        <v>198</v>
      </c>
      <c r="J3862">
        <v>10007271142</v>
      </c>
      <c r="K3862" s="19">
        <v>21.6</v>
      </c>
    </row>
    <row r="3863" spans="1:11" hidden="1" x14ac:dyDescent="0.35">
      <c r="A3863" t="s">
        <v>385</v>
      </c>
      <c r="B3863">
        <v>2014</v>
      </c>
      <c r="C3863" s="10">
        <v>41615</v>
      </c>
      <c r="D3863" t="s">
        <v>140</v>
      </c>
      <c r="E3863" t="s">
        <v>117</v>
      </c>
      <c r="F3863">
        <v>2</v>
      </c>
      <c r="G3863">
        <v>1</v>
      </c>
      <c r="H3863" t="s">
        <v>312</v>
      </c>
      <c r="I3863" t="s">
        <v>104</v>
      </c>
      <c r="J3863">
        <v>10006898401</v>
      </c>
      <c r="K3863" s="19">
        <v>22.5</v>
      </c>
    </row>
    <row r="3864" spans="1:11" hidden="1" x14ac:dyDescent="0.35">
      <c r="A3864" t="s">
        <v>385</v>
      </c>
      <c r="B3864">
        <v>2014</v>
      </c>
      <c r="C3864" s="10">
        <v>41615</v>
      </c>
      <c r="D3864" t="s">
        <v>140</v>
      </c>
      <c r="E3864" t="s">
        <v>117</v>
      </c>
      <c r="F3864">
        <v>2</v>
      </c>
      <c r="G3864">
        <v>2</v>
      </c>
      <c r="H3864" t="s">
        <v>332</v>
      </c>
      <c r="I3864" t="s">
        <v>333</v>
      </c>
      <c r="J3864">
        <v>10006480186</v>
      </c>
      <c r="K3864" s="19">
        <v>22.4</v>
      </c>
    </row>
    <row r="3865" spans="1:11" hidden="1" x14ac:dyDescent="0.35">
      <c r="A3865" t="s">
        <v>385</v>
      </c>
      <c r="B3865">
        <v>2014</v>
      </c>
      <c r="C3865" s="10">
        <v>41615</v>
      </c>
      <c r="D3865" t="s">
        <v>140</v>
      </c>
      <c r="E3865" t="s">
        <v>117</v>
      </c>
      <c r="F3865">
        <v>2</v>
      </c>
      <c r="G3865">
        <v>3</v>
      </c>
      <c r="H3865" t="s">
        <v>347</v>
      </c>
      <c r="I3865" t="s">
        <v>348</v>
      </c>
      <c r="J3865">
        <v>10004722668</v>
      </c>
      <c r="K3865" s="19">
        <v>28</v>
      </c>
    </row>
    <row r="3866" spans="1:11" hidden="1" x14ac:dyDescent="0.35">
      <c r="A3866" t="s">
        <v>385</v>
      </c>
      <c r="B3866">
        <v>2014</v>
      </c>
      <c r="C3866" s="10">
        <v>41615</v>
      </c>
      <c r="D3866" t="s">
        <v>140</v>
      </c>
      <c r="E3866" t="s">
        <v>117</v>
      </c>
      <c r="F3866">
        <v>2</v>
      </c>
      <c r="G3866">
        <v>4</v>
      </c>
      <c r="H3866" t="s">
        <v>195</v>
      </c>
      <c r="I3866" t="s">
        <v>31</v>
      </c>
      <c r="J3866">
        <v>10005964470</v>
      </c>
      <c r="K3866" s="19">
        <v>24.7</v>
      </c>
    </row>
    <row r="3867" spans="1:11" hidden="1" x14ac:dyDescent="0.35">
      <c r="A3867" t="s">
        <v>385</v>
      </c>
      <c r="B3867">
        <v>2014</v>
      </c>
      <c r="C3867" s="10">
        <v>41615</v>
      </c>
      <c r="D3867" t="s">
        <v>140</v>
      </c>
      <c r="E3867" t="s">
        <v>117</v>
      </c>
      <c r="F3867">
        <v>2</v>
      </c>
      <c r="G3867">
        <v>5</v>
      </c>
      <c r="H3867" t="s">
        <v>158</v>
      </c>
      <c r="I3867" t="s">
        <v>356</v>
      </c>
      <c r="J3867">
        <v>10010894696</v>
      </c>
      <c r="K3867" s="19"/>
    </row>
    <row r="3868" spans="1:11" hidden="1" x14ac:dyDescent="0.35">
      <c r="A3868" t="s">
        <v>385</v>
      </c>
      <c r="B3868">
        <v>2014</v>
      </c>
      <c r="C3868" s="10">
        <v>41615</v>
      </c>
      <c r="D3868" t="s">
        <v>140</v>
      </c>
      <c r="E3868" t="s">
        <v>117</v>
      </c>
      <c r="F3868">
        <v>2</v>
      </c>
      <c r="G3868">
        <v>9</v>
      </c>
      <c r="H3868" t="s">
        <v>153</v>
      </c>
      <c r="I3868" t="s">
        <v>154</v>
      </c>
      <c r="J3868">
        <v>10004717719</v>
      </c>
      <c r="K3868" s="19">
        <v>25</v>
      </c>
    </row>
    <row r="3869" spans="1:11" hidden="1" x14ac:dyDescent="0.35">
      <c r="A3869" t="s">
        <v>385</v>
      </c>
      <c r="B3869">
        <v>2014</v>
      </c>
      <c r="C3869" s="10">
        <v>41615</v>
      </c>
      <c r="D3869" t="s">
        <v>140</v>
      </c>
      <c r="E3869" t="s">
        <v>117</v>
      </c>
      <c r="F3869">
        <v>2</v>
      </c>
      <c r="G3869">
        <v>9</v>
      </c>
      <c r="H3869" t="s">
        <v>234</v>
      </c>
      <c r="I3869" t="s">
        <v>25</v>
      </c>
      <c r="J3869">
        <v>10006073493</v>
      </c>
      <c r="K3869" s="19">
        <v>24</v>
      </c>
    </row>
    <row r="3870" spans="1:11" hidden="1" x14ac:dyDescent="0.35">
      <c r="A3870" t="s">
        <v>385</v>
      </c>
      <c r="B3870">
        <v>2014</v>
      </c>
      <c r="C3870" s="10">
        <v>41615</v>
      </c>
      <c r="D3870" t="s">
        <v>140</v>
      </c>
      <c r="E3870" t="s">
        <v>119</v>
      </c>
      <c r="F3870">
        <v>1</v>
      </c>
      <c r="G3870">
        <v>1</v>
      </c>
      <c r="H3870" t="s">
        <v>352</v>
      </c>
      <c r="I3870" t="s">
        <v>353</v>
      </c>
      <c r="J3870">
        <v>10003292122</v>
      </c>
      <c r="K3870" s="19">
        <v>27.5</v>
      </c>
    </row>
    <row r="3871" spans="1:11" hidden="1" x14ac:dyDescent="0.35">
      <c r="A3871" t="s">
        <v>385</v>
      </c>
      <c r="B3871">
        <v>2014</v>
      </c>
      <c r="C3871" s="10">
        <v>41615</v>
      </c>
      <c r="D3871" t="s">
        <v>140</v>
      </c>
      <c r="E3871" t="s">
        <v>119</v>
      </c>
      <c r="F3871">
        <v>1</v>
      </c>
      <c r="G3871">
        <v>2</v>
      </c>
      <c r="H3871" t="s">
        <v>200</v>
      </c>
      <c r="I3871" t="s">
        <v>23</v>
      </c>
      <c r="J3871">
        <v>10006900421</v>
      </c>
      <c r="K3871" s="19">
        <v>21</v>
      </c>
    </row>
    <row r="3872" spans="1:11" hidden="1" x14ac:dyDescent="0.35">
      <c r="A3872" t="s">
        <v>385</v>
      </c>
      <c r="B3872">
        <v>2014</v>
      </c>
      <c r="C3872" s="10">
        <v>41615</v>
      </c>
      <c r="D3872" t="s">
        <v>140</v>
      </c>
      <c r="E3872" t="s">
        <v>119</v>
      </c>
      <c r="F3872">
        <v>1</v>
      </c>
      <c r="G3872">
        <v>3</v>
      </c>
      <c r="H3872" t="s">
        <v>196</v>
      </c>
      <c r="I3872" t="s">
        <v>52</v>
      </c>
      <c r="J3872">
        <v>10004868370</v>
      </c>
      <c r="K3872" s="19">
        <v>25.9</v>
      </c>
    </row>
    <row r="3873" spans="1:11" hidden="1" x14ac:dyDescent="0.35">
      <c r="A3873" t="s">
        <v>385</v>
      </c>
      <c r="B3873">
        <v>2014</v>
      </c>
      <c r="C3873" s="10">
        <v>41615</v>
      </c>
      <c r="D3873" t="s">
        <v>140</v>
      </c>
      <c r="E3873" t="s">
        <v>119</v>
      </c>
      <c r="F3873">
        <v>1</v>
      </c>
      <c r="G3873">
        <v>4</v>
      </c>
      <c r="H3873" t="s">
        <v>332</v>
      </c>
      <c r="I3873" t="s">
        <v>333</v>
      </c>
      <c r="J3873">
        <v>10006480186</v>
      </c>
      <c r="K3873" s="19">
        <v>22.4</v>
      </c>
    </row>
    <row r="3874" spans="1:11" hidden="1" x14ac:dyDescent="0.35">
      <c r="A3874" t="s">
        <v>385</v>
      </c>
      <c r="B3874">
        <v>2014</v>
      </c>
      <c r="C3874" s="10">
        <v>41615</v>
      </c>
      <c r="D3874" t="s">
        <v>140</v>
      </c>
      <c r="E3874" t="s">
        <v>119</v>
      </c>
      <c r="F3874">
        <v>1</v>
      </c>
      <c r="G3874">
        <v>5</v>
      </c>
      <c r="H3874" t="s">
        <v>354</v>
      </c>
      <c r="I3874" t="s">
        <v>29</v>
      </c>
      <c r="J3874">
        <v>10006665496</v>
      </c>
      <c r="K3874" s="19">
        <v>22.2</v>
      </c>
    </row>
    <row r="3875" spans="1:11" hidden="1" x14ac:dyDescent="0.35">
      <c r="A3875" t="s">
        <v>385</v>
      </c>
      <c r="B3875">
        <v>2014</v>
      </c>
      <c r="C3875" s="10">
        <v>41615</v>
      </c>
      <c r="D3875" t="s">
        <v>140</v>
      </c>
      <c r="E3875" t="s">
        <v>119</v>
      </c>
      <c r="F3875">
        <v>1</v>
      </c>
      <c r="G3875">
        <v>6</v>
      </c>
      <c r="H3875" t="s">
        <v>367</v>
      </c>
      <c r="I3875" t="s">
        <v>37</v>
      </c>
      <c r="J3875">
        <v>10006553039</v>
      </c>
      <c r="K3875" s="19">
        <v>22.1</v>
      </c>
    </row>
    <row r="3876" spans="1:11" hidden="1" x14ac:dyDescent="0.35">
      <c r="A3876" t="s">
        <v>385</v>
      </c>
      <c r="B3876">
        <v>2014</v>
      </c>
      <c r="C3876" s="10">
        <v>41615</v>
      </c>
      <c r="D3876" t="s">
        <v>140</v>
      </c>
      <c r="E3876" t="s">
        <v>119</v>
      </c>
      <c r="F3876">
        <v>2</v>
      </c>
      <c r="G3876">
        <v>1</v>
      </c>
      <c r="H3876" t="s">
        <v>340</v>
      </c>
      <c r="I3876" t="s">
        <v>142</v>
      </c>
      <c r="J3876">
        <v>10004633247</v>
      </c>
      <c r="K3876" s="19">
        <v>25.7</v>
      </c>
    </row>
    <row r="3877" spans="1:11" hidden="1" x14ac:dyDescent="0.35">
      <c r="A3877" t="s">
        <v>385</v>
      </c>
      <c r="B3877">
        <v>2014</v>
      </c>
      <c r="C3877" s="10">
        <v>41615</v>
      </c>
      <c r="D3877" t="s">
        <v>140</v>
      </c>
      <c r="E3877" t="s">
        <v>119</v>
      </c>
      <c r="F3877">
        <v>2</v>
      </c>
      <c r="G3877">
        <v>2</v>
      </c>
      <c r="H3877" t="s">
        <v>335</v>
      </c>
      <c r="I3877" t="s">
        <v>29</v>
      </c>
      <c r="J3877">
        <v>10036244537</v>
      </c>
      <c r="K3877" s="19">
        <v>25.3</v>
      </c>
    </row>
    <row r="3878" spans="1:11" hidden="1" x14ac:dyDescent="0.35">
      <c r="A3878" t="s">
        <v>385</v>
      </c>
      <c r="B3878">
        <v>2014</v>
      </c>
      <c r="C3878" s="10">
        <v>41615</v>
      </c>
      <c r="D3878" t="s">
        <v>140</v>
      </c>
      <c r="E3878" t="s">
        <v>119</v>
      </c>
      <c r="F3878">
        <v>2</v>
      </c>
      <c r="G3878">
        <v>3</v>
      </c>
      <c r="H3878" t="s">
        <v>203</v>
      </c>
      <c r="I3878" t="s">
        <v>198</v>
      </c>
      <c r="J3878">
        <v>10051694112</v>
      </c>
      <c r="K3878" s="19">
        <v>26.9</v>
      </c>
    </row>
    <row r="3879" spans="1:11" hidden="1" x14ac:dyDescent="0.35">
      <c r="A3879" t="s">
        <v>385</v>
      </c>
      <c r="B3879">
        <v>2014</v>
      </c>
      <c r="C3879" s="10">
        <v>41615</v>
      </c>
      <c r="D3879" t="s">
        <v>140</v>
      </c>
      <c r="E3879" t="s">
        <v>119</v>
      </c>
      <c r="F3879">
        <v>2</v>
      </c>
      <c r="G3879">
        <v>4</v>
      </c>
      <c r="H3879" t="s">
        <v>306</v>
      </c>
      <c r="I3879" t="s">
        <v>113</v>
      </c>
      <c r="J3879">
        <v>10006898300</v>
      </c>
      <c r="K3879" s="19">
        <v>21.3</v>
      </c>
    </row>
    <row r="3880" spans="1:11" hidden="1" x14ac:dyDescent="0.35">
      <c r="A3880" t="s">
        <v>385</v>
      </c>
      <c r="B3880">
        <v>2014</v>
      </c>
      <c r="C3880" s="10">
        <v>41615</v>
      </c>
      <c r="D3880" t="s">
        <v>140</v>
      </c>
      <c r="E3880" t="s">
        <v>119</v>
      </c>
      <c r="F3880">
        <v>2</v>
      </c>
      <c r="G3880">
        <v>5</v>
      </c>
      <c r="H3880" t="s">
        <v>312</v>
      </c>
      <c r="I3880" t="s">
        <v>104</v>
      </c>
      <c r="J3880">
        <v>10006898401</v>
      </c>
      <c r="K3880" s="19">
        <v>22.5</v>
      </c>
    </row>
    <row r="3881" spans="1:11" hidden="1" x14ac:dyDescent="0.35">
      <c r="A3881" t="s">
        <v>385</v>
      </c>
      <c r="B3881">
        <v>2014</v>
      </c>
      <c r="C3881" s="10">
        <v>41615</v>
      </c>
      <c r="D3881" t="s">
        <v>140</v>
      </c>
      <c r="E3881" t="s">
        <v>119</v>
      </c>
      <c r="F3881">
        <v>2</v>
      </c>
      <c r="G3881">
        <v>6</v>
      </c>
      <c r="H3881" t="s">
        <v>287</v>
      </c>
      <c r="I3881" t="s">
        <v>31</v>
      </c>
      <c r="J3881">
        <v>10003349716</v>
      </c>
      <c r="K3881" s="19">
        <v>28.6</v>
      </c>
    </row>
    <row r="3882" spans="1:11" hidden="1" x14ac:dyDescent="0.35">
      <c r="A3882" t="s">
        <v>385</v>
      </c>
      <c r="B3882">
        <v>2014</v>
      </c>
      <c r="C3882" s="10">
        <v>41615</v>
      </c>
      <c r="D3882" t="s">
        <v>140</v>
      </c>
      <c r="E3882" t="s">
        <v>121</v>
      </c>
      <c r="F3882">
        <v>1</v>
      </c>
      <c r="G3882">
        <v>1</v>
      </c>
      <c r="H3882" t="s">
        <v>352</v>
      </c>
      <c r="I3882" t="s">
        <v>353</v>
      </c>
      <c r="J3882">
        <v>10003292122</v>
      </c>
      <c r="K3882" s="19">
        <v>27.5</v>
      </c>
    </row>
    <row r="3883" spans="1:11" hidden="1" x14ac:dyDescent="0.35">
      <c r="A3883" t="s">
        <v>385</v>
      </c>
      <c r="B3883">
        <v>2014</v>
      </c>
      <c r="C3883" s="10">
        <v>41615</v>
      </c>
      <c r="D3883" t="s">
        <v>140</v>
      </c>
      <c r="E3883" t="s">
        <v>121</v>
      </c>
      <c r="F3883">
        <v>1</v>
      </c>
      <c r="G3883">
        <v>2</v>
      </c>
      <c r="H3883" t="s">
        <v>335</v>
      </c>
      <c r="I3883" t="s">
        <v>29</v>
      </c>
      <c r="J3883">
        <v>10036244537</v>
      </c>
      <c r="K3883" s="19">
        <v>25.3</v>
      </c>
    </row>
    <row r="3884" spans="1:11" hidden="1" x14ac:dyDescent="0.35">
      <c r="A3884" t="s">
        <v>385</v>
      </c>
      <c r="B3884">
        <v>2014</v>
      </c>
      <c r="C3884" s="10">
        <v>41615</v>
      </c>
      <c r="D3884" t="s">
        <v>140</v>
      </c>
      <c r="E3884" t="s">
        <v>121</v>
      </c>
      <c r="F3884">
        <v>1</v>
      </c>
      <c r="G3884">
        <v>3</v>
      </c>
      <c r="H3884" t="s">
        <v>203</v>
      </c>
      <c r="I3884" t="s">
        <v>198</v>
      </c>
      <c r="J3884">
        <v>10051694112</v>
      </c>
      <c r="K3884" s="19">
        <v>26.9</v>
      </c>
    </row>
    <row r="3885" spans="1:11" hidden="1" x14ac:dyDescent="0.35">
      <c r="A3885" t="s">
        <v>385</v>
      </c>
      <c r="B3885">
        <v>2014</v>
      </c>
      <c r="C3885" s="10">
        <v>41615</v>
      </c>
      <c r="D3885" t="s">
        <v>140</v>
      </c>
      <c r="E3885" t="s">
        <v>121</v>
      </c>
      <c r="F3885">
        <v>1</v>
      </c>
      <c r="G3885">
        <v>4</v>
      </c>
      <c r="H3885" t="s">
        <v>200</v>
      </c>
      <c r="I3885" t="s">
        <v>23</v>
      </c>
      <c r="J3885">
        <v>10006900421</v>
      </c>
      <c r="K3885" s="19">
        <v>21</v>
      </c>
    </row>
    <row r="3886" spans="1:11" hidden="1" x14ac:dyDescent="0.35">
      <c r="A3886" t="s">
        <v>385</v>
      </c>
      <c r="B3886">
        <v>2014</v>
      </c>
      <c r="C3886" s="10">
        <v>41615</v>
      </c>
      <c r="D3886" t="s">
        <v>140</v>
      </c>
      <c r="E3886" t="s">
        <v>121</v>
      </c>
      <c r="F3886">
        <v>1</v>
      </c>
      <c r="G3886">
        <v>5</v>
      </c>
      <c r="H3886" t="s">
        <v>340</v>
      </c>
      <c r="I3886" t="s">
        <v>142</v>
      </c>
      <c r="J3886">
        <v>10004633247</v>
      </c>
      <c r="K3886" s="19">
        <v>25.7</v>
      </c>
    </row>
    <row r="3887" spans="1:11" hidden="1" x14ac:dyDescent="0.35">
      <c r="A3887" t="s">
        <v>385</v>
      </c>
      <c r="B3887">
        <v>2014</v>
      </c>
      <c r="C3887" s="10">
        <v>41615</v>
      </c>
      <c r="D3887" t="s">
        <v>140</v>
      </c>
      <c r="E3887" t="s">
        <v>121</v>
      </c>
      <c r="F3887">
        <v>1</v>
      </c>
      <c r="G3887">
        <v>6</v>
      </c>
      <c r="H3887" t="s">
        <v>196</v>
      </c>
      <c r="I3887" t="s">
        <v>52</v>
      </c>
      <c r="J3887">
        <v>10004868370</v>
      </c>
      <c r="K3887" s="19">
        <v>25.9</v>
      </c>
    </row>
    <row r="3888" spans="1:11" hidden="1" x14ac:dyDescent="0.35">
      <c r="A3888" t="s">
        <v>385</v>
      </c>
      <c r="B3888">
        <v>2014</v>
      </c>
      <c r="C3888" s="10">
        <v>41615</v>
      </c>
      <c r="D3888" t="s">
        <v>140</v>
      </c>
      <c r="E3888" t="s">
        <v>121</v>
      </c>
      <c r="F3888">
        <v>2</v>
      </c>
      <c r="G3888">
        <v>1</v>
      </c>
      <c r="H3888" t="s">
        <v>332</v>
      </c>
      <c r="I3888" t="s">
        <v>333</v>
      </c>
      <c r="J3888">
        <v>10006480186</v>
      </c>
      <c r="K3888" s="19">
        <v>22.4</v>
      </c>
    </row>
    <row r="3889" spans="1:11" hidden="1" x14ac:dyDescent="0.35">
      <c r="A3889" t="s">
        <v>385</v>
      </c>
      <c r="B3889">
        <v>2014</v>
      </c>
      <c r="C3889" s="10">
        <v>41615</v>
      </c>
      <c r="D3889" t="s">
        <v>140</v>
      </c>
      <c r="E3889" t="s">
        <v>121</v>
      </c>
      <c r="F3889">
        <v>2</v>
      </c>
      <c r="G3889">
        <v>2</v>
      </c>
      <c r="H3889" t="s">
        <v>312</v>
      </c>
      <c r="I3889" t="s">
        <v>104</v>
      </c>
      <c r="J3889">
        <v>10006898401</v>
      </c>
      <c r="K3889" s="19">
        <v>22.5</v>
      </c>
    </row>
    <row r="3890" spans="1:11" hidden="1" x14ac:dyDescent="0.35">
      <c r="A3890" t="s">
        <v>385</v>
      </c>
      <c r="B3890">
        <v>2014</v>
      </c>
      <c r="C3890" s="10">
        <v>41615</v>
      </c>
      <c r="D3890" t="s">
        <v>140</v>
      </c>
      <c r="E3890" t="s">
        <v>121</v>
      </c>
      <c r="F3890">
        <v>2</v>
      </c>
      <c r="G3890">
        <v>3</v>
      </c>
      <c r="H3890" t="s">
        <v>367</v>
      </c>
      <c r="I3890" t="s">
        <v>37</v>
      </c>
      <c r="J3890">
        <v>10006553039</v>
      </c>
      <c r="K3890" s="19">
        <v>22.1</v>
      </c>
    </row>
    <row r="3891" spans="1:11" hidden="1" x14ac:dyDescent="0.35">
      <c r="A3891" t="s">
        <v>385</v>
      </c>
      <c r="B3891">
        <v>2014</v>
      </c>
      <c r="C3891" s="10">
        <v>41615</v>
      </c>
      <c r="D3891" t="s">
        <v>140</v>
      </c>
      <c r="E3891" t="s">
        <v>121</v>
      </c>
      <c r="F3891">
        <v>2</v>
      </c>
      <c r="G3891">
        <v>4</v>
      </c>
      <c r="H3891" t="s">
        <v>306</v>
      </c>
      <c r="I3891" t="s">
        <v>113</v>
      </c>
      <c r="J3891">
        <v>10006898300</v>
      </c>
      <c r="K3891" s="19">
        <v>21.3</v>
      </c>
    </row>
    <row r="3892" spans="1:11" hidden="1" x14ac:dyDescent="0.35">
      <c r="A3892" t="s">
        <v>385</v>
      </c>
      <c r="B3892">
        <v>2014</v>
      </c>
      <c r="C3892" s="10">
        <v>41615</v>
      </c>
      <c r="D3892" t="s">
        <v>140</v>
      </c>
      <c r="E3892" t="s">
        <v>121</v>
      </c>
      <c r="F3892">
        <v>2</v>
      </c>
      <c r="G3892">
        <v>5</v>
      </c>
      <c r="H3892" t="s">
        <v>354</v>
      </c>
      <c r="I3892" t="s">
        <v>29</v>
      </c>
      <c r="J3892">
        <v>10006665496</v>
      </c>
      <c r="K3892" s="19">
        <v>22.2</v>
      </c>
    </row>
    <row r="3893" spans="1:11" hidden="1" x14ac:dyDescent="0.35">
      <c r="A3893" t="s">
        <v>385</v>
      </c>
      <c r="B3893">
        <v>2014</v>
      </c>
      <c r="C3893" s="10">
        <v>41615</v>
      </c>
      <c r="D3893" t="s">
        <v>140</v>
      </c>
      <c r="E3893" t="s">
        <v>121</v>
      </c>
      <c r="F3893">
        <v>2</v>
      </c>
      <c r="G3893">
        <v>6</v>
      </c>
      <c r="H3893" t="s">
        <v>287</v>
      </c>
      <c r="I3893" t="s">
        <v>31</v>
      </c>
      <c r="J3893">
        <v>10003349716</v>
      </c>
      <c r="K3893" s="19">
        <v>28.6</v>
      </c>
    </row>
    <row r="3894" spans="1:11" hidden="1" x14ac:dyDescent="0.35">
      <c r="A3894" t="s">
        <v>322</v>
      </c>
      <c r="B3894">
        <v>2014</v>
      </c>
      <c r="C3894" s="10">
        <v>41580</v>
      </c>
      <c r="D3894" t="s">
        <v>140</v>
      </c>
      <c r="E3894" t="s">
        <v>91</v>
      </c>
      <c r="F3894">
        <v>1</v>
      </c>
      <c r="G3894">
        <v>1</v>
      </c>
      <c r="H3894" t="s">
        <v>192</v>
      </c>
      <c r="I3894" t="s">
        <v>113</v>
      </c>
      <c r="J3894">
        <v>10004599194</v>
      </c>
      <c r="K3894" s="19">
        <v>25.6</v>
      </c>
    </row>
    <row r="3895" spans="1:11" hidden="1" x14ac:dyDescent="0.35">
      <c r="A3895" t="s">
        <v>322</v>
      </c>
      <c r="B3895">
        <v>2014</v>
      </c>
      <c r="C3895" s="10">
        <v>41580</v>
      </c>
      <c r="D3895" t="s">
        <v>140</v>
      </c>
      <c r="E3895" t="s">
        <v>91</v>
      </c>
      <c r="F3895">
        <v>1</v>
      </c>
      <c r="G3895">
        <v>2</v>
      </c>
      <c r="H3895" t="s">
        <v>372</v>
      </c>
      <c r="I3895" t="s">
        <v>373</v>
      </c>
      <c r="J3895">
        <v>10055651813</v>
      </c>
      <c r="K3895" s="19"/>
    </row>
    <row r="3896" spans="1:11" hidden="1" x14ac:dyDescent="0.35">
      <c r="A3896" t="s">
        <v>322</v>
      </c>
      <c r="B3896">
        <v>2014</v>
      </c>
      <c r="C3896" s="10">
        <v>41580</v>
      </c>
      <c r="D3896" t="s">
        <v>140</v>
      </c>
      <c r="E3896" t="s">
        <v>91</v>
      </c>
      <c r="F3896">
        <v>1</v>
      </c>
      <c r="G3896">
        <v>3</v>
      </c>
      <c r="H3896" t="s">
        <v>330</v>
      </c>
      <c r="I3896" t="s">
        <v>178</v>
      </c>
      <c r="J3896">
        <v>10007782616</v>
      </c>
      <c r="K3896" s="19">
        <v>20.2</v>
      </c>
    </row>
    <row r="3897" spans="1:11" hidden="1" x14ac:dyDescent="0.35">
      <c r="A3897" t="s">
        <v>322</v>
      </c>
      <c r="B3897">
        <v>2014</v>
      </c>
      <c r="C3897" s="10">
        <v>41580</v>
      </c>
      <c r="D3897" t="s">
        <v>140</v>
      </c>
      <c r="E3897" t="s">
        <v>91</v>
      </c>
      <c r="F3897">
        <v>1</v>
      </c>
      <c r="G3897">
        <v>4</v>
      </c>
      <c r="H3897" t="s">
        <v>370</v>
      </c>
      <c r="I3897" t="s">
        <v>46</v>
      </c>
      <c r="J3897">
        <v>10003095795</v>
      </c>
      <c r="K3897" s="19">
        <v>28.6</v>
      </c>
    </row>
    <row r="3898" spans="1:11" hidden="1" x14ac:dyDescent="0.35">
      <c r="A3898" t="s">
        <v>322</v>
      </c>
      <c r="B3898">
        <v>2014</v>
      </c>
      <c r="C3898" s="10">
        <v>41580</v>
      </c>
      <c r="D3898" t="s">
        <v>140</v>
      </c>
      <c r="E3898" t="s">
        <v>91</v>
      </c>
      <c r="F3898">
        <v>2</v>
      </c>
      <c r="G3898">
        <v>1</v>
      </c>
      <c r="H3898" t="s">
        <v>220</v>
      </c>
      <c r="I3898" t="s">
        <v>35</v>
      </c>
      <c r="J3898">
        <v>10005782695</v>
      </c>
      <c r="K3898" s="19">
        <v>24.3</v>
      </c>
    </row>
    <row r="3899" spans="1:11" hidden="1" x14ac:dyDescent="0.35">
      <c r="A3899" t="s">
        <v>322</v>
      </c>
      <c r="B3899">
        <v>2014</v>
      </c>
      <c r="C3899" s="10">
        <v>41580</v>
      </c>
      <c r="D3899" t="s">
        <v>140</v>
      </c>
      <c r="E3899" t="s">
        <v>91</v>
      </c>
      <c r="F3899">
        <v>2</v>
      </c>
      <c r="G3899">
        <v>2</v>
      </c>
      <c r="H3899" t="s">
        <v>306</v>
      </c>
      <c r="I3899" t="s">
        <v>113</v>
      </c>
      <c r="J3899">
        <v>10006898300</v>
      </c>
      <c r="K3899" s="19">
        <v>21.2</v>
      </c>
    </row>
    <row r="3900" spans="1:11" hidden="1" x14ac:dyDescent="0.35">
      <c r="A3900" t="s">
        <v>322</v>
      </c>
      <c r="B3900">
        <v>2014</v>
      </c>
      <c r="C3900" s="10">
        <v>41580</v>
      </c>
      <c r="D3900" t="s">
        <v>140</v>
      </c>
      <c r="E3900" t="s">
        <v>91</v>
      </c>
      <c r="F3900">
        <v>2</v>
      </c>
      <c r="G3900">
        <v>3</v>
      </c>
      <c r="H3900" t="s">
        <v>196</v>
      </c>
      <c r="I3900" t="s">
        <v>52</v>
      </c>
      <c r="J3900">
        <v>10004868370</v>
      </c>
      <c r="K3900" s="19">
        <v>25.8</v>
      </c>
    </row>
    <row r="3901" spans="1:11" hidden="1" x14ac:dyDescent="0.35">
      <c r="A3901" t="s">
        <v>322</v>
      </c>
      <c r="B3901">
        <v>2014</v>
      </c>
      <c r="C3901" s="10">
        <v>41580</v>
      </c>
      <c r="D3901" t="s">
        <v>140</v>
      </c>
      <c r="E3901" t="s">
        <v>91</v>
      </c>
      <c r="F3901">
        <v>2</v>
      </c>
      <c r="G3901">
        <v>4</v>
      </c>
      <c r="H3901" t="s">
        <v>194</v>
      </c>
      <c r="I3901" t="s">
        <v>29</v>
      </c>
      <c r="J3901">
        <v>10004601723</v>
      </c>
      <c r="K3901" s="19">
        <v>26.4</v>
      </c>
    </row>
    <row r="3902" spans="1:11" hidden="1" x14ac:dyDescent="0.35">
      <c r="A3902" t="s">
        <v>322</v>
      </c>
      <c r="B3902">
        <v>2014</v>
      </c>
      <c r="C3902" s="10">
        <v>41580</v>
      </c>
      <c r="D3902" t="s">
        <v>140</v>
      </c>
      <c r="E3902" t="s">
        <v>91</v>
      </c>
      <c r="F3902">
        <v>2</v>
      </c>
      <c r="G3902">
        <v>5</v>
      </c>
      <c r="H3902" t="s">
        <v>201</v>
      </c>
      <c r="I3902" t="s">
        <v>39</v>
      </c>
      <c r="J3902">
        <v>10007947011</v>
      </c>
      <c r="K3902" s="19">
        <v>19</v>
      </c>
    </row>
    <row r="3903" spans="1:11" hidden="1" x14ac:dyDescent="0.35">
      <c r="A3903" t="s">
        <v>322</v>
      </c>
      <c r="B3903">
        <v>2014</v>
      </c>
      <c r="C3903" s="10">
        <v>41580</v>
      </c>
      <c r="D3903" t="s">
        <v>140</v>
      </c>
      <c r="E3903" t="s">
        <v>91</v>
      </c>
      <c r="F3903">
        <v>3</v>
      </c>
      <c r="G3903">
        <v>1</v>
      </c>
      <c r="H3903" t="s">
        <v>312</v>
      </c>
      <c r="I3903" t="s">
        <v>104</v>
      </c>
      <c r="J3903">
        <v>10006898401</v>
      </c>
      <c r="K3903" s="19">
        <v>22.4</v>
      </c>
    </row>
    <row r="3904" spans="1:11" hidden="1" x14ac:dyDescent="0.35">
      <c r="A3904" t="s">
        <v>322</v>
      </c>
      <c r="B3904">
        <v>2014</v>
      </c>
      <c r="C3904" s="10">
        <v>41580</v>
      </c>
      <c r="D3904" t="s">
        <v>140</v>
      </c>
      <c r="E3904" t="s">
        <v>91</v>
      </c>
      <c r="F3904">
        <v>3</v>
      </c>
      <c r="G3904">
        <v>2</v>
      </c>
      <c r="H3904" t="s">
        <v>347</v>
      </c>
      <c r="I3904" t="s">
        <v>348</v>
      </c>
      <c r="J3904">
        <v>10004722668</v>
      </c>
      <c r="K3904" s="19">
        <v>27.9</v>
      </c>
    </row>
    <row r="3905" spans="1:11" hidden="1" x14ac:dyDescent="0.35">
      <c r="A3905" t="s">
        <v>322</v>
      </c>
      <c r="B3905">
        <v>2014</v>
      </c>
      <c r="C3905" s="10">
        <v>41580</v>
      </c>
      <c r="D3905" t="s">
        <v>140</v>
      </c>
      <c r="E3905" t="s">
        <v>91</v>
      </c>
      <c r="F3905">
        <v>3</v>
      </c>
      <c r="G3905">
        <v>3</v>
      </c>
      <c r="H3905" t="s">
        <v>354</v>
      </c>
      <c r="I3905" t="s">
        <v>29</v>
      </c>
      <c r="J3905">
        <v>10006665496</v>
      </c>
      <c r="K3905" s="19">
        <v>22.1</v>
      </c>
    </row>
    <row r="3906" spans="1:11" hidden="1" x14ac:dyDescent="0.35">
      <c r="A3906" t="s">
        <v>322</v>
      </c>
      <c r="B3906">
        <v>2014</v>
      </c>
      <c r="C3906" s="10">
        <v>41580</v>
      </c>
      <c r="D3906" t="s">
        <v>140</v>
      </c>
      <c r="E3906" t="s">
        <v>91</v>
      </c>
      <c r="F3906">
        <v>3</v>
      </c>
      <c r="G3906">
        <v>4</v>
      </c>
      <c r="H3906" t="s">
        <v>367</v>
      </c>
      <c r="I3906" t="s">
        <v>37</v>
      </c>
      <c r="J3906">
        <v>10006553039</v>
      </c>
      <c r="K3906" s="19">
        <v>22</v>
      </c>
    </row>
    <row r="3907" spans="1:11" hidden="1" x14ac:dyDescent="0.35">
      <c r="A3907" t="s">
        <v>322</v>
      </c>
      <c r="B3907">
        <v>2014</v>
      </c>
      <c r="C3907" s="10">
        <v>41580</v>
      </c>
      <c r="D3907" t="s">
        <v>140</v>
      </c>
      <c r="E3907" t="s">
        <v>91</v>
      </c>
      <c r="F3907">
        <v>3</v>
      </c>
      <c r="G3907">
        <v>5</v>
      </c>
      <c r="H3907" t="s">
        <v>200</v>
      </c>
      <c r="I3907" t="s">
        <v>23</v>
      </c>
      <c r="J3907">
        <v>10006900421</v>
      </c>
      <c r="K3907" s="19">
        <v>20.9</v>
      </c>
    </row>
    <row r="3908" spans="1:11" hidden="1" x14ac:dyDescent="0.35">
      <c r="A3908" t="s">
        <v>322</v>
      </c>
      <c r="B3908">
        <v>2014</v>
      </c>
      <c r="C3908" s="10">
        <v>41580</v>
      </c>
      <c r="D3908" t="s">
        <v>140</v>
      </c>
      <c r="E3908" t="s">
        <v>91</v>
      </c>
      <c r="F3908">
        <v>4</v>
      </c>
      <c r="G3908">
        <v>1</v>
      </c>
      <c r="H3908" t="s">
        <v>349</v>
      </c>
      <c r="I3908" t="s">
        <v>387</v>
      </c>
      <c r="J3908">
        <v>10006182924</v>
      </c>
      <c r="K3908" s="19">
        <v>23.8</v>
      </c>
    </row>
    <row r="3909" spans="1:11" hidden="1" x14ac:dyDescent="0.35">
      <c r="A3909" t="s">
        <v>322</v>
      </c>
      <c r="B3909">
        <v>2014</v>
      </c>
      <c r="C3909" s="10">
        <v>41580</v>
      </c>
      <c r="D3909" t="s">
        <v>140</v>
      </c>
      <c r="E3909" t="s">
        <v>91</v>
      </c>
      <c r="F3909">
        <v>4</v>
      </c>
      <c r="G3909">
        <v>2</v>
      </c>
      <c r="H3909" t="s">
        <v>294</v>
      </c>
      <c r="I3909" t="s">
        <v>27</v>
      </c>
      <c r="J3909">
        <v>10003011125</v>
      </c>
      <c r="K3909" s="19">
        <v>29</v>
      </c>
    </row>
    <row r="3910" spans="1:11" hidden="1" x14ac:dyDescent="0.35">
      <c r="A3910" t="s">
        <v>322</v>
      </c>
      <c r="B3910">
        <v>2014</v>
      </c>
      <c r="C3910" s="10">
        <v>41580</v>
      </c>
      <c r="D3910" t="s">
        <v>140</v>
      </c>
      <c r="E3910" t="s">
        <v>91</v>
      </c>
      <c r="F3910">
        <v>4</v>
      </c>
      <c r="G3910">
        <v>3</v>
      </c>
      <c r="H3910" t="s">
        <v>289</v>
      </c>
      <c r="I3910" t="s">
        <v>207</v>
      </c>
      <c r="J3910">
        <v>10002418415</v>
      </c>
      <c r="K3910" s="19">
        <v>31.2</v>
      </c>
    </row>
    <row r="3911" spans="1:11" hidden="1" x14ac:dyDescent="0.35">
      <c r="A3911" t="s">
        <v>322</v>
      </c>
      <c r="B3911">
        <v>2014</v>
      </c>
      <c r="C3911" s="10">
        <v>41580</v>
      </c>
      <c r="D3911" t="s">
        <v>140</v>
      </c>
      <c r="E3911" t="s">
        <v>91</v>
      </c>
      <c r="F3911">
        <v>4</v>
      </c>
      <c r="G3911">
        <v>4</v>
      </c>
      <c r="H3911" t="s">
        <v>287</v>
      </c>
      <c r="I3911" t="s">
        <v>31</v>
      </c>
      <c r="J3911">
        <v>10003349716</v>
      </c>
      <c r="K3911" s="19">
        <v>28.5</v>
      </c>
    </row>
    <row r="3912" spans="1:11" hidden="1" x14ac:dyDescent="0.35">
      <c r="A3912" t="s">
        <v>322</v>
      </c>
      <c r="B3912">
        <v>2014</v>
      </c>
      <c r="C3912" s="10">
        <v>41580</v>
      </c>
      <c r="D3912" t="s">
        <v>140</v>
      </c>
      <c r="E3912" t="s">
        <v>91</v>
      </c>
      <c r="F3912">
        <v>4</v>
      </c>
      <c r="G3912">
        <v>5</v>
      </c>
      <c r="H3912" t="s">
        <v>388</v>
      </c>
      <c r="I3912" t="s">
        <v>389</v>
      </c>
      <c r="J3912">
        <v>10006893852</v>
      </c>
      <c r="K3912" s="19">
        <v>21.1</v>
      </c>
    </row>
    <row r="3913" spans="1:11" hidden="1" x14ac:dyDescent="0.35">
      <c r="A3913" t="s">
        <v>322</v>
      </c>
      <c r="B3913">
        <v>2014</v>
      </c>
      <c r="C3913" s="10">
        <v>41580</v>
      </c>
      <c r="D3913" t="s">
        <v>140</v>
      </c>
      <c r="E3913" t="s">
        <v>91</v>
      </c>
      <c r="F3913">
        <v>5</v>
      </c>
      <c r="G3913">
        <v>1</v>
      </c>
      <c r="H3913" t="s">
        <v>106</v>
      </c>
      <c r="I3913" t="s">
        <v>102</v>
      </c>
      <c r="J3913">
        <v>10006894559</v>
      </c>
      <c r="K3913" s="19">
        <v>21.2</v>
      </c>
    </row>
    <row r="3914" spans="1:11" hidden="1" x14ac:dyDescent="0.35">
      <c r="A3914" t="s">
        <v>322</v>
      </c>
      <c r="B3914">
        <v>2014</v>
      </c>
      <c r="C3914" s="10">
        <v>41580</v>
      </c>
      <c r="D3914" t="s">
        <v>140</v>
      </c>
      <c r="E3914" t="s">
        <v>91</v>
      </c>
      <c r="F3914">
        <v>5</v>
      </c>
      <c r="G3914">
        <v>2</v>
      </c>
      <c r="H3914" t="s">
        <v>380</v>
      </c>
      <c r="I3914" t="s">
        <v>386</v>
      </c>
      <c r="J3914">
        <v>10005747434</v>
      </c>
      <c r="K3914" s="19">
        <v>28.9</v>
      </c>
    </row>
    <row r="3915" spans="1:11" hidden="1" x14ac:dyDescent="0.35">
      <c r="A3915" t="s">
        <v>322</v>
      </c>
      <c r="B3915">
        <v>2014</v>
      </c>
      <c r="C3915" s="10">
        <v>41580</v>
      </c>
      <c r="D3915" t="s">
        <v>140</v>
      </c>
      <c r="E3915" t="s">
        <v>91</v>
      </c>
      <c r="F3915">
        <v>5</v>
      </c>
      <c r="G3915">
        <v>3</v>
      </c>
      <c r="H3915" t="s">
        <v>153</v>
      </c>
      <c r="I3915" t="s">
        <v>154</v>
      </c>
      <c r="J3915">
        <v>10004717719</v>
      </c>
      <c r="K3915" s="19">
        <v>24.9</v>
      </c>
    </row>
    <row r="3916" spans="1:11" hidden="1" x14ac:dyDescent="0.35">
      <c r="A3916" t="s">
        <v>322</v>
      </c>
      <c r="B3916">
        <v>2014</v>
      </c>
      <c r="C3916" s="10">
        <v>41580</v>
      </c>
      <c r="D3916" t="s">
        <v>140</v>
      </c>
      <c r="E3916" t="s">
        <v>91</v>
      </c>
      <c r="F3916">
        <v>5</v>
      </c>
      <c r="G3916">
        <v>4</v>
      </c>
      <c r="H3916" t="s">
        <v>336</v>
      </c>
      <c r="I3916" t="s">
        <v>355</v>
      </c>
      <c r="J3916">
        <v>10005506954</v>
      </c>
      <c r="K3916" s="19">
        <v>24.9</v>
      </c>
    </row>
    <row r="3917" spans="1:11" hidden="1" x14ac:dyDescent="0.35">
      <c r="A3917" t="s">
        <v>322</v>
      </c>
      <c r="B3917">
        <v>2014</v>
      </c>
      <c r="C3917" s="10">
        <v>41580</v>
      </c>
      <c r="D3917" t="s">
        <v>140</v>
      </c>
      <c r="E3917" t="s">
        <v>91</v>
      </c>
      <c r="F3917">
        <v>5</v>
      </c>
      <c r="G3917">
        <v>5</v>
      </c>
      <c r="H3917" t="s">
        <v>183</v>
      </c>
      <c r="I3917" t="s">
        <v>33</v>
      </c>
      <c r="J3917">
        <v>10007212639</v>
      </c>
      <c r="K3917" s="19">
        <v>22.3</v>
      </c>
    </row>
    <row r="3918" spans="1:11" hidden="1" x14ac:dyDescent="0.35">
      <c r="A3918" t="s">
        <v>322</v>
      </c>
      <c r="B3918">
        <v>2014</v>
      </c>
      <c r="C3918" s="10">
        <v>41580</v>
      </c>
      <c r="D3918" t="s">
        <v>140</v>
      </c>
      <c r="E3918" t="s">
        <v>91</v>
      </c>
      <c r="F3918">
        <v>6</v>
      </c>
      <c r="G3918">
        <v>1</v>
      </c>
      <c r="H3918" t="s">
        <v>197</v>
      </c>
      <c r="I3918" t="s">
        <v>198</v>
      </c>
      <c r="J3918">
        <v>10003100142</v>
      </c>
      <c r="K3918" s="19">
        <v>27.6</v>
      </c>
    </row>
    <row r="3919" spans="1:11" hidden="1" x14ac:dyDescent="0.35">
      <c r="A3919" t="s">
        <v>322</v>
      </c>
      <c r="B3919">
        <v>2014</v>
      </c>
      <c r="C3919" s="10">
        <v>41580</v>
      </c>
      <c r="D3919" t="s">
        <v>140</v>
      </c>
      <c r="E3919" t="s">
        <v>91</v>
      </c>
      <c r="F3919">
        <v>6</v>
      </c>
      <c r="G3919">
        <v>2</v>
      </c>
      <c r="H3919" t="s">
        <v>335</v>
      </c>
      <c r="I3919" t="s">
        <v>29</v>
      </c>
      <c r="J3919">
        <v>10036244537</v>
      </c>
      <c r="K3919" s="19">
        <v>25.2</v>
      </c>
    </row>
    <row r="3920" spans="1:11" hidden="1" x14ac:dyDescent="0.35">
      <c r="A3920" t="s">
        <v>322</v>
      </c>
      <c r="B3920">
        <v>2014</v>
      </c>
      <c r="C3920" s="10">
        <v>41580</v>
      </c>
      <c r="D3920" t="s">
        <v>140</v>
      </c>
      <c r="E3920" t="s">
        <v>91</v>
      </c>
      <c r="F3920">
        <v>6</v>
      </c>
      <c r="G3920">
        <v>3</v>
      </c>
      <c r="H3920" t="s">
        <v>158</v>
      </c>
      <c r="I3920" t="s">
        <v>356</v>
      </c>
      <c r="J3920">
        <v>10010894696</v>
      </c>
      <c r="K3920" s="19"/>
    </row>
    <row r="3921" spans="1:11" hidden="1" x14ac:dyDescent="0.35">
      <c r="A3921" t="s">
        <v>322</v>
      </c>
      <c r="B3921">
        <v>2014</v>
      </c>
      <c r="C3921" s="10">
        <v>41580</v>
      </c>
      <c r="D3921" t="s">
        <v>140</v>
      </c>
      <c r="E3921" t="s">
        <v>91</v>
      </c>
      <c r="F3921">
        <v>6</v>
      </c>
      <c r="G3921">
        <v>4</v>
      </c>
      <c r="H3921" t="s">
        <v>195</v>
      </c>
      <c r="I3921" t="s">
        <v>31</v>
      </c>
      <c r="J3921">
        <v>10005964470</v>
      </c>
      <c r="K3921" s="19">
        <v>24.6</v>
      </c>
    </row>
    <row r="3922" spans="1:11" hidden="1" x14ac:dyDescent="0.35">
      <c r="A3922" t="s">
        <v>322</v>
      </c>
      <c r="B3922">
        <v>2014</v>
      </c>
      <c r="C3922" s="10">
        <v>41580</v>
      </c>
      <c r="D3922" t="s">
        <v>140</v>
      </c>
      <c r="E3922" t="s">
        <v>91</v>
      </c>
      <c r="F3922">
        <v>6</v>
      </c>
      <c r="G3922">
        <v>5</v>
      </c>
      <c r="H3922" t="s">
        <v>234</v>
      </c>
      <c r="I3922" t="s">
        <v>25</v>
      </c>
      <c r="J3922">
        <v>10006073493</v>
      </c>
      <c r="K3922" s="19">
        <v>23.9</v>
      </c>
    </row>
    <row r="3923" spans="1:11" hidden="1" x14ac:dyDescent="0.35">
      <c r="A3923" t="s">
        <v>322</v>
      </c>
      <c r="B3923">
        <v>2014</v>
      </c>
      <c r="C3923" s="10">
        <v>41580</v>
      </c>
      <c r="D3923" t="s">
        <v>140</v>
      </c>
      <c r="E3923" t="s">
        <v>117</v>
      </c>
      <c r="F3923">
        <v>1</v>
      </c>
      <c r="G3923">
        <v>1</v>
      </c>
      <c r="H3923" t="s">
        <v>194</v>
      </c>
      <c r="I3923" t="s">
        <v>29</v>
      </c>
      <c r="J3923">
        <v>10004601723</v>
      </c>
      <c r="K3923" s="19">
        <v>26.4</v>
      </c>
    </row>
    <row r="3924" spans="1:11" hidden="1" x14ac:dyDescent="0.35">
      <c r="A3924" t="s">
        <v>322</v>
      </c>
      <c r="B3924">
        <v>2014</v>
      </c>
      <c r="C3924" s="10">
        <v>41580</v>
      </c>
      <c r="D3924" t="s">
        <v>140</v>
      </c>
      <c r="E3924" t="s">
        <v>117</v>
      </c>
      <c r="F3924">
        <v>1</v>
      </c>
      <c r="G3924">
        <v>2</v>
      </c>
      <c r="H3924" t="s">
        <v>158</v>
      </c>
      <c r="I3924" t="s">
        <v>356</v>
      </c>
      <c r="J3924">
        <v>10010894696</v>
      </c>
      <c r="K3924" s="19"/>
    </row>
    <row r="3925" spans="1:11" hidden="1" x14ac:dyDescent="0.35">
      <c r="A3925" t="s">
        <v>322</v>
      </c>
      <c r="B3925">
        <v>2014</v>
      </c>
      <c r="C3925" s="10">
        <v>41580</v>
      </c>
      <c r="D3925" t="s">
        <v>140</v>
      </c>
      <c r="E3925" t="s">
        <v>117</v>
      </c>
      <c r="F3925">
        <v>1</v>
      </c>
      <c r="G3925">
        <v>3</v>
      </c>
      <c r="H3925" t="s">
        <v>372</v>
      </c>
      <c r="I3925" t="s">
        <v>373</v>
      </c>
      <c r="J3925">
        <v>10055651813</v>
      </c>
      <c r="K3925" s="19"/>
    </row>
    <row r="3926" spans="1:11" hidden="1" x14ac:dyDescent="0.35">
      <c r="A3926" t="s">
        <v>322</v>
      </c>
      <c r="B3926">
        <v>2014</v>
      </c>
      <c r="C3926" s="10">
        <v>41580</v>
      </c>
      <c r="D3926" t="s">
        <v>140</v>
      </c>
      <c r="E3926" t="s">
        <v>117</v>
      </c>
      <c r="F3926">
        <v>2</v>
      </c>
      <c r="G3926">
        <v>1</v>
      </c>
      <c r="H3926" t="s">
        <v>153</v>
      </c>
      <c r="I3926" t="s">
        <v>154</v>
      </c>
      <c r="J3926">
        <v>10004717719</v>
      </c>
      <c r="K3926" s="19">
        <v>24.9</v>
      </c>
    </row>
    <row r="3927" spans="1:11" hidden="1" x14ac:dyDescent="0.35">
      <c r="A3927" t="s">
        <v>322</v>
      </c>
      <c r="B3927">
        <v>2014</v>
      </c>
      <c r="C3927" s="10">
        <v>41580</v>
      </c>
      <c r="D3927" t="s">
        <v>140</v>
      </c>
      <c r="E3927" t="s">
        <v>117</v>
      </c>
      <c r="F3927">
        <v>2</v>
      </c>
      <c r="G3927">
        <v>2</v>
      </c>
      <c r="H3927" t="s">
        <v>370</v>
      </c>
      <c r="I3927" t="s">
        <v>46</v>
      </c>
      <c r="J3927">
        <v>10003095795</v>
      </c>
      <c r="K3927" s="19">
        <v>28.6</v>
      </c>
    </row>
    <row r="3928" spans="1:11" hidden="1" x14ac:dyDescent="0.35">
      <c r="A3928" t="s">
        <v>322</v>
      </c>
      <c r="B3928">
        <v>2014</v>
      </c>
      <c r="C3928" s="10">
        <v>41580</v>
      </c>
      <c r="D3928" t="s">
        <v>140</v>
      </c>
      <c r="E3928" t="s">
        <v>117</v>
      </c>
      <c r="F3928">
        <v>2</v>
      </c>
      <c r="G3928">
        <v>3</v>
      </c>
      <c r="H3928" t="s">
        <v>306</v>
      </c>
      <c r="I3928" t="s">
        <v>113</v>
      </c>
      <c r="J3928">
        <v>10006898300</v>
      </c>
      <c r="K3928" s="19">
        <v>21.2</v>
      </c>
    </row>
    <row r="3929" spans="1:11" hidden="1" x14ac:dyDescent="0.35">
      <c r="A3929" t="s">
        <v>322</v>
      </c>
      <c r="B3929">
        <v>2014</v>
      </c>
      <c r="C3929" s="10">
        <v>41580</v>
      </c>
      <c r="D3929" t="s">
        <v>140</v>
      </c>
      <c r="E3929" t="s">
        <v>117</v>
      </c>
      <c r="F3929">
        <v>2</v>
      </c>
      <c r="G3929">
        <v>4</v>
      </c>
      <c r="H3929" t="s">
        <v>200</v>
      </c>
      <c r="I3929" t="s">
        <v>23</v>
      </c>
      <c r="J3929">
        <v>10006900421</v>
      </c>
      <c r="K3929" s="19">
        <v>20.9</v>
      </c>
    </row>
    <row r="3930" spans="1:11" hidden="1" x14ac:dyDescent="0.35">
      <c r="A3930" t="s">
        <v>322</v>
      </c>
      <c r="B3930">
        <v>2014</v>
      </c>
      <c r="C3930" s="10">
        <v>41580</v>
      </c>
      <c r="D3930" t="s">
        <v>140</v>
      </c>
      <c r="E3930" t="s">
        <v>117</v>
      </c>
      <c r="F3930">
        <v>3</v>
      </c>
      <c r="G3930">
        <v>1</v>
      </c>
      <c r="H3930" t="s">
        <v>234</v>
      </c>
      <c r="I3930" t="s">
        <v>25</v>
      </c>
      <c r="J3930">
        <v>10006073493</v>
      </c>
      <c r="K3930" s="19">
        <v>23.9</v>
      </c>
    </row>
    <row r="3931" spans="1:11" hidden="1" x14ac:dyDescent="0.35">
      <c r="A3931" t="s">
        <v>322</v>
      </c>
      <c r="B3931">
        <v>2014</v>
      </c>
      <c r="C3931" s="10">
        <v>41580</v>
      </c>
      <c r="D3931" t="s">
        <v>140</v>
      </c>
      <c r="E3931" t="s">
        <v>117</v>
      </c>
      <c r="F3931">
        <v>3</v>
      </c>
      <c r="G3931">
        <v>2</v>
      </c>
      <c r="H3931" t="s">
        <v>336</v>
      </c>
      <c r="I3931" t="s">
        <v>355</v>
      </c>
      <c r="J3931">
        <v>10005506954</v>
      </c>
      <c r="K3931" s="19">
        <v>24.9</v>
      </c>
    </row>
    <row r="3932" spans="1:11" hidden="1" x14ac:dyDescent="0.35">
      <c r="A3932" t="s">
        <v>322</v>
      </c>
      <c r="B3932">
        <v>2014</v>
      </c>
      <c r="C3932" s="10">
        <v>41580</v>
      </c>
      <c r="D3932" t="s">
        <v>140</v>
      </c>
      <c r="E3932" t="s">
        <v>117</v>
      </c>
      <c r="F3932">
        <v>3</v>
      </c>
      <c r="G3932">
        <v>3</v>
      </c>
      <c r="H3932" t="s">
        <v>347</v>
      </c>
      <c r="I3932" t="s">
        <v>348</v>
      </c>
      <c r="J3932">
        <v>10004722668</v>
      </c>
      <c r="K3932" s="19">
        <v>27.9</v>
      </c>
    </row>
    <row r="3933" spans="1:11" hidden="1" x14ac:dyDescent="0.35">
      <c r="A3933" t="s">
        <v>322</v>
      </c>
      <c r="B3933">
        <v>2014</v>
      </c>
      <c r="C3933" s="10">
        <v>41580</v>
      </c>
      <c r="D3933" t="s">
        <v>140</v>
      </c>
      <c r="E3933" t="s">
        <v>117</v>
      </c>
      <c r="F3933">
        <v>3</v>
      </c>
      <c r="G3933">
        <v>4</v>
      </c>
      <c r="H3933" t="s">
        <v>289</v>
      </c>
      <c r="I3933" t="s">
        <v>207</v>
      </c>
      <c r="J3933">
        <v>10002418415</v>
      </c>
      <c r="K3933" s="19">
        <v>31.2</v>
      </c>
    </row>
    <row r="3934" spans="1:11" hidden="1" x14ac:dyDescent="0.35">
      <c r="A3934" t="s">
        <v>322</v>
      </c>
      <c r="B3934">
        <v>2014</v>
      </c>
      <c r="C3934" s="10">
        <v>41580</v>
      </c>
      <c r="D3934" t="s">
        <v>140</v>
      </c>
      <c r="E3934" t="s">
        <v>117</v>
      </c>
      <c r="F3934">
        <v>4</v>
      </c>
      <c r="G3934">
        <v>1</v>
      </c>
      <c r="H3934" t="s">
        <v>294</v>
      </c>
      <c r="I3934" t="s">
        <v>27</v>
      </c>
      <c r="J3934">
        <v>10003011125</v>
      </c>
      <c r="K3934" s="19">
        <v>29</v>
      </c>
    </row>
    <row r="3935" spans="1:11" hidden="1" x14ac:dyDescent="0.35">
      <c r="A3935" t="s">
        <v>322</v>
      </c>
      <c r="B3935">
        <v>2014</v>
      </c>
      <c r="C3935" s="10">
        <v>41580</v>
      </c>
      <c r="D3935" t="s">
        <v>140</v>
      </c>
      <c r="E3935" t="s">
        <v>117</v>
      </c>
      <c r="F3935">
        <v>4</v>
      </c>
      <c r="G3935">
        <v>2</v>
      </c>
      <c r="H3935" t="s">
        <v>201</v>
      </c>
      <c r="I3935" t="s">
        <v>39</v>
      </c>
      <c r="J3935">
        <v>10007947011</v>
      </c>
      <c r="K3935" s="19">
        <v>19</v>
      </c>
    </row>
    <row r="3936" spans="1:11" hidden="1" x14ac:dyDescent="0.35">
      <c r="A3936" t="s">
        <v>322</v>
      </c>
      <c r="B3936">
        <v>2014</v>
      </c>
      <c r="C3936" s="10">
        <v>41580</v>
      </c>
      <c r="D3936" t="s">
        <v>140</v>
      </c>
      <c r="E3936" t="s">
        <v>117</v>
      </c>
      <c r="F3936">
        <v>4</v>
      </c>
      <c r="G3936">
        <v>3</v>
      </c>
      <c r="H3936" t="s">
        <v>195</v>
      </c>
      <c r="I3936" t="s">
        <v>31</v>
      </c>
      <c r="J3936">
        <v>10005964470</v>
      </c>
      <c r="K3936" s="19">
        <v>24.6</v>
      </c>
    </row>
    <row r="3937" spans="1:11" hidden="1" x14ac:dyDescent="0.35">
      <c r="A3937" t="s">
        <v>322</v>
      </c>
      <c r="B3937">
        <v>2014</v>
      </c>
      <c r="C3937" s="10">
        <v>41580</v>
      </c>
      <c r="D3937" t="s">
        <v>140</v>
      </c>
      <c r="E3937" t="s">
        <v>117</v>
      </c>
      <c r="F3937">
        <v>4</v>
      </c>
      <c r="G3937">
        <v>4</v>
      </c>
      <c r="H3937" t="s">
        <v>354</v>
      </c>
      <c r="I3937" t="s">
        <v>29</v>
      </c>
      <c r="J3937">
        <v>10006665496</v>
      </c>
      <c r="K3937" s="19">
        <v>22.1</v>
      </c>
    </row>
    <row r="3938" spans="1:11" hidden="1" x14ac:dyDescent="0.35">
      <c r="A3938" t="s">
        <v>322</v>
      </c>
      <c r="B3938">
        <v>2014</v>
      </c>
      <c r="C3938" s="10">
        <v>41580</v>
      </c>
      <c r="D3938" t="s">
        <v>140</v>
      </c>
      <c r="E3938" t="s">
        <v>117</v>
      </c>
      <c r="F3938">
        <v>5</v>
      </c>
      <c r="G3938">
        <v>1</v>
      </c>
      <c r="H3938" t="s">
        <v>380</v>
      </c>
      <c r="I3938" t="s">
        <v>386</v>
      </c>
      <c r="J3938">
        <v>10005747434</v>
      </c>
      <c r="K3938" s="19">
        <v>28.9</v>
      </c>
    </row>
    <row r="3939" spans="1:11" hidden="1" x14ac:dyDescent="0.35">
      <c r="A3939" t="s">
        <v>322</v>
      </c>
      <c r="B3939">
        <v>2014</v>
      </c>
      <c r="C3939" s="10">
        <v>41580</v>
      </c>
      <c r="D3939" t="s">
        <v>140</v>
      </c>
      <c r="E3939" t="s">
        <v>117</v>
      </c>
      <c r="F3939">
        <v>5</v>
      </c>
      <c r="G3939">
        <v>2</v>
      </c>
      <c r="H3939" t="s">
        <v>388</v>
      </c>
      <c r="I3939" t="s">
        <v>389</v>
      </c>
      <c r="J3939">
        <v>10006893852</v>
      </c>
      <c r="K3939" s="19">
        <v>21.1</v>
      </c>
    </row>
    <row r="3940" spans="1:11" hidden="1" x14ac:dyDescent="0.35">
      <c r="A3940" t="s">
        <v>322</v>
      </c>
      <c r="B3940">
        <v>2014</v>
      </c>
      <c r="C3940" s="10">
        <v>41580</v>
      </c>
      <c r="D3940" t="s">
        <v>140</v>
      </c>
      <c r="E3940" t="s">
        <v>117</v>
      </c>
      <c r="F3940">
        <v>5</v>
      </c>
      <c r="G3940">
        <v>3</v>
      </c>
      <c r="H3940" t="s">
        <v>196</v>
      </c>
      <c r="I3940" t="s">
        <v>52</v>
      </c>
      <c r="J3940">
        <v>10004868370</v>
      </c>
      <c r="K3940" s="19">
        <v>25.8</v>
      </c>
    </row>
    <row r="3941" spans="1:11" hidden="1" x14ac:dyDescent="0.35">
      <c r="A3941" t="s">
        <v>322</v>
      </c>
      <c r="B3941">
        <v>2014</v>
      </c>
      <c r="C3941" s="10">
        <v>41580</v>
      </c>
      <c r="D3941" t="s">
        <v>140</v>
      </c>
      <c r="E3941" t="s">
        <v>117</v>
      </c>
      <c r="F3941">
        <v>5</v>
      </c>
      <c r="G3941">
        <v>4</v>
      </c>
      <c r="H3941" t="s">
        <v>367</v>
      </c>
      <c r="I3941" t="s">
        <v>37</v>
      </c>
      <c r="J3941">
        <v>10006553039</v>
      </c>
      <c r="K3941" s="19">
        <v>22</v>
      </c>
    </row>
    <row r="3942" spans="1:11" hidden="1" x14ac:dyDescent="0.35">
      <c r="A3942" t="s">
        <v>322</v>
      </c>
      <c r="B3942">
        <v>2014</v>
      </c>
      <c r="C3942" s="10">
        <v>41580</v>
      </c>
      <c r="D3942" t="s">
        <v>140</v>
      </c>
      <c r="E3942" t="s">
        <v>117</v>
      </c>
      <c r="F3942">
        <v>6</v>
      </c>
      <c r="G3942">
        <v>1</v>
      </c>
      <c r="H3942" t="s">
        <v>335</v>
      </c>
      <c r="I3942" t="s">
        <v>29</v>
      </c>
      <c r="J3942">
        <v>10036244537</v>
      </c>
      <c r="K3942" s="19">
        <v>25.2</v>
      </c>
    </row>
    <row r="3943" spans="1:11" hidden="1" x14ac:dyDescent="0.35">
      <c r="A3943" t="s">
        <v>322</v>
      </c>
      <c r="B3943">
        <v>2014</v>
      </c>
      <c r="C3943" s="10">
        <v>41580</v>
      </c>
      <c r="D3943" t="s">
        <v>140</v>
      </c>
      <c r="E3943" t="s">
        <v>117</v>
      </c>
      <c r="F3943">
        <v>6</v>
      </c>
      <c r="G3943">
        <v>2</v>
      </c>
      <c r="H3943" t="s">
        <v>183</v>
      </c>
      <c r="I3943" t="s">
        <v>33</v>
      </c>
      <c r="J3943">
        <v>10007212639</v>
      </c>
      <c r="K3943" s="19">
        <v>22.3</v>
      </c>
    </row>
    <row r="3944" spans="1:11" hidden="1" x14ac:dyDescent="0.35">
      <c r="A3944" t="s">
        <v>322</v>
      </c>
      <c r="B3944">
        <v>2014</v>
      </c>
      <c r="C3944" s="10">
        <v>41580</v>
      </c>
      <c r="D3944" t="s">
        <v>140</v>
      </c>
      <c r="E3944" t="s">
        <v>117</v>
      </c>
      <c r="F3944">
        <v>6</v>
      </c>
      <c r="G3944">
        <v>3</v>
      </c>
      <c r="H3944" t="s">
        <v>287</v>
      </c>
      <c r="I3944" t="s">
        <v>31</v>
      </c>
      <c r="J3944">
        <v>10003349716</v>
      </c>
      <c r="K3944" s="19">
        <v>28.5</v>
      </c>
    </row>
    <row r="3945" spans="1:11" hidden="1" x14ac:dyDescent="0.35">
      <c r="A3945" t="s">
        <v>322</v>
      </c>
      <c r="B3945">
        <v>2014</v>
      </c>
      <c r="C3945" s="10">
        <v>41580</v>
      </c>
      <c r="D3945" t="s">
        <v>140</v>
      </c>
      <c r="E3945" t="s">
        <v>117</v>
      </c>
      <c r="F3945">
        <v>6</v>
      </c>
      <c r="G3945">
        <v>4</v>
      </c>
      <c r="H3945" t="s">
        <v>330</v>
      </c>
      <c r="I3945" t="s">
        <v>178</v>
      </c>
      <c r="J3945">
        <v>10007782616</v>
      </c>
      <c r="K3945" s="19">
        <v>20.2</v>
      </c>
    </row>
    <row r="3946" spans="1:11" hidden="1" x14ac:dyDescent="0.35">
      <c r="A3946" t="s">
        <v>322</v>
      </c>
      <c r="B3946">
        <v>2014</v>
      </c>
      <c r="C3946" s="10">
        <v>41580</v>
      </c>
      <c r="D3946" t="s">
        <v>140</v>
      </c>
      <c r="E3946" t="s">
        <v>119</v>
      </c>
      <c r="F3946">
        <v>1</v>
      </c>
      <c r="G3946">
        <v>1</v>
      </c>
      <c r="H3946" t="s">
        <v>192</v>
      </c>
      <c r="I3946" t="s">
        <v>113</v>
      </c>
      <c r="J3946">
        <v>10004599194</v>
      </c>
      <c r="K3946" s="19">
        <v>25.6</v>
      </c>
    </row>
    <row r="3947" spans="1:11" hidden="1" x14ac:dyDescent="0.35">
      <c r="A3947" t="s">
        <v>322</v>
      </c>
      <c r="B3947">
        <v>2014</v>
      </c>
      <c r="C3947" s="10">
        <v>41580</v>
      </c>
      <c r="D3947" t="s">
        <v>140</v>
      </c>
      <c r="E3947" t="s">
        <v>119</v>
      </c>
      <c r="F3947">
        <v>1</v>
      </c>
      <c r="G3947">
        <v>2</v>
      </c>
      <c r="H3947" t="s">
        <v>153</v>
      </c>
      <c r="I3947" t="s">
        <v>154</v>
      </c>
      <c r="J3947">
        <v>10004717719</v>
      </c>
      <c r="K3947" s="19">
        <v>24.9</v>
      </c>
    </row>
    <row r="3948" spans="1:11" hidden="1" x14ac:dyDescent="0.35">
      <c r="A3948" t="s">
        <v>322</v>
      </c>
      <c r="B3948">
        <v>2014</v>
      </c>
      <c r="C3948" s="10">
        <v>41580</v>
      </c>
      <c r="D3948" t="s">
        <v>140</v>
      </c>
      <c r="E3948" t="s">
        <v>119</v>
      </c>
      <c r="F3948">
        <v>1</v>
      </c>
      <c r="G3948">
        <v>3</v>
      </c>
      <c r="H3948" t="s">
        <v>335</v>
      </c>
      <c r="I3948" t="s">
        <v>29</v>
      </c>
      <c r="J3948">
        <v>10036244537</v>
      </c>
      <c r="K3948" s="19">
        <v>25.2</v>
      </c>
    </row>
    <row r="3949" spans="1:11" hidden="1" x14ac:dyDescent="0.35">
      <c r="A3949" t="s">
        <v>322</v>
      </c>
      <c r="B3949">
        <v>2014</v>
      </c>
      <c r="C3949" s="10">
        <v>41580</v>
      </c>
      <c r="D3949" t="s">
        <v>140</v>
      </c>
      <c r="E3949" t="s">
        <v>119</v>
      </c>
      <c r="F3949">
        <v>1</v>
      </c>
      <c r="G3949">
        <v>4</v>
      </c>
      <c r="H3949" t="s">
        <v>106</v>
      </c>
      <c r="I3949" t="s">
        <v>102</v>
      </c>
      <c r="J3949">
        <v>10006894559</v>
      </c>
      <c r="K3949" s="19">
        <v>21.2</v>
      </c>
    </row>
    <row r="3950" spans="1:11" hidden="1" x14ac:dyDescent="0.35">
      <c r="A3950" t="s">
        <v>322</v>
      </c>
      <c r="B3950">
        <v>2014</v>
      </c>
      <c r="C3950" s="10">
        <v>41580</v>
      </c>
      <c r="D3950" t="s">
        <v>140</v>
      </c>
      <c r="E3950" t="s">
        <v>119</v>
      </c>
      <c r="F3950">
        <v>1</v>
      </c>
      <c r="G3950">
        <v>5</v>
      </c>
      <c r="H3950" t="s">
        <v>234</v>
      </c>
      <c r="I3950" t="s">
        <v>25</v>
      </c>
      <c r="J3950">
        <v>10006073493</v>
      </c>
      <c r="K3950" s="19">
        <v>23.9</v>
      </c>
    </row>
    <row r="3951" spans="1:11" hidden="1" x14ac:dyDescent="0.35">
      <c r="A3951" t="s">
        <v>322</v>
      </c>
      <c r="B3951">
        <v>2014</v>
      </c>
      <c r="C3951" s="10">
        <v>41580</v>
      </c>
      <c r="D3951" t="s">
        <v>140</v>
      </c>
      <c r="E3951" t="s">
        <v>119</v>
      </c>
      <c r="F3951">
        <v>1</v>
      </c>
      <c r="G3951">
        <v>6</v>
      </c>
      <c r="H3951" t="s">
        <v>349</v>
      </c>
      <c r="I3951" t="s">
        <v>387</v>
      </c>
      <c r="J3951">
        <v>10006182924</v>
      </c>
      <c r="K3951" s="19">
        <v>23.8</v>
      </c>
    </row>
    <row r="3952" spans="1:11" hidden="1" x14ac:dyDescent="0.35">
      <c r="A3952" t="s">
        <v>322</v>
      </c>
      <c r="B3952">
        <v>2014</v>
      </c>
      <c r="C3952" s="10">
        <v>41580</v>
      </c>
      <c r="D3952" t="s">
        <v>140</v>
      </c>
      <c r="E3952" t="s">
        <v>119</v>
      </c>
      <c r="F3952">
        <v>2</v>
      </c>
      <c r="G3952">
        <v>1</v>
      </c>
      <c r="H3952" t="s">
        <v>294</v>
      </c>
      <c r="I3952" t="s">
        <v>27</v>
      </c>
      <c r="J3952">
        <v>10003011125</v>
      </c>
      <c r="K3952" s="19">
        <v>29</v>
      </c>
    </row>
    <row r="3953" spans="1:11" hidden="1" x14ac:dyDescent="0.35">
      <c r="A3953" t="s">
        <v>322</v>
      </c>
      <c r="B3953">
        <v>2014</v>
      </c>
      <c r="C3953" s="10">
        <v>41580</v>
      </c>
      <c r="D3953" t="s">
        <v>140</v>
      </c>
      <c r="E3953" t="s">
        <v>119</v>
      </c>
      <c r="F3953">
        <v>2</v>
      </c>
      <c r="G3953">
        <v>2</v>
      </c>
      <c r="H3953" t="s">
        <v>220</v>
      </c>
      <c r="I3953" t="s">
        <v>35</v>
      </c>
      <c r="J3953">
        <v>10005782695</v>
      </c>
      <c r="K3953" s="19">
        <v>24.3</v>
      </c>
    </row>
    <row r="3954" spans="1:11" hidden="1" x14ac:dyDescent="0.35">
      <c r="A3954" t="s">
        <v>322</v>
      </c>
      <c r="B3954">
        <v>2014</v>
      </c>
      <c r="C3954" s="10">
        <v>41580</v>
      </c>
      <c r="D3954" t="s">
        <v>140</v>
      </c>
      <c r="E3954" t="s">
        <v>119</v>
      </c>
      <c r="F3954">
        <v>2</v>
      </c>
      <c r="G3954">
        <v>3</v>
      </c>
      <c r="H3954" t="s">
        <v>194</v>
      </c>
      <c r="I3954" t="s">
        <v>29</v>
      </c>
      <c r="J3954">
        <v>10004601723</v>
      </c>
      <c r="K3954" s="19">
        <v>26.4</v>
      </c>
    </row>
    <row r="3955" spans="1:11" hidden="1" x14ac:dyDescent="0.35">
      <c r="A3955" t="s">
        <v>322</v>
      </c>
      <c r="B3955">
        <v>2014</v>
      </c>
      <c r="C3955" s="10">
        <v>41580</v>
      </c>
      <c r="D3955" t="s">
        <v>140</v>
      </c>
      <c r="E3955" t="s">
        <v>119</v>
      </c>
      <c r="F3955">
        <v>2</v>
      </c>
      <c r="G3955">
        <v>4</v>
      </c>
      <c r="H3955" t="s">
        <v>312</v>
      </c>
      <c r="I3955" t="s">
        <v>104</v>
      </c>
      <c r="J3955">
        <v>10006898401</v>
      </c>
      <c r="K3955" s="19">
        <v>22.4</v>
      </c>
    </row>
    <row r="3956" spans="1:11" hidden="1" x14ac:dyDescent="0.35">
      <c r="A3956" t="s">
        <v>322</v>
      </c>
      <c r="B3956">
        <v>2014</v>
      </c>
      <c r="C3956" s="10">
        <v>41580</v>
      </c>
      <c r="D3956" t="s">
        <v>140</v>
      </c>
      <c r="E3956" t="s">
        <v>119</v>
      </c>
      <c r="F3956">
        <v>2</v>
      </c>
      <c r="G3956">
        <v>5</v>
      </c>
      <c r="H3956" t="s">
        <v>380</v>
      </c>
      <c r="I3956" t="s">
        <v>386</v>
      </c>
      <c r="J3956">
        <v>10005747434</v>
      </c>
      <c r="K3956" s="19">
        <v>28.9</v>
      </c>
    </row>
    <row r="3957" spans="1:11" hidden="1" x14ac:dyDescent="0.35">
      <c r="A3957" t="s">
        <v>322</v>
      </c>
      <c r="B3957">
        <v>2014</v>
      </c>
      <c r="C3957" s="10">
        <v>41580</v>
      </c>
      <c r="D3957" t="s">
        <v>140</v>
      </c>
      <c r="E3957" t="s">
        <v>119</v>
      </c>
      <c r="F3957">
        <v>2</v>
      </c>
      <c r="G3957">
        <v>6</v>
      </c>
      <c r="H3957" t="s">
        <v>197</v>
      </c>
      <c r="I3957" t="s">
        <v>198</v>
      </c>
      <c r="J3957">
        <v>10003100142</v>
      </c>
      <c r="K3957" s="19">
        <v>27.6</v>
      </c>
    </row>
    <row r="3958" spans="1:11" hidden="1" x14ac:dyDescent="0.35">
      <c r="A3958" t="s">
        <v>322</v>
      </c>
      <c r="B3958">
        <v>2014</v>
      </c>
      <c r="C3958" s="10">
        <v>41580</v>
      </c>
      <c r="D3958" t="s">
        <v>140</v>
      </c>
      <c r="E3958" t="s">
        <v>121</v>
      </c>
      <c r="F3958">
        <v>1</v>
      </c>
      <c r="G3958">
        <v>1</v>
      </c>
      <c r="H3958" t="s">
        <v>294</v>
      </c>
      <c r="I3958" t="s">
        <v>27</v>
      </c>
      <c r="J3958">
        <v>10003011125</v>
      </c>
      <c r="K3958" s="19">
        <v>29</v>
      </c>
    </row>
    <row r="3959" spans="1:11" hidden="1" x14ac:dyDescent="0.35">
      <c r="A3959" t="s">
        <v>322</v>
      </c>
      <c r="B3959">
        <v>2014</v>
      </c>
      <c r="C3959" s="10">
        <v>41580</v>
      </c>
      <c r="D3959" t="s">
        <v>140</v>
      </c>
      <c r="E3959" t="s">
        <v>121</v>
      </c>
      <c r="F3959">
        <v>1</v>
      </c>
      <c r="G3959">
        <v>2</v>
      </c>
      <c r="H3959" t="s">
        <v>194</v>
      </c>
      <c r="I3959" t="s">
        <v>29</v>
      </c>
      <c r="J3959">
        <v>10004601723</v>
      </c>
      <c r="K3959" s="19">
        <v>26.4</v>
      </c>
    </row>
    <row r="3960" spans="1:11" hidden="1" x14ac:dyDescent="0.35">
      <c r="A3960" t="s">
        <v>322</v>
      </c>
      <c r="B3960">
        <v>2014</v>
      </c>
      <c r="C3960" s="10">
        <v>41580</v>
      </c>
      <c r="D3960" t="s">
        <v>140</v>
      </c>
      <c r="E3960" t="s">
        <v>121</v>
      </c>
      <c r="F3960">
        <v>1</v>
      </c>
      <c r="G3960">
        <v>3</v>
      </c>
      <c r="H3960" t="s">
        <v>153</v>
      </c>
      <c r="I3960" t="s">
        <v>154</v>
      </c>
      <c r="J3960">
        <v>10004717719</v>
      </c>
      <c r="K3960" s="19">
        <v>24.9</v>
      </c>
    </row>
    <row r="3961" spans="1:11" hidden="1" x14ac:dyDescent="0.35">
      <c r="A3961" t="s">
        <v>322</v>
      </c>
      <c r="B3961">
        <v>2014</v>
      </c>
      <c r="C3961" s="10">
        <v>41580</v>
      </c>
      <c r="D3961" t="s">
        <v>140</v>
      </c>
      <c r="E3961" t="s">
        <v>121</v>
      </c>
      <c r="F3961">
        <v>1</v>
      </c>
      <c r="G3961">
        <v>4</v>
      </c>
      <c r="H3961" t="s">
        <v>192</v>
      </c>
      <c r="I3961" t="s">
        <v>113</v>
      </c>
      <c r="J3961">
        <v>10004599194</v>
      </c>
      <c r="K3961" s="19">
        <v>25.6</v>
      </c>
    </row>
    <row r="3962" spans="1:11" hidden="1" x14ac:dyDescent="0.35">
      <c r="A3962" t="s">
        <v>322</v>
      </c>
      <c r="B3962">
        <v>2014</v>
      </c>
      <c r="C3962" s="10">
        <v>41580</v>
      </c>
      <c r="D3962" t="s">
        <v>140</v>
      </c>
      <c r="E3962" t="s">
        <v>121</v>
      </c>
      <c r="F3962">
        <v>1</v>
      </c>
      <c r="G3962">
        <v>5</v>
      </c>
      <c r="H3962" t="s">
        <v>335</v>
      </c>
      <c r="I3962" t="s">
        <v>29</v>
      </c>
      <c r="J3962">
        <v>10036244537</v>
      </c>
      <c r="K3962" s="19">
        <v>25.2</v>
      </c>
    </row>
    <row r="3963" spans="1:11" hidden="1" x14ac:dyDescent="0.35">
      <c r="A3963" t="s">
        <v>322</v>
      </c>
      <c r="B3963">
        <v>2014</v>
      </c>
      <c r="C3963" s="10">
        <v>41580</v>
      </c>
      <c r="D3963" t="s">
        <v>140</v>
      </c>
      <c r="E3963" t="s">
        <v>121</v>
      </c>
      <c r="F3963">
        <v>1</v>
      </c>
      <c r="G3963">
        <v>6</v>
      </c>
      <c r="H3963" t="s">
        <v>220</v>
      </c>
      <c r="I3963" t="s">
        <v>35</v>
      </c>
      <c r="J3963">
        <v>10005782695</v>
      </c>
      <c r="K3963" s="19">
        <v>24.3</v>
      </c>
    </row>
    <row r="3964" spans="1:11" hidden="1" x14ac:dyDescent="0.35">
      <c r="A3964" t="s">
        <v>322</v>
      </c>
      <c r="B3964">
        <v>2014</v>
      </c>
      <c r="C3964" s="10">
        <v>41580</v>
      </c>
      <c r="D3964" t="s">
        <v>140</v>
      </c>
      <c r="E3964" t="s">
        <v>121</v>
      </c>
      <c r="F3964">
        <v>2</v>
      </c>
      <c r="G3964">
        <v>1</v>
      </c>
      <c r="H3964" t="s">
        <v>106</v>
      </c>
      <c r="I3964" t="s">
        <v>102</v>
      </c>
      <c r="J3964">
        <v>10006894559</v>
      </c>
      <c r="K3964" s="19">
        <v>21.2</v>
      </c>
    </row>
    <row r="3965" spans="1:11" hidden="1" x14ac:dyDescent="0.35">
      <c r="A3965" t="s">
        <v>322</v>
      </c>
      <c r="B3965">
        <v>2014</v>
      </c>
      <c r="C3965" s="10">
        <v>41580</v>
      </c>
      <c r="D3965" t="s">
        <v>140</v>
      </c>
      <c r="E3965" t="s">
        <v>121</v>
      </c>
      <c r="F3965">
        <v>2</v>
      </c>
      <c r="G3965">
        <v>2</v>
      </c>
      <c r="H3965" t="s">
        <v>380</v>
      </c>
      <c r="I3965" t="s">
        <v>386</v>
      </c>
      <c r="J3965">
        <v>10005747434</v>
      </c>
      <c r="K3965" s="19">
        <v>28.9</v>
      </c>
    </row>
    <row r="3966" spans="1:11" hidden="1" x14ac:dyDescent="0.35">
      <c r="A3966" t="s">
        <v>322</v>
      </c>
      <c r="B3966">
        <v>2014</v>
      </c>
      <c r="C3966" s="10">
        <v>41580</v>
      </c>
      <c r="D3966" t="s">
        <v>140</v>
      </c>
      <c r="E3966" t="s">
        <v>121</v>
      </c>
      <c r="F3966">
        <v>2</v>
      </c>
      <c r="G3966">
        <v>3</v>
      </c>
      <c r="H3966" t="s">
        <v>197</v>
      </c>
      <c r="I3966" t="s">
        <v>198</v>
      </c>
      <c r="J3966">
        <v>10003100142</v>
      </c>
      <c r="K3966" s="19">
        <v>27.6</v>
      </c>
    </row>
    <row r="3967" spans="1:11" hidden="1" x14ac:dyDescent="0.35">
      <c r="A3967" t="s">
        <v>322</v>
      </c>
      <c r="B3967">
        <v>2014</v>
      </c>
      <c r="C3967" s="10">
        <v>41580</v>
      </c>
      <c r="D3967" t="s">
        <v>140</v>
      </c>
      <c r="E3967" t="s">
        <v>121</v>
      </c>
      <c r="F3967">
        <v>2</v>
      </c>
      <c r="G3967">
        <v>4</v>
      </c>
      <c r="H3967" t="s">
        <v>234</v>
      </c>
      <c r="I3967" t="s">
        <v>25</v>
      </c>
      <c r="J3967">
        <v>10006073493</v>
      </c>
      <c r="K3967" s="19">
        <v>23.9</v>
      </c>
    </row>
    <row r="3968" spans="1:11" hidden="1" x14ac:dyDescent="0.35">
      <c r="A3968" t="s">
        <v>322</v>
      </c>
      <c r="B3968">
        <v>2014</v>
      </c>
      <c r="C3968" s="10">
        <v>41580</v>
      </c>
      <c r="D3968" t="s">
        <v>140</v>
      </c>
      <c r="E3968" t="s">
        <v>121</v>
      </c>
      <c r="F3968">
        <v>2</v>
      </c>
      <c r="G3968">
        <v>5</v>
      </c>
      <c r="H3968" t="s">
        <v>349</v>
      </c>
      <c r="I3968" t="s">
        <v>387</v>
      </c>
      <c r="J3968">
        <v>10006182924</v>
      </c>
      <c r="K3968" s="19">
        <v>23.8</v>
      </c>
    </row>
    <row r="3969" spans="1:11" hidden="1" x14ac:dyDescent="0.35">
      <c r="A3969" t="s">
        <v>322</v>
      </c>
      <c r="B3969">
        <v>2014</v>
      </c>
      <c r="C3969" s="10">
        <v>41580</v>
      </c>
      <c r="D3969" t="s">
        <v>140</v>
      </c>
      <c r="E3969" t="s">
        <v>121</v>
      </c>
      <c r="F3969">
        <v>2</v>
      </c>
      <c r="G3969">
        <v>6</v>
      </c>
      <c r="H3969" t="s">
        <v>312</v>
      </c>
      <c r="I3969" t="s">
        <v>104</v>
      </c>
      <c r="J3969">
        <v>10006898401</v>
      </c>
      <c r="K3969" s="19">
        <v>22.4</v>
      </c>
    </row>
    <row r="3970" spans="1:11" hidden="1" x14ac:dyDescent="0.35">
      <c r="A3970" t="s">
        <v>233</v>
      </c>
      <c r="B3970">
        <v>2013</v>
      </c>
      <c r="C3970" s="10">
        <v>41327</v>
      </c>
      <c r="D3970" t="s">
        <v>20</v>
      </c>
      <c r="E3970" t="s">
        <v>91</v>
      </c>
      <c r="F3970">
        <v>1</v>
      </c>
      <c r="G3970">
        <v>1</v>
      </c>
      <c r="H3970" t="s">
        <v>194</v>
      </c>
      <c r="I3970" t="s">
        <v>29</v>
      </c>
      <c r="J3970">
        <v>10004601723</v>
      </c>
      <c r="K3970" s="19">
        <v>25.7</v>
      </c>
    </row>
    <row r="3971" spans="1:11" hidden="1" x14ac:dyDescent="0.35">
      <c r="A3971" t="s">
        <v>233</v>
      </c>
      <c r="B3971">
        <v>2013</v>
      </c>
      <c r="C3971" s="10">
        <v>41327</v>
      </c>
      <c r="D3971" t="s">
        <v>20</v>
      </c>
      <c r="E3971" t="s">
        <v>91</v>
      </c>
      <c r="F3971">
        <v>1</v>
      </c>
      <c r="G3971">
        <v>2</v>
      </c>
      <c r="H3971" t="s">
        <v>372</v>
      </c>
      <c r="I3971" t="s">
        <v>373</v>
      </c>
      <c r="J3971">
        <v>10055651813</v>
      </c>
      <c r="K3971" s="19"/>
    </row>
    <row r="3972" spans="1:11" hidden="1" x14ac:dyDescent="0.35">
      <c r="A3972" t="s">
        <v>233</v>
      </c>
      <c r="B3972">
        <v>2013</v>
      </c>
      <c r="C3972" s="10">
        <v>41327</v>
      </c>
      <c r="D3972" t="s">
        <v>20</v>
      </c>
      <c r="E3972" t="s">
        <v>91</v>
      </c>
      <c r="F3972">
        <v>1</v>
      </c>
      <c r="G3972">
        <v>3</v>
      </c>
      <c r="H3972" t="s">
        <v>220</v>
      </c>
      <c r="I3972" t="s">
        <v>35</v>
      </c>
      <c r="J3972">
        <v>10005782695</v>
      </c>
      <c r="K3972" s="19">
        <v>23.6</v>
      </c>
    </row>
    <row r="3973" spans="1:11" hidden="1" x14ac:dyDescent="0.35">
      <c r="A3973" t="s">
        <v>233</v>
      </c>
      <c r="B3973">
        <v>2013</v>
      </c>
      <c r="C3973" s="10">
        <v>41327</v>
      </c>
      <c r="D3973" t="s">
        <v>20</v>
      </c>
      <c r="E3973" t="s">
        <v>91</v>
      </c>
      <c r="F3973">
        <v>1</v>
      </c>
      <c r="G3973">
        <v>4</v>
      </c>
      <c r="H3973" t="s">
        <v>48</v>
      </c>
      <c r="I3973" t="s">
        <v>27</v>
      </c>
      <c r="J3973">
        <v>10005930724</v>
      </c>
      <c r="K3973" s="19">
        <v>22.3</v>
      </c>
    </row>
    <row r="3974" spans="1:11" hidden="1" x14ac:dyDescent="0.35">
      <c r="A3974" t="s">
        <v>233</v>
      </c>
      <c r="B3974">
        <v>2013</v>
      </c>
      <c r="C3974" s="10">
        <v>41327</v>
      </c>
      <c r="D3974" t="s">
        <v>20</v>
      </c>
      <c r="E3974" t="s">
        <v>91</v>
      </c>
      <c r="F3974">
        <v>1</v>
      </c>
      <c r="G3974">
        <v>5</v>
      </c>
      <c r="H3974" t="s">
        <v>197</v>
      </c>
      <c r="I3974" t="s">
        <v>198</v>
      </c>
      <c r="J3974">
        <v>10003100142</v>
      </c>
      <c r="K3974" s="19">
        <v>26.9</v>
      </c>
    </row>
    <row r="3975" spans="1:11" hidden="1" x14ac:dyDescent="0.35">
      <c r="A3975" t="s">
        <v>233</v>
      </c>
      <c r="B3975">
        <v>2013</v>
      </c>
      <c r="C3975" s="10">
        <v>41327</v>
      </c>
      <c r="D3975" t="s">
        <v>20</v>
      </c>
      <c r="E3975" t="s">
        <v>91</v>
      </c>
      <c r="F3975">
        <v>1</v>
      </c>
      <c r="G3975">
        <v>6</v>
      </c>
      <c r="H3975" t="s">
        <v>148</v>
      </c>
      <c r="I3975" t="s">
        <v>56</v>
      </c>
      <c r="J3975">
        <v>10007890932</v>
      </c>
      <c r="K3975" s="19">
        <v>18.7</v>
      </c>
    </row>
    <row r="3976" spans="1:11" hidden="1" x14ac:dyDescent="0.35">
      <c r="A3976" t="s">
        <v>233</v>
      </c>
      <c r="B3976">
        <v>2013</v>
      </c>
      <c r="C3976" s="10">
        <v>41327</v>
      </c>
      <c r="D3976" t="s">
        <v>20</v>
      </c>
      <c r="E3976" t="s">
        <v>91</v>
      </c>
      <c r="F3976">
        <v>1</v>
      </c>
      <c r="G3976">
        <v>7</v>
      </c>
      <c r="H3976" t="s">
        <v>234</v>
      </c>
      <c r="I3976" t="s">
        <v>25</v>
      </c>
      <c r="J3976">
        <v>10006073493</v>
      </c>
      <c r="K3976" s="19">
        <v>23.2</v>
      </c>
    </row>
    <row r="3977" spans="1:11" hidden="1" x14ac:dyDescent="0.35">
      <c r="A3977" t="s">
        <v>233</v>
      </c>
      <c r="B3977">
        <v>2013</v>
      </c>
      <c r="C3977" s="10">
        <v>41327</v>
      </c>
      <c r="D3977" t="s">
        <v>20</v>
      </c>
      <c r="E3977" t="s">
        <v>91</v>
      </c>
      <c r="F3977">
        <v>2</v>
      </c>
      <c r="G3977">
        <v>1</v>
      </c>
      <c r="H3977" t="s">
        <v>335</v>
      </c>
      <c r="I3977" t="s">
        <v>29</v>
      </c>
      <c r="J3977">
        <v>10036244537</v>
      </c>
      <c r="K3977" s="19">
        <v>24.6</v>
      </c>
    </row>
    <row r="3978" spans="1:11" hidden="1" x14ac:dyDescent="0.35">
      <c r="A3978" t="s">
        <v>233</v>
      </c>
      <c r="B3978">
        <v>2013</v>
      </c>
      <c r="C3978" s="10">
        <v>41327</v>
      </c>
      <c r="D3978" t="s">
        <v>20</v>
      </c>
      <c r="E3978" t="s">
        <v>91</v>
      </c>
      <c r="F3978">
        <v>2</v>
      </c>
      <c r="G3978">
        <v>2</v>
      </c>
      <c r="H3978" t="s">
        <v>200</v>
      </c>
      <c r="I3978" t="s">
        <v>23</v>
      </c>
      <c r="J3978">
        <v>10006900421</v>
      </c>
      <c r="K3978" s="19">
        <v>20.2</v>
      </c>
    </row>
    <row r="3979" spans="1:11" hidden="1" x14ac:dyDescent="0.35">
      <c r="A3979" t="s">
        <v>233</v>
      </c>
      <c r="B3979">
        <v>2013</v>
      </c>
      <c r="C3979" s="10">
        <v>41327</v>
      </c>
      <c r="D3979" t="s">
        <v>20</v>
      </c>
      <c r="E3979" t="s">
        <v>91</v>
      </c>
      <c r="F3979">
        <v>2</v>
      </c>
      <c r="G3979">
        <v>3</v>
      </c>
      <c r="H3979" t="s">
        <v>192</v>
      </c>
      <c r="I3979" t="s">
        <v>113</v>
      </c>
      <c r="J3979">
        <v>10004599194</v>
      </c>
      <c r="K3979" s="19">
        <v>24.9</v>
      </c>
    </row>
    <row r="3980" spans="1:11" hidden="1" x14ac:dyDescent="0.35">
      <c r="A3980" t="s">
        <v>233</v>
      </c>
      <c r="B3980">
        <v>2013</v>
      </c>
      <c r="C3980" s="10">
        <v>41327</v>
      </c>
      <c r="D3980" t="s">
        <v>20</v>
      </c>
      <c r="E3980" t="s">
        <v>91</v>
      </c>
      <c r="F3980">
        <v>2</v>
      </c>
      <c r="G3980">
        <v>4</v>
      </c>
      <c r="H3980" t="s">
        <v>193</v>
      </c>
      <c r="I3980" t="s">
        <v>31</v>
      </c>
      <c r="J3980">
        <v>10005727327</v>
      </c>
      <c r="K3980" s="19">
        <v>27.1</v>
      </c>
    </row>
    <row r="3981" spans="1:11" hidden="1" x14ac:dyDescent="0.35">
      <c r="A3981" t="s">
        <v>233</v>
      </c>
      <c r="B3981">
        <v>2013</v>
      </c>
      <c r="C3981" s="10">
        <v>41327</v>
      </c>
      <c r="D3981" t="s">
        <v>20</v>
      </c>
      <c r="E3981" t="s">
        <v>91</v>
      </c>
      <c r="F3981">
        <v>2</v>
      </c>
      <c r="G3981">
        <v>5</v>
      </c>
      <c r="H3981" t="s">
        <v>352</v>
      </c>
      <c r="I3981" t="s">
        <v>353</v>
      </c>
      <c r="J3981">
        <v>10003292122</v>
      </c>
      <c r="K3981" s="19">
        <v>26.8</v>
      </c>
    </row>
    <row r="3982" spans="1:11" hidden="1" x14ac:dyDescent="0.35">
      <c r="A3982" t="s">
        <v>233</v>
      </c>
      <c r="B3982">
        <v>2013</v>
      </c>
      <c r="C3982" s="10">
        <v>41327</v>
      </c>
      <c r="D3982" t="s">
        <v>20</v>
      </c>
      <c r="E3982" t="s">
        <v>91</v>
      </c>
      <c r="F3982">
        <v>2</v>
      </c>
      <c r="G3982">
        <v>6</v>
      </c>
      <c r="H3982" t="s">
        <v>106</v>
      </c>
      <c r="I3982" t="s">
        <v>102</v>
      </c>
      <c r="J3982">
        <v>10006894559</v>
      </c>
      <c r="K3982" s="19">
        <v>20.5</v>
      </c>
    </row>
    <row r="3983" spans="1:11" hidden="1" x14ac:dyDescent="0.35">
      <c r="A3983" t="s">
        <v>233</v>
      </c>
      <c r="B3983">
        <v>2013</v>
      </c>
      <c r="C3983" s="10">
        <v>41327</v>
      </c>
      <c r="D3983" t="s">
        <v>20</v>
      </c>
      <c r="E3983" t="s">
        <v>91</v>
      </c>
      <c r="F3983">
        <v>2</v>
      </c>
      <c r="G3983">
        <v>7</v>
      </c>
      <c r="H3983" t="s">
        <v>340</v>
      </c>
      <c r="I3983" t="s">
        <v>142</v>
      </c>
      <c r="J3983">
        <v>10004633247</v>
      </c>
      <c r="K3983" s="19">
        <v>24.9</v>
      </c>
    </row>
    <row r="3984" spans="1:11" hidden="1" x14ac:dyDescent="0.35">
      <c r="A3984" t="s">
        <v>233</v>
      </c>
      <c r="B3984">
        <v>2013</v>
      </c>
      <c r="C3984" s="10">
        <v>41327</v>
      </c>
      <c r="D3984" t="s">
        <v>20</v>
      </c>
      <c r="E3984" t="s">
        <v>91</v>
      </c>
      <c r="F3984">
        <v>3</v>
      </c>
      <c r="G3984">
        <v>1</v>
      </c>
      <c r="H3984" t="s">
        <v>294</v>
      </c>
      <c r="I3984" t="s">
        <v>27</v>
      </c>
      <c r="J3984">
        <v>10003011125</v>
      </c>
      <c r="K3984" s="19">
        <v>28.4</v>
      </c>
    </row>
    <row r="3985" spans="1:11" hidden="1" x14ac:dyDescent="0.35">
      <c r="A3985" t="s">
        <v>233</v>
      </c>
      <c r="B3985">
        <v>2013</v>
      </c>
      <c r="C3985" s="10">
        <v>41327</v>
      </c>
      <c r="D3985" t="s">
        <v>20</v>
      </c>
      <c r="E3985" t="s">
        <v>91</v>
      </c>
      <c r="F3985">
        <v>3</v>
      </c>
      <c r="G3985">
        <v>2</v>
      </c>
      <c r="H3985" t="s">
        <v>97</v>
      </c>
      <c r="I3985" t="s">
        <v>29</v>
      </c>
      <c r="J3985">
        <v>10048325582</v>
      </c>
      <c r="K3985" s="19">
        <v>21.1</v>
      </c>
    </row>
    <row r="3986" spans="1:11" hidden="1" x14ac:dyDescent="0.35">
      <c r="A3986" t="s">
        <v>233</v>
      </c>
      <c r="B3986">
        <v>2013</v>
      </c>
      <c r="C3986" s="10">
        <v>41327</v>
      </c>
      <c r="D3986" t="s">
        <v>20</v>
      </c>
      <c r="E3986" t="s">
        <v>91</v>
      </c>
      <c r="F3986">
        <v>3</v>
      </c>
      <c r="G3986">
        <v>3</v>
      </c>
      <c r="H3986" t="s">
        <v>390</v>
      </c>
      <c r="I3986" t="s">
        <v>269</v>
      </c>
      <c r="J3986">
        <v>10003030424</v>
      </c>
      <c r="K3986" s="19">
        <v>27.6</v>
      </c>
    </row>
    <row r="3987" spans="1:11" hidden="1" x14ac:dyDescent="0.35">
      <c r="A3987" t="s">
        <v>233</v>
      </c>
      <c r="B3987">
        <v>2013</v>
      </c>
      <c r="C3987" s="10">
        <v>41327</v>
      </c>
      <c r="D3987" t="s">
        <v>20</v>
      </c>
      <c r="E3987" t="s">
        <v>91</v>
      </c>
      <c r="F3987">
        <v>3</v>
      </c>
      <c r="G3987">
        <v>4</v>
      </c>
      <c r="H3987" t="s">
        <v>213</v>
      </c>
      <c r="I3987" t="s">
        <v>42</v>
      </c>
      <c r="J3987">
        <v>10006422895</v>
      </c>
      <c r="K3987" s="19">
        <v>21.7</v>
      </c>
    </row>
    <row r="3988" spans="1:11" hidden="1" x14ac:dyDescent="0.35">
      <c r="A3988" t="s">
        <v>233</v>
      </c>
      <c r="B3988">
        <v>2013</v>
      </c>
      <c r="C3988" s="10">
        <v>41327</v>
      </c>
      <c r="D3988" t="s">
        <v>20</v>
      </c>
      <c r="E3988" t="s">
        <v>91</v>
      </c>
      <c r="F3988">
        <v>3</v>
      </c>
      <c r="G3988">
        <v>5</v>
      </c>
      <c r="H3988" t="s">
        <v>380</v>
      </c>
      <c r="I3988" t="s">
        <v>381</v>
      </c>
      <c r="J3988">
        <v>10005747434</v>
      </c>
      <c r="K3988" s="19">
        <v>28.2</v>
      </c>
    </row>
    <row r="3989" spans="1:11" hidden="1" x14ac:dyDescent="0.35">
      <c r="A3989" t="s">
        <v>233</v>
      </c>
      <c r="B3989">
        <v>2013</v>
      </c>
      <c r="C3989" s="10">
        <v>41327</v>
      </c>
      <c r="D3989" t="s">
        <v>20</v>
      </c>
      <c r="E3989" t="s">
        <v>91</v>
      </c>
      <c r="F3989">
        <v>3</v>
      </c>
      <c r="G3989">
        <v>6</v>
      </c>
      <c r="H3989" t="s">
        <v>287</v>
      </c>
      <c r="I3989" t="s">
        <v>31</v>
      </c>
      <c r="J3989">
        <v>10003349716</v>
      </c>
      <c r="K3989" s="19">
        <v>27.8</v>
      </c>
    </row>
    <row r="3990" spans="1:11" hidden="1" x14ac:dyDescent="0.35">
      <c r="A3990" t="s">
        <v>233</v>
      </c>
      <c r="B3990">
        <v>2013</v>
      </c>
      <c r="C3990" s="10">
        <v>41327</v>
      </c>
      <c r="D3990" t="s">
        <v>20</v>
      </c>
      <c r="E3990" t="s">
        <v>91</v>
      </c>
      <c r="F3990">
        <v>3</v>
      </c>
      <c r="G3990">
        <v>7</v>
      </c>
      <c r="H3990" t="s">
        <v>374</v>
      </c>
      <c r="I3990" t="s">
        <v>375</v>
      </c>
      <c r="J3990">
        <v>10004613039</v>
      </c>
      <c r="K3990" s="19">
        <v>24.2</v>
      </c>
    </row>
    <row r="3991" spans="1:11" hidden="1" x14ac:dyDescent="0.35">
      <c r="A3991" t="s">
        <v>233</v>
      </c>
      <c r="B3991">
        <v>2013</v>
      </c>
      <c r="C3991" s="10">
        <v>41327</v>
      </c>
      <c r="D3991" t="s">
        <v>20</v>
      </c>
      <c r="E3991" t="s">
        <v>91</v>
      </c>
      <c r="F3991">
        <v>4</v>
      </c>
      <c r="G3991">
        <v>1</v>
      </c>
      <c r="H3991" t="s">
        <v>336</v>
      </c>
      <c r="I3991" t="s">
        <v>337</v>
      </c>
      <c r="J3991">
        <v>10005506954</v>
      </c>
      <c r="K3991" s="19">
        <v>24.2</v>
      </c>
    </row>
    <row r="3992" spans="1:11" hidden="1" x14ac:dyDescent="0.35">
      <c r="A3992" t="s">
        <v>233</v>
      </c>
      <c r="B3992">
        <v>2013</v>
      </c>
      <c r="C3992" s="10">
        <v>41327</v>
      </c>
      <c r="D3992" t="s">
        <v>20</v>
      </c>
      <c r="E3992" t="s">
        <v>91</v>
      </c>
      <c r="F3992">
        <v>4</v>
      </c>
      <c r="G3992">
        <v>2</v>
      </c>
      <c r="H3992" t="s">
        <v>391</v>
      </c>
      <c r="I3992" t="s">
        <v>269</v>
      </c>
      <c r="J3992">
        <v>10004596871</v>
      </c>
      <c r="K3992" s="19">
        <v>24.9</v>
      </c>
    </row>
    <row r="3993" spans="1:11" hidden="1" x14ac:dyDescent="0.35">
      <c r="A3993" t="s">
        <v>233</v>
      </c>
      <c r="B3993">
        <v>2013</v>
      </c>
      <c r="C3993" s="10">
        <v>41327</v>
      </c>
      <c r="D3993" t="s">
        <v>20</v>
      </c>
      <c r="E3993" t="s">
        <v>91</v>
      </c>
      <c r="F3993">
        <v>4</v>
      </c>
      <c r="G3993">
        <v>3</v>
      </c>
      <c r="H3993" t="s">
        <v>314</v>
      </c>
      <c r="I3993" t="s">
        <v>44</v>
      </c>
      <c r="J3993">
        <v>10006904360</v>
      </c>
      <c r="K3993" s="19">
        <v>21.6</v>
      </c>
    </row>
    <row r="3994" spans="1:11" hidden="1" x14ac:dyDescent="0.35">
      <c r="A3994" t="s">
        <v>233</v>
      </c>
      <c r="B3994">
        <v>2013</v>
      </c>
      <c r="C3994" s="10">
        <v>41327</v>
      </c>
      <c r="D3994" t="s">
        <v>20</v>
      </c>
      <c r="E3994" t="s">
        <v>91</v>
      </c>
      <c r="F3994">
        <v>4</v>
      </c>
      <c r="G3994">
        <v>4</v>
      </c>
      <c r="H3994" t="s">
        <v>347</v>
      </c>
      <c r="I3994" t="s">
        <v>348</v>
      </c>
      <c r="J3994">
        <v>10004722668</v>
      </c>
      <c r="K3994" s="19">
        <v>27.2</v>
      </c>
    </row>
    <row r="3995" spans="1:11" hidden="1" x14ac:dyDescent="0.35">
      <c r="A3995" t="s">
        <v>233</v>
      </c>
      <c r="B3995">
        <v>2013</v>
      </c>
      <c r="C3995" s="10">
        <v>41327</v>
      </c>
      <c r="D3995" t="s">
        <v>20</v>
      </c>
      <c r="E3995" t="s">
        <v>91</v>
      </c>
      <c r="F3995">
        <v>4</v>
      </c>
      <c r="G3995">
        <v>5</v>
      </c>
      <c r="H3995" t="s">
        <v>174</v>
      </c>
      <c r="I3995" t="s">
        <v>37</v>
      </c>
      <c r="J3995">
        <v>10006552534</v>
      </c>
      <c r="K3995" s="19">
        <v>22.8</v>
      </c>
    </row>
    <row r="3996" spans="1:11" hidden="1" x14ac:dyDescent="0.35">
      <c r="A3996" t="s">
        <v>233</v>
      </c>
      <c r="B3996">
        <v>2013</v>
      </c>
      <c r="C3996" s="10">
        <v>41327</v>
      </c>
      <c r="D3996" t="s">
        <v>20</v>
      </c>
      <c r="E3996" t="s">
        <v>91</v>
      </c>
      <c r="F3996">
        <v>4</v>
      </c>
      <c r="G3996">
        <v>6</v>
      </c>
      <c r="H3996" t="s">
        <v>370</v>
      </c>
      <c r="I3996" t="s">
        <v>46</v>
      </c>
      <c r="J3996">
        <v>10003095795</v>
      </c>
      <c r="K3996" s="19">
        <v>27.9</v>
      </c>
    </row>
    <row r="3997" spans="1:11" hidden="1" x14ac:dyDescent="0.35">
      <c r="A3997" t="s">
        <v>233</v>
      </c>
      <c r="B3997">
        <v>2013</v>
      </c>
      <c r="C3997" s="10">
        <v>41327</v>
      </c>
      <c r="D3997" t="s">
        <v>20</v>
      </c>
      <c r="E3997" t="s">
        <v>91</v>
      </c>
      <c r="F3997">
        <v>4</v>
      </c>
      <c r="G3997">
        <v>7</v>
      </c>
      <c r="H3997" t="s">
        <v>358</v>
      </c>
      <c r="I3997" t="s">
        <v>359</v>
      </c>
      <c r="J3997">
        <v>10006900320</v>
      </c>
      <c r="K3997" s="19">
        <v>21.3</v>
      </c>
    </row>
    <row r="3998" spans="1:11" hidden="1" x14ac:dyDescent="0.35">
      <c r="A3998" t="s">
        <v>233</v>
      </c>
      <c r="B3998">
        <v>2013</v>
      </c>
      <c r="C3998" s="10">
        <v>41327</v>
      </c>
      <c r="D3998" t="s">
        <v>20</v>
      </c>
      <c r="E3998" t="s">
        <v>117</v>
      </c>
      <c r="F3998">
        <v>1</v>
      </c>
      <c r="G3998">
        <v>1</v>
      </c>
      <c r="H3998" t="s">
        <v>106</v>
      </c>
      <c r="I3998" t="s">
        <v>102</v>
      </c>
      <c r="J3998">
        <v>10006894559</v>
      </c>
      <c r="K3998" s="19">
        <v>20.5</v>
      </c>
    </row>
    <row r="3999" spans="1:11" hidden="1" x14ac:dyDescent="0.35">
      <c r="A3999" t="s">
        <v>233</v>
      </c>
      <c r="B3999">
        <v>2013</v>
      </c>
      <c r="C3999" s="10">
        <v>41327</v>
      </c>
      <c r="D3999" t="s">
        <v>20</v>
      </c>
      <c r="E3999" t="s">
        <v>117</v>
      </c>
      <c r="F3999">
        <v>1</v>
      </c>
      <c r="G3999">
        <v>2</v>
      </c>
      <c r="H3999" t="s">
        <v>380</v>
      </c>
      <c r="I3999" t="s">
        <v>381</v>
      </c>
      <c r="J3999">
        <v>10005747434</v>
      </c>
      <c r="K3999" s="19">
        <v>28.2</v>
      </c>
    </row>
    <row r="4000" spans="1:11" hidden="1" x14ac:dyDescent="0.35">
      <c r="A4000" t="s">
        <v>233</v>
      </c>
      <c r="B4000">
        <v>2013</v>
      </c>
      <c r="C4000" s="10">
        <v>41327</v>
      </c>
      <c r="D4000" t="s">
        <v>20</v>
      </c>
      <c r="E4000" t="s">
        <v>117</v>
      </c>
      <c r="F4000">
        <v>1</v>
      </c>
      <c r="G4000">
        <v>3</v>
      </c>
      <c r="H4000" t="s">
        <v>220</v>
      </c>
      <c r="I4000" t="s">
        <v>35</v>
      </c>
      <c r="J4000">
        <v>10005782695</v>
      </c>
      <c r="K4000" s="19">
        <v>23.6</v>
      </c>
    </row>
    <row r="4001" spans="1:11" hidden="1" x14ac:dyDescent="0.35">
      <c r="A4001" t="s">
        <v>233</v>
      </c>
      <c r="B4001">
        <v>2013</v>
      </c>
      <c r="C4001" s="10">
        <v>41327</v>
      </c>
      <c r="D4001" t="s">
        <v>20</v>
      </c>
      <c r="E4001" t="s">
        <v>117</v>
      </c>
      <c r="F4001">
        <v>1</v>
      </c>
      <c r="G4001">
        <v>4</v>
      </c>
      <c r="H4001" t="s">
        <v>234</v>
      </c>
      <c r="I4001" t="s">
        <v>25</v>
      </c>
      <c r="J4001">
        <v>10006073493</v>
      </c>
      <c r="K4001" s="19">
        <v>23.2</v>
      </c>
    </row>
    <row r="4002" spans="1:11" hidden="1" x14ac:dyDescent="0.35">
      <c r="A4002" t="s">
        <v>233</v>
      </c>
      <c r="B4002">
        <v>2013</v>
      </c>
      <c r="C4002" s="10">
        <v>41327</v>
      </c>
      <c r="D4002" t="s">
        <v>20</v>
      </c>
      <c r="E4002" t="s">
        <v>117</v>
      </c>
      <c r="F4002">
        <v>1</v>
      </c>
      <c r="G4002">
        <v>5</v>
      </c>
      <c r="H4002" t="s">
        <v>347</v>
      </c>
      <c r="I4002" t="s">
        <v>348</v>
      </c>
      <c r="J4002">
        <v>10004722668</v>
      </c>
      <c r="K4002" s="19">
        <v>27.2</v>
      </c>
    </row>
    <row r="4003" spans="1:11" hidden="1" x14ac:dyDescent="0.35">
      <c r="A4003" t="s">
        <v>233</v>
      </c>
      <c r="B4003">
        <v>2013</v>
      </c>
      <c r="C4003" s="10">
        <v>41327</v>
      </c>
      <c r="D4003" t="s">
        <v>20</v>
      </c>
      <c r="E4003" t="s">
        <v>117</v>
      </c>
      <c r="F4003">
        <v>2</v>
      </c>
      <c r="G4003">
        <v>1</v>
      </c>
      <c r="H4003" t="s">
        <v>192</v>
      </c>
      <c r="I4003" t="s">
        <v>113</v>
      </c>
      <c r="J4003">
        <v>10004599194</v>
      </c>
      <c r="K4003" s="19">
        <v>24.9</v>
      </c>
    </row>
    <row r="4004" spans="1:11" hidden="1" x14ac:dyDescent="0.35">
      <c r="A4004" t="s">
        <v>233</v>
      </c>
      <c r="B4004">
        <v>2013</v>
      </c>
      <c r="C4004" s="10">
        <v>41327</v>
      </c>
      <c r="D4004" t="s">
        <v>20</v>
      </c>
      <c r="E4004" t="s">
        <v>117</v>
      </c>
      <c r="F4004">
        <v>2</v>
      </c>
      <c r="G4004">
        <v>2</v>
      </c>
      <c r="H4004" t="s">
        <v>358</v>
      </c>
      <c r="I4004" t="s">
        <v>359</v>
      </c>
      <c r="J4004">
        <v>10006900320</v>
      </c>
      <c r="K4004" s="19">
        <v>21.3</v>
      </c>
    </row>
    <row r="4005" spans="1:11" hidden="1" x14ac:dyDescent="0.35">
      <c r="A4005" t="s">
        <v>233</v>
      </c>
      <c r="B4005">
        <v>2013</v>
      </c>
      <c r="C4005" s="10">
        <v>41327</v>
      </c>
      <c r="D4005" t="s">
        <v>20</v>
      </c>
      <c r="E4005" t="s">
        <v>117</v>
      </c>
      <c r="F4005">
        <v>2</v>
      </c>
      <c r="G4005">
        <v>3</v>
      </c>
      <c r="H4005" t="s">
        <v>352</v>
      </c>
      <c r="I4005" t="s">
        <v>353</v>
      </c>
      <c r="J4005">
        <v>10003292122</v>
      </c>
      <c r="K4005" s="19">
        <v>26.8</v>
      </c>
    </row>
    <row r="4006" spans="1:11" hidden="1" x14ac:dyDescent="0.35">
      <c r="A4006" t="s">
        <v>233</v>
      </c>
      <c r="B4006">
        <v>2013</v>
      </c>
      <c r="C4006" s="10">
        <v>41327</v>
      </c>
      <c r="D4006" t="s">
        <v>20</v>
      </c>
      <c r="E4006" t="s">
        <v>117</v>
      </c>
      <c r="F4006">
        <v>2</v>
      </c>
      <c r="G4006">
        <v>4</v>
      </c>
      <c r="H4006" t="s">
        <v>148</v>
      </c>
      <c r="I4006" t="s">
        <v>56</v>
      </c>
      <c r="J4006">
        <v>10007890932</v>
      </c>
      <c r="K4006" s="19">
        <v>18.7</v>
      </c>
    </row>
    <row r="4007" spans="1:11" hidden="1" x14ac:dyDescent="0.35">
      <c r="A4007" t="s">
        <v>233</v>
      </c>
      <c r="B4007">
        <v>2013</v>
      </c>
      <c r="C4007" s="10">
        <v>41327</v>
      </c>
      <c r="D4007" t="s">
        <v>20</v>
      </c>
      <c r="E4007" t="s">
        <v>117</v>
      </c>
      <c r="F4007">
        <v>2</v>
      </c>
      <c r="G4007">
        <v>5</v>
      </c>
      <c r="H4007" t="s">
        <v>213</v>
      </c>
      <c r="I4007" t="s">
        <v>42</v>
      </c>
      <c r="J4007">
        <v>10006422895</v>
      </c>
      <c r="K4007" s="19">
        <v>21.7</v>
      </c>
    </row>
    <row r="4008" spans="1:11" hidden="1" x14ac:dyDescent="0.35">
      <c r="A4008" t="s">
        <v>233</v>
      </c>
      <c r="B4008">
        <v>2013</v>
      </c>
      <c r="C4008" s="10">
        <v>41327</v>
      </c>
      <c r="D4008" t="s">
        <v>20</v>
      </c>
      <c r="E4008" t="s">
        <v>117</v>
      </c>
      <c r="F4008">
        <v>3</v>
      </c>
      <c r="G4008">
        <v>1</v>
      </c>
      <c r="H4008" t="s">
        <v>390</v>
      </c>
      <c r="I4008" t="s">
        <v>269</v>
      </c>
      <c r="J4008">
        <v>10003030424</v>
      </c>
      <c r="K4008" s="19">
        <v>27.6</v>
      </c>
    </row>
    <row r="4009" spans="1:11" hidden="1" x14ac:dyDescent="0.35">
      <c r="A4009" t="s">
        <v>233</v>
      </c>
      <c r="B4009">
        <v>2013</v>
      </c>
      <c r="C4009" s="10">
        <v>41327</v>
      </c>
      <c r="D4009" t="s">
        <v>20</v>
      </c>
      <c r="E4009" t="s">
        <v>117</v>
      </c>
      <c r="F4009">
        <v>3</v>
      </c>
      <c r="G4009">
        <v>2</v>
      </c>
      <c r="H4009" t="s">
        <v>374</v>
      </c>
      <c r="I4009" t="s">
        <v>375</v>
      </c>
      <c r="J4009">
        <v>10004613039</v>
      </c>
      <c r="K4009" s="19">
        <v>24.2</v>
      </c>
    </row>
    <row r="4010" spans="1:11" hidden="1" x14ac:dyDescent="0.35">
      <c r="A4010" t="s">
        <v>233</v>
      </c>
      <c r="B4010">
        <v>2013</v>
      </c>
      <c r="C4010" s="10">
        <v>41327</v>
      </c>
      <c r="D4010" t="s">
        <v>20</v>
      </c>
      <c r="E4010" t="s">
        <v>117</v>
      </c>
      <c r="F4010">
        <v>3</v>
      </c>
      <c r="G4010">
        <v>3</v>
      </c>
      <c r="H4010" t="s">
        <v>370</v>
      </c>
      <c r="I4010" t="s">
        <v>46</v>
      </c>
      <c r="J4010">
        <v>10003095795</v>
      </c>
      <c r="K4010" s="19">
        <v>27.9</v>
      </c>
    </row>
    <row r="4011" spans="1:11" hidden="1" x14ac:dyDescent="0.35">
      <c r="A4011" t="s">
        <v>233</v>
      </c>
      <c r="B4011">
        <v>2013</v>
      </c>
      <c r="C4011" s="10">
        <v>41327</v>
      </c>
      <c r="D4011" t="s">
        <v>20</v>
      </c>
      <c r="E4011" t="s">
        <v>117</v>
      </c>
      <c r="F4011">
        <v>3</v>
      </c>
      <c r="G4011">
        <v>4</v>
      </c>
      <c r="H4011" t="s">
        <v>197</v>
      </c>
      <c r="I4011" t="s">
        <v>198</v>
      </c>
      <c r="J4011">
        <v>10003100142</v>
      </c>
      <c r="K4011" s="19">
        <v>26.9</v>
      </c>
    </row>
    <row r="4012" spans="1:11" hidden="1" x14ac:dyDescent="0.35">
      <c r="A4012" t="s">
        <v>233</v>
      </c>
      <c r="B4012">
        <v>2013</v>
      </c>
      <c r="C4012" s="10">
        <v>41327</v>
      </c>
      <c r="D4012" t="s">
        <v>20</v>
      </c>
      <c r="E4012" t="s">
        <v>117</v>
      </c>
      <c r="F4012">
        <v>3</v>
      </c>
      <c r="G4012">
        <v>5</v>
      </c>
      <c r="H4012" t="s">
        <v>193</v>
      </c>
      <c r="I4012" t="s">
        <v>31</v>
      </c>
      <c r="J4012">
        <v>10005727327</v>
      </c>
      <c r="K4012" s="19">
        <v>27.1</v>
      </c>
    </row>
    <row r="4013" spans="1:11" hidden="1" x14ac:dyDescent="0.35">
      <c r="A4013" t="s">
        <v>233</v>
      </c>
      <c r="B4013">
        <v>2013</v>
      </c>
      <c r="C4013" s="10">
        <v>41327</v>
      </c>
      <c r="D4013" t="s">
        <v>20</v>
      </c>
      <c r="E4013" t="s">
        <v>117</v>
      </c>
      <c r="F4013">
        <v>4</v>
      </c>
      <c r="G4013">
        <v>1</v>
      </c>
      <c r="H4013" t="s">
        <v>340</v>
      </c>
      <c r="I4013" t="s">
        <v>142</v>
      </c>
      <c r="J4013">
        <v>10004633247</v>
      </c>
      <c r="K4013" s="19">
        <v>24.9</v>
      </c>
    </row>
    <row r="4014" spans="1:11" hidden="1" x14ac:dyDescent="0.35">
      <c r="A4014" t="s">
        <v>233</v>
      </c>
      <c r="B4014">
        <v>2013</v>
      </c>
      <c r="C4014" s="10">
        <v>41327</v>
      </c>
      <c r="D4014" t="s">
        <v>20</v>
      </c>
      <c r="E4014" t="s">
        <v>117</v>
      </c>
      <c r="F4014">
        <v>4</v>
      </c>
      <c r="G4014">
        <v>2</v>
      </c>
      <c r="H4014" t="s">
        <v>48</v>
      </c>
      <c r="I4014" t="s">
        <v>27</v>
      </c>
      <c r="J4014">
        <v>10005930724</v>
      </c>
      <c r="K4014" s="19">
        <v>22.3</v>
      </c>
    </row>
    <row r="4015" spans="1:11" hidden="1" x14ac:dyDescent="0.35">
      <c r="A4015" t="s">
        <v>233</v>
      </c>
      <c r="B4015">
        <v>2013</v>
      </c>
      <c r="C4015" s="10">
        <v>41327</v>
      </c>
      <c r="D4015" t="s">
        <v>20</v>
      </c>
      <c r="E4015" t="s">
        <v>117</v>
      </c>
      <c r="F4015">
        <v>4</v>
      </c>
      <c r="G4015">
        <v>3</v>
      </c>
      <c r="H4015" t="s">
        <v>314</v>
      </c>
      <c r="I4015" t="s">
        <v>44</v>
      </c>
      <c r="J4015">
        <v>10006904360</v>
      </c>
      <c r="K4015" s="19">
        <v>21.6</v>
      </c>
    </row>
    <row r="4016" spans="1:11" hidden="1" x14ac:dyDescent="0.35">
      <c r="A4016" t="s">
        <v>233</v>
      </c>
      <c r="B4016">
        <v>2013</v>
      </c>
      <c r="C4016" s="10">
        <v>41327</v>
      </c>
      <c r="D4016" t="s">
        <v>20</v>
      </c>
      <c r="E4016" t="s">
        <v>117</v>
      </c>
      <c r="F4016">
        <v>4</v>
      </c>
      <c r="G4016">
        <v>4</v>
      </c>
      <c r="H4016" t="s">
        <v>174</v>
      </c>
      <c r="I4016" t="s">
        <v>37</v>
      </c>
      <c r="J4016">
        <v>10006552534</v>
      </c>
      <c r="K4016" s="19">
        <v>22.8</v>
      </c>
    </row>
    <row r="4017" spans="1:11" hidden="1" x14ac:dyDescent="0.35">
      <c r="A4017" t="s">
        <v>233</v>
      </c>
      <c r="B4017">
        <v>2013</v>
      </c>
      <c r="C4017" s="10">
        <v>41327</v>
      </c>
      <c r="D4017" t="s">
        <v>20</v>
      </c>
      <c r="E4017" t="s">
        <v>117</v>
      </c>
      <c r="F4017">
        <v>4</v>
      </c>
      <c r="G4017">
        <v>5</v>
      </c>
      <c r="H4017" t="s">
        <v>287</v>
      </c>
      <c r="I4017" t="s">
        <v>31</v>
      </c>
      <c r="J4017">
        <v>10003349716</v>
      </c>
      <c r="K4017" s="19">
        <v>27.8</v>
      </c>
    </row>
    <row r="4018" spans="1:11" hidden="1" x14ac:dyDescent="0.35">
      <c r="A4018" t="s">
        <v>233</v>
      </c>
      <c r="B4018">
        <v>2013</v>
      </c>
      <c r="C4018" s="10">
        <v>41327</v>
      </c>
      <c r="D4018" t="s">
        <v>20</v>
      </c>
      <c r="E4018" t="s">
        <v>119</v>
      </c>
      <c r="F4018">
        <v>1</v>
      </c>
      <c r="G4018">
        <v>1</v>
      </c>
      <c r="H4018" t="s">
        <v>194</v>
      </c>
      <c r="I4018" t="s">
        <v>29</v>
      </c>
      <c r="J4018">
        <v>10004601723</v>
      </c>
      <c r="K4018" s="19">
        <v>25.7</v>
      </c>
    </row>
    <row r="4019" spans="1:11" hidden="1" x14ac:dyDescent="0.35">
      <c r="A4019" t="s">
        <v>233</v>
      </c>
      <c r="B4019">
        <v>2013</v>
      </c>
      <c r="C4019" s="10">
        <v>41327</v>
      </c>
      <c r="D4019" t="s">
        <v>20</v>
      </c>
      <c r="E4019" t="s">
        <v>119</v>
      </c>
      <c r="F4019">
        <v>1</v>
      </c>
      <c r="G4019">
        <v>2</v>
      </c>
      <c r="H4019" t="s">
        <v>200</v>
      </c>
      <c r="I4019" t="s">
        <v>23</v>
      </c>
      <c r="J4019">
        <v>10006900421</v>
      </c>
      <c r="K4019" s="19">
        <v>20.2</v>
      </c>
    </row>
    <row r="4020" spans="1:11" hidden="1" x14ac:dyDescent="0.35">
      <c r="A4020" t="s">
        <v>233</v>
      </c>
      <c r="B4020">
        <v>2013</v>
      </c>
      <c r="C4020" s="10">
        <v>41327</v>
      </c>
      <c r="D4020" t="s">
        <v>20</v>
      </c>
      <c r="E4020" t="s">
        <v>119</v>
      </c>
      <c r="F4020">
        <v>1</v>
      </c>
      <c r="G4020">
        <v>3</v>
      </c>
      <c r="H4020" t="s">
        <v>97</v>
      </c>
      <c r="I4020" t="s">
        <v>29</v>
      </c>
      <c r="J4020">
        <v>10048325582</v>
      </c>
      <c r="K4020" s="19">
        <v>21.1</v>
      </c>
    </row>
    <row r="4021" spans="1:11" hidden="1" x14ac:dyDescent="0.35">
      <c r="A4021" t="s">
        <v>233</v>
      </c>
      <c r="B4021">
        <v>2013</v>
      </c>
      <c r="C4021" s="10">
        <v>41327</v>
      </c>
      <c r="D4021" t="s">
        <v>20</v>
      </c>
      <c r="E4021" t="s">
        <v>119</v>
      </c>
      <c r="F4021">
        <v>1</v>
      </c>
      <c r="G4021">
        <v>4</v>
      </c>
      <c r="H4021" t="s">
        <v>336</v>
      </c>
      <c r="I4021" t="s">
        <v>337</v>
      </c>
      <c r="J4021">
        <v>10005506954</v>
      </c>
      <c r="K4021" s="19">
        <v>24.2</v>
      </c>
    </row>
    <row r="4022" spans="1:11" hidden="1" x14ac:dyDescent="0.35">
      <c r="A4022" t="s">
        <v>233</v>
      </c>
      <c r="B4022">
        <v>2013</v>
      </c>
      <c r="C4022" s="10">
        <v>41327</v>
      </c>
      <c r="D4022" t="s">
        <v>20</v>
      </c>
      <c r="E4022" t="s">
        <v>119</v>
      </c>
      <c r="F4022">
        <v>1</v>
      </c>
      <c r="G4022">
        <v>5</v>
      </c>
      <c r="H4022" t="s">
        <v>106</v>
      </c>
      <c r="I4022" t="s">
        <v>102</v>
      </c>
      <c r="J4022">
        <v>10006894559</v>
      </c>
      <c r="K4022" s="19">
        <v>20.5</v>
      </c>
    </row>
    <row r="4023" spans="1:11" hidden="1" x14ac:dyDescent="0.35">
      <c r="A4023" t="s">
        <v>233</v>
      </c>
      <c r="B4023">
        <v>2013</v>
      </c>
      <c r="C4023" s="10">
        <v>41327</v>
      </c>
      <c r="D4023" t="s">
        <v>20</v>
      </c>
      <c r="E4023" t="s">
        <v>119</v>
      </c>
      <c r="F4023">
        <v>1</v>
      </c>
      <c r="G4023">
        <v>6</v>
      </c>
      <c r="H4023" t="s">
        <v>340</v>
      </c>
      <c r="I4023" t="s">
        <v>142</v>
      </c>
      <c r="J4023">
        <v>10004633247</v>
      </c>
      <c r="K4023" s="19">
        <v>24.9</v>
      </c>
    </row>
    <row r="4024" spans="1:11" hidden="1" x14ac:dyDescent="0.35">
      <c r="A4024" t="s">
        <v>233</v>
      </c>
      <c r="B4024">
        <v>2013</v>
      </c>
      <c r="C4024" s="10">
        <v>41327</v>
      </c>
      <c r="D4024" t="s">
        <v>20</v>
      </c>
      <c r="E4024" t="s">
        <v>119</v>
      </c>
      <c r="F4024">
        <v>2</v>
      </c>
      <c r="G4024">
        <v>1</v>
      </c>
      <c r="H4024" t="s">
        <v>390</v>
      </c>
      <c r="I4024" t="s">
        <v>269</v>
      </c>
      <c r="J4024">
        <v>10003030424</v>
      </c>
      <c r="K4024" s="19">
        <v>27.6</v>
      </c>
    </row>
    <row r="4025" spans="1:11" hidden="1" x14ac:dyDescent="0.35">
      <c r="A4025" t="s">
        <v>233</v>
      </c>
      <c r="B4025">
        <v>2013</v>
      </c>
      <c r="C4025" s="10">
        <v>41327</v>
      </c>
      <c r="D4025" t="s">
        <v>20</v>
      </c>
      <c r="E4025" t="s">
        <v>119</v>
      </c>
      <c r="F4025">
        <v>2</v>
      </c>
      <c r="G4025">
        <v>2</v>
      </c>
      <c r="H4025" t="s">
        <v>391</v>
      </c>
      <c r="I4025" t="s">
        <v>269</v>
      </c>
      <c r="J4025">
        <v>10004596871</v>
      </c>
      <c r="K4025" s="19">
        <v>24.9</v>
      </c>
    </row>
    <row r="4026" spans="1:11" hidden="1" x14ac:dyDescent="0.35">
      <c r="A4026" t="s">
        <v>233</v>
      </c>
      <c r="B4026">
        <v>2013</v>
      </c>
      <c r="C4026" s="10">
        <v>41327</v>
      </c>
      <c r="D4026" t="s">
        <v>20</v>
      </c>
      <c r="E4026" t="s">
        <v>119</v>
      </c>
      <c r="F4026">
        <v>2</v>
      </c>
      <c r="G4026">
        <v>3</v>
      </c>
      <c r="H4026" t="s">
        <v>192</v>
      </c>
      <c r="I4026" t="s">
        <v>113</v>
      </c>
      <c r="J4026">
        <v>10004599194</v>
      </c>
      <c r="K4026" s="19">
        <v>24.9</v>
      </c>
    </row>
    <row r="4027" spans="1:11" hidden="1" x14ac:dyDescent="0.35">
      <c r="A4027" t="s">
        <v>233</v>
      </c>
      <c r="B4027">
        <v>2013</v>
      </c>
      <c r="C4027" s="10">
        <v>41327</v>
      </c>
      <c r="D4027" t="s">
        <v>20</v>
      </c>
      <c r="E4027" t="s">
        <v>119</v>
      </c>
      <c r="F4027">
        <v>2</v>
      </c>
      <c r="G4027">
        <v>4</v>
      </c>
      <c r="H4027" t="s">
        <v>335</v>
      </c>
      <c r="I4027" t="s">
        <v>29</v>
      </c>
      <c r="J4027">
        <v>10036244537</v>
      </c>
      <c r="K4027" s="19">
        <v>24.6</v>
      </c>
    </row>
    <row r="4028" spans="1:11" hidden="1" x14ac:dyDescent="0.35">
      <c r="A4028" t="s">
        <v>233</v>
      </c>
      <c r="B4028">
        <v>2013</v>
      </c>
      <c r="C4028" s="10">
        <v>41327</v>
      </c>
      <c r="D4028" t="s">
        <v>20</v>
      </c>
      <c r="E4028" t="s">
        <v>119</v>
      </c>
      <c r="F4028">
        <v>2</v>
      </c>
      <c r="G4028">
        <v>5</v>
      </c>
      <c r="H4028" t="s">
        <v>372</v>
      </c>
      <c r="I4028" t="s">
        <v>373</v>
      </c>
      <c r="J4028">
        <v>10055651813</v>
      </c>
      <c r="K4028" s="19"/>
    </row>
    <row r="4029" spans="1:11" hidden="1" x14ac:dyDescent="0.35">
      <c r="A4029" t="s">
        <v>233</v>
      </c>
      <c r="B4029">
        <v>2013</v>
      </c>
      <c r="C4029" s="10">
        <v>41327</v>
      </c>
      <c r="D4029" t="s">
        <v>20</v>
      </c>
      <c r="E4029" t="s">
        <v>119</v>
      </c>
      <c r="F4029">
        <v>2</v>
      </c>
      <c r="G4029">
        <v>6</v>
      </c>
      <c r="H4029" t="s">
        <v>294</v>
      </c>
      <c r="I4029" t="s">
        <v>27</v>
      </c>
      <c r="J4029">
        <v>10003011125</v>
      </c>
      <c r="K4029" s="19">
        <v>28.4</v>
      </c>
    </row>
    <row r="4030" spans="1:11" hidden="1" x14ac:dyDescent="0.35">
      <c r="A4030" t="s">
        <v>233</v>
      </c>
      <c r="B4030">
        <v>2013</v>
      </c>
      <c r="C4030" s="10">
        <v>41327</v>
      </c>
      <c r="D4030" t="s">
        <v>20</v>
      </c>
      <c r="E4030" t="s">
        <v>121</v>
      </c>
      <c r="F4030">
        <v>1</v>
      </c>
      <c r="G4030">
        <v>1</v>
      </c>
      <c r="H4030" t="s">
        <v>192</v>
      </c>
      <c r="I4030" t="s">
        <v>113</v>
      </c>
      <c r="J4030">
        <v>10004599194</v>
      </c>
      <c r="K4030" s="19">
        <v>24.9</v>
      </c>
    </row>
    <row r="4031" spans="1:11" hidden="1" x14ac:dyDescent="0.35">
      <c r="A4031" t="s">
        <v>233</v>
      </c>
      <c r="B4031">
        <v>2013</v>
      </c>
      <c r="C4031" s="10">
        <v>41327</v>
      </c>
      <c r="D4031" t="s">
        <v>20</v>
      </c>
      <c r="E4031" t="s">
        <v>121</v>
      </c>
      <c r="F4031">
        <v>1</v>
      </c>
      <c r="G4031">
        <v>2</v>
      </c>
      <c r="H4031" t="s">
        <v>194</v>
      </c>
      <c r="I4031" t="s">
        <v>29</v>
      </c>
      <c r="J4031">
        <v>10004601723</v>
      </c>
      <c r="K4031" s="19">
        <v>25.7</v>
      </c>
    </row>
    <row r="4032" spans="1:11" hidden="1" x14ac:dyDescent="0.35">
      <c r="A4032" t="s">
        <v>233</v>
      </c>
      <c r="B4032">
        <v>2013</v>
      </c>
      <c r="C4032" s="10">
        <v>41327</v>
      </c>
      <c r="D4032" t="s">
        <v>20</v>
      </c>
      <c r="E4032" t="s">
        <v>121</v>
      </c>
      <c r="F4032">
        <v>1</v>
      </c>
      <c r="G4032">
        <v>3</v>
      </c>
      <c r="H4032" t="s">
        <v>200</v>
      </c>
      <c r="I4032" t="s">
        <v>23</v>
      </c>
      <c r="J4032">
        <v>10006900421</v>
      </c>
      <c r="K4032" s="19">
        <v>20.2</v>
      </c>
    </row>
    <row r="4033" spans="1:11" hidden="1" x14ac:dyDescent="0.35">
      <c r="A4033" t="s">
        <v>233</v>
      </c>
      <c r="B4033">
        <v>2013</v>
      </c>
      <c r="C4033" s="10">
        <v>41327</v>
      </c>
      <c r="D4033" t="s">
        <v>20</v>
      </c>
      <c r="E4033" t="s">
        <v>121</v>
      </c>
      <c r="F4033">
        <v>1</v>
      </c>
      <c r="G4033">
        <v>4</v>
      </c>
      <c r="H4033" t="s">
        <v>390</v>
      </c>
      <c r="I4033" t="s">
        <v>269</v>
      </c>
      <c r="J4033">
        <v>10003030424</v>
      </c>
      <c r="K4033" s="19">
        <v>27.6</v>
      </c>
    </row>
    <row r="4034" spans="1:11" hidden="1" x14ac:dyDescent="0.35">
      <c r="A4034" t="s">
        <v>233</v>
      </c>
      <c r="B4034">
        <v>2013</v>
      </c>
      <c r="C4034" s="10">
        <v>41327</v>
      </c>
      <c r="D4034" t="s">
        <v>20</v>
      </c>
      <c r="E4034" t="s">
        <v>121</v>
      </c>
      <c r="F4034">
        <v>1</v>
      </c>
      <c r="G4034">
        <v>5</v>
      </c>
      <c r="H4034" t="s">
        <v>391</v>
      </c>
      <c r="I4034" t="s">
        <v>269</v>
      </c>
      <c r="J4034">
        <v>10004596871</v>
      </c>
      <c r="K4034" s="19">
        <v>24.9</v>
      </c>
    </row>
    <row r="4035" spans="1:11" hidden="1" x14ac:dyDescent="0.35">
      <c r="A4035" t="s">
        <v>233</v>
      </c>
      <c r="B4035">
        <v>2013</v>
      </c>
      <c r="C4035" s="10">
        <v>41327</v>
      </c>
      <c r="D4035" t="s">
        <v>20</v>
      </c>
      <c r="E4035" t="s">
        <v>121</v>
      </c>
      <c r="F4035">
        <v>1</v>
      </c>
      <c r="G4035">
        <v>6</v>
      </c>
      <c r="H4035" t="s">
        <v>97</v>
      </c>
      <c r="I4035" t="s">
        <v>29</v>
      </c>
      <c r="J4035">
        <v>10048325582</v>
      </c>
      <c r="K4035" s="19">
        <v>21.1</v>
      </c>
    </row>
    <row r="4036" spans="1:11" hidden="1" x14ac:dyDescent="0.35">
      <c r="A4036" t="s">
        <v>233</v>
      </c>
      <c r="B4036">
        <v>2013</v>
      </c>
      <c r="C4036" s="10">
        <v>41327</v>
      </c>
      <c r="D4036" t="s">
        <v>20</v>
      </c>
      <c r="E4036" t="s">
        <v>121</v>
      </c>
      <c r="F4036">
        <v>2</v>
      </c>
      <c r="G4036">
        <v>1</v>
      </c>
      <c r="H4036" t="s">
        <v>294</v>
      </c>
      <c r="I4036" t="s">
        <v>27</v>
      </c>
      <c r="J4036">
        <v>10003011125</v>
      </c>
      <c r="K4036" s="19">
        <v>28.4</v>
      </c>
    </row>
    <row r="4037" spans="1:11" hidden="1" x14ac:dyDescent="0.35">
      <c r="A4037" t="s">
        <v>233</v>
      </c>
      <c r="B4037">
        <v>2013</v>
      </c>
      <c r="C4037" s="10">
        <v>41327</v>
      </c>
      <c r="D4037" t="s">
        <v>20</v>
      </c>
      <c r="E4037" t="s">
        <v>121</v>
      </c>
      <c r="F4037">
        <v>2</v>
      </c>
      <c r="G4037">
        <v>2</v>
      </c>
      <c r="H4037" t="s">
        <v>106</v>
      </c>
      <c r="I4037" t="s">
        <v>102</v>
      </c>
      <c r="J4037">
        <v>10006894559</v>
      </c>
      <c r="K4037" s="19">
        <v>20.5</v>
      </c>
    </row>
    <row r="4038" spans="1:11" hidden="1" x14ac:dyDescent="0.35">
      <c r="A4038" t="s">
        <v>233</v>
      </c>
      <c r="B4038">
        <v>2013</v>
      </c>
      <c r="C4038" s="10">
        <v>41327</v>
      </c>
      <c r="D4038" t="s">
        <v>20</v>
      </c>
      <c r="E4038" t="s">
        <v>121</v>
      </c>
      <c r="F4038">
        <v>2</v>
      </c>
      <c r="G4038">
        <v>3</v>
      </c>
      <c r="H4038" t="s">
        <v>340</v>
      </c>
      <c r="I4038" t="s">
        <v>142</v>
      </c>
      <c r="J4038">
        <v>10004633247</v>
      </c>
      <c r="K4038" s="19">
        <v>24.9</v>
      </c>
    </row>
    <row r="4039" spans="1:11" hidden="1" x14ac:dyDescent="0.35">
      <c r="A4039" t="s">
        <v>233</v>
      </c>
      <c r="B4039">
        <v>2013</v>
      </c>
      <c r="C4039" s="10">
        <v>41327</v>
      </c>
      <c r="D4039" t="s">
        <v>20</v>
      </c>
      <c r="E4039" t="s">
        <v>121</v>
      </c>
      <c r="F4039">
        <v>2</v>
      </c>
      <c r="G4039">
        <v>4</v>
      </c>
      <c r="H4039" t="s">
        <v>335</v>
      </c>
      <c r="I4039" t="s">
        <v>29</v>
      </c>
      <c r="J4039">
        <v>10036244537</v>
      </c>
      <c r="K4039" s="19">
        <v>24.6</v>
      </c>
    </row>
    <row r="4040" spans="1:11" hidden="1" x14ac:dyDescent="0.35">
      <c r="A4040" t="s">
        <v>233</v>
      </c>
      <c r="B4040">
        <v>2013</v>
      </c>
      <c r="C4040" s="10">
        <v>41327</v>
      </c>
      <c r="D4040" t="s">
        <v>20</v>
      </c>
      <c r="E4040" t="s">
        <v>121</v>
      </c>
      <c r="F4040">
        <v>2</v>
      </c>
      <c r="G4040">
        <v>5</v>
      </c>
      <c r="H4040" t="s">
        <v>372</v>
      </c>
      <c r="I4040" t="s">
        <v>373</v>
      </c>
      <c r="J4040">
        <v>10055651813</v>
      </c>
      <c r="K4040" s="19"/>
    </row>
    <row r="4041" spans="1:11" hidden="1" x14ac:dyDescent="0.35">
      <c r="A4041" t="s">
        <v>233</v>
      </c>
      <c r="B4041">
        <v>2013</v>
      </c>
      <c r="C4041" s="10">
        <v>41327</v>
      </c>
      <c r="D4041" t="s">
        <v>20</v>
      </c>
      <c r="E4041" t="s">
        <v>121</v>
      </c>
      <c r="F4041">
        <v>2</v>
      </c>
      <c r="G4041">
        <v>6</v>
      </c>
      <c r="H4041" t="s">
        <v>336</v>
      </c>
      <c r="I4041" t="s">
        <v>337</v>
      </c>
      <c r="J4041">
        <v>10005506954</v>
      </c>
      <c r="K4041" s="19">
        <v>24.2</v>
      </c>
    </row>
    <row r="4042" spans="1:11" hidden="1" x14ac:dyDescent="0.35">
      <c r="A4042" t="s">
        <v>385</v>
      </c>
      <c r="B4042">
        <v>2013</v>
      </c>
      <c r="C4042" s="10">
        <v>41292</v>
      </c>
      <c r="D4042" t="s">
        <v>140</v>
      </c>
      <c r="E4042" t="s">
        <v>91</v>
      </c>
      <c r="F4042">
        <v>1</v>
      </c>
      <c r="G4042">
        <v>1</v>
      </c>
      <c r="H4042" t="s">
        <v>200</v>
      </c>
      <c r="I4042" t="s">
        <v>23</v>
      </c>
      <c r="J4042">
        <v>10006900421</v>
      </c>
      <c r="K4042" s="19">
        <v>20.100000000000001</v>
      </c>
    </row>
    <row r="4043" spans="1:11" hidden="1" x14ac:dyDescent="0.35">
      <c r="A4043" t="s">
        <v>385</v>
      </c>
      <c r="B4043">
        <v>2013</v>
      </c>
      <c r="C4043" s="10">
        <v>41292</v>
      </c>
      <c r="D4043" t="s">
        <v>140</v>
      </c>
      <c r="E4043" t="s">
        <v>91</v>
      </c>
      <c r="F4043">
        <v>1</v>
      </c>
      <c r="G4043">
        <v>2</v>
      </c>
      <c r="H4043" t="s">
        <v>392</v>
      </c>
      <c r="I4043" t="s">
        <v>334</v>
      </c>
      <c r="J4043">
        <v>10006485139</v>
      </c>
      <c r="K4043" s="19"/>
    </row>
    <row r="4044" spans="1:11" hidden="1" x14ac:dyDescent="0.35">
      <c r="A4044" t="s">
        <v>385</v>
      </c>
      <c r="B4044">
        <v>2013</v>
      </c>
      <c r="C4044" s="10">
        <v>41292</v>
      </c>
      <c r="D4044" t="s">
        <v>140</v>
      </c>
      <c r="E4044" t="s">
        <v>91</v>
      </c>
      <c r="F4044">
        <v>1</v>
      </c>
      <c r="G4044">
        <v>3</v>
      </c>
      <c r="H4044" t="s">
        <v>393</v>
      </c>
      <c r="I4044" t="s">
        <v>394</v>
      </c>
      <c r="J4044">
        <v>10002830360</v>
      </c>
      <c r="K4044" s="19">
        <v>33.6</v>
      </c>
    </row>
    <row r="4045" spans="1:11" hidden="1" x14ac:dyDescent="0.35">
      <c r="A4045" t="s">
        <v>385</v>
      </c>
      <c r="B4045">
        <v>2013</v>
      </c>
      <c r="C4045" s="10">
        <v>41292</v>
      </c>
      <c r="D4045" t="s">
        <v>140</v>
      </c>
      <c r="E4045" t="s">
        <v>91</v>
      </c>
      <c r="F4045">
        <v>1</v>
      </c>
      <c r="G4045">
        <v>4</v>
      </c>
      <c r="H4045" t="s">
        <v>395</v>
      </c>
      <c r="I4045" t="s">
        <v>154</v>
      </c>
      <c r="J4045" t="e">
        <v>#N/A</v>
      </c>
      <c r="K4045" s="19">
        <v>25.2</v>
      </c>
    </row>
    <row r="4046" spans="1:11" hidden="1" x14ac:dyDescent="0.35">
      <c r="A4046" t="s">
        <v>385</v>
      </c>
      <c r="B4046">
        <v>2013</v>
      </c>
      <c r="C4046" s="10">
        <v>41292</v>
      </c>
      <c r="D4046" t="s">
        <v>140</v>
      </c>
      <c r="E4046" t="s">
        <v>91</v>
      </c>
      <c r="F4046">
        <v>1</v>
      </c>
      <c r="G4046">
        <v>5</v>
      </c>
      <c r="H4046" t="s">
        <v>319</v>
      </c>
      <c r="I4046" t="s">
        <v>25</v>
      </c>
      <c r="J4046">
        <v>10007508083</v>
      </c>
      <c r="K4046" s="19">
        <v>19.399999999999999</v>
      </c>
    </row>
    <row r="4047" spans="1:11" hidden="1" x14ac:dyDescent="0.35">
      <c r="A4047" t="s">
        <v>385</v>
      </c>
      <c r="B4047">
        <v>2013</v>
      </c>
      <c r="C4047" s="10">
        <v>41292</v>
      </c>
      <c r="D4047" t="s">
        <v>140</v>
      </c>
      <c r="E4047" t="s">
        <v>91</v>
      </c>
      <c r="F4047">
        <v>1</v>
      </c>
      <c r="G4047">
        <v>6</v>
      </c>
      <c r="H4047" t="s">
        <v>330</v>
      </c>
      <c r="I4047" t="s">
        <v>178</v>
      </c>
      <c r="J4047">
        <v>10007782616</v>
      </c>
      <c r="K4047" s="19">
        <v>19.5</v>
      </c>
    </row>
    <row r="4048" spans="1:11" hidden="1" x14ac:dyDescent="0.35">
      <c r="A4048" t="s">
        <v>385</v>
      </c>
      <c r="B4048">
        <v>2013</v>
      </c>
      <c r="C4048" s="10">
        <v>41292</v>
      </c>
      <c r="D4048" t="s">
        <v>140</v>
      </c>
      <c r="E4048" t="s">
        <v>91</v>
      </c>
      <c r="F4048">
        <v>2</v>
      </c>
      <c r="G4048">
        <v>1</v>
      </c>
      <c r="H4048" t="s">
        <v>220</v>
      </c>
      <c r="I4048" t="s">
        <v>35</v>
      </c>
      <c r="J4048">
        <v>10005782695</v>
      </c>
      <c r="K4048" s="19">
        <v>23.5</v>
      </c>
    </row>
    <row r="4049" spans="1:11" hidden="1" x14ac:dyDescent="0.35">
      <c r="A4049" t="s">
        <v>385</v>
      </c>
      <c r="B4049">
        <v>2013</v>
      </c>
      <c r="C4049" s="10">
        <v>41292</v>
      </c>
      <c r="D4049" t="s">
        <v>140</v>
      </c>
      <c r="E4049" t="s">
        <v>91</v>
      </c>
      <c r="F4049">
        <v>2</v>
      </c>
      <c r="G4049">
        <v>2</v>
      </c>
      <c r="H4049" t="s">
        <v>388</v>
      </c>
      <c r="I4049" t="s">
        <v>389</v>
      </c>
      <c r="J4049">
        <v>10006893852</v>
      </c>
      <c r="K4049" s="19">
        <v>20.3</v>
      </c>
    </row>
    <row r="4050" spans="1:11" hidden="1" x14ac:dyDescent="0.35">
      <c r="A4050" t="s">
        <v>385</v>
      </c>
      <c r="B4050">
        <v>2013</v>
      </c>
      <c r="C4050" s="10">
        <v>41292</v>
      </c>
      <c r="D4050" t="s">
        <v>140</v>
      </c>
      <c r="E4050" t="s">
        <v>91</v>
      </c>
      <c r="F4050">
        <v>2</v>
      </c>
      <c r="G4050">
        <v>3</v>
      </c>
      <c r="H4050" t="s">
        <v>396</v>
      </c>
      <c r="I4050" t="s">
        <v>104</v>
      </c>
      <c r="J4050">
        <v>10004613241</v>
      </c>
      <c r="K4050" s="19">
        <v>25.5</v>
      </c>
    </row>
    <row r="4051" spans="1:11" hidden="1" x14ac:dyDescent="0.35">
      <c r="A4051" t="s">
        <v>385</v>
      </c>
      <c r="B4051">
        <v>2013</v>
      </c>
      <c r="C4051" s="10">
        <v>41292</v>
      </c>
      <c r="D4051" t="s">
        <v>140</v>
      </c>
      <c r="E4051" t="s">
        <v>91</v>
      </c>
      <c r="F4051">
        <v>2</v>
      </c>
      <c r="G4051">
        <v>4</v>
      </c>
      <c r="H4051" t="s">
        <v>197</v>
      </c>
      <c r="I4051" t="s">
        <v>198</v>
      </c>
      <c r="J4051">
        <v>10003100142</v>
      </c>
      <c r="K4051" s="19">
        <v>26.8</v>
      </c>
    </row>
    <row r="4052" spans="1:11" hidden="1" x14ac:dyDescent="0.35">
      <c r="A4052" t="s">
        <v>385</v>
      </c>
      <c r="B4052">
        <v>2013</v>
      </c>
      <c r="C4052" s="10">
        <v>41292</v>
      </c>
      <c r="D4052" t="s">
        <v>140</v>
      </c>
      <c r="E4052" t="s">
        <v>91</v>
      </c>
      <c r="F4052">
        <v>2</v>
      </c>
      <c r="G4052">
        <v>5</v>
      </c>
      <c r="H4052" t="s">
        <v>218</v>
      </c>
      <c r="I4052" t="s">
        <v>46</v>
      </c>
      <c r="J4052">
        <v>10006902239</v>
      </c>
      <c r="K4052" s="19">
        <v>21.5</v>
      </c>
    </row>
    <row r="4053" spans="1:11" hidden="1" x14ac:dyDescent="0.35">
      <c r="A4053" t="s">
        <v>385</v>
      </c>
      <c r="B4053">
        <v>2013</v>
      </c>
      <c r="C4053" s="10">
        <v>41292</v>
      </c>
      <c r="D4053" t="s">
        <v>140</v>
      </c>
      <c r="E4053" t="s">
        <v>91</v>
      </c>
      <c r="F4053">
        <v>2</v>
      </c>
      <c r="G4053">
        <v>6</v>
      </c>
      <c r="H4053" t="s">
        <v>234</v>
      </c>
      <c r="I4053" t="s">
        <v>25</v>
      </c>
      <c r="J4053">
        <v>10006073493</v>
      </c>
      <c r="K4053" s="19">
        <v>23.1</v>
      </c>
    </row>
    <row r="4054" spans="1:11" hidden="1" x14ac:dyDescent="0.35">
      <c r="A4054" t="s">
        <v>385</v>
      </c>
      <c r="B4054">
        <v>2013</v>
      </c>
      <c r="C4054" s="10">
        <v>41292</v>
      </c>
      <c r="D4054" t="s">
        <v>140</v>
      </c>
      <c r="E4054" t="s">
        <v>91</v>
      </c>
      <c r="F4054">
        <v>2</v>
      </c>
      <c r="G4054">
        <v>7</v>
      </c>
      <c r="H4054" t="s">
        <v>397</v>
      </c>
      <c r="I4054" t="s">
        <v>398</v>
      </c>
      <c r="J4054">
        <v>10009131623</v>
      </c>
      <c r="K4054" s="19">
        <v>24</v>
      </c>
    </row>
    <row r="4055" spans="1:11" hidden="1" x14ac:dyDescent="0.35">
      <c r="A4055" t="s">
        <v>385</v>
      </c>
      <c r="B4055">
        <v>2013</v>
      </c>
      <c r="C4055" s="10">
        <v>41292</v>
      </c>
      <c r="D4055" t="s">
        <v>140</v>
      </c>
      <c r="E4055" t="s">
        <v>91</v>
      </c>
      <c r="F4055">
        <v>3</v>
      </c>
      <c r="G4055">
        <v>1</v>
      </c>
      <c r="H4055" t="s">
        <v>287</v>
      </c>
      <c r="I4055" t="s">
        <v>31</v>
      </c>
      <c r="J4055">
        <v>10003349716</v>
      </c>
      <c r="K4055" s="19">
        <v>27.7</v>
      </c>
    </row>
    <row r="4056" spans="1:11" hidden="1" x14ac:dyDescent="0.35">
      <c r="A4056" t="s">
        <v>385</v>
      </c>
      <c r="B4056">
        <v>2013</v>
      </c>
      <c r="C4056" s="10">
        <v>41292</v>
      </c>
      <c r="D4056" t="s">
        <v>140</v>
      </c>
      <c r="E4056" t="s">
        <v>91</v>
      </c>
      <c r="F4056">
        <v>3</v>
      </c>
      <c r="G4056">
        <v>2</v>
      </c>
      <c r="H4056" t="s">
        <v>148</v>
      </c>
      <c r="I4056" t="s">
        <v>56</v>
      </c>
      <c r="J4056">
        <v>10007890932</v>
      </c>
      <c r="K4056" s="19">
        <v>18.600000000000001</v>
      </c>
    </row>
    <row r="4057" spans="1:11" hidden="1" x14ac:dyDescent="0.35">
      <c r="A4057" t="s">
        <v>385</v>
      </c>
      <c r="B4057">
        <v>2013</v>
      </c>
      <c r="C4057" s="10">
        <v>41292</v>
      </c>
      <c r="D4057" t="s">
        <v>140</v>
      </c>
      <c r="E4057" t="s">
        <v>91</v>
      </c>
      <c r="F4057">
        <v>3</v>
      </c>
      <c r="G4057">
        <v>3</v>
      </c>
      <c r="H4057" t="s">
        <v>59</v>
      </c>
      <c r="I4057" t="s">
        <v>37</v>
      </c>
      <c r="J4057">
        <v>10007502427</v>
      </c>
      <c r="K4057" s="19">
        <v>19.2</v>
      </c>
    </row>
    <row r="4058" spans="1:11" hidden="1" x14ac:dyDescent="0.35">
      <c r="A4058" t="s">
        <v>385</v>
      </c>
      <c r="B4058">
        <v>2013</v>
      </c>
      <c r="C4058" s="10">
        <v>41292</v>
      </c>
      <c r="D4058" t="s">
        <v>140</v>
      </c>
      <c r="E4058" t="s">
        <v>91</v>
      </c>
      <c r="F4058">
        <v>3</v>
      </c>
      <c r="G4058">
        <v>4</v>
      </c>
      <c r="H4058" t="s">
        <v>213</v>
      </c>
      <c r="I4058" t="s">
        <v>42</v>
      </c>
      <c r="J4058">
        <v>10006422895</v>
      </c>
      <c r="K4058" s="19">
        <v>21.6</v>
      </c>
    </row>
    <row r="4059" spans="1:11" hidden="1" x14ac:dyDescent="0.35">
      <c r="A4059" t="s">
        <v>385</v>
      </c>
      <c r="B4059">
        <v>2013</v>
      </c>
      <c r="C4059" s="10">
        <v>41292</v>
      </c>
      <c r="D4059" t="s">
        <v>140</v>
      </c>
      <c r="E4059" t="s">
        <v>91</v>
      </c>
      <c r="F4059">
        <v>3</v>
      </c>
      <c r="G4059">
        <v>5</v>
      </c>
      <c r="H4059" t="s">
        <v>399</v>
      </c>
      <c r="I4059" t="s">
        <v>400</v>
      </c>
      <c r="J4059">
        <v>10004792184</v>
      </c>
      <c r="K4059" s="19">
        <v>27.1</v>
      </c>
    </row>
    <row r="4060" spans="1:11" hidden="1" x14ac:dyDescent="0.35">
      <c r="A4060" t="s">
        <v>385</v>
      </c>
      <c r="B4060">
        <v>2013</v>
      </c>
      <c r="C4060" s="10">
        <v>41292</v>
      </c>
      <c r="D4060" t="s">
        <v>140</v>
      </c>
      <c r="E4060" t="s">
        <v>91</v>
      </c>
      <c r="F4060">
        <v>3</v>
      </c>
      <c r="G4060">
        <v>6</v>
      </c>
      <c r="H4060" t="s">
        <v>401</v>
      </c>
      <c r="I4060" t="s">
        <v>381</v>
      </c>
      <c r="J4060">
        <v>10005747131</v>
      </c>
      <c r="K4060" s="19">
        <v>23.1</v>
      </c>
    </row>
    <row r="4061" spans="1:11" hidden="1" x14ac:dyDescent="0.35">
      <c r="A4061" t="s">
        <v>385</v>
      </c>
      <c r="B4061">
        <v>2013</v>
      </c>
      <c r="C4061" s="10">
        <v>41292</v>
      </c>
      <c r="D4061" t="s">
        <v>140</v>
      </c>
      <c r="E4061" t="s">
        <v>91</v>
      </c>
      <c r="F4061">
        <v>3</v>
      </c>
      <c r="G4061">
        <v>7</v>
      </c>
      <c r="H4061" t="s">
        <v>289</v>
      </c>
      <c r="I4061" t="s">
        <v>207</v>
      </c>
      <c r="J4061">
        <v>10002418415</v>
      </c>
      <c r="K4061" s="19">
        <v>30.4</v>
      </c>
    </row>
    <row r="4062" spans="1:11" hidden="1" x14ac:dyDescent="0.35">
      <c r="A4062" t="s">
        <v>385</v>
      </c>
      <c r="B4062">
        <v>2013</v>
      </c>
      <c r="C4062" s="10">
        <v>41292</v>
      </c>
      <c r="D4062" t="s">
        <v>140</v>
      </c>
      <c r="E4062" t="s">
        <v>91</v>
      </c>
      <c r="F4062">
        <v>4</v>
      </c>
      <c r="G4062">
        <v>1</v>
      </c>
      <c r="H4062" t="s">
        <v>294</v>
      </c>
      <c r="I4062" t="s">
        <v>27</v>
      </c>
      <c r="J4062">
        <v>10003011125</v>
      </c>
      <c r="K4062" s="19">
        <v>28.3</v>
      </c>
    </row>
    <row r="4063" spans="1:11" hidden="1" x14ac:dyDescent="0.35">
      <c r="A4063" t="s">
        <v>385</v>
      </c>
      <c r="B4063">
        <v>2013</v>
      </c>
      <c r="C4063" s="10">
        <v>41292</v>
      </c>
      <c r="D4063" t="s">
        <v>140</v>
      </c>
      <c r="E4063" t="s">
        <v>91</v>
      </c>
      <c r="F4063">
        <v>4</v>
      </c>
      <c r="G4063">
        <v>2</v>
      </c>
      <c r="H4063" t="s">
        <v>340</v>
      </c>
      <c r="I4063" t="s">
        <v>142</v>
      </c>
      <c r="J4063">
        <v>10004633247</v>
      </c>
      <c r="K4063" s="19">
        <v>24.8</v>
      </c>
    </row>
    <row r="4064" spans="1:11" hidden="1" x14ac:dyDescent="0.35">
      <c r="A4064" t="s">
        <v>385</v>
      </c>
      <c r="B4064">
        <v>2013</v>
      </c>
      <c r="C4064" s="10">
        <v>41292</v>
      </c>
      <c r="D4064" t="s">
        <v>140</v>
      </c>
      <c r="E4064" t="s">
        <v>91</v>
      </c>
      <c r="F4064">
        <v>4</v>
      </c>
      <c r="G4064">
        <v>3</v>
      </c>
      <c r="H4064" t="s">
        <v>380</v>
      </c>
      <c r="I4064" t="s">
        <v>402</v>
      </c>
      <c r="J4064">
        <v>10005747434</v>
      </c>
      <c r="K4064" s="19">
        <v>28.1</v>
      </c>
    </row>
    <row r="4065" spans="1:11" hidden="1" x14ac:dyDescent="0.35">
      <c r="A4065" t="s">
        <v>385</v>
      </c>
      <c r="B4065">
        <v>2013</v>
      </c>
      <c r="C4065" s="10">
        <v>41292</v>
      </c>
      <c r="D4065" t="s">
        <v>140</v>
      </c>
      <c r="E4065" t="s">
        <v>91</v>
      </c>
      <c r="F4065">
        <v>4</v>
      </c>
      <c r="G4065">
        <v>4</v>
      </c>
      <c r="H4065" t="s">
        <v>403</v>
      </c>
      <c r="I4065" t="s">
        <v>269</v>
      </c>
      <c r="J4065">
        <v>10007051476</v>
      </c>
      <c r="K4065" s="19">
        <v>21.1</v>
      </c>
    </row>
    <row r="4066" spans="1:11" hidden="1" x14ac:dyDescent="0.35">
      <c r="A4066" t="s">
        <v>385</v>
      </c>
      <c r="B4066">
        <v>2013</v>
      </c>
      <c r="C4066" s="10">
        <v>41292</v>
      </c>
      <c r="D4066" t="s">
        <v>140</v>
      </c>
      <c r="E4066" t="s">
        <v>91</v>
      </c>
      <c r="F4066">
        <v>4</v>
      </c>
      <c r="G4066">
        <v>5</v>
      </c>
      <c r="H4066" t="s">
        <v>183</v>
      </c>
      <c r="I4066" t="s">
        <v>33</v>
      </c>
      <c r="J4066">
        <v>10007212639</v>
      </c>
      <c r="K4066" s="19">
        <v>21.5</v>
      </c>
    </row>
    <row r="4067" spans="1:11" hidden="1" x14ac:dyDescent="0.35">
      <c r="A4067" t="s">
        <v>385</v>
      </c>
      <c r="B4067">
        <v>2013</v>
      </c>
      <c r="C4067" s="10">
        <v>41292</v>
      </c>
      <c r="D4067" t="s">
        <v>140</v>
      </c>
      <c r="E4067" t="s">
        <v>91</v>
      </c>
      <c r="F4067">
        <v>4</v>
      </c>
      <c r="G4067">
        <v>6</v>
      </c>
      <c r="H4067" t="s">
        <v>404</v>
      </c>
      <c r="I4067" t="s">
        <v>405</v>
      </c>
      <c r="J4067">
        <v>10005763400</v>
      </c>
      <c r="K4067" s="19">
        <v>26.3</v>
      </c>
    </row>
    <row r="4068" spans="1:11" hidden="1" x14ac:dyDescent="0.35">
      <c r="A4068" t="s">
        <v>385</v>
      </c>
      <c r="B4068">
        <v>2013</v>
      </c>
      <c r="C4068" s="10">
        <v>41292</v>
      </c>
      <c r="D4068" t="s">
        <v>140</v>
      </c>
      <c r="E4068" t="s">
        <v>91</v>
      </c>
      <c r="F4068">
        <v>4</v>
      </c>
      <c r="G4068">
        <v>7</v>
      </c>
      <c r="H4068" t="s">
        <v>158</v>
      </c>
      <c r="I4068" t="s">
        <v>356</v>
      </c>
      <c r="J4068">
        <v>10010894696</v>
      </c>
      <c r="K4068" s="19"/>
    </row>
    <row r="4069" spans="1:11" hidden="1" x14ac:dyDescent="0.35">
      <c r="A4069" t="s">
        <v>385</v>
      </c>
      <c r="B4069">
        <v>2013</v>
      </c>
      <c r="C4069" s="10">
        <v>41292</v>
      </c>
      <c r="D4069" t="s">
        <v>140</v>
      </c>
      <c r="E4069" t="s">
        <v>117</v>
      </c>
      <c r="F4069">
        <v>1</v>
      </c>
      <c r="G4069">
        <v>1</v>
      </c>
      <c r="H4069" t="s">
        <v>403</v>
      </c>
      <c r="I4069" t="s">
        <v>269</v>
      </c>
      <c r="J4069">
        <v>10007051476</v>
      </c>
      <c r="K4069" s="19">
        <v>21.1</v>
      </c>
    </row>
    <row r="4070" spans="1:11" hidden="1" x14ac:dyDescent="0.35">
      <c r="A4070" t="s">
        <v>385</v>
      </c>
      <c r="B4070">
        <v>2013</v>
      </c>
      <c r="C4070" s="10">
        <v>41292</v>
      </c>
      <c r="D4070" t="s">
        <v>140</v>
      </c>
      <c r="E4070" t="s">
        <v>117</v>
      </c>
      <c r="F4070">
        <v>1</v>
      </c>
      <c r="G4070">
        <v>2</v>
      </c>
      <c r="H4070" t="s">
        <v>234</v>
      </c>
      <c r="I4070" t="s">
        <v>25</v>
      </c>
      <c r="J4070">
        <v>10006073493</v>
      </c>
      <c r="K4070" s="19">
        <v>23.1</v>
      </c>
    </row>
    <row r="4071" spans="1:11" hidden="1" x14ac:dyDescent="0.35">
      <c r="A4071" t="s">
        <v>385</v>
      </c>
      <c r="B4071">
        <v>2013</v>
      </c>
      <c r="C4071" s="10">
        <v>41292</v>
      </c>
      <c r="D4071" t="s">
        <v>140</v>
      </c>
      <c r="E4071" t="s">
        <v>117</v>
      </c>
      <c r="F4071">
        <v>1</v>
      </c>
      <c r="G4071">
        <v>3</v>
      </c>
      <c r="H4071" t="s">
        <v>399</v>
      </c>
      <c r="I4071" t="s">
        <v>400</v>
      </c>
      <c r="J4071">
        <v>10004792184</v>
      </c>
      <c r="K4071" s="19">
        <v>27.1</v>
      </c>
    </row>
    <row r="4072" spans="1:11" hidden="1" x14ac:dyDescent="0.35">
      <c r="A4072" t="s">
        <v>385</v>
      </c>
      <c r="B4072">
        <v>2013</v>
      </c>
      <c r="C4072" s="10">
        <v>41292</v>
      </c>
      <c r="D4072" t="s">
        <v>140</v>
      </c>
      <c r="E4072" t="s">
        <v>117</v>
      </c>
      <c r="F4072">
        <v>1</v>
      </c>
      <c r="G4072">
        <v>4</v>
      </c>
      <c r="H4072" t="s">
        <v>393</v>
      </c>
      <c r="I4072" t="s">
        <v>394</v>
      </c>
      <c r="J4072">
        <v>10002830360</v>
      </c>
      <c r="K4072" s="19">
        <v>33.6</v>
      </c>
    </row>
    <row r="4073" spans="1:11" hidden="1" x14ac:dyDescent="0.35">
      <c r="A4073" t="s">
        <v>385</v>
      </c>
      <c r="B4073">
        <v>2013</v>
      </c>
      <c r="C4073" s="10">
        <v>41292</v>
      </c>
      <c r="D4073" t="s">
        <v>140</v>
      </c>
      <c r="E4073" t="s">
        <v>117</v>
      </c>
      <c r="F4073">
        <v>2</v>
      </c>
      <c r="G4073">
        <v>1</v>
      </c>
      <c r="H4073" t="s">
        <v>213</v>
      </c>
      <c r="I4073" t="s">
        <v>42</v>
      </c>
      <c r="J4073">
        <v>10006422895</v>
      </c>
      <c r="K4073" s="19">
        <v>21.6</v>
      </c>
    </row>
    <row r="4074" spans="1:11" hidden="1" x14ac:dyDescent="0.35">
      <c r="A4074" t="s">
        <v>385</v>
      </c>
      <c r="B4074">
        <v>2013</v>
      </c>
      <c r="C4074" s="10">
        <v>41292</v>
      </c>
      <c r="D4074" t="s">
        <v>140</v>
      </c>
      <c r="E4074" t="s">
        <v>117</v>
      </c>
      <c r="F4074">
        <v>2</v>
      </c>
      <c r="G4074">
        <v>2</v>
      </c>
      <c r="H4074" t="s">
        <v>218</v>
      </c>
      <c r="I4074" t="s">
        <v>46</v>
      </c>
      <c r="J4074">
        <v>10006902239</v>
      </c>
      <c r="K4074" s="19">
        <v>21.5</v>
      </c>
    </row>
    <row r="4075" spans="1:11" hidden="1" x14ac:dyDescent="0.35">
      <c r="A4075" t="s">
        <v>385</v>
      </c>
      <c r="B4075">
        <v>2013</v>
      </c>
      <c r="C4075" s="10">
        <v>41292</v>
      </c>
      <c r="D4075" t="s">
        <v>140</v>
      </c>
      <c r="E4075" t="s">
        <v>117</v>
      </c>
      <c r="F4075">
        <v>2</v>
      </c>
      <c r="G4075">
        <v>3</v>
      </c>
      <c r="H4075" t="s">
        <v>158</v>
      </c>
      <c r="I4075" t="s">
        <v>356</v>
      </c>
      <c r="J4075">
        <v>10010894696</v>
      </c>
      <c r="K4075" s="19"/>
    </row>
    <row r="4076" spans="1:11" hidden="1" x14ac:dyDescent="0.35">
      <c r="A4076" t="s">
        <v>385</v>
      </c>
      <c r="B4076">
        <v>2013</v>
      </c>
      <c r="C4076" s="10">
        <v>41292</v>
      </c>
      <c r="D4076" t="s">
        <v>140</v>
      </c>
      <c r="E4076" t="s">
        <v>117</v>
      </c>
      <c r="F4076">
        <v>2</v>
      </c>
      <c r="G4076">
        <v>4</v>
      </c>
      <c r="H4076" t="s">
        <v>396</v>
      </c>
      <c r="I4076" t="s">
        <v>104</v>
      </c>
      <c r="J4076">
        <v>10004613241</v>
      </c>
      <c r="K4076" s="19">
        <v>25.5</v>
      </c>
    </row>
    <row r="4077" spans="1:11" hidden="1" x14ac:dyDescent="0.35">
      <c r="A4077" t="s">
        <v>385</v>
      </c>
      <c r="B4077">
        <v>2013</v>
      </c>
      <c r="C4077" s="10">
        <v>41292</v>
      </c>
      <c r="D4077" t="s">
        <v>140</v>
      </c>
      <c r="E4077" t="s">
        <v>117</v>
      </c>
      <c r="F4077">
        <v>2</v>
      </c>
      <c r="G4077">
        <v>5</v>
      </c>
      <c r="H4077" t="s">
        <v>330</v>
      </c>
      <c r="I4077" t="s">
        <v>178</v>
      </c>
      <c r="J4077">
        <v>10007782616</v>
      </c>
      <c r="K4077" s="19">
        <v>19.5</v>
      </c>
    </row>
    <row r="4078" spans="1:11" hidden="1" x14ac:dyDescent="0.35">
      <c r="A4078" t="s">
        <v>385</v>
      </c>
      <c r="B4078">
        <v>2013</v>
      </c>
      <c r="C4078" s="10">
        <v>41292</v>
      </c>
      <c r="D4078" t="s">
        <v>140</v>
      </c>
      <c r="E4078" t="s">
        <v>117</v>
      </c>
      <c r="F4078">
        <v>3</v>
      </c>
      <c r="G4078">
        <v>1</v>
      </c>
      <c r="H4078" t="s">
        <v>197</v>
      </c>
      <c r="I4078" t="s">
        <v>198</v>
      </c>
      <c r="J4078">
        <v>10003100142</v>
      </c>
      <c r="K4078" s="19">
        <v>26.8</v>
      </c>
    </row>
    <row r="4079" spans="1:11" hidden="1" x14ac:dyDescent="0.35">
      <c r="A4079" t="s">
        <v>385</v>
      </c>
      <c r="B4079">
        <v>2013</v>
      </c>
      <c r="C4079" s="10">
        <v>41292</v>
      </c>
      <c r="D4079" t="s">
        <v>140</v>
      </c>
      <c r="E4079" t="s">
        <v>117</v>
      </c>
      <c r="F4079">
        <v>3</v>
      </c>
      <c r="G4079">
        <v>2</v>
      </c>
      <c r="H4079" t="s">
        <v>404</v>
      </c>
      <c r="I4079" t="s">
        <v>405</v>
      </c>
      <c r="J4079">
        <v>10005763400</v>
      </c>
      <c r="K4079" s="19">
        <v>26.3</v>
      </c>
    </row>
    <row r="4080" spans="1:11" hidden="1" x14ac:dyDescent="0.35">
      <c r="A4080" t="s">
        <v>385</v>
      </c>
      <c r="B4080">
        <v>2013</v>
      </c>
      <c r="C4080" s="10">
        <v>41292</v>
      </c>
      <c r="D4080" t="s">
        <v>140</v>
      </c>
      <c r="E4080" t="s">
        <v>117</v>
      </c>
      <c r="F4080">
        <v>3</v>
      </c>
      <c r="G4080">
        <v>3</v>
      </c>
      <c r="H4080" t="s">
        <v>59</v>
      </c>
      <c r="I4080" t="s">
        <v>37</v>
      </c>
      <c r="J4080">
        <v>10007502427</v>
      </c>
      <c r="K4080" s="19">
        <v>19.2</v>
      </c>
    </row>
    <row r="4081" spans="1:11" hidden="1" x14ac:dyDescent="0.35">
      <c r="A4081" t="s">
        <v>385</v>
      </c>
      <c r="B4081">
        <v>2013</v>
      </c>
      <c r="C4081" s="10">
        <v>41292</v>
      </c>
      <c r="D4081" t="s">
        <v>140</v>
      </c>
      <c r="E4081" t="s">
        <v>117</v>
      </c>
      <c r="F4081">
        <v>3</v>
      </c>
      <c r="G4081">
        <v>4</v>
      </c>
      <c r="H4081" t="s">
        <v>289</v>
      </c>
      <c r="I4081" t="s">
        <v>207</v>
      </c>
      <c r="J4081">
        <v>10002418415</v>
      </c>
      <c r="K4081" s="19">
        <v>30.4</v>
      </c>
    </row>
    <row r="4082" spans="1:11" hidden="1" x14ac:dyDescent="0.35">
      <c r="A4082" t="s">
        <v>385</v>
      </c>
      <c r="B4082">
        <v>2013</v>
      </c>
      <c r="C4082" s="10">
        <v>41292</v>
      </c>
      <c r="D4082" t="s">
        <v>140</v>
      </c>
      <c r="E4082" t="s">
        <v>117</v>
      </c>
      <c r="F4082">
        <v>3</v>
      </c>
      <c r="G4082">
        <v>5</v>
      </c>
      <c r="H4082" t="s">
        <v>319</v>
      </c>
      <c r="I4082" t="s">
        <v>25</v>
      </c>
      <c r="J4082">
        <v>10007508083</v>
      </c>
      <c r="K4082" s="19">
        <v>19.399999999999999</v>
      </c>
    </row>
    <row r="4083" spans="1:11" hidden="1" x14ac:dyDescent="0.35">
      <c r="A4083" t="s">
        <v>385</v>
      </c>
      <c r="B4083">
        <v>2013</v>
      </c>
      <c r="C4083" s="10">
        <v>41292</v>
      </c>
      <c r="D4083" t="s">
        <v>140</v>
      </c>
      <c r="E4083" t="s">
        <v>117</v>
      </c>
      <c r="F4083">
        <v>4</v>
      </c>
      <c r="G4083">
        <v>1</v>
      </c>
      <c r="H4083" t="s">
        <v>380</v>
      </c>
      <c r="I4083" t="s">
        <v>402</v>
      </c>
      <c r="J4083">
        <v>10005747434</v>
      </c>
      <c r="K4083" s="19">
        <v>28.1</v>
      </c>
    </row>
    <row r="4084" spans="1:11" hidden="1" x14ac:dyDescent="0.35">
      <c r="A4084" t="s">
        <v>385</v>
      </c>
      <c r="B4084">
        <v>2013</v>
      </c>
      <c r="C4084" s="10">
        <v>41292</v>
      </c>
      <c r="D4084" t="s">
        <v>140</v>
      </c>
      <c r="E4084" t="s">
        <v>117</v>
      </c>
      <c r="F4084">
        <v>4</v>
      </c>
      <c r="G4084">
        <v>2</v>
      </c>
      <c r="H4084" t="s">
        <v>401</v>
      </c>
      <c r="I4084" t="s">
        <v>381</v>
      </c>
      <c r="J4084">
        <v>10005747131</v>
      </c>
      <c r="K4084" s="19">
        <v>23.1</v>
      </c>
    </row>
    <row r="4085" spans="1:11" hidden="1" x14ac:dyDescent="0.35">
      <c r="A4085" t="s">
        <v>385</v>
      </c>
      <c r="B4085">
        <v>2013</v>
      </c>
      <c r="C4085" s="10">
        <v>41292</v>
      </c>
      <c r="D4085" t="s">
        <v>140</v>
      </c>
      <c r="E4085" t="s">
        <v>117</v>
      </c>
      <c r="F4085">
        <v>4</v>
      </c>
      <c r="G4085">
        <v>3</v>
      </c>
      <c r="H4085" t="s">
        <v>183</v>
      </c>
      <c r="I4085" t="s">
        <v>33</v>
      </c>
      <c r="J4085">
        <v>10007212639</v>
      </c>
      <c r="K4085" s="19">
        <v>21.5</v>
      </c>
    </row>
    <row r="4086" spans="1:11" hidden="1" x14ac:dyDescent="0.35">
      <c r="A4086" t="s">
        <v>385</v>
      </c>
      <c r="B4086">
        <v>2013</v>
      </c>
      <c r="C4086" s="10">
        <v>41292</v>
      </c>
      <c r="D4086" t="s">
        <v>140</v>
      </c>
      <c r="E4086" t="s">
        <v>117</v>
      </c>
      <c r="F4086">
        <v>4</v>
      </c>
      <c r="G4086">
        <v>4</v>
      </c>
      <c r="H4086" t="s">
        <v>395</v>
      </c>
      <c r="I4086" t="s">
        <v>154</v>
      </c>
      <c r="J4086" t="e">
        <v>#N/A</v>
      </c>
      <c r="K4086" s="19">
        <v>25.2</v>
      </c>
    </row>
    <row r="4087" spans="1:11" hidden="1" x14ac:dyDescent="0.35">
      <c r="A4087" t="s">
        <v>385</v>
      </c>
      <c r="B4087">
        <v>2013</v>
      </c>
      <c r="C4087" s="10">
        <v>41292</v>
      </c>
      <c r="D4087" t="s">
        <v>140</v>
      </c>
      <c r="E4087" t="s">
        <v>117</v>
      </c>
      <c r="F4087">
        <v>4</v>
      </c>
      <c r="G4087">
        <v>5</v>
      </c>
      <c r="H4087" t="s">
        <v>397</v>
      </c>
      <c r="I4087" t="s">
        <v>398</v>
      </c>
      <c r="J4087">
        <v>10009131623</v>
      </c>
      <c r="K4087" s="19">
        <v>24</v>
      </c>
    </row>
    <row r="4088" spans="1:11" hidden="1" x14ac:dyDescent="0.35">
      <c r="A4088" t="s">
        <v>385</v>
      </c>
      <c r="B4088">
        <v>2013</v>
      </c>
      <c r="C4088" s="10">
        <v>41292</v>
      </c>
      <c r="D4088" t="s">
        <v>140</v>
      </c>
      <c r="E4088" t="s">
        <v>119</v>
      </c>
      <c r="F4088">
        <v>1</v>
      </c>
      <c r="G4088">
        <v>1</v>
      </c>
      <c r="H4088" t="s">
        <v>294</v>
      </c>
      <c r="I4088" t="s">
        <v>27</v>
      </c>
      <c r="J4088">
        <v>10003011125</v>
      </c>
      <c r="K4088" s="19">
        <v>28.3</v>
      </c>
    </row>
    <row r="4089" spans="1:11" hidden="1" x14ac:dyDescent="0.35">
      <c r="A4089" t="s">
        <v>385</v>
      </c>
      <c r="B4089">
        <v>2013</v>
      </c>
      <c r="C4089" s="10">
        <v>41292</v>
      </c>
      <c r="D4089" t="s">
        <v>140</v>
      </c>
      <c r="E4089" t="s">
        <v>119</v>
      </c>
      <c r="F4089">
        <v>1</v>
      </c>
      <c r="G4089">
        <v>2</v>
      </c>
      <c r="H4089" t="s">
        <v>200</v>
      </c>
      <c r="I4089" t="s">
        <v>23</v>
      </c>
      <c r="J4089">
        <v>10006900421</v>
      </c>
      <c r="K4089" s="19">
        <v>20.100000000000001</v>
      </c>
    </row>
    <row r="4090" spans="1:11" hidden="1" x14ac:dyDescent="0.35">
      <c r="A4090" t="s">
        <v>385</v>
      </c>
      <c r="B4090">
        <v>2013</v>
      </c>
      <c r="C4090" s="10">
        <v>41292</v>
      </c>
      <c r="D4090" t="s">
        <v>140</v>
      </c>
      <c r="E4090" t="s">
        <v>119</v>
      </c>
      <c r="F4090">
        <v>1</v>
      </c>
      <c r="G4090">
        <v>3</v>
      </c>
      <c r="H4090" t="s">
        <v>148</v>
      </c>
      <c r="I4090" t="s">
        <v>56</v>
      </c>
      <c r="J4090">
        <v>10007890932</v>
      </c>
      <c r="K4090" s="19">
        <v>18.600000000000001</v>
      </c>
    </row>
    <row r="4091" spans="1:11" hidden="1" x14ac:dyDescent="0.35">
      <c r="A4091" t="s">
        <v>385</v>
      </c>
      <c r="B4091">
        <v>2013</v>
      </c>
      <c r="C4091" s="10">
        <v>41292</v>
      </c>
      <c r="D4091" t="s">
        <v>140</v>
      </c>
      <c r="E4091" t="s">
        <v>119</v>
      </c>
      <c r="F4091">
        <v>1</v>
      </c>
      <c r="G4091">
        <v>4</v>
      </c>
      <c r="H4091" t="s">
        <v>380</v>
      </c>
      <c r="I4091" t="s">
        <v>402</v>
      </c>
      <c r="J4091">
        <v>10005747434</v>
      </c>
      <c r="K4091" s="19">
        <v>28.1</v>
      </c>
    </row>
    <row r="4092" spans="1:11" hidden="1" x14ac:dyDescent="0.35">
      <c r="A4092" t="s">
        <v>385</v>
      </c>
      <c r="B4092">
        <v>2013</v>
      </c>
      <c r="C4092" s="10">
        <v>41292</v>
      </c>
      <c r="D4092" t="s">
        <v>140</v>
      </c>
      <c r="E4092" t="s">
        <v>119</v>
      </c>
      <c r="F4092">
        <v>1</v>
      </c>
      <c r="G4092">
        <v>5</v>
      </c>
      <c r="H4092" t="s">
        <v>403</v>
      </c>
      <c r="I4092" t="s">
        <v>269</v>
      </c>
      <c r="J4092">
        <v>10007051476</v>
      </c>
      <c r="K4092" s="19">
        <v>21.1</v>
      </c>
    </row>
    <row r="4093" spans="1:11" hidden="1" x14ac:dyDescent="0.35">
      <c r="A4093" t="s">
        <v>385</v>
      </c>
      <c r="B4093">
        <v>2013</v>
      </c>
      <c r="C4093" s="10">
        <v>41292</v>
      </c>
      <c r="D4093" t="s">
        <v>140</v>
      </c>
      <c r="E4093" t="s">
        <v>119</v>
      </c>
      <c r="F4093">
        <v>1</v>
      </c>
      <c r="G4093">
        <v>6</v>
      </c>
      <c r="H4093" t="s">
        <v>388</v>
      </c>
      <c r="I4093" t="s">
        <v>389</v>
      </c>
      <c r="J4093">
        <v>10006893852</v>
      </c>
      <c r="K4093" s="19">
        <v>20.3</v>
      </c>
    </row>
    <row r="4094" spans="1:11" hidden="1" x14ac:dyDescent="0.35">
      <c r="A4094" t="s">
        <v>385</v>
      </c>
      <c r="B4094">
        <v>2013</v>
      </c>
      <c r="C4094" s="10">
        <v>41292</v>
      </c>
      <c r="D4094" t="s">
        <v>140</v>
      </c>
      <c r="E4094" t="s">
        <v>119</v>
      </c>
      <c r="F4094">
        <v>2</v>
      </c>
      <c r="G4094">
        <v>1</v>
      </c>
      <c r="H4094" t="s">
        <v>340</v>
      </c>
      <c r="I4094" t="s">
        <v>142</v>
      </c>
      <c r="J4094">
        <v>10004633247</v>
      </c>
      <c r="K4094" s="19">
        <v>24.8</v>
      </c>
    </row>
    <row r="4095" spans="1:11" hidden="1" x14ac:dyDescent="0.35">
      <c r="A4095" t="s">
        <v>385</v>
      </c>
      <c r="B4095">
        <v>2013</v>
      </c>
      <c r="C4095" s="10">
        <v>41292</v>
      </c>
      <c r="D4095" t="s">
        <v>140</v>
      </c>
      <c r="E4095" t="s">
        <v>119</v>
      </c>
      <c r="F4095">
        <v>2</v>
      </c>
      <c r="G4095">
        <v>2</v>
      </c>
      <c r="H4095" t="s">
        <v>287</v>
      </c>
      <c r="I4095" t="s">
        <v>31</v>
      </c>
      <c r="J4095">
        <v>10003349716</v>
      </c>
      <c r="K4095" s="19">
        <v>27.7</v>
      </c>
    </row>
    <row r="4096" spans="1:11" hidden="1" x14ac:dyDescent="0.35">
      <c r="A4096" t="s">
        <v>385</v>
      </c>
      <c r="B4096">
        <v>2013</v>
      </c>
      <c r="C4096" s="10">
        <v>41292</v>
      </c>
      <c r="D4096" t="s">
        <v>140</v>
      </c>
      <c r="E4096" t="s">
        <v>119</v>
      </c>
      <c r="F4096">
        <v>2</v>
      </c>
      <c r="G4096">
        <v>3</v>
      </c>
      <c r="H4096" t="s">
        <v>197</v>
      </c>
      <c r="I4096" t="s">
        <v>198</v>
      </c>
      <c r="J4096">
        <v>10003100142</v>
      </c>
      <c r="K4096" s="19">
        <v>26.8</v>
      </c>
    </row>
    <row r="4097" spans="1:11" hidden="1" x14ac:dyDescent="0.35">
      <c r="A4097" t="s">
        <v>385</v>
      </c>
      <c r="B4097">
        <v>2013</v>
      </c>
      <c r="C4097" s="10">
        <v>41292</v>
      </c>
      <c r="D4097" t="s">
        <v>140</v>
      </c>
      <c r="E4097" t="s">
        <v>119</v>
      </c>
      <c r="F4097">
        <v>2</v>
      </c>
      <c r="G4097">
        <v>4</v>
      </c>
      <c r="H4097" t="s">
        <v>213</v>
      </c>
      <c r="I4097" t="s">
        <v>42</v>
      </c>
      <c r="J4097">
        <v>10006422895</v>
      </c>
      <c r="K4097" s="19">
        <v>21.6</v>
      </c>
    </row>
    <row r="4098" spans="1:11" hidden="1" x14ac:dyDescent="0.35">
      <c r="A4098" t="s">
        <v>385</v>
      </c>
      <c r="B4098">
        <v>2013</v>
      </c>
      <c r="C4098" s="10">
        <v>41292</v>
      </c>
      <c r="D4098" t="s">
        <v>140</v>
      </c>
      <c r="E4098" t="s">
        <v>119</v>
      </c>
      <c r="F4098">
        <v>2</v>
      </c>
      <c r="G4098">
        <v>5</v>
      </c>
      <c r="H4098" t="s">
        <v>392</v>
      </c>
      <c r="I4098" t="s">
        <v>334</v>
      </c>
      <c r="J4098">
        <v>10006485139</v>
      </c>
      <c r="K4098" s="19"/>
    </row>
    <row r="4099" spans="1:11" hidden="1" x14ac:dyDescent="0.35">
      <c r="A4099" t="s">
        <v>385</v>
      </c>
      <c r="B4099">
        <v>2013</v>
      </c>
      <c r="C4099" s="10">
        <v>41292</v>
      </c>
      <c r="D4099" t="s">
        <v>140</v>
      </c>
      <c r="E4099" t="s">
        <v>119</v>
      </c>
      <c r="F4099">
        <v>2</v>
      </c>
      <c r="G4099">
        <v>6</v>
      </c>
      <c r="H4099" t="s">
        <v>220</v>
      </c>
      <c r="I4099" t="s">
        <v>35</v>
      </c>
      <c r="J4099">
        <v>10005782695</v>
      </c>
      <c r="K4099" s="19">
        <v>23.5</v>
      </c>
    </row>
    <row r="4100" spans="1:11" hidden="1" x14ac:dyDescent="0.35">
      <c r="A4100" t="s">
        <v>385</v>
      </c>
      <c r="B4100">
        <v>2013</v>
      </c>
      <c r="C4100" s="10">
        <v>41292</v>
      </c>
      <c r="D4100" t="s">
        <v>140</v>
      </c>
      <c r="E4100" t="s">
        <v>121</v>
      </c>
      <c r="F4100">
        <v>1</v>
      </c>
      <c r="G4100">
        <v>1</v>
      </c>
      <c r="H4100" t="s">
        <v>200</v>
      </c>
      <c r="I4100" t="s">
        <v>23</v>
      </c>
      <c r="J4100">
        <v>10006900421</v>
      </c>
      <c r="K4100" s="19">
        <v>20.100000000000001</v>
      </c>
    </row>
    <row r="4101" spans="1:11" hidden="1" x14ac:dyDescent="0.35">
      <c r="A4101" t="s">
        <v>385</v>
      </c>
      <c r="B4101">
        <v>2013</v>
      </c>
      <c r="C4101" s="10">
        <v>41292</v>
      </c>
      <c r="D4101" t="s">
        <v>140</v>
      </c>
      <c r="E4101" t="s">
        <v>121</v>
      </c>
      <c r="F4101">
        <v>1</v>
      </c>
      <c r="G4101">
        <v>2</v>
      </c>
      <c r="H4101" t="s">
        <v>287</v>
      </c>
      <c r="I4101" t="s">
        <v>31</v>
      </c>
      <c r="J4101">
        <v>10003349716</v>
      </c>
      <c r="K4101" s="19">
        <v>27.7</v>
      </c>
    </row>
    <row r="4102" spans="1:11" hidden="1" x14ac:dyDescent="0.35">
      <c r="A4102" t="s">
        <v>385</v>
      </c>
      <c r="B4102">
        <v>2013</v>
      </c>
      <c r="C4102" s="10">
        <v>41292</v>
      </c>
      <c r="D4102" t="s">
        <v>140</v>
      </c>
      <c r="E4102" t="s">
        <v>121</v>
      </c>
      <c r="F4102">
        <v>1</v>
      </c>
      <c r="G4102">
        <v>3</v>
      </c>
      <c r="H4102" t="s">
        <v>294</v>
      </c>
      <c r="I4102" t="s">
        <v>27</v>
      </c>
      <c r="J4102">
        <v>10003011125</v>
      </c>
      <c r="K4102" s="19">
        <v>28.3</v>
      </c>
    </row>
    <row r="4103" spans="1:11" hidden="1" x14ac:dyDescent="0.35">
      <c r="A4103" t="s">
        <v>385</v>
      </c>
      <c r="B4103">
        <v>2013</v>
      </c>
      <c r="C4103" s="10">
        <v>41292</v>
      </c>
      <c r="D4103" t="s">
        <v>140</v>
      </c>
      <c r="E4103" t="s">
        <v>121</v>
      </c>
      <c r="F4103">
        <v>1</v>
      </c>
      <c r="G4103">
        <v>4</v>
      </c>
      <c r="H4103" t="s">
        <v>148</v>
      </c>
      <c r="I4103" t="s">
        <v>56</v>
      </c>
      <c r="J4103">
        <v>10007890932</v>
      </c>
      <c r="K4103" s="19">
        <v>18.600000000000001</v>
      </c>
    </row>
    <row r="4104" spans="1:11" hidden="1" x14ac:dyDescent="0.35">
      <c r="A4104" t="s">
        <v>385</v>
      </c>
      <c r="B4104">
        <v>2013</v>
      </c>
      <c r="C4104" s="10">
        <v>41292</v>
      </c>
      <c r="D4104" t="s">
        <v>140</v>
      </c>
      <c r="E4104" t="s">
        <v>121</v>
      </c>
      <c r="F4104">
        <v>1</v>
      </c>
      <c r="G4104">
        <v>5</v>
      </c>
      <c r="H4104" t="s">
        <v>197</v>
      </c>
      <c r="I4104" t="s">
        <v>198</v>
      </c>
      <c r="J4104">
        <v>10003100142</v>
      </c>
      <c r="K4104" s="19">
        <v>26.8</v>
      </c>
    </row>
    <row r="4105" spans="1:11" hidden="1" x14ac:dyDescent="0.35">
      <c r="A4105" t="s">
        <v>385</v>
      </c>
      <c r="B4105">
        <v>2013</v>
      </c>
      <c r="C4105" s="10">
        <v>41292</v>
      </c>
      <c r="D4105" t="s">
        <v>140</v>
      </c>
      <c r="E4105" t="s">
        <v>121</v>
      </c>
      <c r="F4105">
        <v>1</v>
      </c>
      <c r="G4105">
        <v>6</v>
      </c>
      <c r="H4105" t="s">
        <v>340</v>
      </c>
      <c r="I4105" t="s">
        <v>142</v>
      </c>
      <c r="J4105">
        <v>10004633247</v>
      </c>
      <c r="K4105" s="19">
        <v>24.8</v>
      </c>
    </row>
    <row r="4106" spans="1:11" hidden="1" x14ac:dyDescent="0.35">
      <c r="A4106" t="s">
        <v>385</v>
      </c>
      <c r="B4106">
        <v>2013</v>
      </c>
      <c r="C4106" s="10">
        <v>41292</v>
      </c>
      <c r="D4106" t="s">
        <v>140</v>
      </c>
      <c r="E4106" t="s">
        <v>121</v>
      </c>
      <c r="F4106">
        <v>2</v>
      </c>
      <c r="G4106">
        <v>1</v>
      </c>
      <c r="H4106" t="s">
        <v>220</v>
      </c>
      <c r="I4106" t="s">
        <v>35</v>
      </c>
      <c r="J4106">
        <v>10005782695</v>
      </c>
      <c r="K4106" s="19">
        <v>23.5</v>
      </c>
    </row>
    <row r="4107" spans="1:11" hidden="1" x14ac:dyDescent="0.35">
      <c r="A4107" t="s">
        <v>385</v>
      </c>
      <c r="B4107">
        <v>2013</v>
      </c>
      <c r="C4107" s="10">
        <v>41292</v>
      </c>
      <c r="D4107" t="s">
        <v>140</v>
      </c>
      <c r="E4107" t="s">
        <v>121</v>
      </c>
      <c r="F4107">
        <v>2</v>
      </c>
      <c r="G4107">
        <v>2</v>
      </c>
      <c r="H4107" t="s">
        <v>403</v>
      </c>
      <c r="I4107" t="s">
        <v>269</v>
      </c>
      <c r="J4107">
        <v>10007051476</v>
      </c>
      <c r="K4107" s="19">
        <v>21.1</v>
      </c>
    </row>
    <row r="4108" spans="1:11" hidden="1" x14ac:dyDescent="0.35">
      <c r="A4108" t="s">
        <v>385</v>
      </c>
      <c r="B4108">
        <v>2013</v>
      </c>
      <c r="C4108" s="10">
        <v>41292</v>
      </c>
      <c r="D4108" t="s">
        <v>140</v>
      </c>
      <c r="E4108" t="s">
        <v>121</v>
      </c>
      <c r="F4108">
        <v>2</v>
      </c>
      <c r="G4108">
        <v>3</v>
      </c>
      <c r="H4108" t="s">
        <v>213</v>
      </c>
      <c r="I4108" t="s">
        <v>42</v>
      </c>
      <c r="J4108">
        <v>10006422895</v>
      </c>
      <c r="K4108" s="19">
        <v>21.6</v>
      </c>
    </row>
    <row r="4109" spans="1:11" hidden="1" x14ac:dyDescent="0.35">
      <c r="A4109" t="s">
        <v>385</v>
      </c>
      <c r="B4109">
        <v>2013</v>
      </c>
      <c r="C4109" s="10">
        <v>41292</v>
      </c>
      <c r="D4109" t="s">
        <v>140</v>
      </c>
      <c r="E4109" t="s">
        <v>121</v>
      </c>
      <c r="F4109">
        <v>2</v>
      </c>
      <c r="G4109">
        <v>4</v>
      </c>
      <c r="H4109" t="s">
        <v>380</v>
      </c>
      <c r="I4109" t="s">
        <v>402</v>
      </c>
      <c r="J4109">
        <v>10005747434</v>
      </c>
      <c r="K4109" s="19">
        <v>28.1</v>
      </c>
    </row>
    <row r="4110" spans="1:11" hidden="1" x14ac:dyDescent="0.35">
      <c r="A4110" t="s">
        <v>385</v>
      </c>
      <c r="B4110">
        <v>2013</v>
      </c>
      <c r="C4110" s="10">
        <v>41292</v>
      </c>
      <c r="D4110" t="s">
        <v>140</v>
      </c>
      <c r="E4110" t="s">
        <v>121</v>
      </c>
      <c r="F4110">
        <v>2</v>
      </c>
      <c r="G4110">
        <v>5</v>
      </c>
      <c r="H4110" t="s">
        <v>388</v>
      </c>
      <c r="I4110" t="s">
        <v>389</v>
      </c>
      <c r="J4110">
        <v>10006893852</v>
      </c>
      <c r="K4110" s="19">
        <v>20.3</v>
      </c>
    </row>
    <row r="4111" spans="1:11" hidden="1" x14ac:dyDescent="0.35">
      <c r="A4111" t="s">
        <v>385</v>
      </c>
      <c r="B4111">
        <v>2013</v>
      </c>
      <c r="C4111" s="10">
        <v>41292</v>
      </c>
      <c r="D4111" t="s">
        <v>140</v>
      </c>
      <c r="E4111" t="s">
        <v>121</v>
      </c>
      <c r="F4111">
        <v>2</v>
      </c>
      <c r="G4111">
        <v>6</v>
      </c>
      <c r="H4111" t="s">
        <v>392</v>
      </c>
      <c r="I4111" t="s">
        <v>334</v>
      </c>
      <c r="J4111">
        <v>10006485139</v>
      </c>
      <c r="K4111" s="19"/>
    </row>
    <row r="4112" spans="1:11" hidden="1" x14ac:dyDescent="0.35">
      <c r="A4112" t="s">
        <v>65</v>
      </c>
      <c r="B4112">
        <v>2013</v>
      </c>
      <c r="C4112" s="10">
        <v>41231</v>
      </c>
      <c r="D4112" t="s">
        <v>140</v>
      </c>
      <c r="E4112" t="s">
        <v>91</v>
      </c>
      <c r="F4112">
        <v>1</v>
      </c>
      <c r="G4112">
        <v>1</v>
      </c>
      <c r="H4112" t="s">
        <v>97</v>
      </c>
      <c r="I4112" t="s">
        <v>29</v>
      </c>
      <c r="J4112">
        <v>10048325582</v>
      </c>
      <c r="K4112" s="19">
        <v>20.8</v>
      </c>
    </row>
    <row r="4113" spans="1:11" hidden="1" x14ac:dyDescent="0.35">
      <c r="A4113" t="s">
        <v>65</v>
      </c>
      <c r="B4113">
        <v>2013</v>
      </c>
      <c r="C4113" s="10">
        <v>41231</v>
      </c>
      <c r="D4113" t="s">
        <v>140</v>
      </c>
      <c r="E4113" t="s">
        <v>91</v>
      </c>
      <c r="F4113">
        <v>1</v>
      </c>
      <c r="G4113">
        <v>2</v>
      </c>
      <c r="H4113" t="s">
        <v>406</v>
      </c>
      <c r="I4113" t="s">
        <v>402</v>
      </c>
      <c r="J4113">
        <v>10005748747</v>
      </c>
      <c r="K4113" s="19">
        <v>23.5</v>
      </c>
    </row>
    <row r="4114" spans="1:11" hidden="1" x14ac:dyDescent="0.35">
      <c r="A4114" t="s">
        <v>65</v>
      </c>
      <c r="B4114">
        <v>2013</v>
      </c>
      <c r="C4114" s="10">
        <v>41231</v>
      </c>
      <c r="D4114" t="s">
        <v>140</v>
      </c>
      <c r="E4114" t="s">
        <v>91</v>
      </c>
      <c r="F4114">
        <v>1</v>
      </c>
      <c r="G4114">
        <v>3</v>
      </c>
      <c r="H4114" t="s">
        <v>407</v>
      </c>
      <c r="I4114" t="s">
        <v>33</v>
      </c>
      <c r="J4114">
        <v>10006899209</v>
      </c>
      <c r="K4114" s="19">
        <v>20.399999999999999</v>
      </c>
    </row>
    <row r="4115" spans="1:11" hidden="1" x14ac:dyDescent="0.35">
      <c r="A4115" t="s">
        <v>65</v>
      </c>
      <c r="B4115">
        <v>2013</v>
      </c>
      <c r="C4115" s="10">
        <v>41231</v>
      </c>
      <c r="D4115" t="s">
        <v>140</v>
      </c>
      <c r="E4115" t="s">
        <v>91</v>
      </c>
      <c r="F4115">
        <v>1</v>
      </c>
      <c r="G4115">
        <v>4</v>
      </c>
      <c r="H4115" t="s">
        <v>408</v>
      </c>
      <c r="I4115" t="s">
        <v>394</v>
      </c>
      <c r="J4115">
        <v>10005505843</v>
      </c>
      <c r="K4115" s="19">
        <v>23.8</v>
      </c>
    </row>
    <row r="4116" spans="1:11" hidden="1" x14ac:dyDescent="0.35">
      <c r="A4116" t="s">
        <v>65</v>
      </c>
      <c r="B4116">
        <v>2013</v>
      </c>
      <c r="C4116" s="10">
        <v>41231</v>
      </c>
      <c r="D4116" t="s">
        <v>140</v>
      </c>
      <c r="E4116" t="s">
        <v>91</v>
      </c>
      <c r="F4116">
        <v>1</v>
      </c>
      <c r="G4116">
        <v>5</v>
      </c>
      <c r="H4116" t="s">
        <v>108</v>
      </c>
      <c r="I4116" t="s">
        <v>109</v>
      </c>
      <c r="J4116">
        <v>10117936018</v>
      </c>
      <c r="K4116" s="19">
        <v>19.100000000000001</v>
      </c>
    </row>
    <row r="4117" spans="1:11" hidden="1" x14ac:dyDescent="0.35">
      <c r="A4117" t="s">
        <v>65</v>
      </c>
      <c r="B4117">
        <v>2013</v>
      </c>
      <c r="C4117" s="10">
        <v>41231</v>
      </c>
      <c r="D4117" t="s">
        <v>140</v>
      </c>
      <c r="E4117" t="s">
        <v>91</v>
      </c>
      <c r="F4117">
        <v>2</v>
      </c>
      <c r="G4117">
        <v>1</v>
      </c>
      <c r="H4117" t="s">
        <v>48</v>
      </c>
      <c r="I4117" t="s">
        <v>27</v>
      </c>
      <c r="J4117">
        <v>10005930724</v>
      </c>
      <c r="K4117" s="19">
        <v>22</v>
      </c>
    </row>
    <row r="4118" spans="1:11" hidden="1" x14ac:dyDescent="0.35">
      <c r="A4118" t="s">
        <v>65</v>
      </c>
      <c r="B4118">
        <v>2013</v>
      </c>
      <c r="C4118" s="10">
        <v>41231</v>
      </c>
      <c r="D4118" t="s">
        <v>140</v>
      </c>
      <c r="E4118" t="s">
        <v>91</v>
      </c>
      <c r="F4118">
        <v>2</v>
      </c>
      <c r="G4118">
        <v>2</v>
      </c>
      <c r="H4118" t="s">
        <v>306</v>
      </c>
      <c r="I4118" t="s">
        <v>113</v>
      </c>
      <c r="J4118">
        <v>10006898300</v>
      </c>
      <c r="K4118" s="19">
        <v>20.2</v>
      </c>
    </row>
    <row r="4119" spans="1:11" hidden="1" x14ac:dyDescent="0.35">
      <c r="A4119" t="s">
        <v>65</v>
      </c>
      <c r="B4119">
        <v>2013</v>
      </c>
      <c r="C4119" s="10">
        <v>41231</v>
      </c>
      <c r="D4119" t="s">
        <v>140</v>
      </c>
      <c r="E4119" t="s">
        <v>91</v>
      </c>
      <c r="F4119">
        <v>2</v>
      </c>
      <c r="G4119">
        <v>3</v>
      </c>
      <c r="H4119" t="s">
        <v>409</v>
      </c>
      <c r="I4119" t="s">
        <v>410</v>
      </c>
      <c r="J4119">
        <v>10002687385</v>
      </c>
      <c r="K4119" s="19">
        <v>28.4</v>
      </c>
    </row>
    <row r="4120" spans="1:11" hidden="1" x14ac:dyDescent="0.35">
      <c r="A4120" t="s">
        <v>65</v>
      </c>
      <c r="B4120">
        <v>2013</v>
      </c>
      <c r="C4120" s="10">
        <v>41231</v>
      </c>
      <c r="D4120" t="s">
        <v>140</v>
      </c>
      <c r="E4120" t="s">
        <v>91</v>
      </c>
      <c r="F4120">
        <v>2</v>
      </c>
      <c r="G4120">
        <v>4</v>
      </c>
      <c r="H4120" t="s">
        <v>411</v>
      </c>
      <c r="I4120" t="s">
        <v>412</v>
      </c>
      <c r="J4120">
        <v>10003095492</v>
      </c>
      <c r="K4120" s="19">
        <v>27.5</v>
      </c>
    </row>
    <row r="4121" spans="1:11" hidden="1" x14ac:dyDescent="0.35">
      <c r="A4121" t="s">
        <v>65</v>
      </c>
      <c r="B4121">
        <v>2013</v>
      </c>
      <c r="C4121" s="10">
        <v>41231</v>
      </c>
      <c r="D4121" t="s">
        <v>140</v>
      </c>
      <c r="E4121" t="s">
        <v>91</v>
      </c>
      <c r="F4121">
        <v>2</v>
      </c>
      <c r="G4121">
        <v>5</v>
      </c>
      <c r="H4121" t="s">
        <v>396</v>
      </c>
      <c r="I4121" t="s">
        <v>104</v>
      </c>
      <c r="J4121">
        <v>10004613241</v>
      </c>
      <c r="K4121" s="19">
        <v>25.3</v>
      </c>
    </row>
    <row r="4122" spans="1:11" hidden="1" x14ac:dyDescent="0.35">
      <c r="A4122" t="s">
        <v>65</v>
      </c>
      <c r="B4122">
        <v>2013</v>
      </c>
      <c r="C4122" s="10">
        <v>41231</v>
      </c>
      <c r="D4122" t="s">
        <v>140</v>
      </c>
      <c r="E4122" t="s">
        <v>91</v>
      </c>
      <c r="F4122">
        <v>3</v>
      </c>
      <c r="G4122">
        <v>1</v>
      </c>
      <c r="H4122" t="s">
        <v>347</v>
      </c>
      <c r="I4122" t="s">
        <v>348</v>
      </c>
      <c r="J4122">
        <v>10004722668</v>
      </c>
      <c r="K4122" s="19">
        <v>27</v>
      </c>
    </row>
    <row r="4123" spans="1:11" hidden="1" x14ac:dyDescent="0.35">
      <c r="A4123" t="s">
        <v>65</v>
      </c>
      <c r="B4123">
        <v>2013</v>
      </c>
      <c r="C4123" s="10">
        <v>41231</v>
      </c>
      <c r="D4123" t="s">
        <v>140</v>
      </c>
      <c r="E4123" t="s">
        <v>91</v>
      </c>
      <c r="F4123">
        <v>3</v>
      </c>
      <c r="G4123">
        <v>2</v>
      </c>
      <c r="H4123" t="s">
        <v>367</v>
      </c>
      <c r="I4123" t="s">
        <v>37</v>
      </c>
      <c r="J4123">
        <v>10006553039</v>
      </c>
      <c r="K4123" s="19">
        <v>21.1</v>
      </c>
    </row>
    <row r="4124" spans="1:11" hidden="1" x14ac:dyDescent="0.35">
      <c r="A4124" t="s">
        <v>65</v>
      </c>
      <c r="B4124">
        <v>2013</v>
      </c>
      <c r="C4124" s="10">
        <v>41231</v>
      </c>
      <c r="D4124" t="s">
        <v>140</v>
      </c>
      <c r="E4124" t="s">
        <v>91</v>
      </c>
      <c r="F4124">
        <v>3</v>
      </c>
      <c r="G4124">
        <v>3</v>
      </c>
      <c r="H4124" t="s">
        <v>413</v>
      </c>
      <c r="I4124" t="s">
        <v>23</v>
      </c>
      <c r="J4124">
        <v>10008885685</v>
      </c>
      <c r="K4124" s="19">
        <v>23.6</v>
      </c>
    </row>
    <row r="4125" spans="1:11" hidden="1" x14ac:dyDescent="0.35">
      <c r="A4125" t="s">
        <v>65</v>
      </c>
      <c r="B4125">
        <v>2013</v>
      </c>
      <c r="C4125" s="10">
        <v>41231</v>
      </c>
      <c r="D4125" t="s">
        <v>140</v>
      </c>
      <c r="E4125" t="s">
        <v>91</v>
      </c>
      <c r="F4125">
        <v>3</v>
      </c>
      <c r="G4125">
        <v>4</v>
      </c>
      <c r="H4125" t="s">
        <v>283</v>
      </c>
      <c r="I4125" t="s">
        <v>284</v>
      </c>
      <c r="J4125">
        <v>10006319633</v>
      </c>
      <c r="K4125" s="19">
        <v>23</v>
      </c>
    </row>
    <row r="4126" spans="1:11" hidden="1" x14ac:dyDescent="0.35">
      <c r="A4126" t="s">
        <v>65</v>
      </c>
      <c r="B4126">
        <v>2013</v>
      </c>
      <c r="C4126" s="10">
        <v>41231</v>
      </c>
      <c r="D4126" t="s">
        <v>140</v>
      </c>
      <c r="E4126" t="s">
        <v>91</v>
      </c>
      <c r="F4126">
        <v>3</v>
      </c>
      <c r="G4126">
        <v>5</v>
      </c>
      <c r="H4126" t="s">
        <v>363</v>
      </c>
      <c r="I4126" t="s">
        <v>364</v>
      </c>
      <c r="J4126">
        <v>10008987436</v>
      </c>
      <c r="K4126" s="19">
        <v>26</v>
      </c>
    </row>
    <row r="4127" spans="1:11" hidden="1" x14ac:dyDescent="0.35">
      <c r="A4127" t="s">
        <v>65</v>
      </c>
      <c r="B4127">
        <v>2013</v>
      </c>
      <c r="C4127" s="10">
        <v>41231</v>
      </c>
      <c r="D4127" t="s">
        <v>140</v>
      </c>
      <c r="E4127" t="s">
        <v>91</v>
      </c>
      <c r="F4127">
        <v>4</v>
      </c>
      <c r="G4127">
        <v>1</v>
      </c>
      <c r="H4127" t="s">
        <v>197</v>
      </c>
      <c r="I4127" t="s">
        <v>198</v>
      </c>
      <c r="J4127">
        <v>10003100142</v>
      </c>
      <c r="K4127" s="19">
        <v>26.7</v>
      </c>
    </row>
    <row r="4128" spans="1:11" hidden="1" x14ac:dyDescent="0.35">
      <c r="A4128" t="s">
        <v>65</v>
      </c>
      <c r="B4128">
        <v>2013</v>
      </c>
      <c r="C4128" s="10">
        <v>41231</v>
      </c>
      <c r="D4128" t="s">
        <v>140</v>
      </c>
      <c r="E4128" t="s">
        <v>91</v>
      </c>
      <c r="F4128">
        <v>4</v>
      </c>
      <c r="G4128">
        <v>2</v>
      </c>
      <c r="H4128" t="s">
        <v>330</v>
      </c>
      <c r="I4128" t="s">
        <v>178</v>
      </c>
      <c r="J4128">
        <v>10007782616</v>
      </c>
      <c r="K4128" s="19">
        <v>19.3</v>
      </c>
    </row>
    <row r="4129" spans="1:11" hidden="1" x14ac:dyDescent="0.35">
      <c r="A4129" t="s">
        <v>65</v>
      </c>
      <c r="B4129">
        <v>2013</v>
      </c>
      <c r="C4129" s="10">
        <v>41231</v>
      </c>
      <c r="D4129" t="s">
        <v>140</v>
      </c>
      <c r="E4129" t="s">
        <v>91</v>
      </c>
      <c r="F4129">
        <v>4</v>
      </c>
      <c r="G4129">
        <v>3</v>
      </c>
      <c r="H4129" t="s">
        <v>414</v>
      </c>
      <c r="I4129" t="s">
        <v>52</v>
      </c>
      <c r="J4129">
        <v>10008999257</v>
      </c>
      <c r="K4129" s="19">
        <v>18.2</v>
      </c>
    </row>
    <row r="4130" spans="1:11" hidden="1" x14ac:dyDescent="0.35">
      <c r="A4130" t="s">
        <v>65</v>
      </c>
      <c r="B4130">
        <v>2013</v>
      </c>
      <c r="C4130" s="10">
        <v>41231</v>
      </c>
      <c r="D4130" t="s">
        <v>140</v>
      </c>
      <c r="E4130" t="s">
        <v>91</v>
      </c>
      <c r="F4130">
        <v>4</v>
      </c>
      <c r="G4130">
        <v>4</v>
      </c>
      <c r="H4130" t="s">
        <v>415</v>
      </c>
      <c r="I4130" t="s">
        <v>416</v>
      </c>
      <c r="J4130">
        <v>10008623583</v>
      </c>
      <c r="K4130" s="19"/>
    </row>
    <row r="4131" spans="1:11" hidden="1" x14ac:dyDescent="0.35">
      <c r="A4131" t="s">
        <v>65</v>
      </c>
      <c r="B4131">
        <v>2013</v>
      </c>
      <c r="C4131" s="10">
        <v>41231</v>
      </c>
      <c r="D4131" t="s">
        <v>140</v>
      </c>
      <c r="E4131" t="s">
        <v>91</v>
      </c>
      <c r="F4131">
        <v>4</v>
      </c>
      <c r="G4131">
        <v>5</v>
      </c>
      <c r="H4131" t="s">
        <v>319</v>
      </c>
      <c r="I4131" t="s">
        <v>25</v>
      </c>
      <c r="J4131">
        <v>10007508083</v>
      </c>
      <c r="K4131" s="19">
        <v>19.2</v>
      </c>
    </row>
    <row r="4132" spans="1:11" hidden="1" x14ac:dyDescent="0.35">
      <c r="A4132" t="s">
        <v>65</v>
      </c>
      <c r="B4132">
        <v>2013</v>
      </c>
      <c r="C4132" s="10">
        <v>41231</v>
      </c>
      <c r="D4132" t="s">
        <v>140</v>
      </c>
      <c r="E4132" t="s">
        <v>91</v>
      </c>
      <c r="F4132">
        <v>5</v>
      </c>
      <c r="G4132">
        <v>1</v>
      </c>
      <c r="H4132" t="s">
        <v>390</v>
      </c>
      <c r="I4132" t="s">
        <v>269</v>
      </c>
      <c r="J4132">
        <v>10003030424</v>
      </c>
      <c r="K4132" s="19">
        <v>27.3</v>
      </c>
    </row>
    <row r="4133" spans="1:11" hidden="1" x14ac:dyDescent="0.35">
      <c r="A4133" t="s">
        <v>65</v>
      </c>
      <c r="B4133">
        <v>2013</v>
      </c>
      <c r="C4133" s="10">
        <v>41231</v>
      </c>
      <c r="D4133" t="s">
        <v>140</v>
      </c>
      <c r="E4133" t="s">
        <v>91</v>
      </c>
      <c r="F4133">
        <v>5</v>
      </c>
      <c r="G4133">
        <v>2</v>
      </c>
      <c r="H4133" t="s">
        <v>174</v>
      </c>
      <c r="I4133" t="s">
        <v>37</v>
      </c>
      <c r="J4133">
        <v>10006552534</v>
      </c>
      <c r="K4133" s="19">
        <v>22.5</v>
      </c>
    </row>
    <row r="4134" spans="1:11" hidden="1" x14ac:dyDescent="0.35">
      <c r="A4134" t="s">
        <v>65</v>
      </c>
      <c r="B4134">
        <v>2013</v>
      </c>
      <c r="C4134" s="10">
        <v>41231</v>
      </c>
      <c r="D4134" t="s">
        <v>140</v>
      </c>
      <c r="E4134" t="s">
        <v>91</v>
      </c>
      <c r="F4134">
        <v>5</v>
      </c>
      <c r="G4134">
        <v>3</v>
      </c>
      <c r="H4134" t="s">
        <v>349</v>
      </c>
      <c r="I4134" t="s">
        <v>387</v>
      </c>
      <c r="J4134">
        <v>10006182924</v>
      </c>
      <c r="K4134" s="19">
        <v>22.8</v>
      </c>
    </row>
    <row r="4135" spans="1:11" hidden="1" x14ac:dyDescent="0.35">
      <c r="A4135" t="s">
        <v>65</v>
      </c>
      <c r="B4135">
        <v>2013</v>
      </c>
      <c r="C4135" s="10">
        <v>41231</v>
      </c>
      <c r="D4135" t="s">
        <v>140</v>
      </c>
      <c r="E4135" t="s">
        <v>91</v>
      </c>
      <c r="F4135">
        <v>5</v>
      </c>
      <c r="G4135">
        <v>4</v>
      </c>
      <c r="H4135" t="s">
        <v>234</v>
      </c>
      <c r="I4135" t="s">
        <v>25</v>
      </c>
      <c r="J4135">
        <v>10006073493</v>
      </c>
      <c r="K4135" s="19">
        <v>22.9</v>
      </c>
    </row>
    <row r="4136" spans="1:11" hidden="1" x14ac:dyDescent="0.35">
      <c r="A4136" t="s">
        <v>65</v>
      </c>
      <c r="B4136">
        <v>2013</v>
      </c>
      <c r="C4136" s="10">
        <v>41231</v>
      </c>
      <c r="D4136" t="s">
        <v>140</v>
      </c>
      <c r="E4136" t="s">
        <v>91</v>
      </c>
      <c r="F4136">
        <v>5</v>
      </c>
      <c r="G4136">
        <v>5</v>
      </c>
      <c r="H4136" t="s">
        <v>417</v>
      </c>
      <c r="I4136" t="s">
        <v>418</v>
      </c>
      <c r="J4136">
        <v>10008028449</v>
      </c>
      <c r="K4136" s="19">
        <v>37</v>
      </c>
    </row>
    <row r="4137" spans="1:11" hidden="1" x14ac:dyDescent="0.35">
      <c r="A4137" t="s">
        <v>65</v>
      </c>
      <c r="B4137">
        <v>2013</v>
      </c>
      <c r="C4137" s="10">
        <v>41231</v>
      </c>
      <c r="D4137" t="s">
        <v>140</v>
      </c>
      <c r="E4137" t="s">
        <v>91</v>
      </c>
      <c r="F4137">
        <v>6</v>
      </c>
      <c r="G4137">
        <v>1</v>
      </c>
      <c r="H4137" t="s">
        <v>192</v>
      </c>
      <c r="I4137" t="s">
        <v>113</v>
      </c>
      <c r="J4137">
        <v>10004599194</v>
      </c>
      <c r="K4137" s="19">
        <v>24.7</v>
      </c>
    </row>
    <row r="4138" spans="1:11" hidden="1" x14ac:dyDescent="0.35">
      <c r="A4138" t="s">
        <v>65</v>
      </c>
      <c r="B4138">
        <v>2013</v>
      </c>
      <c r="C4138" s="10">
        <v>41231</v>
      </c>
      <c r="D4138" t="s">
        <v>140</v>
      </c>
      <c r="E4138" t="s">
        <v>91</v>
      </c>
      <c r="F4138">
        <v>6</v>
      </c>
      <c r="G4138">
        <v>2</v>
      </c>
      <c r="H4138" t="s">
        <v>167</v>
      </c>
      <c r="I4138" t="s">
        <v>46</v>
      </c>
      <c r="J4138">
        <v>10005953154</v>
      </c>
      <c r="K4138" s="19">
        <v>22.9</v>
      </c>
    </row>
    <row r="4139" spans="1:11" hidden="1" x14ac:dyDescent="0.35">
      <c r="A4139" t="s">
        <v>65</v>
      </c>
      <c r="B4139">
        <v>2013</v>
      </c>
      <c r="C4139" s="10">
        <v>41231</v>
      </c>
      <c r="D4139" t="s">
        <v>140</v>
      </c>
      <c r="E4139" t="s">
        <v>91</v>
      </c>
      <c r="F4139">
        <v>6</v>
      </c>
      <c r="G4139">
        <v>3</v>
      </c>
      <c r="H4139" t="s">
        <v>419</v>
      </c>
      <c r="I4139" t="s">
        <v>381</v>
      </c>
      <c r="J4139">
        <v>10006173931</v>
      </c>
      <c r="K4139" s="19"/>
    </row>
    <row r="4140" spans="1:11" hidden="1" x14ac:dyDescent="0.35">
      <c r="A4140" t="s">
        <v>65</v>
      </c>
      <c r="B4140">
        <v>2013</v>
      </c>
      <c r="C4140" s="10">
        <v>41231</v>
      </c>
      <c r="D4140" t="s">
        <v>140</v>
      </c>
      <c r="E4140" t="s">
        <v>91</v>
      </c>
      <c r="F4140">
        <v>6</v>
      </c>
      <c r="G4140">
        <v>4</v>
      </c>
      <c r="H4140" t="s">
        <v>193</v>
      </c>
      <c r="I4140" t="s">
        <v>31</v>
      </c>
      <c r="J4140">
        <v>10005727327</v>
      </c>
      <c r="K4140" s="19">
        <v>26.8</v>
      </c>
    </row>
    <row r="4141" spans="1:11" hidden="1" x14ac:dyDescent="0.35">
      <c r="A4141" t="s">
        <v>65</v>
      </c>
      <c r="B4141">
        <v>2013</v>
      </c>
      <c r="C4141" s="10">
        <v>41231</v>
      </c>
      <c r="D4141" t="s">
        <v>140</v>
      </c>
      <c r="E4141" t="s">
        <v>91</v>
      </c>
      <c r="F4141">
        <v>6</v>
      </c>
      <c r="G4141">
        <v>5</v>
      </c>
      <c r="H4141" t="s">
        <v>158</v>
      </c>
      <c r="I4141" t="s">
        <v>356</v>
      </c>
      <c r="J4141">
        <v>10010894696</v>
      </c>
      <c r="K4141" s="19"/>
    </row>
    <row r="4142" spans="1:11" hidden="1" x14ac:dyDescent="0.35">
      <c r="A4142" t="s">
        <v>65</v>
      </c>
      <c r="B4142">
        <v>2013</v>
      </c>
      <c r="C4142" s="10">
        <v>41231</v>
      </c>
      <c r="D4142" t="s">
        <v>140</v>
      </c>
      <c r="E4142" t="s">
        <v>117</v>
      </c>
      <c r="F4142">
        <v>1</v>
      </c>
      <c r="G4142">
        <v>1</v>
      </c>
      <c r="H4142" t="s">
        <v>406</v>
      </c>
      <c r="I4142" t="s">
        <v>402</v>
      </c>
      <c r="J4142">
        <v>10005748747</v>
      </c>
      <c r="K4142" s="19">
        <v>23.5</v>
      </c>
    </row>
    <row r="4143" spans="1:11" hidden="1" x14ac:dyDescent="0.35">
      <c r="A4143" t="s">
        <v>65</v>
      </c>
      <c r="B4143">
        <v>2013</v>
      </c>
      <c r="C4143" s="10">
        <v>41231</v>
      </c>
      <c r="D4143" t="s">
        <v>140</v>
      </c>
      <c r="E4143" t="s">
        <v>117</v>
      </c>
      <c r="F4143">
        <v>1</v>
      </c>
      <c r="G4143">
        <v>2</v>
      </c>
      <c r="H4143" t="s">
        <v>319</v>
      </c>
      <c r="I4143" t="s">
        <v>25</v>
      </c>
      <c r="J4143">
        <v>10007508083</v>
      </c>
      <c r="K4143" s="19">
        <v>19.2</v>
      </c>
    </row>
    <row r="4144" spans="1:11" hidden="1" x14ac:dyDescent="0.35">
      <c r="A4144" t="s">
        <v>65</v>
      </c>
      <c r="B4144">
        <v>2013</v>
      </c>
      <c r="C4144" s="10">
        <v>41231</v>
      </c>
      <c r="D4144" t="s">
        <v>140</v>
      </c>
      <c r="E4144" t="s">
        <v>117</v>
      </c>
      <c r="F4144">
        <v>1</v>
      </c>
      <c r="G4144">
        <v>3</v>
      </c>
      <c r="H4144" t="s">
        <v>409</v>
      </c>
      <c r="I4144" t="s">
        <v>410</v>
      </c>
      <c r="J4144">
        <v>10002687385</v>
      </c>
      <c r="K4144" s="19">
        <v>28.4</v>
      </c>
    </row>
    <row r="4145" spans="1:11" hidden="1" x14ac:dyDescent="0.35">
      <c r="A4145" t="s">
        <v>65</v>
      </c>
      <c r="B4145">
        <v>2013</v>
      </c>
      <c r="C4145" s="10">
        <v>41231</v>
      </c>
      <c r="D4145" t="s">
        <v>140</v>
      </c>
      <c r="E4145" t="s">
        <v>117</v>
      </c>
      <c r="F4145">
        <v>1</v>
      </c>
      <c r="G4145">
        <v>4</v>
      </c>
      <c r="H4145" t="s">
        <v>283</v>
      </c>
      <c r="I4145" t="s">
        <v>284</v>
      </c>
      <c r="J4145">
        <v>10006319633</v>
      </c>
      <c r="K4145" s="19">
        <v>23</v>
      </c>
    </row>
    <row r="4146" spans="1:11" hidden="1" x14ac:dyDescent="0.35">
      <c r="A4146" t="s">
        <v>65</v>
      </c>
      <c r="B4146">
        <v>2013</v>
      </c>
      <c r="C4146" s="10">
        <v>41231</v>
      </c>
      <c r="D4146" t="s">
        <v>140</v>
      </c>
      <c r="E4146" t="s">
        <v>117</v>
      </c>
      <c r="F4146">
        <v>2</v>
      </c>
      <c r="G4146">
        <v>1</v>
      </c>
      <c r="H4146" t="s">
        <v>306</v>
      </c>
      <c r="I4146" t="s">
        <v>113</v>
      </c>
      <c r="J4146">
        <v>10006898300</v>
      </c>
      <c r="K4146" s="19">
        <v>20.2</v>
      </c>
    </row>
    <row r="4147" spans="1:11" hidden="1" x14ac:dyDescent="0.35">
      <c r="A4147" t="s">
        <v>65</v>
      </c>
      <c r="B4147">
        <v>2013</v>
      </c>
      <c r="C4147" s="10">
        <v>41231</v>
      </c>
      <c r="D4147" t="s">
        <v>140</v>
      </c>
      <c r="E4147" t="s">
        <v>117</v>
      </c>
      <c r="F4147">
        <v>2</v>
      </c>
      <c r="G4147">
        <v>2</v>
      </c>
      <c r="H4147" t="s">
        <v>415</v>
      </c>
      <c r="I4147" t="s">
        <v>416</v>
      </c>
      <c r="J4147">
        <v>10008623583</v>
      </c>
      <c r="K4147" s="19"/>
    </row>
    <row r="4148" spans="1:11" hidden="1" x14ac:dyDescent="0.35">
      <c r="A4148" t="s">
        <v>65</v>
      </c>
      <c r="B4148">
        <v>2013</v>
      </c>
      <c r="C4148" s="10">
        <v>41231</v>
      </c>
      <c r="D4148" t="s">
        <v>140</v>
      </c>
      <c r="E4148" t="s">
        <v>117</v>
      </c>
      <c r="F4148">
        <v>2</v>
      </c>
      <c r="G4148">
        <v>3</v>
      </c>
      <c r="H4148" t="s">
        <v>413</v>
      </c>
      <c r="I4148" t="s">
        <v>23</v>
      </c>
      <c r="J4148">
        <v>10008885685</v>
      </c>
      <c r="K4148" s="19">
        <v>23.6</v>
      </c>
    </row>
    <row r="4149" spans="1:11" hidden="1" x14ac:dyDescent="0.35">
      <c r="A4149" t="s">
        <v>65</v>
      </c>
      <c r="B4149">
        <v>2013</v>
      </c>
      <c r="C4149" s="10">
        <v>41231</v>
      </c>
      <c r="D4149" t="s">
        <v>140</v>
      </c>
      <c r="E4149" t="s">
        <v>117</v>
      </c>
      <c r="F4149">
        <v>2</v>
      </c>
      <c r="G4149">
        <v>4</v>
      </c>
      <c r="H4149" t="s">
        <v>417</v>
      </c>
      <c r="I4149" t="s">
        <v>418</v>
      </c>
      <c r="J4149">
        <v>10008028449</v>
      </c>
      <c r="K4149" s="19">
        <v>37</v>
      </c>
    </row>
    <row r="4150" spans="1:11" hidden="1" x14ac:dyDescent="0.35">
      <c r="A4150" t="s">
        <v>65</v>
      </c>
      <c r="B4150">
        <v>2013</v>
      </c>
      <c r="C4150" s="10">
        <v>41231</v>
      </c>
      <c r="D4150" t="s">
        <v>140</v>
      </c>
      <c r="E4150" t="s">
        <v>117</v>
      </c>
      <c r="F4150">
        <v>3</v>
      </c>
      <c r="G4150">
        <v>1</v>
      </c>
      <c r="H4150" t="s">
        <v>234</v>
      </c>
      <c r="I4150" t="s">
        <v>25</v>
      </c>
      <c r="J4150">
        <v>10006073493</v>
      </c>
      <c r="K4150" s="19">
        <v>22.9</v>
      </c>
    </row>
    <row r="4151" spans="1:11" hidden="1" x14ac:dyDescent="0.35">
      <c r="A4151" t="s">
        <v>65</v>
      </c>
      <c r="B4151">
        <v>2013</v>
      </c>
      <c r="C4151" s="10">
        <v>41231</v>
      </c>
      <c r="D4151" t="s">
        <v>140</v>
      </c>
      <c r="E4151" t="s">
        <v>117</v>
      </c>
      <c r="F4151">
        <v>3</v>
      </c>
      <c r="G4151">
        <v>2</v>
      </c>
      <c r="H4151" t="s">
        <v>158</v>
      </c>
      <c r="I4151" t="s">
        <v>356</v>
      </c>
      <c r="J4151">
        <v>10010894696</v>
      </c>
      <c r="K4151" s="19"/>
    </row>
    <row r="4152" spans="1:11" hidden="1" x14ac:dyDescent="0.35">
      <c r="A4152" t="s">
        <v>65</v>
      </c>
      <c r="B4152">
        <v>2013</v>
      </c>
      <c r="C4152" s="10">
        <v>41231</v>
      </c>
      <c r="D4152" t="s">
        <v>140</v>
      </c>
      <c r="E4152" t="s">
        <v>117</v>
      </c>
      <c r="F4152">
        <v>3</v>
      </c>
      <c r="G4152">
        <v>3</v>
      </c>
      <c r="H4152" t="s">
        <v>367</v>
      </c>
      <c r="I4152" t="s">
        <v>37</v>
      </c>
      <c r="J4152">
        <v>10006553039</v>
      </c>
      <c r="K4152" s="19">
        <v>21.1</v>
      </c>
    </row>
    <row r="4153" spans="1:11" hidden="1" x14ac:dyDescent="0.35">
      <c r="A4153" t="s">
        <v>65</v>
      </c>
      <c r="B4153">
        <v>2013</v>
      </c>
      <c r="C4153" s="10">
        <v>41231</v>
      </c>
      <c r="D4153" t="s">
        <v>140</v>
      </c>
      <c r="E4153" t="s">
        <v>117</v>
      </c>
      <c r="F4153">
        <v>3</v>
      </c>
      <c r="G4153">
        <v>4</v>
      </c>
      <c r="H4153" t="s">
        <v>414</v>
      </c>
      <c r="I4153" t="s">
        <v>52</v>
      </c>
      <c r="J4153">
        <v>10008999257</v>
      </c>
      <c r="K4153" s="19">
        <v>18.2</v>
      </c>
    </row>
    <row r="4154" spans="1:11" hidden="1" x14ac:dyDescent="0.35">
      <c r="A4154" t="s">
        <v>65</v>
      </c>
      <c r="B4154">
        <v>2013</v>
      </c>
      <c r="C4154" s="10">
        <v>41231</v>
      </c>
      <c r="D4154" t="s">
        <v>140</v>
      </c>
      <c r="E4154" t="s">
        <v>117</v>
      </c>
      <c r="F4154">
        <v>4</v>
      </c>
      <c r="G4154">
        <v>1</v>
      </c>
      <c r="H4154" t="s">
        <v>349</v>
      </c>
      <c r="I4154" t="s">
        <v>387</v>
      </c>
      <c r="J4154">
        <v>10006182924</v>
      </c>
      <c r="K4154" s="19">
        <v>22.8</v>
      </c>
    </row>
    <row r="4155" spans="1:11" hidden="1" x14ac:dyDescent="0.35">
      <c r="A4155" t="s">
        <v>65</v>
      </c>
      <c r="B4155">
        <v>2013</v>
      </c>
      <c r="C4155" s="10">
        <v>41231</v>
      </c>
      <c r="D4155" t="s">
        <v>140</v>
      </c>
      <c r="E4155" t="s">
        <v>117</v>
      </c>
      <c r="F4155">
        <v>4</v>
      </c>
      <c r="G4155">
        <v>2</v>
      </c>
      <c r="H4155" t="s">
        <v>193</v>
      </c>
      <c r="I4155" t="s">
        <v>31</v>
      </c>
      <c r="J4155">
        <v>10005727327</v>
      </c>
      <c r="K4155" s="19">
        <v>26.8</v>
      </c>
    </row>
    <row r="4156" spans="1:11" hidden="1" x14ac:dyDescent="0.35">
      <c r="A4156" t="s">
        <v>65</v>
      </c>
      <c r="B4156">
        <v>2013</v>
      </c>
      <c r="C4156" s="10">
        <v>41231</v>
      </c>
      <c r="D4156" t="s">
        <v>140</v>
      </c>
      <c r="E4156" t="s">
        <v>117</v>
      </c>
      <c r="F4156">
        <v>4</v>
      </c>
      <c r="G4156">
        <v>3</v>
      </c>
      <c r="H4156" t="s">
        <v>108</v>
      </c>
      <c r="I4156" t="s">
        <v>109</v>
      </c>
      <c r="J4156">
        <v>10117936018</v>
      </c>
      <c r="K4156" s="19">
        <v>19.100000000000001</v>
      </c>
    </row>
    <row r="4157" spans="1:11" hidden="1" x14ac:dyDescent="0.35">
      <c r="A4157" t="s">
        <v>65</v>
      </c>
      <c r="B4157">
        <v>2013</v>
      </c>
      <c r="C4157" s="10">
        <v>41231</v>
      </c>
      <c r="D4157" t="s">
        <v>140</v>
      </c>
      <c r="E4157" t="s">
        <v>117</v>
      </c>
      <c r="F4157">
        <v>4</v>
      </c>
      <c r="G4157">
        <v>4</v>
      </c>
      <c r="H4157" t="s">
        <v>330</v>
      </c>
      <c r="I4157" t="s">
        <v>178</v>
      </c>
      <c r="J4157">
        <v>10007782616</v>
      </c>
      <c r="K4157" s="19">
        <v>19.3</v>
      </c>
    </row>
    <row r="4158" spans="1:11" hidden="1" x14ac:dyDescent="0.35">
      <c r="A4158" t="s">
        <v>65</v>
      </c>
      <c r="B4158">
        <v>2013</v>
      </c>
      <c r="C4158" s="10">
        <v>41231</v>
      </c>
      <c r="D4158" t="s">
        <v>140</v>
      </c>
      <c r="E4158" t="s">
        <v>117</v>
      </c>
      <c r="F4158">
        <v>5</v>
      </c>
      <c r="G4158">
        <v>1</v>
      </c>
      <c r="H4158" t="s">
        <v>408</v>
      </c>
      <c r="I4158" t="s">
        <v>394</v>
      </c>
      <c r="J4158">
        <v>10005505843</v>
      </c>
      <c r="K4158" s="19">
        <v>23.8</v>
      </c>
    </row>
    <row r="4159" spans="1:11" hidden="1" x14ac:dyDescent="0.35">
      <c r="A4159" t="s">
        <v>65</v>
      </c>
      <c r="B4159">
        <v>2013</v>
      </c>
      <c r="C4159" s="10">
        <v>41231</v>
      </c>
      <c r="D4159" t="s">
        <v>140</v>
      </c>
      <c r="E4159" t="s">
        <v>117</v>
      </c>
      <c r="F4159">
        <v>5</v>
      </c>
      <c r="G4159">
        <v>2</v>
      </c>
      <c r="H4159" t="s">
        <v>396</v>
      </c>
      <c r="I4159" t="s">
        <v>104</v>
      </c>
      <c r="J4159">
        <v>10004613241</v>
      </c>
      <c r="K4159" s="19">
        <v>25.3</v>
      </c>
    </row>
    <row r="4160" spans="1:11" hidden="1" x14ac:dyDescent="0.35">
      <c r="A4160" t="s">
        <v>65</v>
      </c>
      <c r="B4160">
        <v>2013</v>
      </c>
      <c r="C4160" s="10">
        <v>41231</v>
      </c>
      <c r="D4160" t="s">
        <v>140</v>
      </c>
      <c r="E4160" t="s">
        <v>117</v>
      </c>
      <c r="F4160">
        <v>5</v>
      </c>
      <c r="G4160">
        <v>3</v>
      </c>
      <c r="H4160" t="s">
        <v>174</v>
      </c>
      <c r="I4160" t="s">
        <v>37</v>
      </c>
      <c r="J4160">
        <v>10006552534</v>
      </c>
      <c r="K4160" s="19">
        <v>22.5</v>
      </c>
    </row>
    <row r="4161" spans="1:11" hidden="1" x14ac:dyDescent="0.35">
      <c r="A4161" t="s">
        <v>65</v>
      </c>
      <c r="B4161">
        <v>2013</v>
      </c>
      <c r="C4161" s="10">
        <v>41231</v>
      </c>
      <c r="D4161" t="s">
        <v>140</v>
      </c>
      <c r="E4161" t="s">
        <v>117</v>
      </c>
      <c r="F4161">
        <v>5</v>
      </c>
      <c r="G4161">
        <v>4</v>
      </c>
      <c r="H4161" t="s">
        <v>419</v>
      </c>
      <c r="I4161" t="s">
        <v>381</v>
      </c>
      <c r="J4161">
        <v>10006173931</v>
      </c>
      <c r="K4161" s="19"/>
    </row>
    <row r="4162" spans="1:11" hidden="1" x14ac:dyDescent="0.35">
      <c r="A4162" t="s">
        <v>65</v>
      </c>
      <c r="B4162">
        <v>2013</v>
      </c>
      <c r="C4162" s="10">
        <v>41231</v>
      </c>
      <c r="D4162" t="s">
        <v>140</v>
      </c>
      <c r="E4162" t="s">
        <v>117</v>
      </c>
      <c r="F4162">
        <v>6</v>
      </c>
      <c r="G4162">
        <v>1</v>
      </c>
      <c r="H4162" t="s">
        <v>411</v>
      </c>
      <c r="I4162" t="s">
        <v>412</v>
      </c>
      <c r="J4162">
        <v>10003095492</v>
      </c>
      <c r="K4162" s="19">
        <v>27.5</v>
      </c>
    </row>
    <row r="4163" spans="1:11" hidden="1" x14ac:dyDescent="0.35">
      <c r="A4163" t="s">
        <v>65</v>
      </c>
      <c r="B4163">
        <v>2013</v>
      </c>
      <c r="C4163" s="10">
        <v>41231</v>
      </c>
      <c r="D4163" t="s">
        <v>140</v>
      </c>
      <c r="E4163" t="s">
        <v>117</v>
      </c>
      <c r="F4163">
        <v>6</v>
      </c>
      <c r="G4163">
        <v>2</v>
      </c>
      <c r="H4163" t="s">
        <v>407</v>
      </c>
      <c r="I4163" t="s">
        <v>33</v>
      </c>
      <c r="J4163">
        <v>10006899209</v>
      </c>
      <c r="K4163" s="19">
        <v>20.399999999999999</v>
      </c>
    </row>
    <row r="4164" spans="1:11" hidden="1" x14ac:dyDescent="0.35">
      <c r="A4164" t="s">
        <v>65</v>
      </c>
      <c r="B4164">
        <v>2013</v>
      </c>
      <c r="C4164" s="10">
        <v>41231</v>
      </c>
      <c r="D4164" t="s">
        <v>140</v>
      </c>
      <c r="E4164" t="s">
        <v>117</v>
      </c>
      <c r="F4164">
        <v>6</v>
      </c>
      <c r="G4164">
        <v>3</v>
      </c>
      <c r="H4164" t="s">
        <v>167</v>
      </c>
      <c r="I4164" t="s">
        <v>46</v>
      </c>
      <c r="J4164">
        <v>10005953154</v>
      </c>
      <c r="K4164" s="19">
        <v>22.9</v>
      </c>
    </row>
    <row r="4165" spans="1:11" hidden="1" x14ac:dyDescent="0.35">
      <c r="A4165" t="s">
        <v>65</v>
      </c>
      <c r="B4165">
        <v>2013</v>
      </c>
      <c r="C4165" s="10">
        <v>41231</v>
      </c>
      <c r="D4165" t="s">
        <v>140</v>
      </c>
      <c r="E4165" t="s">
        <v>117</v>
      </c>
      <c r="F4165">
        <v>6</v>
      </c>
      <c r="G4165">
        <v>4</v>
      </c>
      <c r="H4165" t="s">
        <v>363</v>
      </c>
      <c r="I4165" t="s">
        <v>364</v>
      </c>
      <c r="J4165">
        <v>10008987436</v>
      </c>
      <c r="K4165" s="19">
        <v>26</v>
      </c>
    </row>
    <row r="4166" spans="1:11" hidden="1" x14ac:dyDescent="0.35">
      <c r="A4166" t="s">
        <v>65</v>
      </c>
      <c r="B4166">
        <v>2013</v>
      </c>
      <c r="C4166" s="10">
        <v>41231</v>
      </c>
      <c r="D4166" t="s">
        <v>140</v>
      </c>
      <c r="E4166" t="s">
        <v>119</v>
      </c>
      <c r="F4166">
        <v>1</v>
      </c>
      <c r="G4166">
        <v>1</v>
      </c>
      <c r="H4166" t="s">
        <v>97</v>
      </c>
      <c r="I4166" t="s">
        <v>29</v>
      </c>
      <c r="J4166">
        <v>10048325582</v>
      </c>
      <c r="K4166" s="19">
        <v>20.8</v>
      </c>
    </row>
    <row r="4167" spans="1:11" hidden="1" x14ac:dyDescent="0.35">
      <c r="A4167" t="s">
        <v>65</v>
      </c>
      <c r="B4167">
        <v>2013</v>
      </c>
      <c r="C4167" s="10">
        <v>41231</v>
      </c>
      <c r="D4167" t="s">
        <v>140</v>
      </c>
      <c r="E4167" t="s">
        <v>119</v>
      </c>
      <c r="F4167">
        <v>1</v>
      </c>
      <c r="G4167">
        <v>2</v>
      </c>
      <c r="H4167" t="s">
        <v>408</v>
      </c>
      <c r="I4167" t="s">
        <v>394</v>
      </c>
      <c r="J4167">
        <v>10005505843</v>
      </c>
      <c r="K4167" s="19">
        <v>23.8</v>
      </c>
    </row>
    <row r="4168" spans="1:11" hidden="1" x14ac:dyDescent="0.35">
      <c r="A4168" t="s">
        <v>65</v>
      </c>
      <c r="B4168">
        <v>2013</v>
      </c>
      <c r="C4168" s="10">
        <v>41231</v>
      </c>
      <c r="D4168" t="s">
        <v>140</v>
      </c>
      <c r="E4168" t="s">
        <v>119</v>
      </c>
      <c r="F4168">
        <v>1</v>
      </c>
      <c r="G4168">
        <v>9</v>
      </c>
      <c r="H4168" t="s">
        <v>390</v>
      </c>
      <c r="I4168" t="s">
        <v>269</v>
      </c>
      <c r="J4168">
        <v>10003030424</v>
      </c>
      <c r="K4168" s="19">
        <v>27.3</v>
      </c>
    </row>
    <row r="4169" spans="1:11" hidden="1" x14ac:dyDescent="0.35">
      <c r="A4169" t="s">
        <v>65</v>
      </c>
      <c r="B4169">
        <v>2013</v>
      </c>
      <c r="C4169" s="10">
        <v>41231</v>
      </c>
      <c r="D4169" t="s">
        <v>140</v>
      </c>
      <c r="E4169" t="s">
        <v>119</v>
      </c>
      <c r="F4169">
        <v>1</v>
      </c>
      <c r="G4169">
        <v>9</v>
      </c>
      <c r="H4169" t="s">
        <v>306</v>
      </c>
      <c r="I4169" t="s">
        <v>113</v>
      </c>
      <c r="J4169">
        <v>10006898300</v>
      </c>
      <c r="K4169" s="19">
        <v>20.2</v>
      </c>
    </row>
    <row r="4170" spans="1:11" hidden="1" x14ac:dyDescent="0.35">
      <c r="A4170" t="s">
        <v>65</v>
      </c>
      <c r="B4170">
        <v>2013</v>
      </c>
      <c r="C4170" s="10">
        <v>41231</v>
      </c>
      <c r="D4170" t="s">
        <v>140</v>
      </c>
      <c r="E4170" t="s">
        <v>119</v>
      </c>
      <c r="F4170">
        <v>1</v>
      </c>
      <c r="G4170">
        <v>9</v>
      </c>
      <c r="H4170" t="s">
        <v>234</v>
      </c>
      <c r="I4170" t="s">
        <v>25</v>
      </c>
      <c r="J4170">
        <v>10006073493</v>
      </c>
      <c r="K4170" s="19">
        <v>22.9</v>
      </c>
    </row>
    <row r="4171" spans="1:11" hidden="1" x14ac:dyDescent="0.35">
      <c r="A4171" t="s">
        <v>65</v>
      </c>
      <c r="B4171">
        <v>2013</v>
      </c>
      <c r="C4171" s="10">
        <v>41231</v>
      </c>
      <c r="D4171" t="s">
        <v>140</v>
      </c>
      <c r="E4171" t="s">
        <v>119</v>
      </c>
      <c r="F4171">
        <v>1</v>
      </c>
      <c r="G4171">
        <v>9</v>
      </c>
      <c r="H4171" t="s">
        <v>197</v>
      </c>
      <c r="I4171" t="s">
        <v>198</v>
      </c>
      <c r="J4171">
        <v>10003100142</v>
      </c>
      <c r="K4171" s="19">
        <v>26.7</v>
      </c>
    </row>
    <row r="4172" spans="1:11" hidden="1" x14ac:dyDescent="0.35">
      <c r="A4172" t="s">
        <v>65</v>
      </c>
      <c r="B4172">
        <v>2013</v>
      </c>
      <c r="C4172" s="10">
        <v>41231</v>
      </c>
      <c r="D4172" t="s">
        <v>140</v>
      </c>
      <c r="E4172" t="s">
        <v>119</v>
      </c>
      <c r="F4172">
        <v>2</v>
      </c>
      <c r="G4172">
        <v>1</v>
      </c>
      <c r="H4172" t="s">
        <v>192</v>
      </c>
      <c r="I4172" t="s">
        <v>113</v>
      </c>
      <c r="J4172">
        <v>10004599194</v>
      </c>
      <c r="K4172" s="19">
        <v>24.7</v>
      </c>
    </row>
    <row r="4173" spans="1:11" hidden="1" x14ac:dyDescent="0.35">
      <c r="A4173" t="s">
        <v>65</v>
      </c>
      <c r="B4173">
        <v>2013</v>
      </c>
      <c r="C4173" s="10">
        <v>41231</v>
      </c>
      <c r="D4173" t="s">
        <v>140</v>
      </c>
      <c r="E4173" t="s">
        <v>119</v>
      </c>
      <c r="F4173">
        <v>2</v>
      </c>
      <c r="G4173">
        <v>2</v>
      </c>
      <c r="H4173" t="s">
        <v>349</v>
      </c>
      <c r="I4173" t="s">
        <v>387</v>
      </c>
      <c r="J4173">
        <v>10006182924</v>
      </c>
      <c r="K4173" s="19">
        <v>22.8</v>
      </c>
    </row>
    <row r="4174" spans="1:11" hidden="1" x14ac:dyDescent="0.35">
      <c r="A4174" t="s">
        <v>65</v>
      </c>
      <c r="B4174">
        <v>2013</v>
      </c>
      <c r="C4174" s="10">
        <v>41231</v>
      </c>
      <c r="D4174" t="s">
        <v>140</v>
      </c>
      <c r="E4174" t="s">
        <v>119</v>
      </c>
      <c r="F4174">
        <v>2</v>
      </c>
      <c r="G4174">
        <v>3</v>
      </c>
      <c r="H4174" t="s">
        <v>48</v>
      </c>
      <c r="I4174" t="s">
        <v>27</v>
      </c>
      <c r="J4174">
        <v>10005930724</v>
      </c>
      <c r="K4174" s="19">
        <v>22</v>
      </c>
    </row>
    <row r="4175" spans="1:11" hidden="1" x14ac:dyDescent="0.35">
      <c r="A4175" t="s">
        <v>65</v>
      </c>
      <c r="B4175">
        <v>2013</v>
      </c>
      <c r="C4175" s="10">
        <v>41231</v>
      </c>
      <c r="D4175" t="s">
        <v>140</v>
      </c>
      <c r="E4175" t="s">
        <v>119</v>
      </c>
      <c r="F4175">
        <v>2</v>
      </c>
      <c r="G4175">
        <v>4</v>
      </c>
      <c r="H4175" t="s">
        <v>347</v>
      </c>
      <c r="I4175" t="s">
        <v>348</v>
      </c>
      <c r="J4175">
        <v>10004722668</v>
      </c>
      <c r="K4175" s="19">
        <v>27</v>
      </c>
    </row>
    <row r="4176" spans="1:11" hidden="1" x14ac:dyDescent="0.35">
      <c r="A4176" t="s">
        <v>65</v>
      </c>
      <c r="B4176">
        <v>2013</v>
      </c>
      <c r="C4176" s="10">
        <v>41231</v>
      </c>
      <c r="D4176" t="s">
        <v>140</v>
      </c>
      <c r="E4176" t="s">
        <v>119</v>
      </c>
      <c r="F4176">
        <v>2</v>
      </c>
      <c r="G4176">
        <v>5</v>
      </c>
      <c r="H4176" t="s">
        <v>411</v>
      </c>
      <c r="I4176" t="s">
        <v>412</v>
      </c>
      <c r="J4176">
        <v>10003095492</v>
      </c>
      <c r="K4176" s="19">
        <v>27.5</v>
      </c>
    </row>
    <row r="4177" spans="1:11" hidden="1" x14ac:dyDescent="0.35">
      <c r="A4177" t="s">
        <v>65</v>
      </c>
      <c r="B4177">
        <v>2013</v>
      </c>
      <c r="C4177" s="10">
        <v>41231</v>
      </c>
      <c r="D4177" t="s">
        <v>140</v>
      </c>
      <c r="E4177" t="s">
        <v>119</v>
      </c>
      <c r="F4177">
        <v>2</v>
      </c>
      <c r="G4177">
        <v>6</v>
      </c>
      <c r="H4177" t="s">
        <v>406</v>
      </c>
      <c r="I4177" t="s">
        <v>402</v>
      </c>
      <c r="J4177">
        <v>10005748747</v>
      </c>
      <c r="K4177" s="19">
        <v>23.5</v>
      </c>
    </row>
    <row r="4178" spans="1:11" hidden="1" x14ac:dyDescent="0.35">
      <c r="A4178" t="s">
        <v>65</v>
      </c>
      <c r="B4178">
        <v>2013</v>
      </c>
      <c r="C4178" s="10">
        <v>41231</v>
      </c>
      <c r="D4178" t="s">
        <v>140</v>
      </c>
      <c r="E4178" t="s">
        <v>121</v>
      </c>
      <c r="F4178">
        <v>1</v>
      </c>
      <c r="G4178">
        <v>1</v>
      </c>
      <c r="H4178" t="s">
        <v>97</v>
      </c>
      <c r="I4178" t="s">
        <v>29</v>
      </c>
      <c r="J4178">
        <v>10048325582</v>
      </c>
      <c r="K4178" s="19">
        <v>20.8</v>
      </c>
    </row>
    <row r="4179" spans="1:11" hidden="1" x14ac:dyDescent="0.35">
      <c r="A4179" t="s">
        <v>65</v>
      </c>
      <c r="B4179">
        <v>2013</v>
      </c>
      <c r="C4179" s="10">
        <v>41231</v>
      </c>
      <c r="D4179" t="s">
        <v>140</v>
      </c>
      <c r="E4179" t="s">
        <v>121</v>
      </c>
      <c r="F4179">
        <v>1</v>
      </c>
      <c r="G4179">
        <v>2</v>
      </c>
      <c r="H4179" t="s">
        <v>349</v>
      </c>
      <c r="I4179" t="s">
        <v>387</v>
      </c>
      <c r="J4179">
        <v>10006182924</v>
      </c>
      <c r="K4179" s="19">
        <v>22.8</v>
      </c>
    </row>
    <row r="4180" spans="1:11" hidden="1" x14ac:dyDescent="0.35">
      <c r="A4180" t="s">
        <v>65</v>
      </c>
      <c r="B4180">
        <v>2013</v>
      </c>
      <c r="C4180" s="10">
        <v>41231</v>
      </c>
      <c r="D4180" t="s">
        <v>140</v>
      </c>
      <c r="E4180" t="s">
        <v>121</v>
      </c>
      <c r="F4180">
        <v>1</v>
      </c>
      <c r="G4180">
        <v>3</v>
      </c>
      <c r="H4180" t="s">
        <v>408</v>
      </c>
      <c r="I4180" t="s">
        <v>394</v>
      </c>
      <c r="J4180">
        <v>10005505843</v>
      </c>
      <c r="K4180" s="19">
        <v>23.8</v>
      </c>
    </row>
    <row r="4181" spans="1:11" hidden="1" x14ac:dyDescent="0.35">
      <c r="A4181" t="s">
        <v>65</v>
      </c>
      <c r="B4181">
        <v>2013</v>
      </c>
      <c r="C4181" s="10">
        <v>41231</v>
      </c>
      <c r="D4181" t="s">
        <v>140</v>
      </c>
      <c r="E4181" t="s">
        <v>121</v>
      </c>
      <c r="F4181">
        <v>1</v>
      </c>
      <c r="G4181">
        <v>4</v>
      </c>
      <c r="H4181" t="s">
        <v>192</v>
      </c>
      <c r="I4181" t="s">
        <v>113</v>
      </c>
      <c r="J4181">
        <v>10004599194</v>
      </c>
      <c r="K4181" s="19">
        <v>24.7</v>
      </c>
    </row>
    <row r="4182" spans="1:11" hidden="1" x14ac:dyDescent="0.35">
      <c r="A4182" t="s">
        <v>65</v>
      </c>
      <c r="B4182">
        <v>2013</v>
      </c>
      <c r="C4182" s="10">
        <v>41231</v>
      </c>
      <c r="D4182" t="s">
        <v>140</v>
      </c>
      <c r="E4182" t="s">
        <v>121</v>
      </c>
      <c r="F4182">
        <v>1</v>
      </c>
      <c r="G4182">
        <v>5</v>
      </c>
      <c r="H4182" t="s">
        <v>48</v>
      </c>
      <c r="I4182" t="s">
        <v>27</v>
      </c>
      <c r="J4182">
        <v>10005930724</v>
      </c>
      <c r="K4182" s="19">
        <v>22</v>
      </c>
    </row>
    <row r="4183" spans="1:11" hidden="1" x14ac:dyDescent="0.35">
      <c r="A4183" t="s">
        <v>65</v>
      </c>
      <c r="B4183">
        <v>2013</v>
      </c>
      <c r="C4183" s="10">
        <v>41231</v>
      </c>
      <c r="D4183" t="s">
        <v>140</v>
      </c>
      <c r="E4183" t="s">
        <v>121</v>
      </c>
      <c r="F4183">
        <v>2</v>
      </c>
      <c r="G4183">
        <v>1</v>
      </c>
      <c r="H4183" t="s">
        <v>197</v>
      </c>
      <c r="I4183" t="s">
        <v>198</v>
      </c>
      <c r="J4183">
        <v>10003100142</v>
      </c>
      <c r="K4183" s="19">
        <v>26.7</v>
      </c>
    </row>
    <row r="4184" spans="1:11" hidden="1" x14ac:dyDescent="0.35">
      <c r="A4184" t="s">
        <v>65</v>
      </c>
      <c r="B4184">
        <v>2013</v>
      </c>
      <c r="C4184" s="10">
        <v>41231</v>
      </c>
      <c r="D4184" t="s">
        <v>140</v>
      </c>
      <c r="E4184" t="s">
        <v>121</v>
      </c>
      <c r="F4184">
        <v>2</v>
      </c>
      <c r="G4184">
        <v>2</v>
      </c>
      <c r="H4184" t="s">
        <v>347</v>
      </c>
      <c r="I4184" t="s">
        <v>348</v>
      </c>
      <c r="J4184">
        <v>10004722668</v>
      </c>
      <c r="K4184" s="19">
        <v>27</v>
      </c>
    </row>
    <row r="4185" spans="1:11" hidden="1" x14ac:dyDescent="0.35">
      <c r="A4185" t="s">
        <v>65</v>
      </c>
      <c r="B4185">
        <v>2013</v>
      </c>
      <c r="C4185" s="10">
        <v>41231</v>
      </c>
      <c r="D4185" t="s">
        <v>140</v>
      </c>
      <c r="E4185" t="s">
        <v>121</v>
      </c>
      <c r="F4185">
        <v>2</v>
      </c>
      <c r="G4185">
        <v>3</v>
      </c>
      <c r="H4185" t="s">
        <v>406</v>
      </c>
      <c r="I4185" t="s">
        <v>402</v>
      </c>
      <c r="J4185">
        <v>10005748747</v>
      </c>
      <c r="K4185" s="19">
        <v>23.5</v>
      </c>
    </row>
    <row r="4186" spans="1:11" hidden="1" x14ac:dyDescent="0.35">
      <c r="A4186" t="s">
        <v>65</v>
      </c>
      <c r="B4186">
        <v>2013</v>
      </c>
      <c r="C4186" s="10">
        <v>41231</v>
      </c>
      <c r="D4186" t="s">
        <v>140</v>
      </c>
      <c r="E4186" t="s">
        <v>121</v>
      </c>
      <c r="F4186">
        <v>2</v>
      </c>
      <c r="G4186">
        <v>4</v>
      </c>
      <c r="H4186" t="s">
        <v>234</v>
      </c>
      <c r="I4186" t="s">
        <v>25</v>
      </c>
      <c r="J4186">
        <v>10006073493</v>
      </c>
      <c r="K4186" s="19">
        <v>22.9</v>
      </c>
    </row>
    <row r="4187" spans="1:11" hidden="1" x14ac:dyDescent="0.35">
      <c r="A4187" t="s">
        <v>65</v>
      </c>
      <c r="B4187">
        <v>2013</v>
      </c>
      <c r="C4187" s="10">
        <v>41231</v>
      </c>
      <c r="D4187" t="s">
        <v>140</v>
      </c>
      <c r="E4187" t="s">
        <v>121</v>
      </c>
      <c r="F4187">
        <v>2</v>
      </c>
      <c r="G4187">
        <v>5</v>
      </c>
      <c r="H4187" t="s">
        <v>411</v>
      </c>
      <c r="I4187" t="s">
        <v>412</v>
      </c>
      <c r="J4187">
        <v>10003095492</v>
      </c>
      <c r="K4187" s="19">
        <v>27.5</v>
      </c>
    </row>
    <row r="4188" spans="1:11" hidden="1" x14ac:dyDescent="0.35">
      <c r="A4188" t="s">
        <v>65</v>
      </c>
      <c r="B4188">
        <v>2013</v>
      </c>
      <c r="C4188" s="10">
        <v>41231</v>
      </c>
      <c r="D4188" t="s">
        <v>140</v>
      </c>
      <c r="E4188" t="s">
        <v>121</v>
      </c>
      <c r="F4188">
        <v>2</v>
      </c>
      <c r="G4188">
        <v>6</v>
      </c>
      <c r="H4188" t="s">
        <v>306</v>
      </c>
      <c r="I4188" t="s">
        <v>113</v>
      </c>
      <c r="J4188">
        <v>10006898300</v>
      </c>
      <c r="K4188" s="19">
        <v>20.2</v>
      </c>
    </row>
    <row r="4189" spans="1:11" hidden="1" x14ac:dyDescent="0.35">
      <c r="A4189" t="s">
        <v>139</v>
      </c>
      <c r="B4189">
        <v>2013</v>
      </c>
      <c r="C4189" s="10">
        <v>41195</v>
      </c>
      <c r="D4189" t="s">
        <v>140</v>
      </c>
      <c r="E4189" t="s">
        <v>91</v>
      </c>
      <c r="F4189">
        <v>1</v>
      </c>
      <c r="G4189">
        <v>1</v>
      </c>
      <c r="H4189" t="s">
        <v>392</v>
      </c>
      <c r="I4189" t="s">
        <v>334</v>
      </c>
      <c r="J4189">
        <v>10006485139</v>
      </c>
      <c r="K4189" s="19"/>
    </row>
    <row r="4190" spans="1:11" hidden="1" x14ac:dyDescent="0.35">
      <c r="A4190" t="s">
        <v>139</v>
      </c>
      <c r="B4190">
        <v>2013</v>
      </c>
      <c r="C4190" s="10">
        <v>41195</v>
      </c>
      <c r="D4190" t="s">
        <v>140</v>
      </c>
      <c r="E4190" t="s">
        <v>91</v>
      </c>
      <c r="F4190">
        <v>1</v>
      </c>
      <c r="G4190">
        <v>2</v>
      </c>
      <c r="H4190" t="s">
        <v>158</v>
      </c>
      <c r="I4190" t="s">
        <v>356</v>
      </c>
      <c r="J4190">
        <v>10010894696</v>
      </c>
      <c r="K4190" s="19"/>
    </row>
    <row r="4191" spans="1:11" hidden="1" x14ac:dyDescent="0.35">
      <c r="A4191" t="s">
        <v>139</v>
      </c>
      <c r="B4191">
        <v>2013</v>
      </c>
      <c r="C4191" s="10">
        <v>41195</v>
      </c>
      <c r="D4191" t="s">
        <v>140</v>
      </c>
      <c r="E4191" t="s">
        <v>91</v>
      </c>
      <c r="F4191">
        <v>1</v>
      </c>
      <c r="G4191">
        <v>3</v>
      </c>
      <c r="H4191" t="s">
        <v>41</v>
      </c>
      <c r="I4191" t="s">
        <v>42</v>
      </c>
      <c r="J4191">
        <v>10007294683</v>
      </c>
      <c r="K4191" s="19">
        <v>19.7</v>
      </c>
    </row>
    <row r="4192" spans="1:11" hidden="1" x14ac:dyDescent="0.35">
      <c r="A4192" t="s">
        <v>139</v>
      </c>
      <c r="B4192">
        <v>2013</v>
      </c>
      <c r="C4192" s="10">
        <v>41195</v>
      </c>
      <c r="D4192" t="s">
        <v>140</v>
      </c>
      <c r="E4192" t="s">
        <v>91</v>
      </c>
      <c r="F4192">
        <v>1</v>
      </c>
      <c r="G4192">
        <v>4</v>
      </c>
      <c r="H4192" t="s">
        <v>382</v>
      </c>
      <c r="I4192" t="s">
        <v>113</v>
      </c>
      <c r="J4192">
        <v>10006898502</v>
      </c>
      <c r="K4192" s="19">
        <v>20.2</v>
      </c>
    </row>
    <row r="4193" spans="1:11" hidden="1" x14ac:dyDescent="0.35">
      <c r="A4193" t="s">
        <v>139</v>
      </c>
      <c r="B4193">
        <v>2013</v>
      </c>
      <c r="C4193" s="10">
        <v>41195</v>
      </c>
      <c r="D4193" t="s">
        <v>140</v>
      </c>
      <c r="E4193" t="s">
        <v>91</v>
      </c>
      <c r="F4193">
        <v>1</v>
      </c>
      <c r="G4193">
        <v>5</v>
      </c>
      <c r="H4193" t="s">
        <v>319</v>
      </c>
      <c r="I4193" t="s">
        <v>25</v>
      </c>
      <c r="J4193">
        <v>10007508083</v>
      </c>
      <c r="K4193" s="19">
        <v>19.100000000000001</v>
      </c>
    </row>
    <row r="4194" spans="1:11" hidden="1" x14ac:dyDescent="0.35">
      <c r="A4194" t="s">
        <v>139</v>
      </c>
      <c r="B4194">
        <v>2013</v>
      </c>
      <c r="C4194" s="10">
        <v>41195</v>
      </c>
      <c r="D4194" t="s">
        <v>140</v>
      </c>
      <c r="E4194" t="s">
        <v>91</v>
      </c>
      <c r="F4194">
        <v>2</v>
      </c>
      <c r="G4194">
        <v>1</v>
      </c>
      <c r="H4194" t="s">
        <v>314</v>
      </c>
      <c r="I4194" t="s">
        <v>44</v>
      </c>
      <c r="J4194">
        <v>10006904360</v>
      </c>
      <c r="K4194" s="19">
        <v>21.3</v>
      </c>
    </row>
    <row r="4195" spans="1:11" hidden="1" x14ac:dyDescent="0.35">
      <c r="A4195" t="s">
        <v>139</v>
      </c>
      <c r="B4195">
        <v>2013</v>
      </c>
      <c r="C4195" s="10">
        <v>41195</v>
      </c>
      <c r="D4195" t="s">
        <v>140</v>
      </c>
      <c r="E4195" t="s">
        <v>91</v>
      </c>
      <c r="F4195">
        <v>2</v>
      </c>
      <c r="G4195">
        <v>2</v>
      </c>
      <c r="H4195" t="s">
        <v>344</v>
      </c>
      <c r="I4195" t="s">
        <v>154</v>
      </c>
      <c r="J4195">
        <v>10005511301</v>
      </c>
      <c r="K4195" s="19">
        <v>23.7</v>
      </c>
    </row>
    <row r="4196" spans="1:11" hidden="1" x14ac:dyDescent="0.35">
      <c r="A4196" t="s">
        <v>139</v>
      </c>
      <c r="B4196">
        <v>2013</v>
      </c>
      <c r="C4196" s="10">
        <v>41195</v>
      </c>
      <c r="D4196" t="s">
        <v>140</v>
      </c>
      <c r="E4196" t="s">
        <v>91</v>
      </c>
      <c r="F4196">
        <v>2</v>
      </c>
      <c r="G4196">
        <v>3</v>
      </c>
      <c r="H4196" t="s">
        <v>48</v>
      </c>
      <c r="I4196" t="s">
        <v>27</v>
      </c>
      <c r="J4196">
        <v>10005930724</v>
      </c>
      <c r="K4196" s="19">
        <v>21.9</v>
      </c>
    </row>
    <row r="4197" spans="1:11" hidden="1" x14ac:dyDescent="0.35">
      <c r="A4197" t="s">
        <v>139</v>
      </c>
      <c r="B4197">
        <v>2013</v>
      </c>
      <c r="C4197" s="10">
        <v>41195</v>
      </c>
      <c r="D4197" t="s">
        <v>140</v>
      </c>
      <c r="E4197" t="s">
        <v>91</v>
      </c>
      <c r="F4197">
        <v>2</v>
      </c>
      <c r="G4197">
        <v>4</v>
      </c>
      <c r="H4197" t="s">
        <v>420</v>
      </c>
      <c r="I4197" t="s">
        <v>421</v>
      </c>
      <c r="J4197">
        <v>10006319330</v>
      </c>
      <c r="K4197" s="19">
        <v>22.7</v>
      </c>
    </row>
    <row r="4198" spans="1:11" hidden="1" x14ac:dyDescent="0.35">
      <c r="A4198" t="s">
        <v>139</v>
      </c>
      <c r="B4198">
        <v>2013</v>
      </c>
      <c r="C4198" s="10">
        <v>41195</v>
      </c>
      <c r="D4198" t="s">
        <v>140</v>
      </c>
      <c r="E4198" t="s">
        <v>91</v>
      </c>
      <c r="F4198">
        <v>2</v>
      </c>
      <c r="G4198">
        <v>5</v>
      </c>
      <c r="H4198" t="s">
        <v>414</v>
      </c>
      <c r="I4198" t="s">
        <v>52</v>
      </c>
      <c r="J4198">
        <v>10008999257</v>
      </c>
      <c r="K4198" s="19">
        <v>18.100000000000001</v>
      </c>
    </row>
    <row r="4199" spans="1:11" hidden="1" x14ac:dyDescent="0.35">
      <c r="A4199" t="s">
        <v>139</v>
      </c>
      <c r="B4199">
        <v>2013</v>
      </c>
      <c r="C4199" s="10">
        <v>41195</v>
      </c>
      <c r="D4199" t="s">
        <v>140</v>
      </c>
      <c r="E4199" t="s">
        <v>91</v>
      </c>
      <c r="F4199">
        <v>2</v>
      </c>
      <c r="G4199">
        <v>6</v>
      </c>
      <c r="H4199" t="s">
        <v>422</v>
      </c>
      <c r="I4199" t="s">
        <v>423</v>
      </c>
      <c r="J4199">
        <v>10006724912</v>
      </c>
      <c r="K4199" s="19">
        <v>23</v>
      </c>
    </row>
    <row r="4200" spans="1:11" hidden="1" x14ac:dyDescent="0.35">
      <c r="A4200" t="s">
        <v>139</v>
      </c>
      <c r="B4200">
        <v>2013</v>
      </c>
      <c r="C4200" s="10">
        <v>41195</v>
      </c>
      <c r="D4200" t="s">
        <v>140</v>
      </c>
      <c r="E4200" t="s">
        <v>91</v>
      </c>
      <c r="F4200">
        <v>3</v>
      </c>
      <c r="G4200">
        <v>1</v>
      </c>
      <c r="H4200" t="s">
        <v>406</v>
      </c>
      <c r="I4200" t="s">
        <v>381</v>
      </c>
      <c r="J4200">
        <v>10005748747</v>
      </c>
      <c r="K4200" s="19">
        <v>23.4</v>
      </c>
    </row>
    <row r="4201" spans="1:11" hidden="1" x14ac:dyDescent="0.35">
      <c r="A4201" t="s">
        <v>139</v>
      </c>
      <c r="B4201">
        <v>2013</v>
      </c>
      <c r="C4201" s="10">
        <v>41195</v>
      </c>
      <c r="D4201" t="s">
        <v>140</v>
      </c>
      <c r="E4201" t="s">
        <v>91</v>
      </c>
      <c r="F4201">
        <v>3</v>
      </c>
      <c r="G4201">
        <v>2</v>
      </c>
      <c r="H4201" t="s">
        <v>234</v>
      </c>
      <c r="I4201" t="s">
        <v>25</v>
      </c>
      <c r="J4201">
        <v>10006073493</v>
      </c>
      <c r="K4201" s="19">
        <v>22.8</v>
      </c>
    </row>
    <row r="4202" spans="1:11" hidden="1" x14ac:dyDescent="0.35">
      <c r="A4202" t="s">
        <v>139</v>
      </c>
      <c r="B4202">
        <v>2013</v>
      </c>
      <c r="C4202" s="10">
        <v>41195</v>
      </c>
      <c r="D4202" t="s">
        <v>140</v>
      </c>
      <c r="E4202" t="s">
        <v>91</v>
      </c>
      <c r="F4202">
        <v>3</v>
      </c>
      <c r="G4202">
        <v>3</v>
      </c>
      <c r="H4202" t="s">
        <v>221</v>
      </c>
      <c r="I4202" t="s">
        <v>31</v>
      </c>
      <c r="J4202">
        <v>10008098470</v>
      </c>
      <c r="K4202" s="19">
        <v>27.7</v>
      </c>
    </row>
    <row r="4203" spans="1:11" hidden="1" x14ac:dyDescent="0.35">
      <c r="A4203" t="s">
        <v>139</v>
      </c>
      <c r="B4203">
        <v>2013</v>
      </c>
      <c r="C4203" s="10">
        <v>41195</v>
      </c>
      <c r="D4203" t="s">
        <v>140</v>
      </c>
      <c r="E4203" t="s">
        <v>91</v>
      </c>
      <c r="F4203">
        <v>3</v>
      </c>
      <c r="G4203">
        <v>4</v>
      </c>
      <c r="H4203" t="s">
        <v>59</v>
      </c>
      <c r="I4203" t="s">
        <v>37</v>
      </c>
      <c r="J4203">
        <v>10007502427</v>
      </c>
      <c r="K4203" s="19">
        <v>18.899999999999999</v>
      </c>
    </row>
    <row r="4204" spans="1:11" hidden="1" x14ac:dyDescent="0.35">
      <c r="A4204" t="s">
        <v>139</v>
      </c>
      <c r="B4204">
        <v>2013</v>
      </c>
      <c r="C4204" s="10">
        <v>41195</v>
      </c>
      <c r="D4204" t="s">
        <v>140</v>
      </c>
      <c r="E4204" t="s">
        <v>91</v>
      </c>
      <c r="F4204">
        <v>3</v>
      </c>
      <c r="G4204">
        <v>5</v>
      </c>
      <c r="H4204" t="s">
        <v>396</v>
      </c>
      <c r="I4204" t="s">
        <v>104</v>
      </c>
      <c r="J4204">
        <v>10004613241</v>
      </c>
      <c r="K4204" s="19">
        <v>25.2</v>
      </c>
    </row>
    <row r="4205" spans="1:11" hidden="1" x14ac:dyDescent="0.35">
      <c r="A4205" t="s">
        <v>139</v>
      </c>
      <c r="B4205">
        <v>2013</v>
      </c>
      <c r="C4205" s="10">
        <v>41195</v>
      </c>
      <c r="D4205" t="s">
        <v>140</v>
      </c>
      <c r="E4205" t="s">
        <v>91</v>
      </c>
      <c r="F4205">
        <v>3</v>
      </c>
      <c r="G4205">
        <v>6</v>
      </c>
      <c r="H4205" t="s">
        <v>424</v>
      </c>
      <c r="I4205" t="s">
        <v>425</v>
      </c>
      <c r="J4205">
        <v>10004709130</v>
      </c>
      <c r="K4205" s="19">
        <v>24.8</v>
      </c>
    </row>
    <row r="4206" spans="1:11" hidden="1" x14ac:dyDescent="0.35">
      <c r="A4206" t="s">
        <v>139</v>
      </c>
      <c r="B4206">
        <v>2013</v>
      </c>
      <c r="C4206" s="10">
        <v>41195</v>
      </c>
      <c r="D4206" t="s">
        <v>140</v>
      </c>
      <c r="E4206" t="s">
        <v>117</v>
      </c>
      <c r="F4206">
        <v>1</v>
      </c>
      <c r="G4206">
        <v>1</v>
      </c>
      <c r="H4206" t="s">
        <v>420</v>
      </c>
      <c r="I4206" t="s">
        <v>421</v>
      </c>
      <c r="J4206">
        <v>10006319330</v>
      </c>
      <c r="K4206" s="19">
        <v>22.7</v>
      </c>
    </row>
    <row r="4207" spans="1:11" hidden="1" x14ac:dyDescent="0.35">
      <c r="A4207" t="s">
        <v>139</v>
      </c>
      <c r="B4207">
        <v>2013</v>
      </c>
      <c r="C4207" s="10">
        <v>41195</v>
      </c>
      <c r="D4207" t="s">
        <v>140</v>
      </c>
      <c r="E4207" t="s">
        <v>117</v>
      </c>
      <c r="F4207">
        <v>1</v>
      </c>
      <c r="G4207">
        <v>2</v>
      </c>
      <c r="H4207" t="s">
        <v>59</v>
      </c>
      <c r="I4207" t="s">
        <v>37</v>
      </c>
      <c r="J4207">
        <v>10007502427</v>
      </c>
      <c r="K4207" s="19">
        <v>18.899999999999999</v>
      </c>
    </row>
    <row r="4208" spans="1:11" hidden="1" x14ac:dyDescent="0.35">
      <c r="A4208" t="s">
        <v>139</v>
      </c>
      <c r="B4208">
        <v>2013</v>
      </c>
      <c r="C4208" s="10">
        <v>41195</v>
      </c>
      <c r="D4208" t="s">
        <v>140</v>
      </c>
      <c r="E4208" t="s">
        <v>117</v>
      </c>
      <c r="F4208">
        <v>1</v>
      </c>
      <c r="G4208">
        <v>3</v>
      </c>
      <c r="H4208" t="s">
        <v>396</v>
      </c>
      <c r="I4208" t="s">
        <v>104</v>
      </c>
      <c r="J4208">
        <v>10004613241</v>
      </c>
      <c r="K4208" s="19">
        <v>25.2</v>
      </c>
    </row>
    <row r="4209" spans="1:11" hidden="1" x14ac:dyDescent="0.35">
      <c r="A4209" t="s">
        <v>139</v>
      </c>
      <c r="B4209">
        <v>2013</v>
      </c>
      <c r="C4209" s="10">
        <v>41195</v>
      </c>
      <c r="D4209" t="s">
        <v>140</v>
      </c>
      <c r="E4209" t="s">
        <v>117</v>
      </c>
      <c r="F4209">
        <v>1</v>
      </c>
      <c r="G4209">
        <v>4</v>
      </c>
      <c r="H4209" t="s">
        <v>41</v>
      </c>
      <c r="I4209" t="s">
        <v>42</v>
      </c>
      <c r="J4209">
        <v>10007294683</v>
      </c>
      <c r="K4209" s="19">
        <v>19.7</v>
      </c>
    </row>
    <row r="4210" spans="1:11" hidden="1" x14ac:dyDescent="0.35">
      <c r="A4210" t="s">
        <v>139</v>
      </c>
      <c r="B4210">
        <v>2013</v>
      </c>
      <c r="C4210" s="10">
        <v>41195</v>
      </c>
      <c r="D4210" t="s">
        <v>140</v>
      </c>
      <c r="E4210" t="s">
        <v>117</v>
      </c>
      <c r="F4210">
        <v>1</v>
      </c>
      <c r="G4210">
        <v>5</v>
      </c>
      <c r="H4210" t="s">
        <v>319</v>
      </c>
      <c r="I4210" t="s">
        <v>25</v>
      </c>
      <c r="J4210">
        <v>10007508083</v>
      </c>
      <c r="K4210" s="19">
        <v>19.100000000000001</v>
      </c>
    </row>
    <row r="4211" spans="1:11" hidden="1" x14ac:dyDescent="0.35">
      <c r="A4211" t="s">
        <v>139</v>
      </c>
      <c r="B4211">
        <v>2013</v>
      </c>
      <c r="C4211" s="10">
        <v>41195</v>
      </c>
      <c r="D4211" t="s">
        <v>140</v>
      </c>
      <c r="E4211" t="s">
        <v>117</v>
      </c>
      <c r="F4211">
        <v>2</v>
      </c>
      <c r="G4211">
        <v>1</v>
      </c>
      <c r="H4211" t="s">
        <v>221</v>
      </c>
      <c r="I4211" t="s">
        <v>31</v>
      </c>
      <c r="J4211">
        <v>10008098470</v>
      </c>
      <c r="K4211" s="19">
        <v>27.7</v>
      </c>
    </row>
    <row r="4212" spans="1:11" hidden="1" x14ac:dyDescent="0.35">
      <c r="A4212" t="s">
        <v>139</v>
      </c>
      <c r="B4212">
        <v>2013</v>
      </c>
      <c r="C4212" s="10">
        <v>41195</v>
      </c>
      <c r="D4212" t="s">
        <v>140</v>
      </c>
      <c r="E4212" t="s">
        <v>117</v>
      </c>
      <c r="F4212">
        <v>2</v>
      </c>
      <c r="G4212">
        <v>2</v>
      </c>
      <c r="H4212" t="s">
        <v>48</v>
      </c>
      <c r="I4212" t="s">
        <v>27</v>
      </c>
      <c r="J4212">
        <v>10005930724</v>
      </c>
      <c r="K4212" s="19">
        <v>21.9</v>
      </c>
    </row>
    <row r="4213" spans="1:11" hidden="1" x14ac:dyDescent="0.35">
      <c r="A4213" t="s">
        <v>139</v>
      </c>
      <c r="B4213">
        <v>2013</v>
      </c>
      <c r="C4213" s="10">
        <v>41195</v>
      </c>
      <c r="D4213" t="s">
        <v>140</v>
      </c>
      <c r="E4213" t="s">
        <v>117</v>
      </c>
      <c r="F4213">
        <v>2</v>
      </c>
      <c r="G4213">
        <v>3</v>
      </c>
      <c r="H4213" t="s">
        <v>422</v>
      </c>
      <c r="I4213" t="s">
        <v>423</v>
      </c>
      <c r="J4213">
        <v>10006724912</v>
      </c>
      <c r="K4213" s="19">
        <v>23</v>
      </c>
    </row>
    <row r="4214" spans="1:11" hidden="1" x14ac:dyDescent="0.35">
      <c r="A4214" t="s">
        <v>139</v>
      </c>
      <c r="B4214">
        <v>2013</v>
      </c>
      <c r="C4214" s="10">
        <v>41195</v>
      </c>
      <c r="D4214" t="s">
        <v>140</v>
      </c>
      <c r="E4214" t="s">
        <v>117</v>
      </c>
      <c r="F4214">
        <v>2</v>
      </c>
      <c r="G4214">
        <v>4</v>
      </c>
      <c r="H4214" t="s">
        <v>424</v>
      </c>
      <c r="I4214" t="s">
        <v>425</v>
      </c>
      <c r="J4214">
        <v>10004709130</v>
      </c>
      <c r="K4214" s="19">
        <v>24.8</v>
      </c>
    </row>
    <row r="4215" spans="1:11" hidden="1" x14ac:dyDescent="0.35">
      <c r="A4215" t="s">
        <v>139</v>
      </c>
      <c r="B4215">
        <v>2013</v>
      </c>
      <c r="C4215" s="10">
        <v>41195</v>
      </c>
      <c r="D4215" t="s">
        <v>140</v>
      </c>
      <c r="E4215" t="s">
        <v>117</v>
      </c>
      <c r="F4215">
        <v>2</v>
      </c>
      <c r="G4215">
        <v>5</v>
      </c>
      <c r="H4215" t="s">
        <v>414</v>
      </c>
      <c r="I4215" t="s">
        <v>52</v>
      </c>
      <c r="J4215">
        <v>10008999257</v>
      </c>
      <c r="K4215" s="19">
        <v>18.100000000000001</v>
      </c>
    </row>
    <row r="4216" spans="1:11" hidden="1" x14ac:dyDescent="0.35">
      <c r="A4216" t="s">
        <v>139</v>
      </c>
      <c r="B4216">
        <v>2013</v>
      </c>
      <c r="C4216" s="10">
        <v>41195</v>
      </c>
      <c r="D4216" t="s">
        <v>140</v>
      </c>
      <c r="E4216" t="s">
        <v>117</v>
      </c>
      <c r="F4216">
        <v>2</v>
      </c>
      <c r="G4216">
        <v>6</v>
      </c>
      <c r="H4216" t="s">
        <v>382</v>
      </c>
      <c r="I4216" t="s">
        <v>113</v>
      </c>
      <c r="J4216">
        <v>10006898502</v>
      </c>
      <c r="K4216" s="19">
        <v>20.2</v>
      </c>
    </row>
    <row r="4217" spans="1:11" hidden="1" x14ac:dyDescent="0.35">
      <c r="A4217" t="s">
        <v>139</v>
      </c>
      <c r="B4217">
        <v>2013</v>
      </c>
      <c r="C4217" s="10">
        <v>41195</v>
      </c>
      <c r="D4217" t="s">
        <v>140</v>
      </c>
      <c r="E4217" t="s">
        <v>119</v>
      </c>
      <c r="F4217">
        <v>1</v>
      </c>
      <c r="G4217">
        <v>1</v>
      </c>
      <c r="H4217" t="s">
        <v>392</v>
      </c>
      <c r="I4217" t="s">
        <v>334</v>
      </c>
      <c r="J4217">
        <v>10006485139</v>
      </c>
      <c r="K4217" s="19"/>
    </row>
    <row r="4218" spans="1:11" hidden="1" x14ac:dyDescent="0.35">
      <c r="A4218" t="s">
        <v>139</v>
      </c>
      <c r="B4218">
        <v>2013</v>
      </c>
      <c r="C4218" s="10">
        <v>41195</v>
      </c>
      <c r="D4218" t="s">
        <v>140</v>
      </c>
      <c r="E4218" t="s">
        <v>119</v>
      </c>
      <c r="F4218">
        <v>1</v>
      </c>
      <c r="G4218">
        <v>2</v>
      </c>
      <c r="H4218" t="s">
        <v>406</v>
      </c>
      <c r="I4218" t="s">
        <v>381</v>
      </c>
      <c r="J4218">
        <v>10005748747</v>
      </c>
      <c r="K4218" s="19">
        <v>23.4</v>
      </c>
    </row>
    <row r="4219" spans="1:11" hidden="1" x14ac:dyDescent="0.35">
      <c r="A4219" t="s">
        <v>139</v>
      </c>
      <c r="B4219">
        <v>2013</v>
      </c>
      <c r="C4219" s="10">
        <v>41195</v>
      </c>
      <c r="D4219" t="s">
        <v>140</v>
      </c>
      <c r="E4219" t="s">
        <v>119</v>
      </c>
      <c r="F4219">
        <v>1</v>
      </c>
      <c r="G4219">
        <v>3</v>
      </c>
      <c r="H4219" t="s">
        <v>48</v>
      </c>
      <c r="I4219" t="s">
        <v>27</v>
      </c>
      <c r="J4219">
        <v>10005930724</v>
      </c>
      <c r="K4219" s="19">
        <v>21.9</v>
      </c>
    </row>
    <row r="4220" spans="1:11" hidden="1" x14ac:dyDescent="0.35">
      <c r="A4220" t="s">
        <v>139</v>
      </c>
      <c r="B4220">
        <v>2013</v>
      </c>
      <c r="C4220" s="10">
        <v>41195</v>
      </c>
      <c r="D4220" t="s">
        <v>140</v>
      </c>
      <c r="E4220" t="s">
        <v>119</v>
      </c>
      <c r="F4220">
        <v>1</v>
      </c>
      <c r="G4220">
        <v>4</v>
      </c>
      <c r="H4220" t="s">
        <v>396</v>
      </c>
      <c r="I4220" t="s">
        <v>104</v>
      </c>
      <c r="J4220">
        <v>10004613241</v>
      </c>
      <c r="K4220" s="19">
        <v>25.2</v>
      </c>
    </row>
    <row r="4221" spans="1:11" hidden="1" x14ac:dyDescent="0.35">
      <c r="A4221" t="s">
        <v>139</v>
      </c>
      <c r="B4221">
        <v>2013</v>
      </c>
      <c r="C4221" s="10">
        <v>41195</v>
      </c>
      <c r="D4221" t="s">
        <v>140</v>
      </c>
      <c r="E4221" t="s">
        <v>119</v>
      </c>
      <c r="F4221">
        <v>1</v>
      </c>
      <c r="G4221">
        <v>5</v>
      </c>
      <c r="H4221" t="s">
        <v>420</v>
      </c>
      <c r="I4221" t="s">
        <v>421</v>
      </c>
      <c r="J4221">
        <v>10006319330</v>
      </c>
      <c r="K4221" s="19">
        <v>22.7</v>
      </c>
    </row>
    <row r="4222" spans="1:11" hidden="1" x14ac:dyDescent="0.35">
      <c r="A4222" t="s">
        <v>139</v>
      </c>
      <c r="B4222">
        <v>2013</v>
      </c>
      <c r="C4222" s="10">
        <v>41195</v>
      </c>
      <c r="D4222" t="s">
        <v>140</v>
      </c>
      <c r="E4222" t="s">
        <v>119</v>
      </c>
      <c r="F4222">
        <v>1</v>
      </c>
      <c r="G4222">
        <v>6</v>
      </c>
      <c r="H4222" t="s">
        <v>344</v>
      </c>
      <c r="I4222" t="s">
        <v>154</v>
      </c>
      <c r="J4222">
        <v>10005511301</v>
      </c>
      <c r="K4222" s="19">
        <v>23.7</v>
      </c>
    </row>
    <row r="4223" spans="1:11" hidden="1" x14ac:dyDescent="0.35">
      <c r="A4223" t="s">
        <v>139</v>
      </c>
      <c r="B4223">
        <v>2013</v>
      </c>
      <c r="C4223" s="10">
        <v>41195</v>
      </c>
      <c r="D4223" t="s">
        <v>140</v>
      </c>
      <c r="E4223" t="s">
        <v>119</v>
      </c>
      <c r="F4223">
        <v>2</v>
      </c>
      <c r="G4223">
        <v>1</v>
      </c>
      <c r="H4223" t="s">
        <v>314</v>
      </c>
      <c r="I4223" t="s">
        <v>44</v>
      </c>
      <c r="J4223">
        <v>10006904360</v>
      </c>
      <c r="K4223" s="19">
        <v>21.3</v>
      </c>
    </row>
    <row r="4224" spans="1:11" hidden="1" x14ac:dyDescent="0.35">
      <c r="A4224" t="s">
        <v>139</v>
      </c>
      <c r="B4224">
        <v>2013</v>
      </c>
      <c r="C4224" s="10">
        <v>41195</v>
      </c>
      <c r="D4224" t="s">
        <v>140</v>
      </c>
      <c r="E4224" t="s">
        <v>119</v>
      </c>
      <c r="F4224">
        <v>2</v>
      </c>
      <c r="G4224">
        <v>2</v>
      </c>
      <c r="H4224" t="s">
        <v>221</v>
      </c>
      <c r="I4224" t="s">
        <v>31</v>
      </c>
      <c r="J4224">
        <v>10008098470</v>
      </c>
      <c r="K4224" s="19">
        <v>27.7</v>
      </c>
    </row>
    <row r="4225" spans="1:11" hidden="1" x14ac:dyDescent="0.35">
      <c r="A4225" t="s">
        <v>139</v>
      </c>
      <c r="B4225">
        <v>2013</v>
      </c>
      <c r="C4225" s="10">
        <v>41195</v>
      </c>
      <c r="D4225" t="s">
        <v>140</v>
      </c>
      <c r="E4225" t="s">
        <v>119</v>
      </c>
      <c r="F4225">
        <v>2</v>
      </c>
      <c r="G4225">
        <v>3</v>
      </c>
      <c r="H4225" t="s">
        <v>59</v>
      </c>
      <c r="I4225" t="s">
        <v>37</v>
      </c>
      <c r="J4225">
        <v>10007502427</v>
      </c>
      <c r="K4225" s="19">
        <v>18.899999999999999</v>
      </c>
    </row>
    <row r="4226" spans="1:11" hidden="1" x14ac:dyDescent="0.35">
      <c r="A4226" t="s">
        <v>139</v>
      </c>
      <c r="B4226">
        <v>2013</v>
      </c>
      <c r="C4226" s="10">
        <v>41195</v>
      </c>
      <c r="D4226" t="s">
        <v>140</v>
      </c>
      <c r="E4226" t="s">
        <v>119</v>
      </c>
      <c r="F4226">
        <v>2</v>
      </c>
      <c r="G4226">
        <v>4</v>
      </c>
      <c r="H4226" t="s">
        <v>158</v>
      </c>
      <c r="I4226" t="s">
        <v>356</v>
      </c>
      <c r="J4226">
        <v>10010894696</v>
      </c>
      <c r="K4226" s="19"/>
    </row>
    <row r="4227" spans="1:11" hidden="1" x14ac:dyDescent="0.35">
      <c r="A4227" t="s">
        <v>139</v>
      </c>
      <c r="B4227">
        <v>2013</v>
      </c>
      <c r="C4227" s="10">
        <v>41195</v>
      </c>
      <c r="D4227" t="s">
        <v>140</v>
      </c>
      <c r="E4227" t="s">
        <v>119</v>
      </c>
      <c r="F4227">
        <v>2</v>
      </c>
      <c r="G4227">
        <v>5</v>
      </c>
      <c r="H4227" t="s">
        <v>422</v>
      </c>
      <c r="I4227" t="s">
        <v>423</v>
      </c>
      <c r="J4227">
        <v>10006724912</v>
      </c>
      <c r="K4227" s="19">
        <v>23</v>
      </c>
    </row>
    <row r="4228" spans="1:11" hidden="1" x14ac:dyDescent="0.35">
      <c r="A4228" t="s">
        <v>139</v>
      </c>
      <c r="B4228">
        <v>2013</v>
      </c>
      <c r="C4228" s="10">
        <v>41195</v>
      </c>
      <c r="D4228" t="s">
        <v>140</v>
      </c>
      <c r="E4228" t="s">
        <v>119</v>
      </c>
      <c r="F4228">
        <v>2</v>
      </c>
      <c r="G4228">
        <v>6</v>
      </c>
      <c r="H4228" t="s">
        <v>234</v>
      </c>
      <c r="I4228" t="s">
        <v>25</v>
      </c>
      <c r="J4228">
        <v>10006073493</v>
      </c>
      <c r="K4228" s="19">
        <v>22.8</v>
      </c>
    </row>
    <row r="4229" spans="1:11" hidden="1" x14ac:dyDescent="0.35">
      <c r="A4229" t="s">
        <v>139</v>
      </c>
      <c r="B4229">
        <v>2013</v>
      </c>
      <c r="C4229" s="10">
        <v>41195</v>
      </c>
      <c r="D4229" t="s">
        <v>140</v>
      </c>
      <c r="E4229" t="s">
        <v>121</v>
      </c>
      <c r="F4229">
        <v>1</v>
      </c>
      <c r="G4229">
        <v>1</v>
      </c>
      <c r="H4229" t="s">
        <v>314</v>
      </c>
      <c r="I4229" t="s">
        <v>44</v>
      </c>
      <c r="J4229">
        <v>10006904360</v>
      </c>
      <c r="K4229" s="19">
        <v>21.3</v>
      </c>
    </row>
    <row r="4230" spans="1:11" hidden="1" x14ac:dyDescent="0.35">
      <c r="A4230" t="s">
        <v>139</v>
      </c>
      <c r="B4230">
        <v>2013</v>
      </c>
      <c r="C4230" s="10">
        <v>41195</v>
      </c>
      <c r="D4230" t="s">
        <v>140</v>
      </c>
      <c r="E4230" t="s">
        <v>121</v>
      </c>
      <c r="F4230">
        <v>1</v>
      </c>
      <c r="G4230">
        <v>2</v>
      </c>
      <c r="H4230" t="s">
        <v>221</v>
      </c>
      <c r="I4230" t="s">
        <v>31</v>
      </c>
      <c r="J4230">
        <v>10008098470</v>
      </c>
      <c r="K4230" s="19">
        <v>27.7</v>
      </c>
    </row>
    <row r="4231" spans="1:11" hidden="1" x14ac:dyDescent="0.35">
      <c r="A4231" t="s">
        <v>139</v>
      </c>
      <c r="B4231">
        <v>2013</v>
      </c>
      <c r="C4231" s="10">
        <v>41195</v>
      </c>
      <c r="D4231" t="s">
        <v>140</v>
      </c>
      <c r="E4231" t="s">
        <v>121</v>
      </c>
      <c r="F4231">
        <v>1</v>
      </c>
      <c r="G4231">
        <v>3</v>
      </c>
      <c r="H4231" t="s">
        <v>392</v>
      </c>
      <c r="I4231" t="s">
        <v>334</v>
      </c>
      <c r="J4231">
        <v>10006485139</v>
      </c>
      <c r="K4231" s="19"/>
    </row>
    <row r="4232" spans="1:11" hidden="1" x14ac:dyDescent="0.35">
      <c r="A4232" t="s">
        <v>139</v>
      </c>
      <c r="B4232">
        <v>2013</v>
      </c>
      <c r="C4232" s="10">
        <v>41195</v>
      </c>
      <c r="D4232" t="s">
        <v>140</v>
      </c>
      <c r="E4232" t="s">
        <v>121</v>
      </c>
      <c r="F4232">
        <v>1</v>
      </c>
      <c r="G4232">
        <v>4</v>
      </c>
      <c r="H4232" t="s">
        <v>59</v>
      </c>
      <c r="I4232" t="s">
        <v>37</v>
      </c>
      <c r="J4232">
        <v>10007502427</v>
      </c>
      <c r="K4232" s="19">
        <v>18.899999999999999</v>
      </c>
    </row>
    <row r="4233" spans="1:11" hidden="1" x14ac:dyDescent="0.35">
      <c r="A4233" t="s">
        <v>139</v>
      </c>
      <c r="B4233">
        <v>2013</v>
      </c>
      <c r="C4233" s="10">
        <v>41195</v>
      </c>
      <c r="D4233" t="s">
        <v>140</v>
      </c>
      <c r="E4233" t="s">
        <v>121</v>
      </c>
      <c r="F4233">
        <v>1</v>
      </c>
      <c r="G4233">
        <v>5</v>
      </c>
      <c r="H4233" t="s">
        <v>48</v>
      </c>
      <c r="I4233" t="s">
        <v>27</v>
      </c>
      <c r="J4233">
        <v>10005930724</v>
      </c>
      <c r="K4233" s="19">
        <v>21.9</v>
      </c>
    </row>
    <row r="4234" spans="1:11" hidden="1" x14ac:dyDescent="0.35">
      <c r="A4234" t="s">
        <v>139</v>
      </c>
      <c r="B4234">
        <v>2013</v>
      </c>
      <c r="C4234" s="10">
        <v>41195</v>
      </c>
      <c r="D4234" t="s">
        <v>140</v>
      </c>
      <c r="E4234" t="s">
        <v>121</v>
      </c>
      <c r="F4234">
        <v>1</v>
      </c>
      <c r="G4234">
        <v>6</v>
      </c>
      <c r="H4234" t="s">
        <v>406</v>
      </c>
      <c r="I4234" t="s">
        <v>381</v>
      </c>
      <c r="J4234">
        <v>10005748747</v>
      </c>
      <c r="K4234" s="19">
        <v>23.4</v>
      </c>
    </row>
    <row r="4235" spans="1:11" hidden="1" x14ac:dyDescent="0.35">
      <c r="A4235" t="s">
        <v>139</v>
      </c>
      <c r="B4235">
        <v>2013</v>
      </c>
      <c r="C4235" s="10">
        <v>41195</v>
      </c>
      <c r="D4235" t="s">
        <v>140</v>
      </c>
      <c r="E4235" t="s">
        <v>121</v>
      </c>
      <c r="F4235">
        <v>2</v>
      </c>
      <c r="G4235">
        <v>1</v>
      </c>
      <c r="H4235" t="s">
        <v>344</v>
      </c>
      <c r="I4235" t="s">
        <v>154</v>
      </c>
      <c r="J4235">
        <v>10005511301</v>
      </c>
      <c r="K4235" s="19">
        <v>23.7</v>
      </c>
    </row>
    <row r="4236" spans="1:11" hidden="1" x14ac:dyDescent="0.35">
      <c r="A4236" t="s">
        <v>139</v>
      </c>
      <c r="B4236">
        <v>2013</v>
      </c>
      <c r="C4236" s="10">
        <v>41195</v>
      </c>
      <c r="D4236" t="s">
        <v>140</v>
      </c>
      <c r="E4236" t="s">
        <v>121</v>
      </c>
      <c r="F4236">
        <v>2</v>
      </c>
      <c r="G4236">
        <v>2</v>
      </c>
      <c r="H4236" t="s">
        <v>234</v>
      </c>
      <c r="I4236" t="s">
        <v>25</v>
      </c>
      <c r="J4236">
        <v>10006073493</v>
      </c>
      <c r="K4236" s="19">
        <v>22.8</v>
      </c>
    </row>
    <row r="4237" spans="1:11" hidden="1" x14ac:dyDescent="0.35">
      <c r="A4237" t="s">
        <v>139</v>
      </c>
      <c r="B4237">
        <v>2013</v>
      </c>
      <c r="C4237" s="10">
        <v>41195</v>
      </c>
      <c r="D4237" t="s">
        <v>140</v>
      </c>
      <c r="E4237" t="s">
        <v>121</v>
      </c>
      <c r="F4237">
        <v>2</v>
      </c>
      <c r="G4237">
        <v>3</v>
      </c>
      <c r="H4237" t="s">
        <v>422</v>
      </c>
      <c r="I4237" t="s">
        <v>423</v>
      </c>
      <c r="J4237">
        <v>10006724912</v>
      </c>
      <c r="K4237" s="19">
        <v>23</v>
      </c>
    </row>
    <row r="4238" spans="1:11" hidden="1" x14ac:dyDescent="0.35">
      <c r="A4238" t="s">
        <v>139</v>
      </c>
      <c r="B4238">
        <v>2013</v>
      </c>
      <c r="C4238" s="10">
        <v>41195</v>
      </c>
      <c r="D4238" t="s">
        <v>140</v>
      </c>
      <c r="E4238" t="s">
        <v>121</v>
      </c>
      <c r="F4238">
        <v>2</v>
      </c>
      <c r="G4238">
        <v>4</v>
      </c>
      <c r="H4238" t="s">
        <v>158</v>
      </c>
      <c r="I4238" t="s">
        <v>356</v>
      </c>
      <c r="J4238">
        <v>10010894696</v>
      </c>
      <c r="K4238" s="19"/>
    </row>
    <row r="4239" spans="1:11" hidden="1" x14ac:dyDescent="0.35">
      <c r="A4239" t="s">
        <v>139</v>
      </c>
      <c r="B4239">
        <v>2013</v>
      </c>
      <c r="C4239" s="10">
        <v>41195</v>
      </c>
      <c r="D4239" t="s">
        <v>140</v>
      </c>
      <c r="E4239" t="s">
        <v>121</v>
      </c>
      <c r="F4239">
        <v>2</v>
      </c>
      <c r="G4239">
        <v>5</v>
      </c>
      <c r="H4239" t="s">
        <v>420</v>
      </c>
      <c r="I4239" t="s">
        <v>421</v>
      </c>
      <c r="J4239">
        <v>10006319330</v>
      </c>
      <c r="K4239" s="19">
        <v>22.7</v>
      </c>
    </row>
    <row r="4240" spans="1:11" hidden="1" x14ac:dyDescent="0.35">
      <c r="A4240" t="s">
        <v>139</v>
      </c>
      <c r="B4240">
        <v>2013</v>
      </c>
      <c r="C4240" s="10">
        <v>41195</v>
      </c>
      <c r="D4240" t="s">
        <v>140</v>
      </c>
      <c r="E4240" t="s">
        <v>121</v>
      </c>
      <c r="F4240">
        <v>2</v>
      </c>
      <c r="G4240">
        <v>6</v>
      </c>
      <c r="H4240" t="s">
        <v>396</v>
      </c>
      <c r="I4240" t="s">
        <v>104</v>
      </c>
      <c r="J4240">
        <v>10004613241</v>
      </c>
      <c r="K4240" s="19">
        <v>25.2</v>
      </c>
    </row>
    <row r="4241" spans="1:11" hidden="1" x14ac:dyDescent="0.35">
      <c r="A4241" t="s">
        <v>426</v>
      </c>
      <c r="B4241">
        <v>2012</v>
      </c>
      <c r="C4241" s="10">
        <v>41007</v>
      </c>
      <c r="D4241" t="s">
        <v>20</v>
      </c>
      <c r="E4241" t="s">
        <v>91</v>
      </c>
      <c r="F4241">
        <v>1</v>
      </c>
      <c r="G4241">
        <v>1</v>
      </c>
      <c r="H4241" t="s">
        <v>193</v>
      </c>
      <c r="I4241" t="s">
        <v>31</v>
      </c>
      <c r="J4241">
        <v>10005727327</v>
      </c>
      <c r="K4241" s="19">
        <v>26.2</v>
      </c>
    </row>
    <row r="4242" spans="1:11" hidden="1" x14ac:dyDescent="0.35">
      <c r="A4242" t="s">
        <v>426</v>
      </c>
      <c r="B4242">
        <v>2012</v>
      </c>
      <c r="C4242" s="10">
        <v>41007</v>
      </c>
      <c r="D4242" t="s">
        <v>20</v>
      </c>
      <c r="E4242" t="s">
        <v>91</v>
      </c>
      <c r="F4242">
        <v>1</v>
      </c>
      <c r="G4242">
        <v>2</v>
      </c>
      <c r="H4242" t="s">
        <v>372</v>
      </c>
      <c r="I4242" t="s">
        <v>373</v>
      </c>
      <c r="J4242">
        <v>10055651813</v>
      </c>
      <c r="K4242" s="19"/>
    </row>
    <row r="4243" spans="1:11" hidden="1" x14ac:dyDescent="0.35">
      <c r="A4243" t="s">
        <v>426</v>
      </c>
      <c r="B4243">
        <v>2012</v>
      </c>
      <c r="C4243" s="10">
        <v>41007</v>
      </c>
      <c r="D4243" t="s">
        <v>20</v>
      </c>
      <c r="E4243" t="s">
        <v>91</v>
      </c>
      <c r="F4243">
        <v>1</v>
      </c>
      <c r="G4243">
        <v>3</v>
      </c>
      <c r="H4243" t="s">
        <v>427</v>
      </c>
      <c r="I4243" t="s">
        <v>423</v>
      </c>
      <c r="J4243">
        <v>10006737945</v>
      </c>
      <c r="K4243" s="19">
        <v>23.7</v>
      </c>
    </row>
    <row r="4244" spans="1:11" hidden="1" x14ac:dyDescent="0.35">
      <c r="A4244" t="s">
        <v>426</v>
      </c>
      <c r="B4244">
        <v>2012</v>
      </c>
      <c r="C4244" s="10">
        <v>41007</v>
      </c>
      <c r="D4244" t="s">
        <v>20</v>
      </c>
      <c r="E4244" t="s">
        <v>91</v>
      </c>
      <c r="F4244">
        <v>1</v>
      </c>
      <c r="G4244">
        <v>4</v>
      </c>
      <c r="H4244" t="s">
        <v>203</v>
      </c>
      <c r="I4244" t="s">
        <v>198</v>
      </c>
      <c r="J4244">
        <v>10051694112</v>
      </c>
      <c r="K4244" s="19">
        <v>25.3</v>
      </c>
    </row>
    <row r="4245" spans="1:11" hidden="1" x14ac:dyDescent="0.35">
      <c r="A4245" t="s">
        <v>426</v>
      </c>
      <c r="B4245">
        <v>2012</v>
      </c>
      <c r="C4245" s="10">
        <v>41007</v>
      </c>
      <c r="D4245" t="s">
        <v>20</v>
      </c>
      <c r="E4245" t="s">
        <v>91</v>
      </c>
      <c r="F4245">
        <v>1</v>
      </c>
      <c r="G4245">
        <v>5</v>
      </c>
      <c r="H4245" t="s">
        <v>428</v>
      </c>
      <c r="I4245" t="s">
        <v>198</v>
      </c>
      <c r="J4245">
        <v>10002558558</v>
      </c>
      <c r="K4245" s="19">
        <v>29.2</v>
      </c>
    </row>
    <row r="4246" spans="1:11" hidden="1" x14ac:dyDescent="0.35">
      <c r="A4246" t="s">
        <v>426</v>
      </c>
      <c r="B4246">
        <v>2012</v>
      </c>
      <c r="C4246" s="10">
        <v>41007</v>
      </c>
      <c r="D4246" t="s">
        <v>20</v>
      </c>
      <c r="E4246" t="s">
        <v>91</v>
      </c>
      <c r="F4246">
        <v>2</v>
      </c>
      <c r="G4246">
        <v>1</v>
      </c>
      <c r="H4246" t="s">
        <v>429</v>
      </c>
      <c r="I4246" t="s">
        <v>353</v>
      </c>
      <c r="J4246">
        <v>10001564310</v>
      </c>
      <c r="K4246" s="19">
        <v>36</v>
      </c>
    </row>
    <row r="4247" spans="1:11" hidden="1" x14ac:dyDescent="0.35">
      <c r="A4247" t="s">
        <v>426</v>
      </c>
      <c r="B4247">
        <v>2012</v>
      </c>
      <c r="C4247" s="10">
        <v>41007</v>
      </c>
      <c r="D4247" t="s">
        <v>20</v>
      </c>
      <c r="E4247" t="s">
        <v>91</v>
      </c>
      <c r="F4247">
        <v>2</v>
      </c>
      <c r="G4247">
        <v>2</v>
      </c>
      <c r="H4247" t="s">
        <v>153</v>
      </c>
      <c r="I4247" t="s">
        <v>154</v>
      </c>
      <c r="J4247">
        <v>10004717719</v>
      </c>
      <c r="K4247" s="19">
        <v>23.3</v>
      </c>
    </row>
    <row r="4248" spans="1:11" hidden="1" x14ac:dyDescent="0.35">
      <c r="A4248" t="s">
        <v>426</v>
      </c>
      <c r="B4248">
        <v>2012</v>
      </c>
      <c r="C4248" s="10">
        <v>41007</v>
      </c>
      <c r="D4248" t="s">
        <v>20</v>
      </c>
      <c r="E4248" t="s">
        <v>91</v>
      </c>
      <c r="F4248">
        <v>2</v>
      </c>
      <c r="G4248">
        <v>3</v>
      </c>
      <c r="H4248" t="s">
        <v>68</v>
      </c>
      <c r="I4248" t="s">
        <v>29</v>
      </c>
      <c r="J4248">
        <v>10006379247</v>
      </c>
      <c r="K4248" s="19">
        <v>22</v>
      </c>
    </row>
    <row r="4249" spans="1:11" hidden="1" x14ac:dyDescent="0.35">
      <c r="A4249" t="s">
        <v>426</v>
      </c>
      <c r="B4249">
        <v>2012</v>
      </c>
      <c r="C4249" s="10">
        <v>41007</v>
      </c>
      <c r="D4249" t="s">
        <v>20</v>
      </c>
      <c r="E4249" t="s">
        <v>91</v>
      </c>
      <c r="F4249">
        <v>2</v>
      </c>
      <c r="G4249">
        <v>4</v>
      </c>
      <c r="H4249" t="s">
        <v>234</v>
      </c>
      <c r="I4249" t="s">
        <v>25</v>
      </c>
      <c r="J4249">
        <v>10006073493</v>
      </c>
      <c r="K4249" s="19">
        <v>22.3</v>
      </c>
    </row>
    <row r="4250" spans="1:11" hidden="1" x14ac:dyDescent="0.35">
      <c r="A4250" t="s">
        <v>426</v>
      </c>
      <c r="B4250">
        <v>2012</v>
      </c>
      <c r="C4250" s="10">
        <v>41007</v>
      </c>
      <c r="D4250" t="s">
        <v>20</v>
      </c>
      <c r="E4250" t="s">
        <v>91</v>
      </c>
      <c r="F4250">
        <v>2</v>
      </c>
      <c r="G4250">
        <v>5</v>
      </c>
      <c r="H4250" t="s">
        <v>370</v>
      </c>
      <c r="I4250" t="s">
        <v>46</v>
      </c>
      <c r="J4250">
        <v>10003095795</v>
      </c>
      <c r="K4250" s="19">
        <v>27</v>
      </c>
    </row>
    <row r="4251" spans="1:11" hidden="1" x14ac:dyDescent="0.35">
      <c r="A4251" t="s">
        <v>426</v>
      </c>
      <c r="B4251">
        <v>2012</v>
      </c>
      <c r="C4251" s="10">
        <v>41007</v>
      </c>
      <c r="D4251" t="s">
        <v>20</v>
      </c>
      <c r="E4251" t="s">
        <v>91</v>
      </c>
      <c r="F4251">
        <v>3</v>
      </c>
      <c r="G4251">
        <v>1</v>
      </c>
      <c r="H4251" t="s">
        <v>374</v>
      </c>
      <c r="I4251" t="s">
        <v>375</v>
      </c>
      <c r="J4251">
        <v>10004613039</v>
      </c>
      <c r="K4251" s="19">
        <v>23.3</v>
      </c>
    </row>
    <row r="4252" spans="1:11" hidden="1" x14ac:dyDescent="0.35">
      <c r="A4252" t="s">
        <v>426</v>
      </c>
      <c r="B4252">
        <v>2012</v>
      </c>
      <c r="C4252" s="10">
        <v>41007</v>
      </c>
      <c r="D4252" t="s">
        <v>20</v>
      </c>
      <c r="E4252" t="s">
        <v>91</v>
      </c>
      <c r="F4252">
        <v>3</v>
      </c>
      <c r="G4252">
        <v>2</v>
      </c>
      <c r="H4252" t="s">
        <v>336</v>
      </c>
      <c r="I4252" t="s">
        <v>337</v>
      </c>
      <c r="J4252">
        <v>10005506954</v>
      </c>
      <c r="K4252" s="19">
        <v>23.3</v>
      </c>
    </row>
    <row r="4253" spans="1:11" hidden="1" x14ac:dyDescent="0.35">
      <c r="A4253" t="s">
        <v>426</v>
      </c>
      <c r="B4253">
        <v>2012</v>
      </c>
      <c r="C4253" s="10">
        <v>41007</v>
      </c>
      <c r="D4253" t="s">
        <v>20</v>
      </c>
      <c r="E4253" t="s">
        <v>91</v>
      </c>
      <c r="F4253">
        <v>3</v>
      </c>
      <c r="G4253">
        <v>3</v>
      </c>
      <c r="H4253" t="s">
        <v>430</v>
      </c>
      <c r="I4253" t="s">
        <v>359</v>
      </c>
      <c r="J4253">
        <v>10000959674</v>
      </c>
      <c r="K4253" s="19">
        <v>30.8</v>
      </c>
    </row>
    <row r="4254" spans="1:11" hidden="1" x14ac:dyDescent="0.35">
      <c r="A4254" t="s">
        <v>426</v>
      </c>
      <c r="B4254">
        <v>2012</v>
      </c>
      <c r="C4254" s="10">
        <v>41007</v>
      </c>
      <c r="D4254" t="s">
        <v>20</v>
      </c>
      <c r="E4254" t="s">
        <v>91</v>
      </c>
      <c r="F4254">
        <v>3</v>
      </c>
      <c r="G4254">
        <v>4</v>
      </c>
      <c r="H4254" t="s">
        <v>194</v>
      </c>
      <c r="I4254" t="s">
        <v>29</v>
      </c>
      <c r="J4254">
        <v>10004601723</v>
      </c>
      <c r="K4254" s="19">
        <v>24.8</v>
      </c>
    </row>
    <row r="4255" spans="1:11" hidden="1" x14ac:dyDescent="0.35">
      <c r="A4255" t="s">
        <v>426</v>
      </c>
      <c r="B4255">
        <v>2012</v>
      </c>
      <c r="C4255" s="10">
        <v>41007</v>
      </c>
      <c r="D4255" t="s">
        <v>20</v>
      </c>
      <c r="E4255" t="s">
        <v>91</v>
      </c>
      <c r="F4255">
        <v>3</v>
      </c>
      <c r="G4255">
        <v>5</v>
      </c>
      <c r="H4255" t="s">
        <v>431</v>
      </c>
      <c r="I4255" t="s">
        <v>348</v>
      </c>
      <c r="J4255">
        <v>10004723476</v>
      </c>
      <c r="K4255" s="19">
        <v>23.6</v>
      </c>
    </row>
    <row r="4256" spans="1:11" hidden="1" x14ac:dyDescent="0.35">
      <c r="A4256" t="s">
        <v>426</v>
      </c>
      <c r="B4256">
        <v>2012</v>
      </c>
      <c r="C4256" s="10">
        <v>41007</v>
      </c>
      <c r="D4256" t="s">
        <v>20</v>
      </c>
      <c r="E4256" t="s">
        <v>91</v>
      </c>
      <c r="F4256">
        <v>4</v>
      </c>
      <c r="G4256">
        <v>1</v>
      </c>
      <c r="H4256" t="s">
        <v>196</v>
      </c>
      <c r="I4256" t="s">
        <v>52</v>
      </c>
      <c r="J4256">
        <v>10004868370</v>
      </c>
      <c r="K4256" s="19">
        <v>24.3</v>
      </c>
    </row>
    <row r="4257" spans="1:11" hidden="1" x14ac:dyDescent="0.35">
      <c r="A4257" t="s">
        <v>426</v>
      </c>
      <c r="B4257">
        <v>2012</v>
      </c>
      <c r="C4257" s="10">
        <v>41007</v>
      </c>
      <c r="D4257" t="s">
        <v>20</v>
      </c>
      <c r="E4257" t="s">
        <v>91</v>
      </c>
      <c r="F4257">
        <v>4</v>
      </c>
      <c r="G4257">
        <v>2</v>
      </c>
      <c r="H4257" t="s">
        <v>352</v>
      </c>
      <c r="I4257" t="s">
        <v>353</v>
      </c>
      <c r="J4257">
        <v>10003292122</v>
      </c>
      <c r="K4257" s="19">
        <v>25.9</v>
      </c>
    </row>
    <row r="4258" spans="1:11" hidden="1" x14ac:dyDescent="0.35">
      <c r="A4258" t="s">
        <v>426</v>
      </c>
      <c r="B4258">
        <v>2012</v>
      </c>
      <c r="C4258" s="10">
        <v>41007</v>
      </c>
      <c r="D4258" t="s">
        <v>20</v>
      </c>
      <c r="E4258" t="s">
        <v>91</v>
      </c>
      <c r="F4258">
        <v>4</v>
      </c>
      <c r="G4258">
        <v>3</v>
      </c>
      <c r="H4258" t="s">
        <v>138</v>
      </c>
      <c r="I4258" t="s">
        <v>432</v>
      </c>
      <c r="J4258">
        <v>10007501821</v>
      </c>
      <c r="K4258" s="19">
        <v>18.3</v>
      </c>
    </row>
    <row r="4259" spans="1:11" hidden="1" x14ac:dyDescent="0.35">
      <c r="A4259" t="s">
        <v>426</v>
      </c>
      <c r="B4259">
        <v>2012</v>
      </c>
      <c r="C4259" s="10">
        <v>41007</v>
      </c>
      <c r="D4259" t="s">
        <v>20</v>
      </c>
      <c r="E4259" t="s">
        <v>91</v>
      </c>
      <c r="F4259">
        <v>4</v>
      </c>
      <c r="G4259">
        <v>4</v>
      </c>
      <c r="H4259" t="s">
        <v>174</v>
      </c>
      <c r="I4259" t="s">
        <v>37</v>
      </c>
      <c r="J4259">
        <v>10006552534</v>
      </c>
      <c r="K4259" s="19">
        <v>21.9</v>
      </c>
    </row>
    <row r="4260" spans="1:11" hidden="1" x14ac:dyDescent="0.35">
      <c r="A4260" t="s">
        <v>426</v>
      </c>
      <c r="B4260">
        <v>2012</v>
      </c>
      <c r="C4260" s="10">
        <v>41007</v>
      </c>
      <c r="D4260" t="s">
        <v>20</v>
      </c>
      <c r="E4260" t="s">
        <v>91</v>
      </c>
      <c r="F4260">
        <v>4</v>
      </c>
      <c r="G4260">
        <v>5</v>
      </c>
      <c r="H4260" t="s">
        <v>314</v>
      </c>
      <c r="I4260" t="s">
        <v>44</v>
      </c>
      <c r="J4260">
        <v>10006904360</v>
      </c>
      <c r="K4260" s="19">
        <v>20.7</v>
      </c>
    </row>
    <row r="4261" spans="1:11" hidden="1" x14ac:dyDescent="0.35">
      <c r="A4261" t="s">
        <v>426</v>
      </c>
      <c r="B4261">
        <v>2012</v>
      </c>
      <c r="C4261" s="10">
        <v>41007</v>
      </c>
      <c r="D4261" t="s">
        <v>20</v>
      </c>
      <c r="E4261" t="s">
        <v>91</v>
      </c>
      <c r="F4261">
        <v>4</v>
      </c>
      <c r="G4261">
        <v>6</v>
      </c>
      <c r="H4261" t="s">
        <v>106</v>
      </c>
      <c r="I4261" t="s">
        <v>102</v>
      </c>
      <c r="J4261">
        <v>10006894559</v>
      </c>
      <c r="K4261" s="19">
        <v>19.600000000000001</v>
      </c>
    </row>
    <row r="4262" spans="1:11" hidden="1" x14ac:dyDescent="0.35">
      <c r="A4262" t="s">
        <v>426</v>
      </c>
      <c r="B4262">
        <v>2012</v>
      </c>
      <c r="C4262" s="10">
        <v>41007</v>
      </c>
      <c r="D4262" t="s">
        <v>20</v>
      </c>
      <c r="E4262" t="s">
        <v>91</v>
      </c>
      <c r="F4262">
        <v>5</v>
      </c>
      <c r="G4262">
        <v>1</v>
      </c>
      <c r="H4262" t="s">
        <v>287</v>
      </c>
      <c r="I4262" t="s">
        <v>31</v>
      </c>
      <c r="J4262">
        <v>10003349716</v>
      </c>
      <c r="K4262" s="19">
        <v>26.9</v>
      </c>
    </row>
    <row r="4263" spans="1:11" hidden="1" x14ac:dyDescent="0.35">
      <c r="A4263" t="s">
        <v>426</v>
      </c>
      <c r="B4263">
        <v>2012</v>
      </c>
      <c r="C4263" s="10">
        <v>41007</v>
      </c>
      <c r="D4263" t="s">
        <v>20</v>
      </c>
      <c r="E4263" t="s">
        <v>91</v>
      </c>
      <c r="F4263">
        <v>5</v>
      </c>
      <c r="G4263">
        <v>2</v>
      </c>
      <c r="H4263" t="s">
        <v>192</v>
      </c>
      <c r="I4263" t="s">
        <v>113</v>
      </c>
      <c r="J4263">
        <v>10004599194</v>
      </c>
      <c r="K4263" s="19">
        <v>24</v>
      </c>
    </row>
    <row r="4264" spans="1:11" hidden="1" x14ac:dyDescent="0.35">
      <c r="A4264" t="s">
        <v>426</v>
      </c>
      <c r="B4264">
        <v>2012</v>
      </c>
      <c r="C4264" s="10">
        <v>41007</v>
      </c>
      <c r="D4264" t="s">
        <v>20</v>
      </c>
      <c r="E4264" t="s">
        <v>91</v>
      </c>
      <c r="F4264">
        <v>5</v>
      </c>
      <c r="G4264">
        <v>3</v>
      </c>
      <c r="H4264" t="s">
        <v>340</v>
      </c>
      <c r="I4264" t="s">
        <v>142</v>
      </c>
      <c r="J4264">
        <v>10004633247</v>
      </c>
      <c r="K4264" s="19">
        <v>24.1</v>
      </c>
    </row>
    <row r="4265" spans="1:11" hidden="1" x14ac:dyDescent="0.35">
      <c r="A4265" t="s">
        <v>426</v>
      </c>
      <c r="B4265">
        <v>2012</v>
      </c>
      <c r="C4265" s="10">
        <v>41007</v>
      </c>
      <c r="D4265" t="s">
        <v>20</v>
      </c>
      <c r="E4265" t="s">
        <v>91</v>
      </c>
      <c r="F4265">
        <v>5</v>
      </c>
      <c r="G4265">
        <v>4</v>
      </c>
      <c r="H4265" t="s">
        <v>433</v>
      </c>
      <c r="I4265" t="s">
        <v>434</v>
      </c>
      <c r="J4265">
        <v>10002269073</v>
      </c>
      <c r="K4265" s="19">
        <v>31.9</v>
      </c>
    </row>
    <row r="4266" spans="1:11" hidden="1" x14ac:dyDescent="0.35">
      <c r="A4266" t="s">
        <v>426</v>
      </c>
      <c r="B4266">
        <v>2012</v>
      </c>
      <c r="C4266" s="10">
        <v>41007</v>
      </c>
      <c r="D4266" t="s">
        <v>20</v>
      </c>
      <c r="E4266" t="s">
        <v>91</v>
      </c>
      <c r="F4266">
        <v>5</v>
      </c>
      <c r="G4266">
        <v>5</v>
      </c>
      <c r="H4266" t="s">
        <v>220</v>
      </c>
      <c r="I4266" t="s">
        <v>35</v>
      </c>
      <c r="J4266">
        <v>10005782695</v>
      </c>
      <c r="K4266" s="19">
        <v>22.7</v>
      </c>
    </row>
    <row r="4267" spans="1:11" hidden="1" x14ac:dyDescent="0.35">
      <c r="A4267" t="s">
        <v>426</v>
      </c>
      <c r="B4267">
        <v>2012</v>
      </c>
      <c r="C4267" s="10">
        <v>41007</v>
      </c>
      <c r="D4267" t="s">
        <v>20</v>
      </c>
      <c r="E4267" t="s">
        <v>91</v>
      </c>
      <c r="F4267">
        <v>5</v>
      </c>
      <c r="G4267">
        <v>6</v>
      </c>
      <c r="H4267" t="s">
        <v>289</v>
      </c>
      <c r="I4267" t="s">
        <v>207</v>
      </c>
      <c r="J4267">
        <v>10002418415</v>
      </c>
      <c r="K4267" s="19">
        <v>29.7</v>
      </c>
    </row>
    <row r="4268" spans="1:11" hidden="1" x14ac:dyDescent="0.35">
      <c r="A4268" t="s">
        <v>426</v>
      </c>
      <c r="B4268">
        <v>2012</v>
      </c>
      <c r="C4268" s="10">
        <v>41007</v>
      </c>
      <c r="D4268" t="s">
        <v>20</v>
      </c>
      <c r="E4268" t="s">
        <v>91</v>
      </c>
      <c r="F4268">
        <v>6</v>
      </c>
      <c r="G4268">
        <v>1</v>
      </c>
      <c r="H4268" t="s">
        <v>391</v>
      </c>
      <c r="I4268" t="s">
        <v>269</v>
      </c>
      <c r="J4268">
        <v>10004596871</v>
      </c>
      <c r="K4268" s="19">
        <v>24.1</v>
      </c>
    </row>
    <row r="4269" spans="1:11" hidden="1" x14ac:dyDescent="0.35">
      <c r="A4269" t="s">
        <v>426</v>
      </c>
      <c r="B4269">
        <v>2012</v>
      </c>
      <c r="C4269" s="10">
        <v>41007</v>
      </c>
      <c r="D4269" t="s">
        <v>20</v>
      </c>
      <c r="E4269" t="s">
        <v>91</v>
      </c>
      <c r="F4269">
        <v>6</v>
      </c>
      <c r="G4269">
        <v>2</v>
      </c>
      <c r="H4269" t="s">
        <v>294</v>
      </c>
      <c r="I4269" t="s">
        <v>27</v>
      </c>
      <c r="J4269">
        <v>10003011125</v>
      </c>
      <c r="K4269" s="19">
        <v>27.5</v>
      </c>
    </row>
    <row r="4270" spans="1:11" hidden="1" x14ac:dyDescent="0.35">
      <c r="A4270" t="s">
        <v>426</v>
      </c>
      <c r="B4270">
        <v>2012</v>
      </c>
      <c r="C4270" s="10">
        <v>41007</v>
      </c>
      <c r="D4270" t="s">
        <v>20</v>
      </c>
      <c r="E4270" t="s">
        <v>91</v>
      </c>
      <c r="F4270">
        <v>6</v>
      </c>
      <c r="G4270">
        <v>3</v>
      </c>
      <c r="H4270" t="s">
        <v>378</v>
      </c>
      <c r="I4270" t="s">
        <v>337</v>
      </c>
      <c r="J4270">
        <v>10006382984</v>
      </c>
      <c r="K4270" s="19"/>
    </row>
    <row r="4271" spans="1:11" hidden="1" x14ac:dyDescent="0.35">
      <c r="A4271" t="s">
        <v>426</v>
      </c>
      <c r="B4271">
        <v>2012</v>
      </c>
      <c r="C4271" s="10">
        <v>41007</v>
      </c>
      <c r="D4271" t="s">
        <v>20</v>
      </c>
      <c r="E4271" t="s">
        <v>91</v>
      </c>
      <c r="F4271">
        <v>6</v>
      </c>
      <c r="G4271">
        <v>4</v>
      </c>
      <c r="H4271" t="s">
        <v>435</v>
      </c>
      <c r="I4271" t="s">
        <v>436</v>
      </c>
      <c r="J4271">
        <v>10002829653</v>
      </c>
      <c r="K4271" s="19">
        <v>29.3</v>
      </c>
    </row>
    <row r="4272" spans="1:11" hidden="1" x14ac:dyDescent="0.35">
      <c r="A4272" t="s">
        <v>426</v>
      </c>
      <c r="B4272">
        <v>2012</v>
      </c>
      <c r="C4272" s="10">
        <v>41007</v>
      </c>
      <c r="D4272" t="s">
        <v>20</v>
      </c>
      <c r="E4272" t="s">
        <v>91</v>
      </c>
      <c r="F4272">
        <v>6</v>
      </c>
      <c r="G4272">
        <v>5</v>
      </c>
      <c r="H4272" t="s">
        <v>437</v>
      </c>
      <c r="I4272" t="s">
        <v>52</v>
      </c>
      <c r="J4272">
        <v>10004868269</v>
      </c>
      <c r="K4272" s="19">
        <v>24.7</v>
      </c>
    </row>
    <row r="4273" spans="1:11" hidden="1" x14ac:dyDescent="0.35">
      <c r="A4273" t="s">
        <v>426</v>
      </c>
      <c r="B4273">
        <v>2012</v>
      </c>
      <c r="C4273" s="10">
        <v>41007</v>
      </c>
      <c r="D4273" t="s">
        <v>20</v>
      </c>
      <c r="E4273" t="s">
        <v>91</v>
      </c>
      <c r="F4273">
        <v>6</v>
      </c>
      <c r="G4273">
        <v>6</v>
      </c>
      <c r="H4273" t="s">
        <v>358</v>
      </c>
      <c r="I4273" t="s">
        <v>359</v>
      </c>
      <c r="J4273">
        <v>10006900320</v>
      </c>
      <c r="K4273" s="19">
        <v>20.399999999999999</v>
      </c>
    </row>
    <row r="4274" spans="1:11" hidden="1" x14ac:dyDescent="0.35">
      <c r="A4274" t="s">
        <v>426</v>
      </c>
      <c r="B4274">
        <v>2012</v>
      </c>
      <c r="C4274" s="10">
        <v>41007</v>
      </c>
      <c r="D4274" t="s">
        <v>20</v>
      </c>
      <c r="E4274" t="s">
        <v>117</v>
      </c>
      <c r="F4274">
        <v>1</v>
      </c>
      <c r="G4274">
        <v>1</v>
      </c>
      <c r="H4274" t="s">
        <v>433</v>
      </c>
      <c r="I4274" t="s">
        <v>434</v>
      </c>
      <c r="J4274">
        <v>10002269073</v>
      </c>
      <c r="K4274" s="19">
        <v>31.9</v>
      </c>
    </row>
    <row r="4275" spans="1:11" hidden="1" x14ac:dyDescent="0.35">
      <c r="A4275" t="s">
        <v>426</v>
      </c>
      <c r="B4275">
        <v>2012</v>
      </c>
      <c r="C4275" s="10">
        <v>41007</v>
      </c>
      <c r="D4275" t="s">
        <v>20</v>
      </c>
      <c r="E4275" t="s">
        <v>117</v>
      </c>
      <c r="F4275">
        <v>1</v>
      </c>
      <c r="G4275">
        <v>2</v>
      </c>
      <c r="H4275" t="s">
        <v>314</v>
      </c>
      <c r="I4275" t="s">
        <v>44</v>
      </c>
      <c r="J4275">
        <v>10006904360</v>
      </c>
      <c r="K4275" s="19">
        <v>20.7</v>
      </c>
    </row>
    <row r="4276" spans="1:11" hidden="1" x14ac:dyDescent="0.35">
      <c r="A4276" t="s">
        <v>426</v>
      </c>
      <c r="B4276">
        <v>2012</v>
      </c>
      <c r="C4276" s="10">
        <v>41007</v>
      </c>
      <c r="D4276" t="s">
        <v>20</v>
      </c>
      <c r="E4276" t="s">
        <v>117</v>
      </c>
      <c r="F4276">
        <v>1</v>
      </c>
      <c r="G4276">
        <v>3</v>
      </c>
      <c r="H4276" t="s">
        <v>372</v>
      </c>
      <c r="I4276" t="s">
        <v>373</v>
      </c>
      <c r="J4276">
        <v>10055651813</v>
      </c>
      <c r="K4276" s="19"/>
    </row>
    <row r="4277" spans="1:11" hidden="1" x14ac:dyDescent="0.35">
      <c r="A4277" t="s">
        <v>426</v>
      </c>
      <c r="B4277">
        <v>2012</v>
      </c>
      <c r="C4277" s="10">
        <v>41007</v>
      </c>
      <c r="D4277" t="s">
        <v>20</v>
      </c>
      <c r="E4277" t="s">
        <v>117</v>
      </c>
      <c r="F4277">
        <v>1</v>
      </c>
      <c r="G4277">
        <v>4</v>
      </c>
      <c r="H4277" t="s">
        <v>378</v>
      </c>
      <c r="I4277" t="s">
        <v>337</v>
      </c>
      <c r="J4277">
        <v>10006382984</v>
      </c>
      <c r="K4277" s="19"/>
    </row>
    <row r="4278" spans="1:11" hidden="1" x14ac:dyDescent="0.35">
      <c r="A4278" t="s">
        <v>426</v>
      </c>
      <c r="B4278">
        <v>2012</v>
      </c>
      <c r="C4278" s="10">
        <v>41007</v>
      </c>
      <c r="D4278" t="s">
        <v>20</v>
      </c>
      <c r="E4278" t="s">
        <v>117</v>
      </c>
      <c r="F4278">
        <v>2</v>
      </c>
      <c r="G4278">
        <v>1</v>
      </c>
      <c r="H4278" t="s">
        <v>153</v>
      </c>
      <c r="I4278" t="s">
        <v>154</v>
      </c>
      <c r="J4278">
        <v>10004717719</v>
      </c>
      <c r="K4278" s="19">
        <v>23.3</v>
      </c>
    </row>
    <row r="4279" spans="1:11" hidden="1" x14ac:dyDescent="0.35">
      <c r="A4279" t="s">
        <v>426</v>
      </c>
      <c r="B4279">
        <v>2012</v>
      </c>
      <c r="C4279" s="10">
        <v>41007</v>
      </c>
      <c r="D4279" t="s">
        <v>20</v>
      </c>
      <c r="E4279" t="s">
        <v>117</v>
      </c>
      <c r="F4279">
        <v>2</v>
      </c>
      <c r="G4279">
        <v>2</v>
      </c>
      <c r="H4279" t="s">
        <v>340</v>
      </c>
      <c r="I4279" t="s">
        <v>142</v>
      </c>
      <c r="J4279">
        <v>10004633247</v>
      </c>
      <c r="K4279" s="19">
        <v>24.1</v>
      </c>
    </row>
    <row r="4280" spans="1:11" hidden="1" x14ac:dyDescent="0.35">
      <c r="A4280" t="s">
        <v>426</v>
      </c>
      <c r="B4280">
        <v>2012</v>
      </c>
      <c r="C4280" s="10">
        <v>41007</v>
      </c>
      <c r="D4280" t="s">
        <v>20</v>
      </c>
      <c r="E4280" t="s">
        <v>117</v>
      </c>
      <c r="F4280">
        <v>2</v>
      </c>
      <c r="G4280">
        <v>3</v>
      </c>
      <c r="H4280" t="s">
        <v>431</v>
      </c>
      <c r="I4280" t="s">
        <v>348</v>
      </c>
      <c r="J4280">
        <v>10004723476</v>
      </c>
      <c r="K4280" s="19">
        <v>23.6</v>
      </c>
    </row>
    <row r="4281" spans="1:11" hidden="1" x14ac:dyDescent="0.35">
      <c r="A4281" s="3" t="s">
        <v>426</v>
      </c>
      <c r="B4281" s="3">
        <v>2012</v>
      </c>
      <c r="C4281" s="99">
        <v>41007</v>
      </c>
      <c r="D4281" s="3" t="s">
        <v>20</v>
      </c>
      <c r="E4281" t="s">
        <v>117</v>
      </c>
      <c r="F4281">
        <v>2</v>
      </c>
      <c r="G4281">
        <v>4</v>
      </c>
      <c r="H4281" t="s">
        <v>174</v>
      </c>
      <c r="I4281" t="s">
        <v>37</v>
      </c>
      <c r="J4281">
        <v>10006552534</v>
      </c>
      <c r="K4281" s="19">
        <v>21.9</v>
      </c>
    </row>
    <row r="4282" spans="1:11" hidden="1" x14ac:dyDescent="0.35">
      <c r="A4282" s="3" t="s">
        <v>426</v>
      </c>
      <c r="B4282" s="3">
        <v>2012</v>
      </c>
      <c r="C4282" s="99">
        <v>41007</v>
      </c>
      <c r="D4282" s="3" t="s">
        <v>20</v>
      </c>
      <c r="E4282" t="s">
        <v>117</v>
      </c>
      <c r="F4282">
        <v>3</v>
      </c>
      <c r="G4282">
        <v>1</v>
      </c>
      <c r="H4282" t="s">
        <v>336</v>
      </c>
      <c r="I4282" t="s">
        <v>337</v>
      </c>
      <c r="J4282">
        <v>10005506954</v>
      </c>
      <c r="K4282" s="19">
        <v>23.3</v>
      </c>
    </row>
    <row r="4283" spans="1:11" hidden="1" x14ac:dyDescent="0.35">
      <c r="A4283" s="3" t="s">
        <v>426</v>
      </c>
      <c r="B4283" s="3">
        <v>2012</v>
      </c>
      <c r="C4283" s="99">
        <v>41007</v>
      </c>
      <c r="D4283" s="3" t="s">
        <v>20</v>
      </c>
      <c r="E4283" t="s">
        <v>117</v>
      </c>
      <c r="F4283">
        <v>3</v>
      </c>
      <c r="G4283">
        <v>2</v>
      </c>
      <c r="H4283" t="s">
        <v>435</v>
      </c>
      <c r="I4283" t="s">
        <v>436</v>
      </c>
      <c r="J4283">
        <v>10002829653</v>
      </c>
      <c r="K4283" s="19">
        <v>29.3</v>
      </c>
    </row>
    <row r="4284" spans="1:11" hidden="1" x14ac:dyDescent="0.35">
      <c r="A4284" s="3" t="s">
        <v>426</v>
      </c>
      <c r="B4284" s="3">
        <v>2012</v>
      </c>
      <c r="C4284" s="99">
        <v>41007</v>
      </c>
      <c r="D4284" s="3" t="s">
        <v>20</v>
      </c>
      <c r="E4284" t="s">
        <v>117</v>
      </c>
      <c r="F4284">
        <v>3</v>
      </c>
      <c r="G4284">
        <v>3</v>
      </c>
      <c r="H4284" t="s">
        <v>370</v>
      </c>
      <c r="I4284" t="s">
        <v>46</v>
      </c>
      <c r="J4284">
        <v>10003095795</v>
      </c>
      <c r="K4284" s="19">
        <v>27</v>
      </c>
    </row>
    <row r="4285" spans="1:11" hidden="1" x14ac:dyDescent="0.35">
      <c r="A4285" s="3" t="s">
        <v>426</v>
      </c>
      <c r="B4285" s="3">
        <v>2012</v>
      </c>
      <c r="C4285" s="99">
        <v>41007</v>
      </c>
      <c r="D4285" s="3" t="s">
        <v>20</v>
      </c>
      <c r="E4285" t="s">
        <v>117</v>
      </c>
      <c r="F4285">
        <v>3</v>
      </c>
      <c r="G4285">
        <v>4</v>
      </c>
      <c r="H4285" t="s">
        <v>138</v>
      </c>
      <c r="I4285" t="s">
        <v>432</v>
      </c>
      <c r="J4285">
        <v>10007501821</v>
      </c>
      <c r="K4285" s="19">
        <v>18.3</v>
      </c>
    </row>
    <row r="4286" spans="1:11" hidden="1" x14ac:dyDescent="0.35">
      <c r="A4286" s="3" t="s">
        <v>426</v>
      </c>
      <c r="B4286" s="3">
        <v>2012</v>
      </c>
      <c r="C4286" s="99">
        <v>41007</v>
      </c>
      <c r="D4286" s="3" t="s">
        <v>20</v>
      </c>
      <c r="E4286" t="s">
        <v>117</v>
      </c>
      <c r="F4286">
        <v>4</v>
      </c>
      <c r="G4286">
        <v>1</v>
      </c>
      <c r="H4286" t="s">
        <v>352</v>
      </c>
      <c r="I4286" t="s">
        <v>353</v>
      </c>
      <c r="J4286">
        <v>10003292122</v>
      </c>
      <c r="K4286" s="19">
        <v>25.9</v>
      </c>
    </row>
    <row r="4287" spans="1:11" hidden="1" x14ac:dyDescent="0.35">
      <c r="A4287" s="3" t="s">
        <v>426</v>
      </c>
      <c r="B4287" s="3">
        <v>2012</v>
      </c>
      <c r="C4287" s="99">
        <v>41007</v>
      </c>
      <c r="D4287" s="3" t="s">
        <v>20</v>
      </c>
      <c r="E4287" t="s">
        <v>117</v>
      </c>
      <c r="F4287">
        <v>4</v>
      </c>
      <c r="G4287">
        <v>2</v>
      </c>
      <c r="H4287" t="s">
        <v>234</v>
      </c>
      <c r="I4287" t="s">
        <v>25</v>
      </c>
      <c r="J4287">
        <v>10006073493</v>
      </c>
      <c r="K4287" s="19">
        <v>22.3</v>
      </c>
    </row>
    <row r="4288" spans="1:11" hidden="1" x14ac:dyDescent="0.35">
      <c r="A4288" s="3" t="s">
        <v>426</v>
      </c>
      <c r="B4288" s="3">
        <v>2012</v>
      </c>
      <c r="C4288" s="99">
        <v>41007</v>
      </c>
      <c r="D4288" s="3" t="s">
        <v>20</v>
      </c>
      <c r="E4288" t="s">
        <v>117</v>
      </c>
      <c r="F4288">
        <v>4</v>
      </c>
      <c r="G4288">
        <v>3</v>
      </c>
      <c r="H4288" t="s">
        <v>430</v>
      </c>
      <c r="I4288" t="s">
        <v>359</v>
      </c>
      <c r="J4288">
        <v>10000959674</v>
      </c>
      <c r="K4288" s="19">
        <v>30.8</v>
      </c>
    </row>
    <row r="4289" spans="1:11" hidden="1" x14ac:dyDescent="0.35">
      <c r="A4289" s="3" t="s">
        <v>426</v>
      </c>
      <c r="B4289" s="3">
        <v>2012</v>
      </c>
      <c r="C4289" s="99">
        <v>41007</v>
      </c>
      <c r="D4289" s="3" t="s">
        <v>20</v>
      </c>
      <c r="E4289" t="s">
        <v>117</v>
      </c>
      <c r="F4289">
        <v>4</v>
      </c>
      <c r="G4289">
        <v>4</v>
      </c>
      <c r="H4289" t="s">
        <v>289</v>
      </c>
      <c r="I4289" t="s">
        <v>207</v>
      </c>
      <c r="J4289">
        <v>10002418415</v>
      </c>
      <c r="K4289" s="19">
        <v>29.7</v>
      </c>
    </row>
    <row r="4290" spans="1:11" hidden="1" x14ac:dyDescent="0.35">
      <c r="A4290" s="3" t="s">
        <v>426</v>
      </c>
      <c r="B4290" s="3">
        <v>2012</v>
      </c>
      <c r="C4290" s="99">
        <v>41007</v>
      </c>
      <c r="D4290" s="3" t="s">
        <v>20</v>
      </c>
      <c r="E4290" t="s">
        <v>117</v>
      </c>
      <c r="F4290">
        <v>4</v>
      </c>
      <c r="G4290">
        <v>5</v>
      </c>
      <c r="H4290" t="s">
        <v>428</v>
      </c>
      <c r="I4290" t="s">
        <v>198</v>
      </c>
      <c r="J4290">
        <v>10002558558</v>
      </c>
      <c r="K4290" s="19">
        <v>29.2</v>
      </c>
    </row>
    <row r="4291" spans="1:11" hidden="1" x14ac:dyDescent="0.35">
      <c r="A4291" s="3" t="s">
        <v>426</v>
      </c>
      <c r="B4291" s="3">
        <v>2012</v>
      </c>
      <c r="C4291" s="99">
        <v>41007</v>
      </c>
      <c r="D4291" s="3" t="s">
        <v>20</v>
      </c>
      <c r="E4291" t="s">
        <v>117</v>
      </c>
      <c r="F4291">
        <v>5</v>
      </c>
      <c r="G4291">
        <v>1</v>
      </c>
      <c r="H4291" t="s">
        <v>192</v>
      </c>
      <c r="I4291" t="s">
        <v>113</v>
      </c>
      <c r="J4291">
        <v>10004599194</v>
      </c>
      <c r="K4291" s="19">
        <v>24</v>
      </c>
    </row>
    <row r="4292" spans="1:11" hidden="1" x14ac:dyDescent="0.35">
      <c r="A4292" s="3" t="s">
        <v>426</v>
      </c>
      <c r="B4292" s="3">
        <v>2012</v>
      </c>
      <c r="C4292" s="99">
        <v>41007</v>
      </c>
      <c r="D4292" s="3" t="s">
        <v>20</v>
      </c>
      <c r="E4292" t="s">
        <v>117</v>
      </c>
      <c r="F4292">
        <v>5</v>
      </c>
      <c r="G4292">
        <v>2</v>
      </c>
      <c r="H4292" t="s">
        <v>106</v>
      </c>
      <c r="I4292" t="s">
        <v>102</v>
      </c>
      <c r="J4292">
        <v>10006894559</v>
      </c>
      <c r="K4292" s="19">
        <v>19.600000000000001</v>
      </c>
    </row>
    <row r="4293" spans="1:11" hidden="1" x14ac:dyDescent="0.35">
      <c r="A4293" s="3" t="s">
        <v>426</v>
      </c>
      <c r="B4293" s="3">
        <v>2012</v>
      </c>
      <c r="C4293" s="99">
        <v>41007</v>
      </c>
      <c r="D4293" s="3" t="s">
        <v>20</v>
      </c>
      <c r="E4293" t="s">
        <v>117</v>
      </c>
      <c r="F4293">
        <v>5</v>
      </c>
      <c r="G4293">
        <v>3</v>
      </c>
      <c r="H4293" t="s">
        <v>203</v>
      </c>
      <c r="I4293" t="s">
        <v>198</v>
      </c>
      <c r="J4293">
        <v>10051694112</v>
      </c>
      <c r="K4293" s="19">
        <v>25.3</v>
      </c>
    </row>
    <row r="4294" spans="1:11" hidden="1" x14ac:dyDescent="0.35">
      <c r="A4294" s="3" t="s">
        <v>426</v>
      </c>
      <c r="B4294" s="3">
        <v>2012</v>
      </c>
      <c r="C4294" s="99">
        <v>41007</v>
      </c>
      <c r="D4294" s="3" t="s">
        <v>20</v>
      </c>
      <c r="E4294" t="s">
        <v>117</v>
      </c>
      <c r="F4294">
        <v>5</v>
      </c>
      <c r="G4294">
        <v>4</v>
      </c>
      <c r="H4294" t="s">
        <v>68</v>
      </c>
      <c r="I4294" t="s">
        <v>29</v>
      </c>
      <c r="J4294">
        <v>10006379247</v>
      </c>
      <c r="K4294" s="19">
        <v>22</v>
      </c>
    </row>
    <row r="4295" spans="1:11" hidden="1" x14ac:dyDescent="0.35">
      <c r="A4295" s="3" t="s">
        <v>426</v>
      </c>
      <c r="B4295" s="3">
        <v>2012</v>
      </c>
      <c r="C4295" s="99">
        <v>41007</v>
      </c>
      <c r="D4295" s="3" t="s">
        <v>20</v>
      </c>
      <c r="E4295" t="s">
        <v>117</v>
      </c>
      <c r="F4295">
        <v>5</v>
      </c>
      <c r="G4295">
        <v>5</v>
      </c>
      <c r="H4295" t="s">
        <v>437</v>
      </c>
      <c r="I4295" t="s">
        <v>52</v>
      </c>
      <c r="J4295">
        <v>10004868269</v>
      </c>
      <c r="K4295" s="19">
        <v>24.7</v>
      </c>
    </row>
    <row r="4296" spans="1:11" hidden="1" x14ac:dyDescent="0.35">
      <c r="A4296" s="3" t="s">
        <v>426</v>
      </c>
      <c r="B4296" s="3">
        <v>2012</v>
      </c>
      <c r="C4296" s="99">
        <v>41007</v>
      </c>
      <c r="D4296" s="3" t="s">
        <v>20</v>
      </c>
      <c r="E4296" t="s">
        <v>117</v>
      </c>
      <c r="F4296">
        <v>6</v>
      </c>
      <c r="G4296">
        <v>1</v>
      </c>
      <c r="H4296" t="s">
        <v>194</v>
      </c>
      <c r="I4296" t="s">
        <v>29</v>
      </c>
      <c r="J4296">
        <v>10004601723</v>
      </c>
      <c r="K4296" s="19">
        <v>24.8</v>
      </c>
    </row>
    <row r="4297" spans="1:11" hidden="1" x14ac:dyDescent="0.35">
      <c r="A4297" s="3" t="s">
        <v>426</v>
      </c>
      <c r="B4297" s="3">
        <v>2012</v>
      </c>
      <c r="C4297" s="99">
        <v>41007</v>
      </c>
      <c r="D4297" s="3" t="s">
        <v>20</v>
      </c>
      <c r="E4297" t="s">
        <v>117</v>
      </c>
      <c r="F4297">
        <v>6</v>
      </c>
      <c r="G4297">
        <v>2</v>
      </c>
      <c r="H4297" t="s">
        <v>220</v>
      </c>
      <c r="I4297" t="s">
        <v>35</v>
      </c>
      <c r="J4297">
        <v>10005782695</v>
      </c>
      <c r="K4297" s="19">
        <v>22.7</v>
      </c>
    </row>
    <row r="4298" spans="1:11" hidden="1" x14ac:dyDescent="0.35">
      <c r="A4298" s="3" t="s">
        <v>426</v>
      </c>
      <c r="B4298" s="3">
        <v>2012</v>
      </c>
      <c r="C4298" s="99">
        <v>41007</v>
      </c>
      <c r="D4298" s="3" t="s">
        <v>20</v>
      </c>
      <c r="E4298" t="s">
        <v>117</v>
      </c>
      <c r="F4298">
        <v>6</v>
      </c>
      <c r="G4298">
        <v>3</v>
      </c>
      <c r="H4298" t="s">
        <v>294</v>
      </c>
      <c r="I4298" t="s">
        <v>27</v>
      </c>
      <c r="J4298">
        <v>10003011125</v>
      </c>
      <c r="K4298" s="19">
        <v>27.5</v>
      </c>
    </row>
    <row r="4299" spans="1:11" hidden="1" x14ac:dyDescent="0.35">
      <c r="A4299" s="3" t="s">
        <v>426</v>
      </c>
      <c r="B4299" s="3">
        <v>2012</v>
      </c>
      <c r="C4299" s="99">
        <v>41007</v>
      </c>
      <c r="D4299" s="3" t="s">
        <v>20</v>
      </c>
      <c r="E4299" t="s">
        <v>117</v>
      </c>
      <c r="F4299">
        <v>6</v>
      </c>
      <c r="G4299">
        <v>4</v>
      </c>
      <c r="H4299" t="s">
        <v>427</v>
      </c>
      <c r="I4299" t="s">
        <v>423</v>
      </c>
      <c r="J4299">
        <v>10006737945</v>
      </c>
      <c r="K4299" s="19">
        <v>23.7</v>
      </c>
    </row>
    <row r="4300" spans="1:11" hidden="1" x14ac:dyDescent="0.35">
      <c r="A4300" s="3" t="s">
        <v>426</v>
      </c>
      <c r="B4300" s="3">
        <v>2012</v>
      </c>
      <c r="C4300" s="99">
        <v>41007</v>
      </c>
      <c r="D4300" s="3" t="s">
        <v>20</v>
      </c>
      <c r="E4300" t="s">
        <v>117</v>
      </c>
      <c r="F4300">
        <v>6</v>
      </c>
      <c r="G4300">
        <v>5</v>
      </c>
      <c r="H4300" t="s">
        <v>358</v>
      </c>
      <c r="I4300" t="s">
        <v>359</v>
      </c>
      <c r="J4300">
        <v>10006900320</v>
      </c>
      <c r="K4300" s="19">
        <v>20.399999999999999</v>
      </c>
    </row>
    <row r="4301" spans="1:11" hidden="1" x14ac:dyDescent="0.35">
      <c r="A4301" s="3" t="s">
        <v>426</v>
      </c>
      <c r="B4301" s="3">
        <v>2012</v>
      </c>
      <c r="C4301" s="99">
        <v>41007</v>
      </c>
      <c r="D4301" s="3" t="s">
        <v>20</v>
      </c>
      <c r="E4301" t="s">
        <v>119</v>
      </c>
      <c r="F4301">
        <v>1</v>
      </c>
      <c r="G4301">
        <v>1</v>
      </c>
      <c r="H4301" t="s">
        <v>194</v>
      </c>
      <c r="I4301" t="s">
        <v>29</v>
      </c>
      <c r="J4301">
        <v>10004601723</v>
      </c>
      <c r="K4301" s="19">
        <v>24.8</v>
      </c>
    </row>
    <row r="4302" spans="1:11" hidden="1" x14ac:dyDescent="0.35">
      <c r="A4302" s="3" t="s">
        <v>426</v>
      </c>
      <c r="B4302" s="3">
        <v>2012</v>
      </c>
      <c r="C4302" s="99">
        <v>41007</v>
      </c>
      <c r="D4302" s="3" t="s">
        <v>20</v>
      </c>
      <c r="E4302" t="s">
        <v>119</v>
      </c>
      <c r="F4302">
        <v>1</v>
      </c>
      <c r="G4302">
        <v>2</v>
      </c>
      <c r="H4302" t="s">
        <v>287</v>
      </c>
      <c r="I4302" t="s">
        <v>31</v>
      </c>
      <c r="J4302">
        <v>10003349716</v>
      </c>
      <c r="K4302" s="19">
        <v>26.9</v>
      </c>
    </row>
    <row r="4303" spans="1:11" hidden="1" x14ac:dyDescent="0.35">
      <c r="A4303" s="3" t="s">
        <v>426</v>
      </c>
      <c r="B4303" s="3">
        <v>2012</v>
      </c>
      <c r="C4303" s="99">
        <v>41007</v>
      </c>
      <c r="D4303" s="3" t="s">
        <v>20</v>
      </c>
      <c r="E4303" t="s">
        <v>119</v>
      </c>
      <c r="F4303">
        <v>1</v>
      </c>
      <c r="G4303">
        <v>3</v>
      </c>
      <c r="H4303" t="s">
        <v>336</v>
      </c>
      <c r="I4303" t="s">
        <v>337</v>
      </c>
      <c r="J4303">
        <v>10005506954</v>
      </c>
      <c r="K4303" s="19">
        <v>23.3</v>
      </c>
    </row>
    <row r="4304" spans="1:11" hidden="1" x14ac:dyDescent="0.35">
      <c r="A4304" s="3" t="s">
        <v>426</v>
      </c>
      <c r="B4304" s="3">
        <v>2012</v>
      </c>
      <c r="C4304" s="99">
        <v>41007</v>
      </c>
      <c r="D4304" s="3" t="s">
        <v>20</v>
      </c>
      <c r="E4304" t="s">
        <v>119</v>
      </c>
      <c r="F4304">
        <v>1</v>
      </c>
      <c r="G4304">
        <v>4</v>
      </c>
      <c r="H4304" t="s">
        <v>193</v>
      </c>
      <c r="I4304" t="s">
        <v>31</v>
      </c>
      <c r="J4304">
        <v>10005727327</v>
      </c>
      <c r="K4304" s="19">
        <v>26.2</v>
      </c>
    </row>
    <row r="4305" spans="1:11" hidden="1" x14ac:dyDescent="0.35">
      <c r="A4305" s="3" t="s">
        <v>426</v>
      </c>
      <c r="B4305" s="3">
        <v>2012</v>
      </c>
      <c r="C4305" s="99">
        <v>41007</v>
      </c>
      <c r="D4305" s="3" t="s">
        <v>20</v>
      </c>
      <c r="E4305" t="s">
        <v>119</v>
      </c>
      <c r="F4305">
        <v>1</v>
      </c>
      <c r="G4305">
        <v>5</v>
      </c>
      <c r="H4305" t="s">
        <v>196</v>
      </c>
      <c r="I4305" t="s">
        <v>52</v>
      </c>
      <c r="J4305">
        <v>10004868370</v>
      </c>
      <c r="K4305" s="19">
        <v>24.3</v>
      </c>
    </row>
    <row r="4306" spans="1:11" hidden="1" x14ac:dyDescent="0.35">
      <c r="A4306" s="3" t="s">
        <v>426</v>
      </c>
      <c r="B4306" s="3">
        <v>2012</v>
      </c>
      <c r="C4306" s="99">
        <v>41007</v>
      </c>
      <c r="D4306" s="3" t="s">
        <v>20</v>
      </c>
      <c r="E4306" t="s">
        <v>119</v>
      </c>
      <c r="F4306">
        <v>1</v>
      </c>
      <c r="G4306">
        <v>6</v>
      </c>
      <c r="H4306" t="s">
        <v>153</v>
      </c>
      <c r="I4306" t="s">
        <v>154</v>
      </c>
      <c r="J4306">
        <v>10004717719</v>
      </c>
      <c r="K4306" s="19">
        <v>23.3</v>
      </c>
    </row>
    <row r="4307" spans="1:11" hidden="1" x14ac:dyDescent="0.35">
      <c r="A4307" s="3" t="s">
        <v>426</v>
      </c>
      <c r="B4307" s="3">
        <v>2012</v>
      </c>
      <c r="C4307" s="99">
        <v>41007</v>
      </c>
      <c r="D4307" s="3" t="s">
        <v>20</v>
      </c>
      <c r="E4307" t="s">
        <v>119</v>
      </c>
      <c r="F4307">
        <v>2</v>
      </c>
      <c r="G4307">
        <v>1</v>
      </c>
      <c r="H4307" t="s">
        <v>429</v>
      </c>
      <c r="I4307" t="s">
        <v>353</v>
      </c>
      <c r="J4307">
        <v>10001564310</v>
      </c>
      <c r="K4307" s="19">
        <v>36</v>
      </c>
    </row>
    <row r="4308" spans="1:11" hidden="1" x14ac:dyDescent="0.35">
      <c r="A4308" s="3" t="s">
        <v>426</v>
      </c>
      <c r="B4308" s="3">
        <v>2012</v>
      </c>
      <c r="C4308" s="99">
        <v>41007</v>
      </c>
      <c r="D4308" s="3" t="s">
        <v>20</v>
      </c>
      <c r="E4308" t="s">
        <v>119</v>
      </c>
      <c r="F4308">
        <v>2</v>
      </c>
      <c r="G4308">
        <v>2</v>
      </c>
      <c r="H4308" t="s">
        <v>433</v>
      </c>
      <c r="I4308" t="s">
        <v>434</v>
      </c>
      <c r="J4308">
        <v>10002269073</v>
      </c>
      <c r="K4308" s="19">
        <v>31.9</v>
      </c>
    </row>
    <row r="4309" spans="1:11" hidden="1" x14ac:dyDescent="0.35">
      <c r="A4309" s="3" t="s">
        <v>426</v>
      </c>
      <c r="B4309" s="3">
        <v>2012</v>
      </c>
      <c r="C4309" s="99">
        <v>41007</v>
      </c>
      <c r="D4309" s="3" t="s">
        <v>20</v>
      </c>
      <c r="E4309" t="s">
        <v>119</v>
      </c>
      <c r="F4309">
        <v>2</v>
      </c>
      <c r="G4309">
        <v>3</v>
      </c>
      <c r="H4309" t="s">
        <v>192</v>
      </c>
      <c r="I4309" t="s">
        <v>113</v>
      </c>
      <c r="J4309">
        <v>10004599194</v>
      </c>
      <c r="K4309" s="19">
        <v>24</v>
      </c>
    </row>
    <row r="4310" spans="1:11" hidden="1" x14ac:dyDescent="0.35">
      <c r="A4310" s="3" t="s">
        <v>426</v>
      </c>
      <c r="B4310" s="3">
        <v>2012</v>
      </c>
      <c r="C4310" s="99">
        <v>41007</v>
      </c>
      <c r="D4310" s="3" t="s">
        <v>20</v>
      </c>
      <c r="E4310" t="s">
        <v>119</v>
      </c>
      <c r="F4310">
        <v>2</v>
      </c>
      <c r="G4310">
        <v>4</v>
      </c>
      <c r="H4310" t="s">
        <v>391</v>
      </c>
      <c r="I4310" t="s">
        <v>269</v>
      </c>
      <c r="J4310">
        <v>10004596871</v>
      </c>
      <c r="K4310" s="19">
        <v>24.1</v>
      </c>
    </row>
    <row r="4311" spans="1:11" hidden="1" x14ac:dyDescent="0.35">
      <c r="A4311" s="3" t="s">
        <v>426</v>
      </c>
      <c r="B4311" s="3">
        <v>2012</v>
      </c>
      <c r="C4311" s="99">
        <v>41007</v>
      </c>
      <c r="D4311" s="3" t="s">
        <v>20</v>
      </c>
      <c r="E4311" t="s">
        <v>119</v>
      </c>
      <c r="F4311">
        <v>2</v>
      </c>
      <c r="G4311">
        <v>5</v>
      </c>
      <c r="H4311" t="s">
        <v>352</v>
      </c>
      <c r="I4311" t="s">
        <v>353</v>
      </c>
      <c r="J4311">
        <v>10003292122</v>
      </c>
      <c r="K4311" s="19">
        <v>25.9</v>
      </c>
    </row>
    <row r="4312" spans="1:11" hidden="1" x14ac:dyDescent="0.35">
      <c r="A4312" s="3" t="s">
        <v>426</v>
      </c>
      <c r="B4312" s="3">
        <v>2012</v>
      </c>
      <c r="C4312" s="99">
        <v>41007</v>
      </c>
      <c r="D4312" s="3" t="s">
        <v>20</v>
      </c>
      <c r="E4312" t="s">
        <v>119</v>
      </c>
      <c r="F4312">
        <v>2</v>
      </c>
      <c r="G4312">
        <v>6</v>
      </c>
      <c r="H4312" t="s">
        <v>374</v>
      </c>
      <c r="I4312" t="s">
        <v>375</v>
      </c>
      <c r="J4312">
        <v>10004613039</v>
      </c>
      <c r="K4312" s="19">
        <v>23.3</v>
      </c>
    </row>
    <row r="4313" spans="1:11" hidden="1" x14ac:dyDescent="0.35">
      <c r="A4313" s="3" t="s">
        <v>426</v>
      </c>
      <c r="B4313" s="3">
        <v>2012</v>
      </c>
      <c r="C4313" s="99">
        <v>41007</v>
      </c>
      <c r="D4313" s="3" t="s">
        <v>20</v>
      </c>
      <c r="E4313" t="s">
        <v>121</v>
      </c>
      <c r="F4313">
        <v>1</v>
      </c>
      <c r="G4313">
        <v>1</v>
      </c>
      <c r="H4313" t="s">
        <v>429</v>
      </c>
      <c r="I4313" t="s">
        <v>353</v>
      </c>
      <c r="J4313">
        <v>10001564310</v>
      </c>
      <c r="K4313" s="19">
        <v>36</v>
      </c>
    </row>
    <row r="4314" spans="1:11" hidden="1" x14ac:dyDescent="0.35">
      <c r="A4314" s="3" t="s">
        <v>426</v>
      </c>
      <c r="B4314" s="3">
        <v>2012</v>
      </c>
      <c r="C4314" s="99">
        <v>41007</v>
      </c>
      <c r="D4314" s="3" t="s">
        <v>20</v>
      </c>
      <c r="E4314" t="s">
        <v>121</v>
      </c>
      <c r="F4314">
        <v>1</v>
      </c>
      <c r="G4314">
        <v>2</v>
      </c>
      <c r="H4314" t="s">
        <v>194</v>
      </c>
      <c r="I4314" t="s">
        <v>29</v>
      </c>
      <c r="J4314">
        <v>10004601723</v>
      </c>
      <c r="K4314" s="19">
        <v>24.8</v>
      </c>
    </row>
    <row r="4315" spans="1:11" hidden="1" x14ac:dyDescent="0.35">
      <c r="A4315" s="3" t="s">
        <v>426</v>
      </c>
      <c r="B4315" s="3">
        <v>2012</v>
      </c>
      <c r="C4315" s="99">
        <v>41007</v>
      </c>
      <c r="D4315" s="3" t="s">
        <v>20</v>
      </c>
      <c r="E4315" t="s">
        <v>121</v>
      </c>
      <c r="F4315">
        <v>1</v>
      </c>
      <c r="G4315">
        <v>3</v>
      </c>
      <c r="H4315" t="s">
        <v>192</v>
      </c>
      <c r="I4315" t="s">
        <v>113</v>
      </c>
      <c r="J4315">
        <v>10004599194</v>
      </c>
      <c r="K4315" s="19">
        <v>24</v>
      </c>
    </row>
    <row r="4316" spans="1:11" hidden="1" x14ac:dyDescent="0.35">
      <c r="A4316" s="3" t="s">
        <v>426</v>
      </c>
      <c r="B4316" s="3">
        <v>2012</v>
      </c>
      <c r="C4316" s="99">
        <v>41007</v>
      </c>
      <c r="D4316" s="3" t="s">
        <v>20</v>
      </c>
      <c r="E4316" t="s">
        <v>121</v>
      </c>
      <c r="F4316">
        <v>1</v>
      </c>
      <c r="G4316">
        <v>4</v>
      </c>
      <c r="H4316" t="s">
        <v>433</v>
      </c>
      <c r="I4316" t="s">
        <v>434</v>
      </c>
      <c r="J4316">
        <v>10002269073</v>
      </c>
      <c r="K4316" s="19">
        <v>31.9</v>
      </c>
    </row>
    <row r="4317" spans="1:11" hidden="1" x14ac:dyDescent="0.35">
      <c r="A4317" s="3" t="s">
        <v>426</v>
      </c>
      <c r="B4317" s="3">
        <v>2012</v>
      </c>
      <c r="C4317" s="99">
        <v>41007</v>
      </c>
      <c r="D4317" s="3" t="s">
        <v>20</v>
      </c>
      <c r="E4317" t="s">
        <v>121</v>
      </c>
      <c r="F4317">
        <v>1</v>
      </c>
      <c r="G4317">
        <v>5</v>
      </c>
      <c r="H4317" t="s">
        <v>287</v>
      </c>
      <c r="I4317" t="s">
        <v>31</v>
      </c>
      <c r="J4317">
        <v>10003349716</v>
      </c>
      <c r="K4317" s="19">
        <v>26.9</v>
      </c>
    </row>
    <row r="4318" spans="1:11" hidden="1" x14ac:dyDescent="0.35">
      <c r="A4318" s="3" t="s">
        <v>426</v>
      </c>
      <c r="B4318" s="3">
        <v>2012</v>
      </c>
      <c r="C4318" s="99">
        <v>41007</v>
      </c>
      <c r="D4318" s="3" t="s">
        <v>20</v>
      </c>
      <c r="E4318" t="s">
        <v>121</v>
      </c>
      <c r="F4318">
        <v>1</v>
      </c>
      <c r="G4318">
        <v>6</v>
      </c>
      <c r="H4318" t="s">
        <v>336</v>
      </c>
      <c r="I4318" t="s">
        <v>337</v>
      </c>
      <c r="J4318">
        <v>10005506954</v>
      </c>
      <c r="K4318" s="19">
        <v>23.3</v>
      </c>
    </row>
    <row r="4319" spans="1:11" hidden="1" x14ac:dyDescent="0.35">
      <c r="A4319" s="3" t="s">
        <v>426</v>
      </c>
      <c r="B4319" s="3">
        <v>2012</v>
      </c>
      <c r="C4319" s="99">
        <v>41007</v>
      </c>
      <c r="D4319" s="3" t="s">
        <v>20</v>
      </c>
      <c r="E4319" t="s">
        <v>121</v>
      </c>
      <c r="F4319">
        <v>2</v>
      </c>
      <c r="G4319">
        <v>1</v>
      </c>
      <c r="H4319" t="s">
        <v>391</v>
      </c>
      <c r="I4319" t="s">
        <v>269</v>
      </c>
      <c r="J4319">
        <v>10004596871</v>
      </c>
      <c r="K4319" s="19">
        <v>24.1</v>
      </c>
    </row>
    <row r="4320" spans="1:11" hidden="1" x14ac:dyDescent="0.35">
      <c r="A4320" s="3" t="s">
        <v>426</v>
      </c>
      <c r="B4320" s="3">
        <v>2012</v>
      </c>
      <c r="C4320" s="99">
        <v>41007</v>
      </c>
      <c r="D4320" s="3" t="s">
        <v>20</v>
      </c>
      <c r="E4320" t="s">
        <v>121</v>
      </c>
      <c r="F4320">
        <v>2</v>
      </c>
      <c r="G4320">
        <v>2</v>
      </c>
      <c r="H4320" t="s">
        <v>153</v>
      </c>
      <c r="I4320" t="s">
        <v>154</v>
      </c>
      <c r="J4320">
        <v>10004717719</v>
      </c>
      <c r="K4320" s="19">
        <v>23.3</v>
      </c>
    </row>
    <row r="4321" spans="1:11" hidden="1" x14ac:dyDescent="0.35">
      <c r="A4321" s="3" t="s">
        <v>426</v>
      </c>
      <c r="B4321" s="3">
        <v>2012</v>
      </c>
      <c r="C4321" s="99">
        <v>41007</v>
      </c>
      <c r="D4321" s="3" t="s">
        <v>20</v>
      </c>
      <c r="E4321" t="s">
        <v>121</v>
      </c>
      <c r="F4321">
        <v>2</v>
      </c>
      <c r="G4321">
        <v>3</v>
      </c>
      <c r="H4321" t="s">
        <v>196</v>
      </c>
      <c r="I4321" t="s">
        <v>52</v>
      </c>
      <c r="J4321">
        <v>10004868370</v>
      </c>
      <c r="K4321" s="19">
        <v>24.3</v>
      </c>
    </row>
    <row r="4322" spans="1:11" hidden="1" x14ac:dyDescent="0.35">
      <c r="A4322" s="3" t="s">
        <v>426</v>
      </c>
      <c r="B4322" s="3">
        <v>2012</v>
      </c>
      <c r="C4322" s="99">
        <v>41007</v>
      </c>
      <c r="D4322" s="3" t="s">
        <v>20</v>
      </c>
      <c r="E4322" t="s">
        <v>121</v>
      </c>
      <c r="F4322">
        <v>2</v>
      </c>
      <c r="G4322">
        <v>4</v>
      </c>
      <c r="H4322" t="s">
        <v>352</v>
      </c>
      <c r="I4322" t="s">
        <v>353</v>
      </c>
      <c r="J4322">
        <v>10003292122</v>
      </c>
      <c r="K4322" s="19">
        <v>25.9</v>
      </c>
    </row>
    <row r="4323" spans="1:11" hidden="1" x14ac:dyDescent="0.35">
      <c r="A4323" s="3" t="s">
        <v>426</v>
      </c>
      <c r="B4323" s="3">
        <v>2012</v>
      </c>
      <c r="C4323" s="99">
        <v>41007</v>
      </c>
      <c r="D4323" s="3" t="s">
        <v>20</v>
      </c>
      <c r="E4323" t="s">
        <v>121</v>
      </c>
      <c r="F4323">
        <v>2</v>
      </c>
      <c r="G4323">
        <v>5</v>
      </c>
      <c r="H4323" t="s">
        <v>374</v>
      </c>
      <c r="I4323" t="s">
        <v>375</v>
      </c>
      <c r="J4323">
        <v>10004613039</v>
      </c>
      <c r="K4323" s="19">
        <v>23.3</v>
      </c>
    </row>
    <row r="4324" spans="1:11" hidden="1" x14ac:dyDescent="0.35">
      <c r="A4324" s="3" t="s">
        <v>426</v>
      </c>
      <c r="B4324" s="3">
        <v>2012</v>
      </c>
      <c r="C4324" s="99">
        <v>41007</v>
      </c>
      <c r="D4324" s="3" t="s">
        <v>20</v>
      </c>
      <c r="E4324" t="s">
        <v>121</v>
      </c>
      <c r="F4324">
        <v>2</v>
      </c>
      <c r="G4324">
        <v>6</v>
      </c>
      <c r="H4324" t="s">
        <v>193</v>
      </c>
      <c r="I4324" t="s">
        <v>31</v>
      </c>
      <c r="J4324">
        <v>10005727327</v>
      </c>
      <c r="K4324" s="19">
        <v>26.2</v>
      </c>
    </row>
    <row r="4325" spans="1:11" hidden="1" x14ac:dyDescent="0.35">
      <c r="A4325" s="3" t="s">
        <v>288</v>
      </c>
      <c r="B4325" s="3">
        <v>2012</v>
      </c>
      <c r="C4325" s="99">
        <v>40957</v>
      </c>
      <c r="D4325" s="3" t="s">
        <v>140</v>
      </c>
      <c r="E4325" t="s">
        <v>91</v>
      </c>
      <c r="F4325">
        <v>1</v>
      </c>
      <c r="G4325">
        <v>1</v>
      </c>
      <c r="H4325" t="s">
        <v>340</v>
      </c>
      <c r="I4325" t="s">
        <v>142</v>
      </c>
      <c r="J4325">
        <v>10004633247</v>
      </c>
      <c r="K4325" s="19">
        <v>23.9</v>
      </c>
    </row>
    <row r="4326" spans="1:11" hidden="1" x14ac:dyDescent="0.35">
      <c r="A4326" s="3" t="s">
        <v>288</v>
      </c>
      <c r="B4326" s="3">
        <v>2012</v>
      </c>
      <c r="C4326" s="99">
        <v>40957</v>
      </c>
      <c r="D4326" s="3" t="s">
        <v>140</v>
      </c>
      <c r="E4326" t="s">
        <v>91</v>
      </c>
      <c r="F4326">
        <v>1</v>
      </c>
      <c r="G4326">
        <v>2</v>
      </c>
      <c r="H4326" t="s">
        <v>352</v>
      </c>
      <c r="I4326" t="s">
        <v>438</v>
      </c>
      <c r="J4326">
        <v>10003292122</v>
      </c>
      <c r="K4326" s="19">
        <v>25.7</v>
      </c>
    </row>
    <row r="4327" spans="1:11" hidden="1" x14ac:dyDescent="0.35">
      <c r="A4327" s="3" t="s">
        <v>288</v>
      </c>
      <c r="B4327" s="3">
        <v>2012</v>
      </c>
      <c r="C4327" s="99">
        <v>40957</v>
      </c>
      <c r="D4327" s="3" t="s">
        <v>140</v>
      </c>
      <c r="E4327" t="s">
        <v>91</v>
      </c>
      <c r="F4327">
        <v>1</v>
      </c>
      <c r="G4327">
        <v>3</v>
      </c>
      <c r="H4327" t="s">
        <v>234</v>
      </c>
      <c r="I4327" t="s">
        <v>25</v>
      </c>
      <c r="J4327">
        <v>10006073493</v>
      </c>
      <c r="K4327" s="19">
        <v>22.2</v>
      </c>
    </row>
    <row r="4328" spans="1:11" hidden="1" x14ac:dyDescent="0.35">
      <c r="A4328" s="3" t="s">
        <v>288</v>
      </c>
      <c r="B4328" s="3">
        <v>2012</v>
      </c>
      <c r="C4328" s="99">
        <v>40957</v>
      </c>
      <c r="D4328" s="3" t="s">
        <v>140</v>
      </c>
      <c r="E4328" t="s">
        <v>91</v>
      </c>
      <c r="F4328">
        <v>1</v>
      </c>
      <c r="G4328">
        <v>4</v>
      </c>
      <c r="H4328" t="s">
        <v>367</v>
      </c>
      <c r="I4328" t="s">
        <v>37</v>
      </c>
      <c r="J4328">
        <v>10006553039</v>
      </c>
      <c r="K4328" s="19">
        <v>20.3</v>
      </c>
    </row>
    <row r="4329" spans="1:11" hidden="1" x14ac:dyDescent="0.35">
      <c r="A4329" s="3" t="s">
        <v>288</v>
      </c>
      <c r="B4329" s="3">
        <v>2012</v>
      </c>
      <c r="C4329" s="99">
        <v>40957</v>
      </c>
      <c r="D4329" s="3" t="s">
        <v>140</v>
      </c>
      <c r="E4329" t="s">
        <v>91</v>
      </c>
      <c r="F4329">
        <v>1</v>
      </c>
      <c r="G4329">
        <v>5</v>
      </c>
      <c r="H4329" t="s">
        <v>439</v>
      </c>
      <c r="I4329" t="s">
        <v>440</v>
      </c>
      <c r="J4329">
        <v>10006107748</v>
      </c>
      <c r="K4329" s="19">
        <v>32.299999999999997</v>
      </c>
    </row>
    <row r="4330" spans="1:11" hidden="1" x14ac:dyDescent="0.35">
      <c r="A4330" s="3" t="s">
        <v>288</v>
      </c>
      <c r="B4330" s="3">
        <v>2012</v>
      </c>
      <c r="C4330" s="99">
        <v>40957</v>
      </c>
      <c r="D4330" s="3" t="s">
        <v>140</v>
      </c>
      <c r="E4330" t="s">
        <v>91</v>
      </c>
      <c r="F4330">
        <v>2</v>
      </c>
      <c r="G4330">
        <v>1</v>
      </c>
      <c r="H4330" t="s">
        <v>336</v>
      </c>
      <c r="I4330" t="s">
        <v>337</v>
      </c>
      <c r="J4330">
        <v>10005506954</v>
      </c>
      <c r="K4330" s="19">
        <v>23.2</v>
      </c>
    </row>
    <row r="4331" spans="1:11" hidden="1" x14ac:dyDescent="0.35">
      <c r="A4331" s="3" t="s">
        <v>288</v>
      </c>
      <c r="B4331" s="3">
        <v>2012</v>
      </c>
      <c r="C4331" s="99">
        <v>40957</v>
      </c>
      <c r="D4331" s="3" t="s">
        <v>140</v>
      </c>
      <c r="E4331" t="s">
        <v>91</v>
      </c>
      <c r="F4331">
        <v>2</v>
      </c>
      <c r="G4331">
        <v>2</v>
      </c>
      <c r="H4331" t="s">
        <v>428</v>
      </c>
      <c r="I4331" t="s">
        <v>198</v>
      </c>
      <c r="J4331">
        <v>10002558558</v>
      </c>
      <c r="K4331" s="19">
        <v>29.1</v>
      </c>
    </row>
    <row r="4332" spans="1:11" hidden="1" x14ac:dyDescent="0.35">
      <c r="A4332" s="3" t="s">
        <v>288</v>
      </c>
      <c r="B4332" s="3">
        <v>2012</v>
      </c>
      <c r="C4332" s="99">
        <v>40957</v>
      </c>
      <c r="D4332" s="3" t="s">
        <v>140</v>
      </c>
      <c r="E4332" t="s">
        <v>91</v>
      </c>
      <c r="F4332">
        <v>2</v>
      </c>
      <c r="G4332">
        <v>3</v>
      </c>
      <c r="H4332" t="s">
        <v>193</v>
      </c>
      <c r="I4332" t="s">
        <v>31</v>
      </c>
      <c r="J4332">
        <v>10005727327</v>
      </c>
      <c r="K4332" s="19">
        <v>26.1</v>
      </c>
    </row>
    <row r="4333" spans="1:11" hidden="1" x14ac:dyDescent="0.35">
      <c r="A4333" s="3" t="s">
        <v>288</v>
      </c>
      <c r="B4333" s="3">
        <v>2012</v>
      </c>
      <c r="C4333" s="99">
        <v>40957</v>
      </c>
      <c r="D4333" s="3" t="s">
        <v>140</v>
      </c>
      <c r="E4333" t="s">
        <v>91</v>
      </c>
      <c r="F4333">
        <v>2</v>
      </c>
      <c r="G4333">
        <v>4</v>
      </c>
      <c r="H4333" t="s">
        <v>441</v>
      </c>
      <c r="I4333" t="s">
        <v>37</v>
      </c>
      <c r="J4333">
        <v>10004737119</v>
      </c>
      <c r="K4333" s="19">
        <v>28.2</v>
      </c>
    </row>
    <row r="4334" spans="1:11" hidden="1" x14ac:dyDescent="0.35">
      <c r="A4334" s="3" t="s">
        <v>288</v>
      </c>
      <c r="B4334" s="3">
        <v>2012</v>
      </c>
      <c r="C4334" s="99">
        <v>40957</v>
      </c>
      <c r="D4334" s="3" t="s">
        <v>140</v>
      </c>
      <c r="E4334" t="s">
        <v>91</v>
      </c>
      <c r="F4334">
        <v>2</v>
      </c>
      <c r="G4334">
        <v>5</v>
      </c>
      <c r="H4334" t="s">
        <v>442</v>
      </c>
      <c r="I4334" t="s">
        <v>443</v>
      </c>
      <c r="J4334">
        <v>10007257095</v>
      </c>
      <c r="K4334" s="19"/>
    </row>
    <row r="4335" spans="1:11" hidden="1" x14ac:dyDescent="0.35">
      <c r="A4335" s="3" t="s">
        <v>288</v>
      </c>
      <c r="B4335" s="3">
        <v>2012</v>
      </c>
      <c r="C4335" s="99">
        <v>40957</v>
      </c>
      <c r="D4335" s="3" t="s">
        <v>140</v>
      </c>
      <c r="E4335" t="s">
        <v>91</v>
      </c>
      <c r="F4335">
        <v>3</v>
      </c>
      <c r="G4335">
        <v>1</v>
      </c>
      <c r="H4335" t="s">
        <v>287</v>
      </c>
      <c r="I4335" t="s">
        <v>31</v>
      </c>
      <c r="J4335">
        <v>10003349716</v>
      </c>
      <c r="K4335" s="19">
        <v>26.8</v>
      </c>
    </row>
    <row r="4336" spans="1:11" hidden="1" x14ac:dyDescent="0.35">
      <c r="A4336" s="3" t="s">
        <v>288</v>
      </c>
      <c r="B4336" s="3">
        <v>2012</v>
      </c>
      <c r="C4336" s="99">
        <v>40957</v>
      </c>
      <c r="D4336" s="3" t="s">
        <v>140</v>
      </c>
      <c r="E4336" t="s">
        <v>91</v>
      </c>
      <c r="F4336">
        <v>3</v>
      </c>
      <c r="G4336">
        <v>2</v>
      </c>
      <c r="H4336" t="s">
        <v>444</v>
      </c>
      <c r="I4336" t="s">
        <v>381</v>
      </c>
      <c r="J4336">
        <v>10005510085</v>
      </c>
      <c r="K4336" s="19">
        <v>23.9</v>
      </c>
    </row>
    <row r="4337" spans="1:11" hidden="1" x14ac:dyDescent="0.35">
      <c r="A4337" s="3" t="s">
        <v>288</v>
      </c>
      <c r="B4337" s="3">
        <v>2012</v>
      </c>
      <c r="C4337" s="99">
        <v>40957</v>
      </c>
      <c r="D4337" s="3" t="s">
        <v>140</v>
      </c>
      <c r="E4337" t="s">
        <v>91</v>
      </c>
      <c r="F4337">
        <v>3</v>
      </c>
      <c r="G4337">
        <v>3</v>
      </c>
      <c r="H4337" t="s">
        <v>312</v>
      </c>
      <c r="I4337" t="s">
        <v>104</v>
      </c>
      <c r="J4337">
        <v>10006898401</v>
      </c>
      <c r="K4337" s="19">
        <v>20.7</v>
      </c>
    </row>
    <row r="4338" spans="1:11" hidden="1" x14ac:dyDescent="0.35">
      <c r="A4338" s="3" t="s">
        <v>288</v>
      </c>
      <c r="B4338" s="3">
        <v>2012</v>
      </c>
      <c r="C4338" s="99">
        <v>40957</v>
      </c>
      <c r="D4338" s="3" t="s">
        <v>140</v>
      </c>
      <c r="E4338" t="s">
        <v>91</v>
      </c>
      <c r="F4338">
        <v>3</v>
      </c>
      <c r="G4338">
        <v>4</v>
      </c>
      <c r="H4338" t="s">
        <v>431</v>
      </c>
      <c r="I4338" t="s">
        <v>348</v>
      </c>
      <c r="J4338">
        <v>10004723476</v>
      </c>
      <c r="K4338" s="19">
        <v>23.5</v>
      </c>
    </row>
    <row r="4339" spans="1:11" hidden="1" x14ac:dyDescent="0.35">
      <c r="A4339" s="3" t="s">
        <v>288</v>
      </c>
      <c r="B4339" s="3">
        <v>2012</v>
      </c>
      <c r="C4339" s="99">
        <v>40957</v>
      </c>
      <c r="D4339" s="3" t="s">
        <v>140</v>
      </c>
      <c r="E4339" t="s">
        <v>91</v>
      </c>
      <c r="F4339">
        <v>3</v>
      </c>
      <c r="G4339">
        <v>5</v>
      </c>
      <c r="H4339" t="s">
        <v>445</v>
      </c>
      <c r="I4339" t="s">
        <v>164</v>
      </c>
      <c r="J4339">
        <v>10002260484</v>
      </c>
      <c r="K4339" s="19">
        <v>30.5</v>
      </c>
    </row>
    <row r="4340" spans="1:11" hidden="1" x14ac:dyDescent="0.35">
      <c r="A4340" s="3" t="s">
        <v>288</v>
      </c>
      <c r="B4340" s="3">
        <v>2012</v>
      </c>
      <c r="C4340" s="99">
        <v>40957</v>
      </c>
      <c r="D4340" s="3" t="s">
        <v>140</v>
      </c>
      <c r="E4340" t="s">
        <v>91</v>
      </c>
      <c r="F4340">
        <v>3</v>
      </c>
      <c r="G4340">
        <v>6</v>
      </c>
      <c r="H4340" t="s">
        <v>314</v>
      </c>
      <c r="I4340" t="s">
        <v>44</v>
      </c>
      <c r="J4340">
        <v>10006904360</v>
      </c>
      <c r="K4340" s="19">
        <v>20.6</v>
      </c>
    </row>
    <row r="4341" spans="1:11" hidden="1" x14ac:dyDescent="0.35">
      <c r="A4341" s="3" t="s">
        <v>288</v>
      </c>
      <c r="B4341" s="3">
        <v>2012</v>
      </c>
      <c r="C4341" s="99">
        <v>40957</v>
      </c>
      <c r="D4341" s="3" t="s">
        <v>140</v>
      </c>
      <c r="E4341" t="s">
        <v>91</v>
      </c>
      <c r="F4341">
        <v>4</v>
      </c>
      <c r="G4341">
        <v>1</v>
      </c>
      <c r="H4341" t="s">
        <v>429</v>
      </c>
      <c r="I4341" t="s">
        <v>353</v>
      </c>
      <c r="J4341">
        <v>10001564310</v>
      </c>
      <c r="K4341" s="19">
        <v>35.9</v>
      </c>
    </row>
    <row r="4342" spans="1:11" hidden="1" x14ac:dyDescent="0.35">
      <c r="A4342" s="3" t="s">
        <v>288</v>
      </c>
      <c r="B4342" s="3">
        <v>2012</v>
      </c>
      <c r="C4342" s="99">
        <v>40957</v>
      </c>
      <c r="D4342" s="3" t="s">
        <v>140</v>
      </c>
      <c r="E4342" t="s">
        <v>91</v>
      </c>
      <c r="F4342">
        <v>4</v>
      </c>
      <c r="G4342">
        <v>2</v>
      </c>
      <c r="H4342" t="s">
        <v>446</v>
      </c>
      <c r="I4342" t="s">
        <v>29</v>
      </c>
      <c r="J4342">
        <v>10004601824</v>
      </c>
      <c r="K4342" s="19">
        <v>25</v>
      </c>
    </row>
    <row r="4343" spans="1:11" hidden="1" x14ac:dyDescent="0.35">
      <c r="A4343" s="3" t="s">
        <v>288</v>
      </c>
      <c r="B4343" s="3">
        <v>2012</v>
      </c>
      <c r="C4343" s="99">
        <v>40957</v>
      </c>
      <c r="D4343" s="3" t="s">
        <v>140</v>
      </c>
      <c r="E4343" t="s">
        <v>91</v>
      </c>
      <c r="F4343">
        <v>4</v>
      </c>
      <c r="G4343">
        <v>3</v>
      </c>
      <c r="H4343" t="s">
        <v>174</v>
      </c>
      <c r="I4343" t="s">
        <v>37</v>
      </c>
      <c r="J4343">
        <v>10006552534</v>
      </c>
      <c r="K4343" s="19">
        <v>21.8</v>
      </c>
    </row>
    <row r="4344" spans="1:11" hidden="1" x14ac:dyDescent="0.35">
      <c r="A4344" s="3" t="s">
        <v>288</v>
      </c>
      <c r="B4344" s="3">
        <v>2012</v>
      </c>
      <c r="C4344" s="99">
        <v>40957</v>
      </c>
      <c r="D4344" s="3" t="s">
        <v>140</v>
      </c>
      <c r="E4344" t="s">
        <v>91</v>
      </c>
      <c r="F4344">
        <v>4</v>
      </c>
      <c r="G4344">
        <v>4</v>
      </c>
      <c r="H4344" t="s">
        <v>406</v>
      </c>
      <c r="I4344" t="s">
        <v>402</v>
      </c>
      <c r="J4344">
        <v>10005748747</v>
      </c>
      <c r="K4344" s="19">
        <v>22.8</v>
      </c>
    </row>
    <row r="4345" spans="1:11" hidden="1" x14ac:dyDescent="0.35">
      <c r="A4345" s="3" t="s">
        <v>288</v>
      </c>
      <c r="B4345" s="3">
        <v>2012</v>
      </c>
      <c r="C4345" s="99">
        <v>40957</v>
      </c>
      <c r="D4345" s="3" t="s">
        <v>140</v>
      </c>
      <c r="E4345" t="s">
        <v>91</v>
      </c>
      <c r="F4345">
        <v>4</v>
      </c>
      <c r="G4345">
        <v>5</v>
      </c>
      <c r="H4345" t="s">
        <v>330</v>
      </c>
      <c r="I4345" t="s">
        <v>178</v>
      </c>
      <c r="J4345">
        <v>10007782616</v>
      </c>
      <c r="K4345" s="19">
        <v>18.5</v>
      </c>
    </row>
    <row r="4346" spans="1:11" hidden="1" x14ac:dyDescent="0.35">
      <c r="A4346" s="3" t="s">
        <v>288</v>
      </c>
      <c r="B4346" s="3">
        <v>2012</v>
      </c>
      <c r="C4346" s="99">
        <v>40957</v>
      </c>
      <c r="D4346" s="3" t="s">
        <v>140</v>
      </c>
      <c r="E4346" t="s">
        <v>91</v>
      </c>
      <c r="F4346">
        <v>4</v>
      </c>
      <c r="G4346">
        <v>6</v>
      </c>
      <c r="H4346" t="s">
        <v>350</v>
      </c>
      <c r="I4346" t="s">
        <v>224</v>
      </c>
      <c r="J4346">
        <v>10007165755</v>
      </c>
      <c r="K4346" s="19">
        <v>22.1</v>
      </c>
    </row>
    <row r="4347" spans="1:11" hidden="1" x14ac:dyDescent="0.35">
      <c r="A4347" s="3" t="s">
        <v>288</v>
      </c>
      <c r="B4347" s="3">
        <v>2012</v>
      </c>
      <c r="C4347" s="99">
        <v>40957</v>
      </c>
      <c r="D4347" s="3" t="s">
        <v>140</v>
      </c>
      <c r="E4347" t="s">
        <v>91</v>
      </c>
      <c r="F4347">
        <v>5</v>
      </c>
      <c r="G4347">
        <v>1</v>
      </c>
      <c r="H4347" t="s">
        <v>430</v>
      </c>
      <c r="I4347" t="s">
        <v>359</v>
      </c>
      <c r="J4347">
        <v>10000959674</v>
      </c>
      <c r="K4347" s="19">
        <v>30.7</v>
      </c>
    </row>
    <row r="4348" spans="1:11" hidden="1" x14ac:dyDescent="0.35">
      <c r="A4348" s="3" t="s">
        <v>288</v>
      </c>
      <c r="B4348" s="3">
        <v>2012</v>
      </c>
      <c r="C4348" s="99">
        <v>40957</v>
      </c>
      <c r="D4348" s="3" t="s">
        <v>140</v>
      </c>
      <c r="E4348" t="s">
        <v>91</v>
      </c>
      <c r="F4348">
        <v>5</v>
      </c>
      <c r="G4348">
        <v>2</v>
      </c>
      <c r="H4348" t="s">
        <v>196</v>
      </c>
      <c r="I4348" t="s">
        <v>52</v>
      </c>
      <c r="J4348">
        <v>10004868370</v>
      </c>
      <c r="K4348" s="19">
        <v>24.1</v>
      </c>
    </row>
    <row r="4349" spans="1:11" hidden="1" x14ac:dyDescent="0.35">
      <c r="A4349" s="3" t="s">
        <v>288</v>
      </c>
      <c r="B4349" s="3">
        <v>2012</v>
      </c>
      <c r="C4349" s="99">
        <v>40957</v>
      </c>
      <c r="D4349" s="3" t="s">
        <v>140</v>
      </c>
      <c r="E4349" t="s">
        <v>91</v>
      </c>
      <c r="F4349">
        <v>5</v>
      </c>
      <c r="G4349">
        <v>3</v>
      </c>
      <c r="H4349" t="s">
        <v>183</v>
      </c>
      <c r="I4349" t="s">
        <v>33</v>
      </c>
      <c r="J4349">
        <v>10007212639</v>
      </c>
      <c r="K4349" s="19">
        <v>20.6</v>
      </c>
    </row>
    <row r="4350" spans="1:11" hidden="1" x14ac:dyDescent="0.35">
      <c r="A4350" s="3" t="s">
        <v>288</v>
      </c>
      <c r="B4350" s="3">
        <v>2012</v>
      </c>
      <c r="C4350" s="99">
        <v>40957</v>
      </c>
      <c r="D4350" s="3" t="s">
        <v>140</v>
      </c>
      <c r="E4350" t="s">
        <v>91</v>
      </c>
      <c r="F4350">
        <v>5</v>
      </c>
      <c r="G4350">
        <v>4</v>
      </c>
      <c r="H4350" t="s">
        <v>187</v>
      </c>
      <c r="I4350" t="s">
        <v>188</v>
      </c>
      <c r="J4350">
        <v>10009017243</v>
      </c>
      <c r="K4350" s="19">
        <v>16.8</v>
      </c>
    </row>
    <row r="4351" spans="1:11" hidden="1" x14ac:dyDescent="0.35">
      <c r="A4351" s="3" t="s">
        <v>288</v>
      </c>
      <c r="B4351" s="3">
        <v>2012</v>
      </c>
      <c r="C4351" s="99">
        <v>40957</v>
      </c>
      <c r="D4351" s="3" t="s">
        <v>140</v>
      </c>
      <c r="E4351" t="s">
        <v>91</v>
      </c>
      <c r="F4351">
        <v>5</v>
      </c>
      <c r="G4351">
        <v>5</v>
      </c>
      <c r="H4351" t="s">
        <v>68</v>
      </c>
      <c r="I4351" t="s">
        <v>29</v>
      </c>
      <c r="J4351">
        <v>10006379247</v>
      </c>
      <c r="K4351" s="19">
        <v>21.9</v>
      </c>
    </row>
    <row r="4352" spans="1:11" hidden="1" x14ac:dyDescent="0.35">
      <c r="A4352" s="3" t="s">
        <v>288</v>
      </c>
      <c r="B4352" s="3">
        <v>2012</v>
      </c>
      <c r="C4352" s="99">
        <v>40957</v>
      </c>
      <c r="D4352" s="3" t="s">
        <v>140</v>
      </c>
      <c r="E4352" t="s">
        <v>91</v>
      </c>
      <c r="F4352">
        <v>5</v>
      </c>
      <c r="G4352">
        <v>6</v>
      </c>
      <c r="H4352" t="s">
        <v>370</v>
      </c>
      <c r="I4352" t="s">
        <v>46</v>
      </c>
      <c r="J4352">
        <v>10003095795</v>
      </c>
      <c r="K4352" s="19">
        <v>26.9</v>
      </c>
    </row>
    <row r="4353" spans="1:11" hidden="1" x14ac:dyDescent="0.35">
      <c r="A4353" s="3" t="s">
        <v>288</v>
      </c>
      <c r="B4353" s="3">
        <v>2012</v>
      </c>
      <c r="C4353" s="99">
        <v>40957</v>
      </c>
      <c r="D4353" s="3" t="s">
        <v>140</v>
      </c>
      <c r="E4353" t="s">
        <v>91</v>
      </c>
      <c r="F4353">
        <v>6</v>
      </c>
      <c r="G4353">
        <v>1</v>
      </c>
      <c r="H4353" t="s">
        <v>433</v>
      </c>
      <c r="I4353" t="s">
        <v>434</v>
      </c>
      <c r="J4353">
        <v>10002269073</v>
      </c>
      <c r="K4353" s="19">
        <v>31.7</v>
      </c>
    </row>
    <row r="4354" spans="1:11" hidden="1" x14ac:dyDescent="0.35">
      <c r="A4354" s="3" t="s">
        <v>288</v>
      </c>
      <c r="B4354" s="3">
        <v>2012</v>
      </c>
      <c r="C4354" s="99">
        <v>40957</v>
      </c>
      <c r="D4354" s="3" t="s">
        <v>140</v>
      </c>
      <c r="E4354" t="s">
        <v>91</v>
      </c>
      <c r="F4354">
        <v>6</v>
      </c>
      <c r="G4354">
        <v>2</v>
      </c>
      <c r="H4354" t="s">
        <v>106</v>
      </c>
      <c r="I4354" t="s">
        <v>102</v>
      </c>
      <c r="J4354">
        <v>10006894559</v>
      </c>
      <c r="K4354" s="19">
        <v>19.5</v>
      </c>
    </row>
    <row r="4355" spans="1:11" hidden="1" x14ac:dyDescent="0.35">
      <c r="A4355" s="3" t="s">
        <v>288</v>
      </c>
      <c r="B4355" s="3">
        <v>2012</v>
      </c>
      <c r="C4355" s="99">
        <v>40957</v>
      </c>
      <c r="D4355" s="3" t="s">
        <v>140</v>
      </c>
      <c r="E4355" t="s">
        <v>91</v>
      </c>
      <c r="F4355">
        <v>6</v>
      </c>
      <c r="G4355">
        <v>3</v>
      </c>
      <c r="H4355" t="s">
        <v>372</v>
      </c>
      <c r="I4355" t="s">
        <v>373</v>
      </c>
      <c r="J4355">
        <v>10055651813</v>
      </c>
      <c r="K4355" s="19"/>
    </row>
    <row r="4356" spans="1:11" hidden="1" x14ac:dyDescent="0.35">
      <c r="A4356" s="3" t="s">
        <v>288</v>
      </c>
      <c r="B4356" s="3">
        <v>2012</v>
      </c>
      <c r="C4356" s="99">
        <v>40957</v>
      </c>
      <c r="D4356" s="3" t="s">
        <v>140</v>
      </c>
      <c r="E4356" t="s">
        <v>91</v>
      </c>
      <c r="F4356">
        <v>6</v>
      </c>
      <c r="G4356">
        <v>4</v>
      </c>
      <c r="H4356" t="s">
        <v>374</v>
      </c>
      <c r="I4356" t="s">
        <v>447</v>
      </c>
      <c r="J4356">
        <v>10004613039</v>
      </c>
      <c r="K4356" s="19">
        <v>23.2</v>
      </c>
    </row>
    <row r="4357" spans="1:11" hidden="1" x14ac:dyDescent="0.35">
      <c r="A4357" s="3" t="s">
        <v>288</v>
      </c>
      <c r="B4357" s="3">
        <v>2012</v>
      </c>
      <c r="C4357" s="99">
        <v>40957</v>
      </c>
      <c r="D4357" s="3" t="s">
        <v>140</v>
      </c>
      <c r="E4357" t="s">
        <v>91</v>
      </c>
      <c r="F4357">
        <v>6</v>
      </c>
      <c r="G4357">
        <v>5</v>
      </c>
      <c r="H4357" t="s">
        <v>388</v>
      </c>
      <c r="I4357" t="s">
        <v>389</v>
      </c>
      <c r="J4357">
        <v>10006893852</v>
      </c>
      <c r="K4357" s="19">
        <v>19.399999999999999</v>
      </c>
    </row>
    <row r="4358" spans="1:11" hidden="1" x14ac:dyDescent="0.35">
      <c r="A4358" s="3" t="s">
        <v>288</v>
      </c>
      <c r="B4358" s="3">
        <v>2012</v>
      </c>
      <c r="C4358" s="99">
        <v>40957</v>
      </c>
      <c r="D4358" s="3" t="s">
        <v>140</v>
      </c>
      <c r="E4358" t="s">
        <v>91</v>
      </c>
      <c r="F4358">
        <v>6</v>
      </c>
      <c r="G4358">
        <v>6</v>
      </c>
      <c r="H4358" t="s">
        <v>289</v>
      </c>
      <c r="I4358" t="s">
        <v>207</v>
      </c>
      <c r="J4358">
        <v>10002418415</v>
      </c>
      <c r="K4358" s="19">
        <v>29.5</v>
      </c>
    </row>
    <row r="4359" spans="1:11" hidden="1" x14ac:dyDescent="0.35">
      <c r="A4359" s="3" t="s">
        <v>288</v>
      </c>
      <c r="B4359" s="3">
        <v>2012</v>
      </c>
      <c r="C4359" s="99">
        <v>40957</v>
      </c>
      <c r="D4359" s="3" t="s">
        <v>140</v>
      </c>
      <c r="E4359" t="s">
        <v>117</v>
      </c>
      <c r="F4359">
        <v>1</v>
      </c>
      <c r="G4359">
        <v>1</v>
      </c>
      <c r="H4359" t="s">
        <v>352</v>
      </c>
      <c r="I4359" t="s">
        <v>438</v>
      </c>
      <c r="J4359">
        <v>10003292122</v>
      </c>
      <c r="K4359" s="19">
        <v>25.7</v>
      </c>
    </row>
    <row r="4360" spans="1:11" hidden="1" x14ac:dyDescent="0.35">
      <c r="A4360" s="3" t="s">
        <v>288</v>
      </c>
      <c r="B4360" s="3">
        <v>2012</v>
      </c>
      <c r="C4360" s="99">
        <v>40957</v>
      </c>
      <c r="D4360" s="3" t="s">
        <v>140</v>
      </c>
      <c r="E4360" t="s">
        <v>117</v>
      </c>
      <c r="F4360">
        <v>1</v>
      </c>
      <c r="G4360">
        <v>2</v>
      </c>
      <c r="H4360" t="s">
        <v>187</v>
      </c>
      <c r="I4360" t="s">
        <v>188</v>
      </c>
      <c r="J4360">
        <v>10009017243</v>
      </c>
      <c r="K4360" s="19">
        <v>16.8</v>
      </c>
    </row>
    <row r="4361" spans="1:11" hidden="1" x14ac:dyDescent="0.35">
      <c r="A4361" s="3" t="s">
        <v>288</v>
      </c>
      <c r="B4361" s="3">
        <v>2012</v>
      </c>
      <c r="C4361" s="99">
        <v>40957</v>
      </c>
      <c r="D4361" s="3" t="s">
        <v>140</v>
      </c>
      <c r="E4361" t="s">
        <v>117</v>
      </c>
      <c r="F4361">
        <v>1</v>
      </c>
      <c r="G4361">
        <v>3</v>
      </c>
      <c r="H4361" t="s">
        <v>314</v>
      </c>
      <c r="I4361" t="s">
        <v>44</v>
      </c>
      <c r="J4361">
        <v>10006904360</v>
      </c>
      <c r="K4361" s="19">
        <v>20.6</v>
      </c>
    </row>
    <row r="4362" spans="1:11" hidden="1" x14ac:dyDescent="0.35">
      <c r="A4362" s="3" t="s">
        <v>288</v>
      </c>
      <c r="B4362" s="3">
        <v>2012</v>
      </c>
      <c r="C4362" s="99">
        <v>40957</v>
      </c>
      <c r="D4362" s="3" t="s">
        <v>140</v>
      </c>
      <c r="E4362" t="s">
        <v>117</v>
      </c>
      <c r="F4362">
        <v>1</v>
      </c>
      <c r="G4362">
        <v>4</v>
      </c>
      <c r="H4362" t="s">
        <v>372</v>
      </c>
      <c r="I4362" t="s">
        <v>373</v>
      </c>
      <c r="J4362">
        <v>10055651813</v>
      </c>
      <c r="K4362" s="19"/>
    </row>
    <row r="4363" spans="1:11" hidden="1" x14ac:dyDescent="0.35">
      <c r="A4363" s="3" t="s">
        <v>288</v>
      </c>
      <c r="B4363" s="3">
        <v>2012</v>
      </c>
      <c r="C4363" s="99">
        <v>40957</v>
      </c>
      <c r="D4363" s="3" t="s">
        <v>140</v>
      </c>
      <c r="E4363" t="s">
        <v>117</v>
      </c>
      <c r="F4363">
        <v>1</v>
      </c>
      <c r="G4363">
        <v>5</v>
      </c>
      <c r="H4363" t="s">
        <v>330</v>
      </c>
      <c r="I4363" t="s">
        <v>178</v>
      </c>
      <c r="J4363">
        <v>10007782616</v>
      </c>
      <c r="K4363" s="19">
        <v>18.5</v>
      </c>
    </row>
    <row r="4364" spans="1:11" hidden="1" x14ac:dyDescent="0.35">
      <c r="A4364" s="3" t="s">
        <v>288</v>
      </c>
      <c r="B4364" s="3">
        <v>2012</v>
      </c>
      <c r="C4364" s="99">
        <v>40957</v>
      </c>
      <c r="D4364" s="3" t="s">
        <v>140</v>
      </c>
      <c r="E4364" t="s">
        <v>117</v>
      </c>
      <c r="F4364">
        <v>2</v>
      </c>
      <c r="G4364">
        <v>1</v>
      </c>
      <c r="H4364" t="s">
        <v>406</v>
      </c>
      <c r="I4364" t="s">
        <v>402</v>
      </c>
      <c r="J4364">
        <v>10005748747</v>
      </c>
      <c r="K4364" s="19">
        <v>22.8</v>
      </c>
    </row>
    <row r="4365" spans="1:11" hidden="1" x14ac:dyDescent="0.35">
      <c r="A4365" s="3" t="s">
        <v>288</v>
      </c>
      <c r="B4365" s="3">
        <v>2012</v>
      </c>
      <c r="C4365" s="99">
        <v>40957</v>
      </c>
      <c r="D4365" s="3" t="s">
        <v>140</v>
      </c>
      <c r="E4365" t="s">
        <v>117</v>
      </c>
      <c r="F4365">
        <v>2</v>
      </c>
      <c r="G4365">
        <v>2</v>
      </c>
      <c r="H4365" t="s">
        <v>428</v>
      </c>
      <c r="I4365" t="s">
        <v>198</v>
      </c>
      <c r="J4365">
        <v>10002558558</v>
      </c>
      <c r="K4365" s="19">
        <v>29.1</v>
      </c>
    </row>
    <row r="4366" spans="1:11" hidden="1" x14ac:dyDescent="0.35">
      <c r="A4366" s="3" t="s">
        <v>288</v>
      </c>
      <c r="B4366" s="3">
        <v>2012</v>
      </c>
      <c r="C4366" s="99">
        <v>40957</v>
      </c>
      <c r="D4366" s="3" t="s">
        <v>140</v>
      </c>
      <c r="E4366" t="s">
        <v>117</v>
      </c>
      <c r="F4366">
        <v>2</v>
      </c>
      <c r="G4366">
        <v>3</v>
      </c>
      <c r="H4366" t="s">
        <v>445</v>
      </c>
      <c r="I4366" t="s">
        <v>164</v>
      </c>
      <c r="J4366">
        <v>10002260484</v>
      </c>
      <c r="K4366" s="19">
        <v>30.5</v>
      </c>
    </row>
    <row r="4367" spans="1:11" hidden="1" x14ac:dyDescent="0.35">
      <c r="A4367" s="3" t="s">
        <v>288</v>
      </c>
      <c r="B4367" s="3">
        <v>2012</v>
      </c>
      <c r="C4367" s="99">
        <v>40957</v>
      </c>
      <c r="D4367" s="3" t="s">
        <v>140</v>
      </c>
      <c r="E4367" t="s">
        <v>117</v>
      </c>
      <c r="F4367">
        <v>2</v>
      </c>
      <c r="G4367">
        <v>4</v>
      </c>
      <c r="H4367" t="s">
        <v>183</v>
      </c>
      <c r="I4367" t="s">
        <v>33</v>
      </c>
      <c r="J4367">
        <v>10007212639</v>
      </c>
      <c r="K4367" s="19">
        <v>20.6</v>
      </c>
    </row>
    <row r="4368" spans="1:11" hidden="1" x14ac:dyDescent="0.35">
      <c r="A4368" s="3" t="s">
        <v>288</v>
      </c>
      <c r="B4368" s="3">
        <v>2012</v>
      </c>
      <c r="C4368" s="99">
        <v>40957</v>
      </c>
      <c r="D4368" s="3" t="s">
        <v>140</v>
      </c>
      <c r="E4368" t="s">
        <v>117</v>
      </c>
      <c r="F4368">
        <v>3</v>
      </c>
      <c r="G4368">
        <v>1</v>
      </c>
      <c r="H4368" t="s">
        <v>312</v>
      </c>
      <c r="I4368" t="s">
        <v>104</v>
      </c>
      <c r="J4368">
        <v>10006898401</v>
      </c>
      <c r="K4368" s="19">
        <v>20.7</v>
      </c>
    </row>
    <row r="4369" spans="1:11" hidden="1" x14ac:dyDescent="0.35">
      <c r="A4369" s="3" t="s">
        <v>288</v>
      </c>
      <c r="B4369" s="3">
        <v>2012</v>
      </c>
      <c r="C4369" s="99">
        <v>40957</v>
      </c>
      <c r="D4369" s="3" t="s">
        <v>140</v>
      </c>
      <c r="E4369" t="s">
        <v>117</v>
      </c>
      <c r="F4369">
        <v>3</v>
      </c>
      <c r="G4369">
        <v>2</v>
      </c>
      <c r="H4369" t="s">
        <v>174</v>
      </c>
      <c r="I4369" t="s">
        <v>37</v>
      </c>
      <c r="J4369">
        <v>10006552534</v>
      </c>
      <c r="K4369" s="19">
        <v>21.8</v>
      </c>
    </row>
    <row r="4370" spans="1:11" hidden="1" x14ac:dyDescent="0.35">
      <c r="A4370" s="3" t="s">
        <v>288</v>
      </c>
      <c r="B4370" s="3">
        <v>2012</v>
      </c>
      <c r="C4370" s="99">
        <v>40957</v>
      </c>
      <c r="D4370" s="3" t="s">
        <v>140</v>
      </c>
      <c r="E4370" t="s">
        <v>117</v>
      </c>
      <c r="F4370">
        <v>3</v>
      </c>
      <c r="G4370">
        <v>3</v>
      </c>
      <c r="H4370" t="s">
        <v>431</v>
      </c>
      <c r="I4370" t="s">
        <v>348</v>
      </c>
      <c r="J4370">
        <v>10004723476</v>
      </c>
      <c r="K4370" s="19">
        <v>23.5</v>
      </c>
    </row>
    <row r="4371" spans="1:11" hidden="1" x14ac:dyDescent="0.35">
      <c r="A4371" s="3" t="s">
        <v>288</v>
      </c>
      <c r="B4371" s="3">
        <v>2012</v>
      </c>
      <c r="C4371" s="99">
        <v>40957</v>
      </c>
      <c r="D4371" s="3" t="s">
        <v>140</v>
      </c>
      <c r="E4371" t="s">
        <v>117</v>
      </c>
      <c r="F4371">
        <v>3</v>
      </c>
      <c r="G4371">
        <v>4</v>
      </c>
      <c r="H4371" t="s">
        <v>442</v>
      </c>
      <c r="I4371" t="s">
        <v>443</v>
      </c>
      <c r="J4371">
        <v>10007257095</v>
      </c>
      <c r="K4371" s="19"/>
    </row>
    <row r="4372" spans="1:11" hidden="1" x14ac:dyDescent="0.35">
      <c r="A4372" s="3" t="s">
        <v>288</v>
      </c>
      <c r="B4372" s="3">
        <v>2012</v>
      </c>
      <c r="C4372" s="99">
        <v>40957</v>
      </c>
      <c r="D4372" s="3" t="s">
        <v>140</v>
      </c>
      <c r="E4372" t="s">
        <v>117</v>
      </c>
      <c r="F4372">
        <v>4</v>
      </c>
      <c r="G4372">
        <v>1</v>
      </c>
      <c r="H4372" t="s">
        <v>446</v>
      </c>
      <c r="I4372" t="s">
        <v>29</v>
      </c>
      <c r="J4372">
        <v>10004601824</v>
      </c>
      <c r="K4372" s="19">
        <v>25</v>
      </c>
    </row>
    <row r="4373" spans="1:11" hidden="1" x14ac:dyDescent="0.35">
      <c r="A4373" s="3" t="s">
        <v>288</v>
      </c>
      <c r="B4373" s="3">
        <v>2012</v>
      </c>
      <c r="C4373" s="99">
        <v>40957</v>
      </c>
      <c r="D4373" s="3" t="s">
        <v>140</v>
      </c>
      <c r="E4373" t="s">
        <v>117</v>
      </c>
      <c r="F4373">
        <v>4</v>
      </c>
      <c r="G4373">
        <v>2</v>
      </c>
      <c r="H4373" t="s">
        <v>444</v>
      </c>
      <c r="I4373" t="s">
        <v>381</v>
      </c>
      <c r="J4373">
        <v>10005510085</v>
      </c>
      <c r="K4373" s="19">
        <v>23.9</v>
      </c>
    </row>
    <row r="4374" spans="1:11" hidden="1" x14ac:dyDescent="0.35">
      <c r="A4374" s="3" t="s">
        <v>288</v>
      </c>
      <c r="B4374" s="3">
        <v>2012</v>
      </c>
      <c r="C4374" s="99">
        <v>40957</v>
      </c>
      <c r="D4374" s="3" t="s">
        <v>140</v>
      </c>
      <c r="E4374" t="s">
        <v>117</v>
      </c>
      <c r="F4374">
        <v>4</v>
      </c>
      <c r="G4374">
        <v>3</v>
      </c>
      <c r="H4374" t="s">
        <v>289</v>
      </c>
      <c r="I4374" t="s">
        <v>207</v>
      </c>
      <c r="J4374">
        <v>10002418415</v>
      </c>
      <c r="K4374" s="19">
        <v>29.5</v>
      </c>
    </row>
    <row r="4375" spans="1:11" hidden="1" x14ac:dyDescent="0.35">
      <c r="A4375" s="3" t="s">
        <v>288</v>
      </c>
      <c r="B4375" s="3">
        <v>2012</v>
      </c>
      <c r="C4375" s="99">
        <v>40957</v>
      </c>
      <c r="D4375" s="3" t="s">
        <v>140</v>
      </c>
      <c r="E4375" t="s">
        <v>117</v>
      </c>
      <c r="F4375">
        <v>4</v>
      </c>
      <c r="G4375">
        <v>4</v>
      </c>
      <c r="H4375" t="s">
        <v>441</v>
      </c>
      <c r="I4375" t="s">
        <v>37</v>
      </c>
      <c r="J4375">
        <v>10004737119</v>
      </c>
      <c r="K4375" s="19">
        <v>28.2</v>
      </c>
    </row>
    <row r="4376" spans="1:11" hidden="1" x14ac:dyDescent="0.35">
      <c r="A4376" s="3" t="s">
        <v>288</v>
      </c>
      <c r="B4376" s="3">
        <v>2012</v>
      </c>
      <c r="C4376" s="99">
        <v>40957</v>
      </c>
      <c r="D4376" s="3" t="s">
        <v>140</v>
      </c>
      <c r="E4376" t="s">
        <v>117</v>
      </c>
      <c r="F4376">
        <v>4</v>
      </c>
      <c r="G4376">
        <v>5</v>
      </c>
      <c r="H4376" t="s">
        <v>439</v>
      </c>
      <c r="I4376" t="s">
        <v>440</v>
      </c>
      <c r="J4376">
        <v>10006107748</v>
      </c>
      <c r="K4376" s="19">
        <v>32.299999999999997</v>
      </c>
    </row>
    <row r="4377" spans="1:11" hidden="1" x14ac:dyDescent="0.35">
      <c r="A4377" s="3" t="s">
        <v>288</v>
      </c>
      <c r="B4377" s="3">
        <v>2012</v>
      </c>
      <c r="C4377" s="99">
        <v>40957</v>
      </c>
      <c r="D4377" s="3" t="s">
        <v>140</v>
      </c>
      <c r="E4377" t="s">
        <v>117</v>
      </c>
      <c r="F4377">
        <v>5</v>
      </c>
      <c r="G4377">
        <v>1</v>
      </c>
      <c r="H4377" t="s">
        <v>196</v>
      </c>
      <c r="I4377" t="s">
        <v>52</v>
      </c>
      <c r="J4377">
        <v>10004868370</v>
      </c>
      <c r="K4377" s="19">
        <v>24.1</v>
      </c>
    </row>
    <row r="4378" spans="1:11" hidden="1" x14ac:dyDescent="0.35">
      <c r="A4378" s="3" t="s">
        <v>288</v>
      </c>
      <c r="B4378" s="3">
        <v>2012</v>
      </c>
      <c r="C4378" s="99">
        <v>40957</v>
      </c>
      <c r="D4378" s="3" t="s">
        <v>140</v>
      </c>
      <c r="E4378" t="s">
        <v>117</v>
      </c>
      <c r="F4378">
        <v>5</v>
      </c>
      <c r="G4378">
        <v>2</v>
      </c>
      <c r="H4378" t="s">
        <v>193</v>
      </c>
      <c r="I4378" t="s">
        <v>31</v>
      </c>
      <c r="J4378">
        <v>10005727327</v>
      </c>
      <c r="K4378" s="19">
        <v>26.1</v>
      </c>
    </row>
    <row r="4379" spans="1:11" hidden="1" x14ac:dyDescent="0.35">
      <c r="A4379" s="3" t="s">
        <v>288</v>
      </c>
      <c r="B4379" s="3">
        <v>2012</v>
      </c>
      <c r="C4379" s="99">
        <v>40957</v>
      </c>
      <c r="D4379" s="3" t="s">
        <v>140</v>
      </c>
      <c r="E4379" t="s">
        <v>117</v>
      </c>
      <c r="F4379">
        <v>5</v>
      </c>
      <c r="G4379">
        <v>3</v>
      </c>
      <c r="H4379" t="s">
        <v>367</v>
      </c>
      <c r="I4379" t="s">
        <v>37</v>
      </c>
      <c r="J4379">
        <v>10006553039</v>
      </c>
      <c r="K4379" s="19">
        <v>20.3</v>
      </c>
    </row>
    <row r="4380" spans="1:11" hidden="1" x14ac:dyDescent="0.35">
      <c r="A4380" s="3" t="s">
        <v>288</v>
      </c>
      <c r="B4380" s="3">
        <v>2012</v>
      </c>
      <c r="C4380" s="99">
        <v>40957</v>
      </c>
      <c r="D4380" s="3" t="s">
        <v>140</v>
      </c>
      <c r="E4380" t="s">
        <v>117</v>
      </c>
      <c r="F4380">
        <v>5</v>
      </c>
      <c r="G4380">
        <v>4</v>
      </c>
      <c r="H4380" t="s">
        <v>388</v>
      </c>
      <c r="I4380" t="s">
        <v>389</v>
      </c>
      <c r="J4380">
        <v>10006893852</v>
      </c>
      <c r="K4380" s="19">
        <v>19.399999999999999</v>
      </c>
    </row>
    <row r="4381" spans="1:11" hidden="1" x14ac:dyDescent="0.35">
      <c r="A4381" s="3" t="s">
        <v>288</v>
      </c>
      <c r="B4381" s="3">
        <v>2012</v>
      </c>
      <c r="C4381" s="99">
        <v>40957</v>
      </c>
      <c r="D4381" s="3" t="s">
        <v>140</v>
      </c>
      <c r="E4381" t="s">
        <v>117</v>
      </c>
      <c r="F4381">
        <v>6</v>
      </c>
      <c r="G4381">
        <v>1</v>
      </c>
      <c r="H4381" t="s">
        <v>68</v>
      </c>
      <c r="I4381" t="s">
        <v>29</v>
      </c>
      <c r="J4381">
        <v>10006379247</v>
      </c>
      <c r="K4381" s="19">
        <v>21.9</v>
      </c>
    </row>
    <row r="4382" spans="1:11" hidden="1" x14ac:dyDescent="0.35">
      <c r="A4382" s="3" t="s">
        <v>288</v>
      </c>
      <c r="B4382" s="3">
        <v>2012</v>
      </c>
      <c r="C4382" s="99">
        <v>40957</v>
      </c>
      <c r="D4382" s="3" t="s">
        <v>140</v>
      </c>
      <c r="E4382" t="s">
        <v>117</v>
      </c>
      <c r="F4382">
        <v>6</v>
      </c>
      <c r="G4382">
        <v>2</v>
      </c>
      <c r="H4382" t="s">
        <v>106</v>
      </c>
      <c r="I4382" t="s">
        <v>102</v>
      </c>
      <c r="J4382">
        <v>10006894559</v>
      </c>
      <c r="K4382" s="19">
        <v>19.5</v>
      </c>
    </row>
    <row r="4383" spans="1:11" hidden="1" x14ac:dyDescent="0.35">
      <c r="A4383" s="3" t="s">
        <v>288</v>
      </c>
      <c r="B4383" s="3">
        <v>2012</v>
      </c>
      <c r="C4383" s="99">
        <v>40957</v>
      </c>
      <c r="D4383" s="3" t="s">
        <v>140</v>
      </c>
      <c r="E4383" t="s">
        <v>117</v>
      </c>
      <c r="F4383">
        <v>6</v>
      </c>
      <c r="G4383">
        <v>3</v>
      </c>
      <c r="H4383" t="s">
        <v>350</v>
      </c>
      <c r="I4383" t="s">
        <v>224</v>
      </c>
      <c r="J4383">
        <v>10007165755</v>
      </c>
      <c r="K4383" s="19">
        <v>22.1</v>
      </c>
    </row>
    <row r="4384" spans="1:11" hidden="1" x14ac:dyDescent="0.35">
      <c r="A4384" s="3" t="s">
        <v>288</v>
      </c>
      <c r="B4384" s="3">
        <v>2012</v>
      </c>
      <c r="C4384" s="99">
        <v>40957</v>
      </c>
      <c r="D4384" s="3" t="s">
        <v>140</v>
      </c>
      <c r="E4384" t="s">
        <v>117</v>
      </c>
      <c r="F4384">
        <v>6</v>
      </c>
      <c r="G4384">
        <v>4</v>
      </c>
      <c r="H4384" t="s">
        <v>234</v>
      </c>
      <c r="I4384" t="s">
        <v>25</v>
      </c>
      <c r="J4384">
        <v>10006073493</v>
      </c>
      <c r="K4384" s="19">
        <v>22.2</v>
      </c>
    </row>
    <row r="4385" spans="1:11" hidden="1" x14ac:dyDescent="0.35">
      <c r="A4385" s="3" t="s">
        <v>288</v>
      </c>
      <c r="B4385" s="3">
        <v>2012</v>
      </c>
      <c r="C4385" s="99">
        <v>40957</v>
      </c>
      <c r="D4385" s="3" t="s">
        <v>140</v>
      </c>
      <c r="E4385" t="s">
        <v>117</v>
      </c>
      <c r="F4385">
        <v>6</v>
      </c>
      <c r="G4385">
        <v>5</v>
      </c>
      <c r="H4385" t="s">
        <v>374</v>
      </c>
      <c r="I4385" t="s">
        <v>447</v>
      </c>
      <c r="J4385">
        <v>10004613039</v>
      </c>
      <c r="K4385" s="19">
        <v>23.2</v>
      </c>
    </row>
    <row r="4386" spans="1:11" hidden="1" x14ac:dyDescent="0.35">
      <c r="A4386" s="3" t="s">
        <v>288</v>
      </c>
      <c r="B4386" s="3">
        <v>2012</v>
      </c>
      <c r="C4386" s="99">
        <v>40957</v>
      </c>
      <c r="D4386" s="3" t="s">
        <v>140</v>
      </c>
      <c r="E4386" t="s">
        <v>119</v>
      </c>
      <c r="F4386">
        <v>1</v>
      </c>
      <c r="G4386">
        <v>1</v>
      </c>
      <c r="H4386" t="s">
        <v>429</v>
      </c>
      <c r="I4386" t="s">
        <v>353</v>
      </c>
      <c r="J4386">
        <v>10001564310</v>
      </c>
      <c r="K4386" s="19">
        <v>35.9</v>
      </c>
    </row>
    <row r="4387" spans="1:11" hidden="1" x14ac:dyDescent="0.35">
      <c r="A4387" s="3" t="s">
        <v>288</v>
      </c>
      <c r="B4387" s="3">
        <v>2012</v>
      </c>
      <c r="C4387" s="99">
        <v>40957</v>
      </c>
      <c r="D4387" s="3" t="s">
        <v>140</v>
      </c>
      <c r="E4387" t="s">
        <v>119</v>
      </c>
      <c r="F4387">
        <v>1</v>
      </c>
      <c r="G4387">
        <v>2</v>
      </c>
      <c r="H4387" t="s">
        <v>430</v>
      </c>
      <c r="I4387" t="s">
        <v>359</v>
      </c>
      <c r="J4387">
        <v>10000959674</v>
      </c>
      <c r="K4387" s="19">
        <v>30.7</v>
      </c>
    </row>
    <row r="4388" spans="1:11" hidden="1" x14ac:dyDescent="0.35">
      <c r="A4388" s="3" t="s">
        <v>288</v>
      </c>
      <c r="B4388" s="3">
        <v>2012</v>
      </c>
      <c r="C4388" s="99">
        <v>40957</v>
      </c>
      <c r="D4388" s="3" t="s">
        <v>140</v>
      </c>
      <c r="E4388" t="s">
        <v>119</v>
      </c>
      <c r="F4388">
        <v>1</v>
      </c>
      <c r="G4388">
        <v>3</v>
      </c>
      <c r="H4388" t="s">
        <v>446</v>
      </c>
      <c r="I4388" t="s">
        <v>29</v>
      </c>
      <c r="J4388">
        <v>10004601824</v>
      </c>
      <c r="K4388" s="19">
        <v>25</v>
      </c>
    </row>
    <row r="4389" spans="1:11" hidden="1" x14ac:dyDescent="0.35">
      <c r="A4389" s="3" t="s">
        <v>288</v>
      </c>
      <c r="B4389" s="3">
        <v>2012</v>
      </c>
      <c r="C4389" s="99">
        <v>40957</v>
      </c>
      <c r="D4389" s="3" t="s">
        <v>140</v>
      </c>
      <c r="E4389" t="s">
        <v>119</v>
      </c>
      <c r="F4389">
        <v>1</v>
      </c>
      <c r="G4389">
        <v>4</v>
      </c>
      <c r="H4389" t="s">
        <v>196</v>
      </c>
      <c r="I4389" t="s">
        <v>52</v>
      </c>
      <c r="J4389">
        <v>10004868370</v>
      </c>
      <c r="K4389" s="19">
        <v>24.1</v>
      </c>
    </row>
    <row r="4390" spans="1:11" hidden="1" x14ac:dyDescent="0.35">
      <c r="A4390" s="3" t="s">
        <v>288</v>
      </c>
      <c r="B4390" s="3">
        <v>2012</v>
      </c>
      <c r="C4390" s="99">
        <v>40957</v>
      </c>
      <c r="D4390" s="3" t="s">
        <v>140</v>
      </c>
      <c r="E4390" t="s">
        <v>119</v>
      </c>
      <c r="F4390">
        <v>1</v>
      </c>
      <c r="G4390">
        <v>5</v>
      </c>
      <c r="H4390" t="s">
        <v>340</v>
      </c>
      <c r="I4390" t="s">
        <v>142</v>
      </c>
      <c r="J4390">
        <v>10004633247</v>
      </c>
      <c r="K4390" s="19">
        <v>23.9</v>
      </c>
    </row>
    <row r="4391" spans="1:11" hidden="1" x14ac:dyDescent="0.35">
      <c r="A4391" s="3" t="s">
        <v>288</v>
      </c>
      <c r="B4391" s="3">
        <v>2012</v>
      </c>
      <c r="C4391" s="99">
        <v>40957</v>
      </c>
      <c r="D4391" s="3" t="s">
        <v>140</v>
      </c>
      <c r="E4391" t="s">
        <v>119</v>
      </c>
      <c r="F4391">
        <v>1</v>
      </c>
      <c r="G4391">
        <v>6</v>
      </c>
      <c r="H4391" t="s">
        <v>352</v>
      </c>
      <c r="I4391" t="s">
        <v>438</v>
      </c>
      <c r="J4391">
        <v>10003292122</v>
      </c>
      <c r="K4391" s="19">
        <v>25.7</v>
      </c>
    </row>
    <row r="4392" spans="1:11" hidden="1" x14ac:dyDescent="0.35">
      <c r="A4392" s="3" t="s">
        <v>288</v>
      </c>
      <c r="B4392" s="3">
        <v>2012</v>
      </c>
      <c r="C4392" s="99">
        <v>40957</v>
      </c>
      <c r="D4392" s="3" t="s">
        <v>140</v>
      </c>
      <c r="E4392" t="s">
        <v>119</v>
      </c>
      <c r="F4392">
        <v>2</v>
      </c>
      <c r="G4392">
        <v>1</v>
      </c>
      <c r="H4392" t="s">
        <v>433</v>
      </c>
      <c r="I4392" t="s">
        <v>434</v>
      </c>
      <c r="J4392">
        <v>10002269073</v>
      </c>
      <c r="K4392" s="19">
        <v>31.7</v>
      </c>
    </row>
    <row r="4393" spans="1:11" hidden="1" x14ac:dyDescent="0.35">
      <c r="A4393" s="3" t="s">
        <v>288</v>
      </c>
      <c r="B4393" s="3">
        <v>2012</v>
      </c>
      <c r="C4393" s="99">
        <v>40957</v>
      </c>
      <c r="D4393" s="3" t="s">
        <v>140</v>
      </c>
      <c r="E4393" t="s">
        <v>119</v>
      </c>
      <c r="F4393">
        <v>2</v>
      </c>
      <c r="G4393">
        <v>2</v>
      </c>
      <c r="H4393" t="s">
        <v>336</v>
      </c>
      <c r="I4393" t="s">
        <v>337</v>
      </c>
      <c r="J4393">
        <v>10005506954</v>
      </c>
      <c r="K4393" s="19">
        <v>23.2</v>
      </c>
    </row>
    <row r="4394" spans="1:11" hidden="1" x14ac:dyDescent="0.35">
      <c r="A4394" s="3" t="s">
        <v>288</v>
      </c>
      <c r="B4394" s="3">
        <v>2012</v>
      </c>
      <c r="C4394" s="99">
        <v>40957</v>
      </c>
      <c r="D4394" s="3" t="s">
        <v>140</v>
      </c>
      <c r="E4394" t="s">
        <v>119</v>
      </c>
      <c r="F4394">
        <v>2</v>
      </c>
      <c r="G4394">
        <v>3</v>
      </c>
      <c r="H4394" t="s">
        <v>287</v>
      </c>
      <c r="I4394" t="s">
        <v>31</v>
      </c>
      <c r="J4394">
        <v>10003349716</v>
      </c>
      <c r="K4394" s="19">
        <v>26.8</v>
      </c>
    </row>
    <row r="4395" spans="1:11" hidden="1" x14ac:dyDescent="0.35">
      <c r="A4395" s="3" t="s">
        <v>288</v>
      </c>
      <c r="B4395" s="3">
        <v>2012</v>
      </c>
      <c r="C4395" s="99">
        <v>40957</v>
      </c>
      <c r="D4395" s="3" t="s">
        <v>140</v>
      </c>
      <c r="E4395" t="s">
        <v>119</v>
      </c>
      <c r="F4395">
        <v>2</v>
      </c>
      <c r="G4395">
        <v>4</v>
      </c>
      <c r="H4395" t="s">
        <v>68</v>
      </c>
      <c r="I4395" t="s">
        <v>29</v>
      </c>
      <c r="J4395">
        <v>10006379247</v>
      </c>
      <c r="K4395" s="19">
        <v>21.9</v>
      </c>
    </row>
    <row r="4396" spans="1:11" hidden="1" x14ac:dyDescent="0.35">
      <c r="A4396" s="3" t="s">
        <v>288</v>
      </c>
      <c r="B4396" s="3">
        <v>2012</v>
      </c>
      <c r="C4396" s="99">
        <v>40957</v>
      </c>
      <c r="D4396" s="3" t="s">
        <v>140</v>
      </c>
      <c r="E4396" t="s">
        <v>119</v>
      </c>
      <c r="F4396">
        <v>2</v>
      </c>
      <c r="G4396">
        <v>5</v>
      </c>
      <c r="H4396" t="s">
        <v>312</v>
      </c>
      <c r="I4396" t="s">
        <v>104</v>
      </c>
      <c r="J4396">
        <v>10006898401</v>
      </c>
      <c r="K4396" s="19">
        <v>20.7</v>
      </c>
    </row>
    <row r="4397" spans="1:11" hidden="1" x14ac:dyDescent="0.35">
      <c r="A4397" s="3" t="s">
        <v>288</v>
      </c>
      <c r="B4397" s="3">
        <v>2012</v>
      </c>
      <c r="C4397" s="99">
        <v>40957</v>
      </c>
      <c r="D4397" s="3" t="s">
        <v>140</v>
      </c>
      <c r="E4397" t="s">
        <v>119</v>
      </c>
      <c r="F4397">
        <v>2</v>
      </c>
      <c r="G4397">
        <v>6</v>
      </c>
      <c r="H4397" t="s">
        <v>406</v>
      </c>
      <c r="I4397" t="s">
        <v>402</v>
      </c>
      <c r="J4397">
        <v>10005748747</v>
      </c>
      <c r="K4397" s="19">
        <v>22.8</v>
      </c>
    </row>
    <row r="4398" spans="1:11" hidden="1" x14ac:dyDescent="0.35">
      <c r="A4398" s="3" t="s">
        <v>288</v>
      </c>
      <c r="B4398" s="3">
        <v>2012</v>
      </c>
      <c r="C4398" s="99">
        <v>40957</v>
      </c>
      <c r="D4398" s="3" t="s">
        <v>140</v>
      </c>
      <c r="E4398" t="s">
        <v>121</v>
      </c>
      <c r="F4398">
        <v>1</v>
      </c>
      <c r="G4398">
        <v>1</v>
      </c>
      <c r="H4398" t="s">
        <v>429</v>
      </c>
      <c r="I4398" t="s">
        <v>353</v>
      </c>
      <c r="J4398">
        <v>10001564310</v>
      </c>
      <c r="K4398" s="19">
        <v>35.9</v>
      </c>
    </row>
    <row r="4399" spans="1:11" hidden="1" x14ac:dyDescent="0.35">
      <c r="A4399" s="3" t="s">
        <v>288</v>
      </c>
      <c r="B4399" s="3">
        <v>2012</v>
      </c>
      <c r="C4399" s="99">
        <v>40957</v>
      </c>
      <c r="D4399" s="3" t="s">
        <v>140</v>
      </c>
      <c r="E4399" t="s">
        <v>121</v>
      </c>
      <c r="F4399">
        <v>1</v>
      </c>
      <c r="G4399">
        <v>2</v>
      </c>
      <c r="H4399" t="s">
        <v>446</v>
      </c>
      <c r="I4399" t="s">
        <v>29</v>
      </c>
      <c r="J4399">
        <v>10004601824</v>
      </c>
      <c r="K4399" s="19">
        <v>25</v>
      </c>
    </row>
    <row r="4400" spans="1:11" hidden="1" x14ac:dyDescent="0.35">
      <c r="A4400" s="3" t="s">
        <v>288</v>
      </c>
      <c r="B4400" s="3">
        <v>2012</v>
      </c>
      <c r="C4400" s="99">
        <v>40957</v>
      </c>
      <c r="D4400" s="3" t="s">
        <v>140</v>
      </c>
      <c r="E4400" t="s">
        <v>121</v>
      </c>
      <c r="F4400">
        <v>1</v>
      </c>
      <c r="G4400">
        <v>3</v>
      </c>
      <c r="H4400" t="s">
        <v>433</v>
      </c>
      <c r="I4400" t="s">
        <v>434</v>
      </c>
      <c r="J4400">
        <v>10002269073</v>
      </c>
      <c r="K4400" s="19">
        <v>31.7</v>
      </c>
    </row>
    <row r="4401" spans="1:11" hidden="1" x14ac:dyDescent="0.35">
      <c r="A4401" s="3" t="s">
        <v>288</v>
      </c>
      <c r="B4401" s="3">
        <v>2012</v>
      </c>
      <c r="C4401" s="99">
        <v>40957</v>
      </c>
      <c r="D4401" s="3" t="s">
        <v>140</v>
      </c>
      <c r="E4401" t="s">
        <v>121</v>
      </c>
      <c r="F4401">
        <v>1</v>
      </c>
      <c r="G4401">
        <v>4</v>
      </c>
      <c r="H4401" t="s">
        <v>430</v>
      </c>
      <c r="I4401" t="s">
        <v>359</v>
      </c>
      <c r="J4401">
        <v>10000959674</v>
      </c>
      <c r="K4401" s="19">
        <v>30.7</v>
      </c>
    </row>
    <row r="4402" spans="1:11" hidden="1" x14ac:dyDescent="0.35">
      <c r="A4402" s="3" t="s">
        <v>288</v>
      </c>
      <c r="B4402" s="3">
        <v>2012</v>
      </c>
      <c r="C4402" s="99">
        <v>40957</v>
      </c>
      <c r="D4402" s="3" t="s">
        <v>140</v>
      </c>
      <c r="E4402" t="s">
        <v>121</v>
      </c>
      <c r="F4402">
        <v>1</v>
      </c>
      <c r="G4402">
        <v>5</v>
      </c>
      <c r="H4402" t="s">
        <v>287</v>
      </c>
      <c r="I4402" t="s">
        <v>31</v>
      </c>
      <c r="J4402">
        <v>10003349716</v>
      </c>
      <c r="K4402" s="19">
        <v>26.8</v>
      </c>
    </row>
    <row r="4403" spans="1:11" hidden="1" x14ac:dyDescent="0.35">
      <c r="A4403" s="3" t="s">
        <v>288</v>
      </c>
      <c r="B4403" s="3">
        <v>2012</v>
      </c>
      <c r="C4403" s="99">
        <v>40957</v>
      </c>
      <c r="D4403" s="3" t="s">
        <v>140</v>
      </c>
      <c r="E4403" t="s">
        <v>121</v>
      </c>
      <c r="F4403">
        <v>1</v>
      </c>
      <c r="G4403">
        <v>6</v>
      </c>
      <c r="H4403" t="s">
        <v>336</v>
      </c>
      <c r="I4403" t="s">
        <v>337</v>
      </c>
      <c r="J4403">
        <v>10005506954</v>
      </c>
      <c r="K4403" s="19">
        <v>23.2</v>
      </c>
    </row>
    <row r="4404" spans="1:11" hidden="1" x14ac:dyDescent="0.35">
      <c r="A4404" s="3" t="s">
        <v>288</v>
      </c>
      <c r="B4404" s="3">
        <v>2012</v>
      </c>
      <c r="C4404" s="99">
        <v>40957</v>
      </c>
      <c r="D4404" s="3" t="s">
        <v>140</v>
      </c>
      <c r="E4404" t="s">
        <v>121</v>
      </c>
      <c r="F4404">
        <v>2</v>
      </c>
      <c r="G4404">
        <v>1</v>
      </c>
      <c r="H4404" t="s">
        <v>68</v>
      </c>
      <c r="I4404" t="s">
        <v>29</v>
      </c>
      <c r="J4404">
        <v>10006379247</v>
      </c>
      <c r="K4404" s="19">
        <v>21.9</v>
      </c>
    </row>
    <row r="4405" spans="1:11" hidden="1" x14ac:dyDescent="0.35">
      <c r="A4405" s="3" t="s">
        <v>288</v>
      </c>
      <c r="B4405" s="3">
        <v>2012</v>
      </c>
      <c r="C4405" s="99">
        <v>40957</v>
      </c>
      <c r="D4405" s="3" t="s">
        <v>140</v>
      </c>
      <c r="E4405" t="s">
        <v>121</v>
      </c>
      <c r="F4405">
        <v>2</v>
      </c>
      <c r="G4405">
        <v>2</v>
      </c>
      <c r="H4405" t="s">
        <v>196</v>
      </c>
      <c r="I4405" t="s">
        <v>52</v>
      </c>
      <c r="J4405">
        <v>10004868370</v>
      </c>
      <c r="K4405" s="19">
        <v>24.1</v>
      </c>
    </row>
    <row r="4406" spans="1:11" hidden="1" x14ac:dyDescent="0.35">
      <c r="A4406" s="3" t="s">
        <v>288</v>
      </c>
      <c r="B4406" s="3">
        <v>2012</v>
      </c>
      <c r="C4406" s="99">
        <v>40957</v>
      </c>
      <c r="D4406" s="3" t="s">
        <v>140</v>
      </c>
      <c r="E4406" t="s">
        <v>121</v>
      </c>
      <c r="F4406">
        <v>2</v>
      </c>
      <c r="G4406">
        <v>3</v>
      </c>
      <c r="H4406" t="s">
        <v>340</v>
      </c>
      <c r="I4406" t="s">
        <v>142</v>
      </c>
      <c r="J4406">
        <v>10004633247</v>
      </c>
      <c r="K4406" s="19">
        <v>23.9</v>
      </c>
    </row>
    <row r="4407" spans="1:11" hidden="1" x14ac:dyDescent="0.35">
      <c r="A4407" s="3" t="s">
        <v>288</v>
      </c>
      <c r="B4407" s="3">
        <v>2012</v>
      </c>
      <c r="C4407" s="99">
        <v>40957</v>
      </c>
      <c r="D4407" s="3" t="s">
        <v>140</v>
      </c>
      <c r="E4407" t="s">
        <v>121</v>
      </c>
      <c r="F4407">
        <v>2</v>
      </c>
      <c r="G4407">
        <v>4</v>
      </c>
      <c r="H4407" t="s">
        <v>312</v>
      </c>
      <c r="I4407" t="s">
        <v>104</v>
      </c>
      <c r="J4407">
        <v>10006898401</v>
      </c>
      <c r="K4407" s="19">
        <v>20.7</v>
      </c>
    </row>
    <row r="4408" spans="1:11" hidden="1" x14ac:dyDescent="0.35">
      <c r="A4408" s="3" t="s">
        <v>288</v>
      </c>
      <c r="B4408" s="3">
        <v>2012</v>
      </c>
      <c r="C4408" s="99">
        <v>40957</v>
      </c>
      <c r="D4408" s="3" t="s">
        <v>140</v>
      </c>
      <c r="E4408" t="s">
        <v>121</v>
      </c>
      <c r="F4408">
        <v>2</v>
      </c>
      <c r="G4408">
        <v>5</v>
      </c>
      <c r="H4408" t="s">
        <v>352</v>
      </c>
      <c r="I4408" t="s">
        <v>438</v>
      </c>
      <c r="J4408">
        <v>10003292122</v>
      </c>
      <c r="K4408" s="19">
        <v>25.7</v>
      </c>
    </row>
    <row r="4409" spans="1:11" hidden="1" x14ac:dyDescent="0.35">
      <c r="A4409" s="3" t="s">
        <v>288</v>
      </c>
      <c r="B4409" s="3">
        <v>2012</v>
      </c>
      <c r="C4409" s="99">
        <v>40957</v>
      </c>
      <c r="D4409" s="3" t="s">
        <v>140</v>
      </c>
      <c r="E4409" t="s">
        <v>121</v>
      </c>
      <c r="F4409">
        <v>2</v>
      </c>
      <c r="G4409">
        <v>6</v>
      </c>
      <c r="H4409" t="s">
        <v>406</v>
      </c>
      <c r="I4409" t="s">
        <v>402</v>
      </c>
      <c r="J4409">
        <v>10005748747</v>
      </c>
      <c r="K4409" s="19">
        <v>22.8</v>
      </c>
    </row>
    <row r="4410" spans="1:11" hidden="1" x14ac:dyDescent="0.35">
      <c r="A4410" s="3" t="s">
        <v>448</v>
      </c>
      <c r="B4410" s="3">
        <v>2012</v>
      </c>
      <c r="C4410" s="99">
        <v>40922</v>
      </c>
      <c r="D4410" s="3" t="s">
        <v>140</v>
      </c>
      <c r="E4410" t="s">
        <v>91</v>
      </c>
      <c r="F4410">
        <v>1</v>
      </c>
      <c r="G4410">
        <v>1</v>
      </c>
      <c r="H4410" t="s">
        <v>390</v>
      </c>
      <c r="I4410" t="s">
        <v>269</v>
      </c>
      <c r="J4410">
        <v>10003030424</v>
      </c>
      <c r="K4410" s="19">
        <v>26.5</v>
      </c>
    </row>
    <row r="4411" spans="1:11" hidden="1" x14ac:dyDescent="0.35">
      <c r="A4411" s="3" t="s">
        <v>448</v>
      </c>
      <c r="B4411" s="3">
        <v>2012</v>
      </c>
      <c r="C4411" s="99">
        <v>40922</v>
      </c>
      <c r="D4411" s="3" t="s">
        <v>140</v>
      </c>
      <c r="E4411" t="s">
        <v>91</v>
      </c>
      <c r="F4411">
        <v>1</v>
      </c>
      <c r="G4411">
        <v>2</v>
      </c>
      <c r="H4411" t="s">
        <v>449</v>
      </c>
      <c r="I4411" t="s">
        <v>400</v>
      </c>
      <c r="J4411">
        <v>10006148467</v>
      </c>
      <c r="K4411" s="19">
        <v>28.7</v>
      </c>
    </row>
    <row r="4412" spans="1:11" hidden="1" x14ac:dyDescent="0.35">
      <c r="A4412" s="3" t="s">
        <v>448</v>
      </c>
      <c r="B4412" s="3">
        <v>2012</v>
      </c>
      <c r="C4412" s="99">
        <v>40922</v>
      </c>
      <c r="D4412" s="3" t="s">
        <v>140</v>
      </c>
      <c r="E4412" t="s">
        <v>91</v>
      </c>
      <c r="F4412">
        <v>1</v>
      </c>
      <c r="G4412">
        <v>3</v>
      </c>
      <c r="H4412" t="s">
        <v>174</v>
      </c>
      <c r="I4412" t="s">
        <v>37</v>
      </c>
      <c r="J4412">
        <v>10006552534</v>
      </c>
      <c r="K4412" s="19">
        <v>21.7</v>
      </c>
    </row>
    <row r="4413" spans="1:11" hidden="1" x14ac:dyDescent="0.35">
      <c r="A4413" s="3" t="s">
        <v>448</v>
      </c>
      <c r="B4413" s="3">
        <v>2012</v>
      </c>
      <c r="C4413" s="99">
        <v>40922</v>
      </c>
      <c r="D4413" s="3" t="s">
        <v>140</v>
      </c>
      <c r="E4413" t="s">
        <v>91</v>
      </c>
      <c r="F4413">
        <v>1</v>
      </c>
      <c r="G4413">
        <v>4</v>
      </c>
      <c r="H4413" t="s">
        <v>393</v>
      </c>
      <c r="I4413" t="s">
        <v>394</v>
      </c>
      <c r="J4413">
        <v>10002830360</v>
      </c>
      <c r="K4413" s="19">
        <v>32.6</v>
      </c>
    </row>
    <row r="4414" spans="1:11" hidden="1" x14ac:dyDescent="0.35">
      <c r="A4414" s="3" t="s">
        <v>448</v>
      </c>
      <c r="B4414" s="3">
        <v>2012</v>
      </c>
      <c r="C4414" s="99">
        <v>40922</v>
      </c>
      <c r="D4414" s="3" t="s">
        <v>140</v>
      </c>
      <c r="E4414" t="s">
        <v>91</v>
      </c>
      <c r="F4414">
        <v>1</v>
      </c>
      <c r="G4414">
        <v>5</v>
      </c>
      <c r="H4414" t="s">
        <v>153</v>
      </c>
      <c r="I4414" t="s">
        <v>154</v>
      </c>
      <c r="J4414">
        <v>10004717719</v>
      </c>
      <c r="K4414" s="19">
        <v>23.1</v>
      </c>
    </row>
    <row r="4415" spans="1:11" hidden="1" x14ac:dyDescent="0.35">
      <c r="A4415" s="3" t="s">
        <v>448</v>
      </c>
      <c r="B4415" s="3">
        <v>2012</v>
      </c>
      <c r="C4415" s="99">
        <v>40922</v>
      </c>
      <c r="D4415" s="3" t="s">
        <v>140</v>
      </c>
      <c r="E4415" t="s">
        <v>91</v>
      </c>
      <c r="F4415">
        <v>1</v>
      </c>
      <c r="G4415">
        <v>6</v>
      </c>
      <c r="H4415" t="s">
        <v>450</v>
      </c>
      <c r="I4415" t="s">
        <v>343</v>
      </c>
      <c r="J4415">
        <v>10006643066</v>
      </c>
      <c r="K4415" s="19"/>
    </row>
    <row r="4416" spans="1:11" hidden="1" x14ac:dyDescent="0.35">
      <c r="A4416" s="3" t="s">
        <v>448</v>
      </c>
      <c r="B4416" s="3">
        <v>2012</v>
      </c>
      <c r="C4416" s="99">
        <v>40922</v>
      </c>
      <c r="D4416" s="3" t="s">
        <v>140</v>
      </c>
      <c r="E4416" t="s">
        <v>91</v>
      </c>
      <c r="F4416">
        <v>2</v>
      </c>
      <c r="G4416">
        <v>1</v>
      </c>
      <c r="H4416" t="s">
        <v>294</v>
      </c>
      <c r="I4416" t="s">
        <v>27</v>
      </c>
      <c r="J4416">
        <v>10003011125</v>
      </c>
      <c r="K4416" s="19">
        <v>27.2</v>
      </c>
    </row>
    <row r="4417" spans="1:11" hidden="1" x14ac:dyDescent="0.35">
      <c r="A4417" s="3" t="s">
        <v>448</v>
      </c>
      <c r="B4417" s="3">
        <v>2012</v>
      </c>
      <c r="C4417" s="99">
        <v>40922</v>
      </c>
      <c r="D4417" s="3" t="s">
        <v>140</v>
      </c>
      <c r="E4417" t="s">
        <v>91</v>
      </c>
      <c r="F4417">
        <v>2</v>
      </c>
      <c r="G4417">
        <v>2</v>
      </c>
      <c r="H4417" t="s">
        <v>445</v>
      </c>
      <c r="I4417" t="s">
        <v>164</v>
      </c>
      <c r="J4417">
        <v>10002260484</v>
      </c>
      <c r="K4417" s="19">
        <v>30.4</v>
      </c>
    </row>
    <row r="4418" spans="1:11" hidden="1" x14ac:dyDescent="0.35">
      <c r="A4418" s="3" t="s">
        <v>448</v>
      </c>
      <c r="B4418" s="3">
        <v>2012</v>
      </c>
      <c r="C4418" s="99">
        <v>40922</v>
      </c>
      <c r="D4418" s="3" t="s">
        <v>140</v>
      </c>
      <c r="E4418" t="s">
        <v>91</v>
      </c>
      <c r="F4418">
        <v>2</v>
      </c>
      <c r="G4418">
        <v>3</v>
      </c>
      <c r="H4418" t="s">
        <v>361</v>
      </c>
      <c r="I4418" t="s">
        <v>142</v>
      </c>
      <c r="J4418">
        <v>10005505439</v>
      </c>
      <c r="K4418" s="19">
        <v>22.6</v>
      </c>
    </row>
    <row r="4419" spans="1:11" hidden="1" x14ac:dyDescent="0.35">
      <c r="A4419" s="3" t="s">
        <v>448</v>
      </c>
      <c r="B4419" s="3">
        <v>2012</v>
      </c>
      <c r="C4419" s="99">
        <v>40922</v>
      </c>
      <c r="D4419" s="3" t="s">
        <v>140</v>
      </c>
      <c r="E4419" t="s">
        <v>91</v>
      </c>
      <c r="F4419">
        <v>2</v>
      </c>
      <c r="G4419">
        <v>4</v>
      </c>
      <c r="H4419" t="s">
        <v>350</v>
      </c>
      <c r="I4419" t="s">
        <v>224</v>
      </c>
      <c r="J4419">
        <v>10007165755</v>
      </c>
      <c r="K4419" s="19">
        <v>22</v>
      </c>
    </row>
    <row r="4420" spans="1:11" hidden="1" x14ac:dyDescent="0.35">
      <c r="A4420" s="3" t="s">
        <v>448</v>
      </c>
      <c r="B4420" s="3">
        <v>2012</v>
      </c>
      <c r="C4420" s="99">
        <v>40922</v>
      </c>
      <c r="D4420" s="3" t="s">
        <v>140</v>
      </c>
      <c r="E4420" t="s">
        <v>91</v>
      </c>
      <c r="F4420">
        <v>2</v>
      </c>
      <c r="G4420">
        <v>5</v>
      </c>
      <c r="H4420" t="s">
        <v>451</v>
      </c>
      <c r="I4420" t="s">
        <v>452</v>
      </c>
      <c r="J4420">
        <v>10006278914</v>
      </c>
      <c r="K4420" s="19">
        <v>19.5</v>
      </c>
    </row>
    <row r="4421" spans="1:11" hidden="1" x14ac:dyDescent="0.35">
      <c r="A4421" s="3" t="s">
        <v>448</v>
      </c>
      <c r="B4421" s="3">
        <v>2012</v>
      </c>
      <c r="C4421" s="99">
        <v>40922</v>
      </c>
      <c r="D4421" s="3" t="s">
        <v>140</v>
      </c>
      <c r="E4421" t="s">
        <v>91</v>
      </c>
      <c r="F4421">
        <v>2</v>
      </c>
      <c r="G4421">
        <v>6</v>
      </c>
      <c r="H4421" t="s">
        <v>453</v>
      </c>
      <c r="I4421" t="s">
        <v>402</v>
      </c>
      <c r="J4421">
        <v>10005748545</v>
      </c>
      <c r="K4421" s="19"/>
    </row>
    <row r="4422" spans="1:11" hidden="1" x14ac:dyDescent="0.35">
      <c r="A4422" s="3" t="s">
        <v>448</v>
      </c>
      <c r="B4422" s="3">
        <v>2012</v>
      </c>
      <c r="C4422" s="99">
        <v>40922</v>
      </c>
      <c r="D4422" s="3" t="s">
        <v>140</v>
      </c>
      <c r="E4422" t="s">
        <v>91</v>
      </c>
      <c r="F4422">
        <v>3</v>
      </c>
      <c r="G4422">
        <v>1</v>
      </c>
      <c r="H4422" t="s">
        <v>314</v>
      </c>
      <c r="I4422" t="s">
        <v>44</v>
      </c>
      <c r="J4422">
        <v>10006904360</v>
      </c>
      <c r="K4422" s="19">
        <v>20.5</v>
      </c>
    </row>
    <row r="4423" spans="1:11" hidden="1" x14ac:dyDescent="0.35">
      <c r="A4423" s="3" t="s">
        <v>448</v>
      </c>
      <c r="B4423" s="3">
        <v>2012</v>
      </c>
      <c r="C4423" s="99">
        <v>40922</v>
      </c>
      <c r="D4423" s="3" t="s">
        <v>140</v>
      </c>
      <c r="E4423" t="s">
        <v>91</v>
      </c>
      <c r="F4423">
        <v>3</v>
      </c>
      <c r="G4423">
        <v>2</v>
      </c>
      <c r="H4423" t="s">
        <v>454</v>
      </c>
      <c r="I4423" t="s">
        <v>46</v>
      </c>
      <c r="J4423">
        <v>10005364585</v>
      </c>
      <c r="K4423" s="19">
        <v>22.2</v>
      </c>
    </row>
    <row r="4424" spans="1:11" hidden="1" x14ac:dyDescent="0.35">
      <c r="A4424" s="3" t="s">
        <v>448</v>
      </c>
      <c r="B4424" s="3">
        <v>2012</v>
      </c>
      <c r="C4424" s="99">
        <v>40922</v>
      </c>
      <c r="D4424" s="3" t="s">
        <v>140</v>
      </c>
      <c r="E4424" t="s">
        <v>91</v>
      </c>
      <c r="F4424">
        <v>3</v>
      </c>
      <c r="G4424">
        <v>3</v>
      </c>
      <c r="H4424" t="s">
        <v>303</v>
      </c>
      <c r="I4424" t="s">
        <v>113</v>
      </c>
      <c r="J4424">
        <v>10006898296</v>
      </c>
      <c r="K4424" s="19">
        <v>19.399999999999999</v>
      </c>
    </row>
    <row r="4425" spans="1:11" hidden="1" x14ac:dyDescent="0.35">
      <c r="A4425" s="3" t="s">
        <v>448</v>
      </c>
      <c r="B4425" s="3">
        <v>2012</v>
      </c>
      <c r="C4425" s="99">
        <v>40922</v>
      </c>
      <c r="D4425" s="3" t="s">
        <v>140</v>
      </c>
      <c r="E4425" t="s">
        <v>91</v>
      </c>
      <c r="F4425">
        <v>3</v>
      </c>
      <c r="G4425">
        <v>4</v>
      </c>
      <c r="H4425" t="s">
        <v>220</v>
      </c>
      <c r="I4425" t="s">
        <v>35</v>
      </c>
      <c r="J4425">
        <v>10005782695</v>
      </c>
      <c r="K4425" s="19">
        <v>22.5</v>
      </c>
    </row>
    <row r="4426" spans="1:11" hidden="1" x14ac:dyDescent="0.35">
      <c r="A4426" s="3" t="s">
        <v>448</v>
      </c>
      <c r="B4426" s="3">
        <v>2012</v>
      </c>
      <c r="C4426" s="99">
        <v>40922</v>
      </c>
      <c r="D4426" s="3" t="s">
        <v>140</v>
      </c>
      <c r="E4426" t="s">
        <v>91</v>
      </c>
      <c r="F4426">
        <v>3</v>
      </c>
      <c r="G4426">
        <v>5</v>
      </c>
      <c r="H4426" t="s">
        <v>455</v>
      </c>
      <c r="I4426" t="s">
        <v>310</v>
      </c>
      <c r="J4426">
        <v>10003302327</v>
      </c>
      <c r="K4426" s="19">
        <v>31.9</v>
      </c>
    </row>
    <row r="4427" spans="1:11" hidden="1" x14ac:dyDescent="0.35">
      <c r="A4427" s="3" t="s">
        <v>448</v>
      </c>
      <c r="B4427" s="3">
        <v>2012</v>
      </c>
      <c r="C4427" s="99">
        <v>40922</v>
      </c>
      <c r="D4427" s="3" t="s">
        <v>140</v>
      </c>
      <c r="E4427" t="s">
        <v>91</v>
      </c>
      <c r="F4427">
        <v>3</v>
      </c>
      <c r="G4427">
        <v>6</v>
      </c>
      <c r="H4427" t="s">
        <v>456</v>
      </c>
      <c r="I4427" t="s">
        <v>457</v>
      </c>
      <c r="J4427">
        <v>10004792588</v>
      </c>
      <c r="K4427" s="19">
        <v>24.6</v>
      </c>
    </row>
    <row r="4428" spans="1:11" hidden="1" x14ac:dyDescent="0.35">
      <c r="A4428" s="3" t="s">
        <v>448</v>
      </c>
      <c r="B4428" s="3">
        <v>2012</v>
      </c>
      <c r="C4428" s="99">
        <v>40922</v>
      </c>
      <c r="D4428" s="3" t="s">
        <v>140</v>
      </c>
      <c r="E4428" t="s">
        <v>91</v>
      </c>
      <c r="F4428">
        <v>4</v>
      </c>
      <c r="G4428">
        <v>1</v>
      </c>
      <c r="H4428" t="s">
        <v>427</v>
      </c>
      <c r="I4428" t="s">
        <v>423</v>
      </c>
      <c r="J4428">
        <v>10006737945</v>
      </c>
      <c r="K4428" s="19">
        <v>23.4</v>
      </c>
    </row>
    <row r="4429" spans="1:11" hidden="1" x14ac:dyDescent="0.35">
      <c r="A4429" s="3" t="s">
        <v>448</v>
      </c>
      <c r="B4429" s="3">
        <v>2012</v>
      </c>
      <c r="C4429" s="99">
        <v>40922</v>
      </c>
      <c r="D4429" s="3" t="s">
        <v>140</v>
      </c>
      <c r="E4429" t="s">
        <v>91</v>
      </c>
      <c r="F4429">
        <v>4</v>
      </c>
      <c r="G4429">
        <v>2</v>
      </c>
      <c r="H4429" t="s">
        <v>200</v>
      </c>
      <c r="I4429" t="s">
        <v>23</v>
      </c>
      <c r="J4429">
        <v>10006900421</v>
      </c>
      <c r="K4429" s="19">
        <v>19.100000000000001</v>
      </c>
    </row>
    <row r="4430" spans="1:11" hidden="1" x14ac:dyDescent="0.35">
      <c r="A4430" s="3" t="s">
        <v>448</v>
      </c>
      <c r="B4430" s="3">
        <v>2012</v>
      </c>
      <c r="C4430" s="99">
        <v>40922</v>
      </c>
      <c r="D4430" s="3" t="s">
        <v>140</v>
      </c>
      <c r="E4430" t="s">
        <v>91</v>
      </c>
      <c r="F4430">
        <v>4</v>
      </c>
      <c r="G4430">
        <v>3</v>
      </c>
      <c r="H4430" t="s">
        <v>444</v>
      </c>
      <c r="I4430" t="s">
        <v>381</v>
      </c>
      <c r="J4430">
        <v>10005510085</v>
      </c>
      <c r="K4430" s="19">
        <v>23.8</v>
      </c>
    </row>
    <row r="4431" spans="1:11" hidden="1" x14ac:dyDescent="0.35">
      <c r="A4431" s="3" t="s">
        <v>448</v>
      </c>
      <c r="B4431" s="3">
        <v>2012</v>
      </c>
      <c r="C4431" s="99">
        <v>40922</v>
      </c>
      <c r="D4431" s="3" t="s">
        <v>140</v>
      </c>
      <c r="E4431" t="s">
        <v>91</v>
      </c>
      <c r="F4431">
        <v>4</v>
      </c>
      <c r="G4431">
        <v>4</v>
      </c>
      <c r="H4431" t="s">
        <v>437</v>
      </c>
      <c r="I4431" t="s">
        <v>52</v>
      </c>
      <c r="J4431">
        <v>10004868269</v>
      </c>
      <c r="K4431" s="19">
        <v>24.5</v>
      </c>
    </row>
    <row r="4432" spans="1:11" hidden="1" x14ac:dyDescent="0.35">
      <c r="A4432" s="3" t="s">
        <v>448</v>
      </c>
      <c r="B4432" s="3">
        <v>2012</v>
      </c>
      <c r="C4432" s="99">
        <v>40922</v>
      </c>
      <c r="D4432" s="3" t="s">
        <v>140</v>
      </c>
      <c r="E4432" t="s">
        <v>91</v>
      </c>
      <c r="F4432">
        <v>4</v>
      </c>
      <c r="G4432">
        <v>5</v>
      </c>
      <c r="H4432" t="s">
        <v>439</v>
      </c>
      <c r="I4432" t="s">
        <v>440</v>
      </c>
      <c r="J4432">
        <v>10006107748</v>
      </c>
      <c r="K4432" s="19">
        <v>32.200000000000003</v>
      </c>
    </row>
    <row r="4433" spans="1:11" hidden="1" x14ac:dyDescent="0.35">
      <c r="A4433" s="3" t="s">
        <v>448</v>
      </c>
      <c r="B4433" s="3">
        <v>2012</v>
      </c>
      <c r="C4433" s="99">
        <v>40922</v>
      </c>
      <c r="D4433" s="3" t="s">
        <v>140</v>
      </c>
      <c r="E4433" t="s">
        <v>91</v>
      </c>
      <c r="F4433">
        <v>4</v>
      </c>
      <c r="G4433">
        <v>6</v>
      </c>
      <c r="H4433" t="s">
        <v>458</v>
      </c>
      <c r="I4433" t="s">
        <v>25</v>
      </c>
      <c r="J4433">
        <v>10002209661</v>
      </c>
      <c r="K4433" s="19">
        <v>37.6</v>
      </c>
    </row>
    <row r="4434" spans="1:11" hidden="1" x14ac:dyDescent="0.35">
      <c r="A4434" s="3" t="s">
        <v>448</v>
      </c>
      <c r="B4434" s="3">
        <v>2012</v>
      </c>
      <c r="C4434" s="99">
        <v>40922</v>
      </c>
      <c r="D4434" s="3" t="s">
        <v>140</v>
      </c>
      <c r="E4434" t="s">
        <v>91</v>
      </c>
      <c r="F4434">
        <v>5</v>
      </c>
      <c r="G4434">
        <v>1</v>
      </c>
      <c r="H4434" t="s">
        <v>289</v>
      </c>
      <c r="I4434" t="s">
        <v>207</v>
      </c>
      <c r="J4434">
        <v>10002418415</v>
      </c>
      <c r="K4434" s="19">
        <v>29.4</v>
      </c>
    </row>
    <row r="4435" spans="1:11" hidden="1" x14ac:dyDescent="0.35">
      <c r="A4435" s="3" t="s">
        <v>448</v>
      </c>
      <c r="B4435" s="3">
        <v>2012</v>
      </c>
      <c r="C4435" s="99">
        <v>40922</v>
      </c>
      <c r="D4435" s="3" t="s">
        <v>140</v>
      </c>
      <c r="E4435" t="s">
        <v>91</v>
      </c>
      <c r="F4435">
        <v>5</v>
      </c>
      <c r="G4435">
        <v>2</v>
      </c>
      <c r="H4435" t="s">
        <v>428</v>
      </c>
      <c r="I4435" t="s">
        <v>198</v>
      </c>
      <c r="J4435">
        <v>10002558558</v>
      </c>
      <c r="K4435" s="19">
        <v>29</v>
      </c>
    </row>
    <row r="4436" spans="1:11" hidden="1" x14ac:dyDescent="0.35">
      <c r="A4436" s="3" t="s">
        <v>448</v>
      </c>
      <c r="B4436" s="3">
        <v>2012</v>
      </c>
      <c r="C4436" s="99">
        <v>40922</v>
      </c>
      <c r="D4436" s="3" t="s">
        <v>140</v>
      </c>
      <c r="E4436" t="s">
        <v>91</v>
      </c>
      <c r="F4436">
        <v>5</v>
      </c>
      <c r="G4436">
        <v>3</v>
      </c>
      <c r="H4436" t="s">
        <v>374</v>
      </c>
      <c r="I4436" t="s">
        <v>375</v>
      </c>
      <c r="J4436">
        <v>10004613039</v>
      </c>
      <c r="K4436" s="19">
        <v>23.1</v>
      </c>
    </row>
    <row r="4437" spans="1:11" hidden="1" x14ac:dyDescent="0.35">
      <c r="A4437" s="3" t="s">
        <v>448</v>
      </c>
      <c r="B4437" s="3">
        <v>2012</v>
      </c>
      <c r="C4437" s="99">
        <v>40922</v>
      </c>
      <c r="D4437" s="3" t="s">
        <v>140</v>
      </c>
      <c r="E4437" t="s">
        <v>91</v>
      </c>
      <c r="F4437">
        <v>5</v>
      </c>
      <c r="G4437">
        <v>4</v>
      </c>
      <c r="H4437" t="s">
        <v>399</v>
      </c>
      <c r="I4437" t="s">
        <v>459</v>
      </c>
      <c r="J4437">
        <v>10004792184</v>
      </c>
      <c r="K4437" s="19">
        <v>26.1</v>
      </c>
    </row>
    <row r="4438" spans="1:11" hidden="1" x14ac:dyDescent="0.35">
      <c r="A4438" s="3" t="s">
        <v>448</v>
      </c>
      <c r="B4438" s="3">
        <v>2012</v>
      </c>
      <c r="C4438" s="99">
        <v>40922</v>
      </c>
      <c r="D4438" s="3" t="s">
        <v>140</v>
      </c>
      <c r="E4438" t="s">
        <v>91</v>
      </c>
      <c r="F4438">
        <v>5</v>
      </c>
      <c r="G4438">
        <v>5</v>
      </c>
      <c r="H4438" t="s">
        <v>460</v>
      </c>
      <c r="I4438" t="s">
        <v>348</v>
      </c>
      <c r="J4438">
        <v>10006600933</v>
      </c>
      <c r="K4438" s="19">
        <v>21.5</v>
      </c>
    </row>
    <row r="4439" spans="1:11" hidden="1" x14ac:dyDescent="0.35">
      <c r="A4439" s="3" t="s">
        <v>448</v>
      </c>
      <c r="B4439" s="3">
        <v>2012</v>
      </c>
      <c r="C4439" s="99">
        <v>40922</v>
      </c>
      <c r="D4439" s="3" t="s">
        <v>140</v>
      </c>
      <c r="E4439" t="s">
        <v>91</v>
      </c>
      <c r="F4439">
        <v>6</v>
      </c>
      <c r="G4439">
        <v>1</v>
      </c>
      <c r="H4439" t="s">
        <v>287</v>
      </c>
      <c r="I4439" t="s">
        <v>31</v>
      </c>
      <c r="J4439">
        <v>10003349716</v>
      </c>
      <c r="K4439" s="19">
        <v>26.7</v>
      </c>
    </row>
    <row r="4440" spans="1:11" hidden="1" x14ac:dyDescent="0.35">
      <c r="A4440" s="3" t="s">
        <v>448</v>
      </c>
      <c r="B4440" s="3">
        <v>2012</v>
      </c>
      <c r="C4440" s="99">
        <v>40922</v>
      </c>
      <c r="D4440" s="3" t="s">
        <v>140</v>
      </c>
      <c r="E4440" t="s">
        <v>91</v>
      </c>
      <c r="F4440">
        <v>6</v>
      </c>
      <c r="G4440">
        <v>2</v>
      </c>
      <c r="H4440" t="s">
        <v>312</v>
      </c>
      <c r="I4440" t="s">
        <v>104</v>
      </c>
      <c r="J4440">
        <v>10006898401</v>
      </c>
      <c r="K4440" s="19">
        <v>20.6</v>
      </c>
    </row>
    <row r="4441" spans="1:11" hidden="1" x14ac:dyDescent="0.35">
      <c r="A4441" s="3" t="s">
        <v>448</v>
      </c>
      <c r="B4441" s="3">
        <v>2012</v>
      </c>
      <c r="C4441" s="99">
        <v>40922</v>
      </c>
      <c r="D4441" s="3" t="s">
        <v>140</v>
      </c>
      <c r="E4441" t="s">
        <v>91</v>
      </c>
      <c r="F4441">
        <v>6</v>
      </c>
      <c r="G4441">
        <v>3</v>
      </c>
      <c r="H4441" t="s">
        <v>290</v>
      </c>
      <c r="I4441" t="s">
        <v>212</v>
      </c>
      <c r="J4441">
        <v>10006137252</v>
      </c>
      <c r="K4441" s="19">
        <v>21.8</v>
      </c>
    </row>
    <row r="4442" spans="1:11" hidden="1" x14ac:dyDescent="0.35">
      <c r="A4442" s="3" t="s">
        <v>448</v>
      </c>
      <c r="B4442" s="3">
        <v>2012</v>
      </c>
      <c r="C4442" s="99">
        <v>40922</v>
      </c>
      <c r="D4442" s="3" t="s">
        <v>140</v>
      </c>
      <c r="E4442" t="s">
        <v>91</v>
      </c>
      <c r="F4442">
        <v>6</v>
      </c>
      <c r="G4442">
        <v>4</v>
      </c>
      <c r="H4442" t="s">
        <v>404</v>
      </c>
      <c r="I4442" t="s">
        <v>405</v>
      </c>
      <c r="J4442">
        <v>10005763400</v>
      </c>
      <c r="K4442" s="19">
        <v>25.2</v>
      </c>
    </row>
    <row r="4443" spans="1:11" hidden="1" x14ac:dyDescent="0.35">
      <c r="A4443" s="3" t="s">
        <v>448</v>
      </c>
      <c r="B4443" s="3">
        <v>2012</v>
      </c>
      <c r="C4443" s="99">
        <v>40922</v>
      </c>
      <c r="D4443" s="3" t="s">
        <v>140</v>
      </c>
      <c r="E4443" t="s">
        <v>91</v>
      </c>
      <c r="F4443">
        <v>6</v>
      </c>
      <c r="G4443">
        <v>5</v>
      </c>
      <c r="H4443" t="s">
        <v>234</v>
      </c>
      <c r="I4443" t="s">
        <v>25</v>
      </c>
      <c r="J4443">
        <v>10006073493</v>
      </c>
      <c r="K4443" s="19">
        <v>22.1</v>
      </c>
    </row>
    <row r="4444" spans="1:11" hidden="1" x14ac:dyDescent="0.35">
      <c r="A4444" s="3" t="s">
        <v>448</v>
      </c>
      <c r="B4444" s="3">
        <v>2012</v>
      </c>
      <c r="C4444" s="99">
        <v>40922</v>
      </c>
      <c r="D4444" s="3" t="s">
        <v>140</v>
      </c>
      <c r="E4444" t="s">
        <v>91</v>
      </c>
      <c r="F4444">
        <v>6</v>
      </c>
      <c r="G4444">
        <v>6</v>
      </c>
      <c r="H4444" t="s">
        <v>388</v>
      </c>
      <c r="I4444" t="s">
        <v>389</v>
      </c>
      <c r="J4444">
        <v>10006893852</v>
      </c>
      <c r="K4444" s="19">
        <v>19.3</v>
      </c>
    </row>
    <row r="4445" spans="1:11" hidden="1" x14ac:dyDescent="0.35">
      <c r="A4445" s="3" t="s">
        <v>448</v>
      </c>
      <c r="B4445" s="3">
        <v>2012</v>
      </c>
      <c r="C4445" s="99">
        <v>40922</v>
      </c>
      <c r="D4445" s="3" t="s">
        <v>140</v>
      </c>
      <c r="E4445" t="s">
        <v>91</v>
      </c>
      <c r="F4445">
        <v>6</v>
      </c>
      <c r="G4445">
        <v>7</v>
      </c>
      <c r="H4445" t="s">
        <v>461</v>
      </c>
      <c r="I4445" t="s">
        <v>373</v>
      </c>
      <c r="J4445">
        <v>10007210417</v>
      </c>
      <c r="K4445" s="19">
        <v>19.8</v>
      </c>
    </row>
    <row r="4446" spans="1:11" hidden="1" x14ac:dyDescent="0.35">
      <c r="A4446" s="3" t="s">
        <v>448</v>
      </c>
      <c r="B4446" s="3">
        <v>2012</v>
      </c>
      <c r="C4446" s="99">
        <v>40922</v>
      </c>
      <c r="D4446" s="3" t="s">
        <v>140</v>
      </c>
      <c r="E4446" t="s">
        <v>117</v>
      </c>
      <c r="F4446">
        <v>1</v>
      </c>
      <c r="G4446">
        <v>1</v>
      </c>
      <c r="H4446" t="s">
        <v>399</v>
      </c>
      <c r="I4446" t="s">
        <v>459</v>
      </c>
      <c r="J4446">
        <v>10004792184</v>
      </c>
      <c r="K4446" s="19">
        <v>26.1</v>
      </c>
    </row>
    <row r="4447" spans="1:11" hidden="1" x14ac:dyDescent="0.35">
      <c r="A4447" s="3" t="s">
        <v>448</v>
      </c>
      <c r="B4447" s="3">
        <v>2012</v>
      </c>
      <c r="C4447" s="99">
        <v>40922</v>
      </c>
      <c r="D4447" s="3" t="s">
        <v>140</v>
      </c>
      <c r="E4447" t="s">
        <v>117</v>
      </c>
      <c r="F4447">
        <v>1</v>
      </c>
      <c r="G4447">
        <v>2</v>
      </c>
      <c r="H4447" t="s">
        <v>449</v>
      </c>
      <c r="I4447" t="s">
        <v>400</v>
      </c>
      <c r="J4447">
        <v>10006148467</v>
      </c>
      <c r="K4447" s="19">
        <v>28.7</v>
      </c>
    </row>
    <row r="4448" spans="1:11" hidden="1" x14ac:dyDescent="0.35">
      <c r="A4448" s="3" t="s">
        <v>448</v>
      </c>
      <c r="B4448" s="3">
        <v>2012</v>
      </c>
      <c r="C4448" s="99">
        <v>40922</v>
      </c>
      <c r="D4448" s="3" t="s">
        <v>140</v>
      </c>
      <c r="E4448" t="s">
        <v>117</v>
      </c>
      <c r="F4448">
        <v>1</v>
      </c>
      <c r="G4448">
        <v>3</v>
      </c>
      <c r="H4448" t="s">
        <v>453</v>
      </c>
      <c r="I4448" t="s">
        <v>402</v>
      </c>
      <c r="J4448">
        <v>10005748545</v>
      </c>
      <c r="K4448" s="19"/>
    </row>
    <row r="4449" spans="1:11" hidden="1" x14ac:dyDescent="0.35">
      <c r="A4449" s="3" t="s">
        <v>448</v>
      </c>
      <c r="B4449" s="3">
        <v>2012</v>
      </c>
      <c r="C4449" s="99">
        <v>40922</v>
      </c>
      <c r="D4449" s="3" t="s">
        <v>140</v>
      </c>
      <c r="E4449" t="s">
        <v>117</v>
      </c>
      <c r="F4449">
        <v>1</v>
      </c>
      <c r="G4449">
        <v>4</v>
      </c>
      <c r="H4449" t="s">
        <v>290</v>
      </c>
      <c r="I4449" t="s">
        <v>212</v>
      </c>
      <c r="J4449">
        <v>10006137252</v>
      </c>
      <c r="K4449" s="19">
        <v>21.8</v>
      </c>
    </row>
    <row r="4450" spans="1:11" hidden="1" x14ac:dyDescent="0.35">
      <c r="A4450" s="3" t="s">
        <v>448</v>
      </c>
      <c r="B4450" s="3">
        <v>2012</v>
      </c>
      <c r="C4450" s="99">
        <v>40922</v>
      </c>
      <c r="D4450" s="3" t="s">
        <v>140</v>
      </c>
      <c r="E4450" t="s">
        <v>117</v>
      </c>
      <c r="F4450">
        <v>1</v>
      </c>
      <c r="G4450">
        <v>5</v>
      </c>
      <c r="H4450" t="s">
        <v>439</v>
      </c>
      <c r="I4450" t="s">
        <v>440</v>
      </c>
      <c r="J4450">
        <v>10006107748</v>
      </c>
      <c r="K4450" s="19">
        <v>32.200000000000003</v>
      </c>
    </row>
    <row r="4451" spans="1:11" hidden="1" x14ac:dyDescent="0.35">
      <c r="A4451" s="3" t="s">
        <v>448</v>
      </c>
      <c r="B4451" s="3">
        <v>2012</v>
      </c>
      <c r="C4451" s="99">
        <v>40922</v>
      </c>
      <c r="D4451" s="3" t="s">
        <v>140</v>
      </c>
      <c r="E4451" t="s">
        <v>117</v>
      </c>
      <c r="F4451">
        <v>2</v>
      </c>
      <c r="G4451">
        <v>1</v>
      </c>
      <c r="H4451" t="s">
        <v>374</v>
      </c>
      <c r="I4451" t="s">
        <v>375</v>
      </c>
      <c r="J4451">
        <v>10004613039</v>
      </c>
      <c r="K4451" s="19">
        <v>23.1</v>
      </c>
    </row>
    <row r="4452" spans="1:11" hidden="1" x14ac:dyDescent="0.35">
      <c r="A4452" s="3" t="s">
        <v>448</v>
      </c>
      <c r="B4452" s="3">
        <v>2012</v>
      </c>
      <c r="C4452" s="99">
        <v>40922</v>
      </c>
      <c r="D4452" s="3" t="s">
        <v>140</v>
      </c>
      <c r="E4452" t="s">
        <v>117</v>
      </c>
      <c r="F4452">
        <v>2</v>
      </c>
      <c r="G4452">
        <v>2</v>
      </c>
      <c r="H4452" t="s">
        <v>445</v>
      </c>
      <c r="I4452" t="s">
        <v>164</v>
      </c>
      <c r="J4452">
        <v>10002260484</v>
      </c>
      <c r="K4452" s="19">
        <v>30.4</v>
      </c>
    </row>
    <row r="4453" spans="1:11" hidden="1" x14ac:dyDescent="0.35">
      <c r="A4453" s="3" t="s">
        <v>448</v>
      </c>
      <c r="B4453" s="3">
        <v>2012</v>
      </c>
      <c r="C4453" s="99">
        <v>40922</v>
      </c>
      <c r="D4453" s="3" t="s">
        <v>140</v>
      </c>
      <c r="E4453" t="s">
        <v>117</v>
      </c>
      <c r="F4453">
        <v>2</v>
      </c>
      <c r="G4453">
        <v>3</v>
      </c>
      <c r="H4453" t="s">
        <v>450</v>
      </c>
      <c r="I4453" t="s">
        <v>343</v>
      </c>
      <c r="J4453">
        <v>10006643066</v>
      </c>
      <c r="K4453" s="19"/>
    </row>
    <row r="4454" spans="1:11" hidden="1" x14ac:dyDescent="0.35">
      <c r="A4454" s="3" t="s">
        <v>448</v>
      </c>
      <c r="B4454" s="3">
        <v>2012</v>
      </c>
      <c r="C4454" s="99">
        <v>40922</v>
      </c>
      <c r="D4454" s="3" t="s">
        <v>140</v>
      </c>
      <c r="E4454" t="s">
        <v>117</v>
      </c>
      <c r="F4454">
        <v>2</v>
      </c>
      <c r="G4454">
        <v>4</v>
      </c>
      <c r="H4454" t="s">
        <v>437</v>
      </c>
      <c r="I4454" t="s">
        <v>52</v>
      </c>
      <c r="J4454">
        <v>10004868269</v>
      </c>
      <c r="K4454" s="19">
        <v>24.5</v>
      </c>
    </row>
    <row r="4455" spans="1:11" hidden="1" x14ac:dyDescent="0.35">
      <c r="A4455" s="3" t="s">
        <v>448</v>
      </c>
      <c r="B4455" s="3">
        <v>2012</v>
      </c>
      <c r="C4455" s="99">
        <v>40922</v>
      </c>
      <c r="D4455" s="3" t="s">
        <v>140</v>
      </c>
      <c r="E4455" t="s">
        <v>117</v>
      </c>
      <c r="F4455">
        <v>2</v>
      </c>
      <c r="G4455">
        <v>5</v>
      </c>
      <c r="H4455" t="s">
        <v>455</v>
      </c>
      <c r="I4455" t="s">
        <v>310</v>
      </c>
      <c r="J4455">
        <v>10003302327</v>
      </c>
      <c r="K4455" s="19">
        <v>31.9</v>
      </c>
    </row>
    <row r="4456" spans="1:11" hidden="1" x14ac:dyDescent="0.35">
      <c r="A4456" s="3" t="s">
        <v>448</v>
      </c>
      <c r="B4456" s="3">
        <v>2012</v>
      </c>
      <c r="C4456" s="99">
        <v>40922</v>
      </c>
      <c r="D4456" s="3" t="s">
        <v>140</v>
      </c>
      <c r="E4456" t="s">
        <v>117</v>
      </c>
      <c r="F4456">
        <v>3</v>
      </c>
      <c r="G4456">
        <v>1</v>
      </c>
      <c r="H4456" t="s">
        <v>220</v>
      </c>
      <c r="I4456" t="s">
        <v>35</v>
      </c>
      <c r="J4456">
        <v>10005782695</v>
      </c>
      <c r="K4456" s="19">
        <v>22.5</v>
      </c>
    </row>
    <row r="4457" spans="1:11" hidden="1" x14ac:dyDescent="0.35">
      <c r="A4457" s="3" t="s">
        <v>448</v>
      </c>
      <c r="B4457" s="3">
        <v>2012</v>
      </c>
      <c r="C4457" s="99">
        <v>40922</v>
      </c>
      <c r="D4457" s="3" t="s">
        <v>140</v>
      </c>
      <c r="E4457" t="s">
        <v>117</v>
      </c>
      <c r="F4457">
        <v>3</v>
      </c>
      <c r="G4457">
        <v>2</v>
      </c>
      <c r="H4457" t="s">
        <v>444</v>
      </c>
      <c r="I4457" t="s">
        <v>381</v>
      </c>
      <c r="J4457">
        <v>10005510085</v>
      </c>
      <c r="K4457" s="19">
        <v>23.8</v>
      </c>
    </row>
    <row r="4458" spans="1:11" hidden="1" x14ac:dyDescent="0.35">
      <c r="A4458" s="3" t="s">
        <v>448</v>
      </c>
      <c r="B4458" s="3">
        <v>2012</v>
      </c>
      <c r="C4458" s="99">
        <v>40922</v>
      </c>
      <c r="D4458" s="3" t="s">
        <v>140</v>
      </c>
      <c r="E4458" t="s">
        <v>117</v>
      </c>
      <c r="F4458">
        <v>3</v>
      </c>
      <c r="G4458">
        <v>3</v>
      </c>
      <c r="H4458" t="s">
        <v>451</v>
      </c>
      <c r="I4458" t="s">
        <v>452</v>
      </c>
      <c r="J4458">
        <v>10006278914</v>
      </c>
      <c r="K4458" s="19">
        <v>19.5</v>
      </c>
    </row>
    <row r="4459" spans="1:11" hidden="1" x14ac:dyDescent="0.35">
      <c r="A4459" s="3" t="s">
        <v>448</v>
      </c>
      <c r="B4459" s="3">
        <v>2012</v>
      </c>
      <c r="C4459" s="99">
        <v>40922</v>
      </c>
      <c r="D4459" s="3" t="s">
        <v>140</v>
      </c>
      <c r="E4459" t="s">
        <v>117</v>
      </c>
      <c r="F4459">
        <v>3</v>
      </c>
      <c r="G4459">
        <v>4</v>
      </c>
      <c r="H4459" t="s">
        <v>454</v>
      </c>
      <c r="I4459" t="s">
        <v>46</v>
      </c>
      <c r="J4459">
        <v>10005364585</v>
      </c>
      <c r="K4459" s="19">
        <v>22.2</v>
      </c>
    </row>
    <row r="4460" spans="1:11" hidden="1" x14ac:dyDescent="0.35">
      <c r="A4460" s="3" t="s">
        <v>448</v>
      </c>
      <c r="B4460" s="3">
        <v>2012</v>
      </c>
      <c r="C4460" s="99">
        <v>40922</v>
      </c>
      <c r="D4460" s="3" t="s">
        <v>140</v>
      </c>
      <c r="E4460" t="s">
        <v>117</v>
      </c>
      <c r="F4460">
        <v>3</v>
      </c>
      <c r="G4460">
        <v>5</v>
      </c>
      <c r="H4460" t="s">
        <v>388</v>
      </c>
      <c r="I4460" t="s">
        <v>389</v>
      </c>
      <c r="J4460">
        <v>10006893852</v>
      </c>
      <c r="K4460" s="19">
        <v>19.3</v>
      </c>
    </row>
    <row r="4461" spans="1:11" hidden="1" x14ac:dyDescent="0.35">
      <c r="A4461" s="3" t="s">
        <v>448</v>
      </c>
      <c r="B4461" s="3">
        <v>2012</v>
      </c>
      <c r="C4461" s="99">
        <v>40922</v>
      </c>
      <c r="D4461" s="3" t="s">
        <v>140</v>
      </c>
      <c r="E4461" t="s">
        <v>117</v>
      </c>
      <c r="F4461">
        <v>4</v>
      </c>
      <c r="G4461">
        <v>1</v>
      </c>
      <c r="H4461" t="s">
        <v>200</v>
      </c>
      <c r="I4461" t="s">
        <v>23</v>
      </c>
      <c r="J4461">
        <v>10006900421</v>
      </c>
      <c r="K4461" s="19">
        <v>19.100000000000001</v>
      </c>
    </row>
    <row r="4462" spans="1:11" hidden="1" x14ac:dyDescent="0.35">
      <c r="A4462" s="3" t="s">
        <v>448</v>
      </c>
      <c r="B4462" s="3">
        <v>2012</v>
      </c>
      <c r="C4462" s="99">
        <v>40922</v>
      </c>
      <c r="D4462" s="3" t="s">
        <v>140</v>
      </c>
      <c r="E4462" t="s">
        <v>117</v>
      </c>
      <c r="F4462">
        <v>4</v>
      </c>
      <c r="G4462">
        <v>2</v>
      </c>
      <c r="H4462" t="s">
        <v>350</v>
      </c>
      <c r="I4462" t="s">
        <v>224</v>
      </c>
      <c r="J4462">
        <v>10007165755</v>
      </c>
      <c r="K4462" s="19">
        <v>22</v>
      </c>
    </row>
    <row r="4463" spans="1:11" hidden="1" x14ac:dyDescent="0.35">
      <c r="A4463" s="3" t="s">
        <v>448</v>
      </c>
      <c r="B4463" s="3">
        <v>2012</v>
      </c>
      <c r="C4463" s="99">
        <v>40922</v>
      </c>
      <c r="D4463" s="3" t="s">
        <v>140</v>
      </c>
      <c r="E4463" t="s">
        <v>117</v>
      </c>
      <c r="F4463">
        <v>4</v>
      </c>
      <c r="G4463">
        <v>3</v>
      </c>
      <c r="H4463" t="s">
        <v>153</v>
      </c>
      <c r="I4463" t="s">
        <v>154</v>
      </c>
      <c r="J4463">
        <v>10004717719</v>
      </c>
      <c r="K4463" s="19">
        <v>23.1</v>
      </c>
    </row>
    <row r="4464" spans="1:11" hidden="1" x14ac:dyDescent="0.35">
      <c r="A4464" s="3" t="s">
        <v>448</v>
      </c>
      <c r="B4464" s="3">
        <v>2012</v>
      </c>
      <c r="C4464" s="99">
        <v>40922</v>
      </c>
      <c r="D4464" s="3" t="s">
        <v>140</v>
      </c>
      <c r="E4464" t="s">
        <v>117</v>
      </c>
      <c r="F4464">
        <v>4</v>
      </c>
      <c r="G4464">
        <v>4</v>
      </c>
      <c r="H4464" t="s">
        <v>303</v>
      </c>
      <c r="I4464" t="s">
        <v>113</v>
      </c>
      <c r="J4464">
        <v>10006898296</v>
      </c>
      <c r="K4464" s="19">
        <v>19.399999999999999</v>
      </c>
    </row>
    <row r="4465" spans="1:11" hidden="1" x14ac:dyDescent="0.35">
      <c r="A4465" s="3" t="s">
        <v>448</v>
      </c>
      <c r="B4465" s="3">
        <v>2012</v>
      </c>
      <c r="C4465" s="99">
        <v>40922</v>
      </c>
      <c r="D4465" s="3" t="s">
        <v>140</v>
      </c>
      <c r="E4465" t="s">
        <v>117</v>
      </c>
      <c r="F4465">
        <v>4</v>
      </c>
      <c r="G4465">
        <v>5</v>
      </c>
      <c r="H4465" t="s">
        <v>461</v>
      </c>
      <c r="I4465" t="s">
        <v>373</v>
      </c>
      <c r="J4465">
        <v>10007210417</v>
      </c>
      <c r="K4465" s="19">
        <v>19.8</v>
      </c>
    </row>
    <row r="4466" spans="1:11" hidden="1" x14ac:dyDescent="0.35">
      <c r="A4466" s="3" t="s">
        <v>448</v>
      </c>
      <c r="B4466" s="3">
        <v>2012</v>
      </c>
      <c r="C4466" s="99">
        <v>40922</v>
      </c>
      <c r="D4466" s="3" t="s">
        <v>140</v>
      </c>
      <c r="E4466" t="s">
        <v>117</v>
      </c>
      <c r="F4466">
        <v>5</v>
      </c>
      <c r="G4466">
        <v>1</v>
      </c>
      <c r="H4466" t="s">
        <v>428</v>
      </c>
      <c r="I4466" t="s">
        <v>198</v>
      </c>
      <c r="J4466">
        <v>10002558558</v>
      </c>
      <c r="K4466" s="19">
        <v>29</v>
      </c>
    </row>
    <row r="4467" spans="1:11" hidden="1" x14ac:dyDescent="0.35">
      <c r="A4467" s="3" t="s">
        <v>448</v>
      </c>
      <c r="B4467" s="3">
        <v>2012</v>
      </c>
      <c r="C4467" s="99">
        <v>40922</v>
      </c>
      <c r="D4467" s="3" t="s">
        <v>140</v>
      </c>
      <c r="E4467" t="s">
        <v>117</v>
      </c>
      <c r="F4467">
        <v>5</v>
      </c>
      <c r="G4467">
        <v>2</v>
      </c>
      <c r="H4467" t="s">
        <v>393</v>
      </c>
      <c r="I4467" t="s">
        <v>394</v>
      </c>
      <c r="J4467">
        <v>10002830360</v>
      </c>
      <c r="K4467" s="19">
        <v>32.6</v>
      </c>
    </row>
    <row r="4468" spans="1:11" hidden="1" x14ac:dyDescent="0.35">
      <c r="A4468" s="3" t="s">
        <v>448</v>
      </c>
      <c r="B4468" s="3">
        <v>2012</v>
      </c>
      <c r="C4468" s="99">
        <v>40922</v>
      </c>
      <c r="D4468" s="3" t="s">
        <v>140</v>
      </c>
      <c r="E4468" t="s">
        <v>117</v>
      </c>
      <c r="F4468">
        <v>5</v>
      </c>
      <c r="G4468">
        <v>3</v>
      </c>
      <c r="H4468" t="s">
        <v>361</v>
      </c>
      <c r="I4468" t="s">
        <v>142</v>
      </c>
      <c r="J4468">
        <v>10005505439</v>
      </c>
      <c r="K4468" s="19">
        <v>22.6</v>
      </c>
    </row>
    <row r="4469" spans="1:11" hidden="1" x14ac:dyDescent="0.35">
      <c r="A4469" s="3" t="s">
        <v>448</v>
      </c>
      <c r="B4469" s="3">
        <v>2012</v>
      </c>
      <c r="C4469" s="99">
        <v>40922</v>
      </c>
      <c r="D4469" s="3" t="s">
        <v>140</v>
      </c>
      <c r="E4469" t="s">
        <v>117</v>
      </c>
      <c r="F4469">
        <v>5</v>
      </c>
      <c r="G4469">
        <v>4</v>
      </c>
      <c r="H4469" t="s">
        <v>234</v>
      </c>
      <c r="I4469" t="s">
        <v>25</v>
      </c>
      <c r="J4469">
        <v>10006073493</v>
      </c>
      <c r="K4469" s="19">
        <v>22.1</v>
      </c>
    </row>
    <row r="4470" spans="1:11" hidden="1" x14ac:dyDescent="0.35">
      <c r="A4470" s="3" t="s">
        <v>448</v>
      </c>
      <c r="B4470" s="3">
        <v>2012</v>
      </c>
      <c r="C4470" s="99">
        <v>40922</v>
      </c>
      <c r="D4470" s="3" t="s">
        <v>140</v>
      </c>
      <c r="E4470" t="s">
        <v>117</v>
      </c>
      <c r="F4470">
        <v>5</v>
      </c>
      <c r="G4470">
        <v>5</v>
      </c>
      <c r="H4470" t="s">
        <v>458</v>
      </c>
      <c r="I4470" t="s">
        <v>25</v>
      </c>
      <c r="J4470">
        <v>10002209661</v>
      </c>
      <c r="K4470" s="19">
        <v>37.6</v>
      </c>
    </row>
    <row r="4471" spans="1:11" hidden="1" x14ac:dyDescent="0.35">
      <c r="A4471" s="3" t="s">
        <v>448</v>
      </c>
      <c r="B4471" s="3">
        <v>2012</v>
      </c>
      <c r="C4471" s="99">
        <v>40922</v>
      </c>
      <c r="D4471" s="3" t="s">
        <v>140</v>
      </c>
      <c r="E4471" t="s">
        <v>117</v>
      </c>
      <c r="F4471">
        <v>6</v>
      </c>
      <c r="G4471">
        <v>1</v>
      </c>
      <c r="H4471" t="s">
        <v>174</v>
      </c>
      <c r="I4471" t="s">
        <v>37</v>
      </c>
      <c r="J4471">
        <v>10006552534</v>
      </c>
      <c r="K4471" s="19">
        <v>21.7</v>
      </c>
    </row>
    <row r="4472" spans="1:11" hidden="1" x14ac:dyDescent="0.35">
      <c r="A4472" s="3" t="s">
        <v>448</v>
      </c>
      <c r="B4472" s="3">
        <v>2012</v>
      </c>
      <c r="C4472" s="99">
        <v>40922</v>
      </c>
      <c r="D4472" s="3" t="s">
        <v>140</v>
      </c>
      <c r="E4472" t="s">
        <v>117</v>
      </c>
      <c r="F4472">
        <v>6</v>
      </c>
      <c r="G4472">
        <v>2</v>
      </c>
      <c r="H4472" t="s">
        <v>404</v>
      </c>
      <c r="I4472" t="s">
        <v>405</v>
      </c>
      <c r="J4472">
        <v>10005763400</v>
      </c>
      <c r="K4472" s="19">
        <v>25.2</v>
      </c>
    </row>
    <row r="4473" spans="1:11" hidden="1" x14ac:dyDescent="0.35">
      <c r="A4473" s="3" t="s">
        <v>448</v>
      </c>
      <c r="B4473" s="3">
        <v>2012</v>
      </c>
      <c r="C4473" s="99">
        <v>40922</v>
      </c>
      <c r="D4473" s="3" t="s">
        <v>140</v>
      </c>
      <c r="E4473" t="s">
        <v>117</v>
      </c>
      <c r="F4473">
        <v>6</v>
      </c>
      <c r="G4473">
        <v>3</v>
      </c>
      <c r="H4473" t="s">
        <v>460</v>
      </c>
      <c r="I4473" t="s">
        <v>348</v>
      </c>
      <c r="J4473">
        <v>10006600933</v>
      </c>
      <c r="K4473" s="19">
        <v>21.5</v>
      </c>
    </row>
    <row r="4474" spans="1:11" hidden="1" x14ac:dyDescent="0.35">
      <c r="A4474" s="3" t="s">
        <v>448</v>
      </c>
      <c r="B4474" s="3">
        <v>2012</v>
      </c>
      <c r="C4474" s="99">
        <v>40922</v>
      </c>
      <c r="D4474" s="3" t="s">
        <v>140</v>
      </c>
      <c r="E4474" t="s">
        <v>117</v>
      </c>
      <c r="F4474">
        <v>6</v>
      </c>
      <c r="G4474">
        <v>4</v>
      </c>
      <c r="H4474" t="s">
        <v>456</v>
      </c>
      <c r="I4474" t="s">
        <v>457</v>
      </c>
      <c r="J4474">
        <v>10004792588</v>
      </c>
      <c r="K4474" s="19">
        <v>24.6</v>
      </c>
    </row>
    <row r="4475" spans="1:11" hidden="1" x14ac:dyDescent="0.35">
      <c r="A4475" s="3" t="s">
        <v>448</v>
      </c>
      <c r="B4475" s="3">
        <v>2012</v>
      </c>
      <c r="C4475" s="99">
        <v>40922</v>
      </c>
      <c r="D4475" s="3" t="s">
        <v>140</v>
      </c>
      <c r="E4475" t="s">
        <v>117</v>
      </c>
      <c r="F4475">
        <v>6</v>
      </c>
      <c r="G4475">
        <v>5</v>
      </c>
      <c r="H4475" t="s">
        <v>312</v>
      </c>
      <c r="I4475" t="s">
        <v>104</v>
      </c>
      <c r="J4475">
        <v>10006898401</v>
      </c>
      <c r="K4475" s="19">
        <v>20.6</v>
      </c>
    </row>
    <row r="4476" spans="1:11" hidden="1" x14ac:dyDescent="0.35">
      <c r="A4476" s="3" t="s">
        <v>448</v>
      </c>
      <c r="B4476" s="3">
        <v>2012</v>
      </c>
      <c r="C4476" s="99">
        <v>40922</v>
      </c>
      <c r="D4476" s="3" t="s">
        <v>140</v>
      </c>
      <c r="E4476" t="s">
        <v>119</v>
      </c>
      <c r="F4476">
        <v>1</v>
      </c>
      <c r="G4476">
        <v>1</v>
      </c>
      <c r="H4476" t="s">
        <v>427</v>
      </c>
      <c r="I4476" t="s">
        <v>423</v>
      </c>
      <c r="J4476">
        <v>10006737945</v>
      </c>
      <c r="K4476" s="19">
        <v>23.4</v>
      </c>
    </row>
    <row r="4477" spans="1:11" hidden="1" x14ac:dyDescent="0.35">
      <c r="A4477" s="3" t="s">
        <v>448</v>
      </c>
      <c r="B4477" s="3">
        <v>2012</v>
      </c>
      <c r="C4477" s="99">
        <v>40922</v>
      </c>
      <c r="D4477" s="3" t="s">
        <v>140</v>
      </c>
      <c r="E4477" t="s">
        <v>119</v>
      </c>
      <c r="F4477">
        <v>1</v>
      </c>
      <c r="G4477">
        <v>2</v>
      </c>
      <c r="H4477" t="s">
        <v>428</v>
      </c>
      <c r="I4477" t="s">
        <v>198</v>
      </c>
      <c r="J4477">
        <v>10002558558</v>
      </c>
      <c r="K4477" s="19">
        <v>29</v>
      </c>
    </row>
    <row r="4478" spans="1:11" hidden="1" x14ac:dyDescent="0.35">
      <c r="A4478" s="3" t="s">
        <v>448</v>
      </c>
      <c r="B4478" s="3">
        <v>2012</v>
      </c>
      <c r="C4478" s="99">
        <v>40922</v>
      </c>
      <c r="D4478" s="3" t="s">
        <v>140</v>
      </c>
      <c r="E4478" t="s">
        <v>119</v>
      </c>
      <c r="F4478">
        <v>1</v>
      </c>
      <c r="G4478">
        <v>3</v>
      </c>
      <c r="H4478" t="s">
        <v>390</v>
      </c>
      <c r="I4478" t="s">
        <v>269</v>
      </c>
      <c r="J4478">
        <v>10003030424</v>
      </c>
      <c r="K4478" s="19">
        <v>26.5</v>
      </c>
    </row>
    <row r="4479" spans="1:11" hidden="1" x14ac:dyDescent="0.35">
      <c r="A4479" s="3" t="s">
        <v>448</v>
      </c>
      <c r="B4479" s="3">
        <v>2012</v>
      </c>
      <c r="C4479" s="99">
        <v>40922</v>
      </c>
      <c r="D4479" s="3" t="s">
        <v>140</v>
      </c>
      <c r="E4479" t="s">
        <v>119</v>
      </c>
      <c r="F4479">
        <v>1</v>
      </c>
      <c r="G4479">
        <v>4</v>
      </c>
      <c r="H4479" t="s">
        <v>287</v>
      </c>
      <c r="I4479" t="s">
        <v>31</v>
      </c>
      <c r="J4479">
        <v>10003349716</v>
      </c>
      <c r="K4479" s="19">
        <v>26.7</v>
      </c>
    </row>
    <row r="4480" spans="1:11" hidden="1" x14ac:dyDescent="0.35">
      <c r="A4480" s="3" t="s">
        <v>448</v>
      </c>
      <c r="B4480" s="3">
        <v>2012</v>
      </c>
      <c r="C4480" s="99">
        <v>40922</v>
      </c>
      <c r="D4480" s="3" t="s">
        <v>140</v>
      </c>
      <c r="E4480" t="s">
        <v>119</v>
      </c>
      <c r="F4480">
        <v>1</v>
      </c>
      <c r="G4480">
        <v>5</v>
      </c>
      <c r="H4480" t="s">
        <v>374</v>
      </c>
      <c r="I4480" t="s">
        <v>375</v>
      </c>
      <c r="J4480">
        <v>10004613039</v>
      </c>
      <c r="K4480" s="19">
        <v>23.1</v>
      </c>
    </row>
    <row r="4481" spans="1:11" hidden="1" x14ac:dyDescent="0.35">
      <c r="A4481" s="3" t="s">
        <v>448</v>
      </c>
      <c r="B4481" s="3">
        <v>2012</v>
      </c>
      <c r="C4481" s="99">
        <v>40922</v>
      </c>
      <c r="D4481" s="3" t="s">
        <v>140</v>
      </c>
      <c r="E4481" t="s">
        <v>119</v>
      </c>
      <c r="F4481">
        <v>1</v>
      </c>
      <c r="G4481">
        <v>6</v>
      </c>
      <c r="H4481" t="s">
        <v>220</v>
      </c>
      <c r="I4481" t="s">
        <v>35</v>
      </c>
      <c r="J4481">
        <v>10005782695</v>
      </c>
      <c r="K4481" s="19">
        <v>22.5</v>
      </c>
    </row>
    <row r="4482" spans="1:11" hidden="1" x14ac:dyDescent="0.35">
      <c r="A4482" s="3" t="s">
        <v>448</v>
      </c>
      <c r="B4482" s="3">
        <v>2012</v>
      </c>
      <c r="C4482" s="99">
        <v>40922</v>
      </c>
      <c r="D4482" s="3" t="s">
        <v>140</v>
      </c>
      <c r="E4482" t="s">
        <v>119</v>
      </c>
      <c r="F4482">
        <v>2</v>
      </c>
      <c r="G4482">
        <v>1</v>
      </c>
      <c r="H4482" t="s">
        <v>294</v>
      </c>
      <c r="I4482" t="s">
        <v>27</v>
      </c>
      <c r="J4482">
        <v>10003011125</v>
      </c>
      <c r="K4482" s="19">
        <v>27.2</v>
      </c>
    </row>
    <row r="4483" spans="1:11" hidden="1" x14ac:dyDescent="0.35">
      <c r="A4483" s="3" t="s">
        <v>448</v>
      </c>
      <c r="B4483" s="3">
        <v>2012</v>
      </c>
      <c r="C4483" s="99">
        <v>40922</v>
      </c>
      <c r="D4483" s="3" t="s">
        <v>140</v>
      </c>
      <c r="E4483" t="s">
        <v>119</v>
      </c>
      <c r="F4483">
        <v>2</v>
      </c>
      <c r="G4483">
        <v>2</v>
      </c>
      <c r="H4483" t="s">
        <v>174</v>
      </c>
      <c r="I4483" t="s">
        <v>37</v>
      </c>
      <c r="J4483">
        <v>10006552534</v>
      </c>
      <c r="K4483" s="19">
        <v>21.7</v>
      </c>
    </row>
    <row r="4484" spans="1:11" hidden="1" x14ac:dyDescent="0.35">
      <c r="A4484" s="3" t="s">
        <v>448</v>
      </c>
      <c r="B4484" s="3">
        <v>2012</v>
      </c>
      <c r="C4484" s="99">
        <v>40922</v>
      </c>
      <c r="D4484" s="3" t="s">
        <v>140</v>
      </c>
      <c r="E4484" t="s">
        <v>119</v>
      </c>
      <c r="F4484">
        <v>2</v>
      </c>
      <c r="G4484">
        <v>3</v>
      </c>
      <c r="H4484" t="s">
        <v>314</v>
      </c>
      <c r="I4484" t="s">
        <v>44</v>
      </c>
      <c r="J4484">
        <v>10006904360</v>
      </c>
      <c r="K4484" s="19">
        <v>20.5</v>
      </c>
    </row>
    <row r="4485" spans="1:11" hidden="1" x14ac:dyDescent="0.35">
      <c r="A4485" s="3" t="s">
        <v>448</v>
      </c>
      <c r="B4485" s="3">
        <v>2012</v>
      </c>
      <c r="C4485" s="99">
        <v>40922</v>
      </c>
      <c r="D4485" s="3" t="s">
        <v>140</v>
      </c>
      <c r="E4485" t="s">
        <v>119</v>
      </c>
      <c r="F4485">
        <v>2</v>
      </c>
      <c r="G4485">
        <v>4</v>
      </c>
      <c r="H4485" t="s">
        <v>200</v>
      </c>
      <c r="I4485" t="s">
        <v>23</v>
      </c>
      <c r="J4485">
        <v>10006900421</v>
      </c>
      <c r="K4485" s="19">
        <v>19.100000000000001</v>
      </c>
    </row>
    <row r="4486" spans="1:11" hidden="1" x14ac:dyDescent="0.35">
      <c r="A4486" s="3" t="s">
        <v>448</v>
      </c>
      <c r="B4486" s="3">
        <v>2012</v>
      </c>
      <c r="C4486" s="99">
        <v>40922</v>
      </c>
      <c r="D4486" s="3" t="s">
        <v>140</v>
      </c>
      <c r="E4486" t="s">
        <v>119</v>
      </c>
      <c r="F4486">
        <v>2</v>
      </c>
      <c r="G4486">
        <v>5</v>
      </c>
      <c r="H4486" t="s">
        <v>289</v>
      </c>
      <c r="I4486" t="s">
        <v>207</v>
      </c>
      <c r="J4486">
        <v>10002418415</v>
      </c>
      <c r="K4486" s="19">
        <v>29.4</v>
      </c>
    </row>
    <row r="4487" spans="1:11" hidden="1" x14ac:dyDescent="0.35">
      <c r="A4487" s="3" t="s">
        <v>448</v>
      </c>
      <c r="B4487" s="3">
        <v>2012</v>
      </c>
      <c r="C4487" s="99">
        <v>40922</v>
      </c>
      <c r="D4487" s="3" t="s">
        <v>140</v>
      </c>
      <c r="E4487" t="s">
        <v>119</v>
      </c>
      <c r="F4487">
        <v>2</v>
      </c>
      <c r="G4487">
        <v>6</v>
      </c>
      <c r="H4487" t="s">
        <v>399</v>
      </c>
      <c r="I4487" t="s">
        <v>459</v>
      </c>
      <c r="J4487">
        <v>10004792184</v>
      </c>
      <c r="K4487" s="19">
        <v>26.1</v>
      </c>
    </row>
    <row r="4488" spans="1:11" hidden="1" x14ac:dyDescent="0.35">
      <c r="A4488" s="3" t="s">
        <v>448</v>
      </c>
      <c r="B4488" s="3">
        <v>2012</v>
      </c>
      <c r="C4488" s="99">
        <v>40922</v>
      </c>
      <c r="D4488" s="3" t="s">
        <v>140</v>
      </c>
      <c r="E4488" t="s">
        <v>121</v>
      </c>
      <c r="F4488">
        <v>1</v>
      </c>
      <c r="G4488">
        <v>1</v>
      </c>
      <c r="H4488" t="s">
        <v>294</v>
      </c>
      <c r="I4488" t="s">
        <v>27</v>
      </c>
      <c r="J4488">
        <v>10003011125</v>
      </c>
      <c r="K4488" s="19">
        <v>27.2</v>
      </c>
    </row>
    <row r="4489" spans="1:11" hidden="1" x14ac:dyDescent="0.35">
      <c r="A4489" s="3" t="s">
        <v>448</v>
      </c>
      <c r="B4489" s="3">
        <v>2012</v>
      </c>
      <c r="C4489" s="99">
        <v>40922</v>
      </c>
      <c r="D4489" s="3" t="s">
        <v>140</v>
      </c>
      <c r="E4489" t="s">
        <v>121</v>
      </c>
      <c r="F4489">
        <v>1</v>
      </c>
      <c r="G4489">
        <v>2</v>
      </c>
      <c r="H4489" t="s">
        <v>428</v>
      </c>
      <c r="I4489" t="s">
        <v>198</v>
      </c>
      <c r="J4489">
        <v>10002558558</v>
      </c>
      <c r="K4489" s="19">
        <v>29</v>
      </c>
    </row>
    <row r="4490" spans="1:11" hidden="1" x14ac:dyDescent="0.35">
      <c r="A4490" s="3" t="s">
        <v>448</v>
      </c>
      <c r="B4490" s="3">
        <v>2012</v>
      </c>
      <c r="C4490" s="99">
        <v>40922</v>
      </c>
      <c r="D4490" s="3" t="s">
        <v>140</v>
      </c>
      <c r="E4490" t="s">
        <v>121</v>
      </c>
      <c r="F4490">
        <v>1</v>
      </c>
      <c r="G4490">
        <v>3</v>
      </c>
      <c r="H4490" t="s">
        <v>390</v>
      </c>
      <c r="I4490" t="s">
        <v>269</v>
      </c>
      <c r="J4490">
        <v>10003030424</v>
      </c>
      <c r="K4490" s="19">
        <v>26.5</v>
      </c>
    </row>
    <row r="4491" spans="1:11" hidden="1" x14ac:dyDescent="0.35">
      <c r="A4491" s="3" t="s">
        <v>448</v>
      </c>
      <c r="B4491" s="3">
        <v>2012</v>
      </c>
      <c r="C4491" s="99">
        <v>40922</v>
      </c>
      <c r="D4491" s="3" t="s">
        <v>140</v>
      </c>
      <c r="E4491" t="s">
        <v>121</v>
      </c>
      <c r="F4491">
        <v>1</v>
      </c>
      <c r="G4491">
        <v>4</v>
      </c>
      <c r="H4491" t="s">
        <v>174</v>
      </c>
      <c r="I4491" t="s">
        <v>37</v>
      </c>
      <c r="J4491">
        <v>10006552534</v>
      </c>
      <c r="K4491" s="19">
        <v>21.7</v>
      </c>
    </row>
    <row r="4492" spans="1:11" hidden="1" x14ac:dyDescent="0.35">
      <c r="A4492" s="3" t="s">
        <v>448</v>
      </c>
      <c r="B4492" s="3">
        <v>2012</v>
      </c>
      <c r="C4492" s="99">
        <v>40922</v>
      </c>
      <c r="D4492" s="3" t="s">
        <v>140</v>
      </c>
      <c r="E4492" t="s">
        <v>121</v>
      </c>
      <c r="F4492">
        <v>1</v>
      </c>
      <c r="G4492">
        <v>5</v>
      </c>
      <c r="H4492" t="s">
        <v>427</v>
      </c>
      <c r="I4492" t="s">
        <v>423</v>
      </c>
      <c r="J4492">
        <v>10006737945</v>
      </c>
      <c r="K4492" s="19">
        <v>23.4</v>
      </c>
    </row>
    <row r="4493" spans="1:11" hidden="1" x14ac:dyDescent="0.35">
      <c r="A4493" s="3" t="s">
        <v>448</v>
      </c>
      <c r="B4493" s="3">
        <v>2012</v>
      </c>
      <c r="C4493" s="99">
        <v>40922</v>
      </c>
      <c r="D4493" s="3" t="s">
        <v>140</v>
      </c>
      <c r="E4493" t="s">
        <v>121</v>
      </c>
      <c r="F4493">
        <v>1</v>
      </c>
      <c r="G4493">
        <v>6</v>
      </c>
      <c r="H4493" t="s">
        <v>314</v>
      </c>
      <c r="I4493" t="s">
        <v>44</v>
      </c>
      <c r="J4493">
        <v>10006904360</v>
      </c>
      <c r="K4493" s="19">
        <v>20.5</v>
      </c>
    </row>
    <row r="4494" spans="1:11" hidden="1" x14ac:dyDescent="0.35">
      <c r="A4494" s="3" t="s">
        <v>448</v>
      </c>
      <c r="B4494" s="3">
        <v>2012</v>
      </c>
      <c r="C4494" s="99">
        <v>40922</v>
      </c>
      <c r="D4494" s="3" t="s">
        <v>140</v>
      </c>
      <c r="E4494" t="s">
        <v>121</v>
      </c>
      <c r="F4494">
        <v>2</v>
      </c>
      <c r="G4494">
        <v>1</v>
      </c>
      <c r="H4494" t="s">
        <v>289</v>
      </c>
      <c r="I4494" t="s">
        <v>207</v>
      </c>
      <c r="J4494">
        <v>10002418415</v>
      </c>
      <c r="K4494" s="19">
        <v>29.4</v>
      </c>
    </row>
    <row r="4495" spans="1:11" hidden="1" x14ac:dyDescent="0.35">
      <c r="A4495" s="3" t="s">
        <v>448</v>
      </c>
      <c r="B4495" s="3">
        <v>2012</v>
      </c>
      <c r="C4495" s="99">
        <v>40922</v>
      </c>
      <c r="D4495" s="3" t="s">
        <v>140</v>
      </c>
      <c r="E4495" t="s">
        <v>121</v>
      </c>
      <c r="F4495">
        <v>2</v>
      </c>
      <c r="G4495">
        <v>2</v>
      </c>
      <c r="H4495" t="s">
        <v>287</v>
      </c>
      <c r="I4495" t="s">
        <v>31</v>
      </c>
      <c r="J4495">
        <v>10003349716</v>
      </c>
      <c r="K4495" s="19">
        <v>26.7</v>
      </c>
    </row>
    <row r="4496" spans="1:11" hidden="1" x14ac:dyDescent="0.35">
      <c r="A4496" s="3" t="s">
        <v>448</v>
      </c>
      <c r="B4496" s="3">
        <v>2012</v>
      </c>
      <c r="C4496" s="99">
        <v>40922</v>
      </c>
      <c r="D4496" s="3" t="s">
        <v>140</v>
      </c>
      <c r="E4496" t="s">
        <v>121</v>
      </c>
      <c r="F4496">
        <v>2</v>
      </c>
      <c r="G4496">
        <v>3</v>
      </c>
      <c r="H4496" t="s">
        <v>200</v>
      </c>
      <c r="I4496" t="s">
        <v>23</v>
      </c>
      <c r="J4496">
        <v>10006900421</v>
      </c>
      <c r="K4496" s="19">
        <v>19.100000000000001</v>
      </c>
    </row>
    <row r="4497" spans="1:11" hidden="1" x14ac:dyDescent="0.35">
      <c r="A4497" s="3" t="s">
        <v>448</v>
      </c>
      <c r="B4497" s="3">
        <v>2012</v>
      </c>
      <c r="C4497" s="99">
        <v>40922</v>
      </c>
      <c r="D4497" s="3" t="s">
        <v>140</v>
      </c>
      <c r="E4497" t="s">
        <v>121</v>
      </c>
      <c r="F4497">
        <v>2</v>
      </c>
      <c r="G4497">
        <v>4</v>
      </c>
      <c r="H4497" t="s">
        <v>220</v>
      </c>
      <c r="I4497" t="s">
        <v>35</v>
      </c>
      <c r="J4497">
        <v>10005782695</v>
      </c>
      <c r="K4497" s="19">
        <v>22.5</v>
      </c>
    </row>
    <row r="4498" spans="1:11" hidden="1" x14ac:dyDescent="0.35">
      <c r="A4498" s="3" t="s">
        <v>448</v>
      </c>
      <c r="B4498" s="3">
        <v>2012</v>
      </c>
      <c r="C4498" s="99">
        <v>40922</v>
      </c>
      <c r="D4498" s="3" t="s">
        <v>140</v>
      </c>
      <c r="E4498" t="s">
        <v>121</v>
      </c>
      <c r="F4498">
        <v>2</v>
      </c>
      <c r="G4498">
        <v>5</v>
      </c>
      <c r="H4498" t="s">
        <v>399</v>
      </c>
      <c r="I4498" t="s">
        <v>459</v>
      </c>
      <c r="J4498">
        <v>10004792184</v>
      </c>
      <c r="K4498" s="19">
        <v>26.1</v>
      </c>
    </row>
    <row r="4499" spans="1:11" hidden="1" x14ac:dyDescent="0.35">
      <c r="A4499" s="3" t="s">
        <v>448</v>
      </c>
      <c r="B4499" s="3">
        <v>2012</v>
      </c>
      <c r="C4499" s="99">
        <v>40922</v>
      </c>
      <c r="D4499" s="3" t="s">
        <v>140</v>
      </c>
      <c r="E4499" t="s">
        <v>121</v>
      </c>
      <c r="F4499">
        <v>2</v>
      </c>
      <c r="G4499">
        <v>6</v>
      </c>
      <c r="H4499" t="s">
        <v>374</v>
      </c>
      <c r="I4499" t="s">
        <v>375</v>
      </c>
      <c r="J4499">
        <v>10004613039</v>
      </c>
      <c r="K4499" s="19">
        <v>23.1</v>
      </c>
    </row>
    <row r="4500" spans="1:11" hidden="1" x14ac:dyDescent="0.35">
      <c r="A4500" s="3" t="s">
        <v>462</v>
      </c>
      <c r="B4500" s="3">
        <v>2012</v>
      </c>
      <c r="C4500" s="99">
        <v>40852</v>
      </c>
      <c r="D4500" s="3" t="s">
        <v>140</v>
      </c>
      <c r="E4500" t="s">
        <v>91</v>
      </c>
      <c r="F4500">
        <v>1</v>
      </c>
      <c r="G4500">
        <v>1</v>
      </c>
      <c r="H4500" t="s">
        <v>97</v>
      </c>
      <c r="I4500" t="s">
        <v>29</v>
      </c>
      <c r="J4500">
        <v>10048325582</v>
      </c>
      <c r="K4500" s="19">
        <v>19.8</v>
      </c>
    </row>
    <row r="4501" spans="1:11" hidden="1" x14ac:dyDescent="0.35">
      <c r="A4501" s="3" t="s">
        <v>462</v>
      </c>
      <c r="B4501" s="3">
        <v>2012</v>
      </c>
      <c r="C4501" s="99">
        <v>40852</v>
      </c>
      <c r="D4501" s="3" t="s">
        <v>140</v>
      </c>
      <c r="E4501" t="s">
        <v>91</v>
      </c>
      <c r="F4501">
        <v>1</v>
      </c>
      <c r="G4501">
        <v>2</v>
      </c>
      <c r="H4501" t="s">
        <v>427</v>
      </c>
      <c r="I4501" t="s">
        <v>423</v>
      </c>
      <c r="J4501">
        <v>10006737945</v>
      </c>
      <c r="K4501" s="19">
        <v>23.2</v>
      </c>
    </row>
    <row r="4502" spans="1:11" hidden="1" x14ac:dyDescent="0.35">
      <c r="A4502" s="3" t="s">
        <v>462</v>
      </c>
      <c r="B4502" s="3">
        <v>2012</v>
      </c>
      <c r="C4502" s="99">
        <v>40852</v>
      </c>
      <c r="D4502" s="3" t="s">
        <v>140</v>
      </c>
      <c r="E4502" t="s">
        <v>91</v>
      </c>
      <c r="F4502">
        <v>1</v>
      </c>
      <c r="G4502">
        <v>3</v>
      </c>
      <c r="H4502" t="s">
        <v>312</v>
      </c>
      <c r="I4502" t="s">
        <v>104</v>
      </c>
      <c r="J4502">
        <v>10006898401</v>
      </c>
      <c r="K4502" s="19">
        <v>20.399999999999999</v>
      </c>
    </row>
    <row r="4503" spans="1:11" hidden="1" x14ac:dyDescent="0.35">
      <c r="A4503" s="3" t="s">
        <v>462</v>
      </c>
      <c r="B4503" s="3">
        <v>2012</v>
      </c>
      <c r="C4503" s="99">
        <v>40852</v>
      </c>
      <c r="D4503" s="3" t="s">
        <v>140</v>
      </c>
      <c r="E4503" t="s">
        <v>91</v>
      </c>
      <c r="F4503">
        <v>1</v>
      </c>
      <c r="G4503">
        <v>4</v>
      </c>
      <c r="H4503" t="s">
        <v>339</v>
      </c>
      <c r="I4503" t="s">
        <v>27</v>
      </c>
      <c r="J4503">
        <v>10004618796</v>
      </c>
      <c r="K4503" s="19">
        <v>24.2</v>
      </c>
    </row>
    <row r="4504" spans="1:11" hidden="1" x14ac:dyDescent="0.35">
      <c r="A4504" s="3" t="s">
        <v>462</v>
      </c>
      <c r="B4504" s="3">
        <v>2012</v>
      </c>
      <c r="C4504" s="99">
        <v>40852</v>
      </c>
      <c r="D4504" s="3" t="s">
        <v>140</v>
      </c>
      <c r="E4504" t="s">
        <v>91</v>
      </c>
      <c r="F4504">
        <v>1</v>
      </c>
      <c r="G4504">
        <v>5</v>
      </c>
      <c r="H4504" t="s">
        <v>454</v>
      </c>
      <c r="I4504" t="s">
        <v>46</v>
      </c>
      <c r="J4504">
        <v>10005364585</v>
      </c>
      <c r="K4504" s="19">
        <v>22</v>
      </c>
    </row>
    <row r="4505" spans="1:11" hidden="1" x14ac:dyDescent="0.35">
      <c r="A4505" s="3" t="s">
        <v>462</v>
      </c>
      <c r="B4505" s="3">
        <v>2012</v>
      </c>
      <c r="C4505" s="99">
        <v>40852</v>
      </c>
      <c r="D4505" s="3" t="s">
        <v>140</v>
      </c>
      <c r="E4505" t="s">
        <v>91</v>
      </c>
      <c r="F4505">
        <v>2</v>
      </c>
      <c r="G4505">
        <v>1</v>
      </c>
      <c r="H4505" t="s">
        <v>429</v>
      </c>
      <c r="I4505" t="s">
        <v>438</v>
      </c>
      <c r="J4505">
        <v>10001564310</v>
      </c>
      <c r="K4505" s="19">
        <v>35.6</v>
      </c>
    </row>
    <row r="4506" spans="1:11" hidden="1" x14ac:dyDescent="0.35">
      <c r="A4506" s="3" t="s">
        <v>462</v>
      </c>
      <c r="B4506" s="3">
        <v>2012</v>
      </c>
      <c r="C4506" s="99">
        <v>40852</v>
      </c>
      <c r="D4506" s="3" t="s">
        <v>140</v>
      </c>
      <c r="E4506" t="s">
        <v>91</v>
      </c>
      <c r="F4506">
        <v>2</v>
      </c>
      <c r="G4506">
        <v>2</v>
      </c>
      <c r="H4506" t="s">
        <v>463</v>
      </c>
      <c r="I4506" t="s">
        <v>402</v>
      </c>
      <c r="J4506">
        <v>10003291718</v>
      </c>
      <c r="K4506" s="19">
        <v>30.1</v>
      </c>
    </row>
    <row r="4507" spans="1:11" hidden="1" x14ac:dyDescent="0.35">
      <c r="A4507" s="3" t="s">
        <v>462</v>
      </c>
      <c r="B4507" s="3">
        <v>2012</v>
      </c>
      <c r="C4507" s="99">
        <v>40852</v>
      </c>
      <c r="D4507" s="3" t="s">
        <v>140</v>
      </c>
      <c r="E4507" t="s">
        <v>91</v>
      </c>
      <c r="F4507">
        <v>2</v>
      </c>
      <c r="G4507">
        <v>3</v>
      </c>
      <c r="H4507" t="s">
        <v>357</v>
      </c>
      <c r="I4507" t="s">
        <v>310</v>
      </c>
      <c r="J4507">
        <v>10006105930</v>
      </c>
      <c r="K4507" s="19">
        <v>22.5</v>
      </c>
    </row>
    <row r="4508" spans="1:11" hidden="1" x14ac:dyDescent="0.35">
      <c r="A4508" s="3" t="s">
        <v>462</v>
      </c>
      <c r="B4508" s="3">
        <v>2012</v>
      </c>
      <c r="C4508" s="99">
        <v>40852</v>
      </c>
      <c r="D4508" s="3" t="s">
        <v>140</v>
      </c>
      <c r="E4508" t="s">
        <v>91</v>
      </c>
      <c r="F4508">
        <v>2</v>
      </c>
      <c r="G4508">
        <v>4</v>
      </c>
      <c r="H4508" t="s">
        <v>393</v>
      </c>
      <c r="I4508" t="s">
        <v>394</v>
      </c>
      <c r="J4508">
        <v>10002830360</v>
      </c>
      <c r="K4508" s="19">
        <v>32.4</v>
      </c>
    </row>
    <row r="4509" spans="1:11" hidden="1" x14ac:dyDescent="0.35">
      <c r="A4509" s="3" t="s">
        <v>462</v>
      </c>
      <c r="B4509" s="3">
        <v>2012</v>
      </c>
      <c r="C4509" s="99">
        <v>40852</v>
      </c>
      <c r="D4509" s="3" t="s">
        <v>140</v>
      </c>
      <c r="E4509" t="s">
        <v>91</v>
      </c>
      <c r="F4509">
        <v>2</v>
      </c>
      <c r="G4509">
        <v>5</v>
      </c>
      <c r="H4509" t="s">
        <v>445</v>
      </c>
      <c r="I4509" t="s">
        <v>164</v>
      </c>
      <c r="J4509">
        <v>10002260484</v>
      </c>
      <c r="K4509" s="19">
        <v>30.2</v>
      </c>
    </row>
    <row r="4510" spans="1:11" hidden="1" x14ac:dyDescent="0.35">
      <c r="A4510" s="3" t="s">
        <v>462</v>
      </c>
      <c r="B4510" s="3">
        <v>2012</v>
      </c>
      <c r="C4510" s="99">
        <v>40852</v>
      </c>
      <c r="D4510" s="3" t="s">
        <v>140</v>
      </c>
      <c r="E4510" t="s">
        <v>91</v>
      </c>
      <c r="F4510">
        <v>3</v>
      </c>
      <c r="G4510">
        <v>1</v>
      </c>
      <c r="H4510" t="s">
        <v>340</v>
      </c>
      <c r="I4510" t="s">
        <v>142</v>
      </c>
      <c r="J4510">
        <v>10004633247</v>
      </c>
      <c r="K4510" s="19">
        <v>23.6</v>
      </c>
    </row>
    <row r="4511" spans="1:11" hidden="1" x14ac:dyDescent="0.35">
      <c r="A4511" s="3" t="s">
        <v>462</v>
      </c>
      <c r="B4511" s="3">
        <v>2012</v>
      </c>
      <c r="C4511" s="99">
        <v>40852</v>
      </c>
      <c r="D4511" s="3" t="s">
        <v>140</v>
      </c>
      <c r="E4511" t="s">
        <v>91</v>
      </c>
      <c r="F4511">
        <v>3</v>
      </c>
      <c r="G4511">
        <v>2</v>
      </c>
      <c r="H4511" t="s">
        <v>374</v>
      </c>
      <c r="I4511" t="s">
        <v>375</v>
      </c>
      <c r="J4511">
        <v>10004613039</v>
      </c>
      <c r="K4511" s="19">
        <v>22.9</v>
      </c>
    </row>
    <row r="4512" spans="1:11" hidden="1" x14ac:dyDescent="0.35">
      <c r="A4512" s="3" t="s">
        <v>462</v>
      </c>
      <c r="B4512" s="3">
        <v>2012</v>
      </c>
      <c r="C4512" s="99">
        <v>40852</v>
      </c>
      <c r="D4512" s="3" t="s">
        <v>140</v>
      </c>
      <c r="E4512" t="s">
        <v>91</v>
      </c>
      <c r="F4512">
        <v>3</v>
      </c>
      <c r="G4512">
        <v>3</v>
      </c>
      <c r="H4512" t="s">
        <v>358</v>
      </c>
      <c r="I4512" t="s">
        <v>359</v>
      </c>
      <c r="J4512">
        <v>10006900320</v>
      </c>
      <c r="K4512" s="19">
        <v>20</v>
      </c>
    </row>
    <row r="4513" spans="1:11" hidden="1" x14ac:dyDescent="0.35">
      <c r="A4513" s="3" t="s">
        <v>462</v>
      </c>
      <c r="B4513" s="3">
        <v>2012</v>
      </c>
      <c r="C4513" s="99">
        <v>40852</v>
      </c>
      <c r="D4513" s="3" t="s">
        <v>140</v>
      </c>
      <c r="E4513" t="s">
        <v>91</v>
      </c>
      <c r="F4513">
        <v>3</v>
      </c>
      <c r="G4513">
        <v>4</v>
      </c>
      <c r="H4513" t="s">
        <v>464</v>
      </c>
      <c r="I4513" t="s">
        <v>325</v>
      </c>
      <c r="J4513">
        <v>10006115327</v>
      </c>
      <c r="K4513" s="19">
        <v>21.6</v>
      </c>
    </row>
    <row r="4514" spans="1:11" hidden="1" x14ac:dyDescent="0.35">
      <c r="A4514" s="3" t="s">
        <v>462</v>
      </c>
      <c r="B4514" s="3">
        <v>2012</v>
      </c>
      <c r="C4514" s="99">
        <v>40852</v>
      </c>
      <c r="D4514" s="3" t="s">
        <v>140</v>
      </c>
      <c r="E4514" t="s">
        <v>91</v>
      </c>
      <c r="F4514">
        <v>3</v>
      </c>
      <c r="G4514">
        <v>5</v>
      </c>
      <c r="H4514" t="s">
        <v>293</v>
      </c>
      <c r="I4514" t="s">
        <v>25</v>
      </c>
      <c r="J4514">
        <v>10006108051</v>
      </c>
      <c r="K4514" s="19">
        <v>22.8</v>
      </c>
    </row>
    <row r="4515" spans="1:11" hidden="1" x14ac:dyDescent="0.35">
      <c r="A4515" s="3" t="s">
        <v>462</v>
      </c>
      <c r="B4515" s="3">
        <v>2012</v>
      </c>
      <c r="C4515" s="99">
        <v>40852</v>
      </c>
      <c r="D4515" s="3" t="s">
        <v>140</v>
      </c>
      <c r="E4515" t="s">
        <v>91</v>
      </c>
      <c r="F4515">
        <v>4</v>
      </c>
      <c r="G4515">
        <v>1</v>
      </c>
      <c r="H4515" t="s">
        <v>203</v>
      </c>
      <c r="I4515" t="s">
        <v>198</v>
      </c>
      <c r="J4515">
        <v>10051694112</v>
      </c>
      <c r="K4515" s="19">
        <v>24.8</v>
      </c>
    </row>
    <row r="4516" spans="1:11" hidden="1" x14ac:dyDescent="0.35">
      <c r="A4516" s="3" t="s">
        <v>462</v>
      </c>
      <c r="B4516" s="3">
        <v>2012</v>
      </c>
      <c r="C4516" s="99">
        <v>40852</v>
      </c>
      <c r="D4516" s="3" t="s">
        <v>140</v>
      </c>
      <c r="E4516" t="s">
        <v>91</v>
      </c>
      <c r="F4516">
        <v>4</v>
      </c>
      <c r="G4516">
        <v>2</v>
      </c>
      <c r="H4516" t="s">
        <v>335</v>
      </c>
      <c r="I4516" t="s">
        <v>29</v>
      </c>
      <c r="J4516">
        <v>10036244537</v>
      </c>
      <c r="K4516" s="19">
        <v>23.3</v>
      </c>
    </row>
    <row r="4517" spans="1:11" hidden="1" x14ac:dyDescent="0.35">
      <c r="A4517" s="3" t="s">
        <v>462</v>
      </c>
      <c r="B4517" s="3">
        <v>2012</v>
      </c>
      <c r="C4517" s="99">
        <v>40852</v>
      </c>
      <c r="D4517" s="3" t="s">
        <v>140</v>
      </c>
      <c r="E4517" t="s">
        <v>91</v>
      </c>
      <c r="F4517">
        <v>4</v>
      </c>
      <c r="G4517">
        <v>3</v>
      </c>
      <c r="H4517" t="s">
        <v>419</v>
      </c>
      <c r="I4517" t="s">
        <v>381</v>
      </c>
      <c r="J4517">
        <v>10006173931</v>
      </c>
      <c r="K4517" s="19"/>
    </row>
    <row r="4518" spans="1:11" hidden="1" x14ac:dyDescent="0.35">
      <c r="A4518" s="3" t="s">
        <v>462</v>
      </c>
      <c r="B4518" s="3">
        <v>2012</v>
      </c>
      <c r="C4518" s="99">
        <v>40852</v>
      </c>
      <c r="D4518" s="3" t="s">
        <v>140</v>
      </c>
      <c r="E4518" t="s">
        <v>91</v>
      </c>
      <c r="F4518">
        <v>4</v>
      </c>
      <c r="G4518">
        <v>4</v>
      </c>
      <c r="H4518" t="s">
        <v>193</v>
      </c>
      <c r="I4518" t="s">
        <v>31</v>
      </c>
      <c r="J4518">
        <v>10005727327</v>
      </c>
      <c r="K4518" s="19">
        <v>25.8</v>
      </c>
    </row>
    <row r="4519" spans="1:11" hidden="1" x14ac:dyDescent="0.35">
      <c r="A4519" s="3" t="s">
        <v>462</v>
      </c>
      <c r="B4519" s="3">
        <v>2012</v>
      </c>
      <c r="C4519" s="99">
        <v>40852</v>
      </c>
      <c r="D4519" s="3" t="s">
        <v>140</v>
      </c>
      <c r="E4519" t="s">
        <v>91</v>
      </c>
      <c r="F4519">
        <v>4</v>
      </c>
      <c r="G4519">
        <v>5</v>
      </c>
      <c r="H4519" t="s">
        <v>289</v>
      </c>
      <c r="I4519" t="s">
        <v>207</v>
      </c>
      <c r="J4519">
        <v>10002418415</v>
      </c>
      <c r="K4519" s="19">
        <v>29.2</v>
      </c>
    </row>
    <row r="4520" spans="1:11" hidden="1" x14ac:dyDescent="0.35">
      <c r="A4520" s="3" t="s">
        <v>462</v>
      </c>
      <c r="B4520" s="3">
        <v>2012</v>
      </c>
      <c r="C4520" s="99">
        <v>40852</v>
      </c>
      <c r="D4520" s="3" t="s">
        <v>140</v>
      </c>
      <c r="E4520" t="s">
        <v>91</v>
      </c>
      <c r="F4520">
        <v>5</v>
      </c>
      <c r="G4520">
        <v>1</v>
      </c>
      <c r="H4520" t="s">
        <v>194</v>
      </c>
      <c r="I4520" t="s">
        <v>29</v>
      </c>
      <c r="J4520">
        <v>10004601723</v>
      </c>
      <c r="K4520" s="19">
        <v>24.4</v>
      </c>
    </row>
    <row r="4521" spans="1:11" hidden="1" x14ac:dyDescent="0.35">
      <c r="A4521" s="3" t="s">
        <v>462</v>
      </c>
      <c r="B4521" s="3">
        <v>2012</v>
      </c>
      <c r="C4521" s="99">
        <v>40852</v>
      </c>
      <c r="D4521" s="3" t="s">
        <v>140</v>
      </c>
      <c r="E4521" t="s">
        <v>91</v>
      </c>
      <c r="F4521">
        <v>5</v>
      </c>
      <c r="G4521">
        <v>2</v>
      </c>
      <c r="H4521" t="s">
        <v>153</v>
      </c>
      <c r="I4521" t="s">
        <v>154</v>
      </c>
      <c r="J4521">
        <v>10004717719</v>
      </c>
      <c r="K4521" s="19">
        <v>22.9</v>
      </c>
    </row>
    <row r="4522" spans="1:11" hidden="1" x14ac:dyDescent="0.35">
      <c r="A4522" s="3" t="s">
        <v>462</v>
      </c>
      <c r="B4522" s="3">
        <v>2012</v>
      </c>
      <c r="C4522" s="99">
        <v>40852</v>
      </c>
      <c r="D4522" s="3" t="s">
        <v>140</v>
      </c>
      <c r="E4522" t="s">
        <v>91</v>
      </c>
      <c r="F4522">
        <v>5</v>
      </c>
      <c r="G4522">
        <v>3</v>
      </c>
      <c r="H4522" t="s">
        <v>234</v>
      </c>
      <c r="I4522" t="s">
        <v>25</v>
      </c>
      <c r="J4522">
        <v>10006073493</v>
      </c>
      <c r="K4522" s="19">
        <v>21.9</v>
      </c>
    </row>
    <row r="4523" spans="1:11" hidden="1" x14ac:dyDescent="0.35">
      <c r="A4523" s="3" t="s">
        <v>462</v>
      </c>
      <c r="B4523" s="3">
        <v>2012</v>
      </c>
      <c r="C4523" s="99">
        <v>40852</v>
      </c>
      <c r="D4523" s="3" t="s">
        <v>140</v>
      </c>
      <c r="E4523" t="s">
        <v>91</v>
      </c>
      <c r="F4523">
        <v>5</v>
      </c>
      <c r="G4523">
        <v>4</v>
      </c>
      <c r="H4523" t="s">
        <v>465</v>
      </c>
      <c r="I4523" t="s">
        <v>44</v>
      </c>
      <c r="J4523">
        <v>10002288069</v>
      </c>
      <c r="K4523" s="19">
        <v>30.9</v>
      </c>
    </row>
    <row r="4524" spans="1:11" hidden="1" x14ac:dyDescent="0.35">
      <c r="A4524" s="3" t="s">
        <v>462</v>
      </c>
      <c r="B4524" s="3">
        <v>2012</v>
      </c>
      <c r="C4524" s="99">
        <v>40852</v>
      </c>
      <c r="D4524" s="3" t="s">
        <v>140</v>
      </c>
      <c r="E4524" t="s">
        <v>91</v>
      </c>
      <c r="F4524">
        <v>5</v>
      </c>
      <c r="G4524">
        <v>5</v>
      </c>
      <c r="H4524" t="s">
        <v>372</v>
      </c>
      <c r="I4524" t="s">
        <v>373</v>
      </c>
      <c r="J4524">
        <v>10055651813</v>
      </c>
      <c r="K4524" s="19"/>
    </row>
    <row r="4525" spans="1:11" hidden="1" x14ac:dyDescent="0.35">
      <c r="A4525" s="3" t="s">
        <v>462</v>
      </c>
      <c r="B4525" s="3">
        <v>2012</v>
      </c>
      <c r="C4525" s="99">
        <v>40852</v>
      </c>
      <c r="D4525" s="3" t="s">
        <v>140</v>
      </c>
      <c r="E4525" t="s">
        <v>91</v>
      </c>
      <c r="F4525">
        <v>5</v>
      </c>
      <c r="G4525">
        <v>6</v>
      </c>
      <c r="H4525" t="s">
        <v>350</v>
      </c>
      <c r="I4525" t="s">
        <v>224</v>
      </c>
      <c r="J4525">
        <v>10007165755</v>
      </c>
      <c r="K4525" s="19">
        <v>21.8</v>
      </c>
    </row>
    <row r="4526" spans="1:11" hidden="1" x14ac:dyDescent="0.35">
      <c r="A4526" s="3" t="s">
        <v>462</v>
      </c>
      <c r="B4526" s="3">
        <v>2012</v>
      </c>
      <c r="C4526" s="99">
        <v>40852</v>
      </c>
      <c r="D4526" s="3" t="s">
        <v>140</v>
      </c>
      <c r="E4526" t="s">
        <v>91</v>
      </c>
      <c r="F4526">
        <v>6</v>
      </c>
      <c r="G4526">
        <v>1</v>
      </c>
      <c r="H4526" t="s">
        <v>428</v>
      </c>
      <c r="I4526" t="s">
        <v>198</v>
      </c>
      <c r="J4526">
        <v>10002558558</v>
      </c>
      <c r="K4526" s="19">
        <v>28.8</v>
      </c>
    </row>
    <row r="4527" spans="1:11" hidden="1" x14ac:dyDescent="0.35">
      <c r="A4527" s="3" t="s">
        <v>462</v>
      </c>
      <c r="B4527" s="3">
        <v>2012</v>
      </c>
      <c r="C4527" s="99">
        <v>40852</v>
      </c>
      <c r="D4527" s="3" t="s">
        <v>140</v>
      </c>
      <c r="E4527" t="s">
        <v>91</v>
      </c>
      <c r="F4527">
        <v>6</v>
      </c>
      <c r="G4527">
        <v>2</v>
      </c>
      <c r="H4527" t="s">
        <v>196</v>
      </c>
      <c r="I4527" t="s">
        <v>52</v>
      </c>
      <c r="J4527">
        <v>10004868370</v>
      </c>
      <c r="K4527" s="19">
        <v>23.8</v>
      </c>
    </row>
    <row r="4528" spans="1:11" hidden="1" x14ac:dyDescent="0.35">
      <c r="A4528" s="3" t="s">
        <v>462</v>
      </c>
      <c r="B4528" s="3">
        <v>2012</v>
      </c>
      <c r="C4528" s="99">
        <v>40852</v>
      </c>
      <c r="D4528" s="3" t="s">
        <v>140</v>
      </c>
      <c r="E4528" t="s">
        <v>91</v>
      </c>
      <c r="F4528">
        <v>6</v>
      </c>
      <c r="G4528">
        <v>3</v>
      </c>
      <c r="H4528" t="s">
        <v>388</v>
      </c>
      <c r="I4528" t="s">
        <v>389</v>
      </c>
      <c r="J4528">
        <v>10006893852</v>
      </c>
      <c r="K4528" s="19">
        <v>19.100000000000001</v>
      </c>
    </row>
    <row r="4529" spans="1:11" hidden="1" x14ac:dyDescent="0.35">
      <c r="A4529" s="3" t="s">
        <v>462</v>
      </c>
      <c r="B4529" s="3">
        <v>2012</v>
      </c>
      <c r="C4529" s="99">
        <v>40852</v>
      </c>
      <c r="D4529" s="3" t="s">
        <v>140</v>
      </c>
      <c r="E4529" t="s">
        <v>91</v>
      </c>
      <c r="F4529">
        <v>6</v>
      </c>
      <c r="G4529">
        <v>4</v>
      </c>
      <c r="H4529" t="s">
        <v>431</v>
      </c>
      <c r="I4529" t="s">
        <v>348</v>
      </c>
      <c r="J4529">
        <v>10004723476</v>
      </c>
      <c r="K4529" s="19">
        <v>23.2</v>
      </c>
    </row>
    <row r="4530" spans="1:11" hidden="1" x14ac:dyDescent="0.35">
      <c r="A4530" s="3" t="s">
        <v>462</v>
      </c>
      <c r="B4530" s="3">
        <v>2012</v>
      </c>
      <c r="C4530" s="99">
        <v>40852</v>
      </c>
      <c r="D4530" s="3" t="s">
        <v>140</v>
      </c>
      <c r="E4530" t="s">
        <v>91</v>
      </c>
      <c r="F4530">
        <v>6</v>
      </c>
      <c r="G4530">
        <v>5</v>
      </c>
      <c r="H4530" t="s">
        <v>192</v>
      </c>
      <c r="I4530" t="s">
        <v>113</v>
      </c>
      <c r="J4530">
        <v>10004599194</v>
      </c>
      <c r="K4530" s="19">
        <v>23.6</v>
      </c>
    </row>
    <row r="4531" spans="1:11" hidden="1" x14ac:dyDescent="0.35">
      <c r="A4531" s="3" t="s">
        <v>462</v>
      </c>
      <c r="B4531" s="3">
        <v>2012</v>
      </c>
      <c r="C4531" s="99">
        <v>40852</v>
      </c>
      <c r="D4531" s="3" t="s">
        <v>140</v>
      </c>
      <c r="E4531" t="s">
        <v>91</v>
      </c>
      <c r="F4531">
        <v>6</v>
      </c>
      <c r="G4531">
        <v>6</v>
      </c>
      <c r="H4531" t="s">
        <v>439</v>
      </c>
      <c r="I4531" t="s">
        <v>440</v>
      </c>
      <c r="J4531">
        <v>10006107748</v>
      </c>
      <c r="K4531" s="19">
        <v>32</v>
      </c>
    </row>
    <row r="4532" spans="1:11" hidden="1" x14ac:dyDescent="0.35">
      <c r="A4532" s="3" t="s">
        <v>462</v>
      </c>
      <c r="B4532" s="3">
        <v>2012</v>
      </c>
      <c r="C4532" s="99">
        <v>40852</v>
      </c>
      <c r="D4532" s="3" t="s">
        <v>140</v>
      </c>
      <c r="E4532" t="s">
        <v>117</v>
      </c>
      <c r="F4532">
        <v>1</v>
      </c>
      <c r="G4532">
        <v>1</v>
      </c>
      <c r="H4532" t="s">
        <v>427</v>
      </c>
      <c r="I4532" t="s">
        <v>423</v>
      </c>
      <c r="J4532">
        <v>10006737945</v>
      </c>
      <c r="K4532" s="19">
        <v>23.2</v>
      </c>
    </row>
    <row r="4533" spans="1:11" hidden="1" x14ac:dyDescent="0.35">
      <c r="A4533" s="3" t="s">
        <v>462</v>
      </c>
      <c r="B4533" s="3">
        <v>2012</v>
      </c>
      <c r="C4533" s="99">
        <v>40852</v>
      </c>
      <c r="D4533" s="3" t="s">
        <v>140</v>
      </c>
      <c r="E4533" t="s">
        <v>117</v>
      </c>
      <c r="F4533">
        <v>1</v>
      </c>
      <c r="G4533">
        <v>2</v>
      </c>
      <c r="H4533" t="s">
        <v>289</v>
      </c>
      <c r="I4533" t="s">
        <v>207</v>
      </c>
      <c r="J4533">
        <v>10002418415</v>
      </c>
      <c r="K4533" s="19">
        <v>29.2</v>
      </c>
    </row>
    <row r="4534" spans="1:11" hidden="1" x14ac:dyDescent="0.35">
      <c r="A4534" s="3" t="s">
        <v>462</v>
      </c>
      <c r="B4534" s="3">
        <v>2012</v>
      </c>
      <c r="C4534" s="99">
        <v>40852</v>
      </c>
      <c r="D4534" s="3" t="s">
        <v>140</v>
      </c>
      <c r="E4534" t="s">
        <v>117</v>
      </c>
      <c r="F4534">
        <v>1</v>
      </c>
      <c r="G4534">
        <v>3</v>
      </c>
      <c r="H4534" t="s">
        <v>388</v>
      </c>
      <c r="I4534" t="s">
        <v>389</v>
      </c>
      <c r="J4534">
        <v>10006893852</v>
      </c>
      <c r="K4534" s="19">
        <v>19.100000000000001</v>
      </c>
    </row>
    <row r="4535" spans="1:11" hidden="1" x14ac:dyDescent="0.35">
      <c r="A4535" s="3" t="s">
        <v>462</v>
      </c>
      <c r="B4535" s="3">
        <v>2012</v>
      </c>
      <c r="C4535" s="99">
        <v>40852</v>
      </c>
      <c r="D4535" s="3" t="s">
        <v>140</v>
      </c>
      <c r="E4535" t="s">
        <v>117</v>
      </c>
      <c r="F4535">
        <v>1</v>
      </c>
      <c r="G4535">
        <v>4</v>
      </c>
      <c r="H4535" t="s">
        <v>293</v>
      </c>
      <c r="I4535" t="s">
        <v>25</v>
      </c>
      <c r="J4535">
        <v>10006108051</v>
      </c>
      <c r="K4535" s="19">
        <v>22.8</v>
      </c>
    </row>
    <row r="4536" spans="1:11" hidden="1" x14ac:dyDescent="0.35">
      <c r="A4536" s="3" t="s">
        <v>462</v>
      </c>
      <c r="B4536" s="3">
        <v>2012</v>
      </c>
      <c r="C4536" s="99">
        <v>40852</v>
      </c>
      <c r="D4536" s="3" t="s">
        <v>140</v>
      </c>
      <c r="E4536" t="s">
        <v>117</v>
      </c>
      <c r="F4536">
        <v>2</v>
      </c>
      <c r="G4536">
        <v>1</v>
      </c>
      <c r="H4536" t="s">
        <v>193</v>
      </c>
      <c r="I4536" t="s">
        <v>31</v>
      </c>
      <c r="J4536">
        <v>10005727327</v>
      </c>
      <c r="K4536" s="19">
        <v>25.8</v>
      </c>
    </row>
    <row r="4537" spans="1:11" hidden="1" x14ac:dyDescent="0.35">
      <c r="A4537" s="3" t="s">
        <v>462</v>
      </c>
      <c r="B4537" s="3">
        <v>2012</v>
      </c>
      <c r="C4537" s="99">
        <v>40852</v>
      </c>
      <c r="D4537" s="3" t="s">
        <v>140</v>
      </c>
      <c r="E4537" t="s">
        <v>117</v>
      </c>
      <c r="F4537">
        <v>2</v>
      </c>
      <c r="G4537">
        <v>2</v>
      </c>
      <c r="H4537" t="s">
        <v>463</v>
      </c>
      <c r="I4537" t="s">
        <v>402</v>
      </c>
      <c r="J4537">
        <v>10003291718</v>
      </c>
      <c r="K4537" s="19">
        <v>30.1</v>
      </c>
    </row>
    <row r="4538" spans="1:11" hidden="1" x14ac:dyDescent="0.35">
      <c r="A4538" s="3" t="s">
        <v>462</v>
      </c>
      <c r="B4538" s="3">
        <v>2012</v>
      </c>
      <c r="C4538" s="99">
        <v>40852</v>
      </c>
      <c r="D4538" s="3" t="s">
        <v>140</v>
      </c>
      <c r="E4538" t="s">
        <v>117</v>
      </c>
      <c r="F4538">
        <v>2</v>
      </c>
      <c r="G4538">
        <v>3</v>
      </c>
      <c r="H4538" t="s">
        <v>234</v>
      </c>
      <c r="I4538" t="s">
        <v>25</v>
      </c>
      <c r="J4538">
        <v>10006073493</v>
      </c>
      <c r="K4538" s="19">
        <v>21.9</v>
      </c>
    </row>
    <row r="4539" spans="1:11" hidden="1" x14ac:dyDescent="0.35">
      <c r="A4539" s="3" t="s">
        <v>462</v>
      </c>
      <c r="B4539" s="3">
        <v>2012</v>
      </c>
      <c r="C4539" s="99">
        <v>40852</v>
      </c>
      <c r="D4539" s="3" t="s">
        <v>140</v>
      </c>
      <c r="E4539" t="s">
        <v>117</v>
      </c>
      <c r="F4539">
        <v>2</v>
      </c>
      <c r="G4539">
        <v>4</v>
      </c>
      <c r="H4539" t="s">
        <v>465</v>
      </c>
      <c r="I4539" t="s">
        <v>44</v>
      </c>
      <c r="J4539">
        <v>10002288069</v>
      </c>
      <c r="K4539" s="19">
        <v>30.9</v>
      </c>
    </row>
    <row r="4540" spans="1:11" hidden="1" x14ac:dyDescent="0.35">
      <c r="A4540" s="3" t="s">
        <v>462</v>
      </c>
      <c r="B4540" s="3">
        <v>2012</v>
      </c>
      <c r="C4540" s="99">
        <v>40852</v>
      </c>
      <c r="D4540" s="3" t="s">
        <v>140</v>
      </c>
      <c r="E4540" t="s">
        <v>117</v>
      </c>
      <c r="F4540">
        <v>3</v>
      </c>
      <c r="G4540">
        <v>1</v>
      </c>
      <c r="H4540" t="s">
        <v>374</v>
      </c>
      <c r="I4540" t="s">
        <v>375</v>
      </c>
      <c r="J4540">
        <v>10004613039</v>
      </c>
      <c r="K4540" s="19">
        <v>22.9</v>
      </c>
    </row>
    <row r="4541" spans="1:11" hidden="1" x14ac:dyDescent="0.35">
      <c r="A4541" s="3" t="s">
        <v>462</v>
      </c>
      <c r="B4541" s="3">
        <v>2012</v>
      </c>
      <c r="C4541" s="99">
        <v>40852</v>
      </c>
      <c r="D4541" s="3" t="s">
        <v>140</v>
      </c>
      <c r="E4541" t="s">
        <v>117</v>
      </c>
      <c r="F4541">
        <v>3</v>
      </c>
      <c r="G4541">
        <v>2</v>
      </c>
      <c r="H4541" t="s">
        <v>419</v>
      </c>
      <c r="I4541" t="s">
        <v>381</v>
      </c>
      <c r="J4541">
        <v>10006173931</v>
      </c>
      <c r="K4541" s="19"/>
    </row>
    <row r="4542" spans="1:11" hidden="1" x14ac:dyDescent="0.35">
      <c r="A4542" s="3" t="s">
        <v>462</v>
      </c>
      <c r="B4542" s="3">
        <v>2012</v>
      </c>
      <c r="C4542" s="99">
        <v>40852</v>
      </c>
      <c r="D4542" s="3" t="s">
        <v>140</v>
      </c>
      <c r="E4542" t="s">
        <v>117</v>
      </c>
      <c r="F4542">
        <v>3</v>
      </c>
      <c r="G4542">
        <v>3</v>
      </c>
      <c r="H4542" t="s">
        <v>350</v>
      </c>
      <c r="I4542" t="s">
        <v>224</v>
      </c>
      <c r="J4542">
        <v>10007165755</v>
      </c>
      <c r="K4542" s="19">
        <v>21.8</v>
      </c>
    </row>
    <row r="4543" spans="1:11" hidden="1" x14ac:dyDescent="0.35">
      <c r="A4543" s="3" t="s">
        <v>462</v>
      </c>
      <c r="B4543" s="3">
        <v>2012</v>
      </c>
      <c r="C4543" s="99">
        <v>40852</v>
      </c>
      <c r="D4543" s="3" t="s">
        <v>140</v>
      </c>
      <c r="E4543" t="s">
        <v>117</v>
      </c>
      <c r="F4543">
        <v>3</v>
      </c>
      <c r="G4543">
        <v>4</v>
      </c>
      <c r="H4543" t="s">
        <v>464</v>
      </c>
      <c r="I4543" t="s">
        <v>325</v>
      </c>
      <c r="J4543">
        <v>10006115327</v>
      </c>
      <c r="K4543" s="19">
        <v>21.6</v>
      </c>
    </row>
    <row r="4544" spans="1:11" hidden="1" x14ac:dyDescent="0.35">
      <c r="A4544" s="3" t="s">
        <v>462</v>
      </c>
      <c r="B4544" s="3">
        <v>2012</v>
      </c>
      <c r="C4544" s="99">
        <v>40852</v>
      </c>
      <c r="D4544" s="3" t="s">
        <v>140</v>
      </c>
      <c r="E4544" t="s">
        <v>117</v>
      </c>
      <c r="F4544">
        <v>4</v>
      </c>
      <c r="G4544">
        <v>1</v>
      </c>
      <c r="H4544" t="s">
        <v>358</v>
      </c>
      <c r="I4544" t="s">
        <v>359</v>
      </c>
      <c r="J4544">
        <v>10006900320</v>
      </c>
      <c r="K4544" s="19">
        <v>20</v>
      </c>
    </row>
    <row r="4545" spans="1:11" hidden="1" x14ac:dyDescent="0.35">
      <c r="A4545" s="3" t="s">
        <v>462</v>
      </c>
      <c r="B4545" s="3">
        <v>2012</v>
      </c>
      <c r="C4545" s="99">
        <v>40852</v>
      </c>
      <c r="D4545" s="3" t="s">
        <v>140</v>
      </c>
      <c r="E4545" t="s">
        <v>117</v>
      </c>
      <c r="F4545">
        <v>4</v>
      </c>
      <c r="G4545">
        <v>2</v>
      </c>
      <c r="H4545" t="s">
        <v>393</v>
      </c>
      <c r="I4545" t="s">
        <v>394</v>
      </c>
      <c r="J4545">
        <v>10002830360</v>
      </c>
      <c r="K4545" s="19">
        <v>32.4</v>
      </c>
    </row>
    <row r="4546" spans="1:11" hidden="1" x14ac:dyDescent="0.35">
      <c r="A4546" s="3" t="s">
        <v>462</v>
      </c>
      <c r="B4546" s="3">
        <v>2012</v>
      </c>
      <c r="C4546" s="99">
        <v>40852</v>
      </c>
      <c r="D4546" s="3" t="s">
        <v>140</v>
      </c>
      <c r="E4546" t="s">
        <v>117</v>
      </c>
      <c r="F4546">
        <v>4</v>
      </c>
      <c r="G4546">
        <v>3</v>
      </c>
      <c r="H4546" t="s">
        <v>454</v>
      </c>
      <c r="I4546" t="s">
        <v>46</v>
      </c>
      <c r="J4546">
        <v>10005364585</v>
      </c>
      <c r="K4546" s="19">
        <v>22</v>
      </c>
    </row>
    <row r="4547" spans="1:11" hidden="1" x14ac:dyDescent="0.35">
      <c r="A4547" s="3" t="s">
        <v>462</v>
      </c>
      <c r="B4547" s="3">
        <v>2012</v>
      </c>
      <c r="C4547" s="99">
        <v>40852</v>
      </c>
      <c r="D4547" s="3" t="s">
        <v>140</v>
      </c>
      <c r="E4547" t="s">
        <v>117</v>
      </c>
      <c r="F4547">
        <v>4</v>
      </c>
      <c r="G4547">
        <v>4</v>
      </c>
      <c r="H4547" t="s">
        <v>335</v>
      </c>
      <c r="I4547" t="s">
        <v>29</v>
      </c>
      <c r="J4547">
        <v>10036244537</v>
      </c>
      <c r="K4547" s="19">
        <v>23.3</v>
      </c>
    </row>
    <row r="4548" spans="1:11" hidden="1" x14ac:dyDescent="0.35">
      <c r="A4548" s="3" t="s">
        <v>462</v>
      </c>
      <c r="B4548" s="3">
        <v>2012</v>
      </c>
      <c r="C4548" s="99">
        <v>40852</v>
      </c>
      <c r="D4548" s="3" t="s">
        <v>140</v>
      </c>
      <c r="E4548" t="s">
        <v>117</v>
      </c>
      <c r="F4548">
        <v>4</v>
      </c>
      <c r="G4548">
        <v>5</v>
      </c>
      <c r="H4548" t="s">
        <v>439</v>
      </c>
      <c r="I4548" t="s">
        <v>440</v>
      </c>
      <c r="J4548">
        <v>10006107748</v>
      </c>
      <c r="K4548" s="19">
        <v>32</v>
      </c>
    </row>
    <row r="4549" spans="1:11" hidden="1" x14ac:dyDescent="0.35">
      <c r="A4549" s="3" t="s">
        <v>462</v>
      </c>
      <c r="B4549" s="3">
        <v>2012</v>
      </c>
      <c r="C4549" s="99">
        <v>40852</v>
      </c>
      <c r="D4549" s="3" t="s">
        <v>140</v>
      </c>
      <c r="E4549" t="s">
        <v>117</v>
      </c>
      <c r="F4549">
        <v>5</v>
      </c>
      <c r="G4549">
        <v>1</v>
      </c>
      <c r="H4549" t="s">
        <v>339</v>
      </c>
      <c r="I4549" t="s">
        <v>27</v>
      </c>
      <c r="J4549">
        <v>10004618796</v>
      </c>
      <c r="K4549" s="19">
        <v>24.2</v>
      </c>
    </row>
    <row r="4550" spans="1:11" hidden="1" x14ac:dyDescent="0.35">
      <c r="A4550" s="3" t="s">
        <v>462</v>
      </c>
      <c r="B4550" s="3">
        <v>2012</v>
      </c>
      <c r="C4550" s="99">
        <v>40852</v>
      </c>
      <c r="D4550" s="3" t="s">
        <v>140</v>
      </c>
      <c r="E4550" t="s">
        <v>117</v>
      </c>
      <c r="F4550">
        <v>5</v>
      </c>
      <c r="G4550">
        <v>2</v>
      </c>
      <c r="H4550" t="s">
        <v>153</v>
      </c>
      <c r="I4550" t="s">
        <v>154</v>
      </c>
      <c r="J4550">
        <v>10004717719</v>
      </c>
      <c r="K4550" s="19">
        <v>22.9</v>
      </c>
    </row>
    <row r="4551" spans="1:11" hidden="1" x14ac:dyDescent="0.35">
      <c r="A4551" s="3" t="s">
        <v>462</v>
      </c>
      <c r="B4551" s="3">
        <v>2012</v>
      </c>
      <c r="C4551" s="99">
        <v>40852</v>
      </c>
      <c r="D4551" s="3" t="s">
        <v>140</v>
      </c>
      <c r="E4551" t="s">
        <v>117</v>
      </c>
      <c r="F4551">
        <v>5</v>
      </c>
      <c r="G4551">
        <v>3</v>
      </c>
      <c r="H4551" t="s">
        <v>192</v>
      </c>
      <c r="I4551" t="s">
        <v>113</v>
      </c>
      <c r="J4551">
        <v>10004599194</v>
      </c>
      <c r="K4551" s="19">
        <v>23.6</v>
      </c>
    </row>
    <row r="4552" spans="1:11" hidden="1" x14ac:dyDescent="0.35">
      <c r="A4552" s="3" t="s">
        <v>462</v>
      </c>
      <c r="B4552" s="3">
        <v>2012</v>
      </c>
      <c r="C4552" s="99">
        <v>40852</v>
      </c>
      <c r="D4552" s="3" t="s">
        <v>140</v>
      </c>
      <c r="E4552" t="s">
        <v>117</v>
      </c>
      <c r="F4552">
        <v>5</v>
      </c>
      <c r="G4552">
        <v>4</v>
      </c>
      <c r="H4552" t="s">
        <v>357</v>
      </c>
      <c r="I4552" t="s">
        <v>310</v>
      </c>
      <c r="J4552">
        <v>10006105930</v>
      </c>
      <c r="K4552" s="19">
        <v>22.5</v>
      </c>
    </row>
    <row r="4553" spans="1:11" hidden="1" x14ac:dyDescent="0.35">
      <c r="A4553" s="3" t="s">
        <v>462</v>
      </c>
      <c r="B4553" s="3">
        <v>2012</v>
      </c>
      <c r="C4553" s="99">
        <v>40852</v>
      </c>
      <c r="D4553" s="3" t="s">
        <v>140</v>
      </c>
      <c r="E4553" t="s">
        <v>117</v>
      </c>
      <c r="F4553">
        <v>6</v>
      </c>
      <c r="G4553">
        <v>1</v>
      </c>
      <c r="H4553" t="s">
        <v>372</v>
      </c>
      <c r="I4553" t="s">
        <v>373</v>
      </c>
      <c r="J4553">
        <v>10055651813</v>
      </c>
      <c r="K4553" s="19"/>
    </row>
    <row r="4554" spans="1:11" hidden="1" x14ac:dyDescent="0.35">
      <c r="A4554" s="3" t="s">
        <v>462</v>
      </c>
      <c r="B4554" s="3">
        <v>2012</v>
      </c>
      <c r="C4554" s="99">
        <v>40852</v>
      </c>
      <c r="D4554" s="3" t="s">
        <v>140</v>
      </c>
      <c r="E4554" t="s">
        <v>117</v>
      </c>
      <c r="F4554">
        <v>6</v>
      </c>
      <c r="G4554">
        <v>2</v>
      </c>
      <c r="H4554" t="s">
        <v>431</v>
      </c>
      <c r="I4554" t="s">
        <v>348</v>
      </c>
      <c r="J4554">
        <v>10004723476</v>
      </c>
      <c r="K4554" s="19">
        <v>23.2</v>
      </c>
    </row>
    <row r="4555" spans="1:11" hidden="1" x14ac:dyDescent="0.35">
      <c r="A4555" s="3" t="s">
        <v>462</v>
      </c>
      <c r="B4555" s="3">
        <v>2012</v>
      </c>
      <c r="C4555" s="99">
        <v>40852</v>
      </c>
      <c r="D4555" s="3" t="s">
        <v>140</v>
      </c>
      <c r="E4555" t="s">
        <v>117</v>
      </c>
      <c r="F4555">
        <v>6</v>
      </c>
      <c r="G4555">
        <v>3</v>
      </c>
      <c r="H4555" t="s">
        <v>196</v>
      </c>
      <c r="I4555" t="s">
        <v>52</v>
      </c>
      <c r="J4555">
        <v>10004868370</v>
      </c>
      <c r="K4555" s="19">
        <v>23.8</v>
      </c>
    </row>
    <row r="4556" spans="1:11" hidden="1" x14ac:dyDescent="0.35">
      <c r="A4556" s="3" t="s">
        <v>462</v>
      </c>
      <c r="B4556" s="3">
        <v>2012</v>
      </c>
      <c r="C4556" s="99">
        <v>40852</v>
      </c>
      <c r="D4556" s="3" t="s">
        <v>140</v>
      </c>
      <c r="E4556" t="s">
        <v>117</v>
      </c>
      <c r="F4556">
        <v>6</v>
      </c>
      <c r="G4556">
        <v>4</v>
      </c>
      <c r="H4556" t="s">
        <v>312</v>
      </c>
      <c r="I4556" t="s">
        <v>104</v>
      </c>
      <c r="J4556">
        <v>10006898401</v>
      </c>
      <c r="K4556" s="19">
        <v>20.399999999999999</v>
      </c>
    </row>
    <row r="4557" spans="1:11" hidden="1" x14ac:dyDescent="0.35">
      <c r="A4557" s="3" t="s">
        <v>462</v>
      </c>
      <c r="B4557" s="3">
        <v>2012</v>
      </c>
      <c r="C4557" s="99">
        <v>40852</v>
      </c>
      <c r="D4557" s="3" t="s">
        <v>140</v>
      </c>
      <c r="E4557" t="s">
        <v>119</v>
      </c>
      <c r="F4557">
        <v>1</v>
      </c>
      <c r="G4557">
        <v>1</v>
      </c>
      <c r="H4557" t="s">
        <v>372</v>
      </c>
      <c r="I4557" t="s">
        <v>373</v>
      </c>
      <c r="J4557">
        <v>10055651813</v>
      </c>
      <c r="K4557" s="19"/>
    </row>
    <row r="4558" spans="1:11" hidden="1" x14ac:dyDescent="0.35">
      <c r="A4558" s="3" t="s">
        <v>462</v>
      </c>
      <c r="B4558" s="3">
        <v>2012</v>
      </c>
      <c r="C4558" s="99">
        <v>40852</v>
      </c>
      <c r="D4558" s="3" t="s">
        <v>140</v>
      </c>
      <c r="E4558" t="s">
        <v>119</v>
      </c>
      <c r="F4558">
        <v>1</v>
      </c>
      <c r="G4558">
        <v>2</v>
      </c>
      <c r="H4558" t="s">
        <v>428</v>
      </c>
      <c r="I4558" t="s">
        <v>198</v>
      </c>
      <c r="J4558">
        <v>10002558558</v>
      </c>
      <c r="K4558" s="19">
        <v>28.8</v>
      </c>
    </row>
    <row r="4559" spans="1:11" hidden="1" x14ac:dyDescent="0.35">
      <c r="A4559" s="3" t="s">
        <v>462</v>
      </c>
      <c r="B4559" s="3">
        <v>2012</v>
      </c>
      <c r="C4559" s="99">
        <v>40852</v>
      </c>
      <c r="D4559" s="3" t="s">
        <v>140</v>
      </c>
      <c r="E4559" t="s">
        <v>119</v>
      </c>
      <c r="F4559">
        <v>1</v>
      </c>
      <c r="G4559">
        <v>3</v>
      </c>
      <c r="H4559" t="s">
        <v>358</v>
      </c>
      <c r="I4559" t="s">
        <v>359</v>
      </c>
      <c r="J4559">
        <v>10006900320</v>
      </c>
      <c r="K4559" s="19">
        <v>20</v>
      </c>
    </row>
    <row r="4560" spans="1:11" hidden="1" x14ac:dyDescent="0.35">
      <c r="A4560" s="3" t="s">
        <v>462</v>
      </c>
      <c r="B4560" s="3">
        <v>2012</v>
      </c>
      <c r="C4560" s="99">
        <v>40852</v>
      </c>
      <c r="D4560" s="3" t="s">
        <v>140</v>
      </c>
      <c r="E4560" t="s">
        <v>119</v>
      </c>
      <c r="F4560">
        <v>1</v>
      </c>
      <c r="G4560">
        <v>4</v>
      </c>
      <c r="H4560" t="s">
        <v>374</v>
      </c>
      <c r="I4560" t="s">
        <v>375</v>
      </c>
      <c r="J4560">
        <v>10004613039</v>
      </c>
      <c r="K4560" s="19">
        <v>22.9</v>
      </c>
    </row>
    <row r="4561" spans="1:11" hidden="1" x14ac:dyDescent="0.35">
      <c r="A4561" s="3" t="s">
        <v>462</v>
      </c>
      <c r="B4561" s="3">
        <v>2012</v>
      </c>
      <c r="C4561" s="99">
        <v>40852</v>
      </c>
      <c r="D4561" s="3" t="s">
        <v>140</v>
      </c>
      <c r="E4561" t="s">
        <v>119</v>
      </c>
      <c r="F4561">
        <v>1</v>
      </c>
      <c r="G4561">
        <v>5</v>
      </c>
      <c r="H4561" t="s">
        <v>97</v>
      </c>
      <c r="I4561" t="s">
        <v>29</v>
      </c>
      <c r="J4561">
        <v>10048325582</v>
      </c>
      <c r="K4561" s="19">
        <v>19.8</v>
      </c>
    </row>
    <row r="4562" spans="1:11" hidden="1" x14ac:dyDescent="0.35">
      <c r="A4562" s="3" t="s">
        <v>462</v>
      </c>
      <c r="B4562" s="3">
        <v>2012</v>
      </c>
      <c r="C4562" s="99">
        <v>40852</v>
      </c>
      <c r="D4562" s="3" t="s">
        <v>140</v>
      </c>
      <c r="E4562" t="s">
        <v>119</v>
      </c>
      <c r="F4562">
        <v>1</v>
      </c>
      <c r="G4562">
        <v>6</v>
      </c>
      <c r="H4562" t="s">
        <v>203</v>
      </c>
      <c r="I4562" t="s">
        <v>198</v>
      </c>
      <c r="J4562">
        <v>10051694112</v>
      </c>
      <c r="K4562" s="19">
        <v>24.8</v>
      </c>
    </row>
    <row r="4563" spans="1:11" hidden="1" x14ac:dyDescent="0.35">
      <c r="A4563" s="3" t="s">
        <v>462</v>
      </c>
      <c r="B4563" s="3">
        <v>2012</v>
      </c>
      <c r="C4563" s="99">
        <v>40852</v>
      </c>
      <c r="D4563" s="3" t="s">
        <v>140</v>
      </c>
      <c r="E4563" t="s">
        <v>119</v>
      </c>
      <c r="F4563">
        <v>2</v>
      </c>
      <c r="G4563">
        <v>1</v>
      </c>
      <c r="H4563" t="s">
        <v>194</v>
      </c>
      <c r="I4563" t="s">
        <v>29</v>
      </c>
      <c r="J4563">
        <v>10004601723</v>
      </c>
      <c r="K4563" s="19">
        <v>24.4</v>
      </c>
    </row>
    <row r="4564" spans="1:11" hidden="1" x14ac:dyDescent="0.35">
      <c r="A4564" s="3" t="s">
        <v>462</v>
      </c>
      <c r="B4564" s="3">
        <v>2012</v>
      </c>
      <c r="C4564" s="99">
        <v>40852</v>
      </c>
      <c r="D4564" s="3" t="s">
        <v>140</v>
      </c>
      <c r="E4564" t="s">
        <v>119</v>
      </c>
      <c r="F4564">
        <v>2</v>
      </c>
      <c r="G4564">
        <v>2</v>
      </c>
      <c r="H4564" t="s">
        <v>429</v>
      </c>
      <c r="I4564" t="s">
        <v>438</v>
      </c>
      <c r="J4564">
        <v>10001564310</v>
      </c>
      <c r="K4564" s="19">
        <v>35.6</v>
      </c>
    </row>
    <row r="4565" spans="1:11" hidden="1" x14ac:dyDescent="0.35">
      <c r="A4565" s="3" t="s">
        <v>462</v>
      </c>
      <c r="B4565" s="3">
        <v>2012</v>
      </c>
      <c r="C4565" s="99">
        <v>40852</v>
      </c>
      <c r="D4565" s="3" t="s">
        <v>140</v>
      </c>
      <c r="E4565" t="s">
        <v>119</v>
      </c>
      <c r="F4565">
        <v>2</v>
      </c>
      <c r="G4565">
        <v>3</v>
      </c>
      <c r="H4565" t="s">
        <v>340</v>
      </c>
      <c r="I4565" t="s">
        <v>142</v>
      </c>
      <c r="J4565">
        <v>10004633247</v>
      </c>
      <c r="K4565" s="19">
        <v>23.6</v>
      </c>
    </row>
    <row r="4566" spans="1:11" hidden="1" x14ac:dyDescent="0.35">
      <c r="A4566" s="3" t="s">
        <v>462</v>
      </c>
      <c r="B4566" s="3">
        <v>2012</v>
      </c>
      <c r="C4566" s="99">
        <v>40852</v>
      </c>
      <c r="D4566" s="3" t="s">
        <v>140</v>
      </c>
      <c r="E4566" t="s">
        <v>119</v>
      </c>
      <c r="F4566">
        <v>2</v>
      </c>
      <c r="G4566">
        <v>4</v>
      </c>
      <c r="H4566" t="s">
        <v>339</v>
      </c>
      <c r="I4566" t="s">
        <v>27</v>
      </c>
      <c r="J4566">
        <v>10004618796</v>
      </c>
      <c r="K4566" s="19">
        <v>24.2</v>
      </c>
    </row>
    <row r="4567" spans="1:11" hidden="1" x14ac:dyDescent="0.35">
      <c r="A4567" s="3" t="s">
        <v>462</v>
      </c>
      <c r="B4567" s="3">
        <v>2012</v>
      </c>
      <c r="C4567" s="99">
        <v>40852</v>
      </c>
      <c r="D4567" s="3" t="s">
        <v>140</v>
      </c>
      <c r="E4567" t="s">
        <v>119</v>
      </c>
      <c r="F4567">
        <v>2</v>
      </c>
      <c r="G4567">
        <v>5</v>
      </c>
      <c r="H4567" t="s">
        <v>427</v>
      </c>
      <c r="I4567" t="s">
        <v>423</v>
      </c>
      <c r="J4567">
        <v>10006737945</v>
      </c>
      <c r="K4567" s="19">
        <v>23.2</v>
      </c>
    </row>
    <row r="4568" spans="1:11" hidden="1" x14ac:dyDescent="0.35">
      <c r="A4568" s="3" t="s">
        <v>462</v>
      </c>
      <c r="B4568" s="3">
        <v>2012</v>
      </c>
      <c r="C4568" s="99">
        <v>40852</v>
      </c>
      <c r="D4568" s="3" t="s">
        <v>140</v>
      </c>
      <c r="E4568" t="s">
        <v>119</v>
      </c>
      <c r="F4568">
        <v>2</v>
      </c>
      <c r="G4568">
        <v>6</v>
      </c>
      <c r="H4568" t="s">
        <v>193</v>
      </c>
      <c r="I4568" t="s">
        <v>31</v>
      </c>
      <c r="J4568">
        <v>10005727327</v>
      </c>
      <c r="K4568" s="19">
        <v>25.8</v>
      </c>
    </row>
    <row r="4569" spans="1:11" hidden="1" x14ac:dyDescent="0.35">
      <c r="A4569" s="3" t="s">
        <v>462</v>
      </c>
      <c r="B4569" s="3">
        <v>2012</v>
      </c>
      <c r="C4569" s="99">
        <v>40852</v>
      </c>
      <c r="D4569" s="3" t="s">
        <v>140</v>
      </c>
      <c r="E4569" t="s">
        <v>121</v>
      </c>
      <c r="F4569">
        <v>1</v>
      </c>
      <c r="G4569">
        <v>1</v>
      </c>
      <c r="H4569" t="s">
        <v>340</v>
      </c>
      <c r="I4569" t="s">
        <v>142</v>
      </c>
      <c r="J4569">
        <v>10004633247</v>
      </c>
      <c r="K4569" s="19">
        <v>23.6</v>
      </c>
    </row>
    <row r="4570" spans="1:11" hidden="1" x14ac:dyDescent="0.35">
      <c r="A4570" s="3" t="s">
        <v>462</v>
      </c>
      <c r="B4570" s="3">
        <v>2012</v>
      </c>
      <c r="C4570" s="99">
        <v>40852</v>
      </c>
      <c r="D4570" s="3" t="s">
        <v>140</v>
      </c>
      <c r="E4570" t="s">
        <v>121</v>
      </c>
      <c r="F4570">
        <v>1</v>
      </c>
      <c r="G4570">
        <v>2</v>
      </c>
      <c r="H4570" t="s">
        <v>429</v>
      </c>
      <c r="I4570" t="s">
        <v>438</v>
      </c>
      <c r="J4570">
        <v>10001564310</v>
      </c>
      <c r="K4570" s="19">
        <v>35.6</v>
      </c>
    </row>
    <row r="4571" spans="1:11" hidden="1" x14ac:dyDescent="0.35">
      <c r="A4571" s="3" t="s">
        <v>462</v>
      </c>
      <c r="B4571" s="3">
        <v>2012</v>
      </c>
      <c r="C4571" s="99">
        <v>40852</v>
      </c>
      <c r="D4571" s="3" t="s">
        <v>140</v>
      </c>
      <c r="E4571" t="s">
        <v>121</v>
      </c>
      <c r="F4571">
        <v>1</v>
      </c>
      <c r="G4571">
        <v>3</v>
      </c>
      <c r="H4571" t="s">
        <v>428</v>
      </c>
      <c r="I4571" t="s">
        <v>198</v>
      </c>
      <c r="J4571">
        <v>10002558558</v>
      </c>
      <c r="K4571" s="19">
        <v>28.8</v>
      </c>
    </row>
    <row r="4572" spans="1:11" hidden="1" x14ac:dyDescent="0.35">
      <c r="A4572" s="3" t="s">
        <v>462</v>
      </c>
      <c r="B4572" s="3">
        <v>2012</v>
      </c>
      <c r="C4572" s="99">
        <v>40852</v>
      </c>
      <c r="D4572" s="3" t="s">
        <v>140</v>
      </c>
      <c r="E4572" t="s">
        <v>121</v>
      </c>
      <c r="F4572">
        <v>1</v>
      </c>
      <c r="G4572">
        <v>4</v>
      </c>
      <c r="H4572" t="s">
        <v>372</v>
      </c>
      <c r="I4572" t="s">
        <v>373</v>
      </c>
      <c r="J4572">
        <v>10055651813</v>
      </c>
      <c r="K4572" s="19"/>
    </row>
    <row r="4573" spans="1:11" hidden="1" x14ac:dyDescent="0.35">
      <c r="A4573" s="3" t="s">
        <v>462</v>
      </c>
      <c r="B4573" s="3">
        <v>2012</v>
      </c>
      <c r="C4573" s="99">
        <v>40852</v>
      </c>
      <c r="D4573" s="3" t="s">
        <v>140</v>
      </c>
      <c r="E4573" t="s">
        <v>121</v>
      </c>
      <c r="F4573">
        <v>1</v>
      </c>
      <c r="G4573">
        <v>5</v>
      </c>
      <c r="H4573" t="s">
        <v>194</v>
      </c>
      <c r="I4573" t="s">
        <v>29</v>
      </c>
      <c r="J4573">
        <v>10004601723</v>
      </c>
      <c r="K4573" s="19">
        <v>24.4</v>
      </c>
    </row>
    <row r="4574" spans="1:11" hidden="1" x14ac:dyDescent="0.35">
      <c r="A4574" s="3" t="s">
        <v>462</v>
      </c>
      <c r="B4574" s="3">
        <v>2012</v>
      </c>
      <c r="C4574" s="99">
        <v>40852</v>
      </c>
      <c r="D4574" s="3" t="s">
        <v>140</v>
      </c>
      <c r="E4574" t="s">
        <v>121</v>
      </c>
      <c r="F4574">
        <v>1</v>
      </c>
      <c r="G4574">
        <v>6</v>
      </c>
      <c r="H4574" t="s">
        <v>358</v>
      </c>
      <c r="I4574" t="s">
        <v>359</v>
      </c>
      <c r="J4574">
        <v>10006900320</v>
      </c>
      <c r="K4574" s="19">
        <v>20</v>
      </c>
    </row>
    <row r="4575" spans="1:11" hidden="1" x14ac:dyDescent="0.35">
      <c r="A4575" s="3" t="s">
        <v>462</v>
      </c>
      <c r="B4575" s="3">
        <v>2012</v>
      </c>
      <c r="C4575" s="99">
        <v>40852</v>
      </c>
      <c r="D4575" s="3" t="s">
        <v>140</v>
      </c>
      <c r="E4575" t="s">
        <v>121</v>
      </c>
      <c r="F4575">
        <v>2</v>
      </c>
      <c r="G4575">
        <v>1</v>
      </c>
      <c r="H4575" t="s">
        <v>97</v>
      </c>
      <c r="I4575" t="s">
        <v>29</v>
      </c>
      <c r="J4575">
        <v>10048325582</v>
      </c>
      <c r="K4575" s="19">
        <v>19.8</v>
      </c>
    </row>
    <row r="4576" spans="1:11" hidden="1" x14ac:dyDescent="0.35">
      <c r="A4576" s="3" t="s">
        <v>462</v>
      </c>
      <c r="B4576" s="3">
        <v>2012</v>
      </c>
      <c r="C4576" s="99">
        <v>40852</v>
      </c>
      <c r="D4576" s="3" t="s">
        <v>140</v>
      </c>
      <c r="E4576" t="s">
        <v>121</v>
      </c>
      <c r="F4576">
        <v>2</v>
      </c>
      <c r="G4576">
        <v>2</v>
      </c>
      <c r="H4576" t="s">
        <v>374</v>
      </c>
      <c r="I4576" t="s">
        <v>375</v>
      </c>
      <c r="J4576">
        <v>10004613039</v>
      </c>
      <c r="K4576" s="19">
        <v>22.9</v>
      </c>
    </row>
    <row r="4577" spans="1:11" hidden="1" x14ac:dyDescent="0.35">
      <c r="A4577" s="3" t="s">
        <v>462</v>
      </c>
      <c r="B4577" s="3">
        <v>2012</v>
      </c>
      <c r="C4577" s="99">
        <v>40852</v>
      </c>
      <c r="D4577" s="3" t="s">
        <v>140</v>
      </c>
      <c r="E4577" t="s">
        <v>121</v>
      </c>
      <c r="F4577">
        <v>2</v>
      </c>
      <c r="G4577">
        <v>3</v>
      </c>
      <c r="H4577" t="s">
        <v>203</v>
      </c>
      <c r="I4577" t="s">
        <v>198</v>
      </c>
      <c r="J4577">
        <v>10051694112</v>
      </c>
      <c r="K4577" s="19">
        <v>24.8</v>
      </c>
    </row>
    <row r="4578" spans="1:11" hidden="1" x14ac:dyDescent="0.35">
      <c r="A4578" s="3" t="s">
        <v>462</v>
      </c>
      <c r="B4578" s="3">
        <v>2012</v>
      </c>
      <c r="C4578" s="99">
        <v>40852</v>
      </c>
      <c r="D4578" s="3" t="s">
        <v>140</v>
      </c>
      <c r="E4578" t="s">
        <v>121</v>
      </c>
      <c r="F4578">
        <v>2</v>
      </c>
      <c r="G4578">
        <v>4</v>
      </c>
      <c r="H4578" t="s">
        <v>427</v>
      </c>
      <c r="I4578" t="s">
        <v>423</v>
      </c>
      <c r="J4578">
        <v>10006737945</v>
      </c>
      <c r="K4578" s="19">
        <v>23.2</v>
      </c>
    </row>
    <row r="4579" spans="1:11" hidden="1" x14ac:dyDescent="0.35">
      <c r="A4579" s="3" t="s">
        <v>462</v>
      </c>
      <c r="B4579" s="3">
        <v>2012</v>
      </c>
      <c r="C4579" s="99">
        <v>40852</v>
      </c>
      <c r="D4579" s="3" t="s">
        <v>140</v>
      </c>
      <c r="E4579" t="s">
        <v>121</v>
      </c>
      <c r="F4579">
        <v>2</v>
      </c>
      <c r="G4579">
        <v>5</v>
      </c>
      <c r="H4579" t="s">
        <v>193</v>
      </c>
      <c r="I4579" t="s">
        <v>31</v>
      </c>
      <c r="J4579">
        <v>10005727327</v>
      </c>
      <c r="K4579" s="19">
        <v>25.8</v>
      </c>
    </row>
    <row r="4580" spans="1:11" hidden="1" x14ac:dyDescent="0.35">
      <c r="A4580" s="3" t="s">
        <v>462</v>
      </c>
      <c r="B4580" s="3">
        <v>2012</v>
      </c>
      <c r="C4580" s="99">
        <v>40852</v>
      </c>
      <c r="D4580" s="3" t="s">
        <v>140</v>
      </c>
      <c r="E4580" t="s">
        <v>121</v>
      </c>
      <c r="F4580">
        <v>2</v>
      </c>
      <c r="G4580">
        <v>6</v>
      </c>
      <c r="H4580" t="s">
        <v>339</v>
      </c>
      <c r="I4580" t="s">
        <v>27</v>
      </c>
      <c r="J4580">
        <v>10004618796</v>
      </c>
      <c r="K4580" s="19">
        <v>24.2</v>
      </c>
    </row>
  </sheetData>
  <autoFilter ref="A1:K4580" xr:uid="{31561652-DAB4-4FFF-83E4-19F675F899F9}">
    <filterColumn colId="0">
      <filters>
        <filter val="Milton"/>
      </filters>
    </filterColumn>
  </autoFilter>
  <phoneticPr fontId="2" type="noConversion"/>
  <conditionalFormatting sqref="A4439:D4580">
    <cfRule type="expression" dxfId="14" priority="4">
      <formula>$E4439="F"</formula>
    </cfRule>
    <cfRule type="expression" dxfId="13" priority="5">
      <formula>$E4439="SF"</formula>
    </cfRule>
    <cfRule type="expression" dxfId="12" priority="6">
      <formula>$E4439="QF"</formula>
    </cfRule>
    <cfRule type="expression" dxfId="11" priority="7">
      <formula>$E4439="R8"</formula>
    </cfRule>
    <cfRule type="expression" dxfId="10" priority="8">
      <formula>$E4439="R16"</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45651-CAD7-47AE-A71F-6437AB1CC034}">
  <dimension ref="A1:Q4565"/>
  <sheetViews>
    <sheetView topLeftCell="C1" zoomScaleNormal="100" workbookViewId="0">
      <pane ySplit="1" topLeftCell="A2" activePane="bottomLeft" state="frozen"/>
      <selection pane="bottomLeft" activeCell="L1" sqref="L1:Q1"/>
    </sheetView>
  </sheetViews>
  <sheetFormatPr defaultRowHeight="14.5" x14ac:dyDescent="0.35"/>
  <cols>
    <col min="1" max="1" width="17.81640625" bestFit="1" customWidth="1"/>
    <col min="2" max="2" width="6.81640625" bestFit="1" customWidth="1"/>
    <col min="3" max="3" width="10.453125" bestFit="1" customWidth="1"/>
    <col min="4" max="4" width="7.7265625" bestFit="1" customWidth="1"/>
    <col min="5" max="5" width="8.54296875" bestFit="1" customWidth="1"/>
    <col min="6" max="6" width="7" bestFit="1" customWidth="1"/>
    <col min="7" max="7" width="7.1796875" bestFit="1" customWidth="1"/>
    <col min="8" max="8" width="32.453125" bestFit="1" customWidth="1"/>
    <col min="9" max="9" width="9.7265625" bestFit="1" customWidth="1"/>
    <col min="10" max="10" width="11.81640625" bestFit="1" customWidth="1"/>
    <col min="11" max="11" width="6.36328125" bestFit="1" customWidth="1"/>
    <col min="12" max="12" width="9.453125" bestFit="1" customWidth="1"/>
    <col min="14" max="14" width="6.81640625" bestFit="1" customWidth="1"/>
    <col min="15" max="15" width="5.81640625" bestFit="1" customWidth="1"/>
    <col min="16" max="16" width="12.453125" bestFit="1" customWidth="1"/>
    <col min="17" max="17" width="12.1796875" bestFit="1" customWidth="1"/>
  </cols>
  <sheetData>
    <row r="1" spans="1:17" x14ac:dyDescent="0.35">
      <c r="A1" t="s">
        <v>0</v>
      </c>
      <c r="B1" t="s">
        <v>1</v>
      </c>
      <c r="C1" t="s">
        <v>2</v>
      </c>
      <c r="D1" t="s">
        <v>3</v>
      </c>
      <c r="E1" t="s">
        <v>88</v>
      </c>
      <c r="F1" t="s">
        <v>89</v>
      </c>
      <c r="G1" t="s">
        <v>9</v>
      </c>
      <c r="H1" t="s">
        <v>5</v>
      </c>
      <c r="I1" t="s">
        <v>8</v>
      </c>
      <c r="J1" t="s">
        <v>90</v>
      </c>
      <c r="K1" s="19" t="s">
        <v>7</v>
      </c>
      <c r="L1" t="s">
        <v>1274</v>
      </c>
      <c r="M1" t="s">
        <v>1275</v>
      </c>
      <c r="N1" t="s">
        <v>1279</v>
      </c>
      <c r="O1" t="s">
        <v>1280</v>
      </c>
      <c r="P1" t="s">
        <v>1276</v>
      </c>
      <c r="Q1" t="s">
        <v>1277</v>
      </c>
    </row>
    <row r="2" spans="1:17" x14ac:dyDescent="0.35">
      <c r="A2" t="s">
        <v>462</v>
      </c>
      <c r="B2">
        <v>2012</v>
      </c>
      <c r="C2" s="10">
        <v>40852</v>
      </c>
      <c r="D2" t="s">
        <v>140</v>
      </c>
      <c r="E2" t="s">
        <v>91</v>
      </c>
      <c r="F2">
        <v>1</v>
      </c>
      <c r="G2">
        <v>1</v>
      </c>
      <c r="H2" t="s">
        <v>97</v>
      </c>
      <c r="I2" t="s">
        <v>29</v>
      </c>
      <c r="J2">
        <v>10048325582</v>
      </c>
      <c r="K2" s="19">
        <v>19.8</v>
      </c>
      <c r="L2">
        <v>9</v>
      </c>
      <c r="M2">
        <v>22.091000000000001</v>
      </c>
      <c r="N2">
        <v>34.363</v>
      </c>
      <c r="O2">
        <v>6.1360000000000001</v>
      </c>
    </row>
    <row r="3" spans="1:17" x14ac:dyDescent="0.35">
      <c r="A3" t="s">
        <v>462</v>
      </c>
      <c r="B3">
        <v>2012</v>
      </c>
      <c r="C3" s="10">
        <v>40852</v>
      </c>
      <c r="D3" t="s">
        <v>140</v>
      </c>
      <c r="E3" t="s">
        <v>91</v>
      </c>
      <c r="F3">
        <v>1</v>
      </c>
      <c r="G3">
        <v>2</v>
      </c>
      <c r="H3" t="s">
        <v>427</v>
      </c>
      <c r="I3" t="s">
        <v>423</v>
      </c>
      <c r="J3">
        <v>10006737945</v>
      </c>
      <c r="K3" s="19">
        <v>23.2</v>
      </c>
      <c r="L3">
        <v>9</v>
      </c>
      <c r="M3">
        <v>17.986000000000001</v>
      </c>
      <c r="N3">
        <v>29.058</v>
      </c>
      <c r="O3">
        <v>5.5359999999999996</v>
      </c>
    </row>
    <row r="4" spans="1:17" x14ac:dyDescent="0.35">
      <c r="A4" t="s">
        <v>462</v>
      </c>
      <c r="B4">
        <v>2012</v>
      </c>
      <c r="C4" s="10">
        <v>40852</v>
      </c>
      <c r="D4" t="s">
        <v>140</v>
      </c>
      <c r="E4" t="s">
        <v>91</v>
      </c>
      <c r="F4">
        <v>1</v>
      </c>
      <c r="G4">
        <v>3</v>
      </c>
      <c r="H4" t="s">
        <v>312</v>
      </c>
      <c r="I4" t="s">
        <v>104</v>
      </c>
      <c r="J4">
        <v>10006898401</v>
      </c>
      <c r="K4" s="19">
        <v>20.399999999999999</v>
      </c>
      <c r="L4">
        <v>9</v>
      </c>
      <c r="M4">
        <v>14.16</v>
      </c>
      <c r="N4">
        <v>25</v>
      </c>
      <c r="O4">
        <v>5.42</v>
      </c>
    </row>
    <row r="5" spans="1:17" x14ac:dyDescent="0.35">
      <c r="A5" t="s">
        <v>462</v>
      </c>
      <c r="B5">
        <v>2012</v>
      </c>
      <c r="C5" s="10">
        <v>40852</v>
      </c>
      <c r="D5" t="s">
        <v>140</v>
      </c>
      <c r="E5" t="s">
        <v>91</v>
      </c>
      <c r="F5">
        <v>1</v>
      </c>
      <c r="G5">
        <v>4</v>
      </c>
      <c r="H5" t="s">
        <v>339</v>
      </c>
      <c r="I5" t="s">
        <v>27</v>
      </c>
      <c r="J5">
        <v>10004618796</v>
      </c>
      <c r="K5" s="19">
        <v>24.2</v>
      </c>
      <c r="L5">
        <v>9</v>
      </c>
      <c r="M5">
        <v>9.8699999999999992</v>
      </c>
      <c r="N5">
        <v>20.942</v>
      </c>
      <c r="O5">
        <v>5.5359999999999996</v>
      </c>
    </row>
    <row r="6" spans="1:17" x14ac:dyDescent="0.35">
      <c r="A6" t="s">
        <v>462</v>
      </c>
      <c r="B6">
        <v>2012</v>
      </c>
      <c r="C6" s="10">
        <v>40852</v>
      </c>
      <c r="D6" t="s">
        <v>140</v>
      </c>
      <c r="E6" t="s">
        <v>91</v>
      </c>
      <c r="F6">
        <v>1</v>
      </c>
      <c r="G6">
        <v>5</v>
      </c>
      <c r="H6" t="s">
        <v>454</v>
      </c>
      <c r="I6" t="s">
        <v>46</v>
      </c>
      <c r="J6">
        <v>10005364585</v>
      </c>
      <c r="K6" s="19">
        <v>22</v>
      </c>
      <c r="L6">
        <v>9</v>
      </c>
      <c r="M6">
        <v>3.3650000000000002</v>
      </c>
      <c r="N6">
        <v>15.637</v>
      </c>
      <c r="O6">
        <v>6.1360000000000001</v>
      </c>
    </row>
    <row r="7" spans="1:17" x14ac:dyDescent="0.35">
      <c r="A7" t="s">
        <v>462</v>
      </c>
      <c r="B7">
        <v>2012</v>
      </c>
      <c r="C7" s="10">
        <v>40852</v>
      </c>
      <c r="D7" t="s">
        <v>140</v>
      </c>
      <c r="E7" t="s">
        <v>91</v>
      </c>
      <c r="F7">
        <v>2</v>
      </c>
      <c r="G7">
        <v>1</v>
      </c>
      <c r="H7" t="s">
        <v>429</v>
      </c>
      <c r="I7" t="s">
        <v>438</v>
      </c>
      <c r="J7">
        <v>10001564310</v>
      </c>
      <c r="K7" s="19">
        <v>35.6</v>
      </c>
      <c r="L7">
        <v>9</v>
      </c>
      <c r="M7">
        <v>22.091000000000001</v>
      </c>
      <c r="N7">
        <v>34.363</v>
      </c>
      <c r="O7">
        <v>6.1360000000000001</v>
      </c>
    </row>
    <row r="8" spans="1:17" x14ac:dyDescent="0.35">
      <c r="A8" t="s">
        <v>462</v>
      </c>
      <c r="B8">
        <v>2012</v>
      </c>
      <c r="C8" s="10">
        <v>40852</v>
      </c>
      <c r="D8" t="s">
        <v>140</v>
      </c>
      <c r="E8" t="s">
        <v>91</v>
      </c>
      <c r="F8">
        <v>2</v>
      </c>
      <c r="G8">
        <v>2</v>
      </c>
      <c r="H8" t="s">
        <v>463</v>
      </c>
      <c r="I8" t="s">
        <v>402</v>
      </c>
      <c r="J8">
        <v>10003291718</v>
      </c>
      <c r="K8" s="19">
        <v>30.1</v>
      </c>
      <c r="L8">
        <v>9</v>
      </c>
      <c r="M8">
        <v>17.986000000000001</v>
      </c>
      <c r="N8">
        <v>29.058</v>
      </c>
      <c r="O8">
        <v>5.5359999999999996</v>
      </c>
    </row>
    <row r="9" spans="1:17" x14ac:dyDescent="0.35">
      <c r="A9" t="s">
        <v>462</v>
      </c>
      <c r="B9">
        <v>2012</v>
      </c>
      <c r="C9" s="10">
        <v>40852</v>
      </c>
      <c r="D9" t="s">
        <v>140</v>
      </c>
      <c r="E9" t="s">
        <v>91</v>
      </c>
      <c r="F9">
        <v>2</v>
      </c>
      <c r="G9">
        <v>3</v>
      </c>
      <c r="H9" t="s">
        <v>357</v>
      </c>
      <c r="I9" t="s">
        <v>310</v>
      </c>
      <c r="J9">
        <v>10006105930</v>
      </c>
      <c r="K9" s="19">
        <v>22.5</v>
      </c>
      <c r="L9">
        <v>9</v>
      </c>
      <c r="M9">
        <v>14.16</v>
      </c>
      <c r="N9">
        <v>25</v>
      </c>
      <c r="O9">
        <v>5.42</v>
      </c>
    </row>
    <row r="10" spans="1:17" x14ac:dyDescent="0.35">
      <c r="A10" t="s">
        <v>462</v>
      </c>
      <c r="B10">
        <v>2012</v>
      </c>
      <c r="C10" s="10">
        <v>40852</v>
      </c>
      <c r="D10" t="s">
        <v>140</v>
      </c>
      <c r="E10" t="s">
        <v>91</v>
      </c>
      <c r="F10">
        <v>2</v>
      </c>
      <c r="G10">
        <v>4</v>
      </c>
      <c r="H10" t="s">
        <v>393</v>
      </c>
      <c r="I10" t="s">
        <v>394</v>
      </c>
      <c r="J10">
        <v>10002830360</v>
      </c>
      <c r="K10" s="19">
        <v>32.4</v>
      </c>
      <c r="L10">
        <v>9</v>
      </c>
      <c r="M10">
        <v>9.8699999999999992</v>
      </c>
      <c r="N10">
        <v>20.942</v>
      </c>
      <c r="O10">
        <v>5.5359999999999996</v>
      </c>
    </row>
    <row r="11" spans="1:17" x14ac:dyDescent="0.35">
      <c r="A11" t="s">
        <v>462</v>
      </c>
      <c r="B11">
        <v>2012</v>
      </c>
      <c r="C11" s="10">
        <v>40852</v>
      </c>
      <c r="D11" t="s">
        <v>140</v>
      </c>
      <c r="E11" t="s">
        <v>91</v>
      </c>
      <c r="F11">
        <v>2</v>
      </c>
      <c r="G11">
        <v>5</v>
      </c>
      <c r="H11" t="s">
        <v>445</v>
      </c>
      <c r="I11" t="s">
        <v>164</v>
      </c>
      <c r="J11">
        <v>10002260484</v>
      </c>
      <c r="K11" s="19">
        <v>30.2</v>
      </c>
      <c r="L11">
        <v>9</v>
      </c>
      <c r="M11">
        <v>3.3650000000000002</v>
      </c>
      <c r="N11">
        <v>15.637</v>
      </c>
      <c r="O11">
        <v>6.1360000000000001</v>
      </c>
    </row>
    <row r="12" spans="1:17" x14ac:dyDescent="0.35">
      <c r="A12" t="s">
        <v>462</v>
      </c>
      <c r="B12">
        <v>2012</v>
      </c>
      <c r="C12" s="10">
        <v>40852</v>
      </c>
      <c r="D12" t="s">
        <v>140</v>
      </c>
      <c r="E12" t="s">
        <v>91</v>
      </c>
      <c r="F12">
        <v>3</v>
      </c>
      <c r="G12">
        <v>1</v>
      </c>
      <c r="H12" t="s">
        <v>340</v>
      </c>
      <c r="I12" t="s">
        <v>142</v>
      </c>
      <c r="J12">
        <v>10004633247</v>
      </c>
      <c r="K12" s="19">
        <v>23.6</v>
      </c>
      <c r="L12">
        <v>9</v>
      </c>
      <c r="M12">
        <v>22.091000000000001</v>
      </c>
      <c r="N12">
        <v>34.363</v>
      </c>
      <c r="O12">
        <v>6.1360000000000001</v>
      </c>
    </row>
    <row r="13" spans="1:17" x14ac:dyDescent="0.35">
      <c r="A13" t="s">
        <v>462</v>
      </c>
      <c r="B13">
        <v>2012</v>
      </c>
      <c r="C13" s="10">
        <v>40852</v>
      </c>
      <c r="D13" t="s">
        <v>140</v>
      </c>
      <c r="E13" t="s">
        <v>91</v>
      </c>
      <c r="F13">
        <v>3</v>
      </c>
      <c r="G13">
        <v>2</v>
      </c>
      <c r="H13" t="s">
        <v>374</v>
      </c>
      <c r="I13" t="s">
        <v>375</v>
      </c>
      <c r="J13">
        <v>10004613039</v>
      </c>
      <c r="K13" s="19">
        <v>22.9</v>
      </c>
      <c r="L13">
        <v>9</v>
      </c>
      <c r="M13">
        <v>17.986000000000001</v>
      </c>
      <c r="N13">
        <v>29.058</v>
      </c>
      <c r="O13">
        <v>5.5359999999999996</v>
      </c>
    </row>
    <row r="14" spans="1:17" x14ac:dyDescent="0.35">
      <c r="A14" t="s">
        <v>462</v>
      </c>
      <c r="B14">
        <v>2012</v>
      </c>
      <c r="C14" s="10">
        <v>40852</v>
      </c>
      <c r="D14" t="s">
        <v>140</v>
      </c>
      <c r="E14" t="s">
        <v>91</v>
      </c>
      <c r="F14">
        <v>3</v>
      </c>
      <c r="G14">
        <v>3</v>
      </c>
      <c r="H14" t="s">
        <v>358</v>
      </c>
      <c r="I14" t="s">
        <v>359</v>
      </c>
      <c r="J14">
        <v>10006900320</v>
      </c>
      <c r="K14" s="19">
        <v>20</v>
      </c>
      <c r="L14">
        <v>9</v>
      </c>
      <c r="M14">
        <v>14.16</v>
      </c>
      <c r="N14">
        <v>25</v>
      </c>
      <c r="O14">
        <v>5.42</v>
      </c>
    </row>
    <row r="15" spans="1:17" x14ac:dyDescent="0.35">
      <c r="A15" t="s">
        <v>462</v>
      </c>
      <c r="B15">
        <v>2012</v>
      </c>
      <c r="C15" s="10">
        <v>40852</v>
      </c>
      <c r="D15" t="s">
        <v>140</v>
      </c>
      <c r="E15" t="s">
        <v>91</v>
      </c>
      <c r="F15">
        <v>3</v>
      </c>
      <c r="G15">
        <v>4</v>
      </c>
      <c r="H15" t="s">
        <v>464</v>
      </c>
      <c r="I15" t="s">
        <v>325</v>
      </c>
      <c r="J15">
        <v>10006115327</v>
      </c>
      <c r="K15" s="19">
        <v>21.6</v>
      </c>
      <c r="L15">
        <v>9</v>
      </c>
      <c r="M15">
        <v>9.8699999999999992</v>
      </c>
      <c r="N15">
        <v>20.942</v>
      </c>
      <c r="O15">
        <v>5.5359999999999996</v>
      </c>
    </row>
    <row r="16" spans="1:17" x14ac:dyDescent="0.35">
      <c r="A16" t="s">
        <v>462</v>
      </c>
      <c r="B16">
        <v>2012</v>
      </c>
      <c r="C16" s="10">
        <v>40852</v>
      </c>
      <c r="D16" t="s">
        <v>140</v>
      </c>
      <c r="E16" t="s">
        <v>91</v>
      </c>
      <c r="F16">
        <v>3</v>
      </c>
      <c r="G16">
        <v>5</v>
      </c>
      <c r="H16" t="s">
        <v>293</v>
      </c>
      <c r="I16" t="s">
        <v>25</v>
      </c>
      <c r="J16">
        <v>10006108051</v>
      </c>
      <c r="K16" s="19">
        <v>22.8</v>
      </c>
      <c r="L16">
        <v>9</v>
      </c>
      <c r="M16">
        <v>3.3650000000000002</v>
      </c>
      <c r="N16">
        <v>15.637</v>
      </c>
      <c r="O16">
        <v>6.1360000000000001</v>
      </c>
    </row>
    <row r="17" spans="1:15" x14ac:dyDescent="0.35">
      <c r="A17" t="s">
        <v>462</v>
      </c>
      <c r="B17">
        <v>2012</v>
      </c>
      <c r="C17" s="10">
        <v>40852</v>
      </c>
      <c r="D17" t="s">
        <v>140</v>
      </c>
      <c r="E17" t="s">
        <v>91</v>
      </c>
      <c r="F17">
        <v>4</v>
      </c>
      <c r="G17">
        <v>1</v>
      </c>
      <c r="H17" t="s">
        <v>203</v>
      </c>
      <c r="I17" t="s">
        <v>198</v>
      </c>
      <c r="J17">
        <v>10051694112</v>
      </c>
      <c r="K17" s="19">
        <v>24.8</v>
      </c>
      <c r="L17">
        <v>9</v>
      </c>
      <c r="M17">
        <v>22.091000000000001</v>
      </c>
      <c r="N17">
        <v>34.363</v>
      </c>
      <c r="O17">
        <v>6.1360000000000001</v>
      </c>
    </row>
    <row r="18" spans="1:15" x14ac:dyDescent="0.35">
      <c r="A18" t="s">
        <v>462</v>
      </c>
      <c r="B18">
        <v>2012</v>
      </c>
      <c r="C18" s="10">
        <v>40852</v>
      </c>
      <c r="D18" t="s">
        <v>140</v>
      </c>
      <c r="E18" t="s">
        <v>91</v>
      </c>
      <c r="F18">
        <v>4</v>
      </c>
      <c r="G18">
        <v>2</v>
      </c>
      <c r="H18" t="s">
        <v>335</v>
      </c>
      <c r="I18" t="s">
        <v>29</v>
      </c>
      <c r="J18">
        <v>10036244537</v>
      </c>
      <c r="K18" s="19">
        <v>23.3</v>
      </c>
      <c r="L18">
        <v>9</v>
      </c>
      <c r="M18">
        <v>17.986000000000001</v>
      </c>
      <c r="N18">
        <v>29.058</v>
      </c>
      <c r="O18">
        <v>5.5359999999999996</v>
      </c>
    </row>
    <row r="19" spans="1:15" x14ac:dyDescent="0.35">
      <c r="A19" t="s">
        <v>462</v>
      </c>
      <c r="B19">
        <v>2012</v>
      </c>
      <c r="C19" s="10">
        <v>40852</v>
      </c>
      <c r="D19" t="s">
        <v>140</v>
      </c>
      <c r="E19" t="s">
        <v>91</v>
      </c>
      <c r="F19">
        <v>4</v>
      </c>
      <c r="G19">
        <v>3</v>
      </c>
      <c r="H19" t="s">
        <v>419</v>
      </c>
      <c r="I19" t="s">
        <v>381</v>
      </c>
      <c r="J19">
        <v>10006173931</v>
      </c>
      <c r="K19" s="19"/>
      <c r="L19">
        <v>9</v>
      </c>
      <c r="M19">
        <v>14.16</v>
      </c>
      <c r="N19">
        <v>25</v>
      </c>
      <c r="O19">
        <v>5.42</v>
      </c>
    </row>
    <row r="20" spans="1:15" x14ac:dyDescent="0.35">
      <c r="A20" t="s">
        <v>462</v>
      </c>
      <c r="B20">
        <v>2012</v>
      </c>
      <c r="C20" s="10">
        <v>40852</v>
      </c>
      <c r="D20" t="s">
        <v>140</v>
      </c>
      <c r="E20" t="s">
        <v>91</v>
      </c>
      <c r="F20">
        <v>4</v>
      </c>
      <c r="G20">
        <v>4</v>
      </c>
      <c r="H20" t="s">
        <v>193</v>
      </c>
      <c r="I20" t="s">
        <v>31</v>
      </c>
      <c r="J20">
        <v>10005727327</v>
      </c>
      <c r="K20" s="19">
        <v>25.8</v>
      </c>
      <c r="L20">
        <v>9</v>
      </c>
      <c r="M20">
        <v>9.8699999999999992</v>
      </c>
      <c r="N20">
        <v>20.942</v>
      </c>
      <c r="O20">
        <v>5.5359999999999996</v>
      </c>
    </row>
    <row r="21" spans="1:15" x14ac:dyDescent="0.35">
      <c r="A21" t="s">
        <v>462</v>
      </c>
      <c r="B21">
        <v>2012</v>
      </c>
      <c r="C21" s="10">
        <v>40852</v>
      </c>
      <c r="D21" t="s">
        <v>140</v>
      </c>
      <c r="E21" t="s">
        <v>91</v>
      </c>
      <c r="F21">
        <v>4</v>
      </c>
      <c r="G21">
        <v>5</v>
      </c>
      <c r="H21" t="s">
        <v>289</v>
      </c>
      <c r="I21" t="s">
        <v>207</v>
      </c>
      <c r="J21">
        <v>10002418415</v>
      </c>
      <c r="K21" s="19">
        <v>29.2</v>
      </c>
      <c r="L21">
        <v>9</v>
      </c>
      <c r="M21">
        <v>3.3650000000000002</v>
      </c>
      <c r="N21">
        <v>15.637</v>
      </c>
      <c r="O21">
        <v>6.1360000000000001</v>
      </c>
    </row>
    <row r="22" spans="1:15" x14ac:dyDescent="0.35">
      <c r="A22" t="s">
        <v>462</v>
      </c>
      <c r="B22">
        <v>2012</v>
      </c>
      <c r="C22" s="10">
        <v>40852</v>
      </c>
      <c r="D22" t="s">
        <v>140</v>
      </c>
      <c r="E22" t="s">
        <v>91</v>
      </c>
      <c r="F22">
        <v>5</v>
      </c>
      <c r="G22">
        <v>1</v>
      </c>
      <c r="H22" t="s">
        <v>194</v>
      </c>
      <c r="I22" t="s">
        <v>29</v>
      </c>
      <c r="J22">
        <v>10004601723</v>
      </c>
      <c r="K22" s="19">
        <v>24.4</v>
      </c>
      <c r="L22">
        <v>9</v>
      </c>
      <c r="M22">
        <v>23.3429999999999</v>
      </c>
      <c r="N22">
        <v>35.296999999999997</v>
      </c>
      <c r="O22">
        <v>5.9770000000000003</v>
      </c>
    </row>
    <row r="23" spans="1:15" x14ac:dyDescent="0.35">
      <c r="A23" t="s">
        <v>462</v>
      </c>
      <c r="B23">
        <v>2012</v>
      </c>
      <c r="C23" s="10">
        <v>40852</v>
      </c>
      <c r="D23" t="s">
        <v>140</v>
      </c>
      <c r="E23" t="s">
        <v>91</v>
      </c>
      <c r="F23">
        <v>5</v>
      </c>
      <c r="G23">
        <v>2</v>
      </c>
      <c r="H23" t="s">
        <v>153</v>
      </c>
      <c r="I23" t="s">
        <v>154</v>
      </c>
      <c r="J23">
        <v>10004717719</v>
      </c>
      <c r="K23" s="19">
        <v>22.9</v>
      </c>
      <c r="L23">
        <v>9</v>
      </c>
      <c r="M23">
        <v>19.603000000000002</v>
      </c>
      <c r="N23">
        <v>30.329000000000001</v>
      </c>
      <c r="O23">
        <v>5.3630000000000004</v>
      </c>
    </row>
    <row r="24" spans="1:15" x14ac:dyDescent="0.35">
      <c r="A24" t="s">
        <v>462</v>
      </c>
      <c r="B24">
        <v>2012</v>
      </c>
      <c r="C24" s="10">
        <v>40852</v>
      </c>
      <c r="D24" t="s">
        <v>140</v>
      </c>
      <c r="E24" t="s">
        <v>91</v>
      </c>
      <c r="F24">
        <v>5</v>
      </c>
      <c r="G24">
        <v>3</v>
      </c>
      <c r="H24" t="s">
        <v>234</v>
      </c>
      <c r="I24" t="s">
        <v>25</v>
      </c>
      <c r="J24">
        <v>10006073493</v>
      </c>
      <c r="K24" s="19">
        <v>21.9</v>
      </c>
      <c r="L24">
        <v>9</v>
      </c>
      <c r="M24">
        <v>16.281999999999901</v>
      </c>
      <c r="N24">
        <v>26.687999999999999</v>
      </c>
      <c r="O24">
        <v>5.2030000000000003</v>
      </c>
    </row>
    <row r="25" spans="1:15" x14ac:dyDescent="0.35">
      <c r="A25" t="s">
        <v>462</v>
      </c>
      <c r="B25">
        <v>2012</v>
      </c>
      <c r="C25" s="10">
        <v>40852</v>
      </c>
      <c r="D25" t="s">
        <v>140</v>
      </c>
      <c r="E25" t="s">
        <v>91</v>
      </c>
      <c r="F25">
        <v>5</v>
      </c>
      <c r="G25">
        <v>4</v>
      </c>
      <c r="H25" t="s">
        <v>465</v>
      </c>
      <c r="I25" t="s">
        <v>44</v>
      </c>
      <c r="J25">
        <v>10002288069</v>
      </c>
      <c r="K25" s="19">
        <v>30.9</v>
      </c>
      <c r="L25">
        <v>9</v>
      </c>
      <c r="M25">
        <v>12.906000000000001</v>
      </c>
      <c r="N25">
        <v>23.312000000000001</v>
      </c>
      <c r="O25">
        <v>5.2030000000000003</v>
      </c>
    </row>
    <row r="26" spans="1:15" x14ac:dyDescent="0.35">
      <c r="A26" t="s">
        <v>462</v>
      </c>
      <c r="B26">
        <v>2012</v>
      </c>
      <c r="C26" s="10">
        <v>40852</v>
      </c>
      <c r="D26" t="s">
        <v>140</v>
      </c>
      <c r="E26" t="s">
        <v>91</v>
      </c>
      <c r="F26">
        <v>5</v>
      </c>
      <c r="G26">
        <v>5</v>
      </c>
      <c r="H26" t="s">
        <v>372</v>
      </c>
      <c r="I26" t="s">
        <v>373</v>
      </c>
      <c r="J26">
        <v>10055651813</v>
      </c>
      <c r="K26" s="19"/>
      <c r="L26">
        <v>9</v>
      </c>
      <c r="M26">
        <v>8.9449999999999896</v>
      </c>
      <c r="N26">
        <v>19.670999999999999</v>
      </c>
      <c r="O26">
        <v>5.3630000000000004</v>
      </c>
    </row>
    <row r="27" spans="1:15" x14ac:dyDescent="0.35">
      <c r="A27" t="s">
        <v>462</v>
      </c>
      <c r="B27">
        <v>2012</v>
      </c>
      <c r="C27" s="10">
        <v>40852</v>
      </c>
      <c r="D27" t="s">
        <v>140</v>
      </c>
      <c r="E27" t="s">
        <v>91</v>
      </c>
      <c r="F27">
        <v>5</v>
      </c>
      <c r="G27">
        <v>6</v>
      </c>
      <c r="H27" t="s">
        <v>350</v>
      </c>
      <c r="I27" t="s">
        <v>224</v>
      </c>
      <c r="J27">
        <v>10007165755</v>
      </c>
      <c r="K27" s="19">
        <v>21.8</v>
      </c>
      <c r="L27">
        <v>9</v>
      </c>
      <c r="M27">
        <v>2.7489999999999899</v>
      </c>
      <c r="N27">
        <v>14.702999999999999</v>
      </c>
      <c r="O27">
        <v>5.9770000000000003</v>
      </c>
    </row>
    <row r="28" spans="1:15" x14ac:dyDescent="0.35">
      <c r="A28" t="s">
        <v>462</v>
      </c>
      <c r="B28">
        <v>2012</v>
      </c>
      <c r="C28" s="10">
        <v>40852</v>
      </c>
      <c r="D28" t="s">
        <v>140</v>
      </c>
      <c r="E28" t="s">
        <v>91</v>
      </c>
      <c r="F28">
        <v>6</v>
      </c>
      <c r="G28">
        <v>1</v>
      </c>
      <c r="H28" t="s">
        <v>428</v>
      </c>
      <c r="I28" t="s">
        <v>198</v>
      </c>
      <c r="J28">
        <v>10002558558</v>
      </c>
      <c r="K28" s="19">
        <v>28.8</v>
      </c>
      <c r="L28">
        <v>9</v>
      </c>
      <c r="M28">
        <v>23.3429999999999</v>
      </c>
      <c r="N28">
        <v>35.296999999999997</v>
      </c>
      <c r="O28">
        <v>5.9770000000000003</v>
      </c>
    </row>
    <row r="29" spans="1:15" x14ac:dyDescent="0.35">
      <c r="A29" t="s">
        <v>462</v>
      </c>
      <c r="B29">
        <v>2012</v>
      </c>
      <c r="C29" s="10">
        <v>40852</v>
      </c>
      <c r="D29" t="s">
        <v>140</v>
      </c>
      <c r="E29" t="s">
        <v>91</v>
      </c>
      <c r="F29">
        <v>6</v>
      </c>
      <c r="G29">
        <v>2</v>
      </c>
      <c r="H29" t="s">
        <v>196</v>
      </c>
      <c r="I29" t="s">
        <v>52</v>
      </c>
      <c r="J29">
        <v>10004868370</v>
      </c>
      <c r="K29" s="19">
        <v>23.8</v>
      </c>
      <c r="L29">
        <v>9</v>
      </c>
      <c r="M29">
        <v>19.603000000000002</v>
      </c>
      <c r="N29">
        <v>30.329000000000001</v>
      </c>
      <c r="O29">
        <v>5.3630000000000004</v>
      </c>
    </row>
    <row r="30" spans="1:15" x14ac:dyDescent="0.35">
      <c r="A30" t="s">
        <v>462</v>
      </c>
      <c r="B30">
        <v>2012</v>
      </c>
      <c r="C30" s="10">
        <v>40852</v>
      </c>
      <c r="D30" t="s">
        <v>140</v>
      </c>
      <c r="E30" t="s">
        <v>91</v>
      </c>
      <c r="F30">
        <v>6</v>
      </c>
      <c r="G30">
        <v>3</v>
      </c>
      <c r="H30" t="s">
        <v>388</v>
      </c>
      <c r="I30" t="s">
        <v>389</v>
      </c>
      <c r="J30">
        <v>10006893852</v>
      </c>
      <c r="K30" s="19">
        <v>19.100000000000001</v>
      </c>
      <c r="L30">
        <v>9</v>
      </c>
      <c r="M30">
        <v>16.281999999999901</v>
      </c>
      <c r="N30">
        <v>26.687999999999999</v>
      </c>
      <c r="O30">
        <v>5.2030000000000003</v>
      </c>
    </row>
    <row r="31" spans="1:15" x14ac:dyDescent="0.35">
      <c r="A31" t="s">
        <v>462</v>
      </c>
      <c r="B31">
        <v>2012</v>
      </c>
      <c r="C31" s="10">
        <v>40852</v>
      </c>
      <c r="D31" t="s">
        <v>140</v>
      </c>
      <c r="E31" t="s">
        <v>91</v>
      </c>
      <c r="F31">
        <v>6</v>
      </c>
      <c r="G31">
        <v>4</v>
      </c>
      <c r="H31" t="s">
        <v>431</v>
      </c>
      <c r="I31" t="s">
        <v>348</v>
      </c>
      <c r="J31">
        <v>10004723476</v>
      </c>
      <c r="K31" s="19">
        <v>23.2</v>
      </c>
      <c r="L31">
        <v>9</v>
      </c>
      <c r="M31">
        <v>12.906000000000001</v>
      </c>
      <c r="N31">
        <v>23.312000000000001</v>
      </c>
      <c r="O31">
        <v>5.2030000000000003</v>
      </c>
    </row>
    <row r="32" spans="1:15" x14ac:dyDescent="0.35">
      <c r="A32" t="s">
        <v>462</v>
      </c>
      <c r="B32">
        <v>2012</v>
      </c>
      <c r="C32" s="10">
        <v>40852</v>
      </c>
      <c r="D32" t="s">
        <v>140</v>
      </c>
      <c r="E32" t="s">
        <v>91</v>
      </c>
      <c r="F32">
        <v>6</v>
      </c>
      <c r="G32">
        <v>5</v>
      </c>
      <c r="H32" t="s">
        <v>192</v>
      </c>
      <c r="I32" t="s">
        <v>113</v>
      </c>
      <c r="J32">
        <v>10004599194</v>
      </c>
      <c r="K32" s="19">
        <v>23.6</v>
      </c>
      <c r="L32">
        <v>9</v>
      </c>
      <c r="M32">
        <v>8.9449999999999896</v>
      </c>
      <c r="N32">
        <v>19.670999999999999</v>
      </c>
      <c r="O32">
        <v>5.3630000000000004</v>
      </c>
    </row>
    <row r="33" spans="1:15" x14ac:dyDescent="0.35">
      <c r="A33" t="s">
        <v>462</v>
      </c>
      <c r="B33">
        <v>2012</v>
      </c>
      <c r="C33" s="10">
        <v>40852</v>
      </c>
      <c r="D33" t="s">
        <v>140</v>
      </c>
      <c r="E33" t="s">
        <v>91</v>
      </c>
      <c r="F33">
        <v>6</v>
      </c>
      <c r="G33">
        <v>6</v>
      </c>
      <c r="H33" t="s">
        <v>439</v>
      </c>
      <c r="I33" t="s">
        <v>440</v>
      </c>
      <c r="J33">
        <v>10006107748</v>
      </c>
      <c r="K33" s="19">
        <v>32</v>
      </c>
      <c r="L33">
        <v>9</v>
      </c>
      <c r="M33">
        <v>2.7489999999999899</v>
      </c>
      <c r="N33">
        <v>14.702999999999999</v>
      </c>
      <c r="O33">
        <v>5.9770000000000003</v>
      </c>
    </row>
    <row r="34" spans="1:15" x14ac:dyDescent="0.35">
      <c r="A34" t="s">
        <v>462</v>
      </c>
      <c r="B34">
        <v>2012</v>
      </c>
      <c r="C34" s="10">
        <v>40852</v>
      </c>
      <c r="D34" t="s">
        <v>140</v>
      </c>
      <c r="E34" t="s">
        <v>117</v>
      </c>
      <c r="F34">
        <v>1</v>
      </c>
      <c r="G34">
        <v>1</v>
      </c>
      <c r="H34" t="s">
        <v>427</v>
      </c>
      <c r="I34" t="s">
        <v>423</v>
      </c>
      <c r="J34">
        <v>10006737945</v>
      </c>
      <c r="K34" s="19">
        <v>23.2</v>
      </c>
      <c r="L34">
        <v>17.986000000000001</v>
      </c>
      <c r="M34">
        <v>21.722000000000001</v>
      </c>
      <c r="N34">
        <v>31.353999999999999</v>
      </c>
      <c r="O34">
        <v>4.8159999999999998</v>
      </c>
    </row>
    <row r="35" spans="1:15" x14ac:dyDescent="0.35">
      <c r="A35" t="s">
        <v>462</v>
      </c>
      <c r="B35">
        <v>2012</v>
      </c>
      <c r="C35" s="10">
        <v>40852</v>
      </c>
      <c r="D35" t="s">
        <v>140</v>
      </c>
      <c r="E35" t="s">
        <v>117</v>
      </c>
      <c r="F35">
        <v>1</v>
      </c>
      <c r="G35">
        <v>2</v>
      </c>
      <c r="H35" t="s">
        <v>289</v>
      </c>
      <c r="I35" t="s">
        <v>207</v>
      </c>
      <c r="J35">
        <v>10002418415</v>
      </c>
      <c r="K35" s="19">
        <v>29.2</v>
      </c>
      <c r="L35">
        <v>3.3650000000000002</v>
      </c>
      <c r="M35">
        <v>12.339</v>
      </c>
      <c r="N35">
        <v>21.523</v>
      </c>
      <c r="O35">
        <v>4.5919999999999996</v>
      </c>
    </row>
    <row r="36" spans="1:15" x14ac:dyDescent="0.35">
      <c r="A36" t="s">
        <v>462</v>
      </c>
      <c r="B36">
        <v>2012</v>
      </c>
      <c r="C36" s="10">
        <v>40852</v>
      </c>
      <c r="D36" t="s">
        <v>140</v>
      </c>
      <c r="E36" t="s">
        <v>117</v>
      </c>
      <c r="F36">
        <v>1</v>
      </c>
      <c r="G36">
        <v>3</v>
      </c>
      <c r="H36" t="s">
        <v>388</v>
      </c>
      <c r="I36" t="s">
        <v>389</v>
      </c>
      <c r="J36">
        <v>10006893852</v>
      </c>
      <c r="K36" s="19">
        <v>19.100000000000001</v>
      </c>
      <c r="L36">
        <v>16.281999999999901</v>
      </c>
      <c r="M36">
        <v>14.113</v>
      </c>
      <c r="N36">
        <v>22.513000000000002</v>
      </c>
      <c r="O36">
        <v>4.2</v>
      </c>
    </row>
    <row r="37" spans="1:15" x14ac:dyDescent="0.35">
      <c r="A37" t="s">
        <v>462</v>
      </c>
      <c r="B37">
        <v>2012</v>
      </c>
      <c r="C37" s="10">
        <v>40852</v>
      </c>
      <c r="D37" t="s">
        <v>140</v>
      </c>
      <c r="E37" t="s">
        <v>117</v>
      </c>
      <c r="F37">
        <v>1</v>
      </c>
      <c r="G37">
        <v>4</v>
      </c>
      <c r="H37" t="s">
        <v>293</v>
      </c>
      <c r="I37" t="s">
        <v>25</v>
      </c>
      <c r="J37">
        <v>10006108051</v>
      </c>
      <c r="K37" s="19">
        <v>22.8</v>
      </c>
      <c r="L37">
        <v>3.3650000000000002</v>
      </c>
      <c r="M37">
        <v>2.3660000000000001</v>
      </c>
      <c r="N37">
        <v>12.736000000000001</v>
      </c>
      <c r="O37">
        <v>5.1849999999999996</v>
      </c>
    </row>
    <row r="38" spans="1:15" x14ac:dyDescent="0.35">
      <c r="A38" t="s">
        <v>462</v>
      </c>
      <c r="B38">
        <v>2012</v>
      </c>
      <c r="C38" s="10">
        <v>40852</v>
      </c>
      <c r="D38" t="s">
        <v>140</v>
      </c>
      <c r="E38" t="s">
        <v>117</v>
      </c>
      <c r="F38">
        <v>2</v>
      </c>
      <c r="G38">
        <v>1</v>
      </c>
      <c r="H38" t="s">
        <v>193</v>
      </c>
      <c r="I38" t="s">
        <v>31</v>
      </c>
      <c r="J38">
        <v>10005727327</v>
      </c>
      <c r="K38" s="19">
        <v>25.8</v>
      </c>
      <c r="L38">
        <v>9.8699999999999992</v>
      </c>
      <c r="M38">
        <v>19.402000000000001</v>
      </c>
      <c r="N38">
        <v>28.161999999999999</v>
      </c>
      <c r="O38">
        <v>4.38</v>
      </c>
    </row>
    <row r="39" spans="1:15" x14ac:dyDescent="0.35">
      <c r="A39" t="s">
        <v>462</v>
      </c>
      <c r="B39">
        <v>2012</v>
      </c>
      <c r="C39" s="10">
        <v>40852</v>
      </c>
      <c r="D39" t="s">
        <v>140</v>
      </c>
      <c r="E39" t="s">
        <v>117</v>
      </c>
      <c r="F39">
        <v>2</v>
      </c>
      <c r="G39">
        <v>2</v>
      </c>
      <c r="H39" t="s">
        <v>463</v>
      </c>
      <c r="I39" t="s">
        <v>402</v>
      </c>
      <c r="J39">
        <v>10003291718</v>
      </c>
      <c r="K39" s="19">
        <v>30.1</v>
      </c>
      <c r="L39">
        <v>17.986000000000001</v>
      </c>
      <c r="M39">
        <v>19.913999999999898</v>
      </c>
      <c r="N39">
        <v>28.31</v>
      </c>
      <c r="O39">
        <v>4.1980000000000004</v>
      </c>
    </row>
    <row r="40" spans="1:15" x14ac:dyDescent="0.35">
      <c r="A40" t="s">
        <v>462</v>
      </c>
      <c r="B40">
        <v>2012</v>
      </c>
      <c r="C40" s="10">
        <v>40852</v>
      </c>
      <c r="D40" t="s">
        <v>140</v>
      </c>
      <c r="E40" t="s">
        <v>117</v>
      </c>
      <c r="F40">
        <v>2</v>
      </c>
      <c r="G40">
        <v>3</v>
      </c>
      <c r="H40" t="s">
        <v>234</v>
      </c>
      <c r="I40" t="s">
        <v>25</v>
      </c>
      <c r="J40">
        <v>10006073493</v>
      </c>
      <c r="K40" s="19">
        <v>21.9</v>
      </c>
      <c r="L40">
        <v>16.281999999999901</v>
      </c>
      <c r="M40">
        <v>16.506</v>
      </c>
      <c r="N40">
        <v>24.646000000000001</v>
      </c>
      <c r="O40">
        <v>4.07</v>
      </c>
    </row>
    <row r="41" spans="1:15" x14ac:dyDescent="0.35">
      <c r="A41" t="s">
        <v>462</v>
      </c>
      <c r="B41">
        <v>2012</v>
      </c>
      <c r="C41" s="10">
        <v>40852</v>
      </c>
      <c r="D41" t="s">
        <v>140</v>
      </c>
      <c r="E41" t="s">
        <v>117</v>
      </c>
      <c r="F41">
        <v>2</v>
      </c>
      <c r="G41">
        <v>4</v>
      </c>
      <c r="H41" t="s">
        <v>465</v>
      </c>
      <c r="I41" t="s">
        <v>44</v>
      </c>
      <c r="J41">
        <v>10002288069</v>
      </c>
      <c r="K41" s="19">
        <v>30.9</v>
      </c>
      <c r="L41">
        <v>12.906000000000001</v>
      </c>
      <c r="M41">
        <v>10.92</v>
      </c>
      <c r="N41">
        <v>19.635999999999999</v>
      </c>
      <c r="O41">
        <v>4.3579999999999997</v>
      </c>
    </row>
    <row r="42" spans="1:15" x14ac:dyDescent="0.35">
      <c r="A42" t="s">
        <v>462</v>
      </c>
      <c r="B42">
        <v>2012</v>
      </c>
      <c r="C42" s="10">
        <v>40852</v>
      </c>
      <c r="D42" t="s">
        <v>140</v>
      </c>
      <c r="E42" t="s">
        <v>117</v>
      </c>
      <c r="F42">
        <v>3</v>
      </c>
      <c r="G42">
        <v>1</v>
      </c>
      <c r="H42" t="s">
        <v>374</v>
      </c>
      <c r="I42" t="s">
        <v>375</v>
      </c>
      <c r="J42">
        <v>10004613039</v>
      </c>
      <c r="K42" s="19">
        <v>22.9</v>
      </c>
      <c r="L42">
        <v>17.986000000000001</v>
      </c>
      <c r="M42">
        <v>22.204000000000001</v>
      </c>
      <c r="N42">
        <v>31.765999999999998</v>
      </c>
      <c r="O42">
        <v>4.7809999999999997</v>
      </c>
    </row>
    <row r="43" spans="1:15" x14ac:dyDescent="0.35">
      <c r="A43" t="s">
        <v>462</v>
      </c>
      <c r="B43">
        <v>2012</v>
      </c>
      <c r="C43" s="10">
        <v>40852</v>
      </c>
      <c r="D43" t="s">
        <v>140</v>
      </c>
      <c r="E43" t="s">
        <v>117</v>
      </c>
      <c r="F43">
        <v>3</v>
      </c>
      <c r="G43">
        <v>2</v>
      </c>
      <c r="H43" t="s">
        <v>419</v>
      </c>
      <c r="I43" t="s">
        <v>381</v>
      </c>
      <c r="J43">
        <v>10006173931</v>
      </c>
      <c r="K43" s="19"/>
      <c r="L43">
        <v>14.16</v>
      </c>
      <c r="M43">
        <v>16.515999999999998</v>
      </c>
      <c r="N43">
        <v>25.297999999999998</v>
      </c>
      <c r="O43">
        <v>4.391</v>
      </c>
    </row>
    <row r="44" spans="1:15" x14ac:dyDescent="0.35">
      <c r="A44" t="s">
        <v>462</v>
      </c>
      <c r="B44">
        <v>2012</v>
      </c>
      <c r="C44" s="10">
        <v>40852</v>
      </c>
      <c r="D44" t="s">
        <v>140</v>
      </c>
      <c r="E44" t="s">
        <v>117</v>
      </c>
      <c r="F44">
        <v>3</v>
      </c>
      <c r="G44">
        <v>3</v>
      </c>
      <c r="H44" t="s">
        <v>350</v>
      </c>
      <c r="I44" t="s">
        <v>224</v>
      </c>
      <c r="J44">
        <v>10007165755</v>
      </c>
      <c r="K44" s="19">
        <v>21.8</v>
      </c>
      <c r="L44">
        <v>2.7489999999999899</v>
      </c>
      <c r="M44">
        <v>7.9939999999999998</v>
      </c>
      <c r="N44">
        <v>17.172000000000001</v>
      </c>
      <c r="O44">
        <v>4.5890000000000004</v>
      </c>
    </row>
    <row r="45" spans="1:15" x14ac:dyDescent="0.35">
      <c r="A45" t="s">
        <v>462</v>
      </c>
      <c r="B45">
        <v>2012</v>
      </c>
      <c r="C45" s="10">
        <v>40852</v>
      </c>
      <c r="D45" t="s">
        <v>140</v>
      </c>
      <c r="E45" t="s">
        <v>117</v>
      </c>
      <c r="F45">
        <v>3</v>
      </c>
      <c r="G45">
        <v>4</v>
      </c>
      <c r="H45" t="s">
        <v>464</v>
      </c>
      <c r="I45" t="s">
        <v>325</v>
      </c>
      <c r="J45">
        <v>10006115327</v>
      </c>
      <c r="K45" s="19">
        <v>21.6</v>
      </c>
      <c r="L45">
        <v>9.8699999999999992</v>
      </c>
      <c r="M45">
        <v>6.62699999999999</v>
      </c>
      <c r="N45">
        <v>15.805</v>
      </c>
      <c r="O45">
        <v>4.5890000000000004</v>
      </c>
    </row>
    <row r="46" spans="1:15" x14ac:dyDescent="0.35">
      <c r="A46" t="s">
        <v>462</v>
      </c>
      <c r="B46">
        <v>2012</v>
      </c>
      <c r="C46" s="10">
        <v>40852</v>
      </c>
      <c r="D46" t="s">
        <v>140</v>
      </c>
      <c r="E46" t="s">
        <v>117</v>
      </c>
      <c r="F46">
        <v>4</v>
      </c>
      <c r="G46">
        <v>1</v>
      </c>
      <c r="H46" t="s">
        <v>358</v>
      </c>
      <c r="I46" t="s">
        <v>359</v>
      </c>
      <c r="J46">
        <v>10006900320</v>
      </c>
      <c r="K46" s="19">
        <v>20</v>
      </c>
      <c r="L46">
        <v>14.16</v>
      </c>
      <c r="M46">
        <v>20.091000000000001</v>
      </c>
      <c r="N46">
        <v>29.030999999999999</v>
      </c>
      <c r="O46">
        <v>4.47</v>
      </c>
    </row>
    <row r="47" spans="1:15" x14ac:dyDescent="0.35">
      <c r="A47" t="s">
        <v>462</v>
      </c>
      <c r="B47">
        <v>2012</v>
      </c>
      <c r="C47" s="10">
        <v>40852</v>
      </c>
      <c r="D47" t="s">
        <v>140</v>
      </c>
      <c r="E47" t="s">
        <v>117</v>
      </c>
      <c r="F47">
        <v>4</v>
      </c>
      <c r="G47">
        <v>2</v>
      </c>
      <c r="H47" t="s">
        <v>393</v>
      </c>
      <c r="I47" t="s">
        <v>394</v>
      </c>
      <c r="J47">
        <v>10002830360</v>
      </c>
      <c r="K47" s="19">
        <v>32.4</v>
      </c>
      <c r="L47">
        <v>9.8699999999999992</v>
      </c>
      <c r="M47">
        <v>15.414</v>
      </c>
      <c r="N47">
        <v>23.77</v>
      </c>
      <c r="O47">
        <v>4.1779999999999999</v>
      </c>
    </row>
    <row r="48" spans="1:15" x14ac:dyDescent="0.35">
      <c r="A48" t="s">
        <v>462</v>
      </c>
      <c r="B48">
        <v>2012</v>
      </c>
      <c r="C48" s="10">
        <v>40852</v>
      </c>
      <c r="D48" t="s">
        <v>140</v>
      </c>
      <c r="E48" t="s">
        <v>117</v>
      </c>
      <c r="F48">
        <v>4</v>
      </c>
      <c r="G48">
        <v>3</v>
      </c>
      <c r="H48" t="s">
        <v>454</v>
      </c>
      <c r="I48" t="s">
        <v>46</v>
      </c>
      <c r="J48">
        <v>10005364585</v>
      </c>
      <c r="K48" s="19">
        <v>22</v>
      </c>
      <c r="L48">
        <v>3.3650000000000002</v>
      </c>
      <c r="M48">
        <v>10.706</v>
      </c>
      <c r="N48">
        <v>19.353999999999999</v>
      </c>
      <c r="O48">
        <v>4.3239999999999998</v>
      </c>
    </row>
    <row r="49" spans="1:15" x14ac:dyDescent="0.35">
      <c r="A49" t="s">
        <v>462</v>
      </c>
      <c r="B49">
        <v>2012</v>
      </c>
      <c r="C49" s="10">
        <v>40852</v>
      </c>
      <c r="D49" t="s">
        <v>140</v>
      </c>
      <c r="E49" t="s">
        <v>117</v>
      </c>
      <c r="F49">
        <v>4</v>
      </c>
      <c r="G49">
        <v>4</v>
      </c>
      <c r="H49" t="s">
        <v>335</v>
      </c>
      <c r="I49" t="s">
        <v>29</v>
      </c>
      <c r="J49">
        <v>10036244537</v>
      </c>
      <c r="K49" s="19">
        <v>23.3</v>
      </c>
      <c r="L49">
        <v>17.986000000000001</v>
      </c>
      <c r="M49">
        <v>13.407999999999999</v>
      </c>
      <c r="N49">
        <v>21.751999999999999</v>
      </c>
      <c r="O49">
        <v>4.1719999999999997</v>
      </c>
    </row>
    <row r="50" spans="1:15" x14ac:dyDescent="0.35">
      <c r="A50" t="s">
        <v>462</v>
      </c>
      <c r="B50">
        <v>2012</v>
      </c>
      <c r="C50" s="10">
        <v>40852</v>
      </c>
      <c r="D50" t="s">
        <v>140</v>
      </c>
      <c r="E50" t="s">
        <v>117</v>
      </c>
      <c r="F50">
        <v>4</v>
      </c>
      <c r="G50">
        <v>5</v>
      </c>
      <c r="H50" t="s">
        <v>439</v>
      </c>
      <c r="I50" t="s">
        <v>440</v>
      </c>
      <c r="J50">
        <v>10006107748</v>
      </c>
      <c r="K50" s="19">
        <v>32</v>
      </c>
      <c r="L50">
        <v>2.7489999999999899</v>
      </c>
      <c r="M50">
        <v>1.5719999999999901</v>
      </c>
      <c r="N50">
        <v>11.494</v>
      </c>
      <c r="O50">
        <v>4.9610000000000003</v>
      </c>
    </row>
    <row r="51" spans="1:15" x14ac:dyDescent="0.35">
      <c r="A51" t="s">
        <v>462</v>
      </c>
      <c r="B51">
        <v>2012</v>
      </c>
      <c r="C51" s="10">
        <v>40852</v>
      </c>
      <c r="D51" t="s">
        <v>140</v>
      </c>
      <c r="E51" t="s">
        <v>117</v>
      </c>
      <c r="F51">
        <v>5</v>
      </c>
      <c r="G51">
        <v>1</v>
      </c>
      <c r="H51" t="s">
        <v>339</v>
      </c>
      <c r="I51" t="s">
        <v>27</v>
      </c>
      <c r="J51">
        <v>10004618796</v>
      </c>
      <c r="K51" s="19">
        <v>24.2</v>
      </c>
      <c r="L51">
        <v>9.8699999999999992</v>
      </c>
      <c r="M51">
        <v>18.860999999999901</v>
      </c>
      <c r="N51">
        <v>27.709</v>
      </c>
      <c r="O51">
        <v>4.4240000000000004</v>
      </c>
    </row>
    <row r="52" spans="1:15" x14ac:dyDescent="0.35">
      <c r="A52" t="s">
        <v>462</v>
      </c>
      <c r="B52">
        <v>2012</v>
      </c>
      <c r="C52" s="10">
        <v>40852</v>
      </c>
      <c r="D52" t="s">
        <v>140</v>
      </c>
      <c r="E52" t="s">
        <v>117</v>
      </c>
      <c r="F52">
        <v>5</v>
      </c>
      <c r="G52">
        <v>2</v>
      </c>
      <c r="H52" t="s">
        <v>153</v>
      </c>
      <c r="I52" t="s">
        <v>154</v>
      </c>
      <c r="J52">
        <v>10004717719</v>
      </c>
      <c r="K52" s="19">
        <v>22.9</v>
      </c>
      <c r="L52">
        <v>19.603000000000002</v>
      </c>
      <c r="M52">
        <v>19.893000000000001</v>
      </c>
      <c r="N52">
        <v>28.241</v>
      </c>
      <c r="O52">
        <v>4.1740000000000004</v>
      </c>
    </row>
    <row r="53" spans="1:15" x14ac:dyDescent="0.35">
      <c r="A53" t="s">
        <v>462</v>
      </c>
      <c r="B53">
        <v>2012</v>
      </c>
      <c r="C53" s="10">
        <v>40852</v>
      </c>
      <c r="D53" t="s">
        <v>140</v>
      </c>
      <c r="E53" t="s">
        <v>117</v>
      </c>
      <c r="F53">
        <v>5</v>
      </c>
      <c r="G53">
        <v>3</v>
      </c>
      <c r="H53" t="s">
        <v>192</v>
      </c>
      <c r="I53" t="s">
        <v>113</v>
      </c>
      <c r="J53">
        <v>10004599194</v>
      </c>
      <c r="K53" s="19">
        <v>23.6</v>
      </c>
      <c r="L53">
        <v>8.9449999999999896</v>
      </c>
      <c r="M53">
        <v>12.388999999999999</v>
      </c>
      <c r="N53">
        <v>20.748999999999999</v>
      </c>
      <c r="O53">
        <v>4.18</v>
      </c>
    </row>
    <row r="54" spans="1:15" x14ac:dyDescent="0.35">
      <c r="A54" t="s">
        <v>462</v>
      </c>
      <c r="B54">
        <v>2012</v>
      </c>
      <c r="C54" s="10">
        <v>40852</v>
      </c>
      <c r="D54" t="s">
        <v>140</v>
      </c>
      <c r="E54" t="s">
        <v>117</v>
      </c>
      <c r="F54">
        <v>5</v>
      </c>
      <c r="G54">
        <v>4</v>
      </c>
      <c r="H54" t="s">
        <v>357</v>
      </c>
      <c r="I54" t="s">
        <v>310</v>
      </c>
      <c r="J54">
        <v>10006105930</v>
      </c>
      <c r="K54" s="19">
        <v>22.5</v>
      </c>
      <c r="L54">
        <v>14.16</v>
      </c>
      <c r="M54">
        <v>10.721</v>
      </c>
      <c r="N54">
        <v>19.545000000000002</v>
      </c>
      <c r="O54">
        <v>4.4119999999999999</v>
      </c>
    </row>
    <row r="55" spans="1:15" x14ac:dyDescent="0.35">
      <c r="A55" t="s">
        <v>462</v>
      </c>
      <c r="B55">
        <v>2012</v>
      </c>
      <c r="C55" s="10">
        <v>40852</v>
      </c>
      <c r="D55" t="s">
        <v>140</v>
      </c>
      <c r="E55" t="s">
        <v>117</v>
      </c>
      <c r="F55">
        <v>6</v>
      </c>
      <c r="G55">
        <v>1</v>
      </c>
      <c r="H55" t="s">
        <v>372</v>
      </c>
      <c r="I55" t="s">
        <v>373</v>
      </c>
      <c r="J55">
        <v>10055651813</v>
      </c>
      <c r="K55" s="19"/>
      <c r="L55">
        <v>8.9449999999999896</v>
      </c>
      <c r="M55">
        <v>18.160999999999898</v>
      </c>
      <c r="N55">
        <v>26.646999999999998</v>
      </c>
      <c r="O55">
        <v>4.2430000000000003</v>
      </c>
    </row>
    <row r="56" spans="1:15" x14ac:dyDescent="0.35">
      <c r="A56" t="s">
        <v>462</v>
      </c>
      <c r="B56">
        <v>2012</v>
      </c>
      <c r="C56" s="10">
        <v>40852</v>
      </c>
      <c r="D56" t="s">
        <v>140</v>
      </c>
      <c r="E56" t="s">
        <v>117</v>
      </c>
      <c r="F56">
        <v>6</v>
      </c>
      <c r="G56">
        <v>2</v>
      </c>
      <c r="H56" t="s">
        <v>431</v>
      </c>
      <c r="I56" t="s">
        <v>348</v>
      </c>
      <c r="J56">
        <v>10004723476</v>
      </c>
      <c r="K56" s="19">
        <v>23.2</v>
      </c>
      <c r="L56">
        <v>12.906000000000001</v>
      </c>
      <c r="M56">
        <v>17.323</v>
      </c>
      <c r="N56">
        <v>25.315000000000001</v>
      </c>
      <c r="O56">
        <v>3.996</v>
      </c>
    </row>
    <row r="57" spans="1:15" x14ac:dyDescent="0.35">
      <c r="A57" t="s">
        <v>462</v>
      </c>
      <c r="B57">
        <v>2012</v>
      </c>
      <c r="C57" s="10">
        <v>40852</v>
      </c>
      <c r="D57" t="s">
        <v>140</v>
      </c>
      <c r="E57" t="s">
        <v>117</v>
      </c>
      <c r="F57">
        <v>6</v>
      </c>
      <c r="G57">
        <v>3</v>
      </c>
      <c r="H57" t="s">
        <v>196</v>
      </c>
      <c r="I57" t="s">
        <v>52</v>
      </c>
      <c r="J57">
        <v>10004868370</v>
      </c>
      <c r="K57" s="19">
        <v>23.8</v>
      </c>
      <c r="L57">
        <v>19.603000000000002</v>
      </c>
      <c r="M57">
        <v>17.662999999999901</v>
      </c>
      <c r="N57">
        <v>25.806999999999999</v>
      </c>
      <c r="O57">
        <v>4.0720000000000001</v>
      </c>
    </row>
    <row r="58" spans="1:15" x14ac:dyDescent="0.35">
      <c r="A58" t="s">
        <v>462</v>
      </c>
      <c r="B58">
        <v>2012</v>
      </c>
      <c r="C58" s="10">
        <v>40852</v>
      </c>
      <c r="D58" t="s">
        <v>140</v>
      </c>
      <c r="E58" t="s">
        <v>117</v>
      </c>
      <c r="F58">
        <v>6</v>
      </c>
      <c r="G58">
        <v>4</v>
      </c>
      <c r="H58" t="s">
        <v>312</v>
      </c>
      <c r="I58" t="s">
        <v>104</v>
      </c>
      <c r="J58">
        <v>10006898401</v>
      </c>
      <c r="K58" s="19">
        <v>20.399999999999999</v>
      </c>
      <c r="L58">
        <v>14.16</v>
      </c>
      <c r="M58">
        <v>11.516999999999999</v>
      </c>
      <c r="N58">
        <v>20.318999999999999</v>
      </c>
      <c r="O58">
        <v>4.4009999999999998</v>
      </c>
    </row>
    <row r="59" spans="1:15" x14ac:dyDescent="0.35">
      <c r="A59" t="s">
        <v>462</v>
      </c>
      <c r="B59">
        <v>2012</v>
      </c>
      <c r="C59" s="10">
        <v>40852</v>
      </c>
      <c r="D59" t="s">
        <v>140</v>
      </c>
      <c r="E59" t="s">
        <v>119</v>
      </c>
      <c r="F59">
        <v>1</v>
      </c>
      <c r="G59">
        <v>1</v>
      </c>
      <c r="H59" t="s">
        <v>372</v>
      </c>
      <c r="I59" t="s">
        <v>373</v>
      </c>
      <c r="J59">
        <v>10055651813</v>
      </c>
      <c r="K59" s="19"/>
      <c r="L59">
        <v>18.160999999999898</v>
      </c>
      <c r="M59">
        <v>25.841999999999999</v>
      </c>
      <c r="N59">
        <v>32.835999999999999</v>
      </c>
      <c r="O59">
        <v>3.4969999999999999</v>
      </c>
    </row>
    <row r="60" spans="1:15" x14ac:dyDescent="0.35">
      <c r="A60" t="s">
        <v>462</v>
      </c>
      <c r="B60">
        <v>2012</v>
      </c>
      <c r="C60" s="10">
        <v>40852</v>
      </c>
      <c r="D60" t="s">
        <v>140</v>
      </c>
      <c r="E60" t="s">
        <v>119</v>
      </c>
      <c r="F60">
        <v>1</v>
      </c>
      <c r="G60">
        <v>2</v>
      </c>
      <c r="H60" t="s">
        <v>428</v>
      </c>
      <c r="I60" t="s">
        <v>198</v>
      </c>
      <c r="J60">
        <v>10002558558</v>
      </c>
      <c r="K60" s="19">
        <v>28.8</v>
      </c>
      <c r="L60">
        <v>23.3429999999999</v>
      </c>
      <c r="M60">
        <v>27.279999999999902</v>
      </c>
      <c r="N60">
        <v>35.415999999999997</v>
      </c>
      <c r="O60">
        <v>4.0679999999999996</v>
      </c>
    </row>
    <row r="61" spans="1:15" x14ac:dyDescent="0.35">
      <c r="A61" t="s">
        <v>462</v>
      </c>
      <c r="B61">
        <v>2012</v>
      </c>
      <c r="C61" s="10">
        <v>40852</v>
      </c>
      <c r="D61" t="s">
        <v>140</v>
      </c>
      <c r="E61" t="s">
        <v>119</v>
      </c>
      <c r="F61">
        <v>1</v>
      </c>
      <c r="G61">
        <v>3</v>
      </c>
      <c r="H61" t="s">
        <v>358</v>
      </c>
      <c r="I61" t="s">
        <v>359</v>
      </c>
      <c r="J61">
        <v>10006900320</v>
      </c>
      <c r="K61" s="19">
        <v>20</v>
      </c>
      <c r="L61">
        <v>20.091000000000001</v>
      </c>
      <c r="M61">
        <v>23.811</v>
      </c>
      <c r="N61">
        <v>30.745000000000001</v>
      </c>
      <c r="O61">
        <v>3.4670000000000001</v>
      </c>
    </row>
    <row r="62" spans="1:15" x14ac:dyDescent="0.35">
      <c r="A62" t="s">
        <v>462</v>
      </c>
      <c r="B62">
        <v>2012</v>
      </c>
      <c r="C62" s="10">
        <v>40852</v>
      </c>
      <c r="D62" t="s">
        <v>140</v>
      </c>
      <c r="E62" t="s">
        <v>119</v>
      </c>
      <c r="F62">
        <v>1</v>
      </c>
      <c r="G62">
        <v>4</v>
      </c>
      <c r="H62" t="s">
        <v>374</v>
      </c>
      <c r="I62" t="s">
        <v>375</v>
      </c>
      <c r="J62">
        <v>10004613039</v>
      </c>
      <c r="K62" s="19">
        <v>22.9</v>
      </c>
      <c r="L62">
        <v>22.204000000000001</v>
      </c>
      <c r="M62">
        <v>23.210999999999999</v>
      </c>
      <c r="N62">
        <v>30.431000000000001</v>
      </c>
      <c r="O62">
        <v>3.61</v>
      </c>
    </row>
    <row r="63" spans="1:15" x14ac:dyDescent="0.35">
      <c r="A63" t="s">
        <v>462</v>
      </c>
      <c r="B63">
        <v>2012</v>
      </c>
      <c r="C63" s="10">
        <v>40852</v>
      </c>
      <c r="D63" t="s">
        <v>140</v>
      </c>
      <c r="E63" t="s">
        <v>119</v>
      </c>
      <c r="F63">
        <v>1</v>
      </c>
      <c r="G63">
        <v>5</v>
      </c>
      <c r="H63" t="s">
        <v>97</v>
      </c>
      <c r="I63" t="s">
        <v>29</v>
      </c>
      <c r="J63">
        <v>10048325582</v>
      </c>
      <c r="K63" s="19">
        <v>19.8</v>
      </c>
      <c r="L63">
        <v>22.091000000000001</v>
      </c>
      <c r="M63">
        <v>20.515999999999998</v>
      </c>
      <c r="N63">
        <v>28.84</v>
      </c>
      <c r="O63">
        <v>4.1619999999999999</v>
      </c>
    </row>
    <row r="64" spans="1:15" x14ac:dyDescent="0.35">
      <c r="A64" t="s">
        <v>462</v>
      </c>
      <c r="B64">
        <v>2012</v>
      </c>
      <c r="C64" s="10">
        <v>40852</v>
      </c>
      <c r="D64" t="s">
        <v>140</v>
      </c>
      <c r="E64" t="s">
        <v>119</v>
      </c>
      <c r="F64">
        <v>1</v>
      </c>
      <c r="G64">
        <v>6</v>
      </c>
      <c r="H64" t="s">
        <v>203</v>
      </c>
      <c r="I64" t="s">
        <v>198</v>
      </c>
      <c r="J64">
        <v>10051694112</v>
      </c>
      <c r="K64" s="19">
        <v>24.8</v>
      </c>
      <c r="L64">
        <v>22.091000000000001</v>
      </c>
      <c r="M64">
        <v>16.782</v>
      </c>
      <c r="N64">
        <v>25.79</v>
      </c>
      <c r="O64">
        <v>4.5039999999999996</v>
      </c>
    </row>
    <row r="65" spans="1:15" x14ac:dyDescent="0.35">
      <c r="A65" t="s">
        <v>462</v>
      </c>
      <c r="B65">
        <v>2012</v>
      </c>
      <c r="C65" s="10">
        <v>40852</v>
      </c>
      <c r="D65" t="s">
        <v>140</v>
      </c>
      <c r="E65" t="s">
        <v>119</v>
      </c>
      <c r="F65">
        <v>2</v>
      </c>
      <c r="G65">
        <v>1</v>
      </c>
      <c r="H65" t="s">
        <v>194</v>
      </c>
      <c r="I65" t="s">
        <v>29</v>
      </c>
      <c r="J65">
        <v>10004601723</v>
      </c>
      <c r="K65" s="19">
        <v>24.4</v>
      </c>
      <c r="L65">
        <v>23.3429999999999</v>
      </c>
      <c r="M65">
        <v>31.756999999999898</v>
      </c>
      <c r="N65">
        <v>41.122999999999998</v>
      </c>
      <c r="O65">
        <v>4.6829999999999998</v>
      </c>
    </row>
    <row r="66" spans="1:15" x14ac:dyDescent="0.35">
      <c r="A66" t="s">
        <v>462</v>
      </c>
      <c r="B66">
        <v>2012</v>
      </c>
      <c r="C66" s="10">
        <v>40852</v>
      </c>
      <c r="D66" t="s">
        <v>140</v>
      </c>
      <c r="E66" t="s">
        <v>119</v>
      </c>
      <c r="F66">
        <v>2</v>
      </c>
      <c r="G66">
        <v>2</v>
      </c>
      <c r="H66" t="s">
        <v>429</v>
      </c>
      <c r="I66" t="s">
        <v>438</v>
      </c>
      <c r="J66">
        <v>10001564310</v>
      </c>
      <c r="K66" s="19">
        <v>35.6</v>
      </c>
      <c r="L66">
        <v>22.091000000000001</v>
      </c>
      <c r="M66">
        <v>28.445</v>
      </c>
      <c r="N66">
        <v>37.151000000000003</v>
      </c>
      <c r="O66">
        <v>4.3529999999999998</v>
      </c>
    </row>
    <row r="67" spans="1:15" x14ac:dyDescent="0.35">
      <c r="A67" t="s">
        <v>462</v>
      </c>
      <c r="B67">
        <v>2012</v>
      </c>
      <c r="C67" s="10">
        <v>40852</v>
      </c>
      <c r="D67" t="s">
        <v>140</v>
      </c>
      <c r="E67" t="s">
        <v>119</v>
      </c>
      <c r="F67">
        <v>2</v>
      </c>
      <c r="G67">
        <v>3</v>
      </c>
      <c r="H67" t="s">
        <v>340</v>
      </c>
      <c r="I67" t="s">
        <v>142</v>
      </c>
      <c r="J67">
        <v>10004633247</v>
      </c>
      <c r="K67" s="19">
        <v>23.6</v>
      </c>
      <c r="L67">
        <v>22.091000000000001</v>
      </c>
      <c r="M67">
        <v>25.8309999999999</v>
      </c>
      <c r="N67">
        <v>34.274999999999999</v>
      </c>
      <c r="O67">
        <v>4.2220000000000004</v>
      </c>
    </row>
    <row r="68" spans="1:15" x14ac:dyDescent="0.35">
      <c r="A68" t="s">
        <v>462</v>
      </c>
      <c r="B68">
        <v>2012</v>
      </c>
      <c r="C68" s="10">
        <v>40852</v>
      </c>
      <c r="D68" t="s">
        <v>140</v>
      </c>
      <c r="E68" t="s">
        <v>119</v>
      </c>
      <c r="F68">
        <v>2</v>
      </c>
      <c r="G68">
        <v>4</v>
      </c>
      <c r="H68" t="s">
        <v>339</v>
      </c>
      <c r="I68" t="s">
        <v>27</v>
      </c>
      <c r="J68">
        <v>10004618796</v>
      </c>
      <c r="K68" s="19">
        <v>24.2</v>
      </c>
      <c r="L68">
        <v>18.860999999999901</v>
      </c>
      <c r="M68">
        <v>21.949000000000002</v>
      </c>
      <c r="N68">
        <v>28.977</v>
      </c>
      <c r="O68">
        <v>3.5139999999999998</v>
      </c>
    </row>
    <row r="69" spans="1:15" x14ac:dyDescent="0.35">
      <c r="A69" t="s">
        <v>462</v>
      </c>
      <c r="B69">
        <v>2012</v>
      </c>
      <c r="C69" s="10">
        <v>40852</v>
      </c>
      <c r="D69" t="s">
        <v>140</v>
      </c>
      <c r="E69" t="s">
        <v>119</v>
      </c>
      <c r="F69">
        <v>2</v>
      </c>
      <c r="G69">
        <v>5</v>
      </c>
      <c r="H69" t="s">
        <v>427</v>
      </c>
      <c r="I69" t="s">
        <v>423</v>
      </c>
      <c r="J69">
        <v>10006737945</v>
      </c>
      <c r="K69" s="19">
        <v>23.2</v>
      </c>
      <c r="L69">
        <v>21.722000000000001</v>
      </c>
      <c r="M69">
        <v>21.154</v>
      </c>
      <c r="N69">
        <v>28.596</v>
      </c>
      <c r="O69">
        <v>3.7210000000000001</v>
      </c>
    </row>
    <row r="70" spans="1:15" x14ac:dyDescent="0.35">
      <c r="A70" t="s">
        <v>462</v>
      </c>
      <c r="B70">
        <v>2012</v>
      </c>
      <c r="C70" s="10">
        <v>40852</v>
      </c>
      <c r="D70" t="s">
        <v>140</v>
      </c>
      <c r="E70" t="s">
        <v>119</v>
      </c>
      <c r="F70">
        <v>2</v>
      </c>
      <c r="G70">
        <v>6</v>
      </c>
      <c r="H70" t="s">
        <v>193</v>
      </c>
      <c r="I70" t="s">
        <v>31</v>
      </c>
      <c r="J70">
        <v>10005727327</v>
      </c>
      <c r="K70" s="19">
        <v>25.8</v>
      </c>
      <c r="L70">
        <v>19.402000000000001</v>
      </c>
      <c r="M70">
        <v>17.268999999999998</v>
      </c>
      <c r="N70">
        <v>24.695</v>
      </c>
      <c r="O70">
        <v>3.7130000000000001</v>
      </c>
    </row>
    <row r="71" spans="1:15" x14ac:dyDescent="0.35">
      <c r="A71" t="s">
        <v>462</v>
      </c>
      <c r="B71">
        <v>2012</v>
      </c>
      <c r="C71" s="10">
        <v>40852</v>
      </c>
      <c r="D71" t="s">
        <v>140</v>
      </c>
      <c r="E71" t="s">
        <v>121</v>
      </c>
      <c r="F71">
        <v>1</v>
      </c>
      <c r="G71">
        <v>1</v>
      </c>
      <c r="H71" t="s">
        <v>340</v>
      </c>
      <c r="I71" t="s">
        <v>142</v>
      </c>
      <c r="J71">
        <v>10004633247</v>
      </c>
      <c r="K71" s="19">
        <v>23.6</v>
      </c>
      <c r="L71">
        <v>25.8309999999999</v>
      </c>
      <c r="M71">
        <v>32.145000000000003</v>
      </c>
      <c r="N71">
        <v>39.109000000000002</v>
      </c>
      <c r="O71">
        <v>3.4820000000000002</v>
      </c>
    </row>
    <row r="72" spans="1:15" x14ac:dyDescent="0.35">
      <c r="A72" t="s">
        <v>462</v>
      </c>
      <c r="B72">
        <v>2012</v>
      </c>
      <c r="C72" s="10">
        <v>40852</v>
      </c>
      <c r="D72" t="s">
        <v>140</v>
      </c>
      <c r="E72" t="s">
        <v>121</v>
      </c>
      <c r="F72">
        <v>1</v>
      </c>
      <c r="G72">
        <v>2</v>
      </c>
      <c r="H72" t="s">
        <v>429</v>
      </c>
      <c r="I72" t="s">
        <v>438</v>
      </c>
      <c r="J72">
        <v>10001564310</v>
      </c>
      <c r="K72" s="19">
        <v>35.6</v>
      </c>
      <c r="L72">
        <v>28.445</v>
      </c>
      <c r="M72">
        <v>31.815000000000001</v>
      </c>
      <c r="N72">
        <v>38.621000000000002</v>
      </c>
      <c r="O72">
        <v>3.403</v>
      </c>
    </row>
    <row r="73" spans="1:15" x14ac:dyDescent="0.35">
      <c r="A73" t="s">
        <v>462</v>
      </c>
      <c r="B73">
        <v>2012</v>
      </c>
      <c r="C73" s="10">
        <v>40852</v>
      </c>
      <c r="D73" t="s">
        <v>140</v>
      </c>
      <c r="E73" t="s">
        <v>121</v>
      </c>
      <c r="F73">
        <v>1</v>
      </c>
      <c r="G73">
        <v>3</v>
      </c>
      <c r="H73" t="s">
        <v>428</v>
      </c>
      <c r="I73" t="s">
        <v>198</v>
      </c>
      <c r="J73">
        <v>10002558558</v>
      </c>
      <c r="K73" s="19">
        <v>28.8</v>
      </c>
      <c r="L73">
        <v>27.279999999999902</v>
      </c>
      <c r="M73">
        <v>29.634</v>
      </c>
      <c r="N73">
        <v>36.082000000000001</v>
      </c>
      <c r="O73">
        <v>3.2240000000000002</v>
      </c>
    </row>
    <row r="74" spans="1:15" x14ac:dyDescent="0.35">
      <c r="A74" t="s">
        <v>462</v>
      </c>
      <c r="B74">
        <v>2012</v>
      </c>
      <c r="C74" s="10">
        <v>40852</v>
      </c>
      <c r="D74" t="s">
        <v>140</v>
      </c>
      <c r="E74" t="s">
        <v>121</v>
      </c>
      <c r="F74">
        <v>1</v>
      </c>
      <c r="G74">
        <v>4</v>
      </c>
      <c r="H74" t="s">
        <v>372</v>
      </c>
      <c r="I74" t="s">
        <v>373</v>
      </c>
      <c r="J74">
        <v>10055651813</v>
      </c>
      <c r="K74" s="19"/>
      <c r="L74">
        <v>25.841999999999999</v>
      </c>
      <c r="M74">
        <v>27.4009999999999</v>
      </c>
      <c r="N74">
        <v>33.244999999999997</v>
      </c>
      <c r="O74">
        <v>2.9220000000000002</v>
      </c>
    </row>
    <row r="75" spans="1:15" x14ac:dyDescent="0.35">
      <c r="A75" t="s">
        <v>462</v>
      </c>
      <c r="B75">
        <v>2012</v>
      </c>
      <c r="C75" s="10">
        <v>40852</v>
      </c>
      <c r="D75" t="s">
        <v>140</v>
      </c>
      <c r="E75" t="s">
        <v>121</v>
      </c>
      <c r="F75">
        <v>1</v>
      </c>
      <c r="G75">
        <v>5</v>
      </c>
      <c r="H75" t="s">
        <v>194</v>
      </c>
      <c r="I75" t="s">
        <v>29</v>
      </c>
      <c r="J75">
        <v>10004601723</v>
      </c>
      <c r="K75" s="19">
        <v>24.4</v>
      </c>
      <c r="L75">
        <v>31.756999999999898</v>
      </c>
      <c r="M75">
        <v>28.388999999999999</v>
      </c>
      <c r="N75">
        <v>35.460999999999999</v>
      </c>
      <c r="O75">
        <v>3.536</v>
      </c>
    </row>
    <row r="76" spans="1:15" x14ac:dyDescent="0.35">
      <c r="A76" t="s">
        <v>462</v>
      </c>
      <c r="B76">
        <v>2012</v>
      </c>
      <c r="C76" s="10">
        <v>40852</v>
      </c>
      <c r="D76" t="s">
        <v>140</v>
      </c>
      <c r="E76" t="s">
        <v>121</v>
      </c>
      <c r="F76">
        <v>1</v>
      </c>
      <c r="G76">
        <v>6</v>
      </c>
      <c r="H76" t="s">
        <v>358</v>
      </c>
      <c r="I76" t="s">
        <v>359</v>
      </c>
      <c r="J76">
        <v>10006900320</v>
      </c>
      <c r="K76" s="19">
        <v>20</v>
      </c>
      <c r="L76">
        <v>23.811</v>
      </c>
      <c r="M76">
        <v>22.606000000000002</v>
      </c>
      <c r="N76">
        <v>28.77</v>
      </c>
      <c r="O76">
        <v>3.0819999999999999</v>
      </c>
    </row>
    <row r="77" spans="1:15" x14ac:dyDescent="0.35">
      <c r="A77" t="s">
        <v>462</v>
      </c>
      <c r="B77">
        <v>2012</v>
      </c>
      <c r="C77" s="10">
        <v>40852</v>
      </c>
      <c r="D77" t="s">
        <v>140</v>
      </c>
      <c r="E77" t="s">
        <v>121</v>
      </c>
      <c r="F77">
        <v>2</v>
      </c>
      <c r="G77">
        <v>1</v>
      </c>
      <c r="H77" t="s">
        <v>97</v>
      </c>
      <c r="I77" t="s">
        <v>29</v>
      </c>
      <c r="J77">
        <v>10048325582</v>
      </c>
      <c r="K77" s="19">
        <v>19.8</v>
      </c>
      <c r="L77">
        <v>20.515999999999998</v>
      </c>
      <c r="M77">
        <v>25.980999999999899</v>
      </c>
      <c r="N77">
        <v>32.918999999999997</v>
      </c>
      <c r="O77">
        <v>3.4689999999999999</v>
      </c>
    </row>
    <row r="78" spans="1:15" x14ac:dyDescent="0.35">
      <c r="A78" t="s">
        <v>462</v>
      </c>
      <c r="B78">
        <v>2012</v>
      </c>
      <c r="C78" s="10">
        <v>40852</v>
      </c>
      <c r="D78" t="s">
        <v>140</v>
      </c>
      <c r="E78" t="s">
        <v>121</v>
      </c>
      <c r="F78">
        <v>2</v>
      </c>
      <c r="G78">
        <v>2</v>
      </c>
      <c r="H78" t="s">
        <v>374</v>
      </c>
      <c r="I78" t="s">
        <v>375</v>
      </c>
      <c r="J78">
        <v>10004613039</v>
      </c>
      <c r="K78" s="19">
        <v>22.9</v>
      </c>
      <c r="L78">
        <v>23.210999999999999</v>
      </c>
      <c r="M78">
        <v>25.417999999999999</v>
      </c>
      <c r="N78">
        <v>31.456</v>
      </c>
      <c r="O78">
        <v>3.0190000000000001</v>
      </c>
    </row>
    <row r="79" spans="1:15" x14ac:dyDescent="0.35">
      <c r="A79" t="s">
        <v>462</v>
      </c>
      <c r="B79">
        <v>2012</v>
      </c>
      <c r="C79" s="10">
        <v>40852</v>
      </c>
      <c r="D79" t="s">
        <v>140</v>
      </c>
      <c r="E79" t="s">
        <v>121</v>
      </c>
      <c r="F79">
        <v>2</v>
      </c>
      <c r="G79">
        <v>3</v>
      </c>
      <c r="H79" t="s">
        <v>203</v>
      </c>
      <c r="I79" t="s">
        <v>198</v>
      </c>
      <c r="J79">
        <v>10051694112</v>
      </c>
      <c r="K79" s="19">
        <v>24.8</v>
      </c>
      <c r="L79">
        <v>16.782</v>
      </c>
      <c r="M79">
        <v>20.930999999999901</v>
      </c>
      <c r="N79">
        <v>27.760999999999999</v>
      </c>
      <c r="O79">
        <v>3.415</v>
      </c>
    </row>
    <row r="80" spans="1:15" x14ac:dyDescent="0.35">
      <c r="A80" t="s">
        <v>462</v>
      </c>
      <c r="B80">
        <v>2012</v>
      </c>
      <c r="C80" s="10">
        <v>40852</v>
      </c>
      <c r="D80" t="s">
        <v>140</v>
      </c>
      <c r="E80" t="s">
        <v>121</v>
      </c>
      <c r="F80">
        <v>2</v>
      </c>
      <c r="G80">
        <v>4</v>
      </c>
      <c r="H80" t="s">
        <v>427</v>
      </c>
      <c r="I80" t="s">
        <v>423</v>
      </c>
      <c r="J80">
        <v>10006737945</v>
      </c>
      <c r="K80" s="19">
        <v>23.2</v>
      </c>
      <c r="L80">
        <v>21.154</v>
      </c>
      <c r="M80">
        <v>21.631</v>
      </c>
      <c r="N80">
        <v>27.704999999999998</v>
      </c>
      <c r="O80">
        <v>3.0369999999999999</v>
      </c>
    </row>
    <row r="81" spans="1:15" x14ac:dyDescent="0.35">
      <c r="A81" t="s">
        <v>462</v>
      </c>
      <c r="B81">
        <v>2012</v>
      </c>
      <c r="C81" s="10">
        <v>40852</v>
      </c>
      <c r="D81" t="s">
        <v>140</v>
      </c>
      <c r="E81" t="s">
        <v>121</v>
      </c>
      <c r="F81">
        <v>2</v>
      </c>
      <c r="G81">
        <v>5</v>
      </c>
      <c r="H81" t="s">
        <v>193</v>
      </c>
      <c r="I81" t="s">
        <v>31</v>
      </c>
      <c r="J81">
        <v>10005727327</v>
      </c>
      <c r="K81" s="19">
        <v>25.8</v>
      </c>
      <c r="L81">
        <v>17.268999999999998</v>
      </c>
      <c r="M81">
        <v>18.012</v>
      </c>
      <c r="N81">
        <v>24.13</v>
      </c>
      <c r="O81">
        <v>3.0590000000000002</v>
      </c>
    </row>
    <row r="82" spans="1:15" x14ac:dyDescent="0.35">
      <c r="A82" t="s">
        <v>462</v>
      </c>
      <c r="B82">
        <v>2012</v>
      </c>
      <c r="C82" s="10">
        <v>40852</v>
      </c>
      <c r="D82" t="s">
        <v>140</v>
      </c>
      <c r="E82" t="s">
        <v>121</v>
      </c>
      <c r="F82">
        <v>2</v>
      </c>
      <c r="G82">
        <v>6</v>
      </c>
      <c r="H82" t="s">
        <v>339</v>
      </c>
      <c r="I82" t="s">
        <v>27</v>
      </c>
      <c r="J82">
        <v>10004618796</v>
      </c>
      <c r="K82" s="19">
        <v>24.2</v>
      </c>
      <c r="L82">
        <v>21.949000000000002</v>
      </c>
      <c r="M82">
        <v>19.143999999999998</v>
      </c>
      <c r="N82">
        <v>25.2</v>
      </c>
      <c r="O82">
        <v>3.028</v>
      </c>
    </row>
    <row r="83" spans="1:15" x14ac:dyDescent="0.35">
      <c r="A83" t="s">
        <v>448</v>
      </c>
      <c r="B83">
        <v>2012</v>
      </c>
      <c r="C83" s="10">
        <v>40922</v>
      </c>
      <c r="D83" t="s">
        <v>140</v>
      </c>
      <c r="E83" t="s">
        <v>91</v>
      </c>
      <c r="F83">
        <v>1</v>
      </c>
      <c r="G83">
        <v>1</v>
      </c>
      <c r="H83" t="s">
        <v>390</v>
      </c>
      <c r="I83" t="s">
        <v>269</v>
      </c>
      <c r="J83">
        <v>10003030424</v>
      </c>
      <c r="K83" s="19">
        <v>26.5</v>
      </c>
      <c r="L83">
        <v>9</v>
      </c>
      <c r="M83">
        <v>24.405999999999999</v>
      </c>
      <c r="N83">
        <v>35.966000000000001</v>
      </c>
      <c r="O83">
        <v>5.78</v>
      </c>
    </row>
    <row r="84" spans="1:15" x14ac:dyDescent="0.35">
      <c r="A84" t="s">
        <v>448</v>
      </c>
      <c r="B84">
        <v>2012</v>
      </c>
      <c r="C84" s="10">
        <v>40922</v>
      </c>
      <c r="D84" t="s">
        <v>140</v>
      </c>
      <c r="E84" t="s">
        <v>91</v>
      </c>
      <c r="F84">
        <v>1</v>
      </c>
      <c r="G84">
        <v>2</v>
      </c>
      <c r="H84" t="s">
        <v>449</v>
      </c>
      <c r="I84" t="s">
        <v>400</v>
      </c>
      <c r="J84">
        <v>10006148467</v>
      </c>
      <c r="K84" s="19">
        <v>28.7</v>
      </c>
      <c r="L84">
        <v>9</v>
      </c>
      <c r="M84">
        <v>21.04</v>
      </c>
      <c r="N84">
        <v>31.228000000000002</v>
      </c>
      <c r="O84">
        <v>5.0940000000000003</v>
      </c>
    </row>
    <row r="85" spans="1:15" x14ac:dyDescent="0.35">
      <c r="A85" t="s">
        <v>448</v>
      </c>
      <c r="B85">
        <v>2012</v>
      </c>
      <c r="C85" s="10">
        <v>40922</v>
      </c>
      <c r="D85" t="s">
        <v>140</v>
      </c>
      <c r="E85" t="s">
        <v>91</v>
      </c>
      <c r="F85">
        <v>1</v>
      </c>
      <c r="G85">
        <v>3</v>
      </c>
      <c r="H85" t="s">
        <v>174</v>
      </c>
      <c r="I85" t="s">
        <v>37</v>
      </c>
      <c r="J85">
        <v>10006552534</v>
      </c>
      <c r="K85" s="19">
        <v>21.7</v>
      </c>
      <c r="L85">
        <v>9</v>
      </c>
      <c r="M85">
        <v>18.187999999999999</v>
      </c>
      <c r="N85">
        <v>27.853999999999999</v>
      </c>
      <c r="O85">
        <v>4.8330000000000002</v>
      </c>
    </row>
    <row r="86" spans="1:15" x14ac:dyDescent="0.35">
      <c r="A86" t="s">
        <v>448</v>
      </c>
      <c r="B86">
        <v>2012</v>
      </c>
      <c r="C86" s="10">
        <v>40922</v>
      </c>
      <c r="D86" t="s">
        <v>140</v>
      </c>
      <c r="E86" t="s">
        <v>91</v>
      </c>
      <c r="F86">
        <v>1</v>
      </c>
      <c r="G86">
        <v>4</v>
      </c>
      <c r="H86" t="s">
        <v>393</v>
      </c>
      <c r="I86" t="s">
        <v>394</v>
      </c>
      <c r="J86">
        <v>10002830360</v>
      </c>
      <c r="K86" s="19">
        <v>32.6</v>
      </c>
      <c r="L86">
        <v>15.414</v>
      </c>
      <c r="M86">
        <v>17.431000000000001</v>
      </c>
      <c r="N86">
        <v>24.303000000000001</v>
      </c>
      <c r="O86">
        <v>3.4359999999999999</v>
      </c>
    </row>
    <row r="87" spans="1:15" x14ac:dyDescent="0.35">
      <c r="A87" t="s">
        <v>448</v>
      </c>
      <c r="B87">
        <v>2012</v>
      </c>
      <c r="C87" s="10">
        <v>40922</v>
      </c>
      <c r="D87" t="s">
        <v>140</v>
      </c>
      <c r="E87" t="s">
        <v>91</v>
      </c>
      <c r="F87">
        <v>1</v>
      </c>
      <c r="G87">
        <v>5</v>
      </c>
      <c r="H87" t="s">
        <v>153</v>
      </c>
      <c r="I87" t="s">
        <v>154</v>
      </c>
      <c r="J87">
        <v>10004717719</v>
      </c>
      <c r="K87" s="19">
        <v>23.1</v>
      </c>
      <c r="L87">
        <v>19.893000000000001</v>
      </c>
      <c r="M87">
        <v>17.855</v>
      </c>
      <c r="N87">
        <v>24.795000000000002</v>
      </c>
      <c r="O87">
        <v>3.47</v>
      </c>
    </row>
    <row r="88" spans="1:15" x14ac:dyDescent="0.35">
      <c r="A88" t="s">
        <v>448</v>
      </c>
      <c r="B88">
        <v>2012</v>
      </c>
      <c r="C88" s="10">
        <v>40922</v>
      </c>
      <c r="D88" t="s">
        <v>140</v>
      </c>
      <c r="E88" t="s">
        <v>91</v>
      </c>
      <c r="F88">
        <v>1</v>
      </c>
      <c r="G88">
        <v>6</v>
      </c>
      <c r="H88" t="s">
        <v>450</v>
      </c>
      <c r="I88" t="s">
        <v>343</v>
      </c>
      <c r="J88">
        <v>10006643066</v>
      </c>
      <c r="K88" s="19"/>
      <c r="L88">
        <v>9</v>
      </c>
      <c r="M88">
        <v>4.9129999999999896</v>
      </c>
      <c r="N88">
        <v>16.562999999999999</v>
      </c>
      <c r="O88">
        <v>5.8250000000000002</v>
      </c>
    </row>
    <row r="89" spans="1:15" x14ac:dyDescent="0.35">
      <c r="A89" t="s">
        <v>448</v>
      </c>
      <c r="B89">
        <v>2012</v>
      </c>
      <c r="C89" s="10">
        <v>40922</v>
      </c>
      <c r="D89" t="s">
        <v>140</v>
      </c>
      <c r="E89" t="s">
        <v>91</v>
      </c>
      <c r="F89">
        <v>2</v>
      </c>
      <c r="G89">
        <v>1</v>
      </c>
      <c r="H89" t="s">
        <v>294</v>
      </c>
      <c r="I89" t="s">
        <v>27</v>
      </c>
      <c r="J89">
        <v>10003011125</v>
      </c>
      <c r="K89" s="19">
        <v>27.2</v>
      </c>
      <c r="L89">
        <v>9</v>
      </c>
      <c r="M89">
        <v>19.881999999999898</v>
      </c>
      <c r="N89">
        <v>32.103999999999999</v>
      </c>
      <c r="O89">
        <v>6.1109999999999998</v>
      </c>
    </row>
    <row r="90" spans="1:15" x14ac:dyDescent="0.35">
      <c r="A90" t="s">
        <v>448</v>
      </c>
      <c r="B90">
        <v>2012</v>
      </c>
      <c r="C90" s="10">
        <v>40922</v>
      </c>
      <c r="D90" t="s">
        <v>140</v>
      </c>
      <c r="E90" t="s">
        <v>91</v>
      </c>
      <c r="F90">
        <v>2</v>
      </c>
      <c r="G90">
        <v>2</v>
      </c>
      <c r="H90" t="s">
        <v>445</v>
      </c>
      <c r="I90" t="s">
        <v>164</v>
      </c>
      <c r="J90">
        <v>10002260484</v>
      </c>
      <c r="K90" s="19">
        <v>30.4</v>
      </c>
      <c r="L90">
        <v>3.3650000000000002</v>
      </c>
      <c r="M90">
        <v>13.894</v>
      </c>
      <c r="N90">
        <v>22.852</v>
      </c>
      <c r="O90">
        <v>4.4790000000000001</v>
      </c>
    </row>
    <row r="91" spans="1:15" x14ac:dyDescent="0.35">
      <c r="A91" t="s">
        <v>448</v>
      </c>
      <c r="B91">
        <v>2012</v>
      </c>
      <c r="C91" s="10">
        <v>40922</v>
      </c>
      <c r="D91" t="s">
        <v>140</v>
      </c>
      <c r="E91" t="s">
        <v>91</v>
      </c>
      <c r="F91">
        <v>2</v>
      </c>
      <c r="G91">
        <v>3</v>
      </c>
      <c r="H91" t="s">
        <v>361</v>
      </c>
      <c r="I91" t="s">
        <v>142</v>
      </c>
      <c r="J91">
        <v>10005505439</v>
      </c>
      <c r="K91" s="19">
        <v>22.6</v>
      </c>
      <c r="L91">
        <v>9</v>
      </c>
      <c r="M91">
        <v>13.167</v>
      </c>
      <c r="N91">
        <v>22.949000000000002</v>
      </c>
      <c r="O91">
        <v>4.891</v>
      </c>
    </row>
    <row r="92" spans="1:15" x14ac:dyDescent="0.35">
      <c r="A92" t="s">
        <v>448</v>
      </c>
      <c r="B92">
        <v>2012</v>
      </c>
      <c r="C92" s="10">
        <v>40922</v>
      </c>
      <c r="D92" t="s">
        <v>140</v>
      </c>
      <c r="E92" t="s">
        <v>91</v>
      </c>
      <c r="F92">
        <v>2</v>
      </c>
      <c r="G92">
        <v>4</v>
      </c>
      <c r="H92" t="s">
        <v>350</v>
      </c>
      <c r="I92" t="s">
        <v>224</v>
      </c>
      <c r="J92">
        <v>10007165755</v>
      </c>
      <c r="K92" s="19">
        <v>22</v>
      </c>
      <c r="L92">
        <v>7.9939999999999998</v>
      </c>
      <c r="M92">
        <v>10.438000000000001</v>
      </c>
      <c r="N92">
        <v>17.89</v>
      </c>
      <c r="O92">
        <v>3.726</v>
      </c>
    </row>
    <row r="93" spans="1:15" x14ac:dyDescent="0.35">
      <c r="A93" t="s">
        <v>448</v>
      </c>
      <c r="B93">
        <v>2012</v>
      </c>
      <c r="C93" s="10">
        <v>40922</v>
      </c>
      <c r="D93" t="s">
        <v>140</v>
      </c>
      <c r="E93" t="s">
        <v>91</v>
      </c>
      <c r="F93">
        <v>2</v>
      </c>
      <c r="G93">
        <v>5</v>
      </c>
      <c r="H93" t="s">
        <v>451</v>
      </c>
      <c r="I93" t="s">
        <v>452</v>
      </c>
      <c r="J93">
        <v>10006278914</v>
      </c>
      <c r="K93" s="19">
        <v>19.5</v>
      </c>
      <c r="L93">
        <v>9</v>
      </c>
      <c r="M93">
        <v>6.7729999999999997</v>
      </c>
      <c r="N93">
        <v>16.805</v>
      </c>
      <c r="O93">
        <v>5.016</v>
      </c>
    </row>
    <row r="94" spans="1:15" x14ac:dyDescent="0.35">
      <c r="A94" t="s">
        <v>448</v>
      </c>
      <c r="B94">
        <v>2012</v>
      </c>
      <c r="C94" s="10">
        <v>40922</v>
      </c>
      <c r="D94" t="s">
        <v>140</v>
      </c>
      <c r="E94" t="s">
        <v>91</v>
      </c>
      <c r="F94">
        <v>2</v>
      </c>
      <c r="G94">
        <v>6</v>
      </c>
      <c r="H94" t="s">
        <v>453</v>
      </c>
      <c r="I94" t="s">
        <v>402</v>
      </c>
      <c r="J94">
        <v>10005748545</v>
      </c>
      <c r="K94" s="19"/>
      <c r="L94">
        <v>9</v>
      </c>
      <c r="M94">
        <v>1.2070000000000001</v>
      </c>
      <c r="N94">
        <v>12.471</v>
      </c>
      <c r="O94">
        <v>5.6319999999999997</v>
      </c>
    </row>
    <row r="95" spans="1:15" x14ac:dyDescent="0.35">
      <c r="A95" t="s">
        <v>448</v>
      </c>
      <c r="B95">
        <v>2012</v>
      </c>
      <c r="C95" s="10">
        <v>40922</v>
      </c>
      <c r="D95" t="s">
        <v>140</v>
      </c>
      <c r="E95" t="s">
        <v>91</v>
      </c>
      <c r="F95">
        <v>3</v>
      </c>
      <c r="G95">
        <v>1</v>
      </c>
      <c r="H95" t="s">
        <v>314</v>
      </c>
      <c r="I95" t="s">
        <v>44</v>
      </c>
      <c r="J95">
        <v>10006904360</v>
      </c>
      <c r="K95" s="19">
        <v>20.5</v>
      </c>
      <c r="L95">
        <v>9</v>
      </c>
      <c r="M95">
        <v>20.751999999999999</v>
      </c>
      <c r="N95">
        <v>32.713999999999999</v>
      </c>
      <c r="O95">
        <v>5.9809999999999999</v>
      </c>
    </row>
    <row r="96" spans="1:15" x14ac:dyDescent="0.35">
      <c r="A96" t="s">
        <v>448</v>
      </c>
      <c r="B96">
        <v>2012</v>
      </c>
      <c r="C96" s="10">
        <v>40922</v>
      </c>
      <c r="D96" t="s">
        <v>140</v>
      </c>
      <c r="E96" t="s">
        <v>91</v>
      </c>
      <c r="F96">
        <v>3</v>
      </c>
      <c r="G96">
        <v>2</v>
      </c>
      <c r="H96" t="s">
        <v>454</v>
      </c>
      <c r="I96" t="s">
        <v>46</v>
      </c>
      <c r="J96">
        <v>10005364585</v>
      </c>
      <c r="K96" s="19">
        <v>22.2</v>
      </c>
      <c r="L96">
        <v>10.706</v>
      </c>
      <c r="M96">
        <v>16.225000000000001</v>
      </c>
      <c r="N96">
        <v>23.489000000000001</v>
      </c>
      <c r="O96">
        <v>3.6320000000000001</v>
      </c>
    </row>
    <row r="97" spans="1:15" x14ac:dyDescent="0.35">
      <c r="A97" t="s">
        <v>448</v>
      </c>
      <c r="B97">
        <v>2012</v>
      </c>
      <c r="C97" s="10">
        <v>40922</v>
      </c>
      <c r="D97" t="s">
        <v>140</v>
      </c>
      <c r="E97" t="s">
        <v>91</v>
      </c>
      <c r="F97">
        <v>3</v>
      </c>
      <c r="G97">
        <v>3</v>
      </c>
      <c r="H97" t="s">
        <v>303</v>
      </c>
      <c r="I97" t="s">
        <v>113</v>
      </c>
      <c r="J97">
        <v>10006898296</v>
      </c>
      <c r="K97" s="19">
        <v>19.399999999999999</v>
      </c>
      <c r="L97">
        <v>9</v>
      </c>
      <c r="M97">
        <v>14.343</v>
      </c>
      <c r="N97">
        <v>24.117000000000001</v>
      </c>
      <c r="O97">
        <v>4.8869999999999996</v>
      </c>
    </row>
    <row r="98" spans="1:15" x14ac:dyDescent="0.35">
      <c r="A98" t="s">
        <v>448</v>
      </c>
      <c r="B98">
        <v>2012</v>
      </c>
      <c r="C98" s="10">
        <v>40922</v>
      </c>
      <c r="D98" t="s">
        <v>140</v>
      </c>
      <c r="E98" t="s">
        <v>91</v>
      </c>
      <c r="F98">
        <v>3</v>
      </c>
      <c r="G98">
        <v>4</v>
      </c>
      <c r="H98" t="s">
        <v>220</v>
      </c>
      <c r="I98" t="s">
        <v>35</v>
      </c>
      <c r="J98">
        <v>10005782695</v>
      </c>
      <c r="K98" s="19">
        <v>22.5</v>
      </c>
      <c r="L98">
        <v>9</v>
      </c>
      <c r="M98">
        <v>11.372999999999999</v>
      </c>
      <c r="N98">
        <v>21.291</v>
      </c>
      <c r="O98">
        <v>4.9589999999999996</v>
      </c>
    </row>
    <row r="99" spans="1:15" x14ac:dyDescent="0.35">
      <c r="A99" t="s">
        <v>448</v>
      </c>
      <c r="B99">
        <v>2012</v>
      </c>
      <c r="C99" s="10">
        <v>40922</v>
      </c>
      <c r="D99" t="s">
        <v>140</v>
      </c>
      <c r="E99" t="s">
        <v>91</v>
      </c>
      <c r="F99">
        <v>3</v>
      </c>
      <c r="G99">
        <v>5</v>
      </c>
      <c r="H99" t="s">
        <v>455</v>
      </c>
      <c r="I99" t="s">
        <v>310</v>
      </c>
      <c r="J99">
        <v>10003302327</v>
      </c>
      <c r="K99" s="19">
        <v>31.9</v>
      </c>
      <c r="L99">
        <v>9</v>
      </c>
      <c r="M99">
        <v>7.7539999999999996</v>
      </c>
      <c r="N99">
        <v>18.059999999999999</v>
      </c>
      <c r="O99">
        <v>5.1529999999999996</v>
      </c>
    </row>
    <row r="100" spans="1:15" x14ac:dyDescent="0.35">
      <c r="A100" t="s">
        <v>448</v>
      </c>
      <c r="B100">
        <v>2012</v>
      </c>
      <c r="C100" s="10">
        <v>40922</v>
      </c>
      <c r="D100" t="s">
        <v>140</v>
      </c>
      <c r="E100" t="s">
        <v>91</v>
      </c>
      <c r="F100">
        <v>3</v>
      </c>
      <c r="G100">
        <v>6</v>
      </c>
      <c r="H100" t="s">
        <v>456</v>
      </c>
      <c r="I100" t="s">
        <v>457</v>
      </c>
      <c r="J100">
        <v>10004792588</v>
      </c>
      <c r="K100" s="19">
        <v>24.6</v>
      </c>
      <c r="L100">
        <v>9</v>
      </c>
      <c r="M100">
        <v>1.9159999999999999</v>
      </c>
      <c r="N100">
        <v>13.468</v>
      </c>
      <c r="O100">
        <v>5.7759999999999998</v>
      </c>
    </row>
    <row r="101" spans="1:15" x14ac:dyDescent="0.35">
      <c r="A101" t="s">
        <v>448</v>
      </c>
      <c r="B101">
        <v>2012</v>
      </c>
      <c r="C101" s="10">
        <v>40922</v>
      </c>
      <c r="D101" t="s">
        <v>140</v>
      </c>
      <c r="E101" t="s">
        <v>91</v>
      </c>
      <c r="F101">
        <v>4</v>
      </c>
      <c r="G101">
        <v>1</v>
      </c>
      <c r="H101" t="s">
        <v>427</v>
      </c>
      <c r="I101" t="s">
        <v>423</v>
      </c>
      <c r="J101">
        <v>10006737945</v>
      </c>
      <c r="K101" s="19">
        <v>23.4</v>
      </c>
      <c r="L101">
        <v>21.631</v>
      </c>
      <c r="M101">
        <v>23.834</v>
      </c>
      <c r="N101">
        <v>29.494</v>
      </c>
      <c r="O101">
        <v>2.83</v>
      </c>
    </row>
    <row r="102" spans="1:15" x14ac:dyDescent="0.35">
      <c r="A102" t="s">
        <v>448</v>
      </c>
      <c r="B102">
        <v>2012</v>
      </c>
      <c r="C102" s="10">
        <v>40922</v>
      </c>
      <c r="D102" t="s">
        <v>140</v>
      </c>
      <c r="E102" t="s">
        <v>91</v>
      </c>
      <c r="F102">
        <v>4</v>
      </c>
      <c r="G102">
        <v>2</v>
      </c>
      <c r="H102" t="s">
        <v>200</v>
      </c>
      <c r="I102" t="s">
        <v>23</v>
      </c>
      <c r="J102">
        <v>10006900421</v>
      </c>
      <c r="K102" s="19">
        <v>19.100000000000001</v>
      </c>
      <c r="L102">
        <v>9</v>
      </c>
      <c r="M102">
        <v>17.521000000000001</v>
      </c>
      <c r="N102">
        <v>27.446999999999999</v>
      </c>
      <c r="O102">
        <v>4.9630000000000001</v>
      </c>
    </row>
    <row r="103" spans="1:15" x14ac:dyDescent="0.35">
      <c r="A103" t="s">
        <v>448</v>
      </c>
      <c r="B103">
        <v>2012</v>
      </c>
      <c r="C103" s="10">
        <v>40922</v>
      </c>
      <c r="D103" t="s">
        <v>140</v>
      </c>
      <c r="E103" t="s">
        <v>91</v>
      </c>
      <c r="F103">
        <v>4</v>
      </c>
      <c r="G103">
        <v>3</v>
      </c>
      <c r="H103" t="s">
        <v>444</v>
      </c>
      <c r="I103" t="s">
        <v>381</v>
      </c>
      <c r="J103">
        <v>10005510085</v>
      </c>
      <c r="K103" s="19">
        <v>23.8</v>
      </c>
      <c r="L103">
        <v>9</v>
      </c>
      <c r="M103">
        <v>13.989999999999901</v>
      </c>
      <c r="N103">
        <v>23.957999999999998</v>
      </c>
      <c r="O103">
        <v>4.984</v>
      </c>
    </row>
    <row r="104" spans="1:15" x14ac:dyDescent="0.35">
      <c r="A104" t="s">
        <v>448</v>
      </c>
      <c r="B104">
        <v>2012</v>
      </c>
      <c r="C104" s="10">
        <v>40922</v>
      </c>
      <c r="D104" t="s">
        <v>140</v>
      </c>
      <c r="E104" t="s">
        <v>91</v>
      </c>
      <c r="F104">
        <v>4</v>
      </c>
      <c r="G104">
        <v>4</v>
      </c>
      <c r="H104" t="s">
        <v>437</v>
      </c>
      <c r="I104" t="s">
        <v>52</v>
      </c>
      <c r="J104">
        <v>10004868269</v>
      </c>
      <c r="K104" s="19">
        <v>24.5</v>
      </c>
      <c r="L104">
        <v>9</v>
      </c>
      <c r="M104">
        <v>10.220000000000001</v>
      </c>
      <c r="N104">
        <v>20.306000000000001</v>
      </c>
      <c r="O104">
        <v>5.0430000000000001</v>
      </c>
    </row>
    <row r="105" spans="1:15" x14ac:dyDescent="0.35">
      <c r="A105" t="s">
        <v>448</v>
      </c>
      <c r="B105">
        <v>2012</v>
      </c>
      <c r="C105" s="10">
        <v>40922</v>
      </c>
      <c r="D105" t="s">
        <v>140</v>
      </c>
      <c r="E105" t="s">
        <v>91</v>
      </c>
      <c r="F105">
        <v>4</v>
      </c>
      <c r="G105">
        <v>5</v>
      </c>
      <c r="H105" t="s">
        <v>439</v>
      </c>
      <c r="I105" t="s">
        <v>440</v>
      </c>
      <c r="J105">
        <v>10006107748</v>
      </c>
      <c r="K105" s="19">
        <v>32.200000000000003</v>
      </c>
      <c r="L105">
        <v>1.5719999999999901</v>
      </c>
      <c r="M105">
        <v>4.4870000000000001</v>
      </c>
      <c r="N105">
        <v>12.637</v>
      </c>
      <c r="O105">
        <v>4.0750000000000002</v>
      </c>
    </row>
    <row r="106" spans="1:15" x14ac:dyDescent="0.35">
      <c r="A106" t="s">
        <v>448</v>
      </c>
      <c r="B106">
        <v>2012</v>
      </c>
      <c r="C106" s="10">
        <v>40922</v>
      </c>
      <c r="D106" t="s">
        <v>140</v>
      </c>
      <c r="E106" t="s">
        <v>91</v>
      </c>
      <c r="F106">
        <v>4</v>
      </c>
      <c r="G106">
        <v>6</v>
      </c>
      <c r="H106" t="s">
        <v>458</v>
      </c>
      <c r="I106" t="s">
        <v>25</v>
      </c>
      <c r="J106">
        <v>10002209661</v>
      </c>
      <c r="K106" s="19">
        <v>37.6</v>
      </c>
      <c r="L106">
        <v>9</v>
      </c>
      <c r="M106">
        <v>0.34899999999999998</v>
      </c>
      <c r="N106">
        <v>11.603</v>
      </c>
      <c r="O106">
        <v>5.6269999999999998</v>
      </c>
    </row>
    <row r="107" spans="1:15" x14ac:dyDescent="0.35">
      <c r="A107" t="s">
        <v>448</v>
      </c>
      <c r="B107">
        <v>2012</v>
      </c>
      <c r="C107" s="10">
        <v>40922</v>
      </c>
      <c r="D107" t="s">
        <v>140</v>
      </c>
      <c r="E107" t="s">
        <v>91</v>
      </c>
      <c r="F107">
        <v>5</v>
      </c>
      <c r="G107">
        <v>1</v>
      </c>
      <c r="H107" t="s">
        <v>289</v>
      </c>
      <c r="I107" t="s">
        <v>207</v>
      </c>
      <c r="J107">
        <v>10002418415</v>
      </c>
      <c r="K107" s="19">
        <v>29.4</v>
      </c>
      <c r="L107">
        <v>12.339</v>
      </c>
      <c r="M107">
        <v>22.012</v>
      </c>
      <c r="N107">
        <v>29.346</v>
      </c>
      <c r="O107">
        <v>3.6669999999999998</v>
      </c>
    </row>
    <row r="108" spans="1:15" x14ac:dyDescent="0.35">
      <c r="A108" t="s">
        <v>448</v>
      </c>
      <c r="B108">
        <v>2012</v>
      </c>
      <c r="C108" s="10">
        <v>40922</v>
      </c>
      <c r="D108" t="s">
        <v>140</v>
      </c>
      <c r="E108" t="s">
        <v>91</v>
      </c>
      <c r="F108">
        <v>5</v>
      </c>
      <c r="G108">
        <v>2</v>
      </c>
      <c r="H108" t="s">
        <v>428</v>
      </c>
      <c r="I108" t="s">
        <v>198</v>
      </c>
      <c r="J108">
        <v>10002558558</v>
      </c>
      <c r="K108" s="19">
        <v>29</v>
      </c>
      <c r="L108">
        <v>29.634</v>
      </c>
      <c r="M108">
        <v>29.12</v>
      </c>
      <c r="N108">
        <v>34.78</v>
      </c>
      <c r="O108">
        <v>2.83</v>
      </c>
    </row>
    <row r="109" spans="1:15" x14ac:dyDescent="0.35">
      <c r="A109" t="s">
        <v>448</v>
      </c>
      <c r="B109">
        <v>2012</v>
      </c>
      <c r="C109" s="10">
        <v>40922</v>
      </c>
      <c r="D109" t="s">
        <v>140</v>
      </c>
      <c r="E109" t="s">
        <v>91</v>
      </c>
      <c r="F109">
        <v>5</v>
      </c>
      <c r="G109">
        <v>3</v>
      </c>
      <c r="H109" t="s">
        <v>374</v>
      </c>
      <c r="I109" t="s">
        <v>375</v>
      </c>
      <c r="J109">
        <v>10004613039</v>
      </c>
      <c r="K109" s="19">
        <v>23.1</v>
      </c>
      <c r="L109">
        <v>25.417999999999999</v>
      </c>
      <c r="M109">
        <v>25.071999999999999</v>
      </c>
      <c r="N109">
        <v>30.481999999999999</v>
      </c>
      <c r="O109">
        <v>2.7050000000000001</v>
      </c>
    </row>
    <row r="110" spans="1:15" x14ac:dyDescent="0.35">
      <c r="A110" t="s">
        <v>448</v>
      </c>
      <c r="B110">
        <v>2012</v>
      </c>
      <c r="C110" s="10">
        <v>40922</v>
      </c>
      <c r="D110" t="s">
        <v>140</v>
      </c>
      <c r="E110" t="s">
        <v>91</v>
      </c>
      <c r="F110">
        <v>5</v>
      </c>
      <c r="G110">
        <v>4</v>
      </c>
      <c r="H110" t="s">
        <v>399</v>
      </c>
      <c r="I110" t="s">
        <v>459</v>
      </c>
      <c r="J110">
        <v>10004792184</v>
      </c>
      <c r="K110" s="19">
        <v>26.1</v>
      </c>
      <c r="L110">
        <v>9</v>
      </c>
      <c r="M110">
        <v>12.582999999999901</v>
      </c>
      <c r="N110">
        <v>23.126999999999999</v>
      </c>
      <c r="O110">
        <v>5.2720000000000002</v>
      </c>
    </row>
    <row r="111" spans="1:15" x14ac:dyDescent="0.35">
      <c r="A111" t="s">
        <v>448</v>
      </c>
      <c r="B111">
        <v>2012</v>
      </c>
      <c r="C111" s="10">
        <v>40922</v>
      </c>
      <c r="D111" t="s">
        <v>140</v>
      </c>
      <c r="E111" t="s">
        <v>91</v>
      </c>
      <c r="F111">
        <v>5</v>
      </c>
      <c r="G111">
        <v>5</v>
      </c>
      <c r="H111" t="s">
        <v>460</v>
      </c>
      <c r="I111" t="s">
        <v>348</v>
      </c>
      <c r="J111">
        <v>10006600933</v>
      </c>
      <c r="K111" s="19">
        <v>21.5</v>
      </c>
      <c r="L111">
        <v>9</v>
      </c>
      <c r="M111">
        <v>4.9340000000000002</v>
      </c>
      <c r="N111">
        <v>17.23</v>
      </c>
      <c r="O111">
        <v>6.1479999999999997</v>
      </c>
    </row>
    <row r="112" spans="1:15" x14ac:dyDescent="0.35">
      <c r="A112" t="s">
        <v>448</v>
      </c>
      <c r="B112">
        <v>2012</v>
      </c>
      <c r="C112" s="10">
        <v>40922</v>
      </c>
      <c r="D112" t="s">
        <v>140</v>
      </c>
      <c r="E112" t="s">
        <v>91</v>
      </c>
      <c r="F112">
        <v>6</v>
      </c>
      <c r="G112">
        <v>1</v>
      </c>
      <c r="H112" t="s">
        <v>287</v>
      </c>
      <c r="I112" t="s">
        <v>31</v>
      </c>
      <c r="J112">
        <v>10003349716</v>
      </c>
      <c r="K112" s="19">
        <v>26.7</v>
      </c>
      <c r="L112">
        <v>9</v>
      </c>
      <c r="M112">
        <v>22.7729999999999</v>
      </c>
      <c r="N112">
        <v>34.192999999999998</v>
      </c>
      <c r="O112">
        <v>5.71</v>
      </c>
    </row>
    <row r="113" spans="1:15" x14ac:dyDescent="0.35">
      <c r="A113" t="s">
        <v>448</v>
      </c>
      <c r="B113">
        <v>2012</v>
      </c>
      <c r="C113" s="10">
        <v>40922</v>
      </c>
      <c r="D113" t="s">
        <v>140</v>
      </c>
      <c r="E113" t="s">
        <v>91</v>
      </c>
      <c r="F113">
        <v>6</v>
      </c>
      <c r="G113">
        <v>2</v>
      </c>
      <c r="H113" t="s">
        <v>312</v>
      </c>
      <c r="I113" t="s">
        <v>104</v>
      </c>
      <c r="J113">
        <v>10006898401</v>
      </c>
      <c r="K113" s="19">
        <v>20.6</v>
      </c>
      <c r="L113">
        <v>11.516999999999999</v>
      </c>
      <c r="M113">
        <v>18.293999999999901</v>
      </c>
      <c r="N113">
        <v>25.393999999999998</v>
      </c>
      <c r="O113">
        <v>3.55</v>
      </c>
    </row>
    <row r="114" spans="1:15" x14ac:dyDescent="0.35">
      <c r="A114" t="s">
        <v>448</v>
      </c>
      <c r="B114">
        <v>2012</v>
      </c>
      <c r="C114" s="10">
        <v>40922</v>
      </c>
      <c r="D114" t="s">
        <v>140</v>
      </c>
      <c r="E114" t="s">
        <v>91</v>
      </c>
      <c r="F114">
        <v>6</v>
      </c>
      <c r="G114">
        <v>3</v>
      </c>
      <c r="H114" t="s">
        <v>290</v>
      </c>
      <c r="I114" t="s">
        <v>212</v>
      </c>
      <c r="J114">
        <v>10006137252</v>
      </c>
      <c r="K114" s="19">
        <v>21.8</v>
      </c>
      <c r="L114">
        <v>9</v>
      </c>
      <c r="M114">
        <v>17.332000000000001</v>
      </c>
      <c r="N114">
        <v>26.53</v>
      </c>
      <c r="O114">
        <v>4.5990000000000002</v>
      </c>
    </row>
    <row r="115" spans="1:15" x14ac:dyDescent="0.35">
      <c r="A115" t="s">
        <v>448</v>
      </c>
      <c r="B115">
        <v>2012</v>
      </c>
      <c r="C115" s="10">
        <v>40922</v>
      </c>
      <c r="D115" t="s">
        <v>140</v>
      </c>
      <c r="E115" t="s">
        <v>91</v>
      </c>
      <c r="F115">
        <v>6</v>
      </c>
      <c r="G115">
        <v>4</v>
      </c>
      <c r="H115" t="s">
        <v>404</v>
      </c>
      <c r="I115" t="s">
        <v>405</v>
      </c>
      <c r="J115">
        <v>10005763400</v>
      </c>
      <c r="K115" s="19">
        <v>25.2</v>
      </c>
      <c r="L115">
        <v>9</v>
      </c>
      <c r="M115">
        <v>15.093999999999999</v>
      </c>
      <c r="N115">
        <v>24.202000000000002</v>
      </c>
      <c r="O115">
        <v>4.5540000000000003</v>
      </c>
    </row>
    <row r="116" spans="1:15" x14ac:dyDescent="0.35">
      <c r="A116" t="s">
        <v>448</v>
      </c>
      <c r="B116">
        <v>2012</v>
      </c>
      <c r="C116" s="10">
        <v>40922</v>
      </c>
      <c r="D116" t="s">
        <v>140</v>
      </c>
      <c r="E116" t="s">
        <v>91</v>
      </c>
      <c r="F116">
        <v>6</v>
      </c>
      <c r="G116">
        <v>5</v>
      </c>
      <c r="H116" t="s">
        <v>234</v>
      </c>
      <c r="I116" t="s">
        <v>25</v>
      </c>
      <c r="J116">
        <v>10006073493</v>
      </c>
      <c r="K116" s="19">
        <v>22.1</v>
      </c>
      <c r="L116">
        <v>16.506</v>
      </c>
      <c r="M116">
        <v>16.280999999999999</v>
      </c>
      <c r="N116">
        <v>22.890999999999998</v>
      </c>
      <c r="O116">
        <v>3.3050000000000002</v>
      </c>
    </row>
    <row r="117" spans="1:15" x14ac:dyDescent="0.35">
      <c r="A117" t="s">
        <v>448</v>
      </c>
      <c r="B117">
        <v>2012</v>
      </c>
      <c r="C117" s="10">
        <v>40922</v>
      </c>
      <c r="D117" t="s">
        <v>140</v>
      </c>
      <c r="E117" t="s">
        <v>91</v>
      </c>
      <c r="F117">
        <v>6</v>
      </c>
      <c r="G117">
        <v>6</v>
      </c>
      <c r="H117" t="s">
        <v>388</v>
      </c>
      <c r="I117" t="s">
        <v>389</v>
      </c>
      <c r="J117">
        <v>10006893852</v>
      </c>
      <c r="K117" s="19">
        <v>19.3</v>
      </c>
      <c r="L117">
        <v>14.113</v>
      </c>
      <c r="M117">
        <v>13.099</v>
      </c>
      <c r="N117">
        <v>19.972999999999999</v>
      </c>
      <c r="O117">
        <v>3.4369999999999998</v>
      </c>
    </row>
    <row r="118" spans="1:15" x14ac:dyDescent="0.35">
      <c r="A118" t="s">
        <v>448</v>
      </c>
      <c r="B118">
        <v>2012</v>
      </c>
      <c r="C118" s="10">
        <v>40922</v>
      </c>
      <c r="D118" t="s">
        <v>140</v>
      </c>
      <c r="E118" t="s">
        <v>91</v>
      </c>
      <c r="F118">
        <v>6</v>
      </c>
      <c r="G118">
        <v>7</v>
      </c>
      <c r="H118" t="s">
        <v>461</v>
      </c>
      <c r="I118" t="s">
        <v>373</v>
      </c>
      <c r="J118">
        <v>10007210417</v>
      </c>
      <c r="K118" s="19">
        <v>19.8</v>
      </c>
      <c r="L118">
        <v>9</v>
      </c>
      <c r="M118">
        <v>3.141</v>
      </c>
      <c r="N118">
        <v>14.233000000000001</v>
      </c>
      <c r="O118">
        <v>5.5460000000000003</v>
      </c>
    </row>
    <row r="119" spans="1:15" x14ac:dyDescent="0.35">
      <c r="A119" t="s">
        <v>448</v>
      </c>
      <c r="B119">
        <v>2012</v>
      </c>
      <c r="C119" s="10">
        <v>40922</v>
      </c>
      <c r="D119" t="s">
        <v>140</v>
      </c>
      <c r="E119" t="s">
        <v>117</v>
      </c>
      <c r="F119">
        <v>1</v>
      </c>
      <c r="G119">
        <v>1</v>
      </c>
      <c r="H119" t="s">
        <v>399</v>
      </c>
      <c r="I119" t="s">
        <v>459</v>
      </c>
      <c r="J119">
        <v>10004792184</v>
      </c>
      <c r="K119" s="19">
        <v>26.1</v>
      </c>
      <c r="L119">
        <v>12.582999999999901</v>
      </c>
      <c r="M119">
        <v>20.212</v>
      </c>
      <c r="N119">
        <v>28.788</v>
      </c>
      <c r="O119">
        <v>4.2880000000000003</v>
      </c>
    </row>
    <row r="120" spans="1:15" x14ac:dyDescent="0.35">
      <c r="A120" t="s">
        <v>448</v>
      </c>
      <c r="B120">
        <v>2012</v>
      </c>
      <c r="C120" s="10">
        <v>40922</v>
      </c>
      <c r="D120" t="s">
        <v>140</v>
      </c>
      <c r="E120" t="s">
        <v>117</v>
      </c>
      <c r="F120">
        <v>1</v>
      </c>
      <c r="G120">
        <v>2</v>
      </c>
      <c r="H120" t="s">
        <v>449</v>
      </c>
      <c r="I120" t="s">
        <v>400</v>
      </c>
      <c r="J120">
        <v>10006148467</v>
      </c>
      <c r="K120" s="19">
        <v>28.7</v>
      </c>
      <c r="L120">
        <v>21.04</v>
      </c>
      <c r="M120">
        <v>20.969000000000001</v>
      </c>
      <c r="N120">
        <v>29.024999999999999</v>
      </c>
      <c r="O120">
        <v>4.0279999999999996</v>
      </c>
    </row>
    <row r="121" spans="1:15" x14ac:dyDescent="0.35">
      <c r="A121" t="s">
        <v>448</v>
      </c>
      <c r="B121">
        <v>2012</v>
      </c>
      <c r="C121" s="10">
        <v>40922</v>
      </c>
      <c r="D121" t="s">
        <v>140</v>
      </c>
      <c r="E121" t="s">
        <v>117</v>
      </c>
      <c r="F121">
        <v>1</v>
      </c>
      <c r="G121">
        <v>3</v>
      </c>
      <c r="H121" t="s">
        <v>453</v>
      </c>
      <c r="I121" t="s">
        <v>402</v>
      </c>
      <c r="J121">
        <v>10005748545</v>
      </c>
      <c r="K121" s="19"/>
      <c r="L121">
        <v>1.2070000000000001</v>
      </c>
      <c r="M121">
        <v>9.9789999999999992</v>
      </c>
      <c r="N121">
        <v>18.274999999999999</v>
      </c>
      <c r="O121">
        <v>4.1479999999999997</v>
      </c>
    </row>
    <row r="122" spans="1:15" x14ac:dyDescent="0.35">
      <c r="A122" t="s">
        <v>448</v>
      </c>
      <c r="B122">
        <v>2012</v>
      </c>
      <c r="C122" s="10">
        <v>40922</v>
      </c>
      <c r="D122" t="s">
        <v>140</v>
      </c>
      <c r="E122" t="s">
        <v>117</v>
      </c>
      <c r="F122">
        <v>1</v>
      </c>
      <c r="G122">
        <v>4</v>
      </c>
      <c r="H122" t="s">
        <v>290</v>
      </c>
      <c r="I122" t="s">
        <v>212</v>
      </c>
      <c r="J122">
        <v>10006137252</v>
      </c>
      <c r="K122" s="19">
        <v>21.8</v>
      </c>
      <c r="L122">
        <v>17.332000000000001</v>
      </c>
      <c r="M122">
        <v>14.294</v>
      </c>
      <c r="N122">
        <v>21.75</v>
      </c>
      <c r="O122">
        <v>3.7280000000000002</v>
      </c>
    </row>
    <row r="123" spans="1:15" x14ac:dyDescent="0.35">
      <c r="A123" t="s">
        <v>448</v>
      </c>
      <c r="B123">
        <v>2012</v>
      </c>
      <c r="C123" s="10">
        <v>40922</v>
      </c>
      <c r="D123" t="s">
        <v>140</v>
      </c>
      <c r="E123" t="s">
        <v>117</v>
      </c>
      <c r="F123">
        <v>1</v>
      </c>
      <c r="G123">
        <v>5</v>
      </c>
      <c r="H123" t="s">
        <v>439</v>
      </c>
      <c r="I123" t="s">
        <v>440</v>
      </c>
      <c r="J123">
        <v>10006107748</v>
      </c>
      <c r="K123" s="19">
        <v>32.200000000000003</v>
      </c>
      <c r="L123">
        <v>4.4870000000000001</v>
      </c>
      <c r="M123">
        <v>3.9569999999999999</v>
      </c>
      <c r="N123">
        <v>11.379</v>
      </c>
      <c r="O123">
        <v>3.7109999999999999</v>
      </c>
    </row>
    <row r="124" spans="1:15" x14ac:dyDescent="0.35">
      <c r="A124" t="s">
        <v>448</v>
      </c>
      <c r="B124">
        <v>2012</v>
      </c>
      <c r="C124" s="10">
        <v>40922</v>
      </c>
      <c r="D124" t="s">
        <v>140</v>
      </c>
      <c r="E124" t="s">
        <v>117</v>
      </c>
      <c r="F124">
        <v>2</v>
      </c>
      <c r="G124">
        <v>1</v>
      </c>
      <c r="H124" t="s">
        <v>374</v>
      </c>
      <c r="I124" t="s">
        <v>375</v>
      </c>
      <c r="J124">
        <v>10004613039</v>
      </c>
      <c r="K124" s="19">
        <v>23.1</v>
      </c>
      <c r="L124">
        <v>25.071999999999999</v>
      </c>
      <c r="M124">
        <v>25.981999999999999</v>
      </c>
      <c r="N124">
        <v>31.135999999999999</v>
      </c>
      <c r="O124">
        <v>2.577</v>
      </c>
    </row>
    <row r="125" spans="1:15" x14ac:dyDescent="0.35">
      <c r="A125" t="s">
        <v>448</v>
      </c>
      <c r="B125">
        <v>2012</v>
      </c>
      <c r="C125" s="10">
        <v>40922</v>
      </c>
      <c r="D125" t="s">
        <v>140</v>
      </c>
      <c r="E125" t="s">
        <v>117</v>
      </c>
      <c r="F125">
        <v>2</v>
      </c>
      <c r="G125">
        <v>2</v>
      </c>
      <c r="H125" t="s">
        <v>445</v>
      </c>
      <c r="I125" t="s">
        <v>164</v>
      </c>
      <c r="J125">
        <v>10002260484</v>
      </c>
      <c r="K125" s="19">
        <v>30.4</v>
      </c>
      <c r="L125">
        <v>13.894</v>
      </c>
      <c r="M125">
        <v>17.073</v>
      </c>
      <c r="N125">
        <v>24.402999999999999</v>
      </c>
      <c r="O125">
        <v>3.665</v>
      </c>
    </row>
    <row r="126" spans="1:15" x14ac:dyDescent="0.35">
      <c r="A126" t="s">
        <v>448</v>
      </c>
      <c r="B126">
        <v>2012</v>
      </c>
      <c r="C126" s="10">
        <v>40922</v>
      </c>
      <c r="D126" t="s">
        <v>140</v>
      </c>
      <c r="E126" t="s">
        <v>117</v>
      </c>
      <c r="F126">
        <v>2</v>
      </c>
      <c r="G126">
        <v>3</v>
      </c>
      <c r="H126" t="s">
        <v>450</v>
      </c>
      <c r="I126" t="s">
        <v>343</v>
      </c>
      <c r="J126">
        <v>10006643066</v>
      </c>
      <c r="K126" s="19"/>
      <c r="L126">
        <v>4.9129999999999896</v>
      </c>
      <c r="M126">
        <v>10.901</v>
      </c>
      <c r="N126">
        <v>19.273</v>
      </c>
      <c r="O126">
        <v>4.1859999999999999</v>
      </c>
    </row>
    <row r="127" spans="1:15" x14ac:dyDescent="0.35">
      <c r="A127" t="s">
        <v>448</v>
      </c>
      <c r="B127">
        <v>2012</v>
      </c>
      <c r="C127" s="10">
        <v>40922</v>
      </c>
      <c r="D127" t="s">
        <v>140</v>
      </c>
      <c r="E127" t="s">
        <v>117</v>
      </c>
      <c r="F127">
        <v>2</v>
      </c>
      <c r="G127">
        <v>4</v>
      </c>
      <c r="H127" t="s">
        <v>437</v>
      </c>
      <c r="I127" t="s">
        <v>52</v>
      </c>
      <c r="J127">
        <v>10004868269</v>
      </c>
      <c r="K127" s="19">
        <v>24.5</v>
      </c>
      <c r="L127">
        <v>10.220000000000001</v>
      </c>
      <c r="M127">
        <v>10.238</v>
      </c>
      <c r="N127">
        <v>18.084</v>
      </c>
      <c r="O127">
        <v>3.923</v>
      </c>
    </row>
    <row r="128" spans="1:15" x14ac:dyDescent="0.35">
      <c r="A128" t="s">
        <v>448</v>
      </c>
      <c r="B128">
        <v>2012</v>
      </c>
      <c r="C128" s="10">
        <v>40922</v>
      </c>
      <c r="D128" t="s">
        <v>140</v>
      </c>
      <c r="E128" t="s">
        <v>117</v>
      </c>
      <c r="F128">
        <v>2</v>
      </c>
      <c r="G128">
        <v>5</v>
      </c>
      <c r="H128" t="s">
        <v>455</v>
      </c>
      <c r="I128" t="s">
        <v>310</v>
      </c>
      <c r="J128">
        <v>10003302327</v>
      </c>
      <c r="K128" s="19">
        <v>31.9</v>
      </c>
      <c r="L128">
        <v>7.7539999999999996</v>
      </c>
      <c r="M128">
        <v>5.3469999999999898</v>
      </c>
      <c r="N128">
        <v>13.837</v>
      </c>
      <c r="O128">
        <v>4.2450000000000001</v>
      </c>
    </row>
    <row r="129" spans="1:15" x14ac:dyDescent="0.35">
      <c r="A129" t="s">
        <v>448</v>
      </c>
      <c r="B129">
        <v>2012</v>
      </c>
      <c r="C129" s="10">
        <v>40922</v>
      </c>
      <c r="D129" t="s">
        <v>140</v>
      </c>
      <c r="E129" t="s">
        <v>117</v>
      </c>
      <c r="F129">
        <v>3</v>
      </c>
      <c r="G129">
        <v>1</v>
      </c>
      <c r="H129" t="s">
        <v>220</v>
      </c>
      <c r="I129" t="s">
        <v>35</v>
      </c>
      <c r="J129">
        <v>10005782695</v>
      </c>
      <c r="K129" s="19">
        <v>22.5</v>
      </c>
      <c r="L129">
        <v>11.372999999999999</v>
      </c>
      <c r="M129">
        <v>18.501000000000001</v>
      </c>
      <c r="N129">
        <v>26.507000000000001</v>
      </c>
      <c r="O129">
        <v>4.0030000000000001</v>
      </c>
    </row>
    <row r="130" spans="1:15" x14ac:dyDescent="0.35">
      <c r="A130" t="s">
        <v>448</v>
      </c>
      <c r="B130">
        <v>2012</v>
      </c>
      <c r="C130" s="10">
        <v>40922</v>
      </c>
      <c r="D130" t="s">
        <v>140</v>
      </c>
      <c r="E130" t="s">
        <v>117</v>
      </c>
      <c r="F130">
        <v>3</v>
      </c>
      <c r="G130">
        <v>2</v>
      </c>
      <c r="H130" t="s">
        <v>444</v>
      </c>
      <c r="I130" t="s">
        <v>381</v>
      </c>
      <c r="J130">
        <v>10005510085</v>
      </c>
      <c r="K130" s="19">
        <v>23.8</v>
      </c>
      <c r="L130">
        <v>13.989999999999901</v>
      </c>
      <c r="M130">
        <v>17.350000000000001</v>
      </c>
      <c r="N130">
        <v>24.936</v>
      </c>
      <c r="O130">
        <v>3.7930000000000001</v>
      </c>
    </row>
    <row r="131" spans="1:15" x14ac:dyDescent="0.35">
      <c r="A131" t="s">
        <v>448</v>
      </c>
      <c r="B131">
        <v>2012</v>
      </c>
      <c r="C131" s="10">
        <v>40922</v>
      </c>
      <c r="D131" t="s">
        <v>140</v>
      </c>
      <c r="E131" t="s">
        <v>117</v>
      </c>
      <c r="F131">
        <v>3</v>
      </c>
      <c r="G131">
        <v>3</v>
      </c>
      <c r="H131" t="s">
        <v>451</v>
      </c>
      <c r="I131" t="s">
        <v>452</v>
      </c>
      <c r="J131">
        <v>10006278914</v>
      </c>
      <c r="K131" s="19">
        <v>19.5</v>
      </c>
      <c r="L131">
        <v>6.7729999999999997</v>
      </c>
      <c r="M131">
        <v>12.233000000000001</v>
      </c>
      <c r="N131">
        <v>19.683</v>
      </c>
      <c r="O131">
        <v>3.7250000000000001</v>
      </c>
    </row>
    <row r="132" spans="1:15" x14ac:dyDescent="0.35">
      <c r="A132" t="s">
        <v>448</v>
      </c>
      <c r="B132">
        <v>2012</v>
      </c>
      <c r="C132" s="10">
        <v>40922</v>
      </c>
      <c r="D132" t="s">
        <v>140</v>
      </c>
      <c r="E132" t="s">
        <v>117</v>
      </c>
      <c r="F132">
        <v>3</v>
      </c>
      <c r="G132">
        <v>4</v>
      </c>
      <c r="H132" t="s">
        <v>454</v>
      </c>
      <c r="I132" t="s">
        <v>46</v>
      </c>
      <c r="J132">
        <v>10005364585</v>
      </c>
      <c r="K132" s="19">
        <v>22.2</v>
      </c>
      <c r="L132">
        <v>16.225000000000001</v>
      </c>
      <c r="M132">
        <v>15.222</v>
      </c>
      <c r="N132">
        <v>21.352</v>
      </c>
      <c r="O132">
        <v>3.0649999999999999</v>
      </c>
    </row>
    <row r="133" spans="1:15" x14ac:dyDescent="0.35">
      <c r="A133" t="s">
        <v>448</v>
      </c>
      <c r="B133">
        <v>2012</v>
      </c>
      <c r="C133" s="10">
        <v>40922</v>
      </c>
      <c r="D133" t="s">
        <v>140</v>
      </c>
      <c r="E133" t="s">
        <v>117</v>
      </c>
      <c r="F133">
        <v>3</v>
      </c>
      <c r="G133">
        <v>5</v>
      </c>
      <c r="H133" t="s">
        <v>388</v>
      </c>
      <c r="I133" t="s">
        <v>389</v>
      </c>
      <c r="J133">
        <v>10006893852</v>
      </c>
      <c r="K133" s="19">
        <v>19.3</v>
      </c>
      <c r="L133">
        <v>13.099</v>
      </c>
      <c r="M133">
        <v>11.465999999999999</v>
      </c>
      <c r="N133">
        <v>17.564</v>
      </c>
      <c r="O133">
        <v>3.0489999999999999</v>
      </c>
    </row>
    <row r="134" spans="1:15" x14ac:dyDescent="0.35">
      <c r="A134" t="s">
        <v>448</v>
      </c>
      <c r="B134">
        <v>2012</v>
      </c>
      <c r="C134" s="10">
        <v>40922</v>
      </c>
      <c r="D134" t="s">
        <v>140</v>
      </c>
      <c r="E134" t="s">
        <v>117</v>
      </c>
      <c r="F134">
        <v>4</v>
      </c>
      <c r="G134">
        <v>1</v>
      </c>
      <c r="H134" t="s">
        <v>200</v>
      </c>
      <c r="I134" t="s">
        <v>23</v>
      </c>
      <c r="J134">
        <v>10006900421</v>
      </c>
      <c r="K134" s="19">
        <v>19.100000000000001</v>
      </c>
      <c r="L134">
        <v>17.521000000000001</v>
      </c>
      <c r="M134">
        <v>21.646000000000001</v>
      </c>
      <c r="N134">
        <v>30.053999999999998</v>
      </c>
      <c r="O134">
        <v>4.2039999999999997</v>
      </c>
    </row>
    <row r="135" spans="1:15" x14ac:dyDescent="0.35">
      <c r="A135" t="s">
        <v>448</v>
      </c>
      <c r="B135">
        <v>2012</v>
      </c>
      <c r="C135" s="10">
        <v>40922</v>
      </c>
      <c r="D135" t="s">
        <v>140</v>
      </c>
      <c r="E135" t="s">
        <v>117</v>
      </c>
      <c r="F135">
        <v>4</v>
      </c>
      <c r="G135">
        <v>2</v>
      </c>
      <c r="H135" t="s">
        <v>350</v>
      </c>
      <c r="I135" t="s">
        <v>224</v>
      </c>
      <c r="J135">
        <v>10007165755</v>
      </c>
      <c r="K135" s="19">
        <v>22</v>
      </c>
      <c r="L135">
        <v>10.438000000000001</v>
      </c>
      <c r="M135">
        <v>14.8269999999999</v>
      </c>
      <c r="N135">
        <v>21.126999999999999</v>
      </c>
      <c r="O135">
        <v>3.15</v>
      </c>
    </row>
    <row r="136" spans="1:15" x14ac:dyDescent="0.35">
      <c r="A136" t="s">
        <v>448</v>
      </c>
      <c r="B136">
        <v>2012</v>
      </c>
      <c r="C136" s="10">
        <v>40922</v>
      </c>
      <c r="D136" t="s">
        <v>140</v>
      </c>
      <c r="E136" t="s">
        <v>117</v>
      </c>
      <c r="F136">
        <v>4</v>
      </c>
      <c r="G136">
        <v>3</v>
      </c>
      <c r="H136" t="s">
        <v>153</v>
      </c>
      <c r="I136" t="s">
        <v>154</v>
      </c>
      <c r="J136">
        <v>10004717719</v>
      </c>
      <c r="K136" s="19">
        <v>23.1</v>
      </c>
      <c r="L136">
        <v>17.855</v>
      </c>
      <c r="M136">
        <v>17.643999999999998</v>
      </c>
      <c r="N136">
        <v>23.6</v>
      </c>
      <c r="O136">
        <v>2.9780000000000002</v>
      </c>
    </row>
    <row r="137" spans="1:15" x14ac:dyDescent="0.35">
      <c r="A137" t="s">
        <v>448</v>
      </c>
      <c r="B137">
        <v>2012</v>
      </c>
      <c r="C137" s="10">
        <v>40922</v>
      </c>
      <c r="D137" t="s">
        <v>140</v>
      </c>
      <c r="E137" t="s">
        <v>117</v>
      </c>
      <c r="F137">
        <v>4</v>
      </c>
      <c r="G137">
        <v>4</v>
      </c>
      <c r="H137" t="s">
        <v>303</v>
      </c>
      <c r="I137" t="s">
        <v>113</v>
      </c>
      <c r="J137">
        <v>10006898296</v>
      </c>
      <c r="K137" s="19">
        <v>19.399999999999999</v>
      </c>
      <c r="L137">
        <v>14.343</v>
      </c>
      <c r="M137">
        <v>12.831</v>
      </c>
      <c r="N137">
        <v>20.440999999999999</v>
      </c>
      <c r="O137">
        <v>3.8050000000000002</v>
      </c>
    </row>
    <row r="138" spans="1:15" x14ac:dyDescent="0.35">
      <c r="A138" t="s">
        <v>448</v>
      </c>
      <c r="B138">
        <v>2012</v>
      </c>
      <c r="C138" s="10">
        <v>40922</v>
      </c>
      <c r="D138" t="s">
        <v>140</v>
      </c>
      <c r="E138" t="s">
        <v>117</v>
      </c>
      <c r="F138">
        <v>4</v>
      </c>
      <c r="G138">
        <v>5</v>
      </c>
      <c r="H138" t="s">
        <v>461</v>
      </c>
      <c r="I138" t="s">
        <v>373</v>
      </c>
      <c r="J138">
        <v>10007210417</v>
      </c>
      <c r="K138" s="19">
        <v>19.8</v>
      </c>
      <c r="L138">
        <v>3.141</v>
      </c>
      <c r="M138">
        <v>2.2309999999999999</v>
      </c>
      <c r="N138">
        <v>11.593</v>
      </c>
      <c r="O138">
        <v>4.681</v>
      </c>
    </row>
    <row r="139" spans="1:15" x14ac:dyDescent="0.35">
      <c r="A139" t="s">
        <v>448</v>
      </c>
      <c r="B139">
        <v>2012</v>
      </c>
      <c r="C139" s="10">
        <v>40922</v>
      </c>
      <c r="D139" t="s">
        <v>140</v>
      </c>
      <c r="E139" t="s">
        <v>117</v>
      </c>
      <c r="F139">
        <v>5</v>
      </c>
      <c r="G139">
        <v>1</v>
      </c>
      <c r="H139" t="s">
        <v>428</v>
      </c>
      <c r="I139" t="s">
        <v>198</v>
      </c>
      <c r="J139">
        <v>10002558558</v>
      </c>
      <c r="K139" s="19">
        <v>29</v>
      </c>
      <c r="L139">
        <v>29.12</v>
      </c>
      <c r="M139">
        <v>29.826999999999899</v>
      </c>
      <c r="N139">
        <v>35.244999999999997</v>
      </c>
      <c r="O139">
        <v>2.7090000000000001</v>
      </c>
    </row>
    <row r="140" spans="1:15" x14ac:dyDescent="0.35">
      <c r="A140" t="s">
        <v>448</v>
      </c>
      <c r="B140">
        <v>2012</v>
      </c>
      <c r="C140" s="10">
        <v>40922</v>
      </c>
      <c r="D140" t="s">
        <v>140</v>
      </c>
      <c r="E140" t="s">
        <v>117</v>
      </c>
      <c r="F140">
        <v>5</v>
      </c>
      <c r="G140">
        <v>2</v>
      </c>
      <c r="H140" t="s">
        <v>393</v>
      </c>
      <c r="I140" t="s">
        <v>394</v>
      </c>
      <c r="J140">
        <v>10002830360</v>
      </c>
      <c r="K140" s="19">
        <v>32.6</v>
      </c>
      <c r="L140">
        <v>17.431000000000001</v>
      </c>
      <c r="M140">
        <v>19.774000000000001</v>
      </c>
      <c r="N140">
        <v>25.827999999999999</v>
      </c>
      <c r="O140">
        <v>3.0270000000000001</v>
      </c>
    </row>
    <row r="141" spans="1:15" x14ac:dyDescent="0.35">
      <c r="A141" t="s">
        <v>448</v>
      </c>
      <c r="B141">
        <v>2012</v>
      </c>
      <c r="C141" s="10">
        <v>40922</v>
      </c>
      <c r="D141" t="s">
        <v>140</v>
      </c>
      <c r="E141" t="s">
        <v>117</v>
      </c>
      <c r="F141">
        <v>5</v>
      </c>
      <c r="G141">
        <v>3</v>
      </c>
      <c r="H141" t="s">
        <v>361</v>
      </c>
      <c r="I141" t="s">
        <v>142</v>
      </c>
      <c r="J141">
        <v>10005505439</v>
      </c>
      <c r="K141" s="19">
        <v>22.6</v>
      </c>
      <c r="L141">
        <v>13.167</v>
      </c>
      <c r="M141">
        <v>15.632999999999999</v>
      </c>
      <c r="N141">
        <v>23.187000000000001</v>
      </c>
      <c r="O141">
        <v>3.7770000000000001</v>
      </c>
    </row>
    <row r="142" spans="1:15" x14ac:dyDescent="0.35">
      <c r="A142" t="s">
        <v>448</v>
      </c>
      <c r="B142">
        <v>2012</v>
      </c>
      <c r="C142" s="10">
        <v>40922</v>
      </c>
      <c r="D142" t="s">
        <v>140</v>
      </c>
      <c r="E142" t="s">
        <v>117</v>
      </c>
      <c r="F142">
        <v>5</v>
      </c>
      <c r="G142">
        <v>4</v>
      </c>
      <c r="H142" t="s">
        <v>234</v>
      </c>
      <c r="I142" t="s">
        <v>25</v>
      </c>
      <c r="J142">
        <v>10006073493</v>
      </c>
      <c r="K142" s="19">
        <v>22.1</v>
      </c>
      <c r="L142">
        <v>16.280999999999999</v>
      </c>
      <c r="M142">
        <v>15.39</v>
      </c>
      <c r="N142">
        <v>21.295999999999999</v>
      </c>
      <c r="O142">
        <v>2.9529999999999998</v>
      </c>
    </row>
    <row r="143" spans="1:15" x14ac:dyDescent="0.35">
      <c r="A143" t="s">
        <v>448</v>
      </c>
      <c r="B143">
        <v>2012</v>
      </c>
      <c r="C143" s="10">
        <v>40922</v>
      </c>
      <c r="D143" t="s">
        <v>140</v>
      </c>
      <c r="E143" t="s">
        <v>117</v>
      </c>
      <c r="F143">
        <v>5</v>
      </c>
      <c r="G143">
        <v>5</v>
      </c>
      <c r="H143" t="s">
        <v>458</v>
      </c>
      <c r="I143" t="s">
        <v>25</v>
      </c>
      <c r="J143">
        <v>10002209661</v>
      </c>
      <c r="K143" s="19">
        <v>37.6</v>
      </c>
      <c r="L143">
        <v>0.34899999999999998</v>
      </c>
      <c r="M143">
        <v>7.6999999999999902E-2</v>
      </c>
      <c r="N143">
        <v>9.9830000000000005</v>
      </c>
      <c r="O143">
        <v>4.9530000000000003</v>
      </c>
    </row>
    <row r="144" spans="1:15" x14ac:dyDescent="0.35">
      <c r="A144" t="s">
        <v>448</v>
      </c>
      <c r="B144">
        <v>2012</v>
      </c>
      <c r="C144" s="10">
        <v>40922</v>
      </c>
      <c r="D144" t="s">
        <v>140</v>
      </c>
      <c r="E144" t="s">
        <v>117</v>
      </c>
      <c r="F144">
        <v>6</v>
      </c>
      <c r="G144">
        <v>1</v>
      </c>
      <c r="H144" t="s">
        <v>174</v>
      </c>
      <c r="I144" t="s">
        <v>37</v>
      </c>
      <c r="J144">
        <v>10006552534</v>
      </c>
      <c r="K144" s="19">
        <v>21.7</v>
      </c>
      <c r="L144">
        <v>18.187999999999999</v>
      </c>
      <c r="M144">
        <v>22.475999999999999</v>
      </c>
      <c r="N144">
        <v>30.728000000000002</v>
      </c>
      <c r="O144">
        <v>4.1260000000000003</v>
      </c>
    </row>
    <row r="145" spans="1:15" x14ac:dyDescent="0.35">
      <c r="A145" t="s">
        <v>448</v>
      </c>
      <c r="B145">
        <v>2012</v>
      </c>
      <c r="C145" s="10">
        <v>40922</v>
      </c>
      <c r="D145" t="s">
        <v>140</v>
      </c>
      <c r="E145" t="s">
        <v>117</v>
      </c>
      <c r="F145">
        <v>6</v>
      </c>
      <c r="G145">
        <v>2</v>
      </c>
      <c r="H145" t="s">
        <v>404</v>
      </c>
      <c r="I145" t="s">
        <v>405</v>
      </c>
      <c r="J145">
        <v>10005763400</v>
      </c>
      <c r="K145" s="19">
        <v>25.2</v>
      </c>
      <c r="L145">
        <v>15.093999999999999</v>
      </c>
      <c r="M145">
        <v>18.106000000000002</v>
      </c>
      <c r="N145">
        <v>25.498000000000001</v>
      </c>
      <c r="O145">
        <v>3.6960000000000002</v>
      </c>
    </row>
    <row r="146" spans="1:15" x14ac:dyDescent="0.35">
      <c r="A146" t="s">
        <v>448</v>
      </c>
      <c r="B146">
        <v>2012</v>
      </c>
      <c r="C146" s="10">
        <v>40922</v>
      </c>
      <c r="D146" t="s">
        <v>140</v>
      </c>
      <c r="E146" t="s">
        <v>117</v>
      </c>
      <c r="F146">
        <v>6</v>
      </c>
      <c r="G146">
        <v>3</v>
      </c>
      <c r="H146" t="s">
        <v>460</v>
      </c>
      <c r="I146" t="s">
        <v>348</v>
      </c>
      <c r="J146">
        <v>10006600933</v>
      </c>
      <c r="K146" s="19">
        <v>21.5</v>
      </c>
      <c r="L146">
        <v>4.9340000000000002</v>
      </c>
      <c r="M146">
        <v>11.882999999999999</v>
      </c>
      <c r="N146">
        <v>20.361000000000001</v>
      </c>
      <c r="O146">
        <v>4.2389999999999999</v>
      </c>
    </row>
    <row r="147" spans="1:15" x14ac:dyDescent="0.35">
      <c r="A147" t="s">
        <v>448</v>
      </c>
      <c r="B147">
        <v>2012</v>
      </c>
      <c r="C147" s="10">
        <v>40922</v>
      </c>
      <c r="D147" t="s">
        <v>140</v>
      </c>
      <c r="E147" t="s">
        <v>117</v>
      </c>
      <c r="F147">
        <v>6</v>
      </c>
      <c r="G147">
        <v>4</v>
      </c>
      <c r="H147" t="s">
        <v>456</v>
      </c>
      <c r="I147" t="s">
        <v>457</v>
      </c>
      <c r="J147">
        <v>10004792588</v>
      </c>
      <c r="K147" s="19">
        <v>24.6</v>
      </c>
      <c r="L147">
        <v>1.9159999999999999</v>
      </c>
      <c r="M147">
        <v>8.1999999999999993</v>
      </c>
      <c r="N147">
        <v>16.417999999999999</v>
      </c>
      <c r="O147">
        <v>4.109</v>
      </c>
    </row>
    <row r="148" spans="1:15" x14ac:dyDescent="0.35">
      <c r="A148" t="s">
        <v>448</v>
      </c>
      <c r="B148">
        <v>2012</v>
      </c>
      <c r="C148" s="10">
        <v>40922</v>
      </c>
      <c r="D148" t="s">
        <v>140</v>
      </c>
      <c r="E148" t="s">
        <v>117</v>
      </c>
      <c r="F148">
        <v>6</v>
      </c>
      <c r="G148">
        <v>5</v>
      </c>
      <c r="H148" t="s">
        <v>312</v>
      </c>
      <c r="I148" t="s">
        <v>104</v>
      </c>
      <c r="J148">
        <v>10006898401</v>
      </c>
      <c r="K148" s="19">
        <v>20.6</v>
      </c>
      <c r="L148">
        <v>18.293999999999901</v>
      </c>
      <c r="M148">
        <v>14.656999999999901</v>
      </c>
      <c r="N148">
        <v>20.896999999999998</v>
      </c>
      <c r="O148">
        <v>3.12</v>
      </c>
    </row>
    <row r="149" spans="1:15" x14ac:dyDescent="0.35">
      <c r="A149" t="s">
        <v>448</v>
      </c>
      <c r="B149">
        <v>2012</v>
      </c>
      <c r="C149" s="10">
        <v>40922</v>
      </c>
      <c r="D149" t="s">
        <v>140</v>
      </c>
      <c r="E149" t="s">
        <v>119</v>
      </c>
      <c r="F149">
        <v>1</v>
      </c>
      <c r="G149">
        <v>1</v>
      </c>
      <c r="H149" t="s">
        <v>427</v>
      </c>
      <c r="I149" t="s">
        <v>423</v>
      </c>
      <c r="J149">
        <v>10006737945</v>
      </c>
      <c r="K149" s="19">
        <v>23.4</v>
      </c>
      <c r="L149">
        <v>23.834</v>
      </c>
      <c r="M149">
        <v>27.527999999999999</v>
      </c>
      <c r="N149">
        <v>32.601999999999997</v>
      </c>
      <c r="O149">
        <v>2.5369999999999999</v>
      </c>
    </row>
    <row r="150" spans="1:15" x14ac:dyDescent="0.35">
      <c r="A150" t="s">
        <v>448</v>
      </c>
      <c r="B150">
        <v>2012</v>
      </c>
      <c r="C150" s="10">
        <v>40922</v>
      </c>
      <c r="D150" t="s">
        <v>140</v>
      </c>
      <c r="E150" t="s">
        <v>119</v>
      </c>
      <c r="F150">
        <v>1</v>
      </c>
      <c r="G150">
        <v>2</v>
      </c>
      <c r="H150" t="s">
        <v>428</v>
      </c>
      <c r="I150" t="s">
        <v>198</v>
      </c>
      <c r="J150">
        <v>10002558558</v>
      </c>
      <c r="K150" s="19">
        <v>29</v>
      </c>
      <c r="L150">
        <v>29.826999999999899</v>
      </c>
      <c r="M150">
        <v>30.725999999999999</v>
      </c>
      <c r="N150">
        <v>35.564</v>
      </c>
      <c r="O150">
        <v>2.419</v>
      </c>
    </row>
    <row r="151" spans="1:15" x14ac:dyDescent="0.35">
      <c r="A151" t="s">
        <v>448</v>
      </c>
      <c r="B151">
        <v>2012</v>
      </c>
      <c r="C151" s="10">
        <v>40922</v>
      </c>
      <c r="D151" t="s">
        <v>140</v>
      </c>
      <c r="E151" t="s">
        <v>119</v>
      </c>
      <c r="F151">
        <v>1</v>
      </c>
      <c r="G151">
        <v>3</v>
      </c>
      <c r="H151" t="s">
        <v>390</v>
      </c>
      <c r="I151" t="s">
        <v>269</v>
      </c>
      <c r="J151">
        <v>10003030424</v>
      </c>
      <c r="K151" s="19">
        <v>26.5</v>
      </c>
      <c r="L151">
        <v>24.405999999999999</v>
      </c>
      <c r="M151">
        <v>26.66</v>
      </c>
      <c r="N151">
        <v>34.368000000000002</v>
      </c>
      <c r="O151">
        <v>3.8540000000000001</v>
      </c>
    </row>
    <row r="152" spans="1:15" x14ac:dyDescent="0.35">
      <c r="A152" t="s">
        <v>448</v>
      </c>
      <c r="B152">
        <v>2012</v>
      </c>
      <c r="C152" s="10">
        <v>40922</v>
      </c>
      <c r="D152" t="s">
        <v>140</v>
      </c>
      <c r="E152" t="s">
        <v>119</v>
      </c>
      <c r="F152">
        <v>1</v>
      </c>
      <c r="G152">
        <v>4</v>
      </c>
      <c r="H152" t="s">
        <v>287</v>
      </c>
      <c r="I152" t="s">
        <v>31</v>
      </c>
      <c r="J152">
        <v>10003349716</v>
      </c>
      <c r="K152" s="19">
        <v>26.7</v>
      </c>
      <c r="L152">
        <v>22.7729999999999</v>
      </c>
      <c r="M152">
        <v>24.103999999999999</v>
      </c>
      <c r="N152">
        <v>31.815999999999999</v>
      </c>
      <c r="O152">
        <v>3.8559999999999999</v>
      </c>
    </row>
    <row r="153" spans="1:15" x14ac:dyDescent="0.35">
      <c r="A153" t="s">
        <v>448</v>
      </c>
      <c r="B153">
        <v>2012</v>
      </c>
      <c r="C153" s="10">
        <v>40922</v>
      </c>
      <c r="D153" t="s">
        <v>140</v>
      </c>
      <c r="E153" t="s">
        <v>119</v>
      </c>
      <c r="F153">
        <v>1</v>
      </c>
      <c r="G153">
        <v>5</v>
      </c>
      <c r="H153" t="s">
        <v>374</v>
      </c>
      <c r="I153" t="s">
        <v>375</v>
      </c>
      <c r="J153">
        <v>10004613039</v>
      </c>
      <c r="K153" s="19">
        <v>23.1</v>
      </c>
      <c r="L153">
        <v>25.981999999999999</v>
      </c>
      <c r="M153">
        <v>25.347000000000001</v>
      </c>
      <c r="N153">
        <v>30.035</v>
      </c>
      <c r="O153">
        <v>2.3439999999999999</v>
      </c>
    </row>
    <row r="154" spans="1:15" x14ac:dyDescent="0.35">
      <c r="A154" t="s">
        <v>448</v>
      </c>
      <c r="B154">
        <v>2012</v>
      </c>
      <c r="C154" s="10">
        <v>40922</v>
      </c>
      <c r="D154" t="s">
        <v>140</v>
      </c>
      <c r="E154" t="s">
        <v>119</v>
      </c>
      <c r="F154">
        <v>1</v>
      </c>
      <c r="G154">
        <v>6</v>
      </c>
      <c r="H154" t="s">
        <v>220</v>
      </c>
      <c r="I154" t="s">
        <v>35</v>
      </c>
      <c r="J154">
        <v>10005782695</v>
      </c>
      <c r="K154" s="19">
        <v>22.5</v>
      </c>
      <c r="L154">
        <v>18.501000000000001</v>
      </c>
      <c r="M154">
        <v>17.25</v>
      </c>
      <c r="N154">
        <v>24.186</v>
      </c>
      <c r="O154">
        <v>3.468</v>
      </c>
    </row>
    <row r="155" spans="1:15" x14ac:dyDescent="0.35">
      <c r="A155" t="s">
        <v>448</v>
      </c>
      <c r="B155">
        <v>2012</v>
      </c>
      <c r="C155" s="10">
        <v>40922</v>
      </c>
      <c r="D155" t="s">
        <v>140</v>
      </c>
      <c r="E155" t="s">
        <v>119</v>
      </c>
      <c r="F155">
        <v>2</v>
      </c>
      <c r="G155">
        <v>1</v>
      </c>
      <c r="H155" t="s">
        <v>294</v>
      </c>
      <c r="I155" t="s">
        <v>27</v>
      </c>
      <c r="J155">
        <v>10003011125</v>
      </c>
      <c r="K155" s="19">
        <v>27.2</v>
      </c>
      <c r="L155">
        <v>19.881999999999898</v>
      </c>
      <c r="M155">
        <v>29.266999999999999</v>
      </c>
      <c r="N155">
        <v>38.487000000000002</v>
      </c>
      <c r="O155">
        <v>4.6100000000000003</v>
      </c>
    </row>
    <row r="156" spans="1:15" x14ac:dyDescent="0.35">
      <c r="A156" t="s">
        <v>448</v>
      </c>
      <c r="B156">
        <v>2012</v>
      </c>
      <c r="C156" s="10">
        <v>40922</v>
      </c>
      <c r="D156" t="s">
        <v>140</v>
      </c>
      <c r="E156" t="s">
        <v>119</v>
      </c>
      <c r="F156">
        <v>2</v>
      </c>
      <c r="G156">
        <v>2</v>
      </c>
      <c r="H156" t="s">
        <v>174</v>
      </c>
      <c r="I156" t="s">
        <v>37</v>
      </c>
      <c r="J156">
        <v>10006552534</v>
      </c>
      <c r="K156" s="19">
        <v>21.7</v>
      </c>
      <c r="L156">
        <v>22.475999999999999</v>
      </c>
      <c r="M156">
        <v>26.672999999999998</v>
      </c>
      <c r="N156">
        <v>33.405000000000001</v>
      </c>
      <c r="O156">
        <v>3.3660000000000001</v>
      </c>
    </row>
    <row r="157" spans="1:15" x14ac:dyDescent="0.35">
      <c r="A157" t="s">
        <v>448</v>
      </c>
      <c r="B157">
        <v>2012</v>
      </c>
      <c r="C157" s="10">
        <v>40922</v>
      </c>
      <c r="D157" t="s">
        <v>140</v>
      </c>
      <c r="E157" t="s">
        <v>119</v>
      </c>
      <c r="F157">
        <v>2</v>
      </c>
      <c r="G157">
        <v>3</v>
      </c>
      <c r="H157" t="s">
        <v>314</v>
      </c>
      <c r="I157" t="s">
        <v>44</v>
      </c>
      <c r="J157">
        <v>10006904360</v>
      </c>
      <c r="K157" s="19">
        <v>20.5</v>
      </c>
      <c r="L157">
        <v>20.751999999999999</v>
      </c>
      <c r="M157">
        <v>24.704999999999998</v>
      </c>
      <c r="N157">
        <v>32.755000000000003</v>
      </c>
      <c r="O157">
        <v>4.0250000000000004</v>
      </c>
    </row>
    <row r="158" spans="1:15" x14ac:dyDescent="0.35">
      <c r="A158" t="s">
        <v>448</v>
      </c>
      <c r="B158">
        <v>2012</v>
      </c>
      <c r="C158" s="10">
        <v>40922</v>
      </c>
      <c r="D158" t="s">
        <v>140</v>
      </c>
      <c r="E158" t="s">
        <v>119</v>
      </c>
      <c r="F158">
        <v>2</v>
      </c>
      <c r="G158">
        <v>4</v>
      </c>
      <c r="H158" t="s">
        <v>200</v>
      </c>
      <c r="I158" t="s">
        <v>23</v>
      </c>
      <c r="J158">
        <v>10006900421</v>
      </c>
      <c r="K158" s="19">
        <v>19.100000000000001</v>
      </c>
      <c r="L158">
        <v>21.646000000000001</v>
      </c>
      <c r="M158">
        <v>23.082999999999998</v>
      </c>
      <c r="N158">
        <v>29.753</v>
      </c>
      <c r="O158">
        <v>3.335</v>
      </c>
    </row>
    <row r="159" spans="1:15" x14ac:dyDescent="0.35">
      <c r="A159" t="s">
        <v>448</v>
      </c>
      <c r="B159">
        <v>2012</v>
      </c>
      <c r="C159" s="10">
        <v>40922</v>
      </c>
      <c r="D159" t="s">
        <v>140</v>
      </c>
      <c r="E159" t="s">
        <v>119</v>
      </c>
      <c r="F159">
        <v>2</v>
      </c>
      <c r="G159">
        <v>5</v>
      </c>
      <c r="H159" t="s">
        <v>289</v>
      </c>
      <c r="I159" t="s">
        <v>207</v>
      </c>
      <c r="J159">
        <v>10002418415</v>
      </c>
      <c r="K159" s="19">
        <v>29.4</v>
      </c>
      <c r="L159">
        <v>22.012</v>
      </c>
      <c r="M159">
        <v>21.741</v>
      </c>
      <c r="N159">
        <v>27.901</v>
      </c>
      <c r="O159">
        <v>3.08</v>
      </c>
    </row>
    <row r="160" spans="1:15" x14ac:dyDescent="0.35">
      <c r="A160" t="s">
        <v>448</v>
      </c>
      <c r="B160">
        <v>2012</v>
      </c>
      <c r="C160" s="10">
        <v>40922</v>
      </c>
      <c r="D160" t="s">
        <v>140</v>
      </c>
      <c r="E160" t="s">
        <v>119</v>
      </c>
      <c r="F160">
        <v>2</v>
      </c>
      <c r="G160">
        <v>6</v>
      </c>
      <c r="H160" t="s">
        <v>399</v>
      </c>
      <c r="I160" t="s">
        <v>459</v>
      </c>
      <c r="J160">
        <v>10004792184</v>
      </c>
      <c r="K160" s="19">
        <v>26.1</v>
      </c>
      <c r="L160">
        <v>20.212</v>
      </c>
      <c r="M160">
        <v>17.838000000000001</v>
      </c>
      <c r="N160">
        <v>25.02</v>
      </c>
      <c r="O160">
        <v>3.5910000000000002</v>
      </c>
    </row>
    <row r="161" spans="1:15" x14ac:dyDescent="0.35">
      <c r="A161" t="s">
        <v>448</v>
      </c>
      <c r="B161">
        <v>2012</v>
      </c>
      <c r="C161" s="10">
        <v>40922</v>
      </c>
      <c r="D161" t="s">
        <v>140</v>
      </c>
      <c r="E161" t="s">
        <v>121</v>
      </c>
      <c r="F161">
        <v>1</v>
      </c>
      <c r="G161">
        <v>1</v>
      </c>
      <c r="H161" t="s">
        <v>294</v>
      </c>
      <c r="I161" t="s">
        <v>27</v>
      </c>
      <c r="J161">
        <v>10003011125</v>
      </c>
      <c r="K161" s="19">
        <v>27.2</v>
      </c>
      <c r="L161">
        <v>29.266999999999999</v>
      </c>
      <c r="M161">
        <v>34.204000000000001</v>
      </c>
      <c r="N161">
        <v>41.83</v>
      </c>
      <c r="O161">
        <v>3.8130000000000002</v>
      </c>
    </row>
    <row r="162" spans="1:15" x14ac:dyDescent="0.35">
      <c r="A162" t="s">
        <v>448</v>
      </c>
      <c r="B162">
        <v>2012</v>
      </c>
      <c r="C162" s="10">
        <v>40922</v>
      </c>
      <c r="D162" t="s">
        <v>140</v>
      </c>
      <c r="E162" t="s">
        <v>121</v>
      </c>
      <c r="F162">
        <v>1</v>
      </c>
      <c r="G162">
        <v>2</v>
      </c>
      <c r="H162" t="s">
        <v>428</v>
      </c>
      <c r="I162" t="s">
        <v>198</v>
      </c>
      <c r="J162">
        <v>10002558558</v>
      </c>
      <c r="K162" s="19">
        <v>29</v>
      </c>
      <c r="L162">
        <v>30.725999999999999</v>
      </c>
      <c r="M162">
        <v>32.054000000000002</v>
      </c>
      <c r="N162">
        <v>36.49</v>
      </c>
      <c r="O162">
        <v>2.218</v>
      </c>
    </row>
    <row r="163" spans="1:15" x14ac:dyDescent="0.35">
      <c r="A163" t="s">
        <v>448</v>
      </c>
      <c r="B163">
        <v>2012</v>
      </c>
      <c r="C163" s="10">
        <v>40922</v>
      </c>
      <c r="D163" t="s">
        <v>140</v>
      </c>
      <c r="E163" t="s">
        <v>121</v>
      </c>
      <c r="F163">
        <v>1</v>
      </c>
      <c r="G163">
        <v>3</v>
      </c>
      <c r="H163" t="s">
        <v>390</v>
      </c>
      <c r="I163" t="s">
        <v>269</v>
      </c>
      <c r="J163">
        <v>10003030424</v>
      </c>
      <c r="K163" s="19">
        <v>26.5</v>
      </c>
      <c r="L163">
        <v>26.66</v>
      </c>
      <c r="M163">
        <v>28.879000000000001</v>
      </c>
      <c r="N163">
        <v>35.073</v>
      </c>
      <c r="O163">
        <v>3.097</v>
      </c>
    </row>
    <row r="164" spans="1:15" x14ac:dyDescent="0.35">
      <c r="A164" t="s">
        <v>448</v>
      </c>
      <c r="B164">
        <v>2012</v>
      </c>
      <c r="C164" s="10">
        <v>40922</v>
      </c>
      <c r="D164" t="s">
        <v>140</v>
      </c>
      <c r="E164" t="s">
        <v>121</v>
      </c>
      <c r="F164">
        <v>1</v>
      </c>
      <c r="G164">
        <v>4</v>
      </c>
      <c r="H164" t="s">
        <v>174</v>
      </c>
      <c r="I164" t="s">
        <v>37</v>
      </c>
      <c r="J164">
        <v>10006552534</v>
      </c>
      <c r="K164" s="19">
        <v>21.7</v>
      </c>
      <c r="L164">
        <v>26.672999999999998</v>
      </c>
      <c r="M164">
        <v>27.529999999999902</v>
      </c>
      <c r="N164">
        <v>33.183999999999997</v>
      </c>
      <c r="O164">
        <v>2.827</v>
      </c>
    </row>
    <row r="165" spans="1:15" x14ac:dyDescent="0.35">
      <c r="A165" t="s">
        <v>448</v>
      </c>
      <c r="B165">
        <v>2012</v>
      </c>
      <c r="C165" s="10">
        <v>40922</v>
      </c>
      <c r="D165" t="s">
        <v>140</v>
      </c>
      <c r="E165" t="s">
        <v>121</v>
      </c>
      <c r="F165">
        <v>1</v>
      </c>
      <c r="G165">
        <v>5</v>
      </c>
      <c r="H165" t="s">
        <v>427</v>
      </c>
      <c r="I165" t="s">
        <v>423</v>
      </c>
      <c r="J165">
        <v>10006737945</v>
      </c>
      <c r="K165" s="19">
        <v>23.4</v>
      </c>
      <c r="L165">
        <v>27.527999999999999</v>
      </c>
      <c r="M165">
        <v>27.212</v>
      </c>
      <c r="N165">
        <v>31.81</v>
      </c>
      <c r="O165">
        <v>2.2989999999999999</v>
      </c>
    </row>
    <row r="166" spans="1:15" x14ac:dyDescent="0.35">
      <c r="A166" t="s">
        <v>448</v>
      </c>
      <c r="B166">
        <v>2012</v>
      </c>
      <c r="C166" s="10">
        <v>40922</v>
      </c>
      <c r="D166" t="s">
        <v>140</v>
      </c>
      <c r="E166" t="s">
        <v>121</v>
      </c>
      <c r="F166">
        <v>1</v>
      </c>
      <c r="G166">
        <v>6</v>
      </c>
      <c r="H166" t="s">
        <v>314</v>
      </c>
      <c r="I166" t="s">
        <v>44</v>
      </c>
      <c r="J166">
        <v>10006904360</v>
      </c>
      <c r="K166" s="19">
        <v>20.5</v>
      </c>
      <c r="L166">
        <v>24.704999999999998</v>
      </c>
      <c r="M166">
        <v>22.423999999999999</v>
      </c>
      <c r="N166">
        <v>29.181999999999999</v>
      </c>
      <c r="O166">
        <v>3.379</v>
      </c>
    </row>
    <row r="167" spans="1:15" x14ac:dyDescent="0.35">
      <c r="A167" t="s">
        <v>448</v>
      </c>
      <c r="B167">
        <v>2012</v>
      </c>
      <c r="C167" s="10">
        <v>40922</v>
      </c>
      <c r="D167" t="s">
        <v>140</v>
      </c>
      <c r="E167" t="s">
        <v>121</v>
      </c>
      <c r="F167">
        <v>2</v>
      </c>
      <c r="G167">
        <v>1</v>
      </c>
      <c r="H167" t="s">
        <v>289</v>
      </c>
      <c r="I167" t="s">
        <v>207</v>
      </c>
      <c r="J167">
        <v>10002418415</v>
      </c>
      <c r="K167" s="19">
        <v>29.4</v>
      </c>
      <c r="L167">
        <v>21.741</v>
      </c>
      <c r="M167">
        <v>25.428999999999998</v>
      </c>
      <c r="N167">
        <v>30.887</v>
      </c>
      <c r="O167">
        <v>2.7290000000000001</v>
      </c>
    </row>
    <row r="168" spans="1:15" x14ac:dyDescent="0.35">
      <c r="A168" t="s">
        <v>448</v>
      </c>
      <c r="B168">
        <v>2012</v>
      </c>
      <c r="C168" s="10">
        <v>40922</v>
      </c>
      <c r="D168" t="s">
        <v>140</v>
      </c>
      <c r="E168" t="s">
        <v>121</v>
      </c>
      <c r="F168">
        <v>2</v>
      </c>
      <c r="G168">
        <v>2</v>
      </c>
      <c r="H168" t="s">
        <v>287</v>
      </c>
      <c r="I168" t="s">
        <v>31</v>
      </c>
      <c r="J168">
        <v>10003349716</v>
      </c>
      <c r="K168" s="19">
        <v>26.7</v>
      </c>
      <c r="L168">
        <v>24.103999999999999</v>
      </c>
      <c r="M168">
        <v>26.085999999999999</v>
      </c>
      <c r="N168">
        <v>32.32</v>
      </c>
      <c r="O168">
        <v>3.117</v>
      </c>
    </row>
    <row r="169" spans="1:15" x14ac:dyDescent="0.35">
      <c r="A169" t="s">
        <v>448</v>
      </c>
      <c r="B169">
        <v>2012</v>
      </c>
      <c r="C169" s="10">
        <v>40922</v>
      </c>
      <c r="D169" t="s">
        <v>140</v>
      </c>
      <c r="E169" t="s">
        <v>121</v>
      </c>
      <c r="F169">
        <v>2</v>
      </c>
      <c r="G169">
        <v>3</v>
      </c>
      <c r="H169" t="s">
        <v>200</v>
      </c>
      <c r="I169" t="s">
        <v>23</v>
      </c>
      <c r="J169">
        <v>10006900421</v>
      </c>
      <c r="K169" s="19">
        <v>19.100000000000001</v>
      </c>
      <c r="L169">
        <v>23.082999999999998</v>
      </c>
      <c r="M169">
        <v>24.155000000000001</v>
      </c>
      <c r="N169">
        <v>29.759</v>
      </c>
      <c r="O169">
        <v>2.802</v>
      </c>
    </row>
    <row r="170" spans="1:15" x14ac:dyDescent="0.35">
      <c r="A170" t="s">
        <v>448</v>
      </c>
      <c r="B170">
        <v>2012</v>
      </c>
      <c r="C170" s="10">
        <v>40922</v>
      </c>
      <c r="D170" t="s">
        <v>140</v>
      </c>
      <c r="E170" t="s">
        <v>121</v>
      </c>
      <c r="F170">
        <v>2</v>
      </c>
      <c r="G170">
        <v>4</v>
      </c>
      <c r="H170" t="s">
        <v>220</v>
      </c>
      <c r="I170" t="s">
        <v>35</v>
      </c>
      <c r="J170">
        <v>10005782695</v>
      </c>
      <c r="K170" s="19">
        <v>22.5</v>
      </c>
      <c r="L170">
        <v>17.25</v>
      </c>
      <c r="M170">
        <v>19.457999999999998</v>
      </c>
      <c r="N170">
        <v>25.202000000000002</v>
      </c>
      <c r="O170">
        <v>2.8719999999999999</v>
      </c>
    </row>
    <row r="171" spans="1:15" x14ac:dyDescent="0.35">
      <c r="A171" t="s">
        <v>448</v>
      </c>
      <c r="B171">
        <v>2012</v>
      </c>
      <c r="C171" s="10">
        <v>40922</v>
      </c>
      <c r="D171" t="s">
        <v>140</v>
      </c>
      <c r="E171" t="s">
        <v>121</v>
      </c>
      <c r="F171">
        <v>2</v>
      </c>
      <c r="G171">
        <v>5</v>
      </c>
      <c r="H171" t="s">
        <v>399</v>
      </c>
      <c r="I171" t="s">
        <v>459</v>
      </c>
      <c r="J171">
        <v>10004792184</v>
      </c>
      <c r="K171" s="19">
        <v>26.1</v>
      </c>
      <c r="L171">
        <v>17.838000000000001</v>
      </c>
      <c r="M171">
        <v>18.643000000000001</v>
      </c>
      <c r="N171">
        <v>24.548999999999999</v>
      </c>
      <c r="O171">
        <v>2.9529999999999998</v>
      </c>
    </row>
    <row r="172" spans="1:15" x14ac:dyDescent="0.35">
      <c r="A172" t="s">
        <v>448</v>
      </c>
      <c r="B172">
        <v>2012</v>
      </c>
      <c r="C172" s="10">
        <v>40922</v>
      </c>
      <c r="D172" t="s">
        <v>140</v>
      </c>
      <c r="E172" t="s">
        <v>121</v>
      </c>
      <c r="F172">
        <v>2</v>
      </c>
      <c r="G172">
        <v>6</v>
      </c>
      <c r="H172" t="s">
        <v>374</v>
      </c>
      <c r="I172" t="s">
        <v>375</v>
      </c>
      <c r="J172">
        <v>10004613039</v>
      </c>
      <c r="K172" s="19">
        <v>23.1</v>
      </c>
      <c r="L172">
        <v>25.347000000000001</v>
      </c>
      <c r="M172">
        <v>23.521999999999998</v>
      </c>
      <c r="N172">
        <v>27.852</v>
      </c>
      <c r="O172">
        <v>2.165</v>
      </c>
    </row>
    <row r="173" spans="1:15" x14ac:dyDescent="0.35">
      <c r="A173" t="s">
        <v>288</v>
      </c>
      <c r="B173">
        <v>2012</v>
      </c>
      <c r="C173" s="10">
        <v>40957</v>
      </c>
      <c r="D173" t="s">
        <v>140</v>
      </c>
      <c r="E173" t="s">
        <v>91</v>
      </c>
      <c r="F173">
        <v>1</v>
      </c>
      <c r="G173">
        <v>1</v>
      </c>
      <c r="H173" t="s">
        <v>340</v>
      </c>
      <c r="I173" t="s">
        <v>142</v>
      </c>
      <c r="J173">
        <v>10004633247</v>
      </c>
      <c r="K173" s="19">
        <v>23.9</v>
      </c>
      <c r="L173">
        <v>32.145000000000003</v>
      </c>
      <c r="M173">
        <v>32.939</v>
      </c>
      <c r="N173">
        <v>39.627000000000002</v>
      </c>
      <c r="O173">
        <v>3.3439999999999999</v>
      </c>
    </row>
    <row r="174" spans="1:15" x14ac:dyDescent="0.35">
      <c r="A174" t="s">
        <v>288</v>
      </c>
      <c r="B174">
        <v>2012</v>
      </c>
      <c r="C174" s="10">
        <v>40957</v>
      </c>
      <c r="D174" t="s">
        <v>140</v>
      </c>
      <c r="E174" t="s">
        <v>91</v>
      </c>
      <c r="F174">
        <v>1</v>
      </c>
      <c r="G174">
        <v>2</v>
      </c>
      <c r="H174" t="s">
        <v>352</v>
      </c>
      <c r="I174" t="s">
        <v>438</v>
      </c>
      <c r="J174">
        <v>10003292122</v>
      </c>
      <c r="K174" s="19">
        <v>25.7</v>
      </c>
      <c r="L174">
        <v>9</v>
      </c>
      <c r="M174">
        <v>17.914999999999999</v>
      </c>
      <c r="N174">
        <v>29.021000000000001</v>
      </c>
      <c r="O174">
        <v>5.5529999999999999</v>
      </c>
    </row>
    <row r="175" spans="1:15" x14ac:dyDescent="0.35">
      <c r="A175" t="s">
        <v>288</v>
      </c>
      <c r="B175">
        <v>2012</v>
      </c>
      <c r="C175" s="10">
        <v>40957</v>
      </c>
      <c r="D175" t="s">
        <v>140</v>
      </c>
      <c r="E175" t="s">
        <v>91</v>
      </c>
      <c r="F175">
        <v>1</v>
      </c>
      <c r="G175">
        <v>3</v>
      </c>
      <c r="H175" t="s">
        <v>234</v>
      </c>
      <c r="I175" t="s">
        <v>25</v>
      </c>
      <c r="J175">
        <v>10006073493</v>
      </c>
      <c r="K175" s="19">
        <v>22.2</v>
      </c>
      <c r="L175">
        <v>15.39</v>
      </c>
      <c r="M175">
        <v>16.331</v>
      </c>
      <c r="N175">
        <v>21.811</v>
      </c>
      <c r="O175">
        <v>2.74</v>
      </c>
    </row>
    <row r="176" spans="1:15" x14ac:dyDescent="0.35">
      <c r="A176" t="s">
        <v>288</v>
      </c>
      <c r="B176">
        <v>2012</v>
      </c>
      <c r="C176" s="10">
        <v>40957</v>
      </c>
      <c r="D176" t="s">
        <v>140</v>
      </c>
      <c r="E176" t="s">
        <v>91</v>
      </c>
      <c r="F176">
        <v>1</v>
      </c>
      <c r="G176">
        <v>4</v>
      </c>
      <c r="H176" t="s">
        <v>367</v>
      </c>
      <c r="I176" t="s">
        <v>37</v>
      </c>
      <c r="J176">
        <v>10006553039</v>
      </c>
      <c r="K176" s="19">
        <v>20.3</v>
      </c>
      <c r="L176">
        <v>9</v>
      </c>
      <c r="M176">
        <v>8.4749999999999996</v>
      </c>
      <c r="N176">
        <v>18.882999999999999</v>
      </c>
      <c r="O176">
        <v>5.2039999999999997</v>
      </c>
    </row>
    <row r="177" spans="1:15" x14ac:dyDescent="0.35">
      <c r="A177" t="s">
        <v>288</v>
      </c>
      <c r="B177">
        <v>2012</v>
      </c>
      <c r="C177" s="10">
        <v>40957</v>
      </c>
      <c r="D177" t="s">
        <v>140</v>
      </c>
      <c r="E177" t="s">
        <v>91</v>
      </c>
      <c r="F177">
        <v>1</v>
      </c>
      <c r="G177">
        <v>5</v>
      </c>
      <c r="H177" t="s">
        <v>439</v>
      </c>
      <c r="I177" t="s">
        <v>440</v>
      </c>
      <c r="J177">
        <v>10006107748</v>
      </c>
      <c r="K177" s="19">
        <v>32.299999999999997</v>
      </c>
      <c r="L177">
        <v>3.9569999999999999</v>
      </c>
      <c r="M177">
        <v>3.452</v>
      </c>
      <c r="N177">
        <v>10.394</v>
      </c>
      <c r="O177">
        <v>3.4710000000000001</v>
      </c>
    </row>
    <row r="178" spans="1:15" x14ac:dyDescent="0.35">
      <c r="A178" t="s">
        <v>288</v>
      </c>
      <c r="B178">
        <v>2012</v>
      </c>
      <c r="C178" s="10">
        <v>40957</v>
      </c>
      <c r="D178" t="s">
        <v>140</v>
      </c>
      <c r="E178" t="s">
        <v>91</v>
      </c>
      <c r="F178">
        <v>2</v>
      </c>
      <c r="G178">
        <v>1</v>
      </c>
      <c r="H178" t="s">
        <v>336</v>
      </c>
      <c r="I178" t="s">
        <v>337</v>
      </c>
      <c r="J178">
        <v>10005506954</v>
      </c>
      <c r="K178" s="19">
        <v>23.2</v>
      </c>
      <c r="L178">
        <v>9</v>
      </c>
      <c r="M178">
        <v>25.759999999999899</v>
      </c>
      <c r="N178">
        <v>36.851999999999997</v>
      </c>
      <c r="O178">
        <v>5.5460000000000003</v>
      </c>
    </row>
    <row r="179" spans="1:15" x14ac:dyDescent="0.35">
      <c r="A179" t="s">
        <v>288</v>
      </c>
      <c r="B179">
        <v>2012</v>
      </c>
      <c r="C179" s="10">
        <v>40957</v>
      </c>
      <c r="D179" t="s">
        <v>140</v>
      </c>
      <c r="E179" t="s">
        <v>91</v>
      </c>
      <c r="F179">
        <v>2</v>
      </c>
      <c r="G179">
        <v>2</v>
      </c>
      <c r="H179" t="s">
        <v>428</v>
      </c>
      <c r="I179" t="s">
        <v>198</v>
      </c>
      <c r="J179">
        <v>10002558558</v>
      </c>
      <c r="K179" s="19">
        <v>29.1</v>
      </c>
      <c r="L179">
        <v>32.054000000000002</v>
      </c>
      <c r="M179">
        <v>31.728000000000002</v>
      </c>
      <c r="N179">
        <v>35.988</v>
      </c>
      <c r="O179">
        <v>2.13</v>
      </c>
    </row>
    <row r="180" spans="1:15" x14ac:dyDescent="0.35">
      <c r="A180" t="s">
        <v>288</v>
      </c>
      <c r="B180">
        <v>2012</v>
      </c>
      <c r="C180" s="10">
        <v>40957</v>
      </c>
      <c r="D180" t="s">
        <v>140</v>
      </c>
      <c r="E180" t="s">
        <v>91</v>
      </c>
      <c r="F180">
        <v>2</v>
      </c>
      <c r="G180">
        <v>3</v>
      </c>
      <c r="H180" t="s">
        <v>193</v>
      </c>
      <c r="I180" t="s">
        <v>31</v>
      </c>
      <c r="J180">
        <v>10005727327</v>
      </c>
      <c r="K180" s="19">
        <v>26.1</v>
      </c>
      <c r="L180">
        <v>18.012</v>
      </c>
      <c r="M180">
        <v>19.417999999999999</v>
      </c>
      <c r="N180">
        <v>25.038</v>
      </c>
      <c r="O180">
        <v>2.81</v>
      </c>
    </row>
    <row r="181" spans="1:15" x14ac:dyDescent="0.35">
      <c r="A181" t="s">
        <v>288</v>
      </c>
      <c r="B181">
        <v>2012</v>
      </c>
      <c r="C181" s="10">
        <v>40957</v>
      </c>
      <c r="D181" t="s">
        <v>140</v>
      </c>
      <c r="E181" t="s">
        <v>91</v>
      </c>
      <c r="F181">
        <v>2</v>
      </c>
      <c r="G181">
        <v>4</v>
      </c>
      <c r="H181" t="s">
        <v>441</v>
      </c>
      <c r="I181" t="s">
        <v>37</v>
      </c>
      <c r="J181">
        <v>10004737119</v>
      </c>
      <c r="K181" s="19">
        <v>28.2</v>
      </c>
      <c r="L181">
        <v>9</v>
      </c>
      <c r="M181">
        <v>11.47</v>
      </c>
      <c r="N181">
        <v>22.03</v>
      </c>
      <c r="O181">
        <v>5.28</v>
      </c>
    </row>
    <row r="182" spans="1:15" x14ac:dyDescent="0.35">
      <c r="A182" t="s">
        <v>288</v>
      </c>
      <c r="B182">
        <v>2012</v>
      </c>
      <c r="C182" s="10">
        <v>40957</v>
      </c>
      <c r="D182" t="s">
        <v>140</v>
      </c>
      <c r="E182" t="s">
        <v>91</v>
      </c>
      <c r="F182">
        <v>2</v>
      </c>
      <c r="G182">
        <v>5</v>
      </c>
      <c r="H182" t="s">
        <v>442</v>
      </c>
      <c r="I182" t="s">
        <v>443</v>
      </c>
      <c r="J182">
        <v>10007257095</v>
      </c>
      <c r="K182" s="19"/>
      <c r="L182">
        <v>9</v>
      </c>
      <c r="M182">
        <v>4.3099999999999898</v>
      </c>
      <c r="N182">
        <v>16.457999999999998</v>
      </c>
      <c r="O182">
        <v>6.0739999999999998</v>
      </c>
    </row>
    <row r="183" spans="1:15" x14ac:dyDescent="0.35">
      <c r="A183" t="s">
        <v>288</v>
      </c>
      <c r="B183">
        <v>2012</v>
      </c>
      <c r="C183" s="10">
        <v>40957</v>
      </c>
      <c r="D183" t="s">
        <v>140</v>
      </c>
      <c r="E183" t="s">
        <v>91</v>
      </c>
      <c r="F183">
        <v>3</v>
      </c>
      <c r="G183">
        <v>1</v>
      </c>
      <c r="H183" t="s">
        <v>287</v>
      </c>
      <c r="I183" t="s">
        <v>31</v>
      </c>
      <c r="J183">
        <v>10003349716</v>
      </c>
      <c r="K183" s="19">
        <v>26.8</v>
      </c>
      <c r="L183">
        <v>26.085999999999999</v>
      </c>
      <c r="M183">
        <v>27.867999999999999</v>
      </c>
      <c r="N183">
        <v>33.573999999999998</v>
      </c>
      <c r="O183">
        <v>2.8530000000000002</v>
      </c>
    </row>
    <row r="184" spans="1:15" x14ac:dyDescent="0.35">
      <c r="A184" t="s">
        <v>288</v>
      </c>
      <c r="B184">
        <v>2012</v>
      </c>
      <c r="C184" s="10">
        <v>40957</v>
      </c>
      <c r="D184" t="s">
        <v>140</v>
      </c>
      <c r="E184" t="s">
        <v>91</v>
      </c>
      <c r="F184">
        <v>3</v>
      </c>
      <c r="G184">
        <v>2</v>
      </c>
      <c r="H184" t="s">
        <v>444</v>
      </c>
      <c r="I184" t="s">
        <v>381</v>
      </c>
      <c r="J184">
        <v>10005510085</v>
      </c>
      <c r="K184" s="19">
        <v>23.9</v>
      </c>
      <c r="L184">
        <v>17.350000000000001</v>
      </c>
      <c r="M184">
        <v>21.065999999999999</v>
      </c>
      <c r="N184">
        <v>27.295999999999999</v>
      </c>
      <c r="O184">
        <v>3.1150000000000002</v>
      </c>
    </row>
    <row r="185" spans="1:15" x14ac:dyDescent="0.35">
      <c r="A185" t="s">
        <v>288</v>
      </c>
      <c r="B185">
        <v>2012</v>
      </c>
      <c r="C185" s="10">
        <v>40957</v>
      </c>
      <c r="D185" t="s">
        <v>140</v>
      </c>
      <c r="E185" t="s">
        <v>91</v>
      </c>
      <c r="F185">
        <v>3</v>
      </c>
      <c r="G185">
        <v>3</v>
      </c>
      <c r="H185" t="s">
        <v>312</v>
      </c>
      <c r="I185" t="s">
        <v>104</v>
      </c>
      <c r="J185">
        <v>10006898401</v>
      </c>
      <c r="K185" s="19">
        <v>20.7</v>
      </c>
      <c r="L185">
        <v>14.656999999999901</v>
      </c>
      <c r="M185">
        <v>17.613</v>
      </c>
      <c r="N185">
        <v>22.963000000000001</v>
      </c>
      <c r="O185">
        <v>2.6749999999999998</v>
      </c>
    </row>
    <row r="186" spans="1:15" x14ac:dyDescent="0.35">
      <c r="A186" t="s">
        <v>288</v>
      </c>
      <c r="B186">
        <v>2012</v>
      </c>
      <c r="C186" s="10">
        <v>40957</v>
      </c>
      <c r="D186" t="s">
        <v>140</v>
      </c>
      <c r="E186" t="s">
        <v>91</v>
      </c>
      <c r="F186">
        <v>3</v>
      </c>
      <c r="G186">
        <v>4</v>
      </c>
      <c r="H186" t="s">
        <v>431</v>
      </c>
      <c r="I186" t="s">
        <v>348</v>
      </c>
      <c r="J186">
        <v>10004723476</v>
      </c>
      <c r="K186" s="19">
        <v>23.5</v>
      </c>
      <c r="L186">
        <v>17.323</v>
      </c>
      <c r="M186">
        <v>18.443999999999999</v>
      </c>
      <c r="N186">
        <v>24.745999999999999</v>
      </c>
      <c r="O186">
        <v>3.1509999999999998</v>
      </c>
    </row>
    <row r="187" spans="1:15" x14ac:dyDescent="0.35">
      <c r="A187" t="s">
        <v>288</v>
      </c>
      <c r="B187">
        <v>2012</v>
      </c>
      <c r="C187" s="10">
        <v>40957</v>
      </c>
      <c r="D187" t="s">
        <v>140</v>
      </c>
      <c r="E187" t="s">
        <v>91</v>
      </c>
      <c r="F187">
        <v>3</v>
      </c>
      <c r="G187">
        <v>5</v>
      </c>
      <c r="H187" t="s">
        <v>445</v>
      </c>
      <c r="I187" t="s">
        <v>164</v>
      </c>
      <c r="J187">
        <v>10002260484</v>
      </c>
      <c r="K187" s="19">
        <v>30.5</v>
      </c>
      <c r="L187">
        <v>17.073</v>
      </c>
      <c r="M187">
        <v>17.126000000000001</v>
      </c>
      <c r="N187">
        <v>23.132000000000001</v>
      </c>
      <c r="O187">
        <v>3.0030000000000001</v>
      </c>
    </row>
    <row r="188" spans="1:15" x14ac:dyDescent="0.35">
      <c r="A188" t="s">
        <v>288</v>
      </c>
      <c r="B188">
        <v>2012</v>
      </c>
      <c r="C188" s="10">
        <v>40957</v>
      </c>
      <c r="D188" t="s">
        <v>140</v>
      </c>
      <c r="E188" t="s">
        <v>91</v>
      </c>
      <c r="F188">
        <v>3</v>
      </c>
      <c r="G188">
        <v>6</v>
      </c>
      <c r="H188" t="s">
        <v>314</v>
      </c>
      <c r="I188" t="s">
        <v>44</v>
      </c>
      <c r="J188">
        <v>10006904360</v>
      </c>
      <c r="K188" s="19">
        <v>20.6</v>
      </c>
      <c r="L188">
        <v>22.423999999999999</v>
      </c>
      <c r="M188">
        <v>19.093</v>
      </c>
      <c r="N188">
        <v>24.901</v>
      </c>
      <c r="O188">
        <v>2.9039999999999999</v>
      </c>
    </row>
    <row r="189" spans="1:15" x14ac:dyDescent="0.35">
      <c r="A189" t="s">
        <v>288</v>
      </c>
      <c r="B189">
        <v>2012</v>
      </c>
      <c r="C189" s="10">
        <v>40957</v>
      </c>
      <c r="D189" t="s">
        <v>140</v>
      </c>
      <c r="E189" t="s">
        <v>91</v>
      </c>
      <c r="F189">
        <v>4</v>
      </c>
      <c r="G189">
        <v>1</v>
      </c>
      <c r="H189" t="s">
        <v>429</v>
      </c>
      <c r="I189" t="s">
        <v>353</v>
      </c>
      <c r="J189">
        <v>10001564310</v>
      </c>
      <c r="K189" s="19">
        <v>35.9</v>
      </c>
      <c r="L189">
        <v>31.815000000000001</v>
      </c>
      <c r="M189">
        <v>33.706000000000003</v>
      </c>
      <c r="N189">
        <v>39.978000000000002</v>
      </c>
      <c r="O189">
        <v>3.1360000000000001</v>
      </c>
    </row>
    <row r="190" spans="1:15" x14ac:dyDescent="0.35">
      <c r="A190" t="s">
        <v>288</v>
      </c>
      <c r="B190">
        <v>2012</v>
      </c>
      <c r="C190" s="10">
        <v>40957</v>
      </c>
      <c r="D190" t="s">
        <v>140</v>
      </c>
      <c r="E190" t="s">
        <v>91</v>
      </c>
      <c r="F190">
        <v>4</v>
      </c>
      <c r="G190">
        <v>2</v>
      </c>
      <c r="H190" t="s">
        <v>446</v>
      </c>
      <c r="I190" t="s">
        <v>29</v>
      </c>
      <c r="J190">
        <v>10004601824</v>
      </c>
      <c r="K190" s="19">
        <v>25</v>
      </c>
      <c r="L190">
        <v>9</v>
      </c>
      <c r="M190">
        <v>23.916999999999899</v>
      </c>
      <c r="N190">
        <v>33.610999999999997</v>
      </c>
      <c r="O190">
        <v>4.8470000000000004</v>
      </c>
    </row>
    <row r="191" spans="1:15" x14ac:dyDescent="0.35">
      <c r="A191" t="s">
        <v>288</v>
      </c>
      <c r="B191">
        <v>2012</v>
      </c>
      <c r="C191" s="10">
        <v>40957</v>
      </c>
      <c r="D191" t="s">
        <v>140</v>
      </c>
      <c r="E191" t="s">
        <v>91</v>
      </c>
      <c r="F191">
        <v>4</v>
      </c>
      <c r="G191">
        <v>3</v>
      </c>
      <c r="H191" t="s">
        <v>174</v>
      </c>
      <c r="I191" t="s">
        <v>37</v>
      </c>
      <c r="J191">
        <v>10006552534</v>
      </c>
      <c r="K191" s="19">
        <v>21.8</v>
      </c>
      <c r="L191">
        <v>27.529999999999902</v>
      </c>
      <c r="M191">
        <v>27.521999999999998</v>
      </c>
      <c r="N191">
        <v>32.683999999999997</v>
      </c>
      <c r="O191">
        <v>2.581</v>
      </c>
    </row>
    <row r="192" spans="1:15" x14ac:dyDescent="0.35">
      <c r="A192" t="s">
        <v>288</v>
      </c>
      <c r="B192">
        <v>2012</v>
      </c>
      <c r="C192" s="10">
        <v>40957</v>
      </c>
      <c r="D192" t="s">
        <v>140</v>
      </c>
      <c r="E192" t="s">
        <v>91</v>
      </c>
      <c r="F192">
        <v>4</v>
      </c>
      <c r="G192">
        <v>4</v>
      </c>
      <c r="H192" t="s">
        <v>406</v>
      </c>
      <c r="I192" t="s">
        <v>402</v>
      </c>
      <c r="J192">
        <v>10005748747</v>
      </c>
      <c r="K192" s="19">
        <v>22.8</v>
      </c>
      <c r="L192">
        <v>9</v>
      </c>
      <c r="M192">
        <v>16.626999999999999</v>
      </c>
      <c r="N192">
        <v>26.350999999999999</v>
      </c>
      <c r="O192">
        <v>4.8620000000000001</v>
      </c>
    </row>
    <row r="193" spans="1:15" x14ac:dyDescent="0.35">
      <c r="A193" t="s">
        <v>288</v>
      </c>
      <c r="B193">
        <v>2012</v>
      </c>
      <c r="C193" s="10">
        <v>40957</v>
      </c>
      <c r="D193" t="s">
        <v>140</v>
      </c>
      <c r="E193" t="s">
        <v>91</v>
      </c>
      <c r="F193">
        <v>4</v>
      </c>
      <c r="G193">
        <v>5</v>
      </c>
      <c r="H193" t="s">
        <v>330</v>
      </c>
      <c r="I193" t="s">
        <v>178</v>
      </c>
      <c r="J193">
        <v>10007782616</v>
      </c>
      <c r="K193" s="19">
        <v>18.5</v>
      </c>
      <c r="L193">
        <v>9</v>
      </c>
      <c r="M193">
        <v>12.663</v>
      </c>
      <c r="N193">
        <v>22.573</v>
      </c>
      <c r="O193">
        <v>4.9550000000000001</v>
      </c>
    </row>
    <row r="194" spans="1:15" x14ac:dyDescent="0.35">
      <c r="A194" t="s">
        <v>288</v>
      </c>
      <c r="B194">
        <v>2012</v>
      </c>
      <c r="C194" s="10">
        <v>40957</v>
      </c>
      <c r="D194" t="s">
        <v>140</v>
      </c>
      <c r="E194" t="s">
        <v>91</v>
      </c>
      <c r="F194">
        <v>4</v>
      </c>
      <c r="G194">
        <v>6</v>
      </c>
      <c r="H194" t="s">
        <v>350</v>
      </c>
      <c r="I194" t="s">
        <v>224</v>
      </c>
      <c r="J194">
        <v>10007165755</v>
      </c>
      <c r="K194" s="19">
        <v>22.1</v>
      </c>
      <c r="L194">
        <v>14.8269999999999</v>
      </c>
      <c r="M194">
        <v>13.654999999999999</v>
      </c>
      <c r="N194">
        <v>19.507000000000001</v>
      </c>
      <c r="O194">
        <v>2.9260000000000002</v>
      </c>
    </row>
    <row r="195" spans="1:15" x14ac:dyDescent="0.35">
      <c r="A195" t="s">
        <v>288</v>
      </c>
      <c r="B195">
        <v>2012</v>
      </c>
      <c r="C195" s="10">
        <v>40957</v>
      </c>
      <c r="D195" t="s">
        <v>140</v>
      </c>
      <c r="E195" t="s">
        <v>91</v>
      </c>
      <c r="F195">
        <v>5</v>
      </c>
      <c r="G195">
        <v>1</v>
      </c>
      <c r="H195" t="s">
        <v>430</v>
      </c>
      <c r="I195" t="s">
        <v>359</v>
      </c>
      <c r="J195">
        <v>10000959674</v>
      </c>
      <c r="K195" s="19">
        <v>30.7</v>
      </c>
      <c r="L195">
        <v>9</v>
      </c>
      <c r="M195">
        <v>22.654999999999902</v>
      </c>
      <c r="N195">
        <v>34.284999999999997</v>
      </c>
      <c r="O195">
        <v>5.8150000000000004</v>
      </c>
    </row>
    <row r="196" spans="1:15" x14ac:dyDescent="0.35">
      <c r="A196" t="s">
        <v>288</v>
      </c>
      <c r="B196">
        <v>2012</v>
      </c>
      <c r="C196" s="10">
        <v>40957</v>
      </c>
      <c r="D196" t="s">
        <v>140</v>
      </c>
      <c r="E196" t="s">
        <v>91</v>
      </c>
      <c r="F196">
        <v>5</v>
      </c>
      <c r="G196">
        <v>2</v>
      </c>
      <c r="H196" t="s">
        <v>196</v>
      </c>
      <c r="I196" t="s">
        <v>52</v>
      </c>
      <c r="J196">
        <v>10004868370</v>
      </c>
      <c r="K196" s="19">
        <v>24.1</v>
      </c>
      <c r="L196">
        <v>17.662999999999901</v>
      </c>
      <c r="M196">
        <v>20.882000000000001</v>
      </c>
      <c r="N196">
        <v>27.884</v>
      </c>
      <c r="O196">
        <v>3.5009999999999999</v>
      </c>
    </row>
    <row r="197" spans="1:15" x14ac:dyDescent="0.35">
      <c r="A197" t="s">
        <v>288</v>
      </c>
      <c r="B197">
        <v>2012</v>
      </c>
      <c r="C197" s="10">
        <v>40957</v>
      </c>
      <c r="D197" t="s">
        <v>140</v>
      </c>
      <c r="E197" t="s">
        <v>91</v>
      </c>
      <c r="F197">
        <v>5</v>
      </c>
      <c r="G197">
        <v>3</v>
      </c>
      <c r="H197" t="s">
        <v>183</v>
      </c>
      <c r="I197" t="s">
        <v>33</v>
      </c>
      <c r="J197">
        <v>10007212639</v>
      </c>
      <c r="K197" s="19">
        <v>20.6</v>
      </c>
      <c r="L197">
        <v>9</v>
      </c>
      <c r="M197">
        <v>15.96</v>
      </c>
      <c r="N197">
        <v>25.826000000000001</v>
      </c>
      <c r="O197">
        <v>4.9329999999999998</v>
      </c>
    </row>
    <row r="198" spans="1:15" x14ac:dyDescent="0.35">
      <c r="A198" t="s">
        <v>288</v>
      </c>
      <c r="B198">
        <v>2012</v>
      </c>
      <c r="C198" s="10">
        <v>40957</v>
      </c>
      <c r="D198" t="s">
        <v>140</v>
      </c>
      <c r="E198" t="s">
        <v>91</v>
      </c>
      <c r="F198">
        <v>5</v>
      </c>
      <c r="G198">
        <v>4</v>
      </c>
      <c r="H198" t="s">
        <v>187</v>
      </c>
      <c r="I198" t="s">
        <v>188</v>
      </c>
      <c r="J198">
        <v>10009017243</v>
      </c>
      <c r="K198" s="19">
        <v>16.8</v>
      </c>
      <c r="L198">
        <v>9</v>
      </c>
      <c r="M198">
        <v>12.630999999999901</v>
      </c>
      <c r="N198">
        <v>22.672999999999998</v>
      </c>
      <c r="O198">
        <v>5.0209999999999999</v>
      </c>
    </row>
    <row r="199" spans="1:15" x14ac:dyDescent="0.35">
      <c r="A199" t="s">
        <v>288</v>
      </c>
      <c r="B199">
        <v>2012</v>
      </c>
      <c r="C199" s="10">
        <v>40957</v>
      </c>
      <c r="D199" t="s">
        <v>140</v>
      </c>
      <c r="E199" t="s">
        <v>91</v>
      </c>
      <c r="F199">
        <v>5</v>
      </c>
      <c r="G199">
        <v>5</v>
      </c>
      <c r="H199" t="s">
        <v>68</v>
      </c>
      <c r="I199" t="s">
        <v>29</v>
      </c>
      <c r="J199">
        <v>10006379247</v>
      </c>
      <c r="K199" s="19">
        <v>21.9</v>
      </c>
      <c r="L199">
        <v>9</v>
      </c>
      <c r="M199">
        <v>8.7189999999999994</v>
      </c>
      <c r="N199">
        <v>19.181000000000001</v>
      </c>
      <c r="O199">
        <v>5.2309999999999999</v>
      </c>
    </row>
    <row r="200" spans="1:15" x14ac:dyDescent="0.35">
      <c r="A200" t="s">
        <v>288</v>
      </c>
      <c r="B200">
        <v>2012</v>
      </c>
      <c r="C200" s="10">
        <v>40957</v>
      </c>
      <c r="D200" t="s">
        <v>140</v>
      </c>
      <c r="E200" t="s">
        <v>91</v>
      </c>
      <c r="F200">
        <v>5</v>
      </c>
      <c r="G200">
        <v>6</v>
      </c>
      <c r="H200" t="s">
        <v>370</v>
      </c>
      <c r="I200" t="s">
        <v>46</v>
      </c>
      <c r="J200">
        <v>10003095795</v>
      </c>
      <c r="K200" s="19">
        <v>26.9</v>
      </c>
      <c r="L200">
        <v>9</v>
      </c>
      <c r="M200">
        <v>2.5819999999999999</v>
      </c>
      <c r="N200">
        <v>14.34</v>
      </c>
      <c r="O200">
        <v>5.8789999999999996</v>
      </c>
    </row>
    <row r="201" spans="1:15" x14ac:dyDescent="0.35">
      <c r="A201" t="s">
        <v>288</v>
      </c>
      <c r="B201">
        <v>2012</v>
      </c>
      <c r="C201" s="10">
        <v>40957</v>
      </c>
      <c r="D201" t="s">
        <v>140</v>
      </c>
      <c r="E201" t="s">
        <v>91</v>
      </c>
      <c r="F201">
        <v>6</v>
      </c>
      <c r="G201">
        <v>1</v>
      </c>
      <c r="H201" t="s">
        <v>433</v>
      </c>
      <c r="I201" t="s">
        <v>434</v>
      </c>
      <c r="J201">
        <v>10002269073</v>
      </c>
      <c r="K201" s="19">
        <v>31.7</v>
      </c>
      <c r="L201">
        <v>9</v>
      </c>
      <c r="M201">
        <v>26.478999999999999</v>
      </c>
      <c r="N201">
        <v>37.465000000000003</v>
      </c>
      <c r="O201">
        <v>5.4930000000000003</v>
      </c>
    </row>
    <row r="202" spans="1:15" x14ac:dyDescent="0.35">
      <c r="A202" t="s">
        <v>288</v>
      </c>
      <c r="B202">
        <v>2012</v>
      </c>
      <c r="C202" s="10">
        <v>40957</v>
      </c>
      <c r="D202" t="s">
        <v>140</v>
      </c>
      <c r="E202" t="s">
        <v>91</v>
      </c>
      <c r="F202">
        <v>6</v>
      </c>
      <c r="G202">
        <v>2</v>
      </c>
      <c r="H202" t="s">
        <v>106</v>
      </c>
      <c r="I202" t="s">
        <v>102</v>
      </c>
      <c r="J202">
        <v>10006894559</v>
      </c>
      <c r="K202" s="19">
        <v>19.5</v>
      </c>
      <c r="L202">
        <v>9</v>
      </c>
      <c r="M202">
        <v>23.574999999999999</v>
      </c>
      <c r="N202">
        <v>33.137</v>
      </c>
      <c r="O202">
        <v>4.7809999999999997</v>
      </c>
    </row>
    <row r="203" spans="1:15" x14ac:dyDescent="0.35">
      <c r="A203" t="s">
        <v>288</v>
      </c>
      <c r="B203">
        <v>2012</v>
      </c>
      <c r="C203" s="10">
        <v>40957</v>
      </c>
      <c r="D203" t="s">
        <v>140</v>
      </c>
      <c r="E203" t="s">
        <v>91</v>
      </c>
      <c r="F203">
        <v>6</v>
      </c>
      <c r="G203">
        <v>3</v>
      </c>
      <c r="H203" t="s">
        <v>372</v>
      </c>
      <c r="I203" t="s">
        <v>373</v>
      </c>
      <c r="J203">
        <v>10055651813</v>
      </c>
      <c r="K203" s="19"/>
      <c r="L203">
        <v>27.4009999999999</v>
      </c>
      <c r="M203">
        <v>27.452000000000002</v>
      </c>
      <c r="N203">
        <v>32.658000000000001</v>
      </c>
      <c r="O203">
        <v>2.6030000000000002</v>
      </c>
    </row>
    <row r="204" spans="1:15" x14ac:dyDescent="0.35">
      <c r="A204" t="s">
        <v>288</v>
      </c>
      <c r="B204">
        <v>2012</v>
      </c>
      <c r="C204" s="10">
        <v>40957</v>
      </c>
      <c r="D204" t="s">
        <v>140</v>
      </c>
      <c r="E204" t="s">
        <v>91</v>
      </c>
      <c r="F204">
        <v>6</v>
      </c>
      <c r="G204">
        <v>4</v>
      </c>
      <c r="H204" t="s">
        <v>374</v>
      </c>
      <c r="I204" t="s">
        <v>447</v>
      </c>
      <c r="J204">
        <v>10004613039</v>
      </c>
      <c r="K204" s="19">
        <v>23.2</v>
      </c>
      <c r="L204">
        <v>23.521999999999998</v>
      </c>
      <c r="M204">
        <v>23.73</v>
      </c>
      <c r="N204">
        <v>27.762</v>
      </c>
      <c r="O204">
        <v>2.016</v>
      </c>
    </row>
    <row r="205" spans="1:15" x14ac:dyDescent="0.35">
      <c r="A205" t="s">
        <v>288</v>
      </c>
      <c r="B205">
        <v>2012</v>
      </c>
      <c r="C205" s="10">
        <v>40957</v>
      </c>
      <c r="D205" t="s">
        <v>140</v>
      </c>
      <c r="E205" t="s">
        <v>91</v>
      </c>
      <c r="F205">
        <v>6</v>
      </c>
      <c r="G205">
        <v>5</v>
      </c>
      <c r="H205" t="s">
        <v>388</v>
      </c>
      <c r="I205" t="s">
        <v>389</v>
      </c>
      <c r="J205">
        <v>10006893852</v>
      </c>
      <c r="K205" s="19">
        <v>19.399999999999999</v>
      </c>
      <c r="L205">
        <v>11.465999999999999</v>
      </c>
      <c r="M205">
        <v>14.2219999999999</v>
      </c>
      <c r="N205">
        <v>19.553999999999998</v>
      </c>
      <c r="O205">
        <v>2.6659999999999999</v>
      </c>
    </row>
    <row r="206" spans="1:15" x14ac:dyDescent="0.35">
      <c r="A206" t="s">
        <v>288</v>
      </c>
      <c r="B206">
        <v>2012</v>
      </c>
      <c r="C206" s="10">
        <v>40957</v>
      </c>
      <c r="D206" t="s">
        <v>140</v>
      </c>
      <c r="E206" t="s">
        <v>91</v>
      </c>
      <c r="F206">
        <v>6</v>
      </c>
      <c r="G206">
        <v>6</v>
      </c>
      <c r="H206" t="s">
        <v>289</v>
      </c>
      <c r="I206" t="s">
        <v>207</v>
      </c>
      <c r="J206">
        <v>10002418415</v>
      </c>
      <c r="K206" s="19">
        <v>29.5</v>
      </c>
      <c r="L206">
        <v>25.428999999999998</v>
      </c>
      <c r="M206">
        <v>22.794999999999899</v>
      </c>
      <c r="N206">
        <v>27.736999999999998</v>
      </c>
      <c r="O206">
        <v>2.4710000000000001</v>
      </c>
    </row>
    <row r="207" spans="1:15" x14ac:dyDescent="0.35">
      <c r="A207" t="s">
        <v>288</v>
      </c>
      <c r="B207">
        <v>2012</v>
      </c>
      <c r="C207" s="10">
        <v>40957</v>
      </c>
      <c r="D207" t="s">
        <v>140</v>
      </c>
      <c r="E207" t="s">
        <v>117</v>
      </c>
      <c r="F207">
        <v>1</v>
      </c>
      <c r="G207">
        <v>1</v>
      </c>
      <c r="H207" t="s">
        <v>352</v>
      </c>
      <c r="I207" t="s">
        <v>438</v>
      </c>
      <c r="J207">
        <v>10003292122</v>
      </c>
      <c r="K207" s="19">
        <v>25.7</v>
      </c>
      <c r="L207">
        <v>17.914999999999999</v>
      </c>
      <c r="M207">
        <v>24.927999999999901</v>
      </c>
      <c r="N207">
        <v>33.701999999999998</v>
      </c>
      <c r="O207">
        <v>4.3869999999999996</v>
      </c>
    </row>
    <row r="208" spans="1:15" x14ac:dyDescent="0.35">
      <c r="A208" t="s">
        <v>288</v>
      </c>
      <c r="B208">
        <v>2012</v>
      </c>
      <c r="C208" s="10">
        <v>40957</v>
      </c>
      <c r="D208" t="s">
        <v>140</v>
      </c>
      <c r="E208" t="s">
        <v>117</v>
      </c>
      <c r="F208">
        <v>1</v>
      </c>
      <c r="G208">
        <v>2</v>
      </c>
      <c r="H208" t="s">
        <v>187</v>
      </c>
      <c r="I208" t="s">
        <v>188</v>
      </c>
      <c r="J208">
        <v>10009017243</v>
      </c>
      <c r="K208" s="19">
        <v>16.8</v>
      </c>
      <c r="L208">
        <v>12.630999999999901</v>
      </c>
      <c r="M208">
        <v>19.951000000000001</v>
      </c>
      <c r="N208">
        <v>27.437000000000001</v>
      </c>
      <c r="O208">
        <v>3.7429999999999999</v>
      </c>
    </row>
    <row r="209" spans="1:15" x14ac:dyDescent="0.35">
      <c r="A209" t="s">
        <v>288</v>
      </c>
      <c r="B209">
        <v>2012</v>
      </c>
      <c r="C209" s="10">
        <v>40957</v>
      </c>
      <c r="D209" t="s">
        <v>140</v>
      </c>
      <c r="E209" t="s">
        <v>117</v>
      </c>
      <c r="F209">
        <v>1</v>
      </c>
      <c r="G209">
        <v>3</v>
      </c>
      <c r="H209" t="s">
        <v>314</v>
      </c>
      <c r="I209" t="s">
        <v>44</v>
      </c>
      <c r="J209">
        <v>10006904360</v>
      </c>
      <c r="K209" s="19">
        <v>20.6</v>
      </c>
      <c r="L209">
        <v>19.093</v>
      </c>
      <c r="M209">
        <v>20.588000000000001</v>
      </c>
      <c r="N209">
        <v>25.73</v>
      </c>
      <c r="O209">
        <v>2.5710000000000002</v>
      </c>
    </row>
    <row r="210" spans="1:15" x14ac:dyDescent="0.35">
      <c r="A210" t="s">
        <v>288</v>
      </c>
      <c r="B210">
        <v>2012</v>
      </c>
      <c r="C210" s="10">
        <v>40957</v>
      </c>
      <c r="D210" t="s">
        <v>140</v>
      </c>
      <c r="E210" t="s">
        <v>117</v>
      </c>
      <c r="F210">
        <v>1</v>
      </c>
      <c r="G210">
        <v>4</v>
      </c>
      <c r="H210" t="s">
        <v>372</v>
      </c>
      <c r="I210" t="s">
        <v>373</v>
      </c>
      <c r="J210">
        <v>10055651813</v>
      </c>
      <c r="K210" s="19"/>
      <c r="L210">
        <v>27.452000000000002</v>
      </c>
      <c r="M210">
        <v>25.681000000000001</v>
      </c>
      <c r="N210">
        <v>30.411000000000001</v>
      </c>
      <c r="O210">
        <v>2.3650000000000002</v>
      </c>
    </row>
    <row r="211" spans="1:15" x14ac:dyDescent="0.35">
      <c r="A211" t="s">
        <v>288</v>
      </c>
      <c r="B211">
        <v>2012</v>
      </c>
      <c r="C211" s="10">
        <v>40957</v>
      </c>
      <c r="D211" t="s">
        <v>140</v>
      </c>
      <c r="E211" t="s">
        <v>117</v>
      </c>
      <c r="F211">
        <v>1</v>
      </c>
      <c r="G211">
        <v>5</v>
      </c>
      <c r="H211" t="s">
        <v>330</v>
      </c>
      <c r="I211" t="s">
        <v>178</v>
      </c>
      <c r="J211">
        <v>10007782616</v>
      </c>
      <c r="K211" s="19">
        <v>18.5</v>
      </c>
      <c r="L211">
        <v>12.663</v>
      </c>
      <c r="M211">
        <v>11.613</v>
      </c>
      <c r="N211">
        <v>19.931000000000001</v>
      </c>
      <c r="O211">
        <v>4.1589999999999998</v>
      </c>
    </row>
    <row r="212" spans="1:15" x14ac:dyDescent="0.35">
      <c r="A212" t="s">
        <v>288</v>
      </c>
      <c r="B212">
        <v>2012</v>
      </c>
      <c r="C212" s="10">
        <v>40957</v>
      </c>
      <c r="D212" t="s">
        <v>140</v>
      </c>
      <c r="E212" t="s">
        <v>117</v>
      </c>
      <c r="F212">
        <v>2</v>
      </c>
      <c r="G212">
        <v>1</v>
      </c>
      <c r="H212" t="s">
        <v>406</v>
      </c>
      <c r="I212" t="s">
        <v>402</v>
      </c>
      <c r="J212">
        <v>10005748747</v>
      </c>
      <c r="K212" s="19">
        <v>22.8</v>
      </c>
      <c r="L212">
        <v>16.626999999999999</v>
      </c>
      <c r="M212">
        <v>24.311</v>
      </c>
      <c r="N212">
        <v>32.151000000000003</v>
      </c>
      <c r="O212">
        <v>3.92</v>
      </c>
    </row>
    <row r="213" spans="1:15" x14ac:dyDescent="0.35">
      <c r="A213" t="s">
        <v>288</v>
      </c>
      <c r="B213">
        <v>2012</v>
      </c>
      <c r="C213" s="10">
        <v>40957</v>
      </c>
      <c r="D213" t="s">
        <v>140</v>
      </c>
      <c r="E213" t="s">
        <v>117</v>
      </c>
      <c r="F213">
        <v>2</v>
      </c>
      <c r="G213">
        <v>2</v>
      </c>
      <c r="H213" t="s">
        <v>428</v>
      </c>
      <c r="I213" t="s">
        <v>198</v>
      </c>
      <c r="J213">
        <v>10002558558</v>
      </c>
      <c r="K213" s="19">
        <v>29.1</v>
      </c>
      <c r="L213">
        <v>31.728000000000002</v>
      </c>
      <c r="M213">
        <v>31.15</v>
      </c>
      <c r="N213">
        <v>35.21</v>
      </c>
      <c r="O213">
        <v>2.0299999999999998</v>
      </c>
    </row>
    <row r="214" spans="1:15" x14ac:dyDescent="0.35">
      <c r="A214" t="s">
        <v>288</v>
      </c>
      <c r="B214">
        <v>2012</v>
      </c>
      <c r="C214" s="10">
        <v>40957</v>
      </c>
      <c r="D214" t="s">
        <v>140</v>
      </c>
      <c r="E214" t="s">
        <v>117</v>
      </c>
      <c r="F214">
        <v>2</v>
      </c>
      <c r="G214">
        <v>3</v>
      </c>
      <c r="H214" t="s">
        <v>445</v>
      </c>
      <c r="I214" t="s">
        <v>164</v>
      </c>
      <c r="J214">
        <v>10002260484</v>
      </c>
      <c r="K214" s="19">
        <v>30.5</v>
      </c>
      <c r="L214">
        <v>17.126000000000001</v>
      </c>
      <c r="M214">
        <v>18.327999999999999</v>
      </c>
      <c r="N214">
        <v>23.824000000000002</v>
      </c>
      <c r="O214">
        <v>2.7480000000000002</v>
      </c>
    </row>
    <row r="215" spans="1:15" x14ac:dyDescent="0.35">
      <c r="A215" t="s">
        <v>288</v>
      </c>
      <c r="B215">
        <v>2012</v>
      </c>
      <c r="C215" s="10">
        <v>40957</v>
      </c>
      <c r="D215" t="s">
        <v>140</v>
      </c>
      <c r="E215" t="s">
        <v>117</v>
      </c>
      <c r="F215">
        <v>2</v>
      </c>
      <c r="G215">
        <v>4</v>
      </c>
      <c r="H215" t="s">
        <v>183</v>
      </c>
      <c r="I215" t="s">
        <v>33</v>
      </c>
      <c r="J215">
        <v>10007212639</v>
      </c>
      <c r="K215" s="19">
        <v>20.6</v>
      </c>
      <c r="L215">
        <v>15.96</v>
      </c>
      <c r="M215">
        <v>13.907999999999999</v>
      </c>
      <c r="N215">
        <v>22.154</v>
      </c>
      <c r="O215">
        <v>4.1230000000000002</v>
      </c>
    </row>
    <row r="216" spans="1:15" x14ac:dyDescent="0.35">
      <c r="A216" t="s">
        <v>288</v>
      </c>
      <c r="B216">
        <v>2012</v>
      </c>
      <c r="C216" s="10">
        <v>40957</v>
      </c>
      <c r="D216" t="s">
        <v>140</v>
      </c>
      <c r="E216" t="s">
        <v>117</v>
      </c>
      <c r="F216">
        <v>3</v>
      </c>
      <c r="G216">
        <v>1</v>
      </c>
      <c r="H216" t="s">
        <v>312</v>
      </c>
      <c r="I216" t="s">
        <v>104</v>
      </c>
      <c r="J216">
        <v>10006898401</v>
      </c>
      <c r="K216" s="19">
        <v>20.7</v>
      </c>
      <c r="L216">
        <v>17.613</v>
      </c>
      <c r="M216">
        <v>20.465</v>
      </c>
      <c r="N216">
        <v>25.381</v>
      </c>
      <c r="O216">
        <v>2.4580000000000002</v>
      </c>
    </row>
    <row r="217" spans="1:15" x14ac:dyDescent="0.35">
      <c r="A217" t="s">
        <v>288</v>
      </c>
      <c r="B217">
        <v>2012</v>
      </c>
      <c r="C217" s="10">
        <v>40957</v>
      </c>
      <c r="D217" t="s">
        <v>140</v>
      </c>
      <c r="E217" t="s">
        <v>117</v>
      </c>
      <c r="F217">
        <v>3</v>
      </c>
      <c r="G217">
        <v>2</v>
      </c>
      <c r="H217" t="s">
        <v>174</v>
      </c>
      <c r="I217" t="s">
        <v>37</v>
      </c>
      <c r="J217">
        <v>10006552534</v>
      </c>
      <c r="K217" s="19">
        <v>21.8</v>
      </c>
      <c r="L217">
        <v>27.521999999999998</v>
      </c>
      <c r="M217">
        <v>26.631</v>
      </c>
      <c r="N217">
        <v>31.364999999999998</v>
      </c>
      <c r="O217">
        <v>2.367</v>
      </c>
    </row>
    <row r="218" spans="1:15" x14ac:dyDescent="0.35">
      <c r="A218" t="s">
        <v>288</v>
      </c>
      <c r="B218">
        <v>2012</v>
      </c>
      <c r="C218" s="10">
        <v>40957</v>
      </c>
      <c r="D218" t="s">
        <v>140</v>
      </c>
      <c r="E218" t="s">
        <v>117</v>
      </c>
      <c r="F218">
        <v>3</v>
      </c>
      <c r="G218">
        <v>3</v>
      </c>
      <c r="H218" t="s">
        <v>431</v>
      </c>
      <c r="I218" t="s">
        <v>348</v>
      </c>
      <c r="J218">
        <v>10004723476</v>
      </c>
      <c r="K218" s="19">
        <v>23.5</v>
      </c>
      <c r="L218">
        <v>18.443999999999999</v>
      </c>
      <c r="M218">
        <v>18.259999999999899</v>
      </c>
      <c r="N218">
        <v>23.943999999999999</v>
      </c>
      <c r="O218">
        <v>2.8420000000000001</v>
      </c>
    </row>
    <row r="219" spans="1:15" x14ac:dyDescent="0.35">
      <c r="A219" t="s">
        <v>288</v>
      </c>
      <c r="B219">
        <v>2012</v>
      </c>
      <c r="C219" s="10">
        <v>40957</v>
      </c>
      <c r="D219" t="s">
        <v>140</v>
      </c>
      <c r="E219" t="s">
        <v>117</v>
      </c>
      <c r="F219">
        <v>3</v>
      </c>
      <c r="G219">
        <v>4</v>
      </c>
      <c r="H219" t="s">
        <v>442</v>
      </c>
      <c r="I219" t="s">
        <v>443</v>
      </c>
      <c r="J219">
        <v>10007257095</v>
      </c>
      <c r="K219" s="19"/>
      <c r="L219">
        <v>4.3099999999999898</v>
      </c>
      <c r="M219">
        <v>3.8940000000000001</v>
      </c>
      <c r="N219">
        <v>14.282</v>
      </c>
      <c r="O219">
        <v>5.194</v>
      </c>
    </row>
    <row r="220" spans="1:15" x14ac:dyDescent="0.35">
      <c r="A220" t="s">
        <v>288</v>
      </c>
      <c r="B220">
        <v>2012</v>
      </c>
      <c r="C220" s="10">
        <v>40957</v>
      </c>
      <c r="D220" t="s">
        <v>140</v>
      </c>
      <c r="E220" t="s">
        <v>117</v>
      </c>
      <c r="F220">
        <v>4</v>
      </c>
      <c r="G220">
        <v>1</v>
      </c>
      <c r="H220" t="s">
        <v>446</v>
      </c>
      <c r="I220" t="s">
        <v>29</v>
      </c>
      <c r="J220">
        <v>10004601824</v>
      </c>
      <c r="K220" s="19">
        <v>25</v>
      </c>
      <c r="L220">
        <v>23.916999999999899</v>
      </c>
      <c r="M220">
        <v>27.379000000000001</v>
      </c>
      <c r="N220">
        <v>35.761000000000003</v>
      </c>
      <c r="O220">
        <v>4.1909999999999998</v>
      </c>
    </row>
    <row r="221" spans="1:15" x14ac:dyDescent="0.35">
      <c r="A221" t="s">
        <v>288</v>
      </c>
      <c r="B221">
        <v>2012</v>
      </c>
      <c r="C221" s="10">
        <v>40957</v>
      </c>
      <c r="D221" t="s">
        <v>140</v>
      </c>
      <c r="E221" t="s">
        <v>117</v>
      </c>
      <c r="F221">
        <v>4</v>
      </c>
      <c r="G221">
        <v>2</v>
      </c>
      <c r="H221" t="s">
        <v>444</v>
      </c>
      <c r="I221" t="s">
        <v>381</v>
      </c>
      <c r="J221">
        <v>10005510085</v>
      </c>
      <c r="K221" s="19">
        <v>23.9</v>
      </c>
      <c r="L221">
        <v>21.065999999999999</v>
      </c>
      <c r="M221">
        <v>22.738</v>
      </c>
      <c r="N221">
        <v>28.314</v>
      </c>
      <c r="O221">
        <v>2.7879999999999998</v>
      </c>
    </row>
    <row r="222" spans="1:15" x14ac:dyDescent="0.35">
      <c r="A222" t="s">
        <v>288</v>
      </c>
      <c r="B222">
        <v>2012</v>
      </c>
      <c r="C222" s="10">
        <v>40957</v>
      </c>
      <c r="D222" t="s">
        <v>140</v>
      </c>
      <c r="E222" t="s">
        <v>117</v>
      </c>
      <c r="F222">
        <v>4</v>
      </c>
      <c r="G222">
        <v>3</v>
      </c>
      <c r="H222" t="s">
        <v>289</v>
      </c>
      <c r="I222" t="s">
        <v>207</v>
      </c>
      <c r="J222">
        <v>10002418415</v>
      </c>
      <c r="K222" s="19">
        <v>29.5</v>
      </c>
      <c r="L222">
        <v>22.794999999999899</v>
      </c>
      <c r="M222">
        <v>22.584</v>
      </c>
      <c r="N222">
        <v>27.181999999999999</v>
      </c>
      <c r="O222">
        <v>2.2989999999999999</v>
      </c>
    </row>
    <row r="223" spans="1:15" x14ac:dyDescent="0.35">
      <c r="A223" t="s">
        <v>288</v>
      </c>
      <c r="B223">
        <v>2012</v>
      </c>
      <c r="C223" s="10">
        <v>40957</v>
      </c>
      <c r="D223" t="s">
        <v>140</v>
      </c>
      <c r="E223" t="s">
        <v>117</v>
      </c>
      <c r="F223">
        <v>4</v>
      </c>
      <c r="G223">
        <v>4</v>
      </c>
      <c r="H223" t="s">
        <v>441</v>
      </c>
      <c r="I223" t="s">
        <v>37</v>
      </c>
      <c r="J223">
        <v>10004737119</v>
      </c>
      <c r="K223" s="19">
        <v>28.2</v>
      </c>
      <c r="L223">
        <v>11.47</v>
      </c>
      <c r="M223">
        <v>11.796999999999899</v>
      </c>
      <c r="N223">
        <v>20.228999999999999</v>
      </c>
      <c r="O223">
        <v>4.2160000000000002</v>
      </c>
    </row>
    <row r="224" spans="1:15" x14ac:dyDescent="0.35">
      <c r="A224" t="s">
        <v>288</v>
      </c>
      <c r="B224">
        <v>2012</v>
      </c>
      <c r="C224" s="10">
        <v>40957</v>
      </c>
      <c r="D224" t="s">
        <v>140</v>
      </c>
      <c r="E224" t="s">
        <v>117</v>
      </c>
      <c r="F224">
        <v>4</v>
      </c>
      <c r="G224">
        <v>5</v>
      </c>
      <c r="H224" t="s">
        <v>439</v>
      </c>
      <c r="I224" t="s">
        <v>440</v>
      </c>
      <c r="J224">
        <v>10006107748</v>
      </c>
      <c r="K224" s="19">
        <v>32.299999999999997</v>
      </c>
      <c r="L224">
        <v>3.452</v>
      </c>
      <c r="M224">
        <v>3.2690000000000001</v>
      </c>
      <c r="N224">
        <v>9.9009999999999998</v>
      </c>
      <c r="O224">
        <v>3.3159999999999998</v>
      </c>
    </row>
    <row r="225" spans="1:15" x14ac:dyDescent="0.35">
      <c r="A225" t="s">
        <v>288</v>
      </c>
      <c r="B225">
        <v>2012</v>
      </c>
      <c r="C225" s="10">
        <v>40957</v>
      </c>
      <c r="D225" t="s">
        <v>140</v>
      </c>
      <c r="E225" t="s">
        <v>117</v>
      </c>
      <c r="F225">
        <v>5</v>
      </c>
      <c r="G225">
        <v>1</v>
      </c>
      <c r="H225" t="s">
        <v>196</v>
      </c>
      <c r="I225" t="s">
        <v>52</v>
      </c>
      <c r="J225">
        <v>10004868370</v>
      </c>
      <c r="K225" s="19">
        <v>24.1</v>
      </c>
      <c r="L225">
        <v>20.882000000000001</v>
      </c>
      <c r="M225">
        <v>23.044</v>
      </c>
      <c r="N225">
        <v>29.402000000000001</v>
      </c>
      <c r="O225">
        <v>3.1789999999999998</v>
      </c>
    </row>
    <row r="226" spans="1:15" x14ac:dyDescent="0.35">
      <c r="A226" t="s">
        <v>288</v>
      </c>
      <c r="B226">
        <v>2012</v>
      </c>
      <c r="C226" s="10">
        <v>40957</v>
      </c>
      <c r="D226" t="s">
        <v>140</v>
      </c>
      <c r="E226" t="s">
        <v>117</v>
      </c>
      <c r="F226">
        <v>5</v>
      </c>
      <c r="G226">
        <v>2</v>
      </c>
      <c r="H226" t="s">
        <v>193</v>
      </c>
      <c r="I226" t="s">
        <v>31</v>
      </c>
      <c r="J226">
        <v>10005727327</v>
      </c>
      <c r="K226" s="19">
        <v>26.1</v>
      </c>
      <c r="L226">
        <v>19.417999999999999</v>
      </c>
      <c r="M226">
        <v>20.064</v>
      </c>
      <c r="N226">
        <v>25.206</v>
      </c>
      <c r="O226">
        <v>2.5710000000000002</v>
      </c>
    </row>
    <row r="227" spans="1:15" x14ac:dyDescent="0.35">
      <c r="A227" t="s">
        <v>288</v>
      </c>
      <c r="B227">
        <v>2012</v>
      </c>
      <c r="C227" s="10">
        <v>40957</v>
      </c>
      <c r="D227" t="s">
        <v>140</v>
      </c>
      <c r="E227" t="s">
        <v>117</v>
      </c>
      <c r="F227">
        <v>5</v>
      </c>
      <c r="G227">
        <v>3</v>
      </c>
      <c r="H227" t="s">
        <v>367</v>
      </c>
      <c r="I227" t="s">
        <v>37</v>
      </c>
      <c r="J227">
        <v>10006553039</v>
      </c>
      <c r="K227" s="19">
        <v>20.3</v>
      </c>
      <c r="L227">
        <v>8.4749999999999996</v>
      </c>
      <c r="M227">
        <v>11.814</v>
      </c>
      <c r="N227">
        <v>19.698</v>
      </c>
      <c r="O227">
        <v>3.9420000000000002</v>
      </c>
    </row>
    <row r="228" spans="1:15" x14ac:dyDescent="0.35">
      <c r="A228" t="s">
        <v>288</v>
      </c>
      <c r="B228">
        <v>2012</v>
      </c>
      <c r="C228" s="10">
        <v>40957</v>
      </c>
      <c r="D228" t="s">
        <v>140</v>
      </c>
      <c r="E228" t="s">
        <v>117</v>
      </c>
      <c r="F228">
        <v>5</v>
      </c>
      <c r="G228">
        <v>4</v>
      </c>
      <c r="H228" t="s">
        <v>388</v>
      </c>
      <c r="I228" t="s">
        <v>389</v>
      </c>
      <c r="J228">
        <v>10006893852</v>
      </c>
      <c r="K228" s="19">
        <v>19.399999999999999</v>
      </c>
      <c r="L228">
        <v>14.2219999999999</v>
      </c>
      <c r="M228">
        <v>13.298999999999999</v>
      </c>
      <c r="N228">
        <v>18.309000000000001</v>
      </c>
      <c r="O228">
        <v>2.5049999999999999</v>
      </c>
    </row>
    <row r="229" spans="1:15" x14ac:dyDescent="0.35">
      <c r="A229" t="s">
        <v>288</v>
      </c>
      <c r="B229">
        <v>2012</v>
      </c>
      <c r="C229" s="10">
        <v>40957</v>
      </c>
      <c r="D229" t="s">
        <v>140</v>
      </c>
      <c r="E229" t="s">
        <v>117</v>
      </c>
      <c r="F229">
        <v>6</v>
      </c>
      <c r="G229">
        <v>1</v>
      </c>
      <c r="H229" t="s">
        <v>68</v>
      </c>
      <c r="I229" t="s">
        <v>29</v>
      </c>
      <c r="J229">
        <v>10006379247</v>
      </c>
      <c r="K229" s="19">
        <v>21.9</v>
      </c>
      <c r="L229">
        <v>8.7189999999999994</v>
      </c>
      <c r="M229">
        <v>19.457999999999998</v>
      </c>
      <c r="N229">
        <v>27.494</v>
      </c>
      <c r="O229">
        <v>4.0179999999999998</v>
      </c>
    </row>
    <row r="230" spans="1:15" x14ac:dyDescent="0.35">
      <c r="A230" t="s">
        <v>288</v>
      </c>
      <c r="B230">
        <v>2012</v>
      </c>
      <c r="C230" s="10">
        <v>40957</v>
      </c>
      <c r="D230" t="s">
        <v>140</v>
      </c>
      <c r="E230" t="s">
        <v>117</v>
      </c>
      <c r="F230">
        <v>6</v>
      </c>
      <c r="G230">
        <v>2</v>
      </c>
      <c r="H230" t="s">
        <v>106</v>
      </c>
      <c r="I230" t="s">
        <v>102</v>
      </c>
      <c r="J230">
        <v>10006894559</v>
      </c>
      <c r="K230" s="19">
        <v>19.5</v>
      </c>
      <c r="L230">
        <v>23.574999999999999</v>
      </c>
      <c r="M230">
        <v>23.512</v>
      </c>
      <c r="N230">
        <v>30.853999999999999</v>
      </c>
      <c r="O230">
        <v>3.6709999999999998</v>
      </c>
    </row>
    <row r="231" spans="1:15" x14ac:dyDescent="0.35">
      <c r="A231" t="s">
        <v>288</v>
      </c>
      <c r="B231">
        <v>2012</v>
      </c>
      <c r="C231" s="10">
        <v>40957</v>
      </c>
      <c r="D231" t="s">
        <v>140</v>
      </c>
      <c r="E231" t="s">
        <v>117</v>
      </c>
      <c r="F231">
        <v>6</v>
      </c>
      <c r="G231">
        <v>3</v>
      </c>
      <c r="H231" t="s">
        <v>350</v>
      </c>
      <c r="I231" t="s">
        <v>224</v>
      </c>
      <c r="J231">
        <v>10007165755</v>
      </c>
      <c r="K231" s="19">
        <v>22.1</v>
      </c>
      <c r="L231">
        <v>13.654999999999999</v>
      </c>
      <c r="M231">
        <v>16.106999999999999</v>
      </c>
      <c r="N231">
        <v>21.242999999999999</v>
      </c>
      <c r="O231">
        <v>2.5680000000000001</v>
      </c>
    </row>
    <row r="232" spans="1:15" x14ac:dyDescent="0.35">
      <c r="A232" t="s">
        <v>288</v>
      </c>
      <c r="B232">
        <v>2012</v>
      </c>
      <c r="C232" s="10">
        <v>40957</v>
      </c>
      <c r="D232" t="s">
        <v>140</v>
      </c>
      <c r="E232" t="s">
        <v>117</v>
      </c>
      <c r="F232">
        <v>6</v>
      </c>
      <c r="G232">
        <v>4</v>
      </c>
      <c r="H232" t="s">
        <v>234</v>
      </c>
      <c r="I232" t="s">
        <v>25</v>
      </c>
      <c r="J232">
        <v>10006073493</v>
      </c>
      <c r="K232" s="19">
        <v>22.2</v>
      </c>
      <c r="L232">
        <v>16.331</v>
      </c>
      <c r="M232">
        <v>16.959</v>
      </c>
      <c r="N232">
        <v>21.832999999999998</v>
      </c>
      <c r="O232">
        <v>2.4369999999999998</v>
      </c>
    </row>
    <row r="233" spans="1:15" x14ac:dyDescent="0.35">
      <c r="A233" t="s">
        <v>288</v>
      </c>
      <c r="B233">
        <v>2012</v>
      </c>
      <c r="C233" s="10">
        <v>40957</v>
      </c>
      <c r="D233" t="s">
        <v>140</v>
      </c>
      <c r="E233" t="s">
        <v>117</v>
      </c>
      <c r="F233">
        <v>6</v>
      </c>
      <c r="G233">
        <v>5</v>
      </c>
      <c r="H233" t="s">
        <v>374</v>
      </c>
      <c r="I233" t="s">
        <v>447</v>
      </c>
      <c r="J233">
        <v>10004613039</v>
      </c>
      <c r="K233" s="19">
        <v>23.2</v>
      </c>
      <c r="L233">
        <v>23.73</v>
      </c>
      <c r="M233">
        <v>22.291</v>
      </c>
      <c r="N233">
        <v>26.094999999999999</v>
      </c>
      <c r="O233">
        <v>1.9019999999999999</v>
      </c>
    </row>
    <row r="234" spans="1:15" x14ac:dyDescent="0.35">
      <c r="A234" t="s">
        <v>288</v>
      </c>
      <c r="B234">
        <v>2012</v>
      </c>
      <c r="C234" s="10">
        <v>40957</v>
      </c>
      <c r="D234" t="s">
        <v>140</v>
      </c>
      <c r="E234" t="s">
        <v>119</v>
      </c>
      <c r="F234">
        <v>1</v>
      </c>
      <c r="G234">
        <v>1</v>
      </c>
      <c r="H234" t="s">
        <v>429</v>
      </c>
      <c r="I234" t="s">
        <v>353</v>
      </c>
      <c r="J234">
        <v>10001564310</v>
      </c>
      <c r="K234" s="19">
        <v>35.9</v>
      </c>
      <c r="L234">
        <v>33.706000000000003</v>
      </c>
      <c r="M234">
        <v>36.139000000000003</v>
      </c>
      <c r="N234">
        <v>41.823</v>
      </c>
      <c r="O234">
        <v>2.8420000000000001</v>
      </c>
    </row>
    <row r="235" spans="1:15" x14ac:dyDescent="0.35">
      <c r="A235" t="s">
        <v>288</v>
      </c>
      <c r="B235">
        <v>2012</v>
      </c>
      <c r="C235" s="10">
        <v>40957</v>
      </c>
      <c r="D235" t="s">
        <v>140</v>
      </c>
      <c r="E235" t="s">
        <v>119</v>
      </c>
      <c r="F235">
        <v>1</v>
      </c>
      <c r="G235">
        <v>2</v>
      </c>
      <c r="H235" t="s">
        <v>430</v>
      </c>
      <c r="I235" t="s">
        <v>359</v>
      </c>
      <c r="J235">
        <v>10000959674</v>
      </c>
      <c r="K235" s="19">
        <v>30.7</v>
      </c>
      <c r="L235">
        <v>22.654999999999902</v>
      </c>
      <c r="M235">
        <v>30.323999999999899</v>
      </c>
      <c r="N235">
        <v>38.305999999999997</v>
      </c>
      <c r="O235">
        <v>3.9910000000000001</v>
      </c>
    </row>
    <row r="236" spans="1:15" x14ac:dyDescent="0.35">
      <c r="A236" t="s">
        <v>288</v>
      </c>
      <c r="B236">
        <v>2012</v>
      </c>
      <c r="C236" s="10">
        <v>40957</v>
      </c>
      <c r="D236" t="s">
        <v>140</v>
      </c>
      <c r="E236" t="s">
        <v>119</v>
      </c>
      <c r="F236">
        <v>1</v>
      </c>
      <c r="G236">
        <v>3</v>
      </c>
      <c r="H236" t="s">
        <v>446</v>
      </c>
      <c r="I236" t="s">
        <v>29</v>
      </c>
      <c r="J236">
        <v>10004601824</v>
      </c>
      <c r="K236" s="19">
        <v>25</v>
      </c>
      <c r="L236">
        <v>27.379000000000001</v>
      </c>
      <c r="M236">
        <v>29.745999999999999</v>
      </c>
      <c r="N236">
        <v>36.334000000000003</v>
      </c>
      <c r="O236">
        <v>3.294</v>
      </c>
    </row>
    <row r="237" spans="1:15" x14ac:dyDescent="0.35">
      <c r="A237" t="s">
        <v>288</v>
      </c>
      <c r="B237">
        <v>2012</v>
      </c>
      <c r="C237" s="10">
        <v>40957</v>
      </c>
      <c r="D237" t="s">
        <v>140</v>
      </c>
      <c r="E237" t="s">
        <v>119</v>
      </c>
      <c r="F237">
        <v>1</v>
      </c>
      <c r="G237">
        <v>4</v>
      </c>
      <c r="H237" t="s">
        <v>196</v>
      </c>
      <c r="I237" t="s">
        <v>52</v>
      </c>
      <c r="J237">
        <v>10004868370</v>
      </c>
      <c r="K237" s="19">
        <v>24.1</v>
      </c>
      <c r="L237">
        <v>23.044</v>
      </c>
      <c r="M237">
        <v>25.527999999999999</v>
      </c>
      <c r="N237">
        <v>30.981999999999999</v>
      </c>
      <c r="O237">
        <v>2.7269999999999999</v>
      </c>
    </row>
    <row r="238" spans="1:15" x14ac:dyDescent="0.35">
      <c r="A238" t="s">
        <v>288</v>
      </c>
      <c r="B238">
        <v>2012</v>
      </c>
      <c r="C238" s="10">
        <v>40957</v>
      </c>
      <c r="D238" t="s">
        <v>140</v>
      </c>
      <c r="E238" t="s">
        <v>119</v>
      </c>
      <c r="F238">
        <v>1</v>
      </c>
      <c r="G238">
        <v>5</v>
      </c>
      <c r="H238" t="s">
        <v>340</v>
      </c>
      <c r="I238" t="s">
        <v>142</v>
      </c>
      <c r="J238">
        <v>10004633247</v>
      </c>
      <c r="K238" s="19">
        <v>23.9</v>
      </c>
      <c r="L238">
        <v>32.939</v>
      </c>
      <c r="M238">
        <v>30.611000000000001</v>
      </c>
      <c r="N238">
        <v>36.295000000000002</v>
      </c>
      <c r="O238">
        <v>2.8420000000000001</v>
      </c>
    </row>
    <row r="239" spans="1:15" x14ac:dyDescent="0.35">
      <c r="A239" t="s">
        <v>288</v>
      </c>
      <c r="B239">
        <v>2012</v>
      </c>
      <c r="C239" s="10">
        <v>40957</v>
      </c>
      <c r="D239" t="s">
        <v>140</v>
      </c>
      <c r="E239" t="s">
        <v>119</v>
      </c>
      <c r="F239">
        <v>1</v>
      </c>
      <c r="G239">
        <v>6</v>
      </c>
      <c r="H239" t="s">
        <v>352</v>
      </c>
      <c r="I239" t="s">
        <v>438</v>
      </c>
      <c r="J239">
        <v>10003292122</v>
      </c>
      <c r="K239" s="19">
        <v>25.7</v>
      </c>
      <c r="L239">
        <v>24.927999999999901</v>
      </c>
      <c r="M239">
        <v>22.661000000000001</v>
      </c>
      <c r="N239">
        <v>29.901</v>
      </c>
      <c r="O239">
        <v>3.62</v>
      </c>
    </row>
    <row r="240" spans="1:15" x14ac:dyDescent="0.35">
      <c r="A240" t="s">
        <v>288</v>
      </c>
      <c r="B240">
        <v>2012</v>
      </c>
      <c r="C240" s="10">
        <v>40957</v>
      </c>
      <c r="D240" t="s">
        <v>140</v>
      </c>
      <c r="E240" t="s">
        <v>119</v>
      </c>
      <c r="F240">
        <v>2</v>
      </c>
      <c r="G240">
        <v>1</v>
      </c>
      <c r="H240" t="s">
        <v>433</v>
      </c>
      <c r="I240" t="s">
        <v>434</v>
      </c>
      <c r="J240">
        <v>10002269073</v>
      </c>
      <c r="K240" s="19">
        <v>31.7</v>
      </c>
      <c r="L240">
        <v>26.478999999999999</v>
      </c>
      <c r="M240">
        <v>33.037999999999997</v>
      </c>
      <c r="N240">
        <v>41.923999999999999</v>
      </c>
      <c r="O240">
        <v>4.4429999999999996</v>
      </c>
    </row>
    <row r="241" spans="1:15" x14ac:dyDescent="0.35">
      <c r="A241" t="s">
        <v>288</v>
      </c>
      <c r="B241">
        <v>2012</v>
      </c>
      <c r="C241" s="10">
        <v>40957</v>
      </c>
      <c r="D241" t="s">
        <v>140</v>
      </c>
      <c r="E241" t="s">
        <v>119</v>
      </c>
      <c r="F241">
        <v>2</v>
      </c>
      <c r="G241">
        <v>2</v>
      </c>
      <c r="H241" t="s">
        <v>336</v>
      </c>
      <c r="I241" t="s">
        <v>337</v>
      </c>
      <c r="J241">
        <v>10005506954</v>
      </c>
      <c r="K241" s="19">
        <v>23.2</v>
      </c>
      <c r="L241">
        <v>25.759999999999899</v>
      </c>
      <c r="M241">
        <v>29.869</v>
      </c>
      <c r="N241">
        <v>38.051000000000002</v>
      </c>
      <c r="O241">
        <v>4.0910000000000002</v>
      </c>
    </row>
    <row r="242" spans="1:15" x14ac:dyDescent="0.35">
      <c r="A242" t="s">
        <v>288</v>
      </c>
      <c r="B242">
        <v>2012</v>
      </c>
      <c r="C242" s="10">
        <v>40957</v>
      </c>
      <c r="D242" t="s">
        <v>140</v>
      </c>
      <c r="E242" t="s">
        <v>119</v>
      </c>
      <c r="F242">
        <v>2</v>
      </c>
      <c r="G242">
        <v>3</v>
      </c>
      <c r="H242" t="s">
        <v>287</v>
      </c>
      <c r="I242" t="s">
        <v>31</v>
      </c>
      <c r="J242">
        <v>10003349716</v>
      </c>
      <c r="K242" s="19">
        <v>26.8</v>
      </c>
      <c r="L242">
        <v>27.867999999999999</v>
      </c>
      <c r="M242">
        <v>28.598999999999901</v>
      </c>
      <c r="N242">
        <v>33.710999999999999</v>
      </c>
      <c r="O242">
        <v>2.556</v>
      </c>
    </row>
    <row r="243" spans="1:15" x14ac:dyDescent="0.35">
      <c r="A243" t="s">
        <v>288</v>
      </c>
      <c r="B243">
        <v>2012</v>
      </c>
      <c r="C243" s="10">
        <v>40957</v>
      </c>
      <c r="D243" t="s">
        <v>140</v>
      </c>
      <c r="E243" t="s">
        <v>119</v>
      </c>
      <c r="F243">
        <v>2</v>
      </c>
      <c r="G243">
        <v>4</v>
      </c>
      <c r="H243" t="s">
        <v>68</v>
      </c>
      <c r="I243" t="s">
        <v>29</v>
      </c>
      <c r="J243">
        <v>10006379247</v>
      </c>
      <c r="K243" s="19">
        <v>21.9</v>
      </c>
      <c r="L243">
        <v>19.457999999999998</v>
      </c>
      <c r="M243">
        <v>22.091999999999999</v>
      </c>
      <c r="N243">
        <v>28.562000000000001</v>
      </c>
      <c r="O243">
        <v>3.2349999999999999</v>
      </c>
    </row>
    <row r="244" spans="1:15" x14ac:dyDescent="0.35">
      <c r="A244" t="s">
        <v>288</v>
      </c>
      <c r="B244">
        <v>2012</v>
      </c>
      <c r="C244" s="10">
        <v>40957</v>
      </c>
      <c r="D244" t="s">
        <v>140</v>
      </c>
      <c r="E244" t="s">
        <v>119</v>
      </c>
      <c r="F244">
        <v>2</v>
      </c>
      <c r="G244">
        <v>5</v>
      </c>
      <c r="H244" t="s">
        <v>312</v>
      </c>
      <c r="I244" t="s">
        <v>104</v>
      </c>
      <c r="J244">
        <v>10006898401</v>
      </c>
      <c r="K244" s="19">
        <v>20.7</v>
      </c>
      <c r="L244">
        <v>20.465</v>
      </c>
      <c r="M244">
        <v>21.039000000000001</v>
      </c>
      <c r="N244">
        <v>25.548999999999999</v>
      </c>
      <c r="O244">
        <v>2.2549999999999999</v>
      </c>
    </row>
    <row r="245" spans="1:15" x14ac:dyDescent="0.35">
      <c r="A245" t="s">
        <v>288</v>
      </c>
      <c r="B245">
        <v>2012</v>
      </c>
      <c r="C245" s="10">
        <v>40957</v>
      </c>
      <c r="D245" t="s">
        <v>140</v>
      </c>
      <c r="E245" t="s">
        <v>119</v>
      </c>
      <c r="F245">
        <v>2</v>
      </c>
      <c r="G245">
        <v>6</v>
      </c>
      <c r="H245" t="s">
        <v>406</v>
      </c>
      <c r="I245" t="s">
        <v>402</v>
      </c>
      <c r="J245">
        <v>10005748747</v>
      </c>
      <c r="K245" s="19">
        <v>22.8</v>
      </c>
      <c r="L245">
        <v>24.311</v>
      </c>
      <c r="M245">
        <v>21.003</v>
      </c>
      <c r="N245">
        <v>27.579000000000001</v>
      </c>
      <c r="O245">
        <v>3.2879999999999998</v>
      </c>
    </row>
    <row r="246" spans="1:15" x14ac:dyDescent="0.35">
      <c r="A246" t="s">
        <v>288</v>
      </c>
      <c r="B246">
        <v>2012</v>
      </c>
      <c r="C246" s="10">
        <v>40957</v>
      </c>
      <c r="D246" t="s">
        <v>140</v>
      </c>
      <c r="E246" t="s">
        <v>121</v>
      </c>
      <c r="F246">
        <v>1</v>
      </c>
      <c r="G246">
        <v>1</v>
      </c>
      <c r="H246" t="s">
        <v>429</v>
      </c>
      <c r="I246" t="s">
        <v>353</v>
      </c>
      <c r="J246">
        <v>10001564310</v>
      </c>
      <c r="K246" s="19">
        <v>35.9</v>
      </c>
      <c r="L246">
        <v>36.139000000000003</v>
      </c>
      <c r="M246">
        <v>38.242999999999903</v>
      </c>
      <c r="N246">
        <v>43.430999999999997</v>
      </c>
      <c r="O246">
        <v>2.5939999999999999</v>
      </c>
    </row>
    <row r="247" spans="1:15" x14ac:dyDescent="0.35">
      <c r="A247" t="s">
        <v>288</v>
      </c>
      <c r="B247">
        <v>2012</v>
      </c>
      <c r="C247" s="10">
        <v>40957</v>
      </c>
      <c r="D247" t="s">
        <v>140</v>
      </c>
      <c r="E247" t="s">
        <v>121</v>
      </c>
      <c r="F247">
        <v>1</v>
      </c>
      <c r="G247">
        <v>2</v>
      </c>
      <c r="H247" t="s">
        <v>446</v>
      </c>
      <c r="I247" t="s">
        <v>29</v>
      </c>
      <c r="J247">
        <v>10004601824</v>
      </c>
      <c r="K247" s="19">
        <v>25</v>
      </c>
      <c r="L247">
        <v>29.745999999999999</v>
      </c>
      <c r="M247">
        <v>33.055999999999997</v>
      </c>
      <c r="N247">
        <v>38.671999999999997</v>
      </c>
      <c r="O247">
        <v>2.8079999999999998</v>
      </c>
    </row>
    <row r="248" spans="1:15" x14ac:dyDescent="0.35">
      <c r="A248" t="s">
        <v>288</v>
      </c>
      <c r="B248">
        <v>2012</v>
      </c>
      <c r="C248" s="10">
        <v>40957</v>
      </c>
      <c r="D248" t="s">
        <v>140</v>
      </c>
      <c r="E248" t="s">
        <v>121</v>
      </c>
      <c r="F248">
        <v>1</v>
      </c>
      <c r="G248">
        <v>3</v>
      </c>
      <c r="H248" t="s">
        <v>433</v>
      </c>
      <c r="I248" t="s">
        <v>434</v>
      </c>
      <c r="J248">
        <v>10002269073</v>
      </c>
      <c r="K248" s="19">
        <v>31.7</v>
      </c>
      <c r="L248">
        <v>33.037999999999997</v>
      </c>
      <c r="M248">
        <v>33.909999999999997</v>
      </c>
      <c r="N248">
        <v>40.665999999999997</v>
      </c>
      <c r="O248">
        <v>3.3780000000000001</v>
      </c>
    </row>
    <row r="249" spans="1:15" x14ac:dyDescent="0.35">
      <c r="A249" t="s">
        <v>288</v>
      </c>
      <c r="B249">
        <v>2012</v>
      </c>
      <c r="C249" s="10">
        <v>40957</v>
      </c>
      <c r="D249" t="s">
        <v>140</v>
      </c>
      <c r="E249" t="s">
        <v>121</v>
      </c>
      <c r="F249">
        <v>1</v>
      </c>
      <c r="G249">
        <v>4</v>
      </c>
      <c r="H249" t="s">
        <v>430</v>
      </c>
      <c r="I249" t="s">
        <v>359</v>
      </c>
      <c r="J249">
        <v>10000959674</v>
      </c>
      <c r="K249" s="19">
        <v>30.7</v>
      </c>
      <c r="L249">
        <v>30.323999999999899</v>
      </c>
      <c r="M249">
        <v>31.065000000000001</v>
      </c>
      <c r="N249">
        <v>37.411000000000001</v>
      </c>
      <c r="O249">
        <v>3.173</v>
      </c>
    </row>
    <row r="250" spans="1:15" x14ac:dyDescent="0.35">
      <c r="A250" t="s">
        <v>288</v>
      </c>
      <c r="B250">
        <v>2012</v>
      </c>
      <c r="C250" s="10">
        <v>40957</v>
      </c>
      <c r="D250" t="s">
        <v>140</v>
      </c>
      <c r="E250" t="s">
        <v>121</v>
      </c>
      <c r="F250">
        <v>1</v>
      </c>
      <c r="G250">
        <v>5</v>
      </c>
      <c r="H250" t="s">
        <v>287</v>
      </c>
      <c r="I250" t="s">
        <v>31</v>
      </c>
      <c r="J250">
        <v>10003349716</v>
      </c>
      <c r="K250" s="19">
        <v>26.8</v>
      </c>
      <c r="L250">
        <v>28.598999999999901</v>
      </c>
      <c r="M250">
        <v>28.87</v>
      </c>
      <c r="N250">
        <v>33.508000000000003</v>
      </c>
      <c r="O250">
        <v>2.319</v>
      </c>
    </row>
    <row r="251" spans="1:15" x14ac:dyDescent="0.35">
      <c r="A251" t="s">
        <v>288</v>
      </c>
      <c r="B251">
        <v>2012</v>
      </c>
      <c r="C251" s="10">
        <v>40957</v>
      </c>
      <c r="D251" t="s">
        <v>140</v>
      </c>
      <c r="E251" t="s">
        <v>121</v>
      </c>
      <c r="F251">
        <v>1</v>
      </c>
      <c r="G251">
        <v>6</v>
      </c>
      <c r="H251" t="s">
        <v>336</v>
      </c>
      <c r="I251" t="s">
        <v>337</v>
      </c>
      <c r="J251">
        <v>10005506954</v>
      </c>
      <c r="K251" s="19">
        <v>23.2</v>
      </c>
      <c r="L251">
        <v>29.869</v>
      </c>
      <c r="M251">
        <v>26.856999999999999</v>
      </c>
      <c r="N251">
        <v>33.643000000000001</v>
      </c>
      <c r="O251">
        <v>3.3929999999999998</v>
      </c>
    </row>
    <row r="252" spans="1:15" x14ac:dyDescent="0.35">
      <c r="A252" t="s">
        <v>288</v>
      </c>
      <c r="B252">
        <v>2012</v>
      </c>
      <c r="C252" s="10">
        <v>40957</v>
      </c>
      <c r="D252" t="s">
        <v>140</v>
      </c>
      <c r="E252" t="s">
        <v>121</v>
      </c>
      <c r="F252">
        <v>2</v>
      </c>
      <c r="G252">
        <v>1</v>
      </c>
      <c r="H252" t="s">
        <v>68</v>
      </c>
      <c r="I252" t="s">
        <v>29</v>
      </c>
      <c r="J252">
        <v>10006379247</v>
      </c>
      <c r="K252" s="19">
        <v>21.9</v>
      </c>
      <c r="L252">
        <v>22.091999999999999</v>
      </c>
      <c r="M252">
        <v>26.344000000000001</v>
      </c>
      <c r="N252">
        <v>31.974</v>
      </c>
      <c r="O252">
        <v>2.8149999999999999</v>
      </c>
    </row>
    <row r="253" spans="1:15" x14ac:dyDescent="0.35">
      <c r="A253" t="s">
        <v>288</v>
      </c>
      <c r="B253">
        <v>2012</v>
      </c>
      <c r="C253" s="10">
        <v>40957</v>
      </c>
      <c r="D253" t="s">
        <v>140</v>
      </c>
      <c r="E253" t="s">
        <v>121</v>
      </c>
      <c r="F253">
        <v>2</v>
      </c>
      <c r="G253">
        <v>2</v>
      </c>
      <c r="H253" t="s">
        <v>196</v>
      </c>
      <c r="I253" t="s">
        <v>52</v>
      </c>
      <c r="J253">
        <v>10004868370</v>
      </c>
      <c r="K253" s="19">
        <v>24.1</v>
      </c>
      <c r="L253">
        <v>25.527999999999999</v>
      </c>
      <c r="M253">
        <v>27.131999999999898</v>
      </c>
      <c r="N253">
        <v>31.968</v>
      </c>
      <c r="O253">
        <v>2.4180000000000001</v>
      </c>
    </row>
    <row r="254" spans="1:15" x14ac:dyDescent="0.35">
      <c r="A254" t="s">
        <v>288</v>
      </c>
      <c r="B254">
        <v>2012</v>
      </c>
      <c r="C254" s="10">
        <v>40957</v>
      </c>
      <c r="D254" t="s">
        <v>140</v>
      </c>
      <c r="E254" t="s">
        <v>121</v>
      </c>
      <c r="F254">
        <v>2</v>
      </c>
      <c r="G254">
        <v>3</v>
      </c>
      <c r="H254" t="s">
        <v>340</v>
      </c>
      <c r="I254" t="s">
        <v>142</v>
      </c>
      <c r="J254">
        <v>10004633247</v>
      </c>
      <c r="K254" s="19">
        <v>23.9</v>
      </c>
      <c r="L254">
        <v>30.611000000000001</v>
      </c>
      <c r="M254">
        <v>29.835000000000001</v>
      </c>
      <c r="N254">
        <v>34.807000000000002</v>
      </c>
      <c r="O254">
        <v>2.4860000000000002</v>
      </c>
    </row>
    <row r="255" spans="1:15" x14ac:dyDescent="0.35">
      <c r="A255" t="s">
        <v>288</v>
      </c>
      <c r="B255">
        <v>2012</v>
      </c>
      <c r="C255" s="10">
        <v>40957</v>
      </c>
      <c r="D255" t="s">
        <v>140</v>
      </c>
      <c r="E255" t="s">
        <v>121</v>
      </c>
      <c r="F255">
        <v>2</v>
      </c>
      <c r="G255">
        <v>4</v>
      </c>
      <c r="H255" t="s">
        <v>312</v>
      </c>
      <c r="I255" t="s">
        <v>104</v>
      </c>
      <c r="J255">
        <v>10006898401</v>
      </c>
      <c r="K255" s="19">
        <v>20.7</v>
      </c>
      <c r="L255">
        <v>21.039000000000001</v>
      </c>
      <c r="M255">
        <v>21.991</v>
      </c>
      <c r="N255">
        <v>26.129000000000001</v>
      </c>
      <c r="O255">
        <v>2.069</v>
      </c>
    </row>
    <row r="256" spans="1:15" x14ac:dyDescent="0.35">
      <c r="A256" t="s">
        <v>288</v>
      </c>
      <c r="B256">
        <v>2012</v>
      </c>
      <c r="C256" s="10">
        <v>40957</v>
      </c>
      <c r="D256" t="s">
        <v>140</v>
      </c>
      <c r="E256" t="s">
        <v>121</v>
      </c>
      <c r="F256">
        <v>2</v>
      </c>
      <c r="G256">
        <v>5</v>
      </c>
      <c r="H256" t="s">
        <v>352</v>
      </c>
      <c r="I256" t="s">
        <v>438</v>
      </c>
      <c r="J256">
        <v>10003292122</v>
      </c>
      <c r="K256" s="19">
        <v>25.7</v>
      </c>
      <c r="L256">
        <v>22.661000000000001</v>
      </c>
      <c r="M256">
        <v>21.890999999999998</v>
      </c>
      <c r="N256">
        <v>27.859000000000002</v>
      </c>
      <c r="O256">
        <v>2.984</v>
      </c>
    </row>
    <row r="257" spans="1:15" x14ac:dyDescent="0.35">
      <c r="A257" t="s">
        <v>288</v>
      </c>
      <c r="B257">
        <v>2012</v>
      </c>
      <c r="C257" s="10">
        <v>40957</v>
      </c>
      <c r="D257" t="s">
        <v>140</v>
      </c>
      <c r="E257" t="s">
        <v>121</v>
      </c>
      <c r="F257">
        <v>2</v>
      </c>
      <c r="G257">
        <v>6</v>
      </c>
      <c r="H257" t="s">
        <v>406</v>
      </c>
      <c r="I257" t="s">
        <v>402</v>
      </c>
      <c r="J257">
        <v>10005748747</v>
      </c>
      <c r="K257" s="19">
        <v>22.8</v>
      </c>
      <c r="L257">
        <v>21.003</v>
      </c>
      <c r="M257">
        <v>19.273</v>
      </c>
      <c r="N257">
        <v>25.065000000000001</v>
      </c>
      <c r="O257">
        <v>2.8959999999999999</v>
      </c>
    </row>
    <row r="258" spans="1:15" x14ac:dyDescent="0.35">
      <c r="A258" t="s">
        <v>426</v>
      </c>
      <c r="B258">
        <v>2012</v>
      </c>
      <c r="C258" s="10">
        <v>41007</v>
      </c>
      <c r="D258" t="s">
        <v>20</v>
      </c>
      <c r="E258" t="s">
        <v>91</v>
      </c>
      <c r="F258">
        <v>1</v>
      </c>
      <c r="G258">
        <v>1</v>
      </c>
      <c r="H258" t="s">
        <v>193</v>
      </c>
      <c r="I258" t="s">
        <v>31</v>
      </c>
      <c r="J258">
        <v>10005727327</v>
      </c>
      <c r="K258" s="19">
        <v>26.2</v>
      </c>
      <c r="L258">
        <v>20.064</v>
      </c>
      <c r="M258">
        <v>23.419999999999899</v>
      </c>
      <c r="N258">
        <v>28.065999999999999</v>
      </c>
      <c r="O258">
        <v>2.323</v>
      </c>
    </row>
    <row r="259" spans="1:15" x14ac:dyDescent="0.35">
      <c r="A259" t="s">
        <v>426</v>
      </c>
      <c r="B259">
        <v>2012</v>
      </c>
      <c r="C259" s="10">
        <v>41007</v>
      </c>
      <c r="D259" t="s">
        <v>20</v>
      </c>
      <c r="E259" t="s">
        <v>91</v>
      </c>
      <c r="F259">
        <v>1</v>
      </c>
      <c r="G259">
        <v>2</v>
      </c>
      <c r="H259" t="s">
        <v>372</v>
      </c>
      <c r="I259" t="s">
        <v>373</v>
      </c>
      <c r="J259">
        <v>10055651813</v>
      </c>
      <c r="K259" s="19"/>
      <c r="L259">
        <v>25.681000000000001</v>
      </c>
      <c r="M259">
        <v>26.696000000000002</v>
      </c>
      <c r="N259">
        <v>30.986000000000001</v>
      </c>
      <c r="O259">
        <v>2.145</v>
      </c>
    </row>
    <row r="260" spans="1:15" x14ac:dyDescent="0.35">
      <c r="A260" t="s">
        <v>426</v>
      </c>
      <c r="B260">
        <v>2012</v>
      </c>
      <c r="C260" s="10">
        <v>41007</v>
      </c>
      <c r="D260" t="s">
        <v>20</v>
      </c>
      <c r="E260" t="s">
        <v>91</v>
      </c>
      <c r="F260">
        <v>1</v>
      </c>
      <c r="G260">
        <v>3</v>
      </c>
      <c r="H260" t="s">
        <v>427</v>
      </c>
      <c r="I260" t="s">
        <v>423</v>
      </c>
      <c r="J260">
        <v>10006737945</v>
      </c>
      <c r="K260" s="19">
        <v>23.7</v>
      </c>
      <c r="L260">
        <v>27.212</v>
      </c>
      <c r="M260">
        <v>27.285999999999898</v>
      </c>
      <c r="N260">
        <v>31.47</v>
      </c>
      <c r="O260">
        <v>2.0920000000000001</v>
      </c>
    </row>
    <row r="261" spans="1:15" x14ac:dyDescent="0.35">
      <c r="A261" t="s">
        <v>426</v>
      </c>
      <c r="B261">
        <v>2012</v>
      </c>
      <c r="C261" s="10">
        <v>41007</v>
      </c>
      <c r="D261" t="s">
        <v>20</v>
      </c>
      <c r="E261" t="s">
        <v>91</v>
      </c>
      <c r="F261">
        <v>1</v>
      </c>
      <c r="G261">
        <v>4</v>
      </c>
      <c r="H261" t="s">
        <v>203</v>
      </c>
      <c r="I261" t="s">
        <v>198</v>
      </c>
      <c r="J261">
        <v>10051694112</v>
      </c>
      <c r="K261" s="19">
        <v>25.3</v>
      </c>
      <c r="L261">
        <v>20.930999999999901</v>
      </c>
      <c r="M261">
        <v>22.096</v>
      </c>
      <c r="N261">
        <v>27.757999999999999</v>
      </c>
      <c r="O261">
        <v>2.831</v>
      </c>
    </row>
    <row r="262" spans="1:15" x14ac:dyDescent="0.35">
      <c r="A262" t="s">
        <v>426</v>
      </c>
      <c r="B262">
        <v>2012</v>
      </c>
      <c r="C262" s="10">
        <v>41007</v>
      </c>
      <c r="D262" t="s">
        <v>20</v>
      </c>
      <c r="E262" t="s">
        <v>91</v>
      </c>
      <c r="F262">
        <v>1</v>
      </c>
      <c r="G262">
        <v>5</v>
      </c>
      <c r="H262" t="s">
        <v>428</v>
      </c>
      <c r="I262" t="s">
        <v>198</v>
      </c>
      <c r="J262">
        <v>10002558558</v>
      </c>
      <c r="K262" s="19">
        <v>29.2</v>
      </c>
      <c r="L262">
        <v>31.15</v>
      </c>
      <c r="M262">
        <v>29.462</v>
      </c>
      <c r="N262">
        <v>33.268000000000001</v>
      </c>
      <c r="O262">
        <v>1.903</v>
      </c>
    </row>
    <row r="263" spans="1:15" x14ac:dyDescent="0.35">
      <c r="A263" t="s">
        <v>426</v>
      </c>
      <c r="B263">
        <v>2012</v>
      </c>
      <c r="C263" s="10">
        <v>41007</v>
      </c>
      <c r="D263" t="s">
        <v>20</v>
      </c>
      <c r="E263" t="s">
        <v>91</v>
      </c>
      <c r="F263">
        <v>2</v>
      </c>
      <c r="G263">
        <v>1</v>
      </c>
      <c r="H263" t="s">
        <v>429</v>
      </c>
      <c r="I263" t="s">
        <v>353</v>
      </c>
      <c r="J263">
        <v>10001564310</v>
      </c>
      <c r="K263" s="19">
        <v>36</v>
      </c>
      <c r="L263">
        <v>38.242999999999903</v>
      </c>
      <c r="M263">
        <v>38.370999999999903</v>
      </c>
      <c r="N263">
        <v>43.500999999999998</v>
      </c>
      <c r="O263">
        <v>2.5649999999999999</v>
      </c>
    </row>
    <row r="264" spans="1:15" x14ac:dyDescent="0.35">
      <c r="A264" t="s">
        <v>426</v>
      </c>
      <c r="B264">
        <v>2012</v>
      </c>
      <c r="C264" s="10">
        <v>41007</v>
      </c>
      <c r="D264" t="s">
        <v>20</v>
      </c>
      <c r="E264" t="s">
        <v>91</v>
      </c>
      <c r="F264">
        <v>2</v>
      </c>
      <c r="G264">
        <v>2</v>
      </c>
      <c r="H264" t="s">
        <v>153</v>
      </c>
      <c r="I264" t="s">
        <v>154</v>
      </c>
      <c r="J264">
        <v>10004717719</v>
      </c>
      <c r="K264" s="19">
        <v>23.3</v>
      </c>
      <c r="L264">
        <v>17.643999999999998</v>
      </c>
      <c r="M264">
        <v>20.664000000000001</v>
      </c>
      <c r="N264">
        <v>26.052</v>
      </c>
      <c r="O264">
        <v>2.694</v>
      </c>
    </row>
    <row r="265" spans="1:15" x14ac:dyDescent="0.35">
      <c r="A265" t="s">
        <v>426</v>
      </c>
      <c r="B265">
        <v>2012</v>
      </c>
      <c r="C265" s="10">
        <v>41007</v>
      </c>
      <c r="D265" t="s">
        <v>20</v>
      </c>
      <c r="E265" t="s">
        <v>91</v>
      </c>
      <c r="F265">
        <v>2</v>
      </c>
      <c r="G265">
        <v>3</v>
      </c>
      <c r="H265" t="s">
        <v>68</v>
      </c>
      <c r="I265" t="s">
        <v>29</v>
      </c>
      <c r="J265">
        <v>10006379247</v>
      </c>
      <c r="K265" s="19">
        <v>22</v>
      </c>
      <c r="L265">
        <v>26.344000000000001</v>
      </c>
      <c r="M265">
        <v>25.367000000000001</v>
      </c>
      <c r="N265">
        <v>30.471</v>
      </c>
      <c r="O265">
        <v>2.552</v>
      </c>
    </row>
    <row r="266" spans="1:15" x14ac:dyDescent="0.35">
      <c r="A266" t="s">
        <v>426</v>
      </c>
      <c r="B266">
        <v>2012</v>
      </c>
      <c r="C266" s="10">
        <v>41007</v>
      </c>
      <c r="D266" t="s">
        <v>20</v>
      </c>
      <c r="E266" t="s">
        <v>91</v>
      </c>
      <c r="F266">
        <v>2</v>
      </c>
      <c r="G266">
        <v>4</v>
      </c>
      <c r="H266" t="s">
        <v>234</v>
      </c>
      <c r="I266" t="s">
        <v>25</v>
      </c>
      <c r="J266">
        <v>10006073493</v>
      </c>
      <c r="K266" s="19">
        <v>22.3</v>
      </c>
      <c r="L266">
        <v>16.959</v>
      </c>
      <c r="M266">
        <v>16.981000000000002</v>
      </c>
      <c r="N266">
        <v>21.587</v>
      </c>
      <c r="O266">
        <v>2.3029999999999999</v>
      </c>
    </row>
    <row r="267" spans="1:15" x14ac:dyDescent="0.35">
      <c r="A267" t="s">
        <v>426</v>
      </c>
      <c r="B267">
        <v>2012</v>
      </c>
      <c r="C267" s="10">
        <v>41007</v>
      </c>
      <c r="D267" t="s">
        <v>20</v>
      </c>
      <c r="E267" t="s">
        <v>91</v>
      </c>
      <c r="F267">
        <v>2</v>
      </c>
      <c r="G267">
        <v>5</v>
      </c>
      <c r="H267" t="s">
        <v>370</v>
      </c>
      <c r="I267" t="s">
        <v>46</v>
      </c>
      <c r="J267">
        <v>10003095795</v>
      </c>
      <c r="K267" s="19">
        <v>27</v>
      </c>
      <c r="L267">
        <v>2.5819999999999999</v>
      </c>
      <c r="M267">
        <v>2.22799999999999</v>
      </c>
      <c r="N267">
        <v>12.41</v>
      </c>
      <c r="O267">
        <v>5.0910000000000002</v>
      </c>
    </row>
    <row r="268" spans="1:15" x14ac:dyDescent="0.35">
      <c r="A268" t="s">
        <v>426</v>
      </c>
      <c r="B268">
        <v>2012</v>
      </c>
      <c r="C268" s="10">
        <v>41007</v>
      </c>
      <c r="D268" t="s">
        <v>20</v>
      </c>
      <c r="E268" t="s">
        <v>91</v>
      </c>
      <c r="F268">
        <v>3</v>
      </c>
      <c r="G268">
        <v>1</v>
      </c>
      <c r="H268" t="s">
        <v>374</v>
      </c>
      <c r="I268" t="s">
        <v>375</v>
      </c>
      <c r="J268">
        <v>10004613039</v>
      </c>
      <c r="K268" s="19">
        <v>23.3</v>
      </c>
      <c r="L268">
        <v>22.291</v>
      </c>
      <c r="M268">
        <v>24.334</v>
      </c>
      <c r="N268">
        <v>27.936</v>
      </c>
      <c r="O268">
        <v>1.8009999999999999</v>
      </c>
    </row>
    <row r="269" spans="1:15" x14ac:dyDescent="0.35">
      <c r="A269" t="s">
        <v>426</v>
      </c>
      <c r="B269">
        <v>2012</v>
      </c>
      <c r="C269" s="10">
        <v>41007</v>
      </c>
      <c r="D269" t="s">
        <v>20</v>
      </c>
      <c r="E269" t="s">
        <v>91</v>
      </c>
      <c r="F269">
        <v>3</v>
      </c>
      <c r="G269">
        <v>2</v>
      </c>
      <c r="H269" t="s">
        <v>336</v>
      </c>
      <c r="I269" t="s">
        <v>337</v>
      </c>
      <c r="J269">
        <v>10005506954</v>
      </c>
      <c r="K269" s="19">
        <v>23.3</v>
      </c>
      <c r="L269">
        <v>26.856999999999999</v>
      </c>
      <c r="M269">
        <v>28.190999999999899</v>
      </c>
      <c r="N269">
        <v>33.872999999999998</v>
      </c>
      <c r="O269">
        <v>2.8410000000000002</v>
      </c>
    </row>
    <row r="270" spans="1:15" x14ac:dyDescent="0.35">
      <c r="A270" t="s">
        <v>426</v>
      </c>
      <c r="B270">
        <v>2012</v>
      </c>
      <c r="C270" s="10">
        <v>41007</v>
      </c>
      <c r="D270" t="s">
        <v>20</v>
      </c>
      <c r="E270" t="s">
        <v>91</v>
      </c>
      <c r="F270">
        <v>3</v>
      </c>
      <c r="G270">
        <v>3</v>
      </c>
      <c r="H270" t="s">
        <v>430</v>
      </c>
      <c r="I270" t="s">
        <v>359</v>
      </c>
      <c r="J270">
        <v>10000959674</v>
      </c>
      <c r="K270" s="19">
        <v>30.8</v>
      </c>
      <c r="L270">
        <v>31.065000000000001</v>
      </c>
      <c r="M270">
        <v>29.914999999999999</v>
      </c>
      <c r="N270">
        <v>35.337000000000003</v>
      </c>
      <c r="O270">
        <v>2.7109999999999999</v>
      </c>
    </row>
    <row r="271" spans="1:15" x14ac:dyDescent="0.35">
      <c r="A271" t="s">
        <v>426</v>
      </c>
      <c r="B271">
        <v>2012</v>
      </c>
      <c r="C271" s="10">
        <v>41007</v>
      </c>
      <c r="D271" t="s">
        <v>20</v>
      </c>
      <c r="E271" t="s">
        <v>91</v>
      </c>
      <c r="F271">
        <v>3</v>
      </c>
      <c r="G271">
        <v>4</v>
      </c>
      <c r="H271" t="s">
        <v>194</v>
      </c>
      <c r="I271" t="s">
        <v>29</v>
      </c>
      <c r="J271">
        <v>10004601723</v>
      </c>
      <c r="K271" s="19">
        <v>24.8</v>
      </c>
      <c r="L271">
        <v>28.388999999999999</v>
      </c>
      <c r="M271">
        <v>26.579000000000001</v>
      </c>
      <c r="N271">
        <v>32.521000000000001</v>
      </c>
      <c r="O271">
        <v>2.9710000000000001</v>
      </c>
    </row>
    <row r="272" spans="1:15" x14ac:dyDescent="0.35">
      <c r="A272" t="s">
        <v>426</v>
      </c>
      <c r="B272">
        <v>2012</v>
      </c>
      <c r="C272" s="10">
        <v>41007</v>
      </c>
      <c r="D272" t="s">
        <v>20</v>
      </c>
      <c r="E272" t="s">
        <v>91</v>
      </c>
      <c r="F272">
        <v>3</v>
      </c>
      <c r="G272">
        <v>5</v>
      </c>
      <c r="H272" t="s">
        <v>431</v>
      </c>
      <c r="I272" t="s">
        <v>348</v>
      </c>
      <c r="J272">
        <v>10004723476</v>
      </c>
      <c r="K272" s="19">
        <v>23.6</v>
      </c>
      <c r="L272">
        <v>18.259999999999899</v>
      </c>
      <c r="M272">
        <v>17.898</v>
      </c>
      <c r="N272">
        <v>23.24</v>
      </c>
      <c r="O272">
        <v>2.6709999999999998</v>
      </c>
    </row>
    <row r="273" spans="1:15" x14ac:dyDescent="0.35">
      <c r="A273" t="s">
        <v>426</v>
      </c>
      <c r="B273">
        <v>2012</v>
      </c>
      <c r="C273" s="10">
        <v>41007</v>
      </c>
      <c r="D273" t="s">
        <v>20</v>
      </c>
      <c r="E273" t="s">
        <v>91</v>
      </c>
      <c r="F273">
        <v>4</v>
      </c>
      <c r="G273">
        <v>1</v>
      </c>
      <c r="H273" t="s">
        <v>196</v>
      </c>
      <c r="I273" t="s">
        <v>52</v>
      </c>
      <c r="J273">
        <v>10004868370</v>
      </c>
      <c r="K273" s="19">
        <v>24.3</v>
      </c>
      <c r="L273">
        <v>27.131999999999898</v>
      </c>
      <c r="M273">
        <v>28.815999999999999</v>
      </c>
      <c r="N273">
        <v>33.314</v>
      </c>
      <c r="O273">
        <v>2.2490000000000001</v>
      </c>
    </row>
    <row r="274" spans="1:15" x14ac:dyDescent="0.35">
      <c r="A274" t="s">
        <v>426</v>
      </c>
      <c r="B274">
        <v>2012</v>
      </c>
      <c r="C274" s="10">
        <v>41007</v>
      </c>
      <c r="D274" t="s">
        <v>20</v>
      </c>
      <c r="E274" t="s">
        <v>91</v>
      </c>
      <c r="F274">
        <v>4</v>
      </c>
      <c r="G274">
        <v>2</v>
      </c>
      <c r="H274" t="s">
        <v>352</v>
      </c>
      <c r="I274" t="s">
        <v>353</v>
      </c>
      <c r="J274">
        <v>10003292122</v>
      </c>
      <c r="K274" s="19">
        <v>25.9</v>
      </c>
      <c r="L274">
        <v>21.890999999999998</v>
      </c>
      <c r="M274">
        <v>24.481999999999999</v>
      </c>
      <c r="N274">
        <v>29.68</v>
      </c>
      <c r="O274">
        <v>2.5990000000000002</v>
      </c>
    </row>
    <row r="275" spans="1:15" x14ac:dyDescent="0.35">
      <c r="A275" t="s">
        <v>426</v>
      </c>
      <c r="B275">
        <v>2012</v>
      </c>
      <c r="C275" s="10">
        <v>41007</v>
      </c>
      <c r="D275" t="s">
        <v>20</v>
      </c>
      <c r="E275" t="s">
        <v>91</v>
      </c>
      <c r="F275">
        <v>4</v>
      </c>
      <c r="G275">
        <v>3</v>
      </c>
      <c r="H275" t="s">
        <v>138</v>
      </c>
      <c r="I275" t="s">
        <v>432</v>
      </c>
      <c r="J275">
        <v>10007501821</v>
      </c>
      <c r="K275" s="19">
        <v>18.3</v>
      </c>
      <c r="L275">
        <v>9</v>
      </c>
      <c r="M275">
        <v>20.777000000000001</v>
      </c>
      <c r="N275">
        <v>29.376999999999999</v>
      </c>
      <c r="O275">
        <v>4.3</v>
      </c>
    </row>
    <row r="276" spans="1:15" x14ac:dyDescent="0.35">
      <c r="A276" t="s">
        <v>426</v>
      </c>
      <c r="B276">
        <v>2012</v>
      </c>
      <c r="C276" s="10">
        <v>41007</v>
      </c>
      <c r="D276" t="s">
        <v>20</v>
      </c>
      <c r="E276" t="s">
        <v>91</v>
      </c>
      <c r="F276">
        <v>4</v>
      </c>
      <c r="G276">
        <v>4</v>
      </c>
      <c r="H276" t="s">
        <v>174</v>
      </c>
      <c r="I276" t="s">
        <v>37</v>
      </c>
      <c r="J276">
        <v>10006552534</v>
      </c>
      <c r="K276" s="19">
        <v>21.9</v>
      </c>
      <c r="L276">
        <v>26.631</v>
      </c>
      <c r="M276">
        <v>26.218</v>
      </c>
      <c r="N276">
        <v>30.526</v>
      </c>
      <c r="O276">
        <v>2.1539999999999999</v>
      </c>
    </row>
    <row r="277" spans="1:15" x14ac:dyDescent="0.35">
      <c r="A277" t="s">
        <v>426</v>
      </c>
      <c r="B277">
        <v>2012</v>
      </c>
      <c r="C277" s="10">
        <v>41007</v>
      </c>
      <c r="D277" t="s">
        <v>20</v>
      </c>
      <c r="E277" t="s">
        <v>91</v>
      </c>
      <c r="F277">
        <v>4</v>
      </c>
      <c r="G277">
        <v>5</v>
      </c>
      <c r="H277" t="s">
        <v>314</v>
      </c>
      <c r="I277" t="s">
        <v>44</v>
      </c>
      <c r="J277">
        <v>10006904360</v>
      </c>
      <c r="K277" s="19">
        <v>20.7</v>
      </c>
      <c r="L277">
        <v>20.588000000000001</v>
      </c>
      <c r="M277">
        <v>20.846</v>
      </c>
      <c r="N277">
        <v>25.475999999999999</v>
      </c>
      <c r="O277">
        <v>2.3149999999999999</v>
      </c>
    </row>
    <row r="278" spans="1:15" x14ac:dyDescent="0.35">
      <c r="A278" t="s">
        <v>426</v>
      </c>
      <c r="B278">
        <v>2012</v>
      </c>
      <c r="C278" s="10">
        <v>41007</v>
      </c>
      <c r="D278" t="s">
        <v>20</v>
      </c>
      <c r="E278" t="s">
        <v>91</v>
      </c>
      <c r="F278">
        <v>4</v>
      </c>
      <c r="G278">
        <v>6</v>
      </c>
      <c r="H278" t="s">
        <v>106</v>
      </c>
      <c r="I278" t="s">
        <v>102</v>
      </c>
      <c r="J278">
        <v>10006894559</v>
      </c>
      <c r="K278" s="19">
        <v>19.600000000000001</v>
      </c>
      <c r="L278">
        <v>23.512</v>
      </c>
      <c r="M278">
        <v>20.477</v>
      </c>
      <c r="N278">
        <v>26.683</v>
      </c>
      <c r="O278">
        <v>3.1030000000000002</v>
      </c>
    </row>
    <row r="279" spans="1:15" x14ac:dyDescent="0.35">
      <c r="A279" t="s">
        <v>426</v>
      </c>
      <c r="B279">
        <v>2012</v>
      </c>
      <c r="C279" s="10">
        <v>41007</v>
      </c>
      <c r="D279" t="s">
        <v>20</v>
      </c>
      <c r="E279" t="s">
        <v>91</v>
      </c>
      <c r="F279">
        <v>5</v>
      </c>
      <c r="G279">
        <v>1</v>
      </c>
      <c r="H279" t="s">
        <v>287</v>
      </c>
      <c r="I279" t="s">
        <v>31</v>
      </c>
      <c r="J279">
        <v>10003349716</v>
      </c>
      <c r="K279" s="19">
        <v>26.9</v>
      </c>
      <c r="L279">
        <v>28.87</v>
      </c>
      <c r="M279">
        <v>30.457000000000001</v>
      </c>
      <c r="N279">
        <v>34.780999999999999</v>
      </c>
      <c r="O279">
        <v>2.1619999999999999</v>
      </c>
    </row>
    <row r="280" spans="1:15" x14ac:dyDescent="0.35">
      <c r="A280" t="s">
        <v>426</v>
      </c>
      <c r="B280">
        <v>2012</v>
      </c>
      <c r="C280" s="10">
        <v>41007</v>
      </c>
      <c r="D280" t="s">
        <v>20</v>
      </c>
      <c r="E280" t="s">
        <v>91</v>
      </c>
      <c r="F280">
        <v>5</v>
      </c>
      <c r="G280">
        <v>2</v>
      </c>
      <c r="H280" t="s">
        <v>192</v>
      </c>
      <c r="I280" t="s">
        <v>113</v>
      </c>
      <c r="J280">
        <v>10004599194</v>
      </c>
      <c r="K280" s="19">
        <v>24</v>
      </c>
      <c r="L280">
        <v>12.388999999999999</v>
      </c>
      <c r="M280">
        <v>21.388999999999999</v>
      </c>
      <c r="N280">
        <v>27.847000000000001</v>
      </c>
      <c r="O280">
        <v>3.2290000000000001</v>
      </c>
    </row>
    <row r="281" spans="1:15" x14ac:dyDescent="0.35">
      <c r="A281" t="s">
        <v>426</v>
      </c>
      <c r="B281">
        <v>2012</v>
      </c>
      <c r="C281" s="10">
        <v>41007</v>
      </c>
      <c r="D281" t="s">
        <v>20</v>
      </c>
      <c r="E281" t="s">
        <v>91</v>
      </c>
      <c r="F281">
        <v>5</v>
      </c>
      <c r="G281">
        <v>3</v>
      </c>
      <c r="H281" t="s">
        <v>340</v>
      </c>
      <c r="I281" t="s">
        <v>142</v>
      </c>
      <c r="J281">
        <v>10004633247</v>
      </c>
      <c r="K281" s="19">
        <v>24.1</v>
      </c>
      <c r="L281">
        <v>29.835000000000001</v>
      </c>
      <c r="M281">
        <v>29.786000000000001</v>
      </c>
      <c r="N281">
        <v>34.256</v>
      </c>
      <c r="O281">
        <v>2.2349999999999999</v>
      </c>
    </row>
    <row r="282" spans="1:15" x14ac:dyDescent="0.35">
      <c r="A282" t="s">
        <v>426</v>
      </c>
      <c r="B282">
        <v>2012</v>
      </c>
      <c r="C282" s="10">
        <v>41007</v>
      </c>
      <c r="D282" t="s">
        <v>20</v>
      </c>
      <c r="E282" t="s">
        <v>91</v>
      </c>
      <c r="F282">
        <v>5</v>
      </c>
      <c r="G282">
        <v>4</v>
      </c>
      <c r="H282" t="s">
        <v>433</v>
      </c>
      <c r="I282" t="s">
        <v>434</v>
      </c>
      <c r="J282">
        <v>10002269073</v>
      </c>
      <c r="K282" s="19">
        <v>31.9</v>
      </c>
      <c r="L282">
        <v>33.909999999999997</v>
      </c>
      <c r="M282">
        <v>30.936</v>
      </c>
      <c r="N282">
        <v>36.566000000000003</v>
      </c>
      <c r="O282">
        <v>2.8149999999999999</v>
      </c>
    </row>
    <row r="283" spans="1:15" x14ac:dyDescent="0.35">
      <c r="A283" t="s">
        <v>426</v>
      </c>
      <c r="B283">
        <v>2012</v>
      </c>
      <c r="C283" s="10">
        <v>41007</v>
      </c>
      <c r="D283" t="s">
        <v>20</v>
      </c>
      <c r="E283" t="s">
        <v>91</v>
      </c>
      <c r="F283">
        <v>5</v>
      </c>
      <c r="G283">
        <v>5</v>
      </c>
      <c r="H283" t="s">
        <v>220</v>
      </c>
      <c r="I283" t="s">
        <v>35</v>
      </c>
      <c r="J283">
        <v>10005782695</v>
      </c>
      <c r="K283" s="19">
        <v>22.7</v>
      </c>
      <c r="L283">
        <v>19.457999999999998</v>
      </c>
      <c r="M283">
        <v>20.405000000000001</v>
      </c>
      <c r="N283">
        <v>25.489000000000001</v>
      </c>
      <c r="O283">
        <v>2.5419999999999998</v>
      </c>
    </row>
    <row r="284" spans="1:15" x14ac:dyDescent="0.35">
      <c r="A284" t="s">
        <v>426</v>
      </c>
      <c r="B284">
        <v>2012</v>
      </c>
      <c r="C284" s="10">
        <v>41007</v>
      </c>
      <c r="D284" t="s">
        <v>20</v>
      </c>
      <c r="E284" t="s">
        <v>91</v>
      </c>
      <c r="F284">
        <v>5</v>
      </c>
      <c r="G284">
        <v>6</v>
      </c>
      <c r="H284" t="s">
        <v>289</v>
      </c>
      <c r="I284" t="s">
        <v>207</v>
      </c>
      <c r="J284">
        <v>10002418415</v>
      </c>
      <c r="K284" s="19">
        <v>29.7</v>
      </c>
      <c r="L284">
        <v>22.584</v>
      </c>
      <c r="M284">
        <v>21.652999999999999</v>
      </c>
      <c r="N284">
        <v>25.969000000000001</v>
      </c>
      <c r="O284">
        <v>2.1579999999999999</v>
      </c>
    </row>
    <row r="285" spans="1:15" x14ac:dyDescent="0.35">
      <c r="A285" t="s">
        <v>426</v>
      </c>
      <c r="B285">
        <v>2012</v>
      </c>
      <c r="C285" s="10">
        <v>41007</v>
      </c>
      <c r="D285" t="s">
        <v>20</v>
      </c>
      <c r="E285" t="s">
        <v>91</v>
      </c>
      <c r="F285">
        <v>6</v>
      </c>
      <c r="G285">
        <v>1</v>
      </c>
      <c r="H285" t="s">
        <v>391</v>
      </c>
      <c r="I285" t="s">
        <v>269</v>
      </c>
      <c r="J285">
        <v>10004596871</v>
      </c>
      <c r="K285" s="19">
        <v>24.1</v>
      </c>
      <c r="L285">
        <v>9</v>
      </c>
      <c r="M285">
        <v>28.715999999999902</v>
      </c>
      <c r="N285">
        <v>39.701999999999998</v>
      </c>
      <c r="O285">
        <v>5.4930000000000003</v>
      </c>
    </row>
    <row r="286" spans="1:15" x14ac:dyDescent="0.35">
      <c r="A286" t="s">
        <v>426</v>
      </c>
      <c r="B286">
        <v>2012</v>
      </c>
      <c r="C286" s="10">
        <v>41007</v>
      </c>
      <c r="D286" t="s">
        <v>20</v>
      </c>
      <c r="E286" t="s">
        <v>91</v>
      </c>
      <c r="F286">
        <v>6</v>
      </c>
      <c r="G286">
        <v>2</v>
      </c>
      <c r="H286" t="s">
        <v>294</v>
      </c>
      <c r="I286" t="s">
        <v>27</v>
      </c>
      <c r="J286">
        <v>10003011125</v>
      </c>
      <c r="K286" s="19">
        <v>27.5</v>
      </c>
      <c r="L286">
        <v>34.204000000000001</v>
      </c>
      <c r="M286">
        <v>33.552999999999997</v>
      </c>
      <c r="N286">
        <v>40.319000000000003</v>
      </c>
      <c r="O286">
        <v>3.383</v>
      </c>
    </row>
    <row r="287" spans="1:15" x14ac:dyDescent="0.35">
      <c r="A287" t="s">
        <v>426</v>
      </c>
      <c r="B287">
        <v>2012</v>
      </c>
      <c r="C287" s="10">
        <v>41007</v>
      </c>
      <c r="D287" t="s">
        <v>20</v>
      </c>
      <c r="E287" t="s">
        <v>91</v>
      </c>
      <c r="F287">
        <v>6</v>
      </c>
      <c r="G287">
        <v>3</v>
      </c>
      <c r="H287" t="s">
        <v>378</v>
      </c>
      <c r="I287" t="s">
        <v>337</v>
      </c>
      <c r="J287">
        <v>10006382984</v>
      </c>
      <c r="K287" s="19"/>
      <c r="L287">
        <v>9</v>
      </c>
      <c r="M287">
        <v>20.55</v>
      </c>
      <c r="N287">
        <v>30.582000000000001</v>
      </c>
      <c r="O287">
        <v>5.016</v>
      </c>
    </row>
    <row r="288" spans="1:15" x14ac:dyDescent="0.35">
      <c r="A288" t="s">
        <v>426</v>
      </c>
      <c r="B288">
        <v>2012</v>
      </c>
      <c r="C288" s="10">
        <v>41007</v>
      </c>
      <c r="D288" t="s">
        <v>20</v>
      </c>
      <c r="E288" t="s">
        <v>91</v>
      </c>
      <c r="F288">
        <v>6</v>
      </c>
      <c r="G288">
        <v>4</v>
      </c>
      <c r="H288" t="s">
        <v>435</v>
      </c>
      <c r="I288" t="s">
        <v>436</v>
      </c>
      <c r="J288">
        <v>10002829653</v>
      </c>
      <c r="K288" s="19">
        <v>29.3</v>
      </c>
      <c r="L288">
        <v>9</v>
      </c>
      <c r="M288">
        <v>16.974</v>
      </c>
      <c r="N288">
        <v>26.67</v>
      </c>
      <c r="O288">
        <v>4.8479999999999999</v>
      </c>
    </row>
    <row r="289" spans="1:15" x14ac:dyDescent="0.35">
      <c r="A289" t="s">
        <v>426</v>
      </c>
      <c r="B289">
        <v>2012</v>
      </c>
      <c r="C289" s="10">
        <v>41007</v>
      </c>
      <c r="D289" t="s">
        <v>20</v>
      </c>
      <c r="E289" t="s">
        <v>91</v>
      </c>
      <c r="F289">
        <v>6</v>
      </c>
      <c r="G289">
        <v>5</v>
      </c>
      <c r="H289" t="s">
        <v>437</v>
      </c>
      <c r="I289" t="s">
        <v>52</v>
      </c>
      <c r="J289">
        <v>10004868269</v>
      </c>
      <c r="K289" s="19">
        <v>24.7</v>
      </c>
      <c r="L289">
        <v>10.238</v>
      </c>
      <c r="M289">
        <v>13.641999999999999</v>
      </c>
      <c r="N289">
        <v>20.213999999999999</v>
      </c>
      <c r="O289">
        <v>3.286</v>
      </c>
    </row>
    <row r="290" spans="1:15" x14ac:dyDescent="0.35">
      <c r="A290" t="s">
        <v>426</v>
      </c>
      <c r="B290">
        <v>2012</v>
      </c>
      <c r="C290" s="10">
        <v>41007</v>
      </c>
      <c r="D290" t="s">
        <v>20</v>
      </c>
      <c r="E290" t="s">
        <v>91</v>
      </c>
      <c r="F290">
        <v>6</v>
      </c>
      <c r="G290">
        <v>6</v>
      </c>
      <c r="H290" t="s">
        <v>358</v>
      </c>
      <c r="I290" t="s">
        <v>359</v>
      </c>
      <c r="J290">
        <v>10006900320</v>
      </c>
      <c r="K290" s="19">
        <v>20.399999999999999</v>
      </c>
      <c r="L290">
        <v>22.606000000000002</v>
      </c>
      <c r="M290">
        <v>19.869</v>
      </c>
      <c r="N290">
        <v>25.437000000000001</v>
      </c>
      <c r="O290">
        <v>2.7839999999999998</v>
      </c>
    </row>
    <row r="291" spans="1:15" x14ac:dyDescent="0.35">
      <c r="A291" t="s">
        <v>426</v>
      </c>
      <c r="B291">
        <v>2012</v>
      </c>
      <c r="C291" s="10">
        <v>41007</v>
      </c>
      <c r="D291" t="s">
        <v>20</v>
      </c>
      <c r="E291" t="s">
        <v>117</v>
      </c>
      <c r="F291">
        <v>1</v>
      </c>
      <c r="G291">
        <v>1</v>
      </c>
      <c r="H291" t="s">
        <v>433</v>
      </c>
      <c r="I291" t="s">
        <v>434</v>
      </c>
      <c r="J291">
        <v>10002269073</v>
      </c>
      <c r="K291" s="19">
        <v>31.9</v>
      </c>
      <c r="L291">
        <v>30.936</v>
      </c>
      <c r="M291">
        <v>31.815999999999999</v>
      </c>
      <c r="N291">
        <v>37.148000000000003</v>
      </c>
      <c r="O291">
        <v>2.6659999999999999</v>
      </c>
    </row>
    <row r="292" spans="1:15" x14ac:dyDescent="0.35">
      <c r="A292" t="s">
        <v>426</v>
      </c>
      <c r="B292">
        <v>2012</v>
      </c>
      <c r="C292" s="10">
        <v>41007</v>
      </c>
      <c r="D292" t="s">
        <v>20</v>
      </c>
      <c r="E292" t="s">
        <v>117</v>
      </c>
      <c r="F292">
        <v>1</v>
      </c>
      <c r="G292">
        <v>2</v>
      </c>
      <c r="H292" t="s">
        <v>314</v>
      </c>
      <c r="I292" t="s">
        <v>44</v>
      </c>
      <c r="J292">
        <v>10006904360</v>
      </c>
      <c r="K292" s="19">
        <v>20.7</v>
      </c>
      <c r="L292">
        <v>20.846</v>
      </c>
      <c r="M292">
        <v>22.518999999999998</v>
      </c>
      <c r="N292">
        <v>26.823</v>
      </c>
      <c r="O292">
        <v>2.1520000000000001</v>
      </c>
    </row>
    <row r="293" spans="1:15" x14ac:dyDescent="0.35">
      <c r="A293" t="s">
        <v>426</v>
      </c>
      <c r="B293">
        <v>2012</v>
      </c>
      <c r="C293" s="10">
        <v>41007</v>
      </c>
      <c r="D293" t="s">
        <v>20</v>
      </c>
      <c r="E293" t="s">
        <v>117</v>
      </c>
      <c r="F293">
        <v>1</v>
      </c>
      <c r="G293">
        <v>3</v>
      </c>
      <c r="H293" t="s">
        <v>372</v>
      </c>
      <c r="I293" t="s">
        <v>373</v>
      </c>
      <c r="J293">
        <v>10055651813</v>
      </c>
      <c r="K293" s="19"/>
      <c r="L293">
        <v>26.696000000000002</v>
      </c>
      <c r="M293">
        <v>26.298999999999999</v>
      </c>
      <c r="N293">
        <v>30.327000000000002</v>
      </c>
      <c r="O293">
        <v>2.0139999999999998</v>
      </c>
    </row>
    <row r="294" spans="1:15" x14ac:dyDescent="0.35">
      <c r="A294" t="s">
        <v>426</v>
      </c>
      <c r="B294">
        <v>2012</v>
      </c>
      <c r="C294" s="10">
        <v>41007</v>
      </c>
      <c r="D294" t="s">
        <v>20</v>
      </c>
      <c r="E294" t="s">
        <v>117</v>
      </c>
      <c r="F294">
        <v>1</v>
      </c>
      <c r="G294">
        <v>4</v>
      </c>
      <c r="H294" t="s">
        <v>378</v>
      </c>
      <c r="I294" t="s">
        <v>337</v>
      </c>
      <c r="J294">
        <v>10006382984</v>
      </c>
      <c r="K294" s="19"/>
      <c r="L294">
        <v>20.55</v>
      </c>
      <c r="M294">
        <v>17.989000000000001</v>
      </c>
      <c r="N294">
        <v>26.015000000000001</v>
      </c>
      <c r="O294">
        <v>4.0129999999999999</v>
      </c>
    </row>
    <row r="295" spans="1:15" x14ac:dyDescent="0.35">
      <c r="A295" t="s">
        <v>426</v>
      </c>
      <c r="B295">
        <v>2012</v>
      </c>
      <c r="C295" s="10">
        <v>41007</v>
      </c>
      <c r="D295" t="s">
        <v>20</v>
      </c>
      <c r="E295" t="s">
        <v>117</v>
      </c>
      <c r="F295">
        <v>2</v>
      </c>
      <c r="G295">
        <v>1</v>
      </c>
      <c r="H295" t="s">
        <v>153</v>
      </c>
      <c r="I295" t="s">
        <v>154</v>
      </c>
      <c r="J295">
        <v>10004717719</v>
      </c>
      <c r="K295" s="19">
        <v>23.3</v>
      </c>
      <c r="L295">
        <v>20.664000000000001</v>
      </c>
      <c r="M295">
        <v>23.578999999999901</v>
      </c>
      <c r="N295">
        <v>28.486999999999998</v>
      </c>
      <c r="O295">
        <v>2.4540000000000002</v>
      </c>
    </row>
    <row r="296" spans="1:15" x14ac:dyDescent="0.35">
      <c r="A296" t="s">
        <v>426</v>
      </c>
      <c r="B296">
        <v>2012</v>
      </c>
      <c r="C296" s="10">
        <v>41007</v>
      </c>
      <c r="D296" t="s">
        <v>20</v>
      </c>
      <c r="E296" t="s">
        <v>117</v>
      </c>
      <c r="F296">
        <v>2</v>
      </c>
      <c r="G296">
        <v>2</v>
      </c>
      <c r="H296" t="s">
        <v>340</v>
      </c>
      <c r="I296" t="s">
        <v>142</v>
      </c>
      <c r="J296">
        <v>10004633247</v>
      </c>
      <c r="K296" s="19">
        <v>24.1</v>
      </c>
      <c r="L296">
        <v>29.786000000000001</v>
      </c>
      <c r="M296">
        <v>29.375999999999902</v>
      </c>
      <c r="N296">
        <v>33.527999999999999</v>
      </c>
      <c r="O296">
        <v>2.0760000000000001</v>
      </c>
    </row>
    <row r="297" spans="1:15" x14ac:dyDescent="0.35">
      <c r="A297" t="s">
        <v>426</v>
      </c>
      <c r="B297">
        <v>2012</v>
      </c>
      <c r="C297" s="10">
        <v>41007</v>
      </c>
      <c r="D297" t="s">
        <v>20</v>
      </c>
      <c r="E297" t="s">
        <v>117</v>
      </c>
      <c r="F297">
        <v>2</v>
      </c>
      <c r="G297">
        <v>3</v>
      </c>
      <c r="H297" t="s">
        <v>431</v>
      </c>
      <c r="I297" t="s">
        <v>348</v>
      </c>
      <c r="J297">
        <v>10004723476</v>
      </c>
      <c r="K297" s="19">
        <v>23.6</v>
      </c>
      <c r="L297">
        <v>17.898</v>
      </c>
      <c r="M297">
        <v>19.416999999999899</v>
      </c>
      <c r="N297">
        <v>24.228999999999999</v>
      </c>
      <c r="O297">
        <v>2.4060000000000001</v>
      </c>
    </row>
    <row r="298" spans="1:15" x14ac:dyDescent="0.35">
      <c r="A298" t="s">
        <v>426</v>
      </c>
      <c r="B298">
        <v>2012</v>
      </c>
      <c r="C298" s="10">
        <v>41007</v>
      </c>
      <c r="D298" t="s">
        <v>20</v>
      </c>
      <c r="E298" t="s">
        <v>117</v>
      </c>
      <c r="F298">
        <v>2</v>
      </c>
      <c r="G298">
        <v>4</v>
      </c>
      <c r="H298" t="s">
        <v>174</v>
      </c>
      <c r="I298" t="s">
        <v>37</v>
      </c>
      <c r="J298">
        <v>10006552534</v>
      </c>
      <c r="K298" s="19">
        <v>21.9</v>
      </c>
      <c r="L298">
        <v>26.218</v>
      </c>
      <c r="M298">
        <v>24.945</v>
      </c>
      <c r="N298">
        <v>29.001000000000001</v>
      </c>
      <c r="O298">
        <v>2.028</v>
      </c>
    </row>
    <row r="299" spans="1:15" x14ac:dyDescent="0.35">
      <c r="A299" t="s">
        <v>426</v>
      </c>
      <c r="B299">
        <v>2012</v>
      </c>
      <c r="C299" s="10">
        <v>41007</v>
      </c>
      <c r="D299" t="s">
        <v>20</v>
      </c>
      <c r="E299" t="s">
        <v>117</v>
      </c>
      <c r="F299">
        <v>3</v>
      </c>
      <c r="G299">
        <v>1</v>
      </c>
      <c r="H299" t="s">
        <v>336</v>
      </c>
      <c r="I299" t="s">
        <v>337</v>
      </c>
      <c r="J299">
        <v>10005506954</v>
      </c>
      <c r="K299" s="19">
        <v>23.3</v>
      </c>
      <c r="L299">
        <v>28.190999999999899</v>
      </c>
      <c r="M299">
        <v>29.035</v>
      </c>
      <c r="N299">
        <v>34.469000000000001</v>
      </c>
      <c r="O299">
        <v>2.7170000000000001</v>
      </c>
    </row>
    <row r="300" spans="1:15" x14ac:dyDescent="0.35">
      <c r="A300" t="s">
        <v>426</v>
      </c>
      <c r="B300">
        <v>2012</v>
      </c>
      <c r="C300" s="10">
        <v>41007</v>
      </c>
      <c r="D300" t="s">
        <v>20</v>
      </c>
      <c r="E300" t="s">
        <v>117</v>
      </c>
      <c r="F300">
        <v>3</v>
      </c>
      <c r="G300">
        <v>2</v>
      </c>
      <c r="H300" t="s">
        <v>435</v>
      </c>
      <c r="I300" t="s">
        <v>436</v>
      </c>
      <c r="J300">
        <v>10002829653</v>
      </c>
      <c r="K300" s="19">
        <v>29.3</v>
      </c>
      <c r="L300">
        <v>16.974</v>
      </c>
      <c r="M300">
        <v>19.529</v>
      </c>
      <c r="N300">
        <v>27.449000000000002</v>
      </c>
      <c r="O300">
        <v>3.96</v>
      </c>
    </row>
    <row r="301" spans="1:15" x14ac:dyDescent="0.35">
      <c r="A301" t="s">
        <v>426</v>
      </c>
      <c r="B301">
        <v>2012</v>
      </c>
      <c r="C301" s="10">
        <v>41007</v>
      </c>
      <c r="D301" t="s">
        <v>20</v>
      </c>
      <c r="E301" t="s">
        <v>117</v>
      </c>
      <c r="F301">
        <v>3</v>
      </c>
      <c r="G301">
        <v>3</v>
      </c>
      <c r="H301" t="s">
        <v>370</v>
      </c>
      <c r="I301" t="s">
        <v>46</v>
      </c>
      <c r="J301">
        <v>10003095795</v>
      </c>
      <c r="K301" s="19">
        <v>27</v>
      </c>
      <c r="L301">
        <v>2.22799999999999</v>
      </c>
      <c r="M301">
        <v>9.8779999999999895</v>
      </c>
      <c r="N301">
        <v>17.873999999999999</v>
      </c>
      <c r="O301">
        <v>3.9980000000000002</v>
      </c>
    </row>
    <row r="302" spans="1:15" x14ac:dyDescent="0.35">
      <c r="A302" t="s">
        <v>426</v>
      </c>
      <c r="B302">
        <v>2012</v>
      </c>
      <c r="C302" s="10">
        <v>41007</v>
      </c>
      <c r="D302" t="s">
        <v>20</v>
      </c>
      <c r="E302" t="s">
        <v>117</v>
      </c>
      <c r="F302">
        <v>3</v>
      </c>
      <c r="G302">
        <v>4</v>
      </c>
      <c r="H302" t="s">
        <v>138</v>
      </c>
      <c r="I302" t="s">
        <v>432</v>
      </c>
      <c r="J302">
        <v>10007501821</v>
      </c>
      <c r="K302" s="19">
        <v>18.3</v>
      </c>
      <c r="L302">
        <v>20.777000000000001</v>
      </c>
      <c r="M302">
        <v>16.170999999999999</v>
      </c>
      <c r="N302">
        <v>23.501000000000001</v>
      </c>
      <c r="O302">
        <v>3.665</v>
      </c>
    </row>
    <row r="303" spans="1:15" x14ac:dyDescent="0.35">
      <c r="A303" t="s">
        <v>426</v>
      </c>
      <c r="B303">
        <v>2012</v>
      </c>
      <c r="C303" s="10">
        <v>41007</v>
      </c>
      <c r="D303" t="s">
        <v>20</v>
      </c>
      <c r="E303" t="s">
        <v>117</v>
      </c>
      <c r="F303">
        <v>4</v>
      </c>
      <c r="G303">
        <v>1</v>
      </c>
      <c r="H303" t="s">
        <v>352</v>
      </c>
      <c r="I303" t="s">
        <v>353</v>
      </c>
      <c r="J303">
        <v>10003292122</v>
      </c>
      <c r="K303" s="19">
        <v>25.9</v>
      </c>
      <c r="L303">
        <v>24.481999999999999</v>
      </c>
      <c r="M303">
        <v>26.527000000000001</v>
      </c>
      <c r="N303">
        <v>31.280999999999999</v>
      </c>
      <c r="O303">
        <v>2.3769999999999998</v>
      </c>
    </row>
    <row r="304" spans="1:15" x14ac:dyDescent="0.35">
      <c r="A304" t="s">
        <v>426</v>
      </c>
      <c r="B304">
        <v>2012</v>
      </c>
      <c r="C304" s="10">
        <v>41007</v>
      </c>
      <c r="D304" t="s">
        <v>20</v>
      </c>
      <c r="E304" t="s">
        <v>117</v>
      </c>
      <c r="F304">
        <v>4</v>
      </c>
      <c r="G304">
        <v>2</v>
      </c>
      <c r="H304" t="s">
        <v>234</v>
      </c>
      <c r="I304" t="s">
        <v>25</v>
      </c>
      <c r="J304">
        <v>10006073493</v>
      </c>
      <c r="K304" s="19">
        <v>22.3</v>
      </c>
      <c r="L304">
        <v>16.981000000000002</v>
      </c>
      <c r="M304">
        <v>19.687999999999999</v>
      </c>
      <c r="N304">
        <v>23.885999999999999</v>
      </c>
      <c r="O304">
        <v>2.0990000000000002</v>
      </c>
    </row>
    <row r="305" spans="1:15" x14ac:dyDescent="0.35">
      <c r="A305" t="s">
        <v>426</v>
      </c>
      <c r="B305">
        <v>2012</v>
      </c>
      <c r="C305" s="10">
        <v>41007</v>
      </c>
      <c r="D305" t="s">
        <v>20</v>
      </c>
      <c r="E305" t="s">
        <v>117</v>
      </c>
      <c r="F305">
        <v>4</v>
      </c>
      <c r="G305">
        <v>3</v>
      </c>
      <c r="H305" t="s">
        <v>430</v>
      </c>
      <c r="I305" t="s">
        <v>359</v>
      </c>
      <c r="J305">
        <v>10000959674</v>
      </c>
      <c r="K305" s="19">
        <v>30.8</v>
      </c>
      <c r="L305">
        <v>29.914999999999999</v>
      </c>
      <c r="M305">
        <v>28.765999999999998</v>
      </c>
      <c r="N305">
        <v>33.533999999999999</v>
      </c>
      <c r="O305">
        <v>2.3839999999999999</v>
      </c>
    </row>
    <row r="306" spans="1:15" x14ac:dyDescent="0.35">
      <c r="A306" t="s">
        <v>426</v>
      </c>
      <c r="B306">
        <v>2012</v>
      </c>
      <c r="C306" s="10">
        <v>41007</v>
      </c>
      <c r="D306" t="s">
        <v>20</v>
      </c>
      <c r="E306" t="s">
        <v>117</v>
      </c>
      <c r="F306">
        <v>4</v>
      </c>
      <c r="G306">
        <v>4</v>
      </c>
      <c r="H306" t="s">
        <v>289</v>
      </c>
      <c r="I306" t="s">
        <v>207</v>
      </c>
      <c r="J306">
        <v>10002418415</v>
      </c>
      <c r="K306" s="19">
        <v>29.7</v>
      </c>
      <c r="L306">
        <v>21.652999999999999</v>
      </c>
      <c r="M306">
        <v>22.111999999999998</v>
      </c>
      <c r="N306">
        <v>26.088000000000001</v>
      </c>
      <c r="O306">
        <v>1.988</v>
      </c>
    </row>
    <row r="307" spans="1:15" x14ac:dyDescent="0.35">
      <c r="A307" t="s">
        <v>426</v>
      </c>
      <c r="B307">
        <v>2012</v>
      </c>
      <c r="C307" s="10">
        <v>41007</v>
      </c>
      <c r="D307" t="s">
        <v>20</v>
      </c>
      <c r="E307" t="s">
        <v>117</v>
      </c>
      <c r="F307">
        <v>4</v>
      </c>
      <c r="G307">
        <v>5</v>
      </c>
      <c r="H307" t="s">
        <v>428</v>
      </c>
      <c r="I307" t="s">
        <v>198</v>
      </c>
      <c r="J307">
        <v>10002558558</v>
      </c>
      <c r="K307" s="19">
        <v>29.2</v>
      </c>
      <c r="L307">
        <v>29.462</v>
      </c>
      <c r="M307">
        <v>28.04</v>
      </c>
      <c r="N307">
        <v>31.634</v>
      </c>
      <c r="O307">
        <v>1.7969999999999999</v>
      </c>
    </row>
    <row r="308" spans="1:15" x14ac:dyDescent="0.35">
      <c r="A308" t="s">
        <v>426</v>
      </c>
      <c r="B308">
        <v>2012</v>
      </c>
      <c r="C308" s="10">
        <v>41007</v>
      </c>
      <c r="D308" t="s">
        <v>20</v>
      </c>
      <c r="E308" t="s">
        <v>117</v>
      </c>
      <c r="F308">
        <v>5</v>
      </c>
      <c r="G308">
        <v>1</v>
      </c>
      <c r="H308" t="s">
        <v>192</v>
      </c>
      <c r="I308" t="s">
        <v>113</v>
      </c>
      <c r="J308">
        <v>10004599194</v>
      </c>
      <c r="K308" s="19">
        <v>24</v>
      </c>
      <c r="L308">
        <v>21.388999999999999</v>
      </c>
      <c r="M308">
        <v>24.6</v>
      </c>
      <c r="N308">
        <v>30.318000000000001</v>
      </c>
      <c r="O308">
        <v>2.859</v>
      </c>
    </row>
    <row r="309" spans="1:15" x14ac:dyDescent="0.35">
      <c r="A309" t="s">
        <v>426</v>
      </c>
      <c r="B309">
        <v>2012</v>
      </c>
      <c r="C309" s="10">
        <v>41007</v>
      </c>
      <c r="D309" t="s">
        <v>20</v>
      </c>
      <c r="E309" t="s">
        <v>117</v>
      </c>
      <c r="F309">
        <v>5</v>
      </c>
      <c r="G309">
        <v>2</v>
      </c>
      <c r="H309" t="s">
        <v>106</v>
      </c>
      <c r="I309" t="s">
        <v>102</v>
      </c>
      <c r="J309">
        <v>10006894559</v>
      </c>
      <c r="K309" s="19">
        <v>19.600000000000001</v>
      </c>
      <c r="L309">
        <v>20.477</v>
      </c>
      <c r="M309">
        <v>22.616</v>
      </c>
      <c r="N309">
        <v>27.992000000000001</v>
      </c>
      <c r="O309">
        <v>2.6880000000000002</v>
      </c>
    </row>
    <row r="310" spans="1:15" x14ac:dyDescent="0.35">
      <c r="A310" t="s">
        <v>426</v>
      </c>
      <c r="B310">
        <v>2012</v>
      </c>
      <c r="C310" s="10">
        <v>41007</v>
      </c>
      <c r="D310" t="s">
        <v>20</v>
      </c>
      <c r="E310" t="s">
        <v>117</v>
      </c>
      <c r="F310">
        <v>5</v>
      </c>
      <c r="G310">
        <v>3</v>
      </c>
      <c r="H310" t="s">
        <v>203</v>
      </c>
      <c r="I310" t="s">
        <v>198</v>
      </c>
      <c r="J310">
        <v>10051694112</v>
      </c>
      <c r="K310" s="19">
        <v>25.3</v>
      </c>
      <c r="L310">
        <v>22.096</v>
      </c>
      <c r="M310">
        <v>22.626000000000001</v>
      </c>
      <c r="N310">
        <v>27.62</v>
      </c>
      <c r="O310">
        <v>2.4969999999999999</v>
      </c>
    </row>
    <row r="311" spans="1:15" x14ac:dyDescent="0.35">
      <c r="A311" t="s">
        <v>426</v>
      </c>
      <c r="B311">
        <v>2012</v>
      </c>
      <c r="C311" s="10">
        <v>41007</v>
      </c>
      <c r="D311" t="s">
        <v>20</v>
      </c>
      <c r="E311" t="s">
        <v>117</v>
      </c>
      <c r="F311">
        <v>5</v>
      </c>
      <c r="G311">
        <v>4</v>
      </c>
      <c r="H311" t="s">
        <v>68</v>
      </c>
      <c r="I311" t="s">
        <v>29</v>
      </c>
      <c r="J311">
        <v>10006379247</v>
      </c>
      <c r="K311" s="19">
        <v>22</v>
      </c>
      <c r="L311">
        <v>25.367000000000001</v>
      </c>
      <c r="M311">
        <v>24.126999999999999</v>
      </c>
      <c r="N311">
        <v>28.759</v>
      </c>
      <c r="O311">
        <v>2.3159999999999998</v>
      </c>
    </row>
    <row r="312" spans="1:15" x14ac:dyDescent="0.35">
      <c r="A312" t="s">
        <v>426</v>
      </c>
      <c r="B312">
        <v>2012</v>
      </c>
      <c r="C312" s="10">
        <v>41007</v>
      </c>
      <c r="D312" t="s">
        <v>20</v>
      </c>
      <c r="E312" t="s">
        <v>117</v>
      </c>
      <c r="F312">
        <v>5</v>
      </c>
      <c r="G312">
        <v>5</v>
      </c>
      <c r="H312" t="s">
        <v>437</v>
      </c>
      <c r="I312" t="s">
        <v>52</v>
      </c>
      <c r="J312">
        <v>10004868269</v>
      </c>
      <c r="K312" s="19">
        <v>24.7</v>
      </c>
      <c r="L312">
        <v>13.641999999999999</v>
      </c>
      <c r="M312">
        <v>13.167</v>
      </c>
      <c r="N312">
        <v>19.209</v>
      </c>
      <c r="O312">
        <v>3.0209999999999999</v>
      </c>
    </row>
    <row r="313" spans="1:15" x14ac:dyDescent="0.35">
      <c r="A313" t="s">
        <v>426</v>
      </c>
      <c r="B313">
        <v>2012</v>
      </c>
      <c r="C313" s="10">
        <v>41007</v>
      </c>
      <c r="D313" t="s">
        <v>20</v>
      </c>
      <c r="E313" t="s">
        <v>117</v>
      </c>
      <c r="F313">
        <v>6</v>
      </c>
      <c r="G313">
        <v>1</v>
      </c>
      <c r="H313" t="s">
        <v>194</v>
      </c>
      <c r="I313" t="s">
        <v>29</v>
      </c>
      <c r="J313">
        <v>10004601723</v>
      </c>
      <c r="K313" s="19">
        <v>24.8</v>
      </c>
      <c r="L313">
        <v>26.579000000000001</v>
      </c>
      <c r="M313">
        <v>29.103999999999999</v>
      </c>
      <c r="N313">
        <v>34.451999999999998</v>
      </c>
      <c r="O313">
        <v>2.6739999999999999</v>
      </c>
    </row>
    <row r="314" spans="1:15" x14ac:dyDescent="0.35">
      <c r="A314" t="s">
        <v>426</v>
      </c>
      <c r="B314">
        <v>2012</v>
      </c>
      <c r="C314" s="10">
        <v>41007</v>
      </c>
      <c r="D314" t="s">
        <v>20</v>
      </c>
      <c r="E314" t="s">
        <v>117</v>
      </c>
      <c r="F314">
        <v>6</v>
      </c>
      <c r="G314">
        <v>2</v>
      </c>
      <c r="H314" t="s">
        <v>220</v>
      </c>
      <c r="I314" t="s">
        <v>35</v>
      </c>
      <c r="J314">
        <v>10005782695</v>
      </c>
      <c r="K314" s="19">
        <v>22.7</v>
      </c>
      <c r="L314">
        <v>20.405000000000001</v>
      </c>
      <c r="M314">
        <v>23.219000000000001</v>
      </c>
      <c r="N314">
        <v>27.803000000000001</v>
      </c>
      <c r="O314">
        <v>2.2919999999999998</v>
      </c>
    </row>
    <row r="315" spans="1:15" x14ac:dyDescent="0.35">
      <c r="A315" t="s">
        <v>426</v>
      </c>
      <c r="B315">
        <v>2012</v>
      </c>
      <c r="C315" s="10">
        <v>41007</v>
      </c>
      <c r="D315" t="s">
        <v>20</v>
      </c>
      <c r="E315" t="s">
        <v>117</v>
      </c>
      <c r="F315">
        <v>6</v>
      </c>
      <c r="G315">
        <v>3</v>
      </c>
      <c r="H315" t="s">
        <v>294</v>
      </c>
      <c r="I315" t="s">
        <v>27</v>
      </c>
      <c r="J315">
        <v>10003011125</v>
      </c>
      <c r="K315" s="19">
        <v>27.5</v>
      </c>
      <c r="L315">
        <v>33.552999999999997</v>
      </c>
      <c r="M315">
        <v>31.213999999999999</v>
      </c>
      <c r="N315">
        <v>36.884</v>
      </c>
      <c r="O315">
        <v>2.835</v>
      </c>
    </row>
    <row r="316" spans="1:15" x14ac:dyDescent="0.35">
      <c r="A316" t="s">
        <v>426</v>
      </c>
      <c r="B316">
        <v>2012</v>
      </c>
      <c r="C316" s="10">
        <v>41007</v>
      </c>
      <c r="D316" t="s">
        <v>20</v>
      </c>
      <c r="E316" t="s">
        <v>117</v>
      </c>
      <c r="F316">
        <v>6</v>
      </c>
      <c r="G316">
        <v>4</v>
      </c>
      <c r="H316" t="s">
        <v>427</v>
      </c>
      <c r="I316" t="s">
        <v>423</v>
      </c>
      <c r="J316">
        <v>10006737945</v>
      </c>
      <c r="K316" s="19">
        <v>23.7</v>
      </c>
      <c r="L316">
        <v>27.285999999999898</v>
      </c>
      <c r="M316">
        <v>26.878999999999898</v>
      </c>
      <c r="N316">
        <v>30.792999999999999</v>
      </c>
      <c r="O316">
        <v>1.9570000000000001</v>
      </c>
    </row>
    <row r="317" spans="1:15" x14ac:dyDescent="0.35">
      <c r="A317" t="s">
        <v>426</v>
      </c>
      <c r="B317">
        <v>2012</v>
      </c>
      <c r="C317" s="10">
        <v>41007</v>
      </c>
      <c r="D317" t="s">
        <v>20</v>
      </c>
      <c r="E317" t="s">
        <v>117</v>
      </c>
      <c r="F317">
        <v>6</v>
      </c>
      <c r="G317">
        <v>5</v>
      </c>
      <c r="H317" t="s">
        <v>358</v>
      </c>
      <c r="I317" t="s">
        <v>359</v>
      </c>
      <c r="J317">
        <v>10006900320</v>
      </c>
      <c r="K317" s="19">
        <v>20.399999999999999</v>
      </c>
      <c r="L317">
        <v>19.869</v>
      </c>
      <c r="M317">
        <v>19.312000000000001</v>
      </c>
      <c r="N317">
        <v>24.492000000000001</v>
      </c>
      <c r="O317">
        <v>2.59</v>
      </c>
    </row>
    <row r="318" spans="1:15" x14ac:dyDescent="0.35">
      <c r="A318" t="s">
        <v>426</v>
      </c>
      <c r="B318">
        <v>2012</v>
      </c>
      <c r="C318" s="10">
        <v>41007</v>
      </c>
      <c r="D318" t="s">
        <v>20</v>
      </c>
      <c r="E318" t="s">
        <v>119</v>
      </c>
      <c r="F318">
        <v>1</v>
      </c>
      <c r="G318">
        <v>1</v>
      </c>
      <c r="H318" t="s">
        <v>194</v>
      </c>
      <c r="I318" t="s">
        <v>29</v>
      </c>
      <c r="J318">
        <v>10004601723</v>
      </c>
      <c r="K318" s="19">
        <v>24.8</v>
      </c>
      <c r="L318">
        <v>29.103999999999999</v>
      </c>
      <c r="M318">
        <v>31.419</v>
      </c>
      <c r="N318">
        <v>36.289000000000001</v>
      </c>
      <c r="O318">
        <v>2.4350000000000001</v>
      </c>
    </row>
    <row r="319" spans="1:15" x14ac:dyDescent="0.35">
      <c r="A319" t="s">
        <v>426</v>
      </c>
      <c r="B319">
        <v>2012</v>
      </c>
      <c r="C319" s="10">
        <v>41007</v>
      </c>
      <c r="D319" t="s">
        <v>20</v>
      </c>
      <c r="E319" t="s">
        <v>119</v>
      </c>
      <c r="F319">
        <v>1</v>
      </c>
      <c r="G319">
        <v>2</v>
      </c>
      <c r="H319" t="s">
        <v>287</v>
      </c>
      <c r="I319" t="s">
        <v>31</v>
      </c>
      <c r="J319">
        <v>10003349716</v>
      </c>
      <c r="K319" s="19">
        <v>26.9</v>
      </c>
      <c r="L319">
        <v>30.457000000000001</v>
      </c>
      <c r="M319">
        <v>31.2349999999999</v>
      </c>
      <c r="N319">
        <v>35.232999999999997</v>
      </c>
      <c r="O319">
        <v>1.9990000000000001</v>
      </c>
    </row>
    <row r="320" spans="1:15" x14ac:dyDescent="0.35">
      <c r="A320" t="s">
        <v>426</v>
      </c>
      <c r="B320">
        <v>2012</v>
      </c>
      <c r="C320" s="10">
        <v>41007</v>
      </c>
      <c r="D320" t="s">
        <v>20</v>
      </c>
      <c r="E320" t="s">
        <v>119</v>
      </c>
      <c r="F320">
        <v>1</v>
      </c>
      <c r="G320">
        <v>3</v>
      </c>
      <c r="H320" t="s">
        <v>336</v>
      </c>
      <c r="I320" t="s">
        <v>337</v>
      </c>
      <c r="J320">
        <v>10005506954</v>
      </c>
      <c r="K320" s="19">
        <v>23.3</v>
      </c>
      <c r="L320">
        <v>29.035</v>
      </c>
      <c r="M320">
        <v>29.495000000000001</v>
      </c>
      <c r="N320">
        <v>34.283000000000001</v>
      </c>
      <c r="O320">
        <v>2.3940000000000001</v>
      </c>
    </row>
    <row r="321" spans="1:15" x14ac:dyDescent="0.35">
      <c r="A321" t="s">
        <v>426</v>
      </c>
      <c r="B321">
        <v>2012</v>
      </c>
      <c r="C321" s="10">
        <v>41007</v>
      </c>
      <c r="D321" t="s">
        <v>20</v>
      </c>
      <c r="E321" t="s">
        <v>119</v>
      </c>
      <c r="F321">
        <v>1</v>
      </c>
      <c r="G321">
        <v>4</v>
      </c>
      <c r="H321" t="s">
        <v>193</v>
      </c>
      <c r="I321" t="s">
        <v>31</v>
      </c>
      <c r="J321">
        <v>10005727327</v>
      </c>
      <c r="K321" s="19">
        <v>26.2</v>
      </c>
      <c r="L321">
        <v>23.419999999999899</v>
      </c>
      <c r="M321">
        <v>24.463999999999999</v>
      </c>
      <c r="N321">
        <v>28.687999999999999</v>
      </c>
      <c r="O321">
        <v>2.1120000000000001</v>
      </c>
    </row>
    <row r="322" spans="1:15" x14ac:dyDescent="0.35">
      <c r="A322" t="s">
        <v>426</v>
      </c>
      <c r="B322">
        <v>2012</v>
      </c>
      <c r="C322" s="10">
        <v>41007</v>
      </c>
      <c r="D322" t="s">
        <v>20</v>
      </c>
      <c r="E322" t="s">
        <v>119</v>
      </c>
      <c r="F322">
        <v>1</v>
      </c>
      <c r="G322">
        <v>5</v>
      </c>
      <c r="H322" t="s">
        <v>196</v>
      </c>
      <c r="I322" t="s">
        <v>52</v>
      </c>
      <c r="J322">
        <v>10004868370</v>
      </c>
      <c r="K322" s="19">
        <v>24.3</v>
      </c>
      <c r="L322">
        <v>28.815999999999999</v>
      </c>
      <c r="M322">
        <v>27.982999999999901</v>
      </c>
      <c r="N322">
        <v>32.110999999999997</v>
      </c>
      <c r="O322">
        <v>2.0640000000000001</v>
      </c>
    </row>
    <row r="323" spans="1:15" x14ac:dyDescent="0.35">
      <c r="A323" t="s">
        <v>426</v>
      </c>
      <c r="B323">
        <v>2012</v>
      </c>
      <c r="C323" s="10">
        <v>41007</v>
      </c>
      <c r="D323" t="s">
        <v>20</v>
      </c>
      <c r="E323" t="s">
        <v>119</v>
      </c>
      <c r="F323">
        <v>1</v>
      </c>
      <c r="G323">
        <v>6</v>
      </c>
      <c r="H323" t="s">
        <v>153</v>
      </c>
      <c r="I323" t="s">
        <v>154</v>
      </c>
      <c r="J323">
        <v>10004717719</v>
      </c>
      <c r="K323" s="19">
        <v>23.3</v>
      </c>
      <c r="L323">
        <v>23.578999999999901</v>
      </c>
      <c r="M323">
        <v>22.692999999999898</v>
      </c>
      <c r="N323">
        <v>27.247</v>
      </c>
      <c r="O323">
        <v>2.2770000000000001</v>
      </c>
    </row>
    <row r="324" spans="1:15" x14ac:dyDescent="0.35">
      <c r="A324" t="s">
        <v>426</v>
      </c>
      <c r="B324">
        <v>2012</v>
      </c>
      <c r="C324" s="10">
        <v>41007</v>
      </c>
      <c r="D324" t="s">
        <v>20</v>
      </c>
      <c r="E324" t="s">
        <v>119</v>
      </c>
      <c r="F324">
        <v>2</v>
      </c>
      <c r="G324">
        <v>1</v>
      </c>
      <c r="H324" t="s">
        <v>429</v>
      </c>
      <c r="I324" t="s">
        <v>353</v>
      </c>
      <c r="J324">
        <v>10001564310</v>
      </c>
      <c r="K324" s="19">
        <v>36</v>
      </c>
      <c r="L324">
        <v>38.370999999999903</v>
      </c>
      <c r="M324">
        <v>39.323999999999998</v>
      </c>
      <c r="N324">
        <v>44.18</v>
      </c>
      <c r="O324">
        <v>2.4279999999999999</v>
      </c>
    </row>
    <row r="325" spans="1:15" x14ac:dyDescent="0.35">
      <c r="A325" t="s">
        <v>426</v>
      </c>
      <c r="B325">
        <v>2012</v>
      </c>
      <c r="C325" s="10">
        <v>41007</v>
      </c>
      <c r="D325" t="s">
        <v>20</v>
      </c>
      <c r="E325" t="s">
        <v>119</v>
      </c>
      <c r="F325">
        <v>2</v>
      </c>
      <c r="G325">
        <v>2</v>
      </c>
      <c r="H325" t="s">
        <v>433</v>
      </c>
      <c r="I325" t="s">
        <v>434</v>
      </c>
      <c r="J325">
        <v>10002269073</v>
      </c>
      <c r="K325" s="19">
        <v>31.9</v>
      </c>
      <c r="L325">
        <v>31.815999999999999</v>
      </c>
      <c r="M325">
        <v>33.073</v>
      </c>
      <c r="N325">
        <v>37.905000000000001</v>
      </c>
      <c r="O325">
        <v>2.4159999999999999</v>
      </c>
    </row>
    <row r="326" spans="1:15" x14ac:dyDescent="0.35">
      <c r="A326" t="s">
        <v>426</v>
      </c>
      <c r="B326">
        <v>2012</v>
      </c>
      <c r="C326" s="10">
        <v>41007</v>
      </c>
      <c r="D326" t="s">
        <v>20</v>
      </c>
      <c r="E326" t="s">
        <v>119</v>
      </c>
      <c r="F326">
        <v>2</v>
      </c>
      <c r="G326">
        <v>3</v>
      </c>
      <c r="H326" t="s">
        <v>192</v>
      </c>
      <c r="I326" t="s">
        <v>113</v>
      </c>
      <c r="J326">
        <v>10004599194</v>
      </c>
      <c r="K326" s="19">
        <v>24</v>
      </c>
      <c r="L326">
        <v>24.6</v>
      </c>
      <c r="M326">
        <v>26.957999999999998</v>
      </c>
      <c r="N326">
        <v>32</v>
      </c>
      <c r="O326">
        <v>2.5209999999999999</v>
      </c>
    </row>
    <row r="327" spans="1:15" x14ac:dyDescent="0.35">
      <c r="A327" t="s">
        <v>426</v>
      </c>
      <c r="B327">
        <v>2012</v>
      </c>
      <c r="C327" s="10">
        <v>41007</v>
      </c>
      <c r="D327" t="s">
        <v>20</v>
      </c>
      <c r="E327" t="s">
        <v>119</v>
      </c>
      <c r="F327">
        <v>2</v>
      </c>
      <c r="G327">
        <v>4</v>
      </c>
      <c r="H327" t="s">
        <v>391</v>
      </c>
      <c r="I327" t="s">
        <v>269</v>
      </c>
      <c r="J327">
        <v>10004596871</v>
      </c>
      <c r="K327" s="19">
        <v>24.1</v>
      </c>
      <c r="L327">
        <v>28.715999999999902</v>
      </c>
      <c r="M327">
        <v>27.73</v>
      </c>
      <c r="N327">
        <v>35.274000000000001</v>
      </c>
      <c r="O327">
        <v>3.7719999999999998</v>
      </c>
    </row>
    <row r="328" spans="1:15" x14ac:dyDescent="0.35">
      <c r="A328" t="s">
        <v>426</v>
      </c>
      <c r="B328">
        <v>2012</v>
      </c>
      <c r="C328" s="10">
        <v>41007</v>
      </c>
      <c r="D328" t="s">
        <v>20</v>
      </c>
      <c r="E328" t="s">
        <v>119</v>
      </c>
      <c r="F328">
        <v>2</v>
      </c>
      <c r="G328">
        <v>5</v>
      </c>
      <c r="H328" t="s">
        <v>352</v>
      </c>
      <c r="I328" t="s">
        <v>353</v>
      </c>
      <c r="J328">
        <v>10003292122</v>
      </c>
      <c r="K328" s="19">
        <v>25.9</v>
      </c>
      <c r="L328">
        <v>26.527000000000001</v>
      </c>
      <c r="M328">
        <v>26.378</v>
      </c>
      <c r="N328">
        <v>30.742000000000001</v>
      </c>
      <c r="O328">
        <v>2.1819999999999999</v>
      </c>
    </row>
    <row r="329" spans="1:15" x14ac:dyDescent="0.35">
      <c r="A329" t="s">
        <v>426</v>
      </c>
      <c r="B329">
        <v>2012</v>
      </c>
      <c r="C329" s="10">
        <v>41007</v>
      </c>
      <c r="D329" t="s">
        <v>20</v>
      </c>
      <c r="E329" t="s">
        <v>119</v>
      </c>
      <c r="F329">
        <v>2</v>
      </c>
      <c r="G329">
        <v>6</v>
      </c>
      <c r="H329" t="s">
        <v>374</v>
      </c>
      <c r="I329" t="s">
        <v>375</v>
      </c>
      <c r="J329">
        <v>10004613039</v>
      </c>
      <c r="K329" s="19">
        <v>23.3</v>
      </c>
      <c r="L329">
        <v>24.334</v>
      </c>
      <c r="M329">
        <v>23.899000000000001</v>
      </c>
      <c r="N329">
        <v>27.373000000000001</v>
      </c>
      <c r="O329">
        <v>1.7370000000000001</v>
      </c>
    </row>
    <row r="330" spans="1:15" x14ac:dyDescent="0.35">
      <c r="A330" t="s">
        <v>426</v>
      </c>
      <c r="B330">
        <v>2012</v>
      </c>
      <c r="C330" s="10">
        <v>41007</v>
      </c>
      <c r="D330" t="s">
        <v>20</v>
      </c>
      <c r="E330" t="s">
        <v>121</v>
      </c>
      <c r="F330">
        <v>1</v>
      </c>
      <c r="G330">
        <v>1</v>
      </c>
      <c r="H330" t="s">
        <v>429</v>
      </c>
      <c r="I330" t="s">
        <v>353</v>
      </c>
      <c r="J330">
        <v>10001564310</v>
      </c>
      <c r="K330" s="19">
        <v>36</v>
      </c>
      <c r="L330">
        <v>39.323999999999998</v>
      </c>
      <c r="M330">
        <v>40.222000000000001</v>
      </c>
      <c r="N330">
        <v>44.822000000000003</v>
      </c>
      <c r="O330">
        <v>2.2999999999999998</v>
      </c>
    </row>
    <row r="331" spans="1:15" x14ac:dyDescent="0.35">
      <c r="A331" t="s">
        <v>426</v>
      </c>
      <c r="B331">
        <v>2012</v>
      </c>
      <c r="C331" s="10">
        <v>41007</v>
      </c>
      <c r="D331" t="s">
        <v>20</v>
      </c>
      <c r="E331" t="s">
        <v>121</v>
      </c>
      <c r="F331">
        <v>1</v>
      </c>
      <c r="G331">
        <v>2</v>
      </c>
      <c r="H331" t="s">
        <v>194</v>
      </c>
      <c r="I331" t="s">
        <v>29</v>
      </c>
      <c r="J331">
        <v>10004601723</v>
      </c>
      <c r="K331" s="19">
        <v>24.8</v>
      </c>
      <c r="L331">
        <v>31.419</v>
      </c>
      <c r="M331">
        <v>32.997999999999998</v>
      </c>
      <c r="N331">
        <v>37.43</v>
      </c>
      <c r="O331">
        <v>2.2160000000000002</v>
      </c>
    </row>
    <row r="332" spans="1:15" x14ac:dyDescent="0.35">
      <c r="A332" t="s">
        <v>426</v>
      </c>
      <c r="B332">
        <v>2012</v>
      </c>
      <c r="C332" s="10">
        <v>41007</v>
      </c>
      <c r="D332" t="s">
        <v>20</v>
      </c>
      <c r="E332" t="s">
        <v>121</v>
      </c>
      <c r="F332">
        <v>1</v>
      </c>
      <c r="G332">
        <v>3</v>
      </c>
      <c r="H332" t="s">
        <v>192</v>
      </c>
      <c r="I332" t="s">
        <v>113</v>
      </c>
      <c r="J332">
        <v>10004599194</v>
      </c>
      <c r="K332" s="19">
        <v>24</v>
      </c>
      <c r="L332">
        <v>26.957999999999998</v>
      </c>
      <c r="M332">
        <v>28.939</v>
      </c>
      <c r="N332">
        <v>33.447000000000003</v>
      </c>
      <c r="O332">
        <v>2.254</v>
      </c>
    </row>
    <row r="333" spans="1:15" x14ac:dyDescent="0.35">
      <c r="A333" t="s">
        <v>426</v>
      </c>
      <c r="B333">
        <v>2012</v>
      </c>
      <c r="C333" s="10">
        <v>41007</v>
      </c>
      <c r="D333" t="s">
        <v>20</v>
      </c>
      <c r="E333" t="s">
        <v>121</v>
      </c>
      <c r="F333">
        <v>1</v>
      </c>
      <c r="G333">
        <v>4</v>
      </c>
      <c r="H333" t="s">
        <v>433</v>
      </c>
      <c r="I333" t="s">
        <v>434</v>
      </c>
      <c r="J333">
        <v>10002269073</v>
      </c>
      <c r="K333" s="19">
        <v>31.9</v>
      </c>
      <c r="L333">
        <v>33.073</v>
      </c>
      <c r="M333">
        <v>32.814999999999998</v>
      </c>
      <c r="N333">
        <v>37.167000000000002</v>
      </c>
      <c r="O333">
        <v>2.1760000000000002</v>
      </c>
    </row>
    <row r="334" spans="1:15" x14ac:dyDescent="0.35">
      <c r="A334" t="s">
        <v>426</v>
      </c>
      <c r="B334">
        <v>2012</v>
      </c>
      <c r="C334" s="10">
        <v>41007</v>
      </c>
      <c r="D334" t="s">
        <v>20</v>
      </c>
      <c r="E334" t="s">
        <v>121</v>
      </c>
      <c r="F334">
        <v>1</v>
      </c>
      <c r="G334">
        <v>5</v>
      </c>
      <c r="H334" t="s">
        <v>287</v>
      </c>
      <c r="I334" t="s">
        <v>31</v>
      </c>
      <c r="J334">
        <v>10003349716</v>
      </c>
      <c r="K334" s="19">
        <v>26.9</v>
      </c>
      <c r="L334">
        <v>31.2349999999999</v>
      </c>
      <c r="M334">
        <v>30.922999999999998</v>
      </c>
      <c r="N334">
        <v>34.652999999999999</v>
      </c>
      <c r="O334">
        <v>1.865</v>
      </c>
    </row>
    <row r="335" spans="1:15" x14ac:dyDescent="0.35">
      <c r="A335" t="s">
        <v>426</v>
      </c>
      <c r="B335">
        <v>2012</v>
      </c>
      <c r="C335" s="10">
        <v>41007</v>
      </c>
      <c r="D335" t="s">
        <v>20</v>
      </c>
      <c r="E335" t="s">
        <v>121</v>
      </c>
      <c r="F335">
        <v>1</v>
      </c>
      <c r="G335">
        <v>6</v>
      </c>
      <c r="H335" t="s">
        <v>336</v>
      </c>
      <c r="I335" t="s">
        <v>337</v>
      </c>
      <c r="J335">
        <v>10005506954</v>
      </c>
      <c r="K335" s="19">
        <v>23.3</v>
      </c>
      <c r="L335">
        <v>29.495000000000001</v>
      </c>
      <c r="M335">
        <v>28.375999999999902</v>
      </c>
      <c r="N335">
        <v>32.805999999999997</v>
      </c>
      <c r="O335">
        <v>2.2149999999999999</v>
      </c>
    </row>
    <row r="336" spans="1:15" x14ac:dyDescent="0.35">
      <c r="A336" t="s">
        <v>426</v>
      </c>
      <c r="B336">
        <v>2012</v>
      </c>
      <c r="C336" s="10">
        <v>41007</v>
      </c>
      <c r="D336" t="s">
        <v>20</v>
      </c>
      <c r="E336" t="s">
        <v>121</v>
      </c>
      <c r="F336">
        <v>2</v>
      </c>
      <c r="G336">
        <v>1</v>
      </c>
      <c r="H336" t="s">
        <v>391</v>
      </c>
      <c r="I336" t="s">
        <v>269</v>
      </c>
      <c r="J336">
        <v>10004596871</v>
      </c>
      <c r="K336" s="19">
        <v>24.1</v>
      </c>
      <c r="L336">
        <v>27.73</v>
      </c>
      <c r="M336">
        <v>30.725999999999999</v>
      </c>
      <c r="N336">
        <v>37.295999999999999</v>
      </c>
      <c r="O336">
        <v>3.2850000000000001</v>
      </c>
    </row>
    <row r="337" spans="1:15" x14ac:dyDescent="0.35">
      <c r="A337" t="s">
        <v>426</v>
      </c>
      <c r="B337">
        <v>2012</v>
      </c>
      <c r="C337" s="10">
        <v>41007</v>
      </c>
      <c r="D337" t="s">
        <v>20</v>
      </c>
      <c r="E337" t="s">
        <v>121</v>
      </c>
      <c r="F337">
        <v>2</v>
      </c>
      <c r="G337">
        <v>2</v>
      </c>
      <c r="H337" t="s">
        <v>153</v>
      </c>
      <c r="I337" t="s">
        <v>154</v>
      </c>
      <c r="J337">
        <v>10004717719</v>
      </c>
      <c r="K337" s="19">
        <v>23.3</v>
      </c>
      <c r="L337">
        <v>22.692999999999898</v>
      </c>
      <c r="M337">
        <v>24.707999999999998</v>
      </c>
      <c r="N337">
        <v>28.878</v>
      </c>
      <c r="O337">
        <v>2.085</v>
      </c>
    </row>
    <row r="338" spans="1:15" x14ac:dyDescent="0.35">
      <c r="A338" t="s">
        <v>426</v>
      </c>
      <c r="B338">
        <v>2012</v>
      </c>
      <c r="C338" s="10">
        <v>41007</v>
      </c>
      <c r="D338" t="s">
        <v>20</v>
      </c>
      <c r="E338" t="s">
        <v>121</v>
      </c>
      <c r="F338">
        <v>2</v>
      </c>
      <c r="G338">
        <v>3</v>
      </c>
      <c r="H338" t="s">
        <v>196</v>
      </c>
      <c r="I338" t="s">
        <v>52</v>
      </c>
      <c r="J338">
        <v>10004868370</v>
      </c>
      <c r="K338" s="19">
        <v>24.3</v>
      </c>
      <c r="L338">
        <v>27.982999999999901</v>
      </c>
      <c r="M338">
        <v>28.204999999999998</v>
      </c>
      <c r="N338">
        <v>32.024999999999999</v>
      </c>
      <c r="O338">
        <v>1.91</v>
      </c>
    </row>
    <row r="339" spans="1:15" x14ac:dyDescent="0.35">
      <c r="A339" t="s">
        <v>426</v>
      </c>
      <c r="B339">
        <v>2012</v>
      </c>
      <c r="C339" s="10">
        <v>41007</v>
      </c>
      <c r="D339" t="s">
        <v>20</v>
      </c>
      <c r="E339" t="s">
        <v>121</v>
      </c>
      <c r="F339">
        <v>2</v>
      </c>
      <c r="G339">
        <v>4</v>
      </c>
      <c r="H339" t="s">
        <v>352</v>
      </c>
      <c r="I339" t="s">
        <v>353</v>
      </c>
      <c r="J339">
        <v>10003292122</v>
      </c>
      <c r="K339" s="19">
        <v>25.9</v>
      </c>
      <c r="L339">
        <v>26.378</v>
      </c>
      <c r="M339">
        <v>26.363</v>
      </c>
      <c r="N339">
        <v>30.363</v>
      </c>
      <c r="O339">
        <v>2</v>
      </c>
    </row>
    <row r="340" spans="1:15" x14ac:dyDescent="0.35">
      <c r="A340" t="s">
        <v>426</v>
      </c>
      <c r="B340">
        <v>2012</v>
      </c>
      <c r="C340" s="10">
        <v>41007</v>
      </c>
      <c r="D340" t="s">
        <v>20</v>
      </c>
      <c r="E340" t="s">
        <v>121</v>
      </c>
      <c r="F340">
        <v>2</v>
      </c>
      <c r="G340">
        <v>5</v>
      </c>
      <c r="H340" t="s">
        <v>374</v>
      </c>
      <c r="I340" t="s">
        <v>375</v>
      </c>
      <c r="J340">
        <v>10004613039</v>
      </c>
      <c r="K340" s="19">
        <v>23.3</v>
      </c>
      <c r="L340">
        <v>23.899000000000001</v>
      </c>
      <c r="M340">
        <v>23.87</v>
      </c>
      <c r="N340">
        <v>27.164000000000001</v>
      </c>
      <c r="O340">
        <v>1.647</v>
      </c>
    </row>
    <row r="341" spans="1:15" x14ac:dyDescent="0.35">
      <c r="A341" t="s">
        <v>426</v>
      </c>
      <c r="B341">
        <v>2012</v>
      </c>
      <c r="C341" s="10">
        <v>41007</v>
      </c>
      <c r="D341" t="s">
        <v>20</v>
      </c>
      <c r="E341" t="s">
        <v>121</v>
      </c>
      <c r="F341">
        <v>2</v>
      </c>
      <c r="G341">
        <v>6</v>
      </c>
      <c r="H341" t="s">
        <v>193</v>
      </c>
      <c r="I341" t="s">
        <v>31</v>
      </c>
      <c r="J341">
        <v>10005727327</v>
      </c>
      <c r="K341" s="19">
        <v>26.2</v>
      </c>
      <c r="L341">
        <v>24.463999999999999</v>
      </c>
      <c r="M341">
        <v>23.44</v>
      </c>
      <c r="N341">
        <v>27.404</v>
      </c>
      <c r="O341">
        <v>1.982</v>
      </c>
    </row>
    <row r="342" spans="1:15" x14ac:dyDescent="0.35">
      <c r="A342" t="s">
        <v>139</v>
      </c>
      <c r="B342">
        <v>2013</v>
      </c>
      <c r="C342" s="10">
        <v>41195</v>
      </c>
      <c r="D342" t="s">
        <v>140</v>
      </c>
      <c r="E342" t="s">
        <v>91</v>
      </c>
      <c r="F342">
        <v>1</v>
      </c>
      <c r="G342">
        <v>1</v>
      </c>
      <c r="H342" t="s">
        <v>392</v>
      </c>
      <c r="I342" t="s">
        <v>334</v>
      </c>
      <c r="J342">
        <v>10006485139</v>
      </c>
      <c r="K342" s="19"/>
      <c r="L342">
        <v>9</v>
      </c>
      <c r="M342">
        <v>22.091000000000001</v>
      </c>
      <c r="N342">
        <v>34.363</v>
      </c>
      <c r="O342">
        <v>6.1360000000000001</v>
      </c>
    </row>
    <row r="343" spans="1:15" x14ac:dyDescent="0.35">
      <c r="A343" t="s">
        <v>139</v>
      </c>
      <c r="B343">
        <v>2013</v>
      </c>
      <c r="C343" s="10">
        <v>41195</v>
      </c>
      <c r="D343" t="s">
        <v>140</v>
      </c>
      <c r="E343" t="s">
        <v>91</v>
      </c>
      <c r="F343">
        <v>1</v>
      </c>
      <c r="G343">
        <v>2</v>
      </c>
      <c r="H343" t="s">
        <v>158</v>
      </c>
      <c r="I343" t="s">
        <v>356</v>
      </c>
      <c r="J343">
        <v>10010894696</v>
      </c>
      <c r="K343" s="19"/>
      <c r="L343">
        <v>9</v>
      </c>
      <c r="M343">
        <v>17.986000000000001</v>
      </c>
      <c r="N343">
        <v>29.058</v>
      </c>
      <c r="O343">
        <v>5.5359999999999996</v>
      </c>
    </row>
    <row r="344" spans="1:15" x14ac:dyDescent="0.35">
      <c r="A344" t="s">
        <v>139</v>
      </c>
      <c r="B344">
        <v>2013</v>
      </c>
      <c r="C344" s="10">
        <v>41195</v>
      </c>
      <c r="D344" t="s">
        <v>140</v>
      </c>
      <c r="E344" t="s">
        <v>91</v>
      </c>
      <c r="F344">
        <v>1</v>
      </c>
      <c r="G344">
        <v>3</v>
      </c>
      <c r="H344" t="s">
        <v>41</v>
      </c>
      <c r="I344" t="s">
        <v>42</v>
      </c>
      <c r="J344">
        <v>10007294683</v>
      </c>
      <c r="K344" s="19">
        <v>19.7</v>
      </c>
      <c r="L344">
        <v>9</v>
      </c>
      <c r="M344">
        <v>14.16</v>
      </c>
      <c r="N344">
        <v>25</v>
      </c>
      <c r="O344">
        <v>5.42</v>
      </c>
    </row>
    <row r="345" spans="1:15" x14ac:dyDescent="0.35">
      <c r="A345" t="s">
        <v>139</v>
      </c>
      <c r="B345">
        <v>2013</v>
      </c>
      <c r="C345" s="10">
        <v>41195</v>
      </c>
      <c r="D345" t="s">
        <v>140</v>
      </c>
      <c r="E345" t="s">
        <v>91</v>
      </c>
      <c r="F345">
        <v>1</v>
      </c>
      <c r="G345">
        <v>4</v>
      </c>
      <c r="H345" t="s">
        <v>382</v>
      </c>
      <c r="I345" t="s">
        <v>113</v>
      </c>
      <c r="J345">
        <v>10006898502</v>
      </c>
      <c r="K345" s="19">
        <v>20.2</v>
      </c>
      <c r="L345">
        <v>9</v>
      </c>
      <c r="M345">
        <v>9.8699999999999992</v>
      </c>
      <c r="N345">
        <v>20.942</v>
      </c>
      <c r="O345">
        <v>5.5359999999999996</v>
      </c>
    </row>
    <row r="346" spans="1:15" x14ac:dyDescent="0.35">
      <c r="A346" t="s">
        <v>139</v>
      </c>
      <c r="B346">
        <v>2013</v>
      </c>
      <c r="C346" s="10">
        <v>41195</v>
      </c>
      <c r="D346" t="s">
        <v>140</v>
      </c>
      <c r="E346" t="s">
        <v>91</v>
      </c>
      <c r="F346">
        <v>1</v>
      </c>
      <c r="G346">
        <v>5</v>
      </c>
      <c r="H346" t="s">
        <v>319</v>
      </c>
      <c r="I346" t="s">
        <v>25</v>
      </c>
      <c r="J346">
        <v>10007508083</v>
      </c>
      <c r="K346" s="19">
        <v>19.100000000000001</v>
      </c>
      <c r="L346">
        <v>9</v>
      </c>
      <c r="M346">
        <v>3.3650000000000002</v>
      </c>
      <c r="N346">
        <v>15.637</v>
      </c>
      <c r="O346">
        <v>6.1360000000000001</v>
      </c>
    </row>
    <row r="347" spans="1:15" x14ac:dyDescent="0.35">
      <c r="A347" t="s">
        <v>139</v>
      </c>
      <c r="B347">
        <v>2013</v>
      </c>
      <c r="C347" s="10">
        <v>41195</v>
      </c>
      <c r="D347" t="s">
        <v>140</v>
      </c>
      <c r="E347" t="s">
        <v>91</v>
      </c>
      <c r="F347">
        <v>2</v>
      </c>
      <c r="G347">
        <v>1</v>
      </c>
      <c r="H347" t="s">
        <v>314</v>
      </c>
      <c r="I347" t="s">
        <v>44</v>
      </c>
      <c r="J347">
        <v>10006904360</v>
      </c>
      <c r="K347" s="19">
        <v>21.3</v>
      </c>
      <c r="L347">
        <v>22.518999999999998</v>
      </c>
      <c r="M347">
        <v>23.888000000000002</v>
      </c>
      <c r="N347">
        <v>28.018000000000001</v>
      </c>
      <c r="O347">
        <v>2.0649999999999999</v>
      </c>
    </row>
    <row r="348" spans="1:15" x14ac:dyDescent="0.35">
      <c r="A348" t="s">
        <v>139</v>
      </c>
      <c r="B348">
        <v>2013</v>
      </c>
      <c r="C348" s="10">
        <v>41195</v>
      </c>
      <c r="D348" t="s">
        <v>140</v>
      </c>
      <c r="E348" t="s">
        <v>91</v>
      </c>
      <c r="F348">
        <v>2</v>
      </c>
      <c r="G348">
        <v>2</v>
      </c>
      <c r="H348" t="s">
        <v>344</v>
      </c>
      <c r="I348" t="s">
        <v>154</v>
      </c>
      <c r="J348">
        <v>10005511301</v>
      </c>
      <c r="K348" s="19">
        <v>23.7</v>
      </c>
      <c r="L348">
        <v>9</v>
      </c>
      <c r="M348">
        <v>18.226999999999901</v>
      </c>
      <c r="N348">
        <v>27.812999999999999</v>
      </c>
      <c r="O348">
        <v>4.7930000000000001</v>
      </c>
    </row>
    <row r="349" spans="1:15" x14ac:dyDescent="0.35">
      <c r="A349" t="s">
        <v>139</v>
      </c>
      <c r="B349">
        <v>2013</v>
      </c>
      <c r="C349" s="10">
        <v>41195</v>
      </c>
      <c r="D349" t="s">
        <v>140</v>
      </c>
      <c r="E349" t="s">
        <v>91</v>
      </c>
      <c r="F349">
        <v>2</v>
      </c>
      <c r="G349">
        <v>3</v>
      </c>
      <c r="H349" t="s">
        <v>48</v>
      </c>
      <c r="I349" t="s">
        <v>27</v>
      </c>
      <c r="J349">
        <v>10005930724</v>
      </c>
      <c r="K349" s="19">
        <v>21.9</v>
      </c>
      <c r="L349">
        <v>9</v>
      </c>
      <c r="M349">
        <v>15.202999999999999</v>
      </c>
      <c r="N349">
        <v>24.888999999999999</v>
      </c>
      <c r="O349">
        <v>4.843</v>
      </c>
    </row>
    <row r="350" spans="1:15" x14ac:dyDescent="0.35">
      <c r="A350" t="s">
        <v>139</v>
      </c>
      <c r="B350">
        <v>2013</v>
      </c>
      <c r="C350" s="10">
        <v>41195</v>
      </c>
      <c r="D350" t="s">
        <v>140</v>
      </c>
      <c r="E350" t="s">
        <v>91</v>
      </c>
      <c r="F350">
        <v>2</v>
      </c>
      <c r="G350">
        <v>4</v>
      </c>
      <c r="H350" t="s">
        <v>420</v>
      </c>
      <c r="I350" t="s">
        <v>421</v>
      </c>
      <c r="J350">
        <v>10006319330</v>
      </c>
      <c r="K350" s="19">
        <v>22.7</v>
      </c>
      <c r="L350">
        <v>9</v>
      </c>
      <c r="M350">
        <v>12.042999999999999</v>
      </c>
      <c r="N350">
        <v>21.928999999999998</v>
      </c>
      <c r="O350">
        <v>4.9429999999999996</v>
      </c>
    </row>
    <row r="351" spans="1:15" x14ac:dyDescent="0.35">
      <c r="A351" t="s">
        <v>139</v>
      </c>
      <c r="B351">
        <v>2013</v>
      </c>
      <c r="C351" s="10">
        <v>41195</v>
      </c>
      <c r="D351" t="s">
        <v>140</v>
      </c>
      <c r="E351" t="s">
        <v>91</v>
      </c>
      <c r="F351">
        <v>2</v>
      </c>
      <c r="G351">
        <v>5</v>
      </c>
      <c r="H351" t="s">
        <v>414</v>
      </c>
      <c r="I351" t="s">
        <v>52</v>
      </c>
      <c r="J351">
        <v>10008999257</v>
      </c>
      <c r="K351" s="19">
        <v>18.100000000000001</v>
      </c>
      <c r="L351">
        <v>9</v>
      </c>
      <c r="M351">
        <v>8.2659999999999894</v>
      </c>
      <c r="N351">
        <v>18.585999999999999</v>
      </c>
      <c r="O351">
        <v>5.16</v>
      </c>
    </row>
    <row r="352" spans="1:15" x14ac:dyDescent="0.35">
      <c r="A352" t="s">
        <v>139</v>
      </c>
      <c r="B352">
        <v>2013</v>
      </c>
      <c r="C352" s="10">
        <v>41195</v>
      </c>
      <c r="D352" t="s">
        <v>140</v>
      </c>
      <c r="E352" t="s">
        <v>91</v>
      </c>
      <c r="F352">
        <v>2</v>
      </c>
      <c r="G352">
        <v>6</v>
      </c>
      <c r="H352" t="s">
        <v>422</v>
      </c>
      <c r="I352" t="s">
        <v>423</v>
      </c>
      <c r="J352">
        <v>10006724912</v>
      </c>
      <c r="K352" s="19">
        <v>23</v>
      </c>
      <c r="L352">
        <v>9</v>
      </c>
      <c r="M352">
        <v>2.2689999999999899</v>
      </c>
      <c r="N352">
        <v>13.882999999999999</v>
      </c>
      <c r="O352">
        <v>5.8070000000000004</v>
      </c>
    </row>
    <row r="353" spans="1:15" x14ac:dyDescent="0.35">
      <c r="A353" t="s">
        <v>139</v>
      </c>
      <c r="B353">
        <v>2013</v>
      </c>
      <c r="C353" s="10">
        <v>41195</v>
      </c>
      <c r="D353" t="s">
        <v>140</v>
      </c>
      <c r="E353" t="s">
        <v>91</v>
      </c>
      <c r="F353">
        <v>3</v>
      </c>
      <c r="G353">
        <v>1</v>
      </c>
      <c r="H353" t="s">
        <v>406</v>
      </c>
      <c r="I353" t="s">
        <v>381</v>
      </c>
      <c r="J353">
        <v>10005748747</v>
      </c>
      <c r="K353" s="19">
        <v>23.4</v>
      </c>
      <c r="L353">
        <v>19.273</v>
      </c>
      <c r="M353">
        <v>21.663</v>
      </c>
      <c r="N353">
        <v>26.946999999999999</v>
      </c>
      <c r="O353">
        <v>2.6419999999999999</v>
      </c>
    </row>
    <row r="354" spans="1:15" x14ac:dyDescent="0.35">
      <c r="A354" t="s">
        <v>139</v>
      </c>
      <c r="B354">
        <v>2013</v>
      </c>
      <c r="C354" s="10">
        <v>41195</v>
      </c>
      <c r="D354" t="s">
        <v>140</v>
      </c>
      <c r="E354" t="s">
        <v>91</v>
      </c>
      <c r="F354">
        <v>3</v>
      </c>
      <c r="G354">
        <v>2</v>
      </c>
      <c r="H354" t="s">
        <v>234</v>
      </c>
      <c r="I354" t="s">
        <v>25</v>
      </c>
      <c r="J354">
        <v>10006073493</v>
      </c>
      <c r="K354" s="19">
        <v>22.8</v>
      </c>
      <c r="L354">
        <v>19.687999999999999</v>
      </c>
      <c r="M354">
        <v>20.481000000000002</v>
      </c>
      <c r="N354">
        <v>24.439</v>
      </c>
      <c r="O354">
        <v>1.9790000000000001</v>
      </c>
    </row>
    <row r="355" spans="1:15" x14ac:dyDescent="0.35">
      <c r="A355" t="s">
        <v>139</v>
      </c>
      <c r="B355">
        <v>2013</v>
      </c>
      <c r="C355" s="10">
        <v>41195</v>
      </c>
      <c r="D355" t="s">
        <v>140</v>
      </c>
      <c r="E355" t="s">
        <v>91</v>
      </c>
      <c r="F355">
        <v>3</v>
      </c>
      <c r="G355">
        <v>3</v>
      </c>
      <c r="H355" t="s">
        <v>221</v>
      </c>
      <c r="I355" t="s">
        <v>31</v>
      </c>
      <c r="J355">
        <v>10008098470</v>
      </c>
      <c r="K355" s="19">
        <v>27.7</v>
      </c>
      <c r="L355">
        <v>9</v>
      </c>
      <c r="M355">
        <v>14.4729999999999</v>
      </c>
      <c r="N355">
        <v>23.690999999999999</v>
      </c>
      <c r="O355">
        <v>4.609</v>
      </c>
    </row>
    <row r="356" spans="1:15" x14ac:dyDescent="0.35">
      <c r="A356" t="s">
        <v>139</v>
      </c>
      <c r="B356">
        <v>2013</v>
      </c>
      <c r="C356" s="10">
        <v>41195</v>
      </c>
      <c r="D356" t="s">
        <v>140</v>
      </c>
      <c r="E356" t="s">
        <v>91</v>
      </c>
      <c r="F356">
        <v>3</v>
      </c>
      <c r="G356">
        <v>4</v>
      </c>
      <c r="H356" t="s">
        <v>59</v>
      </c>
      <c r="I356" t="s">
        <v>37</v>
      </c>
      <c r="J356">
        <v>10007502427</v>
      </c>
      <c r="K356" s="19">
        <v>18.899999999999999</v>
      </c>
      <c r="L356">
        <v>9</v>
      </c>
      <c r="M356">
        <v>11.446</v>
      </c>
      <c r="N356">
        <v>20.96</v>
      </c>
      <c r="O356">
        <v>4.7569999999999997</v>
      </c>
    </row>
    <row r="357" spans="1:15" x14ac:dyDescent="0.35">
      <c r="A357" t="s">
        <v>139</v>
      </c>
      <c r="B357">
        <v>2013</v>
      </c>
      <c r="C357" s="10">
        <v>41195</v>
      </c>
      <c r="D357" t="s">
        <v>140</v>
      </c>
      <c r="E357" t="s">
        <v>91</v>
      </c>
      <c r="F357">
        <v>3</v>
      </c>
      <c r="G357">
        <v>5</v>
      </c>
      <c r="H357" t="s">
        <v>396</v>
      </c>
      <c r="I357" t="s">
        <v>104</v>
      </c>
      <c r="J357">
        <v>10004613241</v>
      </c>
      <c r="K357" s="19">
        <v>25.2</v>
      </c>
      <c r="L357">
        <v>9</v>
      </c>
      <c r="M357">
        <v>7.7859999999999996</v>
      </c>
      <c r="N357">
        <v>17.8</v>
      </c>
      <c r="O357">
        <v>5.0069999999999997</v>
      </c>
    </row>
    <row r="358" spans="1:15" x14ac:dyDescent="0.35">
      <c r="A358" t="s">
        <v>139</v>
      </c>
      <c r="B358">
        <v>2013</v>
      </c>
      <c r="C358" s="10">
        <v>41195</v>
      </c>
      <c r="D358" t="s">
        <v>140</v>
      </c>
      <c r="E358" t="s">
        <v>91</v>
      </c>
      <c r="F358">
        <v>3</v>
      </c>
      <c r="G358">
        <v>6</v>
      </c>
      <c r="H358" t="s">
        <v>424</v>
      </c>
      <c r="I358" t="s">
        <v>425</v>
      </c>
      <c r="J358">
        <v>10004709130</v>
      </c>
      <c r="K358" s="19">
        <v>24.8</v>
      </c>
      <c r="L358">
        <v>9</v>
      </c>
      <c r="M358">
        <v>1.919</v>
      </c>
      <c r="N358">
        <v>13.273</v>
      </c>
      <c r="O358">
        <v>5.6769999999999996</v>
      </c>
    </row>
    <row r="359" spans="1:15" x14ac:dyDescent="0.35">
      <c r="A359" t="s">
        <v>139</v>
      </c>
      <c r="B359">
        <v>2013</v>
      </c>
      <c r="C359" s="10">
        <v>41195</v>
      </c>
      <c r="D359" t="s">
        <v>140</v>
      </c>
      <c r="E359" t="s">
        <v>117</v>
      </c>
      <c r="F359">
        <v>1</v>
      </c>
      <c r="G359">
        <v>1</v>
      </c>
      <c r="H359" t="s">
        <v>420</v>
      </c>
      <c r="I359" t="s">
        <v>421</v>
      </c>
      <c r="J359">
        <v>10006319330</v>
      </c>
      <c r="K359" s="19">
        <v>22.7</v>
      </c>
      <c r="L359">
        <v>12.042999999999999</v>
      </c>
      <c r="M359">
        <v>17.995000000000001</v>
      </c>
      <c r="N359">
        <v>26.155000000000001</v>
      </c>
      <c r="O359">
        <v>4.08</v>
      </c>
    </row>
    <row r="360" spans="1:15" x14ac:dyDescent="0.35">
      <c r="A360" t="s">
        <v>139</v>
      </c>
      <c r="B360">
        <v>2013</v>
      </c>
      <c r="C360" s="10">
        <v>41195</v>
      </c>
      <c r="D360" t="s">
        <v>140</v>
      </c>
      <c r="E360" t="s">
        <v>117</v>
      </c>
      <c r="F360">
        <v>1</v>
      </c>
      <c r="G360">
        <v>2</v>
      </c>
      <c r="H360" t="s">
        <v>59</v>
      </c>
      <c r="I360" t="s">
        <v>37</v>
      </c>
      <c r="J360">
        <v>10007502427</v>
      </c>
      <c r="K360" s="19">
        <v>18.899999999999999</v>
      </c>
      <c r="L360">
        <v>11.446</v>
      </c>
      <c r="M360">
        <v>15.157</v>
      </c>
      <c r="N360">
        <v>22.663</v>
      </c>
      <c r="O360">
        <v>3.7530000000000001</v>
      </c>
    </row>
    <row r="361" spans="1:15" x14ac:dyDescent="0.35">
      <c r="A361" t="s">
        <v>139</v>
      </c>
      <c r="B361">
        <v>2013</v>
      </c>
      <c r="C361" s="10">
        <v>41195</v>
      </c>
      <c r="D361" t="s">
        <v>140</v>
      </c>
      <c r="E361" t="s">
        <v>117</v>
      </c>
      <c r="F361">
        <v>1</v>
      </c>
      <c r="G361">
        <v>3</v>
      </c>
      <c r="H361" t="s">
        <v>396</v>
      </c>
      <c r="I361" t="s">
        <v>104</v>
      </c>
      <c r="J361">
        <v>10004613241</v>
      </c>
      <c r="K361" s="19">
        <v>25.2</v>
      </c>
      <c r="L361">
        <v>7.7859999999999996</v>
      </c>
      <c r="M361">
        <v>11.402999999999899</v>
      </c>
      <c r="N361">
        <v>19.061</v>
      </c>
      <c r="O361">
        <v>3.8290000000000002</v>
      </c>
    </row>
    <row r="362" spans="1:15" x14ac:dyDescent="0.35">
      <c r="A362" t="s">
        <v>139</v>
      </c>
      <c r="B362">
        <v>2013</v>
      </c>
      <c r="C362" s="10">
        <v>41195</v>
      </c>
      <c r="D362" t="s">
        <v>140</v>
      </c>
      <c r="E362" t="s">
        <v>117</v>
      </c>
      <c r="F362">
        <v>1</v>
      </c>
      <c r="G362">
        <v>4</v>
      </c>
      <c r="H362" t="s">
        <v>41</v>
      </c>
      <c r="I362" t="s">
        <v>42</v>
      </c>
      <c r="J362">
        <v>10007294683</v>
      </c>
      <c r="K362" s="19">
        <v>19.7</v>
      </c>
      <c r="L362">
        <v>14.16</v>
      </c>
      <c r="M362">
        <v>11.398999999999999</v>
      </c>
      <c r="N362">
        <v>19.529</v>
      </c>
      <c r="O362">
        <v>4.0650000000000004</v>
      </c>
    </row>
    <row r="363" spans="1:15" x14ac:dyDescent="0.35">
      <c r="A363" t="s">
        <v>139</v>
      </c>
      <c r="B363">
        <v>2013</v>
      </c>
      <c r="C363" s="10">
        <v>41195</v>
      </c>
      <c r="D363" t="s">
        <v>140</v>
      </c>
      <c r="E363" t="s">
        <v>117</v>
      </c>
      <c r="F363">
        <v>1</v>
      </c>
      <c r="G363">
        <v>5</v>
      </c>
      <c r="H363" t="s">
        <v>319</v>
      </c>
      <c r="I363" t="s">
        <v>25</v>
      </c>
      <c r="J363">
        <v>10007508083</v>
      </c>
      <c r="K363" s="19">
        <v>19.100000000000001</v>
      </c>
      <c r="L363">
        <v>3.3650000000000002</v>
      </c>
      <c r="M363">
        <v>1.577</v>
      </c>
      <c r="N363">
        <v>11.409000000000001</v>
      </c>
      <c r="O363">
        <v>4.9160000000000004</v>
      </c>
    </row>
    <row r="364" spans="1:15" x14ac:dyDescent="0.35">
      <c r="A364" t="s">
        <v>139</v>
      </c>
      <c r="B364">
        <v>2013</v>
      </c>
      <c r="C364" s="10">
        <v>41195</v>
      </c>
      <c r="D364" t="s">
        <v>140</v>
      </c>
      <c r="E364" t="s">
        <v>117</v>
      </c>
      <c r="F364">
        <v>2</v>
      </c>
      <c r="G364">
        <v>1</v>
      </c>
      <c r="H364" t="s">
        <v>221</v>
      </c>
      <c r="I364" t="s">
        <v>31</v>
      </c>
      <c r="J364">
        <v>10008098470</v>
      </c>
      <c r="K364" s="19">
        <v>27.7</v>
      </c>
      <c r="L364">
        <v>14.4729999999999</v>
      </c>
      <c r="M364">
        <v>19.512</v>
      </c>
      <c r="N364">
        <v>27.31</v>
      </c>
      <c r="O364">
        <v>3.899</v>
      </c>
    </row>
    <row r="365" spans="1:15" x14ac:dyDescent="0.35">
      <c r="A365" t="s">
        <v>139</v>
      </c>
      <c r="B365">
        <v>2013</v>
      </c>
      <c r="C365" s="10">
        <v>41195</v>
      </c>
      <c r="D365" t="s">
        <v>140</v>
      </c>
      <c r="E365" t="s">
        <v>117</v>
      </c>
      <c r="F365">
        <v>2</v>
      </c>
      <c r="G365">
        <v>2</v>
      </c>
      <c r="H365" t="s">
        <v>48</v>
      </c>
      <c r="I365" t="s">
        <v>27</v>
      </c>
      <c r="J365">
        <v>10005930724</v>
      </c>
      <c r="K365" s="19">
        <v>21.9</v>
      </c>
      <c r="L365">
        <v>15.202999999999999</v>
      </c>
      <c r="M365">
        <v>17.364999999999998</v>
      </c>
      <c r="N365">
        <v>24.986999999999998</v>
      </c>
      <c r="O365">
        <v>3.8109999999999999</v>
      </c>
    </row>
    <row r="366" spans="1:15" x14ac:dyDescent="0.35">
      <c r="A366" t="s">
        <v>139</v>
      </c>
      <c r="B366">
        <v>2013</v>
      </c>
      <c r="C366" s="10">
        <v>41195</v>
      </c>
      <c r="D366" t="s">
        <v>140</v>
      </c>
      <c r="E366" t="s">
        <v>117</v>
      </c>
      <c r="F366">
        <v>2</v>
      </c>
      <c r="G366">
        <v>3</v>
      </c>
      <c r="H366" t="s">
        <v>422</v>
      </c>
      <c r="I366" t="s">
        <v>423</v>
      </c>
      <c r="J366">
        <v>10006724912</v>
      </c>
      <c r="K366" s="19">
        <v>23</v>
      </c>
      <c r="L366">
        <v>2.2689999999999899</v>
      </c>
      <c r="M366">
        <v>9.8469999999999995</v>
      </c>
      <c r="N366">
        <v>18.023</v>
      </c>
      <c r="O366">
        <v>4.0880000000000001</v>
      </c>
    </row>
    <row r="367" spans="1:15" x14ac:dyDescent="0.35">
      <c r="A367" t="s">
        <v>139</v>
      </c>
      <c r="B367">
        <v>2013</v>
      </c>
      <c r="C367" s="10">
        <v>41195</v>
      </c>
      <c r="D367" t="s">
        <v>140</v>
      </c>
      <c r="E367" t="s">
        <v>117</v>
      </c>
      <c r="F367">
        <v>2</v>
      </c>
      <c r="G367">
        <v>4</v>
      </c>
      <c r="H367" t="s">
        <v>424</v>
      </c>
      <c r="I367" t="s">
        <v>425</v>
      </c>
      <c r="J367">
        <v>10004709130</v>
      </c>
      <c r="K367" s="19">
        <v>24.8</v>
      </c>
      <c r="L367">
        <v>1.919</v>
      </c>
      <c r="M367">
        <v>7.37</v>
      </c>
      <c r="N367">
        <v>15.412000000000001</v>
      </c>
      <c r="O367">
        <v>4.0209999999999999</v>
      </c>
    </row>
    <row r="368" spans="1:15" x14ac:dyDescent="0.35">
      <c r="A368" t="s">
        <v>139</v>
      </c>
      <c r="B368">
        <v>2013</v>
      </c>
      <c r="C368" s="10">
        <v>41195</v>
      </c>
      <c r="D368" t="s">
        <v>140</v>
      </c>
      <c r="E368" t="s">
        <v>117</v>
      </c>
      <c r="F368">
        <v>2</v>
      </c>
      <c r="G368">
        <v>5</v>
      </c>
      <c r="H368" t="s">
        <v>414</v>
      </c>
      <c r="I368" t="s">
        <v>52</v>
      </c>
      <c r="J368">
        <v>10008999257</v>
      </c>
      <c r="K368" s="19">
        <v>18.100000000000001</v>
      </c>
      <c r="L368">
        <v>8.2659999999999894</v>
      </c>
      <c r="M368">
        <v>7.6829999999999998</v>
      </c>
      <c r="N368">
        <v>15.435</v>
      </c>
      <c r="O368">
        <v>3.8759999999999999</v>
      </c>
    </row>
    <row r="369" spans="1:15" x14ac:dyDescent="0.35">
      <c r="A369" t="s">
        <v>139</v>
      </c>
      <c r="B369">
        <v>2013</v>
      </c>
      <c r="C369" s="10">
        <v>41195</v>
      </c>
      <c r="D369" t="s">
        <v>140</v>
      </c>
      <c r="E369" t="s">
        <v>117</v>
      </c>
      <c r="F369">
        <v>2</v>
      </c>
      <c r="G369">
        <v>6</v>
      </c>
      <c r="H369" t="s">
        <v>382</v>
      </c>
      <c r="I369" t="s">
        <v>113</v>
      </c>
      <c r="J369">
        <v>10006898502</v>
      </c>
      <c r="K369" s="19">
        <v>20.2</v>
      </c>
      <c r="L369">
        <v>9.8699999999999992</v>
      </c>
      <c r="M369">
        <v>4.9239999999999897</v>
      </c>
      <c r="N369">
        <v>13.423999999999999</v>
      </c>
      <c r="O369">
        <v>4.25</v>
      </c>
    </row>
    <row r="370" spans="1:15" x14ac:dyDescent="0.35">
      <c r="A370" t="s">
        <v>139</v>
      </c>
      <c r="B370">
        <v>2013</v>
      </c>
      <c r="C370" s="10">
        <v>41195</v>
      </c>
      <c r="D370" t="s">
        <v>140</v>
      </c>
      <c r="E370" t="s">
        <v>119</v>
      </c>
      <c r="F370">
        <v>1</v>
      </c>
      <c r="G370">
        <v>1</v>
      </c>
      <c r="H370" t="s">
        <v>392</v>
      </c>
      <c r="I370" t="s">
        <v>334</v>
      </c>
      <c r="J370">
        <v>10006485139</v>
      </c>
      <c r="K370" s="19"/>
      <c r="L370">
        <v>22.091000000000001</v>
      </c>
      <c r="M370">
        <v>27.364999999999998</v>
      </c>
      <c r="N370">
        <v>37.405000000000001</v>
      </c>
      <c r="O370">
        <v>5.0199999999999996</v>
      </c>
    </row>
    <row r="371" spans="1:15" x14ac:dyDescent="0.35">
      <c r="A371" t="s">
        <v>139</v>
      </c>
      <c r="B371">
        <v>2013</v>
      </c>
      <c r="C371" s="10">
        <v>41195</v>
      </c>
      <c r="D371" t="s">
        <v>140</v>
      </c>
      <c r="E371" t="s">
        <v>119</v>
      </c>
      <c r="F371">
        <v>1</v>
      </c>
      <c r="G371">
        <v>2</v>
      </c>
      <c r="H371" t="s">
        <v>406</v>
      </c>
      <c r="I371" t="s">
        <v>381</v>
      </c>
      <c r="J371">
        <v>10005748747</v>
      </c>
      <c r="K371" s="19">
        <v>23.4</v>
      </c>
      <c r="L371">
        <v>21.663</v>
      </c>
      <c r="M371">
        <v>23.234000000000002</v>
      </c>
      <c r="N371">
        <v>28.064</v>
      </c>
      <c r="O371">
        <v>2.415</v>
      </c>
    </row>
    <row r="372" spans="1:15" x14ac:dyDescent="0.35">
      <c r="A372" t="s">
        <v>139</v>
      </c>
      <c r="B372">
        <v>2013</v>
      </c>
      <c r="C372" s="10">
        <v>41195</v>
      </c>
      <c r="D372" t="s">
        <v>140</v>
      </c>
      <c r="E372" t="s">
        <v>119</v>
      </c>
      <c r="F372">
        <v>1</v>
      </c>
      <c r="G372">
        <v>3</v>
      </c>
      <c r="H372" t="s">
        <v>48</v>
      </c>
      <c r="I372" t="s">
        <v>27</v>
      </c>
      <c r="J372">
        <v>10005930724</v>
      </c>
      <c r="K372" s="19">
        <v>21.9</v>
      </c>
      <c r="L372">
        <v>17.364999999999998</v>
      </c>
      <c r="M372">
        <v>19.613999999999901</v>
      </c>
      <c r="N372">
        <v>25.847999999999999</v>
      </c>
      <c r="O372">
        <v>3.117</v>
      </c>
    </row>
    <row r="373" spans="1:15" x14ac:dyDescent="0.35">
      <c r="A373" t="s">
        <v>139</v>
      </c>
      <c r="B373">
        <v>2013</v>
      </c>
      <c r="C373" s="10">
        <v>41195</v>
      </c>
      <c r="D373" t="s">
        <v>140</v>
      </c>
      <c r="E373" t="s">
        <v>119</v>
      </c>
      <c r="F373">
        <v>1</v>
      </c>
      <c r="G373">
        <v>4</v>
      </c>
      <c r="H373" t="s">
        <v>396</v>
      </c>
      <c r="I373" t="s">
        <v>104</v>
      </c>
      <c r="J373">
        <v>10004613241</v>
      </c>
      <c r="K373" s="19">
        <v>25.2</v>
      </c>
      <c r="L373">
        <v>11.402999999999899</v>
      </c>
      <c r="M373">
        <v>14.824999999999999</v>
      </c>
      <c r="N373">
        <v>21.059000000000001</v>
      </c>
      <c r="O373">
        <v>3.117</v>
      </c>
    </row>
    <row r="374" spans="1:15" x14ac:dyDescent="0.35">
      <c r="A374" t="s">
        <v>139</v>
      </c>
      <c r="B374">
        <v>2013</v>
      </c>
      <c r="C374" s="10">
        <v>41195</v>
      </c>
      <c r="D374" t="s">
        <v>140</v>
      </c>
      <c r="E374" t="s">
        <v>119</v>
      </c>
      <c r="F374">
        <v>1</v>
      </c>
      <c r="G374">
        <v>5</v>
      </c>
      <c r="H374" t="s">
        <v>420</v>
      </c>
      <c r="I374" t="s">
        <v>421</v>
      </c>
      <c r="J374">
        <v>10006319330</v>
      </c>
      <c r="K374" s="19">
        <v>22.7</v>
      </c>
      <c r="L374">
        <v>17.995000000000001</v>
      </c>
      <c r="M374">
        <v>16.908999999999999</v>
      </c>
      <c r="N374">
        <v>23.451000000000001</v>
      </c>
      <c r="O374">
        <v>3.2709999999999999</v>
      </c>
    </row>
    <row r="375" spans="1:15" x14ac:dyDescent="0.35">
      <c r="A375" t="s">
        <v>139</v>
      </c>
      <c r="B375">
        <v>2013</v>
      </c>
      <c r="C375" s="10">
        <v>41195</v>
      </c>
      <c r="D375" t="s">
        <v>140</v>
      </c>
      <c r="E375" t="s">
        <v>119</v>
      </c>
      <c r="F375">
        <v>1</v>
      </c>
      <c r="G375">
        <v>6</v>
      </c>
      <c r="H375" t="s">
        <v>344</v>
      </c>
      <c r="I375" t="s">
        <v>154</v>
      </c>
      <c r="J375">
        <v>10005511301</v>
      </c>
      <c r="K375" s="19">
        <v>23.7</v>
      </c>
      <c r="L375">
        <v>18.226999999999901</v>
      </c>
      <c r="M375">
        <v>13.9749999999999</v>
      </c>
      <c r="N375">
        <v>21.524999999999999</v>
      </c>
      <c r="O375">
        <v>3.7749999999999999</v>
      </c>
    </row>
    <row r="376" spans="1:15" x14ac:dyDescent="0.35">
      <c r="A376" t="s">
        <v>139</v>
      </c>
      <c r="B376">
        <v>2013</v>
      </c>
      <c r="C376" s="10">
        <v>41195</v>
      </c>
      <c r="D376" t="s">
        <v>140</v>
      </c>
      <c r="E376" t="s">
        <v>119</v>
      </c>
      <c r="F376">
        <v>2</v>
      </c>
      <c r="G376">
        <v>1</v>
      </c>
      <c r="H376" t="s">
        <v>314</v>
      </c>
      <c r="I376" t="s">
        <v>44</v>
      </c>
      <c r="J376">
        <v>10006904360</v>
      </c>
      <c r="K376" s="19">
        <v>21.3</v>
      </c>
      <c r="L376">
        <v>23.888000000000002</v>
      </c>
      <c r="M376">
        <v>25.158000000000001</v>
      </c>
      <c r="N376">
        <v>29.076000000000001</v>
      </c>
      <c r="O376">
        <v>1.9590000000000001</v>
      </c>
    </row>
    <row r="377" spans="1:15" x14ac:dyDescent="0.35">
      <c r="A377" t="s">
        <v>139</v>
      </c>
      <c r="B377">
        <v>2013</v>
      </c>
      <c r="C377" s="10">
        <v>41195</v>
      </c>
      <c r="D377" t="s">
        <v>140</v>
      </c>
      <c r="E377" t="s">
        <v>119</v>
      </c>
      <c r="F377">
        <v>2</v>
      </c>
      <c r="G377">
        <v>2</v>
      </c>
      <c r="H377" t="s">
        <v>221</v>
      </c>
      <c r="I377" t="s">
        <v>31</v>
      </c>
      <c r="J377">
        <v>10008098470</v>
      </c>
      <c r="K377" s="19">
        <v>27.7</v>
      </c>
      <c r="L377">
        <v>19.512</v>
      </c>
      <c r="M377">
        <v>22.012999999999899</v>
      </c>
      <c r="N377">
        <v>28.317</v>
      </c>
      <c r="O377">
        <v>3.1520000000000001</v>
      </c>
    </row>
    <row r="378" spans="1:15" x14ac:dyDescent="0.35">
      <c r="A378" t="s">
        <v>139</v>
      </c>
      <c r="B378">
        <v>2013</v>
      </c>
      <c r="C378" s="10">
        <v>41195</v>
      </c>
      <c r="D378" t="s">
        <v>140</v>
      </c>
      <c r="E378" t="s">
        <v>119</v>
      </c>
      <c r="F378">
        <v>2</v>
      </c>
      <c r="G378">
        <v>3</v>
      </c>
      <c r="H378" t="s">
        <v>59</v>
      </c>
      <c r="I378" t="s">
        <v>37</v>
      </c>
      <c r="J378">
        <v>10007502427</v>
      </c>
      <c r="K378" s="19">
        <v>18.899999999999999</v>
      </c>
      <c r="L378">
        <v>15.157</v>
      </c>
      <c r="M378">
        <v>18.109000000000002</v>
      </c>
      <c r="N378">
        <v>24.213000000000001</v>
      </c>
      <c r="O378">
        <v>3.052</v>
      </c>
    </row>
    <row r="379" spans="1:15" x14ac:dyDescent="0.35">
      <c r="A379" t="s">
        <v>139</v>
      </c>
      <c r="B379">
        <v>2013</v>
      </c>
      <c r="C379" s="10">
        <v>41195</v>
      </c>
      <c r="D379" t="s">
        <v>140</v>
      </c>
      <c r="E379" t="s">
        <v>119</v>
      </c>
      <c r="F379">
        <v>2</v>
      </c>
      <c r="G379">
        <v>4</v>
      </c>
      <c r="H379" t="s">
        <v>158</v>
      </c>
      <c r="I379" t="s">
        <v>356</v>
      </c>
      <c r="J379">
        <v>10010894696</v>
      </c>
      <c r="K379" s="19"/>
      <c r="L379">
        <v>17.986000000000001</v>
      </c>
      <c r="M379">
        <v>17.832999999999998</v>
      </c>
      <c r="N379">
        <v>25.393000000000001</v>
      </c>
      <c r="O379">
        <v>3.78</v>
      </c>
    </row>
    <row r="380" spans="1:15" x14ac:dyDescent="0.35">
      <c r="A380" t="s">
        <v>139</v>
      </c>
      <c r="B380">
        <v>2013</v>
      </c>
      <c r="C380" s="10">
        <v>41195</v>
      </c>
      <c r="D380" t="s">
        <v>140</v>
      </c>
      <c r="E380" t="s">
        <v>119</v>
      </c>
      <c r="F380">
        <v>2</v>
      </c>
      <c r="G380">
        <v>5</v>
      </c>
      <c r="H380" t="s">
        <v>422</v>
      </c>
      <c r="I380" t="s">
        <v>423</v>
      </c>
      <c r="J380">
        <v>10006724912</v>
      </c>
      <c r="K380" s="19">
        <v>23</v>
      </c>
      <c r="L380">
        <v>9.8469999999999995</v>
      </c>
      <c r="M380">
        <v>12.462999999999999</v>
      </c>
      <c r="N380">
        <v>18.951000000000001</v>
      </c>
      <c r="O380">
        <v>3.2440000000000002</v>
      </c>
    </row>
    <row r="381" spans="1:15" x14ac:dyDescent="0.35">
      <c r="A381" t="s">
        <v>139</v>
      </c>
      <c r="B381">
        <v>2013</v>
      </c>
      <c r="C381" s="10">
        <v>41195</v>
      </c>
      <c r="D381" t="s">
        <v>140</v>
      </c>
      <c r="E381" t="s">
        <v>119</v>
      </c>
      <c r="F381">
        <v>2</v>
      </c>
      <c r="G381">
        <v>6</v>
      </c>
      <c r="H381" t="s">
        <v>234</v>
      </c>
      <c r="I381" t="s">
        <v>25</v>
      </c>
      <c r="J381">
        <v>10006073493</v>
      </c>
      <c r="K381" s="19">
        <v>22.8</v>
      </c>
      <c r="L381">
        <v>20.481000000000002</v>
      </c>
      <c r="M381">
        <v>19.27</v>
      </c>
      <c r="N381">
        <v>23.026</v>
      </c>
      <c r="O381">
        <v>1.8779999999999999</v>
      </c>
    </row>
    <row r="382" spans="1:15" x14ac:dyDescent="0.35">
      <c r="A382" t="s">
        <v>139</v>
      </c>
      <c r="B382">
        <v>2013</v>
      </c>
      <c r="C382" s="10">
        <v>41195</v>
      </c>
      <c r="D382" t="s">
        <v>140</v>
      </c>
      <c r="E382" t="s">
        <v>121</v>
      </c>
      <c r="F382">
        <v>1</v>
      </c>
      <c r="G382">
        <v>1</v>
      </c>
      <c r="H382" t="s">
        <v>314</v>
      </c>
      <c r="I382" t="s">
        <v>44</v>
      </c>
      <c r="J382">
        <v>10006904360</v>
      </c>
      <c r="K382" s="19">
        <v>21.3</v>
      </c>
      <c r="L382">
        <v>25.158000000000001</v>
      </c>
      <c r="M382">
        <v>26.608000000000001</v>
      </c>
      <c r="N382">
        <v>30.32</v>
      </c>
      <c r="O382">
        <v>1.8560000000000001</v>
      </c>
    </row>
    <row r="383" spans="1:15" x14ac:dyDescent="0.35">
      <c r="A383" t="s">
        <v>139</v>
      </c>
      <c r="B383">
        <v>2013</v>
      </c>
      <c r="C383" s="10">
        <v>41195</v>
      </c>
      <c r="D383" t="s">
        <v>140</v>
      </c>
      <c r="E383" t="s">
        <v>121</v>
      </c>
      <c r="F383">
        <v>1</v>
      </c>
      <c r="G383">
        <v>2</v>
      </c>
      <c r="H383" t="s">
        <v>221</v>
      </c>
      <c r="I383" t="s">
        <v>31</v>
      </c>
      <c r="J383">
        <v>10008098470</v>
      </c>
      <c r="K383" s="19">
        <v>27.7</v>
      </c>
      <c r="L383">
        <v>22.012999999999899</v>
      </c>
      <c r="M383">
        <v>24.486999999999998</v>
      </c>
      <c r="N383">
        <v>29.881</v>
      </c>
      <c r="O383">
        <v>2.6970000000000001</v>
      </c>
    </row>
    <row r="384" spans="1:15" x14ac:dyDescent="0.35">
      <c r="A384" t="s">
        <v>139</v>
      </c>
      <c r="B384">
        <v>2013</v>
      </c>
      <c r="C384" s="10">
        <v>41195</v>
      </c>
      <c r="D384" t="s">
        <v>140</v>
      </c>
      <c r="E384" t="s">
        <v>121</v>
      </c>
      <c r="F384">
        <v>1</v>
      </c>
      <c r="G384">
        <v>3</v>
      </c>
      <c r="H384" t="s">
        <v>392</v>
      </c>
      <c r="I384" t="s">
        <v>334</v>
      </c>
      <c r="J384">
        <v>10006485139</v>
      </c>
      <c r="K384" s="19"/>
      <c r="L384">
        <v>27.364999999999998</v>
      </c>
      <c r="M384">
        <v>25.893000000000001</v>
      </c>
      <c r="N384">
        <v>33.033000000000001</v>
      </c>
      <c r="O384">
        <v>3.57</v>
      </c>
    </row>
    <row r="385" spans="1:15" x14ac:dyDescent="0.35">
      <c r="A385" t="s">
        <v>139</v>
      </c>
      <c r="B385">
        <v>2013</v>
      </c>
      <c r="C385" s="10">
        <v>41195</v>
      </c>
      <c r="D385" t="s">
        <v>140</v>
      </c>
      <c r="E385" t="s">
        <v>121</v>
      </c>
      <c r="F385">
        <v>1</v>
      </c>
      <c r="G385">
        <v>4</v>
      </c>
      <c r="H385" t="s">
        <v>59</v>
      </c>
      <c r="I385" t="s">
        <v>37</v>
      </c>
      <c r="J385">
        <v>10007502427</v>
      </c>
      <c r="K385" s="19">
        <v>18.899999999999999</v>
      </c>
      <c r="L385">
        <v>18.109000000000002</v>
      </c>
      <c r="M385">
        <v>19.832999999999998</v>
      </c>
      <c r="N385">
        <v>25.082999999999998</v>
      </c>
      <c r="O385">
        <v>2.625</v>
      </c>
    </row>
    <row r="386" spans="1:15" x14ac:dyDescent="0.35">
      <c r="A386" t="s">
        <v>139</v>
      </c>
      <c r="B386">
        <v>2013</v>
      </c>
      <c r="C386" s="10">
        <v>41195</v>
      </c>
      <c r="D386" t="s">
        <v>140</v>
      </c>
      <c r="E386" t="s">
        <v>121</v>
      </c>
      <c r="F386">
        <v>1</v>
      </c>
      <c r="G386">
        <v>5</v>
      </c>
      <c r="H386" t="s">
        <v>48</v>
      </c>
      <c r="I386" t="s">
        <v>27</v>
      </c>
      <c r="J386">
        <v>10005930724</v>
      </c>
      <c r="K386" s="19">
        <v>21.9</v>
      </c>
      <c r="L386">
        <v>19.613999999999901</v>
      </c>
      <c r="M386">
        <v>19.768000000000001</v>
      </c>
      <c r="N386">
        <v>25.122</v>
      </c>
      <c r="O386">
        <v>2.677</v>
      </c>
    </row>
    <row r="387" spans="1:15" x14ac:dyDescent="0.35">
      <c r="A387" t="s">
        <v>139</v>
      </c>
      <c r="B387">
        <v>2013</v>
      </c>
      <c r="C387" s="10">
        <v>41195</v>
      </c>
      <c r="D387" t="s">
        <v>140</v>
      </c>
      <c r="E387" t="s">
        <v>121</v>
      </c>
      <c r="F387">
        <v>1</v>
      </c>
      <c r="G387">
        <v>6</v>
      </c>
      <c r="H387" t="s">
        <v>406</v>
      </c>
      <c r="I387" t="s">
        <v>381</v>
      </c>
      <c r="J387">
        <v>10005748747</v>
      </c>
      <c r="K387" s="19">
        <v>23.4</v>
      </c>
      <c r="L387">
        <v>23.234000000000002</v>
      </c>
      <c r="M387">
        <v>21.704000000000001</v>
      </c>
      <c r="N387">
        <v>26.16</v>
      </c>
      <c r="O387">
        <v>2.2280000000000002</v>
      </c>
    </row>
    <row r="388" spans="1:15" x14ac:dyDescent="0.35">
      <c r="A388" t="s">
        <v>139</v>
      </c>
      <c r="B388">
        <v>2013</v>
      </c>
      <c r="C388" s="10">
        <v>41195</v>
      </c>
      <c r="D388" t="s">
        <v>140</v>
      </c>
      <c r="E388" t="s">
        <v>121</v>
      </c>
      <c r="F388">
        <v>2</v>
      </c>
      <c r="G388">
        <v>1</v>
      </c>
      <c r="H388" t="s">
        <v>344</v>
      </c>
      <c r="I388" t="s">
        <v>154</v>
      </c>
      <c r="J388">
        <v>10005511301</v>
      </c>
      <c r="K388" s="19">
        <v>23.7</v>
      </c>
      <c r="L388">
        <v>13.9749999999999</v>
      </c>
      <c r="M388">
        <v>18.984999999999999</v>
      </c>
      <c r="N388">
        <v>25.327000000000002</v>
      </c>
      <c r="O388">
        <v>3.1709999999999998</v>
      </c>
    </row>
    <row r="389" spans="1:15" x14ac:dyDescent="0.35">
      <c r="A389" t="s">
        <v>139</v>
      </c>
      <c r="B389">
        <v>2013</v>
      </c>
      <c r="C389" s="10">
        <v>41195</v>
      </c>
      <c r="D389" t="s">
        <v>140</v>
      </c>
      <c r="E389" t="s">
        <v>121</v>
      </c>
      <c r="F389">
        <v>2</v>
      </c>
      <c r="G389">
        <v>2</v>
      </c>
      <c r="H389" t="s">
        <v>234</v>
      </c>
      <c r="I389" t="s">
        <v>25</v>
      </c>
      <c r="J389">
        <v>10006073493</v>
      </c>
      <c r="K389" s="19">
        <v>22.8</v>
      </c>
      <c r="L389">
        <v>19.27</v>
      </c>
      <c r="M389">
        <v>20.013999999999999</v>
      </c>
      <c r="N389">
        <v>23.552</v>
      </c>
      <c r="O389">
        <v>1.7689999999999999</v>
      </c>
    </row>
    <row r="390" spans="1:15" x14ac:dyDescent="0.35">
      <c r="A390" t="s">
        <v>139</v>
      </c>
      <c r="B390">
        <v>2013</v>
      </c>
      <c r="C390" s="10">
        <v>41195</v>
      </c>
      <c r="D390" t="s">
        <v>140</v>
      </c>
      <c r="E390" t="s">
        <v>121</v>
      </c>
      <c r="F390">
        <v>2</v>
      </c>
      <c r="G390">
        <v>3</v>
      </c>
      <c r="H390" t="s">
        <v>422</v>
      </c>
      <c r="I390" t="s">
        <v>423</v>
      </c>
      <c r="J390">
        <v>10006724912</v>
      </c>
      <c r="K390" s="19">
        <v>23</v>
      </c>
      <c r="L390">
        <v>12.462999999999999</v>
      </c>
      <c r="M390">
        <v>15.151</v>
      </c>
      <c r="N390">
        <v>20.605</v>
      </c>
      <c r="O390">
        <v>2.7269999999999999</v>
      </c>
    </row>
    <row r="391" spans="1:15" x14ac:dyDescent="0.35">
      <c r="A391" t="s">
        <v>139</v>
      </c>
      <c r="B391">
        <v>2013</v>
      </c>
      <c r="C391" s="10">
        <v>41195</v>
      </c>
      <c r="D391" t="s">
        <v>140</v>
      </c>
      <c r="E391" t="s">
        <v>121</v>
      </c>
      <c r="F391">
        <v>2</v>
      </c>
      <c r="G391">
        <v>4</v>
      </c>
      <c r="H391" t="s">
        <v>158</v>
      </c>
      <c r="I391" t="s">
        <v>356</v>
      </c>
      <c r="J391">
        <v>10010894696</v>
      </c>
      <c r="K391" s="19"/>
      <c r="L391">
        <v>17.832999999999998</v>
      </c>
      <c r="M391">
        <v>17.369999999999902</v>
      </c>
      <c r="N391">
        <v>23.411999999999999</v>
      </c>
      <c r="O391">
        <v>3.0209999999999999</v>
      </c>
    </row>
    <row r="392" spans="1:15" x14ac:dyDescent="0.35">
      <c r="A392" t="s">
        <v>139</v>
      </c>
      <c r="B392">
        <v>2013</v>
      </c>
      <c r="C392" s="10">
        <v>41195</v>
      </c>
      <c r="D392" t="s">
        <v>140</v>
      </c>
      <c r="E392" t="s">
        <v>121</v>
      </c>
      <c r="F392">
        <v>2</v>
      </c>
      <c r="G392">
        <v>5</v>
      </c>
      <c r="H392" t="s">
        <v>420</v>
      </c>
      <c r="I392" t="s">
        <v>421</v>
      </c>
      <c r="J392">
        <v>10006319330</v>
      </c>
      <c r="K392" s="19">
        <v>22.7</v>
      </c>
      <c r="L392">
        <v>16.908999999999999</v>
      </c>
      <c r="M392">
        <v>15.933999999999999</v>
      </c>
      <c r="N392">
        <v>21.47</v>
      </c>
      <c r="O392">
        <v>2.7679999999999998</v>
      </c>
    </row>
    <row r="393" spans="1:15" x14ac:dyDescent="0.35">
      <c r="A393" t="s">
        <v>139</v>
      </c>
      <c r="B393">
        <v>2013</v>
      </c>
      <c r="C393" s="10">
        <v>41195</v>
      </c>
      <c r="D393" t="s">
        <v>140</v>
      </c>
      <c r="E393" t="s">
        <v>121</v>
      </c>
      <c r="F393">
        <v>2</v>
      </c>
      <c r="G393">
        <v>6</v>
      </c>
      <c r="H393" t="s">
        <v>396</v>
      </c>
      <c r="I393" t="s">
        <v>104</v>
      </c>
      <c r="J393">
        <v>10004613241</v>
      </c>
      <c r="K393" s="19">
        <v>25.2</v>
      </c>
      <c r="L393">
        <v>14.824999999999999</v>
      </c>
      <c r="M393">
        <v>13.114999999999901</v>
      </c>
      <c r="N393">
        <v>18.638999999999999</v>
      </c>
      <c r="O393">
        <v>2.762</v>
      </c>
    </row>
    <row r="394" spans="1:15" x14ac:dyDescent="0.35">
      <c r="A394" t="s">
        <v>65</v>
      </c>
      <c r="B394">
        <v>2013</v>
      </c>
      <c r="C394" s="10">
        <v>41231</v>
      </c>
      <c r="D394" t="s">
        <v>140</v>
      </c>
      <c r="E394" t="s">
        <v>91</v>
      </c>
      <c r="F394">
        <v>1</v>
      </c>
      <c r="G394">
        <v>1</v>
      </c>
      <c r="H394" t="s">
        <v>97</v>
      </c>
      <c r="I394" t="s">
        <v>29</v>
      </c>
      <c r="J394">
        <v>10048325582</v>
      </c>
      <c r="K394" s="19">
        <v>20.8</v>
      </c>
      <c r="L394">
        <v>25.980999999999899</v>
      </c>
      <c r="M394">
        <v>27.651</v>
      </c>
      <c r="N394">
        <v>34.039000000000001</v>
      </c>
      <c r="O394">
        <v>3.194</v>
      </c>
    </row>
    <row r="395" spans="1:15" x14ac:dyDescent="0.35">
      <c r="A395" t="s">
        <v>65</v>
      </c>
      <c r="B395">
        <v>2013</v>
      </c>
      <c r="C395" s="10">
        <v>41231</v>
      </c>
      <c r="D395" t="s">
        <v>140</v>
      </c>
      <c r="E395" t="s">
        <v>91</v>
      </c>
      <c r="F395">
        <v>1</v>
      </c>
      <c r="G395">
        <v>2</v>
      </c>
      <c r="H395" t="s">
        <v>406</v>
      </c>
      <c r="I395" t="s">
        <v>402</v>
      </c>
      <c r="J395">
        <v>10005748747</v>
      </c>
      <c r="K395" s="19">
        <v>23.5</v>
      </c>
      <c r="L395">
        <v>21.704000000000001</v>
      </c>
      <c r="M395">
        <v>22.513999999999999</v>
      </c>
      <c r="N395">
        <v>26.748000000000001</v>
      </c>
      <c r="O395">
        <v>2.117</v>
      </c>
    </row>
    <row r="396" spans="1:15" x14ac:dyDescent="0.35">
      <c r="A396" t="s">
        <v>65</v>
      </c>
      <c r="B396">
        <v>2013</v>
      </c>
      <c r="C396" s="10">
        <v>41231</v>
      </c>
      <c r="D396" t="s">
        <v>140</v>
      </c>
      <c r="E396" t="s">
        <v>91</v>
      </c>
      <c r="F396">
        <v>1</v>
      </c>
      <c r="G396">
        <v>3</v>
      </c>
      <c r="H396" t="s">
        <v>407</v>
      </c>
      <c r="I396" t="s">
        <v>33</v>
      </c>
      <c r="J396">
        <v>10006899209</v>
      </c>
      <c r="K396" s="19">
        <v>20.399999999999999</v>
      </c>
      <c r="L396">
        <v>9</v>
      </c>
      <c r="M396">
        <v>14.518999999999901</v>
      </c>
      <c r="N396">
        <v>24.402999999999999</v>
      </c>
      <c r="O396">
        <v>4.9420000000000002</v>
      </c>
    </row>
    <row r="397" spans="1:15" x14ac:dyDescent="0.35">
      <c r="A397" t="s">
        <v>65</v>
      </c>
      <c r="B397">
        <v>2013</v>
      </c>
      <c r="C397" s="10">
        <v>41231</v>
      </c>
      <c r="D397" t="s">
        <v>140</v>
      </c>
      <c r="E397" t="s">
        <v>91</v>
      </c>
      <c r="F397">
        <v>1</v>
      </c>
      <c r="G397">
        <v>4</v>
      </c>
      <c r="H397" t="s">
        <v>408</v>
      </c>
      <c r="I397" t="s">
        <v>394</v>
      </c>
      <c r="J397">
        <v>10005505843</v>
      </c>
      <c r="K397" s="19">
        <v>23.8</v>
      </c>
      <c r="L397">
        <v>9</v>
      </c>
      <c r="M397">
        <v>10.059999999999899</v>
      </c>
      <c r="N397">
        <v>20.547999999999998</v>
      </c>
      <c r="O397">
        <v>5.2439999999999998</v>
      </c>
    </row>
    <row r="398" spans="1:15" x14ac:dyDescent="0.35">
      <c r="A398" t="s">
        <v>65</v>
      </c>
      <c r="B398">
        <v>2013</v>
      </c>
      <c r="C398" s="10">
        <v>41231</v>
      </c>
      <c r="D398" t="s">
        <v>140</v>
      </c>
      <c r="E398" t="s">
        <v>91</v>
      </c>
      <c r="F398">
        <v>1</v>
      </c>
      <c r="G398">
        <v>5</v>
      </c>
      <c r="H398" t="s">
        <v>108</v>
      </c>
      <c r="I398" t="s">
        <v>109</v>
      </c>
      <c r="J398">
        <v>10117936018</v>
      </c>
      <c r="K398" s="19">
        <v>19.100000000000001</v>
      </c>
      <c r="L398">
        <v>9</v>
      </c>
      <c r="M398">
        <v>3.452</v>
      </c>
      <c r="N398">
        <v>15.378</v>
      </c>
      <c r="O398">
        <v>5.9630000000000001</v>
      </c>
    </row>
    <row r="399" spans="1:15" x14ac:dyDescent="0.35">
      <c r="A399" t="s">
        <v>65</v>
      </c>
      <c r="B399">
        <v>2013</v>
      </c>
      <c r="C399" s="10">
        <v>41231</v>
      </c>
      <c r="D399" t="s">
        <v>140</v>
      </c>
      <c r="E399" t="s">
        <v>91</v>
      </c>
      <c r="F399">
        <v>2</v>
      </c>
      <c r="G399">
        <v>1</v>
      </c>
      <c r="H399" t="s">
        <v>48</v>
      </c>
      <c r="I399" t="s">
        <v>27</v>
      </c>
      <c r="J399">
        <v>10005930724</v>
      </c>
      <c r="K399" s="19">
        <v>22</v>
      </c>
      <c r="L399">
        <v>19.768000000000001</v>
      </c>
      <c r="M399">
        <v>21.861999999999998</v>
      </c>
      <c r="N399">
        <v>26.888000000000002</v>
      </c>
      <c r="O399">
        <v>2.5129999999999999</v>
      </c>
    </row>
    <row r="400" spans="1:15" x14ac:dyDescent="0.35">
      <c r="A400" t="s">
        <v>65</v>
      </c>
      <c r="B400">
        <v>2013</v>
      </c>
      <c r="C400" s="10">
        <v>41231</v>
      </c>
      <c r="D400" t="s">
        <v>140</v>
      </c>
      <c r="E400" t="s">
        <v>91</v>
      </c>
      <c r="F400">
        <v>2</v>
      </c>
      <c r="G400">
        <v>2</v>
      </c>
      <c r="H400" t="s">
        <v>306</v>
      </c>
      <c r="I400" t="s">
        <v>113</v>
      </c>
      <c r="J400">
        <v>10006898300</v>
      </c>
      <c r="K400" s="19">
        <v>20.2</v>
      </c>
      <c r="L400">
        <v>9</v>
      </c>
      <c r="M400">
        <v>17.004000000000001</v>
      </c>
      <c r="N400">
        <v>26.646000000000001</v>
      </c>
      <c r="O400">
        <v>4.8209999999999997</v>
      </c>
    </row>
    <row r="401" spans="1:15" x14ac:dyDescent="0.35">
      <c r="A401" t="s">
        <v>65</v>
      </c>
      <c r="B401">
        <v>2013</v>
      </c>
      <c r="C401" s="10">
        <v>41231</v>
      </c>
      <c r="D401" t="s">
        <v>140</v>
      </c>
      <c r="E401" t="s">
        <v>91</v>
      </c>
      <c r="F401">
        <v>2</v>
      </c>
      <c r="G401">
        <v>3</v>
      </c>
      <c r="H401" t="s">
        <v>409</v>
      </c>
      <c r="I401" t="s">
        <v>410</v>
      </c>
      <c r="J401">
        <v>10002687385</v>
      </c>
      <c r="K401" s="19">
        <v>28.4</v>
      </c>
      <c r="L401">
        <v>9</v>
      </c>
      <c r="M401">
        <v>13.861000000000001</v>
      </c>
      <c r="N401">
        <v>23.535</v>
      </c>
      <c r="O401">
        <v>4.8369999999999997</v>
      </c>
    </row>
    <row r="402" spans="1:15" x14ac:dyDescent="0.35">
      <c r="A402" t="s">
        <v>65</v>
      </c>
      <c r="B402">
        <v>2013</v>
      </c>
      <c r="C402" s="10">
        <v>41231</v>
      </c>
      <c r="D402" t="s">
        <v>140</v>
      </c>
      <c r="E402" t="s">
        <v>91</v>
      </c>
      <c r="F402">
        <v>2</v>
      </c>
      <c r="G402">
        <v>4</v>
      </c>
      <c r="H402" t="s">
        <v>411</v>
      </c>
      <c r="I402" t="s">
        <v>412</v>
      </c>
      <c r="J402">
        <v>10003095492</v>
      </c>
      <c r="K402" s="19">
        <v>27.5</v>
      </c>
      <c r="L402">
        <v>9</v>
      </c>
      <c r="M402">
        <v>10.507999999999999</v>
      </c>
      <c r="N402">
        <v>20.256</v>
      </c>
      <c r="O402">
        <v>4.8739999999999997</v>
      </c>
    </row>
    <row r="403" spans="1:15" x14ac:dyDescent="0.35">
      <c r="A403" t="s">
        <v>65</v>
      </c>
      <c r="B403">
        <v>2013</v>
      </c>
      <c r="C403" s="10">
        <v>41231</v>
      </c>
      <c r="D403" t="s">
        <v>140</v>
      </c>
      <c r="E403" t="s">
        <v>91</v>
      </c>
      <c r="F403">
        <v>2</v>
      </c>
      <c r="G403">
        <v>5</v>
      </c>
      <c r="H403" t="s">
        <v>396</v>
      </c>
      <c r="I403" t="s">
        <v>104</v>
      </c>
      <c r="J403">
        <v>10004613241</v>
      </c>
      <c r="K403" s="19">
        <v>25.3</v>
      </c>
      <c r="L403">
        <v>13.114999999999901</v>
      </c>
      <c r="M403">
        <v>12.067</v>
      </c>
      <c r="N403">
        <v>17.260999999999999</v>
      </c>
      <c r="O403">
        <v>2.597</v>
      </c>
    </row>
    <row r="404" spans="1:15" x14ac:dyDescent="0.35">
      <c r="A404" t="s">
        <v>65</v>
      </c>
      <c r="B404">
        <v>2013</v>
      </c>
      <c r="C404" s="10">
        <v>41231</v>
      </c>
      <c r="D404" t="s">
        <v>140</v>
      </c>
      <c r="E404" t="s">
        <v>91</v>
      </c>
      <c r="F404">
        <v>3</v>
      </c>
      <c r="G404">
        <v>1</v>
      </c>
      <c r="H404" t="s">
        <v>347</v>
      </c>
      <c r="I404" t="s">
        <v>348</v>
      </c>
      <c r="J404">
        <v>10004722668</v>
      </c>
      <c r="K404" s="19">
        <v>27</v>
      </c>
      <c r="L404">
        <v>9</v>
      </c>
      <c r="M404">
        <v>19.567999999999898</v>
      </c>
      <c r="N404">
        <v>31.82</v>
      </c>
      <c r="O404">
        <v>6.1260000000000003</v>
      </c>
    </row>
    <row r="405" spans="1:15" x14ac:dyDescent="0.35">
      <c r="A405" t="s">
        <v>65</v>
      </c>
      <c r="B405">
        <v>2013</v>
      </c>
      <c r="C405" s="10">
        <v>41231</v>
      </c>
      <c r="D405" t="s">
        <v>140</v>
      </c>
      <c r="E405" t="s">
        <v>91</v>
      </c>
      <c r="F405">
        <v>3</v>
      </c>
      <c r="G405">
        <v>2</v>
      </c>
      <c r="H405" t="s">
        <v>367</v>
      </c>
      <c r="I405" t="s">
        <v>37</v>
      </c>
      <c r="J405">
        <v>10006553039</v>
      </c>
      <c r="K405" s="19">
        <v>21.1</v>
      </c>
      <c r="L405">
        <v>11.814</v>
      </c>
      <c r="M405">
        <v>15.613</v>
      </c>
      <c r="N405">
        <v>22.513000000000002</v>
      </c>
      <c r="O405">
        <v>3.45</v>
      </c>
    </row>
    <row r="406" spans="1:15" x14ac:dyDescent="0.35">
      <c r="A406" t="s">
        <v>65</v>
      </c>
      <c r="B406">
        <v>2013</v>
      </c>
      <c r="C406" s="10">
        <v>41231</v>
      </c>
      <c r="D406" t="s">
        <v>140</v>
      </c>
      <c r="E406" t="s">
        <v>91</v>
      </c>
      <c r="F406">
        <v>3</v>
      </c>
      <c r="G406">
        <v>3</v>
      </c>
      <c r="H406" t="s">
        <v>413</v>
      </c>
      <c r="I406" t="s">
        <v>23</v>
      </c>
      <c r="J406">
        <v>10008885685</v>
      </c>
      <c r="K406" s="19">
        <v>23.6</v>
      </c>
      <c r="L406">
        <v>9</v>
      </c>
      <c r="M406">
        <v>12.381</v>
      </c>
      <c r="N406">
        <v>22.431000000000001</v>
      </c>
      <c r="O406">
        <v>5.0250000000000004</v>
      </c>
    </row>
    <row r="407" spans="1:15" x14ac:dyDescent="0.35">
      <c r="A407" t="s">
        <v>65</v>
      </c>
      <c r="B407">
        <v>2013</v>
      </c>
      <c r="C407" s="10">
        <v>41231</v>
      </c>
      <c r="D407" t="s">
        <v>140</v>
      </c>
      <c r="E407" t="s">
        <v>91</v>
      </c>
      <c r="F407">
        <v>3</v>
      </c>
      <c r="G407">
        <v>4</v>
      </c>
      <c r="H407" t="s">
        <v>283</v>
      </c>
      <c r="I407" t="s">
        <v>284</v>
      </c>
      <c r="J407">
        <v>10006319633</v>
      </c>
      <c r="K407" s="19">
        <v>23</v>
      </c>
      <c r="L407">
        <v>9</v>
      </c>
      <c r="M407">
        <v>8.5329999999999906</v>
      </c>
      <c r="N407">
        <v>18.986999999999998</v>
      </c>
      <c r="O407">
        <v>5.2270000000000003</v>
      </c>
    </row>
    <row r="408" spans="1:15" x14ac:dyDescent="0.35">
      <c r="A408" t="s">
        <v>65</v>
      </c>
      <c r="B408">
        <v>2013</v>
      </c>
      <c r="C408" s="10">
        <v>41231</v>
      </c>
      <c r="D408" t="s">
        <v>140</v>
      </c>
      <c r="E408" t="s">
        <v>91</v>
      </c>
      <c r="F408">
        <v>3</v>
      </c>
      <c r="G408">
        <v>5</v>
      </c>
      <c r="H408" t="s">
        <v>363</v>
      </c>
      <c r="I408" t="s">
        <v>364</v>
      </c>
      <c r="J408">
        <v>10008987436</v>
      </c>
      <c r="K408" s="19">
        <v>26</v>
      </c>
      <c r="L408">
        <v>9</v>
      </c>
      <c r="M408">
        <v>2.4569999999999999</v>
      </c>
      <c r="N408">
        <v>14.189</v>
      </c>
      <c r="O408">
        <v>5.8659999999999997</v>
      </c>
    </row>
    <row r="409" spans="1:15" x14ac:dyDescent="0.35">
      <c r="A409" t="s">
        <v>65</v>
      </c>
      <c r="B409">
        <v>2013</v>
      </c>
      <c r="C409" s="10">
        <v>41231</v>
      </c>
      <c r="D409" t="s">
        <v>140</v>
      </c>
      <c r="E409" t="s">
        <v>91</v>
      </c>
      <c r="F409">
        <v>4</v>
      </c>
      <c r="G409">
        <v>1</v>
      </c>
      <c r="H409" t="s">
        <v>197</v>
      </c>
      <c r="I409" t="s">
        <v>198</v>
      </c>
      <c r="J409">
        <v>10003100142</v>
      </c>
      <c r="K409" s="19">
        <v>26.7</v>
      </c>
      <c r="L409">
        <v>9</v>
      </c>
      <c r="M409">
        <v>17.824000000000002</v>
      </c>
      <c r="N409">
        <v>30.472000000000001</v>
      </c>
      <c r="O409">
        <v>6.3239999999999998</v>
      </c>
    </row>
    <row r="410" spans="1:15" x14ac:dyDescent="0.35">
      <c r="A410" t="s">
        <v>65</v>
      </c>
      <c r="B410">
        <v>2013</v>
      </c>
      <c r="C410" s="10">
        <v>41231</v>
      </c>
      <c r="D410" t="s">
        <v>140</v>
      </c>
      <c r="E410" t="s">
        <v>91</v>
      </c>
      <c r="F410">
        <v>4</v>
      </c>
      <c r="G410">
        <v>2</v>
      </c>
      <c r="H410" t="s">
        <v>330</v>
      </c>
      <c r="I410" t="s">
        <v>178</v>
      </c>
      <c r="J410">
        <v>10007782616</v>
      </c>
      <c r="K410" s="19">
        <v>19.3</v>
      </c>
      <c r="L410">
        <v>11.613</v>
      </c>
      <c r="M410">
        <v>14.3429999999999</v>
      </c>
      <c r="N410">
        <v>21.454999999999998</v>
      </c>
      <c r="O410">
        <v>3.556</v>
      </c>
    </row>
    <row r="411" spans="1:15" x14ac:dyDescent="0.35">
      <c r="A411" t="s">
        <v>65</v>
      </c>
      <c r="B411">
        <v>2013</v>
      </c>
      <c r="C411" s="10">
        <v>41231</v>
      </c>
      <c r="D411" t="s">
        <v>140</v>
      </c>
      <c r="E411" t="s">
        <v>91</v>
      </c>
      <c r="F411">
        <v>4</v>
      </c>
      <c r="G411">
        <v>3</v>
      </c>
      <c r="H411" t="s">
        <v>414</v>
      </c>
      <c r="I411" t="s">
        <v>52</v>
      </c>
      <c r="J411">
        <v>10008999257</v>
      </c>
      <c r="K411" s="19">
        <v>18.2</v>
      </c>
      <c r="L411">
        <v>7.6829999999999998</v>
      </c>
      <c r="M411">
        <v>9.9119999999999902</v>
      </c>
      <c r="N411">
        <v>16.552</v>
      </c>
      <c r="O411">
        <v>3.32</v>
      </c>
    </row>
    <row r="412" spans="1:15" x14ac:dyDescent="0.35">
      <c r="A412" t="s">
        <v>65</v>
      </c>
      <c r="B412">
        <v>2013</v>
      </c>
      <c r="C412" s="10">
        <v>41231</v>
      </c>
      <c r="D412" t="s">
        <v>140</v>
      </c>
      <c r="E412" t="s">
        <v>91</v>
      </c>
      <c r="F412">
        <v>4</v>
      </c>
      <c r="G412">
        <v>4</v>
      </c>
      <c r="H412" t="s">
        <v>415</v>
      </c>
      <c r="I412" t="s">
        <v>416</v>
      </c>
      <c r="J412">
        <v>10008623583</v>
      </c>
      <c r="K412" s="19"/>
      <c r="L412">
        <v>9</v>
      </c>
      <c r="M412">
        <v>5.9189999999999898</v>
      </c>
      <c r="N412">
        <v>15.888999999999999</v>
      </c>
      <c r="O412">
        <v>4.9850000000000003</v>
      </c>
    </row>
    <row r="413" spans="1:15" x14ac:dyDescent="0.35">
      <c r="A413" t="s">
        <v>65</v>
      </c>
      <c r="B413">
        <v>2013</v>
      </c>
      <c r="C413" s="10">
        <v>41231</v>
      </c>
      <c r="D413" t="s">
        <v>140</v>
      </c>
      <c r="E413" t="s">
        <v>91</v>
      </c>
      <c r="F413">
        <v>4</v>
      </c>
      <c r="G413">
        <v>5</v>
      </c>
      <c r="H413" t="s">
        <v>319</v>
      </c>
      <c r="I413" t="s">
        <v>25</v>
      </c>
      <c r="J413">
        <v>10007508083</v>
      </c>
      <c r="K413" s="19">
        <v>19.2</v>
      </c>
      <c r="L413">
        <v>1.577</v>
      </c>
      <c r="M413">
        <v>0.24099999999999899</v>
      </c>
      <c r="N413">
        <v>8.7509999999999994</v>
      </c>
      <c r="O413">
        <v>4.2549999999999999</v>
      </c>
    </row>
    <row r="414" spans="1:15" x14ac:dyDescent="0.35">
      <c r="A414" t="s">
        <v>65</v>
      </c>
      <c r="B414">
        <v>2013</v>
      </c>
      <c r="C414" s="10">
        <v>41231</v>
      </c>
      <c r="D414" t="s">
        <v>140</v>
      </c>
      <c r="E414" t="s">
        <v>91</v>
      </c>
      <c r="F414">
        <v>5</v>
      </c>
      <c r="G414">
        <v>1</v>
      </c>
      <c r="H414" t="s">
        <v>390</v>
      </c>
      <c r="I414" t="s">
        <v>269</v>
      </c>
      <c r="J414">
        <v>10003030424</v>
      </c>
      <c r="K414" s="19">
        <v>27.3</v>
      </c>
      <c r="L414">
        <v>28.879000000000001</v>
      </c>
      <c r="M414">
        <v>30.212</v>
      </c>
      <c r="N414">
        <v>35.981999999999999</v>
      </c>
      <c r="O414">
        <v>2.8849999999999998</v>
      </c>
    </row>
    <row r="415" spans="1:15" x14ac:dyDescent="0.35">
      <c r="A415" t="s">
        <v>65</v>
      </c>
      <c r="B415">
        <v>2013</v>
      </c>
      <c r="C415" s="10">
        <v>41231</v>
      </c>
      <c r="D415" t="s">
        <v>140</v>
      </c>
      <c r="E415" t="s">
        <v>91</v>
      </c>
      <c r="F415">
        <v>5</v>
      </c>
      <c r="G415">
        <v>2</v>
      </c>
      <c r="H415" t="s">
        <v>174</v>
      </c>
      <c r="I415" t="s">
        <v>37</v>
      </c>
      <c r="J415">
        <v>10006552534</v>
      </c>
      <c r="K415" s="19">
        <v>22.5</v>
      </c>
      <c r="L415">
        <v>24.945</v>
      </c>
      <c r="M415">
        <v>25.516999999999999</v>
      </c>
      <c r="N415">
        <v>29.381</v>
      </c>
      <c r="O415">
        <v>1.9319999999999999</v>
      </c>
    </row>
    <row r="416" spans="1:15" x14ac:dyDescent="0.35">
      <c r="A416" t="s">
        <v>65</v>
      </c>
      <c r="B416">
        <v>2013</v>
      </c>
      <c r="C416" s="10">
        <v>41231</v>
      </c>
      <c r="D416" t="s">
        <v>140</v>
      </c>
      <c r="E416" t="s">
        <v>91</v>
      </c>
      <c r="F416">
        <v>5</v>
      </c>
      <c r="G416">
        <v>3</v>
      </c>
      <c r="H416" t="s">
        <v>349</v>
      </c>
      <c r="I416" t="s">
        <v>387</v>
      </c>
      <c r="J416">
        <v>10006182924</v>
      </c>
      <c r="K416" s="19">
        <v>22.8</v>
      </c>
      <c r="L416">
        <v>9</v>
      </c>
      <c r="M416">
        <v>16.661999999999999</v>
      </c>
      <c r="N416">
        <v>26.05</v>
      </c>
      <c r="O416">
        <v>4.694</v>
      </c>
    </row>
    <row r="417" spans="1:15" x14ac:dyDescent="0.35">
      <c r="A417" t="s">
        <v>65</v>
      </c>
      <c r="B417">
        <v>2013</v>
      </c>
      <c r="C417" s="10">
        <v>41231</v>
      </c>
      <c r="D417" t="s">
        <v>140</v>
      </c>
      <c r="E417" t="s">
        <v>91</v>
      </c>
      <c r="F417">
        <v>5</v>
      </c>
      <c r="G417">
        <v>4</v>
      </c>
      <c r="H417" t="s">
        <v>234</v>
      </c>
      <c r="I417" t="s">
        <v>25</v>
      </c>
      <c r="J417">
        <v>10006073493</v>
      </c>
      <c r="K417" s="19">
        <v>22.9</v>
      </c>
      <c r="L417">
        <v>20.013999999999999</v>
      </c>
      <c r="M417">
        <v>19.864999999999998</v>
      </c>
      <c r="N417">
        <v>23.286999999999999</v>
      </c>
      <c r="O417">
        <v>1.7110000000000001</v>
      </c>
    </row>
    <row r="418" spans="1:15" x14ac:dyDescent="0.35">
      <c r="A418" t="s">
        <v>65</v>
      </c>
      <c r="B418">
        <v>2013</v>
      </c>
      <c r="C418" s="10">
        <v>41231</v>
      </c>
      <c r="D418" t="s">
        <v>140</v>
      </c>
      <c r="E418" t="s">
        <v>91</v>
      </c>
      <c r="F418">
        <v>5</v>
      </c>
      <c r="G418">
        <v>5</v>
      </c>
      <c r="H418" t="s">
        <v>417</v>
      </c>
      <c r="I418" t="s">
        <v>418</v>
      </c>
      <c r="J418">
        <v>10008028449</v>
      </c>
      <c r="K418" s="19">
        <v>37</v>
      </c>
      <c r="L418">
        <v>9</v>
      </c>
      <c r="M418">
        <v>5.2239999999999904</v>
      </c>
      <c r="N418">
        <v>16.835999999999999</v>
      </c>
      <c r="O418">
        <v>5.806</v>
      </c>
    </row>
    <row r="419" spans="1:15" x14ac:dyDescent="0.35">
      <c r="A419" t="s">
        <v>65</v>
      </c>
      <c r="B419">
        <v>2013</v>
      </c>
      <c r="C419" s="10">
        <v>41231</v>
      </c>
      <c r="D419" t="s">
        <v>140</v>
      </c>
      <c r="E419" t="s">
        <v>91</v>
      </c>
      <c r="F419">
        <v>6</v>
      </c>
      <c r="G419">
        <v>1</v>
      </c>
      <c r="H419" t="s">
        <v>192</v>
      </c>
      <c r="I419" t="s">
        <v>113</v>
      </c>
      <c r="J419">
        <v>10004599194</v>
      </c>
      <c r="K419" s="19">
        <v>24.7</v>
      </c>
      <c r="L419">
        <v>28.939</v>
      </c>
      <c r="M419">
        <v>29.946000000000002</v>
      </c>
      <c r="N419">
        <v>34.256</v>
      </c>
      <c r="O419">
        <v>2.1549999999999998</v>
      </c>
    </row>
    <row r="420" spans="1:15" x14ac:dyDescent="0.35">
      <c r="A420" t="s">
        <v>65</v>
      </c>
      <c r="B420">
        <v>2013</v>
      </c>
      <c r="C420" s="10">
        <v>41231</v>
      </c>
      <c r="D420" t="s">
        <v>140</v>
      </c>
      <c r="E420" t="s">
        <v>91</v>
      </c>
      <c r="F420">
        <v>6</v>
      </c>
      <c r="G420">
        <v>2</v>
      </c>
      <c r="H420" t="s">
        <v>167</v>
      </c>
      <c r="I420" t="s">
        <v>46</v>
      </c>
      <c r="J420">
        <v>10005953154</v>
      </c>
      <c r="K420" s="19">
        <v>22.9</v>
      </c>
      <c r="L420">
        <v>9</v>
      </c>
      <c r="M420">
        <v>21.11</v>
      </c>
      <c r="N420">
        <v>30.486000000000001</v>
      </c>
      <c r="O420">
        <v>4.6879999999999997</v>
      </c>
    </row>
    <row r="421" spans="1:15" x14ac:dyDescent="0.35">
      <c r="A421" t="s">
        <v>65</v>
      </c>
      <c r="B421">
        <v>2013</v>
      </c>
      <c r="C421" s="10">
        <v>41231</v>
      </c>
      <c r="D421" t="s">
        <v>140</v>
      </c>
      <c r="E421" t="s">
        <v>91</v>
      </c>
      <c r="F421">
        <v>6</v>
      </c>
      <c r="G421">
        <v>3</v>
      </c>
      <c r="H421" t="s">
        <v>419</v>
      </c>
      <c r="I421" t="s">
        <v>381</v>
      </c>
      <c r="J421">
        <v>10006173931</v>
      </c>
      <c r="K421" s="19"/>
      <c r="L421">
        <v>16.515999999999998</v>
      </c>
      <c r="M421">
        <v>19.704000000000001</v>
      </c>
      <c r="N421">
        <v>26.591999999999999</v>
      </c>
      <c r="O421">
        <v>3.444</v>
      </c>
    </row>
    <row r="422" spans="1:15" x14ac:dyDescent="0.35">
      <c r="A422" t="s">
        <v>65</v>
      </c>
      <c r="B422">
        <v>2013</v>
      </c>
      <c r="C422" s="10">
        <v>41231</v>
      </c>
      <c r="D422" t="s">
        <v>140</v>
      </c>
      <c r="E422" t="s">
        <v>91</v>
      </c>
      <c r="F422">
        <v>6</v>
      </c>
      <c r="G422">
        <v>4</v>
      </c>
      <c r="H422" t="s">
        <v>193</v>
      </c>
      <c r="I422" t="s">
        <v>31</v>
      </c>
      <c r="J422">
        <v>10005727327</v>
      </c>
      <c r="K422" s="19">
        <v>26.8</v>
      </c>
      <c r="L422">
        <v>23.44</v>
      </c>
      <c r="M422">
        <v>23.077000000000002</v>
      </c>
      <c r="N422">
        <v>26.829000000000001</v>
      </c>
      <c r="O422">
        <v>1.8759999999999999</v>
      </c>
    </row>
    <row r="423" spans="1:15" x14ac:dyDescent="0.35">
      <c r="A423" t="s">
        <v>65</v>
      </c>
      <c r="B423">
        <v>2013</v>
      </c>
      <c r="C423" s="10">
        <v>41231</v>
      </c>
      <c r="D423" t="s">
        <v>140</v>
      </c>
      <c r="E423" t="s">
        <v>91</v>
      </c>
      <c r="F423">
        <v>6</v>
      </c>
      <c r="G423">
        <v>5</v>
      </c>
      <c r="H423" t="s">
        <v>158</v>
      </c>
      <c r="I423" t="s">
        <v>356</v>
      </c>
      <c r="J423">
        <v>10010894696</v>
      </c>
      <c r="K423" s="19"/>
      <c r="L423">
        <v>17.369999999999902</v>
      </c>
      <c r="M423">
        <v>16.440000000000001</v>
      </c>
      <c r="N423">
        <v>21.96</v>
      </c>
      <c r="O423">
        <v>2.76</v>
      </c>
    </row>
    <row r="424" spans="1:15" x14ac:dyDescent="0.35">
      <c r="A424" t="s">
        <v>65</v>
      </c>
      <c r="B424">
        <v>2013</v>
      </c>
      <c r="C424" s="10">
        <v>41231</v>
      </c>
      <c r="D424" t="s">
        <v>140</v>
      </c>
      <c r="E424" t="s">
        <v>117</v>
      </c>
      <c r="F424">
        <v>1</v>
      </c>
      <c r="G424">
        <v>1</v>
      </c>
      <c r="H424" t="s">
        <v>406</v>
      </c>
      <c r="I424" t="s">
        <v>402</v>
      </c>
      <c r="J424">
        <v>10005748747</v>
      </c>
      <c r="K424" s="19">
        <v>23.5</v>
      </c>
      <c r="L424">
        <v>22.513999999999999</v>
      </c>
      <c r="M424">
        <v>22.843</v>
      </c>
      <c r="N424">
        <v>26.981000000000002</v>
      </c>
      <c r="O424">
        <v>2.069</v>
      </c>
    </row>
    <row r="425" spans="1:15" x14ac:dyDescent="0.35">
      <c r="A425" t="s">
        <v>65</v>
      </c>
      <c r="B425">
        <v>2013</v>
      </c>
      <c r="C425" s="10">
        <v>41231</v>
      </c>
      <c r="D425" t="s">
        <v>140</v>
      </c>
      <c r="E425" t="s">
        <v>117</v>
      </c>
      <c r="F425">
        <v>1</v>
      </c>
      <c r="G425">
        <v>2</v>
      </c>
      <c r="H425" t="s">
        <v>319</v>
      </c>
      <c r="I425" t="s">
        <v>25</v>
      </c>
      <c r="J425">
        <v>10007508083</v>
      </c>
      <c r="K425" s="19">
        <v>19.2</v>
      </c>
      <c r="L425">
        <v>0.24099999999999899</v>
      </c>
      <c r="M425">
        <v>7.1979999999999897</v>
      </c>
      <c r="N425">
        <v>14.244</v>
      </c>
      <c r="O425">
        <v>3.5230000000000001</v>
      </c>
    </row>
    <row r="426" spans="1:15" x14ac:dyDescent="0.35">
      <c r="A426" t="s">
        <v>65</v>
      </c>
      <c r="B426">
        <v>2013</v>
      </c>
      <c r="C426" s="10">
        <v>41231</v>
      </c>
      <c r="D426" t="s">
        <v>140</v>
      </c>
      <c r="E426" t="s">
        <v>117</v>
      </c>
      <c r="F426">
        <v>1</v>
      </c>
      <c r="G426">
        <v>3</v>
      </c>
      <c r="H426" t="s">
        <v>409</v>
      </c>
      <c r="I426" t="s">
        <v>410</v>
      </c>
      <c r="J426">
        <v>10002687385</v>
      </c>
      <c r="K426" s="19">
        <v>28.4</v>
      </c>
      <c r="L426">
        <v>13.861000000000001</v>
      </c>
      <c r="M426">
        <v>11.750999999999999</v>
      </c>
      <c r="N426">
        <v>19.355</v>
      </c>
      <c r="O426">
        <v>3.802</v>
      </c>
    </row>
    <row r="427" spans="1:15" x14ac:dyDescent="0.35">
      <c r="A427" t="s">
        <v>65</v>
      </c>
      <c r="B427">
        <v>2013</v>
      </c>
      <c r="C427" s="10">
        <v>41231</v>
      </c>
      <c r="D427" t="s">
        <v>140</v>
      </c>
      <c r="E427" t="s">
        <v>117</v>
      </c>
      <c r="F427">
        <v>1</v>
      </c>
      <c r="G427">
        <v>4</v>
      </c>
      <c r="H427" t="s">
        <v>283</v>
      </c>
      <c r="I427" t="s">
        <v>284</v>
      </c>
      <c r="J427">
        <v>10006319633</v>
      </c>
      <c r="K427" s="19">
        <v>23</v>
      </c>
      <c r="L427">
        <v>8.5329999999999906</v>
      </c>
      <c r="M427">
        <v>5.6879999999999997</v>
      </c>
      <c r="N427">
        <v>14.162000000000001</v>
      </c>
      <c r="O427">
        <v>4.2370000000000001</v>
      </c>
    </row>
    <row r="428" spans="1:15" x14ac:dyDescent="0.35">
      <c r="A428" t="s">
        <v>65</v>
      </c>
      <c r="B428">
        <v>2013</v>
      </c>
      <c r="C428" s="10">
        <v>41231</v>
      </c>
      <c r="D428" t="s">
        <v>140</v>
      </c>
      <c r="E428" t="s">
        <v>117</v>
      </c>
      <c r="F428">
        <v>2</v>
      </c>
      <c r="G428">
        <v>1</v>
      </c>
      <c r="H428" t="s">
        <v>306</v>
      </c>
      <c r="I428" t="s">
        <v>113</v>
      </c>
      <c r="J428">
        <v>10006898300</v>
      </c>
      <c r="K428" s="19">
        <v>20.2</v>
      </c>
      <c r="L428">
        <v>17.004000000000001</v>
      </c>
      <c r="M428">
        <v>19.981000000000002</v>
      </c>
      <c r="N428">
        <v>28.515000000000001</v>
      </c>
      <c r="O428">
        <v>4.2670000000000003</v>
      </c>
    </row>
    <row r="429" spans="1:15" x14ac:dyDescent="0.35">
      <c r="A429" t="s">
        <v>65</v>
      </c>
      <c r="B429">
        <v>2013</v>
      </c>
      <c r="C429" s="10">
        <v>41231</v>
      </c>
      <c r="D429" t="s">
        <v>140</v>
      </c>
      <c r="E429" t="s">
        <v>117</v>
      </c>
      <c r="F429">
        <v>2</v>
      </c>
      <c r="G429">
        <v>2</v>
      </c>
      <c r="H429" t="s">
        <v>415</v>
      </c>
      <c r="I429" t="s">
        <v>416</v>
      </c>
      <c r="J429">
        <v>10008623583</v>
      </c>
      <c r="K429" s="19"/>
      <c r="L429">
        <v>5.9189999999999898</v>
      </c>
      <c r="M429">
        <v>11.5289999999999</v>
      </c>
      <c r="N429">
        <v>19.524999999999999</v>
      </c>
      <c r="O429">
        <v>3.9980000000000002</v>
      </c>
    </row>
    <row r="430" spans="1:15" x14ac:dyDescent="0.35">
      <c r="A430" t="s">
        <v>65</v>
      </c>
      <c r="B430">
        <v>2013</v>
      </c>
      <c r="C430" s="10">
        <v>41231</v>
      </c>
      <c r="D430" t="s">
        <v>140</v>
      </c>
      <c r="E430" t="s">
        <v>117</v>
      </c>
      <c r="F430">
        <v>2</v>
      </c>
      <c r="G430">
        <v>3</v>
      </c>
      <c r="H430" t="s">
        <v>413</v>
      </c>
      <c r="I430" t="s">
        <v>23</v>
      </c>
      <c r="J430">
        <v>10008885685</v>
      </c>
      <c r="K430" s="19">
        <v>23.6</v>
      </c>
      <c r="L430">
        <v>12.381</v>
      </c>
      <c r="M430">
        <v>11.587999999999999</v>
      </c>
      <c r="N430">
        <v>19.617999999999999</v>
      </c>
      <c r="O430">
        <v>4.0149999999999997</v>
      </c>
    </row>
    <row r="431" spans="1:15" x14ac:dyDescent="0.35">
      <c r="A431" t="s">
        <v>65</v>
      </c>
      <c r="B431">
        <v>2013</v>
      </c>
      <c r="C431" s="10">
        <v>41231</v>
      </c>
      <c r="D431" t="s">
        <v>140</v>
      </c>
      <c r="E431" t="s">
        <v>117</v>
      </c>
      <c r="F431">
        <v>2</v>
      </c>
      <c r="G431">
        <v>4</v>
      </c>
      <c r="H431" t="s">
        <v>417</v>
      </c>
      <c r="I431" t="s">
        <v>418</v>
      </c>
      <c r="J431">
        <v>10008028449</v>
      </c>
      <c r="K431" s="19">
        <v>37</v>
      </c>
      <c r="L431">
        <v>5.2239999999999904</v>
      </c>
      <c r="M431">
        <v>3.40499999999999</v>
      </c>
      <c r="N431">
        <v>12.949</v>
      </c>
      <c r="O431">
        <v>4.7720000000000002</v>
      </c>
    </row>
    <row r="432" spans="1:15" x14ac:dyDescent="0.35">
      <c r="A432" t="s">
        <v>65</v>
      </c>
      <c r="B432">
        <v>2013</v>
      </c>
      <c r="C432" s="10">
        <v>41231</v>
      </c>
      <c r="D432" t="s">
        <v>140</v>
      </c>
      <c r="E432" t="s">
        <v>117</v>
      </c>
      <c r="F432">
        <v>3</v>
      </c>
      <c r="G432">
        <v>1</v>
      </c>
      <c r="H432" t="s">
        <v>234</v>
      </c>
      <c r="I432" t="s">
        <v>25</v>
      </c>
      <c r="J432">
        <v>10006073493</v>
      </c>
      <c r="K432" s="19">
        <v>22.9</v>
      </c>
      <c r="L432">
        <v>19.864999999999998</v>
      </c>
      <c r="M432">
        <v>20.564</v>
      </c>
      <c r="N432">
        <v>23.878</v>
      </c>
      <c r="O432">
        <v>1.657</v>
      </c>
    </row>
    <row r="433" spans="1:15" x14ac:dyDescent="0.35">
      <c r="A433" t="s">
        <v>65</v>
      </c>
      <c r="B433">
        <v>2013</v>
      </c>
      <c r="C433" s="10">
        <v>41231</v>
      </c>
      <c r="D433" t="s">
        <v>140</v>
      </c>
      <c r="E433" t="s">
        <v>117</v>
      </c>
      <c r="F433">
        <v>3</v>
      </c>
      <c r="G433">
        <v>2</v>
      </c>
      <c r="H433" t="s">
        <v>158</v>
      </c>
      <c r="I433" t="s">
        <v>356</v>
      </c>
      <c r="J433">
        <v>10010894696</v>
      </c>
      <c r="K433" s="19"/>
      <c r="L433">
        <v>16.440000000000001</v>
      </c>
      <c r="M433">
        <v>17.300999999999998</v>
      </c>
      <c r="N433">
        <v>22.268999999999998</v>
      </c>
      <c r="O433">
        <v>2.484</v>
      </c>
    </row>
    <row r="434" spans="1:15" x14ac:dyDescent="0.35">
      <c r="A434" t="s">
        <v>65</v>
      </c>
      <c r="B434">
        <v>2013</v>
      </c>
      <c r="C434" s="10">
        <v>41231</v>
      </c>
      <c r="D434" t="s">
        <v>140</v>
      </c>
      <c r="E434" t="s">
        <v>117</v>
      </c>
      <c r="F434">
        <v>3</v>
      </c>
      <c r="G434">
        <v>3</v>
      </c>
      <c r="H434" t="s">
        <v>367</v>
      </c>
      <c r="I434" t="s">
        <v>37</v>
      </c>
      <c r="J434">
        <v>10006553039</v>
      </c>
      <c r="K434" s="19">
        <v>21.1</v>
      </c>
      <c r="L434">
        <v>15.613</v>
      </c>
      <c r="M434">
        <v>15.157</v>
      </c>
      <c r="N434">
        <v>21.087</v>
      </c>
      <c r="O434">
        <v>2.9649999999999999</v>
      </c>
    </row>
    <row r="435" spans="1:15" x14ac:dyDescent="0.35">
      <c r="A435" t="s">
        <v>65</v>
      </c>
      <c r="B435">
        <v>2013</v>
      </c>
      <c r="C435" s="10">
        <v>41231</v>
      </c>
      <c r="D435" t="s">
        <v>140</v>
      </c>
      <c r="E435" t="s">
        <v>117</v>
      </c>
      <c r="F435">
        <v>3</v>
      </c>
      <c r="G435">
        <v>4</v>
      </c>
      <c r="H435" t="s">
        <v>414</v>
      </c>
      <c r="I435" t="s">
        <v>52</v>
      </c>
      <c r="J435">
        <v>10008999257</v>
      </c>
      <c r="K435" s="19">
        <v>18.2</v>
      </c>
      <c r="L435">
        <v>9.9119999999999902</v>
      </c>
      <c r="M435">
        <v>9.1499999999999897</v>
      </c>
      <c r="N435">
        <v>15.206</v>
      </c>
      <c r="O435">
        <v>3.028</v>
      </c>
    </row>
    <row r="436" spans="1:15" x14ac:dyDescent="0.35">
      <c r="A436" t="s">
        <v>65</v>
      </c>
      <c r="B436">
        <v>2013</v>
      </c>
      <c r="C436" s="10">
        <v>41231</v>
      </c>
      <c r="D436" t="s">
        <v>140</v>
      </c>
      <c r="E436" t="s">
        <v>117</v>
      </c>
      <c r="F436">
        <v>4</v>
      </c>
      <c r="G436">
        <v>1</v>
      </c>
      <c r="H436" t="s">
        <v>349</v>
      </c>
      <c r="I436" t="s">
        <v>387</v>
      </c>
      <c r="J436">
        <v>10006182924</v>
      </c>
      <c r="K436" s="19">
        <v>22.8</v>
      </c>
      <c r="L436">
        <v>16.661999999999999</v>
      </c>
      <c r="M436">
        <v>21.361000000000001</v>
      </c>
      <c r="N436">
        <v>29.265000000000001</v>
      </c>
      <c r="O436">
        <v>3.952</v>
      </c>
    </row>
    <row r="437" spans="1:15" x14ac:dyDescent="0.35">
      <c r="A437" t="s">
        <v>65</v>
      </c>
      <c r="B437">
        <v>2013</v>
      </c>
      <c r="C437" s="10">
        <v>41231</v>
      </c>
      <c r="D437" t="s">
        <v>140</v>
      </c>
      <c r="E437" t="s">
        <v>117</v>
      </c>
      <c r="F437">
        <v>4</v>
      </c>
      <c r="G437">
        <v>2</v>
      </c>
      <c r="H437" t="s">
        <v>193</v>
      </c>
      <c r="I437" t="s">
        <v>31</v>
      </c>
      <c r="J437">
        <v>10005727327</v>
      </c>
      <c r="K437" s="19">
        <v>26.8</v>
      </c>
      <c r="L437">
        <v>23.077000000000002</v>
      </c>
      <c r="M437">
        <v>23.097999999999999</v>
      </c>
      <c r="N437">
        <v>26.713999999999999</v>
      </c>
      <c r="O437">
        <v>1.8080000000000001</v>
      </c>
    </row>
    <row r="438" spans="1:15" x14ac:dyDescent="0.35">
      <c r="A438" t="s">
        <v>65</v>
      </c>
      <c r="B438">
        <v>2013</v>
      </c>
      <c r="C438" s="10">
        <v>41231</v>
      </c>
      <c r="D438" t="s">
        <v>140</v>
      </c>
      <c r="E438" t="s">
        <v>117</v>
      </c>
      <c r="F438">
        <v>4</v>
      </c>
      <c r="G438">
        <v>3</v>
      </c>
      <c r="H438" t="s">
        <v>108</v>
      </c>
      <c r="I438" t="s">
        <v>109</v>
      </c>
      <c r="J438">
        <v>10117936018</v>
      </c>
      <c r="K438" s="19">
        <v>19.100000000000001</v>
      </c>
      <c r="L438">
        <v>3.452</v>
      </c>
      <c r="M438">
        <v>9.9209999999999994</v>
      </c>
      <c r="N438">
        <v>18.527000000000001</v>
      </c>
      <c r="O438">
        <v>4.3029999999999999</v>
      </c>
    </row>
    <row r="439" spans="1:15" x14ac:dyDescent="0.35">
      <c r="A439" t="s">
        <v>65</v>
      </c>
      <c r="B439">
        <v>2013</v>
      </c>
      <c r="C439" s="10">
        <v>41231</v>
      </c>
      <c r="D439" t="s">
        <v>140</v>
      </c>
      <c r="E439" t="s">
        <v>117</v>
      </c>
      <c r="F439">
        <v>4</v>
      </c>
      <c r="G439">
        <v>4</v>
      </c>
      <c r="H439" t="s">
        <v>330</v>
      </c>
      <c r="I439" t="s">
        <v>178</v>
      </c>
      <c r="J439">
        <v>10007782616</v>
      </c>
      <c r="K439" s="19">
        <v>19.3</v>
      </c>
      <c r="L439">
        <v>14.3429999999999</v>
      </c>
      <c r="M439">
        <v>12.492999999999901</v>
      </c>
      <c r="N439">
        <v>18.901</v>
      </c>
      <c r="O439">
        <v>3.2040000000000002</v>
      </c>
    </row>
    <row r="440" spans="1:15" x14ac:dyDescent="0.35">
      <c r="A440" t="s">
        <v>65</v>
      </c>
      <c r="B440">
        <v>2013</v>
      </c>
      <c r="C440" s="10">
        <v>41231</v>
      </c>
      <c r="D440" t="s">
        <v>140</v>
      </c>
      <c r="E440" t="s">
        <v>117</v>
      </c>
      <c r="F440">
        <v>5</v>
      </c>
      <c r="G440">
        <v>1</v>
      </c>
      <c r="H440" t="s">
        <v>408</v>
      </c>
      <c r="I440" t="s">
        <v>394</v>
      </c>
      <c r="J440">
        <v>10005505843</v>
      </c>
      <c r="K440" s="19">
        <v>23.8</v>
      </c>
      <c r="L440">
        <v>10.059999999999899</v>
      </c>
      <c r="M440">
        <v>18.285999999999898</v>
      </c>
      <c r="N440">
        <v>26.367999999999999</v>
      </c>
      <c r="O440">
        <v>4.0410000000000004</v>
      </c>
    </row>
    <row r="441" spans="1:15" x14ac:dyDescent="0.35">
      <c r="A441" t="s">
        <v>65</v>
      </c>
      <c r="B441">
        <v>2013</v>
      </c>
      <c r="C441" s="10">
        <v>41231</v>
      </c>
      <c r="D441" t="s">
        <v>140</v>
      </c>
      <c r="E441" t="s">
        <v>117</v>
      </c>
      <c r="F441">
        <v>5</v>
      </c>
      <c r="G441">
        <v>2</v>
      </c>
      <c r="H441" t="s">
        <v>396</v>
      </c>
      <c r="I441" t="s">
        <v>104</v>
      </c>
      <c r="J441">
        <v>10004613241</v>
      </c>
      <c r="K441" s="19">
        <v>25.3</v>
      </c>
      <c r="L441">
        <v>12.067</v>
      </c>
      <c r="M441">
        <v>14.869</v>
      </c>
      <c r="N441">
        <v>19.565000000000001</v>
      </c>
      <c r="O441">
        <v>2.3479999999999999</v>
      </c>
    </row>
    <row r="442" spans="1:15" x14ac:dyDescent="0.35">
      <c r="A442" t="s">
        <v>65</v>
      </c>
      <c r="B442">
        <v>2013</v>
      </c>
      <c r="C442" s="10">
        <v>41231</v>
      </c>
      <c r="D442" t="s">
        <v>140</v>
      </c>
      <c r="E442" t="s">
        <v>117</v>
      </c>
      <c r="F442">
        <v>5</v>
      </c>
      <c r="G442">
        <v>3</v>
      </c>
      <c r="H442" t="s">
        <v>174</v>
      </c>
      <c r="I442" t="s">
        <v>37</v>
      </c>
      <c r="J442">
        <v>10006552534</v>
      </c>
      <c r="K442" s="19">
        <v>22.5</v>
      </c>
      <c r="L442">
        <v>25.516999999999999</v>
      </c>
      <c r="M442">
        <v>24.614999999999998</v>
      </c>
      <c r="N442">
        <v>28.265000000000001</v>
      </c>
      <c r="O442">
        <v>1.825</v>
      </c>
    </row>
    <row r="443" spans="1:15" x14ac:dyDescent="0.35">
      <c r="A443" t="s">
        <v>65</v>
      </c>
      <c r="B443">
        <v>2013</v>
      </c>
      <c r="C443" s="10">
        <v>41231</v>
      </c>
      <c r="D443" t="s">
        <v>140</v>
      </c>
      <c r="E443" t="s">
        <v>117</v>
      </c>
      <c r="F443">
        <v>5</v>
      </c>
      <c r="G443">
        <v>4</v>
      </c>
      <c r="H443" t="s">
        <v>419</v>
      </c>
      <c r="I443" t="s">
        <v>381</v>
      </c>
      <c r="J443">
        <v>10006173931</v>
      </c>
      <c r="K443" s="19"/>
      <c r="L443">
        <v>19.704000000000001</v>
      </c>
      <c r="M443">
        <v>17.582000000000001</v>
      </c>
      <c r="N443">
        <v>23.571999999999999</v>
      </c>
      <c r="O443">
        <v>2.9950000000000001</v>
      </c>
    </row>
    <row r="444" spans="1:15" x14ac:dyDescent="0.35">
      <c r="A444" t="s">
        <v>65</v>
      </c>
      <c r="B444">
        <v>2013</v>
      </c>
      <c r="C444" s="10">
        <v>41231</v>
      </c>
      <c r="D444" t="s">
        <v>140</v>
      </c>
      <c r="E444" t="s">
        <v>117</v>
      </c>
      <c r="F444">
        <v>6</v>
      </c>
      <c r="G444">
        <v>1</v>
      </c>
      <c r="H444" t="s">
        <v>411</v>
      </c>
      <c r="I444" t="s">
        <v>412</v>
      </c>
      <c r="J444">
        <v>10003095492</v>
      </c>
      <c r="K444" s="19">
        <v>27.5</v>
      </c>
      <c r="L444">
        <v>10.507999999999999</v>
      </c>
      <c r="M444">
        <v>17.887999999999899</v>
      </c>
      <c r="N444">
        <v>25.893999999999998</v>
      </c>
      <c r="O444">
        <v>4.0030000000000001</v>
      </c>
    </row>
    <row r="445" spans="1:15" x14ac:dyDescent="0.35">
      <c r="A445" t="s">
        <v>65</v>
      </c>
      <c r="B445">
        <v>2013</v>
      </c>
      <c r="C445" s="10">
        <v>41231</v>
      </c>
      <c r="D445" t="s">
        <v>140</v>
      </c>
      <c r="E445" t="s">
        <v>117</v>
      </c>
      <c r="F445">
        <v>6</v>
      </c>
      <c r="G445">
        <v>2</v>
      </c>
      <c r="H445" t="s">
        <v>407</v>
      </c>
      <c r="I445" t="s">
        <v>33</v>
      </c>
      <c r="J445">
        <v>10006899209</v>
      </c>
      <c r="K445" s="19">
        <v>20.399999999999999</v>
      </c>
      <c r="L445">
        <v>14.518999999999901</v>
      </c>
      <c r="M445">
        <v>17.384</v>
      </c>
      <c r="N445">
        <v>25.173999999999999</v>
      </c>
      <c r="O445">
        <v>3.895</v>
      </c>
    </row>
    <row r="446" spans="1:15" x14ac:dyDescent="0.35">
      <c r="A446" t="s">
        <v>65</v>
      </c>
      <c r="B446">
        <v>2013</v>
      </c>
      <c r="C446" s="10">
        <v>41231</v>
      </c>
      <c r="D446" t="s">
        <v>140</v>
      </c>
      <c r="E446" t="s">
        <v>117</v>
      </c>
      <c r="F446">
        <v>6</v>
      </c>
      <c r="G446">
        <v>3</v>
      </c>
      <c r="H446" t="s">
        <v>167</v>
      </c>
      <c r="I446" t="s">
        <v>46</v>
      </c>
      <c r="J446">
        <v>10005953154</v>
      </c>
      <c r="K446" s="19">
        <v>22.9</v>
      </c>
      <c r="L446">
        <v>21.11</v>
      </c>
      <c r="M446">
        <v>17.989999999999998</v>
      </c>
      <c r="N446">
        <v>25.635999999999999</v>
      </c>
      <c r="O446">
        <v>3.823</v>
      </c>
    </row>
    <row r="447" spans="1:15" x14ac:dyDescent="0.35">
      <c r="A447" t="s">
        <v>65</v>
      </c>
      <c r="B447">
        <v>2013</v>
      </c>
      <c r="C447" s="10">
        <v>41231</v>
      </c>
      <c r="D447" t="s">
        <v>140</v>
      </c>
      <c r="E447" t="s">
        <v>117</v>
      </c>
      <c r="F447">
        <v>6</v>
      </c>
      <c r="G447">
        <v>4</v>
      </c>
      <c r="H447" t="s">
        <v>363</v>
      </c>
      <c r="I447" t="s">
        <v>364</v>
      </c>
      <c r="J447">
        <v>10008987436</v>
      </c>
      <c r="K447" s="19">
        <v>26</v>
      </c>
      <c r="L447">
        <v>2.4569999999999999</v>
      </c>
      <c r="M447">
        <v>2.1899999999999902</v>
      </c>
      <c r="N447">
        <v>12.53</v>
      </c>
      <c r="O447">
        <v>5.17</v>
      </c>
    </row>
    <row r="448" spans="1:15" x14ac:dyDescent="0.35">
      <c r="A448" t="s">
        <v>65</v>
      </c>
      <c r="B448">
        <v>2013</v>
      </c>
      <c r="C448" s="10">
        <v>41231</v>
      </c>
      <c r="D448" t="s">
        <v>140</v>
      </c>
      <c r="E448" t="s">
        <v>119</v>
      </c>
      <c r="F448">
        <v>1</v>
      </c>
      <c r="G448">
        <v>1</v>
      </c>
      <c r="H448" t="s">
        <v>97</v>
      </c>
      <c r="I448" t="s">
        <v>29</v>
      </c>
      <c r="J448">
        <v>10048325582</v>
      </c>
      <c r="K448" s="19">
        <v>20.8</v>
      </c>
      <c r="L448">
        <v>27.651</v>
      </c>
      <c r="M448">
        <v>29.341000000000001</v>
      </c>
      <c r="N448">
        <v>35.197000000000003</v>
      </c>
      <c r="O448">
        <v>2.9279999999999999</v>
      </c>
    </row>
    <row r="449" spans="1:15" x14ac:dyDescent="0.35">
      <c r="A449" t="s">
        <v>65</v>
      </c>
      <c r="B449">
        <v>2013</v>
      </c>
      <c r="C449" s="10">
        <v>41231</v>
      </c>
      <c r="D449" t="s">
        <v>140</v>
      </c>
      <c r="E449" t="s">
        <v>119</v>
      </c>
      <c r="F449">
        <v>1</v>
      </c>
      <c r="G449">
        <v>2</v>
      </c>
      <c r="H449" t="s">
        <v>408</v>
      </c>
      <c r="I449" t="s">
        <v>394</v>
      </c>
      <c r="J449">
        <v>10005505843</v>
      </c>
      <c r="K449" s="19">
        <v>23.8</v>
      </c>
      <c r="L449">
        <v>18.285999999999898</v>
      </c>
      <c r="M449">
        <v>22.184000000000001</v>
      </c>
      <c r="N449">
        <v>28.672000000000001</v>
      </c>
      <c r="O449">
        <v>3.2440000000000002</v>
      </c>
    </row>
    <row r="450" spans="1:15" x14ac:dyDescent="0.35">
      <c r="A450" t="s">
        <v>65</v>
      </c>
      <c r="B450">
        <v>2013</v>
      </c>
      <c r="C450" s="10">
        <v>41231</v>
      </c>
      <c r="D450" t="s">
        <v>140</v>
      </c>
      <c r="E450" t="s">
        <v>119</v>
      </c>
      <c r="F450">
        <v>1</v>
      </c>
      <c r="G450">
        <v>9</v>
      </c>
      <c r="H450" t="s">
        <v>390</v>
      </c>
      <c r="I450" t="s">
        <v>269</v>
      </c>
      <c r="J450">
        <v>10003030424</v>
      </c>
      <c r="K450" s="19">
        <v>27.3</v>
      </c>
      <c r="L450">
        <v>30.212</v>
      </c>
      <c r="M450">
        <v>28.175999999999998</v>
      </c>
      <c r="N450">
        <v>33.18</v>
      </c>
      <c r="O450">
        <v>2.5019999999999998</v>
      </c>
    </row>
    <row r="451" spans="1:15" x14ac:dyDescent="0.35">
      <c r="A451" t="s">
        <v>65</v>
      </c>
      <c r="B451">
        <v>2013</v>
      </c>
      <c r="C451" s="10">
        <v>41231</v>
      </c>
      <c r="D451" t="s">
        <v>140</v>
      </c>
      <c r="E451" t="s">
        <v>119</v>
      </c>
      <c r="F451">
        <v>1</v>
      </c>
      <c r="G451">
        <v>9</v>
      </c>
      <c r="H451" t="s">
        <v>306</v>
      </c>
      <c r="I451" t="s">
        <v>113</v>
      </c>
      <c r="J451">
        <v>10006898300</v>
      </c>
      <c r="K451" s="19">
        <v>20.2</v>
      </c>
      <c r="L451">
        <v>19.981000000000002</v>
      </c>
      <c r="M451">
        <v>21.437999999999999</v>
      </c>
      <c r="N451">
        <v>27.905999999999999</v>
      </c>
      <c r="O451">
        <v>3.234</v>
      </c>
    </row>
    <row r="452" spans="1:15" x14ac:dyDescent="0.35">
      <c r="A452" t="s">
        <v>65</v>
      </c>
      <c r="B452">
        <v>2013</v>
      </c>
      <c r="C452" s="10">
        <v>41231</v>
      </c>
      <c r="D452" t="s">
        <v>140</v>
      </c>
      <c r="E452" t="s">
        <v>119</v>
      </c>
      <c r="F452">
        <v>1</v>
      </c>
      <c r="G452">
        <v>9</v>
      </c>
      <c r="H452" t="s">
        <v>234</v>
      </c>
      <c r="I452" t="s">
        <v>25</v>
      </c>
      <c r="J452">
        <v>10006073493</v>
      </c>
      <c r="K452" s="19">
        <v>22.9</v>
      </c>
      <c r="L452">
        <v>20.564</v>
      </c>
      <c r="M452">
        <v>21.190999999999999</v>
      </c>
      <c r="N452">
        <v>24.347000000000001</v>
      </c>
      <c r="O452">
        <v>1.5780000000000001</v>
      </c>
    </row>
    <row r="453" spans="1:15" x14ac:dyDescent="0.35">
      <c r="A453" t="s">
        <v>65</v>
      </c>
      <c r="B453">
        <v>2013</v>
      </c>
      <c r="C453" s="10">
        <v>41231</v>
      </c>
      <c r="D453" t="s">
        <v>140</v>
      </c>
      <c r="E453" t="s">
        <v>119</v>
      </c>
      <c r="F453">
        <v>1</v>
      </c>
      <c r="G453">
        <v>9</v>
      </c>
      <c r="H453" t="s">
        <v>197</v>
      </c>
      <c r="I453" t="s">
        <v>198</v>
      </c>
      <c r="J453">
        <v>10003100142</v>
      </c>
      <c r="K453" s="19">
        <v>26.7</v>
      </c>
      <c r="L453">
        <v>17.824000000000002</v>
      </c>
      <c r="M453">
        <v>20.495999999999999</v>
      </c>
      <c r="N453">
        <v>28.27</v>
      </c>
      <c r="O453">
        <v>3.887</v>
      </c>
    </row>
    <row r="454" spans="1:15" x14ac:dyDescent="0.35">
      <c r="A454" t="s">
        <v>65</v>
      </c>
      <c r="B454">
        <v>2013</v>
      </c>
      <c r="C454" s="10">
        <v>41231</v>
      </c>
      <c r="D454" t="s">
        <v>140</v>
      </c>
      <c r="E454" t="s">
        <v>119</v>
      </c>
      <c r="F454">
        <v>2</v>
      </c>
      <c r="G454">
        <v>1</v>
      </c>
      <c r="H454" t="s">
        <v>192</v>
      </c>
      <c r="I454" t="s">
        <v>113</v>
      </c>
      <c r="J454">
        <v>10004599194</v>
      </c>
      <c r="K454" s="19">
        <v>24.7</v>
      </c>
      <c r="L454">
        <v>29.946000000000002</v>
      </c>
      <c r="M454">
        <v>30.98</v>
      </c>
      <c r="N454">
        <v>35.076000000000001</v>
      </c>
      <c r="O454">
        <v>2.048</v>
      </c>
    </row>
    <row r="455" spans="1:15" x14ac:dyDescent="0.35">
      <c r="A455" t="s">
        <v>65</v>
      </c>
      <c r="B455">
        <v>2013</v>
      </c>
      <c r="C455" s="10">
        <v>41231</v>
      </c>
      <c r="D455" t="s">
        <v>140</v>
      </c>
      <c r="E455" t="s">
        <v>119</v>
      </c>
      <c r="F455">
        <v>2</v>
      </c>
      <c r="G455">
        <v>2</v>
      </c>
      <c r="H455" t="s">
        <v>349</v>
      </c>
      <c r="I455" t="s">
        <v>387</v>
      </c>
      <c r="J455">
        <v>10006182924</v>
      </c>
      <c r="K455" s="19">
        <v>22.8</v>
      </c>
      <c r="L455">
        <v>21.361000000000001</v>
      </c>
      <c r="M455">
        <v>24.863</v>
      </c>
      <c r="N455">
        <v>31.233000000000001</v>
      </c>
      <c r="O455">
        <v>3.1850000000000001</v>
      </c>
    </row>
    <row r="456" spans="1:15" x14ac:dyDescent="0.35">
      <c r="A456" t="s">
        <v>65</v>
      </c>
      <c r="B456">
        <v>2013</v>
      </c>
      <c r="C456" s="10">
        <v>41231</v>
      </c>
      <c r="D456" t="s">
        <v>140</v>
      </c>
      <c r="E456" t="s">
        <v>119</v>
      </c>
      <c r="F456">
        <v>2</v>
      </c>
      <c r="G456">
        <v>3</v>
      </c>
      <c r="H456" t="s">
        <v>48</v>
      </c>
      <c r="I456" t="s">
        <v>27</v>
      </c>
      <c r="J456">
        <v>10005930724</v>
      </c>
      <c r="K456" s="19">
        <v>22</v>
      </c>
      <c r="L456">
        <v>21.861999999999998</v>
      </c>
      <c r="M456">
        <v>23.178000000000001</v>
      </c>
      <c r="N456">
        <v>27.718</v>
      </c>
      <c r="O456">
        <v>2.27</v>
      </c>
    </row>
    <row r="457" spans="1:15" x14ac:dyDescent="0.35">
      <c r="A457" t="s">
        <v>65</v>
      </c>
      <c r="B457">
        <v>2013</v>
      </c>
      <c r="C457" s="10">
        <v>41231</v>
      </c>
      <c r="D457" t="s">
        <v>140</v>
      </c>
      <c r="E457" t="s">
        <v>119</v>
      </c>
      <c r="F457">
        <v>2</v>
      </c>
      <c r="G457">
        <v>4</v>
      </c>
      <c r="H457" t="s">
        <v>347</v>
      </c>
      <c r="I457" t="s">
        <v>348</v>
      </c>
      <c r="J457">
        <v>10004722668</v>
      </c>
      <c r="K457" s="19">
        <v>27</v>
      </c>
      <c r="L457">
        <v>19.567999999999898</v>
      </c>
      <c r="M457">
        <v>20.823</v>
      </c>
      <c r="N457">
        <v>28.684999999999999</v>
      </c>
      <c r="O457">
        <v>3.931</v>
      </c>
    </row>
    <row r="458" spans="1:15" x14ac:dyDescent="0.35">
      <c r="A458" t="s">
        <v>65</v>
      </c>
      <c r="B458">
        <v>2013</v>
      </c>
      <c r="C458" s="10">
        <v>41231</v>
      </c>
      <c r="D458" t="s">
        <v>140</v>
      </c>
      <c r="E458" t="s">
        <v>119</v>
      </c>
      <c r="F458">
        <v>2</v>
      </c>
      <c r="G458">
        <v>5</v>
      </c>
      <c r="H458" t="s">
        <v>411</v>
      </c>
      <c r="I458" t="s">
        <v>412</v>
      </c>
      <c r="J458">
        <v>10003095492</v>
      </c>
      <c r="K458" s="19">
        <v>27.5</v>
      </c>
      <c r="L458">
        <v>17.887999999999899</v>
      </c>
      <c r="M458">
        <v>18.635999999999999</v>
      </c>
      <c r="N458">
        <v>25.03</v>
      </c>
      <c r="O458">
        <v>3.1970000000000001</v>
      </c>
    </row>
    <row r="459" spans="1:15" x14ac:dyDescent="0.35">
      <c r="A459" t="s">
        <v>65</v>
      </c>
      <c r="B459">
        <v>2013</v>
      </c>
      <c r="C459" s="10">
        <v>41231</v>
      </c>
      <c r="D459" t="s">
        <v>140</v>
      </c>
      <c r="E459" t="s">
        <v>119</v>
      </c>
      <c r="F459">
        <v>2</v>
      </c>
      <c r="G459">
        <v>6</v>
      </c>
      <c r="H459" t="s">
        <v>406</v>
      </c>
      <c r="I459" t="s">
        <v>402</v>
      </c>
      <c r="J459">
        <v>10005748747</v>
      </c>
      <c r="K459" s="19">
        <v>23.5</v>
      </c>
      <c r="L459">
        <v>22.843</v>
      </c>
      <c r="M459">
        <v>21.796999999999901</v>
      </c>
      <c r="N459">
        <v>25.710999999999999</v>
      </c>
      <c r="O459">
        <v>1.9570000000000001</v>
      </c>
    </row>
    <row r="460" spans="1:15" x14ac:dyDescent="0.35">
      <c r="A460" t="s">
        <v>65</v>
      </c>
      <c r="B460">
        <v>2013</v>
      </c>
      <c r="C460" s="10">
        <v>41231</v>
      </c>
      <c r="D460" t="s">
        <v>140</v>
      </c>
      <c r="E460" t="s">
        <v>121</v>
      </c>
      <c r="F460">
        <v>1</v>
      </c>
      <c r="G460">
        <v>1</v>
      </c>
      <c r="H460" t="s">
        <v>97</v>
      </c>
      <c r="I460" t="s">
        <v>29</v>
      </c>
      <c r="J460">
        <v>10048325582</v>
      </c>
      <c r="K460" s="19">
        <v>20.8</v>
      </c>
      <c r="L460">
        <v>29.341000000000001</v>
      </c>
      <c r="M460">
        <v>31.4039999999999</v>
      </c>
      <c r="N460">
        <v>36.741999999999997</v>
      </c>
      <c r="O460">
        <v>2.669</v>
      </c>
    </row>
    <row r="461" spans="1:15" x14ac:dyDescent="0.35">
      <c r="A461" t="s">
        <v>65</v>
      </c>
      <c r="B461">
        <v>2013</v>
      </c>
      <c r="C461" s="10">
        <v>41231</v>
      </c>
      <c r="D461" t="s">
        <v>140</v>
      </c>
      <c r="E461" t="s">
        <v>121</v>
      </c>
      <c r="F461">
        <v>1</v>
      </c>
      <c r="G461">
        <v>2</v>
      </c>
      <c r="H461" t="s">
        <v>349</v>
      </c>
      <c r="I461" t="s">
        <v>387</v>
      </c>
      <c r="J461">
        <v>10006182924</v>
      </c>
      <c r="K461" s="19">
        <v>22.8</v>
      </c>
      <c r="L461">
        <v>24.863</v>
      </c>
      <c r="M461">
        <v>27.186</v>
      </c>
      <c r="N461">
        <v>32.673999999999999</v>
      </c>
      <c r="O461">
        <v>2.7440000000000002</v>
      </c>
    </row>
    <row r="462" spans="1:15" x14ac:dyDescent="0.35">
      <c r="A462" t="s">
        <v>65</v>
      </c>
      <c r="B462">
        <v>2013</v>
      </c>
      <c r="C462" s="10">
        <v>41231</v>
      </c>
      <c r="D462" t="s">
        <v>140</v>
      </c>
      <c r="E462" t="s">
        <v>121</v>
      </c>
      <c r="F462">
        <v>1</v>
      </c>
      <c r="G462">
        <v>3</v>
      </c>
      <c r="H462" t="s">
        <v>408</v>
      </c>
      <c r="I462" t="s">
        <v>394</v>
      </c>
      <c r="J462">
        <v>10005505843</v>
      </c>
      <c r="K462" s="19">
        <v>23.8</v>
      </c>
      <c r="L462">
        <v>22.184000000000001</v>
      </c>
      <c r="M462">
        <v>24.36</v>
      </c>
      <c r="N462">
        <v>29.87</v>
      </c>
      <c r="O462">
        <v>2.7549999999999999</v>
      </c>
    </row>
    <row r="463" spans="1:15" x14ac:dyDescent="0.35">
      <c r="A463" t="s">
        <v>65</v>
      </c>
      <c r="B463">
        <v>2013</v>
      </c>
      <c r="C463" s="10">
        <v>41231</v>
      </c>
      <c r="D463" t="s">
        <v>140</v>
      </c>
      <c r="E463" t="s">
        <v>121</v>
      </c>
      <c r="F463">
        <v>1</v>
      </c>
      <c r="G463">
        <v>4</v>
      </c>
      <c r="H463" t="s">
        <v>192</v>
      </c>
      <c r="I463" t="s">
        <v>113</v>
      </c>
      <c r="J463">
        <v>10004599194</v>
      </c>
      <c r="K463" s="19">
        <v>24.7</v>
      </c>
      <c r="L463">
        <v>30.98</v>
      </c>
      <c r="M463">
        <v>30.082999999999998</v>
      </c>
      <c r="N463">
        <v>33.911000000000001</v>
      </c>
      <c r="O463">
        <v>1.9139999999999999</v>
      </c>
    </row>
    <row r="464" spans="1:15" x14ac:dyDescent="0.35">
      <c r="A464" t="s">
        <v>65</v>
      </c>
      <c r="B464">
        <v>2013</v>
      </c>
      <c r="C464" s="10">
        <v>41231</v>
      </c>
      <c r="D464" t="s">
        <v>140</v>
      </c>
      <c r="E464" t="s">
        <v>121</v>
      </c>
      <c r="F464">
        <v>1</v>
      </c>
      <c r="G464">
        <v>5</v>
      </c>
      <c r="H464" t="s">
        <v>48</v>
      </c>
      <c r="I464" t="s">
        <v>27</v>
      </c>
      <c r="J464">
        <v>10005930724</v>
      </c>
      <c r="K464" s="19">
        <v>22</v>
      </c>
      <c r="L464">
        <v>23.178000000000001</v>
      </c>
      <c r="M464">
        <v>22.61</v>
      </c>
      <c r="N464">
        <v>26.9</v>
      </c>
      <c r="O464">
        <v>2.145</v>
      </c>
    </row>
    <row r="465" spans="1:15" x14ac:dyDescent="0.35">
      <c r="A465" t="s">
        <v>65</v>
      </c>
      <c r="B465">
        <v>2013</v>
      </c>
      <c r="C465" s="10">
        <v>41231</v>
      </c>
      <c r="D465" t="s">
        <v>140</v>
      </c>
      <c r="E465" t="s">
        <v>121</v>
      </c>
      <c r="F465">
        <v>2</v>
      </c>
      <c r="G465">
        <v>1</v>
      </c>
      <c r="H465" t="s">
        <v>197</v>
      </c>
      <c r="I465" t="s">
        <v>198</v>
      </c>
      <c r="J465">
        <v>10003100142</v>
      </c>
      <c r="K465" s="19">
        <v>26.7</v>
      </c>
      <c r="L465">
        <v>20.495999999999999</v>
      </c>
      <c r="M465">
        <v>25.041</v>
      </c>
      <c r="N465">
        <v>31.638999999999999</v>
      </c>
      <c r="O465">
        <v>3.2989999999999999</v>
      </c>
    </row>
    <row r="466" spans="1:15" x14ac:dyDescent="0.35">
      <c r="A466" t="s">
        <v>65</v>
      </c>
      <c r="B466">
        <v>2013</v>
      </c>
      <c r="C466" s="10">
        <v>41231</v>
      </c>
      <c r="D466" t="s">
        <v>140</v>
      </c>
      <c r="E466" t="s">
        <v>121</v>
      </c>
      <c r="F466">
        <v>2</v>
      </c>
      <c r="G466">
        <v>2</v>
      </c>
      <c r="H466" t="s">
        <v>347</v>
      </c>
      <c r="I466" t="s">
        <v>348</v>
      </c>
      <c r="J466">
        <v>10004722668</v>
      </c>
      <c r="K466" s="19">
        <v>27</v>
      </c>
      <c r="L466">
        <v>20.823</v>
      </c>
      <c r="M466">
        <v>23.549999999999901</v>
      </c>
      <c r="N466">
        <v>29.88</v>
      </c>
      <c r="O466">
        <v>3.165</v>
      </c>
    </row>
    <row r="467" spans="1:15" x14ac:dyDescent="0.35">
      <c r="A467" t="s">
        <v>65</v>
      </c>
      <c r="B467">
        <v>2013</v>
      </c>
      <c r="C467" s="10">
        <v>41231</v>
      </c>
      <c r="D467" t="s">
        <v>140</v>
      </c>
      <c r="E467" t="s">
        <v>121</v>
      </c>
      <c r="F467">
        <v>2</v>
      </c>
      <c r="G467">
        <v>3</v>
      </c>
      <c r="H467" t="s">
        <v>406</v>
      </c>
      <c r="I467" t="s">
        <v>402</v>
      </c>
      <c r="J467">
        <v>10005748747</v>
      </c>
      <c r="K467" s="19">
        <v>23.5</v>
      </c>
      <c r="L467">
        <v>21.796999999999901</v>
      </c>
      <c r="M467">
        <v>22.428000000000001</v>
      </c>
      <c r="N467">
        <v>26.088000000000001</v>
      </c>
      <c r="O467">
        <v>1.83</v>
      </c>
    </row>
    <row r="468" spans="1:15" x14ac:dyDescent="0.35">
      <c r="A468" t="s">
        <v>65</v>
      </c>
      <c r="B468">
        <v>2013</v>
      </c>
      <c r="C468" s="10">
        <v>41231</v>
      </c>
      <c r="D468" t="s">
        <v>140</v>
      </c>
      <c r="E468" t="s">
        <v>121</v>
      </c>
      <c r="F468">
        <v>2</v>
      </c>
      <c r="G468">
        <v>4</v>
      </c>
      <c r="H468" t="s">
        <v>234</v>
      </c>
      <c r="I468" t="s">
        <v>25</v>
      </c>
      <c r="J468">
        <v>10006073493</v>
      </c>
      <c r="K468" s="19">
        <v>22.9</v>
      </c>
      <c r="L468">
        <v>21.190999999999999</v>
      </c>
      <c r="M468">
        <v>21.404999999999902</v>
      </c>
      <c r="N468">
        <v>24.422999999999998</v>
      </c>
      <c r="O468">
        <v>1.5089999999999999</v>
      </c>
    </row>
    <row r="469" spans="1:15" x14ac:dyDescent="0.35">
      <c r="A469" t="s">
        <v>65</v>
      </c>
      <c r="B469">
        <v>2013</v>
      </c>
      <c r="C469" s="10">
        <v>41231</v>
      </c>
      <c r="D469" t="s">
        <v>140</v>
      </c>
      <c r="E469" t="s">
        <v>121</v>
      </c>
      <c r="F469">
        <v>2</v>
      </c>
      <c r="G469">
        <v>5</v>
      </c>
      <c r="H469" t="s">
        <v>411</v>
      </c>
      <c r="I469" t="s">
        <v>412</v>
      </c>
      <c r="J469">
        <v>10003095492</v>
      </c>
      <c r="K469" s="19">
        <v>27.5</v>
      </c>
      <c r="L469">
        <v>18.635999999999999</v>
      </c>
      <c r="M469">
        <v>18.545999999999999</v>
      </c>
      <c r="N469">
        <v>23.978000000000002</v>
      </c>
      <c r="O469">
        <v>2.7160000000000002</v>
      </c>
    </row>
    <row r="470" spans="1:15" x14ac:dyDescent="0.35">
      <c r="A470" t="s">
        <v>65</v>
      </c>
      <c r="B470">
        <v>2013</v>
      </c>
      <c r="C470" s="10">
        <v>41231</v>
      </c>
      <c r="D470" t="s">
        <v>140</v>
      </c>
      <c r="E470" t="s">
        <v>121</v>
      </c>
      <c r="F470">
        <v>2</v>
      </c>
      <c r="G470">
        <v>6</v>
      </c>
      <c r="H470" t="s">
        <v>306</v>
      </c>
      <c r="I470" t="s">
        <v>113</v>
      </c>
      <c r="J470">
        <v>10006898300</v>
      </c>
      <c r="K470" s="19">
        <v>20.2</v>
      </c>
      <c r="L470">
        <v>21.437999999999999</v>
      </c>
      <c r="M470">
        <v>18.872</v>
      </c>
      <c r="N470">
        <v>24.494</v>
      </c>
      <c r="O470">
        <v>2.8109999999999999</v>
      </c>
    </row>
    <row r="471" spans="1:15" x14ac:dyDescent="0.35">
      <c r="A471" t="s">
        <v>385</v>
      </c>
      <c r="B471">
        <v>2013</v>
      </c>
      <c r="C471" s="10">
        <v>41292</v>
      </c>
      <c r="D471" t="s">
        <v>140</v>
      </c>
      <c r="E471" t="s">
        <v>91</v>
      </c>
      <c r="F471">
        <v>1</v>
      </c>
      <c r="G471">
        <v>1</v>
      </c>
      <c r="H471" t="s">
        <v>200</v>
      </c>
      <c r="I471" t="s">
        <v>23</v>
      </c>
      <c r="J471">
        <v>10006900421</v>
      </c>
      <c r="K471" s="19">
        <v>20.100000000000001</v>
      </c>
      <c r="L471">
        <v>24.155000000000001</v>
      </c>
      <c r="M471">
        <v>26.381999999999898</v>
      </c>
      <c r="N471">
        <v>31.54</v>
      </c>
      <c r="O471">
        <v>2.5790000000000002</v>
      </c>
    </row>
    <row r="472" spans="1:15" x14ac:dyDescent="0.35">
      <c r="A472" t="s">
        <v>385</v>
      </c>
      <c r="B472">
        <v>2013</v>
      </c>
      <c r="C472" s="10">
        <v>41292</v>
      </c>
      <c r="D472" t="s">
        <v>140</v>
      </c>
      <c r="E472" t="s">
        <v>91</v>
      </c>
      <c r="F472">
        <v>1</v>
      </c>
      <c r="G472">
        <v>2</v>
      </c>
      <c r="H472" t="s">
        <v>392</v>
      </c>
      <c r="I472" t="s">
        <v>334</v>
      </c>
      <c r="J472">
        <v>10006485139</v>
      </c>
      <c r="K472" s="19"/>
      <c r="L472">
        <v>25.893000000000001</v>
      </c>
      <c r="M472">
        <v>26.192999999999898</v>
      </c>
      <c r="N472">
        <v>32.280999999999999</v>
      </c>
      <c r="O472">
        <v>3.044</v>
      </c>
    </row>
    <row r="473" spans="1:15" x14ac:dyDescent="0.35">
      <c r="A473" t="s">
        <v>385</v>
      </c>
      <c r="B473">
        <v>2013</v>
      </c>
      <c r="C473" s="10">
        <v>41292</v>
      </c>
      <c r="D473" t="s">
        <v>140</v>
      </c>
      <c r="E473" t="s">
        <v>91</v>
      </c>
      <c r="F473">
        <v>1</v>
      </c>
      <c r="G473">
        <v>3</v>
      </c>
      <c r="H473" t="s">
        <v>393</v>
      </c>
      <c r="I473" t="s">
        <v>394</v>
      </c>
      <c r="J473">
        <v>10002830360</v>
      </c>
      <c r="K473" s="19">
        <v>33.6</v>
      </c>
      <c r="L473">
        <v>19.774000000000001</v>
      </c>
      <c r="M473">
        <v>20.655000000000001</v>
      </c>
      <c r="N473">
        <v>26.039000000000001</v>
      </c>
      <c r="O473">
        <v>2.6920000000000002</v>
      </c>
    </row>
    <row r="474" spans="1:15" x14ac:dyDescent="0.35">
      <c r="A474" t="s">
        <v>385</v>
      </c>
      <c r="B474">
        <v>2013</v>
      </c>
      <c r="C474" s="10">
        <v>41292</v>
      </c>
      <c r="D474" t="s">
        <v>140</v>
      </c>
      <c r="E474" t="s">
        <v>91</v>
      </c>
      <c r="F474">
        <v>1</v>
      </c>
      <c r="G474">
        <v>4</v>
      </c>
      <c r="H474" t="s">
        <v>395</v>
      </c>
      <c r="I474" t="s">
        <v>154</v>
      </c>
      <c r="J474" t="e">
        <v>#N/A</v>
      </c>
      <c r="K474" s="19">
        <v>25.2</v>
      </c>
      <c r="L474">
        <v>9</v>
      </c>
      <c r="M474">
        <v>13.007999999999999</v>
      </c>
      <c r="N474">
        <v>22.443999999999999</v>
      </c>
      <c r="O474">
        <v>4.718</v>
      </c>
    </row>
    <row r="475" spans="1:15" x14ac:dyDescent="0.35">
      <c r="A475" t="s">
        <v>385</v>
      </c>
      <c r="B475">
        <v>2013</v>
      </c>
      <c r="C475" s="10">
        <v>41292</v>
      </c>
      <c r="D475" t="s">
        <v>140</v>
      </c>
      <c r="E475" t="s">
        <v>91</v>
      </c>
      <c r="F475">
        <v>1</v>
      </c>
      <c r="G475">
        <v>5</v>
      </c>
      <c r="H475" t="s">
        <v>319</v>
      </c>
      <c r="I475" t="s">
        <v>25</v>
      </c>
      <c r="J475">
        <v>10007508083</v>
      </c>
      <c r="K475" s="19">
        <v>19.399999999999999</v>
      </c>
      <c r="L475">
        <v>7.1979999999999897</v>
      </c>
      <c r="M475">
        <v>9.1470000000000002</v>
      </c>
      <c r="N475">
        <v>15.237</v>
      </c>
      <c r="O475">
        <v>3.0449999999999999</v>
      </c>
    </row>
    <row r="476" spans="1:15" x14ac:dyDescent="0.35">
      <c r="A476" t="s">
        <v>385</v>
      </c>
      <c r="B476">
        <v>2013</v>
      </c>
      <c r="C476" s="10">
        <v>41292</v>
      </c>
      <c r="D476" t="s">
        <v>140</v>
      </c>
      <c r="E476" t="s">
        <v>91</v>
      </c>
      <c r="F476">
        <v>1</v>
      </c>
      <c r="G476">
        <v>6</v>
      </c>
      <c r="H476" t="s">
        <v>330</v>
      </c>
      <c r="I476" t="s">
        <v>178</v>
      </c>
      <c r="J476">
        <v>10007782616</v>
      </c>
      <c r="K476" s="19">
        <v>19.5</v>
      </c>
      <c r="L476">
        <v>12.492999999999901</v>
      </c>
      <c r="M476">
        <v>10.716999999999899</v>
      </c>
      <c r="N476">
        <v>16.498999999999999</v>
      </c>
      <c r="O476">
        <v>2.891</v>
      </c>
    </row>
    <row r="477" spans="1:15" x14ac:dyDescent="0.35">
      <c r="A477" t="s">
        <v>385</v>
      </c>
      <c r="B477">
        <v>2013</v>
      </c>
      <c r="C477" s="10">
        <v>41292</v>
      </c>
      <c r="D477" t="s">
        <v>140</v>
      </c>
      <c r="E477" t="s">
        <v>91</v>
      </c>
      <c r="F477">
        <v>2</v>
      </c>
      <c r="G477">
        <v>1</v>
      </c>
      <c r="H477" t="s">
        <v>220</v>
      </c>
      <c r="I477" t="s">
        <v>35</v>
      </c>
      <c r="J477">
        <v>10005782695</v>
      </c>
      <c r="K477" s="19">
        <v>23.5</v>
      </c>
      <c r="L477">
        <v>23.219000000000001</v>
      </c>
      <c r="M477">
        <v>24.478999999999999</v>
      </c>
      <c r="N477">
        <v>28.774999999999999</v>
      </c>
      <c r="O477">
        <v>2.1480000000000001</v>
      </c>
    </row>
    <row r="478" spans="1:15" x14ac:dyDescent="0.35">
      <c r="A478" t="s">
        <v>385</v>
      </c>
      <c r="B478">
        <v>2013</v>
      </c>
      <c r="C478" s="10">
        <v>41292</v>
      </c>
      <c r="D478" t="s">
        <v>140</v>
      </c>
      <c r="E478" t="s">
        <v>91</v>
      </c>
      <c r="F478">
        <v>2</v>
      </c>
      <c r="G478">
        <v>2</v>
      </c>
      <c r="H478" t="s">
        <v>388</v>
      </c>
      <c r="I478" t="s">
        <v>389</v>
      </c>
      <c r="J478">
        <v>10006893852</v>
      </c>
      <c r="K478" s="19">
        <v>20.3</v>
      </c>
      <c r="L478">
        <v>13.298999999999999</v>
      </c>
      <c r="M478">
        <v>16.25</v>
      </c>
      <c r="N478">
        <v>20.74</v>
      </c>
      <c r="O478">
        <v>2.2450000000000001</v>
      </c>
    </row>
    <row r="479" spans="1:15" x14ac:dyDescent="0.35">
      <c r="A479" t="s">
        <v>385</v>
      </c>
      <c r="B479">
        <v>2013</v>
      </c>
      <c r="C479" s="10">
        <v>41292</v>
      </c>
      <c r="D479" t="s">
        <v>140</v>
      </c>
      <c r="E479" t="s">
        <v>91</v>
      </c>
      <c r="F479">
        <v>2</v>
      </c>
      <c r="G479">
        <v>3</v>
      </c>
      <c r="H479" t="s">
        <v>396</v>
      </c>
      <c r="I479" t="s">
        <v>104</v>
      </c>
      <c r="J479">
        <v>10004613241</v>
      </c>
      <c r="K479" s="19">
        <v>25.5</v>
      </c>
      <c r="L479">
        <v>14.869</v>
      </c>
      <c r="M479">
        <v>16.661999999999999</v>
      </c>
      <c r="N479">
        <v>20.908000000000001</v>
      </c>
      <c r="O479">
        <v>2.1230000000000002</v>
      </c>
    </row>
    <row r="480" spans="1:15" x14ac:dyDescent="0.35">
      <c r="A480" t="s">
        <v>385</v>
      </c>
      <c r="B480">
        <v>2013</v>
      </c>
      <c r="C480" s="10">
        <v>41292</v>
      </c>
      <c r="D480" t="s">
        <v>140</v>
      </c>
      <c r="E480" t="s">
        <v>91</v>
      </c>
      <c r="F480">
        <v>2</v>
      </c>
      <c r="G480">
        <v>4</v>
      </c>
      <c r="H480" t="s">
        <v>197</v>
      </c>
      <c r="I480" t="s">
        <v>198</v>
      </c>
      <c r="J480">
        <v>10003100142</v>
      </c>
      <c r="K480" s="19">
        <v>26.8</v>
      </c>
      <c r="L480">
        <v>25.041</v>
      </c>
      <c r="M480">
        <v>22.915999999999901</v>
      </c>
      <c r="N480">
        <v>28.4</v>
      </c>
      <c r="O480">
        <v>2.742</v>
      </c>
    </row>
    <row r="481" spans="1:15" x14ac:dyDescent="0.35">
      <c r="A481" t="s">
        <v>385</v>
      </c>
      <c r="B481">
        <v>2013</v>
      </c>
      <c r="C481" s="10">
        <v>41292</v>
      </c>
      <c r="D481" t="s">
        <v>140</v>
      </c>
      <c r="E481" t="s">
        <v>91</v>
      </c>
      <c r="F481">
        <v>2</v>
      </c>
      <c r="G481">
        <v>5</v>
      </c>
      <c r="H481" t="s">
        <v>218</v>
      </c>
      <c r="I481" t="s">
        <v>46</v>
      </c>
      <c r="J481">
        <v>10006902239</v>
      </c>
      <c r="K481" s="19">
        <v>21.5</v>
      </c>
      <c r="L481">
        <v>9</v>
      </c>
      <c r="M481">
        <v>13.1259999999999</v>
      </c>
      <c r="N481">
        <v>21.611999999999998</v>
      </c>
      <c r="O481">
        <v>4.2430000000000003</v>
      </c>
    </row>
    <row r="482" spans="1:15" x14ac:dyDescent="0.35">
      <c r="A482" t="s">
        <v>385</v>
      </c>
      <c r="B482">
        <v>2013</v>
      </c>
      <c r="C482" s="10">
        <v>41292</v>
      </c>
      <c r="D482" t="s">
        <v>140</v>
      </c>
      <c r="E482" t="s">
        <v>91</v>
      </c>
      <c r="F482">
        <v>2</v>
      </c>
      <c r="G482">
        <v>6</v>
      </c>
      <c r="H482" t="s">
        <v>234</v>
      </c>
      <c r="I482" t="s">
        <v>25</v>
      </c>
      <c r="J482">
        <v>10006073493</v>
      </c>
      <c r="K482" s="19">
        <v>23.1</v>
      </c>
      <c r="L482">
        <v>21.404999999999902</v>
      </c>
      <c r="M482">
        <v>20.782</v>
      </c>
      <c r="N482">
        <v>23.692</v>
      </c>
      <c r="O482">
        <v>1.4550000000000001</v>
      </c>
    </row>
    <row r="483" spans="1:15" x14ac:dyDescent="0.35">
      <c r="A483" t="s">
        <v>385</v>
      </c>
      <c r="B483">
        <v>2013</v>
      </c>
      <c r="C483" s="10">
        <v>41292</v>
      </c>
      <c r="D483" t="s">
        <v>140</v>
      </c>
      <c r="E483" t="s">
        <v>91</v>
      </c>
      <c r="F483">
        <v>2</v>
      </c>
      <c r="G483">
        <v>7</v>
      </c>
      <c r="H483" t="s">
        <v>397</v>
      </c>
      <c r="I483" t="s">
        <v>398</v>
      </c>
      <c r="J483">
        <v>10009131623</v>
      </c>
      <c r="K483" s="19">
        <v>24</v>
      </c>
      <c r="L483">
        <v>9</v>
      </c>
      <c r="M483">
        <v>3.8620000000000001</v>
      </c>
      <c r="N483">
        <v>14.67</v>
      </c>
      <c r="O483">
        <v>5.4039999999999999</v>
      </c>
    </row>
    <row r="484" spans="1:15" x14ac:dyDescent="0.35">
      <c r="A484" t="s">
        <v>385</v>
      </c>
      <c r="B484">
        <v>2013</v>
      </c>
      <c r="C484" s="10">
        <v>41292</v>
      </c>
      <c r="D484" t="s">
        <v>140</v>
      </c>
      <c r="E484" t="s">
        <v>91</v>
      </c>
      <c r="F484">
        <v>3</v>
      </c>
      <c r="G484">
        <v>1</v>
      </c>
      <c r="H484" t="s">
        <v>287</v>
      </c>
      <c r="I484" t="s">
        <v>31</v>
      </c>
      <c r="J484">
        <v>10003349716</v>
      </c>
      <c r="K484" s="19">
        <v>27.7</v>
      </c>
      <c r="L484">
        <v>30.922999999999998</v>
      </c>
      <c r="M484">
        <v>31.623999999999899</v>
      </c>
      <c r="N484">
        <v>35.229999999999997</v>
      </c>
      <c r="O484">
        <v>1.8029999999999999</v>
      </c>
    </row>
    <row r="485" spans="1:15" x14ac:dyDescent="0.35">
      <c r="A485" t="s">
        <v>385</v>
      </c>
      <c r="B485">
        <v>2013</v>
      </c>
      <c r="C485" s="10">
        <v>41292</v>
      </c>
      <c r="D485" t="s">
        <v>140</v>
      </c>
      <c r="E485" t="s">
        <v>91</v>
      </c>
      <c r="F485">
        <v>3</v>
      </c>
      <c r="G485">
        <v>2</v>
      </c>
      <c r="H485" t="s">
        <v>148</v>
      </c>
      <c r="I485" t="s">
        <v>56</v>
      </c>
      <c r="J485">
        <v>10007890932</v>
      </c>
      <c r="K485" s="19">
        <v>18.600000000000001</v>
      </c>
      <c r="L485">
        <v>9</v>
      </c>
      <c r="M485">
        <v>22.396000000000001</v>
      </c>
      <c r="N485">
        <v>31.527999999999999</v>
      </c>
      <c r="O485">
        <v>4.5659999999999998</v>
      </c>
    </row>
    <row r="486" spans="1:15" x14ac:dyDescent="0.35">
      <c r="A486" t="s">
        <v>385</v>
      </c>
      <c r="B486">
        <v>2013</v>
      </c>
      <c r="C486" s="10">
        <v>41292</v>
      </c>
      <c r="D486" t="s">
        <v>140</v>
      </c>
      <c r="E486" t="s">
        <v>91</v>
      </c>
      <c r="F486">
        <v>3</v>
      </c>
      <c r="G486">
        <v>3</v>
      </c>
      <c r="H486" t="s">
        <v>59</v>
      </c>
      <c r="I486" t="s">
        <v>37</v>
      </c>
      <c r="J486">
        <v>10007502427</v>
      </c>
      <c r="K486" s="19">
        <v>19.2</v>
      </c>
      <c r="L486">
        <v>19.832999999999998</v>
      </c>
      <c r="M486">
        <v>21.567</v>
      </c>
      <c r="N486">
        <v>26.286999999999999</v>
      </c>
      <c r="O486">
        <v>2.36</v>
      </c>
    </row>
    <row r="487" spans="1:15" x14ac:dyDescent="0.35">
      <c r="A487" t="s">
        <v>385</v>
      </c>
      <c r="B487">
        <v>2013</v>
      </c>
      <c r="C487" s="10">
        <v>41292</v>
      </c>
      <c r="D487" t="s">
        <v>140</v>
      </c>
      <c r="E487" t="s">
        <v>91</v>
      </c>
      <c r="F487">
        <v>3</v>
      </c>
      <c r="G487">
        <v>4</v>
      </c>
      <c r="H487" t="s">
        <v>213</v>
      </c>
      <c r="I487" t="s">
        <v>42</v>
      </c>
      <c r="J487">
        <v>10006422895</v>
      </c>
      <c r="K487" s="19">
        <v>21.6</v>
      </c>
      <c r="L487">
        <v>9</v>
      </c>
      <c r="M487">
        <v>17.559999999999999</v>
      </c>
      <c r="N487">
        <v>26.242000000000001</v>
      </c>
      <c r="O487">
        <v>4.3410000000000002</v>
      </c>
    </row>
    <row r="488" spans="1:15" x14ac:dyDescent="0.35">
      <c r="A488" t="s">
        <v>385</v>
      </c>
      <c r="B488">
        <v>2013</v>
      </c>
      <c r="C488" s="10">
        <v>41292</v>
      </c>
      <c r="D488" t="s">
        <v>140</v>
      </c>
      <c r="E488" t="s">
        <v>91</v>
      </c>
      <c r="F488">
        <v>3</v>
      </c>
      <c r="G488">
        <v>5</v>
      </c>
      <c r="H488" t="s">
        <v>399</v>
      </c>
      <c r="I488" t="s">
        <v>400</v>
      </c>
      <c r="J488">
        <v>10004792184</v>
      </c>
      <c r="K488" s="19">
        <v>27.1</v>
      </c>
      <c r="L488">
        <v>18.643000000000001</v>
      </c>
      <c r="M488">
        <v>19.16</v>
      </c>
      <c r="N488">
        <v>24.315999999999999</v>
      </c>
      <c r="O488">
        <v>2.5779999999999998</v>
      </c>
    </row>
    <row r="489" spans="1:15" x14ac:dyDescent="0.35">
      <c r="A489" t="s">
        <v>385</v>
      </c>
      <c r="B489">
        <v>2013</v>
      </c>
      <c r="C489" s="10">
        <v>41292</v>
      </c>
      <c r="D489" t="s">
        <v>140</v>
      </c>
      <c r="E489" t="s">
        <v>91</v>
      </c>
      <c r="F489">
        <v>3</v>
      </c>
      <c r="G489">
        <v>6</v>
      </c>
      <c r="H489" t="s">
        <v>401</v>
      </c>
      <c r="I489" t="s">
        <v>381</v>
      </c>
      <c r="J489">
        <v>10005747131</v>
      </c>
      <c r="K489" s="19">
        <v>23.1</v>
      </c>
      <c r="L489">
        <v>9</v>
      </c>
      <c r="M489">
        <v>13.028</v>
      </c>
      <c r="N489">
        <v>21.826000000000001</v>
      </c>
      <c r="O489">
        <v>4.399</v>
      </c>
    </row>
    <row r="490" spans="1:15" x14ac:dyDescent="0.35">
      <c r="A490" t="s">
        <v>385</v>
      </c>
      <c r="B490">
        <v>2013</v>
      </c>
      <c r="C490" s="10">
        <v>41292</v>
      </c>
      <c r="D490" t="s">
        <v>140</v>
      </c>
      <c r="E490" t="s">
        <v>91</v>
      </c>
      <c r="F490">
        <v>3</v>
      </c>
      <c r="G490">
        <v>7</v>
      </c>
      <c r="H490" t="s">
        <v>289</v>
      </c>
      <c r="I490" t="s">
        <v>207</v>
      </c>
      <c r="J490">
        <v>10002418415</v>
      </c>
      <c r="K490" s="19">
        <v>30.4</v>
      </c>
      <c r="L490">
        <v>22.111999999999998</v>
      </c>
      <c r="M490">
        <v>20.812000000000001</v>
      </c>
      <c r="N490">
        <v>24.584</v>
      </c>
      <c r="O490">
        <v>1.8859999999999999</v>
      </c>
    </row>
    <row r="491" spans="1:15" x14ac:dyDescent="0.35">
      <c r="A491" t="s">
        <v>385</v>
      </c>
      <c r="B491">
        <v>2013</v>
      </c>
      <c r="C491" s="10">
        <v>41292</v>
      </c>
      <c r="D491" t="s">
        <v>140</v>
      </c>
      <c r="E491" t="s">
        <v>91</v>
      </c>
      <c r="F491">
        <v>4</v>
      </c>
      <c r="G491">
        <v>1</v>
      </c>
      <c r="H491" t="s">
        <v>294</v>
      </c>
      <c r="I491" t="s">
        <v>27</v>
      </c>
      <c r="J491">
        <v>10003011125</v>
      </c>
      <c r="K491" s="19">
        <v>28.3</v>
      </c>
      <c r="L491">
        <v>31.213999999999999</v>
      </c>
      <c r="M491">
        <v>32.787999999999997</v>
      </c>
      <c r="N491">
        <v>38.043999999999997</v>
      </c>
      <c r="O491">
        <v>2.6280000000000001</v>
      </c>
    </row>
    <row r="492" spans="1:15" x14ac:dyDescent="0.35">
      <c r="A492" t="s">
        <v>385</v>
      </c>
      <c r="B492">
        <v>2013</v>
      </c>
      <c r="C492" s="10">
        <v>41292</v>
      </c>
      <c r="D492" t="s">
        <v>140</v>
      </c>
      <c r="E492" t="s">
        <v>91</v>
      </c>
      <c r="F492">
        <v>4</v>
      </c>
      <c r="G492">
        <v>2</v>
      </c>
      <c r="H492" t="s">
        <v>340</v>
      </c>
      <c r="I492" t="s">
        <v>142</v>
      </c>
      <c r="J492">
        <v>10004633247</v>
      </c>
      <c r="K492" s="19">
        <v>24.8</v>
      </c>
      <c r="L492">
        <v>29.375999999999902</v>
      </c>
      <c r="M492">
        <v>29.939999999999898</v>
      </c>
      <c r="N492">
        <v>33.86</v>
      </c>
      <c r="O492">
        <v>1.96</v>
      </c>
    </row>
    <row r="493" spans="1:15" x14ac:dyDescent="0.35">
      <c r="A493" t="s">
        <v>385</v>
      </c>
      <c r="B493">
        <v>2013</v>
      </c>
      <c r="C493" s="10">
        <v>41292</v>
      </c>
      <c r="D493" t="s">
        <v>140</v>
      </c>
      <c r="E493" t="s">
        <v>91</v>
      </c>
      <c r="F493">
        <v>4</v>
      </c>
      <c r="G493">
        <v>3</v>
      </c>
      <c r="H493" t="s">
        <v>380</v>
      </c>
      <c r="I493" t="s">
        <v>402</v>
      </c>
      <c r="J493">
        <v>10005747434</v>
      </c>
      <c r="K493" s="19">
        <v>28.1</v>
      </c>
      <c r="L493">
        <v>9</v>
      </c>
      <c r="M493">
        <v>20.728999999999999</v>
      </c>
      <c r="N493">
        <v>29.821000000000002</v>
      </c>
      <c r="O493">
        <v>4.5460000000000003</v>
      </c>
    </row>
    <row r="494" spans="1:15" x14ac:dyDescent="0.35">
      <c r="A494" t="s">
        <v>385</v>
      </c>
      <c r="B494">
        <v>2013</v>
      </c>
      <c r="C494" s="10">
        <v>41292</v>
      </c>
      <c r="D494" t="s">
        <v>140</v>
      </c>
      <c r="E494" t="s">
        <v>91</v>
      </c>
      <c r="F494">
        <v>4</v>
      </c>
      <c r="G494">
        <v>4</v>
      </c>
      <c r="H494" t="s">
        <v>403</v>
      </c>
      <c r="I494" t="s">
        <v>269</v>
      </c>
      <c r="J494">
        <v>10007051476</v>
      </c>
      <c r="K494" s="19">
        <v>21.1</v>
      </c>
      <c r="L494">
        <v>9</v>
      </c>
      <c r="M494">
        <v>17.945</v>
      </c>
      <c r="N494">
        <v>26.949000000000002</v>
      </c>
      <c r="O494">
        <v>4.5019999999999998</v>
      </c>
    </row>
    <row r="495" spans="1:15" x14ac:dyDescent="0.35">
      <c r="A495" t="s">
        <v>385</v>
      </c>
      <c r="B495">
        <v>2013</v>
      </c>
      <c r="C495" s="10">
        <v>41292</v>
      </c>
      <c r="D495" t="s">
        <v>140</v>
      </c>
      <c r="E495" t="s">
        <v>91</v>
      </c>
      <c r="F495">
        <v>4</v>
      </c>
      <c r="G495">
        <v>5</v>
      </c>
      <c r="H495" t="s">
        <v>183</v>
      </c>
      <c r="I495" t="s">
        <v>33</v>
      </c>
      <c r="J495">
        <v>10007212639</v>
      </c>
      <c r="K495" s="19">
        <v>21.5</v>
      </c>
      <c r="L495">
        <v>13.907999999999999</v>
      </c>
      <c r="M495">
        <v>16.538999999999898</v>
      </c>
      <c r="N495">
        <v>23.094999999999999</v>
      </c>
      <c r="O495">
        <v>3.278</v>
      </c>
    </row>
    <row r="496" spans="1:15" x14ac:dyDescent="0.35">
      <c r="A496" t="s">
        <v>385</v>
      </c>
      <c r="B496">
        <v>2013</v>
      </c>
      <c r="C496" s="10">
        <v>41292</v>
      </c>
      <c r="D496" t="s">
        <v>140</v>
      </c>
      <c r="E496" t="s">
        <v>91</v>
      </c>
      <c r="F496">
        <v>4</v>
      </c>
      <c r="G496">
        <v>6</v>
      </c>
      <c r="H496" t="s">
        <v>404</v>
      </c>
      <c r="I496" t="s">
        <v>405</v>
      </c>
      <c r="J496">
        <v>10005763400</v>
      </c>
      <c r="K496" s="19">
        <v>26.3</v>
      </c>
      <c r="L496">
        <v>18.106000000000002</v>
      </c>
      <c r="M496">
        <v>17.392999999999901</v>
      </c>
      <c r="N496">
        <v>23.518999999999998</v>
      </c>
      <c r="O496">
        <v>3.0630000000000002</v>
      </c>
    </row>
    <row r="497" spans="1:15" x14ac:dyDescent="0.35">
      <c r="A497" t="s">
        <v>385</v>
      </c>
      <c r="B497">
        <v>2013</v>
      </c>
      <c r="C497" s="10">
        <v>41292</v>
      </c>
      <c r="D497" t="s">
        <v>140</v>
      </c>
      <c r="E497" t="s">
        <v>91</v>
      </c>
      <c r="F497">
        <v>4</v>
      </c>
      <c r="G497">
        <v>7</v>
      </c>
      <c r="H497" t="s">
        <v>158</v>
      </c>
      <c r="I497" t="s">
        <v>356</v>
      </c>
      <c r="J497">
        <v>10010894696</v>
      </c>
      <c r="K497" s="19"/>
      <c r="L497">
        <v>17.300999999999998</v>
      </c>
      <c r="M497">
        <v>16.23</v>
      </c>
      <c r="N497">
        <v>20.853999999999999</v>
      </c>
      <c r="O497">
        <v>2.3119999999999998</v>
      </c>
    </row>
    <row r="498" spans="1:15" x14ac:dyDescent="0.35">
      <c r="A498" t="s">
        <v>385</v>
      </c>
      <c r="B498">
        <v>2013</v>
      </c>
      <c r="C498" s="10">
        <v>41292</v>
      </c>
      <c r="D498" t="s">
        <v>140</v>
      </c>
      <c r="E498" t="s">
        <v>117</v>
      </c>
      <c r="F498">
        <v>1</v>
      </c>
      <c r="G498">
        <v>1</v>
      </c>
      <c r="H498" t="s">
        <v>403</v>
      </c>
      <c r="I498" t="s">
        <v>269</v>
      </c>
      <c r="J498">
        <v>10007051476</v>
      </c>
      <c r="K498" s="19">
        <v>21.1</v>
      </c>
      <c r="L498">
        <v>17.945</v>
      </c>
      <c r="M498">
        <v>22.311</v>
      </c>
      <c r="N498">
        <v>29.867000000000001</v>
      </c>
      <c r="O498">
        <v>3.778</v>
      </c>
    </row>
    <row r="499" spans="1:15" x14ac:dyDescent="0.35">
      <c r="A499" t="s">
        <v>385</v>
      </c>
      <c r="B499">
        <v>2013</v>
      </c>
      <c r="C499" s="10">
        <v>41292</v>
      </c>
      <c r="D499" t="s">
        <v>140</v>
      </c>
      <c r="E499" t="s">
        <v>117</v>
      </c>
      <c r="F499">
        <v>1</v>
      </c>
      <c r="G499">
        <v>2</v>
      </c>
      <c r="H499" t="s">
        <v>234</v>
      </c>
      <c r="I499" t="s">
        <v>25</v>
      </c>
      <c r="J499">
        <v>10006073493</v>
      </c>
      <c r="K499" s="19">
        <v>23.1</v>
      </c>
      <c r="L499">
        <v>20.782</v>
      </c>
      <c r="M499">
        <v>21.206</v>
      </c>
      <c r="N499">
        <v>24.03</v>
      </c>
      <c r="O499">
        <v>1.4119999999999999</v>
      </c>
    </row>
    <row r="500" spans="1:15" x14ac:dyDescent="0.35">
      <c r="A500" t="s">
        <v>385</v>
      </c>
      <c r="B500">
        <v>2013</v>
      </c>
      <c r="C500" s="10">
        <v>41292</v>
      </c>
      <c r="D500" t="s">
        <v>140</v>
      </c>
      <c r="E500" t="s">
        <v>117</v>
      </c>
      <c r="F500">
        <v>1</v>
      </c>
      <c r="G500">
        <v>3</v>
      </c>
      <c r="H500" t="s">
        <v>399</v>
      </c>
      <c r="I500" t="s">
        <v>400</v>
      </c>
      <c r="J500">
        <v>10004792184</v>
      </c>
      <c r="K500" s="19">
        <v>27.1</v>
      </c>
      <c r="L500">
        <v>19.16</v>
      </c>
      <c r="M500">
        <v>19.382999999999999</v>
      </c>
      <c r="N500">
        <v>24.053000000000001</v>
      </c>
      <c r="O500">
        <v>2.335</v>
      </c>
    </row>
    <row r="501" spans="1:15" x14ac:dyDescent="0.35">
      <c r="A501" t="s">
        <v>385</v>
      </c>
      <c r="B501">
        <v>2013</v>
      </c>
      <c r="C501" s="10">
        <v>41292</v>
      </c>
      <c r="D501" t="s">
        <v>140</v>
      </c>
      <c r="E501" t="s">
        <v>117</v>
      </c>
      <c r="F501">
        <v>1</v>
      </c>
      <c r="G501">
        <v>4</v>
      </c>
      <c r="H501" t="s">
        <v>393</v>
      </c>
      <c r="I501" t="s">
        <v>394</v>
      </c>
      <c r="J501">
        <v>10002830360</v>
      </c>
      <c r="K501" s="19">
        <v>33.6</v>
      </c>
      <c r="L501">
        <v>20.655000000000001</v>
      </c>
      <c r="M501">
        <v>19.201999999999899</v>
      </c>
      <c r="N501">
        <v>24.128</v>
      </c>
      <c r="O501">
        <v>2.4630000000000001</v>
      </c>
    </row>
    <row r="502" spans="1:15" x14ac:dyDescent="0.35">
      <c r="A502" t="s">
        <v>385</v>
      </c>
      <c r="B502">
        <v>2013</v>
      </c>
      <c r="C502" s="10">
        <v>41292</v>
      </c>
      <c r="D502" t="s">
        <v>140</v>
      </c>
      <c r="E502" t="s">
        <v>117</v>
      </c>
      <c r="F502">
        <v>2</v>
      </c>
      <c r="G502">
        <v>1</v>
      </c>
      <c r="H502" t="s">
        <v>213</v>
      </c>
      <c r="I502" t="s">
        <v>42</v>
      </c>
      <c r="J502">
        <v>10006422895</v>
      </c>
      <c r="K502" s="19">
        <v>21.6</v>
      </c>
      <c r="L502">
        <v>17.559999999999999</v>
      </c>
      <c r="M502">
        <v>21.39</v>
      </c>
      <c r="N502">
        <v>28.838000000000001</v>
      </c>
      <c r="O502">
        <v>3.7240000000000002</v>
      </c>
    </row>
    <row r="503" spans="1:15" x14ac:dyDescent="0.35">
      <c r="A503" t="s">
        <v>385</v>
      </c>
      <c r="B503">
        <v>2013</v>
      </c>
      <c r="C503" s="10">
        <v>41292</v>
      </c>
      <c r="D503" t="s">
        <v>140</v>
      </c>
      <c r="E503" t="s">
        <v>117</v>
      </c>
      <c r="F503">
        <v>2</v>
      </c>
      <c r="G503">
        <v>2</v>
      </c>
      <c r="H503" t="s">
        <v>218</v>
      </c>
      <c r="I503" t="s">
        <v>46</v>
      </c>
      <c r="J503">
        <v>10006902239</v>
      </c>
      <c r="K503" s="19">
        <v>21.5</v>
      </c>
      <c r="L503">
        <v>13.1259999999999</v>
      </c>
      <c r="M503">
        <v>16.784999999999901</v>
      </c>
      <c r="N503">
        <v>23.588999999999999</v>
      </c>
      <c r="O503">
        <v>3.4020000000000001</v>
      </c>
    </row>
    <row r="504" spans="1:15" x14ac:dyDescent="0.35">
      <c r="A504" t="s">
        <v>385</v>
      </c>
      <c r="B504">
        <v>2013</v>
      </c>
      <c r="C504" s="10">
        <v>41292</v>
      </c>
      <c r="D504" t="s">
        <v>140</v>
      </c>
      <c r="E504" t="s">
        <v>117</v>
      </c>
      <c r="F504">
        <v>2</v>
      </c>
      <c r="G504">
        <v>3</v>
      </c>
      <c r="H504" t="s">
        <v>158</v>
      </c>
      <c r="I504" t="s">
        <v>356</v>
      </c>
      <c r="J504">
        <v>10010894696</v>
      </c>
      <c r="K504" s="19"/>
      <c r="L504">
        <v>16.23</v>
      </c>
      <c r="M504">
        <v>16.760999999999999</v>
      </c>
      <c r="N504">
        <v>21.024999999999999</v>
      </c>
      <c r="O504">
        <v>2.1320000000000001</v>
      </c>
    </row>
    <row r="505" spans="1:15" x14ac:dyDescent="0.35">
      <c r="A505" t="s">
        <v>385</v>
      </c>
      <c r="B505">
        <v>2013</v>
      </c>
      <c r="C505" s="10">
        <v>41292</v>
      </c>
      <c r="D505" t="s">
        <v>140</v>
      </c>
      <c r="E505" t="s">
        <v>117</v>
      </c>
      <c r="F505">
        <v>2</v>
      </c>
      <c r="G505">
        <v>4</v>
      </c>
      <c r="H505" t="s">
        <v>396</v>
      </c>
      <c r="I505" t="s">
        <v>104</v>
      </c>
      <c r="J505">
        <v>10004613241</v>
      </c>
      <c r="K505" s="19">
        <v>25.5</v>
      </c>
      <c r="L505">
        <v>16.661999999999999</v>
      </c>
      <c r="M505">
        <v>16.335999999999999</v>
      </c>
      <c r="N505">
        <v>20.308</v>
      </c>
      <c r="O505">
        <v>1.986</v>
      </c>
    </row>
    <row r="506" spans="1:15" x14ac:dyDescent="0.35">
      <c r="A506" t="s">
        <v>385</v>
      </c>
      <c r="B506">
        <v>2013</v>
      </c>
      <c r="C506" s="10">
        <v>41292</v>
      </c>
      <c r="D506" t="s">
        <v>140</v>
      </c>
      <c r="E506" t="s">
        <v>117</v>
      </c>
      <c r="F506">
        <v>2</v>
      </c>
      <c r="G506">
        <v>5</v>
      </c>
      <c r="H506" t="s">
        <v>330</v>
      </c>
      <c r="I506" t="s">
        <v>178</v>
      </c>
      <c r="J506">
        <v>10007782616</v>
      </c>
      <c r="K506" s="19">
        <v>19.5</v>
      </c>
      <c r="L506">
        <v>10.716999999999899</v>
      </c>
      <c r="M506">
        <v>9.9489999999999998</v>
      </c>
      <c r="N506">
        <v>15.273</v>
      </c>
      <c r="O506">
        <v>2.6619999999999999</v>
      </c>
    </row>
    <row r="507" spans="1:15" x14ac:dyDescent="0.35">
      <c r="A507" t="s">
        <v>385</v>
      </c>
      <c r="B507">
        <v>2013</v>
      </c>
      <c r="C507" s="10">
        <v>41292</v>
      </c>
      <c r="D507" t="s">
        <v>140</v>
      </c>
      <c r="E507" t="s">
        <v>117</v>
      </c>
      <c r="F507">
        <v>3</v>
      </c>
      <c r="G507">
        <v>1</v>
      </c>
      <c r="H507" t="s">
        <v>197</v>
      </c>
      <c r="I507" t="s">
        <v>198</v>
      </c>
      <c r="J507">
        <v>10003100142</v>
      </c>
      <c r="K507" s="19">
        <v>26.8</v>
      </c>
      <c r="L507">
        <v>22.915999999999901</v>
      </c>
      <c r="M507">
        <v>24.619999999999902</v>
      </c>
      <c r="N507">
        <v>29.681999999999999</v>
      </c>
      <c r="O507">
        <v>2.5310000000000001</v>
      </c>
    </row>
    <row r="508" spans="1:15" x14ac:dyDescent="0.35">
      <c r="A508" t="s">
        <v>385</v>
      </c>
      <c r="B508">
        <v>2013</v>
      </c>
      <c r="C508" s="10">
        <v>41292</v>
      </c>
      <c r="D508" t="s">
        <v>140</v>
      </c>
      <c r="E508" t="s">
        <v>117</v>
      </c>
      <c r="F508">
        <v>3</v>
      </c>
      <c r="G508">
        <v>2</v>
      </c>
      <c r="H508" t="s">
        <v>404</v>
      </c>
      <c r="I508" t="s">
        <v>405</v>
      </c>
      <c r="J508">
        <v>10005763400</v>
      </c>
      <c r="K508" s="19">
        <v>26.3</v>
      </c>
      <c r="L508">
        <v>17.392999999999901</v>
      </c>
      <c r="M508">
        <v>19.677999999999901</v>
      </c>
      <c r="N508">
        <v>25.015999999999998</v>
      </c>
      <c r="O508">
        <v>2.669</v>
      </c>
    </row>
    <row r="509" spans="1:15" x14ac:dyDescent="0.35">
      <c r="A509" t="s">
        <v>385</v>
      </c>
      <c r="B509">
        <v>2013</v>
      </c>
      <c r="C509" s="10">
        <v>41292</v>
      </c>
      <c r="D509" t="s">
        <v>140</v>
      </c>
      <c r="E509" t="s">
        <v>117</v>
      </c>
      <c r="F509">
        <v>3</v>
      </c>
      <c r="G509">
        <v>3</v>
      </c>
      <c r="H509" t="s">
        <v>59</v>
      </c>
      <c r="I509" t="s">
        <v>37</v>
      </c>
      <c r="J509">
        <v>10007502427</v>
      </c>
      <c r="K509" s="19">
        <v>19.2</v>
      </c>
      <c r="L509">
        <v>21.567</v>
      </c>
      <c r="M509">
        <v>21.535</v>
      </c>
      <c r="N509">
        <v>25.859000000000002</v>
      </c>
      <c r="O509">
        <v>2.1619999999999999</v>
      </c>
    </row>
    <row r="510" spans="1:15" x14ac:dyDescent="0.35">
      <c r="A510" t="s">
        <v>385</v>
      </c>
      <c r="B510">
        <v>2013</v>
      </c>
      <c r="C510" s="10">
        <v>41292</v>
      </c>
      <c r="D510" t="s">
        <v>140</v>
      </c>
      <c r="E510" t="s">
        <v>117</v>
      </c>
      <c r="F510">
        <v>3</v>
      </c>
      <c r="G510">
        <v>4</v>
      </c>
      <c r="H510" t="s">
        <v>289</v>
      </c>
      <c r="I510" t="s">
        <v>207</v>
      </c>
      <c r="J510">
        <v>10002418415</v>
      </c>
      <c r="K510" s="19">
        <v>30.4</v>
      </c>
      <c r="L510">
        <v>20.812000000000001</v>
      </c>
      <c r="M510">
        <v>20.347999999999999</v>
      </c>
      <c r="N510">
        <v>23.931999999999999</v>
      </c>
      <c r="O510">
        <v>1.792</v>
      </c>
    </row>
    <row r="511" spans="1:15" x14ac:dyDescent="0.35">
      <c r="A511" t="s">
        <v>385</v>
      </c>
      <c r="B511">
        <v>2013</v>
      </c>
      <c r="C511" s="10">
        <v>41292</v>
      </c>
      <c r="D511" t="s">
        <v>140</v>
      </c>
      <c r="E511" t="s">
        <v>117</v>
      </c>
      <c r="F511">
        <v>3</v>
      </c>
      <c r="G511">
        <v>5</v>
      </c>
      <c r="H511" t="s">
        <v>319</v>
      </c>
      <c r="I511" t="s">
        <v>25</v>
      </c>
      <c r="J511">
        <v>10007508083</v>
      </c>
      <c r="K511" s="19">
        <v>19.399999999999999</v>
      </c>
      <c r="L511">
        <v>9.1470000000000002</v>
      </c>
      <c r="M511">
        <v>8.8640000000000008</v>
      </c>
      <c r="N511">
        <v>14.586</v>
      </c>
      <c r="O511">
        <v>2.8610000000000002</v>
      </c>
    </row>
    <row r="512" spans="1:15" x14ac:dyDescent="0.35">
      <c r="A512" t="s">
        <v>385</v>
      </c>
      <c r="B512">
        <v>2013</v>
      </c>
      <c r="C512" s="10">
        <v>41292</v>
      </c>
      <c r="D512" t="s">
        <v>140</v>
      </c>
      <c r="E512" t="s">
        <v>117</v>
      </c>
      <c r="F512">
        <v>4</v>
      </c>
      <c r="G512">
        <v>1</v>
      </c>
      <c r="H512" t="s">
        <v>380</v>
      </c>
      <c r="I512" t="s">
        <v>402</v>
      </c>
      <c r="J512">
        <v>10005747434</v>
      </c>
      <c r="K512" s="19">
        <v>28.1</v>
      </c>
      <c r="L512">
        <v>20.728999999999999</v>
      </c>
      <c r="M512">
        <v>23.893000000000001</v>
      </c>
      <c r="N512">
        <v>31.850999999999999</v>
      </c>
      <c r="O512">
        <v>3.9790000000000001</v>
      </c>
    </row>
    <row r="513" spans="1:15" x14ac:dyDescent="0.35">
      <c r="A513" t="s">
        <v>385</v>
      </c>
      <c r="B513">
        <v>2013</v>
      </c>
      <c r="C513" s="10">
        <v>41292</v>
      </c>
      <c r="D513" t="s">
        <v>140</v>
      </c>
      <c r="E513" t="s">
        <v>117</v>
      </c>
      <c r="F513">
        <v>4</v>
      </c>
      <c r="G513">
        <v>2</v>
      </c>
      <c r="H513" t="s">
        <v>401</v>
      </c>
      <c r="I513" t="s">
        <v>381</v>
      </c>
      <c r="J513">
        <v>10005747131</v>
      </c>
      <c r="K513" s="19">
        <v>23.1</v>
      </c>
      <c r="L513">
        <v>13.028</v>
      </c>
      <c r="M513">
        <v>17.218</v>
      </c>
      <c r="N513">
        <v>24.353999999999999</v>
      </c>
      <c r="O513">
        <v>3.5680000000000001</v>
      </c>
    </row>
    <row r="514" spans="1:15" x14ac:dyDescent="0.35">
      <c r="A514" t="s">
        <v>385</v>
      </c>
      <c r="B514">
        <v>2013</v>
      </c>
      <c r="C514" s="10">
        <v>41292</v>
      </c>
      <c r="D514" t="s">
        <v>140</v>
      </c>
      <c r="E514" t="s">
        <v>117</v>
      </c>
      <c r="F514">
        <v>4</v>
      </c>
      <c r="G514">
        <v>3</v>
      </c>
      <c r="H514" t="s">
        <v>183</v>
      </c>
      <c r="I514" t="s">
        <v>33</v>
      </c>
      <c r="J514">
        <v>10007212639</v>
      </c>
      <c r="K514" s="19">
        <v>21.5</v>
      </c>
      <c r="L514">
        <v>16.538999999999898</v>
      </c>
      <c r="M514">
        <v>17.081</v>
      </c>
      <c r="N514">
        <v>22.837</v>
      </c>
      <c r="O514">
        <v>2.8780000000000001</v>
      </c>
    </row>
    <row r="515" spans="1:15" x14ac:dyDescent="0.35">
      <c r="A515" t="s">
        <v>385</v>
      </c>
      <c r="B515">
        <v>2013</v>
      </c>
      <c r="C515" s="10">
        <v>41292</v>
      </c>
      <c r="D515" t="s">
        <v>140</v>
      </c>
      <c r="E515" t="s">
        <v>117</v>
      </c>
      <c r="F515">
        <v>4</v>
      </c>
      <c r="G515">
        <v>4</v>
      </c>
      <c r="H515" t="s">
        <v>395</v>
      </c>
      <c r="I515" t="s">
        <v>154</v>
      </c>
      <c r="J515" t="e">
        <v>#N/A</v>
      </c>
      <c r="K515" s="19">
        <v>25.2</v>
      </c>
      <c r="L515">
        <v>13.007999999999999</v>
      </c>
      <c r="M515">
        <v>12.379</v>
      </c>
      <c r="N515">
        <v>19.899000000000001</v>
      </c>
      <c r="O515">
        <v>3.76</v>
      </c>
    </row>
    <row r="516" spans="1:15" x14ac:dyDescent="0.35">
      <c r="A516" t="s">
        <v>385</v>
      </c>
      <c r="B516">
        <v>2013</v>
      </c>
      <c r="C516" s="10">
        <v>41292</v>
      </c>
      <c r="D516" t="s">
        <v>140</v>
      </c>
      <c r="E516" t="s">
        <v>117</v>
      </c>
      <c r="F516">
        <v>4</v>
      </c>
      <c r="G516">
        <v>5</v>
      </c>
      <c r="H516" t="s">
        <v>397</v>
      </c>
      <c r="I516" t="s">
        <v>398</v>
      </c>
      <c r="J516">
        <v>10009131623</v>
      </c>
      <c r="K516" s="19">
        <v>24</v>
      </c>
      <c r="L516">
        <v>3.8620000000000001</v>
      </c>
      <c r="M516">
        <v>2.86499999999999</v>
      </c>
      <c r="N516">
        <v>12.026999999999999</v>
      </c>
      <c r="O516">
        <v>4.5810000000000004</v>
      </c>
    </row>
    <row r="517" spans="1:15" x14ac:dyDescent="0.35">
      <c r="A517" t="s">
        <v>385</v>
      </c>
      <c r="B517">
        <v>2013</v>
      </c>
      <c r="C517" s="10">
        <v>41292</v>
      </c>
      <c r="D517" t="s">
        <v>140</v>
      </c>
      <c r="E517" t="s">
        <v>119</v>
      </c>
      <c r="F517">
        <v>1</v>
      </c>
      <c r="G517">
        <v>1</v>
      </c>
      <c r="H517" t="s">
        <v>294</v>
      </c>
      <c r="I517" t="s">
        <v>27</v>
      </c>
      <c r="J517">
        <v>10003011125</v>
      </c>
      <c r="K517" s="19">
        <v>28.3</v>
      </c>
      <c r="L517">
        <v>32.787999999999997</v>
      </c>
      <c r="M517">
        <v>34.036999999999999</v>
      </c>
      <c r="N517">
        <v>38.959000000000003</v>
      </c>
      <c r="O517">
        <v>2.4609999999999999</v>
      </c>
    </row>
    <row r="518" spans="1:15" x14ac:dyDescent="0.35">
      <c r="A518" t="s">
        <v>385</v>
      </c>
      <c r="B518">
        <v>2013</v>
      </c>
      <c r="C518" s="10">
        <v>41292</v>
      </c>
      <c r="D518" t="s">
        <v>140</v>
      </c>
      <c r="E518" t="s">
        <v>119</v>
      </c>
      <c r="F518">
        <v>1</v>
      </c>
      <c r="G518">
        <v>2</v>
      </c>
      <c r="H518" t="s">
        <v>200</v>
      </c>
      <c r="I518" t="s">
        <v>23</v>
      </c>
      <c r="J518">
        <v>10006900421</v>
      </c>
      <c r="K518" s="19">
        <v>20.100000000000001</v>
      </c>
      <c r="L518">
        <v>26.381999999999898</v>
      </c>
      <c r="M518">
        <v>28.018000000000001</v>
      </c>
      <c r="N518">
        <v>32.704000000000001</v>
      </c>
      <c r="O518">
        <v>2.343</v>
      </c>
    </row>
    <row r="519" spans="1:15" x14ac:dyDescent="0.35">
      <c r="A519" t="s">
        <v>385</v>
      </c>
      <c r="B519">
        <v>2013</v>
      </c>
      <c r="C519" s="10">
        <v>41292</v>
      </c>
      <c r="D519" t="s">
        <v>140</v>
      </c>
      <c r="E519" t="s">
        <v>119</v>
      </c>
      <c r="F519">
        <v>1</v>
      </c>
      <c r="G519">
        <v>3</v>
      </c>
      <c r="H519" t="s">
        <v>148</v>
      </c>
      <c r="I519" t="s">
        <v>56</v>
      </c>
      <c r="J519">
        <v>10007890932</v>
      </c>
      <c r="K519" s="19">
        <v>18.600000000000001</v>
      </c>
      <c r="L519">
        <v>22.396000000000001</v>
      </c>
      <c r="M519">
        <v>25.04</v>
      </c>
      <c r="N519">
        <v>31.966000000000001</v>
      </c>
      <c r="O519">
        <v>3.4630000000000001</v>
      </c>
    </row>
    <row r="520" spans="1:15" x14ac:dyDescent="0.35">
      <c r="A520" t="s">
        <v>385</v>
      </c>
      <c r="B520">
        <v>2013</v>
      </c>
      <c r="C520" s="10">
        <v>41292</v>
      </c>
      <c r="D520" t="s">
        <v>140</v>
      </c>
      <c r="E520" t="s">
        <v>119</v>
      </c>
      <c r="F520">
        <v>1</v>
      </c>
      <c r="G520">
        <v>4</v>
      </c>
      <c r="H520" t="s">
        <v>380</v>
      </c>
      <c r="I520" t="s">
        <v>402</v>
      </c>
      <c r="J520">
        <v>10005747434</v>
      </c>
      <c r="K520" s="19">
        <v>28.1</v>
      </c>
      <c r="L520">
        <v>23.893000000000001</v>
      </c>
      <c r="M520">
        <v>24.109000000000002</v>
      </c>
      <c r="N520">
        <v>30.515000000000001</v>
      </c>
      <c r="O520">
        <v>3.2029999999999998</v>
      </c>
    </row>
    <row r="521" spans="1:15" x14ac:dyDescent="0.35">
      <c r="A521" t="s">
        <v>385</v>
      </c>
      <c r="B521">
        <v>2013</v>
      </c>
      <c r="C521" s="10">
        <v>41292</v>
      </c>
      <c r="D521" t="s">
        <v>140</v>
      </c>
      <c r="E521" t="s">
        <v>119</v>
      </c>
      <c r="F521">
        <v>1</v>
      </c>
      <c r="G521">
        <v>5</v>
      </c>
      <c r="H521" t="s">
        <v>403</v>
      </c>
      <c r="I521" t="s">
        <v>269</v>
      </c>
      <c r="J521">
        <v>10007051476</v>
      </c>
      <c r="K521" s="19">
        <v>21.1</v>
      </c>
      <c r="L521">
        <v>22.311</v>
      </c>
      <c r="M521">
        <v>21.418999999999901</v>
      </c>
      <c r="N521">
        <v>27.722999999999999</v>
      </c>
      <c r="O521">
        <v>3.1520000000000001</v>
      </c>
    </row>
    <row r="522" spans="1:15" x14ac:dyDescent="0.35">
      <c r="A522" t="s">
        <v>385</v>
      </c>
      <c r="B522">
        <v>2013</v>
      </c>
      <c r="C522" s="10">
        <v>41292</v>
      </c>
      <c r="D522" t="s">
        <v>140</v>
      </c>
      <c r="E522" t="s">
        <v>119</v>
      </c>
      <c r="F522">
        <v>1</v>
      </c>
      <c r="G522">
        <v>6</v>
      </c>
      <c r="H522" t="s">
        <v>388</v>
      </c>
      <c r="I522" t="s">
        <v>389</v>
      </c>
      <c r="J522">
        <v>10006893852</v>
      </c>
      <c r="K522" s="19">
        <v>20.3</v>
      </c>
      <c r="L522">
        <v>16.25</v>
      </c>
      <c r="M522">
        <v>15.951000000000001</v>
      </c>
      <c r="N522">
        <v>20.266999999999999</v>
      </c>
      <c r="O522">
        <v>2.1579999999999999</v>
      </c>
    </row>
    <row r="523" spans="1:15" x14ac:dyDescent="0.35">
      <c r="A523" t="s">
        <v>385</v>
      </c>
      <c r="B523">
        <v>2013</v>
      </c>
      <c r="C523" s="10">
        <v>41292</v>
      </c>
      <c r="D523" t="s">
        <v>140</v>
      </c>
      <c r="E523" t="s">
        <v>119</v>
      </c>
      <c r="F523">
        <v>2</v>
      </c>
      <c r="G523">
        <v>1</v>
      </c>
      <c r="H523" t="s">
        <v>340</v>
      </c>
      <c r="I523" t="s">
        <v>142</v>
      </c>
      <c r="J523">
        <v>10004633247</v>
      </c>
      <c r="K523" s="19">
        <v>24.8</v>
      </c>
      <c r="L523">
        <v>29.939999999999898</v>
      </c>
      <c r="M523">
        <v>31.175999999999998</v>
      </c>
      <c r="N523">
        <v>34.893999999999998</v>
      </c>
      <c r="O523">
        <v>1.859</v>
      </c>
    </row>
    <row r="524" spans="1:15" x14ac:dyDescent="0.35">
      <c r="A524" t="s">
        <v>385</v>
      </c>
      <c r="B524">
        <v>2013</v>
      </c>
      <c r="C524" s="10">
        <v>41292</v>
      </c>
      <c r="D524" t="s">
        <v>140</v>
      </c>
      <c r="E524" t="s">
        <v>119</v>
      </c>
      <c r="F524">
        <v>2</v>
      </c>
      <c r="G524">
        <v>2</v>
      </c>
      <c r="H524" t="s">
        <v>287</v>
      </c>
      <c r="I524" t="s">
        <v>31</v>
      </c>
      <c r="J524">
        <v>10003349716</v>
      </c>
      <c r="K524" s="19">
        <v>27.7</v>
      </c>
      <c r="L524">
        <v>31.623999999999899</v>
      </c>
      <c r="M524">
        <v>31.917999999999999</v>
      </c>
      <c r="N524">
        <v>35.33</v>
      </c>
      <c r="O524">
        <v>1.706</v>
      </c>
    </row>
    <row r="525" spans="1:15" x14ac:dyDescent="0.35">
      <c r="A525" t="s">
        <v>385</v>
      </c>
      <c r="B525">
        <v>2013</v>
      </c>
      <c r="C525" s="10">
        <v>41292</v>
      </c>
      <c r="D525" t="s">
        <v>140</v>
      </c>
      <c r="E525" t="s">
        <v>119</v>
      </c>
      <c r="F525">
        <v>2</v>
      </c>
      <c r="G525">
        <v>3</v>
      </c>
      <c r="H525" t="s">
        <v>197</v>
      </c>
      <c r="I525" t="s">
        <v>198</v>
      </c>
      <c r="J525">
        <v>10003100142</v>
      </c>
      <c r="K525" s="19">
        <v>26.8</v>
      </c>
      <c r="L525">
        <v>24.619999999999902</v>
      </c>
      <c r="M525">
        <v>25.919</v>
      </c>
      <c r="N525">
        <v>30.449000000000002</v>
      </c>
      <c r="O525">
        <v>2.2650000000000001</v>
      </c>
    </row>
    <row r="526" spans="1:15" x14ac:dyDescent="0.35">
      <c r="A526" t="s">
        <v>385</v>
      </c>
      <c r="B526">
        <v>2013</v>
      </c>
      <c r="C526" s="10">
        <v>41292</v>
      </c>
      <c r="D526" t="s">
        <v>140</v>
      </c>
      <c r="E526" t="s">
        <v>119</v>
      </c>
      <c r="F526">
        <v>2</v>
      </c>
      <c r="G526">
        <v>4</v>
      </c>
      <c r="H526" t="s">
        <v>213</v>
      </c>
      <c r="I526" t="s">
        <v>42</v>
      </c>
      <c r="J526">
        <v>10006422895</v>
      </c>
      <c r="K526" s="19">
        <v>21.6</v>
      </c>
      <c r="L526">
        <v>21.39</v>
      </c>
      <c r="M526">
        <v>23.262</v>
      </c>
      <c r="N526">
        <v>29.244</v>
      </c>
      <c r="O526">
        <v>2.9910000000000001</v>
      </c>
    </row>
    <row r="527" spans="1:15" x14ac:dyDescent="0.35">
      <c r="A527" t="s">
        <v>385</v>
      </c>
      <c r="B527">
        <v>2013</v>
      </c>
      <c r="C527" s="10">
        <v>41292</v>
      </c>
      <c r="D527" t="s">
        <v>140</v>
      </c>
      <c r="E527" t="s">
        <v>119</v>
      </c>
      <c r="F527">
        <v>2</v>
      </c>
      <c r="G527">
        <v>5</v>
      </c>
      <c r="H527" t="s">
        <v>392</v>
      </c>
      <c r="I527" t="s">
        <v>334</v>
      </c>
      <c r="J527">
        <v>10006485139</v>
      </c>
      <c r="K527" s="19"/>
      <c r="L527">
        <v>26.192999999999898</v>
      </c>
      <c r="M527">
        <v>25.221</v>
      </c>
      <c r="N527">
        <v>30.465</v>
      </c>
      <c r="O527">
        <v>2.6219999999999999</v>
      </c>
    </row>
    <row r="528" spans="1:15" x14ac:dyDescent="0.35">
      <c r="A528" t="s">
        <v>385</v>
      </c>
      <c r="B528">
        <v>2013</v>
      </c>
      <c r="C528" s="10">
        <v>41292</v>
      </c>
      <c r="D528" t="s">
        <v>140</v>
      </c>
      <c r="E528" t="s">
        <v>119</v>
      </c>
      <c r="F528">
        <v>2</v>
      </c>
      <c r="G528">
        <v>6</v>
      </c>
      <c r="H528" t="s">
        <v>220</v>
      </c>
      <c r="I528" t="s">
        <v>35</v>
      </c>
      <c r="J528">
        <v>10005782695</v>
      </c>
      <c r="K528" s="19">
        <v>23.5</v>
      </c>
      <c r="L528">
        <v>24.478999999999999</v>
      </c>
      <c r="M528">
        <v>23.568999999999999</v>
      </c>
      <c r="N528">
        <v>27.609000000000002</v>
      </c>
      <c r="O528">
        <v>2.02</v>
      </c>
    </row>
    <row r="529" spans="1:15" x14ac:dyDescent="0.35">
      <c r="A529" t="s">
        <v>385</v>
      </c>
      <c r="B529">
        <v>2013</v>
      </c>
      <c r="C529" s="10">
        <v>41292</v>
      </c>
      <c r="D529" t="s">
        <v>140</v>
      </c>
      <c r="E529" t="s">
        <v>121</v>
      </c>
      <c r="F529">
        <v>1</v>
      </c>
      <c r="G529">
        <v>1</v>
      </c>
      <c r="H529" t="s">
        <v>200</v>
      </c>
      <c r="I529" t="s">
        <v>23</v>
      </c>
      <c r="J529">
        <v>10006900421</v>
      </c>
      <c r="K529" s="19">
        <v>20.100000000000001</v>
      </c>
      <c r="L529">
        <v>28.018000000000001</v>
      </c>
      <c r="M529">
        <v>30.445</v>
      </c>
      <c r="N529">
        <v>34.753</v>
      </c>
      <c r="O529">
        <v>2.1539999999999999</v>
      </c>
    </row>
    <row r="530" spans="1:15" x14ac:dyDescent="0.35">
      <c r="A530" t="s">
        <v>385</v>
      </c>
      <c r="B530">
        <v>2013</v>
      </c>
      <c r="C530" s="10">
        <v>41292</v>
      </c>
      <c r="D530" t="s">
        <v>140</v>
      </c>
      <c r="E530" t="s">
        <v>121</v>
      </c>
      <c r="F530">
        <v>1</v>
      </c>
      <c r="G530">
        <v>2</v>
      </c>
      <c r="H530" t="s">
        <v>287</v>
      </c>
      <c r="I530" t="s">
        <v>31</v>
      </c>
      <c r="J530">
        <v>10003349716</v>
      </c>
      <c r="K530" s="19">
        <v>27.7</v>
      </c>
      <c r="L530">
        <v>31.917999999999999</v>
      </c>
      <c r="M530">
        <v>32.503</v>
      </c>
      <c r="N530">
        <v>35.738999999999997</v>
      </c>
      <c r="O530">
        <v>1.6180000000000001</v>
      </c>
    </row>
    <row r="531" spans="1:15" x14ac:dyDescent="0.35">
      <c r="A531" t="s">
        <v>385</v>
      </c>
      <c r="B531">
        <v>2013</v>
      </c>
      <c r="C531" s="10">
        <v>41292</v>
      </c>
      <c r="D531" t="s">
        <v>140</v>
      </c>
      <c r="E531" t="s">
        <v>121</v>
      </c>
      <c r="F531">
        <v>1</v>
      </c>
      <c r="G531">
        <v>3</v>
      </c>
      <c r="H531" t="s">
        <v>294</v>
      </c>
      <c r="I531" t="s">
        <v>27</v>
      </c>
      <c r="J531">
        <v>10003011125</v>
      </c>
      <c r="K531" s="19">
        <v>28.3</v>
      </c>
      <c r="L531">
        <v>34.036999999999999</v>
      </c>
      <c r="M531">
        <v>33.707000000000001</v>
      </c>
      <c r="N531">
        <v>38.119</v>
      </c>
      <c r="O531">
        <v>2.206</v>
      </c>
    </row>
    <row r="532" spans="1:15" x14ac:dyDescent="0.35">
      <c r="A532" t="s">
        <v>385</v>
      </c>
      <c r="B532">
        <v>2013</v>
      </c>
      <c r="C532" s="10">
        <v>41292</v>
      </c>
      <c r="D532" t="s">
        <v>140</v>
      </c>
      <c r="E532" t="s">
        <v>121</v>
      </c>
      <c r="F532">
        <v>1</v>
      </c>
      <c r="G532">
        <v>4</v>
      </c>
      <c r="H532" t="s">
        <v>148</v>
      </c>
      <c r="I532" t="s">
        <v>56</v>
      </c>
      <c r="J532">
        <v>10007890932</v>
      </c>
      <c r="K532" s="19">
        <v>18.600000000000001</v>
      </c>
      <c r="L532">
        <v>25.04</v>
      </c>
      <c r="M532">
        <v>26.622999999999902</v>
      </c>
      <c r="N532">
        <v>32.302999999999997</v>
      </c>
      <c r="O532">
        <v>2.84</v>
      </c>
    </row>
    <row r="533" spans="1:15" x14ac:dyDescent="0.35">
      <c r="A533" t="s">
        <v>385</v>
      </c>
      <c r="B533">
        <v>2013</v>
      </c>
      <c r="C533" s="10">
        <v>41292</v>
      </c>
      <c r="D533" t="s">
        <v>140</v>
      </c>
      <c r="E533" t="s">
        <v>121</v>
      </c>
      <c r="F533">
        <v>1</v>
      </c>
      <c r="G533">
        <v>5</v>
      </c>
      <c r="H533" t="s">
        <v>197</v>
      </c>
      <c r="I533" t="s">
        <v>198</v>
      </c>
      <c r="J533">
        <v>10003100142</v>
      </c>
      <c r="K533" s="19">
        <v>26.8</v>
      </c>
      <c r="L533">
        <v>25.919</v>
      </c>
      <c r="M533">
        <v>26.196000000000002</v>
      </c>
      <c r="N533">
        <v>30.338000000000001</v>
      </c>
      <c r="O533">
        <v>2.0710000000000002</v>
      </c>
    </row>
    <row r="534" spans="1:15" x14ac:dyDescent="0.35">
      <c r="A534" t="s">
        <v>385</v>
      </c>
      <c r="B534">
        <v>2013</v>
      </c>
      <c r="C534" s="10">
        <v>41292</v>
      </c>
      <c r="D534" t="s">
        <v>140</v>
      </c>
      <c r="E534" t="s">
        <v>121</v>
      </c>
      <c r="F534">
        <v>1</v>
      </c>
      <c r="G534">
        <v>6</v>
      </c>
      <c r="H534" t="s">
        <v>340</v>
      </c>
      <c r="I534" t="s">
        <v>142</v>
      </c>
      <c r="J534">
        <v>10004633247</v>
      </c>
      <c r="K534" s="19">
        <v>24.8</v>
      </c>
      <c r="L534">
        <v>31.175999999999998</v>
      </c>
      <c r="M534">
        <v>30.048999999999999</v>
      </c>
      <c r="N534">
        <v>33.575000000000003</v>
      </c>
      <c r="O534">
        <v>1.7629999999999999</v>
      </c>
    </row>
    <row r="535" spans="1:15" x14ac:dyDescent="0.35">
      <c r="A535" t="s">
        <v>385</v>
      </c>
      <c r="B535">
        <v>2013</v>
      </c>
      <c r="C535" s="10">
        <v>41292</v>
      </c>
      <c r="D535" t="s">
        <v>140</v>
      </c>
      <c r="E535" t="s">
        <v>121</v>
      </c>
      <c r="F535">
        <v>2</v>
      </c>
      <c r="G535">
        <v>1</v>
      </c>
      <c r="H535" t="s">
        <v>220</v>
      </c>
      <c r="I535" t="s">
        <v>35</v>
      </c>
      <c r="J535">
        <v>10005782695</v>
      </c>
      <c r="K535" s="19">
        <v>23.5</v>
      </c>
      <c r="L535">
        <v>23.568999999999999</v>
      </c>
      <c r="M535">
        <v>25.164999999999999</v>
      </c>
      <c r="N535">
        <v>28.971</v>
      </c>
      <c r="O535">
        <v>1.903</v>
      </c>
    </row>
    <row r="536" spans="1:15" x14ac:dyDescent="0.35">
      <c r="A536" t="s">
        <v>385</v>
      </c>
      <c r="B536">
        <v>2013</v>
      </c>
      <c r="C536" s="10">
        <v>41292</v>
      </c>
      <c r="D536" t="s">
        <v>140</v>
      </c>
      <c r="E536" t="s">
        <v>121</v>
      </c>
      <c r="F536">
        <v>2</v>
      </c>
      <c r="G536">
        <v>2</v>
      </c>
      <c r="H536" t="s">
        <v>403</v>
      </c>
      <c r="I536" t="s">
        <v>269</v>
      </c>
      <c r="J536">
        <v>10007051476</v>
      </c>
      <c r="K536" s="19">
        <v>21.1</v>
      </c>
      <c r="L536">
        <v>21.418999999999901</v>
      </c>
      <c r="M536">
        <v>23.738</v>
      </c>
      <c r="N536">
        <v>29.097999999999999</v>
      </c>
      <c r="O536">
        <v>2.68</v>
      </c>
    </row>
    <row r="537" spans="1:15" x14ac:dyDescent="0.35">
      <c r="A537" t="s">
        <v>385</v>
      </c>
      <c r="B537">
        <v>2013</v>
      </c>
      <c r="C537" s="10">
        <v>41292</v>
      </c>
      <c r="D537" t="s">
        <v>140</v>
      </c>
      <c r="E537" t="s">
        <v>121</v>
      </c>
      <c r="F537">
        <v>2</v>
      </c>
      <c r="G537">
        <v>3</v>
      </c>
      <c r="H537" t="s">
        <v>213</v>
      </c>
      <c r="I537" t="s">
        <v>42</v>
      </c>
      <c r="J537">
        <v>10006422895</v>
      </c>
      <c r="K537" s="19">
        <v>21.6</v>
      </c>
      <c r="L537">
        <v>23.262</v>
      </c>
      <c r="M537">
        <v>23.988</v>
      </c>
      <c r="N537">
        <v>29.126000000000001</v>
      </c>
      <c r="O537">
        <v>2.569</v>
      </c>
    </row>
    <row r="538" spans="1:15" x14ac:dyDescent="0.35">
      <c r="A538" t="s">
        <v>385</v>
      </c>
      <c r="B538">
        <v>2013</v>
      </c>
      <c r="C538" s="10">
        <v>41292</v>
      </c>
      <c r="D538" t="s">
        <v>140</v>
      </c>
      <c r="E538" t="s">
        <v>121</v>
      </c>
      <c r="F538">
        <v>2</v>
      </c>
      <c r="G538">
        <v>4</v>
      </c>
      <c r="H538" t="s">
        <v>380</v>
      </c>
      <c r="I538" t="s">
        <v>402</v>
      </c>
      <c r="J538">
        <v>10005747434</v>
      </c>
      <c r="K538" s="19">
        <v>28.1</v>
      </c>
      <c r="L538">
        <v>24.109000000000002</v>
      </c>
      <c r="M538">
        <v>23.536000000000001</v>
      </c>
      <c r="N538">
        <v>28.936</v>
      </c>
      <c r="O538">
        <v>2.7</v>
      </c>
    </row>
    <row r="539" spans="1:15" x14ac:dyDescent="0.35">
      <c r="A539" t="s">
        <v>385</v>
      </c>
      <c r="B539">
        <v>2013</v>
      </c>
      <c r="C539" s="10">
        <v>41292</v>
      </c>
      <c r="D539" t="s">
        <v>140</v>
      </c>
      <c r="E539" t="s">
        <v>121</v>
      </c>
      <c r="F539">
        <v>2</v>
      </c>
      <c r="G539">
        <v>5</v>
      </c>
      <c r="H539" t="s">
        <v>388</v>
      </c>
      <c r="I539" t="s">
        <v>389</v>
      </c>
      <c r="J539">
        <v>10006893852</v>
      </c>
      <c r="K539" s="19">
        <v>20.3</v>
      </c>
      <c r="L539">
        <v>15.951000000000001</v>
      </c>
      <c r="M539">
        <v>16.845999999999901</v>
      </c>
      <c r="N539">
        <v>20.835999999999999</v>
      </c>
      <c r="O539">
        <v>1.9950000000000001</v>
      </c>
    </row>
    <row r="540" spans="1:15" x14ac:dyDescent="0.35">
      <c r="A540" t="s">
        <v>385</v>
      </c>
      <c r="B540">
        <v>2013</v>
      </c>
      <c r="C540" s="10">
        <v>41292</v>
      </c>
      <c r="D540" t="s">
        <v>140</v>
      </c>
      <c r="E540" t="s">
        <v>121</v>
      </c>
      <c r="F540">
        <v>2</v>
      </c>
      <c r="G540">
        <v>6</v>
      </c>
      <c r="H540" t="s">
        <v>392</v>
      </c>
      <c r="I540" t="s">
        <v>334</v>
      </c>
      <c r="J540">
        <v>10006485139</v>
      </c>
      <c r="K540" s="19"/>
      <c r="L540">
        <v>25.221</v>
      </c>
      <c r="M540">
        <v>22.794</v>
      </c>
      <c r="N540">
        <v>27.53</v>
      </c>
      <c r="O540">
        <v>2.3679999999999999</v>
      </c>
    </row>
    <row r="541" spans="1:15" x14ac:dyDescent="0.35">
      <c r="A541" t="s">
        <v>233</v>
      </c>
      <c r="B541">
        <v>2013</v>
      </c>
      <c r="C541" s="10">
        <v>41327</v>
      </c>
      <c r="D541" t="s">
        <v>20</v>
      </c>
      <c r="E541" t="s">
        <v>91</v>
      </c>
      <c r="F541">
        <v>1</v>
      </c>
      <c r="G541">
        <v>1</v>
      </c>
      <c r="H541" t="s">
        <v>194</v>
      </c>
      <c r="I541" t="s">
        <v>29</v>
      </c>
      <c r="J541">
        <v>10004601723</v>
      </c>
      <c r="K541" s="19">
        <v>25.7</v>
      </c>
      <c r="L541">
        <v>32.997999999999998</v>
      </c>
      <c r="M541">
        <v>33.878</v>
      </c>
      <c r="N541">
        <v>38.084000000000003</v>
      </c>
      <c r="O541">
        <v>2.1030000000000002</v>
      </c>
    </row>
    <row r="542" spans="1:15" x14ac:dyDescent="0.35">
      <c r="A542" t="s">
        <v>233</v>
      </c>
      <c r="B542">
        <v>2013</v>
      </c>
      <c r="C542" s="10">
        <v>41327</v>
      </c>
      <c r="D542" t="s">
        <v>20</v>
      </c>
      <c r="E542" t="s">
        <v>91</v>
      </c>
      <c r="F542">
        <v>1</v>
      </c>
      <c r="G542">
        <v>2</v>
      </c>
      <c r="H542" t="s">
        <v>372</v>
      </c>
      <c r="I542" t="s">
        <v>373</v>
      </c>
      <c r="J542">
        <v>10055651813</v>
      </c>
      <c r="K542" s="19"/>
      <c r="L542">
        <v>26.298999999999999</v>
      </c>
      <c r="M542">
        <v>27.471</v>
      </c>
      <c r="N542">
        <v>31.225000000000001</v>
      </c>
      <c r="O542">
        <v>1.877</v>
      </c>
    </row>
    <row r="543" spans="1:15" x14ac:dyDescent="0.35">
      <c r="A543" t="s">
        <v>233</v>
      </c>
      <c r="B543">
        <v>2013</v>
      </c>
      <c r="C543" s="10">
        <v>41327</v>
      </c>
      <c r="D543" t="s">
        <v>20</v>
      </c>
      <c r="E543" t="s">
        <v>91</v>
      </c>
      <c r="F543">
        <v>1</v>
      </c>
      <c r="G543">
        <v>3</v>
      </c>
      <c r="H543" t="s">
        <v>220</v>
      </c>
      <c r="I543" t="s">
        <v>35</v>
      </c>
      <c r="J543">
        <v>10005782695</v>
      </c>
      <c r="K543" s="19">
        <v>23.6</v>
      </c>
      <c r="L543">
        <v>25.164999999999999</v>
      </c>
      <c r="M543">
        <v>25.948</v>
      </c>
      <c r="N543">
        <v>29.498000000000001</v>
      </c>
      <c r="O543">
        <v>1.7749999999999999</v>
      </c>
    </row>
    <row r="544" spans="1:15" x14ac:dyDescent="0.35">
      <c r="A544" t="s">
        <v>233</v>
      </c>
      <c r="B544">
        <v>2013</v>
      </c>
      <c r="C544" s="10">
        <v>41327</v>
      </c>
      <c r="D544" t="s">
        <v>20</v>
      </c>
      <c r="E544" t="s">
        <v>91</v>
      </c>
      <c r="F544">
        <v>1</v>
      </c>
      <c r="G544">
        <v>4</v>
      </c>
      <c r="H544" t="s">
        <v>48</v>
      </c>
      <c r="I544" t="s">
        <v>27</v>
      </c>
      <c r="J544">
        <v>10005930724</v>
      </c>
      <c r="K544" s="19">
        <v>22.3</v>
      </c>
      <c r="L544">
        <v>22.61</v>
      </c>
      <c r="M544">
        <v>23.532</v>
      </c>
      <c r="N544">
        <v>27.456</v>
      </c>
      <c r="O544">
        <v>1.962</v>
      </c>
    </row>
    <row r="545" spans="1:15" x14ac:dyDescent="0.35">
      <c r="A545" t="s">
        <v>233</v>
      </c>
      <c r="B545">
        <v>2013</v>
      </c>
      <c r="C545" s="10">
        <v>41327</v>
      </c>
      <c r="D545" t="s">
        <v>20</v>
      </c>
      <c r="E545" t="s">
        <v>91</v>
      </c>
      <c r="F545">
        <v>1</v>
      </c>
      <c r="G545">
        <v>5</v>
      </c>
      <c r="H545" t="s">
        <v>197</v>
      </c>
      <c r="I545" t="s">
        <v>198</v>
      </c>
      <c r="J545">
        <v>10003100142</v>
      </c>
      <c r="K545" s="19">
        <v>26.9</v>
      </c>
      <c r="L545">
        <v>26.196000000000002</v>
      </c>
      <c r="M545">
        <v>25.933</v>
      </c>
      <c r="N545">
        <v>29.747</v>
      </c>
      <c r="O545">
        <v>1.907</v>
      </c>
    </row>
    <row r="546" spans="1:15" x14ac:dyDescent="0.35">
      <c r="A546" t="s">
        <v>233</v>
      </c>
      <c r="B546">
        <v>2013</v>
      </c>
      <c r="C546" s="10">
        <v>41327</v>
      </c>
      <c r="D546" t="s">
        <v>20</v>
      </c>
      <c r="E546" t="s">
        <v>91</v>
      </c>
      <c r="F546">
        <v>1</v>
      </c>
      <c r="G546">
        <v>6</v>
      </c>
      <c r="H546" t="s">
        <v>148</v>
      </c>
      <c r="I546" t="s">
        <v>56</v>
      </c>
      <c r="J546">
        <v>10007890932</v>
      </c>
      <c r="K546" s="19">
        <v>18.7</v>
      </c>
      <c r="L546">
        <v>26.622999999999902</v>
      </c>
      <c r="M546">
        <v>24.986000000000001</v>
      </c>
      <c r="N546">
        <v>29.923999999999999</v>
      </c>
      <c r="O546">
        <v>2.4689999999999999</v>
      </c>
    </row>
    <row r="547" spans="1:15" x14ac:dyDescent="0.35">
      <c r="A547" t="s">
        <v>233</v>
      </c>
      <c r="B547">
        <v>2013</v>
      </c>
      <c r="C547" s="10">
        <v>41327</v>
      </c>
      <c r="D547" t="s">
        <v>20</v>
      </c>
      <c r="E547" t="s">
        <v>91</v>
      </c>
      <c r="F547">
        <v>1</v>
      </c>
      <c r="G547">
        <v>7</v>
      </c>
      <c r="H547" t="s">
        <v>234</v>
      </c>
      <c r="I547" t="s">
        <v>25</v>
      </c>
      <c r="J547">
        <v>10006073493</v>
      </c>
      <c r="K547" s="19">
        <v>23.2</v>
      </c>
      <c r="L547">
        <v>21.206</v>
      </c>
      <c r="M547">
        <v>20.901</v>
      </c>
      <c r="N547">
        <v>23.655000000000001</v>
      </c>
      <c r="O547">
        <v>1.377</v>
      </c>
    </row>
    <row r="548" spans="1:15" x14ac:dyDescent="0.35">
      <c r="A548" t="s">
        <v>233</v>
      </c>
      <c r="B548">
        <v>2013</v>
      </c>
      <c r="C548" s="10">
        <v>41327</v>
      </c>
      <c r="D548" t="s">
        <v>20</v>
      </c>
      <c r="E548" t="s">
        <v>91</v>
      </c>
      <c r="F548">
        <v>2</v>
      </c>
      <c r="G548">
        <v>1</v>
      </c>
      <c r="H548" t="s">
        <v>335</v>
      </c>
      <c r="I548" t="s">
        <v>29</v>
      </c>
      <c r="J548">
        <v>10036244537</v>
      </c>
      <c r="K548" s="19">
        <v>24.6</v>
      </c>
      <c r="L548">
        <v>13.407999999999999</v>
      </c>
      <c r="M548">
        <v>23.474</v>
      </c>
      <c r="N548">
        <v>30.006</v>
      </c>
      <c r="O548">
        <v>3.266</v>
      </c>
    </row>
    <row r="549" spans="1:15" x14ac:dyDescent="0.35">
      <c r="A549" t="s">
        <v>233</v>
      </c>
      <c r="B549">
        <v>2013</v>
      </c>
      <c r="C549" s="10">
        <v>41327</v>
      </c>
      <c r="D549" t="s">
        <v>20</v>
      </c>
      <c r="E549" t="s">
        <v>91</v>
      </c>
      <c r="F549">
        <v>2</v>
      </c>
      <c r="G549">
        <v>2</v>
      </c>
      <c r="H549" t="s">
        <v>200</v>
      </c>
      <c r="I549" t="s">
        <v>23</v>
      </c>
      <c r="J549">
        <v>10006900421</v>
      </c>
      <c r="K549" s="19">
        <v>20.2</v>
      </c>
      <c r="L549">
        <v>30.445</v>
      </c>
      <c r="M549">
        <v>30.963999999999999</v>
      </c>
      <c r="N549">
        <v>34.921999999999997</v>
      </c>
      <c r="O549">
        <v>1.9790000000000001</v>
      </c>
    </row>
    <row r="550" spans="1:15" x14ac:dyDescent="0.35">
      <c r="A550" t="s">
        <v>233</v>
      </c>
      <c r="B550">
        <v>2013</v>
      </c>
      <c r="C550" s="10">
        <v>41327</v>
      </c>
      <c r="D550" t="s">
        <v>20</v>
      </c>
      <c r="E550" t="s">
        <v>91</v>
      </c>
      <c r="F550">
        <v>2</v>
      </c>
      <c r="G550">
        <v>3</v>
      </c>
      <c r="H550" t="s">
        <v>192</v>
      </c>
      <c r="I550" t="s">
        <v>113</v>
      </c>
      <c r="J550">
        <v>10004599194</v>
      </c>
      <c r="K550" s="19">
        <v>24.9</v>
      </c>
      <c r="L550">
        <v>30.082999999999998</v>
      </c>
      <c r="M550">
        <v>30.201999999999899</v>
      </c>
      <c r="N550">
        <v>33.765999999999998</v>
      </c>
      <c r="O550">
        <v>1.782</v>
      </c>
    </row>
    <row r="551" spans="1:15" x14ac:dyDescent="0.35">
      <c r="A551" t="s">
        <v>233</v>
      </c>
      <c r="B551">
        <v>2013</v>
      </c>
      <c r="C551" s="10">
        <v>41327</v>
      </c>
      <c r="D551" t="s">
        <v>20</v>
      </c>
      <c r="E551" t="s">
        <v>91</v>
      </c>
      <c r="F551">
        <v>2</v>
      </c>
      <c r="G551">
        <v>4</v>
      </c>
      <c r="H551" t="s">
        <v>193</v>
      </c>
      <c r="I551" t="s">
        <v>31</v>
      </c>
      <c r="J551">
        <v>10005727327</v>
      </c>
      <c r="K551" s="19">
        <v>27.1</v>
      </c>
      <c r="L551">
        <v>23.097999999999999</v>
      </c>
      <c r="M551">
        <v>23.936</v>
      </c>
      <c r="N551">
        <v>27.321999999999999</v>
      </c>
      <c r="O551">
        <v>1.6930000000000001</v>
      </c>
    </row>
    <row r="552" spans="1:15" x14ac:dyDescent="0.35">
      <c r="A552" t="s">
        <v>233</v>
      </c>
      <c r="B552">
        <v>2013</v>
      </c>
      <c r="C552" s="10">
        <v>41327</v>
      </c>
      <c r="D552" t="s">
        <v>20</v>
      </c>
      <c r="E552" t="s">
        <v>91</v>
      </c>
      <c r="F552">
        <v>2</v>
      </c>
      <c r="G552">
        <v>5</v>
      </c>
      <c r="H552" t="s">
        <v>352</v>
      </c>
      <c r="I552" t="s">
        <v>353</v>
      </c>
      <c r="J552">
        <v>10003292122</v>
      </c>
      <c r="K552" s="19">
        <v>26.8</v>
      </c>
      <c r="L552">
        <v>26.363</v>
      </c>
      <c r="M552">
        <v>26.305</v>
      </c>
      <c r="N552">
        <v>30.001000000000001</v>
      </c>
      <c r="O552">
        <v>1.8480000000000001</v>
      </c>
    </row>
    <row r="553" spans="1:15" x14ac:dyDescent="0.35">
      <c r="A553" t="s">
        <v>233</v>
      </c>
      <c r="B553">
        <v>2013</v>
      </c>
      <c r="C553" s="10">
        <v>41327</v>
      </c>
      <c r="D553" t="s">
        <v>20</v>
      </c>
      <c r="E553" t="s">
        <v>91</v>
      </c>
      <c r="F553">
        <v>2</v>
      </c>
      <c r="G553">
        <v>6</v>
      </c>
      <c r="H553" t="s">
        <v>106</v>
      </c>
      <c r="I553" t="s">
        <v>102</v>
      </c>
      <c r="J553">
        <v>10006894559</v>
      </c>
      <c r="K553" s="19">
        <v>20.5</v>
      </c>
      <c r="L553">
        <v>22.616</v>
      </c>
      <c r="M553">
        <v>22.730999999999899</v>
      </c>
      <c r="N553">
        <v>27.440999999999999</v>
      </c>
      <c r="O553">
        <v>2.355</v>
      </c>
    </row>
    <row r="554" spans="1:15" x14ac:dyDescent="0.35">
      <c r="A554" t="s">
        <v>233</v>
      </c>
      <c r="B554">
        <v>2013</v>
      </c>
      <c r="C554" s="10">
        <v>41327</v>
      </c>
      <c r="D554" t="s">
        <v>20</v>
      </c>
      <c r="E554" t="s">
        <v>91</v>
      </c>
      <c r="F554">
        <v>2</v>
      </c>
      <c r="G554">
        <v>7</v>
      </c>
      <c r="H554" t="s">
        <v>340</v>
      </c>
      <c r="I554" t="s">
        <v>142</v>
      </c>
      <c r="J554">
        <v>10004633247</v>
      </c>
      <c r="K554" s="19">
        <v>24.9</v>
      </c>
      <c r="L554">
        <v>30.048999999999999</v>
      </c>
      <c r="M554">
        <v>28.707000000000001</v>
      </c>
      <c r="N554">
        <v>32.048999999999999</v>
      </c>
      <c r="O554">
        <v>1.671</v>
      </c>
    </row>
    <row r="555" spans="1:15" x14ac:dyDescent="0.35">
      <c r="A555" t="s">
        <v>233</v>
      </c>
      <c r="B555">
        <v>2013</v>
      </c>
      <c r="C555" s="10">
        <v>41327</v>
      </c>
      <c r="D555" t="s">
        <v>20</v>
      </c>
      <c r="E555" t="s">
        <v>91</v>
      </c>
      <c r="F555">
        <v>3</v>
      </c>
      <c r="G555">
        <v>1</v>
      </c>
      <c r="H555" t="s">
        <v>294</v>
      </c>
      <c r="I555" t="s">
        <v>27</v>
      </c>
      <c r="J555">
        <v>10003011125</v>
      </c>
      <c r="K555" s="19">
        <v>28.4</v>
      </c>
      <c r="L555">
        <v>33.707000000000001</v>
      </c>
      <c r="M555">
        <v>35.023000000000003</v>
      </c>
      <c r="N555">
        <v>39.173000000000002</v>
      </c>
      <c r="O555">
        <v>2.0750000000000002</v>
      </c>
    </row>
    <row r="556" spans="1:15" x14ac:dyDescent="0.35">
      <c r="A556" t="s">
        <v>233</v>
      </c>
      <c r="B556">
        <v>2013</v>
      </c>
      <c r="C556" s="10">
        <v>41327</v>
      </c>
      <c r="D556" t="s">
        <v>20</v>
      </c>
      <c r="E556" t="s">
        <v>91</v>
      </c>
      <c r="F556">
        <v>3</v>
      </c>
      <c r="G556">
        <v>2</v>
      </c>
      <c r="H556" t="s">
        <v>97</v>
      </c>
      <c r="I556" t="s">
        <v>29</v>
      </c>
      <c r="J556">
        <v>10048325582</v>
      </c>
      <c r="K556" s="19">
        <v>21.1</v>
      </c>
      <c r="L556">
        <v>31.4039999999999</v>
      </c>
      <c r="M556">
        <v>32.569000000000003</v>
      </c>
      <c r="N556">
        <v>37.323</v>
      </c>
      <c r="O556">
        <v>2.3769999999999998</v>
      </c>
    </row>
    <row r="557" spans="1:15" x14ac:dyDescent="0.35">
      <c r="A557" t="s">
        <v>233</v>
      </c>
      <c r="B557">
        <v>2013</v>
      </c>
      <c r="C557" s="10">
        <v>41327</v>
      </c>
      <c r="D557" t="s">
        <v>20</v>
      </c>
      <c r="E557" t="s">
        <v>91</v>
      </c>
      <c r="F557">
        <v>3</v>
      </c>
      <c r="G557">
        <v>3</v>
      </c>
      <c r="H557" t="s">
        <v>390</v>
      </c>
      <c r="I557" t="s">
        <v>269</v>
      </c>
      <c r="J557">
        <v>10003030424</v>
      </c>
      <c r="K557" s="19">
        <v>27.6</v>
      </c>
      <c r="L557">
        <v>28.175999999999998</v>
      </c>
      <c r="M557">
        <v>29.288999999999898</v>
      </c>
      <c r="N557">
        <v>33.762999999999998</v>
      </c>
      <c r="O557">
        <v>2.2370000000000001</v>
      </c>
    </row>
    <row r="558" spans="1:15" x14ac:dyDescent="0.35">
      <c r="A558" t="s">
        <v>233</v>
      </c>
      <c r="B558">
        <v>2013</v>
      </c>
      <c r="C558" s="10">
        <v>41327</v>
      </c>
      <c r="D558" t="s">
        <v>20</v>
      </c>
      <c r="E558" t="s">
        <v>91</v>
      </c>
      <c r="F558">
        <v>3</v>
      </c>
      <c r="G558">
        <v>4</v>
      </c>
      <c r="H558" t="s">
        <v>213</v>
      </c>
      <c r="I558" t="s">
        <v>42</v>
      </c>
      <c r="J558">
        <v>10006422895</v>
      </c>
      <c r="K558" s="19">
        <v>21.7</v>
      </c>
      <c r="L558">
        <v>23.988</v>
      </c>
      <c r="M558">
        <v>25.513999999999999</v>
      </c>
      <c r="N558">
        <v>30.064</v>
      </c>
      <c r="O558">
        <v>2.2749999999999999</v>
      </c>
    </row>
    <row r="559" spans="1:15" x14ac:dyDescent="0.35">
      <c r="A559" t="s">
        <v>233</v>
      </c>
      <c r="B559">
        <v>2013</v>
      </c>
      <c r="C559" s="10">
        <v>41327</v>
      </c>
      <c r="D559" t="s">
        <v>20</v>
      </c>
      <c r="E559" t="s">
        <v>91</v>
      </c>
      <c r="F559">
        <v>3</v>
      </c>
      <c r="G559">
        <v>5</v>
      </c>
      <c r="H559" t="s">
        <v>380</v>
      </c>
      <c r="I559" t="s">
        <v>381</v>
      </c>
      <c r="J559">
        <v>10005747434</v>
      </c>
      <c r="K559" s="19">
        <v>28.2</v>
      </c>
      <c r="L559">
        <v>23.536000000000001</v>
      </c>
      <c r="M559">
        <v>24.564</v>
      </c>
      <c r="N559">
        <v>29.292000000000002</v>
      </c>
      <c r="O559">
        <v>2.3639999999999999</v>
      </c>
    </row>
    <row r="560" spans="1:15" x14ac:dyDescent="0.35">
      <c r="A560" t="s">
        <v>233</v>
      </c>
      <c r="B560">
        <v>2013</v>
      </c>
      <c r="C560" s="10">
        <v>41327</v>
      </c>
      <c r="D560" t="s">
        <v>20</v>
      </c>
      <c r="E560" t="s">
        <v>91</v>
      </c>
      <c r="F560">
        <v>3</v>
      </c>
      <c r="G560">
        <v>6</v>
      </c>
      <c r="H560" t="s">
        <v>287</v>
      </c>
      <c r="I560" t="s">
        <v>31</v>
      </c>
      <c r="J560">
        <v>10003349716</v>
      </c>
      <c r="K560" s="19">
        <v>27.8</v>
      </c>
      <c r="L560">
        <v>32.503</v>
      </c>
      <c r="M560">
        <v>31.619</v>
      </c>
      <c r="N560">
        <v>34.703000000000003</v>
      </c>
      <c r="O560">
        <v>1.542</v>
      </c>
    </row>
    <row r="561" spans="1:15" x14ac:dyDescent="0.35">
      <c r="A561" t="s">
        <v>233</v>
      </c>
      <c r="B561">
        <v>2013</v>
      </c>
      <c r="C561" s="10">
        <v>41327</v>
      </c>
      <c r="D561" t="s">
        <v>20</v>
      </c>
      <c r="E561" t="s">
        <v>91</v>
      </c>
      <c r="F561">
        <v>3</v>
      </c>
      <c r="G561">
        <v>7</v>
      </c>
      <c r="H561" t="s">
        <v>374</v>
      </c>
      <c r="I561" t="s">
        <v>375</v>
      </c>
      <c r="J561">
        <v>10004613039</v>
      </c>
      <c r="K561" s="19">
        <v>24.2</v>
      </c>
      <c r="L561">
        <v>23.87</v>
      </c>
      <c r="M561">
        <v>23.475000000000001</v>
      </c>
      <c r="N561">
        <v>26.657</v>
      </c>
      <c r="O561">
        <v>1.591</v>
      </c>
    </row>
    <row r="562" spans="1:15" x14ac:dyDescent="0.35">
      <c r="A562" t="s">
        <v>233</v>
      </c>
      <c r="B562">
        <v>2013</v>
      </c>
      <c r="C562" s="10">
        <v>41327</v>
      </c>
      <c r="D562" t="s">
        <v>20</v>
      </c>
      <c r="E562" t="s">
        <v>91</v>
      </c>
      <c r="F562">
        <v>4</v>
      </c>
      <c r="G562">
        <v>1</v>
      </c>
      <c r="H562" t="s">
        <v>336</v>
      </c>
      <c r="I562" t="s">
        <v>337</v>
      </c>
      <c r="J562">
        <v>10005506954</v>
      </c>
      <c r="K562" s="19">
        <v>24.2</v>
      </c>
      <c r="L562">
        <v>28.375999999999902</v>
      </c>
      <c r="M562">
        <v>30.113999999999901</v>
      </c>
      <c r="N562">
        <v>34.265999999999998</v>
      </c>
      <c r="O562">
        <v>2.0760000000000001</v>
      </c>
    </row>
    <row r="563" spans="1:15" x14ac:dyDescent="0.35">
      <c r="A563" t="s">
        <v>233</v>
      </c>
      <c r="B563">
        <v>2013</v>
      </c>
      <c r="C563" s="10">
        <v>41327</v>
      </c>
      <c r="D563" t="s">
        <v>20</v>
      </c>
      <c r="E563" t="s">
        <v>91</v>
      </c>
      <c r="F563">
        <v>4</v>
      </c>
      <c r="G563">
        <v>2</v>
      </c>
      <c r="H563" t="s">
        <v>391</v>
      </c>
      <c r="I563" t="s">
        <v>269</v>
      </c>
      <c r="J563">
        <v>10004596871</v>
      </c>
      <c r="K563" s="19">
        <v>24.9</v>
      </c>
      <c r="L563">
        <v>30.725999999999999</v>
      </c>
      <c r="M563">
        <v>31.175999999999998</v>
      </c>
      <c r="N563">
        <v>36.764000000000003</v>
      </c>
      <c r="O563">
        <v>2.794</v>
      </c>
    </row>
    <row r="564" spans="1:15" x14ac:dyDescent="0.35">
      <c r="A564" t="s">
        <v>233</v>
      </c>
      <c r="B564">
        <v>2013</v>
      </c>
      <c r="C564" s="10">
        <v>41327</v>
      </c>
      <c r="D564" t="s">
        <v>20</v>
      </c>
      <c r="E564" t="s">
        <v>91</v>
      </c>
      <c r="F564">
        <v>4</v>
      </c>
      <c r="G564">
        <v>3</v>
      </c>
      <c r="H564" t="s">
        <v>314</v>
      </c>
      <c r="I564" t="s">
        <v>44</v>
      </c>
      <c r="J564">
        <v>10006904360</v>
      </c>
      <c r="K564" s="19">
        <v>21.6</v>
      </c>
      <c r="L564">
        <v>26.608000000000001</v>
      </c>
      <c r="M564">
        <v>27.131</v>
      </c>
      <c r="N564">
        <v>30.626999999999999</v>
      </c>
      <c r="O564">
        <v>1.748</v>
      </c>
    </row>
    <row r="565" spans="1:15" x14ac:dyDescent="0.35">
      <c r="A565" t="s">
        <v>233</v>
      </c>
      <c r="B565">
        <v>2013</v>
      </c>
      <c r="C565" s="10">
        <v>41327</v>
      </c>
      <c r="D565" t="s">
        <v>20</v>
      </c>
      <c r="E565" t="s">
        <v>91</v>
      </c>
      <c r="F565">
        <v>4</v>
      </c>
      <c r="G565">
        <v>4</v>
      </c>
      <c r="H565" t="s">
        <v>347</v>
      </c>
      <c r="I565" t="s">
        <v>348</v>
      </c>
      <c r="J565">
        <v>10004722668</v>
      </c>
      <c r="K565" s="19">
        <v>27.2</v>
      </c>
      <c r="L565">
        <v>23.549999999999901</v>
      </c>
      <c r="M565">
        <v>24.196000000000002</v>
      </c>
      <c r="N565">
        <v>29.57</v>
      </c>
      <c r="O565">
        <v>2.6869999999999998</v>
      </c>
    </row>
    <row r="566" spans="1:15" x14ac:dyDescent="0.35">
      <c r="A566" t="s">
        <v>233</v>
      </c>
      <c r="B566">
        <v>2013</v>
      </c>
      <c r="C566" s="10">
        <v>41327</v>
      </c>
      <c r="D566" t="s">
        <v>20</v>
      </c>
      <c r="E566" t="s">
        <v>91</v>
      </c>
      <c r="F566">
        <v>4</v>
      </c>
      <c r="G566">
        <v>5</v>
      </c>
      <c r="H566" t="s">
        <v>174</v>
      </c>
      <c r="I566" t="s">
        <v>37</v>
      </c>
      <c r="J566">
        <v>10006552534</v>
      </c>
      <c r="K566" s="19">
        <v>22.8</v>
      </c>
      <c r="L566">
        <v>24.614999999999998</v>
      </c>
      <c r="M566">
        <v>24.402000000000001</v>
      </c>
      <c r="N566">
        <v>27.853999999999999</v>
      </c>
      <c r="O566">
        <v>1.726</v>
      </c>
    </row>
    <row r="567" spans="1:15" x14ac:dyDescent="0.35">
      <c r="A567" t="s">
        <v>233</v>
      </c>
      <c r="B567">
        <v>2013</v>
      </c>
      <c r="C567" s="10">
        <v>41327</v>
      </c>
      <c r="D567" t="s">
        <v>20</v>
      </c>
      <c r="E567" t="s">
        <v>91</v>
      </c>
      <c r="F567">
        <v>4</v>
      </c>
      <c r="G567">
        <v>6</v>
      </c>
      <c r="H567" t="s">
        <v>370</v>
      </c>
      <c r="I567" t="s">
        <v>46</v>
      </c>
      <c r="J567">
        <v>10003095795</v>
      </c>
      <c r="K567" s="19">
        <v>27.9</v>
      </c>
      <c r="L567">
        <v>9.8779999999999895</v>
      </c>
      <c r="M567">
        <v>13.045999999999999</v>
      </c>
      <c r="N567">
        <v>19.507999999999999</v>
      </c>
      <c r="O567">
        <v>3.2309999999999999</v>
      </c>
    </row>
    <row r="568" spans="1:15" x14ac:dyDescent="0.35">
      <c r="A568" t="s">
        <v>233</v>
      </c>
      <c r="B568">
        <v>2013</v>
      </c>
      <c r="C568" s="10">
        <v>41327</v>
      </c>
      <c r="D568" t="s">
        <v>20</v>
      </c>
      <c r="E568" t="s">
        <v>91</v>
      </c>
      <c r="F568">
        <v>4</v>
      </c>
      <c r="G568">
        <v>7</v>
      </c>
      <c r="H568" t="s">
        <v>358</v>
      </c>
      <c r="I568" t="s">
        <v>359</v>
      </c>
      <c r="J568">
        <v>10006900320</v>
      </c>
      <c r="K568" s="19">
        <v>21.3</v>
      </c>
      <c r="L568">
        <v>19.312000000000001</v>
      </c>
      <c r="M568">
        <v>17.800999999999998</v>
      </c>
      <c r="N568">
        <v>22.579000000000001</v>
      </c>
      <c r="O568">
        <v>2.3889999999999998</v>
      </c>
    </row>
    <row r="569" spans="1:15" x14ac:dyDescent="0.35">
      <c r="A569" t="s">
        <v>233</v>
      </c>
      <c r="B569">
        <v>2013</v>
      </c>
      <c r="C569" s="10">
        <v>41327</v>
      </c>
      <c r="D569" t="s">
        <v>20</v>
      </c>
      <c r="E569" t="s">
        <v>117</v>
      </c>
      <c r="F569">
        <v>1</v>
      </c>
      <c r="G569">
        <v>1</v>
      </c>
      <c r="H569" t="s">
        <v>106</v>
      </c>
      <c r="I569" t="s">
        <v>102</v>
      </c>
      <c r="J569">
        <v>10006894559</v>
      </c>
      <c r="K569" s="19">
        <v>20.5</v>
      </c>
      <c r="L569">
        <v>22.730999999999899</v>
      </c>
      <c r="M569">
        <v>24.756</v>
      </c>
      <c r="N569">
        <v>29.116</v>
      </c>
      <c r="O569">
        <v>2.1800000000000002</v>
      </c>
    </row>
    <row r="570" spans="1:15" x14ac:dyDescent="0.35">
      <c r="A570" t="s">
        <v>233</v>
      </c>
      <c r="B570">
        <v>2013</v>
      </c>
      <c r="C570" s="10">
        <v>41327</v>
      </c>
      <c r="D570" t="s">
        <v>20</v>
      </c>
      <c r="E570" t="s">
        <v>117</v>
      </c>
      <c r="F570">
        <v>1</v>
      </c>
      <c r="G570">
        <v>2</v>
      </c>
      <c r="H570" t="s">
        <v>380</v>
      </c>
      <c r="I570" t="s">
        <v>381</v>
      </c>
      <c r="J570">
        <v>10005747434</v>
      </c>
      <c r="K570" s="19">
        <v>28.2</v>
      </c>
      <c r="L570">
        <v>24.564</v>
      </c>
      <c r="M570">
        <v>25.372999999999902</v>
      </c>
      <c r="N570">
        <v>29.678999999999998</v>
      </c>
      <c r="O570">
        <v>2.153</v>
      </c>
    </row>
    <row r="571" spans="1:15" x14ac:dyDescent="0.35">
      <c r="A571" t="s">
        <v>233</v>
      </c>
      <c r="B571">
        <v>2013</v>
      </c>
      <c r="C571" s="10">
        <v>41327</v>
      </c>
      <c r="D571" t="s">
        <v>20</v>
      </c>
      <c r="E571" t="s">
        <v>117</v>
      </c>
      <c r="F571">
        <v>1</v>
      </c>
      <c r="G571">
        <v>3</v>
      </c>
      <c r="H571" t="s">
        <v>220</v>
      </c>
      <c r="I571" t="s">
        <v>35</v>
      </c>
      <c r="J571">
        <v>10005782695</v>
      </c>
      <c r="K571" s="19">
        <v>23.6</v>
      </c>
      <c r="L571">
        <v>25.948</v>
      </c>
      <c r="M571">
        <v>25.893999999999998</v>
      </c>
      <c r="N571">
        <v>29.251999999999999</v>
      </c>
      <c r="O571">
        <v>1.679</v>
      </c>
    </row>
    <row r="572" spans="1:15" x14ac:dyDescent="0.35">
      <c r="A572" t="s">
        <v>233</v>
      </c>
      <c r="B572">
        <v>2013</v>
      </c>
      <c r="C572" s="10">
        <v>41327</v>
      </c>
      <c r="D572" t="s">
        <v>20</v>
      </c>
      <c r="E572" t="s">
        <v>117</v>
      </c>
      <c r="F572">
        <v>1</v>
      </c>
      <c r="G572">
        <v>4</v>
      </c>
      <c r="H572" t="s">
        <v>234</v>
      </c>
      <c r="I572" t="s">
        <v>25</v>
      </c>
      <c r="J572">
        <v>10006073493</v>
      </c>
      <c r="K572" s="19">
        <v>23.2</v>
      </c>
      <c r="L572">
        <v>20.901</v>
      </c>
      <c r="M572">
        <v>21.073</v>
      </c>
      <c r="N572">
        <v>23.741</v>
      </c>
      <c r="O572">
        <v>1.3340000000000001</v>
      </c>
    </row>
    <row r="573" spans="1:15" x14ac:dyDescent="0.35">
      <c r="A573" t="s">
        <v>233</v>
      </c>
      <c r="B573">
        <v>2013</v>
      </c>
      <c r="C573" s="10">
        <v>41327</v>
      </c>
      <c r="D573" t="s">
        <v>20</v>
      </c>
      <c r="E573" t="s">
        <v>117</v>
      </c>
      <c r="F573">
        <v>1</v>
      </c>
      <c r="G573">
        <v>5</v>
      </c>
      <c r="H573" t="s">
        <v>347</v>
      </c>
      <c r="I573" t="s">
        <v>348</v>
      </c>
      <c r="J573">
        <v>10004722668</v>
      </c>
      <c r="K573" s="19">
        <v>27.2</v>
      </c>
      <c r="L573">
        <v>24.196000000000002</v>
      </c>
      <c r="M573">
        <v>22.274000000000001</v>
      </c>
      <c r="N573">
        <v>27.128</v>
      </c>
      <c r="O573">
        <v>2.427</v>
      </c>
    </row>
    <row r="574" spans="1:15" x14ac:dyDescent="0.35">
      <c r="A574" t="s">
        <v>233</v>
      </c>
      <c r="B574">
        <v>2013</v>
      </c>
      <c r="C574" s="10">
        <v>41327</v>
      </c>
      <c r="D574" t="s">
        <v>20</v>
      </c>
      <c r="E574" t="s">
        <v>117</v>
      </c>
      <c r="F574">
        <v>2</v>
      </c>
      <c r="G574">
        <v>1</v>
      </c>
      <c r="H574" t="s">
        <v>192</v>
      </c>
      <c r="I574" t="s">
        <v>113</v>
      </c>
      <c r="J574">
        <v>10004599194</v>
      </c>
      <c r="K574" s="19">
        <v>24.9</v>
      </c>
      <c r="L574">
        <v>30.201999999999899</v>
      </c>
      <c r="M574">
        <v>30.762</v>
      </c>
      <c r="N574">
        <v>34.204000000000001</v>
      </c>
      <c r="O574">
        <v>1.7210000000000001</v>
      </c>
    </row>
    <row r="575" spans="1:15" x14ac:dyDescent="0.35">
      <c r="A575" t="s">
        <v>233</v>
      </c>
      <c r="B575">
        <v>2013</v>
      </c>
      <c r="C575" s="10">
        <v>41327</v>
      </c>
      <c r="D575" t="s">
        <v>20</v>
      </c>
      <c r="E575" t="s">
        <v>117</v>
      </c>
      <c r="F575">
        <v>2</v>
      </c>
      <c r="G575">
        <v>2</v>
      </c>
      <c r="H575" t="s">
        <v>358</v>
      </c>
      <c r="I575" t="s">
        <v>359</v>
      </c>
      <c r="J575">
        <v>10006900320</v>
      </c>
      <c r="K575" s="19">
        <v>21.3</v>
      </c>
      <c r="L575">
        <v>17.800999999999998</v>
      </c>
      <c r="M575">
        <v>20.428999999999998</v>
      </c>
      <c r="N575">
        <v>24.763000000000002</v>
      </c>
      <c r="O575">
        <v>2.1669999999999998</v>
      </c>
    </row>
    <row r="576" spans="1:15" x14ac:dyDescent="0.35">
      <c r="A576" t="s">
        <v>233</v>
      </c>
      <c r="B576">
        <v>2013</v>
      </c>
      <c r="C576" s="10">
        <v>41327</v>
      </c>
      <c r="D576" t="s">
        <v>20</v>
      </c>
      <c r="E576" t="s">
        <v>117</v>
      </c>
      <c r="F576">
        <v>2</v>
      </c>
      <c r="G576">
        <v>3</v>
      </c>
      <c r="H576" t="s">
        <v>352</v>
      </c>
      <c r="I576" t="s">
        <v>353</v>
      </c>
      <c r="J576">
        <v>10003292122</v>
      </c>
      <c r="K576" s="19">
        <v>26.8</v>
      </c>
      <c r="L576">
        <v>26.305</v>
      </c>
      <c r="M576">
        <v>26.35</v>
      </c>
      <c r="N576">
        <v>29.826000000000001</v>
      </c>
      <c r="O576">
        <v>1.738</v>
      </c>
    </row>
    <row r="577" spans="1:15" x14ac:dyDescent="0.35">
      <c r="A577" t="s">
        <v>233</v>
      </c>
      <c r="B577">
        <v>2013</v>
      </c>
      <c r="C577" s="10">
        <v>41327</v>
      </c>
      <c r="D577" t="s">
        <v>20</v>
      </c>
      <c r="E577" t="s">
        <v>117</v>
      </c>
      <c r="F577">
        <v>2</v>
      </c>
      <c r="G577">
        <v>4</v>
      </c>
      <c r="H577" t="s">
        <v>148</v>
      </c>
      <c r="I577" t="s">
        <v>56</v>
      </c>
      <c r="J577">
        <v>10007890932</v>
      </c>
      <c r="K577" s="19">
        <v>18.7</v>
      </c>
      <c r="L577">
        <v>24.986000000000001</v>
      </c>
      <c r="M577">
        <v>24.541</v>
      </c>
      <c r="N577">
        <v>28.989000000000001</v>
      </c>
      <c r="O577">
        <v>2.2240000000000002</v>
      </c>
    </row>
    <row r="578" spans="1:15" x14ac:dyDescent="0.35">
      <c r="A578" t="s">
        <v>233</v>
      </c>
      <c r="B578">
        <v>2013</v>
      </c>
      <c r="C578" s="10">
        <v>41327</v>
      </c>
      <c r="D578" t="s">
        <v>20</v>
      </c>
      <c r="E578" t="s">
        <v>117</v>
      </c>
      <c r="F578">
        <v>2</v>
      </c>
      <c r="G578">
        <v>5</v>
      </c>
      <c r="H578" t="s">
        <v>213</v>
      </c>
      <c r="I578" t="s">
        <v>42</v>
      </c>
      <c r="J578">
        <v>10006422895</v>
      </c>
      <c r="K578" s="19">
        <v>21.7</v>
      </c>
      <c r="L578">
        <v>25.513999999999999</v>
      </c>
      <c r="M578">
        <v>24.207999999999998</v>
      </c>
      <c r="N578">
        <v>28.43</v>
      </c>
      <c r="O578">
        <v>2.1110000000000002</v>
      </c>
    </row>
    <row r="579" spans="1:15" x14ac:dyDescent="0.35">
      <c r="A579" t="s">
        <v>233</v>
      </c>
      <c r="B579">
        <v>2013</v>
      </c>
      <c r="C579" s="10">
        <v>41327</v>
      </c>
      <c r="D579" t="s">
        <v>20</v>
      </c>
      <c r="E579" t="s">
        <v>117</v>
      </c>
      <c r="F579">
        <v>3</v>
      </c>
      <c r="G579">
        <v>1</v>
      </c>
      <c r="H579" t="s">
        <v>390</v>
      </c>
      <c r="I579" t="s">
        <v>269</v>
      </c>
      <c r="J579">
        <v>10003030424</v>
      </c>
      <c r="K579" s="19">
        <v>27.6</v>
      </c>
      <c r="L579">
        <v>29.288999999999898</v>
      </c>
      <c r="M579">
        <v>30.038999999999898</v>
      </c>
      <c r="N579">
        <v>34.308999999999997</v>
      </c>
      <c r="O579">
        <v>2.1349999999999998</v>
      </c>
    </row>
    <row r="580" spans="1:15" x14ac:dyDescent="0.35">
      <c r="A580" t="s">
        <v>233</v>
      </c>
      <c r="B580">
        <v>2013</v>
      </c>
      <c r="C580" s="10">
        <v>41327</v>
      </c>
      <c r="D580" t="s">
        <v>20</v>
      </c>
      <c r="E580" t="s">
        <v>117</v>
      </c>
      <c r="F580">
        <v>3</v>
      </c>
      <c r="G580">
        <v>2</v>
      </c>
      <c r="H580" t="s">
        <v>374</v>
      </c>
      <c r="I580" t="s">
        <v>375</v>
      </c>
      <c r="J580">
        <v>10004613039</v>
      </c>
      <c r="K580" s="19">
        <v>24.2</v>
      </c>
      <c r="L580">
        <v>23.475000000000001</v>
      </c>
      <c r="M580">
        <v>24.064999999999898</v>
      </c>
      <c r="N580">
        <v>27.120999999999999</v>
      </c>
      <c r="O580">
        <v>1.528</v>
      </c>
    </row>
    <row r="581" spans="1:15" x14ac:dyDescent="0.35">
      <c r="A581" t="s">
        <v>233</v>
      </c>
      <c r="B581">
        <v>2013</v>
      </c>
      <c r="C581" s="10">
        <v>41327</v>
      </c>
      <c r="D581" t="s">
        <v>20</v>
      </c>
      <c r="E581" t="s">
        <v>117</v>
      </c>
      <c r="F581">
        <v>3</v>
      </c>
      <c r="G581">
        <v>3</v>
      </c>
      <c r="H581" t="s">
        <v>370</v>
      </c>
      <c r="I581" t="s">
        <v>46</v>
      </c>
      <c r="J581">
        <v>10003095795</v>
      </c>
      <c r="K581" s="19">
        <v>27.9</v>
      </c>
      <c r="L581">
        <v>13.045999999999999</v>
      </c>
      <c r="M581">
        <v>16.823</v>
      </c>
      <c r="N581">
        <v>22.274999999999999</v>
      </c>
      <c r="O581">
        <v>2.726</v>
      </c>
    </row>
    <row r="582" spans="1:15" x14ac:dyDescent="0.35">
      <c r="A582" t="s">
        <v>233</v>
      </c>
      <c r="B582">
        <v>2013</v>
      </c>
      <c r="C582" s="10">
        <v>41327</v>
      </c>
      <c r="D582" t="s">
        <v>20</v>
      </c>
      <c r="E582" t="s">
        <v>117</v>
      </c>
      <c r="F582">
        <v>3</v>
      </c>
      <c r="G582">
        <v>4</v>
      </c>
      <c r="H582" t="s">
        <v>197</v>
      </c>
      <c r="I582" t="s">
        <v>198</v>
      </c>
      <c r="J582">
        <v>10003100142</v>
      </c>
      <c r="K582" s="19">
        <v>26.9</v>
      </c>
      <c r="L582">
        <v>25.933</v>
      </c>
      <c r="M582">
        <v>25.257999999999999</v>
      </c>
      <c r="N582">
        <v>28.838000000000001</v>
      </c>
      <c r="O582">
        <v>1.79</v>
      </c>
    </row>
    <row r="583" spans="1:15" x14ac:dyDescent="0.35">
      <c r="A583" t="s">
        <v>233</v>
      </c>
      <c r="B583">
        <v>2013</v>
      </c>
      <c r="C583" s="10">
        <v>41327</v>
      </c>
      <c r="D583" t="s">
        <v>20</v>
      </c>
      <c r="E583" t="s">
        <v>117</v>
      </c>
      <c r="F583">
        <v>3</v>
      </c>
      <c r="G583">
        <v>5</v>
      </c>
      <c r="H583" t="s">
        <v>193</v>
      </c>
      <c r="I583" t="s">
        <v>31</v>
      </c>
      <c r="J583">
        <v>10005727327</v>
      </c>
      <c r="K583" s="19">
        <v>27.1</v>
      </c>
      <c r="L583">
        <v>23.936</v>
      </c>
      <c r="M583">
        <v>23.190999999999999</v>
      </c>
      <c r="N583">
        <v>26.439</v>
      </c>
      <c r="O583">
        <v>1.6240000000000001</v>
      </c>
    </row>
    <row r="584" spans="1:15" x14ac:dyDescent="0.35">
      <c r="A584" t="s">
        <v>233</v>
      </c>
      <c r="B584">
        <v>2013</v>
      </c>
      <c r="C584" s="10">
        <v>41327</v>
      </c>
      <c r="D584" t="s">
        <v>20</v>
      </c>
      <c r="E584" t="s">
        <v>117</v>
      </c>
      <c r="F584">
        <v>4</v>
      </c>
      <c r="G584">
        <v>1</v>
      </c>
      <c r="H584" t="s">
        <v>340</v>
      </c>
      <c r="I584" t="s">
        <v>142</v>
      </c>
      <c r="J584">
        <v>10004633247</v>
      </c>
      <c r="K584" s="19">
        <v>24.9</v>
      </c>
      <c r="L584">
        <v>28.707000000000001</v>
      </c>
      <c r="M584">
        <v>29.494999999999902</v>
      </c>
      <c r="N584">
        <v>32.710999999999999</v>
      </c>
      <c r="O584">
        <v>1.6080000000000001</v>
      </c>
    </row>
    <row r="585" spans="1:15" x14ac:dyDescent="0.35">
      <c r="A585" t="s">
        <v>233</v>
      </c>
      <c r="B585">
        <v>2013</v>
      </c>
      <c r="C585" s="10">
        <v>41327</v>
      </c>
      <c r="D585" t="s">
        <v>20</v>
      </c>
      <c r="E585" t="s">
        <v>117</v>
      </c>
      <c r="F585">
        <v>4</v>
      </c>
      <c r="G585">
        <v>2</v>
      </c>
      <c r="H585" t="s">
        <v>48</v>
      </c>
      <c r="I585" t="s">
        <v>27</v>
      </c>
      <c r="J585">
        <v>10005930724</v>
      </c>
      <c r="K585" s="19">
        <v>22.3</v>
      </c>
      <c r="L585">
        <v>23.532</v>
      </c>
      <c r="M585">
        <v>24.785</v>
      </c>
      <c r="N585">
        <v>28.445</v>
      </c>
      <c r="O585">
        <v>1.83</v>
      </c>
    </row>
    <row r="586" spans="1:15" x14ac:dyDescent="0.35">
      <c r="A586" t="s">
        <v>233</v>
      </c>
      <c r="B586">
        <v>2013</v>
      </c>
      <c r="C586" s="10">
        <v>41327</v>
      </c>
      <c r="D586" t="s">
        <v>20</v>
      </c>
      <c r="E586" t="s">
        <v>117</v>
      </c>
      <c r="F586">
        <v>4</v>
      </c>
      <c r="G586">
        <v>3</v>
      </c>
      <c r="H586" t="s">
        <v>314</v>
      </c>
      <c r="I586" t="s">
        <v>44</v>
      </c>
      <c r="J586">
        <v>10006904360</v>
      </c>
      <c r="K586" s="19">
        <v>21.6</v>
      </c>
      <c r="L586">
        <v>27.131</v>
      </c>
      <c r="M586">
        <v>27.29</v>
      </c>
      <c r="N586">
        <v>30.59</v>
      </c>
      <c r="O586">
        <v>1.65</v>
      </c>
    </row>
    <row r="587" spans="1:15" x14ac:dyDescent="0.35">
      <c r="A587" t="s">
        <v>233</v>
      </c>
      <c r="B587">
        <v>2013</v>
      </c>
      <c r="C587" s="10">
        <v>41327</v>
      </c>
      <c r="D587" t="s">
        <v>20</v>
      </c>
      <c r="E587" t="s">
        <v>117</v>
      </c>
      <c r="F587">
        <v>4</v>
      </c>
      <c r="G587">
        <v>4</v>
      </c>
      <c r="H587" t="s">
        <v>174</v>
      </c>
      <c r="I587" t="s">
        <v>37</v>
      </c>
      <c r="J587">
        <v>10006552534</v>
      </c>
      <c r="K587" s="19">
        <v>22.8</v>
      </c>
      <c r="L587">
        <v>24.402000000000001</v>
      </c>
      <c r="M587">
        <v>24.582999999999998</v>
      </c>
      <c r="N587">
        <v>27.850999999999999</v>
      </c>
      <c r="O587">
        <v>1.6339999999999999</v>
      </c>
    </row>
    <row r="588" spans="1:15" x14ac:dyDescent="0.35">
      <c r="A588" t="s">
        <v>233</v>
      </c>
      <c r="B588">
        <v>2013</v>
      </c>
      <c r="C588" s="10">
        <v>41327</v>
      </c>
      <c r="D588" t="s">
        <v>20</v>
      </c>
      <c r="E588" t="s">
        <v>117</v>
      </c>
      <c r="F588">
        <v>4</v>
      </c>
      <c r="G588">
        <v>5</v>
      </c>
      <c r="H588" t="s">
        <v>287</v>
      </c>
      <c r="I588" t="s">
        <v>31</v>
      </c>
      <c r="J588">
        <v>10003349716</v>
      </c>
      <c r="K588" s="19">
        <v>27.8</v>
      </c>
      <c r="L588">
        <v>31.619</v>
      </c>
      <c r="M588">
        <v>30.594999999999999</v>
      </c>
      <c r="N588">
        <v>33.558999999999997</v>
      </c>
      <c r="O588">
        <v>1.482</v>
      </c>
    </row>
    <row r="589" spans="1:15" x14ac:dyDescent="0.35">
      <c r="A589" t="s">
        <v>233</v>
      </c>
      <c r="B589">
        <v>2013</v>
      </c>
      <c r="C589" s="10">
        <v>41327</v>
      </c>
      <c r="D589" t="s">
        <v>20</v>
      </c>
      <c r="E589" t="s">
        <v>119</v>
      </c>
      <c r="F589">
        <v>1</v>
      </c>
      <c r="G589">
        <v>1</v>
      </c>
      <c r="H589" t="s">
        <v>194</v>
      </c>
      <c r="I589" t="s">
        <v>29</v>
      </c>
      <c r="J589">
        <v>10004601723</v>
      </c>
      <c r="K589" s="19">
        <v>25.7</v>
      </c>
      <c r="L589">
        <v>33.878</v>
      </c>
      <c r="M589">
        <v>35.104999999999997</v>
      </c>
      <c r="N589">
        <v>39.073</v>
      </c>
      <c r="O589">
        <v>1.984</v>
      </c>
    </row>
    <row r="590" spans="1:15" x14ac:dyDescent="0.35">
      <c r="A590" t="s">
        <v>233</v>
      </c>
      <c r="B590">
        <v>2013</v>
      </c>
      <c r="C590" s="10">
        <v>41327</v>
      </c>
      <c r="D590" t="s">
        <v>20</v>
      </c>
      <c r="E590" t="s">
        <v>119</v>
      </c>
      <c r="F590">
        <v>1</v>
      </c>
      <c r="G590">
        <v>2</v>
      </c>
      <c r="H590" t="s">
        <v>200</v>
      </c>
      <c r="I590" t="s">
        <v>23</v>
      </c>
      <c r="J590">
        <v>10006900421</v>
      </c>
      <c r="K590" s="19">
        <v>20.2</v>
      </c>
      <c r="L590">
        <v>30.963999999999999</v>
      </c>
      <c r="M590">
        <v>31.948999999999899</v>
      </c>
      <c r="N590">
        <v>35.646999999999998</v>
      </c>
      <c r="O590">
        <v>1.849</v>
      </c>
    </row>
    <row r="591" spans="1:15" x14ac:dyDescent="0.35">
      <c r="A591" t="s">
        <v>233</v>
      </c>
      <c r="B591">
        <v>2013</v>
      </c>
      <c r="C591" s="10">
        <v>41327</v>
      </c>
      <c r="D591" t="s">
        <v>20</v>
      </c>
      <c r="E591" t="s">
        <v>119</v>
      </c>
      <c r="F591">
        <v>1</v>
      </c>
      <c r="G591">
        <v>3</v>
      </c>
      <c r="H591" t="s">
        <v>97</v>
      </c>
      <c r="I591" t="s">
        <v>29</v>
      </c>
      <c r="J591">
        <v>10048325582</v>
      </c>
      <c r="K591" s="19">
        <v>21.1</v>
      </c>
      <c r="L591">
        <v>32.569000000000003</v>
      </c>
      <c r="M591">
        <v>32.71</v>
      </c>
      <c r="N591">
        <v>37.008000000000003</v>
      </c>
      <c r="O591">
        <v>2.149</v>
      </c>
    </row>
    <row r="592" spans="1:15" x14ac:dyDescent="0.35">
      <c r="A592" t="s">
        <v>233</v>
      </c>
      <c r="B592">
        <v>2013</v>
      </c>
      <c r="C592" s="10">
        <v>41327</v>
      </c>
      <c r="D592" t="s">
        <v>20</v>
      </c>
      <c r="E592" t="s">
        <v>119</v>
      </c>
      <c r="F592">
        <v>1</v>
      </c>
      <c r="G592">
        <v>4</v>
      </c>
      <c r="H592" t="s">
        <v>336</v>
      </c>
      <c r="I592" t="s">
        <v>337</v>
      </c>
      <c r="J592">
        <v>10005506954</v>
      </c>
      <c r="K592" s="19">
        <v>24.2</v>
      </c>
      <c r="L592">
        <v>30.113999999999901</v>
      </c>
      <c r="M592">
        <v>30.175000000000001</v>
      </c>
      <c r="N592">
        <v>34.017000000000003</v>
      </c>
      <c r="O592">
        <v>1.921</v>
      </c>
    </row>
    <row r="593" spans="1:15" x14ac:dyDescent="0.35">
      <c r="A593" t="s">
        <v>233</v>
      </c>
      <c r="B593">
        <v>2013</v>
      </c>
      <c r="C593" s="10">
        <v>41327</v>
      </c>
      <c r="D593" t="s">
        <v>20</v>
      </c>
      <c r="E593" t="s">
        <v>119</v>
      </c>
      <c r="F593">
        <v>1</v>
      </c>
      <c r="G593">
        <v>5</v>
      </c>
      <c r="H593" t="s">
        <v>106</v>
      </c>
      <c r="I593" t="s">
        <v>102</v>
      </c>
      <c r="J593">
        <v>10006894559</v>
      </c>
      <c r="K593" s="19">
        <v>20.5</v>
      </c>
      <c r="L593">
        <v>24.756</v>
      </c>
      <c r="M593">
        <v>25.213000000000001</v>
      </c>
      <c r="N593">
        <v>29.233000000000001</v>
      </c>
      <c r="O593">
        <v>2.0099999999999998</v>
      </c>
    </row>
    <row r="594" spans="1:15" x14ac:dyDescent="0.35">
      <c r="A594" t="s">
        <v>233</v>
      </c>
      <c r="B594">
        <v>2013</v>
      </c>
      <c r="C594" s="10">
        <v>41327</v>
      </c>
      <c r="D594" t="s">
        <v>20</v>
      </c>
      <c r="E594" t="s">
        <v>119</v>
      </c>
      <c r="F594">
        <v>1</v>
      </c>
      <c r="G594">
        <v>6</v>
      </c>
      <c r="H594" t="s">
        <v>340</v>
      </c>
      <c r="I594" t="s">
        <v>142</v>
      </c>
      <c r="J594">
        <v>10004633247</v>
      </c>
      <c r="K594" s="19">
        <v>24.9</v>
      </c>
      <c r="L594">
        <v>29.494999999999902</v>
      </c>
      <c r="M594">
        <v>28.785</v>
      </c>
      <c r="N594">
        <v>31.882999999999999</v>
      </c>
      <c r="O594">
        <v>1.5489999999999999</v>
      </c>
    </row>
    <row r="595" spans="1:15" x14ac:dyDescent="0.35">
      <c r="A595" t="s">
        <v>233</v>
      </c>
      <c r="B595">
        <v>2013</v>
      </c>
      <c r="C595" s="10">
        <v>41327</v>
      </c>
      <c r="D595" t="s">
        <v>20</v>
      </c>
      <c r="E595" t="s">
        <v>119</v>
      </c>
      <c r="F595">
        <v>2</v>
      </c>
      <c r="G595">
        <v>1</v>
      </c>
      <c r="H595" t="s">
        <v>390</v>
      </c>
      <c r="I595" t="s">
        <v>269</v>
      </c>
      <c r="J595">
        <v>10003030424</v>
      </c>
      <c r="K595" s="19">
        <v>27.6</v>
      </c>
      <c r="L595">
        <v>30.038999999999898</v>
      </c>
      <c r="M595">
        <v>31.83</v>
      </c>
      <c r="N595">
        <v>35.822000000000003</v>
      </c>
      <c r="O595">
        <v>1.996</v>
      </c>
    </row>
    <row r="596" spans="1:15" x14ac:dyDescent="0.35">
      <c r="A596" t="s">
        <v>233</v>
      </c>
      <c r="B596">
        <v>2013</v>
      </c>
      <c r="C596" s="10">
        <v>41327</v>
      </c>
      <c r="D596" t="s">
        <v>20</v>
      </c>
      <c r="E596" t="s">
        <v>119</v>
      </c>
      <c r="F596">
        <v>2</v>
      </c>
      <c r="G596">
        <v>2</v>
      </c>
      <c r="H596" t="s">
        <v>391</v>
      </c>
      <c r="I596" t="s">
        <v>269</v>
      </c>
      <c r="J596">
        <v>10004596871</v>
      </c>
      <c r="K596" s="19">
        <v>24.9</v>
      </c>
      <c r="L596">
        <v>31.175999999999998</v>
      </c>
      <c r="M596">
        <v>32.347999999999999</v>
      </c>
      <c r="N596">
        <v>37.241999999999997</v>
      </c>
      <c r="O596">
        <v>2.4470000000000001</v>
      </c>
    </row>
    <row r="597" spans="1:15" x14ac:dyDescent="0.35">
      <c r="A597" t="s">
        <v>233</v>
      </c>
      <c r="B597">
        <v>2013</v>
      </c>
      <c r="C597" s="10">
        <v>41327</v>
      </c>
      <c r="D597" t="s">
        <v>20</v>
      </c>
      <c r="E597" t="s">
        <v>119</v>
      </c>
      <c r="F597">
        <v>2</v>
      </c>
      <c r="G597">
        <v>3</v>
      </c>
      <c r="H597" t="s">
        <v>192</v>
      </c>
      <c r="I597" t="s">
        <v>113</v>
      </c>
      <c r="J597">
        <v>10004599194</v>
      </c>
      <c r="K597" s="19">
        <v>24.9</v>
      </c>
      <c r="L597">
        <v>30.762</v>
      </c>
      <c r="M597">
        <v>31.128</v>
      </c>
      <c r="N597">
        <v>34.384</v>
      </c>
      <c r="O597">
        <v>1.6279999999999999</v>
      </c>
    </row>
    <row r="598" spans="1:15" x14ac:dyDescent="0.35">
      <c r="A598" t="s">
        <v>233</v>
      </c>
      <c r="B598">
        <v>2013</v>
      </c>
      <c r="C598" s="10">
        <v>41327</v>
      </c>
      <c r="D598" t="s">
        <v>20</v>
      </c>
      <c r="E598" t="s">
        <v>119</v>
      </c>
      <c r="F598">
        <v>2</v>
      </c>
      <c r="G598">
        <v>4</v>
      </c>
      <c r="H598" t="s">
        <v>335</v>
      </c>
      <c r="I598" t="s">
        <v>29</v>
      </c>
      <c r="J598">
        <v>10036244537</v>
      </c>
      <c r="K598" s="19">
        <v>24.6</v>
      </c>
      <c r="L598">
        <v>23.474</v>
      </c>
      <c r="M598">
        <v>25.641999999999999</v>
      </c>
      <c r="N598">
        <v>31.076000000000001</v>
      </c>
      <c r="O598">
        <v>2.7170000000000001</v>
      </c>
    </row>
    <row r="599" spans="1:15" x14ac:dyDescent="0.35">
      <c r="A599" t="s">
        <v>233</v>
      </c>
      <c r="B599">
        <v>2013</v>
      </c>
      <c r="C599" s="10">
        <v>41327</v>
      </c>
      <c r="D599" t="s">
        <v>20</v>
      </c>
      <c r="E599" t="s">
        <v>119</v>
      </c>
      <c r="F599">
        <v>2</v>
      </c>
      <c r="G599">
        <v>5</v>
      </c>
      <c r="H599" t="s">
        <v>372</v>
      </c>
      <c r="I599" t="s">
        <v>373</v>
      </c>
      <c r="J599">
        <v>10055651813</v>
      </c>
      <c r="K599" s="19"/>
      <c r="L599">
        <v>27.471</v>
      </c>
      <c r="M599">
        <v>27.579000000000001</v>
      </c>
      <c r="N599">
        <v>31.097000000000001</v>
      </c>
      <c r="O599">
        <v>1.7589999999999999</v>
      </c>
    </row>
    <row r="600" spans="1:15" x14ac:dyDescent="0.35">
      <c r="A600" t="s">
        <v>233</v>
      </c>
      <c r="B600">
        <v>2013</v>
      </c>
      <c r="C600" s="10">
        <v>41327</v>
      </c>
      <c r="D600" t="s">
        <v>20</v>
      </c>
      <c r="E600" t="s">
        <v>119</v>
      </c>
      <c r="F600">
        <v>2</v>
      </c>
      <c r="G600">
        <v>6</v>
      </c>
      <c r="H600" t="s">
        <v>294</v>
      </c>
      <c r="I600" t="s">
        <v>27</v>
      </c>
      <c r="J600">
        <v>10003011125</v>
      </c>
      <c r="K600" s="19">
        <v>28.4</v>
      </c>
      <c r="L600">
        <v>35.023000000000003</v>
      </c>
      <c r="M600">
        <v>33.080999999999896</v>
      </c>
      <c r="N600">
        <v>36.942999999999998</v>
      </c>
      <c r="O600">
        <v>1.931</v>
      </c>
    </row>
    <row r="601" spans="1:15" x14ac:dyDescent="0.35">
      <c r="A601" t="s">
        <v>233</v>
      </c>
      <c r="B601">
        <v>2013</v>
      </c>
      <c r="C601" s="10">
        <v>41327</v>
      </c>
      <c r="D601" t="s">
        <v>20</v>
      </c>
      <c r="E601" t="s">
        <v>121</v>
      </c>
      <c r="F601">
        <v>1</v>
      </c>
      <c r="G601">
        <v>1</v>
      </c>
      <c r="H601" t="s">
        <v>192</v>
      </c>
      <c r="I601" t="s">
        <v>113</v>
      </c>
      <c r="J601">
        <v>10004599194</v>
      </c>
      <c r="K601" s="19">
        <v>24.9</v>
      </c>
      <c r="L601">
        <v>31.128</v>
      </c>
      <c r="M601">
        <v>32.393999999999998</v>
      </c>
      <c r="N601">
        <v>35.51</v>
      </c>
      <c r="O601">
        <v>1.5580000000000001</v>
      </c>
    </row>
    <row r="602" spans="1:15" x14ac:dyDescent="0.35">
      <c r="A602" t="s">
        <v>233</v>
      </c>
      <c r="B602">
        <v>2013</v>
      </c>
      <c r="C602" s="10">
        <v>41327</v>
      </c>
      <c r="D602" t="s">
        <v>20</v>
      </c>
      <c r="E602" t="s">
        <v>121</v>
      </c>
      <c r="F602">
        <v>1</v>
      </c>
      <c r="G602">
        <v>2</v>
      </c>
      <c r="H602" t="s">
        <v>194</v>
      </c>
      <c r="I602" t="s">
        <v>29</v>
      </c>
      <c r="J602">
        <v>10004601723</v>
      </c>
      <c r="K602" s="19">
        <v>25.7</v>
      </c>
      <c r="L602">
        <v>35.104999999999997</v>
      </c>
      <c r="M602">
        <v>35.570999999999998</v>
      </c>
      <c r="N602">
        <v>39.256999999999998</v>
      </c>
      <c r="O602">
        <v>1.843</v>
      </c>
    </row>
    <row r="603" spans="1:15" x14ac:dyDescent="0.35">
      <c r="A603" t="s">
        <v>233</v>
      </c>
      <c r="B603">
        <v>2013</v>
      </c>
      <c r="C603" s="10">
        <v>41327</v>
      </c>
      <c r="D603" t="s">
        <v>20</v>
      </c>
      <c r="E603" t="s">
        <v>121</v>
      </c>
      <c r="F603">
        <v>1</v>
      </c>
      <c r="G603">
        <v>3</v>
      </c>
      <c r="H603" t="s">
        <v>200</v>
      </c>
      <c r="I603" t="s">
        <v>23</v>
      </c>
      <c r="J603">
        <v>10006900421</v>
      </c>
      <c r="K603" s="19">
        <v>20.2</v>
      </c>
      <c r="L603">
        <v>31.948999999999899</v>
      </c>
      <c r="M603">
        <v>32.493000000000002</v>
      </c>
      <c r="N603">
        <v>35.953000000000003</v>
      </c>
      <c r="O603">
        <v>1.73</v>
      </c>
    </row>
    <row r="604" spans="1:15" x14ac:dyDescent="0.35">
      <c r="A604" t="s">
        <v>233</v>
      </c>
      <c r="B604">
        <v>2013</v>
      </c>
      <c r="C604" s="10">
        <v>41327</v>
      </c>
      <c r="D604" t="s">
        <v>20</v>
      </c>
      <c r="E604" t="s">
        <v>121</v>
      </c>
      <c r="F604">
        <v>1</v>
      </c>
      <c r="G604">
        <v>4</v>
      </c>
      <c r="H604" t="s">
        <v>390</v>
      </c>
      <c r="I604" t="s">
        <v>269</v>
      </c>
      <c r="J604">
        <v>10003030424</v>
      </c>
      <c r="K604" s="19">
        <v>27.6</v>
      </c>
      <c r="L604">
        <v>31.83</v>
      </c>
      <c r="M604">
        <v>32.006999999999998</v>
      </c>
      <c r="N604">
        <v>35.703000000000003</v>
      </c>
      <c r="O604">
        <v>1.8480000000000001</v>
      </c>
    </row>
    <row r="605" spans="1:15" x14ac:dyDescent="0.35">
      <c r="A605" t="s">
        <v>233</v>
      </c>
      <c r="B605">
        <v>2013</v>
      </c>
      <c r="C605" s="10">
        <v>41327</v>
      </c>
      <c r="D605" t="s">
        <v>20</v>
      </c>
      <c r="E605" t="s">
        <v>121</v>
      </c>
      <c r="F605">
        <v>1</v>
      </c>
      <c r="G605">
        <v>5</v>
      </c>
      <c r="H605" t="s">
        <v>391</v>
      </c>
      <c r="I605" t="s">
        <v>269</v>
      </c>
      <c r="J605">
        <v>10004596871</v>
      </c>
      <c r="K605" s="19">
        <v>24.9</v>
      </c>
      <c r="L605">
        <v>32.347999999999999</v>
      </c>
      <c r="M605">
        <v>31.704999999999998</v>
      </c>
      <c r="N605">
        <v>36.094999999999999</v>
      </c>
      <c r="O605">
        <v>2.1949999999999998</v>
      </c>
    </row>
    <row r="606" spans="1:15" x14ac:dyDescent="0.35">
      <c r="A606" t="s">
        <v>233</v>
      </c>
      <c r="B606">
        <v>2013</v>
      </c>
      <c r="C606" s="10">
        <v>41327</v>
      </c>
      <c r="D606" t="s">
        <v>20</v>
      </c>
      <c r="E606" t="s">
        <v>121</v>
      </c>
      <c r="F606">
        <v>1</v>
      </c>
      <c r="G606">
        <v>6</v>
      </c>
      <c r="H606" t="s">
        <v>97</v>
      </c>
      <c r="I606" t="s">
        <v>29</v>
      </c>
      <c r="J606">
        <v>10048325582</v>
      </c>
      <c r="K606" s="19">
        <v>21.1</v>
      </c>
      <c r="L606">
        <v>32.71</v>
      </c>
      <c r="M606">
        <v>31.439</v>
      </c>
      <c r="N606">
        <v>35.441000000000003</v>
      </c>
      <c r="O606">
        <v>2.0009999999999999</v>
      </c>
    </row>
    <row r="607" spans="1:15" x14ac:dyDescent="0.35">
      <c r="A607" t="s">
        <v>233</v>
      </c>
      <c r="B607">
        <v>2013</v>
      </c>
      <c r="C607" s="10">
        <v>41327</v>
      </c>
      <c r="D607" t="s">
        <v>20</v>
      </c>
      <c r="E607" t="s">
        <v>121</v>
      </c>
      <c r="F607">
        <v>2</v>
      </c>
      <c r="G607">
        <v>1</v>
      </c>
      <c r="H607" t="s">
        <v>294</v>
      </c>
      <c r="I607" t="s">
        <v>27</v>
      </c>
      <c r="J607">
        <v>10003011125</v>
      </c>
      <c r="K607" s="19">
        <v>28.4</v>
      </c>
      <c r="L607">
        <v>33.080999999999896</v>
      </c>
      <c r="M607">
        <v>33.881</v>
      </c>
      <c r="N607">
        <v>37.570999999999998</v>
      </c>
      <c r="O607">
        <v>1.845</v>
      </c>
    </row>
    <row r="608" spans="1:15" x14ac:dyDescent="0.35">
      <c r="A608" t="s">
        <v>233</v>
      </c>
      <c r="B608">
        <v>2013</v>
      </c>
      <c r="C608" s="10">
        <v>41327</v>
      </c>
      <c r="D608" t="s">
        <v>20</v>
      </c>
      <c r="E608" t="s">
        <v>121</v>
      </c>
      <c r="F608">
        <v>2</v>
      </c>
      <c r="G608">
        <v>2</v>
      </c>
      <c r="H608" t="s">
        <v>106</v>
      </c>
      <c r="I608" t="s">
        <v>102</v>
      </c>
      <c r="J608">
        <v>10006894559</v>
      </c>
      <c r="K608" s="19">
        <v>20.5</v>
      </c>
      <c r="L608">
        <v>25.213000000000001</v>
      </c>
      <c r="M608">
        <v>26.734999999999999</v>
      </c>
      <c r="N608">
        <v>30.471</v>
      </c>
      <c r="O608">
        <v>1.8680000000000001</v>
      </c>
    </row>
    <row r="609" spans="1:15" x14ac:dyDescent="0.35">
      <c r="A609" t="s">
        <v>233</v>
      </c>
      <c r="B609">
        <v>2013</v>
      </c>
      <c r="C609" s="10">
        <v>41327</v>
      </c>
      <c r="D609" t="s">
        <v>20</v>
      </c>
      <c r="E609" t="s">
        <v>121</v>
      </c>
      <c r="F609">
        <v>2</v>
      </c>
      <c r="G609">
        <v>3</v>
      </c>
      <c r="H609" t="s">
        <v>340</v>
      </c>
      <c r="I609" t="s">
        <v>142</v>
      </c>
      <c r="J609">
        <v>10004633247</v>
      </c>
      <c r="K609" s="19">
        <v>24.9</v>
      </c>
      <c r="L609">
        <v>28.785</v>
      </c>
      <c r="M609">
        <v>29.087</v>
      </c>
      <c r="N609">
        <v>32.045000000000002</v>
      </c>
      <c r="O609">
        <v>1.4790000000000001</v>
      </c>
    </row>
    <row r="610" spans="1:15" x14ac:dyDescent="0.35">
      <c r="A610" t="s">
        <v>233</v>
      </c>
      <c r="B610">
        <v>2013</v>
      </c>
      <c r="C610" s="10">
        <v>41327</v>
      </c>
      <c r="D610" t="s">
        <v>20</v>
      </c>
      <c r="E610" t="s">
        <v>121</v>
      </c>
      <c r="F610">
        <v>2</v>
      </c>
      <c r="G610">
        <v>4</v>
      </c>
      <c r="H610" t="s">
        <v>335</v>
      </c>
      <c r="I610" t="s">
        <v>29</v>
      </c>
      <c r="J610">
        <v>10036244537</v>
      </c>
      <c r="K610" s="19">
        <v>24.6</v>
      </c>
      <c r="L610">
        <v>25.641999999999999</v>
      </c>
      <c r="M610">
        <v>26.263000000000002</v>
      </c>
      <c r="N610">
        <v>31.007000000000001</v>
      </c>
      <c r="O610">
        <v>2.3719999999999999</v>
      </c>
    </row>
    <row r="611" spans="1:15" x14ac:dyDescent="0.35">
      <c r="A611" t="s">
        <v>233</v>
      </c>
      <c r="B611">
        <v>2013</v>
      </c>
      <c r="C611" s="10">
        <v>41327</v>
      </c>
      <c r="D611" t="s">
        <v>20</v>
      </c>
      <c r="E611" t="s">
        <v>121</v>
      </c>
      <c r="F611">
        <v>2</v>
      </c>
      <c r="G611">
        <v>5</v>
      </c>
      <c r="H611" t="s">
        <v>372</v>
      </c>
      <c r="I611" t="s">
        <v>373</v>
      </c>
      <c r="J611">
        <v>10055651813</v>
      </c>
      <c r="K611" s="19"/>
      <c r="L611">
        <v>27.579000000000001</v>
      </c>
      <c r="M611">
        <v>27.375</v>
      </c>
      <c r="N611">
        <v>30.695</v>
      </c>
      <c r="O611">
        <v>1.66</v>
      </c>
    </row>
    <row r="612" spans="1:15" x14ac:dyDescent="0.35">
      <c r="A612" t="s">
        <v>233</v>
      </c>
      <c r="B612">
        <v>2013</v>
      </c>
      <c r="C612" s="10">
        <v>41327</v>
      </c>
      <c r="D612" t="s">
        <v>20</v>
      </c>
      <c r="E612" t="s">
        <v>121</v>
      </c>
      <c r="F612">
        <v>2</v>
      </c>
      <c r="G612">
        <v>6</v>
      </c>
      <c r="H612" t="s">
        <v>336</v>
      </c>
      <c r="I612" t="s">
        <v>337</v>
      </c>
      <c r="J612">
        <v>10005506954</v>
      </c>
      <c r="K612" s="19">
        <v>24.2</v>
      </c>
      <c r="L612">
        <v>30.175000000000001</v>
      </c>
      <c r="M612">
        <v>28.911999999999999</v>
      </c>
      <c r="N612">
        <v>32.53</v>
      </c>
      <c r="O612">
        <v>1.8089999999999999</v>
      </c>
    </row>
    <row r="613" spans="1:15" x14ac:dyDescent="0.35">
      <c r="A613" t="s">
        <v>322</v>
      </c>
      <c r="B613">
        <v>2014</v>
      </c>
      <c r="C613" s="10">
        <v>41580</v>
      </c>
      <c r="D613" t="s">
        <v>140</v>
      </c>
      <c r="E613" t="s">
        <v>91</v>
      </c>
      <c r="F613">
        <v>1</v>
      </c>
      <c r="G613">
        <v>1</v>
      </c>
      <c r="H613" t="s">
        <v>192</v>
      </c>
      <c r="I613" t="s">
        <v>113</v>
      </c>
      <c r="J613">
        <v>10004599194</v>
      </c>
      <c r="K613" s="19">
        <v>25.6</v>
      </c>
      <c r="L613">
        <v>32.393999999999998</v>
      </c>
      <c r="M613">
        <v>32.621000000000002</v>
      </c>
      <c r="N613">
        <v>35.691000000000003</v>
      </c>
      <c r="O613">
        <v>1.5349999999999999</v>
      </c>
    </row>
    <row r="614" spans="1:15" x14ac:dyDescent="0.35">
      <c r="A614" t="s">
        <v>322</v>
      </c>
      <c r="B614">
        <v>2014</v>
      </c>
      <c r="C614" s="10">
        <v>41580</v>
      </c>
      <c r="D614" t="s">
        <v>140</v>
      </c>
      <c r="E614" t="s">
        <v>91</v>
      </c>
      <c r="F614">
        <v>1</v>
      </c>
      <c r="G614">
        <v>2</v>
      </c>
      <c r="H614" t="s">
        <v>372</v>
      </c>
      <c r="I614" t="s">
        <v>373</v>
      </c>
      <c r="J614">
        <v>10055651813</v>
      </c>
      <c r="K614" s="19"/>
      <c r="L614">
        <v>27.375</v>
      </c>
      <c r="M614">
        <v>27.324999999999999</v>
      </c>
      <c r="N614">
        <v>30.568999999999999</v>
      </c>
      <c r="O614">
        <v>1.6220000000000001</v>
      </c>
    </row>
    <row r="615" spans="1:15" x14ac:dyDescent="0.35">
      <c r="A615" t="s">
        <v>322</v>
      </c>
      <c r="B615">
        <v>2014</v>
      </c>
      <c r="C615" s="10">
        <v>41580</v>
      </c>
      <c r="D615" t="s">
        <v>140</v>
      </c>
      <c r="E615" t="s">
        <v>91</v>
      </c>
      <c r="F615">
        <v>1</v>
      </c>
      <c r="G615">
        <v>3</v>
      </c>
      <c r="H615" t="s">
        <v>330</v>
      </c>
      <c r="I615" t="s">
        <v>178</v>
      </c>
      <c r="J615">
        <v>10007782616</v>
      </c>
      <c r="K615" s="19">
        <v>20.2</v>
      </c>
      <c r="L615">
        <v>9.9489999999999998</v>
      </c>
      <c r="M615">
        <v>11.831999999999899</v>
      </c>
      <c r="N615">
        <v>16.771999999999998</v>
      </c>
      <c r="O615">
        <v>2.4700000000000002</v>
      </c>
    </row>
    <row r="616" spans="1:15" x14ac:dyDescent="0.35">
      <c r="A616" t="s">
        <v>322</v>
      </c>
      <c r="B616">
        <v>2014</v>
      </c>
      <c r="C616" s="10">
        <v>41580</v>
      </c>
      <c r="D616" t="s">
        <v>140</v>
      </c>
      <c r="E616" t="s">
        <v>91</v>
      </c>
      <c r="F616">
        <v>1</v>
      </c>
      <c r="G616">
        <v>4</v>
      </c>
      <c r="H616" t="s">
        <v>370</v>
      </c>
      <c r="I616" t="s">
        <v>46</v>
      </c>
      <c r="J616">
        <v>10003095795</v>
      </c>
      <c r="K616" s="19">
        <v>28.6</v>
      </c>
      <c r="L616">
        <v>16.823</v>
      </c>
      <c r="M616">
        <v>15.417</v>
      </c>
      <c r="N616">
        <v>20.489000000000001</v>
      </c>
      <c r="O616">
        <v>2.536</v>
      </c>
    </row>
    <row r="617" spans="1:15" x14ac:dyDescent="0.35">
      <c r="A617" t="s">
        <v>322</v>
      </c>
      <c r="B617">
        <v>2014</v>
      </c>
      <c r="C617" s="10">
        <v>41580</v>
      </c>
      <c r="D617" t="s">
        <v>140</v>
      </c>
      <c r="E617" t="s">
        <v>91</v>
      </c>
      <c r="F617">
        <v>2</v>
      </c>
      <c r="G617">
        <v>1</v>
      </c>
      <c r="H617" t="s">
        <v>220</v>
      </c>
      <c r="I617" t="s">
        <v>35</v>
      </c>
      <c r="J617">
        <v>10005782695</v>
      </c>
      <c r="K617" s="19">
        <v>24.3</v>
      </c>
      <c r="L617">
        <v>25.893999999999998</v>
      </c>
      <c r="M617">
        <v>26.977</v>
      </c>
      <c r="N617">
        <v>30.196999999999999</v>
      </c>
      <c r="O617">
        <v>1.61</v>
      </c>
    </row>
    <row r="618" spans="1:15" x14ac:dyDescent="0.35">
      <c r="A618" t="s">
        <v>322</v>
      </c>
      <c r="B618">
        <v>2014</v>
      </c>
      <c r="C618" s="10">
        <v>41580</v>
      </c>
      <c r="D618" t="s">
        <v>140</v>
      </c>
      <c r="E618" t="s">
        <v>91</v>
      </c>
      <c r="F618">
        <v>2</v>
      </c>
      <c r="G618">
        <v>2</v>
      </c>
      <c r="H618" t="s">
        <v>306</v>
      </c>
      <c r="I618" t="s">
        <v>113</v>
      </c>
      <c r="J618">
        <v>10006898300</v>
      </c>
      <c r="K618" s="19">
        <v>21.2</v>
      </c>
      <c r="L618">
        <v>18.872</v>
      </c>
      <c r="M618">
        <v>22.164000000000001</v>
      </c>
      <c r="N618">
        <v>27.082000000000001</v>
      </c>
      <c r="O618">
        <v>2.4590000000000001</v>
      </c>
    </row>
    <row r="619" spans="1:15" x14ac:dyDescent="0.35">
      <c r="A619" t="s">
        <v>322</v>
      </c>
      <c r="B619">
        <v>2014</v>
      </c>
      <c r="C619" s="10">
        <v>41580</v>
      </c>
      <c r="D619" t="s">
        <v>140</v>
      </c>
      <c r="E619" t="s">
        <v>91</v>
      </c>
      <c r="F619">
        <v>2</v>
      </c>
      <c r="G619">
        <v>3</v>
      </c>
      <c r="H619" t="s">
        <v>196</v>
      </c>
      <c r="I619" t="s">
        <v>52</v>
      </c>
      <c r="J619">
        <v>10004868370</v>
      </c>
      <c r="K619" s="19">
        <v>25.8</v>
      </c>
      <c r="L619">
        <v>28.204999999999998</v>
      </c>
      <c r="M619">
        <v>28.201000000000001</v>
      </c>
      <c r="N619">
        <v>31.780999999999999</v>
      </c>
      <c r="O619">
        <v>1.79</v>
      </c>
    </row>
    <row r="620" spans="1:15" x14ac:dyDescent="0.35">
      <c r="A620" t="s">
        <v>322</v>
      </c>
      <c r="B620">
        <v>2014</v>
      </c>
      <c r="C620" s="10">
        <v>41580</v>
      </c>
      <c r="D620" t="s">
        <v>140</v>
      </c>
      <c r="E620" t="s">
        <v>91</v>
      </c>
      <c r="F620">
        <v>2</v>
      </c>
      <c r="G620">
        <v>4</v>
      </c>
      <c r="H620" t="s">
        <v>194</v>
      </c>
      <c r="I620" t="s">
        <v>29</v>
      </c>
      <c r="J620">
        <v>10004601723</v>
      </c>
      <c r="K620" s="19">
        <v>26.4</v>
      </c>
      <c r="L620">
        <v>35.570999999999998</v>
      </c>
      <c r="M620">
        <v>33.985999999999997</v>
      </c>
      <c r="N620">
        <v>37.466000000000001</v>
      </c>
      <c r="O620">
        <v>1.74</v>
      </c>
    </row>
    <row r="621" spans="1:15" x14ac:dyDescent="0.35">
      <c r="A621" t="s">
        <v>322</v>
      </c>
      <c r="B621">
        <v>2014</v>
      </c>
      <c r="C621" s="10">
        <v>41580</v>
      </c>
      <c r="D621" t="s">
        <v>140</v>
      </c>
      <c r="E621" t="s">
        <v>91</v>
      </c>
      <c r="F621">
        <v>2</v>
      </c>
      <c r="G621">
        <v>5</v>
      </c>
      <c r="H621" t="s">
        <v>201</v>
      </c>
      <c r="I621" t="s">
        <v>39</v>
      </c>
      <c r="J621">
        <v>10007947011</v>
      </c>
      <c r="K621" s="19">
        <v>19</v>
      </c>
      <c r="L621">
        <v>9</v>
      </c>
      <c r="M621">
        <v>7.6920000000000002</v>
      </c>
      <c r="N621">
        <v>20.234000000000002</v>
      </c>
      <c r="O621">
        <v>6.2709999999999999</v>
      </c>
    </row>
    <row r="622" spans="1:15" x14ac:dyDescent="0.35">
      <c r="A622" t="s">
        <v>322</v>
      </c>
      <c r="B622">
        <v>2014</v>
      </c>
      <c r="C622" s="10">
        <v>41580</v>
      </c>
      <c r="D622" t="s">
        <v>140</v>
      </c>
      <c r="E622" t="s">
        <v>91</v>
      </c>
      <c r="F622">
        <v>3</v>
      </c>
      <c r="G622">
        <v>1</v>
      </c>
      <c r="H622" t="s">
        <v>312</v>
      </c>
      <c r="I622" t="s">
        <v>104</v>
      </c>
      <c r="J622">
        <v>10006898401</v>
      </c>
      <c r="K622" s="19">
        <v>22.4</v>
      </c>
      <c r="L622">
        <v>21.991</v>
      </c>
      <c r="M622">
        <v>23.678999999999998</v>
      </c>
      <c r="N622">
        <v>27.573</v>
      </c>
      <c r="O622">
        <v>1.9470000000000001</v>
      </c>
    </row>
    <row r="623" spans="1:15" x14ac:dyDescent="0.35">
      <c r="A623" t="s">
        <v>322</v>
      </c>
      <c r="B623">
        <v>2014</v>
      </c>
      <c r="C623" s="10">
        <v>41580</v>
      </c>
      <c r="D623" t="s">
        <v>140</v>
      </c>
      <c r="E623" t="s">
        <v>91</v>
      </c>
      <c r="F623">
        <v>3</v>
      </c>
      <c r="G623">
        <v>2</v>
      </c>
      <c r="H623" t="s">
        <v>347</v>
      </c>
      <c r="I623" t="s">
        <v>348</v>
      </c>
      <c r="J623">
        <v>10004722668</v>
      </c>
      <c r="K623" s="19">
        <v>27.9</v>
      </c>
      <c r="L623">
        <v>22.274000000000001</v>
      </c>
      <c r="M623">
        <v>23.491</v>
      </c>
      <c r="N623">
        <v>27.899000000000001</v>
      </c>
      <c r="O623">
        <v>2.2040000000000002</v>
      </c>
    </row>
    <row r="624" spans="1:15" x14ac:dyDescent="0.35">
      <c r="A624" t="s">
        <v>322</v>
      </c>
      <c r="B624">
        <v>2014</v>
      </c>
      <c r="C624" s="10">
        <v>41580</v>
      </c>
      <c r="D624" t="s">
        <v>140</v>
      </c>
      <c r="E624" t="s">
        <v>91</v>
      </c>
      <c r="F624">
        <v>3</v>
      </c>
      <c r="G624">
        <v>3</v>
      </c>
      <c r="H624" t="s">
        <v>354</v>
      </c>
      <c r="I624" t="s">
        <v>29</v>
      </c>
      <c r="J624">
        <v>10006665496</v>
      </c>
      <c r="K624" s="19">
        <v>22.1</v>
      </c>
      <c r="L624">
        <v>9</v>
      </c>
      <c r="M624">
        <v>18.439999999999898</v>
      </c>
      <c r="N624">
        <v>27.027999999999999</v>
      </c>
      <c r="O624">
        <v>4.2939999999999996</v>
      </c>
    </row>
    <row r="625" spans="1:15" x14ac:dyDescent="0.35">
      <c r="A625" t="s">
        <v>322</v>
      </c>
      <c r="B625">
        <v>2014</v>
      </c>
      <c r="C625" s="10">
        <v>41580</v>
      </c>
      <c r="D625" t="s">
        <v>140</v>
      </c>
      <c r="E625" t="s">
        <v>91</v>
      </c>
      <c r="F625">
        <v>3</v>
      </c>
      <c r="G625">
        <v>4</v>
      </c>
      <c r="H625" t="s">
        <v>367</v>
      </c>
      <c r="I625" t="s">
        <v>37</v>
      </c>
      <c r="J625">
        <v>10006553039</v>
      </c>
      <c r="K625" s="19">
        <v>22</v>
      </c>
      <c r="L625">
        <v>15.157</v>
      </c>
      <c r="M625">
        <v>17.253</v>
      </c>
      <c r="N625">
        <v>22.401</v>
      </c>
      <c r="O625">
        <v>2.5739999999999998</v>
      </c>
    </row>
    <row r="626" spans="1:15" x14ac:dyDescent="0.35">
      <c r="A626" t="s">
        <v>322</v>
      </c>
      <c r="B626">
        <v>2014</v>
      </c>
      <c r="C626" s="10">
        <v>41580</v>
      </c>
      <c r="D626" t="s">
        <v>140</v>
      </c>
      <c r="E626" t="s">
        <v>91</v>
      </c>
      <c r="F626">
        <v>3</v>
      </c>
      <c r="G626">
        <v>5</v>
      </c>
      <c r="H626" t="s">
        <v>200</v>
      </c>
      <c r="I626" t="s">
        <v>23</v>
      </c>
      <c r="J626">
        <v>10006900421</v>
      </c>
      <c r="K626" s="19">
        <v>20.9</v>
      </c>
      <c r="L626">
        <v>32.493000000000002</v>
      </c>
      <c r="M626">
        <v>30.715</v>
      </c>
      <c r="N626">
        <v>34.015000000000001</v>
      </c>
      <c r="O626">
        <v>1.65</v>
      </c>
    </row>
    <row r="627" spans="1:15" x14ac:dyDescent="0.35">
      <c r="A627" t="s">
        <v>322</v>
      </c>
      <c r="B627">
        <v>2014</v>
      </c>
      <c r="C627" s="10">
        <v>41580</v>
      </c>
      <c r="D627" t="s">
        <v>140</v>
      </c>
      <c r="E627" t="s">
        <v>91</v>
      </c>
      <c r="F627">
        <v>4</v>
      </c>
      <c r="G627">
        <v>1</v>
      </c>
      <c r="H627" t="s">
        <v>349</v>
      </c>
      <c r="I627" t="s">
        <v>387</v>
      </c>
      <c r="J627">
        <v>10006182924</v>
      </c>
      <c r="K627" s="19">
        <v>23.8</v>
      </c>
      <c r="L627">
        <v>27.186</v>
      </c>
      <c r="M627">
        <v>29.535</v>
      </c>
      <c r="N627">
        <v>34.557000000000002</v>
      </c>
      <c r="O627">
        <v>2.5110000000000001</v>
      </c>
    </row>
    <row r="628" spans="1:15" x14ac:dyDescent="0.35">
      <c r="A628" t="s">
        <v>322</v>
      </c>
      <c r="B628">
        <v>2014</v>
      </c>
      <c r="C628" s="10">
        <v>41580</v>
      </c>
      <c r="D628" t="s">
        <v>140</v>
      </c>
      <c r="E628" t="s">
        <v>91</v>
      </c>
      <c r="F628">
        <v>4</v>
      </c>
      <c r="G628">
        <v>2</v>
      </c>
      <c r="H628" t="s">
        <v>294</v>
      </c>
      <c r="I628" t="s">
        <v>27</v>
      </c>
      <c r="J628">
        <v>10003011125</v>
      </c>
      <c r="K628" s="19">
        <v>29</v>
      </c>
      <c r="L628">
        <v>33.881</v>
      </c>
      <c r="M628">
        <v>33.625</v>
      </c>
      <c r="N628">
        <v>37.140999999999998</v>
      </c>
      <c r="O628">
        <v>1.758</v>
      </c>
    </row>
    <row r="629" spans="1:15" x14ac:dyDescent="0.35">
      <c r="A629" t="s">
        <v>322</v>
      </c>
      <c r="B629">
        <v>2014</v>
      </c>
      <c r="C629" s="10">
        <v>41580</v>
      </c>
      <c r="D629" t="s">
        <v>140</v>
      </c>
      <c r="E629" t="s">
        <v>91</v>
      </c>
      <c r="F629">
        <v>4</v>
      </c>
      <c r="G629">
        <v>3</v>
      </c>
      <c r="H629" t="s">
        <v>289</v>
      </c>
      <c r="I629" t="s">
        <v>207</v>
      </c>
      <c r="J629">
        <v>10002418415</v>
      </c>
      <c r="K629" s="19">
        <v>31.2</v>
      </c>
      <c r="L629">
        <v>20.347999999999999</v>
      </c>
      <c r="M629">
        <v>21.433</v>
      </c>
      <c r="N629">
        <v>24.838999999999999</v>
      </c>
      <c r="O629">
        <v>1.7030000000000001</v>
      </c>
    </row>
    <row r="630" spans="1:15" x14ac:dyDescent="0.35">
      <c r="A630" t="s">
        <v>322</v>
      </c>
      <c r="B630">
        <v>2014</v>
      </c>
      <c r="C630" s="10">
        <v>41580</v>
      </c>
      <c r="D630" t="s">
        <v>140</v>
      </c>
      <c r="E630" t="s">
        <v>91</v>
      </c>
      <c r="F630">
        <v>4</v>
      </c>
      <c r="G630">
        <v>4</v>
      </c>
      <c r="H630" t="s">
        <v>287</v>
      </c>
      <c r="I630" t="s">
        <v>31</v>
      </c>
      <c r="J630">
        <v>10003349716</v>
      </c>
      <c r="K630" s="19">
        <v>28.5</v>
      </c>
      <c r="L630">
        <v>30.594999999999999</v>
      </c>
      <c r="M630">
        <v>29.934999999999999</v>
      </c>
      <c r="N630">
        <v>32.802999999999997</v>
      </c>
      <c r="O630">
        <v>1.4339999999999999</v>
      </c>
    </row>
    <row r="631" spans="1:15" x14ac:dyDescent="0.35">
      <c r="A631" t="s">
        <v>322</v>
      </c>
      <c r="B631">
        <v>2014</v>
      </c>
      <c r="C631" s="10">
        <v>41580</v>
      </c>
      <c r="D631" t="s">
        <v>140</v>
      </c>
      <c r="E631" t="s">
        <v>91</v>
      </c>
      <c r="F631">
        <v>4</v>
      </c>
      <c r="G631">
        <v>5</v>
      </c>
      <c r="H631" t="s">
        <v>388</v>
      </c>
      <c r="I631" t="s">
        <v>389</v>
      </c>
      <c r="J631">
        <v>10006893852</v>
      </c>
      <c r="K631" s="19">
        <v>21.1</v>
      </c>
      <c r="L631">
        <v>16.845999999999901</v>
      </c>
      <c r="M631">
        <v>16.702999999999999</v>
      </c>
      <c r="N631">
        <v>20.587</v>
      </c>
      <c r="O631">
        <v>1.9419999999999999</v>
      </c>
    </row>
    <row r="632" spans="1:15" x14ac:dyDescent="0.35">
      <c r="A632" t="s">
        <v>322</v>
      </c>
      <c r="B632">
        <v>2014</v>
      </c>
      <c r="C632" s="10">
        <v>41580</v>
      </c>
      <c r="D632" t="s">
        <v>140</v>
      </c>
      <c r="E632" t="s">
        <v>91</v>
      </c>
      <c r="F632">
        <v>5</v>
      </c>
      <c r="G632">
        <v>1</v>
      </c>
      <c r="H632" t="s">
        <v>106</v>
      </c>
      <c r="I632" t="s">
        <v>102</v>
      </c>
      <c r="J632">
        <v>10006894559</v>
      </c>
      <c r="K632" s="19">
        <v>21.2</v>
      </c>
      <c r="L632">
        <v>26.734999999999999</v>
      </c>
      <c r="M632">
        <v>27.83</v>
      </c>
      <c r="N632">
        <v>31.391999999999999</v>
      </c>
      <c r="O632">
        <v>1.7809999999999999</v>
      </c>
    </row>
    <row r="633" spans="1:15" x14ac:dyDescent="0.35">
      <c r="A633" t="s">
        <v>322</v>
      </c>
      <c r="B633">
        <v>2014</v>
      </c>
      <c r="C633" s="10">
        <v>41580</v>
      </c>
      <c r="D633" t="s">
        <v>140</v>
      </c>
      <c r="E633" t="s">
        <v>91</v>
      </c>
      <c r="F633">
        <v>5</v>
      </c>
      <c r="G633">
        <v>2</v>
      </c>
      <c r="H633" t="s">
        <v>380</v>
      </c>
      <c r="I633" t="s">
        <v>386</v>
      </c>
      <c r="J633">
        <v>10005747434</v>
      </c>
      <c r="K633" s="19">
        <v>28.9</v>
      </c>
      <c r="L633">
        <v>25.372999999999902</v>
      </c>
      <c r="M633">
        <v>26.236000000000001</v>
      </c>
      <c r="N633">
        <v>30.218</v>
      </c>
      <c r="O633">
        <v>1.9910000000000001</v>
      </c>
    </row>
    <row r="634" spans="1:15" x14ac:dyDescent="0.35">
      <c r="A634" t="s">
        <v>322</v>
      </c>
      <c r="B634">
        <v>2014</v>
      </c>
      <c r="C634" s="10">
        <v>41580</v>
      </c>
      <c r="D634" t="s">
        <v>140</v>
      </c>
      <c r="E634" t="s">
        <v>91</v>
      </c>
      <c r="F634">
        <v>5</v>
      </c>
      <c r="G634">
        <v>3</v>
      </c>
      <c r="H634" t="s">
        <v>153</v>
      </c>
      <c r="I634" t="s">
        <v>154</v>
      </c>
      <c r="J634">
        <v>10004717719</v>
      </c>
      <c r="K634" s="19">
        <v>24.9</v>
      </c>
      <c r="L634">
        <v>24.707999999999998</v>
      </c>
      <c r="M634">
        <v>25.094999999999999</v>
      </c>
      <c r="N634">
        <v>28.960999999999999</v>
      </c>
      <c r="O634">
        <v>1.9330000000000001</v>
      </c>
    </row>
    <row r="635" spans="1:15" x14ac:dyDescent="0.35">
      <c r="A635" t="s">
        <v>322</v>
      </c>
      <c r="B635">
        <v>2014</v>
      </c>
      <c r="C635" s="10">
        <v>41580</v>
      </c>
      <c r="D635" t="s">
        <v>140</v>
      </c>
      <c r="E635" t="s">
        <v>91</v>
      </c>
      <c r="F635">
        <v>5</v>
      </c>
      <c r="G635">
        <v>4</v>
      </c>
      <c r="H635" t="s">
        <v>336</v>
      </c>
      <c r="I635" t="s">
        <v>355</v>
      </c>
      <c r="J635">
        <v>10005506954</v>
      </c>
      <c r="K635" s="19">
        <v>24.9</v>
      </c>
      <c r="L635">
        <v>28.911999999999999</v>
      </c>
      <c r="M635">
        <v>28.13</v>
      </c>
      <c r="N635">
        <v>31.558</v>
      </c>
      <c r="O635">
        <v>1.714</v>
      </c>
    </row>
    <row r="636" spans="1:15" x14ac:dyDescent="0.35">
      <c r="A636" t="s">
        <v>322</v>
      </c>
      <c r="B636">
        <v>2014</v>
      </c>
      <c r="C636" s="10">
        <v>41580</v>
      </c>
      <c r="D636" t="s">
        <v>140</v>
      </c>
      <c r="E636" t="s">
        <v>91</v>
      </c>
      <c r="F636">
        <v>5</v>
      </c>
      <c r="G636">
        <v>5</v>
      </c>
      <c r="H636" t="s">
        <v>183</v>
      </c>
      <c r="I636" t="s">
        <v>33</v>
      </c>
      <c r="J636">
        <v>10007212639</v>
      </c>
      <c r="K636" s="19">
        <v>22.3</v>
      </c>
      <c r="L636">
        <v>17.081</v>
      </c>
      <c r="M636">
        <v>16.64</v>
      </c>
      <c r="N636">
        <v>21.992000000000001</v>
      </c>
      <c r="O636">
        <v>2.6760000000000002</v>
      </c>
    </row>
    <row r="637" spans="1:15" x14ac:dyDescent="0.35">
      <c r="A637" t="s">
        <v>322</v>
      </c>
      <c r="B637">
        <v>2014</v>
      </c>
      <c r="C637" s="10">
        <v>41580</v>
      </c>
      <c r="D637" t="s">
        <v>140</v>
      </c>
      <c r="E637" t="s">
        <v>91</v>
      </c>
      <c r="F637">
        <v>6</v>
      </c>
      <c r="G637">
        <v>1</v>
      </c>
      <c r="H637" t="s">
        <v>197</v>
      </c>
      <c r="I637" t="s">
        <v>198</v>
      </c>
      <c r="J637">
        <v>10003100142</v>
      </c>
      <c r="K637" s="19">
        <v>27.6</v>
      </c>
      <c r="L637">
        <v>25.257999999999999</v>
      </c>
      <c r="M637">
        <v>26.13</v>
      </c>
      <c r="N637">
        <v>29.576000000000001</v>
      </c>
      <c r="O637">
        <v>1.7230000000000001</v>
      </c>
    </row>
    <row r="638" spans="1:15" x14ac:dyDescent="0.35">
      <c r="A638" t="s">
        <v>322</v>
      </c>
      <c r="B638">
        <v>2014</v>
      </c>
      <c r="C638" s="10">
        <v>41580</v>
      </c>
      <c r="D638" t="s">
        <v>140</v>
      </c>
      <c r="E638" t="s">
        <v>91</v>
      </c>
      <c r="F638">
        <v>6</v>
      </c>
      <c r="G638">
        <v>2</v>
      </c>
      <c r="H638" t="s">
        <v>335</v>
      </c>
      <c r="I638" t="s">
        <v>29</v>
      </c>
      <c r="J638">
        <v>10036244537</v>
      </c>
      <c r="K638" s="19">
        <v>25.2</v>
      </c>
      <c r="L638">
        <v>26.263000000000002</v>
      </c>
      <c r="M638">
        <v>26.265999999999998</v>
      </c>
      <c r="N638">
        <v>30.635999999999999</v>
      </c>
      <c r="O638">
        <v>2.1850000000000001</v>
      </c>
    </row>
    <row r="639" spans="1:15" x14ac:dyDescent="0.35">
      <c r="A639" t="s">
        <v>322</v>
      </c>
      <c r="B639">
        <v>2014</v>
      </c>
      <c r="C639" s="10">
        <v>41580</v>
      </c>
      <c r="D639" t="s">
        <v>140</v>
      </c>
      <c r="E639" t="s">
        <v>91</v>
      </c>
      <c r="F639">
        <v>6</v>
      </c>
      <c r="G639">
        <v>3</v>
      </c>
      <c r="H639" t="s">
        <v>158</v>
      </c>
      <c r="I639" t="s">
        <v>356</v>
      </c>
      <c r="J639">
        <v>10010894696</v>
      </c>
      <c r="K639" s="19"/>
      <c r="L639">
        <v>16.760999999999999</v>
      </c>
      <c r="M639">
        <v>17.832000000000001</v>
      </c>
      <c r="N639">
        <v>21.814</v>
      </c>
      <c r="O639">
        <v>1.9910000000000001</v>
      </c>
    </row>
    <row r="640" spans="1:15" x14ac:dyDescent="0.35">
      <c r="A640" t="s">
        <v>322</v>
      </c>
      <c r="B640">
        <v>2014</v>
      </c>
      <c r="C640" s="10">
        <v>41580</v>
      </c>
      <c r="D640" t="s">
        <v>140</v>
      </c>
      <c r="E640" t="s">
        <v>91</v>
      </c>
      <c r="F640">
        <v>6</v>
      </c>
      <c r="G640">
        <v>4</v>
      </c>
      <c r="H640" t="s">
        <v>195</v>
      </c>
      <c r="I640" t="s">
        <v>31</v>
      </c>
      <c r="J640">
        <v>10005964470</v>
      </c>
      <c r="K640" s="19">
        <v>24.6</v>
      </c>
      <c r="L640">
        <v>9</v>
      </c>
      <c r="M640">
        <v>13.321</v>
      </c>
      <c r="N640">
        <v>22.253</v>
      </c>
      <c r="O640">
        <v>4.4660000000000002</v>
      </c>
    </row>
    <row r="641" spans="1:15" x14ac:dyDescent="0.35">
      <c r="A641" t="s">
        <v>322</v>
      </c>
      <c r="B641">
        <v>2014</v>
      </c>
      <c r="C641" s="10">
        <v>41580</v>
      </c>
      <c r="D641" t="s">
        <v>140</v>
      </c>
      <c r="E641" t="s">
        <v>91</v>
      </c>
      <c r="F641">
        <v>6</v>
      </c>
      <c r="G641">
        <v>5</v>
      </c>
      <c r="H641" t="s">
        <v>234</v>
      </c>
      <c r="I641" t="s">
        <v>25</v>
      </c>
      <c r="J641">
        <v>10006073493</v>
      </c>
      <c r="K641" s="19">
        <v>23.9</v>
      </c>
      <c r="L641">
        <v>21.073</v>
      </c>
      <c r="M641">
        <v>20.594999999999999</v>
      </c>
      <c r="N641">
        <v>23.209</v>
      </c>
      <c r="O641">
        <v>1.3069999999999999</v>
      </c>
    </row>
    <row r="642" spans="1:15" x14ac:dyDescent="0.35">
      <c r="A642" t="s">
        <v>322</v>
      </c>
      <c r="B642">
        <v>2014</v>
      </c>
      <c r="C642" s="10">
        <v>41580</v>
      </c>
      <c r="D642" t="s">
        <v>140</v>
      </c>
      <c r="E642" t="s">
        <v>117</v>
      </c>
      <c r="F642">
        <v>1</v>
      </c>
      <c r="G642">
        <v>1</v>
      </c>
      <c r="H642" t="s">
        <v>194</v>
      </c>
      <c r="I642" t="s">
        <v>29</v>
      </c>
      <c r="J642">
        <v>10004601723</v>
      </c>
      <c r="K642" s="19">
        <v>26.4</v>
      </c>
      <c r="L642">
        <v>33.985999999999997</v>
      </c>
      <c r="M642">
        <v>34.093000000000004</v>
      </c>
      <c r="N642">
        <v>37.539000000000001</v>
      </c>
      <c r="O642">
        <v>1.7230000000000001</v>
      </c>
    </row>
    <row r="643" spans="1:15" x14ac:dyDescent="0.35">
      <c r="A643" t="s">
        <v>322</v>
      </c>
      <c r="B643">
        <v>2014</v>
      </c>
      <c r="C643" s="10">
        <v>41580</v>
      </c>
      <c r="D643" t="s">
        <v>140</v>
      </c>
      <c r="E643" t="s">
        <v>117</v>
      </c>
      <c r="F643">
        <v>1</v>
      </c>
      <c r="G643">
        <v>2</v>
      </c>
      <c r="H643" t="s">
        <v>158</v>
      </c>
      <c r="I643" t="s">
        <v>356</v>
      </c>
      <c r="J643">
        <v>10010894696</v>
      </c>
      <c r="K643" s="19"/>
      <c r="L643">
        <v>17.832000000000001</v>
      </c>
      <c r="M643">
        <v>19.143999999999998</v>
      </c>
      <c r="N643">
        <v>22.943999999999999</v>
      </c>
      <c r="O643">
        <v>1.9</v>
      </c>
    </row>
    <row r="644" spans="1:15" x14ac:dyDescent="0.35">
      <c r="A644" t="s">
        <v>322</v>
      </c>
      <c r="B644">
        <v>2014</v>
      </c>
      <c r="C644" s="10">
        <v>41580</v>
      </c>
      <c r="D644" t="s">
        <v>140</v>
      </c>
      <c r="E644" t="s">
        <v>117</v>
      </c>
      <c r="F644">
        <v>1</v>
      </c>
      <c r="G644">
        <v>3</v>
      </c>
      <c r="H644" t="s">
        <v>372</v>
      </c>
      <c r="I644" t="s">
        <v>373</v>
      </c>
      <c r="J644">
        <v>10055651813</v>
      </c>
      <c r="K644" s="19"/>
      <c r="L644">
        <v>27.324999999999999</v>
      </c>
      <c r="M644">
        <v>26.602999999999899</v>
      </c>
      <c r="N644">
        <v>29.754999999999999</v>
      </c>
      <c r="O644">
        <v>1.5760000000000001</v>
      </c>
    </row>
    <row r="645" spans="1:15" x14ac:dyDescent="0.35">
      <c r="A645" t="s">
        <v>322</v>
      </c>
      <c r="B645">
        <v>2014</v>
      </c>
      <c r="C645" s="10">
        <v>41580</v>
      </c>
      <c r="D645" t="s">
        <v>140</v>
      </c>
      <c r="E645" t="s">
        <v>117</v>
      </c>
      <c r="F645">
        <v>2</v>
      </c>
      <c r="G645">
        <v>1</v>
      </c>
      <c r="H645" t="s">
        <v>153</v>
      </c>
      <c r="I645" t="s">
        <v>154</v>
      </c>
      <c r="J645">
        <v>10004717719</v>
      </c>
      <c r="K645" s="19">
        <v>24.9</v>
      </c>
      <c r="L645">
        <v>25.094999999999999</v>
      </c>
      <c r="M645">
        <v>26.004999999999999</v>
      </c>
      <c r="N645">
        <v>29.696999999999999</v>
      </c>
      <c r="O645">
        <v>1.8460000000000001</v>
      </c>
    </row>
    <row r="646" spans="1:15" x14ac:dyDescent="0.35">
      <c r="A646" t="s">
        <v>322</v>
      </c>
      <c r="B646">
        <v>2014</v>
      </c>
      <c r="C646" s="10">
        <v>41580</v>
      </c>
      <c r="D646" t="s">
        <v>140</v>
      </c>
      <c r="E646" t="s">
        <v>117</v>
      </c>
      <c r="F646">
        <v>2</v>
      </c>
      <c r="G646">
        <v>2</v>
      </c>
      <c r="H646" t="s">
        <v>370</v>
      </c>
      <c r="I646" t="s">
        <v>46</v>
      </c>
      <c r="J646">
        <v>10003095795</v>
      </c>
      <c r="K646" s="19">
        <v>28.6</v>
      </c>
      <c r="L646">
        <v>15.417</v>
      </c>
      <c r="M646">
        <v>18.152000000000001</v>
      </c>
      <c r="N646">
        <v>22.716000000000001</v>
      </c>
      <c r="O646">
        <v>2.282</v>
      </c>
    </row>
    <row r="647" spans="1:15" x14ac:dyDescent="0.35">
      <c r="A647" t="s">
        <v>322</v>
      </c>
      <c r="B647">
        <v>2014</v>
      </c>
      <c r="C647" s="10">
        <v>41580</v>
      </c>
      <c r="D647" t="s">
        <v>140</v>
      </c>
      <c r="E647" t="s">
        <v>117</v>
      </c>
      <c r="F647">
        <v>2</v>
      </c>
      <c r="G647">
        <v>3</v>
      </c>
      <c r="H647" t="s">
        <v>306</v>
      </c>
      <c r="I647" t="s">
        <v>113</v>
      </c>
      <c r="J647">
        <v>10006898300</v>
      </c>
      <c r="K647" s="19">
        <v>21.2</v>
      </c>
      <c r="L647">
        <v>22.164000000000001</v>
      </c>
      <c r="M647">
        <v>22.436</v>
      </c>
      <c r="N647">
        <v>26.882000000000001</v>
      </c>
      <c r="O647">
        <v>2.2229999999999999</v>
      </c>
    </row>
    <row r="648" spans="1:15" x14ac:dyDescent="0.35">
      <c r="A648" t="s">
        <v>322</v>
      </c>
      <c r="B648">
        <v>2014</v>
      </c>
      <c r="C648" s="10">
        <v>41580</v>
      </c>
      <c r="D648" t="s">
        <v>140</v>
      </c>
      <c r="E648" t="s">
        <v>117</v>
      </c>
      <c r="F648">
        <v>2</v>
      </c>
      <c r="G648">
        <v>4</v>
      </c>
      <c r="H648" t="s">
        <v>200</v>
      </c>
      <c r="I648" t="s">
        <v>23</v>
      </c>
      <c r="J648">
        <v>10006900421</v>
      </c>
      <c r="K648" s="19">
        <v>20.9</v>
      </c>
      <c r="L648">
        <v>30.715</v>
      </c>
      <c r="M648">
        <v>29.460999999999999</v>
      </c>
      <c r="N648">
        <v>32.625</v>
      </c>
      <c r="O648">
        <v>1.5820000000000001</v>
      </c>
    </row>
    <row r="649" spans="1:15" x14ac:dyDescent="0.35">
      <c r="A649" t="s">
        <v>322</v>
      </c>
      <c r="B649">
        <v>2014</v>
      </c>
      <c r="C649" s="10">
        <v>41580</v>
      </c>
      <c r="D649" t="s">
        <v>140</v>
      </c>
      <c r="E649" t="s">
        <v>117</v>
      </c>
      <c r="F649">
        <v>3</v>
      </c>
      <c r="G649">
        <v>1</v>
      </c>
      <c r="H649" t="s">
        <v>234</v>
      </c>
      <c r="I649" t="s">
        <v>25</v>
      </c>
      <c r="J649">
        <v>10006073493</v>
      </c>
      <c r="K649" s="19">
        <v>23.9</v>
      </c>
      <c r="L649">
        <v>20.594999999999999</v>
      </c>
      <c r="M649">
        <v>21.41</v>
      </c>
      <c r="N649">
        <v>23.96</v>
      </c>
      <c r="O649">
        <v>1.2749999999999999</v>
      </c>
    </row>
    <row r="650" spans="1:15" x14ac:dyDescent="0.35">
      <c r="A650" t="s">
        <v>322</v>
      </c>
      <c r="B650">
        <v>2014</v>
      </c>
      <c r="C650" s="10">
        <v>41580</v>
      </c>
      <c r="D650" t="s">
        <v>140</v>
      </c>
      <c r="E650" t="s">
        <v>117</v>
      </c>
      <c r="F650">
        <v>3</v>
      </c>
      <c r="G650">
        <v>2</v>
      </c>
      <c r="H650" t="s">
        <v>336</v>
      </c>
      <c r="I650" t="s">
        <v>355</v>
      </c>
      <c r="J650">
        <v>10005506954</v>
      </c>
      <c r="K650" s="19">
        <v>24.9</v>
      </c>
      <c r="L650">
        <v>28.13</v>
      </c>
      <c r="M650">
        <v>27.893999999999998</v>
      </c>
      <c r="N650">
        <v>31.158000000000001</v>
      </c>
      <c r="O650">
        <v>1.6319999999999999</v>
      </c>
    </row>
    <row r="651" spans="1:15" x14ac:dyDescent="0.35">
      <c r="A651" t="s">
        <v>322</v>
      </c>
      <c r="B651">
        <v>2014</v>
      </c>
      <c r="C651" s="10">
        <v>41580</v>
      </c>
      <c r="D651" t="s">
        <v>140</v>
      </c>
      <c r="E651" t="s">
        <v>117</v>
      </c>
      <c r="F651">
        <v>3</v>
      </c>
      <c r="G651">
        <v>3</v>
      </c>
      <c r="H651" t="s">
        <v>347</v>
      </c>
      <c r="I651" t="s">
        <v>348</v>
      </c>
      <c r="J651">
        <v>10004722668</v>
      </c>
      <c r="K651" s="19">
        <v>27.9</v>
      </c>
      <c r="L651">
        <v>23.491</v>
      </c>
      <c r="M651">
        <v>23.28</v>
      </c>
      <c r="N651">
        <v>27.358000000000001</v>
      </c>
      <c r="O651">
        <v>2.0390000000000001</v>
      </c>
    </row>
    <row r="652" spans="1:15" x14ac:dyDescent="0.35">
      <c r="A652" t="s">
        <v>322</v>
      </c>
      <c r="B652">
        <v>2014</v>
      </c>
      <c r="C652" s="10">
        <v>41580</v>
      </c>
      <c r="D652" t="s">
        <v>140</v>
      </c>
      <c r="E652" t="s">
        <v>117</v>
      </c>
      <c r="F652">
        <v>3</v>
      </c>
      <c r="G652">
        <v>4</v>
      </c>
      <c r="H652" t="s">
        <v>289</v>
      </c>
      <c r="I652" t="s">
        <v>207</v>
      </c>
      <c r="J652">
        <v>10002418415</v>
      </c>
      <c r="K652" s="19">
        <v>31.2</v>
      </c>
      <c r="L652">
        <v>21.433</v>
      </c>
      <c r="M652">
        <v>20.995000000000001</v>
      </c>
      <c r="N652">
        <v>24.285</v>
      </c>
      <c r="O652">
        <v>1.645</v>
      </c>
    </row>
    <row r="653" spans="1:15" x14ac:dyDescent="0.35">
      <c r="A653" t="s">
        <v>322</v>
      </c>
      <c r="B653">
        <v>2014</v>
      </c>
      <c r="C653" s="10">
        <v>41580</v>
      </c>
      <c r="D653" t="s">
        <v>140</v>
      </c>
      <c r="E653" t="s">
        <v>117</v>
      </c>
      <c r="F653">
        <v>4</v>
      </c>
      <c r="G653">
        <v>1</v>
      </c>
      <c r="H653" t="s">
        <v>294</v>
      </c>
      <c r="I653" t="s">
        <v>27</v>
      </c>
      <c r="J653">
        <v>10003011125</v>
      </c>
      <c r="K653" s="19">
        <v>29</v>
      </c>
      <c r="L653">
        <v>33.625</v>
      </c>
      <c r="M653">
        <v>33.789000000000001</v>
      </c>
      <c r="N653">
        <v>37.265000000000001</v>
      </c>
      <c r="O653">
        <v>1.738</v>
      </c>
    </row>
    <row r="654" spans="1:15" x14ac:dyDescent="0.35">
      <c r="A654" t="s">
        <v>322</v>
      </c>
      <c r="B654">
        <v>2014</v>
      </c>
      <c r="C654" s="10">
        <v>41580</v>
      </c>
      <c r="D654" t="s">
        <v>140</v>
      </c>
      <c r="E654" t="s">
        <v>117</v>
      </c>
      <c r="F654">
        <v>4</v>
      </c>
      <c r="G654">
        <v>2</v>
      </c>
      <c r="H654" t="s">
        <v>201</v>
      </c>
      <c r="I654" t="s">
        <v>39</v>
      </c>
      <c r="J654">
        <v>10007947011</v>
      </c>
      <c r="K654" s="19">
        <v>19</v>
      </c>
      <c r="L654">
        <v>7.6920000000000002</v>
      </c>
      <c r="M654">
        <v>16.844000000000001</v>
      </c>
      <c r="N654">
        <v>25.974</v>
      </c>
      <c r="O654">
        <v>4.5650000000000004</v>
      </c>
    </row>
    <row r="655" spans="1:15" x14ac:dyDescent="0.35">
      <c r="A655" t="s">
        <v>322</v>
      </c>
      <c r="B655">
        <v>2014</v>
      </c>
      <c r="C655" s="10">
        <v>41580</v>
      </c>
      <c r="D655" t="s">
        <v>140</v>
      </c>
      <c r="E655" t="s">
        <v>117</v>
      </c>
      <c r="F655">
        <v>4</v>
      </c>
      <c r="G655">
        <v>3</v>
      </c>
      <c r="H655" t="s">
        <v>195</v>
      </c>
      <c r="I655" t="s">
        <v>31</v>
      </c>
      <c r="J655">
        <v>10005964470</v>
      </c>
      <c r="K655" s="19">
        <v>24.6</v>
      </c>
      <c r="L655">
        <v>13.321</v>
      </c>
      <c r="M655">
        <v>15.5849999999999</v>
      </c>
      <c r="N655">
        <v>22.952999999999999</v>
      </c>
      <c r="O655">
        <v>3.6840000000000002</v>
      </c>
    </row>
    <row r="656" spans="1:15" x14ac:dyDescent="0.35">
      <c r="A656" t="s">
        <v>322</v>
      </c>
      <c r="B656">
        <v>2014</v>
      </c>
      <c r="C656" s="10">
        <v>41580</v>
      </c>
      <c r="D656" t="s">
        <v>140</v>
      </c>
      <c r="E656" t="s">
        <v>117</v>
      </c>
      <c r="F656">
        <v>4</v>
      </c>
      <c r="G656">
        <v>4</v>
      </c>
      <c r="H656" t="s">
        <v>354</v>
      </c>
      <c r="I656" t="s">
        <v>29</v>
      </c>
      <c r="J656">
        <v>10006665496</v>
      </c>
      <c r="K656" s="19">
        <v>22.1</v>
      </c>
      <c r="L656">
        <v>18.439999999999898</v>
      </c>
      <c r="M656">
        <v>15.576000000000001</v>
      </c>
      <c r="N656">
        <v>22.948</v>
      </c>
      <c r="O656">
        <v>3.6859999999999999</v>
      </c>
    </row>
    <row r="657" spans="1:15" x14ac:dyDescent="0.35">
      <c r="A657" t="s">
        <v>322</v>
      </c>
      <c r="B657">
        <v>2014</v>
      </c>
      <c r="C657" s="10">
        <v>41580</v>
      </c>
      <c r="D657" t="s">
        <v>140</v>
      </c>
      <c r="E657" t="s">
        <v>117</v>
      </c>
      <c r="F657">
        <v>5</v>
      </c>
      <c r="G657">
        <v>1</v>
      </c>
      <c r="H657" t="s">
        <v>380</v>
      </c>
      <c r="I657" t="s">
        <v>386</v>
      </c>
      <c r="J657">
        <v>10005747434</v>
      </c>
      <c r="K657" s="19">
        <v>28.9</v>
      </c>
      <c r="L657">
        <v>26.236000000000001</v>
      </c>
      <c r="M657">
        <v>26.91</v>
      </c>
      <c r="N657">
        <v>30.736000000000001</v>
      </c>
      <c r="O657">
        <v>1.913</v>
      </c>
    </row>
    <row r="658" spans="1:15" x14ac:dyDescent="0.35">
      <c r="A658" t="s">
        <v>322</v>
      </c>
      <c r="B658">
        <v>2014</v>
      </c>
      <c r="C658" s="10">
        <v>41580</v>
      </c>
      <c r="D658" t="s">
        <v>140</v>
      </c>
      <c r="E658" t="s">
        <v>117</v>
      </c>
      <c r="F658">
        <v>5</v>
      </c>
      <c r="G658">
        <v>2</v>
      </c>
      <c r="H658" t="s">
        <v>388</v>
      </c>
      <c r="I658" t="s">
        <v>389</v>
      </c>
      <c r="J658">
        <v>10006893852</v>
      </c>
      <c r="K658" s="19">
        <v>21.1</v>
      </c>
      <c r="L658">
        <v>16.702999999999999</v>
      </c>
      <c r="M658">
        <v>18.175000000000001</v>
      </c>
      <c r="N658">
        <v>21.837</v>
      </c>
      <c r="O658">
        <v>1.831</v>
      </c>
    </row>
    <row r="659" spans="1:15" x14ac:dyDescent="0.35">
      <c r="A659" t="s">
        <v>322</v>
      </c>
      <c r="B659">
        <v>2014</v>
      </c>
      <c r="C659" s="10">
        <v>41580</v>
      </c>
      <c r="D659" t="s">
        <v>140</v>
      </c>
      <c r="E659" t="s">
        <v>117</v>
      </c>
      <c r="F659">
        <v>5</v>
      </c>
      <c r="G659">
        <v>3</v>
      </c>
      <c r="H659" t="s">
        <v>196</v>
      </c>
      <c r="I659" t="s">
        <v>52</v>
      </c>
      <c r="J659">
        <v>10004868370</v>
      </c>
      <c r="K659" s="19">
        <v>25.8</v>
      </c>
      <c r="L659">
        <v>28.201000000000001</v>
      </c>
      <c r="M659">
        <v>27.303000000000001</v>
      </c>
      <c r="N659">
        <v>30.709</v>
      </c>
      <c r="O659">
        <v>1.7030000000000001</v>
      </c>
    </row>
    <row r="660" spans="1:15" x14ac:dyDescent="0.35">
      <c r="A660" t="s">
        <v>322</v>
      </c>
      <c r="B660">
        <v>2014</v>
      </c>
      <c r="C660" s="10">
        <v>41580</v>
      </c>
      <c r="D660" t="s">
        <v>140</v>
      </c>
      <c r="E660" t="s">
        <v>117</v>
      </c>
      <c r="F660">
        <v>5</v>
      </c>
      <c r="G660">
        <v>4</v>
      </c>
      <c r="H660" t="s">
        <v>367</v>
      </c>
      <c r="I660" t="s">
        <v>37</v>
      </c>
      <c r="J660">
        <v>10006553039</v>
      </c>
      <c r="K660" s="19">
        <v>22</v>
      </c>
      <c r="L660">
        <v>17.253</v>
      </c>
      <c r="M660">
        <v>16.73</v>
      </c>
      <c r="N660">
        <v>21.556000000000001</v>
      </c>
      <c r="O660">
        <v>2.4129999999999998</v>
      </c>
    </row>
    <row r="661" spans="1:15" x14ac:dyDescent="0.35">
      <c r="A661" t="s">
        <v>322</v>
      </c>
      <c r="B661">
        <v>2014</v>
      </c>
      <c r="C661" s="10">
        <v>41580</v>
      </c>
      <c r="D661" t="s">
        <v>140</v>
      </c>
      <c r="E661" t="s">
        <v>117</v>
      </c>
      <c r="F661">
        <v>6</v>
      </c>
      <c r="G661">
        <v>1</v>
      </c>
      <c r="H661" t="s">
        <v>335</v>
      </c>
      <c r="I661" t="s">
        <v>29</v>
      </c>
      <c r="J661">
        <v>10036244537</v>
      </c>
      <c r="K661" s="19">
        <v>25.2</v>
      </c>
      <c r="L661">
        <v>26.265999999999998</v>
      </c>
      <c r="M661">
        <v>27.141999999999999</v>
      </c>
      <c r="N661">
        <v>31.31</v>
      </c>
      <c r="O661">
        <v>2.0840000000000001</v>
      </c>
    </row>
    <row r="662" spans="1:15" x14ac:dyDescent="0.35">
      <c r="A662" t="s">
        <v>322</v>
      </c>
      <c r="B662">
        <v>2014</v>
      </c>
      <c r="C662" s="10">
        <v>41580</v>
      </c>
      <c r="D662" t="s">
        <v>140</v>
      </c>
      <c r="E662" t="s">
        <v>117</v>
      </c>
      <c r="F662">
        <v>6</v>
      </c>
      <c r="G662">
        <v>2</v>
      </c>
      <c r="H662" t="s">
        <v>183</v>
      </c>
      <c r="I662" t="s">
        <v>33</v>
      </c>
      <c r="J662">
        <v>10007212639</v>
      </c>
      <c r="K662" s="19">
        <v>22.3</v>
      </c>
      <c r="L662">
        <v>16.64</v>
      </c>
      <c r="M662">
        <v>19.053999999999998</v>
      </c>
      <c r="N662">
        <v>23.882000000000001</v>
      </c>
      <c r="O662">
        <v>2.4140000000000001</v>
      </c>
    </row>
    <row r="663" spans="1:15" x14ac:dyDescent="0.35">
      <c r="A663" t="s">
        <v>322</v>
      </c>
      <c r="B663">
        <v>2014</v>
      </c>
      <c r="C663" s="10">
        <v>41580</v>
      </c>
      <c r="D663" t="s">
        <v>140</v>
      </c>
      <c r="E663" t="s">
        <v>117</v>
      </c>
      <c r="F663">
        <v>6</v>
      </c>
      <c r="G663">
        <v>3</v>
      </c>
      <c r="H663" t="s">
        <v>287</v>
      </c>
      <c r="I663" t="s">
        <v>31</v>
      </c>
      <c r="J663">
        <v>10003349716</v>
      </c>
      <c r="K663" s="19">
        <v>28.5</v>
      </c>
      <c r="L663">
        <v>29.934999999999999</v>
      </c>
      <c r="M663">
        <v>29.241999999999901</v>
      </c>
      <c r="N663">
        <v>32.031999999999996</v>
      </c>
      <c r="O663">
        <v>1.395</v>
      </c>
    </row>
    <row r="664" spans="1:15" x14ac:dyDescent="0.35">
      <c r="A664" t="s">
        <v>322</v>
      </c>
      <c r="B664">
        <v>2014</v>
      </c>
      <c r="C664" s="10">
        <v>41580</v>
      </c>
      <c r="D664" t="s">
        <v>140</v>
      </c>
      <c r="E664" t="s">
        <v>117</v>
      </c>
      <c r="F664">
        <v>6</v>
      </c>
      <c r="G664">
        <v>4</v>
      </c>
      <c r="H664" t="s">
        <v>330</v>
      </c>
      <c r="I664" t="s">
        <v>178</v>
      </c>
      <c r="J664">
        <v>10007782616</v>
      </c>
      <c r="K664" s="19">
        <v>20.2</v>
      </c>
      <c r="L664">
        <v>11.831999999999899</v>
      </c>
      <c r="M664">
        <v>11.764999999999899</v>
      </c>
      <c r="N664">
        <v>16.582999999999998</v>
      </c>
      <c r="O664">
        <v>2.4089999999999998</v>
      </c>
    </row>
    <row r="665" spans="1:15" x14ac:dyDescent="0.35">
      <c r="A665" t="s">
        <v>322</v>
      </c>
      <c r="B665">
        <v>2014</v>
      </c>
      <c r="C665" s="10">
        <v>41580</v>
      </c>
      <c r="D665" t="s">
        <v>140</v>
      </c>
      <c r="E665" t="s">
        <v>119</v>
      </c>
      <c r="F665">
        <v>1</v>
      </c>
      <c r="G665">
        <v>1</v>
      </c>
      <c r="H665" t="s">
        <v>192</v>
      </c>
      <c r="I665" t="s">
        <v>113</v>
      </c>
      <c r="J665">
        <v>10004599194</v>
      </c>
      <c r="K665" s="19">
        <v>25.6</v>
      </c>
      <c r="L665">
        <v>32.621000000000002</v>
      </c>
      <c r="M665">
        <v>33.131999999999998</v>
      </c>
      <c r="N665">
        <v>36.113999999999997</v>
      </c>
      <c r="O665">
        <v>1.4910000000000001</v>
      </c>
    </row>
    <row r="666" spans="1:15" x14ac:dyDescent="0.35">
      <c r="A666" t="s">
        <v>322</v>
      </c>
      <c r="B666">
        <v>2014</v>
      </c>
      <c r="C666" s="10">
        <v>41580</v>
      </c>
      <c r="D666" t="s">
        <v>140</v>
      </c>
      <c r="E666" t="s">
        <v>119</v>
      </c>
      <c r="F666">
        <v>1</v>
      </c>
      <c r="G666">
        <v>2</v>
      </c>
      <c r="H666" t="s">
        <v>153</v>
      </c>
      <c r="I666" t="s">
        <v>154</v>
      </c>
      <c r="J666">
        <v>10004717719</v>
      </c>
      <c r="K666" s="19">
        <v>24.9</v>
      </c>
      <c r="L666">
        <v>26.004999999999999</v>
      </c>
      <c r="M666">
        <v>27.042999999999999</v>
      </c>
      <c r="N666">
        <v>30.516999999999999</v>
      </c>
      <c r="O666">
        <v>1.7370000000000001</v>
      </c>
    </row>
    <row r="667" spans="1:15" x14ac:dyDescent="0.35">
      <c r="A667" t="s">
        <v>322</v>
      </c>
      <c r="B667">
        <v>2014</v>
      </c>
      <c r="C667" s="10">
        <v>41580</v>
      </c>
      <c r="D667" t="s">
        <v>140</v>
      </c>
      <c r="E667" t="s">
        <v>119</v>
      </c>
      <c r="F667">
        <v>1</v>
      </c>
      <c r="G667">
        <v>3</v>
      </c>
      <c r="H667" t="s">
        <v>335</v>
      </c>
      <c r="I667" t="s">
        <v>29</v>
      </c>
      <c r="J667">
        <v>10036244537</v>
      </c>
      <c r="K667" s="19">
        <v>25.2</v>
      </c>
      <c r="L667">
        <v>27.141999999999999</v>
      </c>
      <c r="M667">
        <v>27.591000000000001</v>
      </c>
      <c r="N667">
        <v>31.433</v>
      </c>
      <c r="O667">
        <v>1.921</v>
      </c>
    </row>
    <row r="668" spans="1:15" x14ac:dyDescent="0.35">
      <c r="A668" t="s">
        <v>322</v>
      </c>
      <c r="B668">
        <v>2014</v>
      </c>
      <c r="C668" s="10">
        <v>41580</v>
      </c>
      <c r="D668" t="s">
        <v>140</v>
      </c>
      <c r="E668" t="s">
        <v>119</v>
      </c>
      <c r="F668">
        <v>1</v>
      </c>
      <c r="G668">
        <v>4</v>
      </c>
      <c r="H668" t="s">
        <v>106</v>
      </c>
      <c r="I668" t="s">
        <v>102</v>
      </c>
      <c r="J668">
        <v>10006894559</v>
      </c>
      <c r="K668" s="19">
        <v>21.2</v>
      </c>
      <c r="L668">
        <v>27.83</v>
      </c>
      <c r="M668">
        <v>27.712</v>
      </c>
      <c r="N668">
        <v>31.065999999999999</v>
      </c>
      <c r="O668">
        <v>1.677</v>
      </c>
    </row>
    <row r="669" spans="1:15" x14ac:dyDescent="0.35">
      <c r="A669" t="s">
        <v>322</v>
      </c>
      <c r="B669">
        <v>2014</v>
      </c>
      <c r="C669" s="10">
        <v>41580</v>
      </c>
      <c r="D669" t="s">
        <v>140</v>
      </c>
      <c r="E669" t="s">
        <v>119</v>
      </c>
      <c r="F669">
        <v>1</v>
      </c>
      <c r="G669">
        <v>5</v>
      </c>
      <c r="H669" t="s">
        <v>234</v>
      </c>
      <c r="I669" t="s">
        <v>25</v>
      </c>
      <c r="J669">
        <v>10006073493</v>
      </c>
      <c r="K669" s="19">
        <v>23.9</v>
      </c>
      <c r="L669">
        <v>21.41</v>
      </c>
      <c r="M669">
        <v>21.677999999999901</v>
      </c>
      <c r="N669">
        <v>24.155999999999999</v>
      </c>
      <c r="O669">
        <v>1.2390000000000001</v>
      </c>
    </row>
    <row r="670" spans="1:15" x14ac:dyDescent="0.35">
      <c r="A670" t="s">
        <v>322</v>
      </c>
      <c r="B670">
        <v>2014</v>
      </c>
      <c r="C670" s="10">
        <v>41580</v>
      </c>
      <c r="D670" t="s">
        <v>140</v>
      </c>
      <c r="E670" t="s">
        <v>119</v>
      </c>
      <c r="F670">
        <v>1</v>
      </c>
      <c r="G670">
        <v>6</v>
      </c>
      <c r="H670" t="s">
        <v>349</v>
      </c>
      <c r="I670" t="s">
        <v>387</v>
      </c>
      <c r="J670">
        <v>10006182924</v>
      </c>
      <c r="K670" s="19">
        <v>23.8</v>
      </c>
      <c r="L670">
        <v>29.535</v>
      </c>
      <c r="M670">
        <v>27.077999999999999</v>
      </c>
      <c r="N670">
        <v>31.623999999999999</v>
      </c>
      <c r="O670">
        <v>2.2730000000000001</v>
      </c>
    </row>
    <row r="671" spans="1:15" x14ac:dyDescent="0.35">
      <c r="A671" t="s">
        <v>322</v>
      </c>
      <c r="B671">
        <v>2014</v>
      </c>
      <c r="C671" s="10">
        <v>41580</v>
      </c>
      <c r="D671" t="s">
        <v>140</v>
      </c>
      <c r="E671" t="s">
        <v>119</v>
      </c>
      <c r="F671">
        <v>2</v>
      </c>
      <c r="G671">
        <v>1</v>
      </c>
      <c r="H671" t="s">
        <v>294</v>
      </c>
      <c r="I671" t="s">
        <v>27</v>
      </c>
      <c r="J671">
        <v>10003011125</v>
      </c>
      <c r="K671" s="19">
        <v>29</v>
      </c>
      <c r="L671">
        <v>33.789000000000001</v>
      </c>
      <c r="M671">
        <v>34.446999999999903</v>
      </c>
      <c r="N671">
        <v>37.796999999999997</v>
      </c>
      <c r="O671">
        <v>1.675</v>
      </c>
    </row>
    <row r="672" spans="1:15" x14ac:dyDescent="0.35">
      <c r="A672" t="s">
        <v>322</v>
      </c>
      <c r="B672">
        <v>2014</v>
      </c>
      <c r="C672" s="10">
        <v>41580</v>
      </c>
      <c r="D672" t="s">
        <v>140</v>
      </c>
      <c r="E672" t="s">
        <v>119</v>
      </c>
      <c r="F672">
        <v>2</v>
      </c>
      <c r="G672">
        <v>2</v>
      </c>
      <c r="H672" t="s">
        <v>220</v>
      </c>
      <c r="I672" t="s">
        <v>35</v>
      </c>
      <c r="J672">
        <v>10005782695</v>
      </c>
      <c r="K672" s="19">
        <v>24.3</v>
      </c>
      <c r="L672">
        <v>26.977</v>
      </c>
      <c r="M672">
        <v>27.911999999999999</v>
      </c>
      <c r="N672">
        <v>30.986000000000001</v>
      </c>
      <c r="O672">
        <v>1.5369999999999999</v>
      </c>
    </row>
    <row r="673" spans="1:15" x14ac:dyDescent="0.35">
      <c r="A673" t="s">
        <v>322</v>
      </c>
      <c r="B673">
        <v>2014</v>
      </c>
      <c r="C673" s="10">
        <v>41580</v>
      </c>
      <c r="D673" t="s">
        <v>140</v>
      </c>
      <c r="E673" t="s">
        <v>119</v>
      </c>
      <c r="F673">
        <v>2</v>
      </c>
      <c r="G673">
        <v>3</v>
      </c>
      <c r="H673" t="s">
        <v>194</v>
      </c>
      <c r="I673" t="s">
        <v>29</v>
      </c>
      <c r="J673">
        <v>10004601723</v>
      </c>
      <c r="K673" s="19">
        <v>26.4</v>
      </c>
      <c r="L673">
        <v>34.093000000000004</v>
      </c>
      <c r="M673">
        <v>33.713999999999999</v>
      </c>
      <c r="N673">
        <v>36.975999999999999</v>
      </c>
      <c r="O673">
        <v>1.631</v>
      </c>
    </row>
    <row r="674" spans="1:15" x14ac:dyDescent="0.35">
      <c r="A674" t="s">
        <v>322</v>
      </c>
      <c r="B674">
        <v>2014</v>
      </c>
      <c r="C674" s="10">
        <v>41580</v>
      </c>
      <c r="D674" t="s">
        <v>140</v>
      </c>
      <c r="E674" t="s">
        <v>119</v>
      </c>
      <c r="F674">
        <v>2</v>
      </c>
      <c r="G674">
        <v>4</v>
      </c>
      <c r="H674" t="s">
        <v>312</v>
      </c>
      <c r="I674" t="s">
        <v>104</v>
      </c>
      <c r="J674">
        <v>10006898401</v>
      </c>
      <c r="K674" s="19">
        <v>22.4</v>
      </c>
      <c r="L674">
        <v>23.678999999999998</v>
      </c>
      <c r="M674">
        <v>24.442999999999898</v>
      </c>
      <c r="N674">
        <v>28.074999999999999</v>
      </c>
      <c r="O674">
        <v>1.8160000000000001</v>
      </c>
    </row>
    <row r="675" spans="1:15" x14ac:dyDescent="0.35">
      <c r="A675" t="s">
        <v>322</v>
      </c>
      <c r="B675">
        <v>2014</v>
      </c>
      <c r="C675" s="10">
        <v>41580</v>
      </c>
      <c r="D675" t="s">
        <v>140</v>
      </c>
      <c r="E675" t="s">
        <v>119</v>
      </c>
      <c r="F675">
        <v>2</v>
      </c>
      <c r="G675">
        <v>5</v>
      </c>
      <c r="H675" t="s">
        <v>380</v>
      </c>
      <c r="I675" t="s">
        <v>386</v>
      </c>
      <c r="J675">
        <v>10005747434</v>
      </c>
      <c r="K675" s="19">
        <v>28.9</v>
      </c>
      <c r="L675">
        <v>26.91</v>
      </c>
      <c r="M675">
        <v>26.609000000000002</v>
      </c>
      <c r="N675">
        <v>30.193000000000001</v>
      </c>
      <c r="O675">
        <v>1.792</v>
      </c>
    </row>
    <row r="676" spans="1:15" x14ac:dyDescent="0.35">
      <c r="A676" t="s">
        <v>322</v>
      </c>
      <c r="B676">
        <v>2014</v>
      </c>
      <c r="C676" s="10">
        <v>41580</v>
      </c>
      <c r="D676" t="s">
        <v>140</v>
      </c>
      <c r="E676" t="s">
        <v>119</v>
      </c>
      <c r="F676">
        <v>2</v>
      </c>
      <c r="G676">
        <v>6</v>
      </c>
      <c r="H676" t="s">
        <v>197</v>
      </c>
      <c r="I676" t="s">
        <v>198</v>
      </c>
      <c r="J676">
        <v>10003100142</v>
      </c>
      <c r="K676" s="19">
        <v>27.6</v>
      </c>
      <c r="L676">
        <v>26.13</v>
      </c>
      <c r="M676">
        <v>25.457999999999998</v>
      </c>
      <c r="N676">
        <v>28.76</v>
      </c>
      <c r="O676">
        <v>1.651</v>
      </c>
    </row>
    <row r="677" spans="1:15" x14ac:dyDescent="0.35">
      <c r="A677" t="s">
        <v>322</v>
      </c>
      <c r="B677">
        <v>2014</v>
      </c>
      <c r="C677" s="10">
        <v>41580</v>
      </c>
      <c r="D677" t="s">
        <v>140</v>
      </c>
      <c r="E677" t="s">
        <v>121</v>
      </c>
      <c r="F677">
        <v>1</v>
      </c>
      <c r="G677">
        <v>1</v>
      </c>
      <c r="H677" t="s">
        <v>294</v>
      </c>
      <c r="I677" t="s">
        <v>27</v>
      </c>
      <c r="J677">
        <v>10003011125</v>
      </c>
      <c r="K677" s="19">
        <v>29</v>
      </c>
      <c r="L677">
        <v>34.446999999999903</v>
      </c>
      <c r="M677">
        <v>35.213000000000001</v>
      </c>
      <c r="N677">
        <v>38.439</v>
      </c>
      <c r="O677">
        <v>1.613</v>
      </c>
    </row>
    <row r="678" spans="1:15" x14ac:dyDescent="0.35">
      <c r="A678" t="s">
        <v>322</v>
      </c>
      <c r="B678">
        <v>2014</v>
      </c>
      <c r="C678" s="10">
        <v>41580</v>
      </c>
      <c r="D678" t="s">
        <v>140</v>
      </c>
      <c r="E678" t="s">
        <v>121</v>
      </c>
      <c r="F678">
        <v>1</v>
      </c>
      <c r="G678">
        <v>2</v>
      </c>
      <c r="H678" t="s">
        <v>194</v>
      </c>
      <c r="I678" t="s">
        <v>29</v>
      </c>
      <c r="J678">
        <v>10004601723</v>
      </c>
      <c r="K678" s="19">
        <v>26.4</v>
      </c>
      <c r="L678">
        <v>33.713999999999999</v>
      </c>
      <c r="M678">
        <v>34.049999999999997</v>
      </c>
      <c r="N678">
        <v>37.164000000000001</v>
      </c>
      <c r="O678">
        <v>1.5569999999999999</v>
      </c>
    </row>
    <row r="679" spans="1:15" x14ac:dyDescent="0.35">
      <c r="A679" t="s">
        <v>322</v>
      </c>
      <c r="B679">
        <v>2014</v>
      </c>
      <c r="C679" s="10">
        <v>41580</v>
      </c>
      <c r="D679" t="s">
        <v>140</v>
      </c>
      <c r="E679" t="s">
        <v>121</v>
      </c>
      <c r="F679">
        <v>1</v>
      </c>
      <c r="G679">
        <v>3</v>
      </c>
      <c r="H679" t="s">
        <v>153</v>
      </c>
      <c r="I679" t="s">
        <v>154</v>
      </c>
      <c r="J679">
        <v>10004717719</v>
      </c>
      <c r="K679" s="19">
        <v>24.9</v>
      </c>
      <c r="L679">
        <v>27.042999999999999</v>
      </c>
      <c r="M679">
        <v>27.913999999999898</v>
      </c>
      <c r="N679">
        <v>31.193999999999999</v>
      </c>
      <c r="O679">
        <v>1.64</v>
      </c>
    </row>
    <row r="680" spans="1:15" x14ac:dyDescent="0.35">
      <c r="A680" t="s">
        <v>322</v>
      </c>
      <c r="B680">
        <v>2014</v>
      </c>
      <c r="C680" s="10">
        <v>41580</v>
      </c>
      <c r="D680" t="s">
        <v>140</v>
      </c>
      <c r="E680" t="s">
        <v>121</v>
      </c>
      <c r="F680">
        <v>1</v>
      </c>
      <c r="G680">
        <v>4</v>
      </c>
      <c r="H680" t="s">
        <v>192</v>
      </c>
      <c r="I680" t="s">
        <v>113</v>
      </c>
      <c r="J680">
        <v>10004599194</v>
      </c>
      <c r="K680" s="19">
        <v>25.6</v>
      </c>
      <c r="L680">
        <v>33.131999999999998</v>
      </c>
      <c r="M680">
        <v>32.863</v>
      </c>
      <c r="N680">
        <v>35.720999999999997</v>
      </c>
      <c r="O680">
        <v>1.429</v>
      </c>
    </row>
    <row r="681" spans="1:15" x14ac:dyDescent="0.35">
      <c r="A681" t="s">
        <v>322</v>
      </c>
      <c r="B681">
        <v>2014</v>
      </c>
      <c r="C681" s="10">
        <v>41580</v>
      </c>
      <c r="D681" t="s">
        <v>140</v>
      </c>
      <c r="E681" t="s">
        <v>121</v>
      </c>
      <c r="F681">
        <v>1</v>
      </c>
      <c r="G681">
        <v>5</v>
      </c>
      <c r="H681" t="s">
        <v>335</v>
      </c>
      <c r="I681" t="s">
        <v>29</v>
      </c>
      <c r="J681">
        <v>10036244537</v>
      </c>
      <c r="K681" s="19">
        <v>25.2</v>
      </c>
      <c r="L681">
        <v>27.591000000000001</v>
      </c>
      <c r="M681">
        <v>27.513999999999999</v>
      </c>
      <c r="N681">
        <v>31.111999999999998</v>
      </c>
      <c r="O681">
        <v>1.7989999999999999</v>
      </c>
    </row>
    <row r="682" spans="1:15" x14ac:dyDescent="0.35">
      <c r="A682" t="s">
        <v>322</v>
      </c>
      <c r="B682">
        <v>2014</v>
      </c>
      <c r="C682" s="10">
        <v>41580</v>
      </c>
      <c r="D682" t="s">
        <v>140</v>
      </c>
      <c r="E682" t="s">
        <v>121</v>
      </c>
      <c r="F682">
        <v>1</v>
      </c>
      <c r="G682">
        <v>6</v>
      </c>
      <c r="H682" t="s">
        <v>220</v>
      </c>
      <c r="I682" t="s">
        <v>35</v>
      </c>
      <c r="J682">
        <v>10005782695</v>
      </c>
      <c r="K682" s="19">
        <v>24.3</v>
      </c>
      <c r="L682">
        <v>27.911999999999999</v>
      </c>
      <c r="M682">
        <v>27.398</v>
      </c>
      <c r="N682">
        <v>30.372</v>
      </c>
      <c r="O682">
        <v>1.4870000000000001</v>
      </c>
    </row>
    <row r="683" spans="1:15" x14ac:dyDescent="0.35">
      <c r="A683" t="s">
        <v>322</v>
      </c>
      <c r="B683">
        <v>2014</v>
      </c>
      <c r="C683" s="10">
        <v>41580</v>
      </c>
      <c r="D683" t="s">
        <v>140</v>
      </c>
      <c r="E683" t="s">
        <v>121</v>
      </c>
      <c r="F683">
        <v>2</v>
      </c>
      <c r="G683">
        <v>1</v>
      </c>
      <c r="H683" t="s">
        <v>106</v>
      </c>
      <c r="I683" t="s">
        <v>102</v>
      </c>
      <c r="J683">
        <v>10006894559</v>
      </c>
      <c r="K683" s="19">
        <v>21.2</v>
      </c>
      <c r="L683">
        <v>27.712</v>
      </c>
      <c r="M683">
        <v>28.590999999999902</v>
      </c>
      <c r="N683">
        <v>31.812999999999999</v>
      </c>
      <c r="O683">
        <v>1.611</v>
      </c>
    </row>
    <row r="684" spans="1:15" x14ac:dyDescent="0.35">
      <c r="A684" t="s">
        <v>322</v>
      </c>
      <c r="B684">
        <v>2014</v>
      </c>
      <c r="C684" s="10">
        <v>41580</v>
      </c>
      <c r="D684" t="s">
        <v>140</v>
      </c>
      <c r="E684" t="s">
        <v>121</v>
      </c>
      <c r="F684">
        <v>2</v>
      </c>
      <c r="G684">
        <v>2</v>
      </c>
      <c r="H684" t="s">
        <v>380</v>
      </c>
      <c r="I684" t="s">
        <v>386</v>
      </c>
      <c r="J684">
        <v>10005747434</v>
      </c>
      <c r="K684" s="19">
        <v>28.9</v>
      </c>
      <c r="L684">
        <v>26.609000000000002</v>
      </c>
      <c r="M684">
        <v>27.209</v>
      </c>
      <c r="N684">
        <v>30.588999999999999</v>
      </c>
      <c r="O684">
        <v>1.69</v>
      </c>
    </row>
    <row r="685" spans="1:15" x14ac:dyDescent="0.35">
      <c r="A685" t="s">
        <v>322</v>
      </c>
      <c r="B685">
        <v>2014</v>
      </c>
      <c r="C685" s="10">
        <v>41580</v>
      </c>
      <c r="D685" t="s">
        <v>140</v>
      </c>
      <c r="E685" t="s">
        <v>121</v>
      </c>
      <c r="F685">
        <v>2</v>
      </c>
      <c r="G685">
        <v>3</v>
      </c>
      <c r="H685" t="s">
        <v>197</v>
      </c>
      <c r="I685" t="s">
        <v>198</v>
      </c>
      <c r="J685">
        <v>10003100142</v>
      </c>
      <c r="K685" s="19">
        <v>27.6</v>
      </c>
      <c r="L685">
        <v>25.457999999999998</v>
      </c>
      <c r="M685">
        <v>25.777999999999999</v>
      </c>
      <c r="N685">
        <v>28.91</v>
      </c>
      <c r="O685">
        <v>1.5660000000000001</v>
      </c>
    </row>
    <row r="686" spans="1:15" x14ac:dyDescent="0.35">
      <c r="A686" t="s">
        <v>322</v>
      </c>
      <c r="B686">
        <v>2014</v>
      </c>
      <c r="C686" s="10">
        <v>41580</v>
      </c>
      <c r="D686" t="s">
        <v>140</v>
      </c>
      <c r="E686" t="s">
        <v>121</v>
      </c>
      <c r="F686">
        <v>2</v>
      </c>
      <c r="G686">
        <v>4</v>
      </c>
      <c r="H686" t="s">
        <v>234</v>
      </c>
      <c r="I686" t="s">
        <v>25</v>
      </c>
      <c r="J686">
        <v>10006073493</v>
      </c>
      <c r="K686" s="19">
        <v>23.9</v>
      </c>
      <c r="L686">
        <v>21.677999999999901</v>
      </c>
      <c r="M686">
        <v>21.998999999999999</v>
      </c>
      <c r="N686">
        <v>24.407</v>
      </c>
      <c r="O686">
        <v>1.204</v>
      </c>
    </row>
    <row r="687" spans="1:15" x14ac:dyDescent="0.35">
      <c r="A687" t="s">
        <v>322</v>
      </c>
      <c r="B687">
        <v>2014</v>
      </c>
      <c r="C687" s="10">
        <v>41580</v>
      </c>
      <c r="D687" t="s">
        <v>140</v>
      </c>
      <c r="E687" t="s">
        <v>121</v>
      </c>
      <c r="F687">
        <v>2</v>
      </c>
      <c r="G687">
        <v>5</v>
      </c>
      <c r="H687" t="s">
        <v>349</v>
      </c>
      <c r="I687" t="s">
        <v>387</v>
      </c>
      <c r="J687">
        <v>10006182924</v>
      </c>
      <c r="K687" s="19">
        <v>23.8</v>
      </c>
      <c r="L687">
        <v>27.077999999999999</v>
      </c>
      <c r="M687">
        <v>25.97</v>
      </c>
      <c r="N687">
        <v>30.102</v>
      </c>
      <c r="O687">
        <v>2.0659999999999998</v>
      </c>
    </row>
    <row r="688" spans="1:15" x14ac:dyDescent="0.35">
      <c r="A688" t="s">
        <v>322</v>
      </c>
      <c r="B688">
        <v>2014</v>
      </c>
      <c r="C688" s="10">
        <v>41580</v>
      </c>
      <c r="D688" t="s">
        <v>140</v>
      </c>
      <c r="E688" t="s">
        <v>121</v>
      </c>
      <c r="F688">
        <v>2</v>
      </c>
      <c r="G688">
        <v>6</v>
      </c>
      <c r="H688" t="s">
        <v>312</v>
      </c>
      <c r="I688" t="s">
        <v>104</v>
      </c>
      <c r="J688">
        <v>10006898401</v>
      </c>
      <c r="K688" s="19">
        <v>22.4</v>
      </c>
      <c r="L688">
        <v>24.442999999999898</v>
      </c>
      <c r="M688">
        <v>23.594000000000001</v>
      </c>
      <c r="N688">
        <v>27.045999999999999</v>
      </c>
      <c r="O688">
        <v>1.726</v>
      </c>
    </row>
    <row r="689" spans="1:15" x14ac:dyDescent="0.35">
      <c r="A689" t="s">
        <v>385</v>
      </c>
      <c r="B689">
        <v>2014</v>
      </c>
      <c r="C689" s="10">
        <v>41615</v>
      </c>
      <c r="D689" t="s">
        <v>140</v>
      </c>
      <c r="E689" t="s">
        <v>91</v>
      </c>
      <c r="F689">
        <v>1</v>
      </c>
      <c r="G689">
        <v>1</v>
      </c>
      <c r="H689" t="s">
        <v>200</v>
      </c>
      <c r="I689" t="s">
        <v>23</v>
      </c>
      <c r="J689">
        <v>10006900421</v>
      </c>
      <c r="K689" s="19">
        <v>21</v>
      </c>
      <c r="L689">
        <v>29.460999999999999</v>
      </c>
      <c r="M689">
        <v>30.08</v>
      </c>
      <c r="N689">
        <v>33.146000000000001</v>
      </c>
      <c r="O689">
        <v>1.5329999999999999</v>
      </c>
    </row>
    <row r="690" spans="1:15" x14ac:dyDescent="0.35">
      <c r="A690" t="s">
        <v>385</v>
      </c>
      <c r="B690">
        <v>2014</v>
      </c>
      <c r="C690" s="10">
        <v>41615</v>
      </c>
      <c r="D690" t="s">
        <v>140</v>
      </c>
      <c r="E690" t="s">
        <v>91</v>
      </c>
      <c r="F690">
        <v>1</v>
      </c>
      <c r="G690">
        <v>2</v>
      </c>
      <c r="H690" t="s">
        <v>287</v>
      </c>
      <c r="I690" t="s">
        <v>31</v>
      </c>
      <c r="J690">
        <v>10003349716</v>
      </c>
      <c r="K690" s="19">
        <v>28.6</v>
      </c>
      <c r="L690">
        <v>29.241999999999901</v>
      </c>
      <c r="M690">
        <v>29.38</v>
      </c>
      <c r="N690">
        <v>32.082000000000001</v>
      </c>
      <c r="O690">
        <v>1.351</v>
      </c>
    </row>
    <row r="691" spans="1:15" x14ac:dyDescent="0.35">
      <c r="A691" t="s">
        <v>385</v>
      </c>
      <c r="B691">
        <v>2014</v>
      </c>
      <c r="C691" s="10">
        <v>41615</v>
      </c>
      <c r="D691" t="s">
        <v>140</v>
      </c>
      <c r="E691" t="s">
        <v>91</v>
      </c>
      <c r="F691">
        <v>1</v>
      </c>
      <c r="G691">
        <v>3</v>
      </c>
      <c r="H691" t="s">
        <v>370</v>
      </c>
      <c r="I691" t="s">
        <v>46</v>
      </c>
      <c r="J691">
        <v>10003095795</v>
      </c>
      <c r="K691" s="19">
        <v>28.7</v>
      </c>
      <c r="L691">
        <v>18.152000000000001</v>
      </c>
      <c r="M691">
        <v>19.966999999999999</v>
      </c>
      <c r="N691">
        <v>24.113</v>
      </c>
      <c r="O691">
        <v>2.073</v>
      </c>
    </row>
    <row r="692" spans="1:15" x14ac:dyDescent="0.35">
      <c r="A692" t="s">
        <v>385</v>
      </c>
      <c r="B692">
        <v>2014</v>
      </c>
      <c r="C692" s="10">
        <v>41615</v>
      </c>
      <c r="D692" t="s">
        <v>140</v>
      </c>
      <c r="E692" t="s">
        <v>91</v>
      </c>
      <c r="F692">
        <v>1</v>
      </c>
      <c r="G692">
        <v>4</v>
      </c>
      <c r="H692" t="s">
        <v>183</v>
      </c>
      <c r="I692" t="s">
        <v>33</v>
      </c>
      <c r="J692">
        <v>10007212639</v>
      </c>
      <c r="K692" s="19">
        <v>22.4</v>
      </c>
      <c r="L692">
        <v>19.053999999999998</v>
      </c>
      <c r="M692">
        <v>20.154</v>
      </c>
      <c r="N692">
        <v>24.486000000000001</v>
      </c>
      <c r="O692">
        <v>2.1659999999999999</v>
      </c>
    </row>
    <row r="693" spans="1:15" x14ac:dyDescent="0.35">
      <c r="A693" t="s">
        <v>385</v>
      </c>
      <c r="B693">
        <v>2014</v>
      </c>
      <c r="C693" s="10">
        <v>41615</v>
      </c>
      <c r="D693" t="s">
        <v>140</v>
      </c>
      <c r="E693" t="s">
        <v>91</v>
      </c>
      <c r="F693">
        <v>1</v>
      </c>
      <c r="G693">
        <v>5</v>
      </c>
      <c r="H693" t="s">
        <v>339</v>
      </c>
      <c r="I693" t="s">
        <v>27</v>
      </c>
      <c r="J693">
        <v>10004618796</v>
      </c>
      <c r="K693" s="19">
        <v>26.3</v>
      </c>
      <c r="L693">
        <v>19.143999999999998</v>
      </c>
      <c r="M693">
        <v>19.649999999999999</v>
      </c>
      <c r="N693">
        <v>24.802</v>
      </c>
      <c r="O693">
        <v>2.5760000000000001</v>
      </c>
    </row>
    <row r="694" spans="1:15" x14ac:dyDescent="0.35">
      <c r="A694" t="s">
        <v>385</v>
      </c>
      <c r="B694">
        <v>2014</v>
      </c>
      <c r="C694" s="10">
        <v>41615</v>
      </c>
      <c r="D694" t="s">
        <v>140</v>
      </c>
      <c r="E694" t="s">
        <v>91</v>
      </c>
      <c r="F694">
        <v>1</v>
      </c>
      <c r="G694">
        <v>6</v>
      </c>
      <c r="H694" t="s">
        <v>201</v>
      </c>
      <c r="I694" t="s">
        <v>39</v>
      </c>
      <c r="J694">
        <v>10007947011</v>
      </c>
      <c r="K694" s="19">
        <v>19.100000000000001</v>
      </c>
      <c r="L694">
        <v>16.844000000000001</v>
      </c>
      <c r="M694">
        <v>16.923999999999999</v>
      </c>
      <c r="N694">
        <v>23.64</v>
      </c>
      <c r="O694">
        <v>3.3580000000000001</v>
      </c>
    </row>
    <row r="695" spans="1:15" x14ac:dyDescent="0.35">
      <c r="A695" t="s">
        <v>385</v>
      </c>
      <c r="B695">
        <v>2014</v>
      </c>
      <c r="C695" s="10">
        <v>41615</v>
      </c>
      <c r="D695" t="s">
        <v>140</v>
      </c>
      <c r="E695" t="s">
        <v>91</v>
      </c>
      <c r="F695">
        <v>1</v>
      </c>
      <c r="G695">
        <v>9</v>
      </c>
      <c r="H695" t="s">
        <v>148</v>
      </c>
      <c r="I695" t="s">
        <v>56</v>
      </c>
      <c r="J695">
        <v>10007890932</v>
      </c>
      <c r="K695" s="19">
        <v>19.5</v>
      </c>
      <c r="L695">
        <v>24.541</v>
      </c>
      <c r="M695">
        <v>22.651</v>
      </c>
      <c r="N695">
        <v>26.765000000000001</v>
      </c>
      <c r="O695">
        <v>2.0569999999999999</v>
      </c>
    </row>
    <row r="696" spans="1:15" x14ac:dyDescent="0.35">
      <c r="A696" t="s">
        <v>385</v>
      </c>
      <c r="B696">
        <v>2014</v>
      </c>
      <c r="C696" s="10">
        <v>41615</v>
      </c>
      <c r="D696" t="s">
        <v>140</v>
      </c>
      <c r="E696" t="s">
        <v>91</v>
      </c>
      <c r="F696">
        <v>2</v>
      </c>
      <c r="G696">
        <v>1</v>
      </c>
      <c r="H696" t="s">
        <v>335</v>
      </c>
      <c r="I696" t="s">
        <v>29</v>
      </c>
      <c r="J696">
        <v>10036244537</v>
      </c>
      <c r="K696" s="19">
        <v>25.3</v>
      </c>
      <c r="L696">
        <v>27.513999999999999</v>
      </c>
      <c r="M696">
        <v>28.324999999999999</v>
      </c>
      <c r="N696">
        <v>31.768999999999998</v>
      </c>
      <c r="O696">
        <v>1.722</v>
      </c>
    </row>
    <row r="697" spans="1:15" x14ac:dyDescent="0.35">
      <c r="A697" t="s">
        <v>385</v>
      </c>
      <c r="B697">
        <v>2014</v>
      </c>
      <c r="C697" s="10">
        <v>41615</v>
      </c>
      <c r="D697" t="s">
        <v>140</v>
      </c>
      <c r="E697" t="s">
        <v>91</v>
      </c>
      <c r="F697">
        <v>2</v>
      </c>
      <c r="G697">
        <v>2</v>
      </c>
      <c r="H697" t="s">
        <v>367</v>
      </c>
      <c r="I697" t="s">
        <v>37</v>
      </c>
      <c r="J697">
        <v>10006553039</v>
      </c>
      <c r="K697" s="19">
        <v>22.1</v>
      </c>
      <c r="L697">
        <v>16.73</v>
      </c>
      <c r="M697">
        <v>19.605</v>
      </c>
      <c r="N697">
        <v>23.939</v>
      </c>
      <c r="O697">
        <v>2.1669999999999998</v>
      </c>
    </row>
    <row r="698" spans="1:15" x14ac:dyDescent="0.35">
      <c r="A698" t="s">
        <v>385</v>
      </c>
      <c r="B698">
        <v>2014</v>
      </c>
      <c r="C698" s="10">
        <v>41615</v>
      </c>
      <c r="D698" t="s">
        <v>140</v>
      </c>
      <c r="E698" t="s">
        <v>91</v>
      </c>
      <c r="F698">
        <v>2</v>
      </c>
      <c r="G698">
        <v>3</v>
      </c>
      <c r="H698" t="s">
        <v>196</v>
      </c>
      <c r="I698" t="s">
        <v>52</v>
      </c>
      <c r="J698">
        <v>10004868370</v>
      </c>
      <c r="K698" s="19">
        <v>25.9</v>
      </c>
      <c r="L698">
        <v>27.303000000000001</v>
      </c>
      <c r="M698">
        <v>27.221</v>
      </c>
      <c r="N698">
        <v>30.437000000000001</v>
      </c>
      <c r="O698">
        <v>1.6080000000000001</v>
      </c>
    </row>
    <row r="699" spans="1:15" x14ac:dyDescent="0.35">
      <c r="A699" t="s">
        <v>385</v>
      </c>
      <c r="B699">
        <v>2014</v>
      </c>
      <c r="C699" s="10">
        <v>41615</v>
      </c>
      <c r="D699" t="s">
        <v>140</v>
      </c>
      <c r="E699" t="s">
        <v>91</v>
      </c>
      <c r="F699">
        <v>2</v>
      </c>
      <c r="G699">
        <v>4</v>
      </c>
      <c r="H699" t="s">
        <v>234</v>
      </c>
      <c r="I699" t="s">
        <v>25</v>
      </c>
      <c r="J699">
        <v>10006073493</v>
      </c>
      <c r="K699" s="19">
        <v>24</v>
      </c>
      <c r="L699">
        <v>21.998999999999999</v>
      </c>
      <c r="M699">
        <v>22.22</v>
      </c>
      <c r="N699">
        <v>24.562000000000001</v>
      </c>
      <c r="O699">
        <v>1.171</v>
      </c>
    </row>
    <row r="700" spans="1:15" x14ac:dyDescent="0.35">
      <c r="A700" t="s">
        <v>385</v>
      </c>
      <c r="B700">
        <v>2014</v>
      </c>
      <c r="C700" s="10">
        <v>41615</v>
      </c>
      <c r="D700" t="s">
        <v>140</v>
      </c>
      <c r="E700" t="s">
        <v>91</v>
      </c>
      <c r="F700">
        <v>2</v>
      </c>
      <c r="G700">
        <v>5</v>
      </c>
      <c r="H700" t="s">
        <v>372</v>
      </c>
      <c r="I700" t="s">
        <v>373</v>
      </c>
      <c r="J700">
        <v>10055651813</v>
      </c>
      <c r="K700" s="19"/>
      <c r="L700">
        <v>26.602999999999899</v>
      </c>
      <c r="M700">
        <v>26.06</v>
      </c>
      <c r="N700">
        <v>29.062000000000001</v>
      </c>
      <c r="O700">
        <v>1.5009999999999999</v>
      </c>
    </row>
    <row r="701" spans="1:15" x14ac:dyDescent="0.35">
      <c r="A701" t="s">
        <v>385</v>
      </c>
      <c r="B701">
        <v>2014</v>
      </c>
      <c r="C701" s="10">
        <v>41615</v>
      </c>
      <c r="D701" t="s">
        <v>140</v>
      </c>
      <c r="E701" t="s">
        <v>91</v>
      </c>
      <c r="F701">
        <v>2</v>
      </c>
      <c r="G701">
        <v>6</v>
      </c>
      <c r="H701" t="s">
        <v>158</v>
      </c>
      <c r="I701" t="s">
        <v>356</v>
      </c>
      <c r="J701">
        <v>10010894696</v>
      </c>
      <c r="K701" s="19"/>
      <c r="L701">
        <v>19.143999999999998</v>
      </c>
      <c r="M701">
        <v>19.071000000000002</v>
      </c>
      <c r="N701">
        <v>22.637</v>
      </c>
      <c r="O701">
        <v>1.7829999999999999</v>
      </c>
    </row>
    <row r="702" spans="1:15" x14ac:dyDescent="0.35">
      <c r="A702" t="s">
        <v>385</v>
      </c>
      <c r="B702">
        <v>2014</v>
      </c>
      <c r="C702" s="10">
        <v>41615</v>
      </c>
      <c r="D702" t="s">
        <v>140</v>
      </c>
      <c r="E702" t="s">
        <v>91</v>
      </c>
      <c r="F702">
        <v>2</v>
      </c>
      <c r="G702">
        <v>7</v>
      </c>
      <c r="H702" t="s">
        <v>378</v>
      </c>
      <c r="I702" t="s">
        <v>337</v>
      </c>
      <c r="J702">
        <v>10006382984</v>
      </c>
      <c r="K702" s="19"/>
      <c r="L702">
        <v>17.989000000000001</v>
      </c>
      <c r="M702">
        <v>15.212</v>
      </c>
      <c r="N702">
        <v>21.81</v>
      </c>
      <c r="O702">
        <v>3.2989999999999999</v>
      </c>
    </row>
    <row r="703" spans="1:15" x14ac:dyDescent="0.35">
      <c r="A703" t="s">
        <v>385</v>
      </c>
      <c r="B703">
        <v>2014</v>
      </c>
      <c r="C703" s="10">
        <v>41615</v>
      </c>
      <c r="D703" t="s">
        <v>140</v>
      </c>
      <c r="E703" t="s">
        <v>91</v>
      </c>
      <c r="F703">
        <v>3</v>
      </c>
      <c r="G703">
        <v>1</v>
      </c>
      <c r="H703" t="s">
        <v>340</v>
      </c>
      <c r="I703" t="s">
        <v>142</v>
      </c>
      <c r="J703">
        <v>10004633247</v>
      </c>
      <c r="K703" s="19">
        <v>25.7</v>
      </c>
      <c r="L703">
        <v>29.087</v>
      </c>
      <c r="M703">
        <v>29.632999999999999</v>
      </c>
      <c r="N703">
        <v>32.509</v>
      </c>
      <c r="O703">
        <v>1.4379999999999999</v>
      </c>
    </row>
    <row r="704" spans="1:15" x14ac:dyDescent="0.35">
      <c r="A704" t="s">
        <v>385</v>
      </c>
      <c r="B704">
        <v>2014</v>
      </c>
      <c r="C704" s="10">
        <v>41615</v>
      </c>
      <c r="D704" t="s">
        <v>140</v>
      </c>
      <c r="E704" t="s">
        <v>91</v>
      </c>
      <c r="F704">
        <v>3</v>
      </c>
      <c r="G704">
        <v>2</v>
      </c>
      <c r="H704" t="s">
        <v>354</v>
      </c>
      <c r="I704" t="s">
        <v>29</v>
      </c>
      <c r="J704">
        <v>10006665496</v>
      </c>
      <c r="K704" s="19">
        <v>22.2</v>
      </c>
      <c r="L704">
        <v>15.576000000000001</v>
      </c>
      <c r="M704">
        <v>20.986999999999998</v>
      </c>
      <c r="N704">
        <v>26.928999999999998</v>
      </c>
      <c r="O704">
        <v>2.9710000000000001</v>
      </c>
    </row>
    <row r="705" spans="1:15" x14ac:dyDescent="0.35">
      <c r="A705" t="s">
        <v>385</v>
      </c>
      <c r="B705">
        <v>2014</v>
      </c>
      <c r="C705" s="10">
        <v>41615</v>
      </c>
      <c r="D705" t="s">
        <v>140</v>
      </c>
      <c r="E705" t="s">
        <v>91</v>
      </c>
      <c r="F705">
        <v>3</v>
      </c>
      <c r="G705">
        <v>3</v>
      </c>
      <c r="H705" t="s">
        <v>347</v>
      </c>
      <c r="I705" t="s">
        <v>348</v>
      </c>
      <c r="J705">
        <v>10004722668</v>
      </c>
      <c r="K705" s="19">
        <v>28</v>
      </c>
      <c r="L705">
        <v>23.28</v>
      </c>
      <c r="M705">
        <v>24.000999999999902</v>
      </c>
      <c r="N705">
        <v>27.774999999999999</v>
      </c>
      <c r="O705">
        <v>1.887</v>
      </c>
    </row>
    <row r="706" spans="1:15" x14ac:dyDescent="0.35">
      <c r="A706" t="s">
        <v>385</v>
      </c>
      <c r="B706">
        <v>2014</v>
      </c>
      <c r="C706" s="10">
        <v>41615</v>
      </c>
      <c r="D706" t="s">
        <v>140</v>
      </c>
      <c r="E706" t="s">
        <v>91</v>
      </c>
      <c r="F706">
        <v>3</v>
      </c>
      <c r="G706">
        <v>4</v>
      </c>
      <c r="H706" t="s">
        <v>384</v>
      </c>
      <c r="I706" t="s">
        <v>198</v>
      </c>
      <c r="J706">
        <v>10007271142</v>
      </c>
      <c r="K706" s="19">
        <v>21.6</v>
      </c>
      <c r="L706">
        <v>9</v>
      </c>
      <c r="M706">
        <v>18.492999999999999</v>
      </c>
      <c r="N706">
        <v>26.821000000000002</v>
      </c>
      <c r="O706">
        <v>4.1639999999999997</v>
      </c>
    </row>
    <row r="707" spans="1:15" x14ac:dyDescent="0.35">
      <c r="A707" t="s">
        <v>385</v>
      </c>
      <c r="B707">
        <v>2014</v>
      </c>
      <c r="C707" s="10">
        <v>41615</v>
      </c>
      <c r="D707" t="s">
        <v>140</v>
      </c>
      <c r="E707" t="s">
        <v>91</v>
      </c>
      <c r="F707">
        <v>3</v>
      </c>
      <c r="G707">
        <v>5</v>
      </c>
      <c r="H707" t="s">
        <v>306</v>
      </c>
      <c r="I707" t="s">
        <v>113</v>
      </c>
      <c r="J707">
        <v>10006898300</v>
      </c>
      <c r="K707" s="19">
        <v>21.3</v>
      </c>
      <c r="L707">
        <v>22.436</v>
      </c>
      <c r="M707">
        <v>22.430999999999901</v>
      </c>
      <c r="N707">
        <v>26.484999999999999</v>
      </c>
      <c r="O707">
        <v>2.0270000000000001</v>
      </c>
    </row>
    <row r="708" spans="1:15" x14ac:dyDescent="0.35">
      <c r="A708" t="s">
        <v>385</v>
      </c>
      <c r="B708">
        <v>2014</v>
      </c>
      <c r="C708" s="10">
        <v>41615</v>
      </c>
      <c r="D708" t="s">
        <v>140</v>
      </c>
      <c r="E708" t="s">
        <v>91</v>
      </c>
      <c r="F708">
        <v>3</v>
      </c>
      <c r="G708">
        <v>6</v>
      </c>
      <c r="H708" t="s">
        <v>195</v>
      </c>
      <c r="I708" t="s">
        <v>31</v>
      </c>
      <c r="J708">
        <v>10005964470</v>
      </c>
      <c r="K708" s="19">
        <v>24.7</v>
      </c>
      <c r="L708">
        <v>15.5849999999999</v>
      </c>
      <c r="M708">
        <v>16.940999999999999</v>
      </c>
      <c r="N708">
        <v>22.853000000000002</v>
      </c>
      <c r="O708">
        <v>2.956</v>
      </c>
    </row>
    <row r="709" spans="1:15" x14ac:dyDescent="0.35">
      <c r="A709" t="s">
        <v>385</v>
      </c>
      <c r="B709">
        <v>2014</v>
      </c>
      <c r="C709" s="10">
        <v>41615</v>
      </c>
      <c r="D709" t="s">
        <v>140</v>
      </c>
      <c r="E709" t="s">
        <v>91</v>
      </c>
      <c r="F709">
        <v>3</v>
      </c>
      <c r="G709">
        <v>7</v>
      </c>
      <c r="H709" t="s">
        <v>153</v>
      </c>
      <c r="I709" t="s">
        <v>154</v>
      </c>
      <c r="J709">
        <v>10004717719</v>
      </c>
      <c r="K709" s="19">
        <v>25</v>
      </c>
      <c r="L709">
        <v>27.913999999999898</v>
      </c>
      <c r="M709">
        <v>26.594000000000001</v>
      </c>
      <c r="N709">
        <v>29.73</v>
      </c>
      <c r="O709">
        <v>1.5680000000000001</v>
      </c>
    </row>
    <row r="710" spans="1:15" x14ac:dyDescent="0.35">
      <c r="A710" t="s">
        <v>385</v>
      </c>
      <c r="B710">
        <v>2014</v>
      </c>
      <c r="C710" s="10">
        <v>41615</v>
      </c>
      <c r="D710" t="s">
        <v>140</v>
      </c>
      <c r="E710" t="s">
        <v>91</v>
      </c>
      <c r="F710">
        <v>4</v>
      </c>
      <c r="G710">
        <v>1</v>
      </c>
      <c r="H710" t="s">
        <v>203</v>
      </c>
      <c r="I710" t="s">
        <v>198</v>
      </c>
      <c r="J710">
        <v>10051694112</v>
      </c>
      <c r="K710" s="19">
        <v>26.9</v>
      </c>
      <c r="L710">
        <v>22.626000000000001</v>
      </c>
      <c r="M710">
        <v>25.274999999999999</v>
      </c>
      <c r="N710">
        <v>29.817</v>
      </c>
      <c r="O710">
        <v>2.2709999999999999</v>
      </c>
    </row>
    <row r="711" spans="1:15" x14ac:dyDescent="0.35">
      <c r="A711" t="s">
        <v>385</v>
      </c>
      <c r="B711">
        <v>2014</v>
      </c>
      <c r="C711" s="10">
        <v>41615</v>
      </c>
      <c r="D711" t="s">
        <v>140</v>
      </c>
      <c r="E711" t="s">
        <v>91</v>
      </c>
      <c r="F711">
        <v>4</v>
      </c>
      <c r="G711">
        <v>2</v>
      </c>
      <c r="H711" t="s">
        <v>352</v>
      </c>
      <c r="I711" t="s">
        <v>353</v>
      </c>
      <c r="J711">
        <v>10003292122</v>
      </c>
      <c r="K711" s="19">
        <v>27.5</v>
      </c>
      <c r="L711">
        <v>26.35</v>
      </c>
      <c r="M711">
        <v>26.975000000000001</v>
      </c>
      <c r="N711">
        <v>30.263000000000002</v>
      </c>
      <c r="O711">
        <v>1.6439999999999999</v>
      </c>
    </row>
    <row r="712" spans="1:15" x14ac:dyDescent="0.35">
      <c r="A712" t="s">
        <v>385</v>
      </c>
      <c r="B712">
        <v>2014</v>
      </c>
      <c r="C712" s="10">
        <v>41615</v>
      </c>
      <c r="D712" t="s">
        <v>140</v>
      </c>
      <c r="E712" t="s">
        <v>91</v>
      </c>
      <c r="F712">
        <v>4</v>
      </c>
      <c r="G712">
        <v>3</v>
      </c>
      <c r="H712" t="s">
        <v>380</v>
      </c>
      <c r="I712" t="s">
        <v>386</v>
      </c>
      <c r="J712">
        <v>10005747434</v>
      </c>
      <c r="K712" s="19">
        <v>29</v>
      </c>
      <c r="L712">
        <v>27.209</v>
      </c>
      <c r="M712">
        <v>27.344000000000001</v>
      </c>
      <c r="N712">
        <v>30.544</v>
      </c>
      <c r="O712">
        <v>1.6</v>
      </c>
    </row>
    <row r="713" spans="1:15" x14ac:dyDescent="0.35">
      <c r="A713" t="s">
        <v>385</v>
      </c>
      <c r="B713">
        <v>2014</v>
      </c>
      <c r="C713" s="10">
        <v>41615</v>
      </c>
      <c r="D713" t="s">
        <v>140</v>
      </c>
      <c r="E713" t="s">
        <v>91</v>
      </c>
      <c r="F713">
        <v>4</v>
      </c>
      <c r="G713">
        <v>4</v>
      </c>
      <c r="H713" t="s">
        <v>336</v>
      </c>
      <c r="I713" t="s">
        <v>355</v>
      </c>
      <c r="J713">
        <v>10005506954</v>
      </c>
      <c r="K713" s="19">
        <v>25</v>
      </c>
      <c r="L713">
        <v>27.893999999999998</v>
      </c>
      <c r="M713">
        <v>27.597000000000001</v>
      </c>
      <c r="N713">
        <v>30.701000000000001</v>
      </c>
      <c r="O713">
        <v>1.552</v>
      </c>
    </row>
    <row r="714" spans="1:15" x14ac:dyDescent="0.35">
      <c r="A714" t="s">
        <v>385</v>
      </c>
      <c r="B714">
        <v>2014</v>
      </c>
      <c r="C714" s="10">
        <v>41615</v>
      </c>
      <c r="D714" t="s">
        <v>140</v>
      </c>
      <c r="E714" t="s">
        <v>91</v>
      </c>
      <c r="F714">
        <v>4</v>
      </c>
      <c r="G714">
        <v>5</v>
      </c>
      <c r="H714" t="s">
        <v>312</v>
      </c>
      <c r="I714" t="s">
        <v>104</v>
      </c>
      <c r="J714">
        <v>10006898401</v>
      </c>
      <c r="K714" s="19">
        <v>22.5</v>
      </c>
      <c r="L714">
        <v>23.594000000000001</v>
      </c>
      <c r="M714">
        <v>23.382999999999999</v>
      </c>
      <c r="N714">
        <v>26.664999999999999</v>
      </c>
      <c r="O714">
        <v>1.641</v>
      </c>
    </row>
    <row r="715" spans="1:15" x14ac:dyDescent="0.35">
      <c r="A715" t="s">
        <v>385</v>
      </c>
      <c r="B715">
        <v>2014</v>
      </c>
      <c r="C715" s="10">
        <v>41615</v>
      </c>
      <c r="D715" t="s">
        <v>140</v>
      </c>
      <c r="E715" t="s">
        <v>91</v>
      </c>
      <c r="F715">
        <v>4</v>
      </c>
      <c r="G715">
        <v>6</v>
      </c>
      <c r="H715" t="s">
        <v>332</v>
      </c>
      <c r="I715" t="s">
        <v>333</v>
      </c>
      <c r="J715">
        <v>10006480186</v>
      </c>
      <c r="K715" s="19">
        <v>22.4</v>
      </c>
      <c r="L715">
        <v>9</v>
      </c>
      <c r="M715">
        <v>11.353</v>
      </c>
      <c r="N715">
        <v>20.765000000000001</v>
      </c>
      <c r="O715">
        <v>4.7060000000000004</v>
      </c>
    </row>
    <row r="716" spans="1:15" x14ac:dyDescent="0.35">
      <c r="A716" t="s">
        <v>385</v>
      </c>
      <c r="B716">
        <v>2014</v>
      </c>
      <c r="C716" s="10">
        <v>41615</v>
      </c>
      <c r="D716" t="s">
        <v>140</v>
      </c>
      <c r="E716" t="s">
        <v>91</v>
      </c>
      <c r="F716">
        <v>4</v>
      </c>
      <c r="G716">
        <v>7</v>
      </c>
      <c r="H716" t="s">
        <v>330</v>
      </c>
      <c r="I716" t="s">
        <v>178</v>
      </c>
      <c r="J716">
        <v>10007782616</v>
      </c>
      <c r="K716" s="19">
        <v>20.3</v>
      </c>
      <c r="L716">
        <v>11.764999999999899</v>
      </c>
      <c r="M716">
        <v>11.279</v>
      </c>
      <c r="N716">
        <v>15.879</v>
      </c>
      <c r="O716">
        <v>2.2999999999999998</v>
      </c>
    </row>
    <row r="717" spans="1:15" x14ac:dyDescent="0.35">
      <c r="A717" t="s">
        <v>385</v>
      </c>
      <c r="B717">
        <v>2014</v>
      </c>
      <c r="C717" s="10">
        <v>41615</v>
      </c>
      <c r="D717" t="s">
        <v>140</v>
      </c>
      <c r="E717" t="s">
        <v>117</v>
      </c>
      <c r="F717">
        <v>1</v>
      </c>
      <c r="G717">
        <v>1</v>
      </c>
      <c r="H717" t="s">
        <v>196</v>
      </c>
      <c r="I717" t="s">
        <v>52</v>
      </c>
      <c r="J717">
        <v>10004868370</v>
      </c>
      <c r="K717" s="19">
        <v>25.9</v>
      </c>
      <c r="L717">
        <v>27.221</v>
      </c>
      <c r="M717">
        <v>27.875999999999902</v>
      </c>
      <c r="N717">
        <v>30.981999999999999</v>
      </c>
      <c r="O717">
        <v>1.5529999999999999</v>
      </c>
    </row>
    <row r="718" spans="1:15" x14ac:dyDescent="0.35">
      <c r="A718" t="s">
        <v>385</v>
      </c>
      <c r="B718">
        <v>2014</v>
      </c>
      <c r="C718" s="10">
        <v>41615</v>
      </c>
      <c r="D718" t="s">
        <v>140</v>
      </c>
      <c r="E718" t="s">
        <v>117</v>
      </c>
      <c r="F718">
        <v>1</v>
      </c>
      <c r="G718">
        <v>2</v>
      </c>
      <c r="H718" t="s">
        <v>306</v>
      </c>
      <c r="I718" t="s">
        <v>113</v>
      </c>
      <c r="J718">
        <v>10006898300</v>
      </c>
      <c r="K718" s="19">
        <v>21.3</v>
      </c>
      <c r="L718">
        <v>22.430999999999901</v>
      </c>
      <c r="M718">
        <v>23.488</v>
      </c>
      <c r="N718">
        <v>27.248000000000001</v>
      </c>
      <c r="O718">
        <v>1.88</v>
      </c>
    </row>
    <row r="719" spans="1:15" x14ac:dyDescent="0.35">
      <c r="A719" t="s">
        <v>385</v>
      </c>
      <c r="B719">
        <v>2014</v>
      </c>
      <c r="C719" s="10">
        <v>41615</v>
      </c>
      <c r="D719" t="s">
        <v>140</v>
      </c>
      <c r="E719" t="s">
        <v>117</v>
      </c>
      <c r="F719">
        <v>1</v>
      </c>
      <c r="G719">
        <v>3</v>
      </c>
      <c r="H719" t="s">
        <v>330</v>
      </c>
      <c r="I719" t="s">
        <v>178</v>
      </c>
      <c r="J719">
        <v>10007782616</v>
      </c>
      <c r="K719" s="19">
        <v>20.3</v>
      </c>
      <c r="L719">
        <v>11.279</v>
      </c>
      <c r="M719">
        <v>14.476999999999901</v>
      </c>
      <c r="N719">
        <v>18.626999999999999</v>
      </c>
      <c r="O719">
        <v>2.0750000000000002</v>
      </c>
    </row>
    <row r="720" spans="1:15" x14ac:dyDescent="0.35">
      <c r="A720" t="s">
        <v>385</v>
      </c>
      <c r="B720">
        <v>2014</v>
      </c>
      <c r="C720" s="10">
        <v>41615</v>
      </c>
      <c r="D720" t="s">
        <v>140</v>
      </c>
      <c r="E720" t="s">
        <v>117</v>
      </c>
      <c r="F720">
        <v>1</v>
      </c>
      <c r="G720">
        <v>4</v>
      </c>
      <c r="H720" t="s">
        <v>380</v>
      </c>
      <c r="I720" t="s">
        <v>386</v>
      </c>
      <c r="J720">
        <v>10005747434</v>
      </c>
      <c r="K720" s="19">
        <v>29</v>
      </c>
      <c r="L720">
        <v>27.344000000000001</v>
      </c>
      <c r="M720">
        <v>26.901</v>
      </c>
      <c r="N720">
        <v>29.940999999999999</v>
      </c>
      <c r="O720">
        <v>1.52</v>
      </c>
    </row>
    <row r="721" spans="1:15" x14ac:dyDescent="0.35">
      <c r="A721" t="s">
        <v>385</v>
      </c>
      <c r="B721">
        <v>2014</v>
      </c>
      <c r="C721" s="10">
        <v>41615</v>
      </c>
      <c r="D721" t="s">
        <v>140</v>
      </c>
      <c r="E721" t="s">
        <v>117</v>
      </c>
      <c r="F721">
        <v>1</v>
      </c>
      <c r="G721">
        <v>5</v>
      </c>
      <c r="H721" t="s">
        <v>336</v>
      </c>
      <c r="I721" t="s">
        <v>355</v>
      </c>
      <c r="J721">
        <v>10005506954</v>
      </c>
      <c r="K721" s="19">
        <v>25</v>
      </c>
      <c r="L721">
        <v>27.597000000000001</v>
      </c>
      <c r="M721">
        <v>26.896000000000001</v>
      </c>
      <c r="N721">
        <v>29.856000000000002</v>
      </c>
      <c r="O721">
        <v>1.48</v>
      </c>
    </row>
    <row r="722" spans="1:15" x14ac:dyDescent="0.35">
      <c r="A722" t="s">
        <v>385</v>
      </c>
      <c r="B722">
        <v>2014</v>
      </c>
      <c r="C722" s="10">
        <v>41615</v>
      </c>
      <c r="D722" t="s">
        <v>140</v>
      </c>
      <c r="E722" t="s">
        <v>117</v>
      </c>
      <c r="F722">
        <v>1</v>
      </c>
      <c r="G722">
        <v>6</v>
      </c>
      <c r="H722" t="s">
        <v>378</v>
      </c>
      <c r="I722" t="s">
        <v>337</v>
      </c>
      <c r="J722">
        <v>10006382984</v>
      </c>
      <c r="K722" s="19"/>
      <c r="L722">
        <v>15.212</v>
      </c>
      <c r="M722">
        <v>15.786</v>
      </c>
      <c r="N722">
        <v>21.338000000000001</v>
      </c>
      <c r="O722">
        <v>2.7759999999999998</v>
      </c>
    </row>
    <row r="723" spans="1:15" x14ac:dyDescent="0.35">
      <c r="A723" t="s">
        <v>385</v>
      </c>
      <c r="B723">
        <v>2014</v>
      </c>
      <c r="C723" s="10">
        <v>41615</v>
      </c>
      <c r="D723" t="s">
        <v>140</v>
      </c>
      <c r="E723" t="s">
        <v>117</v>
      </c>
      <c r="F723">
        <v>1</v>
      </c>
      <c r="G723">
        <v>7</v>
      </c>
      <c r="H723" t="s">
        <v>384</v>
      </c>
      <c r="I723" t="s">
        <v>198</v>
      </c>
      <c r="J723">
        <v>10007271142</v>
      </c>
      <c r="K723" s="19">
        <v>21.6</v>
      </c>
      <c r="L723">
        <v>18.492999999999999</v>
      </c>
      <c r="M723">
        <v>15.102</v>
      </c>
      <c r="N723">
        <v>21.86</v>
      </c>
      <c r="O723">
        <v>3.379</v>
      </c>
    </row>
    <row r="724" spans="1:15" x14ac:dyDescent="0.35">
      <c r="A724" t="s">
        <v>385</v>
      </c>
      <c r="B724">
        <v>2014</v>
      </c>
      <c r="C724" s="10">
        <v>41615</v>
      </c>
      <c r="D724" t="s">
        <v>140</v>
      </c>
      <c r="E724" t="s">
        <v>117</v>
      </c>
      <c r="F724">
        <v>2</v>
      </c>
      <c r="G724">
        <v>1</v>
      </c>
      <c r="H724" t="s">
        <v>312</v>
      </c>
      <c r="I724" t="s">
        <v>104</v>
      </c>
      <c r="J724">
        <v>10006898401</v>
      </c>
      <c r="K724" s="19">
        <v>22.5</v>
      </c>
      <c r="L724">
        <v>23.382999999999999</v>
      </c>
      <c r="M724">
        <v>24.388000000000002</v>
      </c>
      <c r="N724">
        <v>27.538</v>
      </c>
      <c r="O724">
        <v>1.575</v>
      </c>
    </row>
    <row r="725" spans="1:15" x14ac:dyDescent="0.35">
      <c r="A725" t="s">
        <v>385</v>
      </c>
      <c r="B725">
        <v>2014</v>
      </c>
      <c r="C725" s="10">
        <v>41615</v>
      </c>
      <c r="D725" t="s">
        <v>140</v>
      </c>
      <c r="E725" t="s">
        <v>117</v>
      </c>
      <c r="F725">
        <v>2</v>
      </c>
      <c r="G725">
        <v>2</v>
      </c>
      <c r="H725" t="s">
        <v>332</v>
      </c>
      <c r="I725" t="s">
        <v>333</v>
      </c>
      <c r="J725">
        <v>10006480186</v>
      </c>
      <c r="K725" s="19">
        <v>22.4</v>
      </c>
      <c r="L725">
        <v>11.353</v>
      </c>
      <c r="M725">
        <v>19.079999999999998</v>
      </c>
      <c r="N725">
        <v>25.866</v>
      </c>
      <c r="O725">
        <v>3.3929999999999998</v>
      </c>
    </row>
    <row r="726" spans="1:15" x14ac:dyDescent="0.35">
      <c r="A726" t="s">
        <v>385</v>
      </c>
      <c r="B726">
        <v>2014</v>
      </c>
      <c r="C726" s="10">
        <v>41615</v>
      </c>
      <c r="D726" t="s">
        <v>140</v>
      </c>
      <c r="E726" t="s">
        <v>117</v>
      </c>
      <c r="F726">
        <v>2</v>
      </c>
      <c r="G726">
        <v>3</v>
      </c>
      <c r="H726" t="s">
        <v>347</v>
      </c>
      <c r="I726" t="s">
        <v>348</v>
      </c>
      <c r="J726">
        <v>10004722668</v>
      </c>
      <c r="K726" s="19">
        <v>28</v>
      </c>
      <c r="L726">
        <v>24.000999999999902</v>
      </c>
      <c r="M726">
        <v>24.207999999999998</v>
      </c>
      <c r="N726">
        <v>27.728000000000002</v>
      </c>
      <c r="O726">
        <v>1.76</v>
      </c>
    </row>
    <row r="727" spans="1:15" x14ac:dyDescent="0.35">
      <c r="A727" t="s">
        <v>385</v>
      </c>
      <c r="B727">
        <v>2014</v>
      </c>
      <c r="C727" s="10">
        <v>41615</v>
      </c>
      <c r="D727" t="s">
        <v>140</v>
      </c>
      <c r="E727" t="s">
        <v>117</v>
      </c>
      <c r="F727">
        <v>2</v>
      </c>
      <c r="G727">
        <v>4</v>
      </c>
      <c r="H727" t="s">
        <v>195</v>
      </c>
      <c r="I727" t="s">
        <v>31</v>
      </c>
      <c r="J727">
        <v>10005964470</v>
      </c>
      <c r="K727" s="19">
        <v>24.7</v>
      </c>
      <c r="L727">
        <v>16.940999999999999</v>
      </c>
      <c r="M727">
        <v>18.597999999999999</v>
      </c>
      <c r="N727">
        <v>23.62</v>
      </c>
      <c r="O727">
        <v>2.5110000000000001</v>
      </c>
    </row>
    <row r="728" spans="1:15" x14ac:dyDescent="0.35">
      <c r="A728" t="s">
        <v>385</v>
      </c>
      <c r="B728">
        <v>2014</v>
      </c>
      <c r="C728" s="10">
        <v>41615</v>
      </c>
      <c r="D728" t="s">
        <v>140</v>
      </c>
      <c r="E728" t="s">
        <v>117</v>
      </c>
      <c r="F728">
        <v>2</v>
      </c>
      <c r="G728">
        <v>5</v>
      </c>
      <c r="H728" t="s">
        <v>158</v>
      </c>
      <c r="I728" t="s">
        <v>356</v>
      </c>
      <c r="J728">
        <v>10010894696</v>
      </c>
      <c r="K728" s="19"/>
      <c r="L728">
        <v>19.071000000000002</v>
      </c>
      <c r="M728">
        <v>19.346</v>
      </c>
      <c r="N728">
        <v>22.69</v>
      </c>
      <c r="O728">
        <v>1.6719999999999999</v>
      </c>
    </row>
    <row r="729" spans="1:15" x14ac:dyDescent="0.35">
      <c r="A729" t="s">
        <v>385</v>
      </c>
      <c r="B729">
        <v>2014</v>
      </c>
      <c r="C729" s="10">
        <v>41615</v>
      </c>
      <c r="D729" t="s">
        <v>140</v>
      </c>
      <c r="E729" t="s">
        <v>117</v>
      </c>
      <c r="F729">
        <v>2</v>
      </c>
      <c r="G729">
        <v>9</v>
      </c>
      <c r="H729" t="s">
        <v>153</v>
      </c>
      <c r="I729" t="s">
        <v>154</v>
      </c>
      <c r="J729">
        <v>10004717719</v>
      </c>
      <c r="K729" s="19">
        <v>25</v>
      </c>
      <c r="L729">
        <v>26.594000000000001</v>
      </c>
      <c r="M729">
        <v>25.638999999999999</v>
      </c>
      <c r="N729">
        <v>28.625</v>
      </c>
      <c r="O729">
        <v>1.4930000000000001</v>
      </c>
    </row>
    <row r="730" spans="1:15" x14ac:dyDescent="0.35">
      <c r="A730" t="s">
        <v>385</v>
      </c>
      <c r="B730">
        <v>2014</v>
      </c>
      <c r="C730" s="10">
        <v>41615</v>
      </c>
      <c r="D730" t="s">
        <v>140</v>
      </c>
      <c r="E730" t="s">
        <v>117</v>
      </c>
      <c r="F730">
        <v>2</v>
      </c>
      <c r="G730">
        <v>9</v>
      </c>
      <c r="H730" t="s">
        <v>234</v>
      </c>
      <c r="I730" t="s">
        <v>25</v>
      </c>
      <c r="J730">
        <v>10006073493</v>
      </c>
      <c r="K730" s="19">
        <v>24</v>
      </c>
      <c r="L730">
        <v>22.22</v>
      </c>
      <c r="M730">
        <v>22.009</v>
      </c>
      <c r="N730">
        <v>24.291</v>
      </c>
      <c r="O730">
        <v>1.141</v>
      </c>
    </row>
    <row r="731" spans="1:15" x14ac:dyDescent="0.35">
      <c r="A731" t="s">
        <v>385</v>
      </c>
      <c r="B731">
        <v>2014</v>
      </c>
      <c r="C731" s="10">
        <v>41615</v>
      </c>
      <c r="D731" t="s">
        <v>140</v>
      </c>
      <c r="E731" t="s">
        <v>119</v>
      </c>
      <c r="F731">
        <v>1</v>
      </c>
      <c r="G731">
        <v>1</v>
      </c>
      <c r="H731" t="s">
        <v>352</v>
      </c>
      <c r="I731" t="s">
        <v>353</v>
      </c>
      <c r="J731">
        <v>10003292122</v>
      </c>
      <c r="K731" s="19">
        <v>27.5</v>
      </c>
      <c r="L731">
        <v>26.975000000000001</v>
      </c>
      <c r="M731">
        <v>27.972000000000001</v>
      </c>
      <c r="N731">
        <v>31.132000000000001</v>
      </c>
      <c r="O731">
        <v>1.58</v>
      </c>
    </row>
    <row r="732" spans="1:15" x14ac:dyDescent="0.35">
      <c r="A732" t="s">
        <v>385</v>
      </c>
      <c r="B732">
        <v>2014</v>
      </c>
      <c r="C732" s="10">
        <v>41615</v>
      </c>
      <c r="D732" t="s">
        <v>140</v>
      </c>
      <c r="E732" t="s">
        <v>119</v>
      </c>
      <c r="F732">
        <v>1</v>
      </c>
      <c r="G732">
        <v>2</v>
      </c>
      <c r="H732" t="s">
        <v>200</v>
      </c>
      <c r="I732" t="s">
        <v>23</v>
      </c>
      <c r="J732">
        <v>10006900421</v>
      </c>
      <c r="K732" s="19">
        <v>21</v>
      </c>
      <c r="L732">
        <v>30.08</v>
      </c>
      <c r="M732">
        <v>30.230999999999899</v>
      </c>
      <c r="N732">
        <v>33.174999999999997</v>
      </c>
      <c r="O732">
        <v>1.472</v>
      </c>
    </row>
    <row r="733" spans="1:15" x14ac:dyDescent="0.35">
      <c r="A733" t="s">
        <v>385</v>
      </c>
      <c r="B733">
        <v>2014</v>
      </c>
      <c r="C733" s="10">
        <v>41615</v>
      </c>
      <c r="D733" t="s">
        <v>140</v>
      </c>
      <c r="E733" t="s">
        <v>119</v>
      </c>
      <c r="F733">
        <v>1</v>
      </c>
      <c r="G733">
        <v>3</v>
      </c>
      <c r="H733" t="s">
        <v>196</v>
      </c>
      <c r="I733" t="s">
        <v>52</v>
      </c>
      <c r="J733">
        <v>10004868370</v>
      </c>
      <c r="K733" s="19">
        <v>25.9</v>
      </c>
      <c r="L733">
        <v>27.875999999999902</v>
      </c>
      <c r="M733">
        <v>27.917999999999999</v>
      </c>
      <c r="N733">
        <v>30.891999999999999</v>
      </c>
      <c r="O733">
        <v>1.4870000000000001</v>
      </c>
    </row>
    <row r="734" spans="1:15" x14ac:dyDescent="0.35">
      <c r="A734" t="s">
        <v>385</v>
      </c>
      <c r="B734">
        <v>2014</v>
      </c>
      <c r="C734" s="10">
        <v>41615</v>
      </c>
      <c r="D734" t="s">
        <v>140</v>
      </c>
      <c r="E734" t="s">
        <v>119</v>
      </c>
      <c r="F734">
        <v>1</v>
      </c>
      <c r="G734">
        <v>4</v>
      </c>
      <c r="H734" t="s">
        <v>332</v>
      </c>
      <c r="I734" t="s">
        <v>333</v>
      </c>
      <c r="J734">
        <v>10006480186</v>
      </c>
      <c r="K734" s="19">
        <v>22.4</v>
      </c>
      <c r="L734">
        <v>19.079999999999998</v>
      </c>
      <c r="M734">
        <v>20.623999999999999</v>
      </c>
      <c r="N734">
        <v>26.274000000000001</v>
      </c>
      <c r="O734">
        <v>2.8250000000000002</v>
      </c>
    </row>
    <row r="735" spans="1:15" x14ac:dyDescent="0.35">
      <c r="A735" t="s">
        <v>385</v>
      </c>
      <c r="B735">
        <v>2014</v>
      </c>
      <c r="C735" s="10">
        <v>41615</v>
      </c>
      <c r="D735" t="s">
        <v>140</v>
      </c>
      <c r="E735" t="s">
        <v>119</v>
      </c>
      <c r="F735">
        <v>1</v>
      </c>
      <c r="G735">
        <v>5</v>
      </c>
      <c r="H735" t="s">
        <v>354</v>
      </c>
      <c r="I735" t="s">
        <v>29</v>
      </c>
      <c r="J735">
        <v>10006665496</v>
      </c>
      <c r="K735" s="19">
        <v>22.2</v>
      </c>
      <c r="L735">
        <v>20.986999999999998</v>
      </c>
      <c r="M735">
        <v>20.652999999999999</v>
      </c>
      <c r="N735">
        <v>25.832999999999998</v>
      </c>
      <c r="O735">
        <v>2.59</v>
      </c>
    </row>
    <row r="736" spans="1:15" x14ac:dyDescent="0.35">
      <c r="A736" t="s">
        <v>385</v>
      </c>
      <c r="B736">
        <v>2014</v>
      </c>
      <c r="C736" s="10">
        <v>41615</v>
      </c>
      <c r="D736" t="s">
        <v>140</v>
      </c>
      <c r="E736" t="s">
        <v>119</v>
      </c>
      <c r="F736">
        <v>1</v>
      </c>
      <c r="G736">
        <v>6</v>
      </c>
      <c r="H736" t="s">
        <v>367</v>
      </c>
      <c r="I736" t="s">
        <v>37</v>
      </c>
      <c r="J736">
        <v>10006553039</v>
      </c>
      <c r="K736" s="19">
        <v>22.1</v>
      </c>
      <c r="L736">
        <v>19.605</v>
      </c>
      <c r="M736">
        <v>18.872</v>
      </c>
      <c r="N736">
        <v>22.966000000000001</v>
      </c>
      <c r="O736">
        <v>2.0470000000000002</v>
      </c>
    </row>
    <row r="737" spans="1:15" x14ac:dyDescent="0.35">
      <c r="A737" t="s">
        <v>385</v>
      </c>
      <c r="B737">
        <v>2014</v>
      </c>
      <c r="C737" s="10">
        <v>41615</v>
      </c>
      <c r="D737" t="s">
        <v>140</v>
      </c>
      <c r="E737" t="s">
        <v>119</v>
      </c>
      <c r="F737">
        <v>2</v>
      </c>
      <c r="G737">
        <v>1</v>
      </c>
      <c r="H737" t="s">
        <v>340</v>
      </c>
      <c r="I737" t="s">
        <v>142</v>
      </c>
      <c r="J737">
        <v>10004633247</v>
      </c>
      <c r="K737" s="19">
        <v>25.7</v>
      </c>
      <c r="L737">
        <v>29.632999999999999</v>
      </c>
      <c r="M737">
        <v>30.277000000000001</v>
      </c>
      <c r="N737">
        <v>33.069000000000003</v>
      </c>
      <c r="O737">
        <v>1.3959999999999999</v>
      </c>
    </row>
    <row r="738" spans="1:15" x14ac:dyDescent="0.35">
      <c r="A738" t="s">
        <v>385</v>
      </c>
      <c r="B738">
        <v>2014</v>
      </c>
      <c r="C738" s="10">
        <v>41615</v>
      </c>
      <c r="D738" t="s">
        <v>140</v>
      </c>
      <c r="E738" t="s">
        <v>119</v>
      </c>
      <c r="F738">
        <v>2</v>
      </c>
      <c r="G738">
        <v>2</v>
      </c>
      <c r="H738" t="s">
        <v>335</v>
      </c>
      <c r="I738" t="s">
        <v>29</v>
      </c>
      <c r="J738">
        <v>10036244537</v>
      </c>
      <c r="K738" s="19">
        <v>25.3</v>
      </c>
      <c r="L738">
        <v>28.324999999999999</v>
      </c>
      <c r="M738">
        <v>28.849</v>
      </c>
      <c r="N738">
        <v>32.113</v>
      </c>
      <c r="O738">
        <v>1.6319999999999999</v>
      </c>
    </row>
    <row r="739" spans="1:15" x14ac:dyDescent="0.35">
      <c r="A739" t="s">
        <v>385</v>
      </c>
      <c r="B739">
        <v>2014</v>
      </c>
      <c r="C739" s="10">
        <v>41615</v>
      </c>
      <c r="D739" t="s">
        <v>140</v>
      </c>
      <c r="E739" t="s">
        <v>119</v>
      </c>
      <c r="F739">
        <v>2</v>
      </c>
      <c r="G739">
        <v>3</v>
      </c>
      <c r="H739" t="s">
        <v>203</v>
      </c>
      <c r="I739" t="s">
        <v>198</v>
      </c>
      <c r="J739">
        <v>10051694112</v>
      </c>
      <c r="K739" s="19">
        <v>26.9</v>
      </c>
      <c r="L739">
        <v>25.274999999999999</v>
      </c>
      <c r="M739">
        <v>26.023</v>
      </c>
      <c r="N739">
        <v>30.145</v>
      </c>
      <c r="O739">
        <v>2.0609999999999999</v>
      </c>
    </row>
    <row r="740" spans="1:15" x14ac:dyDescent="0.35">
      <c r="A740" t="s">
        <v>385</v>
      </c>
      <c r="B740">
        <v>2014</v>
      </c>
      <c r="C740" s="10">
        <v>41615</v>
      </c>
      <c r="D740" t="s">
        <v>140</v>
      </c>
      <c r="E740" t="s">
        <v>119</v>
      </c>
      <c r="F740">
        <v>2</v>
      </c>
      <c r="G740">
        <v>4</v>
      </c>
      <c r="H740" t="s">
        <v>306</v>
      </c>
      <c r="I740" t="s">
        <v>113</v>
      </c>
      <c r="J740">
        <v>10006898300</v>
      </c>
      <c r="K740" s="19">
        <v>21.3</v>
      </c>
      <c r="L740">
        <v>23.488</v>
      </c>
      <c r="M740">
        <v>23.97</v>
      </c>
      <c r="N740">
        <v>27.481999999999999</v>
      </c>
      <c r="O740">
        <v>1.756</v>
      </c>
    </row>
    <row r="741" spans="1:15" x14ac:dyDescent="0.35">
      <c r="A741" t="s">
        <v>385</v>
      </c>
      <c r="B741">
        <v>2014</v>
      </c>
      <c r="C741" s="10">
        <v>41615</v>
      </c>
      <c r="D741" t="s">
        <v>140</v>
      </c>
      <c r="E741" t="s">
        <v>119</v>
      </c>
      <c r="F741">
        <v>2</v>
      </c>
      <c r="G741">
        <v>5</v>
      </c>
      <c r="H741" t="s">
        <v>312</v>
      </c>
      <c r="I741" t="s">
        <v>104</v>
      </c>
      <c r="J741">
        <v>10006898401</v>
      </c>
      <c r="K741" s="19">
        <v>22.5</v>
      </c>
      <c r="L741">
        <v>24.388000000000002</v>
      </c>
      <c r="M741">
        <v>24.364000000000001</v>
      </c>
      <c r="N741">
        <v>27.37</v>
      </c>
      <c r="O741">
        <v>1.5029999999999999</v>
      </c>
    </row>
    <row r="742" spans="1:15" x14ac:dyDescent="0.35">
      <c r="A742" t="s">
        <v>385</v>
      </c>
      <c r="B742">
        <v>2014</v>
      </c>
      <c r="C742" s="10">
        <v>41615</v>
      </c>
      <c r="D742" t="s">
        <v>140</v>
      </c>
      <c r="E742" t="s">
        <v>119</v>
      </c>
      <c r="F742">
        <v>2</v>
      </c>
      <c r="G742">
        <v>6</v>
      </c>
      <c r="H742" t="s">
        <v>287</v>
      </c>
      <c r="I742" t="s">
        <v>31</v>
      </c>
      <c r="J742">
        <v>10003349716</v>
      </c>
      <c r="K742" s="19">
        <v>28.6</v>
      </c>
      <c r="L742">
        <v>29.38</v>
      </c>
      <c r="M742">
        <v>28.64</v>
      </c>
      <c r="N742">
        <v>31.262</v>
      </c>
      <c r="O742">
        <v>1.3109999999999999</v>
      </c>
    </row>
    <row r="743" spans="1:15" x14ac:dyDescent="0.35">
      <c r="A743" t="s">
        <v>385</v>
      </c>
      <c r="B743">
        <v>2014</v>
      </c>
      <c r="C743" s="10">
        <v>41615</v>
      </c>
      <c r="D743" t="s">
        <v>140</v>
      </c>
      <c r="E743" t="s">
        <v>121</v>
      </c>
      <c r="F743">
        <v>1</v>
      </c>
      <c r="G743">
        <v>1</v>
      </c>
      <c r="H743" t="s">
        <v>352</v>
      </c>
      <c r="I743" t="s">
        <v>353</v>
      </c>
      <c r="J743">
        <v>10003292122</v>
      </c>
      <c r="K743" s="19">
        <v>27.5</v>
      </c>
      <c r="L743">
        <v>27.972000000000001</v>
      </c>
      <c r="M743">
        <v>29.013999999999999</v>
      </c>
      <c r="N743">
        <v>32.048000000000002</v>
      </c>
      <c r="O743">
        <v>1.5169999999999999</v>
      </c>
    </row>
    <row r="744" spans="1:15" x14ac:dyDescent="0.35">
      <c r="A744" t="s">
        <v>385</v>
      </c>
      <c r="B744">
        <v>2014</v>
      </c>
      <c r="C744" s="10">
        <v>41615</v>
      </c>
      <c r="D744" t="s">
        <v>140</v>
      </c>
      <c r="E744" t="s">
        <v>121</v>
      </c>
      <c r="F744">
        <v>1</v>
      </c>
      <c r="G744">
        <v>2</v>
      </c>
      <c r="H744" t="s">
        <v>335</v>
      </c>
      <c r="I744" t="s">
        <v>29</v>
      </c>
      <c r="J744">
        <v>10036244537</v>
      </c>
      <c r="K744" s="19">
        <v>25.3</v>
      </c>
      <c r="L744">
        <v>28.849</v>
      </c>
      <c r="M744">
        <v>29.4439999999999</v>
      </c>
      <c r="N744">
        <v>32.543999999999997</v>
      </c>
      <c r="O744">
        <v>1.55</v>
      </c>
    </row>
    <row r="745" spans="1:15" x14ac:dyDescent="0.35">
      <c r="A745" t="s">
        <v>385</v>
      </c>
      <c r="B745">
        <v>2014</v>
      </c>
      <c r="C745" s="10">
        <v>41615</v>
      </c>
      <c r="D745" t="s">
        <v>140</v>
      </c>
      <c r="E745" t="s">
        <v>121</v>
      </c>
      <c r="F745">
        <v>1</v>
      </c>
      <c r="G745">
        <v>3</v>
      </c>
      <c r="H745" t="s">
        <v>203</v>
      </c>
      <c r="I745" t="s">
        <v>198</v>
      </c>
      <c r="J745">
        <v>10051694112</v>
      </c>
      <c r="K745" s="19">
        <v>26.9</v>
      </c>
      <c r="L745">
        <v>26.023</v>
      </c>
      <c r="M745">
        <v>26.907</v>
      </c>
      <c r="N745">
        <v>30.696999999999999</v>
      </c>
      <c r="O745">
        <v>1.895</v>
      </c>
    </row>
    <row r="746" spans="1:15" x14ac:dyDescent="0.35">
      <c r="A746" t="s">
        <v>385</v>
      </c>
      <c r="B746">
        <v>2014</v>
      </c>
      <c r="C746" s="10">
        <v>41615</v>
      </c>
      <c r="D746" t="s">
        <v>140</v>
      </c>
      <c r="E746" t="s">
        <v>121</v>
      </c>
      <c r="F746">
        <v>1</v>
      </c>
      <c r="G746">
        <v>4</v>
      </c>
      <c r="H746" t="s">
        <v>200</v>
      </c>
      <c r="I746" t="s">
        <v>23</v>
      </c>
      <c r="J746">
        <v>10006900421</v>
      </c>
      <c r="K746" s="19">
        <v>21</v>
      </c>
      <c r="L746">
        <v>30.230999999999899</v>
      </c>
      <c r="M746">
        <v>30.094999999999999</v>
      </c>
      <c r="N746">
        <v>32.914999999999999</v>
      </c>
      <c r="O746">
        <v>1.41</v>
      </c>
    </row>
    <row r="747" spans="1:15" x14ac:dyDescent="0.35">
      <c r="A747" t="s">
        <v>385</v>
      </c>
      <c r="B747">
        <v>2014</v>
      </c>
      <c r="C747" s="10">
        <v>41615</v>
      </c>
      <c r="D747" t="s">
        <v>140</v>
      </c>
      <c r="E747" t="s">
        <v>121</v>
      </c>
      <c r="F747">
        <v>1</v>
      </c>
      <c r="G747">
        <v>5</v>
      </c>
      <c r="H747" t="s">
        <v>340</v>
      </c>
      <c r="I747" t="s">
        <v>142</v>
      </c>
      <c r="J747">
        <v>10004633247</v>
      </c>
      <c r="K747" s="19">
        <v>25.7</v>
      </c>
      <c r="L747">
        <v>30.277000000000001</v>
      </c>
      <c r="M747">
        <v>29.9119999999999</v>
      </c>
      <c r="N747">
        <v>32.601999999999997</v>
      </c>
      <c r="O747">
        <v>1.345</v>
      </c>
    </row>
    <row r="748" spans="1:15" x14ac:dyDescent="0.35">
      <c r="A748" t="s">
        <v>385</v>
      </c>
      <c r="B748">
        <v>2014</v>
      </c>
      <c r="C748" s="10">
        <v>41615</v>
      </c>
      <c r="D748" t="s">
        <v>140</v>
      </c>
      <c r="E748" t="s">
        <v>121</v>
      </c>
      <c r="F748">
        <v>1</v>
      </c>
      <c r="G748">
        <v>6</v>
      </c>
      <c r="H748" t="s">
        <v>196</v>
      </c>
      <c r="I748" t="s">
        <v>52</v>
      </c>
      <c r="J748">
        <v>10004868370</v>
      </c>
      <c r="K748" s="19">
        <v>25.9</v>
      </c>
      <c r="L748">
        <v>27.917999999999999</v>
      </c>
      <c r="M748">
        <v>27.355</v>
      </c>
      <c r="N748">
        <v>30.228999999999999</v>
      </c>
      <c r="O748">
        <v>1.4370000000000001</v>
      </c>
    </row>
    <row r="749" spans="1:15" x14ac:dyDescent="0.35">
      <c r="A749" t="s">
        <v>385</v>
      </c>
      <c r="B749">
        <v>2014</v>
      </c>
      <c r="C749" s="10">
        <v>41615</v>
      </c>
      <c r="D749" t="s">
        <v>140</v>
      </c>
      <c r="E749" t="s">
        <v>121</v>
      </c>
      <c r="F749">
        <v>2</v>
      </c>
      <c r="G749">
        <v>1</v>
      </c>
      <c r="H749" t="s">
        <v>332</v>
      </c>
      <c r="I749" t="s">
        <v>333</v>
      </c>
      <c r="J749">
        <v>10006480186</v>
      </c>
      <c r="K749" s="19">
        <v>22.4</v>
      </c>
      <c r="L749">
        <v>20.623999999999999</v>
      </c>
      <c r="M749">
        <v>23.667999999999999</v>
      </c>
      <c r="N749">
        <v>28.702000000000002</v>
      </c>
      <c r="O749">
        <v>2.5169999999999999</v>
      </c>
    </row>
    <row r="750" spans="1:15" x14ac:dyDescent="0.35">
      <c r="A750" t="s">
        <v>385</v>
      </c>
      <c r="B750">
        <v>2014</v>
      </c>
      <c r="C750" s="10">
        <v>41615</v>
      </c>
      <c r="D750" t="s">
        <v>140</v>
      </c>
      <c r="E750" t="s">
        <v>121</v>
      </c>
      <c r="F750">
        <v>2</v>
      </c>
      <c r="G750">
        <v>2</v>
      </c>
      <c r="H750" t="s">
        <v>312</v>
      </c>
      <c r="I750" t="s">
        <v>104</v>
      </c>
      <c r="J750">
        <v>10006898401</v>
      </c>
      <c r="K750" s="19">
        <v>22.5</v>
      </c>
      <c r="L750">
        <v>24.364000000000001</v>
      </c>
      <c r="M750">
        <v>24.852</v>
      </c>
      <c r="N750">
        <v>27.734000000000002</v>
      </c>
      <c r="O750">
        <v>1.4410000000000001</v>
      </c>
    </row>
    <row r="751" spans="1:15" x14ac:dyDescent="0.35">
      <c r="A751" t="s">
        <v>385</v>
      </c>
      <c r="B751">
        <v>2014</v>
      </c>
      <c r="C751" s="10">
        <v>41615</v>
      </c>
      <c r="D751" t="s">
        <v>140</v>
      </c>
      <c r="E751" t="s">
        <v>121</v>
      </c>
      <c r="F751">
        <v>2</v>
      </c>
      <c r="G751">
        <v>3</v>
      </c>
      <c r="H751" t="s">
        <v>367</v>
      </c>
      <c r="I751" t="s">
        <v>37</v>
      </c>
      <c r="J751">
        <v>10006553039</v>
      </c>
      <c r="K751" s="19">
        <v>22.1</v>
      </c>
      <c r="L751">
        <v>18.872</v>
      </c>
      <c r="M751">
        <v>20.161000000000001</v>
      </c>
      <c r="N751">
        <v>23.933</v>
      </c>
      <c r="O751">
        <v>1.8859999999999999</v>
      </c>
    </row>
    <row r="752" spans="1:15" x14ac:dyDescent="0.35">
      <c r="A752" t="s">
        <v>385</v>
      </c>
      <c r="B752">
        <v>2014</v>
      </c>
      <c r="C752" s="10">
        <v>41615</v>
      </c>
      <c r="D752" t="s">
        <v>140</v>
      </c>
      <c r="E752" t="s">
        <v>121</v>
      </c>
      <c r="F752">
        <v>2</v>
      </c>
      <c r="G752">
        <v>4</v>
      </c>
      <c r="H752" t="s">
        <v>306</v>
      </c>
      <c r="I752" t="s">
        <v>113</v>
      </c>
      <c r="J752">
        <v>10006898300</v>
      </c>
      <c r="K752" s="19">
        <v>21.3</v>
      </c>
      <c r="L752">
        <v>23.97</v>
      </c>
      <c r="M752">
        <v>23.934999999999999</v>
      </c>
      <c r="N752">
        <v>27.239000000000001</v>
      </c>
      <c r="O752">
        <v>1.6519999999999999</v>
      </c>
    </row>
    <row r="753" spans="1:15" x14ac:dyDescent="0.35">
      <c r="A753" t="s">
        <v>385</v>
      </c>
      <c r="B753">
        <v>2014</v>
      </c>
      <c r="C753" s="10">
        <v>41615</v>
      </c>
      <c r="D753" t="s">
        <v>140</v>
      </c>
      <c r="E753" t="s">
        <v>121</v>
      </c>
      <c r="F753">
        <v>2</v>
      </c>
      <c r="G753">
        <v>5</v>
      </c>
      <c r="H753" t="s">
        <v>354</v>
      </c>
      <c r="I753" t="s">
        <v>29</v>
      </c>
      <c r="J753">
        <v>10006665496</v>
      </c>
      <c r="K753" s="19">
        <v>22.2</v>
      </c>
      <c r="L753">
        <v>20.652999999999999</v>
      </c>
      <c r="M753">
        <v>20.654</v>
      </c>
      <c r="N753">
        <v>25.23</v>
      </c>
      <c r="O753">
        <v>2.2879999999999998</v>
      </c>
    </row>
    <row r="754" spans="1:15" x14ac:dyDescent="0.35">
      <c r="A754" t="s">
        <v>385</v>
      </c>
      <c r="B754">
        <v>2014</v>
      </c>
      <c r="C754" s="10">
        <v>41615</v>
      </c>
      <c r="D754" t="s">
        <v>140</v>
      </c>
      <c r="E754" t="s">
        <v>121</v>
      </c>
      <c r="F754">
        <v>2</v>
      </c>
      <c r="G754">
        <v>6</v>
      </c>
      <c r="H754" t="s">
        <v>287</v>
      </c>
      <c r="I754" t="s">
        <v>31</v>
      </c>
      <c r="J754">
        <v>10003349716</v>
      </c>
      <c r="K754" s="19">
        <v>28.6</v>
      </c>
      <c r="L754">
        <v>28.64</v>
      </c>
      <c r="M754">
        <v>27.808</v>
      </c>
      <c r="N754">
        <v>30.353999999999999</v>
      </c>
      <c r="O754">
        <v>1.2729999999999999</v>
      </c>
    </row>
    <row r="755" spans="1:15" x14ac:dyDescent="0.35">
      <c r="A755" t="s">
        <v>383</v>
      </c>
      <c r="B755">
        <v>2014</v>
      </c>
      <c r="C755" s="10">
        <v>41657</v>
      </c>
      <c r="D755" t="s">
        <v>140</v>
      </c>
      <c r="E755" t="s">
        <v>91</v>
      </c>
      <c r="F755">
        <v>1</v>
      </c>
      <c r="G755">
        <v>1</v>
      </c>
      <c r="H755" t="s">
        <v>200</v>
      </c>
      <c r="I755" t="s">
        <v>23</v>
      </c>
      <c r="J755">
        <v>10006900421</v>
      </c>
      <c r="K755" s="19">
        <v>21.1</v>
      </c>
      <c r="L755">
        <v>30.094999999999999</v>
      </c>
      <c r="M755">
        <v>30.3</v>
      </c>
      <c r="N755">
        <v>33.078000000000003</v>
      </c>
      <c r="O755">
        <v>1.389</v>
      </c>
    </row>
    <row r="756" spans="1:15" x14ac:dyDescent="0.35">
      <c r="A756" t="s">
        <v>383</v>
      </c>
      <c r="B756">
        <v>2014</v>
      </c>
      <c r="C756" s="10">
        <v>41657</v>
      </c>
      <c r="D756" t="s">
        <v>140</v>
      </c>
      <c r="E756" t="s">
        <v>91</v>
      </c>
      <c r="F756">
        <v>1</v>
      </c>
      <c r="G756">
        <v>2</v>
      </c>
      <c r="H756" t="s">
        <v>234</v>
      </c>
      <c r="I756" t="s">
        <v>25</v>
      </c>
      <c r="J756">
        <v>10006073493</v>
      </c>
      <c r="K756" s="19">
        <v>24.1</v>
      </c>
      <c r="L756">
        <v>22.009</v>
      </c>
      <c r="M756">
        <v>22.31</v>
      </c>
      <c r="N756">
        <v>24.55</v>
      </c>
      <c r="O756">
        <v>1.1200000000000001</v>
      </c>
    </row>
    <row r="757" spans="1:15" x14ac:dyDescent="0.35">
      <c r="A757" t="s">
        <v>383</v>
      </c>
      <c r="B757">
        <v>2014</v>
      </c>
      <c r="C757" s="10">
        <v>41657</v>
      </c>
      <c r="D757" t="s">
        <v>140</v>
      </c>
      <c r="E757" t="s">
        <v>91</v>
      </c>
      <c r="F757">
        <v>1</v>
      </c>
      <c r="G757">
        <v>3</v>
      </c>
      <c r="H757" t="s">
        <v>384</v>
      </c>
      <c r="I757" t="s">
        <v>198</v>
      </c>
      <c r="J757">
        <v>10007271142</v>
      </c>
      <c r="K757" s="19">
        <v>21.7</v>
      </c>
      <c r="L757">
        <v>15.102</v>
      </c>
      <c r="M757">
        <v>17.236999999999998</v>
      </c>
      <c r="N757">
        <v>22.890999999999998</v>
      </c>
      <c r="O757">
        <v>2.827</v>
      </c>
    </row>
    <row r="758" spans="1:15" x14ac:dyDescent="0.35">
      <c r="A758" t="s">
        <v>383</v>
      </c>
      <c r="B758">
        <v>2014</v>
      </c>
      <c r="C758" s="10">
        <v>41657</v>
      </c>
      <c r="D758" t="s">
        <v>140</v>
      </c>
      <c r="E758" t="s">
        <v>91</v>
      </c>
      <c r="F758">
        <v>1</v>
      </c>
      <c r="G758">
        <v>4</v>
      </c>
      <c r="H758" t="s">
        <v>367</v>
      </c>
      <c r="I758" t="s">
        <v>37</v>
      </c>
      <c r="J758">
        <v>10006553039</v>
      </c>
      <c r="K758" s="19">
        <v>22.2</v>
      </c>
      <c r="L758">
        <v>20.161000000000001</v>
      </c>
      <c r="M758">
        <v>19.954000000000001</v>
      </c>
      <c r="N758">
        <v>23.51</v>
      </c>
      <c r="O758">
        <v>1.778</v>
      </c>
    </row>
    <row r="759" spans="1:15" x14ac:dyDescent="0.35">
      <c r="A759" t="s">
        <v>383</v>
      </c>
      <c r="B759">
        <v>2014</v>
      </c>
      <c r="C759" s="10">
        <v>41657</v>
      </c>
      <c r="D759" t="s">
        <v>140</v>
      </c>
      <c r="E759" t="s">
        <v>91</v>
      </c>
      <c r="F759">
        <v>1</v>
      </c>
      <c r="G759">
        <v>5</v>
      </c>
      <c r="H759" t="s">
        <v>158</v>
      </c>
      <c r="I759" t="s">
        <v>356</v>
      </c>
      <c r="J759">
        <v>10010894696</v>
      </c>
      <c r="K759" s="19"/>
      <c r="L759">
        <v>19.346</v>
      </c>
      <c r="M759">
        <v>18.763999999999999</v>
      </c>
      <c r="N759">
        <v>21.986000000000001</v>
      </c>
      <c r="O759">
        <v>1.611</v>
      </c>
    </row>
    <row r="760" spans="1:15" x14ac:dyDescent="0.35">
      <c r="A760" t="s">
        <v>383</v>
      </c>
      <c r="B760">
        <v>2014</v>
      </c>
      <c r="C760" s="10">
        <v>41657</v>
      </c>
      <c r="D760" t="s">
        <v>140</v>
      </c>
      <c r="E760" t="s">
        <v>91</v>
      </c>
      <c r="F760">
        <v>2</v>
      </c>
      <c r="G760">
        <v>1</v>
      </c>
      <c r="H760" t="s">
        <v>220</v>
      </c>
      <c r="I760" t="s">
        <v>35</v>
      </c>
      <c r="J760">
        <v>10005782695</v>
      </c>
      <c r="K760" s="19">
        <v>24.5</v>
      </c>
      <c r="L760">
        <v>27.398</v>
      </c>
      <c r="M760">
        <v>28.045999999999999</v>
      </c>
      <c r="N760">
        <v>30.934000000000001</v>
      </c>
      <c r="O760">
        <v>1.444</v>
      </c>
    </row>
    <row r="761" spans="1:15" x14ac:dyDescent="0.35">
      <c r="A761" t="s">
        <v>383</v>
      </c>
      <c r="B761">
        <v>2014</v>
      </c>
      <c r="C761" s="10">
        <v>41657</v>
      </c>
      <c r="D761" t="s">
        <v>140</v>
      </c>
      <c r="E761" t="s">
        <v>91</v>
      </c>
      <c r="F761">
        <v>2</v>
      </c>
      <c r="G761">
        <v>2</v>
      </c>
      <c r="H761" t="s">
        <v>68</v>
      </c>
      <c r="I761" t="s">
        <v>29</v>
      </c>
      <c r="J761">
        <v>10006379247</v>
      </c>
      <c r="K761" s="19">
        <v>23.8</v>
      </c>
      <c r="L761">
        <v>24.126999999999999</v>
      </c>
      <c r="M761">
        <v>25.183</v>
      </c>
      <c r="N761">
        <v>29.414999999999999</v>
      </c>
      <c r="O761">
        <v>2.1160000000000001</v>
      </c>
    </row>
    <row r="762" spans="1:15" x14ac:dyDescent="0.35">
      <c r="A762" t="s">
        <v>383</v>
      </c>
      <c r="B762">
        <v>2014</v>
      </c>
      <c r="C762" s="10">
        <v>41657</v>
      </c>
      <c r="D762" t="s">
        <v>140</v>
      </c>
      <c r="E762" t="s">
        <v>91</v>
      </c>
      <c r="F762">
        <v>2</v>
      </c>
      <c r="G762">
        <v>3</v>
      </c>
      <c r="H762" t="s">
        <v>287</v>
      </c>
      <c r="I762" t="s">
        <v>31</v>
      </c>
      <c r="J762">
        <v>10003349716</v>
      </c>
      <c r="K762" s="19">
        <v>28.7</v>
      </c>
      <c r="L762">
        <v>27.808</v>
      </c>
      <c r="M762">
        <v>27.722999999999999</v>
      </c>
      <c r="N762">
        <v>30.201000000000001</v>
      </c>
      <c r="O762">
        <v>1.2390000000000001</v>
      </c>
    </row>
    <row r="763" spans="1:15" x14ac:dyDescent="0.35">
      <c r="A763" t="s">
        <v>383</v>
      </c>
      <c r="B763">
        <v>2014</v>
      </c>
      <c r="C763" s="10">
        <v>41657</v>
      </c>
      <c r="D763" t="s">
        <v>140</v>
      </c>
      <c r="E763" t="s">
        <v>91</v>
      </c>
      <c r="F763">
        <v>2</v>
      </c>
      <c r="G763">
        <v>4</v>
      </c>
      <c r="H763" t="s">
        <v>167</v>
      </c>
      <c r="I763" t="s">
        <v>46</v>
      </c>
      <c r="J763">
        <v>10005953154</v>
      </c>
      <c r="K763" s="19">
        <v>24</v>
      </c>
      <c r="L763">
        <v>17.989999999999998</v>
      </c>
      <c r="M763">
        <v>19.225999999999999</v>
      </c>
      <c r="N763">
        <v>25.385999999999999</v>
      </c>
      <c r="O763">
        <v>3.08</v>
      </c>
    </row>
    <row r="764" spans="1:15" x14ac:dyDescent="0.35">
      <c r="A764" t="s">
        <v>383</v>
      </c>
      <c r="B764">
        <v>2014</v>
      </c>
      <c r="C764" s="10">
        <v>41657</v>
      </c>
      <c r="D764" t="s">
        <v>140</v>
      </c>
      <c r="E764" t="s">
        <v>91</v>
      </c>
      <c r="F764">
        <v>2</v>
      </c>
      <c r="G764">
        <v>5</v>
      </c>
      <c r="H764" t="s">
        <v>289</v>
      </c>
      <c r="I764" t="s">
        <v>207</v>
      </c>
      <c r="J764">
        <v>10002418415</v>
      </c>
      <c r="K764" s="19">
        <v>31.4</v>
      </c>
      <c r="L764">
        <v>20.995000000000001</v>
      </c>
      <c r="M764">
        <v>20.727</v>
      </c>
      <c r="N764">
        <v>23.895</v>
      </c>
      <c r="O764">
        <v>1.5840000000000001</v>
      </c>
    </row>
    <row r="765" spans="1:15" x14ac:dyDescent="0.35">
      <c r="A765" t="s">
        <v>383</v>
      </c>
      <c r="B765">
        <v>2014</v>
      </c>
      <c r="C765" s="10">
        <v>41657</v>
      </c>
      <c r="D765" t="s">
        <v>140</v>
      </c>
      <c r="E765" t="s">
        <v>91</v>
      </c>
      <c r="F765">
        <v>2</v>
      </c>
      <c r="G765">
        <v>6</v>
      </c>
      <c r="H765" t="s">
        <v>376</v>
      </c>
      <c r="I765" t="s">
        <v>269</v>
      </c>
      <c r="J765">
        <v>10007812019</v>
      </c>
      <c r="K765" s="19">
        <v>19.600000000000001</v>
      </c>
      <c r="L765">
        <v>9</v>
      </c>
      <c r="M765">
        <v>5.2379999999999898</v>
      </c>
      <c r="N765">
        <v>16.616</v>
      </c>
      <c r="O765">
        <v>5.6890000000000001</v>
      </c>
    </row>
    <row r="766" spans="1:15" x14ac:dyDescent="0.35">
      <c r="A766" t="s">
        <v>383</v>
      </c>
      <c r="B766">
        <v>2014</v>
      </c>
      <c r="C766" s="10">
        <v>41657</v>
      </c>
      <c r="D766" t="s">
        <v>140</v>
      </c>
      <c r="E766" t="s">
        <v>91</v>
      </c>
      <c r="F766">
        <v>3</v>
      </c>
      <c r="G766">
        <v>1</v>
      </c>
      <c r="H766" t="s">
        <v>340</v>
      </c>
      <c r="I766" t="s">
        <v>142</v>
      </c>
      <c r="J766">
        <v>10004633247</v>
      </c>
      <c r="K766" s="19">
        <v>25.8</v>
      </c>
      <c r="L766">
        <v>29.9119999999999</v>
      </c>
      <c r="M766">
        <v>30.363</v>
      </c>
      <c r="N766">
        <v>32.999000000000002</v>
      </c>
      <c r="O766">
        <v>1.3180000000000001</v>
      </c>
    </row>
    <row r="767" spans="1:15" x14ac:dyDescent="0.35">
      <c r="A767" t="s">
        <v>383</v>
      </c>
      <c r="B767">
        <v>2014</v>
      </c>
      <c r="C767" s="10">
        <v>41657</v>
      </c>
      <c r="D767" t="s">
        <v>140</v>
      </c>
      <c r="E767" t="s">
        <v>91</v>
      </c>
      <c r="F767">
        <v>3</v>
      </c>
      <c r="G767">
        <v>2</v>
      </c>
      <c r="H767" t="s">
        <v>351</v>
      </c>
      <c r="I767" t="s">
        <v>27</v>
      </c>
      <c r="J767">
        <v>10006584159</v>
      </c>
      <c r="K767" s="19">
        <v>20.9</v>
      </c>
      <c r="L767">
        <v>9</v>
      </c>
      <c r="M767">
        <v>22.271999999999998</v>
      </c>
      <c r="N767">
        <v>31.096</v>
      </c>
      <c r="O767">
        <v>4.4119999999999999</v>
      </c>
    </row>
    <row r="768" spans="1:15" x14ac:dyDescent="0.35">
      <c r="A768" t="s">
        <v>383</v>
      </c>
      <c r="B768">
        <v>2014</v>
      </c>
      <c r="C768" s="10">
        <v>41657</v>
      </c>
      <c r="D768" t="s">
        <v>140</v>
      </c>
      <c r="E768" t="s">
        <v>91</v>
      </c>
      <c r="F768">
        <v>3</v>
      </c>
      <c r="G768">
        <v>3</v>
      </c>
      <c r="H768" t="s">
        <v>183</v>
      </c>
      <c r="I768" t="s">
        <v>33</v>
      </c>
      <c r="J768">
        <v>10007212639</v>
      </c>
      <c r="K768" s="19">
        <v>22.5</v>
      </c>
      <c r="L768">
        <v>20.154</v>
      </c>
      <c r="M768">
        <v>21.501000000000001</v>
      </c>
      <c r="N768">
        <v>25.489000000000001</v>
      </c>
      <c r="O768">
        <v>1.994</v>
      </c>
    </row>
    <row r="769" spans="1:15" x14ac:dyDescent="0.35">
      <c r="A769" t="s">
        <v>383</v>
      </c>
      <c r="B769">
        <v>2014</v>
      </c>
      <c r="C769" s="10">
        <v>41657</v>
      </c>
      <c r="D769" t="s">
        <v>140</v>
      </c>
      <c r="E769" t="s">
        <v>91</v>
      </c>
      <c r="F769">
        <v>3</v>
      </c>
      <c r="G769">
        <v>4</v>
      </c>
      <c r="H769" t="s">
        <v>196</v>
      </c>
      <c r="I769" t="s">
        <v>52</v>
      </c>
      <c r="J769">
        <v>10004868370</v>
      </c>
      <c r="K769" s="19">
        <v>26</v>
      </c>
      <c r="L769">
        <v>27.355</v>
      </c>
      <c r="M769">
        <v>27.088000000000001</v>
      </c>
      <c r="N769">
        <v>29.858000000000001</v>
      </c>
      <c r="O769">
        <v>1.385</v>
      </c>
    </row>
    <row r="770" spans="1:15" x14ac:dyDescent="0.35">
      <c r="A770" t="s">
        <v>383</v>
      </c>
      <c r="B770">
        <v>2014</v>
      </c>
      <c r="C770" s="10">
        <v>41657</v>
      </c>
      <c r="D770" t="s">
        <v>140</v>
      </c>
      <c r="E770" t="s">
        <v>91</v>
      </c>
      <c r="F770">
        <v>3</v>
      </c>
      <c r="G770">
        <v>5</v>
      </c>
      <c r="H770" t="s">
        <v>201</v>
      </c>
      <c r="I770" t="s">
        <v>39</v>
      </c>
      <c r="J770">
        <v>10007947011</v>
      </c>
      <c r="K770" s="19">
        <v>19.2</v>
      </c>
      <c r="L770">
        <v>16.923999999999999</v>
      </c>
      <c r="M770">
        <v>18.012999999999899</v>
      </c>
      <c r="N770">
        <v>23.632999999999999</v>
      </c>
      <c r="O770">
        <v>2.81</v>
      </c>
    </row>
    <row r="771" spans="1:15" x14ac:dyDescent="0.35">
      <c r="A771" t="s">
        <v>383</v>
      </c>
      <c r="B771">
        <v>2014</v>
      </c>
      <c r="C771" s="10">
        <v>41657</v>
      </c>
      <c r="D771" t="s">
        <v>140</v>
      </c>
      <c r="E771" t="s">
        <v>91</v>
      </c>
      <c r="F771">
        <v>3</v>
      </c>
      <c r="G771">
        <v>6</v>
      </c>
      <c r="H771" t="s">
        <v>306</v>
      </c>
      <c r="I771" t="s">
        <v>113</v>
      </c>
      <c r="J771">
        <v>10006898300</v>
      </c>
      <c r="K771" s="19">
        <v>21.4</v>
      </c>
      <c r="L771">
        <v>23.934999999999999</v>
      </c>
      <c r="M771">
        <v>23.132999999999999</v>
      </c>
      <c r="N771">
        <v>26.309000000000001</v>
      </c>
      <c r="O771">
        <v>1.5880000000000001</v>
      </c>
    </row>
    <row r="772" spans="1:15" x14ac:dyDescent="0.35">
      <c r="A772" t="s">
        <v>383</v>
      </c>
      <c r="B772">
        <v>2014</v>
      </c>
      <c r="C772" s="10">
        <v>41657</v>
      </c>
      <c r="D772" t="s">
        <v>140</v>
      </c>
      <c r="E772" t="s">
        <v>91</v>
      </c>
      <c r="F772">
        <v>4</v>
      </c>
      <c r="G772">
        <v>1</v>
      </c>
      <c r="H772" t="s">
        <v>336</v>
      </c>
      <c r="I772" t="s">
        <v>337</v>
      </c>
      <c r="J772">
        <v>10005506954</v>
      </c>
      <c r="K772" s="19">
        <v>25.1</v>
      </c>
      <c r="L772">
        <v>26.896000000000001</v>
      </c>
      <c r="M772">
        <v>27.56</v>
      </c>
      <c r="N772">
        <v>30.442</v>
      </c>
      <c r="O772">
        <v>1.4410000000000001</v>
      </c>
    </row>
    <row r="773" spans="1:15" x14ac:dyDescent="0.35">
      <c r="A773" t="s">
        <v>383</v>
      </c>
      <c r="B773">
        <v>2014</v>
      </c>
      <c r="C773" s="10">
        <v>41657</v>
      </c>
      <c r="D773" t="s">
        <v>140</v>
      </c>
      <c r="E773" t="s">
        <v>91</v>
      </c>
      <c r="F773">
        <v>4</v>
      </c>
      <c r="G773">
        <v>2</v>
      </c>
      <c r="H773" t="s">
        <v>50</v>
      </c>
      <c r="I773" t="s">
        <v>44</v>
      </c>
      <c r="J773">
        <v>10009039774</v>
      </c>
      <c r="K773" s="19">
        <v>19.5</v>
      </c>
      <c r="L773">
        <v>9</v>
      </c>
      <c r="M773">
        <v>21.248000000000001</v>
      </c>
      <c r="N773">
        <v>30.068000000000001</v>
      </c>
      <c r="O773">
        <v>4.41</v>
      </c>
    </row>
    <row r="774" spans="1:15" x14ac:dyDescent="0.35">
      <c r="A774" t="s">
        <v>383</v>
      </c>
      <c r="B774">
        <v>2014</v>
      </c>
      <c r="C774" s="10">
        <v>41657</v>
      </c>
      <c r="D774" t="s">
        <v>140</v>
      </c>
      <c r="E774" t="s">
        <v>91</v>
      </c>
      <c r="F774">
        <v>4</v>
      </c>
      <c r="G774">
        <v>3</v>
      </c>
      <c r="H774" t="s">
        <v>195</v>
      </c>
      <c r="I774" t="s">
        <v>31</v>
      </c>
      <c r="J774">
        <v>10005964470</v>
      </c>
      <c r="K774" s="19">
        <v>24.8</v>
      </c>
      <c r="L774">
        <v>18.597999999999999</v>
      </c>
      <c r="M774">
        <v>20.294</v>
      </c>
      <c r="N774">
        <v>24.818000000000001</v>
      </c>
      <c r="O774">
        <v>2.262</v>
      </c>
    </row>
    <row r="775" spans="1:15" x14ac:dyDescent="0.35">
      <c r="A775" t="s">
        <v>383</v>
      </c>
      <c r="B775">
        <v>2014</v>
      </c>
      <c r="C775" s="10">
        <v>41657</v>
      </c>
      <c r="D775" t="s">
        <v>140</v>
      </c>
      <c r="E775" t="s">
        <v>91</v>
      </c>
      <c r="F775">
        <v>4</v>
      </c>
      <c r="G775">
        <v>4</v>
      </c>
      <c r="H775" t="s">
        <v>103</v>
      </c>
      <c r="I775" t="s">
        <v>104</v>
      </c>
      <c r="J775">
        <v>10009010876</v>
      </c>
      <c r="K775" s="19">
        <v>20</v>
      </c>
      <c r="L775">
        <v>9</v>
      </c>
      <c r="M775">
        <v>16.989000000000001</v>
      </c>
      <c r="N775">
        <v>25.535</v>
      </c>
      <c r="O775">
        <v>4.2729999999999997</v>
      </c>
    </row>
    <row r="776" spans="1:15" x14ac:dyDescent="0.35">
      <c r="A776" t="s">
        <v>383</v>
      </c>
      <c r="B776">
        <v>2014</v>
      </c>
      <c r="C776" s="10">
        <v>41657</v>
      </c>
      <c r="D776" t="s">
        <v>140</v>
      </c>
      <c r="E776" t="s">
        <v>91</v>
      </c>
      <c r="F776">
        <v>4</v>
      </c>
      <c r="G776">
        <v>5</v>
      </c>
      <c r="H776" t="s">
        <v>347</v>
      </c>
      <c r="I776" t="s">
        <v>348</v>
      </c>
      <c r="J776">
        <v>10004722668</v>
      </c>
      <c r="K776" s="19">
        <v>28.1</v>
      </c>
      <c r="L776">
        <v>24.207999999999998</v>
      </c>
      <c r="M776">
        <v>23.707999999999998</v>
      </c>
      <c r="N776">
        <v>27.047999999999998</v>
      </c>
      <c r="O776">
        <v>1.67</v>
      </c>
    </row>
    <row r="777" spans="1:15" x14ac:dyDescent="0.35">
      <c r="A777" t="s">
        <v>383</v>
      </c>
      <c r="B777">
        <v>2014</v>
      </c>
      <c r="C777" s="10">
        <v>41657</v>
      </c>
      <c r="D777" t="s">
        <v>140</v>
      </c>
      <c r="E777" t="s">
        <v>91</v>
      </c>
      <c r="F777">
        <v>4</v>
      </c>
      <c r="G777">
        <v>6</v>
      </c>
      <c r="H777" t="s">
        <v>148</v>
      </c>
      <c r="I777" t="s">
        <v>56</v>
      </c>
      <c r="J777">
        <v>10007890932</v>
      </c>
      <c r="K777" s="19">
        <v>19.600000000000001</v>
      </c>
      <c r="L777">
        <v>22.651</v>
      </c>
      <c r="M777">
        <v>21.545000000000002</v>
      </c>
      <c r="N777">
        <v>25.417000000000002</v>
      </c>
      <c r="O777">
        <v>1.9359999999999999</v>
      </c>
    </row>
    <row r="778" spans="1:15" x14ac:dyDescent="0.35">
      <c r="A778" t="s">
        <v>383</v>
      </c>
      <c r="B778">
        <v>2014</v>
      </c>
      <c r="C778" s="10">
        <v>41657</v>
      </c>
      <c r="D778" t="s">
        <v>140</v>
      </c>
      <c r="E778" t="s">
        <v>117</v>
      </c>
      <c r="F778">
        <v>1</v>
      </c>
      <c r="G778">
        <v>1</v>
      </c>
      <c r="H778" t="s">
        <v>103</v>
      </c>
      <c r="I778" t="s">
        <v>104</v>
      </c>
      <c r="J778">
        <v>10009010876</v>
      </c>
      <c r="K778" s="19">
        <v>20</v>
      </c>
      <c r="L778">
        <v>16.989000000000001</v>
      </c>
      <c r="M778">
        <v>20.337</v>
      </c>
      <c r="N778">
        <v>27.792999999999999</v>
      </c>
      <c r="O778">
        <v>3.7280000000000002</v>
      </c>
    </row>
    <row r="779" spans="1:15" x14ac:dyDescent="0.35">
      <c r="A779" t="s">
        <v>383</v>
      </c>
      <c r="B779">
        <v>2014</v>
      </c>
      <c r="C779" s="10">
        <v>41657</v>
      </c>
      <c r="D779" t="s">
        <v>140</v>
      </c>
      <c r="E779" t="s">
        <v>117</v>
      </c>
      <c r="F779">
        <v>1</v>
      </c>
      <c r="G779">
        <v>2</v>
      </c>
      <c r="H779" t="s">
        <v>384</v>
      </c>
      <c r="I779" t="s">
        <v>198</v>
      </c>
      <c r="J779">
        <v>10007271142</v>
      </c>
      <c r="K779" s="19">
        <v>21.7</v>
      </c>
      <c r="L779">
        <v>17.236999999999998</v>
      </c>
      <c r="M779">
        <v>18.023</v>
      </c>
      <c r="N779">
        <v>23.189</v>
      </c>
      <c r="O779">
        <v>2.5830000000000002</v>
      </c>
    </row>
    <row r="780" spans="1:15" x14ac:dyDescent="0.35">
      <c r="A780" t="s">
        <v>383</v>
      </c>
      <c r="B780">
        <v>2014</v>
      </c>
      <c r="C780" s="10">
        <v>41657</v>
      </c>
      <c r="D780" t="s">
        <v>140</v>
      </c>
      <c r="E780" t="s">
        <v>117</v>
      </c>
      <c r="F780">
        <v>1</v>
      </c>
      <c r="G780">
        <v>3</v>
      </c>
      <c r="H780" t="s">
        <v>158</v>
      </c>
      <c r="I780" t="s">
        <v>356</v>
      </c>
      <c r="J780">
        <v>10010894696</v>
      </c>
      <c r="K780" s="19"/>
      <c r="L780">
        <v>18.763999999999999</v>
      </c>
      <c r="M780">
        <v>18.419</v>
      </c>
      <c r="N780">
        <v>21.567</v>
      </c>
      <c r="O780">
        <v>1.5740000000000001</v>
      </c>
    </row>
    <row r="781" spans="1:15" x14ac:dyDescent="0.35">
      <c r="A781" t="s">
        <v>383</v>
      </c>
      <c r="B781">
        <v>2014</v>
      </c>
      <c r="C781" s="10">
        <v>41657</v>
      </c>
      <c r="D781" t="s">
        <v>140</v>
      </c>
      <c r="E781" t="s">
        <v>117</v>
      </c>
      <c r="F781">
        <v>2</v>
      </c>
      <c r="G781">
        <v>1</v>
      </c>
      <c r="H781" t="s">
        <v>196</v>
      </c>
      <c r="I781" t="s">
        <v>52</v>
      </c>
      <c r="J781">
        <v>10004868370</v>
      </c>
      <c r="K781" s="19">
        <v>26</v>
      </c>
      <c r="L781">
        <v>27.088000000000001</v>
      </c>
      <c r="M781">
        <v>27.471999999999898</v>
      </c>
      <c r="N781">
        <v>30.181999999999999</v>
      </c>
      <c r="O781">
        <v>1.355</v>
      </c>
    </row>
    <row r="782" spans="1:15" x14ac:dyDescent="0.35">
      <c r="A782" t="s">
        <v>383</v>
      </c>
      <c r="B782">
        <v>2014</v>
      </c>
      <c r="C782" s="10">
        <v>41657</v>
      </c>
      <c r="D782" t="s">
        <v>140</v>
      </c>
      <c r="E782" t="s">
        <v>117</v>
      </c>
      <c r="F782">
        <v>2</v>
      </c>
      <c r="G782">
        <v>2</v>
      </c>
      <c r="H782" t="s">
        <v>289</v>
      </c>
      <c r="I782" t="s">
        <v>207</v>
      </c>
      <c r="J782">
        <v>10002418415</v>
      </c>
      <c r="K782" s="19">
        <v>31.4</v>
      </c>
      <c r="L782">
        <v>20.727</v>
      </c>
      <c r="M782">
        <v>21.428999999999998</v>
      </c>
      <c r="N782">
        <v>24.466999999999999</v>
      </c>
      <c r="O782">
        <v>1.5189999999999999</v>
      </c>
    </row>
    <row r="783" spans="1:15" x14ac:dyDescent="0.35">
      <c r="A783" t="s">
        <v>383</v>
      </c>
      <c r="B783">
        <v>2014</v>
      </c>
      <c r="C783" s="10">
        <v>41657</v>
      </c>
      <c r="D783" t="s">
        <v>140</v>
      </c>
      <c r="E783" t="s">
        <v>117</v>
      </c>
      <c r="F783">
        <v>2</v>
      </c>
      <c r="G783">
        <v>3</v>
      </c>
      <c r="H783" t="s">
        <v>148</v>
      </c>
      <c r="I783" t="s">
        <v>56</v>
      </c>
      <c r="J783">
        <v>10007890932</v>
      </c>
      <c r="K783" s="19">
        <v>19.600000000000001</v>
      </c>
      <c r="L783">
        <v>21.545000000000002</v>
      </c>
      <c r="M783">
        <v>21.805</v>
      </c>
      <c r="N783">
        <v>25.437000000000001</v>
      </c>
      <c r="O783">
        <v>1.8160000000000001</v>
      </c>
    </row>
    <row r="784" spans="1:15" x14ac:dyDescent="0.35">
      <c r="A784" t="s">
        <v>383</v>
      </c>
      <c r="B784">
        <v>2014</v>
      </c>
      <c r="C784" s="10">
        <v>41657</v>
      </c>
      <c r="D784" t="s">
        <v>140</v>
      </c>
      <c r="E784" t="s">
        <v>117</v>
      </c>
      <c r="F784">
        <v>2</v>
      </c>
      <c r="G784">
        <v>4</v>
      </c>
      <c r="H784" t="s">
        <v>287</v>
      </c>
      <c r="I784" t="s">
        <v>31</v>
      </c>
      <c r="J784">
        <v>10003349716</v>
      </c>
      <c r="K784" s="19">
        <v>28.7</v>
      </c>
      <c r="L784">
        <v>27.722999999999999</v>
      </c>
      <c r="M784">
        <v>27.158999999999999</v>
      </c>
      <c r="N784">
        <v>29.582999999999998</v>
      </c>
      <c r="O784">
        <v>1.212</v>
      </c>
    </row>
    <row r="785" spans="1:15" x14ac:dyDescent="0.35">
      <c r="A785" t="s">
        <v>383</v>
      </c>
      <c r="B785">
        <v>2014</v>
      </c>
      <c r="C785" s="10">
        <v>41657</v>
      </c>
      <c r="D785" t="s">
        <v>140</v>
      </c>
      <c r="E785" t="s">
        <v>117</v>
      </c>
      <c r="F785">
        <v>3</v>
      </c>
      <c r="G785">
        <v>1</v>
      </c>
      <c r="H785" t="s">
        <v>183</v>
      </c>
      <c r="I785" t="s">
        <v>33</v>
      </c>
      <c r="J785">
        <v>10007212639</v>
      </c>
      <c r="K785" s="19">
        <v>22.5</v>
      </c>
      <c r="L785">
        <v>21.501000000000001</v>
      </c>
      <c r="M785">
        <v>22.456</v>
      </c>
      <c r="N785">
        <v>26.28</v>
      </c>
      <c r="O785">
        <v>1.9119999999999999</v>
      </c>
    </row>
    <row r="786" spans="1:15" x14ac:dyDescent="0.35">
      <c r="A786" t="s">
        <v>383</v>
      </c>
      <c r="B786">
        <v>2014</v>
      </c>
      <c r="C786" s="10">
        <v>41657</v>
      </c>
      <c r="D786" t="s">
        <v>140</v>
      </c>
      <c r="E786" t="s">
        <v>117</v>
      </c>
      <c r="F786">
        <v>3</v>
      </c>
      <c r="G786">
        <v>2</v>
      </c>
      <c r="H786" t="s">
        <v>167</v>
      </c>
      <c r="I786" t="s">
        <v>46</v>
      </c>
      <c r="J786">
        <v>10005953154</v>
      </c>
      <c r="K786" s="19">
        <v>24</v>
      </c>
      <c r="L786">
        <v>19.225999999999999</v>
      </c>
      <c r="M786">
        <v>19.887</v>
      </c>
      <c r="N786">
        <v>25.337</v>
      </c>
      <c r="O786">
        <v>2.7250000000000001</v>
      </c>
    </row>
    <row r="787" spans="1:15" x14ac:dyDescent="0.35">
      <c r="A787" t="s">
        <v>383</v>
      </c>
      <c r="B787">
        <v>2014</v>
      </c>
      <c r="C787" s="10">
        <v>41657</v>
      </c>
      <c r="D787" t="s">
        <v>140</v>
      </c>
      <c r="E787" t="s">
        <v>117</v>
      </c>
      <c r="F787">
        <v>3</v>
      </c>
      <c r="G787">
        <v>3</v>
      </c>
      <c r="H787" t="s">
        <v>201</v>
      </c>
      <c r="I787" t="s">
        <v>39</v>
      </c>
      <c r="J787">
        <v>10007947011</v>
      </c>
      <c r="K787" s="19">
        <v>19.2</v>
      </c>
      <c r="L787">
        <v>18.012999999999899</v>
      </c>
      <c r="M787">
        <v>17.596</v>
      </c>
      <c r="N787">
        <v>22.722000000000001</v>
      </c>
      <c r="O787">
        <v>2.5630000000000002</v>
      </c>
    </row>
    <row r="788" spans="1:15" x14ac:dyDescent="0.35">
      <c r="A788" t="s">
        <v>383</v>
      </c>
      <c r="B788">
        <v>2014</v>
      </c>
      <c r="C788" s="10">
        <v>41657</v>
      </c>
      <c r="D788" t="s">
        <v>140</v>
      </c>
      <c r="E788" t="s">
        <v>117</v>
      </c>
      <c r="F788">
        <v>3</v>
      </c>
      <c r="G788">
        <v>4</v>
      </c>
      <c r="H788" t="s">
        <v>376</v>
      </c>
      <c r="I788" t="s">
        <v>269</v>
      </c>
      <c r="J788">
        <v>10007812019</v>
      </c>
      <c r="K788" s="19">
        <v>19.600000000000001</v>
      </c>
      <c r="L788">
        <v>5.2379999999999898</v>
      </c>
      <c r="M788">
        <v>4.5069999999999997</v>
      </c>
      <c r="N788">
        <v>14.083</v>
      </c>
      <c r="O788">
        <v>4.7880000000000003</v>
      </c>
    </row>
    <row r="789" spans="1:15" x14ac:dyDescent="0.35">
      <c r="A789" t="s">
        <v>383</v>
      </c>
      <c r="B789">
        <v>2014</v>
      </c>
      <c r="C789" s="10">
        <v>41657</v>
      </c>
      <c r="D789" t="s">
        <v>140</v>
      </c>
      <c r="E789" t="s">
        <v>117</v>
      </c>
      <c r="F789">
        <v>4</v>
      </c>
      <c r="G789">
        <v>1</v>
      </c>
      <c r="H789" t="s">
        <v>306</v>
      </c>
      <c r="I789" t="s">
        <v>113</v>
      </c>
      <c r="J789">
        <v>10006898300</v>
      </c>
      <c r="K789" s="19">
        <v>21.4</v>
      </c>
      <c r="L789">
        <v>23.132999999999999</v>
      </c>
      <c r="M789">
        <v>23.853999999999999</v>
      </c>
      <c r="N789">
        <v>26.93</v>
      </c>
      <c r="O789">
        <v>1.538</v>
      </c>
    </row>
    <row r="790" spans="1:15" x14ac:dyDescent="0.35">
      <c r="A790" t="s">
        <v>383</v>
      </c>
      <c r="B790">
        <v>2014</v>
      </c>
      <c r="C790" s="10">
        <v>41657</v>
      </c>
      <c r="D790" t="s">
        <v>140</v>
      </c>
      <c r="E790" t="s">
        <v>117</v>
      </c>
      <c r="F790">
        <v>4</v>
      </c>
      <c r="G790">
        <v>2</v>
      </c>
      <c r="H790" t="s">
        <v>347</v>
      </c>
      <c r="I790" t="s">
        <v>348</v>
      </c>
      <c r="J790">
        <v>10004722668</v>
      </c>
      <c r="K790" s="19">
        <v>28.1</v>
      </c>
      <c r="L790">
        <v>23.707999999999998</v>
      </c>
      <c r="M790">
        <v>23.887999999999899</v>
      </c>
      <c r="N790">
        <v>27.084</v>
      </c>
      <c r="O790">
        <v>1.5980000000000001</v>
      </c>
    </row>
    <row r="791" spans="1:15" x14ac:dyDescent="0.35">
      <c r="A791" t="s">
        <v>383</v>
      </c>
      <c r="B791">
        <v>2014</v>
      </c>
      <c r="C791" s="10">
        <v>41657</v>
      </c>
      <c r="D791" t="s">
        <v>140</v>
      </c>
      <c r="E791" t="s">
        <v>117</v>
      </c>
      <c r="F791">
        <v>4</v>
      </c>
      <c r="G791">
        <v>3</v>
      </c>
      <c r="H791" t="s">
        <v>195</v>
      </c>
      <c r="I791" t="s">
        <v>31</v>
      </c>
      <c r="J791">
        <v>10005964470</v>
      </c>
      <c r="K791" s="19">
        <v>24.8</v>
      </c>
      <c r="L791">
        <v>20.294</v>
      </c>
      <c r="M791">
        <v>20.366</v>
      </c>
      <c r="N791">
        <v>24.544</v>
      </c>
      <c r="O791">
        <v>2.089</v>
      </c>
    </row>
    <row r="792" spans="1:15" x14ac:dyDescent="0.35">
      <c r="A792" t="s">
        <v>383</v>
      </c>
      <c r="B792">
        <v>2014</v>
      </c>
      <c r="C792" s="10">
        <v>41657</v>
      </c>
      <c r="D792" t="s">
        <v>140</v>
      </c>
      <c r="E792" t="s">
        <v>117</v>
      </c>
      <c r="F792">
        <v>4</v>
      </c>
      <c r="G792">
        <v>4</v>
      </c>
      <c r="H792" t="s">
        <v>367</v>
      </c>
      <c r="I792" t="s">
        <v>37</v>
      </c>
      <c r="J792">
        <v>10006553039</v>
      </c>
      <c r="K792" s="19">
        <v>22.2</v>
      </c>
      <c r="L792">
        <v>19.954000000000001</v>
      </c>
      <c r="M792">
        <v>19.437000000000001</v>
      </c>
      <c r="N792">
        <v>22.861000000000001</v>
      </c>
      <c r="O792">
        <v>1.712</v>
      </c>
    </row>
    <row r="793" spans="1:15" x14ac:dyDescent="0.35">
      <c r="A793" t="s">
        <v>383</v>
      </c>
      <c r="B793">
        <v>2014</v>
      </c>
      <c r="C793" s="10">
        <v>41657</v>
      </c>
      <c r="D793" t="s">
        <v>140</v>
      </c>
      <c r="E793" t="s">
        <v>119</v>
      </c>
      <c r="F793">
        <v>1</v>
      </c>
      <c r="G793">
        <v>1</v>
      </c>
      <c r="H793" t="s">
        <v>200</v>
      </c>
      <c r="I793" t="s">
        <v>23</v>
      </c>
      <c r="J793">
        <v>10006900421</v>
      </c>
      <c r="K793" s="19">
        <v>21.1</v>
      </c>
      <c r="L793">
        <v>30.3</v>
      </c>
      <c r="M793">
        <v>30.774000000000001</v>
      </c>
      <c r="N793">
        <v>33.484000000000002</v>
      </c>
      <c r="O793">
        <v>1.355</v>
      </c>
    </row>
    <row r="794" spans="1:15" x14ac:dyDescent="0.35">
      <c r="A794" t="s">
        <v>383</v>
      </c>
      <c r="B794">
        <v>2014</v>
      </c>
      <c r="C794" s="10">
        <v>41657</v>
      </c>
      <c r="D794" t="s">
        <v>140</v>
      </c>
      <c r="E794" t="s">
        <v>119</v>
      </c>
      <c r="F794">
        <v>1</v>
      </c>
      <c r="G794">
        <v>2</v>
      </c>
      <c r="H794" t="s">
        <v>68</v>
      </c>
      <c r="I794" t="s">
        <v>29</v>
      </c>
      <c r="J794">
        <v>10006379247</v>
      </c>
      <c r="K794" s="19">
        <v>23.8</v>
      </c>
      <c r="L794">
        <v>25.183</v>
      </c>
      <c r="M794">
        <v>26.228999999999999</v>
      </c>
      <c r="N794">
        <v>30.140999999999998</v>
      </c>
      <c r="O794">
        <v>1.956</v>
      </c>
    </row>
    <row r="795" spans="1:15" x14ac:dyDescent="0.35">
      <c r="A795" t="s">
        <v>383</v>
      </c>
      <c r="B795">
        <v>2014</v>
      </c>
      <c r="C795" s="10">
        <v>41657</v>
      </c>
      <c r="D795" t="s">
        <v>140</v>
      </c>
      <c r="E795" t="s">
        <v>119</v>
      </c>
      <c r="F795">
        <v>1</v>
      </c>
      <c r="G795">
        <v>3</v>
      </c>
      <c r="H795" t="s">
        <v>306</v>
      </c>
      <c r="I795" t="s">
        <v>113</v>
      </c>
      <c r="J795">
        <v>10006898300</v>
      </c>
      <c r="K795" s="19">
        <v>21.4</v>
      </c>
      <c r="L795">
        <v>23.853999999999999</v>
      </c>
      <c r="M795">
        <v>24.356999999999999</v>
      </c>
      <c r="N795">
        <v>27.298999999999999</v>
      </c>
      <c r="O795">
        <v>1.4710000000000001</v>
      </c>
    </row>
    <row r="796" spans="1:15" x14ac:dyDescent="0.35">
      <c r="A796" t="s">
        <v>383</v>
      </c>
      <c r="B796">
        <v>2014</v>
      </c>
      <c r="C796" s="10">
        <v>41657</v>
      </c>
      <c r="D796" t="s">
        <v>140</v>
      </c>
      <c r="E796" t="s">
        <v>119</v>
      </c>
      <c r="F796">
        <v>1</v>
      </c>
      <c r="G796">
        <v>4</v>
      </c>
      <c r="H796" t="s">
        <v>336</v>
      </c>
      <c r="I796" t="s">
        <v>337</v>
      </c>
      <c r="J796">
        <v>10005506954</v>
      </c>
      <c r="K796" s="19">
        <v>25.1</v>
      </c>
      <c r="L796">
        <v>27.56</v>
      </c>
      <c r="M796">
        <v>27.361999999999998</v>
      </c>
      <c r="N796">
        <v>30.135999999999999</v>
      </c>
      <c r="O796">
        <v>1.387</v>
      </c>
    </row>
    <row r="797" spans="1:15" x14ac:dyDescent="0.35">
      <c r="A797" t="s">
        <v>383</v>
      </c>
      <c r="B797">
        <v>2014</v>
      </c>
      <c r="C797" s="10">
        <v>41657</v>
      </c>
      <c r="D797" t="s">
        <v>140</v>
      </c>
      <c r="E797" t="s">
        <v>119</v>
      </c>
      <c r="F797">
        <v>1</v>
      </c>
      <c r="G797">
        <v>5</v>
      </c>
      <c r="H797" t="s">
        <v>103</v>
      </c>
      <c r="I797" t="s">
        <v>104</v>
      </c>
      <c r="J797">
        <v>10009010876</v>
      </c>
      <c r="K797" s="19">
        <v>20</v>
      </c>
      <c r="L797">
        <v>20.337</v>
      </c>
      <c r="M797">
        <v>20.326999999999899</v>
      </c>
      <c r="N797">
        <v>26.376999999999999</v>
      </c>
      <c r="O797">
        <v>3.0249999999999999</v>
      </c>
    </row>
    <row r="798" spans="1:15" x14ac:dyDescent="0.35">
      <c r="A798" t="s">
        <v>383</v>
      </c>
      <c r="B798">
        <v>2014</v>
      </c>
      <c r="C798" s="10">
        <v>41657</v>
      </c>
      <c r="D798" t="s">
        <v>140</v>
      </c>
      <c r="E798" t="s">
        <v>119</v>
      </c>
      <c r="F798">
        <v>1</v>
      </c>
      <c r="G798">
        <v>6</v>
      </c>
      <c r="H798" t="s">
        <v>351</v>
      </c>
      <c r="I798" t="s">
        <v>27</v>
      </c>
      <c r="J798">
        <v>10006584159</v>
      </c>
      <c r="K798" s="19">
        <v>20.9</v>
      </c>
      <c r="L798">
        <v>22.271999999999998</v>
      </c>
      <c r="M798">
        <v>18.622999999999902</v>
      </c>
      <c r="N798">
        <v>25.672999999999998</v>
      </c>
      <c r="O798">
        <v>3.5249999999999999</v>
      </c>
    </row>
    <row r="799" spans="1:15" x14ac:dyDescent="0.35">
      <c r="A799" t="s">
        <v>383</v>
      </c>
      <c r="B799">
        <v>2014</v>
      </c>
      <c r="C799" s="10">
        <v>41657</v>
      </c>
      <c r="D799" t="s">
        <v>140</v>
      </c>
      <c r="E799" t="s">
        <v>119</v>
      </c>
      <c r="F799">
        <v>2</v>
      </c>
      <c r="G799">
        <v>1</v>
      </c>
      <c r="H799" t="s">
        <v>183</v>
      </c>
      <c r="I799" t="s">
        <v>33</v>
      </c>
      <c r="J799">
        <v>10007212639</v>
      </c>
      <c r="K799" s="19">
        <v>22.5</v>
      </c>
      <c r="L799">
        <v>22.456</v>
      </c>
      <c r="M799">
        <v>24.355</v>
      </c>
      <c r="N799">
        <v>27.951000000000001</v>
      </c>
      <c r="O799">
        <v>1.798</v>
      </c>
    </row>
    <row r="800" spans="1:15" x14ac:dyDescent="0.35">
      <c r="A800" t="s">
        <v>383</v>
      </c>
      <c r="B800">
        <v>2014</v>
      </c>
      <c r="C800" s="10">
        <v>41657</v>
      </c>
      <c r="D800" t="s">
        <v>140</v>
      </c>
      <c r="E800" t="s">
        <v>119</v>
      </c>
      <c r="F800">
        <v>2</v>
      </c>
      <c r="G800">
        <v>2</v>
      </c>
      <c r="H800" t="s">
        <v>196</v>
      </c>
      <c r="I800" t="s">
        <v>52</v>
      </c>
      <c r="J800">
        <v>10004868370</v>
      </c>
      <c r="K800" s="19">
        <v>26</v>
      </c>
      <c r="L800">
        <v>27.471999999999898</v>
      </c>
      <c r="M800">
        <v>27.852</v>
      </c>
      <c r="N800">
        <v>30.47</v>
      </c>
      <c r="O800">
        <v>1.3089999999999999</v>
      </c>
    </row>
    <row r="801" spans="1:15" x14ac:dyDescent="0.35">
      <c r="A801" t="s">
        <v>383</v>
      </c>
      <c r="B801">
        <v>2014</v>
      </c>
      <c r="C801" s="10">
        <v>41657</v>
      </c>
      <c r="D801" t="s">
        <v>140</v>
      </c>
      <c r="E801" t="s">
        <v>119</v>
      </c>
      <c r="F801">
        <v>2</v>
      </c>
      <c r="G801">
        <v>3</v>
      </c>
      <c r="H801" t="s">
        <v>50</v>
      </c>
      <c r="I801" t="s">
        <v>44</v>
      </c>
      <c r="J801">
        <v>10009039774</v>
      </c>
      <c r="K801" s="19">
        <v>19.5</v>
      </c>
      <c r="L801">
        <v>21.248000000000001</v>
      </c>
      <c r="M801">
        <v>24.044</v>
      </c>
      <c r="N801">
        <v>30.545999999999999</v>
      </c>
      <c r="O801">
        <v>3.2509999999999999</v>
      </c>
    </row>
    <row r="802" spans="1:15" x14ac:dyDescent="0.35">
      <c r="A802" t="s">
        <v>383</v>
      </c>
      <c r="B802">
        <v>2014</v>
      </c>
      <c r="C802" s="10">
        <v>41657</v>
      </c>
      <c r="D802" t="s">
        <v>140</v>
      </c>
      <c r="E802" t="s">
        <v>119</v>
      </c>
      <c r="F802">
        <v>2</v>
      </c>
      <c r="G802">
        <v>4</v>
      </c>
      <c r="H802" t="s">
        <v>340</v>
      </c>
      <c r="I802" t="s">
        <v>142</v>
      </c>
      <c r="J802">
        <v>10004633247</v>
      </c>
      <c r="K802" s="19">
        <v>25.8</v>
      </c>
      <c r="L802">
        <v>30.363</v>
      </c>
      <c r="M802">
        <v>30.066999999999901</v>
      </c>
      <c r="N802">
        <v>32.616999999999997</v>
      </c>
      <c r="O802">
        <v>1.2749999999999999</v>
      </c>
    </row>
    <row r="803" spans="1:15" x14ac:dyDescent="0.35">
      <c r="A803" t="s">
        <v>383</v>
      </c>
      <c r="B803">
        <v>2014</v>
      </c>
      <c r="C803" s="10">
        <v>41657</v>
      </c>
      <c r="D803" t="s">
        <v>140</v>
      </c>
      <c r="E803" t="s">
        <v>119</v>
      </c>
      <c r="F803">
        <v>2</v>
      </c>
      <c r="G803">
        <v>5</v>
      </c>
      <c r="H803" t="s">
        <v>220</v>
      </c>
      <c r="I803" t="s">
        <v>35</v>
      </c>
      <c r="J803">
        <v>10005782695</v>
      </c>
      <c r="K803" s="19">
        <v>24.5</v>
      </c>
      <c r="L803">
        <v>28.045999999999999</v>
      </c>
      <c r="M803">
        <v>27.63</v>
      </c>
      <c r="N803">
        <v>30.41</v>
      </c>
      <c r="O803">
        <v>1.39</v>
      </c>
    </row>
    <row r="804" spans="1:15" x14ac:dyDescent="0.35">
      <c r="A804" t="s">
        <v>383</v>
      </c>
      <c r="B804">
        <v>2014</v>
      </c>
      <c r="C804" s="10">
        <v>41657</v>
      </c>
      <c r="D804" t="s">
        <v>140</v>
      </c>
      <c r="E804" t="s">
        <v>119</v>
      </c>
      <c r="F804">
        <v>2</v>
      </c>
      <c r="G804">
        <v>6</v>
      </c>
      <c r="H804" t="s">
        <v>234</v>
      </c>
      <c r="I804" t="s">
        <v>25</v>
      </c>
      <c r="J804">
        <v>10006073493</v>
      </c>
      <c r="K804" s="19">
        <v>24.1</v>
      </c>
      <c r="L804">
        <v>22.31</v>
      </c>
      <c r="M804">
        <v>22.128</v>
      </c>
      <c r="N804">
        <v>24.338000000000001</v>
      </c>
      <c r="O804">
        <v>1.105</v>
      </c>
    </row>
    <row r="805" spans="1:15" x14ac:dyDescent="0.35">
      <c r="A805" t="s">
        <v>383</v>
      </c>
      <c r="B805">
        <v>2014</v>
      </c>
      <c r="C805" s="10">
        <v>41657</v>
      </c>
      <c r="D805" t="s">
        <v>140</v>
      </c>
      <c r="E805" t="s">
        <v>121</v>
      </c>
      <c r="F805">
        <v>1</v>
      </c>
      <c r="G805">
        <v>1</v>
      </c>
      <c r="H805" t="s">
        <v>200</v>
      </c>
      <c r="I805" t="s">
        <v>23</v>
      </c>
      <c r="J805">
        <v>10006900421</v>
      </c>
      <c r="K805" s="19">
        <v>21.1</v>
      </c>
      <c r="L805">
        <v>30.774000000000001</v>
      </c>
      <c r="M805">
        <v>31.24</v>
      </c>
      <c r="N805">
        <v>33.887999999999998</v>
      </c>
      <c r="O805">
        <v>1.3240000000000001</v>
      </c>
    </row>
    <row r="806" spans="1:15" x14ac:dyDescent="0.35">
      <c r="A806" t="s">
        <v>383</v>
      </c>
      <c r="B806">
        <v>2014</v>
      </c>
      <c r="C806" s="10">
        <v>41657</v>
      </c>
      <c r="D806" t="s">
        <v>140</v>
      </c>
      <c r="E806" t="s">
        <v>121</v>
      </c>
      <c r="F806">
        <v>1</v>
      </c>
      <c r="G806">
        <v>2</v>
      </c>
      <c r="H806" t="s">
        <v>50</v>
      </c>
      <c r="I806" t="s">
        <v>44</v>
      </c>
      <c r="J806">
        <v>10009039774</v>
      </c>
      <c r="K806" s="19">
        <v>19.5</v>
      </c>
      <c r="L806">
        <v>24.044</v>
      </c>
      <c r="M806">
        <v>26.216999999999999</v>
      </c>
      <c r="N806">
        <v>31.701000000000001</v>
      </c>
      <c r="O806">
        <v>2.742</v>
      </c>
    </row>
    <row r="807" spans="1:15" x14ac:dyDescent="0.35">
      <c r="A807" t="s">
        <v>383</v>
      </c>
      <c r="B807">
        <v>2014</v>
      </c>
      <c r="C807" s="10">
        <v>41657</v>
      </c>
      <c r="D807" t="s">
        <v>140</v>
      </c>
      <c r="E807" t="s">
        <v>121</v>
      </c>
      <c r="F807">
        <v>1</v>
      </c>
      <c r="G807">
        <v>3</v>
      </c>
      <c r="H807" t="s">
        <v>306</v>
      </c>
      <c r="I807" t="s">
        <v>113</v>
      </c>
      <c r="J807">
        <v>10006898300</v>
      </c>
      <c r="K807" s="19">
        <v>21.4</v>
      </c>
      <c r="L807">
        <v>24.356999999999999</v>
      </c>
      <c r="M807">
        <v>24.821999999999999</v>
      </c>
      <c r="N807">
        <v>27.646000000000001</v>
      </c>
      <c r="O807">
        <v>1.4119999999999999</v>
      </c>
    </row>
    <row r="808" spans="1:15" x14ac:dyDescent="0.35">
      <c r="A808" t="s">
        <v>383</v>
      </c>
      <c r="B808">
        <v>2014</v>
      </c>
      <c r="C808" s="10">
        <v>41657</v>
      </c>
      <c r="D808" t="s">
        <v>140</v>
      </c>
      <c r="E808" t="s">
        <v>121</v>
      </c>
      <c r="F808">
        <v>1</v>
      </c>
      <c r="G808">
        <v>4</v>
      </c>
      <c r="H808" t="s">
        <v>183</v>
      </c>
      <c r="I808" t="s">
        <v>33</v>
      </c>
      <c r="J808">
        <v>10007212639</v>
      </c>
      <c r="K808" s="19">
        <v>22.5</v>
      </c>
      <c r="L808">
        <v>24.355</v>
      </c>
      <c r="M808">
        <v>24.57</v>
      </c>
      <c r="N808">
        <v>27.946000000000002</v>
      </c>
      <c r="O808">
        <v>1.6879999999999999</v>
      </c>
    </row>
    <row r="809" spans="1:15" x14ac:dyDescent="0.35">
      <c r="A809" t="s">
        <v>383</v>
      </c>
      <c r="B809">
        <v>2014</v>
      </c>
      <c r="C809" s="10">
        <v>41657</v>
      </c>
      <c r="D809" t="s">
        <v>140</v>
      </c>
      <c r="E809" t="s">
        <v>121</v>
      </c>
      <c r="F809">
        <v>1</v>
      </c>
      <c r="G809">
        <v>9</v>
      </c>
      <c r="H809" t="s">
        <v>196</v>
      </c>
      <c r="I809" t="s">
        <v>52</v>
      </c>
      <c r="J809">
        <v>10004868370</v>
      </c>
      <c r="K809" s="19">
        <v>26</v>
      </c>
      <c r="L809">
        <v>27.852</v>
      </c>
      <c r="M809">
        <v>27.477999999999899</v>
      </c>
      <c r="N809">
        <v>30.013999999999999</v>
      </c>
      <c r="O809">
        <v>1.268</v>
      </c>
    </row>
    <row r="810" spans="1:15" x14ac:dyDescent="0.35">
      <c r="A810" t="s">
        <v>383</v>
      </c>
      <c r="B810">
        <v>2014</v>
      </c>
      <c r="C810" s="10">
        <v>41657</v>
      </c>
      <c r="D810" t="s">
        <v>140</v>
      </c>
      <c r="E810" t="s">
        <v>121</v>
      </c>
      <c r="F810">
        <v>1</v>
      </c>
      <c r="G810">
        <v>9</v>
      </c>
      <c r="H810" t="s">
        <v>68</v>
      </c>
      <c r="I810" t="s">
        <v>29</v>
      </c>
      <c r="J810">
        <v>10006379247</v>
      </c>
      <c r="K810" s="19">
        <v>23.8</v>
      </c>
      <c r="L810">
        <v>26.228999999999999</v>
      </c>
      <c r="M810">
        <v>25.652000000000001</v>
      </c>
      <c r="N810">
        <v>29.292000000000002</v>
      </c>
      <c r="O810">
        <v>1.82</v>
      </c>
    </row>
    <row r="811" spans="1:15" x14ac:dyDescent="0.35">
      <c r="A811" t="s">
        <v>383</v>
      </c>
      <c r="B811">
        <v>2014</v>
      </c>
      <c r="C811" s="10">
        <v>41657</v>
      </c>
      <c r="D811" t="s">
        <v>140</v>
      </c>
      <c r="E811" t="s">
        <v>121</v>
      </c>
      <c r="F811">
        <v>2</v>
      </c>
      <c r="G811">
        <v>1</v>
      </c>
      <c r="H811" t="s">
        <v>336</v>
      </c>
      <c r="I811" t="s">
        <v>337</v>
      </c>
      <c r="J811">
        <v>10005506954</v>
      </c>
      <c r="K811" s="19">
        <v>25.1</v>
      </c>
      <c r="L811">
        <v>27.361999999999998</v>
      </c>
      <c r="M811">
        <v>28.041</v>
      </c>
      <c r="N811">
        <v>30.739000000000001</v>
      </c>
      <c r="O811">
        <v>1.349</v>
      </c>
    </row>
    <row r="812" spans="1:15" x14ac:dyDescent="0.35">
      <c r="A812" t="s">
        <v>383</v>
      </c>
      <c r="B812">
        <v>2014</v>
      </c>
      <c r="C812" s="10">
        <v>41657</v>
      </c>
      <c r="D812" t="s">
        <v>140</v>
      </c>
      <c r="E812" t="s">
        <v>121</v>
      </c>
      <c r="F812">
        <v>2</v>
      </c>
      <c r="G812">
        <v>2</v>
      </c>
      <c r="H812" t="s">
        <v>340</v>
      </c>
      <c r="I812" t="s">
        <v>142</v>
      </c>
      <c r="J812">
        <v>10004633247</v>
      </c>
      <c r="K812" s="19">
        <v>25.8</v>
      </c>
      <c r="L812">
        <v>30.066999999999901</v>
      </c>
      <c r="M812">
        <v>30.154</v>
      </c>
      <c r="N812">
        <v>32.634</v>
      </c>
      <c r="O812">
        <v>1.24</v>
      </c>
    </row>
    <row r="813" spans="1:15" x14ac:dyDescent="0.35">
      <c r="A813" t="s">
        <v>383</v>
      </c>
      <c r="B813">
        <v>2014</v>
      </c>
      <c r="C813" s="10">
        <v>41657</v>
      </c>
      <c r="D813" t="s">
        <v>140</v>
      </c>
      <c r="E813" t="s">
        <v>121</v>
      </c>
      <c r="F813">
        <v>2</v>
      </c>
      <c r="G813">
        <v>3</v>
      </c>
      <c r="H813" t="s">
        <v>103</v>
      </c>
      <c r="I813" t="s">
        <v>104</v>
      </c>
      <c r="J813">
        <v>10009010876</v>
      </c>
      <c r="K813" s="19">
        <v>20</v>
      </c>
      <c r="L813">
        <v>20.326999999999899</v>
      </c>
      <c r="M813">
        <v>22.332999999999998</v>
      </c>
      <c r="N813">
        <v>27.501000000000001</v>
      </c>
      <c r="O813">
        <v>2.5840000000000001</v>
      </c>
    </row>
    <row r="814" spans="1:15" x14ac:dyDescent="0.35">
      <c r="A814" t="s">
        <v>383</v>
      </c>
      <c r="B814">
        <v>2014</v>
      </c>
      <c r="C814" s="10">
        <v>41657</v>
      </c>
      <c r="D814" t="s">
        <v>140</v>
      </c>
      <c r="E814" t="s">
        <v>121</v>
      </c>
      <c r="F814">
        <v>2</v>
      </c>
      <c r="G814">
        <v>4</v>
      </c>
      <c r="H814" t="s">
        <v>220</v>
      </c>
      <c r="I814" t="s">
        <v>35</v>
      </c>
      <c r="J814">
        <v>10005782695</v>
      </c>
      <c r="K814" s="19">
        <v>24.5</v>
      </c>
      <c r="L814">
        <v>27.63</v>
      </c>
      <c r="M814">
        <v>27.381</v>
      </c>
      <c r="N814">
        <v>30.065000000000001</v>
      </c>
      <c r="O814">
        <v>1.3420000000000001</v>
      </c>
    </row>
    <row r="815" spans="1:15" x14ac:dyDescent="0.35">
      <c r="A815" t="s">
        <v>383</v>
      </c>
      <c r="B815">
        <v>2014</v>
      </c>
      <c r="C815" s="10">
        <v>41657</v>
      </c>
      <c r="D815" t="s">
        <v>140</v>
      </c>
      <c r="E815" t="s">
        <v>121</v>
      </c>
      <c r="F815">
        <v>2</v>
      </c>
      <c r="G815">
        <v>5</v>
      </c>
      <c r="H815" t="s">
        <v>234</v>
      </c>
      <c r="I815" t="s">
        <v>25</v>
      </c>
      <c r="J815">
        <v>10006073493</v>
      </c>
      <c r="K815" s="19">
        <v>24.1</v>
      </c>
      <c r="L815">
        <v>22.128</v>
      </c>
      <c r="M815">
        <v>22.107999999999901</v>
      </c>
      <c r="N815">
        <v>24.277999999999999</v>
      </c>
      <c r="O815">
        <v>1.085</v>
      </c>
    </row>
    <row r="816" spans="1:15" x14ac:dyDescent="0.35">
      <c r="A816" t="s">
        <v>383</v>
      </c>
      <c r="B816">
        <v>2014</v>
      </c>
      <c r="C816" s="10">
        <v>41657</v>
      </c>
      <c r="D816" t="s">
        <v>140</v>
      </c>
      <c r="E816" t="s">
        <v>121</v>
      </c>
      <c r="F816">
        <v>2</v>
      </c>
      <c r="G816">
        <v>6</v>
      </c>
      <c r="H816" t="s">
        <v>351</v>
      </c>
      <c r="I816" t="s">
        <v>27</v>
      </c>
      <c r="J816">
        <v>10006584159</v>
      </c>
      <c r="K816" s="19">
        <v>20.9</v>
      </c>
      <c r="L816">
        <v>18.622999999999902</v>
      </c>
      <c r="M816">
        <v>16.856999999999999</v>
      </c>
      <c r="N816">
        <v>22.954999999999998</v>
      </c>
      <c r="O816">
        <v>3.0489999999999999</v>
      </c>
    </row>
    <row r="817" spans="1:15" x14ac:dyDescent="0.35">
      <c r="A817" t="s">
        <v>139</v>
      </c>
      <c r="B817">
        <v>2014</v>
      </c>
      <c r="C817" s="10">
        <v>41697</v>
      </c>
      <c r="D817" t="s">
        <v>20</v>
      </c>
      <c r="E817" t="s">
        <v>91</v>
      </c>
      <c r="F817">
        <v>1</v>
      </c>
      <c r="G817">
        <v>1</v>
      </c>
      <c r="H817" t="s">
        <v>192</v>
      </c>
      <c r="I817" t="s">
        <v>113</v>
      </c>
      <c r="J817">
        <v>10004599194</v>
      </c>
      <c r="K817" s="19">
        <v>25.9</v>
      </c>
      <c r="L817">
        <v>32.863</v>
      </c>
      <c r="M817">
        <v>33.216000000000001</v>
      </c>
      <c r="N817">
        <v>36.014000000000003</v>
      </c>
      <c r="O817">
        <v>1.399</v>
      </c>
    </row>
    <row r="818" spans="1:15" x14ac:dyDescent="0.35">
      <c r="A818" t="s">
        <v>139</v>
      </c>
      <c r="B818">
        <v>2014</v>
      </c>
      <c r="C818" s="10">
        <v>41697</v>
      </c>
      <c r="D818" t="s">
        <v>20</v>
      </c>
      <c r="E818" t="s">
        <v>91</v>
      </c>
      <c r="F818">
        <v>1</v>
      </c>
      <c r="G818">
        <v>2</v>
      </c>
      <c r="H818" t="s">
        <v>106</v>
      </c>
      <c r="I818" t="s">
        <v>102</v>
      </c>
      <c r="J818">
        <v>10006894559</v>
      </c>
      <c r="K818" s="19">
        <v>21.5</v>
      </c>
      <c r="L818">
        <v>28.590999999999902</v>
      </c>
      <c r="M818">
        <v>28.921999999999901</v>
      </c>
      <c r="N818">
        <v>32.015999999999998</v>
      </c>
      <c r="O818">
        <v>1.5469999999999999</v>
      </c>
    </row>
    <row r="819" spans="1:15" x14ac:dyDescent="0.35">
      <c r="A819" t="s">
        <v>139</v>
      </c>
      <c r="B819">
        <v>2014</v>
      </c>
      <c r="C819" s="10">
        <v>41697</v>
      </c>
      <c r="D819" t="s">
        <v>20</v>
      </c>
      <c r="E819" t="s">
        <v>91</v>
      </c>
      <c r="F819">
        <v>1</v>
      </c>
      <c r="G819">
        <v>3</v>
      </c>
      <c r="H819" t="s">
        <v>347</v>
      </c>
      <c r="I819" t="s">
        <v>348</v>
      </c>
      <c r="J819">
        <v>10004722668</v>
      </c>
      <c r="K819" s="19">
        <v>28.2</v>
      </c>
      <c r="L819">
        <v>23.887999999999899</v>
      </c>
      <c r="M819">
        <v>24.324000000000002</v>
      </c>
      <c r="N819">
        <v>27.384</v>
      </c>
      <c r="O819">
        <v>1.53</v>
      </c>
    </row>
    <row r="820" spans="1:15" x14ac:dyDescent="0.35">
      <c r="A820" t="s">
        <v>139</v>
      </c>
      <c r="B820">
        <v>2014</v>
      </c>
      <c r="C820" s="10">
        <v>41697</v>
      </c>
      <c r="D820" t="s">
        <v>20</v>
      </c>
      <c r="E820" t="s">
        <v>91</v>
      </c>
      <c r="F820">
        <v>1</v>
      </c>
      <c r="G820">
        <v>4</v>
      </c>
      <c r="H820" t="s">
        <v>380</v>
      </c>
      <c r="I820" t="s">
        <v>381</v>
      </c>
      <c r="J820">
        <v>10005747434</v>
      </c>
      <c r="K820" s="19">
        <v>29.2</v>
      </c>
      <c r="L820">
        <v>26.901</v>
      </c>
      <c r="M820">
        <v>26.58</v>
      </c>
      <c r="N820">
        <v>29.507999999999999</v>
      </c>
      <c r="O820">
        <v>1.464</v>
      </c>
    </row>
    <row r="821" spans="1:15" x14ac:dyDescent="0.35">
      <c r="A821" t="s">
        <v>139</v>
      </c>
      <c r="B821">
        <v>2014</v>
      </c>
      <c r="C821" s="10">
        <v>41697</v>
      </c>
      <c r="D821" t="s">
        <v>20</v>
      </c>
      <c r="E821" t="s">
        <v>91</v>
      </c>
      <c r="F821">
        <v>1</v>
      </c>
      <c r="G821">
        <v>5</v>
      </c>
      <c r="H821" t="s">
        <v>195</v>
      </c>
      <c r="I821" t="s">
        <v>31</v>
      </c>
      <c r="J821">
        <v>10005964470</v>
      </c>
      <c r="K821" s="19">
        <v>24.9</v>
      </c>
      <c r="L821">
        <v>20.366</v>
      </c>
      <c r="M821">
        <v>19.899000000000001</v>
      </c>
      <c r="N821">
        <v>23.881</v>
      </c>
      <c r="O821">
        <v>1.9910000000000001</v>
      </c>
    </row>
    <row r="822" spans="1:15" x14ac:dyDescent="0.35">
      <c r="A822" t="s">
        <v>139</v>
      </c>
      <c r="B822">
        <v>2014</v>
      </c>
      <c r="C822" s="10">
        <v>41697</v>
      </c>
      <c r="D822" t="s">
        <v>20</v>
      </c>
      <c r="E822" t="s">
        <v>91</v>
      </c>
      <c r="F822">
        <v>2</v>
      </c>
      <c r="G822">
        <v>1</v>
      </c>
      <c r="H822" t="s">
        <v>314</v>
      </c>
      <c r="I822" t="s">
        <v>44</v>
      </c>
      <c r="J822">
        <v>10006904360</v>
      </c>
      <c r="K822" s="19">
        <v>22.6</v>
      </c>
      <c r="L822">
        <v>27.29</v>
      </c>
      <c r="M822">
        <v>28.308999999999902</v>
      </c>
      <c r="N822">
        <v>31.472999999999999</v>
      </c>
      <c r="O822">
        <v>1.5820000000000001</v>
      </c>
    </row>
    <row r="823" spans="1:15" x14ac:dyDescent="0.35">
      <c r="A823" t="s">
        <v>139</v>
      </c>
      <c r="B823">
        <v>2014</v>
      </c>
      <c r="C823" s="10">
        <v>41697</v>
      </c>
      <c r="D823" t="s">
        <v>20</v>
      </c>
      <c r="E823" t="s">
        <v>91</v>
      </c>
      <c r="F823">
        <v>2</v>
      </c>
      <c r="G823">
        <v>2</v>
      </c>
      <c r="H823" t="s">
        <v>183</v>
      </c>
      <c r="I823" t="s">
        <v>33</v>
      </c>
      <c r="J823">
        <v>10007212639</v>
      </c>
      <c r="K823" s="19">
        <v>22.7</v>
      </c>
      <c r="L823">
        <v>24.57</v>
      </c>
      <c r="M823">
        <v>25.571999999999999</v>
      </c>
      <c r="N823">
        <v>28.774000000000001</v>
      </c>
      <c r="O823">
        <v>1.601</v>
      </c>
    </row>
    <row r="824" spans="1:15" x14ac:dyDescent="0.35">
      <c r="A824" t="s">
        <v>139</v>
      </c>
      <c r="B824">
        <v>2014</v>
      </c>
      <c r="C824" s="10">
        <v>41697</v>
      </c>
      <c r="D824" t="s">
        <v>20</v>
      </c>
      <c r="E824" t="s">
        <v>91</v>
      </c>
      <c r="F824">
        <v>2</v>
      </c>
      <c r="G824">
        <v>3</v>
      </c>
      <c r="H824" t="s">
        <v>194</v>
      </c>
      <c r="I824" t="s">
        <v>29</v>
      </c>
      <c r="J824">
        <v>10004601723</v>
      </c>
      <c r="K824" s="19">
        <v>26.7</v>
      </c>
      <c r="L824">
        <v>34.049999999999997</v>
      </c>
      <c r="M824">
        <v>33.503</v>
      </c>
      <c r="N824">
        <v>36.478999999999999</v>
      </c>
      <c r="O824">
        <v>1.488</v>
      </c>
    </row>
    <row r="825" spans="1:15" x14ac:dyDescent="0.35">
      <c r="A825" t="s">
        <v>139</v>
      </c>
      <c r="B825">
        <v>2014</v>
      </c>
      <c r="C825" s="10">
        <v>41697</v>
      </c>
      <c r="D825" t="s">
        <v>20</v>
      </c>
      <c r="E825" t="s">
        <v>91</v>
      </c>
      <c r="F825">
        <v>2</v>
      </c>
      <c r="G825">
        <v>4</v>
      </c>
      <c r="H825" t="s">
        <v>287</v>
      </c>
      <c r="I825" t="s">
        <v>31</v>
      </c>
      <c r="J825">
        <v>10003349716</v>
      </c>
      <c r="K825" s="19">
        <v>28.8</v>
      </c>
      <c r="L825">
        <v>27.158999999999999</v>
      </c>
      <c r="M825">
        <v>27.131</v>
      </c>
      <c r="N825">
        <v>29.495000000000001</v>
      </c>
      <c r="O825">
        <v>1.1819999999999999</v>
      </c>
    </row>
    <row r="826" spans="1:15" x14ac:dyDescent="0.35">
      <c r="A826" t="s">
        <v>139</v>
      </c>
      <c r="B826">
        <v>2014</v>
      </c>
      <c r="C826" s="10">
        <v>41697</v>
      </c>
      <c r="D826" t="s">
        <v>20</v>
      </c>
      <c r="E826" t="s">
        <v>91</v>
      </c>
      <c r="F826">
        <v>2</v>
      </c>
      <c r="G826">
        <v>5</v>
      </c>
      <c r="H826" t="s">
        <v>220</v>
      </c>
      <c r="I826" t="s">
        <v>35</v>
      </c>
      <c r="J826">
        <v>10005782695</v>
      </c>
      <c r="K826" s="19">
        <v>24.6</v>
      </c>
      <c r="L826">
        <v>27.381</v>
      </c>
      <c r="M826">
        <v>26.954999999999998</v>
      </c>
      <c r="N826">
        <v>29.573</v>
      </c>
      <c r="O826">
        <v>1.3089999999999999</v>
      </c>
    </row>
    <row r="827" spans="1:15" x14ac:dyDescent="0.35">
      <c r="A827" t="s">
        <v>139</v>
      </c>
      <c r="B827">
        <v>2014</v>
      </c>
      <c r="C827" s="10">
        <v>41697</v>
      </c>
      <c r="D827" t="s">
        <v>20</v>
      </c>
      <c r="E827" t="s">
        <v>91</v>
      </c>
      <c r="F827">
        <v>3</v>
      </c>
      <c r="G827">
        <v>1</v>
      </c>
      <c r="H827" t="s">
        <v>336</v>
      </c>
      <c r="I827" t="s">
        <v>337</v>
      </c>
      <c r="J827">
        <v>10005506954</v>
      </c>
      <c r="K827" s="19">
        <v>25.2</v>
      </c>
      <c r="L827">
        <v>28.041</v>
      </c>
      <c r="M827">
        <v>28.667999999999999</v>
      </c>
      <c r="N827">
        <v>31.3</v>
      </c>
      <c r="O827">
        <v>1.3160000000000001</v>
      </c>
    </row>
    <row r="828" spans="1:15" x14ac:dyDescent="0.35">
      <c r="A828" t="s">
        <v>139</v>
      </c>
      <c r="B828">
        <v>2014</v>
      </c>
      <c r="C828" s="10">
        <v>41697</v>
      </c>
      <c r="D828" t="s">
        <v>20</v>
      </c>
      <c r="E828" t="s">
        <v>91</v>
      </c>
      <c r="F828">
        <v>3</v>
      </c>
      <c r="G828">
        <v>2</v>
      </c>
      <c r="H828" t="s">
        <v>200</v>
      </c>
      <c r="I828" t="s">
        <v>23</v>
      </c>
      <c r="J828">
        <v>10006900421</v>
      </c>
      <c r="K828" s="19">
        <v>21.2</v>
      </c>
      <c r="L828">
        <v>31.24</v>
      </c>
      <c r="M828">
        <v>31.253</v>
      </c>
      <c r="N828">
        <v>33.826999999999998</v>
      </c>
      <c r="O828">
        <v>1.2869999999999999</v>
      </c>
    </row>
    <row r="829" spans="1:15" x14ac:dyDescent="0.35">
      <c r="A829" t="s">
        <v>139</v>
      </c>
      <c r="B829">
        <v>2014</v>
      </c>
      <c r="C829" s="10">
        <v>41697</v>
      </c>
      <c r="D829" t="s">
        <v>20</v>
      </c>
      <c r="E829" t="s">
        <v>91</v>
      </c>
      <c r="F829">
        <v>3</v>
      </c>
      <c r="G829">
        <v>3</v>
      </c>
      <c r="H829" t="s">
        <v>335</v>
      </c>
      <c r="I829" t="s">
        <v>29</v>
      </c>
      <c r="J829">
        <v>10036244537</v>
      </c>
      <c r="K829" s="19">
        <v>25.6</v>
      </c>
      <c r="L829">
        <v>29.4439999999999</v>
      </c>
      <c r="M829">
        <v>29.212</v>
      </c>
      <c r="N829">
        <v>32.194000000000003</v>
      </c>
      <c r="O829">
        <v>1.4910000000000001</v>
      </c>
    </row>
    <row r="830" spans="1:15" x14ac:dyDescent="0.35">
      <c r="A830" t="s">
        <v>139</v>
      </c>
      <c r="B830">
        <v>2014</v>
      </c>
      <c r="C830" s="10">
        <v>41697</v>
      </c>
      <c r="D830" t="s">
        <v>20</v>
      </c>
      <c r="E830" t="s">
        <v>91</v>
      </c>
      <c r="F830">
        <v>3</v>
      </c>
      <c r="G830">
        <v>4</v>
      </c>
      <c r="H830" t="s">
        <v>382</v>
      </c>
      <c r="I830" t="s">
        <v>113</v>
      </c>
      <c r="J830">
        <v>10006898502</v>
      </c>
      <c r="K830" s="19">
        <v>21.6</v>
      </c>
      <c r="L830">
        <v>4.9239999999999897</v>
      </c>
      <c r="M830">
        <v>12.3509999999999</v>
      </c>
      <c r="N830">
        <v>19.061</v>
      </c>
      <c r="O830">
        <v>3.355</v>
      </c>
    </row>
    <row r="831" spans="1:15" x14ac:dyDescent="0.35">
      <c r="A831" t="s">
        <v>139</v>
      </c>
      <c r="B831">
        <v>2014</v>
      </c>
      <c r="C831" s="10">
        <v>41697</v>
      </c>
      <c r="D831" t="s">
        <v>20</v>
      </c>
      <c r="E831" t="s">
        <v>91</v>
      </c>
      <c r="F831">
        <v>3</v>
      </c>
      <c r="G831">
        <v>5</v>
      </c>
      <c r="H831" t="s">
        <v>196</v>
      </c>
      <c r="I831" t="s">
        <v>52</v>
      </c>
      <c r="J831">
        <v>10004868370</v>
      </c>
      <c r="K831" s="19">
        <v>26.1</v>
      </c>
      <c r="L831">
        <v>27.477999999999899</v>
      </c>
      <c r="M831">
        <v>26.818000000000001</v>
      </c>
      <c r="N831">
        <v>29.306000000000001</v>
      </c>
      <c r="O831">
        <v>1.244</v>
      </c>
    </row>
    <row r="832" spans="1:15" x14ac:dyDescent="0.35">
      <c r="A832" t="s">
        <v>139</v>
      </c>
      <c r="B832">
        <v>2014</v>
      </c>
      <c r="C832" s="10">
        <v>41697</v>
      </c>
      <c r="D832" t="s">
        <v>20</v>
      </c>
      <c r="E832" t="s">
        <v>91</v>
      </c>
      <c r="F832">
        <v>4</v>
      </c>
      <c r="G832">
        <v>1</v>
      </c>
      <c r="H832" t="s">
        <v>294</v>
      </c>
      <c r="I832" t="s">
        <v>27</v>
      </c>
      <c r="J832">
        <v>10003011125</v>
      </c>
      <c r="K832" s="19">
        <v>29.4</v>
      </c>
      <c r="L832">
        <v>35.213000000000001</v>
      </c>
      <c r="M832">
        <v>35.595999999999997</v>
      </c>
      <c r="N832">
        <v>38.74</v>
      </c>
      <c r="O832">
        <v>1.5720000000000001</v>
      </c>
    </row>
    <row r="833" spans="1:15" x14ac:dyDescent="0.35">
      <c r="A833" t="s">
        <v>139</v>
      </c>
      <c r="B833">
        <v>2014</v>
      </c>
      <c r="C833" s="10">
        <v>41697</v>
      </c>
      <c r="D833" t="s">
        <v>20</v>
      </c>
      <c r="E833" t="s">
        <v>91</v>
      </c>
      <c r="F833">
        <v>4</v>
      </c>
      <c r="G833">
        <v>2</v>
      </c>
      <c r="H833" t="s">
        <v>68</v>
      </c>
      <c r="I833" t="s">
        <v>29</v>
      </c>
      <c r="J833">
        <v>10006379247</v>
      </c>
      <c r="K833" s="19">
        <v>23.9</v>
      </c>
      <c r="L833">
        <v>25.652000000000001</v>
      </c>
      <c r="M833">
        <v>26.792999999999999</v>
      </c>
      <c r="N833">
        <v>30.228999999999999</v>
      </c>
      <c r="O833">
        <v>1.718</v>
      </c>
    </row>
    <row r="834" spans="1:15" x14ac:dyDescent="0.35">
      <c r="A834" t="s">
        <v>139</v>
      </c>
      <c r="B834">
        <v>2014</v>
      </c>
      <c r="C834" s="10">
        <v>41697</v>
      </c>
      <c r="D834" t="s">
        <v>20</v>
      </c>
      <c r="E834" t="s">
        <v>91</v>
      </c>
      <c r="F834">
        <v>4</v>
      </c>
      <c r="G834">
        <v>3</v>
      </c>
      <c r="H834" t="s">
        <v>340</v>
      </c>
      <c r="I834" t="s">
        <v>142</v>
      </c>
      <c r="J834">
        <v>10004633247</v>
      </c>
      <c r="K834" s="19">
        <v>26</v>
      </c>
      <c r="L834">
        <v>30.154</v>
      </c>
      <c r="M834">
        <v>30.192999999999898</v>
      </c>
      <c r="N834">
        <v>32.604999999999997</v>
      </c>
      <c r="O834">
        <v>1.206</v>
      </c>
    </row>
    <row r="835" spans="1:15" x14ac:dyDescent="0.35">
      <c r="A835" t="s">
        <v>139</v>
      </c>
      <c r="B835">
        <v>2014</v>
      </c>
      <c r="C835" s="10">
        <v>41697</v>
      </c>
      <c r="D835" t="s">
        <v>20</v>
      </c>
      <c r="E835" t="s">
        <v>91</v>
      </c>
      <c r="F835">
        <v>4</v>
      </c>
      <c r="G835">
        <v>4</v>
      </c>
      <c r="H835" t="s">
        <v>352</v>
      </c>
      <c r="I835" t="s">
        <v>353</v>
      </c>
      <c r="J835">
        <v>10003292122</v>
      </c>
      <c r="K835" s="19">
        <v>27.8</v>
      </c>
      <c r="L835">
        <v>29.013999999999999</v>
      </c>
      <c r="M835">
        <v>28.826000000000001</v>
      </c>
      <c r="N835">
        <v>31.734000000000002</v>
      </c>
      <c r="O835">
        <v>1.454</v>
      </c>
    </row>
    <row r="836" spans="1:15" x14ac:dyDescent="0.35">
      <c r="A836" t="s">
        <v>139</v>
      </c>
      <c r="B836">
        <v>2014</v>
      </c>
      <c r="C836" s="10">
        <v>41697</v>
      </c>
      <c r="D836" t="s">
        <v>20</v>
      </c>
      <c r="E836" t="s">
        <v>91</v>
      </c>
      <c r="F836">
        <v>4</v>
      </c>
      <c r="G836">
        <v>5</v>
      </c>
      <c r="H836" t="s">
        <v>367</v>
      </c>
      <c r="I836" t="s">
        <v>37</v>
      </c>
      <c r="J836">
        <v>10006553039</v>
      </c>
      <c r="K836" s="19">
        <v>22.3</v>
      </c>
      <c r="L836">
        <v>19.437000000000001</v>
      </c>
      <c r="M836">
        <v>20.015000000000001</v>
      </c>
      <c r="N836">
        <v>23.271000000000001</v>
      </c>
      <c r="O836">
        <v>1.6279999999999999</v>
      </c>
    </row>
    <row r="837" spans="1:15" x14ac:dyDescent="0.35">
      <c r="A837" t="s">
        <v>139</v>
      </c>
      <c r="B837">
        <v>2014</v>
      </c>
      <c r="C837" s="10">
        <v>41697</v>
      </c>
      <c r="D837" t="s">
        <v>20</v>
      </c>
      <c r="E837" t="s">
        <v>91</v>
      </c>
      <c r="F837">
        <v>4</v>
      </c>
      <c r="G837">
        <v>6</v>
      </c>
      <c r="H837" t="s">
        <v>203</v>
      </c>
      <c r="I837" t="s">
        <v>198</v>
      </c>
      <c r="J837">
        <v>10051694112</v>
      </c>
      <c r="K837" s="19">
        <v>27.2</v>
      </c>
      <c r="L837">
        <v>26.907</v>
      </c>
      <c r="M837">
        <v>25.731999999999999</v>
      </c>
      <c r="N837">
        <v>29.321999999999999</v>
      </c>
      <c r="O837">
        <v>1.7949999999999999</v>
      </c>
    </row>
    <row r="838" spans="1:15" x14ac:dyDescent="0.35">
      <c r="A838" t="s">
        <v>139</v>
      </c>
      <c r="B838">
        <v>2014</v>
      </c>
      <c r="C838" s="10">
        <v>41697</v>
      </c>
      <c r="D838" t="s">
        <v>20</v>
      </c>
      <c r="E838" t="s">
        <v>117</v>
      </c>
      <c r="F838">
        <v>1</v>
      </c>
      <c r="G838">
        <v>1</v>
      </c>
      <c r="H838" t="s">
        <v>106</v>
      </c>
      <c r="I838" t="s">
        <v>102</v>
      </c>
      <c r="J838">
        <v>10006894559</v>
      </c>
      <c r="K838" s="19">
        <v>21.5</v>
      </c>
      <c r="L838">
        <v>28.921999999999901</v>
      </c>
      <c r="M838">
        <v>29.459</v>
      </c>
      <c r="N838">
        <v>32.472999999999999</v>
      </c>
      <c r="O838">
        <v>1.5069999999999999</v>
      </c>
    </row>
    <row r="839" spans="1:15" x14ac:dyDescent="0.35">
      <c r="A839" t="s">
        <v>139</v>
      </c>
      <c r="B839">
        <v>2014</v>
      </c>
      <c r="C839" s="10">
        <v>41697</v>
      </c>
      <c r="D839" t="s">
        <v>20</v>
      </c>
      <c r="E839" t="s">
        <v>117</v>
      </c>
      <c r="F839">
        <v>1</v>
      </c>
      <c r="G839">
        <v>2</v>
      </c>
      <c r="H839" t="s">
        <v>340</v>
      </c>
      <c r="I839" t="s">
        <v>142</v>
      </c>
      <c r="J839">
        <v>10004633247</v>
      </c>
      <c r="K839" s="19">
        <v>26</v>
      </c>
      <c r="L839">
        <v>30.192999999999898</v>
      </c>
      <c r="M839">
        <v>30.135999999999999</v>
      </c>
      <c r="N839">
        <v>32.502000000000002</v>
      </c>
      <c r="O839">
        <v>1.1830000000000001</v>
      </c>
    </row>
    <row r="840" spans="1:15" x14ac:dyDescent="0.35">
      <c r="A840" t="s">
        <v>139</v>
      </c>
      <c r="B840">
        <v>2014</v>
      </c>
      <c r="C840" s="10">
        <v>41697</v>
      </c>
      <c r="D840" t="s">
        <v>20</v>
      </c>
      <c r="E840" t="s">
        <v>117</v>
      </c>
      <c r="F840">
        <v>1</v>
      </c>
      <c r="G840">
        <v>3</v>
      </c>
      <c r="H840" t="s">
        <v>382</v>
      </c>
      <c r="I840" t="s">
        <v>113</v>
      </c>
      <c r="J840">
        <v>10006898502</v>
      </c>
      <c r="K840" s="19">
        <v>21.6</v>
      </c>
      <c r="L840">
        <v>12.3509999999999</v>
      </c>
      <c r="M840">
        <v>15.994</v>
      </c>
      <c r="N840">
        <v>21.745999999999999</v>
      </c>
      <c r="O840">
        <v>2.8759999999999999</v>
      </c>
    </row>
    <row r="841" spans="1:15" x14ac:dyDescent="0.35">
      <c r="A841" t="s">
        <v>139</v>
      </c>
      <c r="B841">
        <v>2014</v>
      </c>
      <c r="C841" s="10">
        <v>41697</v>
      </c>
      <c r="D841" t="s">
        <v>20</v>
      </c>
      <c r="E841" t="s">
        <v>117</v>
      </c>
      <c r="F841">
        <v>1</v>
      </c>
      <c r="G841">
        <v>4</v>
      </c>
      <c r="H841" t="s">
        <v>220</v>
      </c>
      <c r="I841" t="s">
        <v>35</v>
      </c>
      <c r="J841">
        <v>10005782695</v>
      </c>
      <c r="K841" s="19">
        <v>24.6</v>
      </c>
      <c r="L841">
        <v>26.954999999999998</v>
      </c>
      <c r="M841">
        <v>26.39</v>
      </c>
      <c r="N841">
        <v>28.956</v>
      </c>
      <c r="O841">
        <v>1.2829999999999999</v>
      </c>
    </row>
    <row r="842" spans="1:15" x14ac:dyDescent="0.35">
      <c r="A842" t="s">
        <v>139</v>
      </c>
      <c r="B842">
        <v>2014</v>
      </c>
      <c r="C842" s="10">
        <v>41697</v>
      </c>
      <c r="D842" t="s">
        <v>20</v>
      </c>
      <c r="E842" t="s">
        <v>117</v>
      </c>
      <c r="F842">
        <v>2</v>
      </c>
      <c r="G842">
        <v>1</v>
      </c>
      <c r="H842" t="s">
        <v>352</v>
      </c>
      <c r="I842" t="s">
        <v>353</v>
      </c>
      <c r="J842">
        <v>10003292122</v>
      </c>
      <c r="K842" s="19">
        <v>27.8</v>
      </c>
      <c r="L842">
        <v>28.826000000000001</v>
      </c>
      <c r="M842">
        <v>29.3</v>
      </c>
      <c r="N842">
        <v>32.136000000000003</v>
      </c>
      <c r="O842">
        <v>1.4179999999999999</v>
      </c>
    </row>
    <row r="843" spans="1:15" x14ac:dyDescent="0.35">
      <c r="A843" t="s">
        <v>139</v>
      </c>
      <c r="B843">
        <v>2014</v>
      </c>
      <c r="C843" s="10">
        <v>41697</v>
      </c>
      <c r="D843" t="s">
        <v>20</v>
      </c>
      <c r="E843" t="s">
        <v>117</v>
      </c>
      <c r="F843">
        <v>2</v>
      </c>
      <c r="G843">
        <v>2</v>
      </c>
      <c r="H843" t="s">
        <v>196</v>
      </c>
      <c r="I843" t="s">
        <v>52</v>
      </c>
      <c r="J843">
        <v>10004868370</v>
      </c>
      <c r="K843" s="19">
        <v>26.1</v>
      </c>
      <c r="L843">
        <v>26.818000000000001</v>
      </c>
      <c r="M843">
        <v>27.013000000000002</v>
      </c>
      <c r="N843">
        <v>29.443000000000001</v>
      </c>
      <c r="O843">
        <v>1.2150000000000001</v>
      </c>
    </row>
    <row r="844" spans="1:15" x14ac:dyDescent="0.35">
      <c r="A844" t="s">
        <v>139</v>
      </c>
      <c r="B844">
        <v>2014</v>
      </c>
      <c r="C844" s="10">
        <v>41697</v>
      </c>
      <c r="D844" t="s">
        <v>20</v>
      </c>
      <c r="E844" t="s">
        <v>117</v>
      </c>
      <c r="F844">
        <v>2</v>
      </c>
      <c r="G844">
        <v>3</v>
      </c>
      <c r="H844" t="s">
        <v>183</v>
      </c>
      <c r="I844" t="s">
        <v>33</v>
      </c>
      <c r="J844">
        <v>10007212639</v>
      </c>
      <c r="K844" s="19">
        <v>22.7</v>
      </c>
      <c r="L844">
        <v>25.571999999999999</v>
      </c>
      <c r="M844">
        <v>25.527999999999999</v>
      </c>
      <c r="N844">
        <v>28.602</v>
      </c>
      <c r="O844">
        <v>1.5369999999999999</v>
      </c>
    </row>
    <row r="845" spans="1:15" x14ac:dyDescent="0.35">
      <c r="A845" t="s">
        <v>139</v>
      </c>
      <c r="B845">
        <v>2014</v>
      </c>
      <c r="C845" s="10">
        <v>41697</v>
      </c>
      <c r="D845" t="s">
        <v>20</v>
      </c>
      <c r="E845" t="s">
        <v>117</v>
      </c>
      <c r="F845">
        <v>2</v>
      </c>
      <c r="G845">
        <v>4</v>
      </c>
      <c r="H845" t="s">
        <v>347</v>
      </c>
      <c r="I845" t="s">
        <v>348</v>
      </c>
      <c r="J845">
        <v>10004722668</v>
      </c>
      <c r="K845" s="19">
        <v>28.2</v>
      </c>
      <c r="L845">
        <v>24.324000000000002</v>
      </c>
      <c r="M845">
        <v>23.914999999999999</v>
      </c>
      <c r="N845">
        <v>26.888999999999999</v>
      </c>
      <c r="O845">
        <v>1.4870000000000001</v>
      </c>
    </row>
    <row r="846" spans="1:15" x14ac:dyDescent="0.35">
      <c r="A846" t="s">
        <v>139</v>
      </c>
      <c r="B846">
        <v>2014</v>
      </c>
      <c r="C846" s="10">
        <v>41697</v>
      </c>
      <c r="D846" t="s">
        <v>20</v>
      </c>
      <c r="E846" t="s">
        <v>117</v>
      </c>
      <c r="F846">
        <v>3</v>
      </c>
      <c r="G846">
        <v>1</v>
      </c>
      <c r="H846" t="s">
        <v>194</v>
      </c>
      <c r="I846" t="s">
        <v>29</v>
      </c>
      <c r="J846">
        <v>10004601723</v>
      </c>
      <c r="K846" s="19">
        <v>26.7</v>
      </c>
      <c r="L846">
        <v>33.503</v>
      </c>
      <c r="M846">
        <v>33.863999999999997</v>
      </c>
      <c r="N846">
        <v>36.777999999999999</v>
      </c>
      <c r="O846">
        <v>1.4570000000000001</v>
      </c>
    </row>
    <row r="847" spans="1:15" x14ac:dyDescent="0.35">
      <c r="A847" t="s">
        <v>139</v>
      </c>
      <c r="B847">
        <v>2014</v>
      </c>
      <c r="C847" s="10">
        <v>41697</v>
      </c>
      <c r="D847" t="s">
        <v>20</v>
      </c>
      <c r="E847" t="s">
        <v>117</v>
      </c>
      <c r="F847">
        <v>3</v>
      </c>
      <c r="G847">
        <v>2</v>
      </c>
      <c r="H847" t="s">
        <v>200</v>
      </c>
      <c r="I847" t="s">
        <v>23</v>
      </c>
      <c r="J847">
        <v>10006900421</v>
      </c>
      <c r="K847" s="19">
        <v>21.2</v>
      </c>
      <c r="L847">
        <v>31.253</v>
      </c>
      <c r="M847">
        <v>31.300999999999998</v>
      </c>
      <c r="N847">
        <v>33.820999999999998</v>
      </c>
      <c r="O847">
        <v>1.26</v>
      </c>
    </row>
    <row r="848" spans="1:15" x14ac:dyDescent="0.35">
      <c r="A848" t="s">
        <v>139</v>
      </c>
      <c r="B848">
        <v>2014</v>
      </c>
      <c r="C848" s="10">
        <v>41697</v>
      </c>
      <c r="D848" t="s">
        <v>20</v>
      </c>
      <c r="E848" t="s">
        <v>117</v>
      </c>
      <c r="F848">
        <v>3</v>
      </c>
      <c r="G848">
        <v>3</v>
      </c>
      <c r="H848" t="s">
        <v>380</v>
      </c>
      <c r="I848" t="s">
        <v>381</v>
      </c>
      <c r="J848">
        <v>10005747434</v>
      </c>
      <c r="K848" s="19">
        <v>29.2</v>
      </c>
      <c r="L848">
        <v>26.58</v>
      </c>
      <c r="M848">
        <v>26.544</v>
      </c>
      <c r="N848">
        <v>29.396000000000001</v>
      </c>
      <c r="O848">
        <v>1.4259999999999999</v>
      </c>
    </row>
    <row r="849" spans="1:15" x14ac:dyDescent="0.35">
      <c r="A849" t="s">
        <v>139</v>
      </c>
      <c r="B849">
        <v>2014</v>
      </c>
      <c r="C849" s="10">
        <v>41697</v>
      </c>
      <c r="D849" t="s">
        <v>20</v>
      </c>
      <c r="E849" t="s">
        <v>117</v>
      </c>
      <c r="F849">
        <v>3</v>
      </c>
      <c r="G849">
        <v>4</v>
      </c>
      <c r="H849" t="s">
        <v>367</v>
      </c>
      <c r="I849" t="s">
        <v>37</v>
      </c>
      <c r="J849">
        <v>10006553039</v>
      </c>
      <c r="K849" s="19">
        <v>22.3</v>
      </c>
      <c r="L849">
        <v>20.015000000000001</v>
      </c>
      <c r="M849">
        <v>19.867000000000001</v>
      </c>
      <c r="N849">
        <v>23.061</v>
      </c>
      <c r="O849">
        <v>1.597</v>
      </c>
    </row>
    <row r="850" spans="1:15" x14ac:dyDescent="0.35">
      <c r="A850" t="s">
        <v>139</v>
      </c>
      <c r="B850">
        <v>2014</v>
      </c>
      <c r="C850" s="10">
        <v>41697</v>
      </c>
      <c r="D850" t="s">
        <v>20</v>
      </c>
      <c r="E850" t="s">
        <v>117</v>
      </c>
      <c r="F850">
        <v>4</v>
      </c>
      <c r="G850">
        <v>1</v>
      </c>
      <c r="H850" t="s">
        <v>68</v>
      </c>
      <c r="I850" t="s">
        <v>29</v>
      </c>
      <c r="J850">
        <v>10006379247</v>
      </c>
      <c r="K850" s="19">
        <v>23.9</v>
      </c>
      <c r="L850">
        <v>26.792999999999999</v>
      </c>
      <c r="M850">
        <v>27.768999999999998</v>
      </c>
      <c r="N850">
        <v>31.062999999999999</v>
      </c>
      <c r="O850">
        <v>1.647</v>
      </c>
    </row>
    <row r="851" spans="1:15" x14ac:dyDescent="0.35">
      <c r="A851" t="s">
        <v>139</v>
      </c>
      <c r="B851">
        <v>2014</v>
      </c>
      <c r="C851" s="10">
        <v>41697</v>
      </c>
      <c r="D851" t="s">
        <v>20</v>
      </c>
      <c r="E851" t="s">
        <v>117</v>
      </c>
      <c r="F851">
        <v>4</v>
      </c>
      <c r="G851">
        <v>2</v>
      </c>
      <c r="H851" t="s">
        <v>203</v>
      </c>
      <c r="I851" t="s">
        <v>198</v>
      </c>
      <c r="J851">
        <v>10051694112</v>
      </c>
      <c r="K851" s="19">
        <v>27.2</v>
      </c>
      <c r="L851">
        <v>25.731999999999999</v>
      </c>
      <c r="M851">
        <v>26.411000000000001</v>
      </c>
      <c r="N851">
        <v>29.803000000000001</v>
      </c>
      <c r="O851">
        <v>1.696</v>
      </c>
    </row>
    <row r="852" spans="1:15" x14ac:dyDescent="0.35">
      <c r="A852" t="s">
        <v>139</v>
      </c>
      <c r="B852">
        <v>2014</v>
      </c>
      <c r="C852" s="10">
        <v>41697</v>
      </c>
      <c r="D852" t="s">
        <v>20</v>
      </c>
      <c r="E852" t="s">
        <v>117</v>
      </c>
      <c r="F852">
        <v>4</v>
      </c>
      <c r="G852">
        <v>3</v>
      </c>
      <c r="H852" t="s">
        <v>335</v>
      </c>
      <c r="I852" t="s">
        <v>29</v>
      </c>
      <c r="J852">
        <v>10036244537</v>
      </c>
      <c r="K852" s="19">
        <v>25.6</v>
      </c>
      <c r="L852">
        <v>29.212</v>
      </c>
      <c r="M852">
        <v>29.04</v>
      </c>
      <c r="N852">
        <v>31.905999999999999</v>
      </c>
      <c r="O852">
        <v>1.4330000000000001</v>
      </c>
    </row>
    <row r="853" spans="1:15" x14ac:dyDescent="0.35">
      <c r="A853" t="s">
        <v>139</v>
      </c>
      <c r="B853">
        <v>2014</v>
      </c>
      <c r="C853" s="10">
        <v>41697</v>
      </c>
      <c r="D853" t="s">
        <v>20</v>
      </c>
      <c r="E853" t="s">
        <v>117</v>
      </c>
      <c r="F853">
        <v>4</v>
      </c>
      <c r="G853">
        <v>4</v>
      </c>
      <c r="H853" t="s">
        <v>287</v>
      </c>
      <c r="I853" t="s">
        <v>31</v>
      </c>
      <c r="J853">
        <v>10003349716</v>
      </c>
      <c r="K853" s="19">
        <v>28.8</v>
      </c>
      <c r="L853">
        <v>27.131</v>
      </c>
      <c r="M853">
        <v>26.946999999999999</v>
      </c>
      <c r="N853">
        <v>29.259</v>
      </c>
      <c r="O853">
        <v>1.1559999999999999</v>
      </c>
    </row>
    <row r="854" spans="1:15" x14ac:dyDescent="0.35">
      <c r="A854" t="s">
        <v>139</v>
      </c>
      <c r="B854">
        <v>2014</v>
      </c>
      <c r="C854" s="10">
        <v>41697</v>
      </c>
      <c r="D854" t="s">
        <v>20</v>
      </c>
      <c r="E854" t="s">
        <v>117</v>
      </c>
      <c r="F854">
        <v>4</v>
      </c>
      <c r="G854">
        <v>5</v>
      </c>
      <c r="H854" t="s">
        <v>195</v>
      </c>
      <c r="I854" t="s">
        <v>31</v>
      </c>
      <c r="J854">
        <v>10005964470</v>
      </c>
      <c r="K854" s="19">
        <v>24.9</v>
      </c>
      <c r="L854">
        <v>19.899000000000001</v>
      </c>
      <c r="M854">
        <v>19.532</v>
      </c>
      <c r="N854">
        <v>23.35</v>
      </c>
      <c r="O854">
        <v>1.909</v>
      </c>
    </row>
    <row r="855" spans="1:15" x14ac:dyDescent="0.35">
      <c r="A855" t="s">
        <v>139</v>
      </c>
      <c r="B855">
        <v>2014</v>
      </c>
      <c r="C855" s="10">
        <v>41697</v>
      </c>
      <c r="D855" t="s">
        <v>20</v>
      </c>
      <c r="E855" t="s">
        <v>119</v>
      </c>
      <c r="F855">
        <v>1</v>
      </c>
      <c r="G855">
        <v>1</v>
      </c>
      <c r="H855" t="s">
        <v>294</v>
      </c>
      <c r="I855" t="s">
        <v>27</v>
      </c>
      <c r="J855">
        <v>10003011125</v>
      </c>
      <c r="K855" s="19">
        <v>29.4</v>
      </c>
      <c r="L855">
        <v>35.595999999999997</v>
      </c>
      <c r="M855">
        <v>36.234999999999999</v>
      </c>
      <c r="N855">
        <v>39.279000000000003</v>
      </c>
      <c r="O855">
        <v>1.522</v>
      </c>
    </row>
    <row r="856" spans="1:15" x14ac:dyDescent="0.35">
      <c r="A856" t="s">
        <v>139</v>
      </c>
      <c r="B856">
        <v>2014</v>
      </c>
      <c r="C856" s="10">
        <v>41697</v>
      </c>
      <c r="D856" t="s">
        <v>20</v>
      </c>
      <c r="E856" t="s">
        <v>119</v>
      </c>
      <c r="F856">
        <v>1</v>
      </c>
      <c r="G856">
        <v>2</v>
      </c>
      <c r="H856" t="s">
        <v>194</v>
      </c>
      <c r="I856" t="s">
        <v>29</v>
      </c>
      <c r="J856">
        <v>10004601723</v>
      </c>
      <c r="K856" s="19">
        <v>26.7</v>
      </c>
      <c r="L856">
        <v>33.863999999999997</v>
      </c>
      <c r="M856">
        <v>34.207000000000001</v>
      </c>
      <c r="N856">
        <v>37.015000000000001</v>
      </c>
      <c r="O856">
        <v>1.4039999999999999</v>
      </c>
    </row>
    <row r="857" spans="1:15" x14ac:dyDescent="0.35">
      <c r="A857" t="s">
        <v>139</v>
      </c>
      <c r="B857">
        <v>2014</v>
      </c>
      <c r="C857" s="10">
        <v>41697</v>
      </c>
      <c r="D857" t="s">
        <v>20</v>
      </c>
      <c r="E857" t="s">
        <v>119</v>
      </c>
      <c r="F857">
        <v>1</v>
      </c>
      <c r="G857">
        <v>3</v>
      </c>
      <c r="H857" t="s">
        <v>192</v>
      </c>
      <c r="I857" t="s">
        <v>113</v>
      </c>
      <c r="J857">
        <v>10004599194</v>
      </c>
      <c r="K857" s="19">
        <v>25.9</v>
      </c>
      <c r="L857">
        <v>33.216000000000001</v>
      </c>
      <c r="M857">
        <v>33.291999999999902</v>
      </c>
      <c r="N857">
        <v>35.991999999999997</v>
      </c>
      <c r="O857">
        <v>1.35</v>
      </c>
    </row>
    <row r="858" spans="1:15" x14ac:dyDescent="0.35">
      <c r="A858" t="s">
        <v>139</v>
      </c>
      <c r="B858">
        <v>2014</v>
      </c>
      <c r="C858" s="10">
        <v>41697</v>
      </c>
      <c r="D858" t="s">
        <v>20</v>
      </c>
      <c r="E858" t="s">
        <v>119</v>
      </c>
      <c r="F858">
        <v>1</v>
      </c>
      <c r="G858">
        <v>4</v>
      </c>
      <c r="H858" t="s">
        <v>352</v>
      </c>
      <c r="I858" t="s">
        <v>353</v>
      </c>
      <c r="J858">
        <v>10003292122</v>
      </c>
      <c r="K858" s="19">
        <v>27.8</v>
      </c>
      <c r="L858">
        <v>29.3</v>
      </c>
      <c r="M858">
        <v>29.454999999999998</v>
      </c>
      <c r="N858">
        <v>32.186999999999998</v>
      </c>
      <c r="O858">
        <v>1.3660000000000001</v>
      </c>
    </row>
    <row r="859" spans="1:15" x14ac:dyDescent="0.35">
      <c r="A859" t="s">
        <v>139</v>
      </c>
      <c r="B859">
        <v>2014</v>
      </c>
      <c r="C859" s="10">
        <v>41697</v>
      </c>
      <c r="D859" t="s">
        <v>20</v>
      </c>
      <c r="E859" t="s">
        <v>119</v>
      </c>
      <c r="F859">
        <v>1</v>
      </c>
      <c r="G859">
        <v>5</v>
      </c>
      <c r="H859" t="s">
        <v>203</v>
      </c>
      <c r="I859" t="s">
        <v>198</v>
      </c>
      <c r="J859">
        <v>10051694112</v>
      </c>
      <c r="K859" s="19">
        <v>27.2</v>
      </c>
      <c r="L859">
        <v>26.411000000000001</v>
      </c>
      <c r="M859">
        <v>26.544999999999899</v>
      </c>
      <c r="N859">
        <v>29.766999999999999</v>
      </c>
      <c r="O859">
        <v>1.611</v>
      </c>
    </row>
    <row r="860" spans="1:15" x14ac:dyDescent="0.35">
      <c r="A860" t="s">
        <v>139</v>
      </c>
      <c r="B860">
        <v>2014</v>
      </c>
      <c r="C860" s="10">
        <v>41697</v>
      </c>
      <c r="D860" t="s">
        <v>20</v>
      </c>
      <c r="E860" t="s">
        <v>119</v>
      </c>
      <c r="F860">
        <v>1</v>
      </c>
      <c r="G860">
        <v>6</v>
      </c>
      <c r="H860" t="s">
        <v>340</v>
      </c>
      <c r="I860" t="s">
        <v>142</v>
      </c>
      <c r="J860">
        <v>10004633247</v>
      </c>
      <c r="K860" s="19">
        <v>26</v>
      </c>
      <c r="L860">
        <v>30.135999999999999</v>
      </c>
      <c r="M860">
        <v>29.7179999999999</v>
      </c>
      <c r="N860">
        <v>32.037999999999997</v>
      </c>
      <c r="O860">
        <v>1.1599999999999999</v>
      </c>
    </row>
    <row r="861" spans="1:15" x14ac:dyDescent="0.35">
      <c r="A861" t="s">
        <v>139</v>
      </c>
      <c r="B861">
        <v>2014</v>
      </c>
      <c r="C861" s="10">
        <v>41697</v>
      </c>
      <c r="D861" t="s">
        <v>20</v>
      </c>
      <c r="E861" t="s">
        <v>119</v>
      </c>
      <c r="F861">
        <v>2</v>
      </c>
      <c r="G861">
        <v>1</v>
      </c>
      <c r="H861" t="s">
        <v>68</v>
      </c>
      <c r="I861" t="s">
        <v>29</v>
      </c>
      <c r="J861">
        <v>10006379247</v>
      </c>
      <c r="K861" s="19">
        <v>23.9</v>
      </c>
      <c r="L861">
        <v>27.768999999999998</v>
      </c>
      <c r="M861">
        <v>28.867000000000001</v>
      </c>
      <c r="N861">
        <v>32.021000000000001</v>
      </c>
      <c r="O861">
        <v>1.577</v>
      </c>
    </row>
    <row r="862" spans="1:15" x14ac:dyDescent="0.35">
      <c r="A862" t="s">
        <v>139</v>
      </c>
      <c r="B862">
        <v>2014</v>
      </c>
      <c r="C862" s="10">
        <v>41697</v>
      </c>
      <c r="D862" t="s">
        <v>20</v>
      </c>
      <c r="E862" t="s">
        <v>119</v>
      </c>
      <c r="F862">
        <v>2</v>
      </c>
      <c r="G862">
        <v>2</v>
      </c>
      <c r="H862" t="s">
        <v>314</v>
      </c>
      <c r="I862" t="s">
        <v>44</v>
      </c>
      <c r="J862">
        <v>10006904360</v>
      </c>
      <c r="K862" s="19">
        <v>22.6</v>
      </c>
      <c r="L862">
        <v>28.308999999999902</v>
      </c>
      <c r="M862">
        <v>28.905000000000001</v>
      </c>
      <c r="N862">
        <v>31.920999999999999</v>
      </c>
      <c r="O862">
        <v>1.508</v>
      </c>
    </row>
    <row r="863" spans="1:15" x14ac:dyDescent="0.35">
      <c r="A863" t="s">
        <v>139</v>
      </c>
      <c r="B863">
        <v>2014</v>
      </c>
      <c r="C863" s="10">
        <v>41697</v>
      </c>
      <c r="D863" t="s">
        <v>20</v>
      </c>
      <c r="E863" t="s">
        <v>119</v>
      </c>
      <c r="F863">
        <v>2</v>
      </c>
      <c r="G863">
        <v>3</v>
      </c>
      <c r="H863" t="s">
        <v>200</v>
      </c>
      <c r="I863" t="s">
        <v>23</v>
      </c>
      <c r="J863">
        <v>10006900421</v>
      </c>
      <c r="K863" s="19">
        <v>21.2</v>
      </c>
      <c r="L863">
        <v>31.300999999999998</v>
      </c>
      <c r="M863">
        <v>31.276</v>
      </c>
      <c r="N863">
        <v>33.72</v>
      </c>
      <c r="O863">
        <v>1.222</v>
      </c>
    </row>
    <row r="864" spans="1:15" x14ac:dyDescent="0.35">
      <c r="A864" t="s">
        <v>139</v>
      </c>
      <c r="B864">
        <v>2014</v>
      </c>
      <c r="C864" s="10">
        <v>41697</v>
      </c>
      <c r="D864" t="s">
        <v>20</v>
      </c>
      <c r="E864" t="s">
        <v>119</v>
      </c>
      <c r="F864">
        <v>2</v>
      </c>
      <c r="G864">
        <v>4</v>
      </c>
      <c r="H864" t="s">
        <v>106</v>
      </c>
      <c r="I864" t="s">
        <v>102</v>
      </c>
      <c r="J864">
        <v>10006894559</v>
      </c>
      <c r="K864" s="19">
        <v>21.5</v>
      </c>
      <c r="L864">
        <v>29.459</v>
      </c>
      <c r="M864">
        <v>29.312999999999999</v>
      </c>
      <c r="N864">
        <v>32.195</v>
      </c>
      <c r="O864">
        <v>1.4410000000000001</v>
      </c>
    </row>
    <row r="865" spans="1:15" x14ac:dyDescent="0.35">
      <c r="A865" t="s">
        <v>139</v>
      </c>
      <c r="B865">
        <v>2014</v>
      </c>
      <c r="C865" s="10">
        <v>41697</v>
      </c>
      <c r="D865" t="s">
        <v>20</v>
      </c>
      <c r="E865" t="s">
        <v>119</v>
      </c>
      <c r="F865">
        <v>2</v>
      </c>
      <c r="G865">
        <v>9</v>
      </c>
      <c r="H865" t="s">
        <v>336</v>
      </c>
      <c r="I865" t="s">
        <v>337</v>
      </c>
      <c r="J865">
        <v>10005506954</v>
      </c>
      <c r="K865" s="19">
        <v>25.2</v>
      </c>
      <c r="L865">
        <v>28.667999999999999</v>
      </c>
      <c r="M865">
        <v>28.366999999999901</v>
      </c>
      <c r="N865">
        <v>30.914999999999999</v>
      </c>
      <c r="O865">
        <v>1.274</v>
      </c>
    </row>
    <row r="866" spans="1:15" x14ac:dyDescent="0.35">
      <c r="A866" t="s">
        <v>139</v>
      </c>
      <c r="B866">
        <v>2014</v>
      </c>
      <c r="C866" s="10">
        <v>41697</v>
      </c>
      <c r="D866" t="s">
        <v>20</v>
      </c>
      <c r="E866" t="s">
        <v>119</v>
      </c>
      <c r="F866">
        <v>2</v>
      </c>
      <c r="G866">
        <v>9</v>
      </c>
      <c r="H866" t="s">
        <v>196</v>
      </c>
      <c r="I866" t="s">
        <v>52</v>
      </c>
      <c r="J866">
        <v>10004868370</v>
      </c>
      <c r="K866" s="19">
        <v>26.1</v>
      </c>
      <c r="L866">
        <v>27.013000000000002</v>
      </c>
      <c r="M866">
        <v>26.891999999999999</v>
      </c>
      <c r="N866">
        <v>29.257999999999999</v>
      </c>
      <c r="O866">
        <v>1.1830000000000001</v>
      </c>
    </row>
    <row r="867" spans="1:15" x14ac:dyDescent="0.35">
      <c r="A867" t="s">
        <v>139</v>
      </c>
      <c r="B867">
        <v>2014</v>
      </c>
      <c r="C867" s="10">
        <v>41697</v>
      </c>
      <c r="D867" t="s">
        <v>20</v>
      </c>
      <c r="E867" t="s">
        <v>121</v>
      </c>
      <c r="F867">
        <v>1</v>
      </c>
      <c r="G867">
        <v>1</v>
      </c>
      <c r="H867" t="s">
        <v>294</v>
      </c>
      <c r="I867" t="s">
        <v>27</v>
      </c>
      <c r="J867">
        <v>10003011125</v>
      </c>
      <c r="K867" s="19">
        <v>29.4</v>
      </c>
      <c r="L867">
        <v>36.234999999999999</v>
      </c>
      <c r="M867">
        <v>36.730999999999902</v>
      </c>
      <c r="N867">
        <v>39.686999999999998</v>
      </c>
      <c r="O867">
        <v>1.478</v>
      </c>
    </row>
    <row r="868" spans="1:15" x14ac:dyDescent="0.35">
      <c r="A868" t="s">
        <v>139</v>
      </c>
      <c r="B868">
        <v>2014</v>
      </c>
      <c r="C868" s="10">
        <v>41697</v>
      </c>
      <c r="D868" t="s">
        <v>20</v>
      </c>
      <c r="E868" t="s">
        <v>121</v>
      </c>
      <c r="F868">
        <v>1</v>
      </c>
      <c r="G868">
        <v>2</v>
      </c>
      <c r="H868" t="s">
        <v>314</v>
      </c>
      <c r="I868" t="s">
        <v>44</v>
      </c>
      <c r="J868">
        <v>10006904360</v>
      </c>
      <c r="K868" s="19">
        <v>22.6</v>
      </c>
      <c r="L868">
        <v>28.905000000000001</v>
      </c>
      <c r="M868">
        <v>29.759</v>
      </c>
      <c r="N868">
        <v>32.649000000000001</v>
      </c>
      <c r="O868">
        <v>1.4450000000000001</v>
      </c>
    </row>
    <row r="869" spans="1:15" x14ac:dyDescent="0.35">
      <c r="A869" t="s">
        <v>139</v>
      </c>
      <c r="B869">
        <v>2014</v>
      </c>
      <c r="C869" s="10">
        <v>41697</v>
      </c>
      <c r="D869" t="s">
        <v>20</v>
      </c>
      <c r="E869" t="s">
        <v>121</v>
      </c>
      <c r="F869">
        <v>1</v>
      </c>
      <c r="G869">
        <v>3</v>
      </c>
      <c r="H869" t="s">
        <v>200</v>
      </c>
      <c r="I869" t="s">
        <v>23</v>
      </c>
      <c r="J869">
        <v>10006900421</v>
      </c>
      <c r="K869" s="19">
        <v>21.2</v>
      </c>
      <c r="L869">
        <v>31.276</v>
      </c>
      <c r="M869">
        <v>31.503</v>
      </c>
      <c r="N869">
        <v>33.877000000000002</v>
      </c>
      <c r="O869">
        <v>1.1870000000000001</v>
      </c>
    </row>
    <row r="870" spans="1:15" x14ac:dyDescent="0.35">
      <c r="A870" t="s">
        <v>139</v>
      </c>
      <c r="B870">
        <v>2014</v>
      </c>
      <c r="C870" s="10">
        <v>41697</v>
      </c>
      <c r="D870" t="s">
        <v>20</v>
      </c>
      <c r="E870" t="s">
        <v>121</v>
      </c>
      <c r="F870">
        <v>1</v>
      </c>
      <c r="G870">
        <v>4</v>
      </c>
      <c r="H870" t="s">
        <v>68</v>
      </c>
      <c r="I870" t="s">
        <v>29</v>
      </c>
      <c r="J870">
        <v>10006379247</v>
      </c>
      <c r="K870" s="19">
        <v>23.9</v>
      </c>
      <c r="L870">
        <v>28.867000000000001</v>
      </c>
      <c r="M870">
        <v>29.204000000000001</v>
      </c>
      <c r="N870">
        <v>32.204000000000001</v>
      </c>
      <c r="O870">
        <v>1.5</v>
      </c>
    </row>
    <row r="871" spans="1:15" x14ac:dyDescent="0.35">
      <c r="A871" t="s">
        <v>139</v>
      </c>
      <c r="B871">
        <v>2014</v>
      </c>
      <c r="C871" s="10">
        <v>41697</v>
      </c>
      <c r="D871" t="s">
        <v>20</v>
      </c>
      <c r="E871" t="s">
        <v>121</v>
      </c>
      <c r="F871">
        <v>1</v>
      </c>
      <c r="G871">
        <v>5</v>
      </c>
      <c r="H871" t="s">
        <v>192</v>
      </c>
      <c r="I871" t="s">
        <v>113</v>
      </c>
      <c r="J871">
        <v>10004599194</v>
      </c>
      <c r="K871" s="19">
        <v>25.9</v>
      </c>
      <c r="L871">
        <v>33.291999999999902</v>
      </c>
      <c r="M871">
        <v>32.946999999999903</v>
      </c>
      <c r="N871">
        <v>35.552999999999997</v>
      </c>
      <c r="O871">
        <v>1.3029999999999999</v>
      </c>
    </row>
    <row r="872" spans="1:15" x14ac:dyDescent="0.35">
      <c r="A872" t="s">
        <v>139</v>
      </c>
      <c r="B872">
        <v>2014</v>
      </c>
      <c r="C872" s="10">
        <v>41697</v>
      </c>
      <c r="D872" t="s">
        <v>20</v>
      </c>
      <c r="E872" t="s">
        <v>121</v>
      </c>
      <c r="F872">
        <v>1</v>
      </c>
      <c r="G872">
        <v>6</v>
      </c>
      <c r="H872" t="s">
        <v>194</v>
      </c>
      <c r="I872" t="s">
        <v>29</v>
      </c>
      <c r="J872">
        <v>10004601723</v>
      </c>
      <c r="K872" s="19">
        <v>26.7</v>
      </c>
      <c r="L872">
        <v>34.207000000000001</v>
      </c>
      <c r="M872">
        <v>33.442</v>
      </c>
      <c r="N872">
        <v>36.158000000000001</v>
      </c>
      <c r="O872">
        <v>1.3580000000000001</v>
      </c>
    </row>
    <row r="873" spans="1:15" x14ac:dyDescent="0.35">
      <c r="A873" t="s">
        <v>139</v>
      </c>
      <c r="B873">
        <v>2014</v>
      </c>
      <c r="C873" s="10">
        <v>41697</v>
      </c>
      <c r="D873" t="s">
        <v>20</v>
      </c>
      <c r="E873" t="s">
        <v>121</v>
      </c>
      <c r="F873">
        <v>2</v>
      </c>
      <c r="G873">
        <v>1</v>
      </c>
      <c r="H873" t="s">
        <v>352</v>
      </c>
      <c r="I873" t="s">
        <v>353</v>
      </c>
      <c r="J873">
        <v>10003292122</v>
      </c>
      <c r="K873" s="19">
        <v>27.8</v>
      </c>
      <c r="L873">
        <v>29.454999999999998</v>
      </c>
      <c r="M873">
        <v>29.971</v>
      </c>
      <c r="N873">
        <v>32.637</v>
      </c>
      <c r="O873">
        <v>1.333</v>
      </c>
    </row>
    <row r="874" spans="1:15" x14ac:dyDescent="0.35">
      <c r="A874" t="s">
        <v>139</v>
      </c>
      <c r="B874">
        <v>2014</v>
      </c>
      <c r="C874" s="10">
        <v>41697</v>
      </c>
      <c r="D874" t="s">
        <v>20</v>
      </c>
      <c r="E874" t="s">
        <v>121</v>
      </c>
      <c r="F874">
        <v>2</v>
      </c>
      <c r="G874">
        <v>2</v>
      </c>
      <c r="H874" t="s">
        <v>203</v>
      </c>
      <c r="I874" t="s">
        <v>198</v>
      </c>
      <c r="J874">
        <v>10051694112</v>
      </c>
      <c r="K874" s="19">
        <v>27.2</v>
      </c>
      <c r="L874">
        <v>26.544999999999899</v>
      </c>
      <c r="M874">
        <v>27.094999999999999</v>
      </c>
      <c r="N874">
        <v>30.177</v>
      </c>
      <c r="O874">
        <v>1.5409999999999999</v>
      </c>
    </row>
    <row r="875" spans="1:15" x14ac:dyDescent="0.35">
      <c r="A875" t="s">
        <v>139</v>
      </c>
      <c r="B875">
        <v>2014</v>
      </c>
      <c r="C875" s="10">
        <v>41697</v>
      </c>
      <c r="D875" t="s">
        <v>20</v>
      </c>
      <c r="E875" t="s">
        <v>121</v>
      </c>
      <c r="F875">
        <v>2</v>
      </c>
      <c r="G875">
        <v>3</v>
      </c>
      <c r="H875" t="s">
        <v>340</v>
      </c>
      <c r="I875" t="s">
        <v>142</v>
      </c>
      <c r="J875">
        <v>10004633247</v>
      </c>
      <c r="K875" s="19">
        <v>26</v>
      </c>
      <c r="L875">
        <v>29.7179999999999</v>
      </c>
      <c r="M875">
        <v>29.623999999999999</v>
      </c>
      <c r="N875">
        <v>31.893999999999998</v>
      </c>
      <c r="O875">
        <v>1.135</v>
      </c>
    </row>
    <row r="876" spans="1:15" x14ac:dyDescent="0.35">
      <c r="A876" t="s">
        <v>139</v>
      </c>
      <c r="B876">
        <v>2014</v>
      </c>
      <c r="C876" s="10">
        <v>41697</v>
      </c>
      <c r="D876" t="s">
        <v>20</v>
      </c>
      <c r="E876" t="s">
        <v>121</v>
      </c>
      <c r="F876">
        <v>2</v>
      </c>
      <c r="G876">
        <v>4</v>
      </c>
      <c r="H876" t="s">
        <v>106</v>
      </c>
      <c r="I876" t="s">
        <v>102</v>
      </c>
      <c r="J876">
        <v>10006894559</v>
      </c>
      <c r="K876" s="19">
        <v>21.5</v>
      </c>
      <c r="L876">
        <v>29.312999999999999</v>
      </c>
      <c r="M876">
        <v>28.788999999999898</v>
      </c>
      <c r="N876">
        <v>31.588999999999999</v>
      </c>
      <c r="O876">
        <v>1.4</v>
      </c>
    </row>
    <row r="877" spans="1:15" x14ac:dyDescent="0.35">
      <c r="A877" t="s">
        <v>288</v>
      </c>
      <c r="B877">
        <v>2015</v>
      </c>
      <c r="C877" s="10">
        <v>41979</v>
      </c>
      <c r="D877" t="s">
        <v>140</v>
      </c>
      <c r="E877" t="s">
        <v>91</v>
      </c>
      <c r="F877">
        <v>1</v>
      </c>
      <c r="G877">
        <v>1</v>
      </c>
      <c r="H877" t="s">
        <v>327</v>
      </c>
      <c r="I877" t="s">
        <v>198</v>
      </c>
      <c r="J877">
        <v>10007271546</v>
      </c>
      <c r="K877" s="19">
        <v>21.7</v>
      </c>
      <c r="L877">
        <v>9</v>
      </c>
      <c r="M877">
        <v>23.934999999999899</v>
      </c>
      <c r="N877">
        <v>34.848999999999997</v>
      </c>
      <c r="O877">
        <v>5.4569999999999999</v>
      </c>
    </row>
    <row r="878" spans="1:15" x14ac:dyDescent="0.35">
      <c r="A878" t="s">
        <v>288</v>
      </c>
      <c r="B878">
        <v>2015</v>
      </c>
      <c r="C878" s="10">
        <v>41979</v>
      </c>
      <c r="D878" t="s">
        <v>140</v>
      </c>
      <c r="E878" t="s">
        <v>91</v>
      </c>
      <c r="F878">
        <v>1</v>
      </c>
      <c r="G878">
        <v>2</v>
      </c>
      <c r="H878" t="s">
        <v>234</v>
      </c>
      <c r="I878" t="s">
        <v>25</v>
      </c>
      <c r="J878">
        <v>10006073493</v>
      </c>
      <c r="K878" s="19">
        <v>25</v>
      </c>
      <c r="L878">
        <v>22.107999999999901</v>
      </c>
      <c r="M878">
        <v>22.579000000000001</v>
      </c>
      <c r="N878">
        <v>24.713000000000001</v>
      </c>
      <c r="O878">
        <v>1.0669999999999999</v>
      </c>
    </row>
    <row r="879" spans="1:15" x14ac:dyDescent="0.35">
      <c r="A879" t="s">
        <v>288</v>
      </c>
      <c r="B879">
        <v>2015</v>
      </c>
      <c r="C879" s="10">
        <v>41979</v>
      </c>
      <c r="D879" t="s">
        <v>140</v>
      </c>
      <c r="E879" t="s">
        <v>91</v>
      </c>
      <c r="F879">
        <v>1</v>
      </c>
      <c r="G879">
        <v>3</v>
      </c>
      <c r="H879" t="s">
        <v>201</v>
      </c>
      <c r="I879" t="s">
        <v>39</v>
      </c>
      <c r="J879">
        <v>10007947011</v>
      </c>
      <c r="K879" s="19">
        <v>20.100000000000001</v>
      </c>
      <c r="L879">
        <v>17.596</v>
      </c>
      <c r="M879">
        <v>19.735999999999901</v>
      </c>
      <c r="N879">
        <v>24.33</v>
      </c>
      <c r="O879">
        <v>2.2970000000000002</v>
      </c>
    </row>
    <row r="880" spans="1:15" x14ac:dyDescent="0.35">
      <c r="A880" t="s">
        <v>288</v>
      </c>
      <c r="B880">
        <v>2015</v>
      </c>
      <c r="C880" s="10">
        <v>41979</v>
      </c>
      <c r="D880" t="s">
        <v>140</v>
      </c>
      <c r="E880" t="s">
        <v>91</v>
      </c>
      <c r="F880">
        <v>1</v>
      </c>
      <c r="G880">
        <v>4</v>
      </c>
      <c r="H880" t="s">
        <v>54</v>
      </c>
      <c r="I880" t="s">
        <v>42</v>
      </c>
      <c r="J880">
        <v>10004612534</v>
      </c>
      <c r="K880" s="19">
        <v>27.5</v>
      </c>
      <c r="L880">
        <v>9</v>
      </c>
      <c r="M880">
        <v>17.684000000000001</v>
      </c>
      <c r="N880">
        <v>26.262</v>
      </c>
      <c r="O880">
        <v>4.2889999999999997</v>
      </c>
    </row>
    <row r="881" spans="1:15" x14ac:dyDescent="0.35">
      <c r="A881" t="s">
        <v>288</v>
      </c>
      <c r="B881">
        <v>2015</v>
      </c>
      <c r="C881" s="10">
        <v>41979</v>
      </c>
      <c r="D881" t="s">
        <v>140</v>
      </c>
      <c r="E881" t="s">
        <v>91</v>
      </c>
      <c r="F881">
        <v>1</v>
      </c>
      <c r="G881">
        <v>5</v>
      </c>
      <c r="H881" t="s">
        <v>294</v>
      </c>
      <c r="I881" t="s">
        <v>27</v>
      </c>
      <c r="J881">
        <v>10003011125</v>
      </c>
      <c r="K881" s="19">
        <v>30.1</v>
      </c>
      <c r="L881">
        <v>36.730999999999902</v>
      </c>
      <c r="M881">
        <v>35.14</v>
      </c>
      <c r="N881">
        <v>37.996000000000002</v>
      </c>
      <c r="O881">
        <v>1.4279999999999999</v>
      </c>
    </row>
    <row r="882" spans="1:15" x14ac:dyDescent="0.35">
      <c r="A882" t="s">
        <v>288</v>
      </c>
      <c r="B882">
        <v>2015</v>
      </c>
      <c r="C882" s="10">
        <v>41979</v>
      </c>
      <c r="D882" t="s">
        <v>140</v>
      </c>
      <c r="E882" t="s">
        <v>91</v>
      </c>
      <c r="F882">
        <v>2</v>
      </c>
      <c r="G882">
        <v>1</v>
      </c>
      <c r="H882" t="s">
        <v>97</v>
      </c>
      <c r="I882" t="s">
        <v>29</v>
      </c>
      <c r="J882">
        <v>10048325582</v>
      </c>
      <c r="K882" s="19">
        <v>22.8</v>
      </c>
      <c r="L882">
        <v>31.439</v>
      </c>
      <c r="M882">
        <v>32.189</v>
      </c>
      <c r="N882">
        <v>36.021000000000001</v>
      </c>
      <c r="O882">
        <v>1.9159999999999999</v>
      </c>
    </row>
    <row r="883" spans="1:15" x14ac:dyDescent="0.35">
      <c r="A883" t="s">
        <v>288</v>
      </c>
      <c r="B883">
        <v>2015</v>
      </c>
      <c r="C883" s="10">
        <v>41979</v>
      </c>
      <c r="D883" t="s">
        <v>140</v>
      </c>
      <c r="E883" t="s">
        <v>91</v>
      </c>
      <c r="F883">
        <v>2</v>
      </c>
      <c r="G883">
        <v>2</v>
      </c>
      <c r="H883" t="s">
        <v>220</v>
      </c>
      <c r="I883" t="s">
        <v>35</v>
      </c>
      <c r="J883">
        <v>10005782695</v>
      </c>
      <c r="K883" s="19">
        <v>25.4</v>
      </c>
      <c r="L883">
        <v>26.39</v>
      </c>
      <c r="M883">
        <v>26.84</v>
      </c>
      <c r="N883">
        <v>29.341999999999999</v>
      </c>
      <c r="O883">
        <v>1.2509999999999999</v>
      </c>
    </row>
    <row r="884" spans="1:15" x14ac:dyDescent="0.35">
      <c r="A884" t="s">
        <v>288</v>
      </c>
      <c r="B884">
        <v>2015</v>
      </c>
      <c r="C884" s="10">
        <v>41979</v>
      </c>
      <c r="D884" t="s">
        <v>140</v>
      </c>
      <c r="E884" t="s">
        <v>91</v>
      </c>
      <c r="F884">
        <v>2</v>
      </c>
      <c r="G884">
        <v>3</v>
      </c>
      <c r="H884" t="s">
        <v>93</v>
      </c>
      <c r="I884" t="s">
        <v>52</v>
      </c>
      <c r="J884">
        <v>10009150215</v>
      </c>
      <c r="K884" s="19">
        <v>19</v>
      </c>
      <c r="L884">
        <v>9</v>
      </c>
      <c r="M884">
        <v>20.745999999999999</v>
      </c>
      <c r="N884">
        <v>29.335999999999999</v>
      </c>
      <c r="O884">
        <v>4.2949999999999999</v>
      </c>
    </row>
    <row r="885" spans="1:15" x14ac:dyDescent="0.35">
      <c r="A885" t="s">
        <v>288</v>
      </c>
      <c r="B885">
        <v>2015</v>
      </c>
      <c r="C885" s="10">
        <v>41979</v>
      </c>
      <c r="D885" t="s">
        <v>140</v>
      </c>
      <c r="E885" t="s">
        <v>91</v>
      </c>
      <c r="F885">
        <v>2</v>
      </c>
      <c r="G885">
        <v>4</v>
      </c>
      <c r="H885" t="s">
        <v>374</v>
      </c>
      <c r="I885" t="s">
        <v>375</v>
      </c>
      <c r="J885">
        <v>10004613039</v>
      </c>
      <c r="K885" s="19">
        <v>26</v>
      </c>
      <c r="L885">
        <v>24.064999999999898</v>
      </c>
      <c r="M885">
        <v>24.251999999999999</v>
      </c>
      <c r="N885">
        <v>27.19</v>
      </c>
      <c r="O885">
        <v>1.4690000000000001</v>
      </c>
    </row>
    <row r="886" spans="1:15" x14ac:dyDescent="0.35">
      <c r="A886" t="s">
        <v>288</v>
      </c>
      <c r="B886">
        <v>2015</v>
      </c>
      <c r="C886" s="10">
        <v>41979</v>
      </c>
      <c r="D886" t="s">
        <v>140</v>
      </c>
      <c r="E886" t="s">
        <v>91</v>
      </c>
      <c r="F886">
        <v>2</v>
      </c>
      <c r="G886">
        <v>9</v>
      </c>
      <c r="H886" t="s">
        <v>200</v>
      </c>
      <c r="I886" t="s">
        <v>23</v>
      </c>
      <c r="J886">
        <v>10006900421</v>
      </c>
      <c r="K886" s="19">
        <v>22</v>
      </c>
      <c r="L886">
        <v>31.503</v>
      </c>
      <c r="M886">
        <v>30.885999999999999</v>
      </c>
      <c r="N886">
        <v>33.212000000000003</v>
      </c>
      <c r="O886">
        <v>1.163</v>
      </c>
    </row>
    <row r="887" spans="1:15" x14ac:dyDescent="0.35">
      <c r="A887" t="s">
        <v>288</v>
      </c>
      <c r="B887">
        <v>2015</v>
      </c>
      <c r="C887" s="10">
        <v>41979</v>
      </c>
      <c r="D887" t="s">
        <v>140</v>
      </c>
      <c r="E887" t="s">
        <v>91</v>
      </c>
      <c r="F887">
        <v>3</v>
      </c>
      <c r="G887">
        <v>1</v>
      </c>
      <c r="H887" t="s">
        <v>314</v>
      </c>
      <c r="I887" t="s">
        <v>44</v>
      </c>
      <c r="J887">
        <v>10006904360</v>
      </c>
      <c r="K887" s="19">
        <v>23.4</v>
      </c>
      <c r="L887">
        <v>29.759</v>
      </c>
      <c r="M887">
        <v>30.049999999999901</v>
      </c>
      <c r="N887">
        <v>32.887999999999998</v>
      </c>
      <c r="O887">
        <v>1.419</v>
      </c>
    </row>
    <row r="888" spans="1:15" x14ac:dyDescent="0.35">
      <c r="A888" t="s">
        <v>288</v>
      </c>
      <c r="B888">
        <v>2015</v>
      </c>
      <c r="C888" s="10">
        <v>41979</v>
      </c>
      <c r="D888" t="s">
        <v>140</v>
      </c>
      <c r="E888" t="s">
        <v>91</v>
      </c>
      <c r="F888">
        <v>3</v>
      </c>
      <c r="G888">
        <v>2</v>
      </c>
      <c r="H888" t="s">
        <v>378</v>
      </c>
      <c r="I888" t="s">
        <v>355</v>
      </c>
      <c r="J888">
        <v>10006382984</v>
      </c>
      <c r="K888" s="19"/>
      <c r="L888">
        <v>15.786</v>
      </c>
      <c r="M888">
        <v>18.739999999999998</v>
      </c>
      <c r="N888">
        <v>23.724</v>
      </c>
      <c r="O888">
        <v>2.492</v>
      </c>
    </row>
    <row r="889" spans="1:15" x14ac:dyDescent="0.35">
      <c r="A889" t="s">
        <v>288</v>
      </c>
      <c r="B889">
        <v>2015</v>
      </c>
      <c r="C889" s="10">
        <v>41979</v>
      </c>
      <c r="D889" t="s">
        <v>140</v>
      </c>
      <c r="E889" t="s">
        <v>91</v>
      </c>
      <c r="F889">
        <v>3</v>
      </c>
      <c r="G889">
        <v>3</v>
      </c>
      <c r="H889" t="s">
        <v>210</v>
      </c>
      <c r="I889" t="s">
        <v>188</v>
      </c>
      <c r="J889">
        <v>10009049979</v>
      </c>
      <c r="K889" s="19">
        <v>19.7</v>
      </c>
      <c r="L889">
        <v>9</v>
      </c>
      <c r="M889">
        <v>17.067</v>
      </c>
      <c r="N889">
        <v>25.998999999999999</v>
      </c>
      <c r="O889">
        <v>4.4660000000000002</v>
      </c>
    </row>
    <row r="890" spans="1:15" x14ac:dyDescent="0.35">
      <c r="A890" t="s">
        <v>288</v>
      </c>
      <c r="B890">
        <v>2015</v>
      </c>
      <c r="C890" s="10">
        <v>41979</v>
      </c>
      <c r="D890" t="s">
        <v>140</v>
      </c>
      <c r="E890" t="s">
        <v>91</v>
      </c>
      <c r="F890">
        <v>3</v>
      </c>
      <c r="G890">
        <v>4</v>
      </c>
      <c r="H890" t="s">
        <v>345</v>
      </c>
      <c r="I890" t="s">
        <v>346</v>
      </c>
      <c r="J890">
        <v>10007500407</v>
      </c>
      <c r="K890" s="19">
        <v>21.4</v>
      </c>
      <c r="L890">
        <v>9</v>
      </c>
      <c r="M890">
        <v>14.793999999999899</v>
      </c>
      <c r="N890">
        <v>23.763999999999999</v>
      </c>
      <c r="O890">
        <v>4.4850000000000003</v>
      </c>
    </row>
    <row r="891" spans="1:15" x14ac:dyDescent="0.35">
      <c r="A891" t="s">
        <v>288</v>
      </c>
      <c r="B891">
        <v>2015</v>
      </c>
      <c r="C891" s="10">
        <v>41979</v>
      </c>
      <c r="D891" t="s">
        <v>140</v>
      </c>
      <c r="E891" t="s">
        <v>91</v>
      </c>
      <c r="F891">
        <v>3</v>
      </c>
      <c r="G891">
        <v>5</v>
      </c>
      <c r="H891" t="s">
        <v>197</v>
      </c>
      <c r="I891" t="s">
        <v>198</v>
      </c>
      <c r="J891">
        <v>10003100142</v>
      </c>
      <c r="K891" s="19">
        <v>28.7</v>
      </c>
      <c r="L891">
        <v>25.777999999999999</v>
      </c>
      <c r="M891">
        <v>24.837</v>
      </c>
      <c r="N891">
        <v>27.876999999999999</v>
      </c>
      <c r="O891">
        <v>1.52</v>
      </c>
    </row>
    <row r="892" spans="1:15" x14ac:dyDescent="0.35">
      <c r="A892" t="s">
        <v>288</v>
      </c>
      <c r="B892">
        <v>2015</v>
      </c>
      <c r="C892" s="10">
        <v>41979</v>
      </c>
      <c r="D892" t="s">
        <v>140</v>
      </c>
      <c r="E892" t="s">
        <v>91</v>
      </c>
      <c r="F892">
        <v>4</v>
      </c>
      <c r="G892">
        <v>1</v>
      </c>
      <c r="H892" t="s">
        <v>196</v>
      </c>
      <c r="I892" t="s">
        <v>52</v>
      </c>
      <c r="J892">
        <v>10004868370</v>
      </c>
      <c r="K892" s="19">
        <v>26.9</v>
      </c>
      <c r="L892">
        <v>26.891999999999999</v>
      </c>
      <c r="M892">
        <v>27.341000000000001</v>
      </c>
      <c r="N892">
        <v>29.663</v>
      </c>
      <c r="O892">
        <v>1.161</v>
      </c>
    </row>
    <row r="893" spans="1:15" x14ac:dyDescent="0.35">
      <c r="A893" t="s">
        <v>288</v>
      </c>
      <c r="B893">
        <v>2015</v>
      </c>
      <c r="C893" s="10">
        <v>41979</v>
      </c>
      <c r="D893" t="s">
        <v>140</v>
      </c>
      <c r="E893" t="s">
        <v>91</v>
      </c>
      <c r="F893">
        <v>4</v>
      </c>
      <c r="G893">
        <v>2</v>
      </c>
      <c r="H893" t="s">
        <v>153</v>
      </c>
      <c r="I893" t="s">
        <v>154</v>
      </c>
      <c r="J893">
        <v>10004717719</v>
      </c>
      <c r="K893" s="19">
        <v>26</v>
      </c>
      <c r="L893">
        <v>25.638999999999999</v>
      </c>
      <c r="M893">
        <v>26.044</v>
      </c>
      <c r="N893">
        <v>28.914000000000001</v>
      </c>
      <c r="O893">
        <v>1.4350000000000001</v>
      </c>
    </row>
    <row r="894" spans="1:15" x14ac:dyDescent="0.35">
      <c r="A894" t="s">
        <v>288</v>
      </c>
      <c r="B894">
        <v>2015</v>
      </c>
      <c r="C894" s="10">
        <v>41979</v>
      </c>
      <c r="D894" t="s">
        <v>140</v>
      </c>
      <c r="E894" t="s">
        <v>91</v>
      </c>
      <c r="F894">
        <v>4</v>
      </c>
      <c r="G894">
        <v>3</v>
      </c>
      <c r="H894" t="s">
        <v>332</v>
      </c>
      <c r="I894" t="s">
        <v>333</v>
      </c>
      <c r="J894">
        <v>10006480186</v>
      </c>
      <c r="K894" s="19">
        <v>23.4</v>
      </c>
      <c r="L894">
        <v>23.667999999999999</v>
      </c>
      <c r="M894">
        <v>24.114000000000001</v>
      </c>
      <c r="N894">
        <v>28.616</v>
      </c>
      <c r="O894">
        <v>2.2509999999999999</v>
      </c>
    </row>
    <row r="895" spans="1:15" x14ac:dyDescent="0.35">
      <c r="A895" t="s">
        <v>288</v>
      </c>
      <c r="B895">
        <v>2015</v>
      </c>
      <c r="C895" s="10">
        <v>41979</v>
      </c>
      <c r="D895" t="s">
        <v>140</v>
      </c>
      <c r="E895" t="s">
        <v>91</v>
      </c>
      <c r="F895">
        <v>4</v>
      </c>
      <c r="G895">
        <v>4</v>
      </c>
      <c r="H895" t="s">
        <v>103</v>
      </c>
      <c r="I895" t="s">
        <v>104</v>
      </c>
      <c r="J895">
        <v>10009010876</v>
      </c>
      <c r="K895" s="19">
        <v>20.8</v>
      </c>
      <c r="L895">
        <v>22.332999999999998</v>
      </c>
      <c r="M895">
        <v>22.347000000000001</v>
      </c>
      <c r="N895">
        <v>26.959</v>
      </c>
      <c r="O895">
        <v>2.306</v>
      </c>
    </row>
    <row r="896" spans="1:15" x14ac:dyDescent="0.35">
      <c r="A896" t="s">
        <v>288</v>
      </c>
      <c r="B896">
        <v>2015</v>
      </c>
      <c r="C896" s="10">
        <v>41979</v>
      </c>
      <c r="D896" t="s">
        <v>140</v>
      </c>
      <c r="E896" t="s">
        <v>91</v>
      </c>
      <c r="F896">
        <v>4</v>
      </c>
      <c r="G896">
        <v>5</v>
      </c>
      <c r="H896" t="s">
        <v>183</v>
      </c>
      <c r="I896" t="s">
        <v>33</v>
      </c>
      <c r="J896">
        <v>10007212639</v>
      </c>
      <c r="K896" s="19">
        <v>23.4</v>
      </c>
      <c r="L896">
        <v>25.527999999999999</v>
      </c>
      <c r="M896">
        <v>24.869</v>
      </c>
      <c r="N896">
        <v>27.838999999999999</v>
      </c>
      <c r="O896">
        <v>1.4850000000000001</v>
      </c>
    </row>
    <row r="897" spans="1:15" x14ac:dyDescent="0.35">
      <c r="A897" t="s">
        <v>288</v>
      </c>
      <c r="B897">
        <v>2015</v>
      </c>
      <c r="C897" s="10">
        <v>41979</v>
      </c>
      <c r="D897" t="s">
        <v>140</v>
      </c>
      <c r="E897" t="s">
        <v>91</v>
      </c>
      <c r="F897">
        <v>5</v>
      </c>
      <c r="G897">
        <v>1</v>
      </c>
      <c r="H897" t="s">
        <v>340</v>
      </c>
      <c r="I897" t="s">
        <v>142</v>
      </c>
      <c r="J897">
        <v>10004633247</v>
      </c>
      <c r="K897" s="19">
        <v>26.7</v>
      </c>
      <c r="L897">
        <v>29.623999999999999</v>
      </c>
      <c r="M897">
        <v>29.809000000000001</v>
      </c>
      <c r="N897">
        <v>32.055</v>
      </c>
      <c r="O897">
        <v>1.123</v>
      </c>
    </row>
    <row r="898" spans="1:15" x14ac:dyDescent="0.35">
      <c r="A898" t="s">
        <v>288</v>
      </c>
      <c r="B898">
        <v>2015</v>
      </c>
      <c r="C898" s="10">
        <v>41979</v>
      </c>
      <c r="D898" t="s">
        <v>140</v>
      </c>
      <c r="E898" t="s">
        <v>91</v>
      </c>
      <c r="F898">
        <v>5</v>
      </c>
      <c r="G898">
        <v>2</v>
      </c>
      <c r="H898" t="s">
        <v>283</v>
      </c>
      <c r="I898" t="s">
        <v>284</v>
      </c>
      <c r="J898">
        <v>10006319633</v>
      </c>
      <c r="K898" s="19">
        <v>25</v>
      </c>
      <c r="L898">
        <v>5.6879999999999997</v>
      </c>
      <c r="M898">
        <v>14.938000000000001</v>
      </c>
      <c r="N898">
        <v>21.57</v>
      </c>
      <c r="O898">
        <v>3.3159999999999998</v>
      </c>
    </row>
    <row r="899" spans="1:15" x14ac:dyDescent="0.35">
      <c r="A899" t="s">
        <v>288</v>
      </c>
      <c r="B899">
        <v>2015</v>
      </c>
      <c r="C899" s="10">
        <v>41979</v>
      </c>
      <c r="D899" t="s">
        <v>140</v>
      </c>
      <c r="E899" t="s">
        <v>91</v>
      </c>
      <c r="F899">
        <v>5</v>
      </c>
      <c r="G899">
        <v>3</v>
      </c>
      <c r="H899" t="s">
        <v>286</v>
      </c>
      <c r="I899" t="s">
        <v>102</v>
      </c>
      <c r="J899">
        <v>10007811817</v>
      </c>
      <c r="K899" s="19">
        <v>20.9</v>
      </c>
      <c r="L899">
        <v>9</v>
      </c>
      <c r="M899">
        <v>17.32</v>
      </c>
      <c r="N899">
        <v>26.024000000000001</v>
      </c>
      <c r="O899">
        <v>4.3520000000000003</v>
      </c>
    </row>
    <row r="900" spans="1:15" x14ac:dyDescent="0.35">
      <c r="A900" t="s">
        <v>288</v>
      </c>
      <c r="B900">
        <v>2015</v>
      </c>
      <c r="C900" s="10">
        <v>41979</v>
      </c>
      <c r="D900" t="s">
        <v>140</v>
      </c>
      <c r="E900" t="s">
        <v>91</v>
      </c>
      <c r="F900">
        <v>5</v>
      </c>
      <c r="G900">
        <v>4</v>
      </c>
      <c r="H900" t="s">
        <v>324</v>
      </c>
      <c r="I900" t="s">
        <v>325</v>
      </c>
      <c r="J900">
        <v>10007828082</v>
      </c>
      <c r="K900" s="19">
        <v>21</v>
      </c>
      <c r="L900">
        <v>9</v>
      </c>
      <c r="M900">
        <v>15.458</v>
      </c>
      <c r="N900">
        <v>24.1</v>
      </c>
      <c r="O900">
        <v>4.3209999999999997</v>
      </c>
    </row>
    <row r="901" spans="1:15" x14ac:dyDescent="0.35">
      <c r="A901" t="s">
        <v>288</v>
      </c>
      <c r="B901">
        <v>2015</v>
      </c>
      <c r="C901" s="10">
        <v>41979</v>
      </c>
      <c r="D901" t="s">
        <v>140</v>
      </c>
      <c r="E901" t="s">
        <v>91</v>
      </c>
      <c r="F901">
        <v>5</v>
      </c>
      <c r="G901">
        <v>5</v>
      </c>
      <c r="H901" t="s">
        <v>350</v>
      </c>
      <c r="I901" t="s">
        <v>224</v>
      </c>
      <c r="J901">
        <v>10007165755</v>
      </c>
      <c r="K901" s="19">
        <v>24.9</v>
      </c>
      <c r="L901">
        <v>16.106999999999999</v>
      </c>
      <c r="M901">
        <v>16.686</v>
      </c>
      <c r="N901">
        <v>21.297999999999998</v>
      </c>
      <c r="O901">
        <v>2.306</v>
      </c>
    </row>
    <row r="902" spans="1:15" x14ac:dyDescent="0.35">
      <c r="A902" t="s">
        <v>288</v>
      </c>
      <c r="B902">
        <v>2015</v>
      </c>
      <c r="C902" s="10">
        <v>41979</v>
      </c>
      <c r="D902" t="s">
        <v>140</v>
      </c>
      <c r="E902" t="s">
        <v>91</v>
      </c>
      <c r="F902">
        <v>5</v>
      </c>
      <c r="G902">
        <v>6</v>
      </c>
      <c r="H902" t="s">
        <v>287</v>
      </c>
      <c r="I902" t="s">
        <v>31</v>
      </c>
      <c r="J902">
        <v>10003349716</v>
      </c>
      <c r="K902" s="19">
        <v>29.6</v>
      </c>
      <c r="L902">
        <v>26.946999999999999</v>
      </c>
      <c r="M902">
        <v>26.256</v>
      </c>
      <c r="N902">
        <v>28.524000000000001</v>
      </c>
      <c r="O902">
        <v>1.1339999999999999</v>
      </c>
    </row>
    <row r="903" spans="1:15" x14ac:dyDescent="0.35">
      <c r="A903" t="s">
        <v>288</v>
      </c>
      <c r="B903">
        <v>2015</v>
      </c>
      <c r="C903" s="10">
        <v>41979</v>
      </c>
      <c r="D903" t="s">
        <v>140</v>
      </c>
      <c r="E903" t="s">
        <v>91</v>
      </c>
      <c r="F903">
        <v>6</v>
      </c>
      <c r="G903">
        <v>1</v>
      </c>
      <c r="H903" t="s">
        <v>218</v>
      </c>
      <c r="I903" t="s">
        <v>46</v>
      </c>
      <c r="J903">
        <v>10006902239</v>
      </c>
      <c r="K903" s="19">
        <v>23.4</v>
      </c>
      <c r="L903">
        <v>16.784999999999901</v>
      </c>
      <c r="M903">
        <v>21.375999999999902</v>
      </c>
      <c r="N903">
        <v>27.207999999999998</v>
      </c>
      <c r="O903">
        <v>2.9159999999999999</v>
      </c>
    </row>
    <row r="904" spans="1:15" x14ac:dyDescent="0.35">
      <c r="A904" t="s">
        <v>288</v>
      </c>
      <c r="B904">
        <v>2015</v>
      </c>
      <c r="C904" s="10">
        <v>41979</v>
      </c>
      <c r="D904" t="s">
        <v>140</v>
      </c>
      <c r="E904" t="s">
        <v>91</v>
      </c>
      <c r="F904">
        <v>6</v>
      </c>
      <c r="G904">
        <v>2</v>
      </c>
      <c r="H904" t="s">
        <v>330</v>
      </c>
      <c r="I904" t="s">
        <v>178</v>
      </c>
      <c r="J904">
        <v>10007782616</v>
      </c>
      <c r="K904" s="19">
        <v>21.3</v>
      </c>
      <c r="L904">
        <v>14.476999999999901</v>
      </c>
      <c r="M904">
        <v>16.876000000000001</v>
      </c>
      <c r="N904">
        <v>20.728000000000002</v>
      </c>
      <c r="O904">
        <v>1.9259999999999999</v>
      </c>
    </row>
    <row r="905" spans="1:15" x14ac:dyDescent="0.35">
      <c r="A905" t="s">
        <v>288</v>
      </c>
      <c r="B905">
        <v>2015</v>
      </c>
      <c r="C905" s="10">
        <v>41979</v>
      </c>
      <c r="D905" t="s">
        <v>140</v>
      </c>
      <c r="E905" t="s">
        <v>91</v>
      </c>
      <c r="F905">
        <v>6</v>
      </c>
      <c r="G905">
        <v>3</v>
      </c>
      <c r="H905" t="s">
        <v>143</v>
      </c>
      <c r="I905" t="s">
        <v>95</v>
      </c>
      <c r="J905">
        <v>10009181234</v>
      </c>
      <c r="K905" s="19">
        <v>19.7</v>
      </c>
      <c r="L905">
        <v>9</v>
      </c>
      <c r="M905">
        <v>18.332000000000001</v>
      </c>
      <c r="N905">
        <v>26.808</v>
      </c>
      <c r="O905">
        <v>4.2380000000000004</v>
      </c>
    </row>
    <row r="906" spans="1:15" x14ac:dyDescent="0.35">
      <c r="A906" t="s">
        <v>288</v>
      </c>
      <c r="B906">
        <v>2015</v>
      </c>
      <c r="C906" s="10">
        <v>41979</v>
      </c>
      <c r="D906" t="s">
        <v>140</v>
      </c>
      <c r="E906" t="s">
        <v>91</v>
      </c>
      <c r="F906">
        <v>6</v>
      </c>
      <c r="G906">
        <v>4</v>
      </c>
      <c r="H906" t="s">
        <v>192</v>
      </c>
      <c r="I906" t="s">
        <v>113</v>
      </c>
      <c r="J906">
        <v>10004599194</v>
      </c>
      <c r="K906" s="19">
        <v>26.7</v>
      </c>
      <c r="L906">
        <v>32.946999999999903</v>
      </c>
      <c r="M906">
        <v>32.11</v>
      </c>
      <c r="N906">
        <v>34.642000000000003</v>
      </c>
      <c r="O906">
        <v>1.266</v>
      </c>
    </row>
    <row r="907" spans="1:15" x14ac:dyDescent="0.35">
      <c r="A907" t="s">
        <v>288</v>
      </c>
      <c r="B907">
        <v>2015</v>
      </c>
      <c r="C907" s="10">
        <v>41979</v>
      </c>
      <c r="D907" t="s">
        <v>140</v>
      </c>
      <c r="E907" t="s">
        <v>91</v>
      </c>
      <c r="F907">
        <v>6</v>
      </c>
      <c r="G907">
        <v>5</v>
      </c>
      <c r="H907" t="s">
        <v>379</v>
      </c>
      <c r="I907" t="s">
        <v>198</v>
      </c>
      <c r="J907">
        <v>10005509883</v>
      </c>
      <c r="K907" s="19">
        <v>25</v>
      </c>
      <c r="L907">
        <v>9</v>
      </c>
      <c r="M907">
        <v>13.615</v>
      </c>
      <c r="N907">
        <v>22.475000000000001</v>
      </c>
      <c r="O907">
        <v>4.43</v>
      </c>
    </row>
    <row r="908" spans="1:15" x14ac:dyDescent="0.35">
      <c r="A908" t="s">
        <v>288</v>
      </c>
      <c r="B908">
        <v>2015</v>
      </c>
      <c r="C908" s="10">
        <v>41979</v>
      </c>
      <c r="D908" t="s">
        <v>140</v>
      </c>
      <c r="E908" t="s">
        <v>91</v>
      </c>
      <c r="F908">
        <v>6</v>
      </c>
      <c r="G908">
        <v>6</v>
      </c>
      <c r="H908" t="s">
        <v>195</v>
      </c>
      <c r="I908" t="s">
        <v>31</v>
      </c>
      <c r="J908">
        <v>10005964470</v>
      </c>
      <c r="K908" s="19">
        <v>25.7</v>
      </c>
      <c r="L908">
        <v>19.532</v>
      </c>
      <c r="M908">
        <v>18.763999999999999</v>
      </c>
      <c r="N908">
        <v>22.417999999999999</v>
      </c>
      <c r="O908">
        <v>1.827</v>
      </c>
    </row>
    <row r="909" spans="1:15" x14ac:dyDescent="0.35">
      <c r="A909" t="s">
        <v>288</v>
      </c>
      <c r="B909">
        <v>2015</v>
      </c>
      <c r="C909" s="10">
        <v>41979</v>
      </c>
      <c r="D909" t="s">
        <v>140</v>
      </c>
      <c r="E909" t="s">
        <v>117</v>
      </c>
      <c r="F909">
        <v>1</v>
      </c>
      <c r="G909">
        <v>1</v>
      </c>
      <c r="H909" t="s">
        <v>234</v>
      </c>
      <c r="I909" t="s">
        <v>25</v>
      </c>
      <c r="J909">
        <v>10006073493</v>
      </c>
      <c r="K909" s="19">
        <v>25</v>
      </c>
      <c r="L909">
        <v>22.579000000000001</v>
      </c>
      <c r="M909">
        <v>22.899000000000001</v>
      </c>
      <c r="N909">
        <v>25.004999999999999</v>
      </c>
      <c r="O909">
        <v>1.0529999999999999</v>
      </c>
    </row>
    <row r="910" spans="1:15" x14ac:dyDescent="0.35">
      <c r="A910" t="s">
        <v>288</v>
      </c>
      <c r="B910">
        <v>2015</v>
      </c>
      <c r="C910" s="10">
        <v>41979</v>
      </c>
      <c r="D910" t="s">
        <v>140</v>
      </c>
      <c r="E910" t="s">
        <v>117</v>
      </c>
      <c r="F910">
        <v>1</v>
      </c>
      <c r="G910">
        <v>2</v>
      </c>
      <c r="H910" t="s">
        <v>350</v>
      </c>
      <c r="I910" t="s">
        <v>224</v>
      </c>
      <c r="J910">
        <v>10007165755</v>
      </c>
      <c r="K910" s="19">
        <v>24.9</v>
      </c>
      <c r="L910">
        <v>16.686</v>
      </c>
      <c r="M910">
        <v>18.091999999999999</v>
      </c>
      <c r="N910">
        <v>22.32</v>
      </c>
      <c r="O910">
        <v>2.1139999999999999</v>
      </c>
    </row>
    <row r="911" spans="1:15" x14ac:dyDescent="0.35">
      <c r="A911" t="s">
        <v>288</v>
      </c>
      <c r="B911">
        <v>2015</v>
      </c>
      <c r="C911" s="10">
        <v>41979</v>
      </c>
      <c r="D911" t="s">
        <v>140</v>
      </c>
      <c r="E911" t="s">
        <v>117</v>
      </c>
      <c r="F911">
        <v>1</v>
      </c>
      <c r="G911">
        <v>3</v>
      </c>
      <c r="H911" t="s">
        <v>374</v>
      </c>
      <c r="I911" t="s">
        <v>375</v>
      </c>
      <c r="J911">
        <v>10004613039</v>
      </c>
      <c r="K911" s="19">
        <v>26</v>
      </c>
      <c r="L911">
        <v>24.251999999999999</v>
      </c>
      <c r="M911">
        <v>23.879000000000001</v>
      </c>
      <c r="N911">
        <v>26.719000000000001</v>
      </c>
      <c r="O911">
        <v>1.42</v>
      </c>
    </row>
    <row r="912" spans="1:15" x14ac:dyDescent="0.35">
      <c r="A912" t="s">
        <v>288</v>
      </c>
      <c r="B912">
        <v>2015</v>
      </c>
      <c r="C912" s="10">
        <v>41979</v>
      </c>
      <c r="D912" t="s">
        <v>140</v>
      </c>
      <c r="E912" t="s">
        <v>117</v>
      </c>
      <c r="F912">
        <v>1</v>
      </c>
      <c r="G912">
        <v>4</v>
      </c>
      <c r="H912" t="s">
        <v>143</v>
      </c>
      <c r="I912" t="s">
        <v>95</v>
      </c>
      <c r="J912">
        <v>10009181234</v>
      </c>
      <c r="K912" s="19">
        <v>19.7</v>
      </c>
      <c r="L912">
        <v>18.332000000000001</v>
      </c>
      <c r="M912">
        <v>15.731999999999999</v>
      </c>
      <c r="N912">
        <v>22.69</v>
      </c>
      <c r="O912">
        <v>3.4790000000000001</v>
      </c>
    </row>
    <row r="913" spans="1:15" x14ac:dyDescent="0.35">
      <c r="A913" t="s">
        <v>288</v>
      </c>
      <c r="B913">
        <v>2015</v>
      </c>
      <c r="C913" s="10">
        <v>41979</v>
      </c>
      <c r="D913" t="s">
        <v>140</v>
      </c>
      <c r="E913" t="s">
        <v>117</v>
      </c>
      <c r="F913">
        <v>2</v>
      </c>
      <c r="G913">
        <v>1</v>
      </c>
      <c r="H913" t="s">
        <v>220</v>
      </c>
      <c r="I913" t="s">
        <v>35</v>
      </c>
      <c r="J913">
        <v>10005782695</v>
      </c>
      <c r="K913" s="19">
        <v>25.4</v>
      </c>
      <c r="L913">
        <v>26.84</v>
      </c>
      <c r="M913">
        <v>27.14</v>
      </c>
      <c r="N913">
        <v>29.61</v>
      </c>
      <c r="O913">
        <v>1.2350000000000001</v>
      </c>
    </row>
    <row r="914" spans="1:15" x14ac:dyDescent="0.35">
      <c r="A914" t="s">
        <v>288</v>
      </c>
      <c r="B914">
        <v>2015</v>
      </c>
      <c r="C914" s="10">
        <v>41979</v>
      </c>
      <c r="D914" t="s">
        <v>140</v>
      </c>
      <c r="E914" t="s">
        <v>117</v>
      </c>
      <c r="F914">
        <v>2</v>
      </c>
      <c r="G914">
        <v>2</v>
      </c>
      <c r="H914" t="s">
        <v>286</v>
      </c>
      <c r="I914" t="s">
        <v>102</v>
      </c>
      <c r="J914">
        <v>10007811817</v>
      </c>
      <c r="K914" s="19">
        <v>20.9</v>
      </c>
      <c r="L914">
        <v>17.32</v>
      </c>
      <c r="M914">
        <v>19.899999999999999</v>
      </c>
      <c r="N914">
        <v>26.891999999999999</v>
      </c>
      <c r="O914">
        <v>3.496</v>
      </c>
    </row>
    <row r="915" spans="1:15" x14ac:dyDescent="0.35">
      <c r="A915" t="s">
        <v>288</v>
      </c>
      <c r="B915">
        <v>2015</v>
      </c>
      <c r="C915" s="10">
        <v>41979</v>
      </c>
      <c r="D915" t="s">
        <v>140</v>
      </c>
      <c r="E915" t="s">
        <v>117</v>
      </c>
      <c r="F915">
        <v>2</v>
      </c>
      <c r="G915">
        <v>3</v>
      </c>
      <c r="H915" t="s">
        <v>54</v>
      </c>
      <c r="I915" t="s">
        <v>42</v>
      </c>
      <c r="J915">
        <v>10004612534</v>
      </c>
      <c r="K915" s="19">
        <v>27.5</v>
      </c>
      <c r="L915">
        <v>17.684000000000001</v>
      </c>
      <c r="M915">
        <v>17.754999999999999</v>
      </c>
      <c r="N915">
        <v>24.766999999999999</v>
      </c>
      <c r="O915">
        <v>3.5059999999999998</v>
      </c>
    </row>
    <row r="916" spans="1:15" x14ac:dyDescent="0.35">
      <c r="A916" t="s">
        <v>288</v>
      </c>
      <c r="B916">
        <v>2015</v>
      </c>
      <c r="C916" s="10">
        <v>41979</v>
      </c>
      <c r="D916" t="s">
        <v>140</v>
      </c>
      <c r="E916" t="s">
        <v>117</v>
      </c>
      <c r="F916">
        <v>2</v>
      </c>
      <c r="G916">
        <v>4</v>
      </c>
      <c r="H916" t="s">
        <v>379</v>
      </c>
      <c r="I916" t="s">
        <v>198</v>
      </c>
      <c r="J916">
        <v>10005509883</v>
      </c>
      <c r="K916" s="19">
        <v>25</v>
      </c>
      <c r="L916">
        <v>13.615</v>
      </c>
      <c r="M916">
        <v>12.183999999999999</v>
      </c>
      <c r="N916">
        <v>19.826000000000001</v>
      </c>
      <c r="O916">
        <v>3.8210000000000002</v>
      </c>
    </row>
    <row r="917" spans="1:15" x14ac:dyDescent="0.35">
      <c r="A917" t="s">
        <v>288</v>
      </c>
      <c r="B917">
        <v>2015</v>
      </c>
      <c r="C917" s="10">
        <v>41979</v>
      </c>
      <c r="D917" t="s">
        <v>140</v>
      </c>
      <c r="E917" t="s">
        <v>117</v>
      </c>
      <c r="F917">
        <v>3</v>
      </c>
      <c r="G917">
        <v>1</v>
      </c>
      <c r="H917" t="s">
        <v>195</v>
      </c>
      <c r="I917" t="s">
        <v>31</v>
      </c>
      <c r="J917">
        <v>10005964470</v>
      </c>
      <c r="K917" s="19">
        <v>25.7</v>
      </c>
      <c r="L917">
        <v>18.763999999999999</v>
      </c>
      <c r="M917">
        <v>20.021000000000001</v>
      </c>
      <c r="N917">
        <v>23.510999999999999</v>
      </c>
      <c r="O917">
        <v>1.7450000000000001</v>
      </c>
    </row>
    <row r="918" spans="1:15" x14ac:dyDescent="0.35">
      <c r="A918" t="s">
        <v>288</v>
      </c>
      <c r="B918">
        <v>2015</v>
      </c>
      <c r="C918" s="10">
        <v>41979</v>
      </c>
      <c r="D918" t="s">
        <v>140</v>
      </c>
      <c r="E918" t="s">
        <v>117</v>
      </c>
      <c r="F918">
        <v>3</v>
      </c>
      <c r="G918">
        <v>2</v>
      </c>
      <c r="H918" t="s">
        <v>378</v>
      </c>
      <c r="I918" t="s">
        <v>355</v>
      </c>
      <c r="J918">
        <v>10006382984</v>
      </c>
      <c r="K918" s="19"/>
      <c r="L918">
        <v>18.739999999999998</v>
      </c>
      <c r="M918">
        <v>19.768999999999998</v>
      </c>
      <c r="N918">
        <v>24.291</v>
      </c>
      <c r="O918">
        <v>2.2610000000000001</v>
      </c>
    </row>
    <row r="919" spans="1:15" x14ac:dyDescent="0.35">
      <c r="A919" t="s">
        <v>288</v>
      </c>
      <c r="B919">
        <v>2015</v>
      </c>
      <c r="C919" s="10">
        <v>41979</v>
      </c>
      <c r="D919" t="s">
        <v>140</v>
      </c>
      <c r="E919" t="s">
        <v>117</v>
      </c>
      <c r="F919">
        <v>3</v>
      </c>
      <c r="G919">
        <v>3</v>
      </c>
      <c r="H919" t="s">
        <v>332</v>
      </c>
      <c r="I919" t="s">
        <v>333</v>
      </c>
      <c r="J919">
        <v>10006480186</v>
      </c>
      <c r="K919" s="19">
        <v>23.4</v>
      </c>
      <c r="L919">
        <v>24.114000000000001</v>
      </c>
      <c r="M919">
        <v>23.19</v>
      </c>
      <c r="N919">
        <v>27.356000000000002</v>
      </c>
      <c r="O919">
        <v>2.0830000000000002</v>
      </c>
    </row>
    <row r="920" spans="1:15" x14ac:dyDescent="0.35">
      <c r="A920" t="s">
        <v>288</v>
      </c>
      <c r="B920">
        <v>2015</v>
      </c>
      <c r="C920" s="10">
        <v>41979</v>
      </c>
      <c r="D920" t="s">
        <v>140</v>
      </c>
      <c r="E920" t="s">
        <v>117</v>
      </c>
      <c r="F920">
        <v>3</v>
      </c>
      <c r="G920">
        <v>4</v>
      </c>
      <c r="H920" t="s">
        <v>324</v>
      </c>
      <c r="I920" t="s">
        <v>325</v>
      </c>
      <c r="J920">
        <v>10007828082</v>
      </c>
      <c r="K920" s="19">
        <v>21</v>
      </c>
      <c r="L920">
        <v>15.458</v>
      </c>
      <c r="M920">
        <v>13.701000000000001</v>
      </c>
      <c r="N920">
        <v>20.931000000000001</v>
      </c>
      <c r="O920">
        <v>3.6150000000000002</v>
      </c>
    </row>
    <row r="921" spans="1:15" x14ac:dyDescent="0.35">
      <c r="A921" t="s">
        <v>288</v>
      </c>
      <c r="B921">
        <v>2015</v>
      </c>
      <c r="C921" s="10">
        <v>41979</v>
      </c>
      <c r="D921" t="s">
        <v>140</v>
      </c>
      <c r="E921" t="s">
        <v>117</v>
      </c>
      <c r="F921">
        <v>4</v>
      </c>
      <c r="G921">
        <v>1</v>
      </c>
      <c r="H921" t="s">
        <v>192</v>
      </c>
      <c r="I921" t="s">
        <v>113</v>
      </c>
      <c r="J921">
        <v>10004599194</v>
      </c>
      <c r="K921" s="19">
        <v>26.7</v>
      </c>
      <c r="L921">
        <v>32.11</v>
      </c>
      <c r="M921">
        <v>32.502000000000002</v>
      </c>
      <c r="N921">
        <v>34.99</v>
      </c>
      <c r="O921">
        <v>1.244</v>
      </c>
    </row>
    <row r="922" spans="1:15" x14ac:dyDescent="0.35">
      <c r="A922" t="s">
        <v>288</v>
      </c>
      <c r="B922">
        <v>2015</v>
      </c>
      <c r="C922" s="10">
        <v>41979</v>
      </c>
      <c r="D922" t="s">
        <v>140</v>
      </c>
      <c r="E922" t="s">
        <v>117</v>
      </c>
      <c r="F922">
        <v>4</v>
      </c>
      <c r="G922">
        <v>2</v>
      </c>
      <c r="H922" t="s">
        <v>210</v>
      </c>
      <c r="I922" t="s">
        <v>188</v>
      </c>
      <c r="J922">
        <v>10009049979</v>
      </c>
      <c r="K922" s="19">
        <v>19.7</v>
      </c>
      <c r="L922">
        <v>17.067</v>
      </c>
      <c r="M922">
        <v>23.751999999999999</v>
      </c>
      <c r="N922">
        <v>30.58</v>
      </c>
      <c r="O922">
        <v>3.4140000000000001</v>
      </c>
    </row>
    <row r="923" spans="1:15" x14ac:dyDescent="0.35">
      <c r="A923" t="s">
        <v>288</v>
      </c>
      <c r="B923">
        <v>2015</v>
      </c>
      <c r="C923" s="10">
        <v>41979</v>
      </c>
      <c r="D923" t="s">
        <v>140</v>
      </c>
      <c r="E923" t="s">
        <v>117</v>
      </c>
      <c r="F923">
        <v>4</v>
      </c>
      <c r="G923">
        <v>3</v>
      </c>
      <c r="H923" t="s">
        <v>294</v>
      </c>
      <c r="I923" t="s">
        <v>27</v>
      </c>
      <c r="J923">
        <v>10003011125</v>
      </c>
      <c r="K923" s="19">
        <v>30.1</v>
      </c>
      <c r="L923">
        <v>35.14</v>
      </c>
      <c r="M923">
        <v>34.575999999999901</v>
      </c>
      <c r="N923">
        <v>37.345999999999997</v>
      </c>
      <c r="O923">
        <v>1.385</v>
      </c>
    </row>
    <row r="924" spans="1:15" x14ac:dyDescent="0.35">
      <c r="A924" t="s">
        <v>288</v>
      </c>
      <c r="B924">
        <v>2015</v>
      </c>
      <c r="C924" s="10">
        <v>41979</v>
      </c>
      <c r="D924" t="s">
        <v>140</v>
      </c>
      <c r="E924" t="s">
        <v>117</v>
      </c>
      <c r="F924">
        <v>4</v>
      </c>
      <c r="G924">
        <v>4</v>
      </c>
      <c r="H924" t="s">
        <v>153</v>
      </c>
      <c r="I924" t="s">
        <v>154</v>
      </c>
      <c r="J924">
        <v>10004717719</v>
      </c>
      <c r="K924" s="19">
        <v>26</v>
      </c>
      <c r="L924">
        <v>26.044</v>
      </c>
      <c r="M924">
        <v>25.835000000000001</v>
      </c>
      <c r="N924">
        <v>28.649000000000001</v>
      </c>
      <c r="O924">
        <v>1.407</v>
      </c>
    </row>
    <row r="925" spans="1:15" x14ac:dyDescent="0.35">
      <c r="A925" t="s">
        <v>288</v>
      </c>
      <c r="B925">
        <v>2015</v>
      </c>
      <c r="C925" s="10">
        <v>41979</v>
      </c>
      <c r="D925" t="s">
        <v>140</v>
      </c>
      <c r="E925" t="s">
        <v>117</v>
      </c>
      <c r="F925">
        <v>5</v>
      </c>
      <c r="G925">
        <v>1</v>
      </c>
      <c r="H925" t="s">
        <v>345</v>
      </c>
      <c r="I925" t="s">
        <v>346</v>
      </c>
      <c r="J925">
        <v>10007500407</v>
      </c>
      <c r="K925" s="19">
        <v>21.4</v>
      </c>
      <c r="L925">
        <v>14.793999999999899</v>
      </c>
      <c r="M925">
        <v>20.908999999999999</v>
      </c>
      <c r="N925">
        <v>28.242999999999999</v>
      </c>
      <c r="O925">
        <v>3.6669999999999998</v>
      </c>
    </row>
    <row r="926" spans="1:15" x14ac:dyDescent="0.35">
      <c r="A926" t="s">
        <v>288</v>
      </c>
      <c r="B926">
        <v>2015</v>
      </c>
      <c r="C926" s="10">
        <v>41979</v>
      </c>
      <c r="D926" t="s">
        <v>140</v>
      </c>
      <c r="E926" t="s">
        <v>117</v>
      </c>
      <c r="F926">
        <v>5</v>
      </c>
      <c r="G926">
        <v>2</v>
      </c>
      <c r="H926" t="s">
        <v>283</v>
      </c>
      <c r="I926" t="s">
        <v>284</v>
      </c>
      <c r="J926">
        <v>10006319633</v>
      </c>
      <c r="K926" s="19">
        <v>25</v>
      </c>
      <c r="L926">
        <v>14.938000000000001</v>
      </c>
      <c r="M926">
        <v>18.266999999999999</v>
      </c>
      <c r="N926">
        <v>23.966999999999999</v>
      </c>
      <c r="O926">
        <v>2.85</v>
      </c>
    </row>
    <row r="927" spans="1:15" x14ac:dyDescent="0.35">
      <c r="A927" t="s">
        <v>288</v>
      </c>
      <c r="B927">
        <v>2015</v>
      </c>
      <c r="C927" s="10">
        <v>41979</v>
      </c>
      <c r="D927" t="s">
        <v>140</v>
      </c>
      <c r="E927" t="s">
        <v>117</v>
      </c>
      <c r="F927">
        <v>5</v>
      </c>
      <c r="G927">
        <v>3</v>
      </c>
      <c r="H927" t="s">
        <v>93</v>
      </c>
      <c r="I927" t="s">
        <v>52</v>
      </c>
      <c r="J927">
        <v>10009150215</v>
      </c>
      <c r="K927" s="19">
        <v>19</v>
      </c>
      <c r="L927">
        <v>20.745999999999999</v>
      </c>
      <c r="M927">
        <v>20.363</v>
      </c>
      <c r="N927">
        <v>27.088999999999999</v>
      </c>
      <c r="O927">
        <v>3.363</v>
      </c>
    </row>
    <row r="928" spans="1:15" x14ac:dyDescent="0.35">
      <c r="A928" t="s">
        <v>288</v>
      </c>
      <c r="B928">
        <v>2015</v>
      </c>
      <c r="C928" s="10">
        <v>41979</v>
      </c>
      <c r="D928" t="s">
        <v>140</v>
      </c>
      <c r="E928" t="s">
        <v>117</v>
      </c>
      <c r="F928">
        <v>5</v>
      </c>
      <c r="G928">
        <v>4</v>
      </c>
      <c r="H928" t="s">
        <v>183</v>
      </c>
      <c r="I928" t="s">
        <v>33</v>
      </c>
      <c r="J928">
        <v>10007212639</v>
      </c>
      <c r="K928" s="19">
        <v>23.4</v>
      </c>
      <c r="L928">
        <v>24.869</v>
      </c>
      <c r="M928">
        <v>24.244</v>
      </c>
      <c r="N928">
        <v>27.134</v>
      </c>
      <c r="O928">
        <v>1.4450000000000001</v>
      </c>
    </row>
    <row r="929" spans="1:15" x14ac:dyDescent="0.35">
      <c r="A929" t="s">
        <v>288</v>
      </c>
      <c r="B929">
        <v>2015</v>
      </c>
      <c r="C929" s="10">
        <v>41979</v>
      </c>
      <c r="D929" t="s">
        <v>140</v>
      </c>
      <c r="E929" t="s">
        <v>117</v>
      </c>
      <c r="F929">
        <v>6</v>
      </c>
      <c r="G929">
        <v>1</v>
      </c>
      <c r="H929" t="s">
        <v>287</v>
      </c>
      <c r="I929" t="s">
        <v>31</v>
      </c>
      <c r="J929">
        <v>10003349716</v>
      </c>
      <c r="K929" s="19">
        <v>29.6</v>
      </c>
      <c r="L929">
        <v>26.256</v>
      </c>
      <c r="M929">
        <v>26.595999999999901</v>
      </c>
      <c r="N929">
        <v>28.83</v>
      </c>
      <c r="O929">
        <v>1.117</v>
      </c>
    </row>
    <row r="930" spans="1:15" x14ac:dyDescent="0.35">
      <c r="A930" t="s">
        <v>288</v>
      </c>
      <c r="B930">
        <v>2015</v>
      </c>
      <c r="C930" s="10">
        <v>41979</v>
      </c>
      <c r="D930" t="s">
        <v>140</v>
      </c>
      <c r="E930" t="s">
        <v>117</v>
      </c>
      <c r="F930">
        <v>6</v>
      </c>
      <c r="G930">
        <v>2</v>
      </c>
      <c r="H930" t="s">
        <v>103</v>
      </c>
      <c r="I930" t="s">
        <v>104</v>
      </c>
      <c r="J930">
        <v>10009010876</v>
      </c>
      <c r="K930" s="19">
        <v>20.8</v>
      </c>
      <c r="L930">
        <v>22.347000000000001</v>
      </c>
      <c r="M930">
        <v>23.221</v>
      </c>
      <c r="N930">
        <v>27.440999999999999</v>
      </c>
      <c r="O930">
        <v>2.11</v>
      </c>
    </row>
    <row r="931" spans="1:15" x14ac:dyDescent="0.35">
      <c r="A931" t="s">
        <v>288</v>
      </c>
      <c r="B931">
        <v>2015</v>
      </c>
      <c r="C931" s="10">
        <v>41979</v>
      </c>
      <c r="D931" t="s">
        <v>140</v>
      </c>
      <c r="E931" t="s">
        <v>117</v>
      </c>
      <c r="F931">
        <v>6</v>
      </c>
      <c r="G931">
        <v>3</v>
      </c>
      <c r="H931" t="s">
        <v>201</v>
      </c>
      <c r="I931" t="s">
        <v>39</v>
      </c>
      <c r="J931">
        <v>10007947011</v>
      </c>
      <c r="K931" s="19">
        <v>20.100000000000001</v>
      </c>
      <c r="L931">
        <v>19.735999999999901</v>
      </c>
      <c r="M931">
        <v>20.483000000000001</v>
      </c>
      <c r="N931">
        <v>24.677</v>
      </c>
      <c r="O931">
        <v>2.097</v>
      </c>
    </row>
    <row r="932" spans="1:15" x14ac:dyDescent="0.35">
      <c r="A932" t="s">
        <v>288</v>
      </c>
      <c r="B932">
        <v>2015</v>
      </c>
      <c r="C932" s="10">
        <v>41979</v>
      </c>
      <c r="D932" t="s">
        <v>140</v>
      </c>
      <c r="E932" t="s">
        <v>117</v>
      </c>
      <c r="F932">
        <v>6</v>
      </c>
      <c r="G932">
        <v>4</v>
      </c>
      <c r="H932" t="s">
        <v>197</v>
      </c>
      <c r="I932" t="s">
        <v>198</v>
      </c>
      <c r="J932">
        <v>10003100142</v>
      </c>
      <c r="K932" s="19">
        <v>28.7</v>
      </c>
      <c r="L932">
        <v>24.837</v>
      </c>
      <c r="M932">
        <v>24.37</v>
      </c>
      <c r="N932">
        <v>27.294</v>
      </c>
      <c r="O932">
        <v>1.462</v>
      </c>
    </row>
    <row r="933" spans="1:15" x14ac:dyDescent="0.35">
      <c r="A933" t="s">
        <v>288</v>
      </c>
      <c r="B933">
        <v>2015</v>
      </c>
      <c r="C933" s="10">
        <v>41979</v>
      </c>
      <c r="D933" t="s">
        <v>140</v>
      </c>
      <c r="E933" t="s">
        <v>117</v>
      </c>
      <c r="F933">
        <v>6</v>
      </c>
      <c r="G933">
        <v>5</v>
      </c>
      <c r="H933" t="s">
        <v>330</v>
      </c>
      <c r="I933" t="s">
        <v>178</v>
      </c>
      <c r="J933">
        <v>10007782616</v>
      </c>
      <c r="K933" s="19">
        <v>21.3</v>
      </c>
      <c r="L933">
        <v>16.876000000000001</v>
      </c>
      <c r="M933">
        <v>16.504000000000001</v>
      </c>
      <c r="N933">
        <v>20.204000000000001</v>
      </c>
      <c r="O933">
        <v>1.85</v>
      </c>
    </row>
    <row r="934" spans="1:15" x14ac:dyDescent="0.35">
      <c r="A934" t="s">
        <v>288</v>
      </c>
      <c r="B934">
        <v>2015</v>
      </c>
      <c r="C934" s="10">
        <v>41979</v>
      </c>
      <c r="D934" t="s">
        <v>140</v>
      </c>
      <c r="E934" t="s">
        <v>119</v>
      </c>
      <c r="F934">
        <v>1</v>
      </c>
      <c r="G934">
        <v>1</v>
      </c>
      <c r="H934" t="s">
        <v>340</v>
      </c>
      <c r="I934" t="s">
        <v>142</v>
      </c>
      <c r="J934">
        <v>10004633247</v>
      </c>
      <c r="K934" s="19">
        <v>26.7</v>
      </c>
      <c r="L934">
        <v>29.809000000000001</v>
      </c>
      <c r="M934">
        <v>30.155999999999999</v>
      </c>
      <c r="N934">
        <v>32.366</v>
      </c>
      <c r="O934">
        <v>1.105</v>
      </c>
    </row>
    <row r="935" spans="1:15" x14ac:dyDescent="0.35">
      <c r="A935" t="s">
        <v>288</v>
      </c>
      <c r="B935">
        <v>2015</v>
      </c>
      <c r="C935" s="10">
        <v>41979</v>
      </c>
      <c r="D935" t="s">
        <v>140</v>
      </c>
      <c r="E935" t="s">
        <v>119</v>
      </c>
      <c r="F935">
        <v>1</v>
      </c>
      <c r="G935">
        <v>2</v>
      </c>
      <c r="H935" t="s">
        <v>287</v>
      </c>
      <c r="I935" t="s">
        <v>31</v>
      </c>
      <c r="J935">
        <v>10003349716</v>
      </c>
      <c r="K935" s="19">
        <v>29.6</v>
      </c>
      <c r="L935">
        <v>26.595999999999901</v>
      </c>
      <c r="M935">
        <v>26.911999999999999</v>
      </c>
      <c r="N935">
        <v>29.097999999999999</v>
      </c>
      <c r="O935">
        <v>1.093</v>
      </c>
    </row>
    <row r="936" spans="1:15" x14ac:dyDescent="0.35">
      <c r="A936" t="s">
        <v>288</v>
      </c>
      <c r="B936">
        <v>2015</v>
      </c>
      <c r="C936" s="10">
        <v>41979</v>
      </c>
      <c r="D936" t="s">
        <v>140</v>
      </c>
      <c r="E936" t="s">
        <v>119</v>
      </c>
      <c r="F936">
        <v>1</v>
      </c>
      <c r="G936">
        <v>3</v>
      </c>
      <c r="H936" t="s">
        <v>196</v>
      </c>
      <c r="I936" t="s">
        <v>52</v>
      </c>
      <c r="J936">
        <v>10004868370</v>
      </c>
      <c r="K936" s="19">
        <v>26.9</v>
      </c>
      <c r="L936">
        <v>27.341000000000001</v>
      </c>
      <c r="M936">
        <v>27.436</v>
      </c>
      <c r="N936">
        <v>29.702000000000002</v>
      </c>
      <c r="O936">
        <v>1.133</v>
      </c>
    </row>
    <row r="937" spans="1:15" x14ac:dyDescent="0.35">
      <c r="A937" t="s">
        <v>288</v>
      </c>
      <c r="B937">
        <v>2015</v>
      </c>
      <c r="C937" s="10">
        <v>41979</v>
      </c>
      <c r="D937" t="s">
        <v>140</v>
      </c>
      <c r="E937" t="s">
        <v>119</v>
      </c>
      <c r="F937">
        <v>1</v>
      </c>
      <c r="G937">
        <v>4</v>
      </c>
      <c r="H937" t="s">
        <v>220</v>
      </c>
      <c r="I937" t="s">
        <v>35</v>
      </c>
      <c r="J937">
        <v>10005782695</v>
      </c>
      <c r="K937" s="19">
        <v>25.4</v>
      </c>
      <c r="L937">
        <v>27.14</v>
      </c>
      <c r="M937">
        <v>27.052</v>
      </c>
      <c r="N937">
        <v>29.454000000000001</v>
      </c>
      <c r="O937">
        <v>1.2010000000000001</v>
      </c>
    </row>
    <row r="938" spans="1:15" x14ac:dyDescent="0.35">
      <c r="A938" t="s">
        <v>288</v>
      </c>
      <c r="B938">
        <v>2015</v>
      </c>
      <c r="C938" s="10">
        <v>41979</v>
      </c>
      <c r="D938" t="s">
        <v>140</v>
      </c>
      <c r="E938" t="s">
        <v>119</v>
      </c>
      <c r="F938">
        <v>1</v>
      </c>
      <c r="G938">
        <v>5</v>
      </c>
      <c r="H938" t="s">
        <v>327</v>
      </c>
      <c r="I938" t="s">
        <v>198</v>
      </c>
      <c r="J938">
        <v>10007271546</v>
      </c>
      <c r="K938" s="19">
        <v>21.7</v>
      </c>
      <c r="L938">
        <v>23.934999999999899</v>
      </c>
      <c r="M938">
        <v>21.006</v>
      </c>
      <c r="N938">
        <v>28.454000000000001</v>
      </c>
      <c r="O938">
        <v>3.7240000000000002</v>
      </c>
    </row>
    <row r="939" spans="1:15" x14ac:dyDescent="0.35">
      <c r="A939" t="s">
        <v>288</v>
      </c>
      <c r="B939">
        <v>2015</v>
      </c>
      <c r="C939" s="10">
        <v>41979</v>
      </c>
      <c r="D939" t="s">
        <v>140</v>
      </c>
      <c r="E939" t="s">
        <v>119</v>
      </c>
      <c r="F939">
        <v>1</v>
      </c>
      <c r="G939">
        <v>6</v>
      </c>
      <c r="H939" t="s">
        <v>195</v>
      </c>
      <c r="I939" t="s">
        <v>31</v>
      </c>
      <c r="J939">
        <v>10005964470</v>
      </c>
      <c r="K939" s="19">
        <v>25.7</v>
      </c>
      <c r="L939">
        <v>20.021000000000001</v>
      </c>
      <c r="M939">
        <v>19.619</v>
      </c>
      <c r="N939">
        <v>22.989000000000001</v>
      </c>
      <c r="O939">
        <v>1.6850000000000001</v>
      </c>
    </row>
    <row r="940" spans="1:15" x14ac:dyDescent="0.35">
      <c r="A940" t="s">
        <v>288</v>
      </c>
      <c r="B940">
        <v>2015</v>
      </c>
      <c r="C940" s="10">
        <v>41979</v>
      </c>
      <c r="D940" t="s">
        <v>140</v>
      </c>
      <c r="E940" t="s">
        <v>119</v>
      </c>
      <c r="F940">
        <v>2</v>
      </c>
      <c r="G940">
        <v>1</v>
      </c>
      <c r="H940" t="s">
        <v>97</v>
      </c>
      <c r="I940" t="s">
        <v>29</v>
      </c>
      <c r="J940">
        <v>10048325582</v>
      </c>
      <c r="K940" s="19">
        <v>22.8</v>
      </c>
      <c r="L940">
        <v>32.189</v>
      </c>
      <c r="M940">
        <v>33.069000000000003</v>
      </c>
      <c r="N940">
        <v>36.731000000000002</v>
      </c>
      <c r="O940">
        <v>1.831</v>
      </c>
    </row>
    <row r="941" spans="1:15" x14ac:dyDescent="0.35">
      <c r="A941" t="s">
        <v>288</v>
      </c>
      <c r="B941">
        <v>2015</v>
      </c>
      <c r="C941" s="10">
        <v>41979</v>
      </c>
      <c r="D941" t="s">
        <v>140</v>
      </c>
      <c r="E941" t="s">
        <v>119</v>
      </c>
      <c r="F941">
        <v>2</v>
      </c>
      <c r="G941">
        <v>2</v>
      </c>
      <c r="H941" t="s">
        <v>314</v>
      </c>
      <c r="I941" t="s">
        <v>44</v>
      </c>
      <c r="J941">
        <v>10006904360</v>
      </c>
      <c r="K941" s="19">
        <v>23.4</v>
      </c>
      <c r="L941">
        <v>30.049999999999901</v>
      </c>
      <c r="M941">
        <v>30.433999999999902</v>
      </c>
      <c r="N941">
        <v>33.177999999999997</v>
      </c>
      <c r="O941">
        <v>1.3720000000000001</v>
      </c>
    </row>
    <row r="942" spans="1:15" x14ac:dyDescent="0.35">
      <c r="A942" t="s">
        <v>288</v>
      </c>
      <c r="B942">
        <v>2015</v>
      </c>
      <c r="C942" s="10">
        <v>41979</v>
      </c>
      <c r="D942" t="s">
        <v>140</v>
      </c>
      <c r="E942" t="s">
        <v>119</v>
      </c>
      <c r="F942">
        <v>2</v>
      </c>
      <c r="G942">
        <v>3</v>
      </c>
      <c r="H942" t="s">
        <v>192</v>
      </c>
      <c r="I942" t="s">
        <v>113</v>
      </c>
      <c r="J942">
        <v>10004599194</v>
      </c>
      <c r="K942" s="19">
        <v>26.7</v>
      </c>
      <c r="L942">
        <v>32.502000000000002</v>
      </c>
      <c r="M942">
        <v>32.363</v>
      </c>
      <c r="N942">
        <v>34.786999999999999</v>
      </c>
      <c r="O942">
        <v>1.212</v>
      </c>
    </row>
    <row r="943" spans="1:15" x14ac:dyDescent="0.35">
      <c r="A943" t="s">
        <v>288</v>
      </c>
      <c r="B943">
        <v>2015</v>
      </c>
      <c r="C943" s="10">
        <v>41979</v>
      </c>
      <c r="D943" t="s">
        <v>140</v>
      </c>
      <c r="E943" t="s">
        <v>119</v>
      </c>
      <c r="F943">
        <v>2</v>
      </c>
      <c r="G943">
        <v>4</v>
      </c>
      <c r="H943" t="s">
        <v>218</v>
      </c>
      <c r="I943" t="s">
        <v>46</v>
      </c>
      <c r="J943">
        <v>10006902239</v>
      </c>
      <c r="K943" s="19">
        <v>23.4</v>
      </c>
      <c r="L943">
        <v>21.375999999999902</v>
      </c>
      <c r="M943">
        <v>22.533999999999999</v>
      </c>
      <c r="N943">
        <v>27.626000000000001</v>
      </c>
      <c r="O943">
        <v>2.5459999999999998</v>
      </c>
    </row>
    <row r="944" spans="1:15" x14ac:dyDescent="0.35">
      <c r="A944" t="s">
        <v>288</v>
      </c>
      <c r="B944">
        <v>2015</v>
      </c>
      <c r="C944" s="10">
        <v>41979</v>
      </c>
      <c r="D944" t="s">
        <v>140</v>
      </c>
      <c r="E944" t="s">
        <v>119</v>
      </c>
      <c r="F944">
        <v>2</v>
      </c>
      <c r="G944">
        <v>5</v>
      </c>
      <c r="H944" t="s">
        <v>234</v>
      </c>
      <c r="I944" t="s">
        <v>25</v>
      </c>
      <c r="J944">
        <v>10006073493</v>
      </c>
      <c r="K944" s="19">
        <v>25</v>
      </c>
      <c r="L944">
        <v>22.899000000000001</v>
      </c>
      <c r="M944">
        <v>22.917999999999999</v>
      </c>
      <c r="N944">
        <v>24.992000000000001</v>
      </c>
      <c r="O944">
        <v>1.0369999999999999</v>
      </c>
    </row>
    <row r="945" spans="1:15" x14ac:dyDescent="0.35">
      <c r="A945" t="s">
        <v>288</v>
      </c>
      <c r="B945">
        <v>2015</v>
      </c>
      <c r="C945" s="10">
        <v>41979</v>
      </c>
      <c r="D945" t="s">
        <v>140</v>
      </c>
      <c r="E945" t="s">
        <v>119</v>
      </c>
      <c r="F945">
        <v>2</v>
      </c>
      <c r="G945">
        <v>6</v>
      </c>
      <c r="H945" t="s">
        <v>345</v>
      </c>
      <c r="I945" t="s">
        <v>346</v>
      </c>
      <c r="J945">
        <v>10007500407</v>
      </c>
      <c r="K945" s="19">
        <v>21.4</v>
      </c>
      <c r="L945">
        <v>20.908999999999999</v>
      </c>
      <c r="M945">
        <v>18.7</v>
      </c>
      <c r="N945">
        <v>24.97</v>
      </c>
      <c r="O945">
        <v>3.1349999999999998</v>
      </c>
    </row>
    <row r="946" spans="1:15" x14ac:dyDescent="0.35">
      <c r="A946" t="s">
        <v>288</v>
      </c>
      <c r="B946">
        <v>2015</v>
      </c>
      <c r="C946" s="10">
        <v>41979</v>
      </c>
      <c r="D946" t="s">
        <v>140</v>
      </c>
      <c r="E946" t="s">
        <v>121</v>
      </c>
      <c r="F946">
        <v>1</v>
      </c>
      <c r="G946">
        <v>1</v>
      </c>
      <c r="H946" t="s">
        <v>97</v>
      </c>
      <c r="I946" t="s">
        <v>29</v>
      </c>
      <c r="J946">
        <v>10048325582</v>
      </c>
      <c r="K946" s="19">
        <v>22.8</v>
      </c>
      <c r="L946">
        <v>33.069000000000003</v>
      </c>
      <c r="M946">
        <v>33.890999999999998</v>
      </c>
      <c r="N946">
        <v>37.396999999999998</v>
      </c>
      <c r="O946">
        <v>1.7529999999999999</v>
      </c>
    </row>
    <row r="947" spans="1:15" x14ac:dyDescent="0.35">
      <c r="A947" t="s">
        <v>288</v>
      </c>
      <c r="B947">
        <v>2015</v>
      </c>
      <c r="C947" s="10">
        <v>41979</v>
      </c>
      <c r="D947" t="s">
        <v>140</v>
      </c>
      <c r="E947" t="s">
        <v>121</v>
      </c>
      <c r="F947">
        <v>1</v>
      </c>
      <c r="G947">
        <v>2</v>
      </c>
      <c r="H947" t="s">
        <v>314</v>
      </c>
      <c r="I947" t="s">
        <v>44</v>
      </c>
      <c r="J947">
        <v>10006904360</v>
      </c>
      <c r="K947" s="19">
        <v>23.4</v>
      </c>
      <c r="L947">
        <v>30.433999999999902</v>
      </c>
      <c r="M947">
        <v>30.852</v>
      </c>
      <c r="N947">
        <v>33.506</v>
      </c>
      <c r="O947">
        <v>1.327</v>
      </c>
    </row>
    <row r="948" spans="1:15" x14ac:dyDescent="0.35">
      <c r="A948" t="s">
        <v>288</v>
      </c>
      <c r="B948">
        <v>2015</v>
      </c>
      <c r="C948" s="10">
        <v>41979</v>
      </c>
      <c r="D948" t="s">
        <v>140</v>
      </c>
      <c r="E948" t="s">
        <v>121</v>
      </c>
      <c r="F948">
        <v>1</v>
      </c>
      <c r="G948">
        <v>3</v>
      </c>
      <c r="H948" t="s">
        <v>340</v>
      </c>
      <c r="I948" t="s">
        <v>142</v>
      </c>
      <c r="J948">
        <v>10004633247</v>
      </c>
      <c r="K948" s="19">
        <v>26.7</v>
      </c>
      <c r="L948">
        <v>30.155999999999999</v>
      </c>
      <c r="M948">
        <v>30.285</v>
      </c>
      <c r="N948">
        <v>32.447000000000003</v>
      </c>
      <c r="O948">
        <v>1.081</v>
      </c>
    </row>
    <row r="949" spans="1:15" x14ac:dyDescent="0.35">
      <c r="A949" t="s">
        <v>288</v>
      </c>
      <c r="B949">
        <v>2015</v>
      </c>
      <c r="C949" s="10">
        <v>41979</v>
      </c>
      <c r="D949" t="s">
        <v>140</v>
      </c>
      <c r="E949" t="s">
        <v>121</v>
      </c>
      <c r="F949">
        <v>1</v>
      </c>
      <c r="G949">
        <v>4</v>
      </c>
      <c r="H949" t="s">
        <v>196</v>
      </c>
      <c r="I949" t="s">
        <v>52</v>
      </c>
      <c r="J949">
        <v>10004868370</v>
      </c>
      <c r="K949" s="19">
        <v>26.9</v>
      </c>
      <c r="L949">
        <v>27.436</v>
      </c>
      <c r="M949">
        <v>27.577000000000002</v>
      </c>
      <c r="N949">
        <v>29.789000000000001</v>
      </c>
      <c r="O949">
        <v>1.1060000000000001</v>
      </c>
    </row>
    <row r="950" spans="1:15" x14ac:dyDescent="0.35">
      <c r="A950" t="s">
        <v>288</v>
      </c>
      <c r="B950">
        <v>2015</v>
      </c>
      <c r="C950" s="10">
        <v>41979</v>
      </c>
      <c r="D950" t="s">
        <v>140</v>
      </c>
      <c r="E950" t="s">
        <v>121</v>
      </c>
      <c r="F950">
        <v>1</v>
      </c>
      <c r="G950">
        <v>5</v>
      </c>
      <c r="H950" t="s">
        <v>287</v>
      </c>
      <c r="I950" t="s">
        <v>31</v>
      </c>
      <c r="J950">
        <v>10003349716</v>
      </c>
      <c r="K950" s="19">
        <v>29.6</v>
      </c>
      <c r="L950">
        <v>26.911999999999999</v>
      </c>
      <c r="M950">
        <v>26.919</v>
      </c>
      <c r="N950">
        <v>29.059000000000001</v>
      </c>
      <c r="O950">
        <v>1.07</v>
      </c>
    </row>
    <row r="951" spans="1:15" x14ac:dyDescent="0.35">
      <c r="A951" t="s">
        <v>288</v>
      </c>
      <c r="B951">
        <v>2015</v>
      </c>
      <c r="C951" s="10">
        <v>41979</v>
      </c>
      <c r="D951" t="s">
        <v>140</v>
      </c>
      <c r="E951" t="s">
        <v>121</v>
      </c>
      <c r="F951">
        <v>1</v>
      </c>
      <c r="G951">
        <v>6</v>
      </c>
      <c r="H951" t="s">
        <v>192</v>
      </c>
      <c r="I951" t="s">
        <v>113</v>
      </c>
      <c r="J951">
        <v>10004599194</v>
      </c>
      <c r="K951" s="19">
        <v>26.7</v>
      </c>
      <c r="L951">
        <v>32.363</v>
      </c>
      <c r="M951">
        <v>31.722999999999999</v>
      </c>
      <c r="N951">
        <v>34.088999999999999</v>
      </c>
      <c r="O951">
        <v>1.1830000000000001</v>
      </c>
    </row>
    <row r="952" spans="1:15" x14ac:dyDescent="0.35">
      <c r="A952" t="s">
        <v>288</v>
      </c>
      <c r="B952">
        <v>2015</v>
      </c>
      <c r="C952" s="10">
        <v>41979</v>
      </c>
      <c r="D952" t="s">
        <v>140</v>
      </c>
      <c r="E952" t="s">
        <v>121</v>
      </c>
      <c r="F952">
        <v>2</v>
      </c>
      <c r="G952">
        <v>1</v>
      </c>
      <c r="H952" t="s">
        <v>220</v>
      </c>
      <c r="I952" t="s">
        <v>35</v>
      </c>
      <c r="J952">
        <v>10005782695</v>
      </c>
      <c r="K952" s="19">
        <v>25.4</v>
      </c>
      <c r="L952">
        <v>27.052</v>
      </c>
      <c r="M952">
        <v>27.477</v>
      </c>
      <c r="N952">
        <v>29.835000000000001</v>
      </c>
      <c r="O952">
        <v>1.179</v>
      </c>
    </row>
    <row r="953" spans="1:15" x14ac:dyDescent="0.35">
      <c r="A953" t="s">
        <v>288</v>
      </c>
      <c r="B953">
        <v>2015</v>
      </c>
      <c r="C953" s="10">
        <v>41979</v>
      </c>
      <c r="D953" t="s">
        <v>140</v>
      </c>
      <c r="E953" t="s">
        <v>121</v>
      </c>
      <c r="F953">
        <v>2</v>
      </c>
      <c r="G953">
        <v>2</v>
      </c>
      <c r="H953" t="s">
        <v>218</v>
      </c>
      <c r="I953" t="s">
        <v>46</v>
      </c>
      <c r="J953">
        <v>10006902239</v>
      </c>
      <c r="K953" s="19">
        <v>23.4</v>
      </c>
      <c r="L953">
        <v>22.533999999999999</v>
      </c>
      <c r="M953">
        <v>23.895</v>
      </c>
      <c r="N953">
        <v>28.460999999999999</v>
      </c>
      <c r="O953">
        <v>2.2829999999999999</v>
      </c>
    </row>
    <row r="954" spans="1:15" x14ac:dyDescent="0.35">
      <c r="A954" t="s">
        <v>288</v>
      </c>
      <c r="B954">
        <v>2015</v>
      </c>
      <c r="C954" s="10">
        <v>41979</v>
      </c>
      <c r="D954" t="s">
        <v>140</v>
      </c>
      <c r="E954" t="s">
        <v>121</v>
      </c>
      <c r="F954">
        <v>2</v>
      </c>
      <c r="G954">
        <v>3</v>
      </c>
      <c r="H954" t="s">
        <v>327</v>
      </c>
      <c r="I954" t="s">
        <v>198</v>
      </c>
      <c r="J954">
        <v>10007271546</v>
      </c>
      <c r="K954" s="19">
        <v>21.7</v>
      </c>
      <c r="L954">
        <v>21.006</v>
      </c>
      <c r="M954">
        <v>22.196000000000002</v>
      </c>
      <c r="N954">
        <v>28.166</v>
      </c>
      <c r="O954">
        <v>2.9849999999999999</v>
      </c>
    </row>
    <row r="955" spans="1:15" x14ac:dyDescent="0.35">
      <c r="A955" t="s">
        <v>288</v>
      </c>
      <c r="B955">
        <v>2015</v>
      </c>
      <c r="C955" s="10">
        <v>41979</v>
      </c>
      <c r="D955" t="s">
        <v>140</v>
      </c>
      <c r="E955" t="s">
        <v>121</v>
      </c>
      <c r="F955">
        <v>2</v>
      </c>
      <c r="G955">
        <v>4</v>
      </c>
      <c r="H955" t="s">
        <v>234</v>
      </c>
      <c r="I955" t="s">
        <v>25</v>
      </c>
      <c r="J955">
        <v>10006073493</v>
      </c>
      <c r="K955" s="19">
        <v>25</v>
      </c>
      <c r="L955">
        <v>22.917999999999999</v>
      </c>
      <c r="M955">
        <v>22.946000000000002</v>
      </c>
      <c r="N955">
        <v>24.984000000000002</v>
      </c>
      <c r="O955">
        <v>1.0189999999999999</v>
      </c>
    </row>
    <row r="956" spans="1:15" x14ac:dyDescent="0.35">
      <c r="A956" t="s">
        <v>288</v>
      </c>
      <c r="B956">
        <v>2015</v>
      </c>
      <c r="C956" s="10">
        <v>41979</v>
      </c>
      <c r="D956" t="s">
        <v>140</v>
      </c>
      <c r="E956" t="s">
        <v>121</v>
      </c>
      <c r="F956">
        <v>2</v>
      </c>
      <c r="G956">
        <v>5</v>
      </c>
      <c r="H956" t="s">
        <v>345</v>
      </c>
      <c r="I956" t="s">
        <v>346</v>
      </c>
      <c r="J956">
        <v>10007500407</v>
      </c>
      <c r="K956" s="19">
        <v>21.4</v>
      </c>
      <c r="L956">
        <v>18.7</v>
      </c>
      <c r="M956">
        <v>18.483999999999899</v>
      </c>
      <c r="N956">
        <v>23.835999999999999</v>
      </c>
      <c r="O956">
        <v>2.6760000000000002</v>
      </c>
    </row>
    <row r="957" spans="1:15" x14ac:dyDescent="0.35">
      <c r="A957" t="s">
        <v>288</v>
      </c>
      <c r="B957">
        <v>2015</v>
      </c>
      <c r="C957" s="10">
        <v>41979</v>
      </c>
      <c r="D957" t="s">
        <v>140</v>
      </c>
      <c r="E957" t="s">
        <v>121</v>
      </c>
      <c r="F957">
        <v>2</v>
      </c>
      <c r="G957">
        <v>6</v>
      </c>
      <c r="H957" t="s">
        <v>195</v>
      </c>
      <c r="I957" t="s">
        <v>31</v>
      </c>
      <c r="J957">
        <v>10005964470</v>
      </c>
      <c r="K957" s="19">
        <v>25.7</v>
      </c>
      <c r="L957">
        <v>19.619</v>
      </c>
      <c r="M957">
        <v>19.04</v>
      </c>
      <c r="N957">
        <v>22.283999999999999</v>
      </c>
      <c r="O957">
        <v>1.6220000000000001</v>
      </c>
    </row>
    <row r="958" spans="1:15" x14ac:dyDescent="0.35">
      <c r="A958" t="s">
        <v>139</v>
      </c>
      <c r="B958">
        <v>2015</v>
      </c>
      <c r="C958" s="10">
        <v>42021</v>
      </c>
      <c r="D958" t="s">
        <v>140</v>
      </c>
      <c r="E958" t="s">
        <v>91</v>
      </c>
      <c r="F958">
        <v>1</v>
      </c>
      <c r="G958">
        <v>1</v>
      </c>
      <c r="H958" t="s">
        <v>306</v>
      </c>
      <c r="I958" t="s">
        <v>113</v>
      </c>
      <c r="J958">
        <v>10006898300</v>
      </c>
      <c r="K958" s="19">
        <v>22.4</v>
      </c>
      <c r="L958">
        <v>24.821999999999999</v>
      </c>
      <c r="M958">
        <v>25.288</v>
      </c>
      <c r="N958">
        <v>28.045999999999999</v>
      </c>
      <c r="O958">
        <v>1.379</v>
      </c>
    </row>
    <row r="959" spans="1:15" x14ac:dyDescent="0.35">
      <c r="A959" t="s">
        <v>139</v>
      </c>
      <c r="B959">
        <v>2015</v>
      </c>
      <c r="C959" s="10">
        <v>42021</v>
      </c>
      <c r="D959" t="s">
        <v>140</v>
      </c>
      <c r="E959" t="s">
        <v>91</v>
      </c>
      <c r="F959">
        <v>1</v>
      </c>
      <c r="G959">
        <v>2</v>
      </c>
      <c r="H959" t="s">
        <v>350</v>
      </c>
      <c r="I959" t="s">
        <v>224</v>
      </c>
      <c r="J959">
        <v>10007165755</v>
      </c>
      <c r="K959" s="19">
        <v>25</v>
      </c>
      <c r="L959">
        <v>18.091999999999999</v>
      </c>
      <c r="M959">
        <v>19.39</v>
      </c>
      <c r="N959">
        <v>23.32</v>
      </c>
      <c r="O959">
        <v>1.9650000000000001</v>
      </c>
    </row>
    <row r="960" spans="1:15" x14ac:dyDescent="0.35">
      <c r="A960" t="s">
        <v>139</v>
      </c>
      <c r="B960">
        <v>2015</v>
      </c>
      <c r="C960" s="10">
        <v>42021</v>
      </c>
      <c r="D960" t="s">
        <v>140</v>
      </c>
      <c r="E960" t="s">
        <v>91</v>
      </c>
      <c r="F960">
        <v>1</v>
      </c>
      <c r="G960">
        <v>3</v>
      </c>
      <c r="H960" t="s">
        <v>287</v>
      </c>
      <c r="I960" t="s">
        <v>31</v>
      </c>
      <c r="J960">
        <v>10003349716</v>
      </c>
      <c r="K960" s="19">
        <v>29.7</v>
      </c>
      <c r="L960">
        <v>26.919</v>
      </c>
      <c r="M960">
        <v>26.662999999999901</v>
      </c>
      <c r="N960">
        <v>28.768999999999998</v>
      </c>
      <c r="O960">
        <v>1.0529999999999999</v>
      </c>
    </row>
    <row r="961" spans="1:15" x14ac:dyDescent="0.35">
      <c r="A961" t="s">
        <v>139</v>
      </c>
      <c r="B961">
        <v>2015</v>
      </c>
      <c r="C961" s="10">
        <v>42021</v>
      </c>
      <c r="D961" t="s">
        <v>140</v>
      </c>
      <c r="E961" t="s">
        <v>91</v>
      </c>
      <c r="F961">
        <v>1</v>
      </c>
      <c r="G961">
        <v>4</v>
      </c>
      <c r="H961" t="s">
        <v>345</v>
      </c>
      <c r="I961" t="s">
        <v>346</v>
      </c>
      <c r="J961">
        <v>10007500407</v>
      </c>
      <c r="K961" s="19">
        <v>21.5</v>
      </c>
      <c r="L961">
        <v>18.483999999999899</v>
      </c>
      <c r="M961">
        <v>17.666</v>
      </c>
      <c r="N961">
        <v>22.603999999999999</v>
      </c>
      <c r="O961">
        <v>2.4689999999999999</v>
      </c>
    </row>
    <row r="962" spans="1:15" x14ac:dyDescent="0.35">
      <c r="A962" t="s">
        <v>139</v>
      </c>
      <c r="B962">
        <v>2015</v>
      </c>
      <c r="C962" s="10">
        <v>42021</v>
      </c>
      <c r="D962" t="s">
        <v>140</v>
      </c>
      <c r="E962" t="s">
        <v>91</v>
      </c>
      <c r="F962">
        <v>2</v>
      </c>
      <c r="G962">
        <v>1</v>
      </c>
      <c r="H962" t="s">
        <v>194</v>
      </c>
      <c r="I962" t="s">
        <v>29</v>
      </c>
      <c r="J962">
        <v>10004601723</v>
      </c>
      <c r="K962" s="19">
        <v>27.6</v>
      </c>
      <c r="L962">
        <v>33.442</v>
      </c>
      <c r="M962">
        <v>33.585000000000001</v>
      </c>
      <c r="N962">
        <v>36.271000000000001</v>
      </c>
      <c r="O962">
        <v>1.343</v>
      </c>
    </row>
    <row r="963" spans="1:15" x14ac:dyDescent="0.35">
      <c r="A963" t="s">
        <v>139</v>
      </c>
      <c r="B963">
        <v>2015</v>
      </c>
      <c r="C963" s="10">
        <v>42021</v>
      </c>
      <c r="D963" t="s">
        <v>140</v>
      </c>
      <c r="E963" t="s">
        <v>91</v>
      </c>
      <c r="F963">
        <v>2</v>
      </c>
      <c r="G963">
        <v>2</v>
      </c>
      <c r="H963" t="s">
        <v>347</v>
      </c>
      <c r="I963" t="s">
        <v>348</v>
      </c>
      <c r="J963">
        <v>10004722668</v>
      </c>
      <c r="K963" s="19">
        <v>29.1</v>
      </c>
      <c r="L963">
        <v>23.914999999999999</v>
      </c>
      <c r="M963">
        <v>24.355</v>
      </c>
      <c r="N963">
        <v>27.239000000000001</v>
      </c>
      <c r="O963">
        <v>1.4419999999999999</v>
      </c>
    </row>
    <row r="964" spans="1:15" x14ac:dyDescent="0.35">
      <c r="A964" t="s">
        <v>139</v>
      </c>
      <c r="B964">
        <v>2015</v>
      </c>
      <c r="C964" s="10">
        <v>42021</v>
      </c>
      <c r="D964" t="s">
        <v>140</v>
      </c>
      <c r="E964" t="s">
        <v>91</v>
      </c>
      <c r="F964">
        <v>2</v>
      </c>
      <c r="G964">
        <v>3</v>
      </c>
      <c r="H964" t="s">
        <v>143</v>
      </c>
      <c r="I964" t="s">
        <v>95</v>
      </c>
      <c r="J964">
        <v>10009181234</v>
      </c>
      <c r="K964" s="19">
        <v>19.8</v>
      </c>
      <c r="L964">
        <v>15.731999999999999</v>
      </c>
      <c r="M964">
        <v>18.192</v>
      </c>
      <c r="N964">
        <v>24.012</v>
      </c>
      <c r="O964">
        <v>2.91</v>
      </c>
    </row>
    <row r="965" spans="1:15" x14ac:dyDescent="0.35">
      <c r="A965" t="s">
        <v>139</v>
      </c>
      <c r="B965">
        <v>2015</v>
      </c>
      <c r="C965" s="10">
        <v>42021</v>
      </c>
      <c r="D965" t="s">
        <v>140</v>
      </c>
      <c r="E965" t="s">
        <v>91</v>
      </c>
      <c r="F965">
        <v>2</v>
      </c>
      <c r="G965">
        <v>4</v>
      </c>
      <c r="H965" t="s">
        <v>324</v>
      </c>
      <c r="I965" t="s">
        <v>325</v>
      </c>
      <c r="J965">
        <v>10007828082</v>
      </c>
      <c r="K965" s="19">
        <v>21.1</v>
      </c>
      <c r="L965">
        <v>13.701000000000001</v>
      </c>
      <c r="M965">
        <v>15.6989999999999</v>
      </c>
      <c r="N965">
        <v>21.670999999999999</v>
      </c>
      <c r="O965">
        <v>2.9860000000000002</v>
      </c>
    </row>
    <row r="966" spans="1:15" x14ac:dyDescent="0.35">
      <c r="A966" t="s">
        <v>139</v>
      </c>
      <c r="B966">
        <v>2015</v>
      </c>
      <c r="C966" s="10">
        <v>42021</v>
      </c>
      <c r="D966" t="s">
        <v>140</v>
      </c>
      <c r="E966" t="s">
        <v>91</v>
      </c>
      <c r="F966">
        <v>2</v>
      </c>
      <c r="G966">
        <v>5</v>
      </c>
      <c r="H966" t="s">
        <v>183</v>
      </c>
      <c r="I966" t="s">
        <v>33</v>
      </c>
      <c r="J966">
        <v>10007212639</v>
      </c>
      <c r="K966" s="19">
        <v>23.5</v>
      </c>
      <c r="L966">
        <v>24.244</v>
      </c>
      <c r="M966">
        <v>23.518000000000001</v>
      </c>
      <c r="N966">
        <v>26.327999999999999</v>
      </c>
      <c r="O966">
        <v>1.405</v>
      </c>
    </row>
    <row r="967" spans="1:15" x14ac:dyDescent="0.35">
      <c r="A967" t="s">
        <v>139</v>
      </c>
      <c r="B967">
        <v>2015</v>
      </c>
      <c r="C967" s="10">
        <v>42021</v>
      </c>
      <c r="D967" t="s">
        <v>140</v>
      </c>
      <c r="E967" t="s">
        <v>91</v>
      </c>
      <c r="F967">
        <v>3</v>
      </c>
      <c r="G967">
        <v>1</v>
      </c>
      <c r="H967" t="s">
        <v>372</v>
      </c>
      <c r="I967" t="s">
        <v>373</v>
      </c>
      <c r="J967">
        <v>10055651813</v>
      </c>
      <c r="K967" s="19"/>
      <c r="L967">
        <v>26.06</v>
      </c>
      <c r="M967">
        <v>26.966999999999999</v>
      </c>
      <c r="N967">
        <v>29.867000000000001</v>
      </c>
      <c r="O967">
        <v>1.45</v>
      </c>
    </row>
    <row r="968" spans="1:15" x14ac:dyDescent="0.35">
      <c r="A968" t="s">
        <v>139</v>
      </c>
      <c r="B968">
        <v>2015</v>
      </c>
      <c r="C968" s="10">
        <v>42021</v>
      </c>
      <c r="D968" t="s">
        <v>140</v>
      </c>
      <c r="E968" t="s">
        <v>91</v>
      </c>
      <c r="F968">
        <v>3</v>
      </c>
      <c r="G968">
        <v>2</v>
      </c>
      <c r="H968" t="s">
        <v>335</v>
      </c>
      <c r="I968" t="s">
        <v>29</v>
      </c>
      <c r="J968">
        <v>10036244537</v>
      </c>
      <c r="K968" s="19">
        <v>26.5</v>
      </c>
      <c r="L968">
        <v>29.04</v>
      </c>
      <c r="M968">
        <v>29.253999999999898</v>
      </c>
      <c r="N968">
        <v>32.015999999999998</v>
      </c>
      <c r="O968">
        <v>1.381</v>
      </c>
    </row>
    <row r="969" spans="1:15" x14ac:dyDescent="0.35">
      <c r="A969" t="s">
        <v>139</v>
      </c>
      <c r="B969">
        <v>2015</v>
      </c>
      <c r="C969" s="10">
        <v>42021</v>
      </c>
      <c r="D969" t="s">
        <v>140</v>
      </c>
      <c r="E969" t="s">
        <v>91</v>
      </c>
      <c r="F969">
        <v>3</v>
      </c>
      <c r="G969">
        <v>3</v>
      </c>
      <c r="H969" t="s">
        <v>374</v>
      </c>
      <c r="I969" t="s">
        <v>375</v>
      </c>
      <c r="J969">
        <v>10004613039</v>
      </c>
      <c r="K969" s="19">
        <v>26.1</v>
      </c>
      <c r="L969">
        <v>23.879000000000001</v>
      </c>
      <c r="M969">
        <v>24.341999999999999</v>
      </c>
      <c r="N969">
        <v>27.077999999999999</v>
      </c>
      <c r="O969">
        <v>1.3680000000000001</v>
      </c>
    </row>
    <row r="970" spans="1:15" x14ac:dyDescent="0.35">
      <c r="A970" t="s">
        <v>139</v>
      </c>
      <c r="B970">
        <v>2015</v>
      </c>
      <c r="C970" s="10">
        <v>42021</v>
      </c>
      <c r="D970" t="s">
        <v>140</v>
      </c>
      <c r="E970" t="s">
        <v>91</v>
      </c>
      <c r="F970">
        <v>3</v>
      </c>
      <c r="G970">
        <v>4</v>
      </c>
      <c r="H970" t="s">
        <v>294</v>
      </c>
      <c r="I970" t="s">
        <v>27</v>
      </c>
      <c r="J970">
        <v>10003011125</v>
      </c>
      <c r="K970" s="19">
        <v>30.3</v>
      </c>
      <c r="L970">
        <v>34.575999999999901</v>
      </c>
      <c r="M970">
        <v>33.720999999999997</v>
      </c>
      <c r="N970">
        <v>36.399000000000001</v>
      </c>
      <c r="O970">
        <v>1.339</v>
      </c>
    </row>
    <row r="971" spans="1:15" x14ac:dyDescent="0.35">
      <c r="A971" t="s">
        <v>139</v>
      </c>
      <c r="B971">
        <v>2015</v>
      </c>
      <c r="C971" s="10">
        <v>42021</v>
      </c>
      <c r="D971" t="s">
        <v>140</v>
      </c>
      <c r="E971" t="s">
        <v>91</v>
      </c>
      <c r="F971">
        <v>3</v>
      </c>
      <c r="G971">
        <v>5</v>
      </c>
      <c r="H971" t="s">
        <v>283</v>
      </c>
      <c r="I971" t="s">
        <v>284</v>
      </c>
      <c r="J971">
        <v>10006319633</v>
      </c>
      <c r="K971" s="19">
        <v>25.1</v>
      </c>
      <c r="L971">
        <v>18.266999999999999</v>
      </c>
      <c r="M971">
        <v>17.885000000000002</v>
      </c>
      <c r="N971">
        <v>23.195</v>
      </c>
      <c r="O971">
        <v>2.6549999999999998</v>
      </c>
    </row>
    <row r="972" spans="1:15" x14ac:dyDescent="0.35">
      <c r="A972" t="s">
        <v>139</v>
      </c>
      <c r="B972">
        <v>2015</v>
      </c>
      <c r="C972" s="10">
        <v>42021</v>
      </c>
      <c r="D972" t="s">
        <v>140</v>
      </c>
      <c r="E972" t="s">
        <v>91</v>
      </c>
      <c r="F972">
        <v>4</v>
      </c>
      <c r="G972">
        <v>1</v>
      </c>
      <c r="H972" t="s">
        <v>195</v>
      </c>
      <c r="I972" t="s">
        <v>31</v>
      </c>
      <c r="J972">
        <v>10005964470</v>
      </c>
      <c r="K972" s="19">
        <v>25.8</v>
      </c>
      <c r="L972">
        <v>19.04</v>
      </c>
      <c r="M972">
        <v>20.298999999999999</v>
      </c>
      <c r="N972">
        <v>23.408999999999999</v>
      </c>
      <c r="O972">
        <v>1.5549999999999999</v>
      </c>
    </row>
    <row r="973" spans="1:15" x14ac:dyDescent="0.35">
      <c r="A973" t="s">
        <v>139</v>
      </c>
      <c r="B973">
        <v>2015</v>
      </c>
      <c r="C973" s="10">
        <v>42021</v>
      </c>
      <c r="D973" t="s">
        <v>140</v>
      </c>
      <c r="E973" t="s">
        <v>91</v>
      </c>
      <c r="F973">
        <v>4</v>
      </c>
      <c r="G973">
        <v>2</v>
      </c>
      <c r="H973" t="s">
        <v>376</v>
      </c>
      <c r="I973" t="s">
        <v>269</v>
      </c>
      <c r="J973">
        <v>10007812019</v>
      </c>
      <c r="K973" s="19">
        <v>20.6</v>
      </c>
      <c r="L973">
        <v>4.5069999999999997</v>
      </c>
      <c r="M973">
        <v>15.14</v>
      </c>
      <c r="N973">
        <v>22.013999999999999</v>
      </c>
      <c r="O973">
        <v>3.4369999999999998</v>
      </c>
    </row>
    <row r="974" spans="1:15" x14ac:dyDescent="0.35">
      <c r="A974" t="s">
        <v>139</v>
      </c>
      <c r="B974">
        <v>2015</v>
      </c>
      <c r="C974" s="10">
        <v>42021</v>
      </c>
      <c r="D974" t="s">
        <v>140</v>
      </c>
      <c r="E974" t="s">
        <v>91</v>
      </c>
      <c r="F974">
        <v>4</v>
      </c>
      <c r="G974">
        <v>3</v>
      </c>
      <c r="H974" t="s">
        <v>340</v>
      </c>
      <c r="I974" t="s">
        <v>142</v>
      </c>
      <c r="J974">
        <v>10004633247</v>
      </c>
      <c r="K974" s="19">
        <v>26.8</v>
      </c>
      <c r="L974">
        <v>30.285</v>
      </c>
      <c r="M974">
        <v>29.922000000000001</v>
      </c>
      <c r="N974">
        <v>32.042000000000002</v>
      </c>
      <c r="O974">
        <v>1.06</v>
      </c>
    </row>
    <row r="975" spans="1:15" x14ac:dyDescent="0.35">
      <c r="A975" t="s">
        <v>139</v>
      </c>
      <c r="B975">
        <v>2015</v>
      </c>
      <c r="C975" s="10">
        <v>42021</v>
      </c>
      <c r="D975" t="s">
        <v>140</v>
      </c>
      <c r="E975" t="s">
        <v>91</v>
      </c>
      <c r="F975">
        <v>4</v>
      </c>
      <c r="G975">
        <v>4</v>
      </c>
      <c r="H975" t="s">
        <v>197</v>
      </c>
      <c r="I975" t="s">
        <v>198</v>
      </c>
      <c r="J975">
        <v>10003100142</v>
      </c>
      <c r="K975" s="19">
        <v>28.8</v>
      </c>
      <c r="L975">
        <v>24.37</v>
      </c>
      <c r="M975">
        <v>24.042000000000002</v>
      </c>
      <c r="N975">
        <v>26.858000000000001</v>
      </c>
      <c r="O975">
        <v>1.4079999999999999</v>
      </c>
    </row>
    <row r="976" spans="1:15" x14ac:dyDescent="0.35">
      <c r="A976" t="s">
        <v>139</v>
      </c>
      <c r="B976">
        <v>2015</v>
      </c>
      <c r="C976" s="10">
        <v>42021</v>
      </c>
      <c r="D976" t="s">
        <v>140</v>
      </c>
      <c r="E976" t="s">
        <v>91</v>
      </c>
      <c r="F976">
        <v>4</v>
      </c>
      <c r="G976">
        <v>5</v>
      </c>
      <c r="H976" t="s">
        <v>370</v>
      </c>
      <c r="I976" t="s">
        <v>46</v>
      </c>
      <c r="J976">
        <v>10003095795</v>
      </c>
      <c r="K976" s="19">
        <v>29.8</v>
      </c>
      <c r="L976">
        <v>19.966999999999999</v>
      </c>
      <c r="M976">
        <v>19.233999999999899</v>
      </c>
      <c r="N976">
        <v>23.148</v>
      </c>
      <c r="O976">
        <v>1.9570000000000001</v>
      </c>
    </row>
    <row r="977" spans="1:15" x14ac:dyDescent="0.35">
      <c r="A977" t="s">
        <v>139</v>
      </c>
      <c r="B977">
        <v>2015</v>
      </c>
      <c r="C977" s="10">
        <v>42021</v>
      </c>
      <c r="D977" t="s">
        <v>140</v>
      </c>
      <c r="E977" t="s">
        <v>91</v>
      </c>
      <c r="F977">
        <v>5</v>
      </c>
      <c r="G977">
        <v>1</v>
      </c>
      <c r="H977" t="s">
        <v>203</v>
      </c>
      <c r="I977" t="s">
        <v>198</v>
      </c>
      <c r="J977">
        <v>10051694112</v>
      </c>
      <c r="K977" s="19">
        <v>28</v>
      </c>
      <c r="L977">
        <v>27.094999999999999</v>
      </c>
      <c r="M977">
        <v>27.713000000000001</v>
      </c>
      <c r="N977">
        <v>30.701000000000001</v>
      </c>
      <c r="O977">
        <v>1.494</v>
      </c>
    </row>
    <row r="978" spans="1:15" x14ac:dyDescent="0.35">
      <c r="A978" t="s">
        <v>139</v>
      </c>
      <c r="B978">
        <v>2015</v>
      </c>
      <c r="C978" s="10">
        <v>42021</v>
      </c>
      <c r="D978" t="s">
        <v>140</v>
      </c>
      <c r="E978" t="s">
        <v>91</v>
      </c>
      <c r="F978">
        <v>5</v>
      </c>
      <c r="G978">
        <v>2</v>
      </c>
      <c r="H978" t="s">
        <v>234</v>
      </c>
      <c r="I978" t="s">
        <v>25</v>
      </c>
      <c r="J978">
        <v>10006073493</v>
      </c>
      <c r="K978" s="19">
        <v>25.1</v>
      </c>
      <c r="L978">
        <v>22.946000000000002</v>
      </c>
      <c r="M978">
        <v>23.288</v>
      </c>
      <c r="N978">
        <v>25.294</v>
      </c>
      <c r="O978">
        <v>1.0029999999999999</v>
      </c>
    </row>
    <row r="979" spans="1:15" x14ac:dyDescent="0.35">
      <c r="A979" t="s">
        <v>139</v>
      </c>
      <c r="B979">
        <v>2015</v>
      </c>
      <c r="C979" s="10">
        <v>42021</v>
      </c>
      <c r="D979" t="s">
        <v>140</v>
      </c>
      <c r="E979" t="s">
        <v>91</v>
      </c>
      <c r="F979">
        <v>5</v>
      </c>
      <c r="G979">
        <v>3</v>
      </c>
      <c r="H979" t="s">
        <v>200</v>
      </c>
      <c r="I979" t="s">
        <v>23</v>
      </c>
      <c r="J979">
        <v>10006900421</v>
      </c>
      <c r="K979" s="19">
        <v>22.1</v>
      </c>
      <c r="L979">
        <v>30.885999999999999</v>
      </c>
      <c r="M979">
        <v>30.555</v>
      </c>
      <c r="N979">
        <v>32.831000000000003</v>
      </c>
      <c r="O979">
        <v>1.1379999999999999</v>
      </c>
    </row>
    <row r="980" spans="1:15" x14ac:dyDescent="0.35">
      <c r="A980" t="s">
        <v>139</v>
      </c>
      <c r="B980">
        <v>2015</v>
      </c>
      <c r="C980" s="10">
        <v>42021</v>
      </c>
      <c r="D980" t="s">
        <v>140</v>
      </c>
      <c r="E980" t="s">
        <v>91</v>
      </c>
      <c r="F980">
        <v>5</v>
      </c>
      <c r="G980">
        <v>4</v>
      </c>
      <c r="H980" t="s">
        <v>377</v>
      </c>
      <c r="I980" t="s">
        <v>198</v>
      </c>
      <c r="J980">
        <v>10006065817</v>
      </c>
      <c r="K980" s="19">
        <v>25.9</v>
      </c>
      <c r="L980">
        <v>9</v>
      </c>
      <c r="M980">
        <v>15.1609999999999</v>
      </c>
      <c r="N980">
        <v>24.178999999999998</v>
      </c>
      <c r="O980">
        <v>4.5090000000000003</v>
      </c>
    </row>
    <row r="981" spans="1:15" x14ac:dyDescent="0.35">
      <c r="A981" t="s">
        <v>139</v>
      </c>
      <c r="B981">
        <v>2015</v>
      </c>
      <c r="C981" s="10">
        <v>42021</v>
      </c>
      <c r="D981" t="s">
        <v>140</v>
      </c>
      <c r="E981" t="s">
        <v>91</v>
      </c>
      <c r="F981">
        <v>5</v>
      </c>
      <c r="G981">
        <v>5</v>
      </c>
      <c r="H981" t="s">
        <v>201</v>
      </c>
      <c r="I981" t="s">
        <v>39</v>
      </c>
      <c r="J981">
        <v>10007947011</v>
      </c>
      <c r="K981" s="19">
        <v>20.2</v>
      </c>
      <c r="L981">
        <v>20.483000000000001</v>
      </c>
      <c r="M981">
        <v>19.692</v>
      </c>
      <c r="N981">
        <v>23.687999999999999</v>
      </c>
      <c r="O981">
        <v>1.998</v>
      </c>
    </row>
    <row r="982" spans="1:15" x14ac:dyDescent="0.35">
      <c r="A982" t="s">
        <v>139</v>
      </c>
      <c r="B982">
        <v>2015</v>
      </c>
      <c r="C982" s="10">
        <v>42021</v>
      </c>
      <c r="D982" t="s">
        <v>140</v>
      </c>
      <c r="E982" t="s">
        <v>91</v>
      </c>
      <c r="F982">
        <v>6</v>
      </c>
      <c r="G982">
        <v>1</v>
      </c>
      <c r="H982" t="s">
        <v>314</v>
      </c>
      <c r="I982" t="s">
        <v>44</v>
      </c>
      <c r="J982">
        <v>10006904360</v>
      </c>
      <c r="K982" s="19">
        <v>23.5</v>
      </c>
      <c r="L982">
        <v>30.852</v>
      </c>
      <c r="M982">
        <v>31.175000000000001</v>
      </c>
      <c r="N982">
        <v>33.779000000000003</v>
      </c>
      <c r="O982">
        <v>1.302</v>
      </c>
    </row>
    <row r="983" spans="1:15" x14ac:dyDescent="0.35">
      <c r="A983" t="s">
        <v>139</v>
      </c>
      <c r="B983">
        <v>2015</v>
      </c>
      <c r="C983" s="10">
        <v>42021</v>
      </c>
      <c r="D983" t="s">
        <v>140</v>
      </c>
      <c r="E983" t="s">
        <v>91</v>
      </c>
      <c r="F983">
        <v>6</v>
      </c>
      <c r="G983">
        <v>2</v>
      </c>
      <c r="H983" t="s">
        <v>153</v>
      </c>
      <c r="I983" t="s">
        <v>154</v>
      </c>
      <c r="J983">
        <v>10004717719</v>
      </c>
      <c r="K983" s="19">
        <v>26.1</v>
      </c>
      <c r="L983">
        <v>25.835000000000001</v>
      </c>
      <c r="M983">
        <v>26.221</v>
      </c>
      <c r="N983">
        <v>28.946999999999999</v>
      </c>
      <c r="O983">
        <v>1.363</v>
      </c>
    </row>
    <row r="984" spans="1:15" x14ac:dyDescent="0.35">
      <c r="A984" t="s">
        <v>139</v>
      </c>
      <c r="B984">
        <v>2015</v>
      </c>
      <c r="C984" s="10">
        <v>42021</v>
      </c>
      <c r="D984" t="s">
        <v>140</v>
      </c>
      <c r="E984" t="s">
        <v>91</v>
      </c>
      <c r="F984">
        <v>6</v>
      </c>
      <c r="G984">
        <v>3</v>
      </c>
      <c r="H984" t="s">
        <v>336</v>
      </c>
      <c r="I984" t="s">
        <v>337</v>
      </c>
      <c r="J984">
        <v>10005506954</v>
      </c>
      <c r="K984" s="19">
        <v>26.1</v>
      </c>
      <c r="L984">
        <v>28.366999999999901</v>
      </c>
      <c r="M984">
        <v>28.2</v>
      </c>
      <c r="N984">
        <v>30.681999999999999</v>
      </c>
      <c r="O984">
        <v>1.2410000000000001</v>
      </c>
    </row>
    <row r="985" spans="1:15" x14ac:dyDescent="0.35">
      <c r="A985" t="s">
        <v>139</v>
      </c>
      <c r="B985">
        <v>2015</v>
      </c>
      <c r="C985" s="10">
        <v>42021</v>
      </c>
      <c r="D985" t="s">
        <v>140</v>
      </c>
      <c r="E985" t="s">
        <v>91</v>
      </c>
      <c r="F985">
        <v>6</v>
      </c>
      <c r="G985">
        <v>4</v>
      </c>
      <c r="H985" t="s">
        <v>330</v>
      </c>
      <c r="I985" t="s">
        <v>178</v>
      </c>
      <c r="J985">
        <v>10007782616</v>
      </c>
      <c r="K985" s="19">
        <v>21.4</v>
      </c>
      <c r="L985">
        <v>16.504000000000001</v>
      </c>
      <c r="M985">
        <v>17.262</v>
      </c>
      <c r="N985">
        <v>20.77</v>
      </c>
      <c r="O985">
        <v>1.754</v>
      </c>
    </row>
    <row r="986" spans="1:15" x14ac:dyDescent="0.35">
      <c r="A986" t="s">
        <v>139</v>
      </c>
      <c r="B986">
        <v>2015</v>
      </c>
      <c r="C986" s="10">
        <v>42021</v>
      </c>
      <c r="D986" t="s">
        <v>140</v>
      </c>
      <c r="E986" t="s">
        <v>91</v>
      </c>
      <c r="F986">
        <v>6</v>
      </c>
      <c r="G986">
        <v>5</v>
      </c>
      <c r="H986" t="s">
        <v>103</v>
      </c>
      <c r="I986" t="s">
        <v>104</v>
      </c>
      <c r="J986">
        <v>10009010876</v>
      </c>
      <c r="K986" s="19">
        <v>21</v>
      </c>
      <c r="L986">
        <v>23.221</v>
      </c>
      <c r="M986">
        <v>22.012999999999899</v>
      </c>
      <c r="N986">
        <v>25.984999999999999</v>
      </c>
      <c r="O986">
        <v>1.986</v>
      </c>
    </row>
    <row r="987" spans="1:15" x14ac:dyDescent="0.35">
      <c r="A987" t="s">
        <v>139</v>
      </c>
      <c r="B987">
        <v>2015</v>
      </c>
      <c r="C987" s="10">
        <v>42021</v>
      </c>
      <c r="D987" t="s">
        <v>140</v>
      </c>
      <c r="E987" t="s">
        <v>117</v>
      </c>
      <c r="F987">
        <v>1</v>
      </c>
      <c r="G987">
        <v>1</v>
      </c>
      <c r="H987" t="s">
        <v>336</v>
      </c>
      <c r="I987" t="s">
        <v>337</v>
      </c>
      <c r="J987">
        <v>10005506954</v>
      </c>
      <c r="K987" s="19">
        <v>26.1</v>
      </c>
      <c r="L987">
        <v>28.2</v>
      </c>
      <c r="M987">
        <v>28.375999999999902</v>
      </c>
      <c r="N987">
        <v>30.83</v>
      </c>
      <c r="O987">
        <v>1.2270000000000001</v>
      </c>
    </row>
    <row r="988" spans="1:15" x14ac:dyDescent="0.35">
      <c r="A988" t="s">
        <v>139</v>
      </c>
      <c r="B988">
        <v>2015</v>
      </c>
      <c r="C988" s="10">
        <v>42021</v>
      </c>
      <c r="D988" t="s">
        <v>140</v>
      </c>
      <c r="E988" t="s">
        <v>117</v>
      </c>
      <c r="F988">
        <v>1</v>
      </c>
      <c r="G988">
        <v>2</v>
      </c>
      <c r="H988" t="s">
        <v>324</v>
      </c>
      <c r="I988" t="s">
        <v>325</v>
      </c>
      <c r="J988">
        <v>10007828082</v>
      </c>
      <c r="K988" s="19">
        <v>21.1</v>
      </c>
      <c r="L988">
        <v>15.6989999999999</v>
      </c>
      <c r="M988">
        <v>17.960999999999999</v>
      </c>
      <c r="N988">
        <v>23.234999999999999</v>
      </c>
      <c r="O988">
        <v>2.637</v>
      </c>
    </row>
    <row r="989" spans="1:15" x14ac:dyDescent="0.35">
      <c r="A989" t="s">
        <v>139</v>
      </c>
      <c r="B989">
        <v>2015</v>
      </c>
      <c r="C989" s="10">
        <v>42021</v>
      </c>
      <c r="D989" t="s">
        <v>140</v>
      </c>
      <c r="E989" t="s">
        <v>117</v>
      </c>
      <c r="F989">
        <v>1</v>
      </c>
      <c r="G989">
        <v>3</v>
      </c>
      <c r="H989" t="s">
        <v>350</v>
      </c>
      <c r="I989" t="s">
        <v>224</v>
      </c>
      <c r="J989">
        <v>10007165755</v>
      </c>
      <c r="K989" s="19">
        <v>25</v>
      </c>
      <c r="L989">
        <v>19.39</v>
      </c>
      <c r="M989">
        <v>19.480999999999899</v>
      </c>
      <c r="N989">
        <v>23.190999999999999</v>
      </c>
      <c r="O989">
        <v>1.855</v>
      </c>
    </row>
    <row r="990" spans="1:15" x14ac:dyDescent="0.35">
      <c r="A990" t="s">
        <v>139</v>
      </c>
      <c r="B990">
        <v>2015</v>
      </c>
      <c r="C990" s="10">
        <v>42021</v>
      </c>
      <c r="D990" t="s">
        <v>140</v>
      </c>
      <c r="E990" t="s">
        <v>117</v>
      </c>
      <c r="F990">
        <v>1</v>
      </c>
      <c r="G990">
        <v>4</v>
      </c>
      <c r="H990" t="s">
        <v>201</v>
      </c>
      <c r="I990" t="s">
        <v>39</v>
      </c>
      <c r="J990">
        <v>10007947011</v>
      </c>
      <c r="K990" s="19">
        <v>20.2</v>
      </c>
      <c r="L990">
        <v>19.692</v>
      </c>
      <c r="M990">
        <v>18.931999999999999</v>
      </c>
      <c r="N990">
        <v>22.738</v>
      </c>
      <c r="O990">
        <v>1.903</v>
      </c>
    </row>
    <row r="991" spans="1:15" x14ac:dyDescent="0.35">
      <c r="A991" t="s">
        <v>139</v>
      </c>
      <c r="B991">
        <v>2015</v>
      </c>
      <c r="C991" s="10">
        <v>42021</v>
      </c>
      <c r="D991" t="s">
        <v>140</v>
      </c>
      <c r="E991" t="s">
        <v>117</v>
      </c>
      <c r="F991">
        <v>2</v>
      </c>
      <c r="G991">
        <v>1</v>
      </c>
      <c r="H991" t="s">
        <v>345</v>
      </c>
      <c r="I991" t="s">
        <v>346</v>
      </c>
      <c r="J991">
        <v>10007500407</v>
      </c>
      <c r="K991" s="19">
        <v>21.5</v>
      </c>
      <c r="L991">
        <v>17.666</v>
      </c>
      <c r="M991">
        <v>20.680999999999901</v>
      </c>
      <c r="N991">
        <v>25.196999999999999</v>
      </c>
      <c r="O991">
        <v>2.258</v>
      </c>
    </row>
    <row r="992" spans="1:15" x14ac:dyDescent="0.35">
      <c r="A992" t="s">
        <v>139</v>
      </c>
      <c r="B992">
        <v>2015</v>
      </c>
      <c r="C992" s="10">
        <v>42021</v>
      </c>
      <c r="D992" t="s">
        <v>140</v>
      </c>
      <c r="E992" t="s">
        <v>117</v>
      </c>
      <c r="F992">
        <v>2</v>
      </c>
      <c r="G992">
        <v>2</v>
      </c>
      <c r="H992" t="s">
        <v>200</v>
      </c>
      <c r="I992" t="s">
        <v>23</v>
      </c>
      <c r="J992">
        <v>10006900421</v>
      </c>
      <c r="K992" s="19">
        <v>22.1</v>
      </c>
      <c r="L992">
        <v>30.555</v>
      </c>
      <c r="M992">
        <v>30.382999999999999</v>
      </c>
      <c r="N992">
        <v>32.615000000000002</v>
      </c>
      <c r="O992">
        <v>1.1160000000000001</v>
      </c>
    </row>
    <row r="993" spans="1:15" x14ac:dyDescent="0.35">
      <c r="A993" t="s">
        <v>139</v>
      </c>
      <c r="B993">
        <v>2015</v>
      </c>
      <c r="C993" s="10">
        <v>42021</v>
      </c>
      <c r="D993" t="s">
        <v>140</v>
      </c>
      <c r="E993" t="s">
        <v>117</v>
      </c>
      <c r="F993">
        <v>2</v>
      </c>
      <c r="G993">
        <v>3</v>
      </c>
      <c r="H993" t="s">
        <v>347</v>
      </c>
      <c r="I993" t="s">
        <v>348</v>
      </c>
      <c r="J993">
        <v>10004722668</v>
      </c>
      <c r="K993" s="19">
        <v>29.1</v>
      </c>
      <c r="L993">
        <v>24.355</v>
      </c>
      <c r="M993">
        <v>24.323</v>
      </c>
      <c r="N993">
        <v>27.114999999999998</v>
      </c>
      <c r="O993">
        <v>1.3959999999999999</v>
      </c>
    </row>
    <row r="994" spans="1:15" x14ac:dyDescent="0.35">
      <c r="A994" t="s">
        <v>139</v>
      </c>
      <c r="B994">
        <v>2015</v>
      </c>
      <c r="C994" s="10">
        <v>42021</v>
      </c>
      <c r="D994" t="s">
        <v>140</v>
      </c>
      <c r="E994" t="s">
        <v>117</v>
      </c>
      <c r="F994">
        <v>2</v>
      </c>
      <c r="G994">
        <v>4</v>
      </c>
      <c r="H994" t="s">
        <v>103</v>
      </c>
      <c r="I994" t="s">
        <v>104</v>
      </c>
      <c r="J994">
        <v>10009010876</v>
      </c>
      <c r="K994" s="19">
        <v>21</v>
      </c>
      <c r="L994">
        <v>22.012999999999899</v>
      </c>
      <c r="M994">
        <v>21.408999999999999</v>
      </c>
      <c r="N994">
        <v>25.195</v>
      </c>
      <c r="O994">
        <v>1.893</v>
      </c>
    </row>
    <row r="995" spans="1:15" x14ac:dyDescent="0.35">
      <c r="A995" t="s">
        <v>139</v>
      </c>
      <c r="B995">
        <v>2015</v>
      </c>
      <c r="C995" s="10">
        <v>42021</v>
      </c>
      <c r="D995" t="s">
        <v>140</v>
      </c>
      <c r="E995" t="s">
        <v>117</v>
      </c>
      <c r="F995">
        <v>3</v>
      </c>
      <c r="G995">
        <v>1</v>
      </c>
      <c r="H995" t="s">
        <v>340</v>
      </c>
      <c r="I995" t="s">
        <v>142</v>
      </c>
      <c r="J995">
        <v>10004633247</v>
      </c>
      <c r="K995" s="19">
        <v>26.8</v>
      </c>
      <c r="L995">
        <v>29.922000000000001</v>
      </c>
      <c r="M995">
        <v>30.119</v>
      </c>
      <c r="N995">
        <v>32.216999999999999</v>
      </c>
      <c r="O995">
        <v>1.0489999999999999</v>
      </c>
    </row>
    <row r="996" spans="1:15" x14ac:dyDescent="0.35">
      <c r="A996" t="s">
        <v>139</v>
      </c>
      <c r="B996">
        <v>2015</v>
      </c>
      <c r="C996" s="10">
        <v>42021</v>
      </c>
      <c r="D996" t="s">
        <v>140</v>
      </c>
      <c r="E996" t="s">
        <v>117</v>
      </c>
      <c r="F996">
        <v>3</v>
      </c>
      <c r="G996">
        <v>2</v>
      </c>
      <c r="H996" t="s">
        <v>183</v>
      </c>
      <c r="I996" t="s">
        <v>33</v>
      </c>
      <c r="J996">
        <v>10007212639</v>
      </c>
      <c r="K996" s="19">
        <v>23.5</v>
      </c>
      <c r="L996">
        <v>23.518000000000001</v>
      </c>
      <c r="M996">
        <v>23.978999999999999</v>
      </c>
      <c r="N996">
        <v>26.704999999999998</v>
      </c>
      <c r="O996">
        <v>1.363</v>
      </c>
    </row>
    <row r="997" spans="1:15" x14ac:dyDescent="0.35">
      <c r="A997" t="s">
        <v>139</v>
      </c>
      <c r="B997">
        <v>2015</v>
      </c>
      <c r="C997" s="10">
        <v>42021</v>
      </c>
      <c r="D997" t="s">
        <v>140</v>
      </c>
      <c r="E997" t="s">
        <v>117</v>
      </c>
      <c r="F997">
        <v>3</v>
      </c>
      <c r="G997">
        <v>3</v>
      </c>
      <c r="H997" t="s">
        <v>377</v>
      </c>
      <c r="I997" t="s">
        <v>198</v>
      </c>
      <c r="J997">
        <v>10006065817</v>
      </c>
      <c r="K997" s="19">
        <v>25.9</v>
      </c>
      <c r="L997">
        <v>15.1609999999999</v>
      </c>
      <c r="M997">
        <v>18.786999999999999</v>
      </c>
      <c r="N997">
        <v>25.620999999999999</v>
      </c>
      <c r="O997">
        <v>3.4169999999999998</v>
      </c>
    </row>
    <row r="998" spans="1:15" x14ac:dyDescent="0.35">
      <c r="A998" t="s">
        <v>139</v>
      </c>
      <c r="B998">
        <v>2015</v>
      </c>
      <c r="C998" s="10">
        <v>42021</v>
      </c>
      <c r="D998" t="s">
        <v>140</v>
      </c>
      <c r="E998" t="s">
        <v>117</v>
      </c>
      <c r="F998">
        <v>3</v>
      </c>
      <c r="G998">
        <v>4</v>
      </c>
      <c r="H998" t="s">
        <v>335</v>
      </c>
      <c r="I998" t="s">
        <v>29</v>
      </c>
      <c r="J998">
        <v>10036244537</v>
      </c>
      <c r="K998" s="19">
        <v>26.5</v>
      </c>
      <c r="L998">
        <v>29.253999999999898</v>
      </c>
      <c r="M998">
        <v>28.527000000000001</v>
      </c>
      <c r="N998">
        <v>31.219000000000001</v>
      </c>
      <c r="O998">
        <v>1.3460000000000001</v>
      </c>
    </row>
    <row r="999" spans="1:15" x14ac:dyDescent="0.35">
      <c r="A999" t="s">
        <v>139</v>
      </c>
      <c r="B999">
        <v>2015</v>
      </c>
      <c r="C999" s="10">
        <v>42021</v>
      </c>
      <c r="D999" t="s">
        <v>140</v>
      </c>
      <c r="E999" t="s">
        <v>117</v>
      </c>
      <c r="F999">
        <v>4</v>
      </c>
      <c r="G999">
        <v>1</v>
      </c>
      <c r="H999" t="s">
        <v>376</v>
      </c>
      <c r="I999" t="s">
        <v>269</v>
      </c>
      <c r="J999">
        <v>10007812019</v>
      </c>
      <c r="K999" s="19">
        <v>20.6</v>
      </c>
      <c r="L999">
        <v>15.14</v>
      </c>
      <c r="M999">
        <v>18.407</v>
      </c>
      <c r="N999">
        <v>24.463000000000001</v>
      </c>
      <c r="O999">
        <v>3.028</v>
      </c>
    </row>
    <row r="1000" spans="1:15" x14ac:dyDescent="0.35">
      <c r="A1000" t="s">
        <v>139</v>
      </c>
      <c r="B1000">
        <v>2015</v>
      </c>
      <c r="C1000" s="10">
        <v>42021</v>
      </c>
      <c r="D1000" t="s">
        <v>140</v>
      </c>
      <c r="E1000" t="s">
        <v>117</v>
      </c>
      <c r="F1000">
        <v>4</v>
      </c>
      <c r="G1000">
        <v>2</v>
      </c>
      <c r="H1000" t="s">
        <v>330</v>
      </c>
      <c r="I1000" t="s">
        <v>178</v>
      </c>
      <c r="J1000">
        <v>10007782616</v>
      </c>
      <c r="K1000" s="19">
        <v>21.4</v>
      </c>
      <c r="L1000">
        <v>17.262</v>
      </c>
      <c r="M1000">
        <v>17.841999999999999</v>
      </c>
      <c r="N1000">
        <v>21.2</v>
      </c>
      <c r="O1000">
        <v>1.679</v>
      </c>
    </row>
    <row r="1001" spans="1:15" x14ac:dyDescent="0.35">
      <c r="A1001" t="s">
        <v>139</v>
      </c>
      <c r="B1001">
        <v>2015</v>
      </c>
      <c r="C1001" s="10">
        <v>42021</v>
      </c>
      <c r="D1001" t="s">
        <v>140</v>
      </c>
      <c r="E1001" t="s">
        <v>117</v>
      </c>
      <c r="F1001">
        <v>4</v>
      </c>
      <c r="G1001">
        <v>3</v>
      </c>
      <c r="H1001" t="s">
        <v>374</v>
      </c>
      <c r="I1001" t="s">
        <v>375</v>
      </c>
      <c r="J1001">
        <v>10004613039</v>
      </c>
      <c r="K1001" s="19">
        <v>26.1</v>
      </c>
      <c r="L1001">
        <v>24.341999999999999</v>
      </c>
      <c r="M1001">
        <v>23.753</v>
      </c>
      <c r="N1001">
        <v>26.427</v>
      </c>
      <c r="O1001">
        <v>1.337</v>
      </c>
    </row>
    <row r="1002" spans="1:15" x14ac:dyDescent="0.35">
      <c r="A1002" t="s">
        <v>139</v>
      </c>
      <c r="B1002">
        <v>2015</v>
      </c>
      <c r="C1002" s="10">
        <v>42021</v>
      </c>
      <c r="D1002" t="s">
        <v>140</v>
      </c>
      <c r="E1002" t="s">
        <v>117</v>
      </c>
      <c r="F1002">
        <v>5</v>
      </c>
      <c r="G1002">
        <v>1</v>
      </c>
      <c r="H1002" t="s">
        <v>370</v>
      </c>
      <c r="I1002" t="s">
        <v>46</v>
      </c>
      <c r="J1002">
        <v>10003095795</v>
      </c>
      <c r="K1002" s="19">
        <v>29.8</v>
      </c>
      <c r="L1002">
        <v>19.233999999999899</v>
      </c>
      <c r="M1002">
        <v>20.99</v>
      </c>
      <c r="N1002">
        <v>24.678000000000001</v>
      </c>
      <c r="O1002">
        <v>1.8440000000000001</v>
      </c>
    </row>
    <row r="1003" spans="1:15" x14ac:dyDescent="0.35">
      <c r="A1003" t="s">
        <v>139</v>
      </c>
      <c r="B1003">
        <v>2015</v>
      </c>
      <c r="C1003" s="10">
        <v>42021</v>
      </c>
      <c r="D1003" t="s">
        <v>140</v>
      </c>
      <c r="E1003" t="s">
        <v>117</v>
      </c>
      <c r="F1003">
        <v>5</v>
      </c>
      <c r="G1003">
        <v>2</v>
      </c>
      <c r="H1003" t="s">
        <v>143</v>
      </c>
      <c r="I1003" t="s">
        <v>95</v>
      </c>
      <c r="J1003">
        <v>10009181234</v>
      </c>
      <c r="K1003" s="19">
        <v>19.8</v>
      </c>
      <c r="L1003">
        <v>18.192</v>
      </c>
      <c r="M1003">
        <v>20.497</v>
      </c>
      <c r="N1003">
        <v>25.542999999999999</v>
      </c>
      <c r="O1003">
        <v>2.5230000000000001</v>
      </c>
    </row>
    <row r="1004" spans="1:15" x14ac:dyDescent="0.35">
      <c r="A1004" t="s">
        <v>139</v>
      </c>
      <c r="B1004">
        <v>2015</v>
      </c>
      <c r="C1004" s="10">
        <v>42021</v>
      </c>
      <c r="D1004" t="s">
        <v>140</v>
      </c>
      <c r="E1004" t="s">
        <v>117</v>
      </c>
      <c r="F1004">
        <v>5</v>
      </c>
      <c r="G1004">
        <v>3</v>
      </c>
      <c r="H1004" t="s">
        <v>234</v>
      </c>
      <c r="I1004" t="s">
        <v>25</v>
      </c>
      <c r="J1004">
        <v>10006073493</v>
      </c>
      <c r="K1004" s="19">
        <v>25.1</v>
      </c>
      <c r="L1004">
        <v>23.288</v>
      </c>
      <c r="M1004">
        <v>23.376999999999999</v>
      </c>
      <c r="N1004">
        <v>25.353000000000002</v>
      </c>
      <c r="O1004">
        <v>0.98799999999999999</v>
      </c>
    </row>
    <row r="1005" spans="1:15" x14ac:dyDescent="0.35">
      <c r="A1005" t="s">
        <v>139</v>
      </c>
      <c r="B1005">
        <v>2015</v>
      </c>
      <c r="C1005" s="10">
        <v>42021</v>
      </c>
      <c r="D1005" t="s">
        <v>140</v>
      </c>
      <c r="E1005" t="s">
        <v>117</v>
      </c>
      <c r="F1005">
        <v>5</v>
      </c>
      <c r="G1005">
        <v>9</v>
      </c>
      <c r="H1005" t="s">
        <v>294</v>
      </c>
      <c r="I1005" t="s">
        <v>27</v>
      </c>
      <c r="J1005">
        <v>10003011125</v>
      </c>
      <c r="K1005" s="19">
        <v>30.3</v>
      </c>
      <c r="L1005">
        <v>33.720999999999997</v>
      </c>
      <c r="M1005">
        <v>32.65</v>
      </c>
      <c r="N1005">
        <v>35.25</v>
      </c>
      <c r="O1005">
        <v>1.3</v>
      </c>
    </row>
    <row r="1006" spans="1:15" x14ac:dyDescent="0.35">
      <c r="A1006" t="s">
        <v>139</v>
      </c>
      <c r="B1006">
        <v>2015</v>
      </c>
      <c r="C1006" s="10">
        <v>42021</v>
      </c>
      <c r="D1006" t="s">
        <v>140</v>
      </c>
      <c r="E1006" t="s">
        <v>117</v>
      </c>
      <c r="F1006">
        <v>6</v>
      </c>
      <c r="G1006">
        <v>1</v>
      </c>
      <c r="H1006" t="s">
        <v>287</v>
      </c>
      <c r="I1006" t="s">
        <v>31</v>
      </c>
      <c r="J1006">
        <v>10003349716</v>
      </c>
      <c r="K1006" s="19">
        <v>29.7</v>
      </c>
      <c r="L1006">
        <v>26.662999999999901</v>
      </c>
      <c r="M1006">
        <v>26.942999999999898</v>
      </c>
      <c r="N1006">
        <v>29.024999999999999</v>
      </c>
      <c r="O1006">
        <v>1.0409999999999999</v>
      </c>
    </row>
    <row r="1007" spans="1:15" x14ac:dyDescent="0.35">
      <c r="A1007" t="s">
        <v>139</v>
      </c>
      <c r="B1007">
        <v>2015</v>
      </c>
      <c r="C1007" s="10">
        <v>42021</v>
      </c>
      <c r="D1007" t="s">
        <v>140</v>
      </c>
      <c r="E1007" t="s">
        <v>117</v>
      </c>
      <c r="F1007">
        <v>6</v>
      </c>
      <c r="G1007">
        <v>2</v>
      </c>
      <c r="H1007" t="s">
        <v>153</v>
      </c>
      <c r="I1007" t="s">
        <v>154</v>
      </c>
      <c r="J1007">
        <v>10004717719</v>
      </c>
      <c r="K1007" s="19">
        <v>26.1</v>
      </c>
      <c r="L1007">
        <v>26.221</v>
      </c>
      <c r="M1007">
        <v>26.302</v>
      </c>
      <c r="N1007">
        <v>28.952000000000002</v>
      </c>
      <c r="O1007">
        <v>1.325</v>
      </c>
    </row>
    <row r="1008" spans="1:15" x14ac:dyDescent="0.35">
      <c r="A1008" t="s">
        <v>139</v>
      </c>
      <c r="B1008">
        <v>2015</v>
      </c>
      <c r="C1008" s="10">
        <v>42021</v>
      </c>
      <c r="D1008" t="s">
        <v>140</v>
      </c>
      <c r="E1008" t="s">
        <v>117</v>
      </c>
      <c r="F1008">
        <v>6</v>
      </c>
      <c r="G1008">
        <v>3</v>
      </c>
      <c r="H1008" t="s">
        <v>197</v>
      </c>
      <c r="I1008" t="s">
        <v>198</v>
      </c>
      <c r="J1008">
        <v>10003100142</v>
      </c>
      <c r="K1008" s="19">
        <v>28.8</v>
      </c>
      <c r="L1008">
        <v>24.042000000000002</v>
      </c>
      <c r="M1008">
        <v>23.939999999999898</v>
      </c>
      <c r="N1008">
        <v>26.675999999999998</v>
      </c>
      <c r="O1008">
        <v>1.3680000000000001</v>
      </c>
    </row>
    <row r="1009" spans="1:15" x14ac:dyDescent="0.35">
      <c r="A1009" t="s">
        <v>139</v>
      </c>
      <c r="B1009">
        <v>2015</v>
      </c>
      <c r="C1009" s="10">
        <v>42021</v>
      </c>
      <c r="D1009" t="s">
        <v>140</v>
      </c>
      <c r="E1009" t="s">
        <v>117</v>
      </c>
      <c r="F1009">
        <v>6</v>
      </c>
      <c r="G1009">
        <v>9</v>
      </c>
      <c r="H1009" t="s">
        <v>283</v>
      </c>
      <c r="I1009" t="s">
        <v>284</v>
      </c>
      <c r="J1009">
        <v>10006319633</v>
      </c>
      <c r="K1009" s="19">
        <v>25.1</v>
      </c>
      <c r="L1009">
        <v>17.885000000000002</v>
      </c>
      <c r="M1009">
        <v>17.254999999999999</v>
      </c>
      <c r="N1009">
        <v>22.202999999999999</v>
      </c>
      <c r="O1009">
        <v>2.4740000000000002</v>
      </c>
    </row>
    <row r="1010" spans="1:15" x14ac:dyDescent="0.35">
      <c r="A1010" t="s">
        <v>139</v>
      </c>
      <c r="B1010">
        <v>2015</v>
      </c>
      <c r="C1010" s="10">
        <v>42021</v>
      </c>
      <c r="D1010" t="s">
        <v>140</v>
      </c>
      <c r="E1010" t="s">
        <v>119</v>
      </c>
      <c r="F1010">
        <v>1</v>
      </c>
      <c r="G1010">
        <v>1</v>
      </c>
      <c r="H1010" t="s">
        <v>203</v>
      </c>
      <c r="I1010" t="s">
        <v>198</v>
      </c>
      <c r="J1010">
        <v>10051694112</v>
      </c>
      <c r="K1010" s="19">
        <v>28</v>
      </c>
      <c r="L1010">
        <v>27.713000000000001</v>
      </c>
      <c r="M1010">
        <v>28.439</v>
      </c>
      <c r="N1010">
        <v>31.332999999999998</v>
      </c>
      <c r="O1010">
        <v>1.4470000000000001</v>
      </c>
    </row>
    <row r="1011" spans="1:15" x14ac:dyDescent="0.35">
      <c r="A1011" t="s">
        <v>139</v>
      </c>
      <c r="B1011">
        <v>2015</v>
      </c>
      <c r="C1011" s="10">
        <v>42021</v>
      </c>
      <c r="D1011" t="s">
        <v>140</v>
      </c>
      <c r="E1011" t="s">
        <v>119</v>
      </c>
      <c r="F1011">
        <v>1</v>
      </c>
      <c r="G1011">
        <v>2</v>
      </c>
      <c r="H1011" t="s">
        <v>340</v>
      </c>
      <c r="I1011" t="s">
        <v>142</v>
      </c>
      <c r="J1011">
        <v>10004633247</v>
      </c>
      <c r="K1011" s="19">
        <v>26.8</v>
      </c>
      <c r="L1011">
        <v>30.119</v>
      </c>
      <c r="M1011">
        <v>30.1829999999999</v>
      </c>
      <c r="N1011">
        <v>32.244999999999997</v>
      </c>
      <c r="O1011">
        <v>1.0309999999999999</v>
      </c>
    </row>
    <row r="1012" spans="1:15" x14ac:dyDescent="0.35">
      <c r="A1012" t="s">
        <v>139</v>
      </c>
      <c r="B1012">
        <v>2015</v>
      </c>
      <c r="C1012" s="10">
        <v>42021</v>
      </c>
      <c r="D1012" t="s">
        <v>140</v>
      </c>
      <c r="E1012" t="s">
        <v>119</v>
      </c>
      <c r="F1012">
        <v>1</v>
      </c>
      <c r="G1012">
        <v>3</v>
      </c>
      <c r="H1012" t="s">
        <v>345</v>
      </c>
      <c r="I1012" t="s">
        <v>346</v>
      </c>
      <c r="J1012">
        <v>10007500407</v>
      </c>
      <c r="K1012" s="19">
        <v>21.5</v>
      </c>
      <c r="L1012">
        <v>20.680999999999901</v>
      </c>
      <c r="M1012">
        <v>22.056999999999999</v>
      </c>
      <c r="N1012">
        <v>26.161000000000001</v>
      </c>
      <c r="O1012">
        <v>2.052</v>
      </c>
    </row>
    <row r="1013" spans="1:15" x14ac:dyDescent="0.35">
      <c r="A1013" t="s">
        <v>139</v>
      </c>
      <c r="B1013">
        <v>2015</v>
      </c>
      <c r="C1013" s="10">
        <v>42021</v>
      </c>
      <c r="D1013" t="s">
        <v>140</v>
      </c>
      <c r="E1013" t="s">
        <v>119</v>
      </c>
      <c r="F1013">
        <v>1</v>
      </c>
      <c r="G1013">
        <v>4</v>
      </c>
      <c r="H1013" t="s">
        <v>306</v>
      </c>
      <c r="I1013" t="s">
        <v>113</v>
      </c>
      <c r="J1013">
        <v>10006898300</v>
      </c>
      <c r="K1013" s="19">
        <v>22.4</v>
      </c>
      <c r="L1013">
        <v>25.288</v>
      </c>
      <c r="M1013">
        <v>25.277999999999999</v>
      </c>
      <c r="N1013">
        <v>27.937999999999999</v>
      </c>
      <c r="O1013">
        <v>1.33</v>
      </c>
    </row>
    <row r="1014" spans="1:15" x14ac:dyDescent="0.35">
      <c r="A1014" t="s">
        <v>139</v>
      </c>
      <c r="B1014">
        <v>2015</v>
      </c>
      <c r="C1014" s="10">
        <v>42021</v>
      </c>
      <c r="D1014" t="s">
        <v>140</v>
      </c>
      <c r="E1014" t="s">
        <v>119</v>
      </c>
      <c r="F1014">
        <v>1</v>
      </c>
      <c r="G1014">
        <v>5</v>
      </c>
      <c r="H1014" t="s">
        <v>287</v>
      </c>
      <c r="I1014" t="s">
        <v>31</v>
      </c>
      <c r="J1014">
        <v>10003349716</v>
      </c>
      <c r="K1014" s="19">
        <v>29.7</v>
      </c>
      <c r="L1014">
        <v>26.942999999999898</v>
      </c>
      <c r="M1014">
        <v>26.699000000000002</v>
      </c>
      <c r="N1014">
        <v>28.745000000000001</v>
      </c>
      <c r="O1014">
        <v>1.0229999999999999</v>
      </c>
    </row>
    <row r="1015" spans="1:15" x14ac:dyDescent="0.35">
      <c r="A1015" t="s">
        <v>139</v>
      </c>
      <c r="B1015">
        <v>2015</v>
      </c>
      <c r="C1015" s="10">
        <v>42021</v>
      </c>
      <c r="D1015" t="s">
        <v>140</v>
      </c>
      <c r="E1015" t="s">
        <v>119</v>
      </c>
      <c r="F1015">
        <v>1</v>
      </c>
      <c r="G1015">
        <v>6</v>
      </c>
      <c r="H1015" t="s">
        <v>195</v>
      </c>
      <c r="I1015" t="s">
        <v>31</v>
      </c>
      <c r="J1015">
        <v>10005964470</v>
      </c>
      <c r="K1015" s="19">
        <v>25.8</v>
      </c>
      <c r="L1015">
        <v>20.298999999999999</v>
      </c>
      <c r="M1015">
        <v>19.951000000000001</v>
      </c>
      <c r="N1015">
        <v>22.966999999999999</v>
      </c>
      <c r="O1015">
        <v>1.508</v>
      </c>
    </row>
    <row r="1016" spans="1:15" x14ac:dyDescent="0.35">
      <c r="A1016" t="s">
        <v>139</v>
      </c>
      <c r="B1016">
        <v>2015</v>
      </c>
      <c r="C1016" s="10">
        <v>42021</v>
      </c>
      <c r="D1016" t="s">
        <v>140</v>
      </c>
      <c r="E1016" t="s">
        <v>119</v>
      </c>
      <c r="F1016">
        <v>2</v>
      </c>
      <c r="G1016">
        <v>1</v>
      </c>
      <c r="H1016" t="s">
        <v>314</v>
      </c>
      <c r="I1016" t="s">
        <v>44</v>
      </c>
      <c r="J1016">
        <v>10006904360</v>
      </c>
      <c r="K1016" s="19">
        <v>23.5</v>
      </c>
      <c r="L1016">
        <v>31.175000000000001</v>
      </c>
      <c r="M1016">
        <v>31.651</v>
      </c>
      <c r="N1016">
        <v>34.197000000000003</v>
      </c>
      <c r="O1016">
        <v>1.2729999999999999</v>
      </c>
    </row>
    <row r="1017" spans="1:15" x14ac:dyDescent="0.35">
      <c r="A1017" t="s">
        <v>139</v>
      </c>
      <c r="B1017">
        <v>2015</v>
      </c>
      <c r="C1017" s="10">
        <v>42021</v>
      </c>
      <c r="D1017" t="s">
        <v>140</v>
      </c>
      <c r="E1017" t="s">
        <v>119</v>
      </c>
      <c r="F1017">
        <v>2</v>
      </c>
      <c r="G1017">
        <v>2</v>
      </c>
      <c r="H1017" t="s">
        <v>336</v>
      </c>
      <c r="I1017" t="s">
        <v>337</v>
      </c>
      <c r="J1017">
        <v>10005506954</v>
      </c>
      <c r="K1017" s="19">
        <v>26.1</v>
      </c>
      <c r="L1017">
        <v>28.375999999999902</v>
      </c>
      <c r="M1017">
        <v>28.742999999999999</v>
      </c>
      <c r="N1017">
        <v>31.135000000000002</v>
      </c>
      <c r="O1017">
        <v>1.196</v>
      </c>
    </row>
    <row r="1018" spans="1:15" x14ac:dyDescent="0.35">
      <c r="A1018" t="s">
        <v>139</v>
      </c>
      <c r="B1018">
        <v>2015</v>
      </c>
      <c r="C1018" s="10">
        <v>42021</v>
      </c>
      <c r="D1018" t="s">
        <v>140</v>
      </c>
      <c r="E1018" t="s">
        <v>119</v>
      </c>
      <c r="F1018">
        <v>2</v>
      </c>
      <c r="G1018">
        <v>3</v>
      </c>
      <c r="H1018" t="s">
        <v>194</v>
      </c>
      <c r="I1018" t="s">
        <v>29</v>
      </c>
      <c r="J1018">
        <v>10004601723</v>
      </c>
      <c r="K1018" s="19">
        <v>27.6</v>
      </c>
      <c r="L1018">
        <v>33.585000000000001</v>
      </c>
      <c r="M1018">
        <v>33.265999999999998</v>
      </c>
      <c r="N1018">
        <v>35.866</v>
      </c>
      <c r="O1018">
        <v>1.3</v>
      </c>
    </row>
    <row r="1019" spans="1:15" x14ac:dyDescent="0.35">
      <c r="A1019" t="s">
        <v>139</v>
      </c>
      <c r="B1019">
        <v>2015</v>
      </c>
      <c r="C1019" s="10">
        <v>42021</v>
      </c>
      <c r="D1019" t="s">
        <v>140</v>
      </c>
      <c r="E1019" t="s">
        <v>119</v>
      </c>
      <c r="F1019">
        <v>2</v>
      </c>
      <c r="G1019">
        <v>4</v>
      </c>
      <c r="H1019" t="s">
        <v>370</v>
      </c>
      <c r="I1019" t="s">
        <v>46</v>
      </c>
      <c r="J1019">
        <v>10003095795</v>
      </c>
      <c r="K1019" s="19">
        <v>29.8</v>
      </c>
      <c r="L1019">
        <v>20.99</v>
      </c>
      <c r="M1019">
        <v>21.783999999999999</v>
      </c>
      <c r="N1019">
        <v>25.254000000000001</v>
      </c>
      <c r="O1019">
        <v>1.7350000000000001</v>
      </c>
    </row>
    <row r="1020" spans="1:15" x14ac:dyDescent="0.35">
      <c r="A1020" t="s">
        <v>139</v>
      </c>
      <c r="B1020">
        <v>2015</v>
      </c>
      <c r="C1020" s="10">
        <v>42021</v>
      </c>
      <c r="D1020" t="s">
        <v>140</v>
      </c>
      <c r="E1020" t="s">
        <v>119</v>
      </c>
      <c r="F1020">
        <v>2</v>
      </c>
      <c r="G1020">
        <v>5</v>
      </c>
      <c r="H1020" t="s">
        <v>372</v>
      </c>
      <c r="I1020" t="s">
        <v>373</v>
      </c>
      <c r="J1020">
        <v>10055651813</v>
      </c>
      <c r="K1020" s="19"/>
      <c r="L1020">
        <v>26.966999999999999</v>
      </c>
      <c r="M1020">
        <v>26.571999999999999</v>
      </c>
      <c r="N1020">
        <v>29.372</v>
      </c>
      <c r="O1020">
        <v>1.4</v>
      </c>
    </row>
    <row r="1021" spans="1:15" x14ac:dyDescent="0.35">
      <c r="A1021" t="s">
        <v>139</v>
      </c>
      <c r="B1021">
        <v>2015</v>
      </c>
      <c r="C1021" s="10">
        <v>42021</v>
      </c>
      <c r="D1021" t="s">
        <v>140</v>
      </c>
      <c r="E1021" t="s">
        <v>119</v>
      </c>
      <c r="F1021">
        <v>2</v>
      </c>
      <c r="G1021">
        <v>6</v>
      </c>
      <c r="H1021" t="s">
        <v>376</v>
      </c>
      <c r="I1021" t="s">
        <v>269</v>
      </c>
      <c r="J1021">
        <v>10007812019</v>
      </c>
      <c r="K1021" s="19">
        <v>20.6</v>
      </c>
      <c r="L1021">
        <v>18.407</v>
      </c>
      <c r="M1021">
        <v>17.527000000000001</v>
      </c>
      <c r="N1021">
        <v>23.013000000000002</v>
      </c>
      <c r="O1021">
        <v>2.7429999999999999</v>
      </c>
    </row>
    <row r="1022" spans="1:15" x14ac:dyDescent="0.35">
      <c r="A1022" t="s">
        <v>139</v>
      </c>
      <c r="B1022">
        <v>2015</v>
      </c>
      <c r="C1022" s="10">
        <v>42021</v>
      </c>
      <c r="D1022" t="s">
        <v>140</v>
      </c>
      <c r="E1022" t="s">
        <v>121</v>
      </c>
      <c r="F1022">
        <v>1</v>
      </c>
      <c r="G1022">
        <v>1</v>
      </c>
      <c r="H1022" t="s">
        <v>314</v>
      </c>
      <c r="I1022" t="s">
        <v>44</v>
      </c>
      <c r="J1022">
        <v>10006904360</v>
      </c>
      <c r="K1022" s="19">
        <v>23.5</v>
      </c>
      <c r="L1022">
        <v>31.651</v>
      </c>
      <c r="M1022">
        <v>32.116999999999997</v>
      </c>
      <c r="N1022">
        <v>34.604999999999997</v>
      </c>
      <c r="O1022">
        <v>1.244</v>
      </c>
    </row>
    <row r="1023" spans="1:15" x14ac:dyDescent="0.35">
      <c r="A1023" t="s">
        <v>139</v>
      </c>
      <c r="B1023">
        <v>2015</v>
      </c>
      <c r="C1023" s="10">
        <v>42021</v>
      </c>
      <c r="D1023" t="s">
        <v>140</v>
      </c>
      <c r="E1023" t="s">
        <v>121</v>
      </c>
      <c r="F1023">
        <v>1</v>
      </c>
      <c r="G1023">
        <v>2</v>
      </c>
      <c r="H1023" t="s">
        <v>203</v>
      </c>
      <c r="I1023" t="s">
        <v>198</v>
      </c>
      <c r="J1023">
        <v>10051694112</v>
      </c>
      <c r="K1023" s="19">
        <v>28</v>
      </c>
      <c r="L1023">
        <v>28.439</v>
      </c>
      <c r="M1023">
        <v>28.968</v>
      </c>
      <c r="N1023">
        <v>31.75</v>
      </c>
      <c r="O1023">
        <v>1.391</v>
      </c>
    </row>
    <row r="1024" spans="1:15" x14ac:dyDescent="0.35">
      <c r="A1024" t="s">
        <v>139</v>
      </c>
      <c r="B1024">
        <v>2015</v>
      </c>
      <c r="C1024" s="10">
        <v>42021</v>
      </c>
      <c r="D1024" t="s">
        <v>140</v>
      </c>
      <c r="E1024" t="s">
        <v>121</v>
      </c>
      <c r="F1024">
        <v>1</v>
      </c>
      <c r="G1024">
        <v>3</v>
      </c>
      <c r="H1024" t="s">
        <v>345</v>
      </c>
      <c r="I1024" t="s">
        <v>346</v>
      </c>
      <c r="J1024">
        <v>10007500407</v>
      </c>
      <c r="K1024" s="19">
        <v>21.5</v>
      </c>
      <c r="L1024">
        <v>22.056999999999999</v>
      </c>
      <c r="M1024">
        <v>23.643000000000001</v>
      </c>
      <c r="N1024">
        <v>27.414999999999999</v>
      </c>
      <c r="O1024">
        <v>1.8859999999999999</v>
      </c>
    </row>
    <row r="1025" spans="1:15" x14ac:dyDescent="0.35">
      <c r="A1025" t="s">
        <v>139</v>
      </c>
      <c r="B1025">
        <v>2015</v>
      </c>
      <c r="C1025" s="10">
        <v>42021</v>
      </c>
      <c r="D1025" t="s">
        <v>140</v>
      </c>
      <c r="E1025" t="s">
        <v>121</v>
      </c>
      <c r="F1025">
        <v>1</v>
      </c>
      <c r="G1025">
        <v>4</v>
      </c>
      <c r="H1025" t="s">
        <v>340</v>
      </c>
      <c r="I1025" t="s">
        <v>142</v>
      </c>
      <c r="J1025">
        <v>10004633247</v>
      </c>
      <c r="K1025" s="19">
        <v>26.8</v>
      </c>
      <c r="L1025">
        <v>30.1829999999999</v>
      </c>
      <c r="M1025">
        <v>30.128</v>
      </c>
      <c r="N1025">
        <v>32.15</v>
      </c>
      <c r="O1025">
        <v>1.0109999999999999</v>
      </c>
    </row>
    <row r="1026" spans="1:15" x14ac:dyDescent="0.35">
      <c r="A1026" t="s">
        <v>139</v>
      </c>
      <c r="B1026">
        <v>2015</v>
      </c>
      <c r="C1026" s="10">
        <v>42021</v>
      </c>
      <c r="D1026" t="s">
        <v>140</v>
      </c>
      <c r="E1026" t="s">
        <v>121</v>
      </c>
      <c r="F1026">
        <v>1</v>
      </c>
      <c r="G1026">
        <v>5</v>
      </c>
      <c r="H1026" t="s">
        <v>336</v>
      </c>
      <c r="I1026" t="s">
        <v>337</v>
      </c>
      <c r="J1026">
        <v>10005506954</v>
      </c>
      <c r="K1026" s="19">
        <v>26.1</v>
      </c>
      <c r="L1026">
        <v>28.742999999999999</v>
      </c>
      <c r="M1026">
        <v>28.605</v>
      </c>
      <c r="N1026">
        <v>30.933</v>
      </c>
      <c r="O1026">
        <v>1.1639999999999999</v>
      </c>
    </row>
    <row r="1027" spans="1:15" x14ac:dyDescent="0.35">
      <c r="A1027" t="s">
        <v>139</v>
      </c>
      <c r="B1027">
        <v>2015</v>
      </c>
      <c r="C1027" s="10">
        <v>42021</v>
      </c>
      <c r="D1027" t="s">
        <v>140</v>
      </c>
      <c r="E1027" t="s">
        <v>121</v>
      </c>
      <c r="F1027">
        <v>1</v>
      </c>
      <c r="G1027">
        <v>6</v>
      </c>
      <c r="H1027" t="s">
        <v>194</v>
      </c>
      <c r="I1027" t="s">
        <v>29</v>
      </c>
      <c r="J1027">
        <v>10004601723</v>
      </c>
      <c r="K1027" s="19">
        <v>27.6</v>
      </c>
      <c r="L1027">
        <v>33.265999999999998</v>
      </c>
      <c r="M1027">
        <v>32.464999999999897</v>
      </c>
      <c r="N1027">
        <v>34.988999999999997</v>
      </c>
      <c r="O1027">
        <v>1.262</v>
      </c>
    </row>
    <row r="1028" spans="1:15" x14ac:dyDescent="0.35">
      <c r="A1028" t="s">
        <v>139</v>
      </c>
      <c r="B1028">
        <v>2015</v>
      </c>
      <c r="C1028" s="10">
        <v>42021</v>
      </c>
      <c r="D1028" t="s">
        <v>140</v>
      </c>
      <c r="E1028" t="s">
        <v>121</v>
      </c>
      <c r="F1028">
        <v>2</v>
      </c>
      <c r="G1028">
        <v>1</v>
      </c>
      <c r="H1028" t="s">
        <v>370</v>
      </c>
      <c r="I1028" t="s">
        <v>46</v>
      </c>
      <c r="J1028">
        <v>10003095795</v>
      </c>
      <c r="K1028" s="19">
        <v>29.8</v>
      </c>
      <c r="L1028">
        <v>21.783999999999999</v>
      </c>
      <c r="M1028">
        <v>23.079000000000001</v>
      </c>
      <c r="N1028">
        <v>26.382999999999999</v>
      </c>
      <c r="O1028">
        <v>1.6519999999999999</v>
      </c>
    </row>
    <row r="1029" spans="1:15" x14ac:dyDescent="0.35">
      <c r="A1029" t="s">
        <v>139</v>
      </c>
      <c r="B1029">
        <v>2015</v>
      </c>
      <c r="C1029" s="10">
        <v>42021</v>
      </c>
      <c r="D1029" t="s">
        <v>140</v>
      </c>
      <c r="E1029" t="s">
        <v>121</v>
      </c>
      <c r="F1029">
        <v>2</v>
      </c>
      <c r="G1029">
        <v>2</v>
      </c>
      <c r="H1029" t="s">
        <v>287</v>
      </c>
      <c r="I1029" t="s">
        <v>31</v>
      </c>
      <c r="J1029">
        <v>10003349716</v>
      </c>
      <c r="K1029" s="19">
        <v>29.7</v>
      </c>
      <c r="L1029">
        <v>26.699000000000002</v>
      </c>
      <c r="M1029">
        <v>26.798999999999999</v>
      </c>
      <c r="N1029">
        <v>28.809000000000001</v>
      </c>
      <c r="O1029">
        <v>1.0049999999999999</v>
      </c>
    </row>
    <row r="1030" spans="1:15" x14ac:dyDescent="0.35">
      <c r="A1030" t="s">
        <v>139</v>
      </c>
      <c r="B1030">
        <v>2015</v>
      </c>
      <c r="C1030" s="10">
        <v>42021</v>
      </c>
      <c r="D1030" t="s">
        <v>140</v>
      </c>
      <c r="E1030" t="s">
        <v>121</v>
      </c>
      <c r="F1030">
        <v>2</v>
      </c>
      <c r="G1030">
        <v>3</v>
      </c>
      <c r="H1030" t="s">
        <v>195</v>
      </c>
      <c r="I1030" t="s">
        <v>31</v>
      </c>
      <c r="J1030">
        <v>10005964470</v>
      </c>
      <c r="K1030" s="19">
        <v>25.8</v>
      </c>
      <c r="L1030">
        <v>19.951000000000001</v>
      </c>
      <c r="M1030">
        <v>20.576999999999899</v>
      </c>
      <c r="N1030">
        <v>23.459</v>
      </c>
      <c r="O1030">
        <v>1.4410000000000001</v>
      </c>
    </row>
    <row r="1031" spans="1:15" x14ac:dyDescent="0.35">
      <c r="A1031" t="s">
        <v>139</v>
      </c>
      <c r="B1031">
        <v>2015</v>
      </c>
      <c r="C1031" s="10">
        <v>42021</v>
      </c>
      <c r="D1031" t="s">
        <v>140</v>
      </c>
      <c r="E1031" t="s">
        <v>121</v>
      </c>
      <c r="F1031">
        <v>2</v>
      </c>
      <c r="G1031">
        <v>4</v>
      </c>
      <c r="H1031" t="s">
        <v>306</v>
      </c>
      <c r="I1031" t="s">
        <v>113</v>
      </c>
      <c r="J1031">
        <v>10006898300</v>
      </c>
      <c r="K1031" s="19">
        <v>22.4</v>
      </c>
      <c r="L1031">
        <v>25.277999999999999</v>
      </c>
      <c r="M1031">
        <v>25.102</v>
      </c>
      <c r="N1031">
        <v>27.672000000000001</v>
      </c>
      <c r="O1031">
        <v>1.2849999999999999</v>
      </c>
    </row>
    <row r="1032" spans="1:15" x14ac:dyDescent="0.35">
      <c r="A1032" t="s">
        <v>139</v>
      </c>
      <c r="B1032">
        <v>2015</v>
      </c>
      <c r="C1032" s="10">
        <v>42021</v>
      </c>
      <c r="D1032" t="s">
        <v>140</v>
      </c>
      <c r="E1032" t="s">
        <v>121</v>
      </c>
      <c r="F1032">
        <v>2</v>
      </c>
      <c r="G1032">
        <v>5</v>
      </c>
      <c r="H1032" t="s">
        <v>376</v>
      </c>
      <c r="I1032" t="s">
        <v>269</v>
      </c>
      <c r="J1032">
        <v>10007812019</v>
      </c>
      <c r="K1032" s="19">
        <v>20.6</v>
      </c>
      <c r="L1032">
        <v>17.527000000000001</v>
      </c>
      <c r="M1032">
        <v>18.099</v>
      </c>
      <c r="N1032">
        <v>22.887</v>
      </c>
      <c r="O1032">
        <v>2.3940000000000001</v>
      </c>
    </row>
    <row r="1033" spans="1:15" x14ac:dyDescent="0.35">
      <c r="A1033" t="s">
        <v>139</v>
      </c>
      <c r="B1033">
        <v>2015</v>
      </c>
      <c r="C1033" s="10">
        <v>42021</v>
      </c>
      <c r="D1033" t="s">
        <v>140</v>
      </c>
      <c r="E1033" t="s">
        <v>121</v>
      </c>
      <c r="F1033">
        <v>2</v>
      </c>
      <c r="G1033">
        <v>6</v>
      </c>
      <c r="H1033" t="s">
        <v>372</v>
      </c>
      <c r="I1033" t="s">
        <v>373</v>
      </c>
      <c r="J1033">
        <v>10055651813</v>
      </c>
      <c r="K1033" s="19"/>
      <c r="L1033">
        <v>26.571999999999999</v>
      </c>
      <c r="M1033">
        <v>25.71</v>
      </c>
      <c r="N1033">
        <v>28.42</v>
      </c>
      <c r="O1033">
        <v>1.355</v>
      </c>
    </row>
    <row r="1034" spans="1:15" x14ac:dyDescent="0.35">
      <c r="A1034" t="s">
        <v>19</v>
      </c>
      <c r="B1034">
        <v>2015</v>
      </c>
      <c r="C1034" s="10">
        <v>42054</v>
      </c>
      <c r="D1034" t="s">
        <v>20</v>
      </c>
      <c r="E1034" t="s">
        <v>91</v>
      </c>
      <c r="F1034">
        <v>1</v>
      </c>
      <c r="G1034">
        <v>1</v>
      </c>
      <c r="H1034" t="s">
        <v>194</v>
      </c>
      <c r="I1034" t="s">
        <v>29</v>
      </c>
      <c r="J1034">
        <v>10004601723</v>
      </c>
      <c r="K1034" s="19">
        <v>27.7</v>
      </c>
      <c r="L1034">
        <v>32.464999999999897</v>
      </c>
      <c r="M1034">
        <v>32.722000000000001</v>
      </c>
      <c r="N1034">
        <v>35.206000000000003</v>
      </c>
      <c r="O1034">
        <v>1.242</v>
      </c>
    </row>
    <row r="1035" spans="1:15" x14ac:dyDescent="0.35">
      <c r="A1035" t="s">
        <v>19</v>
      </c>
      <c r="B1035">
        <v>2015</v>
      </c>
      <c r="C1035" s="10">
        <v>42054</v>
      </c>
      <c r="D1035" t="s">
        <v>20</v>
      </c>
      <c r="E1035" t="s">
        <v>91</v>
      </c>
      <c r="F1035">
        <v>1</v>
      </c>
      <c r="G1035">
        <v>2</v>
      </c>
      <c r="H1035" t="s">
        <v>220</v>
      </c>
      <c r="I1035" t="s">
        <v>35</v>
      </c>
      <c r="J1035">
        <v>10005782695</v>
      </c>
      <c r="K1035" s="19">
        <v>25.6</v>
      </c>
      <c r="L1035">
        <v>27.477</v>
      </c>
      <c r="M1035">
        <v>27.713999999999999</v>
      </c>
      <c r="N1035">
        <v>30.021999999999998</v>
      </c>
      <c r="O1035">
        <v>1.1539999999999999</v>
      </c>
    </row>
    <row r="1036" spans="1:15" x14ac:dyDescent="0.35">
      <c r="A1036" t="s">
        <v>19</v>
      </c>
      <c r="B1036">
        <v>2015</v>
      </c>
      <c r="C1036" s="10">
        <v>42054</v>
      </c>
      <c r="D1036" t="s">
        <v>20</v>
      </c>
      <c r="E1036" t="s">
        <v>91</v>
      </c>
      <c r="F1036">
        <v>1</v>
      </c>
      <c r="G1036">
        <v>3</v>
      </c>
      <c r="H1036" t="s">
        <v>345</v>
      </c>
      <c r="I1036" t="s">
        <v>346</v>
      </c>
      <c r="J1036">
        <v>10007500407</v>
      </c>
      <c r="K1036" s="19">
        <v>21.6</v>
      </c>
      <c r="L1036">
        <v>23.643000000000001</v>
      </c>
      <c r="M1036">
        <v>24.106000000000002</v>
      </c>
      <c r="N1036">
        <v>27.652000000000001</v>
      </c>
      <c r="O1036">
        <v>1.7729999999999999</v>
      </c>
    </row>
    <row r="1037" spans="1:15" x14ac:dyDescent="0.35">
      <c r="A1037" t="s">
        <v>19</v>
      </c>
      <c r="B1037">
        <v>2015</v>
      </c>
      <c r="C1037" s="10">
        <v>42054</v>
      </c>
      <c r="D1037" t="s">
        <v>20</v>
      </c>
      <c r="E1037" t="s">
        <v>91</v>
      </c>
      <c r="F1037">
        <v>1</v>
      </c>
      <c r="G1037">
        <v>4</v>
      </c>
      <c r="H1037" t="s">
        <v>370</v>
      </c>
      <c r="I1037" t="s">
        <v>46</v>
      </c>
      <c r="J1037">
        <v>10003095795</v>
      </c>
      <c r="K1037" s="19">
        <v>29.9</v>
      </c>
      <c r="L1037">
        <v>23.079000000000001</v>
      </c>
      <c r="M1037">
        <v>23.128</v>
      </c>
      <c r="N1037">
        <v>26.283999999999999</v>
      </c>
      <c r="O1037">
        <v>1.5780000000000001</v>
      </c>
    </row>
    <row r="1038" spans="1:15" x14ac:dyDescent="0.35">
      <c r="A1038" t="s">
        <v>19</v>
      </c>
      <c r="B1038">
        <v>2015</v>
      </c>
      <c r="C1038" s="10">
        <v>42054</v>
      </c>
      <c r="D1038" t="s">
        <v>20</v>
      </c>
      <c r="E1038" t="s">
        <v>91</v>
      </c>
      <c r="F1038">
        <v>1</v>
      </c>
      <c r="G1038">
        <v>5</v>
      </c>
      <c r="H1038" t="s">
        <v>371</v>
      </c>
      <c r="I1038" t="s">
        <v>44</v>
      </c>
      <c r="J1038">
        <v>10008952878</v>
      </c>
      <c r="K1038" s="19">
        <v>25.3</v>
      </c>
      <c r="L1038">
        <v>9</v>
      </c>
      <c r="M1038">
        <v>13.817</v>
      </c>
      <c r="N1038">
        <v>22.734999999999999</v>
      </c>
      <c r="O1038">
        <v>4.4589999999999996</v>
      </c>
    </row>
    <row r="1039" spans="1:15" x14ac:dyDescent="0.35">
      <c r="A1039" t="s">
        <v>19</v>
      </c>
      <c r="B1039">
        <v>2015</v>
      </c>
      <c r="C1039" s="10">
        <v>42054</v>
      </c>
      <c r="D1039" t="s">
        <v>20</v>
      </c>
      <c r="E1039" t="s">
        <v>91</v>
      </c>
      <c r="F1039">
        <v>1</v>
      </c>
      <c r="G1039">
        <v>6</v>
      </c>
      <c r="H1039" t="s">
        <v>339</v>
      </c>
      <c r="I1039" t="s">
        <v>27</v>
      </c>
      <c r="J1039">
        <v>10004618796</v>
      </c>
      <c r="K1039" s="19">
        <v>27.5</v>
      </c>
      <c r="L1039">
        <v>19.649999999999999</v>
      </c>
      <c r="M1039">
        <v>18.260999999999999</v>
      </c>
      <c r="N1039">
        <v>23.024999999999999</v>
      </c>
      <c r="O1039">
        <v>2.3820000000000001</v>
      </c>
    </row>
    <row r="1040" spans="1:15" x14ac:dyDescent="0.35">
      <c r="A1040" t="s">
        <v>19</v>
      </c>
      <c r="B1040">
        <v>2015</v>
      </c>
      <c r="C1040" s="10">
        <v>42054</v>
      </c>
      <c r="D1040" t="s">
        <v>20</v>
      </c>
      <c r="E1040" t="s">
        <v>91</v>
      </c>
      <c r="F1040">
        <v>2</v>
      </c>
      <c r="G1040">
        <v>1</v>
      </c>
      <c r="H1040" t="s">
        <v>97</v>
      </c>
      <c r="I1040" t="s">
        <v>29</v>
      </c>
      <c r="J1040">
        <v>10048325582</v>
      </c>
      <c r="K1040" s="19">
        <v>23</v>
      </c>
      <c r="L1040">
        <v>33.890999999999998</v>
      </c>
      <c r="M1040">
        <v>34.426000000000002</v>
      </c>
      <c r="N1040">
        <v>37.816000000000003</v>
      </c>
      <c r="O1040">
        <v>1.6950000000000001</v>
      </c>
    </row>
    <row r="1041" spans="1:15" x14ac:dyDescent="0.35">
      <c r="A1041" t="s">
        <v>19</v>
      </c>
      <c r="B1041">
        <v>2015</v>
      </c>
      <c r="C1041" s="10">
        <v>42054</v>
      </c>
      <c r="D1041" t="s">
        <v>20</v>
      </c>
      <c r="E1041" t="s">
        <v>91</v>
      </c>
      <c r="F1041">
        <v>2</v>
      </c>
      <c r="G1041">
        <v>2</v>
      </c>
      <c r="H1041" t="s">
        <v>106</v>
      </c>
      <c r="I1041" t="s">
        <v>102</v>
      </c>
      <c r="J1041">
        <v>10006894559</v>
      </c>
      <c r="K1041" s="19">
        <v>22.5</v>
      </c>
      <c r="L1041">
        <v>28.788999999999898</v>
      </c>
      <c r="M1041">
        <v>29.225000000000001</v>
      </c>
      <c r="N1041">
        <v>31.933</v>
      </c>
      <c r="O1041">
        <v>1.3540000000000001</v>
      </c>
    </row>
    <row r="1042" spans="1:15" x14ac:dyDescent="0.35">
      <c r="A1042" t="s">
        <v>19</v>
      </c>
      <c r="B1042">
        <v>2015</v>
      </c>
      <c r="C1042" s="10">
        <v>42054</v>
      </c>
      <c r="D1042" t="s">
        <v>20</v>
      </c>
      <c r="E1042" t="s">
        <v>91</v>
      </c>
      <c r="F1042">
        <v>2</v>
      </c>
      <c r="G1042">
        <v>3</v>
      </c>
      <c r="H1042" t="s">
        <v>197</v>
      </c>
      <c r="I1042" t="s">
        <v>198</v>
      </c>
      <c r="J1042">
        <v>10003100142</v>
      </c>
      <c r="K1042" s="19">
        <v>28.9</v>
      </c>
      <c r="L1042">
        <v>23.939999999999898</v>
      </c>
      <c r="M1042">
        <v>24.526</v>
      </c>
      <c r="N1042">
        <v>27.167999999999999</v>
      </c>
      <c r="O1042">
        <v>1.321</v>
      </c>
    </row>
    <row r="1043" spans="1:15" x14ac:dyDescent="0.35">
      <c r="A1043" t="s">
        <v>19</v>
      </c>
      <c r="B1043">
        <v>2015</v>
      </c>
      <c r="C1043" s="10">
        <v>42054</v>
      </c>
      <c r="D1043" t="s">
        <v>20</v>
      </c>
      <c r="E1043" t="s">
        <v>91</v>
      </c>
      <c r="F1043">
        <v>2</v>
      </c>
      <c r="G1043">
        <v>4</v>
      </c>
      <c r="H1043" t="s">
        <v>314</v>
      </c>
      <c r="I1043" t="s">
        <v>44</v>
      </c>
      <c r="J1043">
        <v>10006904360</v>
      </c>
      <c r="K1043" s="19">
        <v>23.6</v>
      </c>
      <c r="L1043">
        <v>32.116999999999997</v>
      </c>
      <c r="M1043">
        <v>31.760999999999999</v>
      </c>
      <c r="N1043">
        <v>34.179000000000002</v>
      </c>
      <c r="O1043">
        <v>1.2090000000000001</v>
      </c>
    </row>
    <row r="1044" spans="1:15" x14ac:dyDescent="0.35">
      <c r="A1044" t="s">
        <v>19</v>
      </c>
      <c r="B1044">
        <v>2015</v>
      </c>
      <c r="C1044" s="10">
        <v>42054</v>
      </c>
      <c r="D1044" t="s">
        <v>20</v>
      </c>
      <c r="E1044" t="s">
        <v>91</v>
      </c>
      <c r="F1044">
        <v>2</v>
      </c>
      <c r="G1044">
        <v>5</v>
      </c>
      <c r="H1044" t="s">
        <v>183</v>
      </c>
      <c r="I1044" t="s">
        <v>33</v>
      </c>
      <c r="J1044">
        <v>10007212639</v>
      </c>
      <c r="K1044" s="19">
        <v>23.6</v>
      </c>
      <c r="L1044">
        <v>23.978999999999999</v>
      </c>
      <c r="M1044">
        <v>24.007999999999999</v>
      </c>
      <c r="N1044">
        <v>26.648</v>
      </c>
      <c r="O1044">
        <v>1.32</v>
      </c>
    </row>
    <row r="1045" spans="1:15" x14ac:dyDescent="0.35">
      <c r="A1045" t="s">
        <v>19</v>
      </c>
      <c r="B1045">
        <v>2015</v>
      </c>
      <c r="C1045" s="10">
        <v>42054</v>
      </c>
      <c r="D1045" t="s">
        <v>20</v>
      </c>
      <c r="E1045" t="s">
        <v>91</v>
      </c>
      <c r="F1045">
        <v>2</v>
      </c>
      <c r="G1045">
        <v>6</v>
      </c>
      <c r="H1045" t="s">
        <v>218</v>
      </c>
      <c r="I1045" t="s">
        <v>46</v>
      </c>
      <c r="J1045">
        <v>10006902239</v>
      </c>
      <c r="K1045" s="19">
        <v>23.6</v>
      </c>
      <c r="L1045">
        <v>23.895</v>
      </c>
      <c r="M1045">
        <v>22.817</v>
      </c>
      <c r="N1045">
        <v>27.062999999999999</v>
      </c>
      <c r="O1045">
        <v>2.1230000000000002</v>
      </c>
    </row>
    <row r="1046" spans="1:15" x14ac:dyDescent="0.35">
      <c r="A1046" t="s">
        <v>19</v>
      </c>
      <c r="B1046">
        <v>2015</v>
      </c>
      <c r="C1046" s="10">
        <v>42054</v>
      </c>
      <c r="D1046" t="s">
        <v>20</v>
      </c>
      <c r="E1046" t="s">
        <v>91</v>
      </c>
      <c r="F1046">
        <v>3</v>
      </c>
      <c r="G1046">
        <v>1</v>
      </c>
      <c r="H1046" t="s">
        <v>196</v>
      </c>
      <c r="I1046" t="s">
        <v>52</v>
      </c>
      <c r="J1046">
        <v>10004868370</v>
      </c>
      <c r="K1046" s="19">
        <v>27.1</v>
      </c>
      <c r="L1046">
        <v>27.577000000000002</v>
      </c>
      <c r="M1046">
        <v>28.119</v>
      </c>
      <c r="N1046">
        <v>30.289000000000001</v>
      </c>
      <c r="O1046">
        <v>1.085</v>
      </c>
    </row>
    <row r="1047" spans="1:15" x14ac:dyDescent="0.35">
      <c r="A1047" t="s">
        <v>19</v>
      </c>
      <c r="B1047">
        <v>2015</v>
      </c>
      <c r="C1047" s="10">
        <v>42054</v>
      </c>
      <c r="D1047" t="s">
        <v>20</v>
      </c>
      <c r="E1047" t="s">
        <v>91</v>
      </c>
      <c r="F1047">
        <v>3</v>
      </c>
      <c r="G1047">
        <v>2</v>
      </c>
      <c r="H1047" t="s">
        <v>200</v>
      </c>
      <c r="I1047" t="s">
        <v>23</v>
      </c>
      <c r="J1047">
        <v>10006900421</v>
      </c>
      <c r="K1047" s="19">
        <v>22.2</v>
      </c>
      <c r="L1047">
        <v>30.382999999999999</v>
      </c>
      <c r="M1047">
        <v>30.559000000000001</v>
      </c>
      <c r="N1047">
        <v>32.741</v>
      </c>
      <c r="O1047">
        <v>1.091</v>
      </c>
    </row>
    <row r="1048" spans="1:15" x14ac:dyDescent="0.35">
      <c r="A1048" t="s">
        <v>19</v>
      </c>
      <c r="B1048">
        <v>2015</v>
      </c>
      <c r="C1048" s="10">
        <v>42054</v>
      </c>
      <c r="D1048" t="s">
        <v>20</v>
      </c>
      <c r="E1048" t="s">
        <v>91</v>
      </c>
      <c r="F1048">
        <v>3</v>
      </c>
      <c r="G1048">
        <v>3</v>
      </c>
      <c r="H1048" t="s">
        <v>286</v>
      </c>
      <c r="I1048" t="s">
        <v>102</v>
      </c>
      <c r="J1048">
        <v>10007811817</v>
      </c>
      <c r="K1048" s="19">
        <v>21.1</v>
      </c>
      <c r="L1048">
        <v>19.899999999999999</v>
      </c>
      <c r="M1048">
        <v>23.417000000000002</v>
      </c>
      <c r="N1048">
        <v>29.027000000000001</v>
      </c>
      <c r="O1048">
        <v>2.8050000000000002</v>
      </c>
    </row>
    <row r="1049" spans="1:15" x14ac:dyDescent="0.35">
      <c r="A1049" t="s">
        <v>19</v>
      </c>
      <c r="B1049">
        <v>2015</v>
      </c>
      <c r="C1049" s="10">
        <v>42054</v>
      </c>
      <c r="D1049" t="s">
        <v>20</v>
      </c>
      <c r="E1049" t="s">
        <v>91</v>
      </c>
      <c r="F1049">
        <v>3</v>
      </c>
      <c r="G1049">
        <v>4</v>
      </c>
      <c r="H1049" t="s">
        <v>234</v>
      </c>
      <c r="I1049" t="s">
        <v>25</v>
      </c>
      <c r="J1049">
        <v>10006073493</v>
      </c>
      <c r="K1049" s="19">
        <v>25.2</v>
      </c>
      <c r="L1049">
        <v>23.376999999999999</v>
      </c>
      <c r="M1049">
        <v>23.661999999999999</v>
      </c>
      <c r="N1049">
        <v>25.602</v>
      </c>
      <c r="O1049">
        <v>0.97</v>
      </c>
    </row>
    <row r="1050" spans="1:15" x14ac:dyDescent="0.35">
      <c r="A1050" t="s">
        <v>19</v>
      </c>
      <c r="B1050">
        <v>2015</v>
      </c>
      <c r="C1050" s="10">
        <v>42054</v>
      </c>
      <c r="D1050" t="s">
        <v>20</v>
      </c>
      <c r="E1050" t="s">
        <v>91</v>
      </c>
      <c r="F1050">
        <v>3</v>
      </c>
      <c r="G1050">
        <v>5</v>
      </c>
      <c r="H1050" t="s">
        <v>68</v>
      </c>
      <c r="I1050" t="s">
        <v>29</v>
      </c>
      <c r="J1050">
        <v>10006379247</v>
      </c>
      <c r="K1050" s="19">
        <v>24.9</v>
      </c>
      <c r="L1050">
        <v>29.204000000000001</v>
      </c>
      <c r="M1050">
        <v>28.887999999999899</v>
      </c>
      <c r="N1050">
        <v>31.75</v>
      </c>
      <c r="O1050">
        <v>1.431</v>
      </c>
    </row>
    <row r="1051" spans="1:15" x14ac:dyDescent="0.35">
      <c r="A1051" t="s">
        <v>19</v>
      </c>
      <c r="B1051">
        <v>2015</v>
      </c>
      <c r="C1051" s="10">
        <v>42054</v>
      </c>
      <c r="D1051" t="s">
        <v>20</v>
      </c>
      <c r="E1051" t="s">
        <v>91</v>
      </c>
      <c r="F1051">
        <v>3</v>
      </c>
      <c r="G1051">
        <v>6</v>
      </c>
      <c r="H1051" t="s">
        <v>192</v>
      </c>
      <c r="I1051" t="s">
        <v>113</v>
      </c>
      <c r="J1051">
        <v>10004599194</v>
      </c>
      <c r="K1051" s="19">
        <v>26.9</v>
      </c>
      <c r="L1051">
        <v>31.722999999999999</v>
      </c>
      <c r="M1051">
        <v>31.201000000000001</v>
      </c>
      <c r="N1051">
        <v>33.503</v>
      </c>
      <c r="O1051">
        <v>1.151</v>
      </c>
    </row>
    <row r="1052" spans="1:15" x14ac:dyDescent="0.35">
      <c r="A1052" t="s">
        <v>19</v>
      </c>
      <c r="B1052">
        <v>2015</v>
      </c>
      <c r="C1052" s="10">
        <v>42054</v>
      </c>
      <c r="D1052" t="s">
        <v>20</v>
      </c>
      <c r="E1052" t="s">
        <v>91</v>
      </c>
      <c r="F1052">
        <v>3</v>
      </c>
      <c r="G1052">
        <v>7</v>
      </c>
      <c r="H1052" t="s">
        <v>287</v>
      </c>
      <c r="I1052" t="s">
        <v>31</v>
      </c>
      <c r="J1052">
        <v>10003349716</v>
      </c>
      <c r="K1052" s="19">
        <v>29.8</v>
      </c>
      <c r="L1052">
        <v>26.798999999999999</v>
      </c>
      <c r="M1052">
        <v>26.504999999999999</v>
      </c>
      <c r="N1052">
        <v>28.486999999999998</v>
      </c>
      <c r="O1052">
        <v>0.99099999999999999</v>
      </c>
    </row>
    <row r="1053" spans="1:15" x14ac:dyDescent="0.35">
      <c r="A1053" t="s">
        <v>19</v>
      </c>
      <c r="B1053">
        <v>2015</v>
      </c>
      <c r="C1053" s="10">
        <v>42054</v>
      </c>
      <c r="D1053" t="s">
        <v>20</v>
      </c>
      <c r="E1053" t="s">
        <v>91</v>
      </c>
      <c r="F1053">
        <v>4</v>
      </c>
      <c r="G1053">
        <v>1</v>
      </c>
      <c r="H1053" t="s">
        <v>129</v>
      </c>
      <c r="I1053" t="s">
        <v>35</v>
      </c>
      <c r="J1053">
        <v>10006184742</v>
      </c>
      <c r="K1053" s="19">
        <v>23.6</v>
      </c>
      <c r="L1053">
        <v>9</v>
      </c>
      <c r="M1053">
        <v>28.349</v>
      </c>
      <c r="N1053">
        <v>38.633000000000003</v>
      </c>
      <c r="O1053">
        <v>5.1420000000000003</v>
      </c>
    </row>
    <row r="1054" spans="1:15" x14ac:dyDescent="0.35">
      <c r="A1054" t="s">
        <v>19</v>
      </c>
      <c r="B1054">
        <v>2015</v>
      </c>
      <c r="C1054" s="10">
        <v>42054</v>
      </c>
      <c r="D1054" t="s">
        <v>20</v>
      </c>
      <c r="E1054" t="s">
        <v>91</v>
      </c>
      <c r="F1054">
        <v>4</v>
      </c>
      <c r="G1054">
        <v>2</v>
      </c>
      <c r="H1054" t="s">
        <v>294</v>
      </c>
      <c r="I1054" t="s">
        <v>27</v>
      </c>
      <c r="J1054">
        <v>10003011125</v>
      </c>
      <c r="K1054" s="19">
        <v>30.3</v>
      </c>
      <c r="L1054">
        <v>32.65</v>
      </c>
      <c r="M1054">
        <v>32.868000000000002</v>
      </c>
      <c r="N1054">
        <v>35.404000000000003</v>
      </c>
      <c r="O1054">
        <v>1.268</v>
      </c>
    </row>
    <row r="1055" spans="1:15" x14ac:dyDescent="0.35">
      <c r="A1055" t="s">
        <v>19</v>
      </c>
      <c r="B1055">
        <v>2015</v>
      </c>
      <c r="C1055" s="10">
        <v>42054</v>
      </c>
      <c r="D1055" t="s">
        <v>20</v>
      </c>
      <c r="E1055" t="s">
        <v>91</v>
      </c>
      <c r="F1055">
        <v>4</v>
      </c>
      <c r="G1055">
        <v>3</v>
      </c>
      <c r="H1055" t="s">
        <v>203</v>
      </c>
      <c r="I1055" t="s">
        <v>198</v>
      </c>
      <c r="J1055">
        <v>10051694112</v>
      </c>
      <c r="K1055" s="19">
        <v>28.1</v>
      </c>
      <c r="L1055">
        <v>28.968</v>
      </c>
      <c r="M1055">
        <v>29.239000000000001</v>
      </c>
      <c r="N1055">
        <v>31.927</v>
      </c>
      <c r="O1055">
        <v>1.3440000000000001</v>
      </c>
    </row>
    <row r="1056" spans="1:15" x14ac:dyDescent="0.35">
      <c r="A1056" t="s">
        <v>19</v>
      </c>
      <c r="B1056">
        <v>2015</v>
      </c>
      <c r="C1056" s="10">
        <v>42054</v>
      </c>
      <c r="D1056" t="s">
        <v>20</v>
      </c>
      <c r="E1056" t="s">
        <v>91</v>
      </c>
      <c r="F1056">
        <v>4</v>
      </c>
      <c r="G1056">
        <v>4</v>
      </c>
      <c r="H1056" t="s">
        <v>340</v>
      </c>
      <c r="I1056" t="s">
        <v>142</v>
      </c>
      <c r="J1056">
        <v>10004633247</v>
      </c>
      <c r="K1056" s="19">
        <v>26.9</v>
      </c>
      <c r="L1056">
        <v>30.128</v>
      </c>
      <c r="M1056">
        <v>30.073</v>
      </c>
      <c r="N1056">
        <v>32.063000000000002</v>
      </c>
      <c r="O1056">
        <v>0.995</v>
      </c>
    </row>
    <row r="1057" spans="1:15" x14ac:dyDescent="0.35">
      <c r="A1057" t="s">
        <v>19</v>
      </c>
      <c r="B1057">
        <v>2015</v>
      </c>
      <c r="C1057" s="10">
        <v>42054</v>
      </c>
      <c r="D1057" t="s">
        <v>20</v>
      </c>
      <c r="E1057" t="s">
        <v>91</v>
      </c>
      <c r="F1057">
        <v>4</v>
      </c>
      <c r="G1057">
        <v>5</v>
      </c>
      <c r="H1057" t="s">
        <v>327</v>
      </c>
      <c r="I1057" t="s">
        <v>198</v>
      </c>
      <c r="J1057">
        <v>10007271546</v>
      </c>
      <c r="K1057" s="19">
        <v>21.9</v>
      </c>
      <c r="L1057">
        <v>22.196000000000002</v>
      </c>
      <c r="M1057">
        <v>22.670999999999999</v>
      </c>
      <c r="N1057">
        <v>27.844999999999999</v>
      </c>
      <c r="O1057">
        <v>2.5870000000000002</v>
      </c>
    </row>
    <row r="1058" spans="1:15" x14ac:dyDescent="0.35">
      <c r="A1058" t="s">
        <v>19</v>
      </c>
      <c r="B1058">
        <v>2015</v>
      </c>
      <c r="C1058" s="10">
        <v>42054</v>
      </c>
      <c r="D1058" t="s">
        <v>20</v>
      </c>
      <c r="E1058" t="s">
        <v>91</v>
      </c>
      <c r="F1058">
        <v>4</v>
      </c>
      <c r="G1058">
        <v>6</v>
      </c>
      <c r="H1058" t="s">
        <v>372</v>
      </c>
      <c r="I1058" t="s">
        <v>373</v>
      </c>
      <c r="J1058">
        <v>10055651813</v>
      </c>
      <c r="K1058" s="19"/>
      <c r="L1058">
        <v>25.71</v>
      </c>
      <c r="M1058">
        <v>25.297999999999998</v>
      </c>
      <c r="N1058">
        <v>27.943999999999999</v>
      </c>
      <c r="O1058">
        <v>1.323</v>
      </c>
    </row>
    <row r="1059" spans="1:15" x14ac:dyDescent="0.35">
      <c r="A1059" t="s">
        <v>19</v>
      </c>
      <c r="B1059">
        <v>2015</v>
      </c>
      <c r="C1059" s="10">
        <v>42054</v>
      </c>
      <c r="D1059" t="s">
        <v>20</v>
      </c>
      <c r="E1059" t="s">
        <v>117</v>
      </c>
      <c r="F1059">
        <v>1</v>
      </c>
      <c r="G1059">
        <v>1</v>
      </c>
      <c r="H1059" t="s">
        <v>218</v>
      </c>
      <c r="I1059" t="s">
        <v>46</v>
      </c>
      <c r="J1059">
        <v>10006902239</v>
      </c>
      <c r="K1059" s="19">
        <v>23.6</v>
      </c>
      <c r="L1059">
        <v>22.817</v>
      </c>
      <c r="M1059">
        <v>24.701999999999899</v>
      </c>
      <c r="N1059">
        <v>28.675999999999998</v>
      </c>
      <c r="O1059">
        <v>1.9870000000000001</v>
      </c>
    </row>
    <row r="1060" spans="1:15" x14ac:dyDescent="0.35">
      <c r="A1060" t="s">
        <v>19</v>
      </c>
      <c r="B1060">
        <v>2015</v>
      </c>
      <c r="C1060" s="10">
        <v>42054</v>
      </c>
      <c r="D1060" t="s">
        <v>20</v>
      </c>
      <c r="E1060" t="s">
        <v>117</v>
      </c>
      <c r="F1060">
        <v>1</v>
      </c>
      <c r="G1060">
        <v>2</v>
      </c>
      <c r="H1060" t="s">
        <v>340</v>
      </c>
      <c r="I1060" t="s">
        <v>142</v>
      </c>
      <c r="J1060">
        <v>10004633247</v>
      </c>
      <c r="K1060" s="19">
        <v>26.9</v>
      </c>
      <c r="L1060">
        <v>30.073</v>
      </c>
      <c r="M1060">
        <v>30.084</v>
      </c>
      <c r="N1060">
        <v>32.045999999999999</v>
      </c>
      <c r="O1060">
        <v>0.98099999999999998</v>
      </c>
    </row>
    <row r="1061" spans="1:15" x14ac:dyDescent="0.35">
      <c r="A1061" t="s">
        <v>19</v>
      </c>
      <c r="B1061">
        <v>2015</v>
      </c>
      <c r="C1061" s="10">
        <v>42054</v>
      </c>
      <c r="D1061" t="s">
        <v>20</v>
      </c>
      <c r="E1061" t="s">
        <v>117</v>
      </c>
      <c r="F1061">
        <v>1</v>
      </c>
      <c r="G1061">
        <v>3</v>
      </c>
      <c r="H1061" t="s">
        <v>68</v>
      </c>
      <c r="I1061" t="s">
        <v>29</v>
      </c>
      <c r="J1061">
        <v>10006379247</v>
      </c>
      <c r="K1061" s="19">
        <v>24.9</v>
      </c>
      <c r="L1061">
        <v>28.887999999999899</v>
      </c>
      <c r="M1061">
        <v>28.649000000000001</v>
      </c>
      <c r="N1061">
        <v>31.417000000000002</v>
      </c>
      <c r="O1061">
        <v>1.3839999999999999</v>
      </c>
    </row>
    <row r="1062" spans="1:15" x14ac:dyDescent="0.35">
      <c r="A1062" t="s">
        <v>19</v>
      </c>
      <c r="B1062">
        <v>2015</v>
      </c>
      <c r="C1062" s="10">
        <v>42054</v>
      </c>
      <c r="D1062" t="s">
        <v>20</v>
      </c>
      <c r="E1062" t="s">
        <v>117</v>
      </c>
      <c r="F1062">
        <v>1</v>
      </c>
      <c r="G1062">
        <v>4</v>
      </c>
      <c r="H1062" t="s">
        <v>345</v>
      </c>
      <c r="I1062" t="s">
        <v>346</v>
      </c>
      <c r="J1062">
        <v>10007500407</v>
      </c>
      <c r="K1062" s="19">
        <v>21.6</v>
      </c>
      <c r="L1062">
        <v>24.106000000000002</v>
      </c>
      <c r="M1062">
        <v>23.675000000000001</v>
      </c>
      <c r="N1062">
        <v>27.091000000000001</v>
      </c>
      <c r="O1062">
        <v>1.708</v>
      </c>
    </row>
    <row r="1063" spans="1:15" x14ac:dyDescent="0.35">
      <c r="A1063" t="s">
        <v>19</v>
      </c>
      <c r="B1063">
        <v>2015</v>
      </c>
      <c r="C1063" s="10">
        <v>42054</v>
      </c>
      <c r="D1063" t="s">
        <v>20</v>
      </c>
      <c r="E1063" t="s">
        <v>117</v>
      </c>
      <c r="F1063">
        <v>2</v>
      </c>
      <c r="G1063">
        <v>1</v>
      </c>
      <c r="H1063" t="s">
        <v>339</v>
      </c>
      <c r="I1063" t="s">
        <v>27</v>
      </c>
      <c r="J1063">
        <v>10004618796</v>
      </c>
      <c r="K1063" s="19">
        <v>27.5</v>
      </c>
      <c r="L1063">
        <v>18.260999999999999</v>
      </c>
      <c r="M1063">
        <v>20.567</v>
      </c>
      <c r="N1063">
        <v>24.957000000000001</v>
      </c>
      <c r="O1063">
        <v>2.1949999999999998</v>
      </c>
    </row>
    <row r="1064" spans="1:15" x14ac:dyDescent="0.35">
      <c r="A1064" t="s">
        <v>19</v>
      </c>
      <c r="B1064">
        <v>2015</v>
      </c>
      <c r="C1064" s="10">
        <v>42054</v>
      </c>
      <c r="D1064" t="s">
        <v>20</v>
      </c>
      <c r="E1064" t="s">
        <v>117</v>
      </c>
      <c r="F1064">
        <v>2</v>
      </c>
      <c r="G1064">
        <v>2</v>
      </c>
      <c r="H1064" t="s">
        <v>197</v>
      </c>
      <c r="I1064" t="s">
        <v>198</v>
      </c>
      <c r="J1064">
        <v>10003100142</v>
      </c>
      <c r="K1064" s="19">
        <v>28.9</v>
      </c>
      <c r="L1064">
        <v>24.526</v>
      </c>
      <c r="M1064">
        <v>24.643999999999998</v>
      </c>
      <c r="N1064">
        <v>27.21</v>
      </c>
      <c r="O1064">
        <v>1.2829999999999999</v>
      </c>
    </row>
    <row r="1065" spans="1:15" x14ac:dyDescent="0.35">
      <c r="A1065" t="s">
        <v>19</v>
      </c>
      <c r="B1065">
        <v>2015</v>
      </c>
      <c r="C1065" s="10">
        <v>42054</v>
      </c>
      <c r="D1065" t="s">
        <v>20</v>
      </c>
      <c r="E1065" t="s">
        <v>117</v>
      </c>
      <c r="F1065">
        <v>2</v>
      </c>
      <c r="G1065">
        <v>3</v>
      </c>
      <c r="H1065" t="s">
        <v>183</v>
      </c>
      <c r="I1065" t="s">
        <v>33</v>
      </c>
      <c r="J1065">
        <v>10007212639</v>
      </c>
      <c r="K1065" s="19">
        <v>23.6</v>
      </c>
      <c r="L1065">
        <v>24.007999999999999</v>
      </c>
      <c r="M1065">
        <v>23.898</v>
      </c>
      <c r="N1065">
        <v>26.462</v>
      </c>
      <c r="O1065">
        <v>1.282</v>
      </c>
    </row>
    <row r="1066" spans="1:15" x14ac:dyDescent="0.35">
      <c r="A1066" t="s">
        <v>19</v>
      </c>
      <c r="B1066">
        <v>2015</v>
      </c>
      <c r="C1066" s="10">
        <v>42054</v>
      </c>
      <c r="D1066" t="s">
        <v>20</v>
      </c>
      <c r="E1066" t="s">
        <v>117</v>
      </c>
      <c r="F1066">
        <v>2</v>
      </c>
      <c r="G1066">
        <v>4</v>
      </c>
      <c r="H1066" t="s">
        <v>234</v>
      </c>
      <c r="I1066" t="s">
        <v>25</v>
      </c>
      <c r="J1066">
        <v>10006073493</v>
      </c>
      <c r="K1066" s="19">
        <v>25.2</v>
      </c>
      <c r="L1066">
        <v>23.661999999999999</v>
      </c>
      <c r="M1066">
        <v>23.437999999999999</v>
      </c>
      <c r="N1066">
        <v>25.358000000000001</v>
      </c>
      <c r="O1066">
        <v>0.96</v>
      </c>
    </row>
    <row r="1067" spans="1:15" x14ac:dyDescent="0.35">
      <c r="A1067" t="s">
        <v>19</v>
      </c>
      <c r="B1067">
        <v>2015</v>
      </c>
      <c r="C1067" s="10">
        <v>42054</v>
      </c>
      <c r="D1067" t="s">
        <v>20</v>
      </c>
      <c r="E1067" t="s">
        <v>117</v>
      </c>
      <c r="F1067">
        <v>3</v>
      </c>
      <c r="G1067">
        <v>1</v>
      </c>
      <c r="H1067" t="s">
        <v>314</v>
      </c>
      <c r="I1067" t="s">
        <v>44</v>
      </c>
      <c r="J1067">
        <v>10006904360</v>
      </c>
      <c r="K1067" s="19">
        <v>23.6</v>
      </c>
      <c r="L1067">
        <v>31.760999999999999</v>
      </c>
      <c r="M1067">
        <v>31.9649999999999</v>
      </c>
      <c r="N1067">
        <v>34.354999999999997</v>
      </c>
      <c r="O1067">
        <v>1.1950000000000001</v>
      </c>
    </row>
    <row r="1068" spans="1:15" x14ac:dyDescent="0.35">
      <c r="A1068" t="s">
        <v>19</v>
      </c>
      <c r="B1068">
        <v>2015</v>
      </c>
      <c r="C1068" s="10">
        <v>42054</v>
      </c>
      <c r="D1068" t="s">
        <v>20</v>
      </c>
      <c r="E1068" t="s">
        <v>117</v>
      </c>
      <c r="F1068">
        <v>3</v>
      </c>
      <c r="G1068">
        <v>2</v>
      </c>
      <c r="H1068" t="s">
        <v>286</v>
      </c>
      <c r="I1068" t="s">
        <v>102</v>
      </c>
      <c r="J1068">
        <v>10007811817</v>
      </c>
      <c r="K1068" s="19">
        <v>21.1</v>
      </c>
      <c r="L1068">
        <v>23.417000000000002</v>
      </c>
      <c r="M1068">
        <v>24.504999999999999</v>
      </c>
      <c r="N1068">
        <v>29.562999999999999</v>
      </c>
      <c r="O1068">
        <v>2.5289999999999999</v>
      </c>
    </row>
    <row r="1069" spans="1:15" x14ac:dyDescent="0.35">
      <c r="A1069" t="s">
        <v>19</v>
      </c>
      <c r="B1069">
        <v>2015</v>
      </c>
      <c r="C1069" s="10">
        <v>42054</v>
      </c>
      <c r="D1069" t="s">
        <v>20</v>
      </c>
      <c r="E1069" t="s">
        <v>117</v>
      </c>
      <c r="F1069">
        <v>3</v>
      </c>
      <c r="G1069">
        <v>3</v>
      </c>
      <c r="H1069" t="s">
        <v>371</v>
      </c>
      <c r="I1069" t="s">
        <v>44</v>
      </c>
      <c r="J1069">
        <v>10008952878</v>
      </c>
      <c r="K1069" s="19">
        <v>25.3</v>
      </c>
      <c r="L1069">
        <v>13.817</v>
      </c>
      <c r="M1069">
        <v>17.629000000000001</v>
      </c>
      <c r="N1069">
        <v>24.597000000000001</v>
      </c>
      <c r="O1069">
        <v>3.484</v>
      </c>
    </row>
    <row r="1070" spans="1:15" x14ac:dyDescent="0.35">
      <c r="A1070" t="s">
        <v>19</v>
      </c>
      <c r="B1070">
        <v>2015</v>
      </c>
      <c r="C1070" s="10">
        <v>42054</v>
      </c>
      <c r="D1070" t="s">
        <v>20</v>
      </c>
      <c r="E1070" t="s">
        <v>117</v>
      </c>
      <c r="F1070">
        <v>3</v>
      </c>
      <c r="G1070">
        <v>4</v>
      </c>
      <c r="H1070" t="s">
        <v>372</v>
      </c>
      <c r="I1070" t="s">
        <v>373</v>
      </c>
      <c r="J1070">
        <v>10055651813</v>
      </c>
      <c r="K1070" s="19"/>
      <c r="L1070">
        <v>25.297999999999998</v>
      </c>
      <c r="M1070">
        <v>24.853999999999999</v>
      </c>
      <c r="N1070">
        <v>27.45</v>
      </c>
      <c r="O1070">
        <v>1.298</v>
      </c>
    </row>
    <row r="1071" spans="1:15" x14ac:dyDescent="0.35">
      <c r="A1071" t="s">
        <v>19</v>
      </c>
      <c r="B1071">
        <v>2015</v>
      </c>
      <c r="C1071" s="10">
        <v>42054</v>
      </c>
      <c r="D1071" t="s">
        <v>20</v>
      </c>
      <c r="E1071" t="s">
        <v>117</v>
      </c>
      <c r="F1071">
        <v>4</v>
      </c>
      <c r="G1071">
        <v>1</v>
      </c>
      <c r="H1071" t="s">
        <v>327</v>
      </c>
      <c r="I1071" t="s">
        <v>198</v>
      </c>
      <c r="J1071">
        <v>10007271546</v>
      </c>
      <c r="K1071" s="19">
        <v>21.9</v>
      </c>
      <c r="L1071">
        <v>22.670999999999999</v>
      </c>
      <c r="M1071">
        <v>25.577000000000002</v>
      </c>
      <c r="N1071">
        <v>30.265000000000001</v>
      </c>
      <c r="O1071">
        <v>2.3439999999999999</v>
      </c>
    </row>
    <row r="1072" spans="1:15" x14ac:dyDescent="0.35">
      <c r="A1072" t="s">
        <v>19</v>
      </c>
      <c r="B1072">
        <v>2015</v>
      </c>
      <c r="C1072" s="10">
        <v>42054</v>
      </c>
      <c r="D1072" t="s">
        <v>20</v>
      </c>
      <c r="E1072" t="s">
        <v>117</v>
      </c>
      <c r="F1072">
        <v>4</v>
      </c>
      <c r="G1072">
        <v>2</v>
      </c>
      <c r="H1072" t="s">
        <v>192</v>
      </c>
      <c r="I1072" t="s">
        <v>113</v>
      </c>
      <c r="J1072">
        <v>10004599194</v>
      </c>
      <c r="K1072" s="19">
        <v>26.9</v>
      </c>
      <c r="L1072">
        <v>31.201000000000001</v>
      </c>
      <c r="M1072">
        <v>31.245000000000001</v>
      </c>
      <c r="N1072">
        <v>33.497</v>
      </c>
      <c r="O1072">
        <v>1.1259999999999999</v>
      </c>
    </row>
    <row r="1073" spans="1:15" x14ac:dyDescent="0.35">
      <c r="A1073" t="s">
        <v>19</v>
      </c>
      <c r="B1073">
        <v>2015</v>
      </c>
      <c r="C1073" s="10">
        <v>42054</v>
      </c>
      <c r="D1073" t="s">
        <v>20</v>
      </c>
      <c r="E1073" t="s">
        <v>117</v>
      </c>
      <c r="F1073">
        <v>4</v>
      </c>
      <c r="G1073">
        <v>3</v>
      </c>
      <c r="H1073" t="s">
        <v>203</v>
      </c>
      <c r="I1073" t="s">
        <v>198</v>
      </c>
      <c r="J1073">
        <v>10051694112</v>
      </c>
      <c r="K1073" s="19">
        <v>28.1</v>
      </c>
      <c r="L1073">
        <v>29.239000000000001</v>
      </c>
      <c r="M1073">
        <v>29.177</v>
      </c>
      <c r="N1073">
        <v>31.780999999999999</v>
      </c>
      <c r="O1073">
        <v>1.302</v>
      </c>
    </row>
    <row r="1074" spans="1:15" x14ac:dyDescent="0.35">
      <c r="A1074" t="s">
        <v>19</v>
      </c>
      <c r="B1074">
        <v>2015</v>
      </c>
      <c r="C1074" s="10">
        <v>42054</v>
      </c>
      <c r="D1074" t="s">
        <v>20</v>
      </c>
      <c r="E1074" t="s">
        <v>117</v>
      </c>
      <c r="F1074">
        <v>4</v>
      </c>
      <c r="G1074">
        <v>4</v>
      </c>
      <c r="H1074" t="s">
        <v>287</v>
      </c>
      <c r="I1074" t="s">
        <v>31</v>
      </c>
      <c r="J1074">
        <v>10003349716</v>
      </c>
      <c r="K1074" s="19">
        <v>29.8</v>
      </c>
      <c r="L1074">
        <v>26.504999999999999</v>
      </c>
      <c r="M1074">
        <v>26.448</v>
      </c>
      <c r="N1074">
        <v>28.402000000000001</v>
      </c>
      <c r="O1074">
        <v>0.97699999999999998</v>
      </c>
    </row>
    <row r="1075" spans="1:15" x14ac:dyDescent="0.35">
      <c r="A1075" t="s">
        <v>19</v>
      </c>
      <c r="B1075">
        <v>2015</v>
      </c>
      <c r="C1075" s="10">
        <v>42054</v>
      </c>
      <c r="D1075" t="s">
        <v>20</v>
      </c>
      <c r="E1075" t="s">
        <v>117</v>
      </c>
      <c r="F1075">
        <v>4</v>
      </c>
      <c r="G1075">
        <v>5</v>
      </c>
      <c r="H1075" t="s">
        <v>370</v>
      </c>
      <c r="I1075" t="s">
        <v>46</v>
      </c>
      <c r="J1075">
        <v>10003095795</v>
      </c>
      <c r="K1075" s="19">
        <v>29.9</v>
      </c>
      <c r="L1075">
        <v>23.128</v>
      </c>
      <c r="M1075">
        <v>22.748000000000001</v>
      </c>
      <c r="N1075">
        <v>25.808</v>
      </c>
      <c r="O1075">
        <v>1.53</v>
      </c>
    </row>
    <row r="1076" spans="1:15" x14ac:dyDescent="0.35">
      <c r="A1076" t="s">
        <v>19</v>
      </c>
      <c r="B1076">
        <v>2015</v>
      </c>
      <c r="C1076" s="10">
        <v>42054</v>
      </c>
      <c r="D1076" t="s">
        <v>20</v>
      </c>
      <c r="E1076" t="s">
        <v>119</v>
      </c>
      <c r="F1076">
        <v>1</v>
      </c>
      <c r="G1076">
        <v>1</v>
      </c>
      <c r="H1076" t="s">
        <v>327</v>
      </c>
      <c r="I1076" t="s">
        <v>198</v>
      </c>
      <c r="J1076">
        <v>10007271546</v>
      </c>
      <c r="K1076" s="19">
        <v>21.9</v>
      </c>
      <c r="L1076">
        <v>25.577000000000002</v>
      </c>
      <c r="M1076">
        <v>28.263999999999999</v>
      </c>
      <c r="N1076">
        <v>32.564</v>
      </c>
      <c r="O1076">
        <v>2.15</v>
      </c>
    </row>
    <row r="1077" spans="1:15" x14ac:dyDescent="0.35">
      <c r="A1077" t="s">
        <v>19</v>
      </c>
      <c r="B1077">
        <v>2015</v>
      </c>
      <c r="C1077" s="10">
        <v>42054</v>
      </c>
      <c r="D1077" t="s">
        <v>20</v>
      </c>
      <c r="E1077" t="s">
        <v>119</v>
      </c>
      <c r="F1077">
        <v>1</v>
      </c>
      <c r="G1077">
        <v>2</v>
      </c>
      <c r="H1077" t="s">
        <v>194</v>
      </c>
      <c r="I1077" t="s">
        <v>29</v>
      </c>
      <c r="J1077">
        <v>10004601723</v>
      </c>
      <c r="K1077" s="19">
        <v>27.7</v>
      </c>
      <c r="L1077">
        <v>32.722000000000001</v>
      </c>
      <c r="M1077">
        <v>32.933</v>
      </c>
      <c r="N1077">
        <v>35.350999999999999</v>
      </c>
      <c r="O1077">
        <v>1.2090000000000001</v>
      </c>
    </row>
    <row r="1078" spans="1:15" x14ac:dyDescent="0.35">
      <c r="A1078" t="s">
        <v>19</v>
      </c>
      <c r="B1078">
        <v>2015</v>
      </c>
      <c r="C1078" s="10">
        <v>42054</v>
      </c>
      <c r="D1078" t="s">
        <v>20</v>
      </c>
      <c r="E1078" t="s">
        <v>119</v>
      </c>
      <c r="F1078">
        <v>1</v>
      </c>
      <c r="G1078">
        <v>3</v>
      </c>
      <c r="H1078" t="s">
        <v>129</v>
      </c>
      <c r="I1078" t="s">
        <v>35</v>
      </c>
      <c r="J1078">
        <v>10006184742</v>
      </c>
      <c r="K1078" s="19">
        <v>23.6</v>
      </c>
      <c r="L1078">
        <v>28.349</v>
      </c>
      <c r="M1078">
        <v>29.052999999999901</v>
      </c>
      <c r="N1078">
        <v>36.140999999999998</v>
      </c>
      <c r="O1078">
        <v>3.544</v>
      </c>
    </row>
    <row r="1079" spans="1:15" x14ac:dyDescent="0.35">
      <c r="A1079" t="s">
        <v>19</v>
      </c>
      <c r="B1079">
        <v>2015</v>
      </c>
      <c r="C1079" s="10">
        <v>42054</v>
      </c>
      <c r="D1079" t="s">
        <v>20</v>
      </c>
      <c r="E1079" t="s">
        <v>119</v>
      </c>
      <c r="F1079">
        <v>1</v>
      </c>
      <c r="G1079">
        <v>4</v>
      </c>
      <c r="H1079" t="s">
        <v>200</v>
      </c>
      <c r="I1079" t="s">
        <v>23</v>
      </c>
      <c r="J1079">
        <v>10006900421</v>
      </c>
      <c r="K1079" s="19">
        <v>22.2</v>
      </c>
      <c r="L1079">
        <v>30.559000000000001</v>
      </c>
      <c r="M1079">
        <v>30.539000000000001</v>
      </c>
      <c r="N1079">
        <v>32.677</v>
      </c>
      <c r="O1079">
        <v>1.069</v>
      </c>
    </row>
    <row r="1080" spans="1:15" x14ac:dyDescent="0.35">
      <c r="A1080" t="s">
        <v>19</v>
      </c>
      <c r="B1080">
        <v>2015</v>
      </c>
      <c r="C1080" s="10">
        <v>42054</v>
      </c>
      <c r="D1080" t="s">
        <v>20</v>
      </c>
      <c r="E1080" t="s">
        <v>119</v>
      </c>
      <c r="F1080">
        <v>1</v>
      </c>
      <c r="G1080">
        <v>5</v>
      </c>
      <c r="H1080" t="s">
        <v>106</v>
      </c>
      <c r="I1080" t="s">
        <v>102</v>
      </c>
      <c r="J1080">
        <v>10006894559</v>
      </c>
      <c r="K1080" s="19">
        <v>22.5</v>
      </c>
      <c r="L1080">
        <v>29.225000000000001</v>
      </c>
      <c r="M1080">
        <v>29.006</v>
      </c>
      <c r="N1080">
        <v>31.63</v>
      </c>
      <c r="O1080">
        <v>1.3120000000000001</v>
      </c>
    </row>
    <row r="1081" spans="1:15" x14ac:dyDescent="0.35">
      <c r="A1081" t="s">
        <v>19</v>
      </c>
      <c r="B1081">
        <v>2015</v>
      </c>
      <c r="C1081" s="10">
        <v>42054</v>
      </c>
      <c r="D1081" t="s">
        <v>20</v>
      </c>
      <c r="E1081" t="s">
        <v>119</v>
      </c>
      <c r="F1081">
        <v>1</v>
      </c>
      <c r="G1081">
        <v>6</v>
      </c>
      <c r="H1081" t="s">
        <v>218</v>
      </c>
      <c r="I1081" t="s">
        <v>46</v>
      </c>
      <c r="J1081">
        <v>10006902239</v>
      </c>
      <c r="K1081" s="19">
        <v>23.6</v>
      </c>
      <c r="L1081">
        <v>24.701999999999899</v>
      </c>
      <c r="M1081">
        <v>24.111000000000001</v>
      </c>
      <c r="N1081">
        <v>27.888999999999999</v>
      </c>
      <c r="O1081">
        <v>1.889</v>
      </c>
    </row>
    <row r="1082" spans="1:15" x14ac:dyDescent="0.35">
      <c r="A1082" t="s">
        <v>19</v>
      </c>
      <c r="B1082">
        <v>2015</v>
      </c>
      <c r="C1082" s="10">
        <v>42054</v>
      </c>
      <c r="D1082" t="s">
        <v>20</v>
      </c>
      <c r="E1082" t="s">
        <v>119</v>
      </c>
      <c r="F1082">
        <v>2</v>
      </c>
      <c r="G1082">
        <v>1</v>
      </c>
      <c r="H1082" t="s">
        <v>220</v>
      </c>
      <c r="I1082" t="s">
        <v>35</v>
      </c>
      <c r="J1082">
        <v>10005782695</v>
      </c>
      <c r="K1082" s="19">
        <v>25.6</v>
      </c>
      <c r="L1082">
        <v>27.713999999999999</v>
      </c>
      <c r="M1082">
        <v>28.373999999999999</v>
      </c>
      <c r="N1082">
        <v>30.634</v>
      </c>
      <c r="O1082">
        <v>1.1299999999999999</v>
      </c>
    </row>
    <row r="1083" spans="1:15" x14ac:dyDescent="0.35">
      <c r="A1083" t="s">
        <v>19</v>
      </c>
      <c r="B1083">
        <v>2015</v>
      </c>
      <c r="C1083" s="10">
        <v>42054</v>
      </c>
      <c r="D1083" t="s">
        <v>20</v>
      </c>
      <c r="E1083" t="s">
        <v>119</v>
      </c>
      <c r="F1083">
        <v>2</v>
      </c>
      <c r="G1083">
        <v>2</v>
      </c>
      <c r="H1083" t="s">
        <v>294</v>
      </c>
      <c r="I1083" t="s">
        <v>27</v>
      </c>
      <c r="J1083">
        <v>10003011125</v>
      </c>
      <c r="K1083" s="19">
        <v>30.3</v>
      </c>
      <c r="L1083">
        <v>32.868000000000002</v>
      </c>
      <c r="M1083">
        <v>32.985999999999997</v>
      </c>
      <c r="N1083">
        <v>35.445999999999998</v>
      </c>
      <c r="O1083">
        <v>1.23</v>
      </c>
    </row>
    <row r="1084" spans="1:15" x14ac:dyDescent="0.35">
      <c r="A1084" t="s">
        <v>19</v>
      </c>
      <c r="B1084">
        <v>2015</v>
      </c>
      <c r="C1084" s="10">
        <v>42054</v>
      </c>
      <c r="D1084" t="s">
        <v>20</v>
      </c>
      <c r="E1084" t="s">
        <v>119</v>
      </c>
      <c r="F1084">
        <v>2</v>
      </c>
      <c r="G1084">
        <v>3</v>
      </c>
      <c r="H1084" t="s">
        <v>196</v>
      </c>
      <c r="I1084" t="s">
        <v>52</v>
      </c>
      <c r="J1084">
        <v>10004868370</v>
      </c>
      <c r="K1084" s="19">
        <v>27.1</v>
      </c>
      <c r="L1084">
        <v>28.119</v>
      </c>
      <c r="M1084">
        <v>28.363</v>
      </c>
      <c r="N1084">
        <v>30.486999999999998</v>
      </c>
      <c r="O1084">
        <v>1.0620000000000001</v>
      </c>
    </row>
    <row r="1085" spans="1:15" x14ac:dyDescent="0.35">
      <c r="A1085" t="s">
        <v>19</v>
      </c>
      <c r="B1085">
        <v>2015</v>
      </c>
      <c r="C1085" s="10">
        <v>42054</v>
      </c>
      <c r="D1085" t="s">
        <v>20</v>
      </c>
      <c r="E1085" t="s">
        <v>119</v>
      </c>
      <c r="F1085">
        <v>2</v>
      </c>
      <c r="G1085">
        <v>4</v>
      </c>
      <c r="H1085" t="s">
        <v>97</v>
      </c>
      <c r="I1085" t="s">
        <v>29</v>
      </c>
      <c r="J1085">
        <v>10048325582</v>
      </c>
      <c r="K1085" s="19">
        <v>23</v>
      </c>
      <c r="L1085">
        <v>34.426000000000002</v>
      </c>
      <c r="M1085">
        <v>33.680999999999997</v>
      </c>
      <c r="N1085">
        <v>36.883000000000003</v>
      </c>
      <c r="O1085">
        <v>1.601</v>
      </c>
    </row>
    <row r="1086" spans="1:15" x14ac:dyDescent="0.35">
      <c r="A1086" t="s">
        <v>19</v>
      </c>
      <c r="B1086">
        <v>2015</v>
      </c>
      <c r="C1086" s="10">
        <v>42054</v>
      </c>
      <c r="D1086" t="s">
        <v>20</v>
      </c>
      <c r="E1086" t="s">
        <v>119</v>
      </c>
      <c r="F1086">
        <v>2</v>
      </c>
      <c r="G1086">
        <v>5</v>
      </c>
      <c r="H1086" t="s">
        <v>339</v>
      </c>
      <c r="I1086" t="s">
        <v>27</v>
      </c>
      <c r="J1086">
        <v>10004618796</v>
      </c>
      <c r="K1086" s="19">
        <v>27.5</v>
      </c>
      <c r="L1086">
        <v>20.567</v>
      </c>
      <c r="M1086">
        <v>21.628</v>
      </c>
      <c r="N1086">
        <v>25.65</v>
      </c>
      <c r="O1086">
        <v>2.0110000000000001</v>
      </c>
    </row>
    <row r="1087" spans="1:15" x14ac:dyDescent="0.35">
      <c r="A1087" t="s">
        <v>19</v>
      </c>
      <c r="B1087">
        <v>2015</v>
      </c>
      <c r="C1087" s="10">
        <v>42054</v>
      </c>
      <c r="D1087" t="s">
        <v>20</v>
      </c>
      <c r="E1087" t="s">
        <v>119</v>
      </c>
      <c r="F1087">
        <v>2</v>
      </c>
      <c r="G1087">
        <v>6</v>
      </c>
      <c r="H1087" t="s">
        <v>314</v>
      </c>
      <c r="I1087" t="s">
        <v>44</v>
      </c>
      <c r="J1087">
        <v>10006904360</v>
      </c>
      <c r="K1087" s="19">
        <v>23.6</v>
      </c>
      <c r="L1087">
        <v>31.9649999999999</v>
      </c>
      <c r="M1087">
        <v>31.341999999999999</v>
      </c>
      <c r="N1087">
        <v>33.68</v>
      </c>
      <c r="O1087">
        <v>1.169</v>
      </c>
    </row>
    <row r="1088" spans="1:15" x14ac:dyDescent="0.35">
      <c r="A1088" t="s">
        <v>19</v>
      </c>
      <c r="B1088">
        <v>2015</v>
      </c>
      <c r="C1088" s="10">
        <v>42054</v>
      </c>
      <c r="D1088" t="s">
        <v>20</v>
      </c>
      <c r="E1088" t="s">
        <v>121</v>
      </c>
      <c r="F1088">
        <v>1</v>
      </c>
      <c r="G1088">
        <v>1</v>
      </c>
      <c r="H1088" t="s">
        <v>294</v>
      </c>
      <c r="I1088" t="s">
        <v>27</v>
      </c>
      <c r="J1088">
        <v>10003011125</v>
      </c>
      <c r="K1088" s="19">
        <v>30.3</v>
      </c>
      <c r="L1088">
        <v>32.985999999999997</v>
      </c>
      <c r="M1088">
        <v>33.396000000000001</v>
      </c>
      <c r="N1088">
        <v>35.805999999999997</v>
      </c>
      <c r="O1088">
        <v>1.2050000000000001</v>
      </c>
    </row>
    <row r="1089" spans="1:15" x14ac:dyDescent="0.35">
      <c r="A1089" t="s">
        <v>19</v>
      </c>
      <c r="B1089">
        <v>2015</v>
      </c>
      <c r="C1089" s="10">
        <v>42054</v>
      </c>
      <c r="D1089" t="s">
        <v>20</v>
      </c>
      <c r="E1089" t="s">
        <v>121</v>
      </c>
      <c r="F1089">
        <v>1</v>
      </c>
      <c r="G1089">
        <v>2</v>
      </c>
      <c r="H1089" t="s">
        <v>220</v>
      </c>
      <c r="I1089" t="s">
        <v>35</v>
      </c>
      <c r="J1089">
        <v>10005782695</v>
      </c>
      <c r="K1089" s="19">
        <v>25.6</v>
      </c>
      <c r="L1089">
        <v>28.373999999999999</v>
      </c>
      <c r="M1089">
        <v>28.798999999999999</v>
      </c>
      <c r="N1089">
        <v>31.007000000000001</v>
      </c>
      <c r="O1089">
        <v>1.1040000000000001</v>
      </c>
    </row>
    <row r="1090" spans="1:15" x14ac:dyDescent="0.35">
      <c r="A1090" t="s">
        <v>19</v>
      </c>
      <c r="B1090">
        <v>2015</v>
      </c>
      <c r="C1090" s="10">
        <v>42054</v>
      </c>
      <c r="D1090" t="s">
        <v>20</v>
      </c>
      <c r="E1090" t="s">
        <v>121</v>
      </c>
      <c r="F1090">
        <v>1</v>
      </c>
      <c r="G1090">
        <v>3</v>
      </c>
      <c r="H1090" t="s">
        <v>196</v>
      </c>
      <c r="I1090" t="s">
        <v>52</v>
      </c>
      <c r="J1090">
        <v>10004868370</v>
      </c>
      <c r="K1090" s="19">
        <v>27.1</v>
      </c>
      <c r="L1090">
        <v>28.363</v>
      </c>
      <c r="M1090">
        <v>28.600999999999999</v>
      </c>
      <c r="N1090">
        <v>30.681000000000001</v>
      </c>
      <c r="O1090">
        <v>1.04</v>
      </c>
    </row>
    <row r="1091" spans="1:15" x14ac:dyDescent="0.35">
      <c r="A1091" t="s">
        <v>19</v>
      </c>
      <c r="B1091">
        <v>2015</v>
      </c>
      <c r="C1091" s="10">
        <v>42054</v>
      </c>
      <c r="D1091" t="s">
        <v>20</v>
      </c>
      <c r="E1091" t="s">
        <v>121</v>
      </c>
      <c r="F1091">
        <v>1</v>
      </c>
      <c r="G1091">
        <v>4</v>
      </c>
      <c r="H1091" t="s">
        <v>194</v>
      </c>
      <c r="I1091" t="s">
        <v>29</v>
      </c>
      <c r="J1091">
        <v>10004601723</v>
      </c>
      <c r="K1091" s="19">
        <v>27.7</v>
      </c>
      <c r="L1091">
        <v>32.933</v>
      </c>
      <c r="M1091">
        <v>32.708999999999897</v>
      </c>
      <c r="N1091">
        <v>35.058999999999997</v>
      </c>
      <c r="O1091">
        <v>1.175</v>
      </c>
    </row>
    <row r="1092" spans="1:15" x14ac:dyDescent="0.35">
      <c r="A1092" t="s">
        <v>19</v>
      </c>
      <c r="B1092">
        <v>2015</v>
      </c>
      <c r="C1092" s="10">
        <v>42054</v>
      </c>
      <c r="D1092" t="s">
        <v>20</v>
      </c>
      <c r="E1092" t="s">
        <v>121</v>
      </c>
      <c r="F1092">
        <v>1</v>
      </c>
      <c r="G1092">
        <v>5</v>
      </c>
      <c r="H1092" t="s">
        <v>327</v>
      </c>
      <c r="I1092" t="s">
        <v>198</v>
      </c>
      <c r="J1092">
        <v>10007271546</v>
      </c>
      <c r="K1092" s="19">
        <v>21.9</v>
      </c>
      <c r="L1092">
        <v>28.263999999999999</v>
      </c>
      <c r="M1092">
        <v>27.89</v>
      </c>
      <c r="N1092">
        <v>31.838000000000001</v>
      </c>
      <c r="O1092">
        <v>1.974</v>
      </c>
    </row>
    <row r="1093" spans="1:15" x14ac:dyDescent="0.35">
      <c r="A1093" t="s">
        <v>19</v>
      </c>
      <c r="B1093">
        <v>2015</v>
      </c>
      <c r="C1093" s="10">
        <v>42054</v>
      </c>
      <c r="D1093" t="s">
        <v>20</v>
      </c>
      <c r="E1093" t="s">
        <v>121</v>
      </c>
      <c r="F1093">
        <v>1</v>
      </c>
      <c r="G1093">
        <v>6</v>
      </c>
      <c r="H1093" t="s">
        <v>129</v>
      </c>
      <c r="I1093" t="s">
        <v>35</v>
      </c>
      <c r="J1093">
        <v>10006184742</v>
      </c>
      <c r="K1093" s="19">
        <v>23.6</v>
      </c>
      <c r="L1093">
        <v>29.052999999999901</v>
      </c>
      <c r="M1093">
        <v>25.885999999999999</v>
      </c>
      <c r="N1093">
        <v>31.826000000000001</v>
      </c>
      <c r="O1093">
        <v>2.97</v>
      </c>
    </row>
    <row r="1094" spans="1:15" x14ac:dyDescent="0.35">
      <c r="A1094" t="s">
        <v>19</v>
      </c>
      <c r="B1094">
        <v>2015</v>
      </c>
      <c r="C1094" s="10">
        <v>42054</v>
      </c>
      <c r="D1094" t="s">
        <v>20</v>
      </c>
      <c r="E1094" t="s">
        <v>121</v>
      </c>
      <c r="F1094">
        <v>2</v>
      </c>
      <c r="G1094">
        <v>1</v>
      </c>
      <c r="H1094" t="s">
        <v>314</v>
      </c>
      <c r="I1094" t="s">
        <v>44</v>
      </c>
      <c r="J1094">
        <v>10006904360</v>
      </c>
      <c r="K1094" s="19">
        <v>23.6</v>
      </c>
      <c r="L1094">
        <v>31.341999999999999</v>
      </c>
      <c r="M1094">
        <v>31.827999999999999</v>
      </c>
      <c r="N1094">
        <v>34.122</v>
      </c>
      <c r="O1094">
        <v>1.147</v>
      </c>
    </row>
    <row r="1095" spans="1:15" x14ac:dyDescent="0.35">
      <c r="A1095" t="s">
        <v>19</v>
      </c>
      <c r="B1095">
        <v>2015</v>
      </c>
      <c r="C1095" s="10">
        <v>42054</v>
      </c>
      <c r="D1095" t="s">
        <v>20</v>
      </c>
      <c r="E1095" t="s">
        <v>121</v>
      </c>
      <c r="F1095">
        <v>2</v>
      </c>
      <c r="G1095">
        <v>2</v>
      </c>
      <c r="H1095" t="s">
        <v>97</v>
      </c>
      <c r="I1095" t="s">
        <v>29</v>
      </c>
      <c r="J1095">
        <v>10048325582</v>
      </c>
      <c r="K1095" s="19">
        <v>23</v>
      </c>
      <c r="L1095">
        <v>33.680999999999997</v>
      </c>
      <c r="M1095">
        <v>33.763999999999903</v>
      </c>
      <c r="N1095">
        <v>36.823999999999998</v>
      </c>
      <c r="O1095">
        <v>1.53</v>
      </c>
    </row>
    <row r="1096" spans="1:15" x14ac:dyDescent="0.35">
      <c r="A1096" t="s">
        <v>19</v>
      </c>
      <c r="B1096">
        <v>2015</v>
      </c>
      <c r="C1096" s="10">
        <v>42054</v>
      </c>
      <c r="D1096" t="s">
        <v>20</v>
      </c>
      <c r="E1096" t="s">
        <v>121</v>
      </c>
      <c r="F1096">
        <v>2</v>
      </c>
      <c r="G1096">
        <v>3</v>
      </c>
      <c r="H1096" t="s">
        <v>200</v>
      </c>
      <c r="I1096" t="s">
        <v>23</v>
      </c>
      <c r="J1096">
        <v>10006900421</v>
      </c>
      <c r="K1096" s="19">
        <v>22.2</v>
      </c>
      <c r="L1096">
        <v>30.539000000000001</v>
      </c>
      <c r="M1096">
        <v>30.606000000000002</v>
      </c>
      <c r="N1096">
        <v>32.704000000000001</v>
      </c>
      <c r="O1096">
        <v>1.0489999999999999</v>
      </c>
    </row>
    <row r="1097" spans="1:15" x14ac:dyDescent="0.35">
      <c r="A1097" t="s">
        <v>19</v>
      </c>
      <c r="B1097">
        <v>2015</v>
      </c>
      <c r="C1097" s="10">
        <v>42054</v>
      </c>
      <c r="D1097" t="s">
        <v>20</v>
      </c>
      <c r="E1097" t="s">
        <v>121</v>
      </c>
      <c r="F1097">
        <v>2</v>
      </c>
      <c r="G1097">
        <v>4</v>
      </c>
      <c r="H1097" t="s">
        <v>106</v>
      </c>
      <c r="I1097" t="s">
        <v>102</v>
      </c>
      <c r="J1097">
        <v>10006894559</v>
      </c>
      <c r="K1097" s="19">
        <v>22.5</v>
      </c>
      <c r="L1097">
        <v>29.006</v>
      </c>
      <c r="M1097">
        <v>28.933</v>
      </c>
      <c r="N1097">
        <v>31.478999999999999</v>
      </c>
      <c r="O1097">
        <v>1.2729999999999999</v>
      </c>
    </row>
    <row r="1098" spans="1:15" x14ac:dyDescent="0.35">
      <c r="A1098" t="s">
        <v>19</v>
      </c>
      <c r="B1098">
        <v>2015</v>
      </c>
      <c r="C1098" s="10">
        <v>42054</v>
      </c>
      <c r="D1098" t="s">
        <v>20</v>
      </c>
      <c r="E1098" t="s">
        <v>121</v>
      </c>
      <c r="F1098">
        <v>2</v>
      </c>
      <c r="G1098">
        <v>5</v>
      </c>
      <c r="H1098" t="s">
        <v>339</v>
      </c>
      <c r="I1098" t="s">
        <v>27</v>
      </c>
      <c r="J1098">
        <v>10004618796</v>
      </c>
      <c r="K1098" s="19">
        <v>27.5</v>
      </c>
      <c r="L1098">
        <v>21.628</v>
      </c>
      <c r="M1098">
        <v>21.991999999999901</v>
      </c>
      <c r="N1098">
        <v>25.751999999999999</v>
      </c>
      <c r="O1098">
        <v>1.88</v>
      </c>
    </row>
    <row r="1099" spans="1:15" x14ac:dyDescent="0.35">
      <c r="A1099" t="s">
        <v>19</v>
      </c>
      <c r="B1099">
        <v>2015</v>
      </c>
      <c r="C1099" s="10">
        <v>42054</v>
      </c>
      <c r="D1099" t="s">
        <v>20</v>
      </c>
      <c r="E1099" t="s">
        <v>121</v>
      </c>
      <c r="F1099">
        <v>2</v>
      </c>
      <c r="G1099">
        <v>6</v>
      </c>
      <c r="H1099" t="s">
        <v>218</v>
      </c>
      <c r="I1099" t="s">
        <v>46</v>
      </c>
      <c r="J1099">
        <v>10006902239</v>
      </c>
      <c r="K1099" s="19">
        <v>23.6</v>
      </c>
      <c r="L1099">
        <v>24.111000000000001</v>
      </c>
      <c r="M1099">
        <v>23.355</v>
      </c>
      <c r="N1099">
        <v>26.957000000000001</v>
      </c>
      <c r="O1099">
        <v>1.8009999999999999</v>
      </c>
    </row>
    <row r="1100" spans="1:15" x14ac:dyDescent="0.35">
      <c r="A1100" t="s">
        <v>360</v>
      </c>
      <c r="B1100">
        <v>2016</v>
      </c>
      <c r="C1100" s="10">
        <v>42295</v>
      </c>
      <c r="D1100" t="s">
        <v>236</v>
      </c>
      <c r="E1100" t="s">
        <v>91</v>
      </c>
      <c r="F1100">
        <v>1</v>
      </c>
      <c r="G1100">
        <v>1</v>
      </c>
      <c r="H1100" t="s">
        <v>68</v>
      </c>
      <c r="I1100" t="s">
        <v>29</v>
      </c>
      <c r="J1100">
        <v>10006379247</v>
      </c>
      <c r="K1100" s="19">
        <v>25.5</v>
      </c>
      <c r="L1100">
        <v>28.649000000000001</v>
      </c>
      <c r="M1100">
        <v>28.922999999999998</v>
      </c>
      <c r="N1100">
        <v>31.643000000000001</v>
      </c>
      <c r="O1100">
        <v>1.36</v>
      </c>
    </row>
    <row r="1101" spans="1:15" x14ac:dyDescent="0.35">
      <c r="A1101" t="s">
        <v>360</v>
      </c>
      <c r="B1101">
        <v>2016</v>
      </c>
      <c r="C1101" s="10">
        <v>42295</v>
      </c>
      <c r="D1101" t="s">
        <v>236</v>
      </c>
      <c r="E1101" t="s">
        <v>91</v>
      </c>
      <c r="F1101">
        <v>1</v>
      </c>
      <c r="G1101">
        <v>2</v>
      </c>
      <c r="H1101" t="s">
        <v>283</v>
      </c>
      <c r="I1101" t="s">
        <v>284</v>
      </c>
      <c r="J1101">
        <v>10006319633</v>
      </c>
      <c r="K1101" s="19">
        <v>25.9</v>
      </c>
      <c r="L1101">
        <v>17.254999999999999</v>
      </c>
      <c r="M1101">
        <v>19.231000000000002</v>
      </c>
      <c r="N1101">
        <v>23.731000000000002</v>
      </c>
      <c r="O1101">
        <v>2.25</v>
      </c>
    </row>
    <row r="1102" spans="1:15" x14ac:dyDescent="0.35">
      <c r="A1102" t="s">
        <v>360</v>
      </c>
      <c r="B1102">
        <v>2016</v>
      </c>
      <c r="C1102" s="10">
        <v>42295</v>
      </c>
      <c r="D1102" t="s">
        <v>236</v>
      </c>
      <c r="E1102" t="s">
        <v>91</v>
      </c>
      <c r="F1102">
        <v>1</v>
      </c>
      <c r="G1102">
        <v>3</v>
      </c>
      <c r="H1102" t="s">
        <v>361</v>
      </c>
      <c r="I1102" t="s">
        <v>142</v>
      </c>
      <c r="J1102">
        <v>10005505439</v>
      </c>
      <c r="K1102" s="19">
        <v>26.3</v>
      </c>
      <c r="L1102">
        <v>15.632999999999999</v>
      </c>
      <c r="M1102">
        <v>17.899999999999999</v>
      </c>
      <c r="N1102">
        <v>24.01</v>
      </c>
      <c r="O1102">
        <v>3.0550000000000002</v>
      </c>
    </row>
    <row r="1103" spans="1:15" x14ac:dyDescent="0.35">
      <c r="A1103" t="s">
        <v>360</v>
      </c>
      <c r="B1103">
        <v>2016</v>
      </c>
      <c r="C1103" s="10">
        <v>42295</v>
      </c>
      <c r="D1103" t="s">
        <v>236</v>
      </c>
      <c r="E1103" t="s">
        <v>91</v>
      </c>
      <c r="F1103">
        <v>1</v>
      </c>
      <c r="G1103">
        <v>4</v>
      </c>
      <c r="H1103" t="s">
        <v>143</v>
      </c>
      <c r="I1103" t="s">
        <v>95</v>
      </c>
      <c r="J1103">
        <v>10009181234</v>
      </c>
      <c r="K1103" s="19">
        <v>20.5</v>
      </c>
      <c r="L1103">
        <v>20.497</v>
      </c>
      <c r="M1103">
        <v>20.081</v>
      </c>
      <c r="N1103">
        <v>24.649000000000001</v>
      </c>
      <c r="O1103">
        <v>2.2839999999999998</v>
      </c>
    </row>
    <row r="1104" spans="1:15" x14ac:dyDescent="0.35">
      <c r="A1104" t="s">
        <v>360</v>
      </c>
      <c r="B1104">
        <v>2016</v>
      </c>
      <c r="C1104" s="10">
        <v>42295</v>
      </c>
      <c r="D1104" t="s">
        <v>236</v>
      </c>
      <c r="E1104" t="s">
        <v>91</v>
      </c>
      <c r="F1104">
        <v>1</v>
      </c>
      <c r="G1104">
        <v>5</v>
      </c>
      <c r="H1104" t="s">
        <v>187</v>
      </c>
      <c r="I1104" t="s">
        <v>188</v>
      </c>
      <c r="J1104">
        <v>10009017243</v>
      </c>
      <c r="K1104" s="19">
        <v>20.399999999999999</v>
      </c>
      <c r="L1104">
        <v>19.951000000000001</v>
      </c>
      <c r="M1104">
        <v>17.131</v>
      </c>
      <c r="N1104">
        <v>23.454999999999998</v>
      </c>
      <c r="O1104">
        <v>3.1619999999999999</v>
      </c>
    </row>
    <row r="1105" spans="1:15" x14ac:dyDescent="0.35">
      <c r="A1105" t="s">
        <v>360</v>
      </c>
      <c r="B1105">
        <v>2016</v>
      </c>
      <c r="C1105" s="10">
        <v>42295</v>
      </c>
      <c r="D1105" t="s">
        <v>236</v>
      </c>
      <c r="E1105" t="s">
        <v>91</v>
      </c>
      <c r="F1105">
        <v>2</v>
      </c>
      <c r="G1105">
        <v>1</v>
      </c>
      <c r="H1105" t="s">
        <v>327</v>
      </c>
      <c r="I1105" t="s">
        <v>198</v>
      </c>
      <c r="J1105">
        <v>10007271546</v>
      </c>
      <c r="K1105" s="19">
        <v>22.5</v>
      </c>
      <c r="L1105">
        <v>27.89</v>
      </c>
      <c r="M1105">
        <v>28.694999999999901</v>
      </c>
      <c r="N1105">
        <v>32.500999999999998</v>
      </c>
      <c r="O1105">
        <v>1.903</v>
      </c>
    </row>
    <row r="1106" spans="1:15" x14ac:dyDescent="0.35">
      <c r="A1106" t="s">
        <v>360</v>
      </c>
      <c r="B1106">
        <v>2016</v>
      </c>
      <c r="C1106" s="10">
        <v>42295</v>
      </c>
      <c r="D1106" t="s">
        <v>236</v>
      </c>
      <c r="E1106" t="s">
        <v>91</v>
      </c>
      <c r="F1106">
        <v>2</v>
      </c>
      <c r="G1106">
        <v>2</v>
      </c>
      <c r="H1106" t="s">
        <v>171</v>
      </c>
      <c r="I1106" t="s">
        <v>82</v>
      </c>
      <c r="J1106">
        <v>10007073506</v>
      </c>
      <c r="K1106" s="19">
        <v>25.3</v>
      </c>
      <c r="L1106">
        <v>9</v>
      </c>
      <c r="M1106">
        <v>20.155000000000001</v>
      </c>
      <c r="N1106">
        <v>29.417000000000002</v>
      </c>
      <c r="O1106">
        <v>4.6310000000000002</v>
      </c>
    </row>
    <row r="1107" spans="1:15" x14ac:dyDescent="0.35">
      <c r="A1107" t="s">
        <v>360</v>
      </c>
      <c r="B1107">
        <v>2016</v>
      </c>
      <c r="C1107" s="10">
        <v>42295</v>
      </c>
      <c r="D1107" t="s">
        <v>236</v>
      </c>
      <c r="E1107" t="s">
        <v>91</v>
      </c>
      <c r="F1107">
        <v>2</v>
      </c>
      <c r="G1107">
        <v>3</v>
      </c>
      <c r="H1107" t="s">
        <v>59</v>
      </c>
      <c r="I1107" t="s">
        <v>37</v>
      </c>
      <c r="J1107">
        <v>10007502427</v>
      </c>
      <c r="K1107" s="19">
        <v>21.9</v>
      </c>
      <c r="L1107">
        <v>21.535</v>
      </c>
      <c r="M1107">
        <v>21.937000000000001</v>
      </c>
      <c r="N1107">
        <v>25.977</v>
      </c>
      <c r="O1107">
        <v>2.02</v>
      </c>
    </row>
    <row r="1108" spans="1:15" x14ac:dyDescent="0.35">
      <c r="A1108" t="s">
        <v>360</v>
      </c>
      <c r="B1108">
        <v>2016</v>
      </c>
      <c r="C1108" s="10">
        <v>42295</v>
      </c>
      <c r="D1108" t="s">
        <v>236</v>
      </c>
      <c r="E1108" t="s">
        <v>91</v>
      </c>
      <c r="F1108">
        <v>2</v>
      </c>
      <c r="G1108">
        <v>4</v>
      </c>
      <c r="H1108" t="s">
        <v>234</v>
      </c>
      <c r="I1108" t="s">
        <v>25</v>
      </c>
      <c r="J1108">
        <v>10006073493</v>
      </c>
      <c r="K1108" s="19">
        <v>25.8</v>
      </c>
      <c r="L1108">
        <v>23.437999999999999</v>
      </c>
      <c r="M1108">
        <v>23.317999999999898</v>
      </c>
      <c r="N1108">
        <v>25.22</v>
      </c>
      <c r="O1108">
        <v>0.95099999999999996</v>
      </c>
    </row>
    <row r="1109" spans="1:15" x14ac:dyDescent="0.35">
      <c r="A1109" t="s">
        <v>360</v>
      </c>
      <c r="B1109">
        <v>2016</v>
      </c>
      <c r="C1109" s="10">
        <v>42295</v>
      </c>
      <c r="D1109" t="s">
        <v>236</v>
      </c>
      <c r="E1109" t="s">
        <v>91</v>
      </c>
      <c r="F1109">
        <v>2</v>
      </c>
      <c r="G1109">
        <v>5</v>
      </c>
      <c r="H1109" t="s">
        <v>362</v>
      </c>
      <c r="I1109" t="s">
        <v>207</v>
      </c>
      <c r="J1109">
        <v>10006320037</v>
      </c>
      <c r="K1109" s="19">
        <v>25.5</v>
      </c>
      <c r="L1109">
        <v>9</v>
      </c>
      <c r="M1109">
        <v>5.7279999999999998</v>
      </c>
      <c r="N1109">
        <v>17.321999999999999</v>
      </c>
      <c r="O1109">
        <v>5.7969999999999997</v>
      </c>
    </row>
    <row r="1110" spans="1:15" x14ac:dyDescent="0.35">
      <c r="A1110" t="s">
        <v>360</v>
      </c>
      <c r="B1110">
        <v>2016</v>
      </c>
      <c r="C1110" s="10">
        <v>42295</v>
      </c>
      <c r="D1110" t="s">
        <v>236</v>
      </c>
      <c r="E1110" t="s">
        <v>91</v>
      </c>
      <c r="F1110">
        <v>3</v>
      </c>
      <c r="G1110">
        <v>1</v>
      </c>
      <c r="H1110" t="s">
        <v>340</v>
      </c>
      <c r="I1110" t="s">
        <v>142</v>
      </c>
      <c r="J1110">
        <v>10004633247</v>
      </c>
      <c r="K1110" s="19">
        <v>27.6</v>
      </c>
      <c r="L1110">
        <v>30.084</v>
      </c>
      <c r="M1110">
        <v>30.181999999999999</v>
      </c>
      <c r="N1110">
        <v>32.136000000000003</v>
      </c>
      <c r="O1110">
        <v>0.97699999999999998</v>
      </c>
    </row>
    <row r="1111" spans="1:15" x14ac:dyDescent="0.35">
      <c r="A1111" t="s">
        <v>360</v>
      </c>
      <c r="B1111">
        <v>2016</v>
      </c>
      <c r="C1111" s="10">
        <v>42295</v>
      </c>
      <c r="D1111" t="s">
        <v>236</v>
      </c>
      <c r="E1111" t="s">
        <v>91</v>
      </c>
      <c r="F1111">
        <v>3</v>
      </c>
      <c r="G1111">
        <v>2</v>
      </c>
      <c r="H1111" t="s">
        <v>358</v>
      </c>
      <c r="I1111" t="s">
        <v>359</v>
      </c>
      <c r="J1111">
        <v>10006900320</v>
      </c>
      <c r="K1111" s="19">
        <v>24</v>
      </c>
      <c r="L1111">
        <v>20.428999999999998</v>
      </c>
      <c r="M1111">
        <v>21.251999999999999</v>
      </c>
      <c r="N1111">
        <v>25.332000000000001</v>
      </c>
      <c r="O1111">
        <v>2.04</v>
      </c>
    </row>
    <row r="1112" spans="1:15" x14ac:dyDescent="0.35">
      <c r="A1112" t="s">
        <v>360</v>
      </c>
      <c r="B1112">
        <v>2016</v>
      </c>
      <c r="C1112" s="10">
        <v>42295</v>
      </c>
      <c r="D1112" t="s">
        <v>236</v>
      </c>
      <c r="E1112" t="s">
        <v>91</v>
      </c>
      <c r="F1112">
        <v>3</v>
      </c>
      <c r="G1112">
        <v>3</v>
      </c>
      <c r="H1112" t="s">
        <v>54</v>
      </c>
      <c r="I1112" t="s">
        <v>42</v>
      </c>
      <c r="J1112">
        <v>10004612534</v>
      </c>
      <c r="K1112" s="19">
        <v>28.4</v>
      </c>
      <c r="L1112">
        <v>17.754999999999999</v>
      </c>
      <c r="M1112">
        <v>18.036000000000001</v>
      </c>
      <c r="N1112">
        <v>24.094000000000001</v>
      </c>
      <c r="O1112">
        <v>3.0289999999999999</v>
      </c>
    </row>
    <row r="1113" spans="1:15" x14ac:dyDescent="0.35">
      <c r="A1113" t="s">
        <v>360</v>
      </c>
      <c r="B1113">
        <v>2016</v>
      </c>
      <c r="C1113" s="10">
        <v>42295</v>
      </c>
      <c r="D1113" t="s">
        <v>236</v>
      </c>
      <c r="E1113" t="s">
        <v>91</v>
      </c>
      <c r="F1113">
        <v>3</v>
      </c>
      <c r="G1113">
        <v>4</v>
      </c>
      <c r="H1113" t="s">
        <v>186</v>
      </c>
      <c r="I1113" t="s">
        <v>95</v>
      </c>
      <c r="J1113">
        <v>10009181032</v>
      </c>
      <c r="K1113" s="19">
        <v>20.8</v>
      </c>
      <c r="L1113">
        <v>9</v>
      </c>
      <c r="M1113">
        <v>8.9</v>
      </c>
      <c r="N1113">
        <v>19.158000000000001</v>
      </c>
      <c r="O1113">
        <v>5.1289999999999996</v>
      </c>
    </row>
    <row r="1114" spans="1:15" x14ac:dyDescent="0.35">
      <c r="A1114" t="s">
        <v>360</v>
      </c>
      <c r="B1114">
        <v>2016</v>
      </c>
      <c r="C1114" s="10">
        <v>42295</v>
      </c>
      <c r="D1114" t="s">
        <v>236</v>
      </c>
      <c r="E1114" t="s">
        <v>91</v>
      </c>
      <c r="F1114">
        <v>3</v>
      </c>
      <c r="G1114">
        <v>5</v>
      </c>
      <c r="H1114" t="s">
        <v>293</v>
      </c>
      <c r="I1114" t="s">
        <v>25</v>
      </c>
      <c r="J1114">
        <v>10006108051</v>
      </c>
      <c r="K1114" s="19">
        <v>26.8</v>
      </c>
      <c r="L1114">
        <v>2.3660000000000001</v>
      </c>
      <c r="M1114">
        <v>1.569</v>
      </c>
      <c r="N1114">
        <v>10.711</v>
      </c>
      <c r="O1114">
        <v>4.5709999999999997</v>
      </c>
    </row>
    <row r="1115" spans="1:15" x14ac:dyDescent="0.35">
      <c r="A1115" t="s">
        <v>360</v>
      </c>
      <c r="B1115">
        <v>2016</v>
      </c>
      <c r="C1115" s="10">
        <v>42295</v>
      </c>
      <c r="D1115" t="s">
        <v>236</v>
      </c>
      <c r="E1115" t="s">
        <v>91</v>
      </c>
      <c r="F1115">
        <v>4</v>
      </c>
      <c r="G1115">
        <v>1</v>
      </c>
      <c r="H1115" t="s">
        <v>213</v>
      </c>
      <c r="I1115" t="s">
        <v>42</v>
      </c>
      <c r="J1115">
        <v>10006422895</v>
      </c>
      <c r="K1115" s="19">
        <v>24.4</v>
      </c>
      <c r="L1115">
        <v>24.207999999999998</v>
      </c>
      <c r="M1115">
        <v>25.629000000000001</v>
      </c>
      <c r="N1115">
        <v>29.625</v>
      </c>
      <c r="O1115">
        <v>1.998</v>
      </c>
    </row>
    <row r="1116" spans="1:15" x14ac:dyDescent="0.35">
      <c r="A1116" t="s">
        <v>360</v>
      </c>
      <c r="B1116">
        <v>2016</v>
      </c>
      <c r="C1116" s="10">
        <v>42295</v>
      </c>
      <c r="D1116" t="s">
        <v>236</v>
      </c>
      <c r="E1116" t="s">
        <v>91</v>
      </c>
      <c r="F1116">
        <v>4</v>
      </c>
      <c r="G1116">
        <v>2</v>
      </c>
      <c r="H1116" t="s">
        <v>192</v>
      </c>
      <c r="I1116" t="s">
        <v>113</v>
      </c>
      <c r="J1116">
        <v>10004599194</v>
      </c>
      <c r="K1116" s="19">
        <v>27.6</v>
      </c>
      <c r="L1116">
        <v>31.245000000000001</v>
      </c>
      <c r="M1116">
        <v>31.0779999999999</v>
      </c>
      <c r="N1116">
        <v>33.293999999999997</v>
      </c>
      <c r="O1116">
        <v>1.1080000000000001</v>
      </c>
    </row>
    <row r="1117" spans="1:15" x14ac:dyDescent="0.35">
      <c r="A1117" t="s">
        <v>360</v>
      </c>
      <c r="B1117">
        <v>2016</v>
      </c>
      <c r="C1117" s="10">
        <v>42295</v>
      </c>
      <c r="D1117" t="s">
        <v>236</v>
      </c>
      <c r="E1117" t="s">
        <v>91</v>
      </c>
      <c r="F1117">
        <v>4</v>
      </c>
      <c r="G1117">
        <v>3</v>
      </c>
      <c r="H1117" t="s">
        <v>289</v>
      </c>
      <c r="I1117" t="s">
        <v>207</v>
      </c>
      <c r="J1117">
        <v>10002418415</v>
      </c>
      <c r="K1117" s="19">
        <v>33.200000000000003</v>
      </c>
      <c r="L1117">
        <v>21.428999999999998</v>
      </c>
      <c r="M1117">
        <v>21.574999999999999</v>
      </c>
      <c r="N1117">
        <v>24.521000000000001</v>
      </c>
      <c r="O1117">
        <v>1.4730000000000001</v>
      </c>
    </row>
    <row r="1118" spans="1:15" x14ac:dyDescent="0.35">
      <c r="A1118" t="s">
        <v>360</v>
      </c>
      <c r="B1118">
        <v>2016</v>
      </c>
      <c r="C1118" s="10">
        <v>42295</v>
      </c>
      <c r="D1118" t="s">
        <v>236</v>
      </c>
      <c r="E1118" t="s">
        <v>91</v>
      </c>
      <c r="F1118">
        <v>4</v>
      </c>
      <c r="G1118">
        <v>4</v>
      </c>
      <c r="H1118" t="s">
        <v>330</v>
      </c>
      <c r="I1118" t="s">
        <v>178</v>
      </c>
      <c r="J1118">
        <v>10007782616</v>
      </c>
      <c r="K1118" s="19">
        <v>22.2</v>
      </c>
      <c r="L1118">
        <v>17.841999999999999</v>
      </c>
      <c r="M1118">
        <v>17.718999999999902</v>
      </c>
      <c r="N1118">
        <v>20.972999999999999</v>
      </c>
      <c r="O1118">
        <v>1.627</v>
      </c>
    </row>
    <row r="1119" spans="1:15" x14ac:dyDescent="0.35">
      <c r="A1119" t="s">
        <v>360</v>
      </c>
      <c r="B1119">
        <v>2016</v>
      </c>
      <c r="C1119" s="10">
        <v>42295</v>
      </c>
      <c r="D1119" t="s">
        <v>236</v>
      </c>
      <c r="E1119" t="s">
        <v>91</v>
      </c>
      <c r="F1119">
        <v>4</v>
      </c>
      <c r="G1119">
        <v>5</v>
      </c>
      <c r="H1119" t="s">
        <v>363</v>
      </c>
      <c r="I1119" t="s">
        <v>364</v>
      </c>
      <c r="J1119">
        <v>10008987436</v>
      </c>
      <c r="K1119" s="19">
        <v>28.9</v>
      </c>
      <c r="L1119">
        <v>2.1899999999999902</v>
      </c>
      <c r="M1119">
        <v>1.9589999999999901</v>
      </c>
      <c r="N1119">
        <v>11.153</v>
      </c>
      <c r="O1119">
        <v>4.5970000000000004</v>
      </c>
    </row>
    <row r="1120" spans="1:15" x14ac:dyDescent="0.35">
      <c r="A1120" t="s">
        <v>360</v>
      </c>
      <c r="B1120">
        <v>2016</v>
      </c>
      <c r="C1120" s="10">
        <v>42295</v>
      </c>
      <c r="D1120" t="s">
        <v>236</v>
      </c>
      <c r="E1120" t="s">
        <v>91</v>
      </c>
      <c r="F1120">
        <v>5</v>
      </c>
      <c r="G1120">
        <v>1</v>
      </c>
      <c r="H1120" t="s">
        <v>291</v>
      </c>
      <c r="I1120" t="s">
        <v>46</v>
      </c>
      <c r="J1120">
        <v>10007891437</v>
      </c>
      <c r="K1120" s="19">
        <v>20.9</v>
      </c>
      <c r="L1120">
        <v>9</v>
      </c>
      <c r="M1120">
        <v>28.198</v>
      </c>
      <c r="N1120">
        <v>38.828000000000003</v>
      </c>
      <c r="O1120">
        <v>5.3150000000000004</v>
      </c>
    </row>
    <row r="1121" spans="1:15" x14ac:dyDescent="0.35">
      <c r="A1121" t="s">
        <v>360</v>
      </c>
      <c r="B1121">
        <v>2016</v>
      </c>
      <c r="C1121" s="10">
        <v>42295</v>
      </c>
      <c r="D1121" t="s">
        <v>236</v>
      </c>
      <c r="E1121" t="s">
        <v>91</v>
      </c>
      <c r="F1121">
        <v>5</v>
      </c>
      <c r="G1121">
        <v>2</v>
      </c>
      <c r="H1121" t="s">
        <v>28</v>
      </c>
      <c r="I1121" t="s">
        <v>29</v>
      </c>
      <c r="J1121">
        <v>10007779683</v>
      </c>
      <c r="K1121" s="19">
        <v>19.8</v>
      </c>
      <c r="L1121">
        <v>9</v>
      </c>
      <c r="M1121">
        <v>25.533999999999999</v>
      </c>
      <c r="N1121">
        <v>34.798000000000002</v>
      </c>
      <c r="O1121">
        <v>4.6319999999999997</v>
      </c>
    </row>
    <row r="1122" spans="1:15" x14ac:dyDescent="0.35">
      <c r="A1122" t="s">
        <v>360</v>
      </c>
      <c r="B1122">
        <v>2016</v>
      </c>
      <c r="C1122" s="10">
        <v>42295</v>
      </c>
      <c r="D1122" t="s">
        <v>236</v>
      </c>
      <c r="E1122" t="s">
        <v>91</v>
      </c>
      <c r="F1122">
        <v>5</v>
      </c>
      <c r="G1122">
        <v>3</v>
      </c>
      <c r="H1122" t="s">
        <v>200</v>
      </c>
      <c r="I1122" t="s">
        <v>23</v>
      </c>
      <c r="J1122">
        <v>10006900421</v>
      </c>
      <c r="K1122" s="19">
        <v>22.8</v>
      </c>
      <c r="L1122">
        <v>30.606000000000002</v>
      </c>
      <c r="M1122">
        <v>30.706</v>
      </c>
      <c r="N1122">
        <v>32.774000000000001</v>
      </c>
      <c r="O1122">
        <v>1.034</v>
      </c>
    </row>
    <row r="1123" spans="1:15" x14ac:dyDescent="0.35">
      <c r="A1123" t="s">
        <v>360</v>
      </c>
      <c r="B1123">
        <v>2016</v>
      </c>
      <c r="C1123" s="10">
        <v>42295</v>
      </c>
      <c r="D1123" t="s">
        <v>236</v>
      </c>
      <c r="E1123" t="s">
        <v>91</v>
      </c>
      <c r="F1123">
        <v>5</v>
      </c>
      <c r="G1123">
        <v>4</v>
      </c>
      <c r="H1123" t="s">
        <v>365</v>
      </c>
      <c r="I1123" t="s">
        <v>366</v>
      </c>
      <c r="J1123">
        <v>10005574854</v>
      </c>
      <c r="K1123" s="19">
        <v>26.8</v>
      </c>
      <c r="L1123">
        <v>9</v>
      </c>
      <c r="M1123">
        <v>21.056999999999999</v>
      </c>
      <c r="N1123">
        <v>29.780999999999999</v>
      </c>
      <c r="O1123">
        <v>4.3620000000000001</v>
      </c>
    </row>
    <row r="1124" spans="1:15" x14ac:dyDescent="0.35">
      <c r="A1124" t="s">
        <v>360</v>
      </c>
      <c r="B1124">
        <v>2016</v>
      </c>
      <c r="C1124" s="10">
        <v>42295</v>
      </c>
      <c r="D1124" t="s">
        <v>236</v>
      </c>
      <c r="E1124" t="s">
        <v>91</v>
      </c>
      <c r="F1124">
        <v>5</v>
      </c>
      <c r="G1124">
        <v>5</v>
      </c>
      <c r="H1124" t="s">
        <v>294</v>
      </c>
      <c r="I1124" t="s">
        <v>27</v>
      </c>
      <c r="J1124">
        <v>10003011125</v>
      </c>
      <c r="K1124" s="19">
        <v>31</v>
      </c>
      <c r="L1124">
        <v>33.396000000000001</v>
      </c>
      <c r="M1124">
        <v>32.866999999999997</v>
      </c>
      <c r="N1124">
        <v>35.226999999999997</v>
      </c>
      <c r="O1124">
        <v>1.18</v>
      </c>
    </row>
    <row r="1125" spans="1:15" x14ac:dyDescent="0.35">
      <c r="A1125" t="s">
        <v>360</v>
      </c>
      <c r="B1125">
        <v>2016</v>
      </c>
      <c r="C1125" s="10">
        <v>42295</v>
      </c>
      <c r="D1125" t="s">
        <v>236</v>
      </c>
      <c r="E1125" t="s">
        <v>91</v>
      </c>
      <c r="F1125">
        <v>5</v>
      </c>
      <c r="G1125">
        <v>6</v>
      </c>
      <c r="H1125" t="s">
        <v>367</v>
      </c>
      <c r="I1125" t="s">
        <v>37</v>
      </c>
      <c r="J1125">
        <v>10006553039</v>
      </c>
      <c r="K1125" s="19">
        <v>24</v>
      </c>
      <c r="L1125">
        <v>19.867000000000001</v>
      </c>
      <c r="M1125">
        <v>19.733999999999899</v>
      </c>
      <c r="N1125">
        <v>22.867999999999999</v>
      </c>
      <c r="O1125">
        <v>1.5669999999999999</v>
      </c>
    </row>
    <row r="1126" spans="1:15" x14ac:dyDescent="0.35">
      <c r="A1126" t="s">
        <v>360</v>
      </c>
      <c r="B1126">
        <v>2016</v>
      </c>
      <c r="C1126" s="10">
        <v>42295</v>
      </c>
      <c r="D1126" t="s">
        <v>236</v>
      </c>
      <c r="E1126" t="s">
        <v>91</v>
      </c>
      <c r="F1126">
        <v>6</v>
      </c>
      <c r="G1126">
        <v>1</v>
      </c>
      <c r="H1126" t="s">
        <v>218</v>
      </c>
      <c r="I1126" t="s">
        <v>46</v>
      </c>
      <c r="J1126">
        <v>10006902239</v>
      </c>
      <c r="K1126" s="19">
        <v>24.3</v>
      </c>
      <c r="L1126">
        <v>23.355</v>
      </c>
      <c r="M1126">
        <v>24.669999999999899</v>
      </c>
      <c r="N1126">
        <v>28.091999999999999</v>
      </c>
      <c r="O1126">
        <v>1.7110000000000001</v>
      </c>
    </row>
    <row r="1127" spans="1:15" x14ac:dyDescent="0.35">
      <c r="A1127" t="s">
        <v>360</v>
      </c>
      <c r="B1127">
        <v>2016</v>
      </c>
      <c r="C1127" s="10">
        <v>42295</v>
      </c>
      <c r="D1127" t="s">
        <v>236</v>
      </c>
      <c r="E1127" t="s">
        <v>91</v>
      </c>
      <c r="F1127">
        <v>6</v>
      </c>
      <c r="G1127">
        <v>2</v>
      </c>
      <c r="H1127" t="s">
        <v>197</v>
      </c>
      <c r="I1127" t="s">
        <v>198</v>
      </c>
      <c r="J1127">
        <v>10003100142</v>
      </c>
      <c r="K1127" s="19">
        <v>29.6</v>
      </c>
      <c r="L1127">
        <v>24.643999999999998</v>
      </c>
      <c r="M1127">
        <v>25.049999999999901</v>
      </c>
      <c r="N1127">
        <v>27.54</v>
      </c>
      <c r="O1127">
        <v>1.2450000000000001</v>
      </c>
    </row>
    <row r="1128" spans="1:15" x14ac:dyDescent="0.35">
      <c r="A1128" t="s">
        <v>360</v>
      </c>
      <c r="B1128">
        <v>2016</v>
      </c>
      <c r="C1128" s="10">
        <v>42295</v>
      </c>
      <c r="D1128" t="s">
        <v>236</v>
      </c>
      <c r="E1128" t="s">
        <v>91</v>
      </c>
      <c r="F1128">
        <v>6</v>
      </c>
      <c r="G1128">
        <v>3</v>
      </c>
      <c r="H1128" t="s">
        <v>339</v>
      </c>
      <c r="I1128" t="s">
        <v>27</v>
      </c>
      <c r="J1128">
        <v>10004618796</v>
      </c>
      <c r="K1128" s="19">
        <v>28.1</v>
      </c>
      <c r="L1128">
        <v>21.991999999999901</v>
      </c>
      <c r="M1128">
        <v>22.73</v>
      </c>
      <c r="N1128">
        <v>26.244</v>
      </c>
      <c r="O1128">
        <v>1.7569999999999999</v>
      </c>
    </row>
    <row r="1129" spans="1:15" x14ac:dyDescent="0.35">
      <c r="A1129" t="s">
        <v>360</v>
      </c>
      <c r="B1129">
        <v>2016</v>
      </c>
      <c r="C1129" s="10">
        <v>42295</v>
      </c>
      <c r="D1129" t="s">
        <v>236</v>
      </c>
      <c r="E1129" t="s">
        <v>91</v>
      </c>
      <c r="F1129">
        <v>6</v>
      </c>
      <c r="G1129">
        <v>4</v>
      </c>
      <c r="H1129" t="s">
        <v>352</v>
      </c>
      <c r="I1129" t="s">
        <v>353</v>
      </c>
      <c r="J1129">
        <v>10003292122</v>
      </c>
      <c r="K1129" s="19">
        <v>29.4</v>
      </c>
      <c r="L1129">
        <v>29.971</v>
      </c>
      <c r="M1129">
        <v>29.492000000000001</v>
      </c>
      <c r="N1129">
        <v>32.072000000000003</v>
      </c>
      <c r="O1129">
        <v>1.29</v>
      </c>
    </row>
    <row r="1130" spans="1:15" x14ac:dyDescent="0.35">
      <c r="A1130" t="s">
        <v>360</v>
      </c>
      <c r="B1130">
        <v>2016</v>
      </c>
      <c r="C1130" s="10">
        <v>42295</v>
      </c>
      <c r="D1130" t="s">
        <v>236</v>
      </c>
      <c r="E1130" t="s">
        <v>91</v>
      </c>
      <c r="F1130">
        <v>6</v>
      </c>
      <c r="G1130">
        <v>5</v>
      </c>
      <c r="H1130" t="s">
        <v>368</v>
      </c>
      <c r="I1130" t="s">
        <v>369</v>
      </c>
      <c r="J1130">
        <v>10006442501</v>
      </c>
      <c r="K1130" s="19">
        <v>25.2</v>
      </c>
      <c r="L1130">
        <v>9</v>
      </c>
      <c r="M1130">
        <v>15.112</v>
      </c>
      <c r="N1130">
        <v>23.808</v>
      </c>
      <c r="O1130">
        <v>4.3479999999999999</v>
      </c>
    </row>
    <row r="1131" spans="1:15" x14ac:dyDescent="0.35">
      <c r="A1131" t="s">
        <v>360</v>
      </c>
      <c r="B1131">
        <v>2016</v>
      </c>
      <c r="C1131" s="10">
        <v>42295</v>
      </c>
      <c r="D1131" t="s">
        <v>236</v>
      </c>
      <c r="E1131" t="s">
        <v>91</v>
      </c>
      <c r="F1131">
        <v>6</v>
      </c>
      <c r="G1131">
        <v>6</v>
      </c>
      <c r="H1131" t="s">
        <v>210</v>
      </c>
      <c r="I1131" t="s">
        <v>188</v>
      </c>
      <c r="J1131">
        <v>10009049979</v>
      </c>
      <c r="K1131" s="19">
        <v>20.6</v>
      </c>
      <c r="L1131">
        <v>23.751999999999999</v>
      </c>
      <c r="M1131">
        <v>20.576000000000001</v>
      </c>
      <c r="N1131">
        <v>26.45</v>
      </c>
      <c r="O1131">
        <v>2.9369999999999998</v>
      </c>
    </row>
    <row r="1132" spans="1:15" x14ac:dyDescent="0.35">
      <c r="A1132" t="s">
        <v>360</v>
      </c>
      <c r="B1132">
        <v>2016</v>
      </c>
      <c r="C1132" s="10">
        <v>42295</v>
      </c>
      <c r="D1132" t="s">
        <v>236</v>
      </c>
      <c r="E1132" t="s">
        <v>117</v>
      </c>
      <c r="F1132">
        <v>1</v>
      </c>
      <c r="G1132">
        <v>1</v>
      </c>
      <c r="H1132" t="s">
        <v>339</v>
      </c>
      <c r="I1132" t="s">
        <v>27</v>
      </c>
      <c r="J1132">
        <v>10004618796</v>
      </c>
      <c r="K1132" s="19">
        <v>28.1</v>
      </c>
      <c r="L1132">
        <v>22.73</v>
      </c>
      <c r="M1132">
        <v>23.41</v>
      </c>
      <c r="N1132">
        <v>26.814</v>
      </c>
      <c r="O1132">
        <v>1.702</v>
      </c>
    </row>
    <row r="1133" spans="1:15" x14ac:dyDescent="0.35">
      <c r="A1133" t="s">
        <v>360</v>
      </c>
      <c r="B1133">
        <v>2016</v>
      </c>
      <c r="C1133" s="10">
        <v>42295</v>
      </c>
      <c r="D1133" t="s">
        <v>236</v>
      </c>
      <c r="E1133" t="s">
        <v>117</v>
      </c>
      <c r="F1133">
        <v>1</v>
      </c>
      <c r="G1133">
        <v>2</v>
      </c>
      <c r="H1133" t="s">
        <v>283</v>
      </c>
      <c r="I1133" t="s">
        <v>284</v>
      </c>
      <c r="J1133">
        <v>10006319633</v>
      </c>
      <c r="K1133" s="19">
        <v>25.9</v>
      </c>
      <c r="L1133">
        <v>19.231000000000002</v>
      </c>
      <c r="M1133">
        <v>19.888999999999999</v>
      </c>
      <c r="N1133">
        <v>24.100999999999999</v>
      </c>
      <c r="O1133">
        <v>2.1059999999999999</v>
      </c>
    </row>
    <row r="1134" spans="1:15" x14ac:dyDescent="0.35">
      <c r="A1134" t="s">
        <v>360</v>
      </c>
      <c r="B1134">
        <v>2016</v>
      </c>
      <c r="C1134" s="10">
        <v>42295</v>
      </c>
      <c r="D1134" t="s">
        <v>236</v>
      </c>
      <c r="E1134" t="s">
        <v>117</v>
      </c>
      <c r="F1134">
        <v>1</v>
      </c>
      <c r="G1134">
        <v>3</v>
      </c>
      <c r="H1134" t="s">
        <v>365</v>
      </c>
      <c r="I1134" t="s">
        <v>366</v>
      </c>
      <c r="J1134">
        <v>10005574854</v>
      </c>
      <c r="K1134" s="19">
        <v>26.8</v>
      </c>
      <c r="L1134">
        <v>21.056999999999999</v>
      </c>
      <c r="M1134">
        <v>18.308</v>
      </c>
      <c r="N1134">
        <v>25.411999999999999</v>
      </c>
      <c r="O1134">
        <v>3.552</v>
      </c>
    </row>
    <row r="1135" spans="1:15" x14ac:dyDescent="0.35">
      <c r="A1135" t="s">
        <v>360</v>
      </c>
      <c r="B1135">
        <v>2016</v>
      </c>
      <c r="C1135" s="10">
        <v>42295</v>
      </c>
      <c r="D1135" t="s">
        <v>236</v>
      </c>
      <c r="E1135" t="s">
        <v>117</v>
      </c>
      <c r="F1135">
        <v>1</v>
      </c>
      <c r="G1135">
        <v>4</v>
      </c>
      <c r="H1135" t="s">
        <v>363</v>
      </c>
      <c r="I1135" t="s">
        <v>364</v>
      </c>
      <c r="J1135">
        <v>10008987436</v>
      </c>
      <c r="K1135" s="19">
        <v>28.9</v>
      </c>
      <c r="L1135">
        <v>1.9589999999999901</v>
      </c>
      <c r="M1135">
        <v>1.9319999999999999</v>
      </c>
      <c r="N1135">
        <v>10.568</v>
      </c>
      <c r="O1135">
        <v>4.3179999999999996</v>
      </c>
    </row>
    <row r="1136" spans="1:15" x14ac:dyDescent="0.35">
      <c r="A1136" t="s">
        <v>360</v>
      </c>
      <c r="B1136">
        <v>2016</v>
      </c>
      <c r="C1136" s="10">
        <v>42295</v>
      </c>
      <c r="D1136" t="s">
        <v>236</v>
      </c>
      <c r="E1136" t="s">
        <v>117</v>
      </c>
      <c r="F1136">
        <v>2</v>
      </c>
      <c r="G1136">
        <v>1</v>
      </c>
      <c r="H1136" t="s">
        <v>54</v>
      </c>
      <c r="I1136" t="s">
        <v>42</v>
      </c>
      <c r="J1136">
        <v>10004612534</v>
      </c>
      <c r="K1136" s="19">
        <v>28.4</v>
      </c>
      <c r="L1136">
        <v>18.036000000000001</v>
      </c>
      <c r="M1136">
        <v>21.495000000000001</v>
      </c>
      <c r="N1136">
        <v>26.919</v>
      </c>
      <c r="O1136">
        <v>2.7120000000000002</v>
      </c>
    </row>
    <row r="1137" spans="1:15" x14ac:dyDescent="0.35">
      <c r="A1137" t="s">
        <v>360</v>
      </c>
      <c r="B1137">
        <v>2016</v>
      </c>
      <c r="C1137" s="10">
        <v>42295</v>
      </c>
      <c r="D1137" t="s">
        <v>236</v>
      </c>
      <c r="E1137" t="s">
        <v>117</v>
      </c>
      <c r="F1137">
        <v>2</v>
      </c>
      <c r="G1137">
        <v>2</v>
      </c>
      <c r="H1137" t="s">
        <v>200</v>
      </c>
      <c r="I1137" t="s">
        <v>23</v>
      </c>
      <c r="J1137">
        <v>10006900421</v>
      </c>
      <c r="K1137" s="19">
        <v>22.8</v>
      </c>
      <c r="L1137">
        <v>30.706</v>
      </c>
      <c r="M1137">
        <v>30.495999999999999</v>
      </c>
      <c r="N1137">
        <v>32.54</v>
      </c>
      <c r="O1137">
        <v>1.022</v>
      </c>
    </row>
    <row r="1138" spans="1:15" x14ac:dyDescent="0.35">
      <c r="A1138" t="s">
        <v>360</v>
      </c>
      <c r="B1138">
        <v>2016</v>
      </c>
      <c r="C1138" s="10">
        <v>42295</v>
      </c>
      <c r="D1138" t="s">
        <v>236</v>
      </c>
      <c r="E1138" t="s">
        <v>117</v>
      </c>
      <c r="F1138">
        <v>2</v>
      </c>
      <c r="G1138">
        <v>9</v>
      </c>
      <c r="H1138" t="s">
        <v>171</v>
      </c>
      <c r="I1138" t="s">
        <v>82</v>
      </c>
      <c r="J1138">
        <v>10007073506</v>
      </c>
      <c r="K1138" s="19">
        <v>25.3</v>
      </c>
      <c r="L1138">
        <v>20.155000000000001</v>
      </c>
      <c r="M1138">
        <v>18.579999999999998</v>
      </c>
      <c r="N1138">
        <v>25.686</v>
      </c>
      <c r="O1138">
        <v>3.5529999999999999</v>
      </c>
    </row>
    <row r="1139" spans="1:15" x14ac:dyDescent="0.35">
      <c r="A1139" t="s">
        <v>360</v>
      </c>
      <c r="B1139">
        <v>2016</v>
      </c>
      <c r="C1139" s="10">
        <v>42295</v>
      </c>
      <c r="D1139" t="s">
        <v>236</v>
      </c>
      <c r="E1139" t="s">
        <v>117</v>
      </c>
      <c r="F1139">
        <v>2</v>
      </c>
      <c r="G1139">
        <v>9</v>
      </c>
      <c r="H1139" t="s">
        <v>330</v>
      </c>
      <c r="I1139" t="s">
        <v>178</v>
      </c>
      <c r="J1139">
        <v>10007782616</v>
      </c>
      <c r="K1139" s="19">
        <v>22.2</v>
      </c>
      <c r="L1139">
        <v>17.718999999999902</v>
      </c>
      <c r="M1139">
        <v>18.047999999999998</v>
      </c>
      <c r="N1139">
        <v>21.196000000000002</v>
      </c>
      <c r="O1139">
        <v>1.5740000000000001</v>
      </c>
    </row>
    <row r="1140" spans="1:15" x14ac:dyDescent="0.35">
      <c r="A1140" t="s">
        <v>360</v>
      </c>
      <c r="B1140">
        <v>2016</v>
      </c>
      <c r="C1140" s="10">
        <v>42295</v>
      </c>
      <c r="D1140" t="s">
        <v>236</v>
      </c>
      <c r="E1140" t="s">
        <v>117</v>
      </c>
      <c r="F1140">
        <v>3</v>
      </c>
      <c r="G1140">
        <v>1</v>
      </c>
      <c r="H1140" t="s">
        <v>294</v>
      </c>
      <c r="I1140" t="s">
        <v>27</v>
      </c>
      <c r="J1140">
        <v>10003011125</v>
      </c>
      <c r="K1140" s="19">
        <v>31</v>
      </c>
      <c r="L1140">
        <v>32.866999999999997</v>
      </c>
      <c r="M1140">
        <v>32.914999999999999</v>
      </c>
      <c r="N1140">
        <v>35.268999999999998</v>
      </c>
      <c r="O1140">
        <v>1.177</v>
      </c>
    </row>
    <row r="1141" spans="1:15" x14ac:dyDescent="0.35">
      <c r="A1141" t="s">
        <v>360</v>
      </c>
      <c r="B1141">
        <v>2016</v>
      </c>
      <c r="C1141" s="10">
        <v>42295</v>
      </c>
      <c r="D1141" t="s">
        <v>236</v>
      </c>
      <c r="E1141" t="s">
        <v>117</v>
      </c>
      <c r="F1141">
        <v>3</v>
      </c>
      <c r="G1141">
        <v>2</v>
      </c>
      <c r="H1141" t="s">
        <v>358</v>
      </c>
      <c r="I1141" t="s">
        <v>359</v>
      </c>
      <c r="J1141">
        <v>10006900320</v>
      </c>
      <c r="K1141" s="19">
        <v>24</v>
      </c>
      <c r="L1141">
        <v>21.251999999999999</v>
      </c>
      <c r="M1141">
        <v>21.526</v>
      </c>
      <c r="N1141">
        <v>25.474</v>
      </c>
      <c r="O1141">
        <v>1.974</v>
      </c>
    </row>
    <row r="1142" spans="1:15" x14ac:dyDescent="0.35">
      <c r="A1142" t="s">
        <v>360</v>
      </c>
      <c r="B1142">
        <v>2016</v>
      </c>
      <c r="C1142" s="10">
        <v>42295</v>
      </c>
      <c r="D1142" t="s">
        <v>236</v>
      </c>
      <c r="E1142" t="s">
        <v>117</v>
      </c>
      <c r="F1142">
        <v>3</v>
      </c>
      <c r="G1142">
        <v>3</v>
      </c>
      <c r="H1142" t="s">
        <v>293</v>
      </c>
      <c r="I1142" t="s">
        <v>25</v>
      </c>
      <c r="J1142">
        <v>10006108051</v>
      </c>
      <c r="K1142" s="19">
        <v>26.8</v>
      </c>
      <c r="L1142">
        <v>1.569</v>
      </c>
      <c r="M1142">
        <v>7.3159999999999998</v>
      </c>
      <c r="N1142">
        <v>14.856</v>
      </c>
      <c r="O1142">
        <v>3.77</v>
      </c>
    </row>
    <row r="1143" spans="1:15" x14ac:dyDescent="0.35">
      <c r="A1143" t="s">
        <v>360</v>
      </c>
      <c r="B1143">
        <v>2016</v>
      </c>
      <c r="C1143" s="10">
        <v>42295</v>
      </c>
      <c r="D1143" t="s">
        <v>236</v>
      </c>
      <c r="E1143" t="s">
        <v>117</v>
      </c>
      <c r="F1143">
        <v>3</v>
      </c>
      <c r="G1143">
        <v>4</v>
      </c>
      <c r="H1143" t="s">
        <v>368</v>
      </c>
      <c r="I1143" t="s">
        <v>369</v>
      </c>
      <c r="J1143">
        <v>10006442501</v>
      </c>
      <c r="K1143" s="19">
        <v>25.2</v>
      </c>
      <c r="L1143">
        <v>15.112</v>
      </c>
      <c r="M1143">
        <v>11.405999999999899</v>
      </c>
      <c r="N1143">
        <v>18.841999999999999</v>
      </c>
      <c r="O1143">
        <v>3.718</v>
      </c>
    </row>
    <row r="1144" spans="1:15" x14ac:dyDescent="0.35">
      <c r="A1144" t="s">
        <v>360</v>
      </c>
      <c r="B1144">
        <v>2016</v>
      </c>
      <c r="C1144" s="10">
        <v>42295</v>
      </c>
      <c r="D1144" t="s">
        <v>236</v>
      </c>
      <c r="E1144" t="s">
        <v>117</v>
      </c>
      <c r="F1144">
        <v>4</v>
      </c>
      <c r="G1144">
        <v>1</v>
      </c>
      <c r="H1144" t="s">
        <v>197</v>
      </c>
      <c r="I1144" t="s">
        <v>198</v>
      </c>
      <c r="J1144">
        <v>10003100142</v>
      </c>
      <c r="K1144" s="19">
        <v>29.6</v>
      </c>
      <c r="L1144">
        <v>25.049999999999901</v>
      </c>
      <c r="M1144">
        <v>25.387</v>
      </c>
      <c r="N1144">
        <v>27.835000000000001</v>
      </c>
      <c r="O1144">
        <v>1.224</v>
      </c>
    </row>
    <row r="1145" spans="1:15" x14ac:dyDescent="0.35">
      <c r="A1145" t="s">
        <v>360</v>
      </c>
      <c r="B1145">
        <v>2016</v>
      </c>
      <c r="C1145" s="10">
        <v>42295</v>
      </c>
      <c r="D1145" t="s">
        <v>236</v>
      </c>
      <c r="E1145" t="s">
        <v>117</v>
      </c>
      <c r="F1145">
        <v>4</v>
      </c>
      <c r="G1145">
        <v>2</v>
      </c>
      <c r="H1145" t="s">
        <v>289</v>
      </c>
      <c r="I1145" t="s">
        <v>207</v>
      </c>
      <c r="J1145">
        <v>10002418415</v>
      </c>
      <c r="K1145" s="19">
        <v>33.200000000000003</v>
      </c>
      <c r="L1145">
        <v>21.574999999999999</v>
      </c>
      <c r="M1145">
        <v>21.917000000000002</v>
      </c>
      <c r="N1145">
        <v>24.763000000000002</v>
      </c>
      <c r="O1145">
        <v>1.423</v>
      </c>
    </row>
    <row r="1146" spans="1:15" x14ac:dyDescent="0.35">
      <c r="A1146" t="s">
        <v>360</v>
      </c>
      <c r="B1146">
        <v>2016</v>
      </c>
      <c r="C1146" s="10">
        <v>42295</v>
      </c>
      <c r="D1146" t="s">
        <v>236</v>
      </c>
      <c r="E1146" t="s">
        <v>117</v>
      </c>
      <c r="F1146">
        <v>4</v>
      </c>
      <c r="G1146">
        <v>3</v>
      </c>
      <c r="H1146" t="s">
        <v>234</v>
      </c>
      <c r="I1146" t="s">
        <v>25</v>
      </c>
      <c r="J1146">
        <v>10006073493</v>
      </c>
      <c r="K1146" s="19">
        <v>25.8</v>
      </c>
      <c r="L1146">
        <v>23.317999999999898</v>
      </c>
      <c r="M1146">
        <v>23.244</v>
      </c>
      <c r="N1146">
        <v>25.123999999999999</v>
      </c>
      <c r="O1146">
        <v>0.94</v>
      </c>
    </row>
    <row r="1147" spans="1:15" x14ac:dyDescent="0.35">
      <c r="A1147" t="s">
        <v>360</v>
      </c>
      <c r="B1147">
        <v>2016</v>
      </c>
      <c r="C1147" s="10">
        <v>42295</v>
      </c>
      <c r="D1147" t="s">
        <v>236</v>
      </c>
      <c r="E1147" t="s">
        <v>117</v>
      </c>
      <c r="F1147">
        <v>4</v>
      </c>
      <c r="G1147">
        <v>4</v>
      </c>
      <c r="H1147" t="s">
        <v>361</v>
      </c>
      <c r="I1147" t="s">
        <v>142</v>
      </c>
      <c r="J1147">
        <v>10005505439</v>
      </c>
      <c r="K1147" s="19">
        <v>26.3</v>
      </c>
      <c r="L1147">
        <v>17.899999999999999</v>
      </c>
      <c r="M1147">
        <v>16.689</v>
      </c>
      <c r="N1147">
        <v>22.183</v>
      </c>
      <c r="O1147">
        <v>2.7469999999999999</v>
      </c>
    </row>
    <row r="1148" spans="1:15" x14ac:dyDescent="0.35">
      <c r="A1148" t="s">
        <v>360</v>
      </c>
      <c r="B1148">
        <v>2016</v>
      </c>
      <c r="C1148" s="10">
        <v>42295</v>
      </c>
      <c r="D1148" t="s">
        <v>236</v>
      </c>
      <c r="E1148" t="s">
        <v>117</v>
      </c>
      <c r="F1148">
        <v>5</v>
      </c>
      <c r="G1148">
        <v>1</v>
      </c>
      <c r="H1148" t="s">
        <v>367</v>
      </c>
      <c r="I1148" t="s">
        <v>37</v>
      </c>
      <c r="J1148">
        <v>10006553039</v>
      </c>
      <c r="K1148" s="19">
        <v>24</v>
      </c>
      <c r="L1148">
        <v>19.733999999999899</v>
      </c>
      <c r="M1148">
        <v>20.856000000000002</v>
      </c>
      <c r="N1148">
        <v>23.878</v>
      </c>
      <c r="O1148">
        <v>1.5109999999999999</v>
      </c>
    </row>
    <row r="1149" spans="1:15" x14ac:dyDescent="0.35">
      <c r="A1149" t="s">
        <v>360</v>
      </c>
      <c r="B1149">
        <v>2016</v>
      </c>
      <c r="C1149" s="10">
        <v>42295</v>
      </c>
      <c r="D1149" t="s">
        <v>236</v>
      </c>
      <c r="E1149" t="s">
        <v>117</v>
      </c>
      <c r="F1149">
        <v>5</v>
      </c>
      <c r="G1149">
        <v>2</v>
      </c>
      <c r="H1149" t="s">
        <v>362</v>
      </c>
      <c r="I1149" t="s">
        <v>207</v>
      </c>
      <c r="J1149">
        <v>10006320037</v>
      </c>
      <c r="K1149" s="19">
        <v>25.5</v>
      </c>
      <c r="L1149">
        <v>5.7279999999999998</v>
      </c>
      <c r="M1149">
        <v>16.838999999999999</v>
      </c>
      <c r="N1149">
        <v>24.445</v>
      </c>
      <c r="O1149">
        <v>3.8029999999999999</v>
      </c>
    </row>
    <row r="1150" spans="1:15" x14ac:dyDescent="0.35">
      <c r="A1150" t="s">
        <v>360</v>
      </c>
      <c r="B1150">
        <v>2016</v>
      </c>
      <c r="C1150" s="10">
        <v>42295</v>
      </c>
      <c r="D1150" t="s">
        <v>236</v>
      </c>
      <c r="E1150" t="s">
        <v>117</v>
      </c>
      <c r="F1150">
        <v>5</v>
      </c>
      <c r="G1150">
        <v>3</v>
      </c>
      <c r="H1150" t="s">
        <v>352</v>
      </c>
      <c r="I1150" t="s">
        <v>353</v>
      </c>
      <c r="J1150">
        <v>10003292122</v>
      </c>
      <c r="K1150" s="19">
        <v>29.4</v>
      </c>
      <c r="L1150">
        <v>29.492000000000001</v>
      </c>
      <c r="M1150">
        <v>29.02</v>
      </c>
      <c r="N1150">
        <v>31.53</v>
      </c>
      <c r="O1150">
        <v>1.2549999999999999</v>
      </c>
    </row>
    <row r="1151" spans="1:15" x14ac:dyDescent="0.35">
      <c r="A1151" t="s">
        <v>360</v>
      </c>
      <c r="B1151">
        <v>2016</v>
      </c>
      <c r="C1151" s="10">
        <v>42295</v>
      </c>
      <c r="D1151" t="s">
        <v>236</v>
      </c>
      <c r="E1151" t="s">
        <v>117</v>
      </c>
      <c r="F1151">
        <v>5</v>
      </c>
      <c r="G1151">
        <v>4</v>
      </c>
      <c r="H1151" t="s">
        <v>187</v>
      </c>
      <c r="I1151" t="s">
        <v>188</v>
      </c>
      <c r="J1151">
        <v>10009017243</v>
      </c>
      <c r="K1151" s="19">
        <v>20.399999999999999</v>
      </c>
      <c r="L1151">
        <v>17.131</v>
      </c>
      <c r="M1151">
        <v>17.681000000000001</v>
      </c>
      <c r="N1151">
        <v>23.105</v>
      </c>
      <c r="O1151">
        <v>2.7120000000000002</v>
      </c>
    </row>
    <row r="1152" spans="1:15" x14ac:dyDescent="0.35">
      <c r="A1152" t="s">
        <v>360</v>
      </c>
      <c r="B1152">
        <v>2016</v>
      </c>
      <c r="C1152" s="10">
        <v>42295</v>
      </c>
      <c r="D1152" t="s">
        <v>236</v>
      </c>
      <c r="E1152" t="s">
        <v>117</v>
      </c>
      <c r="F1152">
        <v>5</v>
      </c>
      <c r="G1152">
        <v>5</v>
      </c>
      <c r="H1152" t="s">
        <v>143</v>
      </c>
      <c r="I1152" t="s">
        <v>95</v>
      </c>
      <c r="J1152">
        <v>10009181234</v>
      </c>
      <c r="K1152" s="19">
        <v>20.5</v>
      </c>
      <c r="L1152">
        <v>20.081</v>
      </c>
      <c r="M1152">
        <v>19.009999999999899</v>
      </c>
      <c r="N1152">
        <v>23.277999999999999</v>
      </c>
      <c r="O1152">
        <v>2.1339999999999999</v>
      </c>
    </row>
    <row r="1153" spans="1:15" x14ac:dyDescent="0.35">
      <c r="A1153" t="s">
        <v>360</v>
      </c>
      <c r="B1153">
        <v>2016</v>
      </c>
      <c r="C1153" s="10">
        <v>42295</v>
      </c>
      <c r="D1153" t="s">
        <v>236</v>
      </c>
      <c r="E1153" t="s">
        <v>117</v>
      </c>
      <c r="F1153">
        <v>6</v>
      </c>
      <c r="G1153">
        <v>1</v>
      </c>
      <c r="H1153" t="s">
        <v>192</v>
      </c>
      <c r="I1153" t="s">
        <v>113</v>
      </c>
      <c r="J1153">
        <v>10004599194</v>
      </c>
      <c r="K1153" s="19">
        <v>27.6</v>
      </c>
      <c r="L1153">
        <v>31.0779999999999</v>
      </c>
      <c r="M1153">
        <v>31.257000000000001</v>
      </c>
      <c r="N1153">
        <v>33.451000000000001</v>
      </c>
      <c r="O1153">
        <v>1.097</v>
      </c>
    </row>
    <row r="1154" spans="1:15" x14ac:dyDescent="0.35">
      <c r="A1154" t="s">
        <v>360</v>
      </c>
      <c r="B1154">
        <v>2016</v>
      </c>
      <c r="C1154" s="10">
        <v>42295</v>
      </c>
      <c r="D1154" t="s">
        <v>236</v>
      </c>
      <c r="E1154" t="s">
        <v>117</v>
      </c>
      <c r="F1154">
        <v>6</v>
      </c>
      <c r="G1154">
        <v>2</v>
      </c>
      <c r="H1154" t="s">
        <v>59</v>
      </c>
      <c r="I1154" t="s">
        <v>37</v>
      </c>
      <c r="J1154">
        <v>10007502427</v>
      </c>
      <c r="K1154" s="19">
        <v>21.9</v>
      </c>
      <c r="L1154">
        <v>21.937000000000001</v>
      </c>
      <c r="M1154">
        <v>22.99</v>
      </c>
      <c r="N1154">
        <v>26.788</v>
      </c>
      <c r="O1154">
        <v>1.899</v>
      </c>
    </row>
    <row r="1155" spans="1:15" x14ac:dyDescent="0.35">
      <c r="A1155" t="s">
        <v>360</v>
      </c>
      <c r="B1155">
        <v>2016</v>
      </c>
      <c r="C1155" s="10">
        <v>42295</v>
      </c>
      <c r="D1155" t="s">
        <v>236</v>
      </c>
      <c r="E1155" t="s">
        <v>117</v>
      </c>
      <c r="F1155">
        <v>6</v>
      </c>
      <c r="G1155">
        <v>3</v>
      </c>
      <c r="H1155" t="s">
        <v>186</v>
      </c>
      <c r="I1155" t="s">
        <v>95</v>
      </c>
      <c r="J1155">
        <v>10009181032</v>
      </c>
      <c r="K1155" s="19">
        <v>20.8</v>
      </c>
      <c r="L1155">
        <v>8.9</v>
      </c>
      <c r="M1155">
        <v>16.507000000000001</v>
      </c>
      <c r="N1155">
        <v>23.853000000000002</v>
      </c>
      <c r="O1155">
        <v>3.673</v>
      </c>
    </row>
    <row r="1156" spans="1:15" x14ac:dyDescent="0.35">
      <c r="A1156" t="s">
        <v>360</v>
      </c>
      <c r="B1156">
        <v>2016</v>
      </c>
      <c r="C1156" s="10">
        <v>42295</v>
      </c>
      <c r="D1156" t="s">
        <v>236</v>
      </c>
      <c r="E1156" t="s">
        <v>117</v>
      </c>
      <c r="F1156">
        <v>6</v>
      </c>
      <c r="G1156">
        <v>4</v>
      </c>
      <c r="H1156" t="s">
        <v>28</v>
      </c>
      <c r="I1156" t="s">
        <v>29</v>
      </c>
      <c r="J1156">
        <v>10007779683</v>
      </c>
      <c r="K1156" s="19">
        <v>19.8</v>
      </c>
      <c r="L1156">
        <v>25.533999999999999</v>
      </c>
      <c r="M1156">
        <v>22.039000000000001</v>
      </c>
      <c r="N1156">
        <v>29.048999999999999</v>
      </c>
      <c r="O1156">
        <v>3.5049999999999999</v>
      </c>
    </row>
    <row r="1157" spans="1:15" x14ac:dyDescent="0.35">
      <c r="A1157" t="s">
        <v>360</v>
      </c>
      <c r="B1157">
        <v>2016</v>
      </c>
      <c r="C1157" s="10">
        <v>42295</v>
      </c>
      <c r="D1157" t="s">
        <v>236</v>
      </c>
      <c r="E1157" t="s">
        <v>117</v>
      </c>
      <c r="F1157">
        <v>6</v>
      </c>
      <c r="G1157">
        <v>9</v>
      </c>
      <c r="H1157" t="s">
        <v>210</v>
      </c>
      <c r="I1157" t="s">
        <v>188</v>
      </c>
      <c r="J1157">
        <v>10009049979</v>
      </c>
      <c r="K1157" s="19">
        <v>20.6</v>
      </c>
      <c r="L1157">
        <v>20.576000000000001</v>
      </c>
      <c r="M1157">
        <v>19.094000000000001</v>
      </c>
      <c r="N1157">
        <v>24.411999999999999</v>
      </c>
      <c r="O1157">
        <v>2.6589999999999998</v>
      </c>
    </row>
    <row r="1158" spans="1:15" x14ac:dyDescent="0.35">
      <c r="A1158" t="s">
        <v>360</v>
      </c>
      <c r="B1158">
        <v>2016</v>
      </c>
      <c r="C1158" s="10">
        <v>42295</v>
      </c>
      <c r="D1158" t="s">
        <v>236</v>
      </c>
      <c r="E1158" t="s">
        <v>119</v>
      </c>
      <c r="F1158">
        <v>1</v>
      </c>
      <c r="G1158">
        <v>1</v>
      </c>
      <c r="H1158" t="s">
        <v>294</v>
      </c>
      <c r="I1158" t="s">
        <v>27</v>
      </c>
      <c r="J1158">
        <v>10003011125</v>
      </c>
      <c r="K1158" s="19">
        <v>31</v>
      </c>
      <c r="L1158">
        <v>32.914999999999999</v>
      </c>
      <c r="M1158">
        <v>33.202999999999903</v>
      </c>
      <c r="N1158">
        <v>35.518999999999998</v>
      </c>
      <c r="O1158">
        <v>1.1579999999999999</v>
      </c>
    </row>
    <row r="1159" spans="1:15" x14ac:dyDescent="0.35">
      <c r="A1159" t="s">
        <v>360</v>
      </c>
      <c r="B1159">
        <v>2016</v>
      </c>
      <c r="C1159" s="10">
        <v>42295</v>
      </c>
      <c r="D1159" t="s">
        <v>236</v>
      </c>
      <c r="E1159" t="s">
        <v>119</v>
      </c>
      <c r="F1159">
        <v>1</v>
      </c>
      <c r="G1159">
        <v>2</v>
      </c>
      <c r="H1159" t="s">
        <v>339</v>
      </c>
      <c r="I1159" t="s">
        <v>27</v>
      </c>
      <c r="J1159">
        <v>10004618796</v>
      </c>
      <c r="K1159" s="19">
        <v>28.1</v>
      </c>
      <c r="L1159">
        <v>23.41</v>
      </c>
      <c r="M1159">
        <v>24.646999999999998</v>
      </c>
      <c r="N1159">
        <v>27.869</v>
      </c>
      <c r="O1159">
        <v>1.611</v>
      </c>
    </row>
    <row r="1160" spans="1:15" x14ac:dyDescent="0.35">
      <c r="A1160" t="s">
        <v>360</v>
      </c>
      <c r="B1160">
        <v>2016</v>
      </c>
      <c r="C1160" s="10">
        <v>42295</v>
      </c>
      <c r="D1160" t="s">
        <v>236</v>
      </c>
      <c r="E1160" t="s">
        <v>119</v>
      </c>
      <c r="F1160">
        <v>1</v>
      </c>
      <c r="G1160">
        <v>3</v>
      </c>
      <c r="H1160" t="s">
        <v>54</v>
      </c>
      <c r="I1160" t="s">
        <v>42</v>
      </c>
      <c r="J1160">
        <v>10004612534</v>
      </c>
      <c r="K1160" s="19">
        <v>28.4</v>
      </c>
      <c r="L1160">
        <v>21.495000000000001</v>
      </c>
      <c r="M1160">
        <v>23.651</v>
      </c>
      <c r="N1160">
        <v>28.375</v>
      </c>
      <c r="O1160">
        <v>2.3620000000000001</v>
      </c>
    </row>
    <row r="1161" spans="1:15" x14ac:dyDescent="0.35">
      <c r="A1161" t="s">
        <v>360</v>
      </c>
      <c r="B1161">
        <v>2016</v>
      </c>
      <c r="C1161" s="10">
        <v>42295</v>
      </c>
      <c r="D1161" t="s">
        <v>236</v>
      </c>
      <c r="E1161" t="s">
        <v>119</v>
      </c>
      <c r="F1161">
        <v>1</v>
      </c>
      <c r="G1161">
        <v>4</v>
      </c>
      <c r="H1161" t="s">
        <v>327</v>
      </c>
      <c r="I1161" t="s">
        <v>198</v>
      </c>
      <c r="J1161">
        <v>10007271546</v>
      </c>
      <c r="K1161" s="19">
        <v>22.5</v>
      </c>
      <c r="L1161">
        <v>28.694999999999901</v>
      </c>
      <c r="M1161">
        <v>28.495999999999899</v>
      </c>
      <c r="N1161">
        <v>32.037999999999997</v>
      </c>
      <c r="O1161">
        <v>1.7709999999999999</v>
      </c>
    </row>
    <row r="1162" spans="1:15" x14ac:dyDescent="0.35">
      <c r="A1162" t="s">
        <v>360</v>
      </c>
      <c r="B1162">
        <v>2016</v>
      </c>
      <c r="C1162" s="10">
        <v>42295</v>
      </c>
      <c r="D1162" t="s">
        <v>236</v>
      </c>
      <c r="E1162" t="s">
        <v>119</v>
      </c>
      <c r="F1162">
        <v>1</v>
      </c>
      <c r="G1162">
        <v>5</v>
      </c>
      <c r="H1162" t="s">
        <v>340</v>
      </c>
      <c r="I1162" t="s">
        <v>142</v>
      </c>
      <c r="J1162">
        <v>10004633247</v>
      </c>
      <c r="K1162" s="19">
        <v>27.6</v>
      </c>
      <c r="L1162">
        <v>30.181999999999999</v>
      </c>
      <c r="M1162">
        <v>29.977</v>
      </c>
      <c r="N1162">
        <v>31.899000000000001</v>
      </c>
      <c r="O1162">
        <v>0.96099999999999997</v>
      </c>
    </row>
    <row r="1163" spans="1:15" x14ac:dyDescent="0.35">
      <c r="A1163" t="s">
        <v>360</v>
      </c>
      <c r="B1163">
        <v>2016</v>
      </c>
      <c r="C1163" s="10">
        <v>42295</v>
      </c>
      <c r="D1163" t="s">
        <v>236</v>
      </c>
      <c r="E1163" t="s">
        <v>119</v>
      </c>
      <c r="F1163">
        <v>1</v>
      </c>
      <c r="G1163">
        <v>6</v>
      </c>
      <c r="H1163" t="s">
        <v>68</v>
      </c>
      <c r="I1163" t="s">
        <v>29</v>
      </c>
      <c r="J1163">
        <v>10006379247</v>
      </c>
      <c r="K1163" s="19">
        <v>25.5</v>
      </c>
      <c r="L1163">
        <v>28.922999999999998</v>
      </c>
      <c r="M1163">
        <v>28.321999999999999</v>
      </c>
      <c r="N1163">
        <v>30.962</v>
      </c>
      <c r="O1163">
        <v>1.32</v>
      </c>
    </row>
    <row r="1164" spans="1:15" x14ac:dyDescent="0.35">
      <c r="A1164" t="s">
        <v>360</v>
      </c>
      <c r="B1164">
        <v>2016</v>
      </c>
      <c r="C1164" s="10">
        <v>42295</v>
      </c>
      <c r="D1164" t="s">
        <v>236</v>
      </c>
      <c r="E1164" t="s">
        <v>119</v>
      </c>
      <c r="F1164">
        <v>2</v>
      </c>
      <c r="G1164">
        <v>1</v>
      </c>
      <c r="H1164" t="s">
        <v>218</v>
      </c>
      <c r="I1164" t="s">
        <v>46</v>
      </c>
      <c r="J1164">
        <v>10006902239</v>
      </c>
      <c r="K1164" s="19">
        <v>24.3</v>
      </c>
      <c r="L1164">
        <v>24.669999999999899</v>
      </c>
      <c r="M1164">
        <v>25.946999999999999</v>
      </c>
      <c r="N1164">
        <v>29.209</v>
      </c>
      <c r="O1164">
        <v>1.631</v>
      </c>
    </row>
    <row r="1165" spans="1:15" x14ac:dyDescent="0.35">
      <c r="A1165" t="s">
        <v>360</v>
      </c>
      <c r="B1165">
        <v>2016</v>
      </c>
      <c r="C1165" s="10">
        <v>42295</v>
      </c>
      <c r="D1165" t="s">
        <v>236</v>
      </c>
      <c r="E1165" t="s">
        <v>119</v>
      </c>
      <c r="F1165">
        <v>2</v>
      </c>
      <c r="G1165">
        <v>2</v>
      </c>
      <c r="H1165" t="s">
        <v>197</v>
      </c>
      <c r="I1165" t="s">
        <v>198</v>
      </c>
      <c r="J1165">
        <v>10003100142</v>
      </c>
      <c r="K1165" s="19">
        <v>29.6</v>
      </c>
      <c r="L1165">
        <v>25.387</v>
      </c>
      <c r="M1165">
        <v>25.853999999999999</v>
      </c>
      <c r="N1165">
        <v>28.234000000000002</v>
      </c>
      <c r="O1165">
        <v>1.19</v>
      </c>
    </row>
    <row r="1166" spans="1:15" x14ac:dyDescent="0.35">
      <c r="A1166" t="s">
        <v>360</v>
      </c>
      <c r="B1166">
        <v>2016</v>
      </c>
      <c r="C1166" s="10">
        <v>42295</v>
      </c>
      <c r="D1166" t="s">
        <v>236</v>
      </c>
      <c r="E1166" t="s">
        <v>119</v>
      </c>
      <c r="F1166">
        <v>2</v>
      </c>
      <c r="G1166">
        <v>3</v>
      </c>
      <c r="H1166" t="s">
        <v>213</v>
      </c>
      <c r="I1166" t="s">
        <v>42</v>
      </c>
      <c r="J1166">
        <v>10006422895</v>
      </c>
      <c r="K1166" s="19">
        <v>24.4</v>
      </c>
      <c r="L1166">
        <v>25.629000000000001</v>
      </c>
      <c r="M1166">
        <v>26.125</v>
      </c>
      <c r="N1166">
        <v>29.823</v>
      </c>
      <c r="O1166">
        <v>1.849</v>
      </c>
    </row>
    <row r="1167" spans="1:15" x14ac:dyDescent="0.35">
      <c r="A1167" t="s">
        <v>360</v>
      </c>
      <c r="B1167">
        <v>2016</v>
      </c>
      <c r="C1167" s="10">
        <v>42295</v>
      </c>
      <c r="D1167" t="s">
        <v>236</v>
      </c>
      <c r="E1167" t="s">
        <v>119</v>
      </c>
      <c r="F1167">
        <v>2</v>
      </c>
      <c r="G1167">
        <v>4</v>
      </c>
      <c r="H1167" t="s">
        <v>192</v>
      </c>
      <c r="I1167" t="s">
        <v>113</v>
      </c>
      <c r="J1167">
        <v>10004599194</v>
      </c>
      <c r="K1167" s="19">
        <v>27.6</v>
      </c>
      <c r="L1167">
        <v>31.257000000000001</v>
      </c>
      <c r="M1167">
        <v>30.988</v>
      </c>
      <c r="N1167">
        <v>33.136000000000003</v>
      </c>
      <c r="O1167">
        <v>1.0740000000000001</v>
      </c>
    </row>
    <row r="1168" spans="1:15" x14ac:dyDescent="0.35">
      <c r="A1168" t="s">
        <v>360</v>
      </c>
      <c r="B1168">
        <v>2016</v>
      </c>
      <c r="C1168" s="10">
        <v>42295</v>
      </c>
      <c r="D1168" t="s">
        <v>236</v>
      </c>
      <c r="E1168" t="s">
        <v>119</v>
      </c>
      <c r="F1168">
        <v>2</v>
      </c>
      <c r="G1168">
        <v>5</v>
      </c>
      <c r="H1168" t="s">
        <v>291</v>
      </c>
      <c r="I1168" t="s">
        <v>46</v>
      </c>
      <c r="J1168">
        <v>10007891437</v>
      </c>
      <c r="K1168" s="19">
        <v>20.9</v>
      </c>
      <c r="L1168">
        <v>28.198</v>
      </c>
      <c r="M1168">
        <v>23.500999999999902</v>
      </c>
      <c r="N1168">
        <v>30.800999999999998</v>
      </c>
      <c r="O1168">
        <v>3.65</v>
      </c>
    </row>
    <row r="1169" spans="1:15" x14ac:dyDescent="0.35">
      <c r="A1169" t="s">
        <v>360</v>
      </c>
      <c r="B1169">
        <v>2016</v>
      </c>
      <c r="C1169" s="10">
        <v>42295</v>
      </c>
      <c r="D1169" t="s">
        <v>236</v>
      </c>
      <c r="E1169" t="s">
        <v>119</v>
      </c>
      <c r="F1169">
        <v>2</v>
      </c>
      <c r="G1169">
        <v>6</v>
      </c>
      <c r="H1169" t="s">
        <v>367</v>
      </c>
      <c r="I1169" t="s">
        <v>37</v>
      </c>
      <c r="J1169">
        <v>10006553039</v>
      </c>
      <c r="K1169" s="19">
        <v>24</v>
      </c>
      <c r="L1169">
        <v>20.856000000000002</v>
      </c>
      <c r="M1169">
        <v>20.585999999999999</v>
      </c>
      <c r="N1169">
        <v>23.532</v>
      </c>
      <c r="O1169">
        <v>1.4730000000000001</v>
      </c>
    </row>
    <row r="1170" spans="1:15" x14ac:dyDescent="0.35">
      <c r="A1170" t="s">
        <v>360</v>
      </c>
      <c r="B1170">
        <v>2016</v>
      </c>
      <c r="C1170" s="10">
        <v>42295</v>
      </c>
      <c r="D1170" t="s">
        <v>236</v>
      </c>
      <c r="E1170" t="s">
        <v>121</v>
      </c>
      <c r="F1170">
        <v>1</v>
      </c>
      <c r="G1170">
        <v>1</v>
      </c>
      <c r="H1170" t="s">
        <v>213</v>
      </c>
      <c r="I1170" t="s">
        <v>42</v>
      </c>
      <c r="J1170">
        <v>10006422895</v>
      </c>
      <c r="K1170" s="19">
        <v>24.4</v>
      </c>
      <c r="L1170">
        <v>26.125</v>
      </c>
      <c r="M1170">
        <v>27.558</v>
      </c>
      <c r="N1170">
        <v>31.065999999999999</v>
      </c>
      <c r="O1170">
        <v>1.754</v>
      </c>
    </row>
    <row r="1171" spans="1:15" x14ac:dyDescent="0.35">
      <c r="A1171" t="s">
        <v>360</v>
      </c>
      <c r="B1171">
        <v>2016</v>
      </c>
      <c r="C1171" s="10">
        <v>42295</v>
      </c>
      <c r="D1171" t="s">
        <v>236</v>
      </c>
      <c r="E1171" t="s">
        <v>121</v>
      </c>
      <c r="F1171">
        <v>1</v>
      </c>
      <c r="G1171">
        <v>2</v>
      </c>
      <c r="H1171" t="s">
        <v>294</v>
      </c>
      <c r="I1171" t="s">
        <v>27</v>
      </c>
      <c r="J1171">
        <v>10003011125</v>
      </c>
      <c r="K1171" s="19">
        <v>31</v>
      </c>
      <c r="L1171">
        <v>33.202999999999903</v>
      </c>
      <c r="M1171">
        <v>33.165999999999997</v>
      </c>
      <c r="N1171">
        <v>35.43</v>
      </c>
      <c r="O1171">
        <v>1.1319999999999999</v>
      </c>
    </row>
    <row r="1172" spans="1:15" x14ac:dyDescent="0.35">
      <c r="A1172" t="s">
        <v>360</v>
      </c>
      <c r="B1172">
        <v>2016</v>
      </c>
      <c r="C1172" s="10">
        <v>42295</v>
      </c>
      <c r="D1172" t="s">
        <v>236</v>
      </c>
      <c r="E1172" t="s">
        <v>121</v>
      </c>
      <c r="F1172">
        <v>1</v>
      </c>
      <c r="G1172">
        <v>3</v>
      </c>
      <c r="H1172" t="s">
        <v>197</v>
      </c>
      <c r="I1172" t="s">
        <v>198</v>
      </c>
      <c r="J1172">
        <v>10003100142</v>
      </c>
      <c r="K1172" s="19">
        <v>29.6</v>
      </c>
      <c r="L1172">
        <v>25.853999999999999</v>
      </c>
      <c r="M1172">
        <v>26.122</v>
      </c>
      <c r="N1172">
        <v>28.442</v>
      </c>
      <c r="O1172">
        <v>1.1599999999999999</v>
      </c>
    </row>
    <row r="1173" spans="1:15" x14ac:dyDescent="0.35">
      <c r="A1173" t="s">
        <v>360</v>
      </c>
      <c r="B1173">
        <v>2016</v>
      </c>
      <c r="C1173" s="10">
        <v>42295</v>
      </c>
      <c r="D1173" t="s">
        <v>236</v>
      </c>
      <c r="E1173" t="s">
        <v>121</v>
      </c>
      <c r="F1173">
        <v>1</v>
      </c>
      <c r="G1173">
        <v>4</v>
      </c>
      <c r="H1173" t="s">
        <v>218</v>
      </c>
      <c r="I1173" t="s">
        <v>46</v>
      </c>
      <c r="J1173">
        <v>10006902239</v>
      </c>
      <c r="K1173" s="19">
        <v>24.3</v>
      </c>
      <c r="L1173">
        <v>25.946999999999999</v>
      </c>
      <c r="M1173">
        <v>25.992999999999999</v>
      </c>
      <c r="N1173">
        <v>29.093</v>
      </c>
      <c r="O1173">
        <v>1.55</v>
      </c>
    </row>
    <row r="1174" spans="1:15" x14ac:dyDescent="0.35">
      <c r="A1174" t="s">
        <v>360</v>
      </c>
      <c r="B1174">
        <v>2016</v>
      </c>
      <c r="C1174" s="10">
        <v>42295</v>
      </c>
      <c r="D1174" t="s">
        <v>236</v>
      </c>
      <c r="E1174" t="s">
        <v>121</v>
      </c>
      <c r="F1174">
        <v>1</v>
      </c>
      <c r="G1174">
        <v>5</v>
      </c>
      <c r="H1174" t="s">
        <v>339</v>
      </c>
      <c r="I1174" t="s">
        <v>27</v>
      </c>
      <c r="J1174">
        <v>10004618796</v>
      </c>
      <c r="K1174" s="19">
        <v>28.1</v>
      </c>
      <c r="L1174">
        <v>24.646999999999998</v>
      </c>
      <c r="M1174">
        <v>24.488</v>
      </c>
      <c r="N1174">
        <v>27.562000000000001</v>
      </c>
      <c r="O1174">
        <v>1.5369999999999999</v>
      </c>
    </row>
    <row r="1175" spans="1:15" x14ac:dyDescent="0.35">
      <c r="A1175" t="s">
        <v>360</v>
      </c>
      <c r="B1175">
        <v>2016</v>
      </c>
      <c r="C1175" s="10">
        <v>42295</v>
      </c>
      <c r="D1175" t="s">
        <v>236</v>
      </c>
      <c r="E1175" t="s">
        <v>121</v>
      </c>
      <c r="F1175">
        <v>1</v>
      </c>
      <c r="G1175">
        <v>6</v>
      </c>
      <c r="H1175" t="s">
        <v>54</v>
      </c>
      <c r="I1175" t="s">
        <v>42</v>
      </c>
      <c r="J1175">
        <v>10004612534</v>
      </c>
      <c r="K1175" s="19">
        <v>28.4</v>
      </c>
      <c r="L1175">
        <v>23.651</v>
      </c>
      <c r="M1175">
        <v>22.440999999999999</v>
      </c>
      <c r="N1175">
        <v>26.803000000000001</v>
      </c>
      <c r="O1175">
        <v>2.181</v>
      </c>
    </row>
    <row r="1176" spans="1:15" x14ac:dyDescent="0.35">
      <c r="A1176" t="s">
        <v>360</v>
      </c>
      <c r="B1176">
        <v>2016</v>
      </c>
      <c r="C1176" s="10">
        <v>42295</v>
      </c>
      <c r="D1176" t="s">
        <v>236</v>
      </c>
      <c r="E1176" t="s">
        <v>121</v>
      </c>
      <c r="F1176">
        <v>2</v>
      </c>
      <c r="G1176">
        <v>1</v>
      </c>
      <c r="H1176" t="s">
        <v>340</v>
      </c>
      <c r="I1176" t="s">
        <v>142</v>
      </c>
      <c r="J1176">
        <v>10004633247</v>
      </c>
      <c r="K1176" s="19">
        <v>27.6</v>
      </c>
      <c r="L1176">
        <v>29.977</v>
      </c>
      <c r="M1176">
        <v>30.288</v>
      </c>
      <c r="N1176">
        <v>32.188000000000002</v>
      </c>
      <c r="O1176">
        <v>0.95</v>
      </c>
    </row>
    <row r="1177" spans="1:15" x14ac:dyDescent="0.35">
      <c r="A1177" t="s">
        <v>360</v>
      </c>
      <c r="B1177">
        <v>2016</v>
      </c>
      <c r="C1177" s="10">
        <v>42295</v>
      </c>
      <c r="D1177" t="s">
        <v>236</v>
      </c>
      <c r="E1177" t="s">
        <v>121</v>
      </c>
      <c r="F1177">
        <v>2</v>
      </c>
      <c r="G1177">
        <v>2</v>
      </c>
      <c r="H1177" t="s">
        <v>192</v>
      </c>
      <c r="I1177" t="s">
        <v>113</v>
      </c>
      <c r="J1177">
        <v>10004599194</v>
      </c>
      <c r="K1177" s="19">
        <v>27.6</v>
      </c>
      <c r="L1177">
        <v>30.988</v>
      </c>
      <c r="M1177">
        <v>31.096999999999898</v>
      </c>
      <c r="N1177">
        <v>33.204999999999998</v>
      </c>
      <c r="O1177">
        <v>1.054</v>
      </c>
    </row>
    <row r="1178" spans="1:15" x14ac:dyDescent="0.35">
      <c r="A1178" t="s">
        <v>360</v>
      </c>
      <c r="B1178">
        <v>2016</v>
      </c>
      <c r="C1178" s="10">
        <v>42295</v>
      </c>
      <c r="D1178" t="s">
        <v>236</v>
      </c>
      <c r="E1178" t="s">
        <v>121</v>
      </c>
      <c r="F1178">
        <v>2</v>
      </c>
      <c r="G1178">
        <v>3</v>
      </c>
      <c r="H1178" t="s">
        <v>327</v>
      </c>
      <c r="I1178" t="s">
        <v>198</v>
      </c>
      <c r="J1178">
        <v>10007271546</v>
      </c>
      <c r="K1178" s="19">
        <v>22.5</v>
      </c>
      <c r="L1178">
        <v>28.495999999999899</v>
      </c>
      <c r="M1178">
        <v>28.585999999999999</v>
      </c>
      <c r="N1178">
        <v>31.923999999999999</v>
      </c>
      <c r="O1178">
        <v>1.669</v>
      </c>
    </row>
    <row r="1179" spans="1:15" x14ac:dyDescent="0.35">
      <c r="A1179" t="s">
        <v>360</v>
      </c>
      <c r="B1179">
        <v>2016</v>
      </c>
      <c r="C1179" s="10">
        <v>42295</v>
      </c>
      <c r="D1179" t="s">
        <v>236</v>
      </c>
      <c r="E1179" t="s">
        <v>121</v>
      </c>
      <c r="F1179">
        <v>2</v>
      </c>
      <c r="G1179">
        <v>4</v>
      </c>
      <c r="H1179" t="s">
        <v>367</v>
      </c>
      <c r="I1179" t="s">
        <v>37</v>
      </c>
      <c r="J1179">
        <v>10006553039</v>
      </c>
      <c r="K1179" s="19">
        <v>24</v>
      </c>
      <c r="L1179">
        <v>20.585999999999999</v>
      </c>
      <c r="M1179">
        <v>21.225999999999999</v>
      </c>
      <c r="N1179">
        <v>24.053999999999998</v>
      </c>
      <c r="O1179">
        <v>1.4139999999999999</v>
      </c>
    </row>
    <row r="1180" spans="1:15" x14ac:dyDescent="0.35">
      <c r="A1180" t="s">
        <v>360</v>
      </c>
      <c r="B1180">
        <v>2016</v>
      </c>
      <c r="C1180" s="10">
        <v>42295</v>
      </c>
      <c r="D1180" t="s">
        <v>236</v>
      </c>
      <c r="E1180" t="s">
        <v>121</v>
      </c>
      <c r="F1180">
        <v>2</v>
      </c>
      <c r="G1180">
        <v>5</v>
      </c>
      <c r="H1180" t="s">
        <v>291</v>
      </c>
      <c r="I1180" t="s">
        <v>46</v>
      </c>
      <c r="J1180">
        <v>10007891437</v>
      </c>
      <c r="K1180" s="19">
        <v>20.9</v>
      </c>
      <c r="L1180">
        <v>23.500999999999902</v>
      </c>
      <c r="M1180">
        <v>22.797999999999998</v>
      </c>
      <c r="N1180">
        <v>28.673999999999999</v>
      </c>
      <c r="O1180">
        <v>2.9380000000000002</v>
      </c>
    </row>
    <row r="1181" spans="1:15" x14ac:dyDescent="0.35">
      <c r="A1181" t="s">
        <v>360</v>
      </c>
      <c r="B1181">
        <v>2016</v>
      </c>
      <c r="C1181" s="10">
        <v>42295</v>
      </c>
      <c r="D1181" t="s">
        <v>236</v>
      </c>
      <c r="E1181" t="s">
        <v>121</v>
      </c>
      <c r="F1181">
        <v>2</v>
      </c>
      <c r="G1181">
        <v>6</v>
      </c>
      <c r="H1181" t="s">
        <v>68</v>
      </c>
      <c r="I1181" t="s">
        <v>29</v>
      </c>
      <c r="J1181">
        <v>10006379247</v>
      </c>
      <c r="K1181" s="19">
        <v>25.5</v>
      </c>
      <c r="L1181">
        <v>28.321999999999999</v>
      </c>
      <c r="M1181">
        <v>27.669</v>
      </c>
      <c r="N1181">
        <v>30.239000000000001</v>
      </c>
      <c r="O1181">
        <v>1.2849999999999999</v>
      </c>
    </row>
    <row r="1182" spans="1:15" x14ac:dyDescent="0.35">
      <c r="A1182" t="s">
        <v>139</v>
      </c>
      <c r="B1182">
        <v>2016</v>
      </c>
      <c r="C1182" s="10">
        <v>42308</v>
      </c>
      <c r="D1182" t="s">
        <v>140</v>
      </c>
      <c r="E1182" t="s">
        <v>91</v>
      </c>
      <c r="F1182">
        <v>1</v>
      </c>
      <c r="G1182">
        <v>1</v>
      </c>
      <c r="H1182" t="s">
        <v>294</v>
      </c>
      <c r="I1182" t="s">
        <v>27</v>
      </c>
      <c r="J1182">
        <v>10003011125</v>
      </c>
      <c r="K1182" s="19">
        <v>31</v>
      </c>
      <c r="L1182">
        <v>33.165999999999997</v>
      </c>
      <c r="M1182">
        <v>33.354999999999997</v>
      </c>
      <c r="N1182">
        <v>35.593000000000004</v>
      </c>
      <c r="O1182">
        <v>1.119</v>
      </c>
    </row>
    <row r="1183" spans="1:15" x14ac:dyDescent="0.35">
      <c r="A1183" t="s">
        <v>139</v>
      </c>
      <c r="B1183">
        <v>2016</v>
      </c>
      <c r="C1183" s="10">
        <v>42308</v>
      </c>
      <c r="D1183" t="s">
        <v>140</v>
      </c>
      <c r="E1183" t="s">
        <v>91</v>
      </c>
      <c r="F1183">
        <v>1</v>
      </c>
      <c r="G1183">
        <v>2</v>
      </c>
      <c r="H1183" t="s">
        <v>283</v>
      </c>
      <c r="I1183" t="s">
        <v>284</v>
      </c>
      <c r="J1183">
        <v>10006319633</v>
      </c>
      <c r="K1183" s="19">
        <v>25.9</v>
      </c>
      <c r="L1183">
        <v>19.888999999999999</v>
      </c>
      <c r="M1183">
        <v>21.902999999999999</v>
      </c>
      <c r="N1183">
        <v>25.805</v>
      </c>
      <c r="O1183">
        <v>1.9510000000000001</v>
      </c>
    </row>
    <row r="1184" spans="1:15" x14ac:dyDescent="0.35">
      <c r="A1184" t="s">
        <v>139</v>
      </c>
      <c r="B1184">
        <v>2016</v>
      </c>
      <c r="C1184" s="10">
        <v>42308</v>
      </c>
      <c r="D1184" t="s">
        <v>140</v>
      </c>
      <c r="E1184" t="s">
        <v>91</v>
      </c>
      <c r="F1184">
        <v>1</v>
      </c>
      <c r="G1184">
        <v>3</v>
      </c>
      <c r="H1184" t="s">
        <v>194</v>
      </c>
      <c r="I1184" t="s">
        <v>29</v>
      </c>
      <c r="J1184">
        <v>10004601723</v>
      </c>
      <c r="K1184" s="19">
        <v>28.3</v>
      </c>
      <c r="L1184">
        <v>32.708999999999897</v>
      </c>
      <c r="M1184">
        <v>32.387</v>
      </c>
      <c r="N1184">
        <v>34.683</v>
      </c>
      <c r="O1184">
        <v>1.1479999999999999</v>
      </c>
    </row>
    <row r="1185" spans="1:15" x14ac:dyDescent="0.35">
      <c r="A1185" t="s">
        <v>139</v>
      </c>
      <c r="B1185">
        <v>2016</v>
      </c>
      <c r="C1185" s="10">
        <v>42308</v>
      </c>
      <c r="D1185" t="s">
        <v>140</v>
      </c>
      <c r="E1185" t="s">
        <v>91</v>
      </c>
      <c r="F1185">
        <v>1</v>
      </c>
      <c r="G1185">
        <v>4</v>
      </c>
      <c r="H1185" t="s">
        <v>289</v>
      </c>
      <c r="I1185" t="s">
        <v>207</v>
      </c>
      <c r="J1185">
        <v>10002418415</v>
      </c>
      <c r="K1185" s="19">
        <v>33.200000000000003</v>
      </c>
      <c r="L1185">
        <v>21.917000000000002</v>
      </c>
      <c r="M1185">
        <v>22.169</v>
      </c>
      <c r="N1185">
        <v>24.919</v>
      </c>
      <c r="O1185">
        <v>1.375</v>
      </c>
    </row>
    <row r="1186" spans="1:15" x14ac:dyDescent="0.35">
      <c r="A1186" t="s">
        <v>139</v>
      </c>
      <c r="B1186">
        <v>2016</v>
      </c>
      <c r="C1186" s="10">
        <v>42308</v>
      </c>
      <c r="D1186" t="s">
        <v>140</v>
      </c>
      <c r="E1186" t="s">
        <v>91</v>
      </c>
      <c r="F1186">
        <v>1</v>
      </c>
      <c r="G1186">
        <v>5</v>
      </c>
      <c r="H1186" t="s">
        <v>153</v>
      </c>
      <c r="I1186" t="s">
        <v>154</v>
      </c>
      <c r="J1186">
        <v>10004717719</v>
      </c>
      <c r="K1186" s="19">
        <v>26.9</v>
      </c>
      <c r="L1186">
        <v>26.302</v>
      </c>
      <c r="M1186">
        <v>25.809000000000001</v>
      </c>
      <c r="N1186">
        <v>28.395</v>
      </c>
      <c r="O1186">
        <v>1.2929999999999999</v>
      </c>
    </row>
    <row r="1187" spans="1:15" x14ac:dyDescent="0.35">
      <c r="A1187" t="s">
        <v>139</v>
      </c>
      <c r="B1187">
        <v>2016</v>
      </c>
      <c r="C1187" s="10">
        <v>42308</v>
      </c>
      <c r="D1187" t="s">
        <v>140</v>
      </c>
      <c r="E1187" t="s">
        <v>91</v>
      </c>
      <c r="F1187">
        <v>2</v>
      </c>
      <c r="G1187">
        <v>1</v>
      </c>
      <c r="H1187" t="s">
        <v>314</v>
      </c>
      <c r="I1187" t="s">
        <v>44</v>
      </c>
      <c r="J1187">
        <v>10006904360</v>
      </c>
      <c r="K1187" s="19">
        <v>24.3</v>
      </c>
      <c r="L1187">
        <v>31.827999999999999</v>
      </c>
      <c r="M1187">
        <v>31.99</v>
      </c>
      <c r="N1187">
        <v>34.26</v>
      </c>
      <c r="O1187">
        <v>1.135</v>
      </c>
    </row>
    <row r="1188" spans="1:15" x14ac:dyDescent="0.35">
      <c r="A1188" t="s">
        <v>139</v>
      </c>
      <c r="B1188">
        <v>2016</v>
      </c>
      <c r="C1188" s="10">
        <v>42308</v>
      </c>
      <c r="D1188" t="s">
        <v>140</v>
      </c>
      <c r="E1188" t="s">
        <v>91</v>
      </c>
      <c r="F1188">
        <v>2</v>
      </c>
      <c r="G1188">
        <v>2</v>
      </c>
      <c r="H1188" t="s">
        <v>350</v>
      </c>
      <c r="I1188" t="s">
        <v>224</v>
      </c>
      <c r="J1188">
        <v>10007165755</v>
      </c>
      <c r="K1188" s="19">
        <v>25.8</v>
      </c>
      <c r="L1188">
        <v>19.480999999999899</v>
      </c>
      <c r="M1188">
        <v>20.844999999999999</v>
      </c>
      <c r="N1188">
        <v>24.355</v>
      </c>
      <c r="O1188">
        <v>1.7549999999999999</v>
      </c>
    </row>
    <row r="1189" spans="1:15" x14ac:dyDescent="0.35">
      <c r="A1189" t="s">
        <v>139</v>
      </c>
      <c r="B1189">
        <v>2016</v>
      </c>
      <c r="C1189" s="10">
        <v>42308</v>
      </c>
      <c r="D1189" t="s">
        <v>140</v>
      </c>
      <c r="E1189" t="s">
        <v>91</v>
      </c>
      <c r="F1189">
        <v>2</v>
      </c>
      <c r="G1189">
        <v>3</v>
      </c>
      <c r="H1189" t="s">
        <v>106</v>
      </c>
      <c r="I1189" t="s">
        <v>102</v>
      </c>
      <c r="J1189">
        <v>10006894559</v>
      </c>
      <c r="K1189" s="19">
        <v>23.2</v>
      </c>
      <c r="L1189">
        <v>28.933</v>
      </c>
      <c r="M1189">
        <v>28.655000000000001</v>
      </c>
      <c r="N1189">
        <v>31.137</v>
      </c>
      <c r="O1189">
        <v>1.2410000000000001</v>
      </c>
    </row>
    <row r="1190" spans="1:15" x14ac:dyDescent="0.35">
      <c r="A1190" t="s">
        <v>139</v>
      </c>
      <c r="B1190">
        <v>2016</v>
      </c>
      <c r="C1190" s="10">
        <v>42308</v>
      </c>
      <c r="D1190" t="s">
        <v>140</v>
      </c>
      <c r="E1190" t="s">
        <v>91</v>
      </c>
      <c r="F1190">
        <v>2</v>
      </c>
      <c r="G1190">
        <v>4</v>
      </c>
      <c r="H1190" t="s">
        <v>93</v>
      </c>
      <c r="I1190" t="s">
        <v>52</v>
      </c>
      <c r="J1190">
        <v>10009150215</v>
      </c>
      <c r="K1190" s="19">
        <v>19.899999999999999</v>
      </c>
      <c r="L1190">
        <v>20.363</v>
      </c>
      <c r="M1190">
        <v>19.820999999999898</v>
      </c>
      <c r="N1190">
        <v>25.646999999999998</v>
      </c>
      <c r="O1190">
        <v>2.9129999999999998</v>
      </c>
    </row>
    <row r="1191" spans="1:15" x14ac:dyDescent="0.35">
      <c r="A1191" t="s">
        <v>139</v>
      </c>
      <c r="B1191">
        <v>2016</v>
      </c>
      <c r="C1191" s="10">
        <v>42308</v>
      </c>
      <c r="D1191" t="s">
        <v>140</v>
      </c>
      <c r="E1191" t="s">
        <v>91</v>
      </c>
      <c r="F1191">
        <v>2</v>
      </c>
      <c r="G1191">
        <v>5</v>
      </c>
      <c r="H1191" t="s">
        <v>328</v>
      </c>
      <c r="I1191" t="s">
        <v>256</v>
      </c>
      <c r="J1191">
        <v>10007787464</v>
      </c>
      <c r="K1191" s="19">
        <v>24</v>
      </c>
      <c r="L1191">
        <v>9</v>
      </c>
      <c r="M1191">
        <v>5.95399999999999</v>
      </c>
      <c r="N1191">
        <v>17.745999999999999</v>
      </c>
      <c r="O1191">
        <v>5.8959999999999999</v>
      </c>
    </row>
    <row r="1192" spans="1:15" x14ac:dyDescent="0.35">
      <c r="A1192" t="s">
        <v>139</v>
      </c>
      <c r="B1192">
        <v>2016</v>
      </c>
      <c r="C1192" s="10">
        <v>42308</v>
      </c>
      <c r="D1192" t="s">
        <v>140</v>
      </c>
      <c r="E1192" t="s">
        <v>91</v>
      </c>
      <c r="F1192">
        <v>3</v>
      </c>
      <c r="G1192">
        <v>1</v>
      </c>
      <c r="H1192" t="s">
        <v>196</v>
      </c>
      <c r="I1192" t="s">
        <v>52</v>
      </c>
      <c r="J1192">
        <v>10004868370</v>
      </c>
      <c r="K1192" s="19">
        <v>27.8</v>
      </c>
      <c r="L1192">
        <v>28.600999999999999</v>
      </c>
      <c r="M1192">
        <v>28.867999999999999</v>
      </c>
      <c r="N1192">
        <v>30.922000000000001</v>
      </c>
      <c r="O1192">
        <v>1.0269999999999999</v>
      </c>
    </row>
    <row r="1193" spans="1:15" x14ac:dyDescent="0.35">
      <c r="A1193" t="s">
        <v>139</v>
      </c>
      <c r="B1193">
        <v>2016</v>
      </c>
      <c r="C1193" s="10">
        <v>42308</v>
      </c>
      <c r="D1193" t="s">
        <v>140</v>
      </c>
      <c r="E1193" t="s">
        <v>91</v>
      </c>
      <c r="F1193">
        <v>3</v>
      </c>
      <c r="G1193">
        <v>2</v>
      </c>
      <c r="H1193" t="s">
        <v>103</v>
      </c>
      <c r="I1193" t="s">
        <v>104</v>
      </c>
      <c r="J1193">
        <v>10009010876</v>
      </c>
      <c r="K1193" s="19">
        <v>21.7</v>
      </c>
      <c r="L1193">
        <v>21.408999999999999</v>
      </c>
      <c r="M1193">
        <v>22.591000000000001</v>
      </c>
      <c r="N1193">
        <v>26.145</v>
      </c>
      <c r="O1193">
        <v>1.7769999999999999</v>
      </c>
    </row>
    <row r="1194" spans="1:15" x14ac:dyDescent="0.35">
      <c r="A1194" t="s">
        <v>139</v>
      </c>
      <c r="B1194">
        <v>2016</v>
      </c>
      <c r="C1194" s="10">
        <v>42308</v>
      </c>
      <c r="D1194" t="s">
        <v>140</v>
      </c>
      <c r="E1194" t="s">
        <v>91</v>
      </c>
      <c r="F1194">
        <v>3</v>
      </c>
      <c r="G1194">
        <v>3</v>
      </c>
      <c r="H1194" t="s">
        <v>192</v>
      </c>
      <c r="I1194" t="s">
        <v>113</v>
      </c>
      <c r="J1194">
        <v>10004599194</v>
      </c>
      <c r="K1194" s="19">
        <v>27.6</v>
      </c>
      <c r="L1194">
        <v>31.096999999999898</v>
      </c>
      <c r="M1194">
        <v>30.832000000000001</v>
      </c>
      <c r="N1194">
        <v>32.902000000000001</v>
      </c>
      <c r="O1194">
        <v>1.0349999999999999</v>
      </c>
    </row>
    <row r="1195" spans="1:15" x14ac:dyDescent="0.35">
      <c r="A1195" t="s">
        <v>139</v>
      </c>
      <c r="B1195">
        <v>2016</v>
      </c>
      <c r="C1195" s="10">
        <v>42308</v>
      </c>
      <c r="D1195" t="s">
        <v>140</v>
      </c>
      <c r="E1195" t="s">
        <v>91</v>
      </c>
      <c r="F1195">
        <v>3</v>
      </c>
      <c r="G1195">
        <v>4</v>
      </c>
      <c r="H1195" t="s">
        <v>143</v>
      </c>
      <c r="I1195" t="s">
        <v>95</v>
      </c>
      <c r="J1195">
        <v>10009181234</v>
      </c>
      <c r="K1195" s="19">
        <v>20.6</v>
      </c>
      <c r="L1195">
        <v>19.009999999999899</v>
      </c>
      <c r="M1195">
        <v>19.533999999999999</v>
      </c>
      <c r="N1195">
        <v>23.486000000000001</v>
      </c>
      <c r="O1195">
        <v>1.976</v>
      </c>
    </row>
    <row r="1196" spans="1:15" x14ac:dyDescent="0.35">
      <c r="A1196" t="s">
        <v>139</v>
      </c>
      <c r="B1196">
        <v>2016</v>
      </c>
      <c r="C1196" s="10">
        <v>42308</v>
      </c>
      <c r="D1196" t="s">
        <v>140</v>
      </c>
      <c r="E1196" t="s">
        <v>91</v>
      </c>
      <c r="F1196">
        <v>3</v>
      </c>
      <c r="G1196">
        <v>5</v>
      </c>
      <c r="H1196" t="s">
        <v>108</v>
      </c>
      <c r="I1196" t="s">
        <v>109</v>
      </c>
      <c r="J1196">
        <v>10117936018</v>
      </c>
      <c r="K1196" s="19">
        <v>22</v>
      </c>
      <c r="L1196">
        <v>9.9209999999999994</v>
      </c>
      <c r="M1196">
        <v>12.939</v>
      </c>
      <c r="N1196">
        <v>19.603000000000002</v>
      </c>
      <c r="O1196">
        <v>3.3319999999999999</v>
      </c>
    </row>
    <row r="1197" spans="1:15" x14ac:dyDescent="0.35">
      <c r="A1197" t="s">
        <v>139</v>
      </c>
      <c r="B1197">
        <v>2016</v>
      </c>
      <c r="C1197" s="10">
        <v>42308</v>
      </c>
      <c r="D1197" t="s">
        <v>140</v>
      </c>
      <c r="E1197" t="s">
        <v>91</v>
      </c>
      <c r="F1197">
        <v>3</v>
      </c>
      <c r="G1197">
        <v>6</v>
      </c>
      <c r="H1197" t="s">
        <v>195</v>
      </c>
      <c r="I1197" t="s">
        <v>31</v>
      </c>
      <c r="J1197">
        <v>10005964470</v>
      </c>
      <c r="K1197" s="19">
        <v>26.6</v>
      </c>
      <c r="L1197">
        <v>20.576999999999899</v>
      </c>
      <c r="M1197">
        <v>19.989000000000001</v>
      </c>
      <c r="N1197">
        <v>22.795000000000002</v>
      </c>
      <c r="O1197">
        <v>1.403</v>
      </c>
    </row>
    <row r="1198" spans="1:15" x14ac:dyDescent="0.35">
      <c r="A1198" t="s">
        <v>139</v>
      </c>
      <c r="B1198">
        <v>2016</v>
      </c>
      <c r="C1198" s="10">
        <v>42308</v>
      </c>
      <c r="D1198" t="s">
        <v>140</v>
      </c>
      <c r="E1198" t="s">
        <v>91</v>
      </c>
      <c r="F1198">
        <v>4</v>
      </c>
      <c r="G1198">
        <v>1</v>
      </c>
      <c r="H1198" t="s">
        <v>68</v>
      </c>
      <c r="I1198" t="s">
        <v>29</v>
      </c>
      <c r="J1198">
        <v>10006379247</v>
      </c>
      <c r="K1198" s="19">
        <v>25.6</v>
      </c>
      <c r="L1198">
        <v>27.669</v>
      </c>
      <c r="M1198">
        <v>28.207999999999998</v>
      </c>
      <c r="N1198">
        <v>30.72</v>
      </c>
      <c r="O1198">
        <v>1.256</v>
      </c>
    </row>
    <row r="1199" spans="1:15" x14ac:dyDescent="0.35">
      <c r="A1199" t="s">
        <v>139</v>
      </c>
      <c r="B1199">
        <v>2016</v>
      </c>
      <c r="C1199" s="10">
        <v>42308</v>
      </c>
      <c r="D1199" t="s">
        <v>140</v>
      </c>
      <c r="E1199" t="s">
        <v>91</v>
      </c>
      <c r="F1199">
        <v>4</v>
      </c>
      <c r="G1199">
        <v>2</v>
      </c>
      <c r="H1199" t="s">
        <v>336</v>
      </c>
      <c r="I1199" t="s">
        <v>355</v>
      </c>
      <c r="J1199">
        <v>10005506954</v>
      </c>
      <c r="K1199" s="19">
        <v>26.9</v>
      </c>
      <c r="L1199">
        <v>28.605</v>
      </c>
      <c r="M1199">
        <v>28.754000000000001</v>
      </c>
      <c r="N1199">
        <v>31.03</v>
      </c>
      <c r="O1199">
        <v>1.1379999999999999</v>
      </c>
    </row>
    <row r="1200" spans="1:15" x14ac:dyDescent="0.35">
      <c r="A1200" t="s">
        <v>139</v>
      </c>
      <c r="B1200">
        <v>2016</v>
      </c>
      <c r="C1200" s="10">
        <v>42308</v>
      </c>
      <c r="D1200" t="s">
        <v>140</v>
      </c>
      <c r="E1200" t="s">
        <v>91</v>
      </c>
      <c r="F1200">
        <v>4</v>
      </c>
      <c r="G1200">
        <v>3</v>
      </c>
      <c r="H1200" t="s">
        <v>327</v>
      </c>
      <c r="I1200" t="s">
        <v>198</v>
      </c>
      <c r="J1200">
        <v>10007271546</v>
      </c>
      <c r="K1200" s="19">
        <v>22.6</v>
      </c>
      <c r="L1200">
        <v>28.585999999999999</v>
      </c>
      <c r="M1200">
        <v>28.376999999999999</v>
      </c>
      <c r="N1200">
        <v>31.555</v>
      </c>
      <c r="O1200">
        <v>1.589</v>
      </c>
    </row>
    <row r="1201" spans="1:15" x14ac:dyDescent="0.35">
      <c r="A1201" t="s">
        <v>139</v>
      </c>
      <c r="B1201">
        <v>2016</v>
      </c>
      <c r="C1201" s="10">
        <v>42308</v>
      </c>
      <c r="D1201" t="s">
        <v>140</v>
      </c>
      <c r="E1201" t="s">
        <v>91</v>
      </c>
      <c r="F1201">
        <v>4</v>
      </c>
      <c r="G1201">
        <v>4</v>
      </c>
      <c r="H1201" t="s">
        <v>54</v>
      </c>
      <c r="I1201" t="s">
        <v>42</v>
      </c>
      <c r="J1201">
        <v>10004612534</v>
      </c>
      <c r="K1201" s="19">
        <v>28.4</v>
      </c>
      <c r="L1201">
        <v>22.440999999999999</v>
      </c>
      <c r="M1201">
        <v>22.468</v>
      </c>
      <c r="N1201">
        <v>26.504000000000001</v>
      </c>
      <c r="O1201">
        <v>2.0179999999999998</v>
      </c>
    </row>
    <row r="1202" spans="1:15" x14ac:dyDescent="0.35">
      <c r="A1202" t="s">
        <v>139</v>
      </c>
      <c r="B1202">
        <v>2016</v>
      </c>
      <c r="C1202" s="10">
        <v>42308</v>
      </c>
      <c r="D1202" t="s">
        <v>140</v>
      </c>
      <c r="E1202" t="s">
        <v>91</v>
      </c>
      <c r="F1202">
        <v>4</v>
      </c>
      <c r="G1202">
        <v>5</v>
      </c>
      <c r="H1202" t="s">
        <v>158</v>
      </c>
      <c r="I1202" t="s">
        <v>356</v>
      </c>
      <c r="J1202">
        <v>10010894696</v>
      </c>
      <c r="K1202" s="19"/>
      <c r="L1202">
        <v>18.419</v>
      </c>
      <c r="M1202">
        <v>18.425999999999998</v>
      </c>
      <c r="N1202">
        <v>21.47</v>
      </c>
      <c r="O1202">
        <v>1.522</v>
      </c>
    </row>
    <row r="1203" spans="1:15" x14ac:dyDescent="0.35">
      <c r="A1203" t="s">
        <v>139</v>
      </c>
      <c r="B1203">
        <v>2016</v>
      </c>
      <c r="C1203" s="10">
        <v>42308</v>
      </c>
      <c r="D1203" t="s">
        <v>140</v>
      </c>
      <c r="E1203" t="s">
        <v>91</v>
      </c>
      <c r="F1203">
        <v>4</v>
      </c>
      <c r="G1203">
        <v>6</v>
      </c>
      <c r="H1203" t="s">
        <v>357</v>
      </c>
      <c r="I1203" t="s">
        <v>310</v>
      </c>
      <c r="J1203">
        <v>10006105930</v>
      </c>
      <c r="K1203" s="19">
        <v>26.5</v>
      </c>
      <c r="L1203">
        <v>10.721</v>
      </c>
      <c r="M1203">
        <v>9.5309999999999899</v>
      </c>
      <c r="N1203">
        <v>17.062999999999999</v>
      </c>
      <c r="O1203">
        <v>3.766</v>
      </c>
    </row>
    <row r="1204" spans="1:15" x14ac:dyDescent="0.35">
      <c r="A1204" t="s">
        <v>139</v>
      </c>
      <c r="B1204">
        <v>2016</v>
      </c>
      <c r="C1204" s="10">
        <v>42308</v>
      </c>
      <c r="D1204" t="s">
        <v>140</v>
      </c>
      <c r="E1204" t="s">
        <v>91</v>
      </c>
      <c r="F1204">
        <v>5</v>
      </c>
      <c r="G1204">
        <v>1</v>
      </c>
      <c r="H1204" t="s">
        <v>220</v>
      </c>
      <c r="I1204" t="s">
        <v>35</v>
      </c>
      <c r="J1204">
        <v>10005782695</v>
      </c>
      <c r="K1204" s="19">
        <v>26.3</v>
      </c>
      <c r="L1204">
        <v>28.798999999999999</v>
      </c>
      <c r="M1204">
        <v>29.132999999999999</v>
      </c>
      <c r="N1204">
        <v>31.305</v>
      </c>
      <c r="O1204">
        <v>1.0860000000000001</v>
      </c>
    </row>
    <row r="1205" spans="1:15" x14ac:dyDescent="0.35">
      <c r="A1205" t="s">
        <v>139</v>
      </c>
      <c r="B1205">
        <v>2016</v>
      </c>
      <c r="C1205" s="10">
        <v>42308</v>
      </c>
      <c r="D1205" t="s">
        <v>140</v>
      </c>
      <c r="E1205" t="s">
        <v>91</v>
      </c>
      <c r="F1205">
        <v>5</v>
      </c>
      <c r="G1205">
        <v>2</v>
      </c>
      <c r="H1205" t="s">
        <v>234</v>
      </c>
      <c r="I1205" t="s">
        <v>25</v>
      </c>
      <c r="J1205">
        <v>10006073493</v>
      </c>
      <c r="K1205" s="19">
        <v>25.9</v>
      </c>
      <c r="L1205">
        <v>23.244</v>
      </c>
      <c r="M1205">
        <v>23.591999999999999</v>
      </c>
      <c r="N1205">
        <v>25.446000000000002</v>
      </c>
      <c r="O1205">
        <v>0.92700000000000005</v>
      </c>
    </row>
    <row r="1206" spans="1:15" x14ac:dyDescent="0.35">
      <c r="A1206" t="s">
        <v>139</v>
      </c>
      <c r="B1206">
        <v>2016</v>
      </c>
      <c r="C1206" s="10">
        <v>42308</v>
      </c>
      <c r="D1206" t="s">
        <v>140</v>
      </c>
      <c r="E1206" t="s">
        <v>91</v>
      </c>
      <c r="F1206">
        <v>5</v>
      </c>
      <c r="G1206">
        <v>3</v>
      </c>
      <c r="H1206" t="s">
        <v>335</v>
      </c>
      <c r="I1206" t="s">
        <v>29</v>
      </c>
      <c r="J1206">
        <v>10036244537</v>
      </c>
      <c r="K1206" s="19">
        <v>27.2</v>
      </c>
      <c r="L1206">
        <v>28.527000000000001</v>
      </c>
      <c r="M1206">
        <v>28.457000000000001</v>
      </c>
      <c r="N1206">
        <v>31.055</v>
      </c>
      <c r="O1206">
        <v>1.2989999999999999</v>
      </c>
    </row>
    <row r="1207" spans="1:15" x14ac:dyDescent="0.35">
      <c r="A1207" t="s">
        <v>139</v>
      </c>
      <c r="B1207">
        <v>2016</v>
      </c>
      <c r="C1207" s="10">
        <v>42308</v>
      </c>
      <c r="D1207" t="s">
        <v>140</v>
      </c>
      <c r="E1207" t="s">
        <v>91</v>
      </c>
      <c r="F1207">
        <v>5</v>
      </c>
      <c r="G1207">
        <v>4</v>
      </c>
      <c r="H1207" t="s">
        <v>171</v>
      </c>
      <c r="I1207" t="s">
        <v>82</v>
      </c>
      <c r="J1207">
        <v>10007073506</v>
      </c>
      <c r="K1207" s="19">
        <v>25.3</v>
      </c>
      <c r="L1207">
        <v>18.579999999999998</v>
      </c>
      <c r="M1207">
        <v>20.556000000000001</v>
      </c>
      <c r="N1207">
        <v>26.268000000000001</v>
      </c>
      <c r="O1207">
        <v>2.8559999999999999</v>
      </c>
    </row>
    <row r="1208" spans="1:15" x14ac:dyDescent="0.35">
      <c r="A1208" t="s">
        <v>139</v>
      </c>
      <c r="B1208">
        <v>2016</v>
      </c>
      <c r="C1208" s="10">
        <v>42308</v>
      </c>
      <c r="D1208" t="s">
        <v>140</v>
      </c>
      <c r="E1208" t="s">
        <v>91</v>
      </c>
      <c r="F1208">
        <v>5</v>
      </c>
      <c r="G1208">
        <v>5</v>
      </c>
      <c r="H1208" t="s">
        <v>287</v>
      </c>
      <c r="I1208" t="s">
        <v>31</v>
      </c>
      <c r="J1208">
        <v>10003349716</v>
      </c>
      <c r="K1208" s="19">
        <v>30.5</v>
      </c>
      <c r="L1208">
        <v>26.448</v>
      </c>
      <c r="M1208">
        <v>26.286000000000001</v>
      </c>
      <c r="N1208">
        <v>28.21</v>
      </c>
      <c r="O1208">
        <v>0.96199999999999997</v>
      </c>
    </row>
    <row r="1209" spans="1:15" x14ac:dyDescent="0.35">
      <c r="A1209" t="s">
        <v>139</v>
      </c>
      <c r="B1209">
        <v>2016</v>
      </c>
      <c r="C1209" s="10">
        <v>42308</v>
      </c>
      <c r="D1209" t="s">
        <v>140</v>
      </c>
      <c r="E1209" t="s">
        <v>91</v>
      </c>
      <c r="F1209">
        <v>5</v>
      </c>
      <c r="G1209">
        <v>6</v>
      </c>
      <c r="H1209" t="s">
        <v>197</v>
      </c>
      <c r="I1209" t="s">
        <v>198</v>
      </c>
      <c r="J1209">
        <v>10003100142</v>
      </c>
      <c r="K1209" s="19">
        <v>29.6</v>
      </c>
      <c r="L1209">
        <v>26.122</v>
      </c>
      <c r="M1209">
        <v>25.68</v>
      </c>
      <c r="N1209">
        <v>27.954000000000001</v>
      </c>
      <c r="O1209">
        <v>1.137</v>
      </c>
    </row>
    <row r="1210" spans="1:15" x14ac:dyDescent="0.35">
      <c r="A1210" t="s">
        <v>139</v>
      </c>
      <c r="B1210">
        <v>2016</v>
      </c>
      <c r="C1210" s="10">
        <v>42308</v>
      </c>
      <c r="D1210" t="s">
        <v>140</v>
      </c>
      <c r="E1210" t="s">
        <v>91</v>
      </c>
      <c r="F1210">
        <v>6</v>
      </c>
      <c r="G1210">
        <v>1</v>
      </c>
      <c r="H1210" t="s">
        <v>345</v>
      </c>
      <c r="I1210" t="s">
        <v>346</v>
      </c>
      <c r="J1210">
        <v>10007500407</v>
      </c>
      <c r="K1210" s="19">
        <v>22.3</v>
      </c>
      <c r="L1210">
        <v>23.675000000000001</v>
      </c>
      <c r="M1210">
        <v>24.902000000000001</v>
      </c>
      <c r="N1210">
        <v>28.166</v>
      </c>
      <c r="O1210">
        <v>1.6319999999999999</v>
      </c>
    </row>
    <row r="1211" spans="1:15" x14ac:dyDescent="0.35">
      <c r="A1211" t="s">
        <v>139</v>
      </c>
      <c r="B1211">
        <v>2016</v>
      </c>
      <c r="C1211" s="10">
        <v>42308</v>
      </c>
      <c r="D1211" t="s">
        <v>140</v>
      </c>
      <c r="E1211" t="s">
        <v>91</v>
      </c>
      <c r="F1211">
        <v>6</v>
      </c>
      <c r="G1211">
        <v>2</v>
      </c>
      <c r="H1211" t="s">
        <v>218</v>
      </c>
      <c r="I1211" t="s">
        <v>46</v>
      </c>
      <c r="J1211">
        <v>10006902239</v>
      </c>
      <c r="K1211" s="19">
        <v>24.3</v>
      </c>
      <c r="L1211">
        <v>25.992999999999999</v>
      </c>
      <c r="M1211">
        <v>26.417999999999999</v>
      </c>
      <c r="N1211">
        <v>29.385999999999999</v>
      </c>
      <c r="O1211">
        <v>1.484</v>
      </c>
    </row>
    <row r="1212" spans="1:15" x14ac:dyDescent="0.35">
      <c r="A1212" t="s">
        <v>139</v>
      </c>
      <c r="B1212">
        <v>2016</v>
      </c>
      <c r="C1212" s="10">
        <v>42308</v>
      </c>
      <c r="D1212" t="s">
        <v>140</v>
      </c>
      <c r="E1212" t="s">
        <v>91</v>
      </c>
      <c r="F1212">
        <v>6</v>
      </c>
      <c r="G1212">
        <v>3</v>
      </c>
      <c r="H1212" t="s">
        <v>340</v>
      </c>
      <c r="I1212" t="s">
        <v>142</v>
      </c>
      <c r="J1212">
        <v>10004633247</v>
      </c>
      <c r="K1212" s="19">
        <v>27.6</v>
      </c>
      <c r="L1212">
        <v>30.288</v>
      </c>
      <c r="M1212">
        <v>30.152999999999999</v>
      </c>
      <c r="N1212">
        <v>32.027000000000001</v>
      </c>
      <c r="O1212">
        <v>0.93700000000000006</v>
      </c>
    </row>
    <row r="1213" spans="1:15" x14ac:dyDescent="0.35">
      <c r="A1213" t="s">
        <v>139</v>
      </c>
      <c r="B1213">
        <v>2016</v>
      </c>
      <c r="C1213" s="10">
        <v>42308</v>
      </c>
      <c r="D1213" t="s">
        <v>140</v>
      </c>
      <c r="E1213" t="s">
        <v>91</v>
      </c>
      <c r="F1213">
        <v>6</v>
      </c>
      <c r="G1213">
        <v>4</v>
      </c>
      <c r="H1213" t="s">
        <v>208</v>
      </c>
      <c r="I1213" t="s">
        <v>58</v>
      </c>
      <c r="J1213">
        <v>10007828183</v>
      </c>
      <c r="K1213" s="19">
        <v>22.1</v>
      </c>
      <c r="L1213">
        <v>9</v>
      </c>
      <c r="M1213">
        <v>16.954999999999998</v>
      </c>
      <c r="N1213">
        <v>25.542999999999999</v>
      </c>
      <c r="O1213">
        <v>4.2939999999999996</v>
      </c>
    </row>
    <row r="1214" spans="1:15" x14ac:dyDescent="0.35">
      <c r="A1214" t="s">
        <v>139</v>
      </c>
      <c r="B1214">
        <v>2016</v>
      </c>
      <c r="C1214" s="10">
        <v>42308</v>
      </c>
      <c r="D1214" t="s">
        <v>140</v>
      </c>
      <c r="E1214" t="s">
        <v>91</v>
      </c>
      <c r="F1214">
        <v>6</v>
      </c>
      <c r="G1214">
        <v>5</v>
      </c>
      <c r="H1214" t="s">
        <v>201</v>
      </c>
      <c r="I1214" t="s">
        <v>39</v>
      </c>
      <c r="J1214">
        <v>10007947011</v>
      </c>
      <c r="K1214" s="19">
        <v>21</v>
      </c>
      <c r="L1214">
        <v>18.931999999999999</v>
      </c>
      <c r="M1214">
        <v>19.097000000000001</v>
      </c>
      <c r="N1214">
        <v>22.683</v>
      </c>
      <c r="O1214">
        <v>1.7929999999999999</v>
      </c>
    </row>
    <row r="1215" spans="1:15" x14ac:dyDescent="0.35">
      <c r="A1215" t="s">
        <v>139</v>
      </c>
      <c r="B1215">
        <v>2016</v>
      </c>
      <c r="C1215" s="10">
        <v>42308</v>
      </c>
      <c r="D1215" t="s">
        <v>140</v>
      </c>
      <c r="E1215" t="s">
        <v>91</v>
      </c>
      <c r="F1215">
        <v>6</v>
      </c>
      <c r="G1215">
        <v>6</v>
      </c>
      <c r="H1215" t="s">
        <v>358</v>
      </c>
      <c r="I1215" t="s">
        <v>359</v>
      </c>
      <c r="J1215">
        <v>10006900320</v>
      </c>
      <c r="K1215" s="19">
        <v>24</v>
      </c>
      <c r="L1215">
        <v>21.526</v>
      </c>
      <c r="M1215">
        <v>20.542000000000002</v>
      </c>
      <c r="N1215">
        <v>24.282</v>
      </c>
      <c r="O1215">
        <v>1.87</v>
      </c>
    </row>
    <row r="1216" spans="1:15" x14ac:dyDescent="0.35">
      <c r="A1216" t="s">
        <v>139</v>
      </c>
      <c r="B1216">
        <v>2016</v>
      </c>
      <c r="C1216" s="10">
        <v>42308</v>
      </c>
      <c r="D1216" t="s">
        <v>140</v>
      </c>
      <c r="E1216" t="s">
        <v>117</v>
      </c>
      <c r="F1216">
        <v>1</v>
      </c>
      <c r="G1216">
        <v>1</v>
      </c>
      <c r="H1216" t="s">
        <v>195</v>
      </c>
      <c r="I1216" t="s">
        <v>31</v>
      </c>
      <c r="J1216">
        <v>10005964470</v>
      </c>
      <c r="K1216" s="19">
        <v>26.6</v>
      </c>
      <c r="L1216">
        <v>19.989000000000001</v>
      </c>
      <c r="M1216">
        <v>21.061</v>
      </c>
      <c r="N1216">
        <v>23.777000000000001</v>
      </c>
      <c r="O1216">
        <v>1.3580000000000001</v>
      </c>
    </row>
    <row r="1217" spans="1:15" x14ac:dyDescent="0.35">
      <c r="A1217" t="s">
        <v>139</v>
      </c>
      <c r="B1217">
        <v>2016</v>
      </c>
      <c r="C1217" s="10">
        <v>42308</v>
      </c>
      <c r="D1217" t="s">
        <v>140</v>
      </c>
      <c r="E1217" t="s">
        <v>117</v>
      </c>
      <c r="F1217">
        <v>1</v>
      </c>
      <c r="G1217">
        <v>2</v>
      </c>
      <c r="H1217" t="s">
        <v>340</v>
      </c>
      <c r="I1217" t="s">
        <v>142</v>
      </c>
      <c r="J1217">
        <v>10004633247</v>
      </c>
      <c r="K1217" s="19">
        <v>27.6</v>
      </c>
      <c r="L1217">
        <v>30.152999999999999</v>
      </c>
      <c r="M1217">
        <v>30.071999999999999</v>
      </c>
      <c r="N1217">
        <v>31.922000000000001</v>
      </c>
      <c r="O1217">
        <v>0.92500000000000004</v>
      </c>
    </row>
    <row r="1218" spans="1:15" x14ac:dyDescent="0.35">
      <c r="A1218" t="s">
        <v>139</v>
      </c>
      <c r="B1218">
        <v>2016</v>
      </c>
      <c r="C1218" s="10">
        <v>42308</v>
      </c>
      <c r="D1218" t="s">
        <v>140</v>
      </c>
      <c r="E1218" t="s">
        <v>117</v>
      </c>
      <c r="F1218">
        <v>1</v>
      </c>
      <c r="G1218">
        <v>3</v>
      </c>
      <c r="H1218" t="s">
        <v>283</v>
      </c>
      <c r="I1218" t="s">
        <v>284</v>
      </c>
      <c r="J1218">
        <v>10006319633</v>
      </c>
      <c r="K1218" s="19">
        <v>25.9</v>
      </c>
      <c r="L1218">
        <v>21.902999999999999</v>
      </c>
      <c r="M1218">
        <v>22.376999999999999</v>
      </c>
      <c r="N1218">
        <v>26.013000000000002</v>
      </c>
      <c r="O1218">
        <v>1.8180000000000001</v>
      </c>
    </row>
    <row r="1219" spans="1:15" x14ac:dyDescent="0.35">
      <c r="A1219" t="s">
        <v>139</v>
      </c>
      <c r="B1219">
        <v>2016</v>
      </c>
      <c r="C1219" s="10">
        <v>42308</v>
      </c>
      <c r="D1219" t="s">
        <v>140</v>
      </c>
      <c r="E1219" t="s">
        <v>117</v>
      </c>
      <c r="F1219">
        <v>1</v>
      </c>
      <c r="G1219">
        <v>4</v>
      </c>
      <c r="H1219" t="s">
        <v>93</v>
      </c>
      <c r="I1219" t="s">
        <v>52</v>
      </c>
      <c r="J1219">
        <v>10009150215</v>
      </c>
      <c r="K1219" s="19">
        <v>19.899999999999999</v>
      </c>
      <c r="L1219">
        <v>19.820999999999898</v>
      </c>
      <c r="M1219">
        <v>20.146999999999998</v>
      </c>
      <c r="N1219">
        <v>25.189</v>
      </c>
      <c r="O1219">
        <v>2.5209999999999999</v>
      </c>
    </row>
    <row r="1220" spans="1:15" x14ac:dyDescent="0.35">
      <c r="A1220" t="s">
        <v>139</v>
      </c>
      <c r="B1220">
        <v>2016</v>
      </c>
      <c r="C1220" s="10">
        <v>42308</v>
      </c>
      <c r="D1220" t="s">
        <v>140</v>
      </c>
      <c r="E1220" t="s">
        <v>117</v>
      </c>
      <c r="F1220">
        <v>1</v>
      </c>
      <c r="G1220">
        <v>5</v>
      </c>
      <c r="H1220" t="s">
        <v>287</v>
      </c>
      <c r="I1220" t="s">
        <v>31</v>
      </c>
      <c r="J1220">
        <v>10003349716</v>
      </c>
      <c r="K1220" s="19">
        <v>30.5</v>
      </c>
      <c r="L1220">
        <v>26.286000000000001</v>
      </c>
      <c r="M1220">
        <v>25.954000000000001</v>
      </c>
      <c r="N1220">
        <v>27.856000000000002</v>
      </c>
      <c r="O1220">
        <v>0.95099999999999996</v>
      </c>
    </row>
    <row r="1221" spans="1:15" x14ac:dyDescent="0.35">
      <c r="A1221" t="s">
        <v>139</v>
      </c>
      <c r="B1221">
        <v>2016</v>
      </c>
      <c r="C1221" s="10">
        <v>42308</v>
      </c>
      <c r="D1221" t="s">
        <v>140</v>
      </c>
      <c r="E1221" t="s">
        <v>117</v>
      </c>
      <c r="F1221">
        <v>2</v>
      </c>
      <c r="G1221">
        <v>1</v>
      </c>
      <c r="H1221" t="s">
        <v>335</v>
      </c>
      <c r="I1221" t="s">
        <v>29</v>
      </c>
      <c r="J1221">
        <v>10036244537</v>
      </c>
      <c r="K1221" s="19">
        <v>27.2</v>
      </c>
      <c r="L1221">
        <v>28.457000000000001</v>
      </c>
      <c r="M1221">
        <v>28.675000000000001</v>
      </c>
      <c r="N1221">
        <v>31.234999999999999</v>
      </c>
      <c r="O1221">
        <v>1.28</v>
      </c>
    </row>
    <row r="1222" spans="1:15" x14ac:dyDescent="0.35">
      <c r="A1222" t="s">
        <v>139</v>
      </c>
      <c r="B1222">
        <v>2016</v>
      </c>
      <c r="C1222" s="10">
        <v>42308</v>
      </c>
      <c r="D1222" t="s">
        <v>140</v>
      </c>
      <c r="E1222" t="s">
        <v>117</v>
      </c>
      <c r="F1222">
        <v>2</v>
      </c>
      <c r="G1222">
        <v>2</v>
      </c>
      <c r="H1222" t="s">
        <v>201</v>
      </c>
      <c r="I1222" t="s">
        <v>39</v>
      </c>
      <c r="J1222">
        <v>10007947011</v>
      </c>
      <c r="K1222" s="19">
        <v>21</v>
      </c>
      <c r="L1222">
        <v>19.097000000000001</v>
      </c>
      <c r="M1222">
        <v>19.992000000000001</v>
      </c>
      <c r="N1222">
        <v>23.398</v>
      </c>
      <c r="O1222">
        <v>1.7030000000000001</v>
      </c>
    </row>
    <row r="1223" spans="1:15" x14ac:dyDescent="0.35">
      <c r="A1223" t="s">
        <v>139</v>
      </c>
      <c r="B1223">
        <v>2016</v>
      </c>
      <c r="C1223" s="10">
        <v>42308</v>
      </c>
      <c r="D1223" t="s">
        <v>140</v>
      </c>
      <c r="E1223" t="s">
        <v>117</v>
      </c>
      <c r="F1223">
        <v>2</v>
      </c>
      <c r="G1223">
        <v>3</v>
      </c>
      <c r="H1223" t="s">
        <v>350</v>
      </c>
      <c r="I1223" t="s">
        <v>224</v>
      </c>
      <c r="J1223">
        <v>10007165755</v>
      </c>
      <c r="K1223" s="19">
        <v>25.8</v>
      </c>
      <c r="L1223">
        <v>20.844999999999999</v>
      </c>
      <c r="M1223">
        <v>20.974999999999898</v>
      </c>
      <c r="N1223">
        <v>24.306999999999999</v>
      </c>
      <c r="O1223">
        <v>1.6659999999999999</v>
      </c>
    </row>
    <row r="1224" spans="1:15" x14ac:dyDescent="0.35">
      <c r="A1224" t="s">
        <v>139</v>
      </c>
      <c r="B1224">
        <v>2016</v>
      </c>
      <c r="C1224" s="10">
        <v>42308</v>
      </c>
      <c r="D1224" t="s">
        <v>140</v>
      </c>
      <c r="E1224" t="s">
        <v>117</v>
      </c>
      <c r="F1224">
        <v>2</v>
      </c>
      <c r="G1224">
        <v>4</v>
      </c>
      <c r="H1224" t="s">
        <v>289</v>
      </c>
      <c r="I1224" t="s">
        <v>207</v>
      </c>
      <c r="J1224">
        <v>10002418415</v>
      </c>
      <c r="K1224" s="19">
        <v>33.200000000000003</v>
      </c>
      <c r="L1224">
        <v>22.169</v>
      </c>
      <c r="M1224">
        <v>21.832999999999998</v>
      </c>
      <c r="N1224">
        <v>24.504999999999999</v>
      </c>
      <c r="O1224">
        <v>1.3360000000000001</v>
      </c>
    </row>
    <row r="1225" spans="1:15" x14ac:dyDescent="0.35">
      <c r="A1225" t="s">
        <v>139</v>
      </c>
      <c r="B1225">
        <v>2016</v>
      </c>
      <c r="C1225" s="10">
        <v>42308</v>
      </c>
      <c r="D1225" t="s">
        <v>140</v>
      </c>
      <c r="E1225" t="s">
        <v>117</v>
      </c>
      <c r="F1225">
        <v>2</v>
      </c>
      <c r="G1225">
        <v>5</v>
      </c>
      <c r="H1225" t="s">
        <v>357</v>
      </c>
      <c r="I1225" t="s">
        <v>310</v>
      </c>
      <c r="J1225">
        <v>10006105930</v>
      </c>
      <c r="K1225" s="19">
        <v>26.5</v>
      </c>
      <c r="L1225">
        <v>9.5309999999999899</v>
      </c>
      <c r="M1225">
        <v>8.968</v>
      </c>
      <c r="N1225">
        <v>15.72</v>
      </c>
      <c r="O1225">
        <v>3.3759999999999999</v>
      </c>
    </row>
    <row r="1226" spans="1:15" x14ac:dyDescent="0.35">
      <c r="A1226" t="s">
        <v>139</v>
      </c>
      <c r="B1226">
        <v>2016</v>
      </c>
      <c r="C1226" s="10">
        <v>42308</v>
      </c>
      <c r="D1226" t="s">
        <v>140</v>
      </c>
      <c r="E1226" t="s">
        <v>117</v>
      </c>
      <c r="F1226">
        <v>3</v>
      </c>
      <c r="G1226">
        <v>1</v>
      </c>
      <c r="H1226" t="s">
        <v>328</v>
      </c>
      <c r="I1226" t="s">
        <v>256</v>
      </c>
      <c r="J1226">
        <v>10007787464</v>
      </c>
      <c r="K1226" s="19">
        <v>24</v>
      </c>
      <c r="L1226">
        <v>5.95399999999999</v>
      </c>
      <c r="M1226">
        <v>19.940999999999999</v>
      </c>
      <c r="N1226">
        <v>28.356999999999999</v>
      </c>
      <c r="O1226">
        <v>4.2080000000000002</v>
      </c>
    </row>
    <row r="1227" spans="1:15" x14ac:dyDescent="0.35">
      <c r="A1227" t="s">
        <v>139</v>
      </c>
      <c r="B1227">
        <v>2016</v>
      </c>
      <c r="C1227" s="10">
        <v>42308</v>
      </c>
      <c r="D1227" t="s">
        <v>140</v>
      </c>
      <c r="E1227" t="s">
        <v>117</v>
      </c>
      <c r="F1227">
        <v>3</v>
      </c>
      <c r="G1227">
        <v>2</v>
      </c>
      <c r="H1227" t="s">
        <v>327</v>
      </c>
      <c r="I1227" t="s">
        <v>198</v>
      </c>
      <c r="J1227">
        <v>10007271546</v>
      </c>
      <c r="K1227" s="19">
        <v>22.6</v>
      </c>
      <c r="L1227">
        <v>28.376999999999999</v>
      </c>
      <c r="M1227">
        <v>28.285</v>
      </c>
      <c r="N1227">
        <v>31.356999999999999</v>
      </c>
      <c r="O1227">
        <v>1.536</v>
      </c>
    </row>
    <row r="1228" spans="1:15" x14ac:dyDescent="0.35">
      <c r="A1228" t="s">
        <v>139</v>
      </c>
      <c r="B1228">
        <v>2016</v>
      </c>
      <c r="C1228" s="10">
        <v>42308</v>
      </c>
      <c r="D1228" t="s">
        <v>140</v>
      </c>
      <c r="E1228" t="s">
        <v>117</v>
      </c>
      <c r="F1228">
        <v>3</v>
      </c>
      <c r="G1228">
        <v>3</v>
      </c>
      <c r="H1228" t="s">
        <v>171</v>
      </c>
      <c r="I1228" t="s">
        <v>82</v>
      </c>
      <c r="J1228">
        <v>10007073506</v>
      </c>
      <c r="K1228" s="19">
        <v>25.3</v>
      </c>
      <c r="L1228">
        <v>20.556000000000001</v>
      </c>
      <c r="M1228">
        <v>21.082999999999998</v>
      </c>
      <c r="N1228">
        <v>26.170999999999999</v>
      </c>
      <c r="O1228">
        <v>2.544</v>
      </c>
    </row>
    <row r="1229" spans="1:15" x14ac:dyDescent="0.35">
      <c r="A1229" t="s">
        <v>139</v>
      </c>
      <c r="B1229">
        <v>2016</v>
      </c>
      <c r="C1229" s="10">
        <v>42308</v>
      </c>
      <c r="D1229" t="s">
        <v>140</v>
      </c>
      <c r="E1229" t="s">
        <v>117</v>
      </c>
      <c r="F1229">
        <v>3</v>
      </c>
      <c r="G1229">
        <v>4</v>
      </c>
      <c r="H1229" t="s">
        <v>103</v>
      </c>
      <c r="I1229" t="s">
        <v>104</v>
      </c>
      <c r="J1229">
        <v>10009010876</v>
      </c>
      <c r="K1229" s="19">
        <v>21.7</v>
      </c>
      <c r="L1229">
        <v>22.591000000000001</v>
      </c>
      <c r="M1229">
        <v>22.035999999999898</v>
      </c>
      <c r="N1229">
        <v>25.463999999999999</v>
      </c>
      <c r="O1229">
        <v>1.714</v>
      </c>
    </row>
    <row r="1230" spans="1:15" x14ac:dyDescent="0.35">
      <c r="A1230" t="s">
        <v>139</v>
      </c>
      <c r="B1230">
        <v>2016</v>
      </c>
      <c r="C1230" s="10">
        <v>42308</v>
      </c>
      <c r="D1230" t="s">
        <v>140</v>
      </c>
      <c r="E1230" t="s">
        <v>117</v>
      </c>
      <c r="F1230">
        <v>4</v>
      </c>
      <c r="G1230">
        <v>1</v>
      </c>
      <c r="H1230" t="s">
        <v>336</v>
      </c>
      <c r="I1230" t="s">
        <v>355</v>
      </c>
      <c r="J1230">
        <v>10005506954</v>
      </c>
      <c r="K1230" s="19">
        <v>26.9</v>
      </c>
      <c r="L1230">
        <v>28.754000000000001</v>
      </c>
      <c r="M1230">
        <v>29.079000000000001</v>
      </c>
      <c r="N1230">
        <v>31.321000000000002</v>
      </c>
      <c r="O1230">
        <v>1.121</v>
      </c>
    </row>
    <row r="1231" spans="1:15" x14ac:dyDescent="0.35">
      <c r="A1231" t="s">
        <v>139</v>
      </c>
      <c r="B1231">
        <v>2016</v>
      </c>
      <c r="C1231" s="10">
        <v>42308</v>
      </c>
      <c r="D1231" t="s">
        <v>140</v>
      </c>
      <c r="E1231" t="s">
        <v>117</v>
      </c>
      <c r="F1231">
        <v>4</v>
      </c>
      <c r="G1231">
        <v>2</v>
      </c>
      <c r="H1231" t="s">
        <v>153</v>
      </c>
      <c r="I1231" t="s">
        <v>154</v>
      </c>
      <c r="J1231">
        <v>10004717719</v>
      </c>
      <c r="K1231" s="19">
        <v>26.9</v>
      </c>
      <c r="L1231">
        <v>25.809000000000001</v>
      </c>
      <c r="M1231">
        <v>26.117000000000001</v>
      </c>
      <c r="N1231">
        <v>28.637</v>
      </c>
      <c r="O1231">
        <v>1.26</v>
      </c>
    </row>
    <row r="1232" spans="1:15" x14ac:dyDescent="0.35">
      <c r="A1232" t="s">
        <v>139</v>
      </c>
      <c r="B1232">
        <v>2016</v>
      </c>
      <c r="C1232" s="10">
        <v>42308</v>
      </c>
      <c r="D1232" t="s">
        <v>140</v>
      </c>
      <c r="E1232" t="s">
        <v>117</v>
      </c>
      <c r="F1232">
        <v>4</v>
      </c>
      <c r="G1232">
        <v>3</v>
      </c>
      <c r="H1232" t="s">
        <v>192</v>
      </c>
      <c r="I1232" t="s">
        <v>113</v>
      </c>
      <c r="J1232">
        <v>10004599194</v>
      </c>
      <c r="K1232" s="19">
        <v>27.6</v>
      </c>
      <c r="L1232">
        <v>30.832000000000001</v>
      </c>
      <c r="M1232">
        <v>30.581</v>
      </c>
      <c r="N1232">
        <v>32.621000000000002</v>
      </c>
      <c r="O1232">
        <v>1.02</v>
      </c>
    </row>
    <row r="1233" spans="1:15" x14ac:dyDescent="0.35">
      <c r="A1233" t="s">
        <v>139</v>
      </c>
      <c r="B1233">
        <v>2016</v>
      </c>
      <c r="C1233" s="10">
        <v>42308</v>
      </c>
      <c r="D1233" t="s">
        <v>140</v>
      </c>
      <c r="E1233" t="s">
        <v>117</v>
      </c>
      <c r="F1233">
        <v>4</v>
      </c>
      <c r="G1233">
        <v>4</v>
      </c>
      <c r="H1233" t="s">
        <v>208</v>
      </c>
      <c r="I1233" t="s">
        <v>58</v>
      </c>
      <c r="J1233">
        <v>10007828183</v>
      </c>
      <c r="K1233" s="19">
        <v>22.1</v>
      </c>
      <c r="L1233">
        <v>16.954999999999998</v>
      </c>
      <c r="M1233">
        <v>16.135999999999999</v>
      </c>
      <c r="N1233">
        <v>23.565999999999999</v>
      </c>
      <c r="O1233">
        <v>3.7149999999999999</v>
      </c>
    </row>
    <row r="1234" spans="1:15" x14ac:dyDescent="0.35">
      <c r="A1234" t="s">
        <v>139</v>
      </c>
      <c r="B1234">
        <v>2016</v>
      </c>
      <c r="C1234" s="10">
        <v>42308</v>
      </c>
      <c r="D1234" t="s">
        <v>140</v>
      </c>
      <c r="E1234" t="s">
        <v>117</v>
      </c>
      <c r="F1234">
        <v>5</v>
      </c>
      <c r="G1234">
        <v>1</v>
      </c>
      <c r="H1234" t="s">
        <v>106</v>
      </c>
      <c r="I1234" t="s">
        <v>102</v>
      </c>
      <c r="J1234">
        <v>10006894559</v>
      </c>
      <c r="K1234" s="19">
        <v>23.2</v>
      </c>
      <c r="L1234">
        <v>28.655000000000001</v>
      </c>
      <c r="M1234">
        <v>28.890999999999998</v>
      </c>
      <c r="N1234">
        <v>31.337</v>
      </c>
      <c r="O1234">
        <v>1.2230000000000001</v>
      </c>
    </row>
    <row r="1235" spans="1:15" x14ac:dyDescent="0.35">
      <c r="A1235" t="s">
        <v>139</v>
      </c>
      <c r="B1235">
        <v>2016</v>
      </c>
      <c r="C1235" s="10">
        <v>42308</v>
      </c>
      <c r="D1235" t="s">
        <v>140</v>
      </c>
      <c r="E1235" t="s">
        <v>117</v>
      </c>
      <c r="F1235">
        <v>5</v>
      </c>
      <c r="G1235">
        <v>2</v>
      </c>
      <c r="H1235" t="s">
        <v>358</v>
      </c>
      <c r="I1235" t="s">
        <v>359</v>
      </c>
      <c r="J1235">
        <v>10006900320</v>
      </c>
      <c r="K1235" s="19">
        <v>24</v>
      </c>
      <c r="L1235">
        <v>20.542000000000002</v>
      </c>
      <c r="M1235">
        <v>21.417999999999999</v>
      </c>
      <c r="N1235">
        <v>24.948</v>
      </c>
      <c r="O1235">
        <v>1.7649999999999999</v>
      </c>
    </row>
    <row r="1236" spans="1:15" x14ac:dyDescent="0.35">
      <c r="A1236" t="s">
        <v>139</v>
      </c>
      <c r="B1236">
        <v>2016</v>
      </c>
      <c r="C1236" s="10">
        <v>42308</v>
      </c>
      <c r="D1236" t="s">
        <v>140</v>
      </c>
      <c r="E1236" t="s">
        <v>117</v>
      </c>
      <c r="F1236">
        <v>5</v>
      </c>
      <c r="G1236">
        <v>3</v>
      </c>
      <c r="H1236" t="s">
        <v>234</v>
      </c>
      <c r="I1236" t="s">
        <v>25</v>
      </c>
      <c r="J1236">
        <v>10006073493</v>
      </c>
      <c r="K1236" s="19">
        <v>25.9</v>
      </c>
      <c r="L1236">
        <v>23.591999999999999</v>
      </c>
      <c r="M1236">
        <v>23.593</v>
      </c>
      <c r="N1236">
        <v>25.425000000000001</v>
      </c>
      <c r="O1236">
        <v>0.91600000000000004</v>
      </c>
    </row>
    <row r="1237" spans="1:15" x14ac:dyDescent="0.35">
      <c r="A1237" t="s">
        <v>139</v>
      </c>
      <c r="B1237">
        <v>2016</v>
      </c>
      <c r="C1237" s="10">
        <v>42308</v>
      </c>
      <c r="D1237" t="s">
        <v>140</v>
      </c>
      <c r="E1237" t="s">
        <v>117</v>
      </c>
      <c r="F1237">
        <v>5</v>
      </c>
      <c r="G1237">
        <v>4</v>
      </c>
      <c r="H1237" t="s">
        <v>143</v>
      </c>
      <c r="I1237" t="s">
        <v>95</v>
      </c>
      <c r="J1237">
        <v>10009181234</v>
      </c>
      <c r="K1237" s="19">
        <v>20.6</v>
      </c>
      <c r="L1237">
        <v>19.533999999999999</v>
      </c>
      <c r="M1237">
        <v>19.442</v>
      </c>
      <c r="N1237">
        <v>23.143999999999998</v>
      </c>
      <c r="O1237">
        <v>1.851</v>
      </c>
    </row>
    <row r="1238" spans="1:15" x14ac:dyDescent="0.35">
      <c r="A1238" t="s">
        <v>139</v>
      </c>
      <c r="B1238">
        <v>2016</v>
      </c>
      <c r="C1238" s="10">
        <v>42308</v>
      </c>
      <c r="D1238" t="s">
        <v>140</v>
      </c>
      <c r="E1238" t="s">
        <v>117</v>
      </c>
      <c r="F1238">
        <v>5</v>
      </c>
      <c r="G1238">
        <v>5</v>
      </c>
      <c r="H1238" t="s">
        <v>158</v>
      </c>
      <c r="I1238" t="s">
        <v>356</v>
      </c>
      <c r="J1238">
        <v>10010894696</v>
      </c>
      <c r="K1238" s="19"/>
      <c r="L1238">
        <v>18.425999999999998</v>
      </c>
      <c r="M1238">
        <v>18.03</v>
      </c>
      <c r="N1238">
        <v>20.988</v>
      </c>
      <c r="O1238">
        <v>1.4790000000000001</v>
      </c>
    </row>
    <row r="1239" spans="1:15" x14ac:dyDescent="0.35">
      <c r="A1239" t="s">
        <v>139</v>
      </c>
      <c r="B1239">
        <v>2016</v>
      </c>
      <c r="C1239" s="10">
        <v>42308</v>
      </c>
      <c r="D1239" t="s">
        <v>140</v>
      </c>
      <c r="E1239" t="s">
        <v>117</v>
      </c>
      <c r="F1239">
        <v>6</v>
      </c>
      <c r="G1239">
        <v>1</v>
      </c>
      <c r="H1239" t="s">
        <v>194</v>
      </c>
      <c r="I1239" t="s">
        <v>29</v>
      </c>
      <c r="J1239">
        <v>10004601723</v>
      </c>
      <c r="K1239" s="19">
        <v>28.3</v>
      </c>
      <c r="L1239">
        <v>32.387</v>
      </c>
      <c r="M1239">
        <v>32.567999999999998</v>
      </c>
      <c r="N1239">
        <v>34.840000000000003</v>
      </c>
      <c r="O1239">
        <v>1.1359999999999999</v>
      </c>
    </row>
    <row r="1240" spans="1:15" x14ac:dyDescent="0.35">
      <c r="A1240" t="s">
        <v>139</v>
      </c>
      <c r="B1240">
        <v>2016</v>
      </c>
      <c r="C1240" s="10">
        <v>42308</v>
      </c>
      <c r="D1240" t="s">
        <v>140</v>
      </c>
      <c r="E1240" t="s">
        <v>117</v>
      </c>
      <c r="F1240">
        <v>6</v>
      </c>
      <c r="G1240">
        <v>2</v>
      </c>
      <c r="H1240" t="s">
        <v>218</v>
      </c>
      <c r="I1240" t="s">
        <v>46</v>
      </c>
      <c r="J1240">
        <v>10006902239</v>
      </c>
      <c r="K1240" s="19">
        <v>24.3</v>
      </c>
      <c r="L1240">
        <v>26.417999999999999</v>
      </c>
      <c r="M1240">
        <v>26.731000000000002</v>
      </c>
      <c r="N1240">
        <v>29.603000000000002</v>
      </c>
      <c r="O1240">
        <v>1.4359999999999999</v>
      </c>
    </row>
    <row r="1241" spans="1:15" x14ac:dyDescent="0.35">
      <c r="A1241" t="s">
        <v>139</v>
      </c>
      <c r="B1241">
        <v>2016</v>
      </c>
      <c r="C1241" s="10">
        <v>42308</v>
      </c>
      <c r="D1241" t="s">
        <v>140</v>
      </c>
      <c r="E1241" t="s">
        <v>117</v>
      </c>
      <c r="F1241">
        <v>6</v>
      </c>
      <c r="G1241">
        <v>3</v>
      </c>
      <c r="H1241" t="s">
        <v>54</v>
      </c>
      <c r="I1241" t="s">
        <v>42</v>
      </c>
      <c r="J1241">
        <v>10004612534</v>
      </c>
      <c r="K1241" s="19">
        <v>28.4</v>
      </c>
      <c r="L1241">
        <v>22.468</v>
      </c>
      <c r="M1241">
        <v>22.876999999999999</v>
      </c>
      <c r="N1241">
        <v>26.652999999999999</v>
      </c>
      <c r="O1241">
        <v>1.8879999999999999</v>
      </c>
    </row>
    <row r="1242" spans="1:15" x14ac:dyDescent="0.35">
      <c r="A1242" t="s">
        <v>139</v>
      </c>
      <c r="B1242">
        <v>2016</v>
      </c>
      <c r="C1242" s="10">
        <v>42308</v>
      </c>
      <c r="D1242" t="s">
        <v>140</v>
      </c>
      <c r="E1242" t="s">
        <v>117</v>
      </c>
      <c r="F1242">
        <v>6</v>
      </c>
      <c r="G1242">
        <v>4</v>
      </c>
      <c r="H1242" t="s">
        <v>108</v>
      </c>
      <c r="I1242" t="s">
        <v>109</v>
      </c>
      <c r="J1242">
        <v>10117936018</v>
      </c>
      <c r="K1242" s="19">
        <v>22</v>
      </c>
      <c r="L1242">
        <v>12.939</v>
      </c>
      <c r="M1242">
        <v>15.52</v>
      </c>
      <c r="N1242">
        <v>21.154</v>
      </c>
      <c r="O1242">
        <v>2.8170000000000002</v>
      </c>
    </row>
    <row r="1243" spans="1:15" x14ac:dyDescent="0.35">
      <c r="A1243" t="s">
        <v>139</v>
      </c>
      <c r="B1243">
        <v>2016</v>
      </c>
      <c r="C1243" s="10">
        <v>42308</v>
      </c>
      <c r="D1243" t="s">
        <v>140</v>
      </c>
      <c r="E1243" t="s">
        <v>117</v>
      </c>
      <c r="F1243">
        <v>6</v>
      </c>
      <c r="G1243">
        <v>5</v>
      </c>
      <c r="H1243" t="s">
        <v>197</v>
      </c>
      <c r="I1243" t="s">
        <v>198</v>
      </c>
      <c r="J1243">
        <v>10003100142</v>
      </c>
      <c r="K1243" s="19">
        <v>29.6</v>
      </c>
      <c r="L1243">
        <v>25.68</v>
      </c>
      <c r="M1243">
        <v>25.207000000000001</v>
      </c>
      <c r="N1243">
        <v>27.443000000000001</v>
      </c>
      <c r="O1243">
        <v>1.1180000000000001</v>
      </c>
    </row>
    <row r="1244" spans="1:15" x14ac:dyDescent="0.35">
      <c r="A1244" t="s">
        <v>139</v>
      </c>
      <c r="B1244">
        <v>2016</v>
      </c>
      <c r="C1244" s="10">
        <v>42308</v>
      </c>
      <c r="D1244" t="s">
        <v>140</v>
      </c>
      <c r="E1244" t="s">
        <v>119</v>
      </c>
      <c r="F1244">
        <v>1</v>
      </c>
      <c r="G1244">
        <v>1</v>
      </c>
      <c r="H1244" t="s">
        <v>220</v>
      </c>
      <c r="I1244" t="s">
        <v>35</v>
      </c>
      <c r="J1244">
        <v>10005782695</v>
      </c>
      <c r="K1244" s="19">
        <v>26.3</v>
      </c>
      <c r="L1244">
        <v>29.132999999999999</v>
      </c>
      <c r="M1244">
        <v>29.634999999999899</v>
      </c>
      <c r="N1244">
        <v>31.768999999999998</v>
      </c>
      <c r="O1244">
        <v>1.0669999999999999</v>
      </c>
    </row>
    <row r="1245" spans="1:15" x14ac:dyDescent="0.35">
      <c r="A1245" t="s">
        <v>139</v>
      </c>
      <c r="B1245">
        <v>2016</v>
      </c>
      <c r="C1245" s="10">
        <v>42308</v>
      </c>
      <c r="D1245" t="s">
        <v>140</v>
      </c>
      <c r="E1245" t="s">
        <v>119</v>
      </c>
      <c r="F1245">
        <v>1</v>
      </c>
      <c r="G1245">
        <v>2</v>
      </c>
      <c r="H1245" t="s">
        <v>68</v>
      </c>
      <c r="I1245" t="s">
        <v>29</v>
      </c>
      <c r="J1245">
        <v>10006379247</v>
      </c>
      <c r="K1245" s="19">
        <v>25.6</v>
      </c>
      <c r="L1245">
        <v>28.207999999999998</v>
      </c>
      <c r="M1245">
        <v>28.693000000000001</v>
      </c>
      <c r="N1245">
        <v>31.131</v>
      </c>
      <c r="O1245">
        <v>1.2190000000000001</v>
      </c>
    </row>
    <row r="1246" spans="1:15" x14ac:dyDescent="0.35">
      <c r="A1246" t="s">
        <v>139</v>
      </c>
      <c r="B1246">
        <v>2016</v>
      </c>
      <c r="C1246" s="10">
        <v>42308</v>
      </c>
      <c r="D1246" t="s">
        <v>140</v>
      </c>
      <c r="E1246" t="s">
        <v>119</v>
      </c>
      <c r="F1246">
        <v>1</v>
      </c>
      <c r="G1246">
        <v>3</v>
      </c>
      <c r="H1246" t="s">
        <v>294</v>
      </c>
      <c r="I1246" t="s">
        <v>27</v>
      </c>
      <c r="J1246">
        <v>10003011125</v>
      </c>
      <c r="K1246" s="19">
        <v>31</v>
      </c>
      <c r="L1246">
        <v>33.354999999999997</v>
      </c>
      <c r="M1246">
        <v>33.265000000000001</v>
      </c>
      <c r="N1246">
        <v>35.451000000000001</v>
      </c>
      <c r="O1246">
        <v>1.093</v>
      </c>
    </row>
    <row r="1247" spans="1:15" x14ac:dyDescent="0.35">
      <c r="A1247" t="s">
        <v>139</v>
      </c>
      <c r="B1247">
        <v>2016</v>
      </c>
      <c r="C1247" s="10">
        <v>42308</v>
      </c>
      <c r="D1247" t="s">
        <v>140</v>
      </c>
      <c r="E1247" t="s">
        <v>119</v>
      </c>
      <c r="F1247">
        <v>1</v>
      </c>
      <c r="G1247">
        <v>4</v>
      </c>
      <c r="H1247" t="s">
        <v>328</v>
      </c>
      <c r="I1247" t="s">
        <v>256</v>
      </c>
      <c r="J1247">
        <v>10007787464</v>
      </c>
      <c r="K1247" s="19">
        <v>24</v>
      </c>
      <c r="L1247">
        <v>19.940999999999999</v>
      </c>
      <c r="M1247">
        <v>23.44</v>
      </c>
      <c r="N1247">
        <v>29.76</v>
      </c>
      <c r="O1247">
        <v>3.16</v>
      </c>
    </row>
    <row r="1248" spans="1:15" x14ac:dyDescent="0.35">
      <c r="A1248" t="s">
        <v>139</v>
      </c>
      <c r="B1248">
        <v>2016</v>
      </c>
      <c r="C1248" s="10">
        <v>42308</v>
      </c>
      <c r="D1248" t="s">
        <v>140</v>
      </c>
      <c r="E1248" t="s">
        <v>119</v>
      </c>
      <c r="F1248">
        <v>1</v>
      </c>
      <c r="G1248">
        <v>5</v>
      </c>
      <c r="H1248" t="s">
        <v>194</v>
      </c>
      <c r="I1248" t="s">
        <v>29</v>
      </c>
      <c r="J1248">
        <v>10004601723</v>
      </c>
      <c r="K1248" s="19">
        <v>28.3</v>
      </c>
      <c r="L1248">
        <v>32.567999999999998</v>
      </c>
      <c r="M1248">
        <v>32.209000000000003</v>
      </c>
      <c r="N1248">
        <v>34.429000000000002</v>
      </c>
      <c r="O1248">
        <v>1.1100000000000001</v>
      </c>
    </row>
    <row r="1249" spans="1:15" x14ac:dyDescent="0.35">
      <c r="A1249" t="s">
        <v>139</v>
      </c>
      <c r="B1249">
        <v>2016</v>
      </c>
      <c r="C1249" s="10">
        <v>42308</v>
      </c>
      <c r="D1249" t="s">
        <v>140</v>
      </c>
      <c r="E1249" t="s">
        <v>119</v>
      </c>
      <c r="F1249">
        <v>1</v>
      </c>
      <c r="G1249">
        <v>6</v>
      </c>
      <c r="H1249" t="s">
        <v>335</v>
      </c>
      <c r="I1249" t="s">
        <v>29</v>
      </c>
      <c r="J1249">
        <v>10036244537</v>
      </c>
      <c r="K1249" s="19">
        <v>27.2</v>
      </c>
      <c r="L1249">
        <v>28.675000000000001</v>
      </c>
      <c r="M1249">
        <v>28.242999999999999</v>
      </c>
      <c r="N1249">
        <v>30.741</v>
      </c>
      <c r="O1249">
        <v>1.2490000000000001</v>
      </c>
    </row>
    <row r="1250" spans="1:15" x14ac:dyDescent="0.35">
      <c r="A1250" t="s">
        <v>139</v>
      </c>
      <c r="B1250">
        <v>2016</v>
      </c>
      <c r="C1250" s="10">
        <v>42308</v>
      </c>
      <c r="D1250" t="s">
        <v>140</v>
      </c>
      <c r="E1250" t="s">
        <v>119</v>
      </c>
      <c r="F1250">
        <v>2</v>
      </c>
      <c r="G1250">
        <v>1</v>
      </c>
      <c r="H1250" t="s">
        <v>106</v>
      </c>
      <c r="I1250" t="s">
        <v>102</v>
      </c>
      <c r="J1250">
        <v>10006894559</v>
      </c>
      <c r="K1250" s="19">
        <v>23.2</v>
      </c>
      <c r="L1250">
        <v>28.890999999999998</v>
      </c>
      <c r="M1250">
        <v>29.370999999999999</v>
      </c>
      <c r="N1250">
        <v>31.763000000000002</v>
      </c>
      <c r="O1250">
        <v>1.196</v>
      </c>
    </row>
    <row r="1251" spans="1:15" x14ac:dyDescent="0.35">
      <c r="A1251" t="s">
        <v>139</v>
      </c>
      <c r="B1251">
        <v>2016</v>
      </c>
      <c r="C1251" s="10">
        <v>42308</v>
      </c>
      <c r="D1251" t="s">
        <v>140</v>
      </c>
      <c r="E1251" t="s">
        <v>119</v>
      </c>
      <c r="F1251">
        <v>2</v>
      </c>
      <c r="G1251">
        <v>2</v>
      </c>
      <c r="H1251" t="s">
        <v>345</v>
      </c>
      <c r="I1251" t="s">
        <v>346</v>
      </c>
      <c r="J1251">
        <v>10007500407</v>
      </c>
      <c r="K1251" s="19">
        <v>22.3</v>
      </c>
      <c r="L1251">
        <v>24.902000000000001</v>
      </c>
      <c r="M1251">
        <v>25.736000000000001</v>
      </c>
      <c r="N1251">
        <v>28.834</v>
      </c>
      <c r="O1251">
        <v>1.5489999999999999</v>
      </c>
    </row>
    <row r="1252" spans="1:15" x14ac:dyDescent="0.35">
      <c r="A1252" t="s">
        <v>139</v>
      </c>
      <c r="B1252">
        <v>2016</v>
      </c>
      <c r="C1252" s="10">
        <v>42308</v>
      </c>
      <c r="D1252" t="s">
        <v>140</v>
      </c>
      <c r="E1252" t="s">
        <v>119</v>
      </c>
      <c r="F1252">
        <v>2</v>
      </c>
      <c r="G1252">
        <v>3</v>
      </c>
      <c r="H1252" t="s">
        <v>195</v>
      </c>
      <c r="I1252" t="s">
        <v>31</v>
      </c>
      <c r="J1252">
        <v>10005964470</v>
      </c>
      <c r="K1252" s="19">
        <v>26.6</v>
      </c>
      <c r="L1252">
        <v>21.061</v>
      </c>
      <c r="M1252">
        <v>21.838000000000001</v>
      </c>
      <c r="N1252">
        <v>24.454000000000001</v>
      </c>
      <c r="O1252">
        <v>1.3080000000000001</v>
      </c>
    </row>
    <row r="1253" spans="1:15" x14ac:dyDescent="0.35">
      <c r="A1253" t="s">
        <v>139</v>
      </c>
      <c r="B1253">
        <v>2016</v>
      </c>
      <c r="C1253" s="10">
        <v>42308</v>
      </c>
      <c r="D1253" t="s">
        <v>140</v>
      </c>
      <c r="E1253" t="s">
        <v>119</v>
      </c>
      <c r="F1253">
        <v>2</v>
      </c>
      <c r="G1253">
        <v>4</v>
      </c>
      <c r="H1253" t="s">
        <v>314</v>
      </c>
      <c r="I1253" t="s">
        <v>44</v>
      </c>
      <c r="J1253">
        <v>10006904360</v>
      </c>
      <c r="K1253" s="19">
        <v>24.3</v>
      </c>
      <c r="L1253">
        <v>31.99</v>
      </c>
      <c r="M1253">
        <v>31.681999999999999</v>
      </c>
      <c r="N1253">
        <v>33.896000000000001</v>
      </c>
      <c r="O1253">
        <v>1.107</v>
      </c>
    </row>
    <row r="1254" spans="1:15" x14ac:dyDescent="0.35">
      <c r="A1254" t="s">
        <v>139</v>
      </c>
      <c r="B1254">
        <v>2016</v>
      </c>
      <c r="C1254" s="10">
        <v>42308</v>
      </c>
      <c r="D1254" t="s">
        <v>140</v>
      </c>
      <c r="E1254" t="s">
        <v>119</v>
      </c>
      <c r="F1254">
        <v>2</v>
      </c>
      <c r="G1254">
        <v>5</v>
      </c>
      <c r="H1254" t="s">
        <v>196</v>
      </c>
      <c r="I1254" t="s">
        <v>52</v>
      </c>
      <c r="J1254">
        <v>10004868370</v>
      </c>
      <c r="K1254" s="19">
        <v>27.8</v>
      </c>
      <c r="L1254">
        <v>28.867999999999999</v>
      </c>
      <c r="M1254">
        <v>28.67</v>
      </c>
      <c r="N1254">
        <v>30.686</v>
      </c>
      <c r="O1254">
        <v>1.008</v>
      </c>
    </row>
    <row r="1255" spans="1:15" x14ac:dyDescent="0.35">
      <c r="A1255" t="s">
        <v>139</v>
      </c>
      <c r="B1255">
        <v>2016</v>
      </c>
      <c r="C1255" s="10">
        <v>42308</v>
      </c>
      <c r="D1255" t="s">
        <v>140</v>
      </c>
      <c r="E1255" t="s">
        <v>119</v>
      </c>
      <c r="F1255">
        <v>2</v>
      </c>
      <c r="G1255">
        <v>6</v>
      </c>
      <c r="H1255" t="s">
        <v>336</v>
      </c>
      <c r="I1255" t="s">
        <v>355</v>
      </c>
      <c r="J1255">
        <v>10005506954</v>
      </c>
      <c r="K1255" s="19">
        <v>26.9</v>
      </c>
      <c r="L1255">
        <v>29.079000000000001</v>
      </c>
      <c r="M1255">
        <v>28.622</v>
      </c>
      <c r="N1255">
        <v>30.82</v>
      </c>
      <c r="O1255">
        <v>1.099</v>
      </c>
    </row>
    <row r="1256" spans="1:15" x14ac:dyDescent="0.35">
      <c r="A1256" t="s">
        <v>139</v>
      </c>
      <c r="B1256">
        <v>2016</v>
      </c>
      <c r="C1256" s="10">
        <v>42308</v>
      </c>
      <c r="D1256" t="s">
        <v>140</v>
      </c>
      <c r="E1256" t="s">
        <v>121</v>
      </c>
      <c r="F1256">
        <v>1</v>
      </c>
      <c r="G1256">
        <v>1</v>
      </c>
      <c r="H1256" t="s">
        <v>68</v>
      </c>
      <c r="I1256" t="s">
        <v>29</v>
      </c>
      <c r="J1256">
        <v>10006379247</v>
      </c>
      <c r="K1256" s="19">
        <v>25.6</v>
      </c>
      <c r="L1256">
        <v>28.693000000000001</v>
      </c>
      <c r="M1256">
        <v>29.283999999999999</v>
      </c>
      <c r="N1256">
        <v>31.666</v>
      </c>
      <c r="O1256">
        <v>1.1910000000000001</v>
      </c>
    </row>
    <row r="1257" spans="1:15" x14ac:dyDescent="0.35">
      <c r="A1257" t="s">
        <v>139</v>
      </c>
      <c r="B1257">
        <v>2016</v>
      </c>
      <c r="C1257" s="10">
        <v>42308</v>
      </c>
      <c r="D1257" t="s">
        <v>140</v>
      </c>
      <c r="E1257" t="s">
        <v>121</v>
      </c>
      <c r="F1257">
        <v>1</v>
      </c>
      <c r="G1257">
        <v>2</v>
      </c>
      <c r="H1257" t="s">
        <v>106</v>
      </c>
      <c r="I1257" t="s">
        <v>102</v>
      </c>
      <c r="J1257">
        <v>10006894559</v>
      </c>
      <c r="K1257" s="19">
        <v>23.2</v>
      </c>
      <c r="L1257">
        <v>29.370999999999999</v>
      </c>
      <c r="M1257">
        <v>29.665999999999901</v>
      </c>
      <c r="N1257">
        <v>31.995999999999999</v>
      </c>
      <c r="O1257">
        <v>1.165</v>
      </c>
    </row>
    <row r="1258" spans="1:15" x14ac:dyDescent="0.35">
      <c r="A1258" t="s">
        <v>139</v>
      </c>
      <c r="B1258">
        <v>2016</v>
      </c>
      <c r="C1258" s="10">
        <v>42308</v>
      </c>
      <c r="D1258" t="s">
        <v>140</v>
      </c>
      <c r="E1258" t="s">
        <v>121</v>
      </c>
      <c r="F1258">
        <v>1</v>
      </c>
      <c r="G1258">
        <v>3</v>
      </c>
      <c r="H1258" t="s">
        <v>220</v>
      </c>
      <c r="I1258" t="s">
        <v>35</v>
      </c>
      <c r="J1258">
        <v>10005782695</v>
      </c>
      <c r="K1258" s="19">
        <v>26.3</v>
      </c>
      <c r="L1258">
        <v>29.634999999999899</v>
      </c>
      <c r="M1258">
        <v>29.718</v>
      </c>
      <c r="N1258">
        <v>31.808</v>
      </c>
      <c r="O1258">
        <v>1.0449999999999999</v>
      </c>
    </row>
    <row r="1259" spans="1:15" x14ac:dyDescent="0.35">
      <c r="A1259" t="s">
        <v>139</v>
      </c>
      <c r="B1259">
        <v>2016</v>
      </c>
      <c r="C1259" s="10">
        <v>42308</v>
      </c>
      <c r="D1259" t="s">
        <v>140</v>
      </c>
      <c r="E1259" t="s">
        <v>121</v>
      </c>
      <c r="F1259">
        <v>1</v>
      </c>
      <c r="G1259">
        <v>4</v>
      </c>
      <c r="H1259" t="s">
        <v>294</v>
      </c>
      <c r="I1259" t="s">
        <v>27</v>
      </c>
      <c r="J1259">
        <v>10003011125</v>
      </c>
      <c r="K1259" s="19">
        <v>31</v>
      </c>
      <c r="L1259">
        <v>33.265000000000001</v>
      </c>
      <c r="M1259">
        <v>32.963000000000001</v>
      </c>
      <c r="N1259">
        <v>35.103000000000002</v>
      </c>
      <c r="O1259">
        <v>1.07</v>
      </c>
    </row>
    <row r="1260" spans="1:15" x14ac:dyDescent="0.35">
      <c r="A1260" t="s">
        <v>139</v>
      </c>
      <c r="B1260">
        <v>2016</v>
      </c>
      <c r="C1260" s="10">
        <v>42308</v>
      </c>
      <c r="D1260" t="s">
        <v>140</v>
      </c>
      <c r="E1260" t="s">
        <v>121</v>
      </c>
      <c r="F1260">
        <v>1</v>
      </c>
      <c r="G1260">
        <v>5</v>
      </c>
      <c r="H1260" t="s">
        <v>345</v>
      </c>
      <c r="I1260" t="s">
        <v>346</v>
      </c>
      <c r="J1260">
        <v>10007500407</v>
      </c>
      <c r="K1260" s="19">
        <v>22.3</v>
      </c>
      <c r="L1260">
        <v>25.736000000000001</v>
      </c>
      <c r="M1260">
        <v>25.582000000000001</v>
      </c>
      <c r="N1260">
        <v>28.556000000000001</v>
      </c>
      <c r="O1260">
        <v>1.4870000000000001</v>
      </c>
    </row>
    <row r="1261" spans="1:15" x14ac:dyDescent="0.35">
      <c r="A1261" t="s">
        <v>139</v>
      </c>
      <c r="B1261">
        <v>2016</v>
      </c>
      <c r="C1261" s="10">
        <v>42308</v>
      </c>
      <c r="D1261" t="s">
        <v>140</v>
      </c>
      <c r="E1261" t="s">
        <v>121</v>
      </c>
      <c r="F1261">
        <v>1</v>
      </c>
      <c r="G1261">
        <v>6</v>
      </c>
      <c r="H1261" t="s">
        <v>195</v>
      </c>
      <c r="I1261" t="s">
        <v>31</v>
      </c>
      <c r="J1261">
        <v>10005964470</v>
      </c>
      <c r="K1261" s="19">
        <v>26.6</v>
      </c>
      <c r="L1261">
        <v>21.838000000000001</v>
      </c>
      <c r="M1261">
        <v>21.628999999999898</v>
      </c>
      <c r="N1261">
        <v>24.196999999999999</v>
      </c>
      <c r="O1261">
        <v>1.284</v>
      </c>
    </row>
    <row r="1262" spans="1:15" x14ac:dyDescent="0.35">
      <c r="A1262" t="s">
        <v>139</v>
      </c>
      <c r="B1262">
        <v>2016</v>
      </c>
      <c r="C1262" s="10">
        <v>42308</v>
      </c>
      <c r="D1262" t="s">
        <v>140</v>
      </c>
      <c r="E1262" t="s">
        <v>121</v>
      </c>
      <c r="F1262">
        <v>2</v>
      </c>
      <c r="G1262">
        <v>1</v>
      </c>
      <c r="H1262" t="s">
        <v>314</v>
      </c>
      <c r="I1262" t="s">
        <v>44</v>
      </c>
      <c r="J1262">
        <v>10006904360</v>
      </c>
      <c r="K1262" s="19">
        <v>24.3</v>
      </c>
      <c r="L1262">
        <v>31.681999999999999</v>
      </c>
      <c r="M1262">
        <v>32.04</v>
      </c>
      <c r="N1262">
        <v>34.218000000000004</v>
      </c>
      <c r="O1262">
        <v>1.089</v>
      </c>
    </row>
    <row r="1263" spans="1:15" x14ac:dyDescent="0.35">
      <c r="A1263" t="s">
        <v>139</v>
      </c>
      <c r="B1263">
        <v>2016</v>
      </c>
      <c r="C1263" s="10">
        <v>42308</v>
      </c>
      <c r="D1263" t="s">
        <v>140</v>
      </c>
      <c r="E1263" t="s">
        <v>121</v>
      </c>
      <c r="F1263">
        <v>2</v>
      </c>
      <c r="G1263">
        <v>2</v>
      </c>
      <c r="H1263" t="s">
        <v>336</v>
      </c>
      <c r="I1263" t="s">
        <v>355</v>
      </c>
      <c r="J1263">
        <v>10005506954</v>
      </c>
      <c r="K1263" s="19">
        <v>26.9</v>
      </c>
      <c r="L1263">
        <v>28.622</v>
      </c>
      <c r="M1263">
        <v>28.945999999999898</v>
      </c>
      <c r="N1263">
        <v>31.097999999999999</v>
      </c>
      <c r="O1263">
        <v>1.0760000000000001</v>
      </c>
    </row>
    <row r="1264" spans="1:15" x14ac:dyDescent="0.35">
      <c r="A1264" t="s">
        <v>139</v>
      </c>
      <c r="B1264">
        <v>2016</v>
      </c>
      <c r="C1264" s="10">
        <v>42308</v>
      </c>
      <c r="D1264" t="s">
        <v>140</v>
      </c>
      <c r="E1264" t="s">
        <v>121</v>
      </c>
      <c r="F1264">
        <v>2</v>
      </c>
      <c r="G1264">
        <v>3</v>
      </c>
      <c r="H1264" t="s">
        <v>196</v>
      </c>
      <c r="I1264" t="s">
        <v>52</v>
      </c>
      <c r="J1264">
        <v>10004868370</v>
      </c>
      <c r="K1264" s="19">
        <v>27.8</v>
      </c>
      <c r="L1264">
        <v>28.67</v>
      </c>
      <c r="M1264">
        <v>28.811</v>
      </c>
      <c r="N1264">
        <v>30.791</v>
      </c>
      <c r="O1264">
        <v>0.99</v>
      </c>
    </row>
    <row r="1265" spans="1:15" x14ac:dyDescent="0.35">
      <c r="A1265" t="s">
        <v>139</v>
      </c>
      <c r="B1265">
        <v>2016</v>
      </c>
      <c r="C1265" s="10">
        <v>42308</v>
      </c>
      <c r="D1265" t="s">
        <v>140</v>
      </c>
      <c r="E1265" t="s">
        <v>121</v>
      </c>
      <c r="F1265">
        <v>2</v>
      </c>
      <c r="G1265">
        <v>4</v>
      </c>
      <c r="H1265" t="s">
        <v>328</v>
      </c>
      <c r="I1265" t="s">
        <v>256</v>
      </c>
      <c r="J1265">
        <v>10007787464</v>
      </c>
      <c r="K1265" s="19">
        <v>24</v>
      </c>
      <c r="L1265">
        <v>23.44</v>
      </c>
      <c r="M1265">
        <v>24.701999999999899</v>
      </c>
      <c r="N1265">
        <v>29.974</v>
      </c>
      <c r="O1265">
        <v>2.6360000000000001</v>
      </c>
    </row>
    <row r="1266" spans="1:15" x14ac:dyDescent="0.35">
      <c r="A1266" t="s">
        <v>139</v>
      </c>
      <c r="B1266">
        <v>2016</v>
      </c>
      <c r="C1266" s="10">
        <v>42308</v>
      </c>
      <c r="D1266" t="s">
        <v>140</v>
      </c>
      <c r="E1266" t="s">
        <v>121</v>
      </c>
      <c r="F1266">
        <v>2</v>
      </c>
      <c r="G1266">
        <v>5</v>
      </c>
      <c r="H1266" t="s">
        <v>335</v>
      </c>
      <c r="I1266" t="s">
        <v>29</v>
      </c>
      <c r="J1266">
        <v>10036244537</v>
      </c>
      <c r="K1266" s="19">
        <v>27.2</v>
      </c>
      <c r="L1266">
        <v>28.242999999999999</v>
      </c>
      <c r="M1266">
        <v>28.1</v>
      </c>
      <c r="N1266">
        <v>30.526</v>
      </c>
      <c r="O1266">
        <v>1.2130000000000001</v>
      </c>
    </row>
    <row r="1267" spans="1:15" x14ac:dyDescent="0.35">
      <c r="A1267" t="s">
        <v>139</v>
      </c>
      <c r="B1267">
        <v>2016</v>
      </c>
      <c r="C1267" s="10">
        <v>42308</v>
      </c>
      <c r="D1267" t="s">
        <v>140</v>
      </c>
      <c r="E1267" t="s">
        <v>121</v>
      </c>
      <c r="F1267">
        <v>2</v>
      </c>
      <c r="G1267">
        <v>6</v>
      </c>
      <c r="H1267" t="s">
        <v>194</v>
      </c>
      <c r="I1267" t="s">
        <v>29</v>
      </c>
      <c r="J1267">
        <v>10004601723</v>
      </c>
      <c r="K1267" s="19">
        <v>28.3</v>
      </c>
      <c r="L1267">
        <v>32.209000000000003</v>
      </c>
      <c r="M1267">
        <v>31.661000000000001</v>
      </c>
      <c r="N1267">
        <v>33.837000000000003</v>
      </c>
      <c r="O1267">
        <v>1.0880000000000001</v>
      </c>
    </row>
    <row r="1268" spans="1:15" x14ac:dyDescent="0.35">
      <c r="A1268" t="s">
        <v>225</v>
      </c>
      <c r="B1268">
        <v>2016</v>
      </c>
      <c r="C1268" s="10">
        <v>42343</v>
      </c>
      <c r="D1268" t="s">
        <v>140</v>
      </c>
      <c r="E1268" t="s">
        <v>91</v>
      </c>
      <c r="F1268">
        <v>1</v>
      </c>
      <c r="G1268">
        <v>1</v>
      </c>
      <c r="H1268" t="s">
        <v>153</v>
      </c>
      <c r="I1268" t="s">
        <v>154</v>
      </c>
      <c r="J1268">
        <v>10004717719</v>
      </c>
      <c r="K1268" s="19">
        <v>27</v>
      </c>
      <c r="L1268">
        <v>26.117000000000001</v>
      </c>
      <c r="M1268">
        <v>26.599999999999898</v>
      </c>
      <c r="N1268">
        <v>29.065999999999999</v>
      </c>
      <c r="O1268">
        <v>1.2330000000000001</v>
      </c>
    </row>
    <row r="1269" spans="1:15" x14ac:dyDescent="0.35">
      <c r="A1269" t="s">
        <v>225</v>
      </c>
      <c r="B1269">
        <v>2016</v>
      </c>
      <c r="C1269" s="10">
        <v>42343</v>
      </c>
      <c r="D1269" t="s">
        <v>140</v>
      </c>
      <c r="E1269" t="s">
        <v>91</v>
      </c>
      <c r="F1269">
        <v>1</v>
      </c>
      <c r="G1269">
        <v>2</v>
      </c>
      <c r="H1269" t="s">
        <v>350</v>
      </c>
      <c r="I1269" t="s">
        <v>224</v>
      </c>
      <c r="J1269">
        <v>10007165755</v>
      </c>
      <c r="K1269" s="19">
        <v>25.9</v>
      </c>
      <c r="L1269">
        <v>20.974999999999898</v>
      </c>
      <c r="M1269">
        <v>21.943000000000001</v>
      </c>
      <c r="N1269">
        <v>25.109000000000002</v>
      </c>
      <c r="O1269">
        <v>1.583</v>
      </c>
    </row>
    <row r="1270" spans="1:15" x14ac:dyDescent="0.35">
      <c r="A1270" t="s">
        <v>225</v>
      </c>
      <c r="B1270">
        <v>2016</v>
      </c>
      <c r="C1270" s="10">
        <v>42343</v>
      </c>
      <c r="D1270" t="s">
        <v>140</v>
      </c>
      <c r="E1270" t="s">
        <v>91</v>
      </c>
      <c r="F1270">
        <v>1</v>
      </c>
      <c r="G1270">
        <v>3</v>
      </c>
      <c r="H1270" t="s">
        <v>327</v>
      </c>
      <c r="I1270" t="s">
        <v>198</v>
      </c>
      <c r="J1270">
        <v>10007271546</v>
      </c>
      <c r="K1270" s="19">
        <v>22.7</v>
      </c>
      <c r="L1270">
        <v>28.285</v>
      </c>
      <c r="M1270">
        <v>27.985999999999901</v>
      </c>
      <c r="N1270">
        <v>30.925999999999998</v>
      </c>
      <c r="O1270">
        <v>1.47</v>
      </c>
    </row>
    <row r="1271" spans="1:15" x14ac:dyDescent="0.35">
      <c r="A1271" t="s">
        <v>225</v>
      </c>
      <c r="B1271">
        <v>2016</v>
      </c>
      <c r="C1271" s="10">
        <v>42343</v>
      </c>
      <c r="D1271" t="s">
        <v>140</v>
      </c>
      <c r="E1271" t="s">
        <v>91</v>
      </c>
      <c r="F1271">
        <v>1</v>
      </c>
      <c r="G1271">
        <v>4</v>
      </c>
      <c r="H1271" t="s">
        <v>171</v>
      </c>
      <c r="I1271" t="s">
        <v>82</v>
      </c>
      <c r="J1271">
        <v>10007073506</v>
      </c>
      <c r="K1271" s="19">
        <v>25.4</v>
      </c>
      <c r="L1271">
        <v>21.082999999999998</v>
      </c>
      <c r="M1271">
        <v>21.256999999999898</v>
      </c>
      <c r="N1271">
        <v>25.806999999999999</v>
      </c>
      <c r="O1271">
        <v>2.2749999999999999</v>
      </c>
    </row>
    <row r="1272" spans="1:15" x14ac:dyDescent="0.35">
      <c r="A1272" t="s">
        <v>225</v>
      </c>
      <c r="B1272">
        <v>2016</v>
      </c>
      <c r="C1272" s="10">
        <v>42343</v>
      </c>
      <c r="D1272" t="s">
        <v>140</v>
      </c>
      <c r="E1272" t="s">
        <v>91</v>
      </c>
      <c r="F1272">
        <v>1</v>
      </c>
      <c r="G1272">
        <v>5</v>
      </c>
      <c r="H1272" t="s">
        <v>312</v>
      </c>
      <c r="I1272" t="s">
        <v>104</v>
      </c>
      <c r="J1272">
        <v>10006898401</v>
      </c>
      <c r="K1272" s="19">
        <v>24.5</v>
      </c>
      <c r="L1272">
        <v>24.852</v>
      </c>
      <c r="M1272">
        <v>24.271999999999998</v>
      </c>
      <c r="N1272">
        <v>27.068000000000001</v>
      </c>
      <c r="O1272">
        <v>1.3979999999999999</v>
      </c>
    </row>
    <row r="1273" spans="1:15" x14ac:dyDescent="0.35">
      <c r="A1273" t="s">
        <v>225</v>
      </c>
      <c r="B1273">
        <v>2016</v>
      </c>
      <c r="C1273" s="10">
        <v>42343</v>
      </c>
      <c r="D1273" t="s">
        <v>140</v>
      </c>
      <c r="E1273" t="s">
        <v>91</v>
      </c>
      <c r="F1273">
        <v>2</v>
      </c>
      <c r="G1273">
        <v>1</v>
      </c>
      <c r="H1273" t="s">
        <v>129</v>
      </c>
      <c r="I1273" t="s">
        <v>35</v>
      </c>
      <c r="J1273">
        <v>10006184742</v>
      </c>
      <c r="K1273" s="19">
        <v>24.4</v>
      </c>
      <c r="L1273">
        <v>25.885999999999999</v>
      </c>
      <c r="M1273">
        <v>28.247999999999902</v>
      </c>
      <c r="N1273">
        <v>33.613999999999997</v>
      </c>
      <c r="O1273">
        <v>2.6829999999999998</v>
      </c>
    </row>
    <row r="1274" spans="1:15" x14ac:dyDescent="0.35">
      <c r="A1274" t="s">
        <v>225</v>
      </c>
      <c r="B1274">
        <v>2016</v>
      </c>
      <c r="C1274" s="10">
        <v>42343</v>
      </c>
      <c r="D1274" t="s">
        <v>140</v>
      </c>
      <c r="E1274" t="s">
        <v>91</v>
      </c>
      <c r="F1274">
        <v>2</v>
      </c>
      <c r="G1274">
        <v>2</v>
      </c>
      <c r="H1274" t="s">
        <v>286</v>
      </c>
      <c r="I1274" t="s">
        <v>102</v>
      </c>
      <c r="J1274">
        <v>10007811817</v>
      </c>
      <c r="K1274" s="19">
        <v>21.9</v>
      </c>
      <c r="L1274">
        <v>24.504999999999999</v>
      </c>
      <c r="M1274">
        <v>25.832999999999998</v>
      </c>
      <c r="N1274">
        <v>30.408999999999999</v>
      </c>
      <c r="O1274">
        <v>2.2879999999999998</v>
      </c>
    </row>
    <row r="1275" spans="1:15" x14ac:dyDescent="0.35">
      <c r="A1275" t="s">
        <v>225</v>
      </c>
      <c r="B1275">
        <v>2016</v>
      </c>
      <c r="C1275" s="10">
        <v>42343</v>
      </c>
      <c r="D1275" t="s">
        <v>140</v>
      </c>
      <c r="E1275" t="s">
        <v>91</v>
      </c>
      <c r="F1275">
        <v>2</v>
      </c>
      <c r="G1275">
        <v>3</v>
      </c>
      <c r="H1275" t="s">
        <v>340</v>
      </c>
      <c r="I1275" t="s">
        <v>142</v>
      </c>
      <c r="J1275">
        <v>10004633247</v>
      </c>
      <c r="K1275" s="19">
        <v>27.7</v>
      </c>
      <c r="L1275">
        <v>30.071999999999999</v>
      </c>
      <c r="M1275">
        <v>29.978000000000002</v>
      </c>
      <c r="N1275">
        <v>31.808</v>
      </c>
      <c r="O1275">
        <v>0.91500000000000004</v>
      </c>
    </row>
    <row r="1276" spans="1:15" x14ac:dyDescent="0.35">
      <c r="A1276" t="s">
        <v>225</v>
      </c>
      <c r="B1276">
        <v>2016</v>
      </c>
      <c r="C1276" s="10">
        <v>42343</v>
      </c>
      <c r="D1276" t="s">
        <v>140</v>
      </c>
      <c r="E1276" t="s">
        <v>91</v>
      </c>
      <c r="F1276">
        <v>2</v>
      </c>
      <c r="G1276">
        <v>4</v>
      </c>
      <c r="H1276" t="s">
        <v>208</v>
      </c>
      <c r="I1276" t="s">
        <v>58</v>
      </c>
      <c r="J1276">
        <v>10007828183</v>
      </c>
      <c r="K1276" s="19">
        <v>22.2</v>
      </c>
      <c r="L1276">
        <v>16.135999999999999</v>
      </c>
      <c r="M1276">
        <v>18.231000000000002</v>
      </c>
      <c r="N1276">
        <v>24.347000000000001</v>
      </c>
      <c r="O1276">
        <v>3.0579999999999998</v>
      </c>
    </row>
    <row r="1277" spans="1:15" x14ac:dyDescent="0.35">
      <c r="A1277" t="s">
        <v>225</v>
      </c>
      <c r="B1277">
        <v>2016</v>
      </c>
      <c r="C1277" s="10">
        <v>42343</v>
      </c>
      <c r="D1277" t="s">
        <v>140</v>
      </c>
      <c r="E1277" t="s">
        <v>91</v>
      </c>
      <c r="F1277">
        <v>2</v>
      </c>
      <c r="G1277">
        <v>5</v>
      </c>
      <c r="H1277" t="s">
        <v>183</v>
      </c>
      <c r="I1277" t="s">
        <v>33</v>
      </c>
      <c r="J1277">
        <v>10007212639</v>
      </c>
      <c r="K1277" s="19">
        <v>24.4</v>
      </c>
      <c r="L1277">
        <v>23.898</v>
      </c>
      <c r="M1277">
        <v>23.518999999999998</v>
      </c>
      <c r="N1277">
        <v>26.035</v>
      </c>
      <c r="O1277">
        <v>1.258</v>
      </c>
    </row>
    <row r="1278" spans="1:15" x14ac:dyDescent="0.35">
      <c r="A1278" t="s">
        <v>225</v>
      </c>
      <c r="B1278">
        <v>2016</v>
      </c>
      <c r="C1278" s="10">
        <v>42343</v>
      </c>
      <c r="D1278" t="s">
        <v>140</v>
      </c>
      <c r="E1278" t="s">
        <v>91</v>
      </c>
      <c r="F1278">
        <v>3</v>
      </c>
      <c r="G1278">
        <v>1</v>
      </c>
      <c r="H1278" t="s">
        <v>68</v>
      </c>
      <c r="I1278" t="s">
        <v>29</v>
      </c>
      <c r="J1278">
        <v>10006379247</v>
      </c>
      <c r="K1278" s="19">
        <v>25.7</v>
      </c>
      <c r="L1278">
        <v>29.283999999999999</v>
      </c>
      <c r="M1278">
        <v>29.671999999999901</v>
      </c>
      <c r="N1278">
        <v>32.01</v>
      </c>
      <c r="O1278">
        <v>1.169</v>
      </c>
    </row>
    <row r="1279" spans="1:15" x14ac:dyDescent="0.35">
      <c r="A1279" t="s">
        <v>225</v>
      </c>
      <c r="B1279">
        <v>2016</v>
      </c>
      <c r="C1279" s="10">
        <v>42343</v>
      </c>
      <c r="D1279" t="s">
        <v>140</v>
      </c>
      <c r="E1279" t="s">
        <v>91</v>
      </c>
      <c r="F1279">
        <v>3</v>
      </c>
      <c r="G1279">
        <v>2</v>
      </c>
      <c r="H1279" t="s">
        <v>339</v>
      </c>
      <c r="I1279" t="s">
        <v>27</v>
      </c>
      <c r="J1279">
        <v>10004618796</v>
      </c>
      <c r="K1279" s="19">
        <v>28.3</v>
      </c>
      <c r="L1279">
        <v>24.488</v>
      </c>
      <c r="M1279">
        <v>25.190999999999999</v>
      </c>
      <c r="N1279">
        <v>28.137</v>
      </c>
      <c r="O1279">
        <v>1.4730000000000001</v>
      </c>
    </row>
    <row r="1280" spans="1:15" x14ac:dyDescent="0.35">
      <c r="A1280" t="s">
        <v>225</v>
      </c>
      <c r="B1280">
        <v>2016</v>
      </c>
      <c r="C1280" s="10">
        <v>42343</v>
      </c>
      <c r="D1280" t="s">
        <v>140</v>
      </c>
      <c r="E1280" t="s">
        <v>91</v>
      </c>
      <c r="F1280">
        <v>3</v>
      </c>
      <c r="G1280">
        <v>3</v>
      </c>
      <c r="H1280" t="s">
        <v>200</v>
      </c>
      <c r="I1280" t="s">
        <v>23</v>
      </c>
      <c r="J1280">
        <v>10006900421</v>
      </c>
      <c r="K1280" s="19">
        <v>23</v>
      </c>
      <c r="L1280">
        <v>30.495999999999999</v>
      </c>
      <c r="M1280">
        <v>30.373999999999999</v>
      </c>
      <c r="N1280">
        <v>32.384</v>
      </c>
      <c r="O1280">
        <v>1.0049999999999999</v>
      </c>
    </row>
    <row r="1281" spans="1:15" x14ac:dyDescent="0.35">
      <c r="A1281" t="s">
        <v>225</v>
      </c>
      <c r="B1281">
        <v>2016</v>
      </c>
      <c r="C1281" s="10">
        <v>42343</v>
      </c>
      <c r="D1281" t="s">
        <v>140</v>
      </c>
      <c r="E1281" t="s">
        <v>91</v>
      </c>
      <c r="F1281">
        <v>3</v>
      </c>
      <c r="G1281">
        <v>4</v>
      </c>
      <c r="H1281" t="s">
        <v>218</v>
      </c>
      <c r="I1281" t="s">
        <v>46</v>
      </c>
      <c r="J1281">
        <v>10006902239</v>
      </c>
      <c r="K1281" s="19">
        <v>24.4</v>
      </c>
      <c r="L1281">
        <v>26.731000000000002</v>
      </c>
      <c r="M1281">
        <v>26.52</v>
      </c>
      <c r="N1281">
        <v>29.292000000000002</v>
      </c>
      <c r="O1281">
        <v>1.3859999999999999</v>
      </c>
    </row>
    <row r="1282" spans="1:15" x14ac:dyDescent="0.35">
      <c r="A1282" t="s">
        <v>225</v>
      </c>
      <c r="B1282">
        <v>2016</v>
      </c>
      <c r="C1282" s="10">
        <v>42343</v>
      </c>
      <c r="D1282" t="s">
        <v>140</v>
      </c>
      <c r="E1282" t="s">
        <v>91</v>
      </c>
      <c r="F1282">
        <v>3</v>
      </c>
      <c r="G1282">
        <v>5</v>
      </c>
      <c r="H1282" t="s">
        <v>283</v>
      </c>
      <c r="I1282" t="s">
        <v>284</v>
      </c>
      <c r="J1282">
        <v>10006319633</v>
      </c>
      <c r="K1282" s="19">
        <v>26</v>
      </c>
      <c r="L1282">
        <v>22.376999999999999</v>
      </c>
      <c r="M1282">
        <v>21.909999999999901</v>
      </c>
      <c r="N1282">
        <v>25.4</v>
      </c>
      <c r="O1282">
        <v>1.7450000000000001</v>
      </c>
    </row>
    <row r="1283" spans="1:15" x14ac:dyDescent="0.35">
      <c r="A1283" t="s">
        <v>225</v>
      </c>
      <c r="B1283">
        <v>2016</v>
      </c>
      <c r="C1283" s="10">
        <v>42343</v>
      </c>
      <c r="D1283" t="s">
        <v>140</v>
      </c>
      <c r="E1283" t="s">
        <v>91</v>
      </c>
      <c r="F1283">
        <v>4</v>
      </c>
      <c r="G1283">
        <v>1</v>
      </c>
      <c r="H1283" t="s">
        <v>194</v>
      </c>
      <c r="I1283" t="s">
        <v>29</v>
      </c>
      <c r="J1283">
        <v>10004601723</v>
      </c>
      <c r="K1283" s="19">
        <v>28.4</v>
      </c>
      <c r="L1283">
        <v>31.661000000000001</v>
      </c>
      <c r="M1283">
        <v>31.861000000000001</v>
      </c>
      <c r="N1283">
        <v>34.015000000000001</v>
      </c>
      <c r="O1283">
        <v>1.077</v>
      </c>
    </row>
    <row r="1284" spans="1:15" x14ac:dyDescent="0.35">
      <c r="A1284" t="s">
        <v>225</v>
      </c>
      <c r="B1284">
        <v>2016</v>
      </c>
      <c r="C1284" s="10">
        <v>42343</v>
      </c>
      <c r="D1284" t="s">
        <v>140</v>
      </c>
      <c r="E1284" t="s">
        <v>91</v>
      </c>
      <c r="F1284">
        <v>4</v>
      </c>
      <c r="G1284">
        <v>2</v>
      </c>
      <c r="H1284" t="s">
        <v>213</v>
      </c>
      <c r="I1284" t="s">
        <v>42</v>
      </c>
      <c r="J1284">
        <v>10006422895</v>
      </c>
      <c r="K1284" s="19">
        <v>24.5</v>
      </c>
      <c r="L1284">
        <v>27.558</v>
      </c>
      <c r="M1284">
        <v>27.798999999999999</v>
      </c>
      <c r="N1284">
        <v>31.146999999999998</v>
      </c>
      <c r="O1284">
        <v>1.6739999999999999</v>
      </c>
    </row>
    <row r="1285" spans="1:15" x14ac:dyDescent="0.35">
      <c r="A1285" t="s">
        <v>225</v>
      </c>
      <c r="B1285">
        <v>2016</v>
      </c>
      <c r="C1285" s="10">
        <v>42343</v>
      </c>
      <c r="D1285" t="s">
        <v>140</v>
      </c>
      <c r="E1285" t="s">
        <v>91</v>
      </c>
      <c r="F1285">
        <v>4</v>
      </c>
      <c r="G1285">
        <v>3</v>
      </c>
      <c r="H1285" t="s">
        <v>234</v>
      </c>
      <c r="I1285" t="s">
        <v>25</v>
      </c>
      <c r="J1285">
        <v>10006073493</v>
      </c>
      <c r="K1285" s="19">
        <v>26</v>
      </c>
      <c r="L1285">
        <v>23.593</v>
      </c>
      <c r="M1285">
        <v>23.695</v>
      </c>
      <c r="N1285">
        <v>25.507000000000001</v>
      </c>
      <c r="O1285">
        <v>0.90600000000000003</v>
      </c>
    </row>
    <row r="1286" spans="1:15" x14ac:dyDescent="0.35">
      <c r="A1286" t="s">
        <v>225</v>
      </c>
      <c r="B1286">
        <v>2016</v>
      </c>
      <c r="C1286" s="10">
        <v>42343</v>
      </c>
      <c r="D1286" t="s">
        <v>140</v>
      </c>
      <c r="E1286" t="s">
        <v>91</v>
      </c>
      <c r="F1286">
        <v>4</v>
      </c>
      <c r="G1286">
        <v>4</v>
      </c>
      <c r="H1286" t="s">
        <v>195</v>
      </c>
      <c r="I1286" t="s">
        <v>31</v>
      </c>
      <c r="J1286">
        <v>10005964470</v>
      </c>
      <c r="K1286" s="19">
        <v>26.7</v>
      </c>
      <c r="L1286">
        <v>21.628999999999898</v>
      </c>
      <c r="M1286">
        <v>21.646999999999998</v>
      </c>
      <c r="N1286">
        <v>24.149000000000001</v>
      </c>
      <c r="O1286">
        <v>1.2509999999999999</v>
      </c>
    </row>
    <row r="1287" spans="1:15" x14ac:dyDescent="0.35">
      <c r="A1287" t="s">
        <v>225</v>
      </c>
      <c r="B1287">
        <v>2016</v>
      </c>
      <c r="C1287" s="10">
        <v>42343</v>
      </c>
      <c r="D1287" t="s">
        <v>140</v>
      </c>
      <c r="E1287" t="s">
        <v>91</v>
      </c>
      <c r="F1287">
        <v>4</v>
      </c>
      <c r="G1287">
        <v>5</v>
      </c>
      <c r="H1287" t="s">
        <v>354</v>
      </c>
      <c r="I1287" t="s">
        <v>29</v>
      </c>
      <c r="J1287">
        <v>10006665496</v>
      </c>
      <c r="K1287" s="19">
        <v>24.2</v>
      </c>
      <c r="L1287">
        <v>20.654</v>
      </c>
      <c r="M1287">
        <v>19.675999999999998</v>
      </c>
      <c r="N1287">
        <v>23.952000000000002</v>
      </c>
      <c r="O1287">
        <v>2.1379999999999999</v>
      </c>
    </row>
    <row r="1288" spans="1:15" x14ac:dyDescent="0.35">
      <c r="A1288" t="s">
        <v>225</v>
      </c>
      <c r="B1288">
        <v>2016</v>
      </c>
      <c r="C1288" s="10">
        <v>42343</v>
      </c>
      <c r="D1288" t="s">
        <v>140</v>
      </c>
      <c r="E1288" t="s">
        <v>91</v>
      </c>
      <c r="F1288">
        <v>5</v>
      </c>
      <c r="G1288">
        <v>1</v>
      </c>
      <c r="H1288" t="s">
        <v>192</v>
      </c>
      <c r="I1288" t="s">
        <v>113</v>
      </c>
      <c r="J1288">
        <v>10004599194</v>
      </c>
      <c r="K1288" s="19">
        <v>27.7</v>
      </c>
      <c r="L1288">
        <v>30.581</v>
      </c>
      <c r="M1288">
        <v>30.785</v>
      </c>
      <c r="N1288">
        <v>32.805</v>
      </c>
      <c r="O1288">
        <v>1.01</v>
      </c>
    </row>
    <row r="1289" spans="1:15" x14ac:dyDescent="0.35">
      <c r="A1289" t="s">
        <v>225</v>
      </c>
      <c r="B1289">
        <v>2016</v>
      </c>
      <c r="C1289" s="10">
        <v>42343</v>
      </c>
      <c r="D1289" t="s">
        <v>140</v>
      </c>
      <c r="E1289" t="s">
        <v>91</v>
      </c>
      <c r="F1289">
        <v>5</v>
      </c>
      <c r="G1289">
        <v>2</v>
      </c>
      <c r="H1289" t="s">
        <v>328</v>
      </c>
      <c r="I1289" t="s">
        <v>256</v>
      </c>
      <c r="J1289">
        <v>10007787464</v>
      </c>
      <c r="K1289" s="19">
        <v>24.1</v>
      </c>
      <c r="L1289">
        <v>24.701999999999899</v>
      </c>
      <c r="M1289">
        <v>25.610999999999901</v>
      </c>
      <c r="N1289">
        <v>30.338999999999999</v>
      </c>
      <c r="O1289">
        <v>2.3639999999999999</v>
      </c>
    </row>
    <row r="1290" spans="1:15" x14ac:dyDescent="0.35">
      <c r="A1290" t="s">
        <v>225</v>
      </c>
      <c r="B1290">
        <v>2016</v>
      </c>
      <c r="C1290" s="10">
        <v>42343</v>
      </c>
      <c r="D1290" t="s">
        <v>140</v>
      </c>
      <c r="E1290" t="s">
        <v>91</v>
      </c>
      <c r="F1290">
        <v>5</v>
      </c>
      <c r="G1290">
        <v>3</v>
      </c>
      <c r="H1290" t="s">
        <v>201</v>
      </c>
      <c r="I1290" t="s">
        <v>39</v>
      </c>
      <c r="J1290">
        <v>10007947011</v>
      </c>
      <c r="K1290" s="19">
        <v>21.1</v>
      </c>
      <c r="L1290">
        <v>19.992000000000001</v>
      </c>
      <c r="M1290">
        <v>20.734000000000002</v>
      </c>
      <c r="N1290">
        <v>23.968</v>
      </c>
      <c r="O1290">
        <v>1.617</v>
      </c>
    </row>
    <row r="1291" spans="1:15" x14ac:dyDescent="0.35">
      <c r="A1291" t="s">
        <v>225</v>
      </c>
      <c r="B1291">
        <v>2016</v>
      </c>
      <c r="C1291" s="10">
        <v>42343</v>
      </c>
      <c r="D1291" t="s">
        <v>140</v>
      </c>
      <c r="E1291" t="s">
        <v>91</v>
      </c>
      <c r="F1291">
        <v>5</v>
      </c>
      <c r="G1291">
        <v>4</v>
      </c>
      <c r="H1291" t="s">
        <v>143</v>
      </c>
      <c r="I1291" t="s">
        <v>95</v>
      </c>
      <c r="J1291">
        <v>10009181234</v>
      </c>
      <c r="K1291" s="19">
        <v>20.7</v>
      </c>
      <c r="L1291">
        <v>19.442</v>
      </c>
      <c r="M1291">
        <v>19.907</v>
      </c>
      <c r="N1291">
        <v>23.388999999999999</v>
      </c>
      <c r="O1291">
        <v>1.7410000000000001</v>
      </c>
    </row>
    <row r="1292" spans="1:15" x14ac:dyDescent="0.35">
      <c r="A1292" t="s">
        <v>225</v>
      </c>
      <c r="B1292">
        <v>2016</v>
      </c>
      <c r="C1292" s="10">
        <v>42343</v>
      </c>
      <c r="D1292" t="s">
        <v>140</v>
      </c>
      <c r="E1292" t="s">
        <v>91</v>
      </c>
      <c r="F1292">
        <v>5</v>
      </c>
      <c r="G1292">
        <v>5</v>
      </c>
      <c r="H1292" t="s">
        <v>265</v>
      </c>
      <c r="I1292" t="s">
        <v>102</v>
      </c>
      <c r="J1292">
        <v>10009009462</v>
      </c>
      <c r="K1292" s="19">
        <v>20.399999999999999</v>
      </c>
      <c r="L1292">
        <v>9</v>
      </c>
      <c r="M1292">
        <v>14.103</v>
      </c>
      <c r="N1292">
        <v>22.664999999999999</v>
      </c>
      <c r="O1292">
        <v>4.2809999999999997</v>
      </c>
    </row>
    <row r="1293" spans="1:15" x14ac:dyDescent="0.35">
      <c r="A1293" t="s">
        <v>225</v>
      </c>
      <c r="B1293">
        <v>2016</v>
      </c>
      <c r="C1293" s="10">
        <v>42343</v>
      </c>
      <c r="D1293" t="s">
        <v>140</v>
      </c>
      <c r="E1293" t="s">
        <v>91</v>
      </c>
      <c r="F1293">
        <v>5</v>
      </c>
      <c r="G1293">
        <v>6</v>
      </c>
      <c r="H1293" t="s">
        <v>287</v>
      </c>
      <c r="I1293" t="s">
        <v>31</v>
      </c>
      <c r="J1293">
        <v>10003349716</v>
      </c>
      <c r="K1293" s="19">
        <v>30.6</v>
      </c>
      <c r="L1293">
        <v>25.954000000000001</v>
      </c>
      <c r="M1293">
        <v>25.552999999999901</v>
      </c>
      <c r="N1293">
        <v>27.434999999999999</v>
      </c>
      <c r="O1293">
        <v>0.94099999999999995</v>
      </c>
    </row>
    <row r="1294" spans="1:15" x14ac:dyDescent="0.35">
      <c r="A1294" t="s">
        <v>225</v>
      </c>
      <c r="B1294">
        <v>2016</v>
      </c>
      <c r="C1294" s="10">
        <v>42343</v>
      </c>
      <c r="D1294" t="s">
        <v>140</v>
      </c>
      <c r="E1294" t="s">
        <v>91</v>
      </c>
      <c r="F1294">
        <v>6</v>
      </c>
      <c r="G1294">
        <v>1</v>
      </c>
      <c r="H1294" t="s">
        <v>345</v>
      </c>
      <c r="I1294" t="s">
        <v>346</v>
      </c>
      <c r="J1294">
        <v>10007500407</v>
      </c>
      <c r="K1294" s="19">
        <v>22.4</v>
      </c>
      <c r="L1294">
        <v>25.582000000000001</v>
      </c>
      <c r="M1294">
        <v>26.364999999999998</v>
      </c>
      <c r="N1294">
        <v>29.242999999999999</v>
      </c>
      <c r="O1294">
        <v>1.4390000000000001</v>
      </c>
    </row>
    <row r="1295" spans="1:15" x14ac:dyDescent="0.35">
      <c r="A1295" t="s">
        <v>225</v>
      </c>
      <c r="B1295">
        <v>2016</v>
      </c>
      <c r="C1295" s="10">
        <v>42343</v>
      </c>
      <c r="D1295" t="s">
        <v>140</v>
      </c>
      <c r="E1295" t="s">
        <v>91</v>
      </c>
      <c r="F1295">
        <v>6</v>
      </c>
      <c r="G1295">
        <v>2</v>
      </c>
      <c r="H1295" t="s">
        <v>336</v>
      </c>
      <c r="I1295" t="s">
        <v>355</v>
      </c>
      <c r="J1295">
        <v>10005506954</v>
      </c>
      <c r="K1295" s="19">
        <v>27</v>
      </c>
      <c r="L1295">
        <v>28.945999999999898</v>
      </c>
      <c r="M1295">
        <v>28.994999999999902</v>
      </c>
      <c r="N1295">
        <v>31.106999999999999</v>
      </c>
      <c r="O1295">
        <v>1.056</v>
      </c>
    </row>
    <row r="1296" spans="1:15" x14ac:dyDescent="0.35">
      <c r="A1296" t="s">
        <v>225</v>
      </c>
      <c r="B1296">
        <v>2016</v>
      </c>
      <c r="C1296" s="10">
        <v>42343</v>
      </c>
      <c r="D1296" t="s">
        <v>140</v>
      </c>
      <c r="E1296" t="s">
        <v>91</v>
      </c>
      <c r="F1296">
        <v>6</v>
      </c>
      <c r="G1296">
        <v>3</v>
      </c>
      <c r="H1296" t="s">
        <v>108</v>
      </c>
      <c r="I1296" t="s">
        <v>109</v>
      </c>
      <c r="J1296">
        <v>10117936018</v>
      </c>
      <c r="K1296" s="19">
        <v>22.1</v>
      </c>
      <c r="L1296">
        <v>15.52</v>
      </c>
      <c r="M1296">
        <v>18.425999999999998</v>
      </c>
      <c r="N1296">
        <v>23.32</v>
      </c>
      <c r="O1296">
        <v>2.4470000000000001</v>
      </c>
    </row>
    <row r="1297" spans="1:15" x14ac:dyDescent="0.35">
      <c r="A1297" t="s">
        <v>225</v>
      </c>
      <c r="B1297">
        <v>2016</v>
      </c>
      <c r="C1297" s="10">
        <v>42343</v>
      </c>
      <c r="D1297" t="s">
        <v>140</v>
      </c>
      <c r="E1297" t="s">
        <v>91</v>
      </c>
      <c r="F1297">
        <v>6</v>
      </c>
      <c r="G1297">
        <v>4</v>
      </c>
      <c r="H1297" t="s">
        <v>50</v>
      </c>
      <c r="I1297" t="s">
        <v>44</v>
      </c>
      <c r="J1297">
        <v>10009039774</v>
      </c>
      <c r="K1297" s="19">
        <v>21.4</v>
      </c>
      <c r="L1297">
        <v>26.216999999999999</v>
      </c>
      <c r="M1297">
        <v>25.117000000000001</v>
      </c>
      <c r="N1297">
        <v>29.913</v>
      </c>
      <c r="O1297">
        <v>2.3980000000000001</v>
      </c>
    </row>
    <row r="1298" spans="1:15" x14ac:dyDescent="0.35">
      <c r="A1298" t="s">
        <v>225</v>
      </c>
      <c r="B1298">
        <v>2016</v>
      </c>
      <c r="C1298" s="10">
        <v>42343</v>
      </c>
      <c r="D1298" t="s">
        <v>140</v>
      </c>
      <c r="E1298" t="s">
        <v>91</v>
      </c>
      <c r="F1298">
        <v>6</v>
      </c>
      <c r="G1298">
        <v>5</v>
      </c>
      <c r="H1298" t="s">
        <v>289</v>
      </c>
      <c r="I1298" t="s">
        <v>207</v>
      </c>
      <c r="J1298">
        <v>10002418415</v>
      </c>
      <c r="K1298" s="19">
        <v>33.299999999999997</v>
      </c>
      <c r="L1298">
        <v>21.832999999999998</v>
      </c>
      <c r="M1298">
        <v>21.748999999999999</v>
      </c>
      <c r="N1298">
        <v>24.341000000000001</v>
      </c>
      <c r="O1298">
        <v>1.296</v>
      </c>
    </row>
    <row r="1299" spans="1:15" x14ac:dyDescent="0.35">
      <c r="A1299" t="s">
        <v>225</v>
      </c>
      <c r="B1299">
        <v>2016</v>
      </c>
      <c r="C1299" s="10">
        <v>42343</v>
      </c>
      <c r="D1299" t="s">
        <v>140</v>
      </c>
      <c r="E1299" t="s">
        <v>91</v>
      </c>
      <c r="F1299">
        <v>6</v>
      </c>
      <c r="G1299">
        <v>6</v>
      </c>
      <c r="H1299" t="s">
        <v>93</v>
      </c>
      <c r="I1299" t="s">
        <v>52</v>
      </c>
      <c r="J1299">
        <v>10009150215</v>
      </c>
      <c r="K1299" s="19">
        <v>20</v>
      </c>
      <c r="L1299">
        <v>20.146999999999998</v>
      </c>
      <c r="M1299">
        <v>18.902999999999999</v>
      </c>
      <c r="N1299">
        <v>23.524999999999999</v>
      </c>
      <c r="O1299">
        <v>2.3109999999999999</v>
      </c>
    </row>
    <row r="1300" spans="1:15" x14ac:dyDescent="0.35">
      <c r="A1300" t="s">
        <v>225</v>
      </c>
      <c r="B1300">
        <v>2016</v>
      </c>
      <c r="C1300" s="10">
        <v>42343</v>
      </c>
      <c r="D1300" t="s">
        <v>140</v>
      </c>
      <c r="E1300" t="s">
        <v>117</v>
      </c>
      <c r="F1300">
        <v>1</v>
      </c>
      <c r="G1300">
        <v>1</v>
      </c>
      <c r="H1300" t="s">
        <v>354</v>
      </c>
      <c r="I1300" t="s">
        <v>29</v>
      </c>
      <c r="J1300">
        <v>10006665496</v>
      </c>
      <c r="K1300" s="19">
        <v>24.2</v>
      </c>
      <c r="L1300">
        <v>19.675999999999998</v>
      </c>
      <c r="M1300">
        <v>21.241</v>
      </c>
      <c r="N1300">
        <v>25.247</v>
      </c>
      <c r="O1300">
        <v>2.0030000000000001</v>
      </c>
    </row>
    <row r="1301" spans="1:15" x14ac:dyDescent="0.35">
      <c r="A1301" t="s">
        <v>225</v>
      </c>
      <c r="B1301">
        <v>2016</v>
      </c>
      <c r="C1301" s="10">
        <v>42343</v>
      </c>
      <c r="D1301" t="s">
        <v>140</v>
      </c>
      <c r="E1301" t="s">
        <v>117</v>
      </c>
      <c r="F1301">
        <v>1</v>
      </c>
      <c r="G1301">
        <v>2</v>
      </c>
      <c r="H1301" t="s">
        <v>143</v>
      </c>
      <c r="I1301" t="s">
        <v>95</v>
      </c>
      <c r="J1301">
        <v>10009181234</v>
      </c>
      <c r="K1301" s="19">
        <v>20.7</v>
      </c>
      <c r="L1301">
        <v>19.907</v>
      </c>
      <c r="M1301">
        <v>20.564</v>
      </c>
      <c r="N1301">
        <v>23.864000000000001</v>
      </c>
      <c r="O1301">
        <v>1.65</v>
      </c>
    </row>
    <row r="1302" spans="1:15" x14ac:dyDescent="0.35">
      <c r="A1302" t="s">
        <v>225</v>
      </c>
      <c r="B1302">
        <v>2016</v>
      </c>
      <c r="C1302" s="10">
        <v>42343</v>
      </c>
      <c r="D1302" t="s">
        <v>140</v>
      </c>
      <c r="E1302" t="s">
        <v>117</v>
      </c>
      <c r="F1302">
        <v>1</v>
      </c>
      <c r="G1302">
        <v>3</v>
      </c>
      <c r="H1302" t="s">
        <v>350</v>
      </c>
      <c r="I1302" t="s">
        <v>224</v>
      </c>
      <c r="J1302">
        <v>10007165755</v>
      </c>
      <c r="K1302" s="19">
        <v>25.9</v>
      </c>
      <c r="L1302">
        <v>21.943000000000001</v>
      </c>
      <c r="M1302">
        <v>21.928000000000001</v>
      </c>
      <c r="N1302">
        <v>24.954000000000001</v>
      </c>
      <c r="O1302">
        <v>1.5129999999999999</v>
      </c>
    </row>
    <row r="1303" spans="1:15" x14ac:dyDescent="0.35">
      <c r="A1303" t="s">
        <v>225</v>
      </c>
      <c r="B1303">
        <v>2016</v>
      </c>
      <c r="C1303" s="10">
        <v>42343</v>
      </c>
      <c r="D1303" t="s">
        <v>140</v>
      </c>
      <c r="E1303" t="s">
        <v>117</v>
      </c>
      <c r="F1303">
        <v>1</v>
      </c>
      <c r="G1303">
        <v>4</v>
      </c>
      <c r="H1303" t="s">
        <v>108</v>
      </c>
      <c r="I1303" t="s">
        <v>109</v>
      </c>
      <c r="J1303">
        <v>10117936018</v>
      </c>
      <c r="K1303" s="19">
        <v>22.1</v>
      </c>
      <c r="L1303">
        <v>18.425999999999998</v>
      </c>
      <c r="M1303">
        <v>18.285999999999898</v>
      </c>
      <c r="N1303">
        <v>22.707999999999998</v>
      </c>
      <c r="O1303">
        <v>2.2109999999999999</v>
      </c>
    </row>
    <row r="1304" spans="1:15" x14ac:dyDescent="0.35">
      <c r="A1304" t="s">
        <v>225</v>
      </c>
      <c r="B1304">
        <v>2016</v>
      </c>
      <c r="C1304" s="10">
        <v>42343</v>
      </c>
      <c r="D1304" t="s">
        <v>140</v>
      </c>
      <c r="E1304" t="s">
        <v>117</v>
      </c>
      <c r="F1304">
        <v>1</v>
      </c>
      <c r="G1304">
        <v>5</v>
      </c>
      <c r="H1304" t="s">
        <v>93</v>
      </c>
      <c r="I1304" t="s">
        <v>52</v>
      </c>
      <c r="J1304">
        <v>10009150215</v>
      </c>
      <c r="K1304" s="19">
        <v>20</v>
      </c>
      <c r="L1304">
        <v>18.902999999999999</v>
      </c>
      <c r="M1304">
        <v>17.759999999999899</v>
      </c>
      <c r="N1304">
        <v>22.053999999999998</v>
      </c>
      <c r="O1304">
        <v>2.1469999999999998</v>
      </c>
    </row>
    <row r="1305" spans="1:15" x14ac:dyDescent="0.35">
      <c r="A1305" t="s">
        <v>225</v>
      </c>
      <c r="B1305">
        <v>2016</v>
      </c>
      <c r="C1305" s="10">
        <v>42343</v>
      </c>
      <c r="D1305" t="s">
        <v>140</v>
      </c>
      <c r="E1305" t="s">
        <v>117</v>
      </c>
      <c r="F1305">
        <v>2</v>
      </c>
      <c r="G1305">
        <v>1</v>
      </c>
      <c r="H1305" t="s">
        <v>195</v>
      </c>
      <c r="I1305" t="s">
        <v>31</v>
      </c>
      <c r="J1305">
        <v>10005964470</v>
      </c>
      <c r="K1305" s="19">
        <v>26.7</v>
      </c>
      <c r="L1305">
        <v>21.646999999999998</v>
      </c>
      <c r="M1305">
        <v>22.327999999999999</v>
      </c>
      <c r="N1305">
        <v>24.77</v>
      </c>
      <c r="O1305">
        <v>1.2210000000000001</v>
      </c>
    </row>
    <row r="1306" spans="1:15" x14ac:dyDescent="0.35">
      <c r="A1306" t="s">
        <v>225</v>
      </c>
      <c r="B1306">
        <v>2016</v>
      </c>
      <c r="C1306" s="10">
        <v>42343</v>
      </c>
      <c r="D1306" t="s">
        <v>140</v>
      </c>
      <c r="E1306" t="s">
        <v>117</v>
      </c>
      <c r="F1306">
        <v>2</v>
      </c>
      <c r="G1306">
        <v>2</v>
      </c>
      <c r="H1306" t="s">
        <v>283</v>
      </c>
      <c r="I1306" t="s">
        <v>284</v>
      </c>
      <c r="J1306">
        <v>10006319633</v>
      </c>
      <c r="K1306" s="19">
        <v>26</v>
      </c>
      <c r="L1306">
        <v>21.909999999999901</v>
      </c>
      <c r="M1306">
        <v>22.600999999999999</v>
      </c>
      <c r="N1306">
        <v>25.896999999999998</v>
      </c>
      <c r="O1306">
        <v>1.6479999999999999</v>
      </c>
    </row>
    <row r="1307" spans="1:15" x14ac:dyDescent="0.35">
      <c r="A1307" t="s">
        <v>225</v>
      </c>
      <c r="B1307">
        <v>2016</v>
      </c>
      <c r="C1307" s="10">
        <v>42343</v>
      </c>
      <c r="D1307" t="s">
        <v>140</v>
      </c>
      <c r="E1307" t="s">
        <v>117</v>
      </c>
      <c r="F1307">
        <v>2</v>
      </c>
      <c r="G1307">
        <v>3</v>
      </c>
      <c r="H1307" t="s">
        <v>287</v>
      </c>
      <c r="I1307" t="s">
        <v>31</v>
      </c>
      <c r="J1307">
        <v>10003349716</v>
      </c>
      <c r="K1307" s="19">
        <v>30.6</v>
      </c>
      <c r="L1307">
        <v>25.552999999999901</v>
      </c>
      <c r="M1307">
        <v>25.527999999999999</v>
      </c>
      <c r="N1307">
        <v>27.384</v>
      </c>
      <c r="O1307">
        <v>0.92800000000000005</v>
      </c>
    </row>
    <row r="1308" spans="1:15" x14ac:dyDescent="0.35">
      <c r="A1308" t="s">
        <v>225</v>
      </c>
      <c r="B1308">
        <v>2016</v>
      </c>
      <c r="C1308" s="10">
        <v>42343</v>
      </c>
      <c r="D1308" t="s">
        <v>140</v>
      </c>
      <c r="E1308" t="s">
        <v>117</v>
      </c>
      <c r="F1308">
        <v>2</v>
      </c>
      <c r="G1308">
        <v>4</v>
      </c>
      <c r="H1308" t="s">
        <v>286</v>
      </c>
      <c r="I1308" t="s">
        <v>102</v>
      </c>
      <c r="J1308">
        <v>10007811817</v>
      </c>
      <c r="K1308" s="19">
        <v>21.9</v>
      </c>
      <c r="L1308">
        <v>25.832999999999998</v>
      </c>
      <c r="M1308">
        <v>24.730999999999899</v>
      </c>
      <c r="N1308">
        <v>28.896999999999998</v>
      </c>
      <c r="O1308">
        <v>2.0830000000000002</v>
      </c>
    </row>
    <row r="1309" spans="1:15" x14ac:dyDescent="0.35">
      <c r="A1309" t="s">
        <v>225</v>
      </c>
      <c r="B1309">
        <v>2016</v>
      </c>
      <c r="C1309" s="10">
        <v>42343</v>
      </c>
      <c r="D1309" t="s">
        <v>140</v>
      </c>
      <c r="E1309" t="s">
        <v>117</v>
      </c>
      <c r="F1309">
        <v>2</v>
      </c>
      <c r="G1309">
        <v>5</v>
      </c>
      <c r="H1309" t="s">
        <v>201</v>
      </c>
      <c r="I1309" t="s">
        <v>39</v>
      </c>
      <c r="J1309">
        <v>10007947011</v>
      </c>
      <c r="K1309" s="19">
        <v>21.1</v>
      </c>
      <c r="L1309">
        <v>20.734000000000002</v>
      </c>
      <c r="M1309">
        <v>20.289000000000001</v>
      </c>
      <c r="N1309">
        <v>23.413</v>
      </c>
      <c r="O1309">
        <v>1.5620000000000001</v>
      </c>
    </row>
    <row r="1310" spans="1:15" x14ac:dyDescent="0.35">
      <c r="A1310" t="s">
        <v>225</v>
      </c>
      <c r="B1310">
        <v>2016</v>
      </c>
      <c r="C1310" s="10">
        <v>42343</v>
      </c>
      <c r="D1310" t="s">
        <v>140</v>
      </c>
      <c r="E1310" t="s">
        <v>117</v>
      </c>
      <c r="F1310">
        <v>3</v>
      </c>
      <c r="G1310">
        <v>1</v>
      </c>
      <c r="H1310" t="s">
        <v>218</v>
      </c>
      <c r="I1310" t="s">
        <v>46</v>
      </c>
      <c r="J1310">
        <v>10006902239</v>
      </c>
      <c r="K1310" s="19">
        <v>24.4</v>
      </c>
      <c r="L1310">
        <v>26.52</v>
      </c>
      <c r="M1310">
        <v>26.95</v>
      </c>
      <c r="N1310">
        <v>29.66</v>
      </c>
      <c r="O1310">
        <v>1.355</v>
      </c>
    </row>
    <row r="1311" spans="1:15" x14ac:dyDescent="0.35">
      <c r="A1311" t="s">
        <v>225</v>
      </c>
      <c r="B1311">
        <v>2016</v>
      </c>
      <c r="C1311" s="10">
        <v>42343</v>
      </c>
      <c r="D1311" t="s">
        <v>140</v>
      </c>
      <c r="E1311" t="s">
        <v>117</v>
      </c>
      <c r="F1311">
        <v>3</v>
      </c>
      <c r="G1311">
        <v>2</v>
      </c>
      <c r="H1311" t="s">
        <v>183</v>
      </c>
      <c r="I1311" t="s">
        <v>33</v>
      </c>
      <c r="J1311">
        <v>10007212639</v>
      </c>
      <c r="K1311" s="19">
        <v>24.4</v>
      </c>
      <c r="L1311">
        <v>23.518999999999998</v>
      </c>
      <c r="M1311">
        <v>23.795000000000002</v>
      </c>
      <c r="N1311">
        <v>26.247</v>
      </c>
      <c r="O1311">
        <v>1.226</v>
      </c>
    </row>
    <row r="1312" spans="1:15" x14ac:dyDescent="0.35">
      <c r="A1312" t="s">
        <v>225</v>
      </c>
      <c r="B1312">
        <v>2016</v>
      </c>
      <c r="C1312" s="10">
        <v>42343</v>
      </c>
      <c r="D1312" t="s">
        <v>140</v>
      </c>
      <c r="E1312" t="s">
        <v>117</v>
      </c>
      <c r="F1312">
        <v>3</v>
      </c>
      <c r="G1312">
        <v>3</v>
      </c>
      <c r="H1312" t="s">
        <v>234</v>
      </c>
      <c r="I1312" t="s">
        <v>25</v>
      </c>
      <c r="J1312">
        <v>10006073493</v>
      </c>
      <c r="K1312" s="19">
        <v>26</v>
      </c>
      <c r="L1312">
        <v>23.695</v>
      </c>
      <c r="M1312">
        <v>23.704999999999998</v>
      </c>
      <c r="N1312">
        <v>25.498999999999999</v>
      </c>
      <c r="O1312">
        <v>0.89700000000000002</v>
      </c>
    </row>
    <row r="1313" spans="1:15" x14ac:dyDescent="0.35">
      <c r="A1313" t="s">
        <v>225</v>
      </c>
      <c r="B1313">
        <v>2016</v>
      </c>
      <c r="C1313" s="10">
        <v>42343</v>
      </c>
      <c r="D1313" t="s">
        <v>140</v>
      </c>
      <c r="E1313" t="s">
        <v>117</v>
      </c>
      <c r="F1313">
        <v>3</v>
      </c>
      <c r="G1313">
        <v>4</v>
      </c>
      <c r="H1313" t="s">
        <v>339</v>
      </c>
      <c r="I1313" t="s">
        <v>27</v>
      </c>
      <c r="J1313">
        <v>10004618796</v>
      </c>
      <c r="K1313" s="19">
        <v>28.3</v>
      </c>
      <c r="L1313">
        <v>25.190999999999999</v>
      </c>
      <c r="M1313">
        <v>24.596</v>
      </c>
      <c r="N1313">
        <v>27.452000000000002</v>
      </c>
      <c r="O1313">
        <v>1.4279999999999999</v>
      </c>
    </row>
    <row r="1314" spans="1:15" x14ac:dyDescent="0.35">
      <c r="A1314" t="s">
        <v>225</v>
      </c>
      <c r="B1314">
        <v>2016</v>
      </c>
      <c r="C1314" s="10">
        <v>42343</v>
      </c>
      <c r="D1314" t="s">
        <v>140</v>
      </c>
      <c r="E1314" t="s">
        <v>117</v>
      </c>
      <c r="F1314">
        <v>4</v>
      </c>
      <c r="G1314">
        <v>1</v>
      </c>
      <c r="H1314" t="s">
        <v>213</v>
      </c>
      <c r="I1314" t="s">
        <v>42</v>
      </c>
      <c r="J1314">
        <v>10006422895</v>
      </c>
      <c r="K1314" s="19">
        <v>24.5</v>
      </c>
      <c r="L1314">
        <v>27.798999999999999</v>
      </c>
      <c r="M1314">
        <v>28.446000000000002</v>
      </c>
      <c r="N1314">
        <v>31.684000000000001</v>
      </c>
      <c r="O1314">
        <v>1.619</v>
      </c>
    </row>
    <row r="1315" spans="1:15" x14ac:dyDescent="0.35">
      <c r="A1315" t="s">
        <v>225</v>
      </c>
      <c r="B1315">
        <v>2016</v>
      </c>
      <c r="C1315" s="10">
        <v>42343</v>
      </c>
      <c r="D1315" t="s">
        <v>140</v>
      </c>
      <c r="E1315" t="s">
        <v>117</v>
      </c>
      <c r="F1315">
        <v>4</v>
      </c>
      <c r="G1315">
        <v>2</v>
      </c>
      <c r="H1315" t="s">
        <v>312</v>
      </c>
      <c r="I1315" t="s">
        <v>104</v>
      </c>
      <c r="J1315">
        <v>10006898401</v>
      </c>
      <c r="K1315" s="19">
        <v>24.5</v>
      </c>
      <c r="L1315">
        <v>24.271999999999998</v>
      </c>
      <c r="M1315">
        <v>24.71</v>
      </c>
      <c r="N1315">
        <v>27.422000000000001</v>
      </c>
      <c r="O1315">
        <v>1.3560000000000001</v>
      </c>
    </row>
    <row r="1316" spans="1:15" x14ac:dyDescent="0.35">
      <c r="A1316" t="s">
        <v>225</v>
      </c>
      <c r="B1316">
        <v>2016</v>
      </c>
      <c r="C1316" s="10">
        <v>42343</v>
      </c>
      <c r="D1316" t="s">
        <v>140</v>
      </c>
      <c r="E1316" t="s">
        <v>117</v>
      </c>
      <c r="F1316">
        <v>4</v>
      </c>
      <c r="G1316">
        <v>3</v>
      </c>
      <c r="H1316" t="s">
        <v>200</v>
      </c>
      <c r="I1316" t="s">
        <v>23</v>
      </c>
      <c r="J1316">
        <v>10006900421</v>
      </c>
      <c r="K1316" s="19">
        <v>23</v>
      </c>
      <c r="L1316">
        <v>30.373999999999999</v>
      </c>
      <c r="M1316">
        <v>30.131999999999898</v>
      </c>
      <c r="N1316">
        <v>32.116</v>
      </c>
      <c r="O1316">
        <v>0.99199999999999999</v>
      </c>
    </row>
    <row r="1317" spans="1:15" x14ac:dyDescent="0.35">
      <c r="A1317" t="s">
        <v>225</v>
      </c>
      <c r="B1317">
        <v>2016</v>
      </c>
      <c r="C1317" s="10">
        <v>42343</v>
      </c>
      <c r="D1317" t="s">
        <v>140</v>
      </c>
      <c r="E1317" t="s">
        <v>117</v>
      </c>
      <c r="F1317">
        <v>4</v>
      </c>
      <c r="G1317">
        <v>4</v>
      </c>
      <c r="H1317" t="s">
        <v>208</v>
      </c>
      <c r="I1317" t="s">
        <v>58</v>
      </c>
      <c r="J1317">
        <v>10007828183</v>
      </c>
      <c r="K1317" s="19">
        <v>22.2</v>
      </c>
      <c r="L1317">
        <v>18.231000000000002</v>
      </c>
      <c r="M1317">
        <v>17.702999999999999</v>
      </c>
      <c r="N1317">
        <v>23.335000000000001</v>
      </c>
      <c r="O1317">
        <v>2.8159999999999998</v>
      </c>
    </row>
    <row r="1318" spans="1:15" x14ac:dyDescent="0.35">
      <c r="A1318" t="s">
        <v>225</v>
      </c>
      <c r="B1318">
        <v>2016</v>
      </c>
      <c r="C1318" s="10">
        <v>42343</v>
      </c>
      <c r="D1318" t="s">
        <v>140</v>
      </c>
      <c r="E1318" t="s">
        <v>117</v>
      </c>
      <c r="F1318">
        <v>5</v>
      </c>
      <c r="G1318">
        <v>1</v>
      </c>
      <c r="H1318" t="s">
        <v>289</v>
      </c>
      <c r="I1318" t="s">
        <v>207</v>
      </c>
      <c r="J1318">
        <v>10002418415</v>
      </c>
      <c r="K1318" s="19">
        <v>33.299999999999997</v>
      </c>
      <c r="L1318">
        <v>21.748999999999999</v>
      </c>
      <c r="M1318">
        <v>22.548999999999999</v>
      </c>
      <c r="N1318">
        <v>25.077000000000002</v>
      </c>
      <c r="O1318">
        <v>1.264</v>
      </c>
    </row>
    <row r="1319" spans="1:15" x14ac:dyDescent="0.35">
      <c r="A1319" t="s">
        <v>225</v>
      </c>
      <c r="B1319">
        <v>2016</v>
      </c>
      <c r="C1319" s="10">
        <v>42343</v>
      </c>
      <c r="D1319" t="s">
        <v>140</v>
      </c>
      <c r="E1319" t="s">
        <v>117</v>
      </c>
      <c r="F1319">
        <v>5</v>
      </c>
      <c r="G1319">
        <v>2</v>
      </c>
      <c r="H1319" t="s">
        <v>340</v>
      </c>
      <c r="I1319" t="s">
        <v>142</v>
      </c>
      <c r="J1319">
        <v>10004633247</v>
      </c>
      <c r="K1319" s="19">
        <v>27.7</v>
      </c>
      <c r="L1319">
        <v>29.978000000000002</v>
      </c>
      <c r="M1319">
        <v>29.908999999999999</v>
      </c>
      <c r="N1319">
        <v>31.719000000000001</v>
      </c>
      <c r="O1319">
        <v>0.90500000000000003</v>
      </c>
    </row>
    <row r="1320" spans="1:15" x14ac:dyDescent="0.35">
      <c r="A1320" t="s">
        <v>225</v>
      </c>
      <c r="B1320">
        <v>2016</v>
      </c>
      <c r="C1320" s="10">
        <v>42343</v>
      </c>
      <c r="D1320" t="s">
        <v>140</v>
      </c>
      <c r="E1320" t="s">
        <v>117</v>
      </c>
      <c r="F1320">
        <v>5</v>
      </c>
      <c r="G1320">
        <v>3</v>
      </c>
      <c r="H1320" t="s">
        <v>328</v>
      </c>
      <c r="I1320" t="s">
        <v>256</v>
      </c>
      <c r="J1320">
        <v>10007787464</v>
      </c>
      <c r="K1320" s="19">
        <v>24.1</v>
      </c>
      <c r="L1320">
        <v>25.610999999999901</v>
      </c>
      <c r="M1320">
        <v>25.123999999999999</v>
      </c>
      <c r="N1320">
        <v>29.448</v>
      </c>
      <c r="O1320">
        <v>2.1619999999999999</v>
      </c>
    </row>
    <row r="1321" spans="1:15" x14ac:dyDescent="0.35">
      <c r="A1321" t="s">
        <v>225</v>
      </c>
      <c r="B1321">
        <v>2016</v>
      </c>
      <c r="C1321" s="10">
        <v>42343</v>
      </c>
      <c r="D1321" t="s">
        <v>140</v>
      </c>
      <c r="E1321" t="s">
        <v>117</v>
      </c>
      <c r="F1321">
        <v>5</v>
      </c>
      <c r="G1321">
        <v>4</v>
      </c>
      <c r="H1321" t="s">
        <v>171</v>
      </c>
      <c r="I1321" t="s">
        <v>82</v>
      </c>
      <c r="J1321">
        <v>10007073506</v>
      </c>
      <c r="K1321" s="19">
        <v>25.4</v>
      </c>
      <c r="L1321">
        <v>21.256999999999898</v>
      </c>
      <c r="M1321">
        <v>20.626999999999999</v>
      </c>
      <c r="N1321">
        <v>24.917000000000002</v>
      </c>
      <c r="O1321">
        <v>2.145</v>
      </c>
    </row>
    <row r="1322" spans="1:15" x14ac:dyDescent="0.35">
      <c r="A1322" t="s">
        <v>225</v>
      </c>
      <c r="B1322">
        <v>2016</v>
      </c>
      <c r="C1322" s="10">
        <v>42343</v>
      </c>
      <c r="D1322" t="s">
        <v>140</v>
      </c>
      <c r="E1322" t="s">
        <v>117</v>
      </c>
      <c r="F1322">
        <v>6</v>
      </c>
      <c r="G1322">
        <v>1</v>
      </c>
      <c r="H1322" t="s">
        <v>327</v>
      </c>
      <c r="I1322" t="s">
        <v>198</v>
      </c>
      <c r="J1322">
        <v>10007271546</v>
      </c>
      <c r="K1322" s="19">
        <v>22.7</v>
      </c>
      <c r="L1322">
        <v>27.985999999999901</v>
      </c>
      <c r="M1322">
        <v>28.539000000000001</v>
      </c>
      <c r="N1322">
        <v>31.405000000000001</v>
      </c>
      <c r="O1322">
        <v>1.4330000000000001</v>
      </c>
    </row>
    <row r="1323" spans="1:15" x14ac:dyDescent="0.35">
      <c r="A1323" t="s">
        <v>225</v>
      </c>
      <c r="B1323">
        <v>2016</v>
      </c>
      <c r="C1323" s="10">
        <v>42343</v>
      </c>
      <c r="D1323" t="s">
        <v>140</v>
      </c>
      <c r="E1323" t="s">
        <v>117</v>
      </c>
      <c r="F1323">
        <v>6</v>
      </c>
      <c r="G1323">
        <v>2</v>
      </c>
      <c r="H1323" t="s">
        <v>50</v>
      </c>
      <c r="I1323" t="s">
        <v>44</v>
      </c>
      <c r="J1323">
        <v>10009039774</v>
      </c>
      <c r="K1323" s="19">
        <v>21.4</v>
      </c>
      <c r="L1323">
        <v>25.117000000000001</v>
      </c>
      <c r="M1323">
        <v>25.812000000000001</v>
      </c>
      <c r="N1323">
        <v>30.21</v>
      </c>
      <c r="O1323">
        <v>2.1989999999999998</v>
      </c>
    </row>
    <row r="1324" spans="1:15" x14ac:dyDescent="0.35">
      <c r="A1324" t="s">
        <v>225</v>
      </c>
      <c r="B1324">
        <v>2016</v>
      </c>
      <c r="C1324" s="10">
        <v>42343</v>
      </c>
      <c r="D1324" t="s">
        <v>140</v>
      </c>
      <c r="E1324" t="s">
        <v>117</v>
      </c>
      <c r="F1324">
        <v>6</v>
      </c>
      <c r="G1324">
        <v>3</v>
      </c>
      <c r="H1324" t="s">
        <v>336</v>
      </c>
      <c r="I1324" t="s">
        <v>355</v>
      </c>
      <c r="J1324">
        <v>10005506954</v>
      </c>
      <c r="K1324" s="19">
        <v>27</v>
      </c>
      <c r="L1324">
        <v>28.994999999999902</v>
      </c>
      <c r="M1324">
        <v>28.802</v>
      </c>
      <c r="N1324">
        <v>30.885999999999999</v>
      </c>
      <c r="O1324">
        <v>1.042</v>
      </c>
    </row>
    <row r="1325" spans="1:15" x14ac:dyDescent="0.35">
      <c r="A1325" t="s">
        <v>225</v>
      </c>
      <c r="B1325">
        <v>2016</v>
      </c>
      <c r="C1325" s="10">
        <v>42343</v>
      </c>
      <c r="D1325" t="s">
        <v>140</v>
      </c>
      <c r="E1325" t="s">
        <v>117</v>
      </c>
      <c r="F1325">
        <v>6</v>
      </c>
      <c r="G1325">
        <v>4</v>
      </c>
      <c r="H1325" t="s">
        <v>265</v>
      </c>
      <c r="I1325" t="s">
        <v>102</v>
      </c>
      <c r="J1325">
        <v>10009009462</v>
      </c>
      <c r="K1325" s="19">
        <v>20.399999999999999</v>
      </c>
      <c r="L1325">
        <v>14.103</v>
      </c>
      <c r="M1325">
        <v>13.651</v>
      </c>
      <c r="N1325">
        <v>21.271000000000001</v>
      </c>
      <c r="O1325">
        <v>3.81</v>
      </c>
    </row>
    <row r="1326" spans="1:15" x14ac:dyDescent="0.35">
      <c r="A1326" t="s">
        <v>225</v>
      </c>
      <c r="B1326">
        <v>2016</v>
      </c>
      <c r="C1326" s="10">
        <v>42343</v>
      </c>
      <c r="D1326" t="s">
        <v>140</v>
      </c>
      <c r="E1326" t="s">
        <v>119</v>
      </c>
      <c r="F1326">
        <v>1</v>
      </c>
      <c r="G1326">
        <v>1</v>
      </c>
      <c r="H1326" t="s">
        <v>354</v>
      </c>
      <c r="I1326" t="s">
        <v>29</v>
      </c>
      <c r="J1326">
        <v>10006665496</v>
      </c>
      <c r="K1326" s="19">
        <v>24.2</v>
      </c>
      <c r="L1326">
        <v>21.241</v>
      </c>
      <c r="M1326">
        <v>23.457000000000001</v>
      </c>
      <c r="N1326">
        <v>27.199000000000002</v>
      </c>
      <c r="O1326">
        <v>1.871</v>
      </c>
    </row>
    <row r="1327" spans="1:15" x14ac:dyDescent="0.35">
      <c r="A1327" t="s">
        <v>225</v>
      </c>
      <c r="B1327">
        <v>2016</v>
      </c>
      <c r="C1327" s="10">
        <v>42343</v>
      </c>
      <c r="D1327" t="s">
        <v>140</v>
      </c>
      <c r="E1327" t="s">
        <v>119</v>
      </c>
      <c r="F1327">
        <v>1</v>
      </c>
      <c r="G1327">
        <v>2</v>
      </c>
      <c r="H1327" t="s">
        <v>194</v>
      </c>
      <c r="I1327" t="s">
        <v>29</v>
      </c>
      <c r="J1327">
        <v>10004601723</v>
      </c>
      <c r="K1327" s="19">
        <v>28.4</v>
      </c>
      <c r="L1327">
        <v>31.861000000000001</v>
      </c>
      <c r="M1327">
        <v>31.844000000000001</v>
      </c>
      <c r="N1327">
        <v>33.954000000000001</v>
      </c>
      <c r="O1327">
        <v>1.0549999999999999</v>
      </c>
    </row>
    <row r="1328" spans="1:15" x14ac:dyDescent="0.35">
      <c r="A1328" t="s">
        <v>225</v>
      </c>
      <c r="B1328">
        <v>2016</v>
      </c>
      <c r="C1328" s="10">
        <v>42343</v>
      </c>
      <c r="D1328" t="s">
        <v>140</v>
      </c>
      <c r="E1328" t="s">
        <v>119</v>
      </c>
      <c r="F1328">
        <v>1</v>
      </c>
      <c r="G1328">
        <v>3</v>
      </c>
      <c r="H1328" t="s">
        <v>345</v>
      </c>
      <c r="I1328" t="s">
        <v>346</v>
      </c>
      <c r="J1328">
        <v>10007500407</v>
      </c>
      <c r="K1328" s="19">
        <v>22.4</v>
      </c>
      <c r="L1328">
        <v>26.364999999999998</v>
      </c>
      <c r="M1328">
        <v>26.602</v>
      </c>
      <c r="N1328">
        <v>29.364000000000001</v>
      </c>
      <c r="O1328">
        <v>1.381</v>
      </c>
    </row>
    <row r="1329" spans="1:15" x14ac:dyDescent="0.35">
      <c r="A1329" t="s">
        <v>225</v>
      </c>
      <c r="B1329">
        <v>2016</v>
      </c>
      <c r="C1329" s="10">
        <v>42343</v>
      </c>
      <c r="D1329" t="s">
        <v>140</v>
      </c>
      <c r="E1329" t="s">
        <v>119</v>
      </c>
      <c r="F1329">
        <v>1</v>
      </c>
      <c r="G1329">
        <v>4</v>
      </c>
      <c r="H1329" t="s">
        <v>289</v>
      </c>
      <c r="I1329" t="s">
        <v>207</v>
      </c>
      <c r="J1329">
        <v>10002418415</v>
      </c>
      <c r="K1329" s="19">
        <v>33.299999999999997</v>
      </c>
      <c r="L1329">
        <v>22.548999999999999</v>
      </c>
      <c r="M1329">
        <v>22.866</v>
      </c>
      <c r="N1329">
        <v>25.315999999999999</v>
      </c>
      <c r="O1329">
        <v>1.2250000000000001</v>
      </c>
    </row>
    <row r="1330" spans="1:15" x14ac:dyDescent="0.35">
      <c r="A1330" t="s">
        <v>225</v>
      </c>
      <c r="B1330">
        <v>2016</v>
      </c>
      <c r="C1330" s="10">
        <v>42343</v>
      </c>
      <c r="D1330" t="s">
        <v>140</v>
      </c>
      <c r="E1330" t="s">
        <v>119</v>
      </c>
      <c r="F1330">
        <v>1</v>
      </c>
      <c r="G1330">
        <v>5</v>
      </c>
      <c r="H1330" t="s">
        <v>213</v>
      </c>
      <c r="I1330" t="s">
        <v>42</v>
      </c>
      <c r="J1330">
        <v>10006422895</v>
      </c>
      <c r="K1330" s="19">
        <v>24.5</v>
      </c>
      <c r="L1330">
        <v>28.446000000000002</v>
      </c>
      <c r="M1330">
        <v>27.826999999999899</v>
      </c>
      <c r="N1330">
        <v>30.902999999999999</v>
      </c>
      <c r="O1330">
        <v>1.538</v>
      </c>
    </row>
    <row r="1331" spans="1:15" x14ac:dyDescent="0.35">
      <c r="A1331" t="s">
        <v>225</v>
      </c>
      <c r="B1331">
        <v>2016</v>
      </c>
      <c r="C1331" s="10">
        <v>42343</v>
      </c>
      <c r="D1331" t="s">
        <v>140</v>
      </c>
      <c r="E1331" t="s">
        <v>119</v>
      </c>
      <c r="F1331">
        <v>1</v>
      </c>
      <c r="G1331">
        <v>6</v>
      </c>
      <c r="H1331" t="s">
        <v>153</v>
      </c>
      <c r="I1331" t="s">
        <v>154</v>
      </c>
      <c r="J1331">
        <v>10004717719</v>
      </c>
      <c r="K1331" s="19">
        <v>27</v>
      </c>
      <c r="L1331">
        <v>26.599999999999898</v>
      </c>
      <c r="M1331">
        <v>26.134999999999899</v>
      </c>
      <c r="N1331">
        <v>28.542999999999999</v>
      </c>
      <c r="O1331">
        <v>1.204</v>
      </c>
    </row>
    <row r="1332" spans="1:15" x14ac:dyDescent="0.35">
      <c r="A1332" t="s">
        <v>225</v>
      </c>
      <c r="B1332">
        <v>2016</v>
      </c>
      <c r="C1332" s="10">
        <v>42343</v>
      </c>
      <c r="D1332" t="s">
        <v>140</v>
      </c>
      <c r="E1332" t="s">
        <v>119</v>
      </c>
      <c r="F1332">
        <v>2</v>
      </c>
      <c r="G1332">
        <v>1</v>
      </c>
      <c r="H1332" t="s">
        <v>68</v>
      </c>
      <c r="I1332" t="s">
        <v>29</v>
      </c>
      <c r="J1332">
        <v>10006379247</v>
      </c>
      <c r="K1332" s="19">
        <v>25.7</v>
      </c>
      <c r="L1332">
        <v>29.671999999999901</v>
      </c>
      <c r="M1332">
        <v>30.156999999999901</v>
      </c>
      <c r="N1332">
        <v>32.448999999999998</v>
      </c>
      <c r="O1332">
        <v>1.1459999999999999</v>
      </c>
    </row>
    <row r="1333" spans="1:15" x14ac:dyDescent="0.35">
      <c r="A1333" t="s">
        <v>225</v>
      </c>
      <c r="B1333">
        <v>2016</v>
      </c>
      <c r="C1333" s="10">
        <v>42343</v>
      </c>
      <c r="D1333" t="s">
        <v>140</v>
      </c>
      <c r="E1333" t="s">
        <v>119</v>
      </c>
      <c r="F1333">
        <v>2</v>
      </c>
      <c r="G1333">
        <v>2</v>
      </c>
      <c r="H1333" t="s">
        <v>192</v>
      </c>
      <c r="I1333" t="s">
        <v>113</v>
      </c>
      <c r="J1333">
        <v>10004599194</v>
      </c>
      <c r="K1333" s="19">
        <v>27.7</v>
      </c>
      <c r="L1333">
        <v>30.785</v>
      </c>
      <c r="M1333">
        <v>30.925000000000001</v>
      </c>
      <c r="N1333">
        <v>32.911000000000001</v>
      </c>
      <c r="O1333">
        <v>0.99299999999999999</v>
      </c>
    </row>
    <row r="1334" spans="1:15" x14ac:dyDescent="0.35">
      <c r="A1334" t="s">
        <v>225</v>
      </c>
      <c r="B1334">
        <v>2016</v>
      </c>
      <c r="C1334" s="10">
        <v>42343</v>
      </c>
      <c r="D1334" t="s">
        <v>140</v>
      </c>
      <c r="E1334" t="s">
        <v>119</v>
      </c>
      <c r="F1334">
        <v>2</v>
      </c>
      <c r="G1334">
        <v>3</v>
      </c>
      <c r="H1334" t="s">
        <v>327</v>
      </c>
      <c r="I1334" t="s">
        <v>198</v>
      </c>
      <c r="J1334">
        <v>10007271546</v>
      </c>
      <c r="K1334" s="19">
        <v>22.7</v>
      </c>
      <c r="L1334">
        <v>28.539000000000001</v>
      </c>
      <c r="M1334">
        <v>28.712999999999901</v>
      </c>
      <c r="N1334">
        <v>31.466999999999999</v>
      </c>
      <c r="O1334">
        <v>1.377</v>
      </c>
    </row>
    <row r="1335" spans="1:15" x14ac:dyDescent="0.35">
      <c r="A1335" t="s">
        <v>225</v>
      </c>
      <c r="B1335">
        <v>2016</v>
      </c>
      <c r="C1335" s="10">
        <v>42343</v>
      </c>
      <c r="D1335" t="s">
        <v>140</v>
      </c>
      <c r="E1335" t="s">
        <v>119</v>
      </c>
      <c r="F1335">
        <v>2</v>
      </c>
      <c r="G1335">
        <v>4</v>
      </c>
      <c r="H1335" t="s">
        <v>218</v>
      </c>
      <c r="I1335" t="s">
        <v>46</v>
      </c>
      <c r="J1335">
        <v>10006902239</v>
      </c>
      <c r="K1335" s="19">
        <v>24.4</v>
      </c>
      <c r="L1335">
        <v>26.95</v>
      </c>
      <c r="M1335">
        <v>27.015000000000001</v>
      </c>
      <c r="N1335">
        <v>29.632999999999999</v>
      </c>
      <c r="O1335">
        <v>1.3089999999999999</v>
      </c>
    </row>
    <row r="1336" spans="1:15" x14ac:dyDescent="0.35">
      <c r="A1336" t="s">
        <v>225</v>
      </c>
      <c r="B1336">
        <v>2016</v>
      </c>
      <c r="C1336" s="10">
        <v>42343</v>
      </c>
      <c r="D1336" t="s">
        <v>140</v>
      </c>
      <c r="E1336" t="s">
        <v>119</v>
      </c>
      <c r="F1336">
        <v>2</v>
      </c>
      <c r="G1336">
        <v>5</v>
      </c>
      <c r="H1336" t="s">
        <v>129</v>
      </c>
      <c r="I1336" t="s">
        <v>35</v>
      </c>
      <c r="J1336">
        <v>10006184742</v>
      </c>
      <c r="K1336" s="19">
        <v>24.4</v>
      </c>
      <c r="L1336">
        <v>28.247999999999902</v>
      </c>
      <c r="M1336">
        <v>26.838999999999999</v>
      </c>
      <c r="N1336">
        <v>31.579000000000001</v>
      </c>
      <c r="O1336">
        <v>2.37</v>
      </c>
    </row>
    <row r="1337" spans="1:15" x14ac:dyDescent="0.35">
      <c r="A1337" t="s">
        <v>225</v>
      </c>
      <c r="B1337">
        <v>2016</v>
      </c>
      <c r="C1337" s="10">
        <v>42343</v>
      </c>
      <c r="D1337" t="s">
        <v>140</v>
      </c>
      <c r="E1337" t="s">
        <v>119</v>
      </c>
      <c r="F1337">
        <v>2</v>
      </c>
      <c r="G1337">
        <v>6</v>
      </c>
      <c r="H1337" t="s">
        <v>195</v>
      </c>
      <c r="I1337" t="s">
        <v>31</v>
      </c>
      <c r="J1337">
        <v>10005964470</v>
      </c>
      <c r="K1337" s="19">
        <v>26.7</v>
      </c>
      <c r="L1337">
        <v>22.327999999999999</v>
      </c>
      <c r="M1337">
        <v>22.134999999999899</v>
      </c>
      <c r="N1337">
        <v>24.536999999999999</v>
      </c>
      <c r="O1337">
        <v>1.2010000000000001</v>
      </c>
    </row>
    <row r="1338" spans="1:15" x14ac:dyDescent="0.35">
      <c r="A1338" t="s">
        <v>225</v>
      </c>
      <c r="B1338">
        <v>2016</v>
      </c>
      <c r="C1338" s="10">
        <v>42343</v>
      </c>
      <c r="D1338" t="s">
        <v>140</v>
      </c>
      <c r="E1338" t="s">
        <v>121</v>
      </c>
      <c r="F1338">
        <v>1</v>
      </c>
      <c r="G1338">
        <v>1</v>
      </c>
      <c r="H1338" t="s">
        <v>68</v>
      </c>
      <c r="I1338" t="s">
        <v>29</v>
      </c>
      <c r="J1338">
        <v>10006379247</v>
      </c>
      <c r="K1338" s="19">
        <v>25.7</v>
      </c>
      <c r="L1338">
        <v>30.156999999999901</v>
      </c>
      <c r="M1338">
        <v>30.629000000000001</v>
      </c>
      <c r="N1338">
        <v>32.877000000000002</v>
      </c>
      <c r="O1338">
        <v>1.1240000000000001</v>
      </c>
    </row>
    <row r="1339" spans="1:15" x14ac:dyDescent="0.35">
      <c r="A1339" t="s">
        <v>225</v>
      </c>
      <c r="B1339">
        <v>2016</v>
      </c>
      <c r="C1339" s="10">
        <v>42343</v>
      </c>
      <c r="D1339" t="s">
        <v>140</v>
      </c>
      <c r="E1339" t="s">
        <v>121</v>
      </c>
      <c r="F1339">
        <v>1</v>
      </c>
      <c r="G1339">
        <v>2</v>
      </c>
      <c r="H1339" t="s">
        <v>194</v>
      </c>
      <c r="I1339" t="s">
        <v>29</v>
      </c>
      <c r="J1339">
        <v>10004601723</v>
      </c>
      <c r="K1339" s="19">
        <v>28.4</v>
      </c>
      <c r="L1339">
        <v>31.844000000000001</v>
      </c>
      <c r="M1339">
        <v>31.9619999999999</v>
      </c>
      <c r="N1339">
        <v>34.031999999999996</v>
      </c>
      <c r="O1339">
        <v>1.0349999999999999</v>
      </c>
    </row>
    <row r="1340" spans="1:15" x14ac:dyDescent="0.35">
      <c r="A1340" t="s">
        <v>225</v>
      </c>
      <c r="B1340">
        <v>2016</v>
      </c>
      <c r="C1340" s="10">
        <v>42343</v>
      </c>
      <c r="D1340" t="s">
        <v>140</v>
      </c>
      <c r="E1340" t="s">
        <v>121</v>
      </c>
      <c r="F1340">
        <v>1</v>
      </c>
      <c r="G1340">
        <v>3</v>
      </c>
      <c r="H1340" t="s">
        <v>345</v>
      </c>
      <c r="I1340" t="s">
        <v>346</v>
      </c>
      <c r="J1340">
        <v>10007500407</v>
      </c>
      <c r="K1340" s="19">
        <v>22.4</v>
      </c>
      <c r="L1340">
        <v>26.602</v>
      </c>
      <c r="M1340">
        <v>27.009</v>
      </c>
      <c r="N1340">
        <v>29.669</v>
      </c>
      <c r="O1340">
        <v>1.33</v>
      </c>
    </row>
    <row r="1341" spans="1:15" x14ac:dyDescent="0.35">
      <c r="A1341" t="s">
        <v>225</v>
      </c>
      <c r="B1341">
        <v>2016</v>
      </c>
      <c r="C1341" s="10">
        <v>42343</v>
      </c>
      <c r="D1341" t="s">
        <v>140</v>
      </c>
      <c r="E1341" t="s">
        <v>121</v>
      </c>
      <c r="F1341">
        <v>1</v>
      </c>
      <c r="G1341">
        <v>4</v>
      </c>
      <c r="H1341" t="s">
        <v>327</v>
      </c>
      <c r="I1341" t="s">
        <v>198</v>
      </c>
      <c r="J1341">
        <v>10007271546</v>
      </c>
      <c r="K1341" s="19">
        <v>22.7</v>
      </c>
      <c r="L1341">
        <v>28.712999999999901</v>
      </c>
      <c r="M1341">
        <v>28.678000000000001</v>
      </c>
      <c r="N1341">
        <v>31.332000000000001</v>
      </c>
      <c r="O1341">
        <v>1.327</v>
      </c>
    </row>
    <row r="1342" spans="1:15" x14ac:dyDescent="0.35">
      <c r="A1342" t="s">
        <v>225</v>
      </c>
      <c r="B1342">
        <v>2016</v>
      </c>
      <c r="C1342" s="10">
        <v>42343</v>
      </c>
      <c r="D1342" t="s">
        <v>140</v>
      </c>
      <c r="E1342" t="s">
        <v>121</v>
      </c>
      <c r="F1342">
        <v>1</v>
      </c>
      <c r="G1342">
        <v>5</v>
      </c>
      <c r="H1342" t="s">
        <v>192</v>
      </c>
      <c r="I1342" t="s">
        <v>113</v>
      </c>
      <c r="J1342">
        <v>10004599194</v>
      </c>
      <c r="K1342" s="19">
        <v>27.7</v>
      </c>
      <c r="L1342">
        <v>30.925000000000001</v>
      </c>
      <c r="M1342">
        <v>30.667999999999999</v>
      </c>
      <c r="N1342">
        <v>32.622</v>
      </c>
      <c r="O1342">
        <v>0.97699999999999998</v>
      </c>
    </row>
    <row r="1343" spans="1:15" x14ac:dyDescent="0.35">
      <c r="A1343" t="s">
        <v>225</v>
      </c>
      <c r="B1343">
        <v>2016</v>
      </c>
      <c r="C1343" s="10">
        <v>42343</v>
      </c>
      <c r="D1343" t="s">
        <v>140</v>
      </c>
      <c r="E1343" t="s">
        <v>121</v>
      </c>
      <c r="F1343">
        <v>1</v>
      </c>
      <c r="G1343">
        <v>6</v>
      </c>
      <c r="H1343" t="s">
        <v>354</v>
      </c>
      <c r="I1343" t="s">
        <v>29</v>
      </c>
      <c r="J1343">
        <v>10006665496</v>
      </c>
      <c r="K1343" s="19">
        <v>24.2</v>
      </c>
      <c r="L1343">
        <v>23.457000000000001</v>
      </c>
      <c r="M1343">
        <v>22.951999999999899</v>
      </c>
      <c r="N1343">
        <v>26.526</v>
      </c>
      <c r="O1343">
        <v>1.7869999999999999</v>
      </c>
    </row>
    <row r="1344" spans="1:15" x14ac:dyDescent="0.35">
      <c r="A1344" t="s">
        <v>225</v>
      </c>
      <c r="B1344">
        <v>2016</v>
      </c>
      <c r="C1344" s="10">
        <v>42343</v>
      </c>
      <c r="D1344" t="s">
        <v>140</v>
      </c>
      <c r="E1344" t="s">
        <v>121</v>
      </c>
      <c r="F1344">
        <v>2</v>
      </c>
      <c r="G1344">
        <v>1</v>
      </c>
      <c r="H1344" t="s">
        <v>213</v>
      </c>
      <c r="I1344" t="s">
        <v>42</v>
      </c>
      <c r="J1344">
        <v>10006422895</v>
      </c>
      <c r="K1344" s="19">
        <v>24.5</v>
      </c>
      <c r="L1344">
        <v>27.826999999999899</v>
      </c>
      <c r="M1344">
        <v>28.58</v>
      </c>
      <c r="N1344">
        <v>31.553999999999998</v>
      </c>
      <c r="O1344">
        <v>1.4870000000000001</v>
      </c>
    </row>
    <row r="1345" spans="1:15" x14ac:dyDescent="0.35">
      <c r="A1345" t="s">
        <v>225</v>
      </c>
      <c r="B1345">
        <v>2016</v>
      </c>
      <c r="C1345" s="10">
        <v>42343</v>
      </c>
      <c r="D1345" t="s">
        <v>140</v>
      </c>
      <c r="E1345" t="s">
        <v>121</v>
      </c>
      <c r="F1345">
        <v>2</v>
      </c>
      <c r="G1345">
        <v>2</v>
      </c>
      <c r="H1345" t="s">
        <v>129</v>
      </c>
      <c r="I1345" t="s">
        <v>35</v>
      </c>
      <c r="J1345">
        <v>10006184742</v>
      </c>
      <c r="K1345" s="19">
        <v>24.4</v>
      </c>
      <c r="L1345">
        <v>26.838999999999999</v>
      </c>
      <c r="M1345">
        <v>27.558</v>
      </c>
      <c r="N1345">
        <v>31.853999999999999</v>
      </c>
      <c r="O1345">
        <v>2.1480000000000001</v>
      </c>
    </row>
    <row r="1346" spans="1:15" x14ac:dyDescent="0.35">
      <c r="A1346" t="s">
        <v>225</v>
      </c>
      <c r="B1346">
        <v>2016</v>
      </c>
      <c r="C1346" s="10">
        <v>42343</v>
      </c>
      <c r="D1346" t="s">
        <v>140</v>
      </c>
      <c r="E1346" t="s">
        <v>121</v>
      </c>
      <c r="F1346">
        <v>2</v>
      </c>
      <c r="G1346">
        <v>3</v>
      </c>
      <c r="H1346" t="s">
        <v>289</v>
      </c>
      <c r="I1346" t="s">
        <v>207</v>
      </c>
      <c r="J1346">
        <v>10002418415</v>
      </c>
      <c r="K1346" s="19">
        <v>33.299999999999997</v>
      </c>
      <c r="L1346">
        <v>22.866</v>
      </c>
      <c r="M1346">
        <v>23.270999999999901</v>
      </c>
      <c r="N1346">
        <v>25.652999999999999</v>
      </c>
      <c r="O1346">
        <v>1.1910000000000001</v>
      </c>
    </row>
    <row r="1347" spans="1:15" x14ac:dyDescent="0.35">
      <c r="A1347" t="s">
        <v>225</v>
      </c>
      <c r="B1347">
        <v>2016</v>
      </c>
      <c r="C1347" s="10">
        <v>42343</v>
      </c>
      <c r="D1347" t="s">
        <v>140</v>
      </c>
      <c r="E1347" t="s">
        <v>121</v>
      </c>
      <c r="F1347">
        <v>2</v>
      </c>
      <c r="G1347">
        <v>4</v>
      </c>
      <c r="H1347" t="s">
        <v>153</v>
      </c>
      <c r="I1347" t="s">
        <v>154</v>
      </c>
      <c r="J1347">
        <v>10004717719</v>
      </c>
      <c r="K1347" s="19">
        <v>27</v>
      </c>
      <c r="L1347">
        <v>26.134999999999899</v>
      </c>
      <c r="M1347">
        <v>26.093999999999902</v>
      </c>
      <c r="N1347">
        <v>28.437999999999999</v>
      </c>
      <c r="O1347">
        <v>1.1719999999999999</v>
      </c>
    </row>
    <row r="1348" spans="1:15" x14ac:dyDescent="0.35">
      <c r="A1348" t="s">
        <v>225</v>
      </c>
      <c r="B1348">
        <v>2016</v>
      </c>
      <c r="C1348" s="10">
        <v>42343</v>
      </c>
      <c r="D1348" t="s">
        <v>140</v>
      </c>
      <c r="E1348" t="s">
        <v>121</v>
      </c>
      <c r="F1348">
        <v>2</v>
      </c>
      <c r="G1348">
        <v>5</v>
      </c>
      <c r="H1348" t="s">
        <v>218</v>
      </c>
      <c r="I1348" t="s">
        <v>46</v>
      </c>
      <c r="J1348">
        <v>10006902239</v>
      </c>
      <c r="K1348" s="19">
        <v>24.4</v>
      </c>
      <c r="L1348">
        <v>27.015000000000001</v>
      </c>
      <c r="M1348">
        <v>26.643999999999998</v>
      </c>
      <c r="N1348">
        <v>29.181999999999999</v>
      </c>
      <c r="O1348">
        <v>1.2689999999999999</v>
      </c>
    </row>
    <row r="1349" spans="1:15" x14ac:dyDescent="0.35">
      <c r="A1349" t="s">
        <v>225</v>
      </c>
      <c r="B1349">
        <v>2016</v>
      </c>
      <c r="C1349" s="10">
        <v>42343</v>
      </c>
      <c r="D1349" t="s">
        <v>140</v>
      </c>
      <c r="E1349" t="s">
        <v>121</v>
      </c>
      <c r="F1349">
        <v>2</v>
      </c>
      <c r="G1349">
        <v>6</v>
      </c>
      <c r="H1349" t="s">
        <v>195</v>
      </c>
      <c r="I1349" t="s">
        <v>31</v>
      </c>
      <c r="J1349">
        <v>10005964470</v>
      </c>
      <c r="K1349" s="19">
        <v>26.7</v>
      </c>
      <c r="L1349">
        <v>22.134999999999899</v>
      </c>
      <c r="M1349">
        <v>21.87</v>
      </c>
      <c r="N1349">
        <v>24.228000000000002</v>
      </c>
      <c r="O1349">
        <v>1.179</v>
      </c>
    </row>
    <row r="1350" spans="1:15" x14ac:dyDescent="0.35">
      <c r="A1350" t="s">
        <v>226</v>
      </c>
      <c r="B1350">
        <v>2016</v>
      </c>
      <c r="C1350" s="10">
        <v>42385</v>
      </c>
      <c r="D1350" t="s">
        <v>140</v>
      </c>
      <c r="E1350" t="s">
        <v>91</v>
      </c>
      <c r="F1350">
        <v>1</v>
      </c>
      <c r="G1350">
        <v>1</v>
      </c>
      <c r="H1350" t="s">
        <v>197</v>
      </c>
      <c r="I1350" t="s">
        <v>198</v>
      </c>
      <c r="J1350">
        <v>10003100142</v>
      </c>
      <c r="K1350" s="19">
        <v>29.8</v>
      </c>
      <c r="L1350">
        <v>25.207000000000001</v>
      </c>
      <c r="M1350">
        <v>25.747</v>
      </c>
      <c r="N1350">
        <v>27.939</v>
      </c>
      <c r="O1350">
        <v>1.0960000000000001</v>
      </c>
    </row>
    <row r="1351" spans="1:15" x14ac:dyDescent="0.35">
      <c r="A1351" t="s">
        <v>226</v>
      </c>
      <c r="B1351">
        <v>2016</v>
      </c>
      <c r="C1351" s="10">
        <v>42385</v>
      </c>
      <c r="D1351" t="s">
        <v>140</v>
      </c>
      <c r="E1351" t="s">
        <v>91</v>
      </c>
      <c r="F1351">
        <v>1</v>
      </c>
      <c r="G1351">
        <v>2</v>
      </c>
      <c r="H1351" t="s">
        <v>283</v>
      </c>
      <c r="I1351" t="s">
        <v>284</v>
      </c>
      <c r="J1351">
        <v>10006319633</v>
      </c>
      <c r="K1351" s="19">
        <v>26.1</v>
      </c>
      <c r="L1351">
        <v>22.600999999999999</v>
      </c>
      <c r="M1351">
        <v>23.59</v>
      </c>
      <c r="N1351">
        <v>26.71</v>
      </c>
      <c r="O1351">
        <v>1.56</v>
      </c>
    </row>
    <row r="1352" spans="1:15" x14ac:dyDescent="0.35">
      <c r="A1352" t="s">
        <v>226</v>
      </c>
      <c r="B1352">
        <v>2016</v>
      </c>
      <c r="C1352" s="10">
        <v>42385</v>
      </c>
      <c r="D1352" t="s">
        <v>140</v>
      </c>
      <c r="E1352" t="s">
        <v>91</v>
      </c>
      <c r="F1352">
        <v>1</v>
      </c>
      <c r="G1352">
        <v>3</v>
      </c>
      <c r="H1352" t="s">
        <v>328</v>
      </c>
      <c r="I1352" t="s">
        <v>256</v>
      </c>
      <c r="J1352">
        <v>10007787464</v>
      </c>
      <c r="K1352" s="19">
        <v>24.2</v>
      </c>
      <c r="L1352">
        <v>25.123999999999999</v>
      </c>
      <c r="M1352">
        <v>25.599</v>
      </c>
      <c r="N1352">
        <v>29.530999999999999</v>
      </c>
      <c r="O1352">
        <v>1.966</v>
      </c>
    </row>
    <row r="1353" spans="1:15" x14ac:dyDescent="0.35">
      <c r="A1353" t="s">
        <v>226</v>
      </c>
      <c r="B1353">
        <v>2016</v>
      </c>
      <c r="C1353" s="10">
        <v>42385</v>
      </c>
      <c r="D1353" t="s">
        <v>140</v>
      </c>
      <c r="E1353" t="s">
        <v>91</v>
      </c>
      <c r="F1353">
        <v>1</v>
      </c>
      <c r="G1353">
        <v>4</v>
      </c>
      <c r="H1353" t="s">
        <v>234</v>
      </c>
      <c r="I1353" t="s">
        <v>25</v>
      </c>
      <c r="J1353">
        <v>10006073493</v>
      </c>
      <c r="K1353" s="19">
        <v>26.1</v>
      </c>
      <c r="L1353">
        <v>23.704999999999998</v>
      </c>
      <c r="M1353">
        <v>23.832999999999998</v>
      </c>
      <c r="N1353">
        <v>25.603000000000002</v>
      </c>
      <c r="O1353">
        <v>0.88500000000000001</v>
      </c>
    </row>
    <row r="1354" spans="1:15" x14ac:dyDescent="0.35">
      <c r="A1354" t="s">
        <v>226</v>
      </c>
      <c r="B1354">
        <v>2016</v>
      </c>
      <c r="C1354" s="10">
        <v>42385</v>
      </c>
      <c r="D1354" t="s">
        <v>140</v>
      </c>
      <c r="E1354" t="s">
        <v>91</v>
      </c>
      <c r="F1354">
        <v>1</v>
      </c>
      <c r="G1354">
        <v>5</v>
      </c>
      <c r="H1354" t="s">
        <v>314</v>
      </c>
      <c r="I1354" t="s">
        <v>44</v>
      </c>
      <c r="J1354">
        <v>10006904360</v>
      </c>
      <c r="K1354" s="19">
        <v>24.5</v>
      </c>
      <c r="L1354">
        <v>32.04</v>
      </c>
      <c r="M1354">
        <v>31.56</v>
      </c>
      <c r="N1354">
        <v>33.688000000000002</v>
      </c>
      <c r="O1354">
        <v>1.0640000000000001</v>
      </c>
    </row>
    <row r="1355" spans="1:15" x14ac:dyDescent="0.35">
      <c r="A1355" t="s">
        <v>226</v>
      </c>
      <c r="B1355">
        <v>2016</v>
      </c>
      <c r="C1355" s="10">
        <v>42385</v>
      </c>
      <c r="D1355" t="s">
        <v>140</v>
      </c>
      <c r="E1355" t="s">
        <v>91</v>
      </c>
      <c r="F1355">
        <v>1</v>
      </c>
      <c r="G1355">
        <v>6</v>
      </c>
      <c r="H1355" t="s">
        <v>93</v>
      </c>
      <c r="I1355" t="s">
        <v>52</v>
      </c>
      <c r="J1355">
        <v>10009150215</v>
      </c>
      <c r="K1355" s="19">
        <v>20.100000000000001</v>
      </c>
      <c r="L1355">
        <v>17.759999999999899</v>
      </c>
      <c r="M1355">
        <v>18.353999999999999</v>
      </c>
      <c r="N1355">
        <v>22.29</v>
      </c>
      <c r="O1355">
        <v>1.968</v>
      </c>
    </row>
    <row r="1356" spans="1:15" x14ac:dyDescent="0.35">
      <c r="A1356" t="s">
        <v>226</v>
      </c>
      <c r="B1356">
        <v>2016</v>
      </c>
      <c r="C1356" s="10">
        <v>42385</v>
      </c>
      <c r="D1356" t="s">
        <v>140</v>
      </c>
      <c r="E1356" t="s">
        <v>91</v>
      </c>
      <c r="F1356">
        <v>1</v>
      </c>
      <c r="G1356">
        <v>7</v>
      </c>
      <c r="H1356" t="s">
        <v>349</v>
      </c>
      <c r="I1356" t="s">
        <v>269</v>
      </c>
      <c r="J1356">
        <v>10006182924</v>
      </c>
      <c r="K1356" s="19">
        <v>26</v>
      </c>
      <c r="L1356">
        <v>25.97</v>
      </c>
      <c r="M1356">
        <v>24.349</v>
      </c>
      <c r="N1356">
        <v>28.195</v>
      </c>
      <c r="O1356">
        <v>1.923</v>
      </c>
    </row>
    <row r="1357" spans="1:15" x14ac:dyDescent="0.35">
      <c r="A1357" t="s">
        <v>226</v>
      </c>
      <c r="B1357">
        <v>2016</v>
      </c>
      <c r="C1357" s="10">
        <v>42385</v>
      </c>
      <c r="D1357" t="s">
        <v>140</v>
      </c>
      <c r="E1357" t="s">
        <v>91</v>
      </c>
      <c r="F1357">
        <v>2</v>
      </c>
      <c r="G1357">
        <v>1</v>
      </c>
      <c r="H1357" t="s">
        <v>335</v>
      </c>
      <c r="I1357" t="s">
        <v>29</v>
      </c>
      <c r="J1357">
        <v>10036244537</v>
      </c>
      <c r="K1357" s="19">
        <v>27.5</v>
      </c>
      <c r="L1357">
        <v>28.1</v>
      </c>
      <c r="M1357">
        <v>28.687999999999999</v>
      </c>
      <c r="N1357">
        <v>31.064</v>
      </c>
      <c r="O1357">
        <v>1.1879999999999999</v>
      </c>
    </row>
    <row r="1358" spans="1:15" x14ac:dyDescent="0.35">
      <c r="A1358" t="s">
        <v>226</v>
      </c>
      <c r="B1358">
        <v>2016</v>
      </c>
      <c r="C1358" s="10">
        <v>42385</v>
      </c>
      <c r="D1358" t="s">
        <v>140</v>
      </c>
      <c r="E1358" t="s">
        <v>91</v>
      </c>
      <c r="F1358">
        <v>2</v>
      </c>
      <c r="G1358">
        <v>2</v>
      </c>
      <c r="H1358" t="s">
        <v>248</v>
      </c>
      <c r="I1358" t="s">
        <v>35</v>
      </c>
      <c r="J1358">
        <v>10008997641</v>
      </c>
      <c r="K1358" s="19">
        <v>20.5</v>
      </c>
      <c r="L1358">
        <v>9</v>
      </c>
      <c r="M1358">
        <v>23.9649999999999</v>
      </c>
      <c r="N1358">
        <v>32.448999999999998</v>
      </c>
      <c r="O1358">
        <v>4.242</v>
      </c>
    </row>
    <row r="1359" spans="1:15" x14ac:dyDescent="0.35">
      <c r="A1359" t="s">
        <v>226</v>
      </c>
      <c r="B1359">
        <v>2016</v>
      </c>
      <c r="C1359" s="10">
        <v>42385</v>
      </c>
      <c r="D1359" t="s">
        <v>140</v>
      </c>
      <c r="E1359" t="s">
        <v>91</v>
      </c>
      <c r="F1359">
        <v>2</v>
      </c>
      <c r="G1359">
        <v>3</v>
      </c>
      <c r="H1359" t="s">
        <v>196</v>
      </c>
      <c r="I1359" t="s">
        <v>52</v>
      </c>
      <c r="J1359">
        <v>10004868370</v>
      </c>
      <c r="K1359" s="19">
        <v>28</v>
      </c>
      <c r="L1359">
        <v>28.811</v>
      </c>
      <c r="M1359">
        <v>28.890999999999998</v>
      </c>
      <c r="N1359">
        <v>30.838999999999999</v>
      </c>
      <c r="O1359">
        <v>0.97399999999999998</v>
      </c>
    </row>
    <row r="1360" spans="1:15" x14ac:dyDescent="0.35">
      <c r="A1360" t="s">
        <v>226</v>
      </c>
      <c r="B1360">
        <v>2016</v>
      </c>
      <c r="C1360" s="10">
        <v>42385</v>
      </c>
      <c r="D1360" t="s">
        <v>140</v>
      </c>
      <c r="E1360" t="s">
        <v>91</v>
      </c>
      <c r="F1360">
        <v>2</v>
      </c>
      <c r="G1360">
        <v>4</v>
      </c>
      <c r="H1360" t="s">
        <v>200</v>
      </c>
      <c r="I1360" t="s">
        <v>23</v>
      </c>
      <c r="J1360">
        <v>10006900421</v>
      </c>
      <c r="K1360" s="19">
        <v>23.1</v>
      </c>
      <c r="L1360">
        <v>30.131999999999898</v>
      </c>
      <c r="M1360">
        <v>30.013000000000002</v>
      </c>
      <c r="N1360">
        <v>31.963000000000001</v>
      </c>
      <c r="O1360">
        <v>0.97499999999999998</v>
      </c>
    </row>
    <row r="1361" spans="1:15" x14ac:dyDescent="0.35">
      <c r="A1361" t="s">
        <v>226</v>
      </c>
      <c r="B1361">
        <v>2016</v>
      </c>
      <c r="C1361" s="10">
        <v>42385</v>
      </c>
      <c r="D1361" t="s">
        <v>140</v>
      </c>
      <c r="E1361" t="s">
        <v>91</v>
      </c>
      <c r="F1361">
        <v>2</v>
      </c>
      <c r="G1361">
        <v>5</v>
      </c>
      <c r="H1361" t="s">
        <v>350</v>
      </c>
      <c r="I1361" t="s">
        <v>224</v>
      </c>
      <c r="J1361">
        <v>10007165755</v>
      </c>
      <c r="K1361" s="19">
        <v>26</v>
      </c>
      <c r="L1361">
        <v>21.928000000000001</v>
      </c>
      <c r="M1361">
        <v>22.225999999999999</v>
      </c>
      <c r="N1361">
        <v>25.12</v>
      </c>
      <c r="O1361">
        <v>1.4470000000000001</v>
      </c>
    </row>
    <row r="1362" spans="1:15" x14ac:dyDescent="0.35">
      <c r="A1362" t="s">
        <v>226</v>
      </c>
      <c r="B1362">
        <v>2016</v>
      </c>
      <c r="C1362" s="10">
        <v>42385</v>
      </c>
      <c r="D1362" t="s">
        <v>140</v>
      </c>
      <c r="E1362" t="s">
        <v>91</v>
      </c>
      <c r="F1362">
        <v>2</v>
      </c>
      <c r="G1362">
        <v>6</v>
      </c>
      <c r="H1362" t="s">
        <v>287</v>
      </c>
      <c r="I1362" t="s">
        <v>31</v>
      </c>
      <c r="J1362">
        <v>10003349716</v>
      </c>
      <c r="K1362" s="19">
        <v>30.7</v>
      </c>
      <c r="L1362">
        <v>25.527999999999999</v>
      </c>
      <c r="M1362">
        <v>25.375999999999902</v>
      </c>
      <c r="N1362">
        <v>27.207999999999998</v>
      </c>
      <c r="O1362">
        <v>0.91600000000000004</v>
      </c>
    </row>
    <row r="1363" spans="1:15" x14ac:dyDescent="0.35">
      <c r="A1363" t="s">
        <v>226</v>
      </c>
      <c r="B1363">
        <v>2016</v>
      </c>
      <c r="C1363" s="10">
        <v>42385</v>
      </c>
      <c r="D1363" t="s">
        <v>140</v>
      </c>
      <c r="E1363" t="s">
        <v>91</v>
      </c>
      <c r="F1363">
        <v>2</v>
      </c>
      <c r="G1363">
        <v>7</v>
      </c>
      <c r="H1363" t="s">
        <v>171</v>
      </c>
      <c r="I1363" t="s">
        <v>82</v>
      </c>
      <c r="J1363">
        <v>10007073506</v>
      </c>
      <c r="K1363" s="19">
        <v>25.5</v>
      </c>
      <c r="L1363">
        <v>20.626999999999999</v>
      </c>
      <c r="M1363">
        <v>19.808</v>
      </c>
      <c r="N1363">
        <v>23.832000000000001</v>
      </c>
      <c r="O1363">
        <v>2.012</v>
      </c>
    </row>
    <row r="1364" spans="1:15" x14ac:dyDescent="0.35">
      <c r="A1364" t="s">
        <v>226</v>
      </c>
      <c r="B1364">
        <v>2016</v>
      </c>
      <c r="C1364" s="10">
        <v>42385</v>
      </c>
      <c r="D1364" t="s">
        <v>140</v>
      </c>
      <c r="E1364" t="s">
        <v>91</v>
      </c>
      <c r="F1364">
        <v>3</v>
      </c>
      <c r="G1364">
        <v>1</v>
      </c>
      <c r="H1364" t="s">
        <v>183</v>
      </c>
      <c r="I1364" t="s">
        <v>33</v>
      </c>
      <c r="J1364">
        <v>10007212639</v>
      </c>
      <c r="K1364" s="19">
        <v>24.5</v>
      </c>
      <c r="L1364">
        <v>23.795000000000002</v>
      </c>
      <c r="M1364">
        <v>24.507999999999999</v>
      </c>
      <c r="N1364">
        <v>26.9</v>
      </c>
      <c r="O1364">
        <v>1.196</v>
      </c>
    </row>
    <row r="1365" spans="1:15" x14ac:dyDescent="0.35">
      <c r="A1365" t="s">
        <v>226</v>
      </c>
      <c r="B1365">
        <v>2016</v>
      </c>
      <c r="C1365" s="10">
        <v>42385</v>
      </c>
      <c r="D1365" t="s">
        <v>140</v>
      </c>
      <c r="E1365" t="s">
        <v>91</v>
      </c>
      <c r="F1365">
        <v>3</v>
      </c>
      <c r="G1365">
        <v>2</v>
      </c>
      <c r="H1365" t="s">
        <v>213</v>
      </c>
      <c r="I1365" t="s">
        <v>42</v>
      </c>
      <c r="J1365">
        <v>10006422895</v>
      </c>
      <c r="K1365" s="19">
        <v>24.6</v>
      </c>
      <c r="L1365">
        <v>28.58</v>
      </c>
      <c r="M1365">
        <v>28.718</v>
      </c>
      <c r="N1365">
        <v>31.565999999999999</v>
      </c>
      <c r="O1365">
        <v>1.4239999999999999</v>
      </c>
    </row>
    <row r="1366" spans="1:15" x14ac:dyDescent="0.35">
      <c r="A1366" t="s">
        <v>226</v>
      </c>
      <c r="B1366">
        <v>2016</v>
      </c>
      <c r="C1366" s="10">
        <v>42385</v>
      </c>
      <c r="D1366" t="s">
        <v>140</v>
      </c>
      <c r="E1366" t="s">
        <v>91</v>
      </c>
      <c r="F1366">
        <v>3</v>
      </c>
      <c r="G1366">
        <v>3</v>
      </c>
      <c r="H1366" t="s">
        <v>201</v>
      </c>
      <c r="I1366" t="s">
        <v>39</v>
      </c>
      <c r="J1366">
        <v>10007947011</v>
      </c>
      <c r="K1366" s="19">
        <v>21.2</v>
      </c>
      <c r="L1366">
        <v>20.289000000000001</v>
      </c>
      <c r="M1366">
        <v>21.135000000000002</v>
      </c>
      <c r="N1366">
        <v>24.105</v>
      </c>
      <c r="O1366">
        <v>1.4850000000000001</v>
      </c>
    </row>
    <row r="1367" spans="1:15" x14ac:dyDescent="0.35">
      <c r="A1367" t="s">
        <v>226</v>
      </c>
      <c r="B1367">
        <v>2016</v>
      </c>
      <c r="C1367" s="10">
        <v>42385</v>
      </c>
      <c r="D1367" t="s">
        <v>140</v>
      </c>
      <c r="E1367" t="s">
        <v>91</v>
      </c>
      <c r="F1367">
        <v>3</v>
      </c>
      <c r="G1367">
        <v>4</v>
      </c>
      <c r="H1367" t="s">
        <v>351</v>
      </c>
      <c r="I1367" t="s">
        <v>27</v>
      </c>
      <c r="J1367">
        <v>10006584159</v>
      </c>
      <c r="K1367" s="19">
        <v>22.9</v>
      </c>
      <c r="L1367">
        <v>16.856999999999999</v>
      </c>
      <c r="M1367">
        <v>19.260999999999999</v>
      </c>
      <c r="N1367">
        <v>24.373000000000001</v>
      </c>
      <c r="O1367">
        <v>2.556</v>
      </c>
    </row>
    <row r="1368" spans="1:15" x14ac:dyDescent="0.35">
      <c r="A1368" t="s">
        <v>226</v>
      </c>
      <c r="B1368">
        <v>2016</v>
      </c>
      <c r="C1368" s="10">
        <v>42385</v>
      </c>
      <c r="D1368" t="s">
        <v>140</v>
      </c>
      <c r="E1368" t="s">
        <v>91</v>
      </c>
      <c r="F1368">
        <v>3</v>
      </c>
      <c r="G1368">
        <v>5</v>
      </c>
      <c r="H1368" t="s">
        <v>352</v>
      </c>
      <c r="I1368" t="s">
        <v>353</v>
      </c>
      <c r="J1368">
        <v>10003292122</v>
      </c>
      <c r="K1368" s="19">
        <v>29.7</v>
      </c>
      <c r="L1368">
        <v>29.02</v>
      </c>
      <c r="M1368">
        <v>28.571999999999999</v>
      </c>
      <c r="N1368">
        <v>31.001999999999999</v>
      </c>
      <c r="O1368">
        <v>1.2150000000000001</v>
      </c>
    </row>
    <row r="1369" spans="1:15" x14ac:dyDescent="0.35">
      <c r="A1369" t="s">
        <v>226</v>
      </c>
      <c r="B1369">
        <v>2016</v>
      </c>
      <c r="C1369" s="10">
        <v>42385</v>
      </c>
      <c r="D1369" t="s">
        <v>140</v>
      </c>
      <c r="E1369" t="s">
        <v>91</v>
      </c>
      <c r="F1369">
        <v>3</v>
      </c>
      <c r="G1369">
        <v>6</v>
      </c>
      <c r="H1369" t="s">
        <v>143</v>
      </c>
      <c r="I1369" t="s">
        <v>95</v>
      </c>
      <c r="J1369">
        <v>10009181234</v>
      </c>
      <c r="K1369" s="19">
        <v>20.8</v>
      </c>
      <c r="L1369">
        <v>20.564</v>
      </c>
      <c r="M1369">
        <v>20.600999999999999</v>
      </c>
      <c r="N1369">
        <v>23.727</v>
      </c>
      <c r="O1369">
        <v>1.5629999999999999</v>
      </c>
    </row>
    <row r="1370" spans="1:15" x14ac:dyDescent="0.35">
      <c r="A1370" t="s">
        <v>226</v>
      </c>
      <c r="B1370">
        <v>2016</v>
      </c>
      <c r="C1370" s="10">
        <v>42385</v>
      </c>
      <c r="D1370" t="s">
        <v>140</v>
      </c>
      <c r="E1370" t="s">
        <v>91</v>
      </c>
      <c r="F1370">
        <v>3</v>
      </c>
      <c r="G1370">
        <v>7</v>
      </c>
      <c r="H1370" t="s">
        <v>345</v>
      </c>
      <c r="I1370" t="s">
        <v>346</v>
      </c>
      <c r="J1370">
        <v>10007500407</v>
      </c>
      <c r="K1370" s="19">
        <v>22.5</v>
      </c>
      <c r="L1370">
        <v>27.009</v>
      </c>
      <c r="M1370">
        <v>26.219000000000001</v>
      </c>
      <c r="N1370">
        <v>28.798999999999999</v>
      </c>
      <c r="O1370">
        <v>1.29</v>
      </c>
    </row>
    <row r="1371" spans="1:15" x14ac:dyDescent="0.35">
      <c r="A1371" t="s">
        <v>226</v>
      </c>
      <c r="B1371">
        <v>2016</v>
      </c>
      <c r="C1371" s="10">
        <v>42385</v>
      </c>
      <c r="D1371" t="s">
        <v>140</v>
      </c>
      <c r="E1371" t="s">
        <v>91</v>
      </c>
      <c r="F1371">
        <v>4</v>
      </c>
      <c r="G1371">
        <v>1</v>
      </c>
      <c r="H1371" t="s">
        <v>195</v>
      </c>
      <c r="I1371" t="s">
        <v>31</v>
      </c>
      <c r="J1371">
        <v>10005964470</v>
      </c>
      <c r="K1371" s="19">
        <v>26.8</v>
      </c>
      <c r="L1371">
        <v>21.87</v>
      </c>
      <c r="M1371">
        <v>22.538</v>
      </c>
      <c r="N1371">
        <v>24.841999999999999</v>
      </c>
      <c r="O1371">
        <v>1.1519999999999999</v>
      </c>
    </row>
    <row r="1372" spans="1:15" x14ac:dyDescent="0.35">
      <c r="A1372" t="s">
        <v>226</v>
      </c>
      <c r="B1372">
        <v>2016</v>
      </c>
      <c r="C1372" s="10">
        <v>42385</v>
      </c>
      <c r="D1372" t="s">
        <v>140</v>
      </c>
      <c r="E1372" t="s">
        <v>91</v>
      </c>
      <c r="F1372">
        <v>4</v>
      </c>
      <c r="G1372">
        <v>2</v>
      </c>
      <c r="H1372" t="s">
        <v>354</v>
      </c>
      <c r="I1372" t="s">
        <v>29</v>
      </c>
      <c r="J1372">
        <v>10006665496</v>
      </c>
      <c r="K1372" s="19">
        <v>24.3</v>
      </c>
      <c r="L1372">
        <v>22.951999999999899</v>
      </c>
      <c r="M1372">
        <v>23.67</v>
      </c>
      <c r="N1372">
        <v>27.026</v>
      </c>
      <c r="O1372">
        <v>1.6779999999999999</v>
      </c>
    </row>
    <row r="1373" spans="1:15" x14ac:dyDescent="0.35">
      <c r="A1373" t="s">
        <v>226</v>
      </c>
      <c r="B1373">
        <v>2016</v>
      </c>
      <c r="C1373" s="10">
        <v>42385</v>
      </c>
      <c r="D1373" t="s">
        <v>140</v>
      </c>
      <c r="E1373" t="s">
        <v>91</v>
      </c>
      <c r="F1373">
        <v>4</v>
      </c>
      <c r="G1373">
        <v>3</v>
      </c>
      <c r="H1373" t="s">
        <v>289</v>
      </c>
      <c r="I1373" t="s">
        <v>207</v>
      </c>
      <c r="J1373">
        <v>10002418415</v>
      </c>
      <c r="K1373" s="19">
        <v>33.4</v>
      </c>
      <c r="L1373">
        <v>23.270999999999901</v>
      </c>
      <c r="M1373">
        <v>23.478000000000002</v>
      </c>
      <c r="N1373">
        <v>25.794</v>
      </c>
      <c r="O1373">
        <v>1.1579999999999999</v>
      </c>
    </row>
    <row r="1374" spans="1:15" x14ac:dyDescent="0.35">
      <c r="A1374" t="s">
        <v>226</v>
      </c>
      <c r="B1374">
        <v>2016</v>
      </c>
      <c r="C1374" s="10">
        <v>42385</v>
      </c>
      <c r="D1374" t="s">
        <v>140</v>
      </c>
      <c r="E1374" t="s">
        <v>91</v>
      </c>
      <c r="F1374">
        <v>4</v>
      </c>
      <c r="G1374">
        <v>4</v>
      </c>
      <c r="H1374" t="s">
        <v>312</v>
      </c>
      <c r="I1374" t="s">
        <v>104</v>
      </c>
      <c r="J1374">
        <v>10006898401</v>
      </c>
      <c r="K1374" s="19">
        <v>24.6</v>
      </c>
      <c r="L1374">
        <v>24.71</v>
      </c>
      <c r="M1374">
        <v>24.622</v>
      </c>
      <c r="N1374">
        <v>27.234000000000002</v>
      </c>
      <c r="O1374">
        <v>1.306</v>
      </c>
    </row>
    <row r="1375" spans="1:15" x14ac:dyDescent="0.35">
      <c r="A1375" t="s">
        <v>226</v>
      </c>
      <c r="B1375">
        <v>2016</v>
      </c>
      <c r="C1375" s="10">
        <v>42385</v>
      </c>
      <c r="D1375" t="s">
        <v>140</v>
      </c>
      <c r="E1375" t="s">
        <v>91</v>
      </c>
      <c r="F1375">
        <v>4</v>
      </c>
      <c r="G1375">
        <v>5</v>
      </c>
      <c r="H1375" t="s">
        <v>208</v>
      </c>
      <c r="I1375" t="s">
        <v>58</v>
      </c>
      <c r="J1375">
        <v>10007828183</v>
      </c>
      <c r="K1375" s="19">
        <v>22.3</v>
      </c>
      <c r="L1375">
        <v>17.702999999999999</v>
      </c>
      <c r="M1375">
        <v>18.443999999999999</v>
      </c>
      <c r="N1375">
        <v>23.3</v>
      </c>
      <c r="O1375">
        <v>2.4279999999999999</v>
      </c>
    </row>
    <row r="1376" spans="1:15" x14ac:dyDescent="0.35">
      <c r="A1376" t="s">
        <v>226</v>
      </c>
      <c r="B1376">
        <v>2016</v>
      </c>
      <c r="C1376" s="10">
        <v>42385</v>
      </c>
      <c r="D1376" t="s">
        <v>140</v>
      </c>
      <c r="E1376" t="s">
        <v>91</v>
      </c>
      <c r="F1376">
        <v>4</v>
      </c>
      <c r="G1376">
        <v>6</v>
      </c>
      <c r="H1376" t="s">
        <v>291</v>
      </c>
      <c r="I1376" t="s">
        <v>46</v>
      </c>
      <c r="J1376">
        <v>10007891437</v>
      </c>
      <c r="K1376" s="19">
        <v>21.2</v>
      </c>
      <c r="L1376">
        <v>22.797999999999998</v>
      </c>
      <c r="M1376">
        <v>21.059000000000001</v>
      </c>
      <c r="N1376">
        <v>26.105</v>
      </c>
      <c r="O1376">
        <v>2.5230000000000001</v>
      </c>
    </row>
    <row r="1377" spans="1:15" x14ac:dyDescent="0.35">
      <c r="A1377" t="s">
        <v>226</v>
      </c>
      <c r="B1377">
        <v>2016</v>
      </c>
      <c r="C1377" s="10">
        <v>42385</v>
      </c>
      <c r="D1377" t="s">
        <v>140</v>
      </c>
      <c r="E1377" t="s">
        <v>91</v>
      </c>
      <c r="F1377">
        <v>4</v>
      </c>
      <c r="G1377">
        <v>7</v>
      </c>
      <c r="H1377" t="s">
        <v>344</v>
      </c>
      <c r="I1377" t="s">
        <v>154</v>
      </c>
      <c r="J1377">
        <v>10005511301</v>
      </c>
      <c r="K1377" s="19">
        <v>26.9</v>
      </c>
      <c r="L1377">
        <v>18.984999999999999</v>
      </c>
      <c r="M1377">
        <v>16.893999999999998</v>
      </c>
      <c r="N1377">
        <v>22.405999999999999</v>
      </c>
      <c r="O1377">
        <v>2.7559999999999998</v>
      </c>
    </row>
    <row r="1378" spans="1:15" x14ac:dyDescent="0.35">
      <c r="A1378" t="s">
        <v>226</v>
      </c>
      <c r="B1378">
        <v>2016</v>
      </c>
      <c r="C1378" s="10">
        <v>42385</v>
      </c>
      <c r="D1378" t="s">
        <v>140</v>
      </c>
      <c r="E1378" t="s">
        <v>117</v>
      </c>
      <c r="F1378">
        <v>1</v>
      </c>
      <c r="G1378">
        <v>1</v>
      </c>
      <c r="H1378" t="s">
        <v>328</v>
      </c>
      <c r="I1378" t="s">
        <v>256</v>
      </c>
      <c r="J1378">
        <v>10007787464</v>
      </c>
      <c r="K1378" s="19">
        <v>24.2</v>
      </c>
      <c r="L1378">
        <v>25.599</v>
      </c>
      <c r="M1378">
        <v>26.867999999999999</v>
      </c>
      <c r="N1378">
        <v>30.591999999999999</v>
      </c>
      <c r="O1378">
        <v>1.8620000000000001</v>
      </c>
    </row>
    <row r="1379" spans="1:15" x14ac:dyDescent="0.35">
      <c r="A1379" t="s">
        <v>226</v>
      </c>
      <c r="B1379">
        <v>2016</v>
      </c>
      <c r="C1379" s="10">
        <v>42385</v>
      </c>
      <c r="D1379" t="s">
        <v>140</v>
      </c>
      <c r="E1379" t="s">
        <v>117</v>
      </c>
      <c r="F1379">
        <v>1</v>
      </c>
      <c r="G1379">
        <v>2</v>
      </c>
      <c r="H1379" t="s">
        <v>352</v>
      </c>
      <c r="I1379" t="s">
        <v>353</v>
      </c>
      <c r="J1379">
        <v>10003292122</v>
      </c>
      <c r="K1379" s="19">
        <v>29.7</v>
      </c>
      <c r="L1379">
        <v>28.571999999999999</v>
      </c>
      <c r="M1379">
        <v>28.686999999999902</v>
      </c>
      <c r="N1379">
        <v>31.056999999999999</v>
      </c>
      <c r="O1379">
        <v>1.1850000000000001</v>
      </c>
    </row>
    <row r="1380" spans="1:15" x14ac:dyDescent="0.35">
      <c r="A1380" t="s">
        <v>226</v>
      </c>
      <c r="B1380">
        <v>2016</v>
      </c>
      <c r="C1380" s="10">
        <v>42385</v>
      </c>
      <c r="D1380" t="s">
        <v>140</v>
      </c>
      <c r="E1380" t="s">
        <v>117</v>
      </c>
      <c r="F1380">
        <v>1</v>
      </c>
      <c r="G1380">
        <v>3</v>
      </c>
      <c r="H1380" t="s">
        <v>287</v>
      </c>
      <c r="I1380" t="s">
        <v>31</v>
      </c>
      <c r="J1380">
        <v>10003349716</v>
      </c>
      <c r="K1380" s="19">
        <v>30.7</v>
      </c>
      <c r="L1380">
        <v>25.375999999999902</v>
      </c>
      <c r="M1380">
        <v>25.456</v>
      </c>
      <c r="N1380">
        <v>27.265999999999998</v>
      </c>
      <c r="O1380">
        <v>0.90500000000000003</v>
      </c>
    </row>
    <row r="1381" spans="1:15" x14ac:dyDescent="0.35">
      <c r="A1381" t="s">
        <v>226</v>
      </c>
      <c r="B1381">
        <v>2016</v>
      </c>
      <c r="C1381" s="10">
        <v>42385</v>
      </c>
      <c r="D1381" t="s">
        <v>140</v>
      </c>
      <c r="E1381" t="s">
        <v>117</v>
      </c>
      <c r="F1381">
        <v>1</v>
      </c>
      <c r="G1381">
        <v>4</v>
      </c>
      <c r="H1381" t="s">
        <v>312</v>
      </c>
      <c r="I1381" t="s">
        <v>104</v>
      </c>
      <c r="J1381">
        <v>10006898401</v>
      </c>
      <c r="K1381" s="19">
        <v>24.6</v>
      </c>
      <c r="L1381">
        <v>24.622</v>
      </c>
      <c r="M1381">
        <v>24.546999999999901</v>
      </c>
      <c r="N1381">
        <v>27.082999999999998</v>
      </c>
      <c r="O1381">
        <v>1.268</v>
      </c>
    </row>
    <row r="1382" spans="1:15" x14ac:dyDescent="0.35">
      <c r="A1382" t="s">
        <v>226</v>
      </c>
      <c r="B1382">
        <v>2016</v>
      </c>
      <c r="C1382" s="10">
        <v>42385</v>
      </c>
      <c r="D1382" t="s">
        <v>140</v>
      </c>
      <c r="E1382" t="s">
        <v>117</v>
      </c>
      <c r="F1382">
        <v>1</v>
      </c>
      <c r="G1382">
        <v>5</v>
      </c>
      <c r="H1382" t="s">
        <v>349</v>
      </c>
      <c r="I1382" t="s">
        <v>269</v>
      </c>
      <c r="J1382">
        <v>10006182924</v>
      </c>
      <c r="K1382" s="19">
        <v>26</v>
      </c>
      <c r="L1382">
        <v>24.349</v>
      </c>
      <c r="M1382">
        <v>23.47</v>
      </c>
      <c r="N1382">
        <v>27.114000000000001</v>
      </c>
      <c r="O1382">
        <v>1.8220000000000001</v>
      </c>
    </row>
    <row r="1383" spans="1:15" x14ac:dyDescent="0.35">
      <c r="A1383" t="s">
        <v>226</v>
      </c>
      <c r="B1383">
        <v>2016</v>
      </c>
      <c r="C1383" s="10">
        <v>42385</v>
      </c>
      <c r="D1383" t="s">
        <v>140</v>
      </c>
      <c r="E1383" t="s">
        <v>117</v>
      </c>
      <c r="F1383">
        <v>2</v>
      </c>
      <c r="G1383">
        <v>1</v>
      </c>
      <c r="H1383" t="s">
        <v>196</v>
      </c>
      <c r="I1383" t="s">
        <v>52</v>
      </c>
      <c r="J1383">
        <v>10004868370</v>
      </c>
      <c r="K1383" s="19">
        <v>28</v>
      </c>
      <c r="L1383">
        <v>28.890999999999998</v>
      </c>
      <c r="M1383">
        <v>29.029</v>
      </c>
      <c r="N1383">
        <v>30.965</v>
      </c>
      <c r="O1383">
        <v>0.96799999999999997</v>
      </c>
    </row>
    <row r="1384" spans="1:15" x14ac:dyDescent="0.35">
      <c r="A1384" t="s">
        <v>226</v>
      </c>
      <c r="B1384">
        <v>2016</v>
      </c>
      <c r="C1384" s="10">
        <v>42385</v>
      </c>
      <c r="D1384" t="s">
        <v>140</v>
      </c>
      <c r="E1384" t="s">
        <v>117</v>
      </c>
      <c r="F1384">
        <v>2</v>
      </c>
      <c r="G1384">
        <v>2</v>
      </c>
      <c r="H1384" t="s">
        <v>351</v>
      </c>
      <c r="I1384" t="s">
        <v>27</v>
      </c>
      <c r="J1384">
        <v>10006584159</v>
      </c>
      <c r="K1384" s="19">
        <v>22.9</v>
      </c>
      <c r="L1384">
        <v>19.260999999999999</v>
      </c>
      <c r="M1384">
        <v>20.736999999999998</v>
      </c>
      <c r="N1384">
        <v>25.353000000000002</v>
      </c>
      <c r="O1384">
        <v>2.3079999999999998</v>
      </c>
    </row>
    <row r="1385" spans="1:15" x14ac:dyDescent="0.35">
      <c r="A1385" t="s">
        <v>226</v>
      </c>
      <c r="B1385">
        <v>2016</v>
      </c>
      <c r="C1385" s="10">
        <v>42385</v>
      </c>
      <c r="D1385" t="s">
        <v>140</v>
      </c>
      <c r="E1385" t="s">
        <v>117</v>
      </c>
      <c r="F1385">
        <v>2</v>
      </c>
      <c r="G1385">
        <v>3</v>
      </c>
      <c r="H1385" t="s">
        <v>93</v>
      </c>
      <c r="I1385" t="s">
        <v>52</v>
      </c>
      <c r="J1385">
        <v>10009150215</v>
      </c>
      <c r="K1385" s="19">
        <v>20.100000000000001</v>
      </c>
      <c r="L1385">
        <v>18.353999999999999</v>
      </c>
      <c r="M1385">
        <v>19.003</v>
      </c>
      <c r="N1385">
        <v>22.684999999999999</v>
      </c>
      <c r="O1385">
        <v>1.841</v>
      </c>
    </row>
    <row r="1386" spans="1:15" x14ac:dyDescent="0.35">
      <c r="A1386" t="s">
        <v>226</v>
      </c>
      <c r="B1386">
        <v>2016</v>
      </c>
      <c r="C1386" s="10">
        <v>42385</v>
      </c>
      <c r="D1386" t="s">
        <v>140</v>
      </c>
      <c r="E1386" t="s">
        <v>117</v>
      </c>
      <c r="F1386">
        <v>2</v>
      </c>
      <c r="G1386">
        <v>4</v>
      </c>
      <c r="H1386" t="s">
        <v>344</v>
      </c>
      <c r="I1386" t="s">
        <v>154</v>
      </c>
      <c r="J1386">
        <v>10005511301</v>
      </c>
      <c r="K1386" s="19">
        <v>26.9</v>
      </c>
      <c r="L1386">
        <v>16.893999999999998</v>
      </c>
      <c r="M1386">
        <v>17.27</v>
      </c>
      <c r="N1386">
        <v>22.135999999999999</v>
      </c>
      <c r="O1386">
        <v>2.4329999999999998</v>
      </c>
    </row>
    <row r="1387" spans="1:15" x14ac:dyDescent="0.35">
      <c r="A1387" t="s">
        <v>226</v>
      </c>
      <c r="B1387">
        <v>2016</v>
      </c>
      <c r="C1387" s="10">
        <v>42385</v>
      </c>
      <c r="D1387" t="s">
        <v>140</v>
      </c>
      <c r="E1387" t="s">
        <v>117</v>
      </c>
      <c r="F1387">
        <v>2</v>
      </c>
      <c r="G1387">
        <v>5</v>
      </c>
      <c r="H1387" t="s">
        <v>350</v>
      </c>
      <c r="I1387" t="s">
        <v>224</v>
      </c>
      <c r="J1387">
        <v>10007165755</v>
      </c>
      <c r="K1387" s="19">
        <v>26</v>
      </c>
      <c r="L1387">
        <v>22.225999999999999</v>
      </c>
      <c r="M1387">
        <v>21.582000000000001</v>
      </c>
      <c r="N1387">
        <v>24.39</v>
      </c>
      <c r="O1387">
        <v>1.4039999999999999</v>
      </c>
    </row>
    <row r="1388" spans="1:15" x14ac:dyDescent="0.35">
      <c r="A1388" t="s">
        <v>226</v>
      </c>
      <c r="B1388">
        <v>2016</v>
      </c>
      <c r="C1388" s="10">
        <v>42385</v>
      </c>
      <c r="D1388" t="s">
        <v>140</v>
      </c>
      <c r="E1388" t="s">
        <v>117</v>
      </c>
      <c r="F1388">
        <v>3</v>
      </c>
      <c r="G1388">
        <v>1</v>
      </c>
      <c r="H1388" t="s">
        <v>200</v>
      </c>
      <c r="I1388" t="s">
        <v>23</v>
      </c>
      <c r="J1388">
        <v>10006900421</v>
      </c>
      <c r="K1388" s="19">
        <v>23.1</v>
      </c>
      <c r="L1388">
        <v>30.013000000000002</v>
      </c>
      <c r="M1388">
        <v>30.21</v>
      </c>
      <c r="N1388">
        <v>32.142000000000003</v>
      </c>
      <c r="O1388">
        <v>0.96599999999999997</v>
      </c>
    </row>
    <row r="1389" spans="1:15" x14ac:dyDescent="0.35">
      <c r="A1389" t="s">
        <v>226</v>
      </c>
      <c r="B1389">
        <v>2016</v>
      </c>
      <c r="C1389" s="10">
        <v>42385</v>
      </c>
      <c r="D1389" t="s">
        <v>140</v>
      </c>
      <c r="E1389" t="s">
        <v>117</v>
      </c>
      <c r="F1389">
        <v>3</v>
      </c>
      <c r="G1389">
        <v>2</v>
      </c>
      <c r="H1389" t="s">
        <v>201</v>
      </c>
      <c r="I1389" t="s">
        <v>39</v>
      </c>
      <c r="J1389">
        <v>10007947011</v>
      </c>
      <c r="K1389" s="19">
        <v>21.2</v>
      </c>
      <c r="L1389">
        <v>21.135000000000002</v>
      </c>
      <c r="M1389">
        <v>22.033000000000001</v>
      </c>
      <c r="N1389">
        <v>24.885000000000002</v>
      </c>
      <c r="O1389">
        <v>1.4259999999999999</v>
      </c>
    </row>
    <row r="1390" spans="1:15" x14ac:dyDescent="0.35">
      <c r="A1390" t="s">
        <v>226</v>
      </c>
      <c r="B1390">
        <v>2016</v>
      </c>
      <c r="C1390" s="10">
        <v>42385</v>
      </c>
      <c r="D1390" t="s">
        <v>140</v>
      </c>
      <c r="E1390" t="s">
        <v>117</v>
      </c>
      <c r="F1390">
        <v>3</v>
      </c>
      <c r="G1390">
        <v>3</v>
      </c>
      <c r="H1390" t="s">
        <v>291</v>
      </c>
      <c r="I1390" t="s">
        <v>46</v>
      </c>
      <c r="J1390">
        <v>10007891437</v>
      </c>
      <c r="K1390" s="19">
        <v>21.2</v>
      </c>
      <c r="L1390">
        <v>21.059000000000001</v>
      </c>
      <c r="M1390">
        <v>22.294999999999899</v>
      </c>
      <c r="N1390">
        <v>26.780999999999999</v>
      </c>
      <c r="O1390">
        <v>2.2429999999999999</v>
      </c>
    </row>
    <row r="1391" spans="1:15" x14ac:dyDescent="0.35">
      <c r="A1391" t="s">
        <v>226</v>
      </c>
      <c r="B1391">
        <v>2016</v>
      </c>
      <c r="C1391" s="10">
        <v>42385</v>
      </c>
      <c r="D1391" t="s">
        <v>140</v>
      </c>
      <c r="E1391" t="s">
        <v>117</v>
      </c>
      <c r="F1391">
        <v>3</v>
      </c>
      <c r="G1391">
        <v>4</v>
      </c>
      <c r="H1391" t="s">
        <v>345</v>
      </c>
      <c r="I1391" t="s">
        <v>346</v>
      </c>
      <c r="J1391">
        <v>10007500407</v>
      </c>
      <c r="K1391" s="19">
        <v>22.5</v>
      </c>
      <c r="L1391">
        <v>26.219000000000001</v>
      </c>
      <c r="M1391">
        <v>26.093</v>
      </c>
      <c r="N1391">
        <v>28.594999999999999</v>
      </c>
      <c r="O1391">
        <v>1.2509999999999999</v>
      </c>
    </row>
    <row r="1392" spans="1:15" x14ac:dyDescent="0.35">
      <c r="A1392" t="s">
        <v>226</v>
      </c>
      <c r="B1392">
        <v>2016</v>
      </c>
      <c r="C1392" s="10">
        <v>42385</v>
      </c>
      <c r="D1392" t="s">
        <v>140</v>
      </c>
      <c r="E1392" t="s">
        <v>117</v>
      </c>
      <c r="F1392">
        <v>3</v>
      </c>
      <c r="G1392">
        <v>5</v>
      </c>
      <c r="H1392" t="s">
        <v>314</v>
      </c>
      <c r="I1392" t="s">
        <v>44</v>
      </c>
      <c r="J1392">
        <v>10006904360</v>
      </c>
      <c r="K1392" s="19">
        <v>24.5</v>
      </c>
      <c r="L1392">
        <v>31.56</v>
      </c>
      <c r="M1392">
        <v>31.001999999999999</v>
      </c>
      <c r="N1392">
        <v>33.091999999999999</v>
      </c>
      <c r="O1392">
        <v>1.0449999999999999</v>
      </c>
    </row>
    <row r="1393" spans="1:15" x14ac:dyDescent="0.35">
      <c r="A1393" t="s">
        <v>226</v>
      </c>
      <c r="B1393">
        <v>2016</v>
      </c>
      <c r="C1393" s="10">
        <v>42385</v>
      </c>
      <c r="D1393" t="s">
        <v>140</v>
      </c>
      <c r="E1393" t="s">
        <v>117</v>
      </c>
      <c r="F1393">
        <v>4</v>
      </c>
      <c r="G1393">
        <v>1</v>
      </c>
      <c r="H1393" t="s">
        <v>234</v>
      </c>
      <c r="I1393" t="s">
        <v>25</v>
      </c>
      <c r="J1393">
        <v>10006073493</v>
      </c>
      <c r="K1393" s="19">
        <v>26.1</v>
      </c>
      <c r="L1393">
        <v>23.832999999999998</v>
      </c>
      <c r="M1393">
        <v>24.067</v>
      </c>
      <c r="N1393">
        <v>25.823</v>
      </c>
      <c r="O1393">
        <v>0.878</v>
      </c>
    </row>
    <row r="1394" spans="1:15" x14ac:dyDescent="0.35">
      <c r="A1394" t="s">
        <v>226</v>
      </c>
      <c r="B1394">
        <v>2016</v>
      </c>
      <c r="C1394" s="10">
        <v>42385</v>
      </c>
      <c r="D1394" t="s">
        <v>140</v>
      </c>
      <c r="E1394" t="s">
        <v>117</v>
      </c>
      <c r="F1394">
        <v>4</v>
      </c>
      <c r="G1394">
        <v>2</v>
      </c>
      <c r="H1394" t="s">
        <v>208</v>
      </c>
      <c r="I1394" t="s">
        <v>58</v>
      </c>
      <c r="J1394">
        <v>10007828183</v>
      </c>
      <c r="K1394" s="19">
        <v>22.3</v>
      </c>
      <c r="L1394">
        <v>18.443999999999999</v>
      </c>
      <c r="M1394">
        <v>19.885000000000002</v>
      </c>
      <c r="N1394">
        <v>24.263000000000002</v>
      </c>
      <c r="O1394">
        <v>2.1890000000000001</v>
      </c>
    </row>
    <row r="1395" spans="1:15" x14ac:dyDescent="0.35">
      <c r="A1395" t="s">
        <v>226</v>
      </c>
      <c r="B1395">
        <v>2016</v>
      </c>
      <c r="C1395" s="10">
        <v>42385</v>
      </c>
      <c r="D1395" t="s">
        <v>140</v>
      </c>
      <c r="E1395" t="s">
        <v>117</v>
      </c>
      <c r="F1395">
        <v>4</v>
      </c>
      <c r="G1395">
        <v>3</v>
      </c>
      <c r="H1395" t="s">
        <v>143</v>
      </c>
      <c r="I1395" t="s">
        <v>95</v>
      </c>
      <c r="J1395">
        <v>10009181234</v>
      </c>
      <c r="K1395" s="19">
        <v>20.8</v>
      </c>
      <c r="L1395">
        <v>20.600999999999999</v>
      </c>
      <c r="M1395">
        <v>20.826000000000001</v>
      </c>
      <c r="N1395">
        <v>23.812000000000001</v>
      </c>
      <c r="O1395">
        <v>1.4930000000000001</v>
      </c>
    </row>
    <row r="1396" spans="1:15" x14ac:dyDescent="0.35">
      <c r="A1396" t="s">
        <v>226</v>
      </c>
      <c r="B1396">
        <v>2016</v>
      </c>
      <c r="C1396" s="10">
        <v>42385</v>
      </c>
      <c r="D1396" t="s">
        <v>140</v>
      </c>
      <c r="E1396" t="s">
        <v>117</v>
      </c>
      <c r="F1396">
        <v>4</v>
      </c>
      <c r="G1396">
        <v>4</v>
      </c>
      <c r="H1396" t="s">
        <v>289</v>
      </c>
      <c r="I1396" t="s">
        <v>207</v>
      </c>
      <c r="J1396">
        <v>10002418415</v>
      </c>
      <c r="K1396" s="19">
        <v>33.4</v>
      </c>
      <c r="L1396">
        <v>23.478000000000002</v>
      </c>
      <c r="M1396">
        <v>23.245999999999999</v>
      </c>
      <c r="N1396">
        <v>25.51</v>
      </c>
      <c r="O1396">
        <v>1.1319999999999999</v>
      </c>
    </row>
    <row r="1397" spans="1:15" x14ac:dyDescent="0.35">
      <c r="A1397" t="s">
        <v>226</v>
      </c>
      <c r="B1397">
        <v>2016</v>
      </c>
      <c r="C1397" s="10">
        <v>42385</v>
      </c>
      <c r="D1397" t="s">
        <v>140</v>
      </c>
      <c r="E1397" t="s">
        <v>117</v>
      </c>
      <c r="F1397">
        <v>4</v>
      </c>
      <c r="G1397">
        <v>5</v>
      </c>
      <c r="H1397" t="s">
        <v>171</v>
      </c>
      <c r="I1397" t="s">
        <v>82</v>
      </c>
      <c r="J1397">
        <v>10007073506</v>
      </c>
      <c r="K1397" s="19">
        <v>25.5</v>
      </c>
      <c r="L1397">
        <v>19.808</v>
      </c>
      <c r="M1397">
        <v>18.957999999999998</v>
      </c>
      <c r="N1397">
        <v>22.756</v>
      </c>
      <c r="O1397">
        <v>1.899</v>
      </c>
    </row>
    <row r="1398" spans="1:15" x14ac:dyDescent="0.35">
      <c r="A1398" t="s">
        <v>226</v>
      </c>
      <c r="B1398">
        <v>2016</v>
      </c>
      <c r="C1398" s="10">
        <v>42385</v>
      </c>
      <c r="D1398" t="s">
        <v>140</v>
      </c>
      <c r="E1398" t="s">
        <v>119</v>
      </c>
      <c r="F1398">
        <v>1</v>
      </c>
      <c r="G1398">
        <v>1</v>
      </c>
      <c r="H1398" t="s">
        <v>195</v>
      </c>
      <c r="I1398" t="s">
        <v>31</v>
      </c>
      <c r="J1398">
        <v>10005964470</v>
      </c>
      <c r="K1398" s="19">
        <v>26.8</v>
      </c>
      <c r="L1398">
        <v>22.538</v>
      </c>
      <c r="M1398">
        <v>23.324999999999999</v>
      </c>
      <c r="N1398">
        <v>25.581</v>
      </c>
      <c r="O1398">
        <v>1.1279999999999999</v>
      </c>
    </row>
    <row r="1399" spans="1:15" x14ac:dyDescent="0.35">
      <c r="A1399" t="s">
        <v>226</v>
      </c>
      <c r="B1399">
        <v>2016</v>
      </c>
      <c r="C1399" s="10">
        <v>42385</v>
      </c>
      <c r="D1399" t="s">
        <v>140</v>
      </c>
      <c r="E1399" t="s">
        <v>119</v>
      </c>
      <c r="F1399">
        <v>1</v>
      </c>
      <c r="G1399">
        <v>2</v>
      </c>
      <c r="H1399" t="s">
        <v>248</v>
      </c>
      <c r="I1399" t="s">
        <v>35</v>
      </c>
      <c r="J1399">
        <v>10008997641</v>
      </c>
      <c r="K1399" s="19">
        <v>20.5</v>
      </c>
      <c r="L1399">
        <v>23.9649999999999</v>
      </c>
      <c r="M1399">
        <v>26.225000000000001</v>
      </c>
      <c r="N1399">
        <v>32.633000000000003</v>
      </c>
      <c r="O1399">
        <v>3.2040000000000002</v>
      </c>
    </row>
    <row r="1400" spans="1:15" x14ac:dyDescent="0.35">
      <c r="A1400" t="s">
        <v>226</v>
      </c>
      <c r="B1400">
        <v>2016</v>
      </c>
      <c r="C1400" s="10">
        <v>42385</v>
      </c>
      <c r="D1400" t="s">
        <v>140</v>
      </c>
      <c r="E1400" t="s">
        <v>119</v>
      </c>
      <c r="F1400">
        <v>1</v>
      </c>
      <c r="G1400">
        <v>3</v>
      </c>
      <c r="H1400" t="s">
        <v>328</v>
      </c>
      <c r="I1400" t="s">
        <v>256</v>
      </c>
      <c r="J1400">
        <v>10007787464</v>
      </c>
      <c r="K1400" s="19">
        <v>24.2</v>
      </c>
      <c r="L1400">
        <v>26.867999999999999</v>
      </c>
      <c r="M1400">
        <v>27.091999999999999</v>
      </c>
      <c r="N1400">
        <v>30.574000000000002</v>
      </c>
      <c r="O1400">
        <v>1.7410000000000001</v>
      </c>
    </row>
    <row r="1401" spans="1:15" x14ac:dyDescent="0.35">
      <c r="A1401" t="s">
        <v>226</v>
      </c>
      <c r="B1401">
        <v>2016</v>
      </c>
      <c r="C1401" s="10">
        <v>42385</v>
      </c>
      <c r="D1401" t="s">
        <v>140</v>
      </c>
      <c r="E1401" t="s">
        <v>119</v>
      </c>
      <c r="F1401">
        <v>1</v>
      </c>
      <c r="G1401">
        <v>4</v>
      </c>
      <c r="H1401" t="s">
        <v>213</v>
      </c>
      <c r="I1401" t="s">
        <v>42</v>
      </c>
      <c r="J1401">
        <v>10006422895</v>
      </c>
      <c r="K1401" s="19">
        <v>24.6</v>
      </c>
      <c r="L1401">
        <v>28.718</v>
      </c>
      <c r="M1401">
        <v>28.471</v>
      </c>
      <c r="N1401">
        <v>31.209</v>
      </c>
      <c r="O1401">
        <v>1.369</v>
      </c>
    </row>
    <row r="1402" spans="1:15" x14ac:dyDescent="0.35">
      <c r="A1402" t="s">
        <v>226</v>
      </c>
      <c r="B1402">
        <v>2016</v>
      </c>
      <c r="C1402" s="10">
        <v>42385</v>
      </c>
      <c r="D1402" t="s">
        <v>140</v>
      </c>
      <c r="E1402" t="s">
        <v>119</v>
      </c>
      <c r="F1402">
        <v>1</v>
      </c>
      <c r="G1402">
        <v>5</v>
      </c>
      <c r="H1402" t="s">
        <v>197</v>
      </c>
      <c r="I1402" t="s">
        <v>198</v>
      </c>
      <c r="J1402">
        <v>10003100142</v>
      </c>
      <c r="K1402" s="19">
        <v>29.8</v>
      </c>
      <c r="L1402">
        <v>25.747</v>
      </c>
      <c r="M1402">
        <v>25.619</v>
      </c>
      <c r="N1402">
        <v>27.766999999999999</v>
      </c>
      <c r="O1402">
        <v>1.0740000000000001</v>
      </c>
    </row>
    <row r="1403" spans="1:15" x14ac:dyDescent="0.35">
      <c r="A1403" t="s">
        <v>226</v>
      </c>
      <c r="B1403">
        <v>2016</v>
      </c>
      <c r="C1403" s="10">
        <v>42385</v>
      </c>
      <c r="D1403" t="s">
        <v>140</v>
      </c>
      <c r="E1403" t="s">
        <v>119</v>
      </c>
      <c r="F1403">
        <v>1</v>
      </c>
      <c r="G1403">
        <v>6</v>
      </c>
      <c r="H1403" t="s">
        <v>234</v>
      </c>
      <c r="I1403" t="s">
        <v>25</v>
      </c>
      <c r="J1403">
        <v>10006073493</v>
      </c>
      <c r="K1403" s="19">
        <v>26.1</v>
      </c>
      <c r="L1403">
        <v>24.067</v>
      </c>
      <c r="M1403">
        <v>23.891999999999999</v>
      </c>
      <c r="N1403">
        <v>25.635999999999999</v>
      </c>
      <c r="O1403">
        <v>0.872</v>
      </c>
    </row>
    <row r="1404" spans="1:15" x14ac:dyDescent="0.35">
      <c r="A1404" t="s">
        <v>226</v>
      </c>
      <c r="B1404">
        <v>2016</v>
      </c>
      <c r="C1404" s="10">
        <v>42385</v>
      </c>
      <c r="D1404" t="s">
        <v>140</v>
      </c>
      <c r="E1404" t="s">
        <v>119</v>
      </c>
      <c r="F1404">
        <v>2</v>
      </c>
      <c r="G1404">
        <v>1</v>
      </c>
      <c r="H1404" t="s">
        <v>183</v>
      </c>
      <c r="I1404" t="s">
        <v>33</v>
      </c>
      <c r="J1404">
        <v>10007212639</v>
      </c>
      <c r="K1404" s="19">
        <v>24.5</v>
      </c>
      <c r="L1404">
        <v>24.507999999999999</v>
      </c>
      <c r="M1404">
        <v>25.234000000000002</v>
      </c>
      <c r="N1404">
        <v>27.57</v>
      </c>
      <c r="O1404">
        <v>1.1679999999999999</v>
      </c>
    </row>
    <row r="1405" spans="1:15" x14ac:dyDescent="0.35">
      <c r="A1405" t="s">
        <v>226</v>
      </c>
      <c r="B1405">
        <v>2016</v>
      </c>
      <c r="C1405" s="10">
        <v>42385</v>
      </c>
      <c r="D1405" t="s">
        <v>140</v>
      </c>
      <c r="E1405" t="s">
        <v>119</v>
      </c>
      <c r="F1405">
        <v>2</v>
      </c>
      <c r="G1405">
        <v>2</v>
      </c>
      <c r="H1405" t="s">
        <v>335</v>
      </c>
      <c r="I1405" t="s">
        <v>29</v>
      </c>
      <c r="J1405">
        <v>10036244537</v>
      </c>
      <c r="K1405" s="19">
        <v>27.5</v>
      </c>
      <c r="L1405">
        <v>28.687999999999999</v>
      </c>
      <c r="M1405">
        <v>28.899000000000001</v>
      </c>
      <c r="N1405">
        <v>31.213000000000001</v>
      </c>
      <c r="O1405">
        <v>1.157</v>
      </c>
    </row>
    <row r="1406" spans="1:15" x14ac:dyDescent="0.35">
      <c r="A1406" t="s">
        <v>226</v>
      </c>
      <c r="B1406">
        <v>2016</v>
      </c>
      <c r="C1406" s="10">
        <v>42385</v>
      </c>
      <c r="D1406" t="s">
        <v>140</v>
      </c>
      <c r="E1406" t="s">
        <v>119</v>
      </c>
      <c r="F1406">
        <v>2</v>
      </c>
      <c r="G1406">
        <v>3</v>
      </c>
      <c r="H1406" t="s">
        <v>200</v>
      </c>
      <c r="I1406" t="s">
        <v>23</v>
      </c>
      <c r="J1406">
        <v>10006900421</v>
      </c>
      <c r="K1406" s="19">
        <v>23.1</v>
      </c>
      <c r="L1406">
        <v>30.21</v>
      </c>
      <c r="M1406">
        <v>30.167999999999999</v>
      </c>
      <c r="N1406">
        <v>32.07</v>
      </c>
      <c r="O1406">
        <v>0.95099999999999996</v>
      </c>
    </row>
    <row r="1407" spans="1:15" x14ac:dyDescent="0.35">
      <c r="A1407" t="s">
        <v>226</v>
      </c>
      <c r="B1407">
        <v>2016</v>
      </c>
      <c r="C1407" s="10">
        <v>42385</v>
      </c>
      <c r="D1407" t="s">
        <v>140</v>
      </c>
      <c r="E1407" t="s">
        <v>119</v>
      </c>
      <c r="F1407">
        <v>2</v>
      </c>
      <c r="G1407">
        <v>4</v>
      </c>
      <c r="H1407" t="s">
        <v>196</v>
      </c>
      <c r="I1407" t="s">
        <v>52</v>
      </c>
      <c r="J1407">
        <v>10004868370</v>
      </c>
      <c r="K1407" s="19">
        <v>28</v>
      </c>
      <c r="L1407">
        <v>29.029</v>
      </c>
      <c r="M1407">
        <v>28.92</v>
      </c>
      <c r="N1407">
        <v>30.826000000000001</v>
      </c>
      <c r="O1407">
        <v>0.95299999999999996</v>
      </c>
    </row>
    <row r="1408" spans="1:15" x14ac:dyDescent="0.35">
      <c r="A1408" t="s">
        <v>226</v>
      </c>
      <c r="B1408">
        <v>2016</v>
      </c>
      <c r="C1408" s="10">
        <v>42385</v>
      </c>
      <c r="D1408" t="s">
        <v>140</v>
      </c>
      <c r="E1408" t="s">
        <v>119</v>
      </c>
      <c r="F1408">
        <v>2</v>
      </c>
      <c r="G1408">
        <v>5</v>
      </c>
      <c r="H1408" t="s">
        <v>354</v>
      </c>
      <c r="I1408" t="s">
        <v>29</v>
      </c>
      <c r="J1408">
        <v>10006665496</v>
      </c>
      <c r="K1408" s="19">
        <v>24.3</v>
      </c>
      <c r="L1408">
        <v>23.67</v>
      </c>
      <c r="M1408">
        <v>23.591000000000001</v>
      </c>
      <c r="N1408">
        <v>26.779</v>
      </c>
      <c r="O1408">
        <v>1.5940000000000001</v>
      </c>
    </row>
    <row r="1409" spans="1:15" x14ac:dyDescent="0.35">
      <c r="A1409" t="s">
        <v>226</v>
      </c>
      <c r="B1409">
        <v>2016</v>
      </c>
      <c r="C1409" s="10">
        <v>42385</v>
      </c>
      <c r="D1409" t="s">
        <v>140</v>
      </c>
      <c r="E1409" t="s">
        <v>119</v>
      </c>
      <c r="F1409">
        <v>2</v>
      </c>
      <c r="G1409">
        <v>6</v>
      </c>
      <c r="H1409" t="s">
        <v>283</v>
      </c>
      <c r="I1409" t="s">
        <v>284</v>
      </c>
      <c r="J1409">
        <v>10006319633</v>
      </c>
      <c r="K1409" s="19">
        <v>26.1</v>
      </c>
      <c r="L1409">
        <v>23.59</v>
      </c>
      <c r="M1409">
        <v>23.06</v>
      </c>
      <c r="N1409">
        <v>26.074000000000002</v>
      </c>
      <c r="O1409">
        <v>1.5069999999999999</v>
      </c>
    </row>
    <row r="1410" spans="1:15" x14ac:dyDescent="0.35">
      <c r="A1410" t="s">
        <v>226</v>
      </c>
      <c r="B1410">
        <v>2016</v>
      </c>
      <c r="C1410" s="10">
        <v>42385</v>
      </c>
      <c r="D1410" t="s">
        <v>140</v>
      </c>
      <c r="E1410" t="s">
        <v>121</v>
      </c>
      <c r="F1410">
        <v>1</v>
      </c>
      <c r="G1410">
        <v>1</v>
      </c>
      <c r="H1410" t="s">
        <v>200</v>
      </c>
      <c r="I1410" t="s">
        <v>23</v>
      </c>
      <c r="J1410">
        <v>10006900421</v>
      </c>
      <c r="K1410" s="19">
        <v>23.1</v>
      </c>
      <c r="L1410">
        <v>30.167999999999999</v>
      </c>
      <c r="M1410">
        <v>30.425000000000001</v>
      </c>
      <c r="N1410">
        <v>32.307000000000002</v>
      </c>
      <c r="O1410">
        <v>0.94099999999999995</v>
      </c>
    </row>
    <row r="1411" spans="1:15" x14ac:dyDescent="0.35">
      <c r="A1411" t="s">
        <v>226</v>
      </c>
      <c r="B1411">
        <v>2016</v>
      </c>
      <c r="C1411" s="10">
        <v>42385</v>
      </c>
      <c r="D1411" t="s">
        <v>140</v>
      </c>
      <c r="E1411" t="s">
        <v>121</v>
      </c>
      <c r="F1411">
        <v>1</v>
      </c>
      <c r="G1411">
        <v>2</v>
      </c>
      <c r="H1411" t="s">
        <v>183</v>
      </c>
      <c r="I1411" t="s">
        <v>33</v>
      </c>
      <c r="J1411">
        <v>10007212639</v>
      </c>
      <c r="K1411" s="19">
        <v>24.5</v>
      </c>
      <c r="L1411">
        <v>25.234000000000002</v>
      </c>
      <c r="M1411">
        <v>25.701000000000001</v>
      </c>
      <c r="N1411">
        <v>27.978999999999999</v>
      </c>
      <c r="O1411">
        <v>1.139</v>
      </c>
    </row>
    <row r="1412" spans="1:15" x14ac:dyDescent="0.35">
      <c r="A1412" t="s">
        <v>226</v>
      </c>
      <c r="B1412">
        <v>2016</v>
      </c>
      <c r="C1412" s="10">
        <v>42385</v>
      </c>
      <c r="D1412" t="s">
        <v>140</v>
      </c>
      <c r="E1412" t="s">
        <v>121</v>
      </c>
      <c r="F1412">
        <v>1</v>
      </c>
      <c r="G1412">
        <v>3</v>
      </c>
      <c r="H1412" t="s">
        <v>328</v>
      </c>
      <c r="I1412" t="s">
        <v>256</v>
      </c>
      <c r="J1412">
        <v>10007787464</v>
      </c>
      <c r="K1412" s="19">
        <v>24.2</v>
      </c>
      <c r="L1412">
        <v>27.091999999999999</v>
      </c>
      <c r="M1412">
        <v>27.331999999999901</v>
      </c>
      <c r="N1412">
        <v>30.611999999999998</v>
      </c>
      <c r="O1412">
        <v>1.64</v>
      </c>
    </row>
    <row r="1413" spans="1:15" x14ac:dyDescent="0.35">
      <c r="A1413" t="s">
        <v>226</v>
      </c>
      <c r="B1413">
        <v>2016</v>
      </c>
      <c r="C1413" s="10">
        <v>42385</v>
      </c>
      <c r="D1413" t="s">
        <v>140</v>
      </c>
      <c r="E1413" t="s">
        <v>121</v>
      </c>
      <c r="F1413">
        <v>1</v>
      </c>
      <c r="G1413">
        <v>4</v>
      </c>
      <c r="H1413" t="s">
        <v>248</v>
      </c>
      <c r="I1413" t="s">
        <v>35</v>
      </c>
      <c r="J1413">
        <v>10008997641</v>
      </c>
      <c r="K1413" s="19">
        <v>20.5</v>
      </c>
      <c r="L1413">
        <v>26.225000000000001</v>
      </c>
      <c r="M1413">
        <v>25.771000000000001</v>
      </c>
      <c r="N1413">
        <v>31.109000000000002</v>
      </c>
      <c r="O1413">
        <v>2.669</v>
      </c>
    </row>
    <row r="1414" spans="1:15" x14ac:dyDescent="0.35">
      <c r="A1414" t="s">
        <v>226</v>
      </c>
      <c r="B1414">
        <v>2016</v>
      </c>
      <c r="C1414" s="10">
        <v>42385</v>
      </c>
      <c r="D1414" t="s">
        <v>140</v>
      </c>
      <c r="E1414" t="s">
        <v>121</v>
      </c>
      <c r="F1414">
        <v>1</v>
      </c>
      <c r="G1414">
        <v>5</v>
      </c>
      <c r="H1414" t="s">
        <v>195</v>
      </c>
      <c r="I1414" t="s">
        <v>31</v>
      </c>
      <c r="J1414">
        <v>10005964470</v>
      </c>
      <c r="K1414" s="19">
        <v>26.8</v>
      </c>
      <c r="L1414">
        <v>23.324999999999999</v>
      </c>
      <c r="M1414">
        <v>23.390999999999998</v>
      </c>
      <c r="N1414">
        <v>25.597000000000001</v>
      </c>
      <c r="O1414">
        <v>1.103</v>
      </c>
    </row>
    <row r="1415" spans="1:15" x14ac:dyDescent="0.35">
      <c r="A1415" t="s">
        <v>226</v>
      </c>
      <c r="B1415">
        <v>2016</v>
      </c>
      <c r="C1415" s="10">
        <v>42385</v>
      </c>
      <c r="D1415" t="s">
        <v>140</v>
      </c>
      <c r="E1415" t="s">
        <v>121</v>
      </c>
      <c r="F1415">
        <v>1</v>
      </c>
      <c r="G1415">
        <v>6</v>
      </c>
      <c r="H1415" t="s">
        <v>335</v>
      </c>
      <c r="I1415" t="s">
        <v>29</v>
      </c>
      <c r="J1415">
        <v>10036244537</v>
      </c>
      <c r="K1415" s="19">
        <v>27.5</v>
      </c>
      <c r="L1415">
        <v>28.899000000000001</v>
      </c>
      <c r="M1415">
        <v>28.360999999999901</v>
      </c>
      <c r="N1415">
        <v>30.626999999999999</v>
      </c>
      <c r="O1415">
        <v>1.133</v>
      </c>
    </row>
    <row r="1416" spans="1:15" x14ac:dyDescent="0.35">
      <c r="A1416" t="s">
        <v>226</v>
      </c>
      <c r="B1416">
        <v>2016</v>
      </c>
      <c r="C1416" s="10">
        <v>42385</v>
      </c>
      <c r="D1416" t="s">
        <v>140</v>
      </c>
      <c r="E1416" t="s">
        <v>121</v>
      </c>
      <c r="F1416">
        <v>2</v>
      </c>
      <c r="G1416">
        <v>1</v>
      </c>
      <c r="H1416" t="s">
        <v>213</v>
      </c>
      <c r="I1416" t="s">
        <v>42</v>
      </c>
      <c r="J1416">
        <v>10006422895</v>
      </c>
      <c r="K1416" s="19">
        <v>24.6</v>
      </c>
      <c r="L1416">
        <v>28.471</v>
      </c>
      <c r="M1416">
        <v>28.966000000000001</v>
      </c>
      <c r="N1416">
        <v>31.634</v>
      </c>
      <c r="O1416">
        <v>1.3340000000000001</v>
      </c>
    </row>
    <row r="1417" spans="1:15" x14ac:dyDescent="0.35">
      <c r="A1417" t="s">
        <v>226</v>
      </c>
      <c r="B1417">
        <v>2016</v>
      </c>
      <c r="C1417" s="10">
        <v>42385</v>
      </c>
      <c r="D1417" t="s">
        <v>140</v>
      </c>
      <c r="E1417" t="s">
        <v>121</v>
      </c>
      <c r="F1417">
        <v>2</v>
      </c>
      <c r="G1417">
        <v>2</v>
      </c>
      <c r="H1417" t="s">
        <v>234</v>
      </c>
      <c r="I1417" t="s">
        <v>25</v>
      </c>
      <c r="J1417">
        <v>10006073493</v>
      </c>
      <c r="K1417" s="19">
        <v>26.1</v>
      </c>
      <c r="L1417">
        <v>23.891999999999999</v>
      </c>
      <c r="M1417">
        <v>24.163</v>
      </c>
      <c r="N1417">
        <v>25.887</v>
      </c>
      <c r="O1417">
        <v>0.86199999999999999</v>
      </c>
    </row>
    <row r="1418" spans="1:15" x14ac:dyDescent="0.35">
      <c r="A1418" t="s">
        <v>226</v>
      </c>
      <c r="B1418">
        <v>2016</v>
      </c>
      <c r="C1418" s="10">
        <v>42385</v>
      </c>
      <c r="D1418" t="s">
        <v>140</v>
      </c>
      <c r="E1418" t="s">
        <v>121</v>
      </c>
      <c r="F1418">
        <v>2</v>
      </c>
      <c r="G1418">
        <v>3</v>
      </c>
      <c r="H1418" t="s">
        <v>196</v>
      </c>
      <c r="I1418" t="s">
        <v>52</v>
      </c>
      <c r="J1418">
        <v>10004868370</v>
      </c>
      <c r="K1418" s="19">
        <v>28</v>
      </c>
      <c r="L1418">
        <v>28.92</v>
      </c>
      <c r="M1418">
        <v>28.869999999999902</v>
      </c>
      <c r="N1418">
        <v>30.745999999999999</v>
      </c>
      <c r="O1418">
        <v>0.93799999999999994</v>
      </c>
    </row>
    <row r="1419" spans="1:15" x14ac:dyDescent="0.35">
      <c r="A1419" t="s">
        <v>226</v>
      </c>
      <c r="B1419">
        <v>2016</v>
      </c>
      <c r="C1419" s="10">
        <v>42385</v>
      </c>
      <c r="D1419" t="s">
        <v>140</v>
      </c>
      <c r="E1419" t="s">
        <v>121</v>
      </c>
      <c r="F1419">
        <v>2</v>
      </c>
      <c r="G1419">
        <v>4</v>
      </c>
      <c r="H1419" t="s">
        <v>354</v>
      </c>
      <c r="I1419" t="s">
        <v>29</v>
      </c>
      <c r="J1419">
        <v>10006665496</v>
      </c>
      <c r="K1419" s="19">
        <v>24.3</v>
      </c>
      <c r="L1419">
        <v>23.591000000000001</v>
      </c>
      <c r="M1419">
        <v>23.736000000000001</v>
      </c>
      <c r="N1419">
        <v>26.768000000000001</v>
      </c>
      <c r="O1419">
        <v>1.516</v>
      </c>
    </row>
    <row r="1420" spans="1:15" x14ac:dyDescent="0.35">
      <c r="A1420" t="s">
        <v>226</v>
      </c>
      <c r="B1420">
        <v>2016</v>
      </c>
      <c r="C1420" s="10">
        <v>42385</v>
      </c>
      <c r="D1420" t="s">
        <v>140</v>
      </c>
      <c r="E1420" t="s">
        <v>121</v>
      </c>
      <c r="F1420">
        <v>2</v>
      </c>
      <c r="G1420">
        <v>5</v>
      </c>
      <c r="H1420" t="s">
        <v>283</v>
      </c>
      <c r="I1420" t="s">
        <v>284</v>
      </c>
      <c r="J1420">
        <v>10006319633</v>
      </c>
      <c r="K1420" s="19">
        <v>26.1</v>
      </c>
      <c r="L1420">
        <v>23.06</v>
      </c>
      <c r="M1420">
        <v>22.96</v>
      </c>
      <c r="N1420">
        <v>25.846</v>
      </c>
      <c r="O1420">
        <v>1.4430000000000001</v>
      </c>
    </row>
    <row r="1421" spans="1:15" x14ac:dyDescent="0.35">
      <c r="A1421" t="s">
        <v>226</v>
      </c>
      <c r="B1421">
        <v>2016</v>
      </c>
      <c r="C1421" s="10">
        <v>42385</v>
      </c>
      <c r="D1421" t="s">
        <v>140</v>
      </c>
      <c r="E1421" t="s">
        <v>121</v>
      </c>
      <c r="F1421">
        <v>2</v>
      </c>
      <c r="G1421">
        <v>6</v>
      </c>
      <c r="H1421" t="s">
        <v>197</v>
      </c>
      <c r="I1421" t="s">
        <v>198</v>
      </c>
      <c r="J1421">
        <v>10003100142</v>
      </c>
      <c r="K1421" s="19">
        <v>29.8</v>
      </c>
      <c r="L1421">
        <v>25.619</v>
      </c>
      <c r="M1421">
        <v>25.234999999999999</v>
      </c>
      <c r="N1421">
        <v>27.347000000000001</v>
      </c>
      <c r="O1421">
        <v>1.056</v>
      </c>
    </row>
    <row r="1422" spans="1:15" x14ac:dyDescent="0.35">
      <c r="A1422" t="s">
        <v>288</v>
      </c>
      <c r="B1422">
        <v>2016</v>
      </c>
      <c r="C1422" s="10">
        <v>42435</v>
      </c>
      <c r="D1422" t="s">
        <v>20</v>
      </c>
      <c r="E1422" t="s">
        <v>91</v>
      </c>
      <c r="F1422">
        <v>1</v>
      </c>
      <c r="G1422">
        <v>1</v>
      </c>
      <c r="H1422" t="s">
        <v>129</v>
      </c>
      <c r="I1422" t="s">
        <v>35</v>
      </c>
      <c r="J1422">
        <v>10006184742</v>
      </c>
      <c r="K1422" s="19">
        <v>24.6</v>
      </c>
      <c r="L1422">
        <v>27.558</v>
      </c>
      <c r="M1422">
        <v>29.11</v>
      </c>
      <c r="N1422">
        <v>33.122</v>
      </c>
      <c r="O1422">
        <v>2.0059999999999998</v>
      </c>
    </row>
    <row r="1423" spans="1:15" x14ac:dyDescent="0.35">
      <c r="A1423" t="s">
        <v>288</v>
      </c>
      <c r="B1423">
        <v>2016</v>
      </c>
      <c r="C1423" s="10">
        <v>42435</v>
      </c>
      <c r="D1423" t="s">
        <v>20</v>
      </c>
      <c r="E1423" t="s">
        <v>91</v>
      </c>
      <c r="F1423">
        <v>1</v>
      </c>
      <c r="G1423">
        <v>2</v>
      </c>
      <c r="H1423" t="s">
        <v>328</v>
      </c>
      <c r="I1423" t="s">
        <v>256</v>
      </c>
      <c r="J1423">
        <v>10007787464</v>
      </c>
      <c r="K1423" s="19">
        <v>24.4</v>
      </c>
      <c r="L1423">
        <v>27.331999999999901</v>
      </c>
      <c r="M1423">
        <v>27.986999999999998</v>
      </c>
      <c r="N1423">
        <v>31.103000000000002</v>
      </c>
      <c r="O1423">
        <v>1.5580000000000001</v>
      </c>
    </row>
    <row r="1424" spans="1:15" x14ac:dyDescent="0.35">
      <c r="A1424" t="s">
        <v>288</v>
      </c>
      <c r="B1424">
        <v>2016</v>
      </c>
      <c r="C1424" s="10">
        <v>42435</v>
      </c>
      <c r="D1424" t="s">
        <v>20</v>
      </c>
      <c r="E1424" t="s">
        <v>91</v>
      </c>
      <c r="F1424">
        <v>1</v>
      </c>
      <c r="G1424">
        <v>3</v>
      </c>
      <c r="H1424" t="s">
        <v>347</v>
      </c>
      <c r="I1424" t="s">
        <v>348</v>
      </c>
      <c r="J1424">
        <v>10004722668</v>
      </c>
      <c r="K1424" s="19">
        <v>30.3</v>
      </c>
      <c r="L1424">
        <v>24.323</v>
      </c>
      <c r="M1424">
        <v>24.888999999999999</v>
      </c>
      <c r="N1424">
        <v>27.574999999999999</v>
      </c>
      <c r="O1424">
        <v>1.343</v>
      </c>
    </row>
    <row r="1425" spans="1:15" x14ac:dyDescent="0.35">
      <c r="A1425" t="s">
        <v>288</v>
      </c>
      <c r="B1425">
        <v>2016</v>
      </c>
      <c r="C1425" s="10">
        <v>42435</v>
      </c>
      <c r="D1425" t="s">
        <v>20</v>
      </c>
      <c r="E1425" t="s">
        <v>91</v>
      </c>
      <c r="F1425">
        <v>1</v>
      </c>
      <c r="G1425">
        <v>4</v>
      </c>
      <c r="H1425" t="s">
        <v>327</v>
      </c>
      <c r="I1425" t="s">
        <v>198</v>
      </c>
      <c r="J1425">
        <v>10007271546</v>
      </c>
      <c r="K1425" s="19">
        <v>22.9</v>
      </c>
      <c r="L1425">
        <v>28.678000000000001</v>
      </c>
      <c r="M1425">
        <v>28.610999999999901</v>
      </c>
      <c r="N1425">
        <v>31.172999999999998</v>
      </c>
      <c r="O1425">
        <v>1.2809999999999999</v>
      </c>
    </row>
    <row r="1426" spans="1:15" x14ac:dyDescent="0.35">
      <c r="A1426" t="s">
        <v>288</v>
      </c>
      <c r="B1426">
        <v>2016</v>
      </c>
      <c r="C1426" s="10">
        <v>42435</v>
      </c>
      <c r="D1426" t="s">
        <v>20</v>
      </c>
      <c r="E1426" t="s">
        <v>91</v>
      </c>
      <c r="F1426">
        <v>1</v>
      </c>
      <c r="G1426">
        <v>5</v>
      </c>
      <c r="H1426" t="s">
        <v>153</v>
      </c>
      <c r="I1426" t="s">
        <v>154</v>
      </c>
      <c r="J1426">
        <v>10004717719</v>
      </c>
      <c r="K1426" s="19">
        <v>27.2</v>
      </c>
      <c r="L1426">
        <v>26.093999999999902</v>
      </c>
      <c r="M1426">
        <v>26.077000000000002</v>
      </c>
      <c r="N1426">
        <v>28.361000000000001</v>
      </c>
      <c r="O1426">
        <v>1.1419999999999999</v>
      </c>
    </row>
    <row r="1427" spans="1:15" x14ac:dyDescent="0.35">
      <c r="A1427" t="s">
        <v>288</v>
      </c>
      <c r="B1427">
        <v>2016</v>
      </c>
      <c r="C1427" s="10">
        <v>42435</v>
      </c>
      <c r="D1427" t="s">
        <v>20</v>
      </c>
      <c r="E1427" t="s">
        <v>91</v>
      </c>
      <c r="F1427">
        <v>1</v>
      </c>
      <c r="G1427">
        <v>6</v>
      </c>
      <c r="H1427" t="s">
        <v>294</v>
      </c>
      <c r="I1427" t="s">
        <v>27</v>
      </c>
      <c r="J1427">
        <v>10003011125</v>
      </c>
      <c r="K1427" s="19">
        <v>31.4</v>
      </c>
      <c r="L1427">
        <v>32.963000000000001</v>
      </c>
      <c r="M1427">
        <v>32.373999999999903</v>
      </c>
      <c r="N1427">
        <v>34.473999999999997</v>
      </c>
      <c r="O1427">
        <v>1.05</v>
      </c>
    </row>
    <row r="1428" spans="1:15" x14ac:dyDescent="0.35">
      <c r="A1428" t="s">
        <v>288</v>
      </c>
      <c r="B1428">
        <v>2016</v>
      </c>
      <c r="C1428" s="10">
        <v>42435</v>
      </c>
      <c r="D1428" t="s">
        <v>20</v>
      </c>
      <c r="E1428" t="s">
        <v>91</v>
      </c>
      <c r="F1428">
        <v>2</v>
      </c>
      <c r="G1428">
        <v>1</v>
      </c>
      <c r="H1428" t="s">
        <v>195</v>
      </c>
      <c r="I1428" t="s">
        <v>31</v>
      </c>
      <c r="J1428">
        <v>10005964470</v>
      </c>
      <c r="K1428" s="19">
        <v>27</v>
      </c>
      <c r="L1428">
        <v>23.390999999999998</v>
      </c>
      <c r="M1428">
        <v>23.998999999999999</v>
      </c>
      <c r="N1428">
        <v>26.163</v>
      </c>
      <c r="O1428">
        <v>1.0820000000000001</v>
      </c>
    </row>
    <row r="1429" spans="1:15" x14ac:dyDescent="0.35">
      <c r="A1429" t="s">
        <v>288</v>
      </c>
      <c r="B1429">
        <v>2016</v>
      </c>
      <c r="C1429" s="10">
        <v>42435</v>
      </c>
      <c r="D1429" t="s">
        <v>20</v>
      </c>
      <c r="E1429" t="s">
        <v>91</v>
      </c>
      <c r="F1429">
        <v>2</v>
      </c>
      <c r="G1429">
        <v>2</v>
      </c>
      <c r="H1429" t="s">
        <v>220</v>
      </c>
      <c r="I1429" t="s">
        <v>35</v>
      </c>
      <c r="J1429">
        <v>10005782695</v>
      </c>
      <c r="K1429" s="19">
        <v>26.7</v>
      </c>
      <c r="L1429">
        <v>29.718</v>
      </c>
      <c r="M1429">
        <v>29.742000000000001</v>
      </c>
      <c r="N1429">
        <v>31.792000000000002</v>
      </c>
      <c r="O1429">
        <v>1.0249999999999999</v>
      </c>
    </row>
    <row r="1430" spans="1:15" x14ac:dyDescent="0.35">
      <c r="A1430" t="s">
        <v>288</v>
      </c>
      <c r="B1430">
        <v>2016</v>
      </c>
      <c r="C1430" s="10">
        <v>42435</v>
      </c>
      <c r="D1430" t="s">
        <v>20</v>
      </c>
      <c r="E1430" t="s">
        <v>91</v>
      </c>
      <c r="F1430">
        <v>2</v>
      </c>
      <c r="G1430">
        <v>3</v>
      </c>
      <c r="H1430" t="s">
        <v>183</v>
      </c>
      <c r="I1430" t="s">
        <v>33</v>
      </c>
      <c r="J1430">
        <v>10007212639</v>
      </c>
      <c r="K1430" s="19">
        <v>24.7</v>
      </c>
      <c r="L1430">
        <v>25.701000000000001</v>
      </c>
      <c r="M1430">
        <v>25.82</v>
      </c>
      <c r="N1430">
        <v>28.044</v>
      </c>
      <c r="O1430">
        <v>1.1120000000000001</v>
      </c>
    </row>
    <row r="1431" spans="1:15" x14ac:dyDescent="0.35">
      <c r="A1431" t="s">
        <v>288</v>
      </c>
      <c r="B1431">
        <v>2016</v>
      </c>
      <c r="C1431" s="10">
        <v>42435</v>
      </c>
      <c r="D1431" t="s">
        <v>20</v>
      </c>
      <c r="E1431" t="s">
        <v>91</v>
      </c>
      <c r="F1431">
        <v>2</v>
      </c>
      <c r="G1431">
        <v>4</v>
      </c>
      <c r="H1431" t="s">
        <v>286</v>
      </c>
      <c r="I1431" t="s">
        <v>102</v>
      </c>
      <c r="J1431">
        <v>10007811817</v>
      </c>
      <c r="K1431" s="19">
        <v>22.1</v>
      </c>
      <c r="L1431">
        <v>24.730999999999899</v>
      </c>
      <c r="M1431">
        <v>24.576999999999899</v>
      </c>
      <c r="N1431">
        <v>28.407</v>
      </c>
      <c r="O1431">
        <v>1.915</v>
      </c>
    </row>
    <row r="1432" spans="1:15" x14ac:dyDescent="0.35">
      <c r="A1432" t="s">
        <v>288</v>
      </c>
      <c r="B1432">
        <v>2016</v>
      </c>
      <c r="C1432" s="10">
        <v>42435</v>
      </c>
      <c r="D1432" t="s">
        <v>20</v>
      </c>
      <c r="E1432" t="s">
        <v>91</v>
      </c>
      <c r="F1432">
        <v>2</v>
      </c>
      <c r="G1432">
        <v>5</v>
      </c>
      <c r="H1432" t="s">
        <v>234</v>
      </c>
      <c r="I1432" t="s">
        <v>25</v>
      </c>
      <c r="J1432">
        <v>10006073493</v>
      </c>
      <c r="K1432" s="19">
        <v>26.2</v>
      </c>
      <c r="L1432">
        <v>24.163</v>
      </c>
      <c r="M1432">
        <v>24.085999999999999</v>
      </c>
      <c r="N1432">
        <v>25.792000000000002</v>
      </c>
      <c r="O1432">
        <v>0.85299999999999998</v>
      </c>
    </row>
    <row r="1433" spans="1:15" x14ac:dyDescent="0.35">
      <c r="A1433" t="s">
        <v>288</v>
      </c>
      <c r="B1433">
        <v>2016</v>
      </c>
      <c r="C1433" s="10">
        <v>42435</v>
      </c>
      <c r="D1433" t="s">
        <v>20</v>
      </c>
      <c r="E1433" t="s">
        <v>91</v>
      </c>
      <c r="F1433">
        <v>2</v>
      </c>
      <c r="G1433">
        <v>6</v>
      </c>
      <c r="H1433" t="s">
        <v>201</v>
      </c>
      <c r="I1433" t="s">
        <v>39</v>
      </c>
      <c r="J1433">
        <v>10007947011</v>
      </c>
      <c r="K1433" s="19">
        <v>21.3</v>
      </c>
      <c r="L1433">
        <v>22.033000000000001</v>
      </c>
      <c r="M1433">
        <v>21.588000000000001</v>
      </c>
      <c r="N1433">
        <v>24.358000000000001</v>
      </c>
      <c r="O1433">
        <v>1.385</v>
      </c>
    </row>
    <row r="1434" spans="1:15" x14ac:dyDescent="0.35">
      <c r="A1434" t="s">
        <v>288</v>
      </c>
      <c r="B1434">
        <v>2016</v>
      </c>
      <c r="C1434" s="10">
        <v>42435</v>
      </c>
      <c r="D1434" t="s">
        <v>20</v>
      </c>
      <c r="E1434" t="s">
        <v>91</v>
      </c>
      <c r="F1434">
        <v>3</v>
      </c>
      <c r="G1434">
        <v>1</v>
      </c>
      <c r="H1434" t="s">
        <v>194</v>
      </c>
      <c r="I1434" t="s">
        <v>29</v>
      </c>
      <c r="J1434">
        <v>10004601723</v>
      </c>
      <c r="K1434" s="19">
        <v>28.7</v>
      </c>
      <c r="L1434">
        <v>31.9619999999999</v>
      </c>
      <c r="M1434">
        <v>32.253999999999998</v>
      </c>
      <c r="N1434">
        <v>34.298000000000002</v>
      </c>
      <c r="O1434">
        <v>1.022</v>
      </c>
    </row>
    <row r="1435" spans="1:15" x14ac:dyDescent="0.35">
      <c r="A1435" t="s">
        <v>288</v>
      </c>
      <c r="B1435">
        <v>2016</v>
      </c>
      <c r="C1435" s="10">
        <v>42435</v>
      </c>
      <c r="D1435" t="s">
        <v>20</v>
      </c>
      <c r="E1435" t="s">
        <v>91</v>
      </c>
      <c r="F1435">
        <v>3</v>
      </c>
      <c r="G1435">
        <v>2</v>
      </c>
      <c r="H1435" t="s">
        <v>192</v>
      </c>
      <c r="I1435" t="s">
        <v>113</v>
      </c>
      <c r="J1435">
        <v>10004599194</v>
      </c>
      <c r="K1435" s="19">
        <v>28</v>
      </c>
      <c r="L1435">
        <v>30.667999999999999</v>
      </c>
      <c r="M1435">
        <v>30.809000000000001</v>
      </c>
      <c r="N1435">
        <v>32.734999999999999</v>
      </c>
      <c r="O1435">
        <v>0.96299999999999997</v>
      </c>
    </row>
    <row r="1436" spans="1:15" x14ac:dyDescent="0.35">
      <c r="A1436" t="s">
        <v>288</v>
      </c>
      <c r="B1436">
        <v>2016</v>
      </c>
      <c r="C1436" s="10">
        <v>42435</v>
      </c>
      <c r="D1436" t="s">
        <v>20</v>
      </c>
      <c r="E1436" t="s">
        <v>91</v>
      </c>
      <c r="F1436">
        <v>3</v>
      </c>
      <c r="G1436">
        <v>3</v>
      </c>
      <c r="H1436" t="s">
        <v>196</v>
      </c>
      <c r="I1436" t="s">
        <v>52</v>
      </c>
      <c r="J1436">
        <v>10004868370</v>
      </c>
      <c r="K1436" s="19">
        <v>28.2</v>
      </c>
      <c r="L1436">
        <v>28.869999999999902</v>
      </c>
      <c r="M1436">
        <v>28.948999999999899</v>
      </c>
      <c r="N1436">
        <v>30.798999999999999</v>
      </c>
      <c r="O1436">
        <v>0.92500000000000004</v>
      </c>
    </row>
    <row r="1437" spans="1:15" x14ac:dyDescent="0.35">
      <c r="A1437" t="s">
        <v>288</v>
      </c>
      <c r="B1437">
        <v>2016</v>
      </c>
      <c r="C1437" s="10">
        <v>42435</v>
      </c>
      <c r="D1437" t="s">
        <v>20</v>
      </c>
      <c r="E1437" t="s">
        <v>91</v>
      </c>
      <c r="F1437">
        <v>3</v>
      </c>
      <c r="G1437">
        <v>4</v>
      </c>
      <c r="H1437" t="s">
        <v>167</v>
      </c>
      <c r="I1437" t="s">
        <v>46</v>
      </c>
      <c r="J1437">
        <v>10005953154</v>
      </c>
      <c r="K1437" s="19">
        <v>26.2</v>
      </c>
      <c r="L1437">
        <v>19.887</v>
      </c>
      <c r="M1437">
        <v>21.724</v>
      </c>
      <c r="N1437">
        <v>26.478000000000002</v>
      </c>
      <c r="O1437">
        <v>2.3769999999999998</v>
      </c>
    </row>
    <row r="1438" spans="1:15" x14ac:dyDescent="0.35">
      <c r="A1438" t="s">
        <v>288</v>
      </c>
      <c r="B1438">
        <v>2016</v>
      </c>
      <c r="C1438" s="10">
        <v>42435</v>
      </c>
      <c r="D1438" t="s">
        <v>20</v>
      </c>
      <c r="E1438" t="s">
        <v>91</v>
      </c>
      <c r="F1438">
        <v>3</v>
      </c>
      <c r="G1438">
        <v>5</v>
      </c>
      <c r="H1438" t="s">
        <v>200</v>
      </c>
      <c r="I1438" t="s">
        <v>23</v>
      </c>
      <c r="J1438">
        <v>10006900421</v>
      </c>
      <c r="K1438" s="19">
        <v>23.2</v>
      </c>
      <c r="L1438">
        <v>30.425000000000001</v>
      </c>
      <c r="M1438">
        <v>30.183999999999902</v>
      </c>
      <c r="N1438">
        <v>32.04</v>
      </c>
      <c r="O1438">
        <v>0.92800000000000005</v>
      </c>
    </row>
    <row r="1439" spans="1:15" x14ac:dyDescent="0.35">
      <c r="A1439" t="s">
        <v>288</v>
      </c>
      <c r="B1439">
        <v>2016</v>
      </c>
      <c r="C1439" s="10">
        <v>42435</v>
      </c>
      <c r="D1439" t="s">
        <v>20</v>
      </c>
      <c r="E1439" t="s">
        <v>91</v>
      </c>
      <c r="F1439">
        <v>3</v>
      </c>
      <c r="G1439">
        <v>6</v>
      </c>
      <c r="H1439" t="s">
        <v>345</v>
      </c>
      <c r="I1439" t="s">
        <v>346</v>
      </c>
      <c r="J1439">
        <v>10007500407</v>
      </c>
      <c r="K1439" s="19">
        <v>22.6</v>
      </c>
      <c r="L1439">
        <v>26.093</v>
      </c>
      <c r="M1439">
        <v>25.709999999999901</v>
      </c>
      <c r="N1439">
        <v>28.155999999999999</v>
      </c>
      <c r="O1439">
        <v>1.2230000000000001</v>
      </c>
    </row>
    <row r="1440" spans="1:15" x14ac:dyDescent="0.35">
      <c r="A1440" t="s">
        <v>288</v>
      </c>
      <c r="B1440">
        <v>2016</v>
      </c>
      <c r="C1440" s="10">
        <v>42435</v>
      </c>
      <c r="D1440" t="s">
        <v>20</v>
      </c>
      <c r="E1440" t="s">
        <v>91</v>
      </c>
      <c r="F1440">
        <v>4</v>
      </c>
      <c r="G1440">
        <v>1</v>
      </c>
      <c r="H1440" t="s">
        <v>68</v>
      </c>
      <c r="I1440" t="s">
        <v>29</v>
      </c>
      <c r="J1440">
        <v>10006379247</v>
      </c>
      <c r="K1440" s="19">
        <v>25.9</v>
      </c>
      <c r="L1440">
        <v>30.629000000000001</v>
      </c>
      <c r="M1440">
        <v>31.007999999999999</v>
      </c>
      <c r="N1440">
        <v>33.216000000000001</v>
      </c>
      <c r="O1440">
        <v>1.1040000000000001</v>
      </c>
    </row>
    <row r="1441" spans="1:15" x14ac:dyDescent="0.35">
      <c r="A1441" t="s">
        <v>288</v>
      </c>
      <c r="B1441">
        <v>2016</v>
      </c>
      <c r="C1441" s="10">
        <v>42435</v>
      </c>
      <c r="D1441" t="s">
        <v>20</v>
      </c>
      <c r="E1441" t="s">
        <v>91</v>
      </c>
      <c r="F1441">
        <v>4</v>
      </c>
      <c r="G1441">
        <v>2</v>
      </c>
      <c r="H1441" t="s">
        <v>283</v>
      </c>
      <c r="I1441" t="s">
        <v>284</v>
      </c>
      <c r="J1441">
        <v>10006319633</v>
      </c>
      <c r="K1441" s="19">
        <v>26.3</v>
      </c>
      <c r="L1441">
        <v>22.96</v>
      </c>
      <c r="M1441">
        <v>23.98</v>
      </c>
      <c r="N1441">
        <v>26.748000000000001</v>
      </c>
      <c r="O1441">
        <v>1.3839999999999999</v>
      </c>
    </row>
    <row r="1442" spans="1:15" x14ac:dyDescent="0.35">
      <c r="A1442" t="s">
        <v>288</v>
      </c>
      <c r="B1442">
        <v>2016</v>
      </c>
      <c r="C1442" s="10">
        <v>42435</v>
      </c>
      <c r="D1442" t="s">
        <v>20</v>
      </c>
      <c r="E1442" t="s">
        <v>91</v>
      </c>
      <c r="F1442">
        <v>4</v>
      </c>
      <c r="G1442">
        <v>3</v>
      </c>
      <c r="H1442" t="s">
        <v>314</v>
      </c>
      <c r="I1442" t="s">
        <v>44</v>
      </c>
      <c r="J1442">
        <v>10006904360</v>
      </c>
      <c r="K1442" s="19">
        <v>24.7</v>
      </c>
      <c r="L1442">
        <v>31.001999999999999</v>
      </c>
      <c r="M1442">
        <v>30.991</v>
      </c>
      <c r="N1442">
        <v>33.039000000000001</v>
      </c>
      <c r="O1442">
        <v>1.024</v>
      </c>
    </row>
    <row r="1443" spans="1:15" x14ac:dyDescent="0.35">
      <c r="A1443" t="s">
        <v>288</v>
      </c>
      <c r="B1443">
        <v>2016</v>
      </c>
      <c r="C1443" s="10">
        <v>42435</v>
      </c>
      <c r="D1443" t="s">
        <v>20</v>
      </c>
      <c r="E1443" t="s">
        <v>91</v>
      </c>
      <c r="F1443">
        <v>4</v>
      </c>
      <c r="G1443">
        <v>4</v>
      </c>
      <c r="H1443" t="s">
        <v>213</v>
      </c>
      <c r="I1443" t="s">
        <v>42</v>
      </c>
      <c r="J1443">
        <v>10006422895</v>
      </c>
      <c r="K1443" s="19">
        <v>24.8</v>
      </c>
      <c r="L1443">
        <v>28.966000000000001</v>
      </c>
      <c r="M1443">
        <v>28.917999999999999</v>
      </c>
      <c r="N1443">
        <v>31.49</v>
      </c>
      <c r="O1443">
        <v>1.286</v>
      </c>
    </row>
    <row r="1444" spans="1:15" x14ac:dyDescent="0.35">
      <c r="A1444" t="s">
        <v>288</v>
      </c>
      <c r="B1444">
        <v>2016</v>
      </c>
      <c r="C1444" s="10">
        <v>42435</v>
      </c>
      <c r="D1444" t="s">
        <v>20</v>
      </c>
      <c r="E1444" t="s">
        <v>91</v>
      </c>
      <c r="F1444">
        <v>4</v>
      </c>
      <c r="G1444">
        <v>5</v>
      </c>
      <c r="H1444" t="s">
        <v>106</v>
      </c>
      <c r="I1444" t="s">
        <v>102</v>
      </c>
      <c r="J1444">
        <v>10006894559</v>
      </c>
      <c r="K1444" s="19">
        <v>23.5</v>
      </c>
      <c r="L1444">
        <v>29.665999999999901</v>
      </c>
      <c r="M1444">
        <v>29.420999999999999</v>
      </c>
      <c r="N1444">
        <v>31.690999999999999</v>
      </c>
      <c r="O1444">
        <v>1.135</v>
      </c>
    </row>
    <row r="1445" spans="1:15" x14ac:dyDescent="0.35">
      <c r="A1445" t="s">
        <v>288</v>
      </c>
      <c r="B1445">
        <v>2016</v>
      </c>
      <c r="C1445" s="10">
        <v>42435</v>
      </c>
      <c r="D1445" t="s">
        <v>20</v>
      </c>
      <c r="E1445" t="s">
        <v>91</v>
      </c>
      <c r="F1445">
        <v>4</v>
      </c>
      <c r="G1445">
        <v>6</v>
      </c>
      <c r="H1445" t="s">
        <v>289</v>
      </c>
      <c r="I1445" t="s">
        <v>207</v>
      </c>
      <c r="J1445">
        <v>10002418415</v>
      </c>
      <c r="K1445" s="19">
        <v>33.6</v>
      </c>
      <c r="L1445">
        <v>23.245999999999999</v>
      </c>
      <c r="M1445">
        <v>23.248000000000001</v>
      </c>
      <c r="N1445">
        <v>25.462</v>
      </c>
      <c r="O1445">
        <v>1.107</v>
      </c>
    </row>
    <row r="1446" spans="1:15" x14ac:dyDescent="0.35">
      <c r="A1446" t="s">
        <v>288</v>
      </c>
      <c r="B1446">
        <v>2016</v>
      </c>
      <c r="C1446" s="10">
        <v>42435</v>
      </c>
      <c r="D1446" t="s">
        <v>20</v>
      </c>
      <c r="E1446" t="s">
        <v>91</v>
      </c>
      <c r="F1446">
        <v>4</v>
      </c>
      <c r="G1446">
        <v>7</v>
      </c>
      <c r="H1446" t="s">
        <v>339</v>
      </c>
      <c r="I1446" t="s">
        <v>27</v>
      </c>
      <c r="J1446">
        <v>10004618796</v>
      </c>
      <c r="K1446" s="19">
        <v>28.5</v>
      </c>
      <c r="L1446">
        <v>24.596</v>
      </c>
      <c r="M1446">
        <v>24.052</v>
      </c>
      <c r="N1446">
        <v>26.82</v>
      </c>
      <c r="O1446">
        <v>1.3839999999999999</v>
      </c>
    </row>
    <row r="1447" spans="1:15" x14ac:dyDescent="0.35">
      <c r="A1447" t="s">
        <v>288</v>
      </c>
      <c r="B1447">
        <v>2016</v>
      </c>
      <c r="C1447" s="10">
        <v>42435</v>
      </c>
      <c r="D1447" t="s">
        <v>20</v>
      </c>
      <c r="E1447" t="s">
        <v>117</v>
      </c>
      <c r="F1447">
        <v>1</v>
      </c>
      <c r="G1447">
        <v>1</v>
      </c>
      <c r="H1447" t="s">
        <v>213</v>
      </c>
      <c r="I1447" t="s">
        <v>42</v>
      </c>
      <c r="J1447">
        <v>10006422895</v>
      </c>
      <c r="K1447" s="19">
        <v>24.8</v>
      </c>
      <c r="L1447">
        <v>28.917999999999999</v>
      </c>
      <c r="M1447">
        <v>29.25</v>
      </c>
      <c r="N1447">
        <v>31.774000000000001</v>
      </c>
      <c r="O1447">
        <v>1.262</v>
      </c>
    </row>
    <row r="1448" spans="1:15" x14ac:dyDescent="0.35">
      <c r="A1448" t="s">
        <v>288</v>
      </c>
      <c r="B1448">
        <v>2016</v>
      </c>
      <c r="C1448" s="10">
        <v>42435</v>
      </c>
      <c r="D1448" t="s">
        <v>20</v>
      </c>
      <c r="E1448" t="s">
        <v>117</v>
      </c>
      <c r="F1448">
        <v>1</v>
      </c>
      <c r="G1448">
        <v>2</v>
      </c>
      <c r="H1448" t="s">
        <v>201</v>
      </c>
      <c r="I1448" t="s">
        <v>39</v>
      </c>
      <c r="J1448">
        <v>10007947011</v>
      </c>
      <c r="K1448" s="19">
        <v>21.3</v>
      </c>
      <c r="L1448">
        <v>21.588000000000001</v>
      </c>
      <c r="M1448">
        <v>22.248999999999999</v>
      </c>
      <c r="N1448">
        <v>24.931000000000001</v>
      </c>
      <c r="O1448">
        <v>1.341</v>
      </c>
    </row>
    <row r="1449" spans="1:15" x14ac:dyDescent="0.35">
      <c r="A1449" t="s">
        <v>288</v>
      </c>
      <c r="B1449">
        <v>2016</v>
      </c>
      <c r="C1449" s="10">
        <v>42435</v>
      </c>
      <c r="D1449" t="s">
        <v>20</v>
      </c>
      <c r="E1449" t="s">
        <v>117</v>
      </c>
      <c r="F1449">
        <v>1</v>
      </c>
      <c r="G1449">
        <v>3</v>
      </c>
      <c r="H1449" t="s">
        <v>200</v>
      </c>
      <c r="I1449" t="s">
        <v>23</v>
      </c>
      <c r="J1449">
        <v>10006900421</v>
      </c>
      <c r="K1449" s="19">
        <v>23.2</v>
      </c>
      <c r="L1449">
        <v>30.183999999999902</v>
      </c>
      <c r="M1449">
        <v>29.989000000000001</v>
      </c>
      <c r="N1449">
        <v>31.823</v>
      </c>
      <c r="O1449">
        <v>0.91700000000000004</v>
      </c>
    </row>
    <row r="1450" spans="1:15" x14ac:dyDescent="0.35">
      <c r="A1450" t="s">
        <v>288</v>
      </c>
      <c r="B1450">
        <v>2016</v>
      </c>
      <c r="C1450" s="10">
        <v>42435</v>
      </c>
      <c r="D1450" t="s">
        <v>20</v>
      </c>
      <c r="E1450" t="s">
        <v>117</v>
      </c>
      <c r="F1450">
        <v>1</v>
      </c>
      <c r="G1450">
        <v>9</v>
      </c>
      <c r="H1450" t="s">
        <v>347</v>
      </c>
      <c r="I1450" t="s">
        <v>348</v>
      </c>
      <c r="J1450">
        <v>10004722668</v>
      </c>
      <c r="K1450" s="19">
        <v>30.3</v>
      </c>
      <c r="L1450">
        <v>24.888999999999999</v>
      </c>
      <c r="M1450">
        <v>24.553999999999998</v>
      </c>
      <c r="N1450">
        <v>27.18</v>
      </c>
      <c r="O1450">
        <v>1.3129999999999999</v>
      </c>
    </row>
    <row r="1451" spans="1:15" x14ac:dyDescent="0.35">
      <c r="A1451" t="s">
        <v>288</v>
      </c>
      <c r="B1451">
        <v>2016</v>
      </c>
      <c r="C1451" s="10">
        <v>42435</v>
      </c>
      <c r="D1451" t="s">
        <v>20</v>
      </c>
      <c r="E1451" t="s">
        <v>117</v>
      </c>
      <c r="F1451">
        <v>2</v>
      </c>
      <c r="G1451">
        <v>1</v>
      </c>
      <c r="H1451" t="s">
        <v>294</v>
      </c>
      <c r="I1451" t="s">
        <v>27</v>
      </c>
      <c r="J1451">
        <v>10003011125</v>
      </c>
      <c r="K1451" s="19">
        <v>31.4</v>
      </c>
      <c r="L1451">
        <v>32.373999999999903</v>
      </c>
      <c r="M1451">
        <v>32.481999999999999</v>
      </c>
      <c r="N1451">
        <v>34.567999999999998</v>
      </c>
      <c r="O1451">
        <v>1.0429999999999999</v>
      </c>
    </row>
    <row r="1452" spans="1:15" x14ac:dyDescent="0.35">
      <c r="A1452" t="s">
        <v>288</v>
      </c>
      <c r="B1452">
        <v>2016</v>
      </c>
      <c r="C1452" s="10">
        <v>42435</v>
      </c>
      <c r="D1452" t="s">
        <v>20</v>
      </c>
      <c r="E1452" t="s">
        <v>117</v>
      </c>
      <c r="F1452">
        <v>2</v>
      </c>
      <c r="G1452">
        <v>2</v>
      </c>
      <c r="H1452" t="s">
        <v>234</v>
      </c>
      <c r="I1452" t="s">
        <v>25</v>
      </c>
      <c r="J1452">
        <v>10006073493</v>
      </c>
      <c r="K1452" s="19">
        <v>26.2</v>
      </c>
      <c r="L1452">
        <v>24.085999999999999</v>
      </c>
      <c r="M1452">
        <v>24.254999999999999</v>
      </c>
      <c r="N1452">
        <v>25.949000000000002</v>
      </c>
      <c r="O1452">
        <v>0.84699999999999998</v>
      </c>
    </row>
    <row r="1453" spans="1:15" x14ac:dyDescent="0.35">
      <c r="A1453" t="s">
        <v>288</v>
      </c>
      <c r="B1453">
        <v>2016</v>
      </c>
      <c r="C1453" s="10">
        <v>42435</v>
      </c>
      <c r="D1453" t="s">
        <v>20</v>
      </c>
      <c r="E1453" t="s">
        <v>117</v>
      </c>
      <c r="F1453">
        <v>2</v>
      </c>
      <c r="G1453">
        <v>3</v>
      </c>
      <c r="H1453" t="s">
        <v>167</v>
      </c>
      <c r="I1453" t="s">
        <v>46</v>
      </c>
      <c r="J1453">
        <v>10005953154</v>
      </c>
      <c r="K1453" s="19">
        <v>26.2</v>
      </c>
      <c r="L1453">
        <v>21.724</v>
      </c>
      <c r="M1453">
        <v>22.073</v>
      </c>
      <c r="N1453">
        <v>26.419</v>
      </c>
      <c r="O1453">
        <v>2.173</v>
      </c>
    </row>
    <row r="1454" spans="1:15" x14ac:dyDescent="0.35">
      <c r="A1454" t="s">
        <v>288</v>
      </c>
      <c r="B1454">
        <v>2016</v>
      </c>
      <c r="C1454" s="10">
        <v>42435</v>
      </c>
      <c r="D1454" t="s">
        <v>20</v>
      </c>
      <c r="E1454" t="s">
        <v>117</v>
      </c>
      <c r="F1454">
        <v>2</v>
      </c>
      <c r="G1454">
        <v>4</v>
      </c>
      <c r="H1454" t="s">
        <v>183</v>
      </c>
      <c r="I1454" t="s">
        <v>33</v>
      </c>
      <c r="J1454">
        <v>10007212639</v>
      </c>
      <c r="K1454" s="19">
        <v>24.7</v>
      </c>
      <c r="L1454">
        <v>25.82</v>
      </c>
      <c r="M1454">
        <v>25.495000000000001</v>
      </c>
      <c r="N1454">
        <v>27.687000000000001</v>
      </c>
      <c r="O1454">
        <v>1.0960000000000001</v>
      </c>
    </row>
    <row r="1455" spans="1:15" x14ac:dyDescent="0.35">
      <c r="A1455" t="s">
        <v>288</v>
      </c>
      <c r="B1455">
        <v>2016</v>
      </c>
      <c r="C1455" s="10">
        <v>42435</v>
      </c>
      <c r="D1455" t="s">
        <v>20</v>
      </c>
      <c r="E1455" t="s">
        <v>117</v>
      </c>
      <c r="F1455">
        <v>3</v>
      </c>
      <c r="G1455">
        <v>1</v>
      </c>
      <c r="H1455" t="s">
        <v>196</v>
      </c>
      <c r="I1455" t="s">
        <v>52</v>
      </c>
      <c r="J1455">
        <v>10004868370</v>
      </c>
      <c r="K1455" s="19">
        <v>28.2</v>
      </c>
      <c r="L1455">
        <v>28.948999999999899</v>
      </c>
      <c r="M1455">
        <v>29.111000000000001</v>
      </c>
      <c r="N1455">
        <v>30.949000000000002</v>
      </c>
      <c r="O1455">
        <v>0.91900000000000004</v>
      </c>
    </row>
    <row r="1456" spans="1:15" x14ac:dyDescent="0.35">
      <c r="A1456" t="s">
        <v>288</v>
      </c>
      <c r="B1456">
        <v>2016</v>
      </c>
      <c r="C1456" s="10">
        <v>42435</v>
      </c>
      <c r="D1456" t="s">
        <v>20</v>
      </c>
      <c r="E1456" t="s">
        <v>117</v>
      </c>
      <c r="F1456">
        <v>3</v>
      </c>
      <c r="G1456">
        <v>2</v>
      </c>
      <c r="H1456" t="s">
        <v>289</v>
      </c>
      <c r="I1456" t="s">
        <v>207</v>
      </c>
      <c r="J1456">
        <v>10002418415</v>
      </c>
      <c r="K1456" s="19">
        <v>33.6</v>
      </c>
      <c r="L1456">
        <v>23.248000000000001</v>
      </c>
      <c r="M1456">
        <v>23.548999999999999</v>
      </c>
      <c r="N1456">
        <v>25.721</v>
      </c>
      <c r="O1456">
        <v>1.0860000000000001</v>
      </c>
    </row>
    <row r="1457" spans="1:15" x14ac:dyDescent="0.35">
      <c r="A1457" t="s">
        <v>288</v>
      </c>
      <c r="B1457">
        <v>2016</v>
      </c>
      <c r="C1457" s="10">
        <v>42435</v>
      </c>
      <c r="D1457" t="s">
        <v>20</v>
      </c>
      <c r="E1457" t="s">
        <v>117</v>
      </c>
      <c r="F1457">
        <v>3</v>
      </c>
      <c r="G1457">
        <v>3</v>
      </c>
      <c r="H1457" t="s">
        <v>286</v>
      </c>
      <c r="I1457" t="s">
        <v>102</v>
      </c>
      <c r="J1457">
        <v>10007811817</v>
      </c>
      <c r="K1457" s="19">
        <v>22.1</v>
      </c>
      <c r="L1457">
        <v>24.576999999999899</v>
      </c>
      <c r="M1457">
        <v>24.465</v>
      </c>
      <c r="N1457">
        <v>28.062999999999999</v>
      </c>
      <c r="O1457">
        <v>1.7989999999999999</v>
      </c>
    </row>
    <row r="1458" spans="1:15" x14ac:dyDescent="0.35">
      <c r="A1458" t="s">
        <v>288</v>
      </c>
      <c r="B1458">
        <v>2016</v>
      </c>
      <c r="C1458" s="10">
        <v>42435</v>
      </c>
      <c r="D1458" t="s">
        <v>20</v>
      </c>
      <c r="E1458" t="s">
        <v>117</v>
      </c>
      <c r="F1458">
        <v>3</v>
      </c>
      <c r="G1458">
        <v>4</v>
      </c>
      <c r="H1458" t="s">
        <v>153</v>
      </c>
      <c r="I1458" t="s">
        <v>154</v>
      </c>
      <c r="J1458">
        <v>10004717719</v>
      </c>
      <c r="K1458" s="19">
        <v>27.2</v>
      </c>
      <c r="L1458">
        <v>26.077000000000002</v>
      </c>
      <c r="M1458">
        <v>25.734000000000002</v>
      </c>
      <c r="N1458">
        <v>27.98</v>
      </c>
      <c r="O1458">
        <v>1.123</v>
      </c>
    </row>
    <row r="1459" spans="1:15" x14ac:dyDescent="0.35">
      <c r="A1459" t="s">
        <v>288</v>
      </c>
      <c r="B1459">
        <v>2016</v>
      </c>
      <c r="C1459" s="10">
        <v>42435</v>
      </c>
      <c r="D1459" t="s">
        <v>20</v>
      </c>
      <c r="E1459" t="s">
        <v>117</v>
      </c>
      <c r="F1459">
        <v>4</v>
      </c>
      <c r="G1459">
        <v>1</v>
      </c>
      <c r="H1459" t="s">
        <v>327</v>
      </c>
      <c r="I1459" t="s">
        <v>198</v>
      </c>
      <c r="J1459">
        <v>10007271546</v>
      </c>
      <c r="K1459" s="19">
        <v>22.9</v>
      </c>
      <c r="L1459">
        <v>28.610999999999901</v>
      </c>
      <c r="M1459">
        <v>29.16</v>
      </c>
      <c r="N1459">
        <v>31.664000000000001</v>
      </c>
      <c r="O1459">
        <v>1.252</v>
      </c>
    </row>
    <row r="1460" spans="1:15" x14ac:dyDescent="0.35">
      <c r="A1460" t="s">
        <v>288</v>
      </c>
      <c r="B1460">
        <v>2016</v>
      </c>
      <c r="C1460" s="10">
        <v>42435</v>
      </c>
      <c r="D1460" t="s">
        <v>20</v>
      </c>
      <c r="E1460" t="s">
        <v>117</v>
      </c>
      <c r="F1460">
        <v>4</v>
      </c>
      <c r="G1460">
        <v>2</v>
      </c>
      <c r="H1460" t="s">
        <v>106</v>
      </c>
      <c r="I1460" t="s">
        <v>102</v>
      </c>
      <c r="J1460">
        <v>10006894559</v>
      </c>
      <c r="K1460" s="19">
        <v>23.5</v>
      </c>
      <c r="L1460">
        <v>29.420999999999999</v>
      </c>
      <c r="M1460">
        <v>29.587999999999901</v>
      </c>
      <c r="N1460">
        <v>31.81</v>
      </c>
      <c r="O1460">
        <v>1.111</v>
      </c>
    </row>
    <row r="1461" spans="1:15" x14ac:dyDescent="0.35">
      <c r="A1461" t="s">
        <v>288</v>
      </c>
      <c r="B1461">
        <v>2016</v>
      </c>
      <c r="C1461" s="10">
        <v>42435</v>
      </c>
      <c r="D1461" t="s">
        <v>20</v>
      </c>
      <c r="E1461" t="s">
        <v>117</v>
      </c>
      <c r="F1461">
        <v>4</v>
      </c>
      <c r="G1461">
        <v>3</v>
      </c>
      <c r="H1461" t="s">
        <v>314</v>
      </c>
      <c r="I1461" t="s">
        <v>44</v>
      </c>
      <c r="J1461">
        <v>10006904360</v>
      </c>
      <c r="K1461" s="19">
        <v>24.7</v>
      </c>
      <c r="L1461">
        <v>30.991</v>
      </c>
      <c r="M1461">
        <v>30.882000000000001</v>
      </c>
      <c r="N1461">
        <v>32.896000000000001</v>
      </c>
      <c r="O1461">
        <v>1.0069999999999999</v>
      </c>
    </row>
    <row r="1462" spans="1:15" x14ac:dyDescent="0.35">
      <c r="A1462" t="s">
        <v>288</v>
      </c>
      <c r="B1462">
        <v>2016</v>
      </c>
      <c r="C1462" s="10">
        <v>42435</v>
      </c>
      <c r="D1462" t="s">
        <v>20</v>
      </c>
      <c r="E1462" t="s">
        <v>117</v>
      </c>
      <c r="F1462">
        <v>4</v>
      </c>
      <c r="G1462">
        <v>4</v>
      </c>
      <c r="H1462" t="s">
        <v>339</v>
      </c>
      <c r="I1462" t="s">
        <v>27</v>
      </c>
      <c r="J1462">
        <v>10004618796</v>
      </c>
      <c r="K1462" s="19">
        <v>28.5</v>
      </c>
      <c r="L1462">
        <v>24.052</v>
      </c>
      <c r="M1462">
        <v>24.152000000000001</v>
      </c>
      <c r="N1462">
        <v>26.832000000000001</v>
      </c>
      <c r="O1462">
        <v>1.34</v>
      </c>
    </row>
    <row r="1463" spans="1:15" x14ac:dyDescent="0.35">
      <c r="A1463" t="s">
        <v>288</v>
      </c>
      <c r="B1463">
        <v>2016</v>
      </c>
      <c r="C1463" s="10">
        <v>42435</v>
      </c>
      <c r="D1463" t="s">
        <v>20</v>
      </c>
      <c r="E1463" t="s">
        <v>117</v>
      </c>
      <c r="F1463">
        <v>4</v>
      </c>
      <c r="G1463">
        <v>5</v>
      </c>
      <c r="H1463" t="s">
        <v>345</v>
      </c>
      <c r="I1463" t="s">
        <v>346</v>
      </c>
      <c r="J1463">
        <v>10007500407</v>
      </c>
      <c r="K1463" s="19">
        <v>22.6</v>
      </c>
      <c r="L1463">
        <v>25.709999999999901</v>
      </c>
      <c r="M1463">
        <v>25.364000000000001</v>
      </c>
      <c r="N1463">
        <v>27.763999999999999</v>
      </c>
      <c r="O1463">
        <v>1.2</v>
      </c>
    </row>
    <row r="1464" spans="1:15" x14ac:dyDescent="0.35">
      <c r="A1464" t="s">
        <v>288</v>
      </c>
      <c r="B1464">
        <v>2016</v>
      </c>
      <c r="C1464" s="10">
        <v>42435</v>
      </c>
      <c r="D1464" t="s">
        <v>20</v>
      </c>
      <c r="E1464" t="s">
        <v>119</v>
      </c>
      <c r="F1464">
        <v>1</v>
      </c>
      <c r="G1464">
        <v>1</v>
      </c>
      <c r="H1464" t="s">
        <v>68</v>
      </c>
      <c r="I1464" t="s">
        <v>29</v>
      </c>
      <c r="J1464">
        <v>10006379247</v>
      </c>
      <c r="K1464" s="19">
        <v>25.9</v>
      </c>
      <c r="L1464">
        <v>31.007999999999999</v>
      </c>
      <c r="M1464">
        <v>31.428999999999899</v>
      </c>
      <c r="N1464">
        <v>33.598999999999997</v>
      </c>
      <c r="O1464">
        <v>1.085</v>
      </c>
    </row>
    <row r="1465" spans="1:15" x14ac:dyDescent="0.35">
      <c r="A1465" t="s">
        <v>288</v>
      </c>
      <c r="B1465">
        <v>2016</v>
      </c>
      <c r="C1465" s="10">
        <v>42435</v>
      </c>
      <c r="D1465" t="s">
        <v>20</v>
      </c>
      <c r="E1465" t="s">
        <v>119</v>
      </c>
      <c r="F1465">
        <v>1</v>
      </c>
      <c r="G1465">
        <v>2</v>
      </c>
      <c r="H1465" t="s">
        <v>220</v>
      </c>
      <c r="I1465" t="s">
        <v>35</v>
      </c>
      <c r="J1465">
        <v>10005782695</v>
      </c>
      <c r="K1465" s="19">
        <v>26.7</v>
      </c>
      <c r="L1465">
        <v>29.742000000000001</v>
      </c>
      <c r="M1465">
        <v>30.004999999999999</v>
      </c>
      <c r="N1465">
        <v>32.017000000000003</v>
      </c>
      <c r="O1465">
        <v>1.006</v>
      </c>
    </row>
    <row r="1466" spans="1:15" x14ac:dyDescent="0.35">
      <c r="A1466" t="s">
        <v>288</v>
      </c>
      <c r="B1466">
        <v>2016</v>
      </c>
      <c r="C1466" s="10">
        <v>42435</v>
      </c>
      <c r="D1466" t="s">
        <v>20</v>
      </c>
      <c r="E1466" t="s">
        <v>119</v>
      </c>
      <c r="F1466">
        <v>1</v>
      </c>
      <c r="G1466">
        <v>3</v>
      </c>
      <c r="H1466" t="s">
        <v>192</v>
      </c>
      <c r="I1466" t="s">
        <v>113</v>
      </c>
      <c r="J1466">
        <v>10004599194</v>
      </c>
      <c r="K1466" s="19">
        <v>28</v>
      </c>
      <c r="L1466">
        <v>30.809000000000001</v>
      </c>
      <c r="M1466">
        <v>30.869</v>
      </c>
      <c r="N1466">
        <v>32.765000000000001</v>
      </c>
      <c r="O1466">
        <v>0.94799999999999995</v>
      </c>
    </row>
    <row r="1467" spans="1:15" x14ac:dyDescent="0.35">
      <c r="A1467" t="s">
        <v>288</v>
      </c>
      <c r="B1467">
        <v>2016</v>
      </c>
      <c r="C1467" s="10">
        <v>42435</v>
      </c>
      <c r="D1467" t="s">
        <v>20</v>
      </c>
      <c r="E1467" t="s">
        <v>119</v>
      </c>
      <c r="F1467">
        <v>1</v>
      </c>
      <c r="G1467">
        <v>4</v>
      </c>
      <c r="H1467" t="s">
        <v>327</v>
      </c>
      <c r="I1467" t="s">
        <v>198</v>
      </c>
      <c r="J1467">
        <v>10007271546</v>
      </c>
      <c r="K1467" s="19">
        <v>22.9</v>
      </c>
      <c r="L1467">
        <v>29.16</v>
      </c>
      <c r="M1467">
        <v>29.181999999999999</v>
      </c>
      <c r="N1467">
        <v>31.61</v>
      </c>
      <c r="O1467">
        <v>1.214</v>
      </c>
    </row>
    <row r="1468" spans="1:15" x14ac:dyDescent="0.35">
      <c r="A1468" t="s">
        <v>288</v>
      </c>
      <c r="B1468">
        <v>2016</v>
      </c>
      <c r="C1468" s="10">
        <v>42435</v>
      </c>
      <c r="D1468" t="s">
        <v>20</v>
      </c>
      <c r="E1468" t="s">
        <v>119</v>
      </c>
      <c r="F1468">
        <v>1</v>
      </c>
      <c r="G1468">
        <v>5</v>
      </c>
      <c r="H1468" t="s">
        <v>213</v>
      </c>
      <c r="I1468" t="s">
        <v>42</v>
      </c>
      <c r="J1468">
        <v>10006422895</v>
      </c>
      <c r="K1468" s="19">
        <v>24.8</v>
      </c>
      <c r="L1468">
        <v>29.25</v>
      </c>
      <c r="M1468">
        <v>29.056999999999999</v>
      </c>
      <c r="N1468">
        <v>31.507000000000001</v>
      </c>
      <c r="O1468">
        <v>1.2250000000000001</v>
      </c>
    </row>
    <row r="1469" spans="1:15" x14ac:dyDescent="0.35">
      <c r="A1469" t="s">
        <v>288</v>
      </c>
      <c r="B1469">
        <v>2016</v>
      </c>
      <c r="C1469" s="10">
        <v>42435</v>
      </c>
      <c r="D1469" t="s">
        <v>20</v>
      </c>
      <c r="E1469" t="s">
        <v>119</v>
      </c>
      <c r="F1469">
        <v>1</v>
      </c>
      <c r="G1469">
        <v>6</v>
      </c>
      <c r="H1469" t="s">
        <v>129</v>
      </c>
      <c r="I1469" t="s">
        <v>35</v>
      </c>
      <c r="J1469">
        <v>10006184742</v>
      </c>
      <c r="K1469" s="19">
        <v>24.6</v>
      </c>
      <c r="L1469">
        <v>29.11</v>
      </c>
      <c r="M1469">
        <v>27.925999999999998</v>
      </c>
      <c r="N1469">
        <v>31.686</v>
      </c>
      <c r="O1469">
        <v>1.88</v>
      </c>
    </row>
    <row r="1470" spans="1:15" x14ac:dyDescent="0.35">
      <c r="A1470" t="s">
        <v>288</v>
      </c>
      <c r="B1470">
        <v>2016</v>
      </c>
      <c r="C1470" s="10">
        <v>42435</v>
      </c>
      <c r="D1470" t="s">
        <v>20</v>
      </c>
      <c r="E1470" t="s">
        <v>119</v>
      </c>
      <c r="F1470">
        <v>2</v>
      </c>
      <c r="G1470">
        <v>1</v>
      </c>
      <c r="H1470" t="s">
        <v>194</v>
      </c>
      <c r="I1470" t="s">
        <v>29</v>
      </c>
      <c r="J1470">
        <v>10004601723</v>
      </c>
      <c r="K1470" s="19">
        <v>28.7</v>
      </c>
      <c r="L1470">
        <v>32.253999999999998</v>
      </c>
      <c r="M1470">
        <v>32.504999999999903</v>
      </c>
      <c r="N1470">
        <v>34.524999999999999</v>
      </c>
      <c r="O1470">
        <v>1.01</v>
      </c>
    </row>
    <row r="1471" spans="1:15" x14ac:dyDescent="0.35">
      <c r="A1471" t="s">
        <v>288</v>
      </c>
      <c r="B1471">
        <v>2016</v>
      </c>
      <c r="C1471" s="10">
        <v>42435</v>
      </c>
      <c r="D1471" t="s">
        <v>20</v>
      </c>
      <c r="E1471" t="s">
        <v>119</v>
      </c>
      <c r="F1471">
        <v>2</v>
      </c>
      <c r="G1471">
        <v>2</v>
      </c>
      <c r="H1471" t="s">
        <v>196</v>
      </c>
      <c r="I1471" t="s">
        <v>52</v>
      </c>
      <c r="J1471">
        <v>10004868370</v>
      </c>
      <c r="K1471" s="19">
        <v>28.2</v>
      </c>
      <c r="L1471">
        <v>29.111000000000001</v>
      </c>
      <c r="M1471">
        <v>29.288</v>
      </c>
      <c r="N1471">
        <v>31.102</v>
      </c>
      <c r="O1471">
        <v>0.90700000000000003</v>
      </c>
    </row>
    <row r="1472" spans="1:15" x14ac:dyDescent="0.35">
      <c r="A1472" t="s">
        <v>288</v>
      </c>
      <c r="B1472">
        <v>2016</v>
      </c>
      <c r="C1472" s="10">
        <v>42435</v>
      </c>
      <c r="D1472" t="s">
        <v>20</v>
      </c>
      <c r="E1472" t="s">
        <v>119</v>
      </c>
      <c r="F1472">
        <v>2</v>
      </c>
      <c r="G1472">
        <v>3</v>
      </c>
      <c r="H1472" t="s">
        <v>195</v>
      </c>
      <c r="I1472" t="s">
        <v>31</v>
      </c>
      <c r="J1472">
        <v>10005964470</v>
      </c>
      <c r="K1472" s="19">
        <v>27</v>
      </c>
      <c r="L1472">
        <v>23.998999999999999</v>
      </c>
      <c r="M1472">
        <v>24.378</v>
      </c>
      <c r="N1472">
        <v>26.495999999999999</v>
      </c>
      <c r="O1472">
        <v>1.0589999999999999</v>
      </c>
    </row>
    <row r="1473" spans="1:15" x14ac:dyDescent="0.35">
      <c r="A1473" t="s">
        <v>288</v>
      </c>
      <c r="B1473">
        <v>2016</v>
      </c>
      <c r="C1473" s="10">
        <v>42435</v>
      </c>
      <c r="D1473" t="s">
        <v>20</v>
      </c>
      <c r="E1473" t="s">
        <v>119</v>
      </c>
      <c r="F1473">
        <v>2</v>
      </c>
      <c r="G1473">
        <v>4</v>
      </c>
      <c r="H1473" t="s">
        <v>294</v>
      </c>
      <c r="I1473" t="s">
        <v>27</v>
      </c>
      <c r="J1473">
        <v>10003011125</v>
      </c>
      <c r="K1473" s="19">
        <v>31.4</v>
      </c>
      <c r="L1473">
        <v>32.481999999999999</v>
      </c>
      <c r="M1473">
        <v>32.210999999999999</v>
      </c>
      <c r="N1473">
        <v>34.256999999999998</v>
      </c>
      <c r="O1473">
        <v>1.0229999999999999</v>
      </c>
    </row>
    <row r="1474" spans="1:15" x14ac:dyDescent="0.35">
      <c r="A1474" t="s">
        <v>288</v>
      </c>
      <c r="B1474">
        <v>2016</v>
      </c>
      <c r="C1474" s="10">
        <v>42435</v>
      </c>
      <c r="D1474" t="s">
        <v>20</v>
      </c>
      <c r="E1474" t="s">
        <v>119</v>
      </c>
      <c r="F1474">
        <v>2</v>
      </c>
      <c r="G1474">
        <v>5</v>
      </c>
      <c r="H1474" t="s">
        <v>283</v>
      </c>
      <c r="I1474" t="s">
        <v>284</v>
      </c>
      <c r="J1474">
        <v>10006319633</v>
      </c>
      <c r="K1474" s="19">
        <v>26.3</v>
      </c>
      <c r="L1474">
        <v>23.98</v>
      </c>
      <c r="M1474">
        <v>24.055</v>
      </c>
      <c r="N1474">
        <v>26.725000000000001</v>
      </c>
      <c r="O1474">
        <v>1.335</v>
      </c>
    </row>
    <row r="1475" spans="1:15" x14ac:dyDescent="0.35">
      <c r="A1475" t="s">
        <v>288</v>
      </c>
      <c r="B1475">
        <v>2016</v>
      </c>
      <c r="C1475" s="10">
        <v>42435</v>
      </c>
      <c r="D1475" t="s">
        <v>20</v>
      </c>
      <c r="E1475" t="s">
        <v>119</v>
      </c>
      <c r="F1475">
        <v>2</v>
      </c>
      <c r="G1475">
        <v>6</v>
      </c>
      <c r="H1475" t="s">
        <v>328</v>
      </c>
      <c r="I1475" t="s">
        <v>256</v>
      </c>
      <c r="J1475">
        <v>10007787464</v>
      </c>
      <c r="K1475" s="19">
        <v>24.4</v>
      </c>
      <c r="L1475">
        <v>27.986999999999998</v>
      </c>
      <c r="M1475">
        <v>27.177</v>
      </c>
      <c r="N1475">
        <v>30.172999999999998</v>
      </c>
      <c r="O1475">
        <v>1.498</v>
      </c>
    </row>
    <row r="1476" spans="1:15" x14ac:dyDescent="0.35">
      <c r="A1476" t="s">
        <v>288</v>
      </c>
      <c r="B1476">
        <v>2016</v>
      </c>
      <c r="C1476" s="10">
        <v>42435</v>
      </c>
      <c r="D1476" t="s">
        <v>20</v>
      </c>
      <c r="E1476" t="s">
        <v>121</v>
      </c>
      <c r="F1476">
        <v>1</v>
      </c>
      <c r="G1476">
        <v>1</v>
      </c>
      <c r="H1476" t="s">
        <v>68</v>
      </c>
      <c r="I1476" t="s">
        <v>29</v>
      </c>
      <c r="J1476">
        <v>10006379247</v>
      </c>
      <c r="K1476" s="19">
        <v>25.9</v>
      </c>
      <c r="L1476">
        <v>31.428999999999899</v>
      </c>
      <c r="M1476">
        <v>31.803000000000001</v>
      </c>
      <c r="N1476">
        <v>33.939</v>
      </c>
      <c r="O1476">
        <v>1.0680000000000001</v>
      </c>
    </row>
    <row r="1477" spans="1:15" x14ac:dyDescent="0.35">
      <c r="A1477" t="s">
        <v>288</v>
      </c>
      <c r="B1477">
        <v>2016</v>
      </c>
      <c r="C1477" s="10">
        <v>42435</v>
      </c>
      <c r="D1477" t="s">
        <v>20</v>
      </c>
      <c r="E1477" t="s">
        <v>121</v>
      </c>
      <c r="F1477">
        <v>1</v>
      </c>
      <c r="G1477">
        <v>2</v>
      </c>
      <c r="H1477" t="s">
        <v>220</v>
      </c>
      <c r="I1477" t="s">
        <v>35</v>
      </c>
      <c r="J1477">
        <v>10005782695</v>
      </c>
      <c r="K1477" s="19">
        <v>26.7</v>
      </c>
      <c r="L1477">
        <v>30.004999999999999</v>
      </c>
      <c r="M1477">
        <v>30.228999999999999</v>
      </c>
      <c r="N1477">
        <v>32.207000000000001</v>
      </c>
      <c r="O1477">
        <v>0.98899999999999999</v>
      </c>
    </row>
    <row r="1478" spans="1:15" x14ac:dyDescent="0.35">
      <c r="A1478" t="s">
        <v>288</v>
      </c>
      <c r="B1478">
        <v>2016</v>
      </c>
      <c r="C1478" s="10">
        <v>42435</v>
      </c>
      <c r="D1478" t="s">
        <v>20</v>
      </c>
      <c r="E1478" t="s">
        <v>121</v>
      </c>
      <c r="F1478">
        <v>1</v>
      </c>
      <c r="G1478">
        <v>3</v>
      </c>
      <c r="H1478" t="s">
        <v>196</v>
      </c>
      <c r="I1478" t="s">
        <v>52</v>
      </c>
      <c r="J1478">
        <v>10004868370</v>
      </c>
      <c r="K1478" s="19">
        <v>28.2</v>
      </c>
      <c r="L1478">
        <v>29.288</v>
      </c>
      <c r="M1478">
        <v>29.395</v>
      </c>
      <c r="N1478">
        <v>31.184999999999999</v>
      </c>
      <c r="O1478">
        <v>0.89500000000000002</v>
      </c>
    </row>
    <row r="1479" spans="1:15" x14ac:dyDescent="0.35">
      <c r="A1479" t="s">
        <v>288</v>
      </c>
      <c r="B1479">
        <v>2016</v>
      </c>
      <c r="C1479" s="10">
        <v>42435</v>
      </c>
      <c r="D1479" t="s">
        <v>20</v>
      </c>
      <c r="E1479" t="s">
        <v>121</v>
      </c>
      <c r="F1479">
        <v>1</v>
      </c>
      <c r="G1479">
        <v>4</v>
      </c>
      <c r="H1479" t="s">
        <v>194</v>
      </c>
      <c r="I1479" t="s">
        <v>29</v>
      </c>
      <c r="J1479">
        <v>10004601723</v>
      </c>
      <c r="K1479" s="19">
        <v>28.7</v>
      </c>
      <c r="L1479">
        <v>32.504999999999903</v>
      </c>
      <c r="M1479">
        <v>32.323999999999998</v>
      </c>
      <c r="N1479">
        <v>34.308</v>
      </c>
      <c r="O1479">
        <v>0.99199999999999999</v>
      </c>
    </row>
    <row r="1480" spans="1:15" x14ac:dyDescent="0.35">
      <c r="A1480" t="s">
        <v>288</v>
      </c>
      <c r="B1480">
        <v>2016</v>
      </c>
      <c r="C1480" s="10">
        <v>42435</v>
      </c>
      <c r="D1480" t="s">
        <v>20</v>
      </c>
      <c r="E1480" t="s">
        <v>121</v>
      </c>
      <c r="F1480">
        <v>1</v>
      </c>
      <c r="G1480">
        <v>5</v>
      </c>
      <c r="H1480" t="s">
        <v>195</v>
      </c>
      <c r="I1480" t="s">
        <v>31</v>
      </c>
      <c r="J1480">
        <v>10005964470</v>
      </c>
      <c r="K1480" s="19">
        <v>27</v>
      </c>
      <c r="L1480">
        <v>24.378</v>
      </c>
      <c r="M1480">
        <v>24.492000000000001</v>
      </c>
      <c r="N1480">
        <v>26.57</v>
      </c>
      <c r="O1480">
        <v>1.0389999999999999</v>
      </c>
    </row>
    <row r="1481" spans="1:15" x14ac:dyDescent="0.35">
      <c r="A1481" t="s">
        <v>288</v>
      </c>
      <c r="B1481">
        <v>2016</v>
      </c>
      <c r="C1481" s="10">
        <v>42435</v>
      </c>
      <c r="D1481" t="s">
        <v>20</v>
      </c>
      <c r="E1481" t="s">
        <v>121</v>
      </c>
      <c r="F1481">
        <v>1</v>
      </c>
      <c r="G1481">
        <v>6</v>
      </c>
      <c r="H1481" t="s">
        <v>192</v>
      </c>
      <c r="I1481" t="s">
        <v>113</v>
      </c>
      <c r="J1481">
        <v>10004599194</v>
      </c>
      <c r="K1481" s="19">
        <v>28</v>
      </c>
      <c r="L1481">
        <v>30.869</v>
      </c>
      <c r="M1481">
        <v>30.503</v>
      </c>
      <c r="N1481">
        <v>32.377000000000002</v>
      </c>
      <c r="O1481">
        <v>0.93700000000000006</v>
      </c>
    </row>
    <row r="1482" spans="1:15" x14ac:dyDescent="0.35">
      <c r="A1482" t="s">
        <v>288</v>
      </c>
      <c r="B1482">
        <v>2016</v>
      </c>
      <c r="C1482" s="10">
        <v>42435</v>
      </c>
      <c r="D1482" t="s">
        <v>20</v>
      </c>
      <c r="E1482" t="s">
        <v>121</v>
      </c>
      <c r="F1482">
        <v>2</v>
      </c>
      <c r="G1482">
        <v>1</v>
      </c>
      <c r="H1482" t="s">
        <v>283</v>
      </c>
      <c r="I1482" t="s">
        <v>284</v>
      </c>
      <c r="J1482">
        <v>10006319633</v>
      </c>
      <c r="K1482" s="19">
        <v>26.3</v>
      </c>
      <c r="L1482">
        <v>24.055</v>
      </c>
      <c r="M1482">
        <v>25.064</v>
      </c>
      <c r="N1482">
        <v>27.65</v>
      </c>
      <c r="O1482">
        <v>1.2929999999999999</v>
      </c>
    </row>
    <row r="1483" spans="1:15" x14ac:dyDescent="0.35">
      <c r="A1483" t="s">
        <v>288</v>
      </c>
      <c r="B1483">
        <v>2016</v>
      </c>
      <c r="C1483" s="10">
        <v>42435</v>
      </c>
      <c r="D1483" t="s">
        <v>20</v>
      </c>
      <c r="E1483" t="s">
        <v>121</v>
      </c>
      <c r="F1483">
        <v>2</v>
      </c>
      <c r="G1483">
        <v>2</v>
      </c>
      <c r="H1483" t="s">
        <v>327</v>
      </c>
      <c r="I1483" t="s">
        <v>198</v>
      </c>
      <c r="J1483">
        <v>10007271546</v>
      </c>
      <c r="K1483" s="19">
        <v>22.9</v>
      </c>
      <c r="L1483">
        <v>29.181999999999999</v>
      </c>
      <c r="M1483">
        <v>29.45</v>
      </c>
      <c r="N1483">
        <v>31.81</v>
      </c>
      <c r="O1483">
        <v>1.18</v>
      </c>
    </row>
    <row r="1484" spans="1:15" x14ac:dyDescent="0.35">
      <c r="A1484" t="s">
        <v>288</v>
      </c>
      <c r="B1484">
        <v>2016</v>
      </c>
      <c r="C1484" s="10">
        <v>42435</v>
      </c>
      <c r="D1484" t="s">
        <v>20</v>
      </c>
      <c r="E1484" t="s">
        <v>121</v>
      </c>
      <c r="F1484">
        <v>2</v>
      </c>
      <c r="G1484">
        <v>3</v>
      </c>
      <c r="H1484" t="s">
        <v>328</v>
      </c>
      <c r="I1484" t="s">
        <v>256</v>
      </c>
      <c r="J1484">
        <v>10007787464</v>
      </c>
      <c r="K1484" s="19">
        <v>24.4</v>
      </c>
      <c r="L1484">
        <v>27.177</v>
      </c>
      <c r="M1484">
        <v>27.526</v>
      </c>
      <c r="N1484">
        <v>30.385999999999999</v>
      </c>
      <c r="O1484">
        <v>1.43</v>
      </c>
    </row>
    <row r="1485" spans="1:15" x14ac:dyDescent="0.35">
      <c r="A1485" t="s">
        <v>288</v>
      </c>
      <c r="B1485">
        <v>2016</v>
      </c>
      <c r="C1485" s="10">
        <v>42435</v>
      </c>
      <c r="D1485" t="s">
        <v>20</v>
      </c>
      <c r="E1485" t="s">
        <v>121</v>
      </c>
      <c r="F1485">
        <v>2</v>
      </c>
      <c r="G1485">
        <v>4</v>
      </c>
      <c r="H1485" t="s">
        <v>129</v>
      </c>
      <c r="I1485" t="s">
        <v>35</v>
      </c>
      <c r="J1485">
        <v>10006184742</v>
      </c>
      <c r="K1485" s="19">
        <v>24.6</v>
      </c>
      <c r="L1485">
        <v>27.925999999999998</v>
      </c>
      <c r="M1485">
        <v>27.913</v>
      </c>
      <c r="N1485">
        <v>31.411000000000001</v>
      </c>
      <c r="O1485">
        <v>1.7490000000000001</v>
      </c>
    </row>
    <row r="1486" spans="1:15" x14ac:dyDescent="0.35">
      <c r="A1486" t="s">
        <v>288</v>
      </c>
      <c r="B1486">
        <v>2016</v>
      </c>
      <c r="C1486" s="10">
        <v>42435</v>
      </c>
      <c r="D1486" t="s">
        <v>20</v>
      </c>
      <c r="E1486" t="s">
        <v>121</v>
      </c>
      <c r="F1486">
        <v>2</v>
      </c>
      <c r="G1486">
        <v>5</v>
      </c>
      <c r="H1486" t="s">
        <v>213</v>
      </c>
      <c r="I1486" t="s">
        <v>42</v>
      </c>
      <c r="J1486">
        <v>10006422895</v>
      </c>
      <c r="K1486" s="19">
        <v>24.8</v>
      </c>
      <c r="L1486">
        <v>29.056999999999999</v>
      </c>
      <c r="M1486">
        <v>28.844000000000001</v>
      </c>
      <c r="N1486">
        <v>31.224</v>
      </c>
      <c r="O1486">
        <v>1.19</v>
      </c>
    </row>
    <row r="1487" spans="1:15" x14ac:dyDescent="0.35">
      <c r="A1487" t="s">
        <v>288</v>
      </c>
      <c r="B1487">
        <v>2016</v>
      </c>
      <c r="C1487" s="10">
        <v>42435</v>
      </c>
      <c r="D1487" t="s">
        <v>20</v>
      </c>
      <c r="E1487" t="s">
        <v>121</v>
      </c>
      <c r="F1487">
        <v>2</v>
      </c>
      <c r="G1487">
        <v>6</v>
      </c>
      <c r="H1487" t="s">
        <v>294</v>
      </c>
      <c r="I1487" t="s">
        <v>27</v>
      </c>
      <c r="J1487">
        <v>10003011125</v>
      </c>
      <c r="K1487" s="19">
        <v>31.4</v>
      </c>
      <c r="L1487">
        <v>32.210999999999999</v>
      </c>
      <c r="M1487">
        <v>31.738</v>
      </c>
      <c r="N1487">
        <v>33.75</v>
      </c>
      <c r="O1487">
        <v>1.006</v>
      </c>
    </row>
    <row r="1488" spans="1:15" x14ac:dyDescent="0.35">
      <c r="A1488" t="s">
        <v>338</v>
      </c>
      <c r="B1488">
        <v>2016</v>
      </c>
      <c r="C1488" s="10">
        <v>42598</v>
      </c>
      <c r="D1488" t="s">
        <v>191</v>
      </c>
      <c r="E1488" t="s">
        <v>91</v>
      </c>
      <c r="F1488">
        <v>1</v>
      </c>
      <c r="G1488">
        <v>1</v>
      </c>
      <c r="H1488" t="s">
        <v>339</v>
      </c>
      <c r="I1488" t="s">
        <v>27</v>
      </c>
      <c r="J1488">
        <v>10004618796</v>
      </c>
      <c r="K1488" s="19">
        <v>29</v>
      </c>
      <c r="L1488">
        <v>24.152000000000001</v>
      </c>
      <c r="M1488">
        <v>25.085000000000001</v>
      </c>
      <c r="N1488">
        <v>27.689</v>
      </c>
      <c r="O1488">
        <v>1.302</v>
      </c>
    </row>
    <row r="1489" spans="1:15" x14ac:dyDescent="0.35">
      <c r="A1489" t="s">
        <v>338</v>
      </c>
      <c r="B1489">
        <v>2016</v>
      </c>
      <c r="C1489" s="10">
        <v>42598</v>
      </c>
      <c r="D1489" t="s">
        <v>191</v>
      </c>
      <c r="E1489" t="s">
        <v>91</v>
      </c>
      <c r="F1489">
        <v>1</v>
      </c>
      <c r="G1489">
        <v>2</v>
      </c>
      <c r="H1489" t="s">
        <v>68</v>
      </c>
      <c r="I1489" t="s">
        <v>29</v>
      </c>
      <c r="J1489">
        <v>10006379247</v>
      </c>
      <c r="K1489" s="19">
        <v>26.4</v>
      </c>
      <c r="L1489">
        <v>31.803000000000001</v>
      </c>
      <c r="M1489">
        <v>31.805</v>
      </c>
      <c r="N1489">
        <v>33.901000000000003</v>
      </c>
      <c r="O1489">
        <v>1.048</v>
      </c>
    </row>
    <row r="1490" spans="1:15" x14ac:dyDescent="0.35">
      <c r="A1490" t="s">
        <v>338</v>
      </c>
      <c r="B1490">
        <v>2016</v>
      </c>
      <c r="C1490" s="10">
        <v>42598</v>
      </c>
      <c r="D1490" t="s">
        <v>191</v>
      </c>
      <c r="E1490" t="s">
        <v>91</v>
      </c>
      <c r="F1490">
        <v>1</v>
      </c>
      <c r="G1490">
        <v>3</v>
      </c>
      <c r="H1490" t="s">
        <v>219</v>
      </c>
      <c r="I1490" t="s">
        <v>23</v>
      </c>
      <c r="J1490">
        <v>10050887493</v>
      </c>
      <c r="K1490" s="19">
        <v>33</v>
      </c>
      <c r="L1490">
        <v>9</v>
      </c>
      <c r="M1490">
        <v>21.105</v>
      </c>
      <c r="N1490">
        <v>29.521000000000001</v>
      </c>
      <c r="O1490">
        <v>4.2080000000000002</v>
      </c>
    </row>
    <row r="1491" spans="1:15" x14ac:dyDescent="0.35">
      <c r="A1491" t="s">
        <v>338</v>
      </c>
      <c r="B1491">
        <v>2016</v>
      </c>
      <c r="C1491" s="10">
        <v>42598</v>
      </c>
      <c r="D1491" t="s">
        <v>191</v>
      </c>
      <c r="E1491" t="s">
        <v>91</v>
      </c>
      <c r="F1491">
        <v>1</v>
      </c>
      <c r="G1491">
        <v>4</v>
      </c>
      <c r="H1491" t="s">
        <v>340</v>
      </c>
      <c r="I1491" t="s">
        <v>142</v>
      </c>
      <c r="J1491">
        <v>10004633247</v>
      </c>
      <c r="K1491" s="19">
        <v>28.4</v>
      </c>
      <c r="L1491">
        <v>29.908999999999999</v>
      </c>
      <c r="M1491">
        <v>29.768000000000001</v>
      </c>
      <c r="N1491">
        <v>31.558</v>
      </c>
      <c r="O1491">
        <v>0.89500000000000002</v>
      </c>
    </row>
    <row r="1492" spans="1:15" x14ac:dyDescent="0.35">
      <c r="A1492" t="s">
        <v>338</v>
      </c>
      <c r="B1492">
        <v>2016</v>
      </c>
      <c r="C1492" s="10">
        <v>42598</v>
      </c>
      <c r="D1492" t="s">
        <v>191</v>
      </c>
      <c r="E1492" t="s">
        <v>91</v>
      </c>
      <c r="F1492">
        <v>1</v>
      </c>
      <c r="G1492">
        <v>5</v>
      </c>
      <c r="H1492" t="s">
        <v>265</v>
      </c>
      <c r="I1492" t="s">
        <v>102</v>
      </c>
      <c r="J1492">
        <v>10009009462</v>
      </c>
      <c r="K1492" s="19">
        <v>21.1</v>
      </c>
      <c r="L1492">
        <v>13.651</v>
      </c>
      <c r="M1492">
        <v>16.820999999999898</v>
      </c>
      <c r="N1492">
        <v>22.927</v>
      </c>
      <c r="O1492">
        <v>3.0529999999999999</v>
      </c>
    </row>
    <row r="1493" spans="1:15" x14ac:dyDescent="0.35">
      <c r="A1493" t="s">
        <v>338</v>
      </c>
      <c r="B1493">
        <v>2016</v>
      </c>
      <c r="C1493" s="10">
        <v>42598</v>
      </c>
      <c r="D1493" t="s">
        <v>191</v>
      </c>
      <c r="E1493" t="s">
        <v>91</v>
      </c>
      <c r="F1493">
        <v>1</v>
      </c>
      <c r="G1493">
        <v>6</v>
      </c>
      <c r="H1493" t="s">
        <v>328</v>
      </c>
      <c r="I1493" t="s">
        <v>256</v>
      </c>
      <c r="J1493">
        <v>10007787464</v>
      </c>
      <c r="K1493" s="19">
        <v>24.8</v>
      </c>
      <c r="L1493">
        <v>27.526</v>
      </c>
      <c r="M1493">
        <v>26.736000000000001</v>
      </c>
      <c r="N1493">
        <v>29.51</v>
      </c>
      <c r="O1493">
        <v>1.387</v>
      </c>
    </row>
    <row r="1494" spans="1:15" x14ac:dyDescent="0.35">
      <c r="A1494" t="s">
        <v>338</v>
      </c>
      <c r="B1494">
        <v>2016</v>
      </c>
      <c r="C1494" s="10">
        <v>42598</v>
      </c>
      <c r="D1494" t="s">
        <v>191</v>
      </c>
      <c r="E1494" t="s">
        <v>91</v>
      </c>
      <c r="F1494">
        <v>2</v>
      </c>
      <c r="G1494">
        <v>1</v>
      </c>
      <c r="H1494" t="s">
        <v>341</v>
      </c>
      <c r="I1494" t="s">
        <v>46</v>
      </c>
      <c r="J1494">
        <v>10002260888</v>
      </c>
      <c r="K1494" s="19">
        <v>34.700000000000003</v>
      </c>
      <c r="L1494">
        <v>9</v>
      </c>
      <c r="M1494">
        <v>27.876000000000001</v>
      </c>
      <c r="N1494">
        <v>38.158000000000001</v>
      </c>
      <c r="O1494">
        <v>5.141</v>
      </c>
    </row>
    <row r="1495" spans="1:15" x14ac:dyDescent="0.35">
      <c r="A1495" t="s">
        <v>338</v>
      </c>
      <c r="B1495">
        <v>2016</v>
      </c>
      <c r="C1495" s="10">
        <v>42598</v>
      </c>
      <c r="D1495" t="s">
        <v>191</v>
      </c>
      <c r="E1495" t="s">
        <v>91</v>
      </c>
      <c r="F1495">
        <v>2</v>
      </c>
      <c r="G1495">
        <v>2</v>
      </c>
      <c r="H1495" t="s">
        <v>106</v>
      </c>
      <c r="I1495" t="s">
        <v>102</v>
      </c>
      <c r="J1495">
        <v>10006894559</v>
      </c>
      <c r="K1495" s="19">
        <v>24</v>
      </c>
      <c r="L1495">
        <v>29.587999999999901</v>
      </c>
      <c r="M1495">
        <v>29.927999999999901</v>
      </c>
      <c r="N1495">
        <v>32.107999999999997</v>
      </c>
      <c r="O1495">
        <v>1.0900000000000001</v>
      </c>
    </row>
    <row r="1496" spans="1:15" x14ac:dyDescent="0.35">
      <c r="A1496" t="s">
        <v>338</v>
      </c>
      <c r="B1496">
        <v>2016</v>
      </c>
      <c r="C1496" s="10">
        <v>42598</v>
      </c>
      <c r="D1496" t="s">
        <v>191</v>
      </c>
      <c r="E1496" t="s">
        <v>91</v>
      </c>
      <c r="F1496">
        <v>2</v>
      </c>
      <c r="G1496">
        <v>3</v>
      </c>
      <c r="H1496" t="s">
        <v>342</v>
      </c>
      <c r="I1496" t="s">
        <v>343</v>
      </c>
      <c r="J1496">
        <v>10004601218</v>
      </c>
      <c r="K1496" s="19"/>
      <c r="L1496">
        <v>9</v>
      </c>
      <c r="M1496">
        <v>23.399000000000001</v>
      </c>
      <c r="N1496">
        <v>31.811</v>
      </c>
      <c r="O1496">
        <v>4.2060000000000004</v>
      </c>
    </row>
    <row r="1497" spans="1:15" x14ac:dyDescent="0.35">
      <c r="A1497" t="s">
        <v>338</v>
      </c>
      <c r="B1497">
        <v>2016</v>
      </c>
      <c r="C1497" s="10">
        <v>42598</v>
      </c>
      <c r="D1497" t="s">
        <v>191</v>
      </c>
      <c r="E1497" t="s">
        <v>91</v>
      </c>
      <c r="F1497">
        <v>2</v>
      </c>
      <c r="G1497">
        <v>4</v>
      </c>
      <c r="H1497" t="s">
        <v>220</v>
      </c>
      <c r="I1497" t="s">
        <v>35</v>
      </c>
      <c r="J1497">
        <v>10005782695</v>
      </c>
      <c r="K1497" s="19">
        <v>27.1</v>
      </c>
      <c r="L1497">
        <v>30.228999999999999</v>
      </c>
      <c r="M1497">
        <v>30.2</v>
      </c>
      <c r="N1497">
        <v>32.146000000000001</v>
      </c>
      <c r="O1497">
        <v>0.97299999999999998</v>
      </c>
    </row>
    <row r="1498" spans="1:15" x14ac:dyDescent="0.35">
      <c r="A1498" t="s">
        <v>338</v>
      </c>
      <c r="B1498">
        <v>2016</v>
      </c>
      <c r="C1498" s="10">
        <v>42598</v>
      </c>
      <c r="D1498" t="s">
        <v>191</v>
      </c>
      <c r="E1498" t="s">
        <v>91</v>
      </c>
      <c r="F1498">
        <v>2</v>
      </c>
      <c r="G1498">
        <v>5</v>
      </c>
      <c r="H1498" t="s">
        <v>287</v>
      </c>
      <c r="I1498" t="s">
        <v>31</v>
      </c>
      <c r="J1498">
        <v>10003349716</v>
      </c>
      <c r="K1498" s="19">
        <v>31.3</v>
      </c>
      <c r="L1498">
        <v>25.456</v>
      </c>
      <c r="M1498">
        <v>25.536999999999999</v>
      </c>
      <c r="N1498">
        <v>27.323</v>
      </c>
      <c r="O1498">
        <v>0.89300000000000002</v>
      </c>
    </row>
    <row r="1499" spans="1:15" x14ac:dyDescent="0.35">
      <c r="A1499" t="s">
        <v>338</v>
      </c>
      <c r="B1499">
        <v>2016</v>
      </c>
      <c r="C1499" s="10">
        <v>42598</v>
      </c>
      <c r="D1499" t="s">
        <v>191</v>
      </c>
      <c r="E1499" t="s">
        <v>91</v>
      </c>
      <c r="F1499">
        <v>2</v>
      </c>
      <c r="G1499">
        <v>6</v>
      </c>
      <c r="H1499" t="s">
        <v>213</v>
      </c>
      <c r="I1499" t="s">
        <v>42</v>
      </c>
      <c r="J1499">
        <v>10006422895</v>
      </c>
      <c r="K1499" s="19">
        <v>25.2</v>
      </c>
      <c r="L1499">
        <v>28.844000000000001</v>
      </c>
      <c r="M1499">
        <v>28.518000000000001</v>
      </c>
      <c r="N1499">
        <v>30.838000000000001</v>
      </c>
      <c r="O1499">
        <v>1.1599999999999999</v>
      </c>
    </row>
    <row r="1500" spans="1:15" x14ac:dyDescent="0.35">
      <c r="A1500" t="s">
        <v>338</v>
      </c>
      <c r="B1500">
        <v>2016</v>
      </c>
      <c r="C1500" s="10">
        <v>42598</v>
      </c>
      <c r="D1500" t="s">
        <v>191</v>
      </c>
      <c r="E1500" t="s">
        <v>91</v>
      </c>
      <c r="F1500">
        <v>2</v>
      </c>
      <c r="G1500">
        <v>7</v>
      </c>
      <c r="H1500" t="s">
        <v>197</v>
      </c>
      <c r="I1500" t="s">
        <v>198</v>
      </c>
      <c r="J1500">
        <v>10003100142</v>
      </c>
      <c r="K1500" s="19">
        <v>30.4</v>
      </c>
      <c r="L1500">
        <v>25.234999999999999</v>
      </c>
      <c r="M1500">
        <v>24.968999999999902</v>
      </c>
      <c r="N1500">
        <v>27.050999999999998</v>
      </c>
      <c r="O1500">
        <v>1.0409999999999999</v>
      </c>
    </row>
    <row r="1501" spans="1:15" x14ac:dyDescent="0.35">
      <c r="A1501" t="s">
        <v>338</v>
      </c>
      <c r="B1501">
        <v>2016</v>
      </c>
      <c r="C1501" s="10">
        <v>42598</v>
      </c>
      <c r="D1501" t="s">
        <v>191</v>
      </c>
      <c r="E1501" t="s">
        <v>91</v>
      </c>
      <c r="F1501">
        <v>3</v>
      </c>
      <c r="G1501">
        <v>1</v>
      </c>
      <c r="H1501" t="s">
        <v>129</v>
      </c>
      <c r="I1501" t="s">
        <v>35</v>
      </c>
      <c r="J1501">
        <v>10006184742</v>
      </c>
      <c r="K1501" s="19">
        <v>25.1</v>
      </c>
      <c r="L1501">
        <v>27.913</v>
      </c>
      <c r="M1501">
        <v>29.065999999999999</v>
      </c>
      <c r="N1501">
        <v>32.4</v>
      </c>
      <c r="O1501">
        <v>1.667</v>
      </c>
    </row>
    <row r="1502" spans="1:15" x14ac:dyDescent="0.35">
      <c r="A1502" t="s">
        <v>338</v>
      </c>
      <c r="B1502">
        <v>2016</v>
      </c>
      <c r="C1502" s="10">
        <v>42598</v>
      </c>
      <c r="D1502" t="s">
        <v>191</v>
      </c>
      <c r="E1502" t="s">
        <v>91</v>
      </c>
      <c r="F1502">
        <v>3</v>
      </c>
      <c r="G1502">
        <v>2</v>
      </c>
      <c r="H1502" t="s">
        <v>200</v>
      </c>
      <c r="I1502" t="s">
        <v>23</v>
      </c>
      <c r="J1502">
        <v>10006900421</v>
      </c>
      <c r="K1502" s="19">
        <v>23.7</v>
      </c>
      <c r="L1502">
        <v>29.989000000000001</v>
      </c>
      <c r="M1502">
        <v>30.148</v>
      </c>
      <c r="N1502">
        <v>31.957999999999998</v>
      </c>
      <c r="O1502">
        <v>0.90500000000000003</v>
      </c>
    </row>
    <row r="1503" spans="1:15" x14ac:dyDescent="0.35">
      <c r="A1503" t="s">
        <v>338</v>
      </c>
      <c r="B1503">
        <v>2016</v>
      </c>
      <c r="C1503" s="10">
        <v>42598</v>
      </c>
      <c r="D1503" t="s">
        <v>191</v>
      </c>
      <c r="E1503" t="s">
        <v>91</v>
      </c>
      <c r="F1503">
        <v>3</v>
      </c>
      <c r="G1503">
        <v>3</v>
      </c>
      <c r="H1503" t="s">
        <v>294</v>
      </c>
      <c r="I1503" t="s">
        <v>27</v>
      </c>
      <c r="J1503">
        <v>10003011125</v>
      </c>
      <c r="K1503" s="19">
        <v>31.8</v>
      </c>
      <c r="L1503">
        <v>31.738</v>
      </c>
      <c r="M1503">
        <v>31.684999999999899</v>
      </c>
      <c r="N1503">
        <v>33.662999999999997</v>
      </c>
      <c r="O1503">
        <v>0.98899999999999999</v>
      </c>
    </row>
    <row r="1504" spans="1:15" x14ac:dyDescent="0.35">
      <c r="A1504" t="s">
        <v>338</v>
      </c>
      <c r="B1504">
        <v>2016</v>
      </c>
      <c r="C1504" s="10">
        <v>42598</v>
      </c>
      <c r="D1504" t="s">
        <v>191</v>
      </c>
      <c r="E1504" t="s">
        <v>91</v>
      </c>
      <c r="F1504">
        <v>3</v>
      </c>
      <c r="G1504">
        <v>4</v>
      </c>
      <c r="H1504" t="s">
        <v>218</v>
      </c>
      <c r="I1504" t="s">
        <v>46</v>
      </c>
      <c r="J1504">
        <v>10006902239</v>
      </c>
      <c r="K1504" s="19">
        <v>25.1</v>
      </c>
      <c r="L1504">
        <v>26.643999999999998</v>
      </c>
      <c r="M1504">
        <v>26.738</v>
      </c>
      <c r="N1504">
        <v>29.2</v>
      </c>
      <c r="O1504">
        <v>1.2310000000000001</v>
      </c>
    </row>
    <row r="1505" spans="1:15" x14ac:dyDescent="0.35">
      <c r="A1505" t="s">
        <v>338</v>
      </c>
      <c r="B1505">
        <v>2016</v>
      </c>
      <c r="C1505" s="10">
        <v>42598</v>
      </c>
      <c r="D1505" t="s">
        <v>191</v>
      </c>
      <c r="E1505" t="s">
        <v>91</v>
      </c>
      <c r="F1505">
        <v>3</v>
      </c>
      <c r="G1505">
        <v>5</v>
      </c>
      <c r="H1505" t="s">
        <v>196</v>
      </c>
      <c r="I1505" t="s">
        <v>52</v>
      </c>
      <c r="J1505">
        <v>10004868370</v>
      </c>
      <c r="K1505" s="19">
        <v>28.6</v>
      </c>
      <c r="L1505">
        <v>29.395</v>
      </c>
      <c r="M1505">
        <v>29.212</v>
      </c>
      <c r="N1505">
        <v>30.981999999999999</v>
      </c>
      <c r="O1505">
        <v>0.88500000000000001</v>
      </c>
    </row>
    <row r="1506" spans="1:15" x14ac:dyDescent="0.35">
      <c r="A1506" t="s">
        <v>338</v>
      </c>
      <c r="B1506">
        <v>2016</v>
      </c>
      <c r="C1506" s="10">
        <v>42598</v>
      </c>
      <c r="D1506" t="s">
        <v>191</v>
      </c>
      <c r="E1506" t="s">
        <v>91</v>
      </c>
      <c r="F1506">
        <v>3</v>
      </c>
      <c r="G1506">
        <v>6</v>
      </c>
      <c r="H1506" t="s">
        <v>303</v>
      </c>
      <c r="I1506" t="s">
        <v>113</v>
      </c>
      <c r="J1506">
        <v>10006898296</v>
      </c>
      <c r="K1506" s="19">
        <v>24</v>
      </c>
      <c r="L1506">
        <v>12.831</v>
      </c>
      <c r="M1506">
        <v>14.825999999999899</v>
      </c>
      <c r="N1506">
        <v>21.097999999999999</v>
      </c>
      <c r="O1506">
        <v>3.1360000000000001</v>
      </c>
    </row>
    <row r="1507" spans="1:15" x14ac:dyDescent="0.35">
      <c r="A1507" t="s">
        <v>338</v>
      </c>
      <c r="B1507">
        <v>2016</v>
      </c>
      <c r="C1507" s="10">
        <v>42598</v>
      </c>
      <c r="D1507" t="s">
        <v>191</v>
      </c>
      <c r="E1507" t="s">
        <v>91</v>
      </c>
      <c r="F1507">
        <v>3</v>
      </c>
      <c r="G1507">
        <v>7</v>
      </c>
      <c r="H1507" t="s">
        <v>344</v>
      </c>
      <c r="I1507" t="s">
        <v>154</v>
      </c>
      <c r="J1507">
        <v>10005511301</v>
      </c>
      <c r="K1507" s="19">
        <v>27.5</v>
      </c>
      <c r="L1507">
        <v>17.27</v>
      </c>
      <c r="M1507">
        <v>16.382000000000001</v>
      </c>
      <c r="N1507">
        <v>20.942</v>
      </c>
      <c r="O1507">
        <v>2.2799999999999998</v>
      </c>
    </row>
    <row r="1508" spans="1:15" x14ac:dyDescent="0.35">
      <c r="A1508" t="s">
        <v>338</v>
      </c>
      <c r="B1508">
        <v>2016</v>
      </c>
      <c r="C1508" s="10">
        <v>42598</v>
      </c>
      <c r="D1508" t="s">
        <v>191</v>
      </c>
      <c r="E1508" t="s">
        <v>91</v>
      </c>
      <c r="F1508">
        <v>4</v>
      </c>
      <c r="G1508">
        <v>1</v>
      </c>
      <c r="H1508" t="s">
        <v>192</v>
      </c>
      <c r="I1508" t="s">
        <v>113</v>
      </c>
      <c r="J1508">
        <v>10004599194</v>
      </c>
      <c r="K1508" s="19">
        <v>28.4</v>
      </c>
      <c r="L1508">
        <v>30.503</v>
      </c>
      <c r="M1508">
        <v>30.815999999999999</v>
      </c>
      <c r="N1508">
        <v>32.67</v>
      </c>
      <c r="O1508">
        <v>0.92700000000000005</v>
      </c>
    </row>
    <row r="1509" spans="1:15" x14ac:dyDescent="0.35">
      <c r="A1509" t="s">
        <v>338</v>
      </c>
      <c r="B1509">
        <v>2016</v>
      </c>
      <c r="C1509" s="10">
        <v>42598</v>
      </c>
      <c r="D1509" t="s">
        <v>191</v>
      </c>
      <c r="E1509" t="s">
        <v>91</v>
      </c>
      <c r="F1509">
        <v>4</v>
      </c>
      <c r="G1509">
        <v>2</v>
      </c>
      <c r="H1509" t="s">
        <v>314</v>
      </c>
      <c r="I1509" t="s">
        <v>44</v>
      </c>
      <c r="J1509">
        <v>10006904360</v>
      </c>
      <c r="K1509" s="19">
        <v>25.1</v>
      </c>
      <c r="L1509">
        <v>30.882000000000001</v>
      </c>
      <c r="M1509">
        <v>31.044999999999899</v>
      </c>
      <c r="N1509">
        <v>33.024999999999999</v>
      </c>
      <c r="O1509">
        <v>0.99</v>
      </c>
    </row>
    <row r="1510" spans="1:15" x14ac:dyDescent="0.35">
      <c r="A1510" t="s">
        <v>338</v>
      </c>
      <c r="B1510">
        <v>2016</v>
      </c>
      <c r="C1510" s="10">
        <v>42598</v>
      </c>
      <c r="D1510" t="s">
        <v>191</v>
      </c>
      <c r="E1510" t="s">
        <v>91</v>
      </c>
      <c r="F1510">
        <v>4</v>
      </c>
      <c r="G1510">
        <v>3</v>
      </c>
      <c r="H1510" t="s">
        <v>194</v>
      </c>
      <c r="I1510" t="s">
        <v>29</v>
      </c>
      <c r="J1510">
        <v>10004601723</v>
      </c>
      <c r="K1510" s="19">
        <v>29.1</v>
      </c>
      <c r="L1510">
        <v>32.323999999999998</v>
      </c>
      <c r="M1510">
        <v>32.266999999999904</v>
      </c>
      <c r="N1510">
        <v>34.216999999999999</v>
      </c>
      <c r="O1510">
        <v>0.97499999999999998</v>
      </c>
    </row>
    <row r="1511" spans="1:15" x14ac:dyDescent="0.35">
      <c r="A1511" t="s">
        <v>338</v>
      </c>
      <c r="B1511">
        <v>2016</v>
      </c>
      <c r="C1511" s="10">
        <v>42598</v>
      </c>
      <c r="D1511" t="s">
        <v>191</v>
      </c>
      <c r="E1511" t="s">
        <v>91</v>
      </c>
      <c r="F1511">
        <v>4</v>
      </c>
      <c r="G1511">
        <v>4</v>
      </c>
      <c r="H1511" t="s">
        <v>183</v>
      </c>
      <c r="I1511" t="s">
        <v>33</v>
      </c>
      <c r="J1511">
        <v>10007212639</v>
      </c>
      <c r="K1511" s="19">
        <v>25.1</v>
      </c>
      <c r="L1511">
        <v>25.495000000000001</v>
      </c>
      <c r="M1511">
        <v>25.68</v>
      </c>
      <c r="N1511">
        <v>27.821999999999999</v>
      </c>
      <c r="O1511">
        <v>1.071</v>
      </c>
    </row>
    <row r="1512" spans="1:15" x14ac:dyDescent="0.35">
      <c r="A1512" t="s">
        <v>338</v>
      </c>
      <c r="B1512">
        <v>2016</v>
      </c>
      <c r="C1512" s="10">
        <v>42598</v>
      </c>
      <c r="D1512" t="s">
        <v>191</v>
      </c>
      <c r="E1512" t="s">
        <v>91</v>
      </c>
      <c r="F1512">
        <v>4</v>
      </c>
      <c r="G1512">
        <v>5</v>
      </c>
      <c r="H1512" t="s">
        <v>345</v>
      </c>
      <c r="I1512" t="s">
        <v>346</v>
      </c>
      <c r="J1512">
        <v>10007500407</v>
      </c>
      <c r="K1512" s="19">
        <v>23.1</v>
      </c>
      <c r="L1512">
        <v>25.364000000000001</v>
      </c>
      <c r="M1512">
        <v>25.390999999999998</v>
      </c>
      <c r="N1512">
        <v>27.725000000000001</v>
      </c>
      <c r="O1512">
        <v>1.167</v>
      </c>
    </row>
    <row r="1513" spans="1:15" x14ac:dyDescent="0.35">
      <c r="A1513" t="s">
        <v>338</v>
      </c>
      <c r="B1513">
        <v>2016</v>
      </c>
      <c r="C1513" s="10">
        <v>42598</v>
      </c>
      <c r="D1513" t="s">
        <v>191</v>
      </c>
      <c r="E1513" t="s">
        <v>91</v>
      </c>
      <c r="F1513">
        <v>4</v>
      </c>
      <c r="G1513">
        <v>6</v>
      </c>
      <c r="H1513" t="s">
        <v>195</v>
      </c>
      <c r="I1513" t="s">
        <v>31</v>
      </c>
      <c r="J1513">
        <v>10005964470</v>
      </c>
      <c r="K1513" s="19">
        <v>27.4</v>
      </c>
      <c r="L1513">
        <v>24.492000000000001</v>
      </c>
      <c r="M1513">
        <v>24.417000000000002</v>
      </c>
      <c r="N1513">
        <v>26.457000000000001</v>
      </c>
      <c r="O1513">
        <v>1.02</v>
      </c>
    </row>
    <row r="1514" spans="1:15" x14ac:dyDescent="0.35">
      <c r="A1514" t="s">
        <v>338</v>
      </c>
      <c r="B1514">
        <v>2016</v>
      </c>
      <c r="C1514" s="10">
        <v>42598</v>
      </c>
      <c r="D1514" t="s">
        <v>191</v>
      </c>
      <c r="E1514" t="s">
        <v>91</v>
      </c>
      <c r="F1514">
        <v>4</v>
      </c>
      <c r="G1514">
        <v>7</v>
      </c>
      <c r="H1514" t="s">
        <v>153</v>
      </c>
      <c r="I1514" t="s">
        <v>154</v>
      </c>
      <c r="J1514">
        <v>10004717719</v>
      </c>
      <c r="K1514" s="19">
        <v>27.7</v>
      </c>
      <c r="L1514">
        <v>25.734000000000002</v>
      </c>
      <c r="M1514">
        <v>25.335999999999999</v>
      </c>
      <c r="N1514">
        <v>27.54</v>
      </c>
      <c r="O1514">
        <v>1.1020000000000001</v>
      </c>
    </row>
    <row r="1515" spans="1:15" x14ac:dyDescent="0.35">
      <c r="A1515" t="s">
        <v>338</v>
      </c>
      <c r="B1515">
        <v>2016</v>
      </c>
      <c r="C1515" s="10">
        <v>42598</v>
      </c>
      <c r="D1515" t="s">
        <v>191</v>
      </c>
      <c r="E1515" t="s">
        <v>117</v>
      </c>
      <c r="F1515">
        <v>1</v>
      </c>
      <c r="G1515">
        <v>1</v>
      </c>
      <c r="H1515" t="s">
        <v>196</v>
      </c>
      <c r="I1515" t="s">
        <v>52</v>
      </c>
      <c r="J1515">
        <v>10004868370</v>
      </c>
      <c r="K1515" s="19">
        <v>28.6</v>
      </c>
      <c r="L1515">
        <v>29.212</v>
      </c>
      <c r="M1515">
        <v>29.393999999999998</v>
      </c>
      <c r="N1515">
        <v>31.154</v>
      </c>
      <c r="O1515">
        <v>0.88</v>
      </c>
    </row>
    <row r="1516" spans="1:15" x14ac:dyDescent="0.35">
      <c r="A1516" t="s">
        <v>338</v>
      </c>
      <c r="B1516">
        <v>2016</v>
      </c>
      <c r="C1516" s="10">
        <v>42598</v>
      </c>
      <c r="D1516" t="s">
        <v>191</v>
      </c>
      <c r="E1516" t="s">
        <v>117</v>
      </c>
      <c r="F1516">
        <v>1</v>
      </c>
      <c r="G1516">
        <v>2</v>
      </c>
      <c r="H1516" t="s">
        <v>183</v>
      </c>
      <c r="I1516" t="s">
        <v>33</v>
      </c>
      <c r="J1516">
        <v>10007212639</v>
      </c>
      <c r="K1516" s="19">
        <v>25.1</v>
      </c>
      <c r="L1516">
        <v>25.68</v>
      </c>
      <c r="M1516">
        <v>25.904</v>
      </c>
      <c r="N1516">
        <v>28.01</v>
      </c>
      <c r="O1516">
        <v>1.0529999999999999</v>
      </c>
    </row>
    <row r="1517" spans="1:15" x14ac:dyDescent="0.35">
      <c r="A1517" t="s">
        <v>338</v>
      </c>
      <c r="B1517">
        <v>2016</v>
      </c>
      <c r="C1517" s="10">
        <v>42598</v>
      </c>
      <c r="D1517" t="s">
        <v>191</v>
      </c>
      <c r="E1517" t="s">
        <v>117</v>
      </c>
      <c r="F1517">
        <v>1</v>
      </c>
      <c r="G1517">
        <v>3</v>
      </c>
      <c r="H1517" t="s">
        <v>219</v>
      </c>
      <c r="I1517" t="s">
        <v>23</v>
      </c>
      <c r="J1517">
        <v>10050887493</v>
      </c>
      <c r="K1517" s="19">
        <v>33</v>
      </c>
      <c r="L1517">
        <v>21.105</v>
      </c>
      <c r="M1517">
        <v>22.143999999999998</v>
      </c>
      <c r="N1517">
        <v>28.681999999999999</v>
      </c>
      <c r="O1517">
        <v>3.2690000000000001</v>
      </c>
    </row>
    <row r="1518" spans="1:15" x14ac:dyDescent="0.35">
      <c r="A1518" t="s">
        <v>338</v>
      </c>
      <c r="B1518">
        <v>2016</v>
      </c>
      <c r="C1518" s="10">
        <v>42598</v>
      </c>
      <c r="D1518" t="s">
        <v>191</v>
      </c>
      <c r="E1518" t="s">
        <v>117</v>
      </c>
      <c r="F1518">
        <v>1</v>
      </c>
      <c r="G1518">
        <v>4</v>
      </c>
      <c r="H1518" t="s">
        <v>213</v>
      </c>
      <c r="I1518" t="s">
        <v>42</v>
      </c>
      <c r="J1518">
        <v>10006422895</v>
      </c>
      <c r="K1518" s="19">
        <v>25.2</v>
      </c>
      <c r="L1518">
        <v>28.518000000000001</v>
      </c>
      <c r="M1518">
        <v>28.106000000000002</v>
      </c>
      <c r="N1518">
        <v>30.388000000000002</v>
      </c>
      <c r="O1518">
        <v>1.141</v>
      </c>
    </row>
    <row r="1519" spans="1:15" x14ac:dyDescent="0.35">
      <c r="A1519" t="s">
        <v>338</v>
      </c>
      <c r="B1519">
        <v>2016</v>
      </c>
      <c r="C1519" s="10">
        <v>42598</v>
      </c>
      <c r="D1519" t="s">
        <v>191</v>
      </c>
      <c r="E1519" t="s">
        <v>117</v>
      </c>
      <c r="F1519">
        <v>2</v>
      </c>
      <c r="G1519">
        <v>1</v>
      </c>
      <c r="H1519" t="s">
        <v>218</v>
      </c>
      <c r="I1519" t="s">
        <v>46</v>
      </c>
      <c r="J1519">
        <v>10006902239</v>
      </c>
      <c r="K1519" s="19">
        <v>25.1</v>
      </c>
      <c r="L1519">
        <v>26.738</v>
      </c>
      <c r="M1519">
        <v>27.266999999999999</v>
      </c>
      <c r="N1519">
        <v>29.677</v>
      </c>
      <c r="O1519">
        <v>1.2050000000000001</v>
      </c>
    </row>
    <row r="1520" spans="1:15" x14ac:dyDescent="0.35">
      <c r="A1520" t="s">
        <v>338</v>
      </c>
      <c r="B1520">
        <v>2016</v>
      </c>
      <c r="C1520" s="10">
        <v>42598</v>
      </c>
      <c r="D1520" t="s">
        <v>191</v>
      </c>
      <c r="E1520" t="s">
        <v>117</v>
      </c>
      <c r="F1520">
        <v>2</v>
      </c>
      <c r="G1520">
        <v>2</v>
      </c>
      <c r="H1520" t="s">
        <v>328</v>
      </c>
      <c r="I1520" t="s">
        <v>256</v>
      </c>
      <c r="J1520">
        <v>10007787464</v>
      </c>
      <c r="K1520" s="19">
        <v>24.8</v>
      </c>
      <c r="L1520">
        <v>26.736000000000001</v>
      </c>
      <c r="M1520">
        <v>27.053999999999998</v>
      </c>
      <c r="N1520">
        <v>29.736000000000001</v>
      </c>
      <c r="O1520">
        <v>1.341</v>
      </c>
    </row>
    <row r="1521" spans="1:15" x14ac:dyDescent="0.35">
      <c r="A1521" t="s">
        <v>338</v>
      </c>
      <c r="B1521">
        <v>2016</v>
      </c>
      <c r="C1521" s="10">
        <v>42598</v>
      </c>
      <c r="D1521" t="s">
        <v>191</v>
      </c>
      <c r="E1521" t="s">
        <v>117</v>
      </c>
      <c r="F1521">
        <v>2</v>
      </c>
      <c r="G1521">
        <v>3</v>
      </c>
      <c r="H1521" t="s">
        <v>342</v>
      </c>
      <c r="I1521" t="s">
        <v>343</v>
      </c>
      <c r="J1521">
        <v>10004601218</v>
      </c>
      <c r="K1521" s="19"/>
      <c r="L1521">
        <v>23.399000000000001</v>
      </c>
      <c r="M1521">
        <v>23.978999999999999</v>
      </c>
      <c r="N1521">
        <v>30.408999999999999</v>
      </c>
      <c r="O1521">
        <v>3.2149999999999999</v>
      </c>
    </row>
    <row r="1522" spans="1:15" x14ac:dyDescent="0.35">
      <c r="A1522" t="s">
        <v>338</v>
      </c>
      <c r="B1522">
        <v>2016</v>
      </c>
      <c r="C1522" s="10">
        <v>42598</v>
      </c>
      <c r="D1522" t="s">
        <v>191</v>
      </c>
      <c r="E1522" t="s">
        <v>117</v>
      </c>
      <c r="F1522">
        <v>2</v>
      </c>
      <c r="G1522">
        <v>4</v>
      </c>
      <c r="H1522" t="s">
        <v>287</v>
      </c>
      <c r="I1522" t="s">
        <v>31</v>
      </c>
      <c r="J1522">
        <v>10003349716</v>
      </c>
      <c r="K1522" s="19">
        <v>31.3</v>
      </c>
      <c r="L1522">
        <v>25.536999999999999</v>
      </c>
      <c r="M1522">
        <v>25.495000000000001</v>
      </c>
      <c r="N1522">
        <v>27.263000000000002</v>
      </c>
      <c r="O1522">
        <v>0.88400000000000001</v>
      </c>
    </row>
    <row r="1523" spans="1:15" x14ac:dyDescent="0.35">
      <c r="A1523" t="s">
        <v>338</v>
      </c>
      <c r="B1523">
        <v>2016</v>
      </c>
      <c r="C1523" s="10">
        <v>42598</v>
      </c>
      <c r="D1523" t="s">
        <v>191</v>
      </c>
      <c r="E1523" t="s">
        <v>117</v>
      </c>
      <c r="F1523">
        <v>2</v>
      </c>
      <c r="G1523">
        <v>5</v>
      </c>
      <c r="H1523" t="s">
        <v>153</v>
      </c>
      <c r="I1523" t="s">
        <v>154</v>
      </c>
      <c r="J1523">
        <v>10004717719</v>
      </c>
      <c r="K1523" s="19">
        <v>27.7</v>
      </c>
      <c r="L1523">
        <v>25.335999999999999</v>
      </c>
      <c r="M1523">
        <v>25.032</v>
      </c>
      <c r="N1523">
        <v>27.202000000000002</v>
      </c>
      <c r="O1523">
        <v>1.085</v>
      </c>
    </row>
    <row r="1524" spans="1:15" x14ac:dyDescent="0.35">
      <c r="A1524" t="s">
        <v>338</v>
      </c>
      <c r="B1524">
        <v>2016</v>
      </c>
      <c r="C1524" s="10">
        <v>42598</v>
      </c>
      <c r="D1524" t="s">
        <v>191</v>
      </c>
      <c r="E1524" t="s">
        <v>117</v>
      </c>
      <c r="F1524">
        <v>3</v>
      </c>
      <c r="G1524">
        <v>1</v>
      </c>
      <c r="H1524" t="s">
        <v>294</v>
      </c>
      <c r="I1524" t="s">
        <v>27</v>
      </c>
      <c r="J1524">
        <v>10003011125</v>
      </c>
      <c r="K1524" s="19">
        <v>31.8</v>
      </c>
      <c r="L1524">
        <v>31.684999999999899</v>
      </c>
      <c r="M1524">
        <v>31.826999999999899</v>
      </c>
      <c r="N1524">
        <v>33.790999999999997</v>
      </c>
      <c r="O1524">
        <v>0.98199999999999998</v>
      </c>
    </row>
    <row r="1525" spans="1:15" x14ac:dyDescent="0.35">
      <c r="A1525" t="s">
        <v>338</v>
      </c>
      <c r="B1525">
        <v>2016</v>
      </c>
      <c r="C1525" s="10">
        <v>42598</v>
      </c>
      <c r="D1525" t="s">
        <v>191</v>
      </c>
      <c r="E1525" t="s">
        <v>117</v>
      </c>
      <c r="F1525">
        <v>3</v>
      </c>
      <c r="G1525">
        <v>2</v>
      </c>
      <c r="H1525" t="s">
        <v>195</v>
      </c>
      <c r="I1525" t="s">
        <v>31</v>
      </c>
      <c r="J1525">
        <v>10005964470</v>
      </c>
      <c r="K1525" s="19">
        <v>27.4</v>
      </c>
      <c r="L1525">
        <v>24.417000000000002</v>
      </c>
      <c r="M1525">
        <v>24.692</v>
      </c>
      <c r="N1525">
        <v>26.702000000000002</v>
      </c>
      <c r="O1525">
        <v>1.0049999999999999</v>
      </c>
    </row>
    <row r="1526" spans="1:15" x14ac:dyDescent="0.35">
      <c r="A1526" t="s">
        <v>338</v>
      </c>
      <c r="B1526">
        <v>2016</v>
      </c>
      <c r="C1526" s="10">
        <v>42598</v>
      </c>
      <c r="D1526" t="s">
        <v>191</v>
      </c>
      <c r="E1526" t="s">
        <v>117</v>
      </c>
      <c r="F1526">
        <v>3</v>
      </c>
      <c r="G1526">
        <v>3</v>
      </c>
      <c r="H1526" t="s">
        <v>220</v>
      </c>
      <c r="I1526" t="s">
        <v>35</v>
      </c>
      <c r="J1526">
        <v>10005782695</v>
      </c>
      <c r="K1526" s="19">
        <v>27.1</v>
      </c>
      <c r="L1526">
        <v>30.2</v>
      </c>
      <c r="M1526">
        <v>29.994</v>
      </c>
      <c r="N1526">
        <v>31.916</v>
      </c>
      <c r="O1526">
        <v>0.96099999999999997</v>
      </c>
    </row>
    <row r="1527" spans="1:15" x14ac:dyDescent="0.35">
      <c r="A1527" t="s">
        <v>338</v>
      </c>
      <c r="B1527">
        <v>2016</v>
      </c>
      <c r="C1527" s="10">
        <v>42598</v>
      </c>
      <c r="D1527" t="s">
        <v>191</v>
      </c>
      <c r="E1527" t="s">
        <v>117</v>
      </c>
      <c r="F1527">
        <v>3</v>
      </c>
      <c r="G1527">
        <v>4</v>
      </c>
      <c r="H1527" t="s">
        <v>344</v>
      </c>
      <c r="I1527" t="s">
        <v>154</v>
      </c>
      <c r="J1527">
        <v>10005511301</v>
      </c>
      <c r="K1527" s="19">
        <v>27.5</v>
      </c>
      <c r="L1527">
        <v>16.382000000000001</v>
      </c>
      <c r="M1527">
        <v>17.048999999999999</v>
      </c>
      <c r="N1527">
        <v>21.295000000000002</v>
      </c>
      <c r="O1527">
        <v>2.1230000000000002</v>
      </c>
    </row>
    <row r="1528" spans="1:15" x14ac:dyDescent="0.35">
      <c r="A1528" t="s">
        <v>338</v>
      </c>
      <c r="B1528">
        <v>2016</v>
      </c>
      <c r="C1528" s="10">
        <v>42598</v>
      </c>
      <c r="D1528" t="s">
        <v>191</v>
      </c>
      <c r="E1528" t="s">
        <v>117</v>
      </c>
      <c r="F1528">
        <v>3</v>
      </c>
      <c r="G1528">
        <v>5</v>
      </c>
      <c r="H1528" t="s">
        <v>265</v>
      </c>
      <c r="I1528" t="s">
        <v>102</v>
      </c>
      <c r="J1528">
        <v>10009009462</v>
      </c>
      <c r="K1528" s="19">
        <v>21.1</v>
      </c>
      <c r="L1528">
        <v>16.820999999999898</v>
      </c>
      <c r="M1528">
        <v>15.608000000000001</v>
      </c>
      <c r="N1528">
        <v>21.148</v>
      </c>
      <c r="O1528">
        <v>2.77</v>
      </c>
    </row>
    <row r="1529" spans="1:15" x14ac:dyDescent="0.35">
      <c r="A1529" t="s">
        <v>338</v>
      </c>
      <c r="B1529">
        <v>2016</v>
      </c>
      <c r="C1529" s="10">
        <v>42598</v>
      </c>
      <c r="D1529" t="s">
        <v>191</v>
      </c>
      <c r="E1529" t="s">
        <v>117</v>
      </c>
      <c r="F1529">
        <v>4</v>
      </c>
      <c r="G1529">
        <v>1</v>
      </c>
      <c r="H1529" t="s">
        <v>340</v>
      </c>
      <c r="I1529" t="s">
        <v>142</v>
      </c>
      <c r="J1529">
        <v>10004633247</v>
      </c>
      <c r="K1529" s="19">
        <v>28.4</v>
      </c>
      <c r="L1529">
        <v>29.768000000000001</v>
      </c>
      <c r="M1529">
        <v>29.954000000000001</v>
      </c>
      <c r="N1529">
        <v>31.731999999999999</v>
      </c>
      <c r="O1529">
        <v>0.88900000000000001</v>
      </c>
    </row>
    <row r="1530" spans="1:15" x14ac:dyDescent="0.35">
      <c r="A1530" t="s">
        <v>338</v>
      </c>
      <c r="B1530">
        <v>2016</v>
      </c>
      <c r="C1530" s="10">
        <v>42598</v>
      </c>
      <c r="D1530" t="s">
        <v>191</v>
      </c>
      <c r="E1530" t="s">
        <v>117</v>
      </c>
      <c r="F1530">
        <v>4</v>
      </c>
      <c r="G1530">
        <v>2</v>
      </c>
      <c r="H1530" t="s">
        <v>197</v>
      </c>
      <c r="I1530" t="s">
        <v>198</v>
      </c>
      <c r="J1530">
        <v>10003100142</v>
      </c>
      <c r="K1530" s="19">
        <v>30.4</v>
      </c>
      <c r="L1530">
        <v>24.968999999999902</v>
      </c>
      <c r="M1530">
        <v>25.262</v>
      </c>
      <c r="N1530">
        <v>27.308</v>
      </c>
      <c r="O1530">
        <v>1.0229999999999999</v>
      </c>
    </row>
    <row r="1531" spans="1:15" x14ac:dyDescent="0.35">
      <c r="A1531" t="s">
        <v>338</v>
      </c>
      <c r="B1531">
        <v>2016</v>
      </c>
      <c r="C1531" s="10">
        <v>42598</v>
      </c>
      <c r="D1531" t="s">
        <v>191</v>
      </c>
      <c r="E1531" t="s">
        <v>117</v>
      </c>
      <c r="F1531">
        <v>4</v>
      </c>
      <c r="G1531">
        <v>3</v>
      </c>
      <c r="H1531" t="s">
        <v>345</v>
      </c>
      <c r="I1531" t="s">
        <v>346</v>
      </c>
      <c r="J1531">
        <v>10007500407</v>
      </c>
      <c r="K1531" s="19">
        <v>23.1</v>
      </c>
      <c r="L1531">
        <v>25.390999999999998</v>
      </c>
      <c r="M1531">
        <v>25.523</v>
      </c>
      <c r="N1531">
        <v>27.800999999999998</v>
      </c>
      <c r="O1531">
        <v>1.139</v>
      </c>
    </row>
    <row r="1532" spans="1:15" x14ac:dyDescent="0.35">
      <c r="A1532" t="s">
        <v>338</v>
      </c>
      <c r="B1532">
        <v>2016</v>
      </c>
      <c r="C1532" s="10">
        <v>42598</v>
      </c>
      <c r="D1532" t="s">
        <v>191</v>
      </c>
      <c r="E1532" t="s">
        <v>117</v>
      </c>
      <c r="F1532">
        <v>4</v>
      </c>
      <c r="G1532">
        <v>4</v>
      </c>
      <c r="H1532" t="s">
        <v>194</v>
      </c>
      <c r="I1532" t="s">
        <v>29</v>
      </c>
      <c r="J1532">
        <v>10004601723</v>
      </c>
      <c r="K1532" s="19">
        <v>29.1</v>
      </c>
      <c r="L1532">
        <v>32.266999999999904</v>
      </c>
      <c r="M1532">
        <v>31.876999999999999</v>
      </c>
      <c r="N1532">
        <v>33.801000000000002</v>
      </c>
      <c r="O1532">
        <v>0.96199999999999997</v>
      </c>
    </row>
    <row r="1533" spans="1:15" x14ac:dyDescent="0.35">
      <c r="A1533" t="s">
        <v>338</v>
      </c>
      <c r="B1533">
        <v>2016</v>
      </c>
      <c r="C1533" s="10">
        <v>42598</v>
      </c>
      <c r="D1533" t="s">
        <v>191</v>
      </c>
      <c r="E1533" t="s">
        <v>117</v>
      </c>
      <c r="F1533">
        <v>4</v>
      </c>
      <c r="G1533">
        <v>5</v>
      </c>
      <c r="H1533" t="s">
        <v>303</v>
      </c>
      <c r="I1533" t="s">
        <v>113</v>
      </c>
      <c r="J1533">
        <v>10006898296</v>
      </c>
      <c r="K1533" s="19">
        <v>24</v>
      </c>
      <c r="L1533">
        <v>14.825999999999899</v>
      </c>
      <c r="M1533">
        <v>14.544</v>
      </c>
      <c r="N1533">
        <v>20.382000000000001</v>
      </c>
      <c r="O1533">
        <v>2.919</v>
      </c>
    </row>
    <row r="1534" spans="1:15" x14ac:dyDescent="0.35">
      <c r="A1534" t="s">
        <v>338</v>
      </c>
      <c r="B1534">
        <v>2016</v>
      </c>
      <c r="C1534" s="10">
        <v>42598</v>
      </c>
      <c r="D1534" t="s">
        <v>191</v>
      </c>
      <c r="E1534" t="s">
        <v>119</v>
      </c>
      <c r="F1534">
        <v>1</v>
      </c>
      <c r="G1534">
        <v>1</v>
      </c>
      <c r="H1534" t="s">
        <v>192</v>
      </c>
      <c r="I1534" t="s">
        <v>113</v>
      </c>
      <c r="J1534">
        <v>10004599194</v>
      </c>
      <c r="K1534" s="19">
        <v>28.4</v>
      </c>
      <c r="L1534">
        <v>30.815999999999999</v>
      </c>
      <c r="M1534">
        <v>31.105</v>
      </c>
      <c r="N1534">
        <v>32.939</v>
      </c>
      <c r="O1534">
        <v>0.91700000000000004</v>
      </c>
    </row>
    <row r="1535" spans="1:15" x14ac:dyDescent="0.35">
      <c r="A1535" t="s">
        <v>338</v>
      </c>
      <c r="B1535">
        <v>2016</v>
      </c>
      <c r="C1535" s="10">
        <v>42598</v>
      </c>
      <c r="D1535" t="s">
        <v>191</v>
      </c>
      <c r="E1535" t="s">
        <v>119</v>
      </c>
      <c r="F1535">
        <v>1</v>
      </c>
      <c r="G1535">
        <v>2</v>
      </c>
      <c r="H1535" t="s">
        <v>200</v>
      </c>
      <c r="I1535" t="s">
        <v>23</v>
      </c>
      <c r="J1535">
        <v>10006900421</v>
      </c>
      <c r="K1535" s="19">
        <v>23.7</v>
      </c>
      <c r="L1535">
        <v>30.148</v>
      </c>
      <c r="M1535">
        <v>30.309000000000001</v>
      </c>
      <c r="N1535">
        <v>32.097000000000001</v>
      </c>
      <c r="O1535">
        <v>0.89400000000000002</v>
      </c>
    </row>
    <row r="1536" spans="1:15" x14ac:dyDescent="0.35">
      <c r="A1536" t="s">
        <v>338</v>
      </c>
      <c r="B1536">
        <v>2016</v>
      </c>
      <c r="C1536" s="10">
        <v>42598</v>
      </c>
      <c r="D1536" t="s">
        <v>191</v>
      </c>
      <c r="E1536" t="s">
        <v>119</v>
      </c>
      <c r="F1536">
        <v>1</v>
      </c>
      <c r="G1536">
        <v>3</v>
      </c>
      <c r="H1536" t="s">
        <v>196</v>
      </c>
      <c r="I1536" t="s">
        <v>52</v>
      </c>
      <c r="J1536">
        <v>10004868370</v>
      </c>
      <c r="K1536" s="19">
        <v>28.6</v>
      </c>
      <c r="L1536">
        <v>29.393999999999998</v>
      </c>
      <c r="M1536">
        <v>29.474</v>
      </c>
      <c r="N1536">
        <v>31.212</v>
      </c>
      <c r="O1536">
        <v>0.86899999999999999</v>
      </c>
    </row>
    <row r="1537" spans="1:15" x14ac:dyDescent="0.35">
      <c r="A1537" t="s">
        <v>338</v>
      </c>
      <c r="B1537">
        <v>2016</v>
      </c>
      <c r="C1537" s="10">
        <v>42598</v>
      </c>
      <c r="D1537" t="s">
        <v>191</v>
      </c>
      <c r="E1537" t="s">
        <v>119</v>
      </c>
      <c r="F1537">
        <v>1</v>
      </c>
      <c r="G1537">
        <v>4</v>
      </c>
      <c r="H1537" t="s">
        <v>106</v>
      </c>
      <c r="I1537" t="s">
        <v>102</v>
      </c>
      <c r="J1537">
        <v>10006894559</v>
      </c>
      <c r="K1537" s="19">
        <v>24</v>
      </c>
      <c r="L1537">
        <v>29.927999999999901</v>
      </c>
      <c r="M1537">
        <v>29.852</v>
      </c>
      <c r="N1537">
        <v>31.984000000000002</v>
      </c>
      <c r="O1537">
        <v>1.0660000000000001</v>
      </c>
    </row>
    <row r="1538" spans="1:15" x14ac:dyDescent="0.35">
      <c r="A1538" t="s">
        <v>338</v>
      </c>
      <c r="B1538">
        <v>2016</v>
      </c>
      <c r="C1538" s="10">
        <v>42598</v>
      </c>
      <c r="D1538" t="s">
        <v>191</v>
      </c>
      <c r="E1538" t="s">
        <v>119</v>
      </c>
      <c r="F1538">
        <v>1</v>
      </c>
      <c r="G1538">
        <v>5</v>
      </c>
      <c r="H1538" t="s">
        <v>340</v>
      </c>
      <c r="I1538" t="s">
        <v>142</v>
      </c>
      <c r="J1538">
        <v>10004633247</v>
      </c>
      <c r="K1538" s="19">
        <v>28.4</v>
      </c>
      <c r="L1538">
        <v>29.954000000000001</v>
      </c>
      <c r="M1538">
        <v>29.791</v>
      </c>
      <c r="N1538">
        <v>31.548999999999999</v>
      </c>
      <c r="O1538">
        <v>0.879</v>
      </c>
    </row>
    <row r="1539" spans="1:15" x14ac:dyDescent="0.35">
      <c r="A1539" t="s">
        <v>338</v>
      </c>
      <c r="B1539">
        <v>2016</v>
      </c>
      <c r="C1539" s="10">
        <v>42598</v>
      </c>
      <c r="D1539" t="s">
        <v>191</v>
      </c>
      <c r="E1539" t="s">
        <v>119</v>
      </c>
      <c r="F1539">
        <v>1</v>
      </c>
      <c r="G1539">
        <v>6</v>
      </c>
      <c r="H1539" t="s">
        <v>339</v>
      </c>
      <c r="I1539" t="s">
        <v>27</v>
      </c>
      <c r="J1539">
        <v>10004618796</v>
      </c>
      <c r="K1539" s="19">
        <v>29</v>
      </c>
      <c r="L1539">
        <v>25.085000000000001</v>
      </c>
      <c r="M1539">
        <v>24.77</v>
      </c>
      <c r="N1539">
        <v>27.315999999999999</v>
      </c>
      <c r="O1539">
        <v>1.2729999999999999</v>
      </c>
    </row>
    <row r="1540" spans="1:15" x14ac:dyDescent="0.35">
      <c r="A1540" t="s">
        <v>338</v>
      </c>
      <c r="B1540">
        <v>2016</v>
      </c>
      <c r="C1540" s="10">
        <v>42598</v>
      </c>
      <c r="D1540" t="s">
        <v>191</v>
      </c>
      <c r="E1540" t="s">
        <v>119</v>
      </c>
      <c r="F1540">
        <v>2</v>
      </c>
      <c r="G1540">
        <v>1</v>
      </c>
      <c r="H1540" t="s">
        <v>68</v>
      </c>
      <c r="I1540" t="s">
        <v>29</v>
      </c>
      <c r="J1540">
        <v>10006379247</v>
      </c>
      <c r="K1540" s="19">
        <v>26.4</v>
      </c>
      <c r="L1540">
        <v>31.805</v>
      </c>
      <c r="M1540">
        <v>32.238</v>
      </c>
      <c r="N1540">
        <v>34.304000000000002</v>
      </c>
      <c r="O1540">
        <v>1.0329999999999999</v>
      </c>
    </row>
    <row r="1541" spans="1:15" x14ac:dyDescent="0.35">
      <c r="A1541" t="s">
        <v>338</v>
      </c>
      <c r="B1541">
        <v>2016</v>
      </c>
      <c r="C1541" s="10">
        <v>42598</v>
      </c>
      <c r="D1541" t="s">
        <v>191</v>
      </c>
      <c r="E1541" t="s">
        <v>119</v>
      </c>
      <c r="F1541">
        <v>2</v>
      </c>
      <c r="G1541">
        <v>2</v>
      </c>
      <c r="H1541" t="s">
        <v>341</v>
      </c>
      <c r="I1541" t="s">
        <v>46</v>
      </c>
      <c r="J1541">
        <v>10002260888</v>
      </c>
      <c r="K1541" s="19">
        <v>34.700000000000003</v>
      </c>
      <c r="L1541">
        <v>27.876000000000001</v>
      </c>
      <c r="M1541">
        <v>30.619999999999902</v>
      </c>
      <c r="N1541">
        <v>37.805999999999997</v>
      </c>
      <c r="O1541">
        <v>3.593</v>
      </c>
    </row>
    <row r="1542" spans="1:15" x14ac:dyDescent="0.35">
      <c r="A1542" t="s">
        <v>338</v>
      </c>
      <c r="B1542">
        <v>2016</v>
      </c>
      <c r="C1542" s="10">
        <v>42598</v>
      </c>
      <c r="D1542" t="s">
        <v>191</v>
      </c>
      <c r="E1542" t="s">
        <v>119</v>
      </c>
      <c r="F1542">
        <v>2</v>
      </c>
      <c r="G1542">
        <v>3</v>
      </c>
      <c r="H1542" t="s">
        <v>314</v>
      </c>
      <c r="I1542" t="s">
        <v>44</v>
      </c>
      <c r="J1542">
        <v>10006904360</v>
      </c>
      <c r="K1542" s="19">
        <v>25.1</v>
      </c>
      <c r="L1542">
        <v>31.044999999999899</v>
      </c>
      <c r="M1542">
        <v>31.156999999999901</v>
      </c>
      <c r="N1542">
        <v>33.104999999999997</v>
      </c>
      <c r="O1542">
        <v>0.97399999999999998</v>
      </c>
    </row>
    <row r="1543" spans="1:15" x14ac:dyDescent="0.35">
      <c r="A1543" t="s">
        <v>338</v>
      </c>
      <c r="B1543">
        <v>2016</v>
      </c>
      <c r="C1543" s="10">
        <v>42598</v>
      </c>
      <c r="D1543" t="s">
        <v>191</v>
      </c>
      <c r="E1543" t="s">
        <v>119</v>
      </c>
      <c r="F1543">
        <v>2</v>
      </c>
      <c r="G1543">
        <v>4</v>
      </c>
      <c r="H1543" t="s">
        <v>218</v>
      </c>
      <c r="I1543" t="s">
        <v>46</v>
      </c>
      <c r="J1543">
        <v>10006902239</v>
      </c>
      <c r="K1543" s="19">
        <v>25.1</v>
      </c>
      <c r="L1543">
        <v>27.266999999999999</v>
      </c>
      <c r="M1543">
        <v>27.498000000000001</v>
      </c>
      <c r="N1543">
        <v>29.844000000000001</v>
      </c>
      <c r="O1543">
        <v>1.173</v>
      </c>
    </row>
    <row r="1544" spans="1:15" x14ac:dyDescent="0.35">
      <c r="A1544" t="s">
        <v>338</v>
      </c>
      <c r="B1544">
        <v>2016</v>
      </c>
      <c r="C1544" s="10">
        <v>42598</v>
      </c>
      <c r="D1544" t="s">
        <v>191</v>
      </c>
      <c r="E1544" t="s">
        <v>119</v>
      </c>
      <c r="F1544">
        <v>2</v>
      </c>
      <c r="G1544">
        <v>5</v>
      </c>
      <c r="H1544" t="s">
        <v>294</v>
      </c>
      <c r="I1544" t="s">
        <v>27</v>
      </c>
      <c r="J1544">
        <v>10003011125</v>
      </c>
      <c r="K1544" s="19">
        <v>31.8</v>
      </c>
      <c r="L1544">
        <v>31.826999999999899</v>
      </c>
      <c r="M1544">
        <v>31.627999999999901</v>
      </c>
      <c r="N1544">
        <v>33.561999999999998</v>
      </c>
      <c r="O1544">
        <v>0.96699999999999997</v>
      </c>
    </row>
    <row r="1545" spans="1:15" x14ac:dyDescent="0.35">
      <c r="A1545" t="s">
        <v>338</v>
      </c>
      <c r="B1545">
        <v>2016</v>
      </c>
      <c r="C1545" s="10">
        <v>42598</v>
      </c>
      <c r="D1545" t="s">
        <v>191</v>
      </c>
      <c r="E1545" t="s">
        <v>119</v>
      </c>
      <c r="F1545">
        <v>2</v>
      </c>
      <c r="G1545">
        <v>6</v>
      </c>
      <c r="H1545" t="s">
        <v>129</v>
      </c>
      <c r="I1545" t="s">
        <v>35</v>
      </c>
      <c r="J1545">
        <v>10006184742</v>
      </c>
      <c r="K1545" s="19">
        <v>25.1</v>
      </c>
      <c r="L1545">
        <v>29.065999999999999</v>
      </c>
      <c r="M1545">
        <v>28.338000000000001</v>
      </c>
      <c r="N1545">
        <v>31.532</v>
      </c>
      <c r="O1545">
        <v>1.597</v>
      </c>
    </row>
    <row r="1546" spans="1:15" x14ac:dyDescent="0.35">
      <c r="A1546" t="s">
        <v>338</v>
      </c>
      <c r="B1546">
        <v>2016</v>
      </c>
      <c r="C1546" s="10">
        <v>42598</v>
      </c>
      <c r="D1546" t="s">
        <v>191</v>
      </c>
      <c r="E1546" t="s">
        <v>121</v>
      </c>
      <c r="F1546">
        <v>1</v>
      </c>
      <c r="G1546">
        <v>1</v>
      </c>
      <c r="H1546" t="s">
        <v>192</v>
      </c>
      <c r="I1546" t="s">
        <v>113</v>
      </c>
      <c r="J1546">
        <v>10004599194</v>
      </c>
      <c r="K1546" s="19">
        <v>28.4</v>
      </c>
      <c r="L1546">
        <v>31.105</v>
      </c>
      <c r="M1546">
        <v>31.417999999999999</v>
      </c>
      <c r="N1546">
        <v>33.231999999999999</v>
      </c>
      <c r="O1546">
        <v>0.90700000000000003</v>
      </c>
    </row>
    <row r="1547" spans="1:15" x14ac:dyDescent="0.35">
      <c r="A1547" t="s">
        <v>338</v>
      </c>
      <c r="B1547">
        <v>2016</v>
      </c>
      <c r="C1547" s="10">
        <v>42598</v>
      </c>
      <c r="D1547" t="s">
        <v>191</v>
      </c>
      <c r="E1547" t="s">
        <v>121</v>
      </c>
      <c r="F1547">
        <v>1</v>
      </c>
      <c r="G1547">
        <v>2</v>
      </c>
      <c r="H1547" t="s">
        <v>200</v>
      </c>
      <c r="I1547" t="s">
        <v>23</v>
      </c>
      <c r="J1547">
        <v>10006900421</v>
      </c>
      <c r="K1547" s="19">
        <v>23.7</v>
      </c>
      <c r="L1547">
        <v>30.309000000000001</v>
      </c>
      <c r="M1547">
        <v>30.509</v>
      </c>
      <c r="N1547">
        <v>32.274999999999999</v>
      </c>
      <c r="O1547">
        <v>0.88300000000000001</v>
      </c>
    </row>
    <row r="1548" spans="1:15" x14ac:dyDescent="0.35">
      <c r="A1548" t="s">
        <v>338</v>
      </c>
      <c r="B1548">
        <v>2016</v>
      </c>
      <c r="C1548" s="10">
        <v>42598</v>
      </c>
      <c r="D1548" t="s">
        <v>191</v>
      </c>
      <c r="E1548" t="s">
        <v>121</v>
      </c>
      <c r="F1548">
        <v>1</v>
      </c>
      <c r="G1548">
        <v>3</v>
      </c>
      <c r="H1548" t="s">
        <v>196</v>
      </c>
      <c r="I1548" t="s">
        <v>52</v>
      </c>
      <c r="J1548">
        <v>10004868370</v>
      </c>
      <c r="K1548" s="19">
        <v>28.6</v>
      </c>
      <c r="L1548">
        <v>29.474</v>
      </c>
      <c r="M1548">
        <v>29.603000000000002</v>
      </c>
      <c r="N1548">
        <v>31.321000000000002</v>
      </c>
      <c r="O1548">
        <v>0.85899999999999999</v>
      </c>
    </row>
    <row r="1549" spans="1:15" x14ac:dyDescent="0.35">
      <c r="A1549" t="s">
        <v>338</v>
      </c>
      <c r="B1549">
        <v>2016</v>
      </c>
      <c r="C1549" s="10">
        <v>42598</v>
      </c>
      <c r="D1549" t="s">
        <v>191</v>
      </c>
      <c r="E1549" t="s">
        <v>121</v>
      </c>
      <c r="F1549">
        <v>1</v>
      </c>
      <c r="G1549">
        <v>4</v>
      </c>
      <c r="H1549" t="s">
        <v>68</v>
      </c>
      <c r="I1549" t="s">
        <v>29</v>
      </c>
      <c r="J1549">
        <v>10006379247</v>
      </c>
      <c r="K1549" s="19">
        <v>26.4</v>
      </c>
      <c r="L1549">
        <v>32.238</v>
      </c>
      <c r="M1549">
        <v>32.131</v>
      </c>
      <c r="N1549">
        <v>34.156999999999996</v>
      </c>
      <c r="O1549">
        <v>1.0129999999999999</v>
      </c>
    </row>
    <row r="1550" spans="1:15" x14ac:dyDescent="0.35">
      <c r="A1550" t="s">
        <v>338</v>
      </c>
      <c r="B1550">
        <v>2016</v>
      </c>
      <c r="C1550" s="10">
        <v>42598</v>
      </c>
      <c r="D1550" t="s">
        <v>191</v>
      </c>
      <c r="E1550" t="s">
        <v>121</v>
      </c>
      <c r="F1550">
        <v>1</v>
      </c>
      <c r="G1550">
        <v>5</v>
      </c>
      <c r="H1550" t="s">
        <v>314</v>
      </c>
      <c r="I1550" t="s">
        <v>44</v>
      </c>
      <c r="J1550">
        <v>10006904360</v>
      </c>
      <c r="K1550" s="19">
        <v>25.1</v>
      </c>
      <c r="L1550">
        <v>31.156999999999901</v>
      </c>
      <c r="M1550">
        <v>30.998999999999999</v>
      </c>
      <c r="N1550">
        <v>32.917000000000002</v>
      </c>
      <c r="O1550">
        <v>0.95899999999999996</v>
      </c>
    </row>
    <row r="1551" spans="1:15" x14ac:dyDescent="0.35">
      <c r="A1551" t="s">
        <v>338</v>
      </c>
      <c r="B1551">
        <v>2016</v>
      </c>
      <c r="C1551" s="10">
        <v>42598</v>
      </c>
      <c r="D1551" t="s">
        <v>191</v>
      </c>
      <c r="E1551" t="s">
        <v>121</v>
      </c>
      <c r="F1551">
        <v>1</v>
      </c>
      <c r="G1551">
        <v>6</v>
      </c>
      <c r="H1551" t="s">
        <v>341</v>
      </c>
      <c r="I1551" t="s">
        <v>46</v>
      </c>
      <c r="J1551">
        <v>10002260888</v>
      </c>
      <c r="K1551" s="19">
        <v>34.700000000000003</v>
      </c>
      <c r="L1551">
        <v>30.619999999999902</v>
      </c>
      <c r="M1551">
        <v>27.000999999999902</v>
      </c>
      <c r="N1551">
        <v>32.948999999999998</v>
      </c>
      <c r="O1551">
        <v>2.9740000000000002</v>
      </c>
    </row>
    <row r="1552" spans="1:15" x14ac:dyDescent="0.35">
      <c r="A1552" t="s">
        <v>338</v>
      </c>
      <c r="B1552">
        <v>2016</v>
      </c>
      <c r="C1552" s="10">
        <v>42598</v>
      </c>
      <c r="D1552" t="s">
        <v>191</v>
      </c>
      <c r="E1552" t="s">
        <v>121</v>
      </c>
      <c r="F1552">
        <v>2</v>
      </c>
      <c r="G1552">
        <v>1</v>
      </c>
      <c r="H1552" t="s">
        <v>129</v>
      </c>
      <c r="I1552" t="s">
        <v>35</v>
      </c>
      <c r="J1552">
        <v>10006184742</v>
      </c>
      <c r="K1552" s="19">
        <v>25.1</v>
      </c>
      <c r="L1552">
        <v>28.338000000000001</v>
      </c>
      <c r="M1552">
        <v>29.233999999999899</v>
      </c>
      <c r="N1552">
        <v>32.299999999999997</v>
      </c>
      <c r="O1552">
        <v>1.5329999999999999</v>
      </c>
    </row>
    <row r="1553" spans="1:15" x14ac:dyDescent="0.35">
      <c r="A1553" t="s">
        <v>338</v>
      </c>
      <c r="B1553">
        <v>2016</v>
      </c>
      <c r="C1553" s="10">
        <v>42598</v>
      </c>
      <c r="D1553" t="s">
        <v>191</v>
      </c>
      <c r="E1553" t="s">
        <v>121</v>
      </c>
      <c r="F1553">
        <v>2</v>
      </c>
      <c r="G1553">
        <v>2</v>
      </c>
      <c r="H1553" t="s">
        <v>339</v>
      </c>
      <c r="I1553" t="s">
        <v>27</v>
      </c>
      <c r="J1553">
        <v>10004618796</v>
      </c>
      <c r="K1553" s="19">
        <v>29</v>
      </c>
      <c r="L1553">
        <v>24.77</v>
      </c>
      <c r="M1553">
        <v>25.431999999999999</v>
      </c>
      <c r="N1553">
        <v>27.898</v>
      </c>
      <c r="O1553">
        <v>1.2330000000000001</v>
      </c>
    </row>
    <row r="1554" spans="1:15" x14ac:dyDescent="0.35">
      <c r="A1554" t="s">
        <v>338</v>
      </c>
      <c r="B1554">
        <v>2016</v>
      </c>
      <c r="C1554" s="10">
        <v>42598</v>
      </c>
      <c r="D1554" t="s">
        <v>191</v>
      </c>
      <c r="E1554" t="s">
        <v>121</v>
      </c>
      <c r="F1554">
        <v>2</v>
      </c>
      <c r="G1554">
        <v>3</v>
      </c>
      <c r="H1554" t="s">
        <v>218</v>
      </c>
      <c r="I1554" t="s">
        <v>46</v>
      </c>
      <c r="J1554">
        <v>10006902239</v>
      </c>
      <c r="K1554" s="19">
        <v>25.1</v>
      </c>
      <c r="L1554">
        <v>27.498000000000001</v>
      </c>
      <c r="M1554">
        <v>27.721</v>
      </c>
      <c r="N1554">
        <v>30.003</v>
      </c>
      <c r="O1554">
        <v>1.141</v>
      </c>
    </row>
    <row r="1555" spans="1:15" x14ac:dyDescent="0.35">
      <c r="A1555" t="s">
        <v>338</v>
      </c>
      <c r="B1555">
        <v>2016</v>
      </c>
      <c r="C1555" s="10">
        <v>42598</v>
      </c>
      <c r="D1555" t="s">
        <v>191</v>
      </c>
      <c r="E1555" t="s">
        <v>121</v>
      </c>
      <c r="F1555">
        <v>2</v>
      </c>
      <c r="G1555">
        <v>4</v>
      </c>
      <c r="H1555" t="s">
        <v>106</v>
      </c>
      <c r="I1555" t="s">
        <v>102</v>
      </c>
      <c r="J1555">
        <v>10006894559</v>
      </c>
      <c r="K1555" s="19">
        <v>24</v>
      </c>
      <c r="L1555">
        <v>29.852</v>
      </c>
      <c r="M1555">
        <v>29.78</v>
      </c>
      <c r="N1555">
        <v>31.866</v>
      </c>
      <c r="O1555">
        <v>1.0429999999999999</v>
      </c>
    </row>
    <row r="1556" spans="1:15" x14ac:dyDescent="0.35">
      <c r="A1556" t="s">
        <v>338</v>
      </c>
      <c r="B1556">
        <v>2016</v>
      </c>
      <c r="C1556" s="10">
        <v>42598</v>
      </c>
      <c r="D1556" t="s">
        <v>191</v>
      </c>
      <c r="E1556" t="s">
        <v>121</v>
      </c>
      <c r="F1556">
        <v>2</v>
      </c>
      <c r="G1556">
        <v>5</v>
      </c>
      <c r="H1556" t="s">
        <v>294</v>
      </c>
      <c r="I1556" t="s">
        <v>27</v>
      </c>
      <c r="J1556">
        <v>10003011125</v>
      </c>
      <c r="K1556" s="19">
        <v>31.8</v>
      </c>
      <c r="L1556">
        <v>31.627999999999901</v>
      </c>
      <c r="M1556">
        <v>31.372</v>
      </c>
      <c r="N1556">
        <v>33.274000000000001</v>
      </c>
      <c r="O1556">
        <v>0.95099999999999996</v>
      </c>
    </row>
    <row r="1557" spans="1:15" x14ac:dyDescent="0.35">
      <c r="A1557" t="s">
        <v>338</v>
      </c>
      <c r="B1557">
        <v>2016</v>
      </c>
      <c r="C1557" s="10">
        <v>42598</v>
      </c>
      <c r="D1557" t="s">
        <v>191</v>
      </c>
      <c r="E1557" t="s">
        <v>121</v>
      </c>
      <c r="F1557">
        <v>2</v>
      </c>
      <c r="G1557">
        <v>6</v>
      </c>
      <c r="H1557" t="s">
        <v>340</v>
      </c>
      <c r="I1557" t="s">
        <v>142</v>
      </c>
      <c r="J1557">
        <v>10004633247</v>
      </c>
      <c r="K1557" s="19">
        <v>28.4</v>
      </c>
      <c r="L1557">
        <v>29.791</v>
      </c>
      <c r="M1557">
        <v>29.523</v>
      </c>
      <c r="N1557">
        <v>31.265000000000001</v>
      </c>
      <c r="O1557">
        <v>0.871</v>
      </c>
    </row>
    <row r="1558" spans="1:15" x14ac:dyDescent="0.35">
      <c r="A1558" t="s">
        <v>65</v>
      </c>
      <c r="B1558">
        <v>2017</v>
      </c>
      <c r="C1558" s="10">
        <v>42679</v>
      </c>
      <c r="D1558" t="s">
        <v>140</v>
      </c>
      <c r="E1558" t="s">
        <v>91</v>
      </c>
      <c r="F1558">
        <v>1</v>
      </c>
      <c r="G1558">
        <v>1</v>
      </c>
      <c r="H1558" t="s">
        <v>289</v>
      </c>
      <c r="I1558" t="s">
        <v>207</v>
      </c>
      <c r="J1558">
        <v>10002418415</v>
      </c>
      <c r="K1558" s="19">
        <v>34.200000000000003</v>
      </c>
      <c r="L1558">
        <v>23.548999999999999</v>
      </c>
      <c r="M1558">
        <v>23.917999999999999</v>
      </c>
      <c r="N1558">
        <v>26.062000000000001</v>
      </c>
      <c r="O1558">
        <v>1.0720000000000001</v>
      </c>
    </row>
    <row r="1559" spans="1:15" x14ac:dyDescent="0.35">
      <c r="A1559" t="s">
        <v>65</v>
      </c>
      <c r="B1559">
        <v>2017</v>
      </c>
      <c r="C1559" s="10">
        <v>42679</v>
      </c>
      <c r="D1559" t="s">
        <v>140</v>
      </c>
      <c r="E1559" t="s">
        <v>91</v>
      </c>
      <c r="F1559">
        <v>1</v>
      </c>
      <c r="G1559">
        <v>2</v>
      </c>
      <c r="H1559" t="s">
        <v>221</v>
      </c>
      <c r="I1559" t="s">
        <v>31</v>
      </c>
      <c r="J1559">
        <v>10008098470</v>
      </c>
      <c r="K1559" s="19">
        <v>31.7</v>
      </c>
      <c r="L1559">
        <v>24.486999999999998</v>
      </c>
      <c r="M1559">
        <v>24.341999999999999</v>
      </c>
      <c r="N1559">
        <v>29.173999999999999</v>
      </c>
      <c r="O1559">
        <v>2.4159999999999999</v>
      </c>
    </row>
    <row r="1560" spans="1:15" x14ac:dyDescent="0.35">
      <c r="A1560" t="s">
        <v>65</v>
      </c>
      <c r="B1560">
        <v>2017</v>
      </c>
      <c r="C1560" s="10">
        <v>42679</v>
      </c>
      <c r="D1560" t="s">
        <v>140</v>
      </c>
      <c r="E1560" t="s">
        <v>91</v>
      </c>
      <c r="F1560">
        <v>1</v>
      </c>
      <c r="G1560">
        <v>3</v>
      </c>
      <c r="H1560" t="s">
        <v>143</v>
      </c>
      <c r="I1560" t="s">
        <v>95</v>
      </c>
      <c r="J1560">
        <v>10009181234</v>
      </c>
      <c r="K1560" s="19">
        <v>21.6</v>
      </c>
      <c r="L1560">
        <v>20.826000000000001</v>
      </c>
      <c r="M1560">
        <v>20.853999999999999</v>
      </c>
      <c r="N1560">
        <v>23.74</v>
      </c>
      <c r="O1560">
        <v>1.4430000000000001</v>
      </c>
    </row>
    <row r="1561" spans="1:15" x14ac:dyDescent="0.35">
      <c r="A1561" t="s">
        <v>65</v>
      </c>
      <c r="B1561">
        <v>2017</v>
      </c>
      <c r="C1561" s="10">
        <v>42679</v>
      </c>
      <c r="D1561" t="s">
        <v>140</v>
      </c>
      <c r="E1561" t="s">
        <v>91</v>
      </c>
      <c r="F1561">
        <v>1</v>
      </c>
      <c r="G1561">
        <v>4</v>
      </c>
      <c r="H1561" t="s">
        <v>319</v>
      </c>
      <c r="I1561" t="s">
        <v>25</v>
      </c>
      <c r="J1561">
        <v>10007508083</v>
      </c>
      <c r="K1561" s="19">
        <v>23.2</v>
      </c>
      <c r="L1561">
        <v>8.8640000000000008</v>
      </c>
      <c r="M1561">
        <v>10.7549999999999</v>
      </c>
      <c r="N1561">
        <v>15.831</v>
      </c>
      <c r="O1561">
        <v>2.5379999999999998</v>
      </c>
    </row>
    <row r="1562" spans="1:15" x14ac:dyDescent="0.35">
      <c r="A1562" t="s">
        <v>65</v>
      </c>
      <c r="B1562">
        <v>2017</v>
      </c>
      <c r="C1562" s="10">
        <v>42679</v>
      </c>
      <c r="D1562" t="s">
        <v>140</v>
      </c>
      <c r="E1562" t="s">
        <v>91</v>
      </c>
      <c r="F1562">
        <v>1</v>
      </c>
      <c r="G1562">
        <v>5</v>
      </c>
      <c r="H1562" t="s">
        <v>330</v>
      </c>
      <c r="I1562" t="s">
        <v>178</v>
      </c>
      <c r="J1562">
        <v>10007782616</v>
      </c>
      <c r="K1562" s="19">
        <v>23.2</v>
      </c>
      <c r="L1562">
        <v>18.047999999999998</v>
      </c>
      <c r="M1562">
        <v>17.375999999999902</v>
      </c>
      <c r="N1562">
        <v>20.425999999999998</v>
      </c>
      <c r="O1562">
        <v>1.5249999999999999</v>
      </c>
    </row>
    <row r="1563" spans="1:15" x14ac:dyDescent="0.35">
      <c r="A1563" t="s">
        <v>65</v>
      </c>
      <c r="B1563">
        <v>2017</v>
      </c>
      <c r="C1563" s="10">
        <v>42679</v>
      </c>
      <c r="D1563" t="s">
        <v>140</v>
      </c>
      <c r="E1563" t="s">
        <v>91</v>
      </c>
      <c r="F1563">
        <v>2</v>
      </c>
      <c r="G1563">
        <v>1</v>
      </c>
      <c r="H1563" t="s">
        <v>248</v>
      </c>
      <c r="I1563" t="s">
        <v>35</v>
      </c>
      <c r="J1563">
        <v>10008997641</v>
      </c>
      <c r="K1563" s="19">
        <v>21.3</v>
      </c>
      <c r="L1563">
        <v>25.771000000000001</v>
      </c>
      <c r="M1563">
        <v>27.148999999999901</v>
      </c>
      <c r="N1563">
        <v>32.098999999999997</v>
      </c>
      <c r="O1563">
        <v>2.4750000000000001</v>
      </c>
    </row>
    <row r="1564" spans="1:15" x14ac:dyDescent="0.35">
      <c r="A1564" t="s">
        <v>65</v>
      </c>
      <c r="B1564">
        <v>2017</v>
      </c>
      <c r="C1564" s="10">
        <v>42679</v>
      </c>
      <c r="D1564" t="s">
        <v>140</v>
      </c>
      <c r="E1564" t="s">
        <v>91</v>
      </c>
      <c r="F1564">
        <v>2</v>
      </c>
      <c r="G1564">
        <v>2</v>
      </c>
      <c r="H1564" t="s">
        <v>93</v>
      </c>
      <c r="I1564" t="s">
        <v>52</v>
      </c>
      <c r="J1564">
        <v>10009150215</v>
      </c>
      <c r="K1564" s="19">
        <v>20.9</v>
      </c>
      <c r="L1564">
        <v>19.003</v>
      </c>
      <c r="M1564">
        <v>20.283999999999999</v>
      </c>
      <c r="N1564">
        <v>23.754000000000001</v>
      </c>
      <c r="O1564">
        <v>1.7350000000000001</v>
      </c>
    </row>
    <row r="1565" spans="1:15" x14ac:dyDescent="0.35">
      <c r="A1565" t="s">
        <v>65</v>
      </c>
      <c r="B1565">
        <v>2017</v>
      </c>
      <c r="C1565" s="10">
        <v>42679</v>
      </c>
      <c r="D1565" t="s">
        <v>140</v>
      </c>
      <c r="E1565" t="s">
        <v>91</v>
      </c>
      <c r="F1565">
        <v>2</v>
      </c>
      <c r="G1565">
        <v>3</v>
      </c>
      <c r="H1565" t="s">
        <v>103</v>
      </c>
      <c r="I1565" t="s">
        <v>104</v>
      </c>
      <c r="J1565">
        <v>10009010876</v>
      </c>
      <c r="K1565" s="19">
        <v>22.8</v>
      </c>
      <c r="L1565">
        <v>22.035999999999898</v>
      </c>
      <c r="M1565">
        <v>22.375</v>
      </c>
      <c r="N1565">
        <v>25.623000000000001</v>
      </c>
      <c r="O1565">
        <v>1.6240000000000001</v>
      </c>
    </row>
    <row r="1566" spans="1:15" x14ac:dyDescent="0.35">
      <c r="A1566" t="s">
        <v>65</v>
      </c>
      <c r="B1566">
        <v>2017</v>
      </c>
      <c r="C1566" s="10">
        <v>42679</v>
      </c>
      <c r="D1566" t="s">
        <v>140</v>
      </c>
      <c r="E1566" t="s">
        <v>91</v>
      </c>
      <c r="F1566">
        <v>2</v>
      </c>
      <c r="G1566">
        <v>4</v>
      </c>
      <c r="H1566" t="s">
        <v>283</v>
      </c>
      <c r="I1566" t="s">
        <v>284</v>
      </c>
      <c r="J1566">
        <v>10006319633</v>
      </c>
      <c r="K1566" s="19">
        <v>26.9</v>
      </c>
      <c r="L1566">
        <v>25.064</v>
      </c>
      <c r="M1566">
        <v>24.826000000000001</v>
      </c>
      <c r="N1566">
        <v>27.335999999999999</v>
      </c>
      <c r="O1566">
        <v>1.2549999999999999</v>
      </c>
    </row>
    <row r="1567" spans="1:15" x14ac:dyDescent="0.35">
      <c r="A1567" t="s">
        <v>65</v>
      </c>
      <c r="B1567">
        <v>2017</v>
      </c>
      <c r="C1567" s="10">
        <v>42679</v>
      </c>
      <c r="D1567" t="s">
        <v>140</v>
      </c>
      <c r="E1567" t="s">
        <v>91</v>
      </c>
      <c r="F1567">
        <v>2</v>
      </c>
      <c r="G1567">
        <v>5</v>
      </c>
      <c r="H1567" t="s">
        <v>231</v>
      </c>
      <c r="I1567" t="s">
        <v>102</v>
      </c>
      <c r="J1567">
        <v>10009009260</v>
      </c>
      <c r="K1567" s="19">
        <v>21.6</v>
      </c>
      <c r="L1567">
        <v>9</v>
      </c>
      <c r="M1567">
        <v>12.843999999999999</v>
      </c>
      <c r="N1567">
        <v>21.61</v>
      </c>
      <c r="O1567">
        <v>4.383</v>
      </c>
    </row>
    <row r="1568" spans="1:15" x14ac:dyDescent="0.35">
      <c r="A1568" t="s">
        <v>65</v>
      </c>
      <c r="B1568">
        <v>2017</v>
      </c>
      <c r="C1568" s="10">
        <v>42679</v>
      </c>
      <c r="D1568" t="s">
        <v>140</v>
      </c>
      <c r="E1568" t="s">
        <v>91</v>
      </c>
      <c r="F1568">
        <v>2</v>
      </c>
      <c r="G1568">
        <v>6</v>
      </c>
      <c r="H1568" t="s">
        <v>171</v>
      </c>
      <c r="I1568" t="s">
        <v>82</v>
      </c>
      <c r="J1568">
        <v>10007073506</v>
      </c>
      <c r="K1568" s="19">
        <v>26.3</v>
      </c>
      <c r="L1568">
        <v>18.957999999999998</v>
      </c>
      <c r="M1568">
        <v>18.146999999999998</v>
      </c>
      <c r="N1568">
        <v>21.774999999999999</v>
      </c>
      <c r="O1568">
        <v>1.8140000000000001</v>
      </c>
    </row>
    <row r="1569" spans="1:15" x14ac:dyDescent="0.35">
      <c r="A1569" t="s">
        <v>65</v>
      </c>
      <c r="B1569">
        <v>2017</v>
      </c>
      <c r="C1569" s="10">
        <v>42679</v>
      </c>
      <c r="D1569" t="s">
        <v>140</v>
      </c>
      <c r="E1569" t="s">
        <v>91</v>
      </c>
      <c r="F1569">
        <v>3</v>
      </c>
      <c r="G1569">
        <v>1</v>
      </c>
      <c r="H1569" t="s">
        <v>193</v>
      </c>
      <c r="I1569" t="s">
        <v>31</v>
      </c>
      <c r="J1569">
        <v>10005727327</v>
      </c>
      <c r="K1569" s="19">
        <v>30.8</v>
      </c>
      <c r="L1569">
        <v>23.190999999999999</v>
      </c>
      <c r="M1569">
        <v>24.152000000000001</v>
      </c>
      <c r="N1569">
        <v>27.292000000000002</v>
      </c>
      <c r="O1569">
        <v>1.57</v>
      </c>
    </row>
    <row r="1570" spans="1:15" x14ac:dyDescent="0.35">
      <c r="A1570" t="s">
        <v>65</v>
      </c>
      <c r="B1570">
        <v>2017</v>
      </c>
      <c r="C1570" s="10">
        <v>42679</v>
      </c>
      <c r="D1570" t="s">
        <v>140</v>
      </c>
      <c r="E1570" t="s">
        <v>91</v>
      </c>
      <c r="F1570">
        <v>3</v>
      </c>
      <c r="G1570">
        <v>2</v>
      </c>
      <c r="H1570" t="s">
        <v>40</v>
      </c>
      <c r="I1570" t="s">
        <v>29</v>
      </c>
      <c r="J1570">
        <v>10009178002</v>
      </c>
      <c r="K1570" s="19">
        <v>20.8</v>
      </c>
      <c r="L1570">
        <v>9</v>
      </c>
      <c r="M1570">
        <v>19.853999999999999</v>
      </c>
      <c r="N1570">
        <v>28.64</v>
      </c>
      <c r="O1570">
        <v>4.3929999999999998</v>
      </c>
    </row>
    <row r="1571" spans="1:15" x14ac:dyDescent="0.35">
      <c r="A1571" t="s">
        <v>65</v>
      </c>
      <c r="B1571">
        <v>2017</v>
      </c>
      <c r="C1571" s="10">
        <v>42679</v>
      </c>
      <c r="D1571" t="s">
        <v>140</v>
      </c>
      <c r="E1571" t="s">
        <v>91</v>
      </c>
      <c r="F1571">
        <v>3</v>
      </c>
      <c r="G1571">
        <v>3</v>
      </c>
      <c r="H1571" t="s">
        <v>306</v>
      </c>
      <c r="I1571" t="s">
        <v>113</v>
      </c>
      <c r="J1571">
        <v>10006898300</v>
      </c>
      <c r="K1571" s="19">
        <v>24.2</v>
      </c>
      <c r="L1571">
        <v>25.102</v>
      </c>
      <c r="M1571">
        <v>25.067</v>
      </c>
      <c r="N1571">
        <v>27.571000000000002</v>
      </c>
      <c r="O1571">
        <v>1.252</v>
      </c>
    </row>
    <row r="1572" spans="1:15" x14ac:dyDescent="0.35">
      <c r="A1572" t="s">
        <v>65</v>
      </c>
      <c r="B1572">
        <v>2017</v>
      </c>
      <c r="C1572" s="10">
        <v>42679</v>
      </c>
      <c r="D1572" t="s">
        <v>140</v>
      </c>
      <c r="E1572" t="s">
        <v>91</v>
      </c>
      <c r="F1572">
        <v>3</v>
      </c>
      <c r="G1572">
        <v>4</v>
      </c>
      <c r="H1572" t="s">
        <v>234</v>
      </c>
      <c r="I1572" t="s">
        <v>25</v>
      </c>
      <c r="J1572">
        <v>10006073493</v>
      </c>
      <c r="K1572" s="19">
        <v>26.9</v>
      </c>
      <c r="L1572">
        <v>24.254999999999999</v>
      </c>
      <c r="M1572">
        <v>24.157</v>
      </c>
      <c r="N1572">
        <v>25.838999999999999</v>
      </c>
      <c r="O1572">
        <v>0.84099999999999997</v>
      </c>
    </row>
    <row r="1573" spans="1:15" x14ac:dyDescent="0.35">
      <c r="A1573" t="s">
        <v>65</v>
      </c>
      <c r="B1573">
        <v>2017</v>
      </c>
      <c r="C1573" s="10">
        <v>42679</v>
      </c>
      <c r="D1573" t="s">
        <v>140</v>
      </c>
      <c r="E1573" t="s">
        <v>91</v>
      </c>
      <c r="F1573">
        <v>3</v>
      </c>
      <c r="G1573">
        <v>5</v>
      </c>
      <c r="H1573" t="s">
        <v>285</v>
      </c>
      <c r="I1573" t="s">
        <v>39</v>
      </c>
      <c r="J1573">
        <v>10061258009</v>
      </c>
      <c r="K1573" s="19">
        <v>24.8</v>
      </c>
      <c r="L1573">
        <v>9</v>
      </c>
      <c r="M1573">
        <v>9.4279999999999902</v>
      </c>
      <c r="N1573">
        <v>19.341999999999999</v>
      </c>
      <c r="O1573">
        <v>4.9569999999999999</v>
      </c>
    </row>
    <row r="1574" spans="1:15" x14ac:dyDescent="0.35">
      <c r="A1574" t="s">
        <v>65</v>
      </c>
      <c r="B1574">
        <v>2017</v>
      </c>
      <c r="C1574" s="10">
        <v>42679</v>
      </c>
      <c r="D1574" t="s">
        <v>140</v>
      </c>
      <c r="E1574" t="s">
        <v>91</v>
      </c>
      <c r="F1574">
        <v>3</v>
      </c>
      <c r="G1574">
        <v>5</v>
      </c>
      <c r="H1574" t="s">
        <v>45</v>
      </c>
      <c r="I1574" t="s">
        <v>46</v>
      </c>
      <c r="J1574">
        <v>10009176281</v>
      </c>
      <c r="K1574" s="19">
        <v>20.7</v>
      </c>
      <c r="L1574">
        <v>9</v>
      </c>
      <c r="M1574">
        <v>9.4259999999999895</v>
      </c>
      <c r="N1574">
        <v>19.353999999999999</v>
      </c>
      <c r="O1574">
        <v>4.9640000000000004</v>
      </c>
    </row>
    <row r="1575" spans="1:15" x14ac:dyDescent="0.35">
      <c r="A1575" t="s">
        <v>65</v>
      </c>
      <c r="B1575">
        <v>2017</v>
      </c>
      <c r="C1575" s="10">
        <v>42679</v>
      </c>
      <c r="D1575" t="s">
        <v>140</v>
      </c>
      <c r="E1575" t="s">
        <v>91</v>
      </c>
      <c r="F1575">
        <v>4</v>
      </c>
      <c r="G1575">
        <v>1</v>
      </c>
      <c r="H1575" t="s">
        <v>99</v>
      </c>
      <c r="I1575" t="s">
        <v>27</v>
      </c>
      <c r="J1575">
        <v>10010678569</v>
      </c>
      <c r="K1575" s="19">
        <v>19.600000000000001</v>
      </c>
      <c r="L1575">
        <v>9</v>
      </c>
      <c r="M1575">
        <v>24.093</v>
      </c>
      <c r="N1575">
        <v>35.145000000000003</v>
      </c>
      <c r="O1575">
        <v>5.5259999999999998</v>
      </c>
    </row>
    <row r="1576" spans="1:15" x14ac:dyDescent="0.35">
      <c r="A1576" t="s">
        <v>65</v>
      </c>
      <c r="B1576">
        <v>2017</v>
      </c>
      <c r="C1576" s="10">
        <v>42679</v>
      </c>
      <c r="D1576" t="s">
        <v>140</v>
      </c>
      <c r="E1576" t="s">
        <v>91</v>
      </c>
      <c r="F1576">
        <v>4</v>
      </c>
      <c r="G1576">
        <v>2</v>
      </c>
      <c r="H1576" t="s">
        <v>54</v>
      </c>
      <c r="I1576" t="s">
        <v>42</v>
      </c>
      <c r="J1576">
        <v>10004612534</v>
      </c>
      <c r="K1576" s="19">
        <v>29.4</v>
      </c>
      <c r="L1576">
        <v>22.876999999999999</v>
      </c>
      <c r="M1576">
        <v>23.881</v>
      </c>
      <c r="N1576">
        <v>27.486999999999998</v>
      </c>
      <c r="O1576">
        <v>1.8029999999999999</v>
      </c>
    </row>
    <row r="1577" spans="1:15" x14ac:dyDescent="0.35">
      <c r="A1577" t="s">
        <v>65</v>
      </c>
      <c r="B1577">
        <v>2017</v>
      </c>
      <c r="C1577" s="10">
        <v>42679</v>
      </c>
      <c r="D1577" t="s">
        <v>140</v>
      </c>
      <c r="E1577" t="s">
        <v>91</v>
      </c>
      <c r="F1577">
        <v>4</v>
      </c>
      <c r="G1577">
        <v>3</v>
      </c>
      <c r="H1577" t="s">
        <v>211</v>
      </c>
      <c r="I1577" t="s">
        <v>212</v>
      </c>
      <c r="J1577">
        <v>10010608447</v>
      </c>
      <c r="K1577" s="19">
        <v>19.399999999999999</v>
      </c>
      <c r="L1577">
        <v>9</v>
      </c>
      <c r="M1577">
        <v>18.783999999999999</v>
      </c>
      <c r="N1577">
        <v>27.792000000000002</v>
      </c>
      <c r="O1577">
        <v>4.5039999999999996</v>
      </c>
    </row>
    <row r="1578" spans="1:15" x14ac:dyDescent="0.35">
      <c r="A1578" t="s">
        <v>65</v>
      </c>
      <c r="B1578">
        <v>2017</v>
      </c>
      <c r="C1578" s="10">
        <v>42679</v>
      </c>
      <c r="D1578" t="s">
        <v>140</v>
      </c>
      <c r="E1578" t="s">
        <v>91</v>
      </c>
      <c r="F1578">
        <v>4</v>
      </c>
      <c r="G1578">
        <v>4</v>
      </c>
      <c r="H1578" t="s">
        <v>125</v>
      </c>
      <c r="I1578" t="s">
        <v>113</v>
      </c>
      <c r="J1578">
        <v>10017950943</v>
      </c>
      <c r="K1578" s="19">
        <v>19.7</v>
      </c>
      <c r="L1578">
        <v>9</v>
      </c>
      <c r="M1578">
        <v>16.476999999999901</v>
      </c>
      <c r="N1578">
        <v>25.492999999999999</v>
      </c>
      <c r="O1578">
        <v>4.508</v>
      </c>
    </row>
    <row r="1579" spans="1:15" x14ac:dyDescent="0.35">
      <c r="A1579" t="s">
        <v>65</v>
      </c>
      <c r="B1579">
        <v>2017</v>
      </c>
      <c r="C1579" s="10">
        <v>42679</v>
      </c>
      <c r="D1579" t="s">
        <v>140</v>
      </c>
      <c r="E1579" t="s">
        <v>91</v>
      </c>
      <c r="F1579">
        <v>4</v>
      </c>
      <c r="G1579">
        <v>5</v>
      </c>
      <c r="H1579" t="s">
        <v>209</v>
      </c>
      <c r="I1579" t="s">
        <v>198</v>
      </c>
      <c r="J1579">
        <v>10007772108</v>
      </c>
      <c r="K1579" s="19">
        <v>21.7</v>
      </c>
      <c r="L1579">
        <v>9</v>
      </c>
      <c r="M1579">
        <v>14.178000000000001</v>
      </c>
      <c r="N1579">
        <v>23.216000000000001</v>
      </c>
      <c r="O1579">
        <v>4.5190000000000001</v>
      </c>
    </row>
    <row r="1580" spans="1:15" x14ac:dyDescent="0.35">
      <c r="A1580" t="s">
        <v>65</v>
      </c>
      <c r="B1580">
        <v>2017</v>
      </c>
      <c r="C1580" s="10">
        <v>42679</v>
      </c>
      <c r="D1580" t="s">
        <v>140</v>
      </c>
      <c r="E1580" t="s">
        <v>91</v>
      </c>
      <c r="F1580">
        <v>4</v>
      </c>
      <c r="G1580">
        <v>6</v>
      </c>
      <c r="H1580" t="s">
        <v>174</v>
      </c>
      <c r="I1580" t="s">
        <v>37</v>
      </c>
      <c r="J1580">
        <v>10006552534</v>
      </c>
      <c r="K1580" s="19">
        <v>26.5</v>
      </c>
      <c r="L1580">
        <v>24.582999999999998</v>
      </c>
      <c r="M1580">
        <v>23.611000000000001</v>
      </c>
      <c r="N1580">
        <v>26.777000000000001</v>
      </c>
      <c r="O1580">
        <v>1.583</v>
      </c>
    </row>
    <row r="1581" spans="1:15" x14ac:dyDescent="0.35">
      <c r="A1581" t="s">
        <v>65</v>
      </c>
      <c r="B1581">
        <v>2017</v>
      </c>
      <c r="C1581" s="10">
        <v>42679</v>
      </c>
      <c r="D1581" t="s">
        <v>140</v>
      </c>
      <c r="E1581" t="s">
        <v>117</v>
      </c>
      <c r="F1581">
        <v>1</v>
      </c>
      <c r="G1581">
        <v>1</v>
      </c>
      <c r="H1581" t="s">
        <v>143</v>
      </c>
      <c r="I1581" t="s">
        <v>95</v>
      </c>
      <c r="J1581">
        <v>10009181234</v>
      </c>
      <c r="K1581" s="19">
        <v>21.6</v>
      </c>
      <c r="L1581">
        <v>20.853999999999999</v>
      </c>
      <c r="M1581">
        <v>21.417000000000002</v>
      </c>
      <c r="N1581">
        <v>24.239000000000001</v>
      </c>
      <c r="O1581">
        <v>1.411</v>
      </c>
    </row>
    <row r="1582" spans="1:15" x14ac:dyDescent="0.35">
      <c r="A1582" t="s">
        <v>65</v>
      </c>
      <c r="B1582">
        <v>2017</v>
      </c>
      <c r="C1582" s="10">
        <v>42679</v>
      </c>
      <c r="D1582" t="s">
        <v>140</v>
      </c>
      <c r="E1582" t="s">
        <v>117</v>
      </c>
      <c r="F1582">
        <v>1</v>
      </c>
      <c r="G1582">
        <v>2</v>
      </c>
      <c r="H1582" t="s">
        <v>125</v>
      </c>
      <c r="I1582" t="s">
        <v>113</v>
      </c>
      <c r="J1582">
        <v>10017950943</v>
      </c>
      <c r="K1582" s="19">
        <v>19.7</v>
      </c>
      <c r="L1582">
        <v>16.476999999999901</v>
      </c>
      <c r="M1582">
        <v>17.861999999999998</v>
      </c>
      <c r="N1582">
        <v>24.885999999999999</v>
      </c>
      <c r="O1582">
        <v>3.512</v>
      </c>
    </row>
    <row r="1583" spans="1:15" x14ac:dyDescent="0.35">
      <c r="A1583" t="s">
        <v>65</v>
      </c>
      <c r="B1583">
        <v>2017</v>
      </c>
      <c r="C1583" s="10">
        <v>42679</v>
      </c>
      <c r="D1583" t="s">
        <v>140</v>
      </c>
      <c r="E1583" t="s">
        <v>117</v>
      </c>
      <c r="F1583">
        <v>1</v>
      </c>
      <c r="G1583">
        <v>3</v>
      </c>
      <c r="H1583" t="s">
        <v>171</v>
      </c>
      <c r="I1583" t="s">
        <v>82</v>
      </c>
      <c r="J1583">
        <v>10007073506</v>
      </c>
      <c r="K1583" s="19">
        <v>26.3</v>
      </c>
      <c r="L1583">
        <v>18.146999999999998</v>
      </c>
      <c r="M1583">
        <v>18.024999999999999</v>
      </c>
      <c r="N1583">
        <v>21.504999999999999</v>
      </c>
      <c r="O1583">
        <v>1.74</v>
      </c>
    </row>
    <row r="1584" spans="1:15" x14ac:dyDescent="0.35">
      <c r="A1584" t="s">
        <v>65</v>
      </c>
      <c r="B1584">
        <v>2017</v>
      </c>
      <c r="C1584" s="10">
        <v>42679</v>
      </c>
      <c r="D1584" t="s">
        <v>140</v>
      </c>
      <c r="E1584" t="s">
        <v>117</v>
      </c>
      <c r="F1584">
        <v>1</v>
      </c>
      <c r="G1584">
        <v>4</v>
      </c>
      <c r="H1584" t="s">
        <v>285</v>
      </c>
      <c r="I1584" t="s">
        <v>39</v>
      </c>
      <c r="J1584">
        <v>10061258009</v>
      </c>
      <c r="K1584" s="19">
        <v>24.8</v>
      </c>
      <c r="L1584">
        <v>9.4279999999999902</v>
      </c>
      <c r="M1584">
        <v>7.9809999999999999</v>
      </c>
      <c r="N1584">
        <v>16.215</v>
      </c>
      <c r="O1584">
        <v>4.117</v>
      </c>
    </row>
    <row r="1585" spans="1:15" x14ac:dyDescent="0.35">
      <c r="A1585" t="s">
        <v>65</v>
      </c>
      <c r="B1585">
        <v>2017</v>
      </c>
      <c r="C1585" s="10">
        <v>42679</v>
      </c>
      <c r="D1585" t="s">
        <v>140</v>
      </c>
      <c r="E1585" t="s">
        <v>117</v>
      </c>
      <c r="F1585">
        <v>2</v>
      </c>
      <c r="G1585">
        <v>1</v>
      </c>
      <c r="H1585" t="s">
        <v>231</v>
      </c>
      <c r="I1585" t="s">
        <v>102</v>
      </c>
      <c r="J1585">
        <v>10009009260</v>
      </c>
      <c r="K1585" s="19">
        <v>21.6</v>
      </c>
      <c r="L1585">
        <v>12.843999999999999</v>
      </c>
      <c r="M1585">
        <v>18.788</v>
      </c>
      <c r="N1585">
        <v>26.004000000000001</v>
      </c>
      <c r="O1585">
        <v>3.6080000000000001</v>
      </c>
    </row>
    <row r="1586" spans="1:15" x14ac:dyDescent="0.35">
      <c r="A1586" t="s">
        <v>65</v>
      </c>
      <c r="B1586">
        <v>2017</v>
      </c>
      <c r="C1586" s="10">
        <v>42679</v>
      </c>
      <c r="D1586" t="s">
        <v>140</v>
      </c>
      <c r="E1586" t="s">
        <v>117</v>
      </c>
      <c r="F1586">
        <v>2</v>
      </c>
      <c r="G1586">
        <v>2</v>
      </c>
      <c r="H1586" t="s">
        <v>103</v>
      </c>
      <c r="I1586" t="s">
        <v>104</v>
      </c>
      <c r="J1586">
        <v>10009010876</v>
      </c>
      <c r="K1586" s="19">
        <v>22.8</v>
      </c>
      <c r="L1586">
        <v>22.375</v>
      </c>
      <c r="M1586">
        <v>22.495999999999999</v>
      </c>
      <c r="N1586">
        <v>25.632000000000001</v>
      </c>
      <c r="O1586">
        <v>1.5680000000000001</v>
      </c>
    </row>
    <row r="1587" spans="1:15" x14ac:dyDescent="0.35">
      <c r="A1587" t="s">
        <v>65</v>
      </c>
      <c r="B1587">
        <v>2017</v>
      </c>
      <c r="C1587" s="10">
        <v>42679</v>
      </c>
      <c r="D1587" t="s">
        <v>140</v>
      </c>
      <c r="E1587" t="s">
        <v>117</v>
      </c>
      <c r="F1587">
        <v>2</v>
      </c>
      <c r="G1587">
        <v>3</v>
      </c>
      <c r="H1587" t="s">
        <v>234</v>
      </c>
      <c r="I1587" t="s">
        <v>25</v>
      </c>
      <c r="J1587">
        <v>10006073493</v>
      </c>
      <c r="K1587" s="19">
        <v>26.9</v>
      </c>
      <c r="L1587">
        <v>24.157</v>
      </c>
      <c r="M1587">
        <v>23.997</v>
      </c>
      <c r="N1587">
        <v>25.672999999999998</v>
      </c>
      <c r="O1587">
        <v>0.83799999999999997</v>
      </c>
    </row>
    <row r="1588" spans="1:15" x14ac:dyDescent="0.35">
      <c r="A1588" t="s">
        <v>65</v>
      </c>
      <c r="B1588">
        <v>2017</v>
      </c>
      <c r="C1588" s="10">
        <v>42679</v>
      </c>
      <c r="D1588" t="s">
        <v>140</v>
      </c>
      <c r="E1588" t="s">
        <v>117</v>
      </c>
      <c r="F1588">
        <v>3</v>
      </c>
      <c r="G1588">
        <v>1</v>
      </c>
      <c r="H1588" t="s">
        <v>306</v>
      </c>
      <c r="I1588" t="s">
        <v>113</v>
      </c>
      <c r="J1588">
        <v>10006898300</v>
      </c>
      <c r="K1588" s="19">
        <v>24.2</v>
      </c>
      <c r="L1588">
        <v>25.067</v>
      </c>
      <c r="M1588">
        <v>25.434999999999999</v>
      </c>
      <c r="N1588">
        <v>27.895</v>
      </c>
      <c r="O1588">
        <v>1.23</v>
      </c>
    </row>
    <row r="1589" spans="1:15" x14ac:dyDescent="0.35">
      <c r="A1589" t="s">
        <v>65</v>
      </c>
      <c r="B1589">
        <v>2017</v>
      </c>
      <c r="C1589" s="10">
        <v>42679</v>
      </c>
      <c r="D1589" t="s">
        <v>140</v>
      </c>
      <c r="E1589" t="s">
        <v>117</v>
      </c>
      <c r="F1589">
        <v>3</v>
      </c>
      <c r="G1589">
        <v>2</v>
      </c>
      <c r="H1589" t="s">
        <v>174</v>
      </c>
      <c r="I1589" t="s">
        <v>37</v>
      </c>
      <c r="J1589">
        <v>10006552534</v>
      </c>
      <c r="K1589" s="19">
        <v>26.5</v>
      </c>
      <c r="L1589">
        <v>23.611000000000001</v>
      </c>
      <c r="M1589">
        <v>23.789000000000001</v>
      </c>
      <c r="N1589">
        <v>26.831</v>
      </c>
      <c r="O1589">
        <v>1.5209999999999999</v>
      </c>
    </row>
    <row r="1590" spans="1:15" x14ac:dyDescent="0.35">
      <c r="A1590" t="s">
        <v>65</v>
      </c>
      <c r="B1590">
        <v>2017</v>
      </c>
      <c r="C1590" s="10">
        <v>42679</v>
      </c>
      <c r="D1590" t="s">
        <v>140</v>
      </c>
      <c r="E1590" t="s">
        <v>117</v>
      </c>
      <c r="F1590">
        <v>3</v>
      </c>
      <c r="G1590">
        <v>3</v>
      </c>
      <c r="H1590" t="s">
        <v>330</v>
      </c>
      <c r="I1590" t="s">
        <v>178</v>
      </c>
      <c r="J1590">
        <v>10007782616</v>
      </c>
      <c r="K1590" s="19">
        <v>23.2</v>
      </c>
      <c r="L1590">
        <v>17.375999999999902</v>
      </c>
      <c r="M1590">
        <v>17.831</v>
      </c>
      <c r="N1590">
        <v>20.766999999999999</v>
      </c>
      <c r="O1590">
        <v>1.468</v>
      </c>
    </row>
    <row r="1591" spans="1:15" x14ac:dyDescent="0.35">
      <c r="A1591" t="s">
        <v>65</v>
      </c>
      <c r="B1591">
        <v>2017</v>
      </c>
      <c r="C1591" s="10">
        <v>42679</v>
      </c>
      <c r="D1591" t="s">
        <v>140</v>
      </c>
      <c r="E1591" t="s">
        <v>117</v>
      </c>
      <c r="F1591">
        <v>3</v>
      </c>
      <c r="G1591">
        <v>4</v>
      </c>
      <c r="H1591" t="s">
        <v>283</v>
      </c>
      <c r="I1591" t="s">
        <v>284</v>
      </c>
      <c r="J1591">
        <v>10006319633</v>
      </c>
      <c r="K1591" s="19">
        <v>26.9</v>
      </c>
      <c r="L1591">
        <v>24.826000000000001</v>
      </c>
      <c r="M1591">
        <v>24.29</v>
      </c>
      <c r="N1591">
        <v>26.745999999999999</v>
      </c>
      <c r="O1591">
        <v>1.228</v>
      </c>
    </row>
    <row r="1592" spans="1:15" x14ac:dyDescent="0.35">
      <c r="A1592" t="s">
        <v>65</v>
      </c>
      <c r="B1592">
        <v>2017</v>
      </c>
      <c r="C1592" s="10">
        <v>42679</v>
      </c>
      <c r="D1592" t="s">
        <v>140</v>
      </c>
      <c r="E1592" t="s">
        <v>117</v>
      </c>
      <c r="F1592">
        <v>4</v>
      </c>
      <c r="G1592">
        <v>1</v>
      </c>
      <c r="H1592" t="s">
        <v>209</v>
      </c>
      <c r="I1592" t="s">
        <v>198</v>
      </c>
      <c r="J1592">
        <v>10007772108</v>
      </c>
      <c r="K1592" s="19">
        <v>21.7</v>
      </c>
      <c r="L1592">
        <v>14.178000000000001</v>
      </c>
      <c r="M1592">
        <v>18.930999999999901</v>
      </c>
      <c r="N1592">
        <v>26.620999999999999</v>
      </c>
      <c r="O1592">
        <v>3.8450000000000002</v>
      </c>
    </row>
    <row r="1593" spans="1:15" x14ac:dyDescent="0.35">
      <c r="A1593" t="s">
        <v>65</v>
      </c>
      <c r="B1593">
        <v>2017</v>
      </c>
      <c r="C1593" s="10">
        <v>42679</v>
      </c>
      <c r="D1593" t="s">
        <v>140</v>
      </c>
      <c r="E1593" t="s">
        <v>117</v>
      </c>
      <c r="F1593">
        <v>4</v>
      </c>
      <c r="G1593">
        <v>2</v>
      </c>
      <c r="H1593" t="s">
        <v>45</v>
      </c>
      <c r="I1593" t="s">
        <v>46</v>
      </c>
      <c r="J1593">
        <v>10009176281</v>
      </c>
      <c r="K1593" s="19">
        <v>20.7</v>
      </c>
      <c r="L1593">
        <v>9.4259999999999895</v>
      </c>
      <c r="M1593">
        <v>14.523999999999999</v>
      </c>
      <c r="N1593">
        <v>22.23</v>
      </c>
      <c r="O1593">
        <v>3.8530000000000002</v>
      </c>
    </row>
    <row r="1594" spans="1:15" x14ac:dyDescent="0.35">
      <c r="A1594" t="s">
        <v>65</v>
      </c>
      <c r="B1594">
        <v>2017</v>
      </c>
      <c r="C1594" s="10">
        <v>42679</v>
      </c>
      <c r="D1594" t="s">
        <v>140</v>
      </c>
      <c r="E1594" t="s">
        <v>117</v>
      </c>
      <c r="F1594">
        <v>4</v>
      </c>
      <c r="G1594">
        <v>3</v>
      </c>
      <c r="H1594" t="s">
        <v>211</v>
      </c>
      <c r="I1594" t="s">
        <v>212</v>
      </c>
      <c r="J1594">
        <v>10010608447</v>
      </c>
      <c r="K1594" s="19">
        <v>19.399999999999999</v>
      </c>
      <c r="L1594">
        <v>18.783999999999999</v>
      </c>
      <c r="M1594">
        <v>16.594000000000001</v>
      </c>
      <c r="N1594">
        <v>23.87</v>
      </c>
      <c r="O1594">
        <v>3.6379999999999999</v>
      </c>
    </row>
    <row r="1595" spans="1:15" x14ac:dyDescent="0.35">
      <c r="A1595" t="s">
        <v>65</v>
      </c>
      <c r="B1595">
        <v>2017</v>
      </c>
      <c r="C1595" s="10">
        <v>42679</v>
      </c>
      <c r="D1595" t="s">
        <v>140</v>
      </c>
      <c r="E1595" t="s">
        <v>117</v>
      </c>
      <c r="F1595">
        <v>4</v>
      </c>
      <c r="G1595">
        <v>4</v>
      </c>
      <c r="H1595" t="s">
        <v>319</v>
      </c>
      <c r="I1595" t="s">
        <v>25</v>
      </c>
      <c r="J1595">
        <v>10007508083</v>
      </c>
      <c r="K1595" s="19">
        <v>23.2</v>
      </c>
      <c r="L1595">
        <v>10.7549999999999</v>
      </c>
      <c r="M1595">
        <v>10.394</v>
      </c>
      <c r="N1595">
        <v>15.25</v>
      </c>
      <c r="O1595">
        <v>2.4279999999999999</v>
      </c>
    </row>
    <row r="1596" spans="1:15" x14ac:dyDescent="0.35">
      <c r="A1596" t="s">
        <v>65</v>
      </c>
      <c r="B1596">
        <v>2017</v>
      </c>
      <c r="C1596" s="10">
        <v>42679</v>
      </c>
      <c r="D1596" t="s">
        <v>140</v>
      </c>
      <c r="E1596" t="s">
        <v>121</v>
      </c>
      <c r="F1596">
        <v>1</v>
      </c>
      <c r="G1596">
        <v>1</v>
      </c>
      <c r="H1596" t="s">
        <v>54</v>
      </c>
      <c r="I1596" t="s">
        <v>42</v>
      </c>
      <c r="J1596">
        <v>10004612534</v>
      </c>
      <c r="K1596" s="19">
        <v>29.4</v>
      </c>
      <c r="L1596">
        <v>23.881</v>
      </c>
      <c r="M1596">
        <v>24.971999999999898</v>
      </c>
      <c r="N1596">
        <v>28.405999999999999</v>
      </c>
      <c r="O1596">
        <v>1.7170000000000001</v>
      </c>
    </row>
    <row r="1597" spans="1:15" x14ac:dyDescent="0.35">
      <c r="A1597" t="s">
        <v>65</v>
      </c>
      <c r="B1597">
        <v>2017</v>
      </c>
      <c r="C1597" s="10">
        <v>42679</v>
      </c>
      <c r="D1597" t="s">
        <v>140</v>
      </c>
      <c r="E1597" t="s">
        <v>121</v>
      </c>
      <c r="F1597">
        <v>1</v>
      </c>
      <c r="G1597">
        <v>2</v>
      </c>
      <c r="H1597" t="s">
        <v>143</v>
      </c>
      <c r="I1597" t="s">
        <v>95</v>
      </c>
      <c r="J1597">
        <v>10009181234</v>
      </c>
      <c r="K1597" s="19">
        <v>21.6</v>
      </c>
      <c r="L1597">
        <v>21.417000000000002</v>
      </c>
      <c r="M1597">
        <v>22.088000000000001</v>
      </c>
      <c r="N1597">
        <v>24.808</v>
      </c>
      <c r="O1597">
        <v>1.36</v>
      </c>
    </row>
    <row r="1598" spans="1:15" x14ac:dyDescent="0.35">
      <c r="A1598" t="s">
        <v>65</v>
      </c>
      <c r="B1598">
        <v>2017</v>
      </c>
      <c r="C1598" s="10">
        <v>42679</v>
      </c>
      <c r="D1598" t="s">
        <v>140</v>
      </c>
      <c r="E1598" t="s">
        <v>121</v>
      </c>
      <c r="F1598">
        <v>1</v>
      </c>
      <c r="G1598">
        <v>3</v>
      </c>
      <c r="H1598" t="s">
        <v>306</v>
      </c>
      <c r="I1598" t="s">
        <v>113</v>
      </c>
      <c r="J1598">
        <v>10006898300</v>
      </c>
      <c r="K1598" s="19">
        <v>24.2</v>
      </c>
      <c r="L1598">
        <v>25.434999999999999</v>
      </c>
      <c r="M1598">
        <v>25.466000000000001</v>
      </c>
      <c r="N1598">
        <v>27.858000000000001</v>
      </c>
      <c r="O1598">
        <v>1.196</v>
      </c>
    </row>
    <row r="1599" spans="1:15" x14ac:dyDescent="0.35">
      <c r="A1599" t="s">
        <v>65</v>
      </c>
      <c r="B1599">
        <v>2017</v>
      </c>
      <c r="C1599" s="10">
        <v>42679</v>
      </c>
      <c r="D1599" t="s">
        <v>140</v>
      </c>
      <c r="E1599" t="s">
        <v>121</v>
      </c>
      <c r="F1599">
        <v>1</v>
      </c>
      <c r="G1599">
        <v>4</v>
      </c>
      <c r="H1599" t="s">
        <v>193</v>
      </c>
      <c r="I1599" t="s">
        <v>31</v>
      </c>
      <c r="J1599">
        <v>10005727327</v>
      </c>
      <c r="K1599" s="19">
        <v>30.8</v>
      </c>
      <c r="L1599">
        <v>24.152000000000001</v>
      </c>
      <c r="M1599">
        <v>24.015999999999998</v>
      </c>
      <c r="N1599">
        <v>27.013999999999999</v>
      </c>
      <c r="O1599">
        <v>1.4990000000000001</v>
      </c>
    </row>
    <row r="1600" spans="1:15" x14ac:dyDescent="0.35">
      <c r="A1600" t="s">
        <v>65</v>
      </c>
      <c r="B1600">
        <v>2017</v>
      </c>
      <c r="C1600" s="10">
        <v>42679</v>
      </c>
      <c r="D1600" t="s">
        <v>140</v>
      </c>
      <c r="E1600" t="s">
        <v>121</v>
      </c>
      <c r="F1600">
        <v>1</v>
      </c>
      <c r="G1600">
        <v>5</v>
      </c>
      <c r="H1600" t="s">
        <v>40</v>
      </c>
      <c r="I1600" t="s">
        <v>29</v>
      </c>
      <c r="J1600">
        <v>10009178002</v>
      </c>
      <c r="K1600" s="19">
        <v>20.8</v>
      </c>
      <c r="L1600">
        <v>19.853999999999999</v>
      </c>
      <c r="M1600">
        <v>18.651</v>
      </c>
      <c r="N1600">
        <v>25.297000000000001</v>
      </c>
      <c r="O1600">
        <v>3.323</v>
      </c>
    </row>
    <row r="1601" spans="1:15" x14ac:dyDescent="0.35">
      <c r="A1601" t="s">
        <v>65</v>
      </c>
      <c r="B1601">
        <v>2017</v>
      </c>
      <c r="C1601" s="10">
        <v>42679</v>
      </c>
      <c r="D1601" t="s">
        <v>140</v>
      </c>
      <c r="E1601" t="s">
        <v>121</v>
      </c>
      <c r="F1601">
        <v>1</v>
      </c>
      <c r="G1601">
        <v>6</v>
      </c>
      <c r="H1601" t="s">
        <v>209</v>
      </c>
      <c r="I1601" t="s">
        <v>198</v>
      </c>
      <c r="J1601">
        <v>10007772108</v>
      </c>
      <c r="K1601" s="19">
        <v>21.7</v>
      </c>
      <c r="L1601">
        <v>18.930999999999901</v>
      </c>
      <c r="M1601">
        <v>16.384</v>
      </c>
      <c r="N1601">
        <v>22.826000000000001</v>
      </c>
      <c r="O1601">
        <v>3.2210000000000001</v>
      </c>
    </row>
    <row r="1602" spans="1:15" x14ac:dyDescent="0.35">
      <c r="A1602" t="s">
        <v>65</v>
      </c>
      <c r="B1602">
        <v>2017</v>
      </c>
      <c r="C1602" s="10">
        <v>42679</v>
      </c>
      <c r="D1602" t="s">
        <v>140</v>
      </c>
      <c r="E1602" t="s">
        <v>121</v>
      </c>
      <c r="F1602">
        <v>2</v>
      </c>
      <c r="G1602">
        <v>1</v>
      </c>
      <c r="H1602" t="s">
        <v>289</v>
      </c>
      <c r="I1602" t="s">
        <v>207</v>
      </c>
      <c r="J1602">
        <v>10002418415</v>
      </c>
      <c r="K1602" s="19">
        <v>34.200000000000003</v>
      </c>
      <c r="L1602">
        <v>23.917999999999999</v>
      </c>
      <c r="M1602">
        <v>24.437999999999999</v>
      </c>
      <c r="N1602">
        <v>26.545999999999999</v>
      </c>
      <c r="O1602">
        <v>1.054</v>
      </c>
    </row>
    <row r="1603" spans="1:15" x14ac:dyDescent="0.35">
      <c r="A1603" t="s">
        <v>65</v>
      </c>
      <c r="B1603">
        <v>2017</v>
      </c>
      <c r="C1603" s="10">
        <v>42679</v>
      </c>
      <c r="D1603" t="s">
        <v>140</v>
      </c>
      <c r="E1603" t="s">
        <v>121</v>
      </c>
      <c r="F1603">
        <v>2</v>
      </c>
      <c r="G1603">
        <v>2</v>
      </c>
      <c r="H1603" t="s">
        <v>93</v>
      </c>
      <c r="I1603" t="s">
        <v>52</v>
      </c>
      <c r="J1603">
        <v>10009150215</v>
      </c>
      <c r="K1603" s="19">
        <v>20.9</v>
      </c>
      <c r="L1603">
        <v>20.283999999999999</v>
      </c>
      <c r="M1603">
        <v>21.545999999999999</v>
      </c>
      <c r="N1603">
        <v>24.826000000000001</v>
      </c>
      <c r="O1603">
        <v>1.64</v>
      </c>
    </row>
    <row r="1604" spans="1:15" x14ac:dyDescent="0.35">
      <c r="A1604" t="s">
        <v>65</v>
      </c>
      <c r="B1604">
        <v>2017</v>
      </c>
      <c r="C1604" s="10">
        <v>42679</v>
      </c>
      <c r="D1604" t="s">
        <v>140</v>
      </c>
      <c r="E1604" t="s">
        <v>121</v>
      </c>
      <c r="F1604">
        <v>2</v>
      </c>
      <c r="G1604">
        <v>3</v>
      </c>
      <c r="H1604" t="s">
        <v>99</v>
      </c>
      <c r="I1604" t="s">
        <v>27</v>
      </c>
      <c r="J1604">
        <v>10010678569</v>
      </c>
      <c r="K1604" s="19">
        <v>19.600000000000001</v>
      </c>
      <c r="L1604">
        <v>24.093</v>
      </c>
      <c r="M1604">
        <v>23.971</v>
      </c>
      <c r="N1604">
        <v>31.254999999999999</v>
      </c>
      <c r="O1604">
        <v>3.6419999999999999</v>
      </c>
    </row>
    <row r="1605" spans="1:15" x14ac:dyDescent="0.35">
      <c r="A1605" t="s">
        <v>65</v>
      </c>
      <c r="B1605">
        <v>2017</v>
      </c>
      <c r="C1605" s="10">
        <v>42679</v>
      </c>
      <c r="D1605" t="s">
        <v>140</v>
      </c>
      <c r="E1605" t="s">
        <v>121</v>
      </c>
      <c r="F1605">
        <v>2</v>
      </c>
      <c r="G1605">
        <v>4</v>
      </c>
      <c r="H1605" t="s">
        <v>248</v>
      </c>
      <c r="I1605" t="s">
        <v>35</v>
      </c>
      <c r="J1605">
        <v>10008997641</v>
      </c>
      <c r="K1605" s="19">
        <v>21.3</v>
      </c>
      <c r="L1605">
        <v>27.148999999999901</v>
      </c>
      <c r="M1605">
        <v>26.309000000000001</v>
      </c>
      <c r="N1605">
        <v>30.739000000000001</v>
      </c>
      <c r="O1605">
        <v>2.2149999999999999</v>
      </c>
    </row>
    <row r="1606" spans="1:15" x14ac:dyDescent="0.35">
      <c r="A1606" t="s">
        <v>65</v>
      </c>
      <c r="B1606">
        <v>2017</v>
      </c>
      <c r="C1606" s="10">
        <v>42679</v>
      </c>
      <c r="D1606" t="s">
        <v>140</v>
      </c>
      <c r="E1606" t="s">
        <v>121</v>
      </c>
      <c r="F1606">
        <v>2</v>
      </c>
      <c r="G1606">
        <v>5</v>
      </c>
      <c r="H1606" t="s">
        <v>221</v>
      </c>
      <c r="I1606" t="s">
        <v>31</v>
      </c>
      <c r="J1606">
        <v>10008098470</v>
      </c>
      <c r="K1606" s="19">
        <v>31.7</v>
      </c>
      <c r="L1606">
        <v>24.341999999999999</v>
      </c>
      <c r="M1606">
        <v>23.529</v>
      </c>
      <c r="N1606">
        <v>27.902999999999999</v>
      </c>
      <c r="O1606">
        <v>2.1869999999999998</v>
      </c>
    </row>
    <row r="1607" spans="1:15" x14ac:dyDescent="0.35">
      <c r="A1607" t="s">
        <v>65</v>
      </c>
      <c r="B1607">
        <v>2017</v>
      </c>
      <c r="C1607" s="10">
        <v>42679</v>
      </c>
      <c r="D1607" t="s">
        <v>140</v>
      </c>
      <c r="E1607" t="s">
        <v>121</v>
      </c>
      <c r="F1607">
        <v>2</v>
      </c>
      <c r="G1607">
        <v>6</v>
      </c>
      <c r="H1607" t="s">
        <v>231</v>
      </c>
      <c r="I1607" t="s">
        <v>102</v>
      </c>
      <c r="J1607">
        <v>10009009260</v>
      </c>
      <c r="K1607" s="19">
        <v>21.6</v>
      </c>
      <c r="L1607">
        <v>18.788</v>
      </c>
      <c r="M1607">
        <v>17.099</v>
      </c>
      <c r="N1607">
        <v>23.309000000000001</v>
      </c>
      <c r="O1607">
        <v>3.105</v>
      </c>
    </row>
    <row r="1608" spans="1:15" x14ac:dyDescent="0.35">
      <c r="A1608" t="s">
        <v>237</v>
      </c>
      <c r="B1608">
        <v>2017</v>
      </c>
      <c r="C1608" s="10">
        <v>42686</v>
      </c>
      <c r="D1608" t="s">
        <v>140</v>
      </c>
      <c r="E1608" t="s">
        <v>91</v>
      </c>
      <c r="F1608">
        <v>1</v>
      </c>
      <c r="G1608">
        <v>1</v>
      </c>
      <c r="H1608" t="s">
        <v>289</v>
      </c>
      <c r="I1608" t="s">
        <v>207</v>
      </c>
      <c r="J1608">
        <v>10002418415</v>
      </c>
      <c r="K1608" s="19">
        <v>34.200000000000003</v>
      </c>
      <c r="L1608">
        <v>24.437999999999999</v>
      </c>
      <c r="M1608">
        <v>24.899000000000001</v>
      </c>
      <c r="N1608">
        <v>26.977</v>
      </c>
      <c r="O1608">
        <v>1.0389999999999999</v>
      </c>
    </row>
    <row r="1609" spans="1:15" x14ac:dyDescent="0.35">
      <c r="A1609" t="s">
        <v>237</v>
      </c>
      <c r="B1609">
        <v>2017</v>
      </c>
      <c r="C1609" s="10">
        <v>42686</v>
      </c>
      <c r="D1609" t="s">
        <v>140</v>
      </c>
      <c r="E1609" t="s">
        <v>91</v>
      </c>
      <c r="F1609">
        <v>1</v>
      </c>
      <c r="G1609">
        <v>2</v>
      </c>
      <c r="H1609" t="s">
        <v>22</v>
      </c>
      <c r="I1609" t="s">
        <v>23</v>
      </c>
      <c r="J1609">
        <v>10007379761</v>
      </c>
      <c r="K1609" s="19">
        <v>23.7</v>
      </c>
      <c r="L1609">
        <v>9</v>
      </c>
      <c r="M1609">
        <v>21.018000000000001</v>
      </c>
      <c r="N1609">
        <v>29.562000000000001</v>
      </c>
      <c r="O1609">
        <v>4.2720000000000002</v>
      </c>
    </row>
    <row r="1610" spans="1:15" x14ac:dyDescent="0.35">
      <c r="A1610" t="s">
        <v>237</v>
      </c>
      <c r="B1610">
        <v>2017</v>
      </c>
      <c r="C1610" s="10">
        <v>42686</v>
      </c>
      <c r="D1610" t="s">
        <v>140</v>
      </c>
      <c r="E1610" t="s">
        <v>91</v>
      </c>
      <c r="F1610">
        <v>1</v>
      </c>
      <c r="G1610">
        <v>3</v>
      </c>
      <c r="H1610" t="s">
        <v>209</v>
      </c>
      <c r="I1610" t="s">
        <v>198</v>
      </c>
      <c r="J1610">
        <v>10007772108</v>
      </c>
      <c r="K1610" s="19">
        <v>21.7</v>
      </c>
      <c r="L1610">
        <v>16.384</v>
      </c>
      <c r="M1610">
        <v>19.375</v>
      </c>
      <c r="N1610">
        <v>24.766999999999999</v>
      </c>
      <c r="O1610">
        <v>2.6960000000000002</v>
      </c>
    </row>
    <row r="1611" spans="1:15" x14ac:dyDescent="0.35">
      <c r="A1611" t="s">
        <v>237</v>
      </c>
      <c r="B1611">
        <v>2017</v>
      </c>
      <c r="C1611" s="10">
        <v>42686</v>
      </c>
      <c r="D1611" t="s">
        <v>140</v>
      </c>
      <c r="E1611" t="s">
        <v>91</v>
      </c>
      <c r="F1611">
        <v>1</v>
      </c>
      <c r="G1611">
        <v>4</v>
      </c>
      <c r="H1611" t="s">
        <v>306</v>
      </c>
      <c r="I1611" t="s">
        <v>113</v>
      </c>
      <c r="J1611">
        <v>10006898300</v>
      </c>
      <c r="K1611" s="19">
        <v>24.2</v>
      </c>
      <c r="L1611">
        <v>25.466000000000001</v>
      </c>
      <c r="M1611">
        <v>25.373999999999999</v>
      </c>
      <c r="N1611">
        <v>27.704000000000001</v>
      </c>
      <c r="O1611">
        <v>1.165</v>
      </c>
    </row>
    <row r="1612" spans="1:15" x14ac:dyDescent="0.35">
      <c r="A1612" t="s">
        <v>237</v>
      </c>
      <c r="B1612">
        <v>2017</v>
      </c>
      <c r="C1612" s="10">
        <v>42686</v>
      </c>
      <c r="D1612" t="s">
        <v>140</v>
      </c>
      <c r="E1612" t="s">
        <v>91</v>
      </c>
      <c r="F1612">
        <v>1</v>
      </c>
      <c r="G1612">
        <v>5</v>
      </c>
      <c r="H1612" t="s">
        <v>231</v>
      </c>
      <c r="I1612" t="s">
        <v>102</v>
      </c>
      <c r="J1612">
        <v>10009009260</v>
      </c>
      <c r="K1612" s="19">
        <v>21.6</v>
      </c>
      <c r="L1612">
        <v>17.099</v>
      </c>
      <c r="M1612">
        <v>18.093</v>
      </c>
      <c r="N1612">
        <v>23.353000000000002</v>
      </c>
      <c r="O1612">
        <v>2.63</v>
      </c>
    </row>
    <row r="1613" spans="1:15" x14ac:dyDescent="0.35">
      <c r="A1613" t="s">
        <v>237</v>
      </c>
      <c r="B1613">
        <v>2017</v>
      </c>
      <c r="C1613" s="10">
        <v>42686</v>
      </c>
      <c r="D1613" t="s">
        <v>140</v>
      </c>
      <c r="E1613" t="s">
        <v>91</v>
      </c>
      <c r="F1613">
        <v>1</v>
      </c>
      <c r="G1613">
        <v>6</v>
      </c>
      <c r="H1613" t="s">
        <v>336</v>
      </c>
      <c r="I1613" t="s">
        <v>337</v>
      </c>
      <c r="J1613">
        <v>10005506954</v>
      </c>
      <c r="K1613" s="19">
        <v>27.9</v>
      </c>
      <c r="L1613">
        <v>28.802</v>
      </c>
      <c r="M1613">
        <v>28.250999999999902</v>
      </c>
      <c r="N1613">
        <v>30.300999999999998</v>
      </c>
      <c r="O1613">
        <v>1.0249999999999999</v>
      </c>
    </row>
    <row r="1614" spans="1:15" x14ac:dyDescent="0.35">
      <c r="A1614" t="s">
        <v>237</v>
      </c>
      <c r="B1614">
        <v>2017</v>
      </c>
      <c r="C1614" s="10">
        <v>42686</v>
      </c>
      <c r="D1614" t="s">
        <v>140</v>
      </c>
      <c r="E1614" t="s">
        <v>91</v>
      </c>
      <c r="F1614">
        <v>2</v>
      </c>
      <c r="G1614">
        <v>1</v>
      </c>
      <c r="H1614" t="s">
        <v>54</v>
      </c>
      <c r="I1614" t="s">
        <v>42</v>
      </c>
      <c r="J1614">
        <v>10004612534</v>
      </c>
      <c r="K1614" s="19">
        <v>29.4</v>
      </c>
      <c r="L1614">
        <v>24.971999999999898</v>
      </c>
      <c r="M1614">
        <v>25.667999999999999</v>
      </c>
      <c r="N1614">
        <v>28.978000000000002</v>
      </c>
      <c r="O1614">
        <v>1.655</v>
      </c>
    </row>
    <row r="1615" spans="1:15" x14ac:dyDescent="0.35">
      <c r="A1615" t="s">
        <v>237</v>
      </c>
      <c r="B1615">
        <v>2017</v>
      </c>
      <c r="C1615" s="10">
        <v>42686</v>
      </c>
      <c r="D1615" t="s">
        <v>140</v>
      </c>
      <c r="E1615" t="s">
        <v>91</v>
      </c>
      <c r="F1615">
        <v>2</v>
      </c>
      <c r="G1615">
        <v>2</v>
      </c>
      <c r="H1615" t="s">
        <v>93</v>
      </c>
      <c r="I1615" t="s">
        <v>52</v>
      </c>
      <c r="J1615">
        <v>10009150215</v>
      </c>
      <c r="K1615" s="19">
        <v>21</v>
      </c>
      <c r="L1615">
        <v>21.545999999999999</v>
      </c>
      <c r="M1615">
        <v>22.111999999999998</v>
      </c>
      <c r="N1615">
        <v>25.245999999999999</v>
      </c>
      <c r="O1615">
        <v>1.5669999999999999</v>
      </c>
    </row>
    <row r="1616" spans="1:15" x14ac:dyDescent="0.35">
      <c r="A1616" t="s">
        <v>237</v>
      </c>
      <c r="B1616">
        <v>2017</v>
      </c>
      <c r="C1616" s="10">
        <v>42686</v>
      </c>
      <c r="D1616" t="s">
        <v>140</v>
      </c>
      <c r="E1616" t="s">
        <v>91</v>
      </c>
      <c r="F1616">
        <v>2</v>
      </c>
      <c r="G1616">
        <v>3</v>
      </c>
      <c r="H1616" t="s">
        <v>45</v>
      </c>
      <c r="I1616" t="s">
        <v>46</v>
      </c>
      <c r="J1616">
        <v>10009176281</v>
      </c>
      <c r="K1616" s="19">
        <v>20.7</v>
      </c>
      <c r="L1616">
        <v>14.523999999999999</v>
      </c>
      <c r="M1616">
        <v>17.34</v>
      </c>
      <c r="N1616">
        <v>23.448</v>
      </c>
      <c r="O1616">
        <v>3.0539999999999998</v>
      </c>
    </row>
    <row r="1617" spans="1:15" x14ac:dyDescent="0.35">
      <c r="A1617" t="s">
        <v>237</v>
      </c>
      <c r="B1617">
        <v>2017</v>
      </c>
      <c r="C1617" s="10">
        <v>42686</v>
      </c>
      <c r="D1617" t="s">
        <v>140</v>
      </c>
      <c r="E1617" t="s">
        <v>91</v>
      </c>
      <c r="F1617">
        <v>2</v>
      </c>
      <c r="G1617">
        <v>4</v>
      </c>
      <c r="H1617" t="s">
        <v>285</v>
      </c>
      <c r="I1617" t="s">
        <v>39</v>
      </c>
      <c r="J1617">
        <v>10061258009</v>
      </c>
      <c r="K1617" s="19">
        <v>24.8</v>
      </c>
      <c r="L1617">
        <v>7.9809999999999999</v>
      </c>
      <c r="M1617">
        <v>12.804</v>
      </c>
      <c r="N1617">
        <v>19.146000000000001</v>
      </c>
      <c r="O1617">
        <v>3.1709999999999998</v>
      </c>
    </row>
    <row r="1618" spans="1:15" x14ac:dyDescent="0.35">
      <c r="A1618" t="s">
        <v>237</v>
      </c>
      <c r="B1618">
        <v>2017</v>
      </c>
      <c r="C1618" s="10">
        <v>42686</v>
      </c>
      <c r="D1618" t="s">
        <v>140</v>
      </c>
      <c r="E1618" t="s">
        <v>91</v>
      </c>
      <c r="F1618">
        <v>2</v>
      </c>
      <c r="G1618">
        <v>5</v>
      </c>
      <c r="H1618" t="s">
        <v>221</v>
      </c>
      <c r="I1618" t="s">
        <v>31</v>
      </c>
      <c r="J1618">
        <v>10008098470</v>
      </c>
      <c r="K1618" s="19">
        <v>31.8</v>
      </c>
      <c r="L1618">
        <v>23.529</v>
      </c>
      <c r="M1618">
        <v>22.149000000000001</v>
      </c>
      <c r="N1618">
        <v>26.170999999999999</v>
      </c>
      <c r="O1618">
        <v>2.0110000000000001</v>
      </c>
    </row>
    <row r="1619" spans="1:15" x14ac:dyDescent="0.35">
      <c r="A1619" t="s">
        <v>237</v>
      </c>
      <c r="B1619">
        <v>2017</v>
      </c>
      <c r="C1619" s="10">
        <v>42686</v>
      </c>
      <c r="D1619" t="s">
        <v>140</v>
      </c>
      <c r="E1619" t="s">
        <v>91</v>
      </c>
      <c r="F1619">
        <v>2</v>
      </c>
      <c r="G1619">
        <v>6</v>
      </c>
      <c r="H1619" t="s">
        <v>330</v>
      </c>
      <c r="I1619" t="s">
        <v>178</v>
      </c>
      <c r="J1619">
        <v>10007782616</v>
      </c>
      <c r="K1619" s="19">
        <v>23.3</v>
      </c>
      <c r="L1619">
        <v>17.831</v>
      </c>
      <c r="M1619">
        <v>17.39</v>
      </c>
      <c r="N1619">
        <v>20.242000000000001</v>
      </c>
      <c r="O1619">
        <v>1.4259999999999999</v>
      </c>
    </row>
    <row r="1620" spans="1:15" x14ac:dyDescent="0.35">
      <c r="A1620" t="s">
        <v>237</v>
      </c>
      <c r="B1620">
        <v>2017</v>
      </c>
      <c r="C1620" s="10">
        <v>42686</v>
      </c>
      <c r="D1620" t="s">
        <v>140</v>
      </c>
      <c r="E1620" t="s">
        <v>91</v>
      </c>
      <c r="F1620">
        <v>3</v>
      </c>
      <c r="G1620">
        <v>1</v>
      </c>
      <c r="H1620" t="s">
        <v>125</v>
      </c>
      <c r="I1620" t="s">
        <v>113</v>
      </c>
      <c r="J1620">
        <v>10017950943</v>
      </c>
      <c r="K1620" s="19">
        <v>19.7</v>
      </c>
      <c r="L1620">
        <v>17.861999999999998</v>
      </c>
      <c r="M1620">
        <v>22.808999999999902</v>
      </c>
      <c r="N1620">
        <v>28.773</v>
      </c>
      <c r="O1620">
        <v>2.9820000000000002</v>
      </c>
    </row>
    <row r="1621" spans="1:15" x14ac:dyDescent="0.35">
      <c r="A1621" t="s">
        <v>237</v>
      </c>
      <c r="B1621">
        <v>2017</v>
      </c>
      <c r="C1621" s="10">
        <v>42686</v>
      </c>
      <c r="D1621" t="s">
        <v>140</v>
      </c>
      <c r="E1621" t="s">
        <v>91</v>
      </c>
      <c r="F1621">
        <v>3</v>
      </c>
      <c r="G1621">
        <v>2</v>
      </c>
      <c r="H1621" t="s">
        <v>335</v>
      </c>
      <c r="I1621" t="s">
        <v>29</v>
      </c>
      <c r="J1621">
        <v>10036244537</v>
      </c>
      <c r="K1621" s="19">
        <v>28.3</v>
      </c>
      <c r="L1621">
        <v>28.360999999999901</v>
      </c>
      <c r="M1621">
        <v>28.419</v>
      </c>
      <c r="N1621">
        <v>30.638999999999999</v>
      </c>
      <c r="O1621">
        <v>1.1100000000000001</v>
      </c>
    </row>
    <row r="1622" spans="1:15" x14ac:dyDescent="0.35">
      <c r="A1622" t="s">
        <v>237</v>
      </c>
      <c r="B1622">
        <v>2017</v>
      </c>
      <c r="C1622" s="10">
        <v>42686</v>
      </c>
      <c r="D1622" t="s">
        <v>140</v>
      </c>
      <c r="E1622" t="s">
        <v>91</v>
      </c>
      <c r="F1622">
        <v>3</v>
      </c>
      <c r="G1622">
        <v>3</v>
      </c>
      <c r="H1622" t="s">
        <v>103</v>
      </c>
      <c r="I1622" t="s">
        <v>104</v>
      </c>
      <c r="J1622">
        <v>10009010876</v>
      </c>
      <c r="K1622" s="19">
        <v>22.8</v>
      </c>
      <c r="L1622">
        <v>22.495999999999999</v>
      </c>
      <c r="M1622">
        <v>22.884</v>
      </c>
      <c r="N1622">
        <v>25.88</v>
      </c>
      <c r="O1622">
        <v>1.498</v>
      </c>
    </row>
    <row r="1623" spans="1:15" x14ac:dyDescent="0.35">
      <c r="A1623" t="s">
        <v>237</v>
      </c>
      <c r="B1623">
        <v>2017</v>
      </c>
      <c r="C1623" s="10">
        <v>42686</v>
      </c>
      <c r="D1623" t="s">
        <v>140</v>
      </c>
      <c r="E1623" t="s">
        <v>91</v>
      </c>
      <c r="F1623">
        <v>3</v>
      </c>
      <c r="G1623">
        <v>4</v>
      </c>
      <c r="H1623" t="s">
        <v>283</v>
      </c>
      <c r="I1623" t="s">
        <v>284</v>
      </c>
      <c r="J1623">
        <v>10006319633</v>
      </c>
      <c r="K1623" s="19">
        <v>27</v>
      </c>
      <c r="L1623">
        <v>24.29</v>
      </c>
      <c r="M1623">
        <v>24.206</v>
      </c>
      <c r="N1623">
        <v>26.597999999999999</v>
      </c>
      <c r="O1623">
        <v>1.196</v>
      </c>
    </row>
    <row r="1624" spans="1:15" x14ac:dyDescent="0.35">
      <c r="A1624" t="s">
        <v>237</v>
      </c>
      <c r="B1624">
        <v>2017</v>
      </c>
      <c r="C1624" s="10">
        <v>42686</v>
      </c>
      <c r="D1624" t="s">
        <v>140</v>
      </c>
      <c r="E1624" t="s">
        <v>91</v>
      </c>
      <c r="F1624">
        <v>3</v>
      </c>
      <c r="G1624">
        <v>5</v>
      </c>
      <c r="H1624" t="s">
        <v>193</v>
      </c>
      <c r="I1624" t="s">
        <v>31</v>
      </c>
      <c r="J1624">
        <v>10005727327</v>
      </c>
      <c r="K1624" s="19">
        <v>30.8</v>
      </c>
      <c r="L1624">
        <v>24.015999999999998</v>
      </c>
      <c r="M1624">
        <v>23.512</v>
      </c>
      <c r="N1624">
        <v>26.402000000000001</v>
      </c>
      <c r="O1624">
        <v>1.4450000000000001</v>
      </c>
    </row>
    <row r="1625" spans="1:15" x14ac:dyDescent="0.35">
      <c r="A1625" t="s">
        <v>237</v>
      </c>
      <c r="B1625">
        <v>2017</v>
      </c>
      <c r="C1625" s="10">
        <v>42686</v>
      </c>
      <c r="D1625" t="s">
        <v>140</v>
      </c>
      <c r="E1625" t="s">
        <v>91</v>
      </c>
      <c r="F1625">
        <v>3</v>
      </c>
      <c r="G1625">
        <v>6</v>
      </c>
      <c r="H1625" t="s">
        <v>319</v>
      </c>
      <c r="I1625" t="s">
        <v>25</v>
      </c>
      <c r="J1625">
        <v>10007508083</v>
      </c>
      <c r="K1625" s="19">
        <v>23.2</v>
      </c>
      <c r="L1625">
        <v>10.394</v>
      </c>
      <c r="M1625">
        <v>10.244999999999999</v>
      </c>
      <c r="N1625">
        <v>14.923</v>
      </c>
      <c r="O1625">
        <v>2.339</v>
      </c>
    </row>
    <row r="1626" spans="1:15" x14ac:dyDescent="0.35">
      <c r="A1626" t="s">
        <v>237</v>
      </c>
      <c r="B1626">
        <v>2017</v>
      </c>
      <c r="C1626" s="10">
        <v>42686</v>
      </c>
      <c r="D1626" t="s">
        <v>140</v>
      </c>
      <c r="E1626" t="s">
        <v>91</v>
      </c>
      <c r="F1626">
        <v>4</v>
      </c>
      <c r="G1626">
        <v>1</v>
      </c>
      <c r="H1626" t="s">
        <v>48</v>
      </c>
      <c r="I1626" t="s">
        <v>27</v>
      </c>
      <c r="J1626">
        <v>10005930724</v>
      </c>
      <c r="K1626" s="19">
        <v>26</v>
      </c>
      <c r="L1626">
        <v>24.785</v>
      </c>
      <c r="M1626">
        <v>25.751999999999999</v>
      </c>
      <c r="N1626">
        <v>29.248000000000001</v>
      </c>
      <c r="O1626">
        <v>1.748</v>
      </c>
    </row>
    <row r="1627" spans="1:15" x14ac:dyDescent="0.35">
      <c r="A1627" t="s">
        <v>237</v>
      </c>
      <c r="B1627">
        <v>2017</v>
      </c>
      <c r="C1627" s="10">
        <v>42686</v>
      </c>
      <c r="D1627" t="s">
        <v>140</v>
      </c>
      <c r="E1627" t="s">
        <v>91</v>
      </c>
      <c r="F1627">
        <v>4</v>
      </c>
      <c r="G1627">
        <v>2</v>
      </c>
      <c r="H1627" t="s">
        <v>174</v>
      </c>
      <c r="I1627" t="s">
        <v>37</v>
      </c>
      <c r="J1627">
        <v>10006552534</v>
      </c>
      <c r="K1627" s="19">
        <v>26.5</v>
      </c>
      <c r="L1627">
        <v>23.789000000000001</v>
      </c>
      <c r="M1627">
        <v>24.225000000000001</v>
      </c>
      <c r="N1627">
        <v>27.145</v>
      </c>
      <c r="O1627">
        <v>1.46</v>
      </c>
    </row>
    <row r="1628" spans="1:15" x14ac:dyDescent="0.35">
      <c r="A1628" t="s">
        <v>237</v>
      </c>
      <c r="B1628">
        <v>2017</v>
      </c>
      <c r="C1628" s="10">
        <v>42686</v>
      </c>
      <c r="D1628" t="s">
        <v>140</v>
      </c>
      <c r="E1628" t="s">
        <v>91</v>
      </c>
      <c r="F1628">
        <v>4</v>
      </c>
      <c r="G1628">
        <v>3</v>
      </c>
      <c r="H1628" t="s">
        <v>211</v>
      </c>
      <c r="I1628" t="s">
        <v>212</v>
      </c>
      <c r="J1628">
        <v>10010608447</v>
      </c>
      <c r="K1628" s="19">
        <v>19.399999999999999</v>
      </c>
      <c r="L1628">
        <v>16.594000000000001</v>
      </c>
      <c r="M1628">
        <v>19.189</v>
      </c>
      <c r="N1628">
        <v>25.033000000000001</v>
      </c>
      <c r="O1628">
        <v>2.9220000000000002</v>
      </c>
    </row>
    <row r="1629" spans="1:15" x14ac:dyDescent="0.35">
      <c r="A1629" t="s">
        <v>237</v>
      </c>
      <c r="B1629">
        <v>2017</v>
      </c>
      <c r="C1629" s="10">
        <v>42686</v>
      </c>
      <c r="D1629" t="s">
        <v>140</v>
      </c>
      <c r="E1629" t="s">
        <v>91</v>
      </c>
      <c r="F1629">
        <v>4</v>
      </c>
      <c r="G1629">
        <v>4</v>
      </c>
      <c r="H1629" t="s">
        <v>143</v>
      </c>
      <c r="I1629" t="s">
        <v>95</v>
      </c>
      <c r="J1629">
        <v>10009181234</v>
      </c>
      <c r="K1629" s="19">
        <v>21.6</v>
      </c>
      <c r="L1629">
        <v>22.088000000000001</v>
      </c>
      <c r="M1629">
        <v>22.100999999999999</v>
      </c>
      <c r="N1629">
        <v>24.727</v>
      </c>
      <c r="O1629">
        <v>1.3129999999999999</v>
      </c>
    </row>
    <row r="1630" spans="1:15" x14ac:dyDescent="0.35">
      <c r="A1630" t="s">
        <v>237</v>
      </c>
      <c r="B1630">
        <v>2017</v>
      </c>
      <c r="C1630" s="10">
        <v>42686</v>
      </c>
      <c r="D1630" t="s">
        <v>140</v>
      </c>
      <c r="E1630" t="s">
        <v>91</v>
      </c>
      <c r="F1630">
        <v>4</v>
      </c>
      <c r="G1630">
        <v>5</v>
      </c>
      <c r="H1630" t="s">
        <v>171</v>
      </c>
      <c r="I1630" t="s">
        <v>82</v>
      </c>
      <c r="J1630">
        <v>10007073506</v>
      </c>
      <c r="K1630" s="19">
        <v>26.4</v>
      </c>
      <c r="L1630">
        <v>18.024999999999999</v>
      </c>
      <c r="M1630">
        <v>18.172999999999998</v>
      </c>
      <c r="N1630">
        <v>21.463000000000001</v>
      </c>
      <c r="O1630">
        <v>1.645</v>
      </c>
    </row>
    <row r="1631" spans="1:15" x14ac:dyDescent="0.35">
      <c r="A1631" t="s">
        <v>237</v>
      </c>
      <c r="B1631">
        <v>2017</v>
      </c>
      <c r="C1631" s="10">
        <v>42686</v>
      </c>
      <c r="D1631" t="s">
        <v>140</v>
      </c>
      <c r="E1631" t="s">
        <v>91</v>
      </c>
      <c r="F1631">
        <v>4</v>
      </c>
      <c r="G1631">
        <v>6</v>
      </c>
      <c r="H1631" t="s">
        <v>234</v>
      </c>
      <c r="I1631" t="s">
        <v>25</v>
      </c>
      <c r="J1631">
        <v>10006073493</v>
      </c>
      <c r="K1631" s="19">
        <v>26.9</v>
      </c>
      <c r="L1631">
        <v>23.997</v>
      </c>
      <c r="M1631">
        <v>23.721999999999898</v>
      </c>
      <c r="N1631">
        <v>25.385999999999999</v>
      </c>
      <c r="O1631">
        <v>0.83199999999999996</v>
      </c>
    </row>
    <row r="1632" spans="1:15" x14ac:dyDescent="0.35">
      <c r="A1632" t="s">
        <v>237</v>
      </c>
      <c r="B1632">
        <v>2017</v>
      </c>
      <c r="C1632" s="10">
        <v>42686</v>
      </c>
      <c r="D1632" t="s">
        <v>140</v>
      </c>
      <c r="E1632" t="s">
        <v>117</v>
      </c>
      <c r="F1632">
        <v>1</v>
      </c>
      <c r="G1632">
        <v>1</v>
      </c>
      <c r="H1632" t="s">
        <v>143</v>
      </c>
      <c r="I1632" t="s">
        <v>95</v>
      </c>
      <c r="J1632">
        <v>10009181234</v>
      </c>
      <c r="K1632" s="19">
        <v>21.6</v>
      </c>
      <c r="L1632">
        <v>22.100999999999999</v>
      </c>
      <c r="M1632">
        <v>22.544</v>
      </c>
      <c r="N1632">
        <v>25.114000000000001</v>
      </c>
      <c r="O1632">
        <v>1.2849999999999999</v>
      </c>
    </row>
    <row r="1633" spans="1:15" x14ac:dyDescent="0.35">
      <c r="A1633" t="s">
        <v>237</v>
      </c>
      <c r="B1633">
        <v>2017</v>
      </c>
      <c r="C1633" s="10">
        <v>42686</v>
      </c>
      <c r="D1633" t="s">
        <v>140</v>
      </c>
      <c r="E1633" t="s">
        <v>117</v>
      </c>
      <c r="F1633">
        <v>1</v>
      </c>
      <c r="G1633">
        <v>2</v>
      </c>
      <c r="H1633" t="s">
        <v>330</v>
      </c>
      <c r="I1633" t="s">
        <v>178</v>
      </c>
      <c r="J1633">
        <v>10007782616</v>
      </c>
      <c r="K1633" s="19">
        <v>23.3</v>
      </c>
      <c r="L1633">
        <v>17.39</v>
      </c>
      <c r="M1633">
        <v>17.980999999999899</v>
      </c>
      <c r="N1633">
        <v>20.736999999999998</v>
      </c>
      <c r="O1633">
        <v>1.3779999999999999</v>
      </c>
    </row>
    <row r="1634" spans="1:15" x14ac:dyDescent="0.35">
      <c r="A1634" t="s">
        <v>237</v>
      </c>
      <c r="B1634">
        <v>2017</v>
      </c>
      <c r="C1634" s="10">
        <v>42686</v>
      </c>
      <c r="D1634" t="s">
        <v>140</v>
      </c>
      <c r="E1634" t="s">
        <v>117</v>
      </c>
      <c r="F1634">
        <v>1</v>
      </c>
      <c r="G1634">
        <v>3</v>
      </c>
      <c r="H1634" t="s">
        <v>209</v>
      </c>
      <c r="I1634" t="s">
        <v>198</v>
      </c>
      <c r="J1634">
        <v>10007772108</v>
      </c>
      <c r="K1634" s="19">
        <v>21.7</v>
      </c>
      <c r="L1634">
        <v>19.375</v>
      </c>
      <c r="M1634">
        <v>19.265999999999998</v>
      </c>
      <c r="N1634">
        <v>24.045999999999999</v>
      </c>
      <c r="O1634">
        <v>2.39</v>
      </c>
    </row>
    <row r="1635" spans="1:15" x14ac:dyDescent="0.35">
      <c r="A1635" t="s">
        <v>237</v>
      </c>
      <c r="B1635">
        <v>2017</v>
      </c>
      <c r="C1635" s="10">
        <v>42686</v>
      </c>
      <c r="D1635" t="s">
        <v>140</v>
      </c>
      <c r="E1635" t="s">
        <v>117</v>
      </c>
      <c r="F1635">
        <v>1</v>
      </c>
      <c r="G1635">
        <v>4</v>
      </c>
      <c r="H1635" t="s">
        <v>193</v>
      </c>
      <c r="I1635" t="s">
        <v>31</v>
      </c>
      <c r="J1635">
        <v>10005727327</v>
      </c>
      <c r="K1635" s="19">
        <v>30.8</v>
      </c>
      <c r="L1635">
        <v>23.512</v>
      </c>
      <c r="M1635">
        <v>22.829000000000001</v>
      </c>
      <c r="N1635">
        <v>25.632999999999999</v>
      </c>
      <c r="O1635">
        <v>1.4019999999999999</v>
      </c>
    </row>
    <row r="1636" spans="1:15" x14ac:dyDescent="0.35">
      <c r="A1636" t="s">
        <v>237</v>
      </c>
      <c r="B1636">
        <v>2017</v>
      </c>
      <c r="C1636" s="10">
        <v>42686</v>
      </c>
      <c r="D1636" t="s">
        <v>140</v>
      </c>
      <c r="E1636" t="s">
        <v>117</v>
      </c>
      <c r="F1636">
        <v>2</v>
      </c>
      <c r="G1636">
        <v>1</v>
      </c>
      <c r="H1636" t="s">
        <v>221</v>
      </c>
      <c r="I1636" t="s">
        <v>31</v>
      </c>
      <c r="J1636">
        <v>10008098470</v>
      </c>
      <c r="K1636" s="19">
        <v>31.8</v>
      </c>
      <c r="L1636">
        <v>22.149000000000001</v>
      </c>
      <c r="M1636">
        <v>23.460999999999999</v>
      </c>
      <c r="N1636">
        <v>27.266999999999999</v>
      </c>
      <c r="O1636">
        <v>1.903</v>
      </c>
    </row>
    <row r="1637" spans="1:15" x14ac:dyDescent="0.35">
      <c r="A1637" t="s">
        <v>237</v>
      </c>
      <c r="B1637">
        <v>2017</v>
      </c>
      <c r="C1637" s="10">
        <v>42686</v>
      </c>
      <c r="D1637" t="s">
        <v>140</v>
      </c>
      <c r="E1637" t="s">
        <v>117</v>
      </c>
      <c r="F1637">
        <v>2</v>
      </c>
      <c r="G1637">
        <v>2</v>
      </c>
      <c r="H1637" t="s">
        <v>283</v>
      </c>
      <c r="I1637" t="s">
        <v>284</v>
      </c>
      <c r="J1637">
        <v>10006319633</v>
      </c>
      <c r="K1637" s="19">
        <v>27</v>
      </c>
      <c r="L1637">
        <v>24.206</v>
      </c>
      <c r="M1637">
        <v>24.388999999999999</v>
      </c>
      <c r="N1637">
        <v>26.727</v>
      </c>
      <c r="O1637">
        <v>1.169</v>
      </c>
    </row>
    <row r="1638" spans="1:15" x14ac:dyDescent="0.35">
      <c r="A1638" t="s">
        <v>237</v>
      </c>
      <c r="B1638">
        <v>2017</v>
      </c>
      <c r="C1638" s="10">
        <v>42686</v>
      </c>
      <c r="D1638" t="s">
        <v>140</v>
      </c>
      <c r="E1638" t="s">
        <v>117</v>
      </c>
      <c r="F1638">
        <v>2</v>
      </c>
      <c r="G1638">
        <v>3</v>
      </c>
      <c r="H1638" t="s">
        <v>45</v>
      </c>
      <c r="I1638" t="s">
        <v>46</v>
      </c>
      <c r="J1638">
        <v>10009176281</v>
      </c>
      <c r="K1638" s="19">
        <v>20.7</v>
      </c>
      <c r="L1638">
        <v>17.34</v>
      </c>
      <c r="M1638">
        <v>18.811</v>
      </c>
      <c r="N1638">
        <v>24.073</v>
      </c>
      <c r="O1638">
        <v>2.6309999999999998</v>
      </c>
    </row>
    <row r="1639" spans="1:15" x14ac:dyDescent="0.35">
      <c r="A1639" t="s">
        <v>237</v>
      </c>
      <c r="B1639">
        <v>2017</v>
      </c>
      <c r="C1639" s="10">
        <v>42686</v>
      </c>
      <c r="D1639" t="s">
        <v>140</v>
      </c>
      <c r="E1639" t="s">
        <v>117</v>
      </c>
      <c r="F1639">
        <v>2</v>
      </c>
      <c r="G1639">
        <v>4</v>
      </c>
      <c r="H1639" t="s">
        <v>336</v>
      </c>
      <c r="I1639" t="s">
        <v>337</v>
      </c>
      <c r="J1639">
        <v>10005506954</v>
      </c>
      <c r="K1639" s="19">
        <v>27.9</v>
      </c>
      <c r="L1639">
        <v>28.250999999999902</v>
      </c>
      <c r="M1639">
        <v>27.827000000000002</v>
      </c>
      <c r="N1639">
        <v>29.849</v>
      </c>
      <c r="O1639">
        <v>1.0109999999999999</v>
      </c>
    </row>
    <row r="1640" spans="1:15" x14ac:dyDescent="0.35">
      <c r="A1640" t="s">
        <v>237</v>
      </c>
      <c r="B1640">
        <v>2017</v>
      </c>
      <c r="C1640" s="10">
        <v>42686</v>
      </c>
      <c r="D1640" t="s">
        <v>140</v>
      </c>
      <c r="E1640" t="s">
        <v>117</v>
      </c>
      <c r="F1640">
        <v>3</v>
      </c>
      <c r="G1640">
        <v>1</v>
      </c>
      <c r="H1640" t="s">
        <v>234</v>
      </c>
      <c r="I1640" t="s">
        <v>25</v>
      </c>
      <c r="J1640">
        <v>10006073493</v>
      </c>
      <c r="K1640" s="19">
        <v>26.9</v>
      </c>
      <c r="L1640">
        <v>23.721999999999898</v>
      </c>
      <c r="M1640">
        <v>23.885999999999999</v>
      </c>
      <c r="N1640">
        <v>25.544</v>
      </c>
      <c r="O1640">
        <v>0.82899999999999996</v>
      </c>
    </row>
    <row r="1641" spans="1:15" x14ac:dyDescent="0.35">
      <c r="A1641" t="s">
        <v>237</v>
      </c>
      <c r="B1641">
        <v>2017</v>
      </c>
      <c r="C1641" s="10">
        <v>42686</v>
      </c>
      <c r="D1641" t="s">
        <v>140</v>
      </c>
      <c r="E1641" t="s">
        <v>117</v>
      </c>
      <c r="F1641">
        <v>3</v>
      </c>
      <c r="G1641">
        <v>2</v>
      </c>
      <c r="H1641" t="s">
        <v>231</v>
      </c>
      <c r="I1641" t="s">
        <v>102</v>
      </c>
      <c r="J1641">
        <v>10009009260</v>
      </c>
      <c r="K1641" s="19">
        <v>21.6</v>
      </c>
      <c r="L1641">
        <v>18.093</v>
      </c>
      <c r="M1641">
        <v>19.204999999999998</v>
      </c>
      <c r="N1641">
        <v>23.937000000000001</v>
      </c>
      <c r="O1641">
        <v>2.3660000000000001</v>
      </c>
    </row>
    <row r="1642" spans="1:15" x14ac:dyDescent="0.35">
      <c r="A1642" t="s">
        <v>237</v>
      </c>
      <c r="B1642">
        <v>2017</v>
      </c>
      <c r="C1642" s="10">
        <v>42686</v>
      </c>
      <c r="D1642" t="s">
        <v>140</v>
      </c>
      <c r="E1642" t="s">
        <v>117</v>
      </c>
      <c r="F1642">
        <v>3</v>
      </c>
      <c r="G1642">
        <v>3</v>
      </c>
      <c r="H1642" t="s">
        <v>103</v>
      </c>
      <c r="I1642" t="s">
        <v>104</v>
      </c>
      <c r="J1642">
        <v>10009010876</v>
      </c>
      <c r="K1642" s="19">
        <v>22.8</v>
      </c>
      <c r="L1642">
        <v>22.884</v>
      </c>
      <c r="M1642">
        <v>22.54</v>
      </c>
      <c r="N1642">
        <v>25.437999999999999</v>
      </c>
      <c r="O1642">
        <v>1.4490000000000001</v>
      </c>
    </row>
    <row r="1643" spans="1:15" x14ac:dyDescent="0.35">
      <c r="A1643" t="s">
        <v>237</v>
      </c>
      <c r="B1643">
        <v>2017</v>
      </c>
      <c r="C1643" s="10">
        <v>42686</v>
      </c>
      <c r="D1643" t="s">
        <v>140</v>
      </c>
      <c r="E1643" t="s">
        <v>117</v>
      </c>
      <c r="F1643">
        <v>3</v>
      </c>
      <c r="G1643">
        <v>4</v>
      </c>
      <c r="H1643" t="s">
        <v>285</v>
      </c>
      <c r="I1643" t="s">
        <v>39</v>
      </c>
      <c r="J1643">
        <v>10061258009</v>
      </c>
      <c r="K1643" s="19">
        <v>24.8</v>
      </c>
      <c r="L1643">
        <v>12.804</v>
      </c>
      <c r="M1643">
        <v>12.195</v>
      </c>
      <c r="N1643">
        <v>18.003</v>
      </c>
      <c r="O1643">
        <v>2.9039999999999999</v>
      </c>
    </row>
    <row r="1644" spans="1:15" x14ac:dyDescent="0.35">
      <c r="A1644" t="s">
        <v>237</v>
      </c>
      <c r="B1644">
        <v>2017</v>
      </c>
      <c r="C1644" s="10">
        <v>42686</v>
      </c>
      <c r="D1644" t="s">
        <v>140</v>
      </c>
      <c r="E1644" t="s">
        <v>117</v>
      </c>
      <c r="F1644">
        <v>4</v>
      </c>
      <c r="G1644">
        <v>1</v>
      </c>
      <c r="H1644" t="s">
        <v>306</v>
      </c>
      <c r="I1644" t="s">
        <v>113</v>
      </c>
      <c r="J1644">
        <v>10006898300</v>
      </c>
      <c r="K1644" s="19">
        <v>24.2</v>
      </c>
      <c r="L1644">
        <v>25.373999999999999</v>
      </c>
      <c r="M1644">
        <v>25.556999999999999</v>
      </c>
      <c r="N1644">
        <v>27.863</v>
      </c>
      <c r="O1644">
        <v>1.153</v>
      </c>
    </row>
    <row r="1645" spans="1:15" x14ac:dyDescent="0.35">
      <c r="A1645" t="s">
        <v>237</v>
      </c>
      <c r="B1645">
        <v>2017</v>
      </c>
      <c r="C1645" s="10">
        <v>42686</v>
      </c>
      <c r="D1645" t="s">
        <v>140</v>
      </c>
      <c r="E1645" t="s">
        <v>117</v>
      </c>
      <c r="F1645">
        <v>4</v>
      </c>
      <c r="G1645">
        <v>2</v>
      </c>
      <c r="H1645" t="s">
        <v>171</v>
      </c>
      <c r="I1645" t="s">
        <v>82</v>
      </c>
      <c r="J1645">
        <v>10007073506</v>
      </c>
      <c r="K1645" s="19">
        <v>26.4</v>
      </c>
      <c r="L1645">
        <v>18.172999999999998</v>
      </c>
      <c r="M1645">
        <v>18.666</v>
      </c>
      <c r="N1645">
        <v>21.834</v>
      </c>
      <c r="O1645">
        <v>1.5840000000000001</v>
      </c>
    </row>
    <row r="1646" spans="1:15" x14ac:dyDescent="0.35">
      <c r="A1646" t="s">
        <v>237</v>
      </c>
      <c r="B1646">
        <v>2017</v>
      </c>
      <c r="C1646" s="10">
        <v>42686</v>
      </c>
      <c r="D1646" t="s">
        <v>140</v>
      </c>
      <c r="E1646" t="s">
        <v>117</v>
      </c>
      <c r="F1646">
        <v>4</v>
      </c>
      <c r="G1646">
        <v>3</v>
      </c>
      <c r="H1646" t="s">
        <v>211</v>
      </c>
      <c r="I1646" t="s">
        <v>212</v>
      </c>
      <c r="J1646">
        <v>10010608447</v>
      </c>
      <c r="K1646" s="19">
        <v>19.399999999999999</v>
      </c>
      <c r="L1646">
        <v>19.189</v>
      </c>
      <c r="M1646">
        <v>18.276</v>
      </c>
      <c r="N1646">
        <v>23.495999999999999</v>
      </c>
      <c r="O1646">
        <v>2.61</v>
      </c>
    </row>
    <row r="1647" spans="1:15" x14ac:dyDescent="0.35">
      <c r="A1647" t="s">
        <v>237</v>
      </c>
      <c r="B1647">
        <v>2017</v>
      </c>
      <c r="C1647" s="10">
        <v>42686</v>
      </c>
      <c r="D1647" t="s">
        <v>140</v>
      </c>
      <c r="E1647" t="s">
        <v>117</v>
      </c>
      <c r="F1647">
        <v>4</v>
      </c>
      <c r="G1647">
        <v>4</v>
      </c>
      <c r="H1647" t="s">
        <v>319</v>
      </c>
      <c r="I1647" t="s">
        <v>25</v>
      </c>
      <c r="J1647">
        <v>10007508083</v>
      </c>
      <c r="K1647" s="19">
        <v>23.2</v>
      </c>
      <c r="L1647">
        <v>10.244999999999999</v>
      </c>
      <c r="M1647">
        <v>10.013999999999999</v>
      </c>
      <c r="N1647">
        <v>14.518000000000001</v>
      </c>
      <c r="O1647">
        <v>2.2519999999999998</v>
      </c>
    </row>
    <row r="1648" spans="1:15" x14ac:dyDescent="0.35">
      <c r="A1648" t="s">
        <v>237</v>
      </c>
      <c r="B1648">
        <v>2017</v>
      </c>
      <c r="C1648" s="10">
        <v>42687</v>
      </c>
      <c r="D1648" t="s">
        <v>140</v>
      </c>
      <c r="E1648" t="s">
        <v>121</v>
      </c>
      <c r="F1648">
        <v>1</v>
      </c>
      <c r="G1648">
        <v>1</v>
      </c>
      <c r="H1648" t="s">
        <v>54</v>
      </c>
      <c r="I1648" t="s">
        <v>42</v>
      </c>
      <c r="J1648">
        <v>10004612534</v>
      </c>
      <c r="K1648" s="19">
        <v>29.4</v>
      </c>
      <c r="L1648">
        <v>25.667999999999999</v>
      </c>
      <c r="M1648">
        <v>26.561</v>
      </c>
      <c r="N1648">
        <v>29.739000000000001</v>
      </c>
      <c r="O1648">
        <v>1.589</v>
      </c>
    </row>
    <row r="1649" spans="1:15" x14ac:dyDescent="0.35">
      <c r="A1649" t="s">
        <v>237</v>
      </c>
      <c r="B1649">
        <v>2017</v>
      </c>
      <c r="C1649" s="10">
        <v>42687</v>
      </c>
      <c r="D1649" t="s">
        <v>140</v>
      </c>
      <c r="E1649" t="s">
        <v>121</v>
      </c>
      <c r="F1649">
        <v>1</v>
      </c>
      <c r="G1649">
        <v>2</v>
      </c>
      <c r="H1649" t="s">
        <v>289</v>
      </c>
      <c r="I1649" t="s">
        <v>207</v>
      </c>
      <c r="J1649">
        <v>10002418415</v>
      </c>
      <c r="K1649" s="19">
        <v>34.299999999999997</v>
      </c>
      <c r="L1649">
        <v>24.899000000000001</v>
      </c>
      <c r="M1649">
        <v>25.172000000000001</v>
      </c>
      <c r="N1649">
        <v>27.212</v>
      </c>
      <c r="O1649">
        <v>1.02</v>
      </c>
    </row>
    <row r="1650" spans="1:15" x14ac:dyDescent="0.35">
      <c r="A1650" t="s">
        <v>237</v>
      </c>
      <c r="B1650">
        <v>2017</v>
      </c>
      <c r="C1650" s="10">
        <v>42687</v>
      </c>
      <c r="D1650" t="s">
        <v>140</v>
      </c>
      <c r="E1650" t="s">
        <v>121</v>
      </c>
      <c r="F1650">
        <v>1</v>
      </c>
      <c r="G1650">
        <v>3</v>
      </c>
      <c r="H1650" t="s">
        <v>174</v>
      </c>
      <c r="I1650" t="s">
        <v>37</v>
      </c>
      <c r="J1650">
        <v>10006552534</v>
      </c>
      <c r="K1650" s="19">
        <v>26.5</v>
      </c>
      <c r="L1650">
        <v>24.225000000000001</v>
      </c>
      <c r="M1650">
        <v>24.489000000000001</v>
      </c>
      <c r="N1650">
        <v>27.291</v>
      </c>
      <c r="O1650">
        <v>1.401</v>
      </c>
    </row>
    <row r="1651" spans="1:15" x14ac:dyDescent="0.35">
      <c r="A1651" t="s">
        <v>237</v>
      </c>
      <c r="B1651">
        <v>2017</v>
      </c>
      <c r="C1651" s="10">
        <v>42687</v>
      </c>
      <c r="D1651" t="s">
        <v>140</v>
      </c>
      <c r="E1651" t="s">
        <v>121</v>
      </c>
      <c r="F1651">
        <v>1</v>
      </c>
      <c r="G1651">
        <v>4</v>
      </c>
      <c r="H1651" t="s">
        <v>22</v>
      </c>
      <c r="I1651" t="s">
        <v>23</v>
      </c>
      <c r="J1651">
        <v>10007379761</v>
      </c>
      <c r="K1651" s="19">
        <v>23.7</v>
      </c>
      <c r="L1651">
        <v>21.018000000000001</v>
      </c>
      <c r="M1651">
        <v>21.422999999999998</v>
      </c>
      <c r="N1651">
        <v>27.818999999999999</v>
      </c>
      <c r="O1651">
        <v>3.198</v>
      </c>
    </row>
    <row r="1652" spans="1:15" x14ac:dyDescent="0.35">
      <c r="A1652" t="s">
        <v>237</v>
      </c>
      <c r="B1652">
        <v>2017</v>
      </c>
      <c r="C1652" s="10">
        <v>42687</v>
      </c>
      <c r="D1652" t="s">
        <v>140</v>
      </c>
      <c r="E1652" t="s">
        <v>121</v>
      </c>
      <c r="F1652">
        <v>1</v>
      </c>
      <c r="G1652">
        <v>5</v>
      </c>
      <c r="H1652" t="s">
        <v>143</v>
      </c>
      <c r="I1652" t="s">
        <v>95</v>
      </c>
      <c r="J1652">
        <v>10009181234</v>
      </c>
      <c r="K1652" s="19">
        <v>21.6</v>
      </c>
      <c r="L1652">
        <v>22.544</v>
      </c>
      <c r="M1652">
        <v>22.486999999999998</v>
      </c>
      <c r="N1652">
        <v>24.981000000000002</v>
      </c>
      <c r="O1652">
        <v>1.2470000000000001</v>
      </c>
    </row>
    <row r="1653" spans="1:15" x14ac:dyDescent="0.35">
      <c r="A1653" t="s">
        <v>237</v>
      </c>
      <c r="B1653">
        <v>2017</v>
      </c>
      <c r="C1653" s="10">
        <v>42687</v>
      </c>
      <c r="D1653" t="s">
        <v>140</v>
      </c>
      <c r="E1653" t="s">
        <v>121</v>
      </c>
      <c r="F1653">
        <v>1</v>
      </c>
      <c r="G1653">
        <v>6</v>
      </c>
      <c r="H1653" t="s">
        <v>306</v>
      </c>
      <c r="I1653" t="s">
        <v>113</v>
      </c>
      <c r="J1653">
        <v>10006898300</v>
      </c>
      <c r="K1653" s="19">
        <v>24.2</v>
      </c>
      <c r="L1653">
        <v>25.556999999999999</v>
      </c>
      <c r="M1653">
        <v>25.087</v>
      </c>
      <c r="N1653">
        <v>27.347000000000001</v>
      </c>
      <c r="O1653">
        <v>1.1299999999999999</v>
      </c>
    </row>
    <row r="1654" spans="1:15" x14ac:dyDescent="0.35">
      <c r="A1654" t="s">
        <v>237</v>
      </c>
      <c r="B1654">
        <v>2017</v>
      </c>
      <c r="C1654" s="10">
        <v>42687</v>
      </c>
      <c r="D1654" t="s">
        <v>140</v>
      </c>
      <c r="E1654" t="s">
        <v>121</v>
      </c>
      <c r="F1654">
        <v>2</v>
      </c>
      <c r="G1654">
        <v>1</v>
      </c>
      <c r="H1654" t="s">
        <v>48</v>
      </c>
      <c r="I1654" t="s">
        <v>27</v>
      </c>
      <c r="J1654">
        <v>10005930724</v>
      </c>
      <c r="K1654" s="19">
        <v>26</v>
      </c>
      <c r="L1654">
        <v>25.751999999999999</v>
      </c>
      <c r="M1654">
        <v>26.757000000000001</v>
      </c>
      <c r="N1654">
        <v>30.097000000000001</v>
      </c>
      <c r="O1654">
        <v>1.67</v>
      </c>
    </row>
    <row r="1655" spans="1:15" x14ac:dyDescent="0.35">
      <c r="A1655" t="s">
        <v>237</v>
      </c>
      <c r="B1655">
        <v>2017</v>
      </c>
      <c r="C1655" s="10">
        <v>42687</v>
      </c>
      <c r="D1655" t="s">
        <v>140</v>
      </c>
      <c r="E1655" t="s">
        <v>121</v>
      </c>
      <c r="F1655">
        <v>2</v>
      </c>
      <c r="G1655">
        <v>2</v>
      </c>
      <c r="H1655" t="s">
        <v>93</v>
      </c>
      <c r="I1655" t="s">
        <v>52</v>
      </c>
      <c r="J1655">
        <v>10009150215</v>
      </c>
      <c r="K1655" s="19">
        <v>21</v>
      </c>
      <c r="L1655">
        <v>22.111999999999998</v>
      </c>
      <c r="M1655">
        <v>23.009999999999899</v>
      </c>
      <c r="N1655">
        <v>26.001999999999999</v>
      </c>
      <c r="O1655">
        <v>1.496</v>
      </c>
    </row>
    <row r="1656" spans="1:15" x14ac:dyDescent="0.35">
      <c r="A1656" t="s">
        <v>237</v>
      </c>
      <c r="B1656">
        <v>2017</v>
      </c>
      <c r="C1656" s="10">
        <v>42687</v>
      </c>
      <c r="D1656" t="s">
        <v>140</v>
      </c>
      <c r="E1656" t="s">
        <v>121</v>
      </c>
      <c r="F1656">
        <v>2</v>
      </c>
      <c r="G1656">
        <v>3</v>
      </c>
      <c r="H1656" t="s">
        <v>335</v>
      </c>
      <c r="I1656" t="s">
        <v>29</v>
      </c>
      <c r="J1656">
        <v>10036244537</v>
      </c>
      <c r="K1656" s="19">
        <v>28.3</v>
      </c>
      <c r="L1656">
        <v>28.419</v>
      </c>
      <c r="M1656">
        <v>28.363</v>
      </c>
      <c r="N1656">
        <v>30.533000000000001</v>
      </c>
      <c r="O1656">
        <v>1.085</v>
      </c>
    </row>
    <row r="1657" spans="1:15" x14ac:dyDescent="0.35">
      <c r="A1657" t="s">
        <v>237</v>
      </c>
      <c r="B1657">
        <v>2017</v>
      </c>
      <c r="C1657" s="10">
        <v>42687</v>
      </c>
      <c r="D1657" t="s">
        <v>140</v>
      </c>
      <c r="E1657" t="s">
        <v>121</v>
      </c>
      <c r="F1657">
        <v>2</v>
      </c>
      <c r="G1657">
        <v>4</v>
      </c>
      <c r="H1657" t="s">
        <v>125</v>
      </c>
      <c r="I1657" t="s">
        <v>113</v>
      </c>
      <c r="J1657">
        <v>10017950943</v>
      </c>
      <c r="K1657" s="19">
        <v>19.7</v>
      </c>
      <c r="L1657">
        <v>22.808999999999902</v>
      </c>
      <c r="M1657">
        <v>22.948999999999899</v>
      </c>
      <c r="N1657">
        <v>28.030999999999999</v>
      </c>
      <c r="O1657">
        <v>2.5409999999999999</v>
      </c>
    </row>
    <row r="1658" spans="1:15" x14ac:dyDescent="0.35">
      <c r="A1658" t="s">
        <v>237</v>
      </c>
      <c r="B1658">
        <v>2017</v>
      </c>
      <c r="C1658" s="10">
        <v>42687</v>
      </c>
      <c r="D1658" t="s">
        <v>140</v>
      </c>
      <c r="E1658" t="s">
        <v>121</v>
      </c>
      <c r="F1658">
        <v>2</v>
      </c>
      <c r="G1658">
        <v>5</v>
      </c>
      <c r="H1658" t="s">
        <v>234</v>
      </c>
      <c r="I1658" t="s">
        <v>25</v>
      </c>
      <c r="J1658">
        <v>10006073493</v>
      </c>
      <c r="K1658" s="19">
        <v>26.9</v>
      </c>
      <c r="L1658">
        <v>23.885999999999999</v>
      </c>
      <c r="M1658">
        <v>23.834</v>
      </c>
      <c r="N1658">
        <v>25.478000000000002</v>
      </c>
      <c r="O1658">
        <v>0.82199999999999995</v>
      </c>
    </row>
    <row r="1659" spans="1:15" x14ac:dyDescent="0.35">
      <c r="A1659" t="s">
        <v>237</v>
      </c>
      <c r="B1659">
        <v>2017</v>
      </c>
      <c r="C1659" s="10">
        <v>42687</v>
      </c>
      <c r="D1659" t="s">
        <v>140</v>
      </c>
      <c r="E1659" t="s">
        <v>121</v>
      </c>
      <c r="F1659">
        <v>2</v>
      </c>
      <c r="G1659">
        <v>6</v>
      </c>
      <c r="H1659" t="s">
        <v>221</v>
      </c>
      <c r="I1659" t="s">
        <v>31</v>
      </c>
      <c r="J1659">
        <v>10008098470</v>
      </c>
      <c r="K1659" s="19">
        <v>31.8</v>
      </c>
      <c r="L1659">
        <v>23.460999999999999</v>
      </c>
      <c r="M1659">
        <v>22.501999999999999</v>
      </c>
      <c r="N1659">
        <v>26.102</v>
      </c>
      <c r="O1659">
        <v>1.8</v>
      </c>
    </row>
    <row r="1660" spans="1:15" x14ac:dyDescent="0.35">
      <c r="A1660" t="s">
        <v>139</v>
      </c>
      <c r="B1660">
        <v>2017</v>
      </c>
      <c r="C1660" s="10">
        <v>42784</v>
      </c>
      <c r="D1660" t="s">
        <v>140</v>
      </c>
      <c r="E1660" t="s">
        <v>91</v>
      </c>
      <c r="F1660">
        <v>1</v>
      </c>
      <c r="G1660">
        <v>1</v>
      </c>
      <c r="H1660" t="s">
        <v>54</v>
      </c>
      <c r="I1660" t="s">
        <v>42</v>
      </c>
      <c r="J1660">
        <v>10004612534</v>
      </c>
      <c r="K1660" s="19">
        <v>29.7</v>
      </c>
      <c r="L1660">
        <v>26.561</v>
      </c>
      <c r="M1660">
        <v>27.204000000000001</v>
      </c>
      <c r="N1660">
        <v>30.28</v>
      </c>
      <c r="O1660">
        <v>1.538</v>
      </c>
    </row>
    <row r="1661" spans="1:15" x14ac:dyDescent="0.35">
      <c r="A1661" t="s">
        <v>139</v>
      </c>
      <c r="B1661">
        <v>2017</v>
      </c>
      <c r="C1661" s="10">
        <v>42784</v>
      </c>
      <c r="D1661" t="s">
        <v>140</v>
      </c>
      <c r="E1661" t="s">
        <v>91</v>
      </c>
      <c r="F1661">
        <v>1</v>
      </c>
      <c r="G1661">
        <v>2</v>
      </c>
      <c r="H1661" t="s">
        <v>231</v>
      </c>
      <c r="I1661" t="s">
        <v>102</v>
      </c>
      <c r="J1661">
        <v>10009009260</v>
      </c>
      <c r="K1661" s="19">
        <v>21.9</v>
      </c>
      <c r="L1661">
        <v>19.204999999999998</v>
      </c>
      <c r="M1661">
        <v>21.082999999999998</v>
      </c>
      <c r="N1661">
        <v>25.379000000000001</v>
      </c>
      <c r="O1661">
        <v>2.1480000000000001</v>
      </c>
    </row>
    <row r="1662" spans="1:15" x14ac:dyDescent="0.35">
      <c r="A1662" t="s">
        <v>139</v>
      </c>
      <c r="B1662">
        <v>2017</v>
      </c>
      <c r="C1662" s="10">
        <v>42784</v>
      </c>
      <c r="D1662" t="s">
        <v>140</v>
      </c>
      <c r="E1662" t="s">
        <v>91</v>
      </c>
      <c r="F1662">
        <v>1</v>
      </c>
      <c r="G1662">
        <v>3</v>
      </c>
      <c r="H1662" t="s">
        <v>183</v>
      </c>
      <c r="I1662" t="s">
        <v>33</v>
      </c>
      <c r="J1662">
        <v>10007212639</v>
      </c>
      <c r="K1662" s="19">
        <v>25.6</v>
      </c>
      <c r="L1662">
        <v>25.904</v>
      </c>
      <c r="M1662">
        <v>25.895999999999901</v>
      </c>
      <c r="N1662">
        <v>27.963999999999999</v>
      </c>
      <c r="O1662">
        <v>1.034</v>
      </c>
    </row>
    <row r="1663" spans="1:15" x14ac:dyDescent="0.35">
      <c r="A1663" t="s">
        <v>139</v>
      </c>
      <c r="B1663">
        <v>2017</v>
      </c>
      <c r="C1663" s="10">
        <v>42784</v>
      </c>
      <c r="D1663" t="s">
        <v>140</v>
      </c>
      <c r="E1663" t="s">
        <v>91</v>
      </c>
      <c r="F1663">
        <v>1</v>
      </c>
      <c r="G1663">
        <v>4</v>
      </c>
      <c r="H1663" t="s">
        <v>328</v>
      </c>
      <c r="I1663" t="s">
        <v>256</v>
      </c>
      <c r="J1663">
        <v>10007787464</v>
      </c>
      <c r="K1663" s="19">
        <v>25.3</v>
      </c>
      <c r="L1663">
        <v>27.053999999999998</v>
      </c>
      <c r="M1663">
        <v>26.640999999999998</v>
      </c>
      <c r="N1663">
        <v>29.242999999999999</v>
      </c>
      <c r="O1663">
        <v>1.3009999999999999</v>
      </c>
    </row>
    <row r="1664" spans="1:15" x14ac:dyDescent="0.35">
      <c r="A1664" t="s">
        <v>139</v>
      </c>
      <c r="B1664">
        <v>2017</v>
      </c>
      <c r="C1664" s="10">
        <v>42784</v>
      </c>
      <c r="D1664" t="s">
        <v>140</v>
      </c>
      <c r="E1664" t="s">
        <v>91</v>
      </c>
      <c r="F1664">
        <v>1</v>
      </c>
      <c r="G1664">
        <v>5</v>
      </c>
      <c r="H1664" t="s">
        <v>331</v>
      </c>
      <c r="I1664" t="s">
        <v>46</v>
      </c>
      <c r="J1664">
        <v>10010641183</v>
      </c>
      <c r="K1664" s="19">
        <v>19.5</v>
      </c>
      <c r="L1664">
        <v>9</v>
      </c>
      <c r="M1664">
        <v>10.805</v>
      </c>
      <c r="N1664">
        <v>20.437000000000001</v>
      </c>
      <c r="O1664">
        <v>4.8159999999999998</v>
      </c>
    </row>
    <row r="1665" spans="1:15" x14ac:dyDescent="0.35">
      <c r="A1665" t="s">
        <v>139</v>
      </c>
      <c r="B1665">
        <v>2017</v>
      </c>
      <c r="C1665" s="10">
        <v>42784</v>
      </c>
      <c r="D1665" t="s">
        <v>140</v>
      </c>
      <c r="E1665" t="s">
        <v>91</v>
      </c>
      <c r="F1665">
        <v>1</v>
      </c>
      <c r="G1665">
        <v>6</v>
      </c>
      <c r="H1665" t="s">
        <v>319</v>
      </c>
      <c r="I1665" t="s">
        <v>25</v>
      </c>
      <c r="J1665">
        <v>10007508083</v>
      </c>
      <c r="K1665" s="19">
        <v>23.5</v>
      </c>
      <c r="L1665">
        <v>10.013999999999999</v>
      </c>
      <c r="M1665">
        <v>9.7010000000000005</v>
      </c>
      <c r="N1665">
        <v>14.055</v>
      </c>
      <c r="O1665">
        <v>2.177</v>
      </c>
    </row>
    <row r="1666" spans="1:15" x14ac:dyDescent="0.35">
      <c r="A1666" t="s">
        <v>139</v>
      </c>
      <c r="B1666">
        <v>2017</v>
      </c>
      <c r="C1666" s="10">
        <v>42784</v>
      </c>
      <c r="D1666" t="s">
        <v>140</v>
      </c>
      <c r="E1666" t="s">
        <v>91</v>
      </c>
      <c r="F1666">
        <v>2</v>
      </c>
      <c r="G1666">
        <v>1</v>
      </c>
      <c r="H1666" t="s">
        <v>289</v>
      </c>
      <c r="I1666" t="s">
        <v>207</v>
      </c>
      <c r="J1666">
        <v>10002418415</v>
      </c>
      <c r="K1666" s="19">
        <v>34.5</v>
      </c>
      <c r="L1666">
        <v>25.172000000000001</v>
      </c>
      <c r="M1666">
        <v>25.516999999999999</v>
      </c>
      <c r="N1666">
        <v>27.529</v>
      </c>
      <c r="O1666">
        <v>1.006</v>
      </c>
    </row>
    <row r="1667" spans="1:15" x14ac:dyDescent="0.35">
      <c r="A1667" t="s">
        <v>139</v>
      </c>
      <c r="B1667">
        <v>2017</v>
      </c>
      <c r="C1667" s="10">
        <v>42784</v>
      </c>
      <c r="D1667" t="s">
        <v>140</v>
      </c>
      <c r="E1667" t="s">
        <v>91</v>
      </c>
      <c r="F1667">
        <v>2</v>
      </c>
      <c r="G1667">
        <v>2</v>
      </c>
      <c r="H1667" t="s">
        <v>103</v>
      </c>
      <c r="I1667" t="s">
        <v>104</v>
      </c>
      <c r="J1667">
        <v>10009010876</v>
      </c>
      <c r="K1667" s="19">
        <v>23</v>
      </c>
      <c r="L1667">
        <v>22.54</v>
      </c>
      <c r="M1667">
        <v>23.084</v>
      </c>
      <c r="N1667">
        <v>25.867999999999999</v>
      </c>
      <c r="O1667">
        <v>1.3919999999999999</v>
      </c>
    </row>
    <row r="1668" spans="1:15" x14ac:dyDescent="0.35">
      <c r="A1668" t="s">
        <v>139</v>
      </c>
      <c r="B1668">
        <v>2017</v>
      </c>
      <c r="C1668" s="10">
        <v>42784</v>
      </c>
      <c r="D1668" t="s">
        <v>140</v>
      </c>
      <c r="E1668" t="s">
        <v>91</v>
      </c>
      <c r="F1668">
        <v>2</v>
      </c>
      <c r="G1668">
        <v>3</v>
      </c>
      <c r="H1668" t="s">
        <v>171</v>
      </c>
      <c r="I1668" t="s">
        <v>82</v>
      </c>
      <c r="J1668">
        <v>10007073506</v>
      </c>
      <c r="K1668" s="19">
        <v>26.6</v>
      </c>
      <c r="L1668">
        <v>18.666</v>
      </c>
      <c r="M1668">
        <v>19.468</v>
      </c>
      <c r="N1668">
        <v>22.481999999999999</v>
      </c>
      <c r="O1668">
        <v>1.5069999999999999</v>
      </c>
    </row>
    <row r="1669" spans="1:15" x14ac:dyDescent="0.35">
      <c r="A1669" t="s">
        <v>139</v>
      </c>
      <c r="B1669">
        <v>2017</v>
      </c>
      <c r="C1669" s="10">
        <v>42784</v>
      </c>
      <c r="D1669" t="s">
        <v>140</v>
      </c>
      <c r="E1669" t="s">
        <v>91</v>
      </c>
      <c r="F1669">
        <v>2</v>
      </c>
      <c r="G1669">
        <v>4</v>
      </c>
      <c r="H1669" t="s">
        <v>327</v>
      </c>
      <c r="I1669" t="s">
        <v>198</v>
      </c>
      <c r="J1669">
        <v>10007271546</v>
      </c>
      <c r="K1669" s="19">
        <v>23.9</v>
      </c>
      <c r="L1669">
        <v>29.45</v>
      </c>
      <c r="M1669">
        <v>29.001999999999999</v>
      </c>
      <c r="N1669">
        <v>31.302</v>
      </c>
      <c r="O1669">
        <v>1.1499999999999999</v>
      </c>
    </row>
    <row r="1670" spans="1:15" x14ac:dyDescent="0.35">
      <c r="A1670" t="s">
        <v>139</v>
      </c>
      <c r="B1670">
        <v>2017</v>
      </c>
      <c r="C1670" s="10">
        <v>42784</v>
      </c>
      <c r="D1670" t="s">
        <v>140</v>
      </c>
      <c r="E1670" t="s">
        <v>91</v>
      </c>
      <c r="F1670">
        <v>2</v>
      </c>
      <c r="G1670">
        <v>5</v>
      </c>
      <c r="H1670" t="s">
        <v>28</v>
      </c>
      <c r="I1670" t="s">
        <v>29</v>
      </c>
      <c r="J1670">
        <v>10007779683</v>
      </c>
      <c r="K1670" s="19">
        <v>21.2</v>
      </c>
      <c r="L1670">
        <v>22.039000000000001</v>
      </c>
      <c r="M1670">
        <v>20.440999999999999</v>
      </c>
      <c r="N1670">
        <v>26.190999999999999</v>
      </c>
      <c r="O1670">
        <v>2.875</v>
      </c>
    </row>
    <row r="1671" spans="1:15" x14ac:dyDescent="0.35">
      <c r="A1671" t="s">
        <v>139</v>
      </c>
      <c r="B1671">
        <v>2017</v>
      </c>
      <c r="C1671" s="10">
        <v>42784</v>
      </c>
      <c r="D1671" t="s">
        <v>140</v>
      </c>
      <c r="E1671" t="s">
        <v>91</v>
      </c>
      <c r="F1671">
        <v>2</v>
      </c>
      <c r="G1671">
        <v>6</v>
      </c>
      <c r="H1671" t="s">
        <v>330</v>
      </c>
      <c r="I1671" t="s">
        <v>178</v>
      </c>
      <c r="J1671">
        <v>10007782616</v>
      </c>
      <c r="K1671" s="19">
        <v>23.5</v>
      </c>
      <c r="L1671">
        <v>17.980999999999899</v>
      </c>
      <c r="M1671">
        <v>17.72</v>
      </c>
      <c r="N1671">
        <v>20.416</v>
      </c>
      <c r="O1671">
        <v>1.3480000000000001</v>
      </c>
    </row>
    <row r="1672" spans="1:15" x14ac:dyDescent="0.35">
      <c r="A1672" t="s">
        <v>139</v>
      </c>
      <c r="B1672">
        <v>2017</v>
      </c>
      <c r="C1672" s="10">
        <v>42784</v>
      </c>
      <c r="D1672" t="s">
        <v>140</v>
      </c>
      <c r="E1672" t="s">
        <v>91</v>
      </c>
      <c r="F1672">
        <v>3</v>
      </c>
      <c r="G1672">
        <v>1</v>
      </c>
      <c r="H1672" t="s">
        <v>294</v>
      </c>
      <c r="I1672" t="s">
        <v>27</v>
      </c>
      <c r="J1672">
        <v>10003011125</v>
      </c>
      <c r="K1672" s="19">
        <v>32.299999999999997</v>
      </c>
      <c r="L1672">
        <v>31.372</v>
      </c>
      <c r="M1672">
        <v>31.634</v>
      </c>
      <c r="N1672">
        <v>33.518000000000001</v>
      </c>
      <c r="O1672">
        <v>0.94199999999999995</v>
      </c>
    </row>
    <row r="1673" spans="1:15" x14ac:dyDescent="0.35">
      <c r="A1673" t="s">
        <v>139</v>
      </c>
      <c r="B1673">
        <v>2017</v>
      </c>
      <c r="C1673" s="10">
        <v>42784</v>
      </c>
      <c r="D1673" t="s">
        <v>140</v>
      </c>
      <c r="E1673" t="s">
        <v>91</v>
      </c>
      <c r="F1673">
        <v>3</v>
      </c>
      <c r="G1673">
        <v>2</v>
      </c>
      <c r="H1673" t="s">
        <v>248</v>
      </c>
      <c r="I1673" t="s">
        <v>35</v>
      </c>
      <c r="J1673">
        <v>10008997641</v>
      </c>
      <c r="K1673" s="19">
        <v>21.6</v>
      </c>
      <c r="L1673">
        <v>26.309000000000001</v>
      </c>
      <c r="M1673">
        <v>27.518000000000001</v>
      </c>
      <c r="N1673">
        <v>31.574000000000002</v>
      </c>
      <c r="O1673">
        <v>2.028</v>
      </c>
    </row>
    <row r="1674" spans="1:15" x14ac:dyDescent="0.35">
      <c r="A1674" t="s">
        <v>139</v>
      </c>
      <c r="B1674">
        <v>2017</v>
      </c>
      <c r="C1674" s="10">
        <v>42784</v>
      </c>
      <c r="D1674" t="s">
        <v>140</v>
      </c>
      <c r="E1674" t="s">
        <v>91</v>
      </c>
      <c r="F1674">
        <v>3</v>
      </c>
      <c r="G1674">
        <v>3</v>
      </c>
      <c r="H1674" t="s">
        <v>314</v>
      </c>
      <c r="I1674" t="s">
        <v>44</v>
      </c>
      <c r="J1674">
        <v>10006904360</v>
      </c>
      <c r="K1674" s="19">
        <v>25.6</v>
      </c>
      <c r="L1674">
        <v>30.998999999999999</v>
      </c>
      <c r="M1674">
        <v>30.972000000000001</v>
      </c>
      <c r="N1674">
        <v>32.862000000000002</v>
      </c>
      <c r="O1674">
        <v>0.94499999999999995</v>
      </c>
    </row>
    <row r="1675" spans="1:15" x14ac:dyDescent="0.35">
      <c r="A1675" t="s">
        <v>139</v>
      </c>
      <c r="B1675">
        <v>2017</v>
      </c>
      <c r="C1675" s="10">
        <v>42784</v>
      </c>
      <c r="D1675" t="s">
        <v>140</v>
      </c>
      <c r="E1675" t="s">
        <v>91</v>
      </c>
      <c r="F1675">
        <v>3</v>
      </c>
      <c r="G1675">
        <v>4</v>
      </c>
      <c r="H1675" t="s">
        <v>203</v>
      </c>
      <c r="I1675" t="s">
        <v>198</v>
      </c>
      <c r="J1675">
        <v>10051694112</v>
      </c>
      <c r="K1675" s="19">
        <v>30.1</v>
      </c>
      <c r="L1675">
        <v>29.177</v>
      </c>
      <c r="M1675">
        <v>29.001999999999999</v>
      </c>
      <c r="N1675">
        <v>31.527999999999999</v>
      </c>
      <c r="O1675">
        <v>1.2629999999999999</v>
      </c>
    </row>
    <row r="1676" spans="1:15" x14ac:dyDescent="0.35">
      <c r="A1676" t="s">
        <v>139</v>
      </c>
      <c r="B1676">
        <v>2017</v>
      </c>
      <c r="C1676" s="10">
        <v>42784</v>
      </c>
      <c r="D1676" t="s">
        <v>140</v>
      </c>
      <c r="E1676" t="s">
        <v>91</v>
      </c>
      <c r="F1676">
        <v>3</v>
      </c>
      <c r="G1676">
        <v>5</v>
      </c>
      <c r="H1676" t="s">
        <v>209</v>
      </c>
      <c r="I1676" t="s">
        <v>198</v>
      </c>
      <c r="J1676">
        <v>10007772108</v>
      </c>
      <c r="K1676" s="19">
        <v>22</v>
      </c>
      <c r="L1676">
        <v>19.265999999999998</v>
      </c>
      <c r="M1676">
        <v>19.969000000000001</v>
      </c>
      <c r="N1676">
        <v>24.317</v>
      </c>
      <c r="O1676">
        <v>2.1739999999999999</v>
      </c>
    </row>
    <row r="1677" spans="1:15" x14ac:dyDescent="0.35">
      <c r="A1677" t="s">
        <v>139</v>
      </c>
      <c r="B1677">
        <v>2017</v>
      </c>
      <c r="C1677" s="10">
        <v>42784</v>
      </c>
      <c r="D1677" t="s">
        <v>140</v>
      </c>
      <c r="E1677" t="s">
        <v>91</v>
      </c>
      <c r="F1677">
        <v>3</v>
      </c>
      <c r="G1677">
        <v>6</v>
      </c>
      <c r="H1677" t="s">
        <v>283</v>
      </c>
      <c r="I1677" t="s">
        <v>284</v>
      </c>
      <c r="J1677">
        <v>10006319633</v>
      </c>
      <c r="K1677" s="19">
        <v>27.2</v>
      </c>
      <c r="L1677">
        <v>24.388999999999999</v>
      </c>
      <c r="M1677">
        <v>24.048999999999999</v>
      </c>
      <c r="N1677">
        <v>26.347000000000001</v>
      </c>
      <c r="O1677">
        <v>1.149</v>
      </c>
    </row>
    <row r="1678" spans="1:15" x14ac:dyDescent="0.35">
      <c r="A1678" t="s">
        <v>139</v>
      </c>
      <c r="B1678">
        <v>2017</v>
      </c>
      <c r="C1678" s="10">
        <v>42784</v>
      </c>
      <c r="D1678" t="s">
        <v>140</v>
      </c>
      <c r="E1678" t="s">
        <v>91</v>
      </c>
      <c r="F1678">
        <v>4</v>
      </c>
      <c r="G1678">
        <v>1</v>
      </c>
      <c r="H1678" t="s">
        <v>143</v>
      </c>
      <c r="I1678" t="s">
        <v>95</v>
      </c>
      <c r="J1678">
        <v>10009181234</v>
      </c>
      <c r="K1678" s="19">
        <v>21.9</v>
      </c>
      <c r="L1678">
        <v>22.486999999999998</v>
      </c>
      <c r="M1678">
        <v>23.225000000000001</v>
      </c>
      <c r="N1678">
        <v>25.655000000000001</v>
      </c>
      <c r="O1678">
        <v>1.2150000000000001</v>
      </c>
    </row>
    <row r="1679" spans="1:15" x14ac:dyDescent="0.35">
      <c r="A1679" t="s">
        <v>139</v>
      </c>
      <c r="B1679">
        <v>2017</v>
      </c>
      <c r="C1679" s="10">
        <v>42784</v>
      </c>
      <c r="D1679" t="s">
        <v>140</v>
      </c>
      <c r="E1679" t="s">
        <v>91</v>
      </c>
      <c r="F1679">
        <v>4</v>
      </c>
      <c r="G1679">
        <v>2</v>
      </c>
      <c r="H1679" t="s">
        <v>332</v>
      </c>
      <c r="I1679" t="s">
        <v>333</v>
      </c>
      <c r="J1679">
        <v>10006480186</v>
      </c>
      <c r="K1679" s="19">
        <v>25.6</v>
      </c>
      <c r="L1679">
        <v>23.19</v>
      </c>
      <c r="M1679">
        <v>24.134999999999899</v>
      </c>
      <c r="N1679">
        <v>27.965</v>
      </c>
      <c r="O1679">
        <v>1.915</v>
      </c>
    </row>
    <row r="1680" spans="1:15" x14ac:dyDescent="0.35">
      <c r="A1680" t="s">
        <v>139</v>
      </c>
      <c r="B1680">
        <v>2017</v>
      </c>
      <c r="C1680" s="10">
        <v>42784</v>
      </c>
      <c r="D1680" t="s">
        <v>140</v>
      </c>
      <c r="E1680" t="s">
        <v>91</v>
      </c>
      <c r="F1680">
        <v>4</v>
      </c>
      <c r="G1680">
        <v>3</v>
      </c>
      <c r="H1680" t="s">
        <v>174</v>
      </c>
      <c r="I1680" t="s">
        <v>37</v>
      </c>
      <c r="J1680">
        <v>10006552534</v>
      </c>
      <c r="K1680" s="19">
        <v>26.8</v>
      </c>
      <c r="L1680">
        <v>24.489000000000001</v>
      </c>
      <c r="M1680">
        <v>24.681999999999999</v>
      </c>
      <c r="N1680">
        <v>27.373999999999999</v>
      </c>
      <c r="O1680">
        <v>1.3460000000000001</v>
      </c>
    </row>
    <row r="1681" spans="1:15" x14ac:dyDescent="0.35">
      <c r="A1681" t="s">
        <v>139</v>
      </c>
      <c r="B1681">
        <v>2017</v>
      </c>
      <c r="C1681" s="10">
        <v>42784</v>
      </c>
      <c r="D1681" t="s">
        <v>140</v>
      </c>
      <c r="E1681" t="s">
        <v>91</v>
      </c>
      <c r="F1681">
        <v>4</v>
      </c>
      <c r="G1681">
        <v>4</v>
      </c>
      <c r="H1681" t="s">
        <v>221</v>
      </c>
      <c r="I1681" t="s">
        <v>31</v>
      </c>
      <c r="J1681">
        <v>10008098470</v>
      </c>
      <c r="K1681" s="19">
        <v>32</v>
      </c>
      <c r="L1681">
        <v>22.501999999999999</v>
      </c>
      <c r="M1681">
        <v>22.706</v>
      </c>
      <c r="N1681">
        <v>26.074000000000002</v>
      </c>
      <c r="O1681">
        <v>1.6839999999999999</v>
      </c>
    </row>
    <row r="1682" spans="1:15" x14ac:dyDescent="0.35">
      <c r="A1682" t="s">
        <v>139</v>
      </c>
      <c r="B1682">
        <v>2017</v>
      </c>
      <c r="C1682" s="10">
        <v>42784</v>
      </c>
      <c r="D1682" t="s">
        <v>140</v>
      </c>
      <c r="E1682" t="s">
        <v>91</v>
      </c>
      <c r="F1682">
        <v>4</v>
      </c>
      <c r="G1682">
        <v>5</v>
      </c>
      <c r="H1682" t="s">
        <v>93</v>
      </c>
      <c r="I1682" t="s">
        <v>52</v>
      </c>
      <c r="J1682">
        <v>10009150215</v>
      </c>
      <c r="K1682" s="19">
        <v>21.2</v>
      </c>
      <c r="L1682">
        <v>23.009999999999899</v>
      </c>
      <c r="M1682">
        <v>22.884</v>
      </c>
      <c r="N1682">
        <v>25.742000000000001</v>
      </c>
      <c r="O1682">
        <v>1.429</v>
      </c>
    </row>
    <row r="1683" spans="1:15" x14ac:dyDescent="0.35">
      <c r="A1683" t="s">
        <v>139</v>
      </c>
      <c r="B1683">
        <v>2017</v>
      </c>
      <c r="C1683" s="10">
        <v>42784</v>
      </c>
      <c r="D1683" t="s">
        <v>140</v>
      </c>
      <c r="E1683" t="s">
        <v>91</v>
      </c>
      <c r="F1683">
        <v>4</v>
      </c>
      <c r="G1683">
        <v>6</v>
      </c>
      <c r="H1683" t="s">
        <v>211</v>
      </c>
      <c r="I1683" t="s">
        <v>212</v>
      </c>
      <c r="J1683">
        <v>10010608447</v>
      </c>
      <c r="K1683" s="19">
        <v>19.600000000000001</v>
      </c>
      <c r="L1683">
        <v>18.276</v>
      </c>
      <c r="M1683">
        <v>18.254999999999999</v>
      </c>
      <c r="N1683">
        <v>22.856999999999999</v>
      </c>
      <c r="O1683">
        <v>2.3010000000000002</v>
      </c>
    </row>
    <row r="1684" spans="1:15" x14ac:dyDescent="0.35">
      <c r="A1684" t="s">
        <v>139</v>
      </c>
      <c r="B1684">
        <v>2017</v>
      </c>
      <c r="C1684" s="10">
        <v>42784</v>
      </c>
      <c r="D1684" t="s">
        <v>140</v>
      </c>
      <c r="E1684" t="s">
        <v>91</v>
      </c>
      <c r="F1684">
        <v>4</v>
      </c>
      <c r="G1684">
        <v>7</v>
      </c>
      <c r="H1684" t="s">
        <v>234</v>
      </c>
      <c r="I1684" t="s">
        <v>25</v>
      </c>
      <c r="J1684">
        <v>10006073493</v>
      </c>
      <c r="K1684" s="19">
        <v>27.2</v>
      </c>
      <c r="L1684">
        <v>23.834</v>
      </c>
      <c r="M1684">
        <v>23.575999999999901</v>
      </c>
      <c r="N1684">
        <v>25.207999999999998</v>
      </c>
      <c r="O1684">
        <v>0.81599999999999995</v>
      </c>
    </row>
    <row r="1685" spans="1:15" x14ac:dyDescent="0.35">
      <c r="A1685" t="s">
        <v>139</v>
      </c>
      <c r="B1685">
        <v>2017</v>
      </c>
      <c r="C1685" s="10">
        <v>42784</v>
      </c>
      <c r="D1685" t="s">
        <v>140</v>
      </c>
      <c r="E1685" t="s">
        <v>117</v>
      </c>
      <c r="F1685">
        <v>1</v>
      </c>
      <c r="G1685">
        <v>1</v>
      </c>
      <c r="H1685" t="s">
        <v>221</v>
      </c>
      <c r="I1685" t="s">
        <v>31</v>
      </c>
      <c r="J1685">
        <v>10008098470</v>
      </c>
      <c r="K1685" s="19">
        <v>32</v>
      </c>
      <c r="L1685">
        <v>22.706</v>
      </c>
      <c r="M1685">
        <v>23.494</v>
      </c>
      <c r="N1685">
        <v>26.742000000000001</v>
      </c>
      <c r="O1685">
        <v>1.6240000000000001</v>
      </c>
    </row>
    <row r="1686" spans="1:15" x14ac:dyDescent="0.35">
      <c r="A1686" t="s">
        <v>139</v>
      </c>
      <c r="B1686">
        <v>2017</v>
      </c>
      <c r="C1686" s="10">
        <v>42784</v>
      </c>
      <c r="D1686" t="s">
        <v>140</v>
      </c>
      <c r="E1686" t="s">
        <v>117</v>
      </c>
      <c r="F1686">
        <v>1</v>
      </c>
      <c r="G1686">
        <v>2</v>
      </c>
      <c r="H1686" t="s">
        <v>209</v>
      </c>
      <c r="I1686" t="s">
        <v>198</v>
      </c>
      <c r="J1686">
        <v>10007772108</v>
      </c>
      <c r="K1686" s="19">
        <v>22</v>
      </c>
      <c r="L1686">
        <v>19.969000000000001</v>
      </c>
      <c r="M1686">
        <v>20.826999999999899</v>
      </c>
      <c r="N1686">
        <v>24.856999999999999</v>
      </c>
      <c r="O1686">
        <v>2.0150000000000001</v>
      </c>
    </row>
    <row r="1687" spans="1:15" x14ac:dyDescent="0.35">
      <c r="A1687" t="s">
        <v>139</v>
      </c>
      <c r="B1687">
        <v>2017</v>
      </c>
      <c r="C1687" s="10">
        <v>42784</v>
      </c>
      <c r="D1687" t="s">
        <v>140</v>
      </c>
      <c r="E1687" t="s">
        <v>117</v>
      </c>
      <c r="F1687">
        <v>1</v>
      </c>
      <c r="G1687">
        <v>3</v>
      </c>
      <c r="H1687" t="s">
        <v>183</v>
      </c>
      <c r="I1687" t="s">
        <v>33</v>
      </c>
      <c r="J1687">
        <v>10007212639</v>
      </c>
      <c r="K1687" s="19">
        <v>25.6</v>
      </c>
      <c r="L1687">
        <v>25.895999999999901</v>
      </c>
      <c r="M1687">
        <v>25.678000000000001</v>
      </c>
      <c r="N1687">
        <v>27.716000000000001</v>
      </c>
      <c r="O1687">
        <v>1.0189999999999999</v>
      </c>
    </row>
    <row r="1688" spans="1:15" x14ac:dyDescent="0.35">
      <c r="A1688" t="s">
        <v>139</v>
      </c>
      <c r="B1688">
        <v>2017</v>
      </c>
      <c r="C1688" s="10">
        <v>42784</v>
      </c>
      <c r="D1688" t="s">
        <v>140</v>
      </c>
      <c r="E1688" t="s">
        <v>117</v>
      </c>
      <c r="F1688">
        <v>1</v>
      </c>
      <c r="G1688">
        <v>9</v>
      </c>
      <c r="H1688" t="s">
        <v>330</v>
      </c>
      <c r="I1688" t="s">
        <v>178</v>
      </c>
      <c r="J1688">
        <v>10007782616</v>
      </c>
      <c r="K1688" s="19">
        <v>23.5</v>
      </c>
      <c r="L1688">
        <v>17.72</v>
      </c>
      <c r="M1688">
        <v>17.55</v>
      </c>
      <c r="N1688">
        <v>20.2</v>
      </c>
      <c r="O1688">
        <v>1.325</v>
      </c>
    </row>
    <row r="1689" spans="1:15" x14ac:dyDescent="0.35">
      <c r="A1689" t="s">
        <v>139</v>
      </c>
      <c r="B1689">
        <v>2017</v>
      </c>
      <c r="C1689" s="10">
        <v>42784</v>
      </c>
      <c r="D1689" t="s">
        <v>140</v>
      </c>
      <c r="E1689" t="s">
        <v>117</v>
      </c>
      <c r="F1689">
        <v>2</v>
      </c>
      <c r="G1689">
        <v>1</v>
      </c>
      <c r="H1689" t="s">
        <v>203</v>
      </c>
      <c r="I1689" t="s">
        <v>198</v>
      </c>
      <c r="J1689">
        <v>10051694112</v>
      </c>
      <c r="K1689" s="19">
        <v>30.1</v>
      </c>
      <c r="L1689">
        <v>29.001999999999999</v>
      </c>
      <c r="M1689">
        <v>29.163</v>
      </c>
      <c r="N1689">
        <v>31.663</v>
      </c>
      <c r="O1689">
        <v>1.25</v>
      </c>
    </row>
    <row r="1690" spans="1:15" x14ac:dyDescent="0.35">
      <c r="A1690" t="s">
        <v>139</v>
      </c>
      <c r="B1690">
        <v>2017</v>
      </c>
      <c r="C1690" s="10">
        <v>42784</v>
      </c>
      <c r="D1690" t="s">
        <v>140</v>
      </c>
      <c r="E1690" t="s">
        <v>117</v>
      </c>
      <c r="F1690">
        <v>2</v>
      </c>
      <c r="G1690">
        <v>2</v>
      </c>
      <c r="H1690" t="s">
        <v>93</v>
      </c>
      <c r="I1690" t="s">
        <v>52</v>
      </c>
      <c r="J1690">
        <v>10009150215</v>
      </c>
      <c r="K1690" s="19">
        <v>21.2</v>
      </c>
      <c r="L1690">
        <v>22.884</v>
      </c>
      <c r="M1690">
        <v>23.035</v>
      </c>
      <c r="N1690">
        <v>25.824999999999999</v>
      </c>
      <c r="O1690">
        <v>1.395</v>
      </c>
    </row>
    <row r="1691" spans="1:15" x14ac:dyDescent="0.35">
      <c r="A1691" t="s">
        <v>139</v>
      </c>
      <c r="B1691">
        <v>2017</v>
      </c>
      <c r="C1691" s="10">
        <v>42784</v>
      </c>
      <c r="D1691" t="s">
        <v>140</v>
      </c>
      <c r="E1691" t="s">
        <v>117</v>
      </c>
      <c r="F1691">
        <v>2</v>
      </c>
      <c r="G1691">
        <v>3</v>
      </c>
      <c r="H1691" t="s">
        <v>171</v>
      </c>
      <c r="I1691" t="s">
        <v>82</v>
      </c>
      <c r="J1691">
        <v>10007073506</v>
      </c>
      <c r="K1691" s="19">
        <v>26.6</v>
      </c>
      <c r="L1691">
        <v>19.468</v>
      </c>
      <c r="M1691">
        <v>19.376999999999999</v>
      </c>
      <c r="N1691">
        <v>22.315000000000001</v>
      </c>
      <c r="O1691">
        <v>1.4690000000000001</v>
      </c>
    </row>
    <row r="1692" spans="1:15" x14ac:dyDescent="0.35">
      <c r="A1692" t="s">
        <v>139</v>
      </c>
      <c r="B1692">
        <v>2017</v>
      </c>
      <c r="C1692" s="10">
        <v>42784</v>
      </c>
      <c r="D1692" t="s">
        <v>140</v>
      </c>
      <c r="E1692" t="s">
        <v>117</v>
      </c>
      <c r="F1692">
        <v>2</v>
      </c>
      <c r="G1692">
        <v>4</v>
      </c>
      <c r="H1692" t="s">
        <v>319</v>
      </c>
      <c r="I1692" t="s">
        <v>25</v>
      </c>
      <c r="J1692">
        <v>10007508083</v>
      </c>
      <c r="K1692" s="19">
        <v>23.5</v>
      </c>
      <c r="L1692">
        <v>9.7010000000000005</v>
      </c>
      <c r="M1692">
        <v>9.5679999999999996</v>
      </c>
      <c r="N1692">
        <v>13.808</v>
      </c>
      <c r="O1692">
        <v>2.12</v>
      </c>
    </row>
    <row r="1693" spans="1:15" x14ac:dyDescent="0.35">
      <c r="A1693" t="s">
        <v>139</v>
      </c>
      <c r="B1693">
        <v>2017</v>
      </c>
      <c r="C1693" s="10">
        <v>42784</v>
      </c>
      <c r="D1693" t="s">
        <v>140</v>
      </c>
      <c r="E1693" t="s">
        <v>117</v>
      </c>
      <c r="F1693">
        <v>3</v>
      </c>
      <c r="G1693">
        <v>1</v>
      </c>
      <c r="H1693" t="s">
        <v>314</v>
      </c>
      <c r="I1693" t="s">
        <v>44</v>
      </c>
      <c r="J1693">
        <v>10006904360</v>
      </c>
      <c r="K1693" s="19">
        <v>25.6</v>
      </c>
      <c r="L1693">
        <v>30.972000000000001</v>
      </c>
      <c r="M1693">
        <v>31.078999999999901</v>
      </c>
      <c r="N1693">
        <v>32.960999999999999</v>
      </c>
      <c r="O1693">
        <v>0.94099999999999995</v>
      </c>
    </row>
    <row r="1694" spans="1:15" x14ac:dyDescent="0.35">
      <c r="A1694" t="s">
        <v>139</v>
      </c>
      <c r="B1694">
        <v>2017</v>
      </c>
      <c r="C1694" s="10">
        <v>42784</v>
      </c>
      <c r="D1694" t="s">
        <v>140</v>
      </c>
      <c r="E1694" t="s">
        <v>117</v>
      </c>
      <c r="F1694">
        <v>3</v>
      </c>
      <c r="G1694">
        <v>2</v>
      </c>
      <c r="H1694" t="s">
        <v>331</v>
      </c>
      <c r="I1694" t="s">
        <v>46</v>
      </c>
      <c r="J1694">
        <v>10010641183</v>
      </c>
      <c r="K1694" s="19">
        <v>19.5</v>
      </c>
      <c r="L1694">
        <v>10.805</v>
      </c>
      <c r="M1694">
        <v>18.135000000000002</v>
      </c>
      <c r="N1694">
        <v>25.353000000000002</v>
      </c>
      <c r="O1694">
        <v>3.609</v>
      </c>
    </row>
    <row r="1695" spans="1:15" x14ac:dyDescent="0.35">
      <c r="A1695" t="s">
        <v>139</v>
      </c>
      <c r="B1695">
        <v>2017</v>
      </c>
      <c r="C1695" s="10">
        <v>42784</v>
      </c>
      <c r="D1695" t="s">
        <v>140</v>
      </c>
      <c r="E1695" t="s">
        <v>117</v>
      </c>
      <c r="F1695">
        <v>3</v>
      </c>
      <c r="G1695">
        <v>3</v>
      </c>
      <c r="H1695" t="s">
        <v>211</v>
      </c>
      <c r="I1695" t="s">
        <v>212</v>
      </c>
      <c r="J1695">
        <v>10010608447</v>
      </c>
      <c r="K1695" s="19">
        <v>19.600000000000001</v>
      </c>
      <c r="L1695">
        <v>18.254999999999999</v>
      </c>
      <c r="M1695">
        <v>19.2789999999999</v>
      </c>
      <c r="N1695">
        <v>23.518999999999998</v>
      </c>
      <c r="O1695">
        <v>2.12</v>
      </c>
    </row>
    <row r="1696" spans="1:15" x14ac:dyDescent="0.35">
      <c r="A1696" t="s">
        <v>139</v>
      </c>
      <c r="B1696">
        <v>2017</v>
      </c>
      <c r="C1696" s="10">
        <v>42784</v>
      </c>
      <c r="D1696" t="s">
        <v>140</v>
      </c>
      <c r="E1696" t="s">
        <v>117</v>
      </c>
      <c r="F1696">
        <v>3</v>
      </c>
      <c r="G1696">
        <v>4</v>
      </c>
      <c r="H1696" t="s">
        <v>327</v>
      </c>
      <c r="I1696" t="s">
        <v>198</v>
      </c>
      <c r="J1696">
        <v>10007271546</v>
      </c>
      <c r="K1696" s="19">
        <v>23.9</v>
      </c>
      <c r="L1696">
        <v>29.001999999999999</v>
      </c>
      <c r="M1696">
        <v>28.445999999999898</v>
      </c>
      <c r="N1696">
        <v>30.707999999999998</v>
      </c>
      <c r="O1696">
        <v>1.131</v>
      </c>
    </row>
    <row r="1697" spans="1:15" x14ac:dyDescent="0.35">
      <c r="A1697" t="s">
        <v>139</v>
      </c>
      <c r="B1697">
        <v>2017</v>
      </c>
      <c r="C1697" s="10">
        <v>42784</v>
      </c>
      <c r="D1697" t="s">
        <v>140</v>
      </c>
      <c r="E1697" t="s">
        <v>117</v>
      </c>
      <c r="F1697">
        <v>4</v>
      </c>
      <c r="G1697">
        <v>1</v>
      </c>
      <c r="H1697" t="s">
        <v>28</v>
      </c>
      <c r="I1697" t="s">
        <v>29</v>
      </c>
      <c r="J1697">
        <v>10007779683</v>
      </c>
      <c r="K1697" s="19">
        <v>21.2</v>
      </c>
      <c r="L1697">
        <v>20.440999999999999</v>
      </c>
      <c r="M1697">
        <v>23.375999999999902</v>
      </c>
      <c r="N1697">
        <v>28.501999999999999</v>
      </c>
      <c r="O1697">
        <v>2.5630000000000002</v>
      </c>
    </row>
    <row r="1698" spans="1:15" x14ac:dyDescent="0.35">
      <c r="A1698" t="s">
        <v>139</v>
      </c>
      <c r="B1698">
        <v>2017</v>
      </c>
      <c r="C1698" s="10">
        <v>42784</v>
      </c>
      <c r="D1698" t="s">
        <v>140</v>
      </c>
      <c r="E1698" t="s">
        <v>117</v>
      </c>
      <c r="F1698">
        <v>4</v>
      </c>
      <c r="G1698">
        <v>2</v>
      </c>
      <c r="H1698" t="s">
        <v>283</v>
      </c>
      <c r="I1698" t="s">
        <v>284</v>
      </c>
      <c r="J1698">
        <v>10006319633</v>
      </c>
      <c r="K1698" s="19">
        <v>27.2</v>
      </c>
      <c r="L1698">
        <v>24.048999999999999</v>
      </c>
      <c r="M1698">
        <v>24.34</v>
      </c>
      <c r="N1698">
        <v>26.585999999999999</v>
      </c>
      <c r="O1698">
        <v>1.123</v>
      </c>
    </row>
    <row r="1699" spans="1:15" x14ac:dyDescent="0.35">
      <c r="A1699" t="s">
        <v>139</v>
      </c>
      <c r="B1699">
        <v>2017</v>
      </c>
      <c r="C1699" s="10">
        <v>42784</v>
      </c>
      <c r="D1699" t="s">
        <v>140</v>
      </c>
      <c r="E1699" t="s">
        <v>117</v>
      </c>
      <c r="F1699">
        <v>4</v>
      </c>
      <c r="G1699">
        <v>3</v>
      </c>
      <c r="H1699" t="s">
        <v>174</v>
      </c>
      <c r="I1699" t="s">
        <v>37</v>
      </c>
      <c r="J1699">
        <v>10006552534</v>
      </c>
      <c r="K1699" s="19">
        <v>26.8</v>
      </c>
      <c r="L1699">
        <v>24.681999999999999</v>
      </c>
      <c r="M1699">
        <v>24.745999999999999</v>
      </c>
      <c r="N1699">
        <v>27.347999999999999</v>
      </c>
      <c r="O1699">
        <v>1.3009999999999999</v>
      </c>
    </row>
    <row r="1700" spans="1:15" x14ac:dyDescent="0.35">
      <c r="A1700" t="s">
        <v>139</v>
      </c>
      <c r="B1700">
        <v>2017</v>
      </c>
      <c r="C1700" s="10">
        <v>42784</v>
      </c>
      <c r="D1700" t="s">
        <v>140</v>
      </c>
      <c r="E1700" t="s">
        <v>117</v>
      </c>
      <c r="F1700">
        <v>4</v>
      </c>
      <c r="G1700">
        <v>4</v>
      </c>
      <c r="H1700" t="s">
        <v>234</v>
      </c>
      <c r="I1700" t="s">
        <v>25</v>
      </c>
      <c r="J1700">
        <v>10006073493</v>
      </c>
      <c r="K1700" s="19">
        <v>27.2</v>
      </c>
      <c r="L1700">
        <v>23.575999999999901</v>
      </c>
      <c r="M1700">
        <v>23.56</v>
      </c>
      <c r="N1700">
        <v>25.18</v>
      </c>
      <c r="O1700">
        <v>0.81</v>
      </c>
    </row>
    <row r="1701" spans="1:15" x14ac:dyDescent="0.35">
      <c r="A1701" t="s">
        <v>139</v>
      </c>
      <c r="B1701">
        <v>2017</v>
      </c>
      <c r="C1701" s="10">
        <v>42784</v>
      </c>
      <c r="D1701" t="s">
        <v>140</v>
      </c>
      <c r="E1701" t="s">
        <v>117</v>
      </c>
      <c r="F1701">
        <v>4</v>
      </c>
      <c r="G1701">
        <v>5</v>
      </c>
      <c r="H1701" t="s">
        <v>328</v>
      </c>
      <c r="I1701" t="s">
        <v>256</v>
      </c>
      <c r="J1701">
        <v>10007787464</v>
      </c>
      <c r="K1701" s="19">
        <v>25.3</v>
      </c>
      <c r="L1701">
        <v>26.640999999999998</v>
      </c>
      <c r="M1701">
        <v>26.024999999999999</v>
      </c>
      <c r="N1701">
        <v>28.559000000000001</v>
      </c>
      <c r="O1701">
        <v>1.2669999999999999</v>
      </c>
    </row>
    <row r="1702" spans="1:15" x14ac:dyDescent="0.35">
      <c r="A1702" t="s">
        <v>139</v>
      </c>
      <c r="B1702">
        <v>2017</v>
      </c>
      <c r="C1702" s="10">
        <v>42784</v>
      </c>
      <c r="D1702" t="s">
        <v>140</v>
      </c>
      <c r="E1702" t="s">
        <v>121</v>
      </c>
      <c r="F1702">
        <v>1</v>
      </c>
      <c r="G1702">
        <v>1</v>
      </c>
      <c r="H1702" t="s">
        <v>314</v>
      </c>
      <c r="I1702" t="s">
        <v>44</v>
      </c>
      <c r="J1702">
        <v>10006904360</v>
      </c>
      <c r="K1702" s="19">
        <v>25.6</v>
      </c>
      <c r="L1702">
        <v>31.078999999999901</v>
      </c>
      <c r="M1702">
        <v>31.343</v>
      </c>
      <c r="N1702">
        <v>33.207000000000001</v>
      </c>
      <c r="O1702">
        <v>0.93200000000000005</v>
      </c>
    </row>
    <row r="1703" spans="1:15" x14ac:dyDescent="0.35">
      <c r="A1703" t="s">
        <v>139</v>
      </c>
      <c r="B1703">
        <v>2017</v>
      </c>
      <c r="C1703" s="10">
        <v>42784</v>
      </c>
      <c r="D1703" t="s">
        <v>140</v>
      </c>
      <c r="E1703" t="s">
        <v>121</v>
      </c>
      <c r="F1703">
        <v>1</v>
      </c>
      <c r="G1703">
        <v>2</v>
      </c>
      <c r="H1703" t="s">
        <v>294</v>
      </c>
      <c r="I1703" t="s">
        <v>27</v>
      </c>
      <c r="J1703">
        <v>10003011125</v>
      </c>
      <c r="K1703" s="19">
        <v>32.299999999999997</v>
      </c>
      <c r="L1703">
        <v>31.634</v>
      </c>
      <c r="M1703">
        <v>31.701999999999899</v>
      </c>
      <c r="N1703">
        <v>33.561999999999998</v>
      </c>
      <c r="O1703">
        <v>0.93</v>
      </c>
    </row>
    <row r="1704" spans="1:15" x14ac:dyDescent="0.35">
      <c r="A1704" t="s">
        <v>139</v>
      </c>
      <c r="B1704">
        <v>2017</v>
      </c>
      <c r="C1704" s="10">
        <v>42784</v>
      </c>
      <c r="D1704" t="s">
        <v>140</v>
      </c>
      <c r="E1704" t="s">
        <v>121</v>
      </c>
      <c r="F1704">
        <v>1</v>
      </c>
      <c r="G1704">
        <v>3</v>
      </c>
      <c r="H1704" t="s">
        <v>54</v>
      </c>
      <c r="I1704" t="s">
        <v>42</v>
      </c>
      <c r="J1704">
        <v>10004612534</v>
      </c>
      <c r="K1704" s="19">
        <v>29.7</v>
      </c>
      <c r="L1704">
        <v>27.204000000000001</v>
      </c>
      <c r="M1704">
        <v>27.459</v>
      </c>
      <c r="N1704">
        <v>30.399000000000001</v>
      </c>
      <c r="O1704">
        <v>1.47</v>
      </c>
    </row>
    <row r="1705" spans="1:15" x14ac:dyDescent="0.35">
      <c r="A1705" t="s">
        <v>139</v>
      </c>
      <c r="B1705">
        <v>2017</v>
      </c>
      <c r="C1705" s="10">
        <v>42784</v>
      </c>
      <c r="D1705" t="s">
        <v>140</v>
      </c>
      <c r="E1705" t="s">
        <v>121</v>
      </c>
      <c r="F1705">
        <v>1</v>
      </c>
      <c r="G1705">
        <v>4</v>
      </c>
      <c r="H1705" t="s">
        <v>221</v>
      </c>
      <c r="I1705" t="s">
        <v>31</v>
      </c>
      <c r="J1705">
        <v>10008098470</v>
      </c>
      <c r="K1705" s="19">
        <v>32</v>
      </c>
      <c r="L1705">
        <v>23.494</v>
      </c>
      <c r="M1705">
        <v>23.873999999999999</v>
      </c>
      <c r="N1705">
        <v>26.96</v>
      </c>
      <c r="O1705">
        <v>1.5429999999999999</v>
      </c>
    </row>
    <row r="1706" spans="1:15" x14ac:dyDescent="0.35">
      <c r="A1706" t="s">
        <v>139</v>
      </c>
      <c r="B1706">
        <v>2017</v>
      </c>
      <c r="C1706" s="10">
        <v>42784</v>
      </c>
      <c r="D1706" t="s">
        <v>140</v>
      </c>
      <c r="E1706" t="s">
        <v>121</v>
      </c>
      <c r="F1706">
        <v>1</v>
      </c>
      <c r="G1706">
        <v>5</v>
      </c>
      <c r="H1706" t="s">
        <v>103</v>
      </c>
      <c r="I1706" t="s">
        <v>104</v>
      </c>
      <c r="J1706">
        <v>10009010876</v>
      </c>
      <c r="K1706" s="19">
        <v>23</v>
      </c>
      <c r="L1706">
        <v>23.084</v>
      </c>
      <c r="M1706">
        <v>23.173999999999999</v>
      </c>
      <c r="N1706">
        <v>25.86</v>
      </c>
      <c r="O1706">
        <v>1.343</v>
      </c>
    </row>
    <row r="1707" spans="1:15" x14ac:dyDescent="0.35">
      <c r="A1707" t="s">
        <v>139</v>
      </c>
      <c r="B1707">
        <v>2017</v>
      </c>
      <c r="C1707" s="10">
        <v>42784</v>
      </c>
      <c r="D1707" t="s">
        <v>140</v>
      </c>
      <c r="E1707" t="s">
        <v>121</v>
      </c>
      <c r="F1707">
        <v>1</v>
      </c>
      <c r="G1707">
        <v>6</v>
      </c>
      <c r="H1707" t="s">
        <v>203</v>
      </c>
      <c r="I1707" t="s">
        <v>198</v>
      </c>
      <c r="J1707">
        <v>10051694112</v>
      </c>
      <c r="K1707" s="19">
        <v>30.1</v>
      </c>
      <c r="L1707">
        <v>29.163</v>
      </c>
      <c r="M1707">
        <v>28.515000000000001</v>
      </c>
      <c r="N1707">
        <v>30.952999999999999</v>
      </c>
      <c r="O1707">
        <v>1.2190000000000001</v>
      </c>
    </row>
    <row r="1708" spans="1:15" x14ac:dyDescent="0.35">
      <c r="A1708" t="s">
        <v>139</v>
      </c>
      <c r="B1708">
        <v>2017</v>
      </c>
      <c r="C1708" s="10">
        <v>42784</v>
      </c>
      <c r="D1708" t="s">
        <v>140</v>
      </c>
      <c r="E1708" t="s">
        <v>121</v>
      </c>
      <c r="F1708">
        <v>2</v>
      </c>
      <c r="G1708">
        <v>1</v>
      </c>
      <c r="H1708" t="s">
        <v>143</v>
      </c>
      <c r="I1708" t="s">
        <v>95</v>
      </c>
      <c r="J1708">
        <v>10009181234</v>
      </c>
      <c r="K1708" s="19">
        <v>21.9</v>
      </c>
      <c r="L1708">
        <v>23.225000000000001</v>
      </c>
      <c r="M1708">
        <v>23.922999999999998</v>
      </c>
      <c r="N1708">
        <v>26.295000000000002</v>
      </c>
      <c r="O1708">
        <v>1.1859999999999999</v>
      </c>
    </row>
    <row r="1709" spans="1:15" x14ac:dyDescent="0.35">
      <c r="A1709" t="s">
        <v>139</v>
      </c>
      <c r="B1709">
        <v>2017</v>
      </c>
      <c r="C1709" s="10">
        <v>42784</v>
      </c>
      <c r="D1709" t="s">
        <v>140</v>
      </c>
      <c r="E1709" t="s">
        <v>121</v>
      </c>
      <c r="F1709">
        <v>2</v>
      </c>
      <c r="G1709">
        <v>2</v>
      </c>
      <c r="H1709" t="s">
        <v>289</v>
      </c>
      <c r="I1709" t="s">
        <v>207</v>
      </c>
      <c r="J1709">
        <v>10002418415</v>
      </c>
      <c r="K1709" s="19">
        <v>34.5</v>
      </c>
      <c r="L1709">
        <v>25.516999999999999</v>
      </c>
      <c r="M1709">
        <v>25.744999999999902</v>
      </c>
      <c r="N1709">
        <v>27.722999999999999</v>
      </c>
      <c r="O1709">
        <v>0.98899999999999999</v>
      </c>
    </row>
    <row r="1710" spans="1:15" x14ac:dyDescent="0.35">
      <c r="A1710" t="s">
        <v>139</v>
      </c>
      <c r="B1710">
        <v>2017</v>
      </c>
      <c r="C1710" s="10">
        <v>42784</v>
      </c>
      <c r="D1710" t="s">
        <v>140</v>
      </c>
      <c r="E1710" t="s">
        <v>121</v>
      </c>
      <c r="F1710">
        <v>2</v>
      </c>
      <c r="G1710">
        <v>3</v>
      </c>
      <c r="H1710" t="s">
        <v>28</v>
      </c>
      <c r="I1710" t="s">
        <v>29</v>
      </c>
      <c r="J1710">
        <v>10007779683</v>
      </c>
      <c r="K1710" s="19">
        <v>21.2</v>
      </c>
      <c r="L1710">
        <v>23.375999999999902</v>
      </c>
      <c r="M1710">
        <v>24.071000000000002</v>
      </c>
      <c r="N1710">
        <v>28.597000000000001</v>
      </c>
      <c r="O1710">
        <v>2.2629999999999999</v>
      </c>
    </row>
    <row r="1711" spans="1:15" x14ac:dyDescent="0.35">
      <c r="A1711" t="s">
        <v>139</v>
      </c>
      <c r="B1711">
        <v>2017</v>
      </c>
      <c r="C1711" s="10">
        <v>42784</v>
      </c>
      <c r="D1711" t="s">
        <v>140</v>
      </c>
      <c r="E1711" t="s">
        <v>121</v>
      </c>
      <c r="F1711">
        <v>2</v>
      </c>
      <c r="G1711">
        <v>4</v>
      </c>
      <c r="H1711" t="s">
        <v>248</v>
      </c>
      <c r="I1711" t="s">
        <v>35</v>
      </c>
      <c r="J1711">
        <v>10008997641</v>
      </c>
      <c r="K1711" s="19">
        <v>21.6</v>
      </c>
      <c r="L1711">
        <v>27.518000000000001</v>
      </c>
      <c r="M1711">
        <v>26.893999999999998</v>
      </c>
      <c r="N1711">
        <v>30.638000000000002</v>
      </c>
      <c r="O1711">
        <v>1.8720000000000001</v>
      </c>
    </row>
    <row r="1712" spans="1:15" x14ac:dyDescent="0.35">
      <c r="A1712" t="s">
        <v>139</v>
      </c>
      <c r="B1712">
        <v>2017</v>
      </c>
      <c r="C1712" s="10">
        <v>42784</v>
      </c>
      <c r="D1712" t="s">
        <v>140</v>
      </c>
      <c r="E1712" t="s">
        <v>121</v>
      </c>
      <c r="F1712">
        <v>2</v>
      </c>
      <c r="G1712">
        <v>5</v>
      </c>
      <c r="H1712" t="s">
        <v>231</v>
      </c>
      <c r="I1712" t="s">
        <v>102</v>
      </c>
      <c r="J1712">
        <v>10009009260</v>
      </c>
      <c r="K1712" s="19">
        <v>21.9</v>
      </c>
      <c r="L1712">
        <v>21.082999999999998</v>
      </c>
      <c r="M1712">
        <v>21.123999999999999</v>
      </c>
      <c r="N1712">
        <v>25.071999999999999</v>
      </c>
      <c r="O1712">
        <v>1.974</v>
      </c>
    </row>
    <row r="1713" spans="1:15" x14ac:dyDescent="0.35">
      <c r="A1713" t="s">
        <v>139</v>
      </c>
      <c r="B1713">
        <v>2017</v>
      </c>
      <c r="C1713" s="10">
        <v>42784</v>
      </c>
      <c r="D1713" t="s">
        <v>140</v>
      </c>
      <c r="E1713" t="s">
        <v>121</v>
      </c>
      <c r="F1713">
        <v>2</v>
      </c>
      <c r="G1713">
        <v>6</v>
      </c>
      <c r="H1713" t="s">
        <v>332</v>
      </c>
      <c r="I1713" t="s">
        <v>334</v>
      </c>
      <c r="J1713">
        <v>10006480186</v>
      </c>
      <c r="K1713" s="19">
        <v>25.6</v>
      </c>
      <c r="L1713">
        <v>24.134999999999899</v>
      </c>
      <c r="M1713">
        <v>23.085000000000001</v>
      </c>
      <c r="N1713">
        <v>26.702999999999999</v>
      </c>
      <c r="O1713">
        <v>1.8089999999999999</v>
      </c>
    </row>
    <row r="1714" spans="1:15" x14ac:dyDescent="0.35">
      <c r="A1714" t="s">
        <v>326</v>
      </c>
      <c r="B1714">
        <v>2017</v>
      </c>
      <c r="C1714" s="10">
        <v>42792</v>
      </c>
      <c r="D1714" t="s">
        <v>140</v>
      </c>
      <c r="E1714" t="s">
        <v>91</v>
      </c>
      <c r="F1714">
        <v>1</v>
      </c>
      <c r="G1714">
        <v>1</v>
      </c>
      <c r="H1714" t="s">
        <v>294</v>
      </c>
      <c r="I1714" t="s">
        <v>27</v>
      </c>
      <c r="J1714">
        <v>10003011125</v>
      </c>
      <c r="K1714" s="19">
        <v>32.4</v>
      </c>
      <c r="L1714">
        <v>31.701999999999899</v>
      </c>
      <c r="M1714">
        <v>31.872</v>
      </c>
      <c r="N1714">
        <v>33.718000000000004</v>
      </c>
      <c r="O1714">
        <v>0.92300000000000004</v>
      </c>
    </row>
    <row r="1715" spans="1:15" x14ac:dyDescent="0.35">
      <c r="A1715" t="s">
        <v>326</v>
      </c>
      <c r="B1715">
        <v>2017</v>
      </c>
      <c r="C1715" s="10">
        <v>42792</v>
      </c>
      <c r="D1715" t="s">
        <v>140</v>
      </c>
      <c r="E1715" t="s">
        <v>91</v>
      </c>
      <c r="F1715">
        <v>1</v>
      </c>
      <c r="G1715">
        <v>2</v>
      </c>
      <c r="H1715" t="s">
        <v>93</v>
      </c>
      <c r="I1715" t="s">
        <v>52</v>
      </c>
      <c r="J1715">
        <v>10009150215</v>
      </c>
      <c r="K1715" s="19">
        <v>21.3</v>
      </c>
      <c r="L1715">
        <v>23.035</v>
      </c>
      <c r="M1715">
        <v>23.795999999999999</v>
      </c>
      <c r="N1715">
        <v>26.486000000000001</v>
      </c>
      <c r="O1715">
        <v>1.345</v>
      </c>
    </row>
    <row r="1716" spans="1:15" x14ac:dyDescent="0.35">
      <c r="A1716" t="s">
        <v>326</v>
      </c>
      <c r="B1716">
        <v>2017</v>
      </c>
      <c r="C1716" s="10">
        <v>42792</v>
      </c>
      <c r="D1716" t="s">
        <v>140</v>
      </c>
      <c r="E1716" t="s">
        <v>91</v>
      </c>
      <c r="F1716">
        <v>1</v>
      </c>
      <c r="G1716">
        <v>3</v>
      </c>
      <c r="H1716" t="s">
        <v>327</v>
      </c>
      <c r="I1716" t="s">
        <v>198</v>
      </c>
      <c r="J1716">
        <v>10007271546</v>
      </c>
      <c r="K1716" s="19">
        <v>23.9</v>
      </c>
      <c r="L1716">
        <v>28.445999999999898</v>
      </c>
      <c r="M1716">
        <v>28.445999999999898</v>
      </c>
      <c r="N1716">
        <v>30.654</v>
      </c>
      <c r="O1716">
        <v>1.1040000000000001</v>
      </c>
    </row>
    <row r="1717" spans="1:15" x14ac:dyDescent="0.35">
      <c r="A1717" t="s">
        <v>326</v>
      </c>
      <c r="B1717">
        <v>2017</v>
      </c>
      <c r="C1717" s="10">
        <v>42792</v>
      </c>
      <c r="D1717" t="s">
        <v>140</v>
      </c>
      <c r="E1717" t="s">
        <v>91</v>
      </c>
      <c r="F1717">
        <v>1</v>
      </c>
      <c r="G1717">
        <v>4</v>
      </c>
      <c r="H1717" t="s">
        <v>59</v>
      </c>
      <c r="I1717" t="s">
        <v>37</v>
      </c>
      <c r="J1717">
        <v>10007502427</v>
      </c>
      <c r="K1717" s="19">
        <v>23.3</v>
      </c>
      <c r="L1717">
        <v>22.99</v>
      </c>
      <c r="M1717">
        <v>23.355999999999899</v>
      </c>
      <c r="N1717">
        <v>26.893999999999998</v>
      </c>
      <c r="O1717">
        <v>1.7689999999999999</v>
      </c>
    </row>
    <row r="1718" spans="1:15" x14ac:dyDescent="0.35">
      <c r="A1718" t="s">
        <v>326</v>
      </c>
      <c r="B1718">
        <v>2017</v>
      </c>
      <c r="C1718" s="10">
        <v>42792</v>
      </c>
      <c r="D1718" t="s">
        <v>140</v>
      </c>
      <c r="E1718" t="s">
        <v>91</v>
      </c>
      <c r="F1718">
        <v>1</v>
      </c>
      <c r="G1718">
        <v>5</v>
      </c>
      <c r="H1718" t="s">
        <v>289</v>
      </c>
      <c r="I1718" t="s">
        <v>207</v>
      </c>
      <c r="J1718">
        <v>10002418415</v>
      </c>
      <c r="K1718" s="19">
        <v>34.5</v>
      </c>
      <c r="L1718">
        <v>25.744999999999902</v>
      </c>
      <c r="M1718">
        <v>25.628</v>
      </c>
      <c r="N1718">
        <v>27.574000000000002</v>
      </c>
      <c r="O1718">
        <v>0.97299999999999998</v>
      </c>
    </row>
    <row r="1719" spans="1:15" x14ac:dyDescent="0.35">
      <c r="A1719" t="s">
        <v>326</v>
      </c>
      <c r="B1719">
        <v>2017</v>
      </c>
      <c r="C1719" s="10">
        <v>42792</v>
      </c>
      <c r="D1719" t="s">
        <v>140</v>
      </c>
      <c r="E1719" t="s">
        <v>91</v>
      </c>
      <c r="F1719">
        <v>1</v>
      </c>
      <c r="G1719">
        <v>6</v>
      </c>
      <c r="H1719" t="s">
        <v>328</v>
      </c>
      <c r="I1719" t="s">
        <v>256</v>
      </c>
      <c r="J1719">
        <v>10007787464</v>
      </c>
      <c r="K1719" s="19">
        <v>25.3</v>
      </c>
      <c r="L1719">
        <v>26.024999999999999</v>
      </c>
      <c r="M1719">
        <v>25.516999999999999</v>
      </c>
      <c r="N1719">
        <v>27.989000000000001</v>
      </c>
      <c r="O1719">
        <v>1.236</v>
      </c>
    </row>
    <row r="1720" spans="1:15" x14ac:dyDescent="0.35">
      <c r="A1720" t="s">
        <v>326</v>
      </c>
      <c r="B1720">
        <v>2017</v>
      </c>
      <c r="C1720" s="10">
        <v>42792</v>
      </c>
      <c r="D1720" t="s">
        <v>140</v>
      </c>
      <c r="E1720" t="s">
        <v>91</v>
      </c>
      <c r="F1720">
        <v>2</v>
      </c>
      <c r="G1720">
        <v>1</v>
      </c>
      <c r="H1720" t="s">
        <v>314</v>
      </c>
      <c r="I1720" t="s">
        <v>44</v>
      </c>
      <c r="J1720">
        <v>10006904360</v>
      </c>
      <c r="K1720" s="19">
        <v>25.6</v>
      </c>
      <c r="L1720">
        <v>31.343</v>
      </c>
      <c r="M1720">
        <v>31.497</v>
      </c>
      <c r="N1720">
        <v>33.347000000000001</v>
      </c>
      <c r="O1720">
        <v>0.92500000000000004</v>
      </c>
    </row>
    <row r="1721" spans="1:15" x14ac:dyDescent="0.35">
      <c r="A1721" t="s">
        <v>326</v>
      </c>
      <c r="B1721">
        <v>2017</v>
      </c>
      <c r="C1721" s="10">
        <v>42792</v>
      </c>
      <c r="D1721" t="s">
        <v>140</v>
      </c>
      <c r="E1721" t="s">
        <v>91</v>
      </c>
      <c r="F1721">
        <v>2</v>
      </c>
      <c r="G1721">
        <v>2</v>
      </c>
      <c r="H1721" t="s">
        <v>183</v>
      </c>
      <c r="I1721" t="s">
        <v>33</v>
      </c>
      <c r="J1721">
        <v>10007212639</v>
      </c>
      <c r="K1721" s="19">
        <v>25.7</v>
      </c>
      <c r="L1721">
        <v>25.678000000000001</v>
      </c>
      <c r="M1721">
        <v>25.919999999999899</v>
      </c>
      <c r="N1721">
        <v>27.923999999999999</v>
      </c>
      <c r="O1721">
        <v>1.002</v>
      </c>
    </row>
    <row r="1722" spans="1:15" x14ac:dyDescent="0.35">
      <c r="A1722" t="s">
        <v>326</v>
      </c>
      <c r="B1722">
        <v>2017</v>
      </c>
      <c r="C1722" s="10">
        <v>42792</v>
      </c>
      <c r="D1722" t="s">
        <v>140</v>
      </c>
      <c r="E1722" t="s">
        <v>91</v>
      </c>
      <c r="F1722">
        <v>2</v>
      </c>
      <c r="G1722">
        <v>3</v>
      </c>
      <c r="H1722" t="s">
        <v>231</v>
      </c>
      <c r="I1722" t="s">
        <v>102</v>
      </c>
      <c r="J1722">
        <v>10009009260</v>
      </c>
      <c r="K1722" s="19">
        <v>21.9</v>
      </c>
      <c r="L1722">
        <v>21.123999999999999</v>
      </c>
      <c r="M1722">
        <v>22.023999999999901</v>
      </c>
      <c r="N1722">
        <v>25.681999999999999</v>
      </c>
      <c r="O1722">
        <v>1.829</v>
      </c>
    </row>
    <row r="1723" spans="1:15" x14ac:dyDescent="0.35">
      <c r="A1723" t="s">
        <v>326</v>
      </c>
      <c r="B1723">
        <v>2017</v>
      </c>
      <c r="C1723" s="10">
        <v>42792</v>
      </c>
      <c r="D1723" t="s">
        <v>140</v>
      </c>
      <c r="E1723" t="s">
        <v>91</v>
      </c>
      <c r="F1723">
        <v>2</v>
      </c>
      <c r="G1723">
        <v>4</v>
      </c>
      <c r="H1723" t="s">
        <v>167</v>
      </c>
      <c r="I1723" t="s">
        <v>46</v>
      </c>
      <c r="J1723">
        <v>10005953154</v>
      </c>
      <c r="K1723" s="19">
        <v>27.1</v>
      </c>
      <c r="L1723">
        <v>22.073</v>
      </c>
      <c r="M1723">
        <v>22.364000000000001</v>
      </c>
      <c r="N1723">
        <v>26.324000000000002</v>
      </c>
      <c r="O1723">
        <v>1.98</v>
      </c>
    </row>
    <row r="1724" spans="1:15" x14ac:dyDescent="0.35">
      <c r="A1724" t="s">
        <v>326</v>
      </c>
      <c r="B1724">
        <v>2017</v>
      </c>
      <c r="C1724" s="10">
        <v>42792</v>
      </c>
      <c r="D1724" t="s">
        <v>140</v>
      </c>
      <c r="E1724" t="s">
        <v>91</v>
      </c>
      <c r="F1724">
        <v>2</v>
      </c>
      <c r="G1724">
        <v>5</v>
      </c>
      <c r="H1724" t="s">
        <v>171</v>
      </c>
      <c r="I1724" t="s">
        <v>82</v>
      </c>
      <c r="J1724">
        <v>10007073506</v>
      </c>
      <c r="K1724" s="19">
        <v>26.7</v>
      </c>
      <c r="L1724">
        <v>19.376999999999999</v>
      </c>
      <c r="M1724">
        <v>19.634</v>
      </c>
      <c r="N1724">
        <v>22.448</v>
      </c>
      <c r="O1724">
        <v>1.407</v>
      </c>
    </row>
    <row r="1725" spans="1:15" x14ac:dyDescent="0.35">
      <c r="A1725" t="s">
        <v>326</v>
      </c>
      <c r="B1725">
        <v>2017</v>
      </c>
      <c r="C1725" s="10">
        <v>42792</v>
      </c>
      <c r="D1725" t="s">
        <v>140</v>
      </c>
      <c r="E1725" t="s">
        <v>91</v>
      </c>
      <c r="F1725">
        <v>2</v>
      </c>
      <c r="G1725">
        <v>6</v>
      </c>
      <c r="H1725" t="s">
        <v>209</v>
      </c>
      <c r="I1725" t="s">
        <v>198</v>
      </c>
      <c r="J1725">
        <v>10007772108</v>
      </c>
      <c r="K1725" s="19">
        <v>22</v>
      </c>
      <c r="L1725">
        <v>20.826999999999899</v>
      </c>
      <c r="M1725">
        <v>20.431999999999999</v>
      </c>
      <c r="N1725">
        <v>24.16</v>
      </c>
      <c r="O1725">
        <v>1.8640000000000001</v>
      </c>
    </row>
    <row r="1726" spans="1:15" x14ac:dyDescent="0.35">
      <c r="A1726" t="s">
        <v>326</v>
      </c>
      <c r="B1726">
        <v>2017</v>
      </c>
      <c r="C1726" s="10">
        <v>42792</v>
      </c>
      <c r="D1726" t="s">
        <v>140</v>
      </c>
      <c r="E1726" t="s">
        <v>91</v>
      </c>
      <c r="F1726">
        <v>2</v>
      </c>
      <c r="G1726">
        <v>7</v>
      </c>
      <c r="H1726" t="s">
        <v>234</v>
      </c>
      <c r="I1726" t="s">
        <v>25</v>
      </c>
      <c r="J1726">
        <v>10006073493</v>
      </c>
      <c r="K1726" s="19">
        <v>27.2</v>
      </c>
      <c r="L1726">
        <v>23.56</v>
      </c>
      <c r="M1726">
        <v>23.315000000000001</v>
      </c>
      <c r="N1726">
        <v>24.925000000000001</v>
      </c>
      <c r="O1726">
        <v>0.80500000000000005</v>
      </c>
    </row>
    <row r="1727" spans="1:15" x14ac:dyDescent="0.35">
      <c r="A1727" t="s">
        <v>326</v>
      </c>
      <c r="B1727">
        <v>2017</v>
      </c>
      <c r="C1727" s="10">
        <v>42792</v>
      </c>
      <c r="D1727" t="s">
        <v>140</v>
      </c>
      <c r="E1727" t="s">
        <v>91</v>
      </c>
      <c r="F1727">
        <v>3</v>
      </c>
      <c r="G1727">
        <v>1</v>
      </c>
      <c r="H1727" t="s">
        <v>306</v>
      </c>
      <c r="I1727" t="s">
        <v>113</v>
      </c>
      <c r="J1727">
        <v>10006898300</v>
      </c>
      <c r="K1727" s="19">
        <v>24.5</v>
      </c>
      <c r="L1727">
        <v>25.087</v>
      </c>
      <c r="M1727">
        <v>25.408000000000001</v>
      </c>
      <c r="N1727">
        <v>27.634</v>
      </c>
      <c r="O1727">
        <v>1.113</v>
      </c>
    </row>
    <row r="1728" spans="1:15" x14ac:dyDescent="0.35">
      <c r="A1728" t="s">
        <v>326</v>
      </c>
      <c r="B1728">
        <v>2017</v>
      </c>
      <c r="C1728" s="10">
        <v>42792</v>
      </c>
      <c r="D1728" t="s">
        <v>140</v>
      </c>
      <c r="E1728" t="s">
        <v>91</v>
      </c>
      <c r="F1728">
        <v>3</v>
      </c>
      <c r="G1728">
        <v>2</v>
      </c>
      <c r="H1728" t="s">
        <v>103</v>
      </c>
      <c r="I1728" t="s">
        <v>104</v>
      </c>
      <c r="J1728">
        <v>10009010876</v>
      </c>
      <c r="K1728" s="19">
        <v>23.1</v>
      </c>
      <c r="L1728">
        <v>23.173999999999999</v>
      </c>
      <c r="M1728">
        <v>23.41</v>
      </c>
      <c r="N1728">
        <v>26.013999999999999</v>
      </c>
      <c r="O1728">
        <v>1.302</v>
      </c>
    </row>
    <row r="1729" spans="1:15" x14ac:dyDescent="0.35">
      <c r="A1729" t="s">
        <v>326</v>
      </c>
      <c r="B1729">
        <v>2017</v>
      </c>
      <c r="C1729" s="10">
        <v>42792</v>
      </c>
      <c r="D1729" t="s">
        <v>140</v>
      </c>
      <c r="E1729" t="s">
        <v>91</v>
      </c>
      <c r="F1729">
        <v>3</v>
      </c>
      <c r="G1729">
        <v>3</v>
      </c>
      <c r="H1729" t="s">
        <v>319</v>
      </c>
      <c r="I1729" t="s">
        <v>25</v>
      </c>
      <c r="J1729">
        <v>10007508083</v>
      </c>
      <c r="K1729" s="19">
        <v>23.5</v>
      </c>
      <c r="L1729">
        <v>9.5679999999999996</v>
      </c>
      <c r="M1729">
        <v>12.058999999999999</v>
      </c>
      <c r="N1729">
        <v>15.957000000000001</v>
      </c>
      <c r="O1729">
        <v>1.9490000000000001</v>
      </c>
    </row>
    <row r="1730" spans="1:15" x14ac:dyDescent="0.35">
      <c r="A1730" t="s">
        <v>326</v>
      </c>
      <c r="B1730">
        <v>2017</v>
      </c>
      <c r="C1730" s="10">
        <v>42792</v>
      </c>
      <c r="D1730" t="s">
        <v>140</v>
      </c>
      <c r="E1730" t="s">
        <v>91</v>
      </c>
      <c r="F1730">
        <v>3</v>
      </c>
      <c r="G1730">
        <v>4</v>
      </c>
      <c r="H1730" t="s">
        <v>329</v>
      </c>
      <c r="I1730" t="s">
        <v>164</v>
      </c>
      <c r="J1730">
        <v>10009728373</v>
      </c>
      <c r="K1730" s="19">
        <v>19.899999999999999</v>
      </c>
      <c r="L1730">
        <v>9</v>
      </c>
      <c r="M1730">
        <v>14.532</v>
      </c>
      <c r="N1730">
        <v>22.85</v>
      </c>
      <c r="O1730">
        <v>4.1589999999999998</v>
      </c>
    </row>
    <row r="1731" spans="1:15" x14ac:dyDescent="0.35">
      <c r="A1731" t="s">
        <v>326</v>
      </c>
      <c r="B1731">
        <v>2017</v>
      </c>
      <c r="C1731" s="10">
        <v>42792</v>
      </c>
      <c r="D1731" t="s">
        <v>140</v>
      </c>
      <c r="E1731" t="s">
        <v>91</v>
      </c>
      <c r="F1731">
        <v>3</v>
      </c>
      <c r="G1731">
        <v>5</v>
      </c>
      <c r="H1731" t="s">
        <v>283</v>
      </c>
      <c r="I1731" t="s">
        <v>284</v>
      </c>
      <c r="J1731">
        <v>10006319633</v>
      </c>
      <c r="K1731" s="19">
        <v>27.2</v>
      </c>
      <c r="L1731">
        <v>24.34</v>
      </c>
      <c r="M1731">
        <v>23.965</v>
      </c>
      <c r="N1731">
        <v>26.161000000000001</v>
      </c>
      <c r="O1731">
        <v>1.0980000000000001</v>
      </c>
    </row>
    <row r="1732" spans="1:15" x14ac:dyDescent="0.35">
      <c r="A1732" t="s">
        <v>326</v>
      </c>
      <c r="B1732">
        <v>2017</v>
      </c>
      <c r="C1732" s="10">
        <v>42792</v>
      </c>
      <c r="D1732" t="s">
        <v>140</v>
      </c>
      <c r="E1732" t="s">
        <v>91</v>
      </c>
      <c r="F1732">
        <v>3</v>
      </c>
      <c r="G1732">
        <v>6</v>
      </c>
      <c r="H1732" t="s">
        <v>193</v>
      </c>
      <c r="I1732" t="s">
        <v>31</v>
      </c>
      <c r="J1732">
        <v>10005727327</v>
      </c>
      <c r="K1732" s="19">
        <v>31.1</v>
      </c>
      <c r="L1732">
        <v>22.829000000000001</v>
      </c>
      <c r="M1732">
        <v>22.09</v>
      </c>
      <c r="N1732">
        <v>24.806000000000001</v>
      </c>
      <c r="O1732">
        <v>1.3580000000000001</v>
      </c>
    </row>
    <row r="1733" spans="1:15" x14ac:dyDescent="0.35">
      <c r="A1733" t="s">
        <v>326</v>
      </c>
      <c r="B1733">
        <v>2017</v>
      </c>
      <c r="C1733" s="10">
        <v>42792</v>
      </c>
      <c r="D1733" t="s">
        <v>140</v>
      </c>
      <c r="E1733" t="s">
        <v>91</v>
      </c>
      <c r="F1733">
        <v>4</v>
      </c>
      <c r="G1733">
        <v>1</v>
      </c>
      <c r="H1733" t="s">
        <v>129</v>
      </c>
      <c r="I1733" t="s">
        <v>35</v>
      </c>
      <c r="J1733">
        <v>10006184742</v>
      </c>
      <c r="K1733" s="19">
        <v>25.6</v>
      </c>
      <c r="L1733">
        <v>29.233999999999899</v>
      </c>
      <c r="M1733">
        <v>29.709</v>
      </c>
      <c r="N1733">
        <v>32.689</v>
      </c>
      <c r="O1733">
        <v>1.49</v>
      </c>
    </row>
    <row r="1734" spans="1:15" x14ac:dyDescent="0.35">
      <c r="A1734" t="s">
        <v>326</v>
      </c>
      <c r="B1734">
        <v>2017</v>
      </c>
      <c r="C1734" s="10">
        <v>42792</v>
      </c>
      <c r="D1734" t="s">
        <v>140</v>
      </c>
      <c r="E1734" t="s">
        <v>91</v>
      </c>
      <c r="F1734">
        <v>4</v>
      </c>
      <c r="G1734">
        <v>2</v>
      </c>
      <c r="H1734" t="s">
        <v>143</v>
      </c>
      <c r="I1734" t="s">
        <v>95</v>
      </c>
      <c r="J1734">
        <v>10009181234</v>
      </c>
      <c r="K1734" s="19">
        <v>21.9</v>
      </c>
      <c r="L1734">
        <v>23.922999999999998</v>
      </c>
      <c r="M1734">
        <v>24.323</v>
      </c>
      <c r="N1734">
        <v>26.637</v>
      </c>
      <c r="O1734">
        <v>1.157</v>
      </c>
    </row>
    <row r="1735" spans="1:15" x14ac:dyDescent="0.35">
      <c r="A1735" t="s">
        <v>326</v>
      </c>
      <c r="B1735">
        <v>2017</v>
      </c>
      <c r="C1735" s="10">
        <v>42792</v>
      </c>
      <c r="D1735" t="s">
        <v>140</v>
      </c>
      <c r="E1735" t="s">
        <v>91</v>
      </c>
      <c r="F1735">
        <v>4</v>
      </c>
      <c r="G1735">
        <v>3</v>
      </c>
      <c r="H1735" t="s">
        <v>211</v>
      </c>
      <c r="I1735" t="s">
        <v>212</v>
      </c>
      <c r="J1735">
        <v>10010608447</v>
      </c>
      <c r="K1735" s="19">
        <v>19.7</v>
      </c>
      <c r="L1735">
        <v>19.2789999999999</v>
      </c>
      <c r="M1735">
        <v>20.56</v>
      </c>
      <c r="N1735">
        <v>24.452000000000002</v>
      </c>
      <c r="O1735">
        <v>1.946</v>
      </c>
    </row>
    <row r="1736" spans="1:15" x14ac:dyDescent="0.35">
      <c r="A1736" t="s">
        <v>326</v>
      </c>
      <c r="B1736">
        <v>2017</v>
      </c>
      <c r="C1736" s="10">
        <v>42792</v>
      </c>
      <c r="D1736" t="s">
        <v>140</v>
      </c>
      <c r="E1736" t="s">
        <v>91</v>
      </c>
      <c r="F1736">
        <v>4</v>
      </c>
      <c r="G1736">
        <v>4</v>
      </c>
      <c r="H1736" t="s">
        <v>213</v>
      </c>
      <c r="I1736" t="s">
        <v>42</v>
      </c>
      <c r="J1736">
        <v>10006422895</v>
      </c>
      <c r="K1736" s="19">
        <v>25.8</v>
      </c>
      <c r="L1736">
        <v>28.106000000000002</v>
      </c>
      <c r="M1736">
        <v>27.841999999999999</v>
      </c>
      <c r="N1736">
        <v>30.07</v>
      </c>
      <c r="O1736">
        <v>1.1140000000000001</v>
      </c>
    </row>
    <row r="1737" spans="1:15" x14ac:dyDescent="0.35">
      <c r="A1737" t="s">
        <v>326</v>
      </c>
      <c r="B1737">
        <v>2017</v>
      </c>
      <c r="C1737" s="10">
        <v>42792</v>
      </c>
      <c r="D1737" t="s">
        <v>140</v>
      </c>
      <c r="E1737" t="s">
        <v>91</v>
      </c>
      <c r="F1737">
        <v>4</v>
      </c>
      <c r="G1737">
        <v>5</v>
      </c>
      <c r="H1737" t="s">
        <v>287</v>
      </c>
      <c r="I1737" t="s">
        <v>31</v>
      </c>
      <c r="J1737">
        <v>10003349716</v>
      </c>
      <c r="K1737" s="19">
        <v>31.8</v>
      </c>
      <c r="L1737">
        <v>25.495000000000001</v>
      </c>
      <c r="M1737">
        <v>25.324000000000002</v>
      </c>
      <c r="N1737">
        <v>27.074000000000002</v>
      </c>
      <c r="O1737">
        <v>0.875</v>
      </c>
    </row>
    <row r="1738" spans="1:15" x14ac:dyDescent="0.35">
      <c r="A1738" t="s">
        <v>326</v>
      </c>
      <c r="B1738">
        <v>2017</v>
      </c>
      <c r="C1738" s="10">
        <v>42792</v>
      </c>
      <c r="D1738" t="s">
        <v>140</v>
      </c>
      <c r="E1738" t="s">
        <v>91</v>
      </c>
      <c r="F1738">
        <v>4</v>
      </c>
      <c r="G1738">
        <v>6</v>
      </c>
      <c r="H1738" t="s">
        <v>330</v>
      </c>
      <c r="I1738" t="s">
        <v>178</v>
      </c>
      <c r="J1738">
        <v>10007782616</v>
      </c>
      <c r="K1738" s="19">
        <v>23.6</v>
      </c>
      <c r="L1738">
        <v>17.55</v>
      </c>
      <c r="M1738">
        <v>17.366</v>
      </c>
      <c r="N1738">
        <v>19.968</v>
      </c>
      <c r="O1738">
        <v>1.3009999999999999</v>
      </c>
    </row>
    <row r="1739" spans="1:15" x14ac:dyDescent="0.35">
      <c r="A1739" t="s">
        <v>326</v>
      </c>
      <c r="B1739">
        <v>2017</v>
      </c>
      <c r="C1739" s="10">
        <v>42792</v>
      </c>
      <c r="D1739" t="s">
        <v>140</v>
      </c>
      <c r="E1739" t="s">
        <v>117</v>
      </c>
      <c r="F1739">
        <v>1</v>
      </c>
      <c r="G1739">
        <v>1</v>
      </c>
      <c r="H1739" t="s">
        <v>283</v>
      </c>
      <c r="I1739" t="s">
        <v>284</v>
      </c>
      <c r="J1739">
        <v>10006319633</v>
      </c>
      <c r="K1739" s="19">
        <v>27.2</v>
      </c>
      <c r="L1739">
        <v>23.965</v>
      </c>
      <c r="M1739">
        <v>24.417000000000002</v>
      </c>
      <c r="N1739">
        <v>26.579000000000001</v>
      </c>
      <c r="O1739">
        <v>1.081</v>
      </c>
    </row>
    <row r="1740" spans="1:15" x14ac:dyDescent="0.35">
      <c r="A1740" t="s">
        <v>326</v>
      </c>
      <c r="B1740">
        <v>2017</v>
      </c>
      <c r="C1740" s="10">
        <v>42792</v>
      </c>
      <c r="D1740" t="s">
        <v>140</v>
      </c>
      <c r="E1740" t="s">
        <v>117</v>
      </c>
      <c r="F1740">
        <v>1</v>
      </c>
      <c r="G1740">
        <v>2</v>
      </c>
      <c r="H1740" t="s">
        <v>213</v>
      </c>
      <c r="I1740" t="s">
        <v>42</v>
      </c>
      <c r="J1740">
        <v>10006422895</v>
      </c>
      <c r="K1740" s="19">
        <v>25.8</v>
      </c>
      <c r="L1740">
        <v>27.841999999999999</v>
      </c>
      <c r="M1740">
        <v>27.84</v>
      </c>
      <c r="N1740">
        <v>30.024000000000001</v>
      </c>
      <c r="O1740">
        <v>1.0920000000000001</v>
      </c>
    </row>
    <row r="1741" spans="1:15" x14ac:dyDescent="0.35">
      <c r="A1741" t="s">
        <v>326</v>
      </c>
      <c r="B1741">
        <v>2017</v>
      </c>
      <c r="C1741" s="10">
        <v>42792</v>
      </c>
      <c r="D1741" t="s">
        <v>140</v>
      </c>
      <c r="E1741" t="s">
        <v>117</v>
      </c>
      <c r="F1741">
        <v>1</v>
      </c>
      <c r="G1741">
        <v>3</v>
      </c>
      <c r="H1741" t="s">
        <v>209</v>
      </c>
      <c r="I1741" t="s">
        <v>198</v>
      </c>
      <c r="J1741">
        <v>10007772108</v>
      </c>
      <c r="K1741" s="19">
        <v>22</v>
      </c>
      <c r="L1741">
        <v>20.431999999999999</v>
      </c>
      <c r="M1741">
        <v>20.972000000000001</v>
      </c>
      <c r="N1741">
        <v>24.484000000000002</v>
      </c>
      <c r="O1741">
        <v>1.756</v>
      </c>
    </row>
    <row r="1742" spans="1:15" x14ac:dyDescent="0.35">
      <c r="A1742" t="s">
        <v>326</v>
      </c>
      <c r="B1742">
        <v>2017</v>
      </c>
      <c r="C1742" s="10">
        <v>42792</v>
      </c>
      <c r="D1742" t="s">
        <v>140</v>
      </c>
      <c r="E1742" t="s">
        <v>117</v>
      </c>
      <c r="F1742">
        <v>1</v>
      </c>
      <c r="G1742">
        <v>4</v>
      </c>
      <c r="H1742" t="s">
        <v>327</v>
      </c>
      <c r="I1742" t="s">
        <v>198</v>
      </c>
      <c r="J1742">
        <v>10007271546</v>
      </c>
      <c r="K1742" s="19">
        <v>23.9</v>
      </c>
      <c r="L1742">
        <v>28.445999999999898</v>
      </c>
      <c r="M1742">
        <v>27.99</v>
      </c>
      <c r="N1742">
        <v>30.161999999999999</v>
      </c>
      <c r="O1742">
        <v>1.0860000000000001</v>
      </c>
    </row>
    <row r="1743" spans="1:15" x14ac:dyDescent="0.35">
      <c r="A1743" t="s">
        <v>326</v>
      </c>
      <c r="B1743">
        <v>2017</v>
      </c>
      <c r="C1743" s="10">
        <v>42792</v>
      </c>
      <c r="D1743" t="s">
        <v>140</v>
      </c>
      <c r="E1743" t="s">
        <v>117</v>
      </c>
      <c r="F1743">
        <v>2</v>
      </c>
      <c r="G1743">
        <v>1</v>
      </c>
      <c r="H1743" t="s">
        <v>328</v>
      </c>
      <c r="I1743" t="s">
        <v>256</v>
      </c>
      <c r="J1743">
        <v>10007787464</v>
      </c>
      <c r="K1743" s="19">
        <v>25.3</v>
      </c>
      <c r="L1743">
        <v>25.516999999999999</v>
      </c>
      <c r="M1743">
        <v>25.824999999999999</v>
      </c>
      <c r="N1743">
        <v>28.259</v>
      </c>
      <c r="O1743">
        <v>1.2170000000000001</v>
      </c>
    </row>
    <row r="1744" spans="1:15" x14ac:dyDescent="0.35">
      <c r="A1744" t="s">
        <v>326</v>
      </c>
      <c r="B1744">
        <v>2017</v>
      </c>
      <c r="C1744" s="10">
        <v>42792</v>
      </c>
      <c r="D1744" t="s">
        <v>140</v>
      </c>
      <c r="E1744" t="s">
        <v>117</v>
      </c>
      <c r="F1744">
        <v>2</v>
      </c>
      <c r="G1744">
        <v>2</v>
      </c>
      <c r="H1744" t="s">
        <v>231</v>
      </c>
      <c r="I1744" t="s">
        <v>102</v>
      </c>
      <c r="J1744">
        <v>10009009260</v>
      </c>
      <c r="K1744" s="19">
        <v>21.9</v>
      </c>
      <c r="L1744">
        <v>22.023999999999901</v>
      </c>
      <c r="M1744">
        <v>22.353999999999999</v>
      </c>
      <c r="N1744">
        <v>25.838000000000001</v>
      </c>
      <c r="O1744">
        <v>1.742</v>
      </c>
    </row>
    <row r="1745" spans="1:15" x14ac:dyDescent="0.35">
      <c r="A1745" t="s">
        <v>326</v>
      </c>
      <c r="B1745">
        <v>2017</v>
      </c>
      <c r="C1745" s="10">
        <v>42792</v>
      </c>
      <c r="D1745" t="s">
        <v>140</v>
      </c>
      <c r="E1745" t="s">
        <v>117</v>
      </c>
      <c r="F1745">
        <v>2</v>
      </c>
      <c r="G1745">
        <v>3</v>
      </c>
      <c r="H1745" t="s">
        <v>329</v>
      </c>
      <c r="I1745" t="s">
        <v>164</v>
      </c>
      <c r="J1745">
        <v>10009728373</v>
      </c>
      <c r="K1745" s="19">
        <v>19.899999999999999</v>
      </c>
      <c r="L1745">
        <v>14.532</v>
      </c>
      <c r="M1745">
        <v>16.067999999999898</v>
      </c>
      <c r="N1745">
        <v>22.706</v>
      </c>
      <c r="O1745">
        <v>3.319</v>
      </c>
    </row>
    <row r="1746" spans="1:15" x14ac:dyDescent="0.35">
      <c r="A1746" t="s">
        <v>326</v>
      </c>
      <c r="B1746">
        <v>2017</v>
      </c>
      <c r="C1746" s="10">
        <v>42792</v>
      </c>
      <c r="D1746" t="s">
        <v>140</v>
      </c>
      <c r="E1746" t="s">
        <v>117</v>
      </c>
      <c r="F1746">
        <v>2</v>
      </c>
      <c r="G1746">
        <v>4</v>
      </c>
      <c r="H1746" t="s">
        <v>171</v>
      </c>
      <c r="I1746" t="s">
        <v>82</v>
      </c>
      <c r="J1746">
        <v>10007073506</v>
      </c>
      <c r="K1746" s="19">
        <v>26.7</v>
      </c>
      <c r="L1746">
        <v>19.634</v>
      </c>
      <c r="M1746">
        <v>19.268999999999998</v>
      </c>
      <c r="N1746">
        <v>22.023</v>
      </c>
      <c r="O1746">
        <v>1.377</v>
      </c>
    </row>
    <row r="1747" spans="1:15" x14ac:dyDescent="0.35">
      <c r="A1747" t="s">
        <v>326</v>
      </c>
      <c r="B1747">
        <v>2017</v>
      </c>
      <c r="C1747" s="10">
        <v>42792</v>
      </c>
      <c r="D1747" t="s">
        <v>140</v>
      </c>
      <c r="E1747" t="s">
        <v>117</v>
      </c>
      <c r="F1747">
        <v>3</v>
      </c>
      <c r="G1747">
        <v>1</v>
      </c>
      <c r="H1747" t="s">
        <v>289</v>
      </c>
      <c r="I1747" t="s">
        <v>207</v>
      </c>
      <c r="J1747">
        <v>10002418415</v>
      </c>
      <c r="K1747" s="19">
        <v>34.5</v>
      </c>
      <c r="L1747">
        <v>25.628</v>
      </c>
      <c r="M1747">
        <v>25.782</v>
      </c>
      <c r="N1747">
        <v>27.716000000000001</v>
      </c>
      <c r="O1747">
        <v>0.96699999999999997</v>
      </c>
    </row>
    <row r="1748" spans="1:15" x14ac:dyDescent="0.35">
      <c r="A1748" t="s">
        <v>326</v>
      </c>
      <c r="B1748">
        <v>2017</v>
      </c>
      <c r="C1748" s="10">
        <v>42792</v>
      </c>
      <c r="D1748" t="s">
        <v>140</v>
      </c>
      <c r="E1748" t="s">
        <v>117</v>
      </c>
      <c r="F1748">
        <v>3</v>
      </c>
      <c r="G1748">
        <v>2</v>
      </c>
      <c r="H1748" t="s">
        <v>167</v>
      </c>
      <c r="I1748" t="s">
        <v>46</v>
      </c>
      <c r="J1748">
        <v>10005953154</v>
      </c>
      <c r="K1748" s="19">
        <v>27.1</v>
      </c>
      <c r="L1748">
        <v>22.364000000000001</v>
      </c>
      <c r="M1748">
        <v>22.349999999999898</v>
      </c>
      <c r="N1748">
        <v>26.111999999999998</v>
      </c>
      <c r="O1748">
        <v>1.881</v>
      </c>
    </row>
    <row r="1749" spans="1:15" x14ac:dyDescent="0.35">
      <c r="A1749" t="s">
        <v>326</v>
      </c>
      <c r="B1749">
        <v>2017</v>
      </c>
      <c r="C1749" s="10">
        <v>42792</v>
      </c>
      <c r="D1749" t="s">
        <v>140</v>
      </c>
      <c r="E1749" t="s">
        <v>117</v>
      </c>
      <c r="F1749">
        <v>3</v>
      </c>
      <c r="G1749">
        <v>3</v>
      </c>
      <c r="H1749" t="s">
        <v>319</v>
      </c>
      <c r="I1749" t="s">
        <v>25</v>
      </c>
      <c r="J1749">
        <v>10007508083</v>
      </c>
      <c r="K1749" s="19">
        <v>23.5</v>
      </c>
      <c r="L1749">
        <v>12.058999999999999</v>
      </c>
      <c r="M1749">
        <v>12.838999999999899</v>
      </c>
      <c r="N1749">
        <v>16.536999999999999</v>
      </c>
      <c r="O1749">
        <v>1.849</v>
      </c>
    </row>
    <row r="1750" spans="1:15" x14ac:dyDescent="0.35">
      <c r="A1750" t="s">
        <v>326</v>
      </c>
      <c r="B1750">
        <v>2017</v>
      </c>
      <c r="C1750" s="10">
        <v>42792</v>
      </c>
      <c r="D1750" t="s">
        <v>140</v>
      </c>
      <c r="E1750" t="s">
        <v>117</v>
      </c>
      <c r="F1750">
        <v>3</v>
      </c>
      <c r="G1750">
        <v>4</v>
      </c>
      <c r="H1750" t="s">
        <v>330</v>
      </c>
      <c r="I1750" t="s">
        <v>178</v>
      </c>
      <c r="J1750">
        <v>10007782616</v>
      </c>
      <c r="K1750" s="19">
        <v>23.6</v>
      </c>
      <c r="L1750">
        <v>17.366</v>
      </c>
      <c r="M1750">
        <v>16.995000000000001</v>
      </c>
      <c r="N1750">
        <v>19.548999999999999</v>
      </c>
      <c r="O1750">
        <v>1.2769999999999999</v>
      </c>
    </row>
    <row r="1751" spans="1:15" x14ac:dyDescent="0.35">
      <c r="A1751" t="s">
        <v>326</v>
      </c>
      <c r="B1751">
        <v>2017</v>
      </c>
      <c r="C1751" s="10">
        <v>42792</v>
      </c>
      <c r="D1751" t="s">
        <v>140</v>
      </c>
      <c r="E1751" t="s">
        <v>117</v>
      </c>
      <c r="F1751">
        <v>4</v>
      </c>
      <c r="G1751">
        <v>1</v>
      </c>
      <c r="H1751" t="s">
        <v>287</v>
      </c>
      <c r="I1751" t="s">
        <v>31</v>
      </c>
      <c r="J1751">
        <v>10003349716</v>
      </c>
      <c r="K1751" s="19">
        <v>31.8</v>
      </c>
      <c r="L1751">
        <v>25.324000000000002</v>
      </c>
      <c r="M1751">
        <v>25.544</v>
      </c>
      <c r="N1751">
        <v>27.282</v>
      </c>
      <c r="O1751">
        <v>0.86899999999999999</v>
      </c>
    </row>
    <row r="1752" spans="1:15" x14ac:dyDescent="0.35">
      <c r="A1752" t="s">
        <v>326</v>
      </c>
      <c r="B1752">
        <v>2017</v>
      </c>
      <c r="C1752" s="10">
        <v>42792</v>
      </c>
      <c r="D1752" t="s">
        <v>140</v>
      </c>
      <c r="E1752" t="s">
        <v>117</v>
      </c>
      <c r="F1752">
        <v>4</v>
      </c>
      <c r="G1752">
        <v>2</v>
      </c>
      <c r="H1752" t="s">
        <v>211</v>
      </c>
      <c r="I1752" t="s">
        <v>212</v>
      </c>
      <c r="J1752">
        <v>10010608447</v>
      </c>
      <c r="K1752" s="19">
        <v>19.7</v>
      </c>
      <c r="L1752">
        <v>20.56</v>
      </c>
      <c r="M1752">
        <v>21.516999999999999</v>
      </c>
      <c r="N1752">
        <v>25.151</v>
      </c>
      <c r="O1752">
        <v>1.8169999999999999</v>
      </c>
    </row>
    <row r="1753" spans="1:15" x14ac:dyDescent="0.35">
      <c r="A1753" t="s">
        <v>326</v>
      </c>
      <c r="B1753">
        <v>2017</v>
      </c>
      <c r="C1753" s="10">
        <v>42792</v>
      </c>
      <c r="D1753" t="s">
        <v>140</v>
      </c>
      <c r="E1753" t="s">
        <v>117</v>
      </c>
      <c r="F1753">
        <v>4</v>
      </c>
      <c r="G1753">
        <v>3</v>
      </c>
      <c r="H1753" t="s">
        <v>59</v>
      </c>
      <c r="I1753" t="s">
        <v>37</v>
      </c>
      <c r="J1753">
        <v>10007502427</v>
      </c>
      <c r="K1753" s="19">
        <v>23.3</v>
      </c>
      <c r="L1753">
        <v>23.355999999999899</v>
      </c>
      <c r="M1753">
        <v>23.378</v>
      </c>
      <c r="N1753">
        <v>26.713999999999999</v>
      </c>
      <c r="O1753">
        <v>1.6679999999999999</v>
      </c>
    </row>
    <row r="1754" spans="1:15" x14ac:dyDescent="0.35">
      <c r="A1754" t="s">
        <v>326</v>
      </c>
      <c r="B1754">
        <v>2017</v>
      </c>
      <c r="C1754" s="10">
        <v>42792</v>
      </c>
      <c r="D1754" t="s">
        <v>140</v>
      </c>
      <c r="E1754" t="s">
        <v>117</v>
      </c>
      <c r="F1754">
        <v>4</v>
      </c>
      <c r="G1754">
        <v>4</v>
      </c>
      <c r="H1754" t="s">
        <v>234</v>
      </c>
      <c r="I1754" t="s">
        <v>25</v>
      </c>
      <c r="J1754">
        <v>10006073493</v>
      </c>
      <c r="K1754" s="19">
        <v>27.2</v>
      </c>
      <c r="L1754">
        <v>23.315000000000001</v>
      </c>
      <c r="M1754">
        <v>23.253</v>
      </c>
      <c r="N1754">
        <v>24.850999999999999</v>
      </c>
      <c r="O1754">
        <v>0.79900000000000004</v>
      </c>
    </row>
    <row r="1755" spans="1:15" x14ac:dyDescent="0.35">
      <c r="A1755" t="s">
        <v>326</v>
      </c>
      <c r="B1755">
        <v>2017</v>
      </c>
      <c r="C1755" s="10">
        <v>42792</v>
      </c>
      <c r="D1755" t="s">
        <v>140</v>
      </c>
      <c r="E1755" t="s">
        <v>117</v>
      </c>
      <c r="F1755">
        <v>4</v>
      </c>
      <c r="G1755">
        <v>5</v>
      </c>
      <c r="H1755" t="s">
        <v>193</v>
      </c>
      <c r="I1755" t="s">
        <v>31</v>
      </c>
      <c r="J1755">
        <v>10005727327</v>
      </c>
      <c r="K1755" s="19">
        <v>31.1</v>
      </c>
      <c r="L1755">
        <v>22.09</v>
      </c>
      <c r="M1755">
        <v>21.634999999999899</v>
      </c>
      <c r="N1755">
        <v>24.280999999999999</v>
      </c>
      <c r="O1755">
        <v>1.323</v>
      </c>
    </row>
    <row r="1756" spans="1:15" x14ac:dyDescent="0.35">
      <c r="A1756" t="s">
        <v>326</v>
      </c>
      <c r="B1756">
        <v>2017</v>
      </c>
      <c r="C1756" s="10">
        <v>42792</v>
      </c>
      <c r="D1756" t="s">
        <v>140</v>
      </c>
      <c r="E1756" t="s">
        <v>121</v>
      </c>
      <c r="F1756">
        <v>1</v>
      </c>
      <c r="G1756">
        <v>1</v>
      </c>
      <c r="H1756" t="s">
        <v>314</v>
      </c>
      <c r="I1756" t="s">
        <v>44</v>
      </c>
      <c r="J1756">
        <v>10006904360</v>
      </c>
      <c r="K1756" s="19">
        <v>25.6</v>
      </c>
      <c r="L1756">
        <v>31.497</v>
      </c>
      <c r="M1756">
        <v>31.686</v>
      </c>
      <c r="N1756">
        <v>33.520000000000003</v>
      </c>
      <c r="O1756">
        <v>0.91700000000000004</v>
      </c>
    </row>
    <row r="1757" spans="1:15" x14ac:dyDescent="0.35">
      <c r="A1757" t="s">
        <v>326</v>
      </c>
      <c r="B1757">
        <v>2017</v>
      </c>
      <c r="C1757" s="10">
        <v>42792</v>
      </c>
      <c r="D1757" t="s">
        <v>140</v>
      </c>
      <c r="E1757" t="s">
        <v>121</v>
      </c>
      <c r="F1757">
        <v>1</v>
      </c>
      <c r="G1757">
        <v>2</v>
      </c>
      <c r="H1757" t="s">
        <v>183</v>
      </c>
      <c r="I1757" t="s">
        <v>33</v>
      </c>
      <c r="J1757">
        <v>10007212639</v>
      </c>
      <c r="K1757" s="19">
        <v>25.7</v>
      </c>
      <c r="L1757">
        <v>25.919999999999899</v>
      </c>
      <c r="M1757">
        <v>26.222000000000001</v>
      </c>
      <c r="N1757">
        <v>28.192</v>
      </c>
      <c r="O1757">
        <v>0.98499999999999999</v>
      </c>
    </row>
    <row r="1758" spans="1:15" x14ac:dyDescent="0.35">
      <c r="A1758" t="s">
        <v>326</v>
      </c>
      <c r="B1758">
        <v>2017</v>
      </c>
      <c r="C1758" s="10">
        <v>42792</v>
      </c>
      <c r="D1758" t="s">
        <v>140</v>
      </c>
      <c r="E1758" t="s">
        <v>121</v>
      </c>
      <c r="F1758">
        <v>1</v>
      </c>
      <c r="G1758">
        <v>3</v>
      </c>
      <c r="H1758" t="s">
        <v>93</v>
      </c>
      <c r="I1758" t="s">
        <v>52</v>
      </c>
      <c r="J1758">
        <v>10009150215</v>
      </c>
      <c r="K1758" s="19">
        <v>21.3</v>
      </c>
      <c r="L1758">
        <v>23.795999999999999</v>
      </c>
      <c r="M1758">
        <v>24.245999999999999</v>
      </c>
      <c r="N1758">
        <v>26.84</v>
      </c>
      <c r="O1758">
        <v>1.2969999999999999</v>
      </c>
    </row>
    <row r="1759" spans="1:15" x14ac:dyDescent="0.35">
      <c r="A1759" t="s">
        <v>326</v>
      </c>
      <c r="B1759">
        <v>2017</v>
      </c>
      <c r="C1759" s="10">
        <v>42792</v>
      </c>
      <c r="D1759" t="s">
        <v>140</v>
      </c>
      <c r="E1759" t="s">
        <v>121</v>
      </c>
      <c r="F1759">
        <v>1</v>
      </c>
      <c r="G1759">
        <v>4</v>
      </c>
      <c r="H1759" t="s">
        <v>306</v>
      </c>
      <c r="I1759" t="s">
        <v>113</v>
      </c>
      <c r="J1759">
        <v>10006898300</v>
      </c>
      <c r="K1759" s="19">
        <v>24.5</v>
      </c>
      <c r="L1759">
        <v>25.408000000000001</v>
      </c>
      <c r="M1759">
        <v>25.492999999999999</v>
      </c>
      <c r="N1759">
        <v>27.667000000000002</v>
      </c>
      <c r="O1759">
        <v>1.087</v>
      </c>
    </row>
    <row r="1760" spans="1:15" x14ac:dyDescent="0.35">
      <c r="A1760" t="s">
        <v>326</v>
      </c>
      <c r="B1760">
        <v>2017</v>
      </c>
      <c r="C1760" s="10">
        <v>42792</v>
      </c>
      <c r="D1760" t="s">
        <v>140</v>
      </c>
      <c r="E1760" t="s">
        <v>121</v>
      </c>
      <c r="F1760">
        <v>1</v>
      </c>
      <c r="G1760">
        <v>5</v>
      </c>
      <c r="H1760" t="s">
        <v>294</v>
      </c>
      <c r="I1760" t="s">
        <v>27</v>
      </c>
      <c r="J1760">
        <v>10003011125</v>
      </c>
      <c r="K1760" s="19">
        <v>32.4</v>
      </c>
      <c r="L1760">
        <v>31.872</v>
      </c>
      <c r="M1760">
        <v>31.536999999999999</v>
      </c>
      <c r="N1760">
        <v>33.356999999999999</v>
      </c>
      <c r="O1760">
        <v>0.91</v>
      </c>
    </row>
    <row r="1761" spans="1:15" x14ac:dyDescent="0.35">
      <c r="A1761" t="s">
        <v>326</v>
      </c>
      <c r="B1761">
        <v>2017</v>
      </c>
      <c r="C1761" s="10">
        <v>42792</v>
      </c>
      <c r="D1761" t="s">
        <v>140</v>
      </c>
      <c r="E1761" t="s">
        <v>121</v>
      </c>
      <c r="F1761">
        <v>1</v>
      </c>
      <c r="G1761">
        <v>6</v>
      </c>
      <c r="H1761" t="s">
        <v>287</v>
      </c>
      <c r="I1761" t="s">
        <v>31</v>
      </c>
      <c r="J1761">
        <v>10003349716</v>
      </c>
      <c r="K1761" s="19">
        <v>31.8</v>
      </c>
      <c r="L1761">
        <v>25.544</v>
      </c>
      <c r="M1761">
        <v>25.355</v>
      </c>
      <c r="N1761">
        <v>27.079000000000001</v>
      </c>
      <c r="O1761">
        <v>0.86199999999999999</v>
      </c>
    </row>
    <row r="1762" spans="1:15" x14ac:dyDescent="0.35">
      <c r="A1762" t="s">
        <v>326</v>
      </c>
      <c r="B1762">
        <v>2017</v>
      </c>
      <c r="C1762" s="10">
        <v>42792</v>
      </c>
      <c r="D1762" t="s">
        <v>140</v>
      </c>
      <c r="E1762" t="s">
        <v>121</v>
      </c>
      <c r="F1762">
        <v>2</v>
      </c>
      <c r="G1762">
        <v>1</v>
      </c>
      <c r="H1762" t="s">
        <v>289</v>
      </c>
      <c r="I1762" t="s">
        <v>207</v>
      </c>
      <c r="J1762">
        <v>10002418415</v>
      </c>
      <c r="K1762" s="19">
        <v>34.5</v>
      </c>
      <c r="L1762">
        <v>25.782</v>
      </c>
      <c r="M1762">
        <v>26.146999999999998</v>
      </c>
      <c r="N1762">
        <v>28.056999999999999</v>
      </c>
      <c r="O1762">
        <v>0.95499999999999996</v>
      </c>
    </row>
    <row r="1763" spans="1:15" x14ac:dyDescent="0.35">
      <c r="A1763" t="s">
        <v>326</v>
      </c>
      <c r="B1763">
        <v>2017</v>
      </c>
      <c r="C1763" s="10">
        <v>42792</v>
      </c>
      <c r="D1763" t="s">
        <v>140</v>
      </c>
      <c r="E1763" t="s">
        <v>121</v>
      </c>
      <c r="F1763">
        <v>2</v>
      </c>
      <c r="G1763">
        <v>2</v>
      </c>
      <c r="H1763" t="s">
        <v>143</v>
      </c>
      <c r="I1763" t="s">
        <v>95</v>
      </c>
      <c r="J1763">
        <v>10009181234</v>
      </c>
      <c r="K1763" s="19">
        <v>21.9</v>
      </c>
      <c r="L1763">
        <v>24.323</v>
      </c>
      <c r="M1763">
        <v>24.716000000000001</v>
      </c>
      <c r="N1763">
        <v>26.972000000000001</v>
      </c>
      <c r="O1763">
        <v>1.1279999999999999</v>
      </c>
    </row>
    <row r="1764" spans="1:15" x14ac:dyDescent="0.35">
      <c r="A1764" t="s">
        <v>326</v>
      </c>
      <c r="B1764">
        <v>2017</v>
      </c>
      <c r="C1764" s="10">
        <v>42792</v>
      </c>
      <c r="D1764" t="s">
        <v>140</v>
      </c>
      <c r="E1764" t="s">
        <v>121</v>
      </c>
      <c r="F1764">
        <v>2</v>
      </c>
      <c r="G1764">
        <v>3</v>
      </c>
      <c r="H1764" t="s">
        <v>283</v>
      </c>
      <c r="I1764" t="s">
        <v>284</v>
      </c>
      <c r="J1764">
        <v>10006319633</v>
      </c>
      <c r="K1764" s="19">
        <v>27.2</v>
      </c>
      <c r="L1764">
        <v>24.417000000000002</v>
      </c>
      <c r="M1764">
        <v>24.625</v>
      </c>
      <c r="N1764">
        <v>26.739000000000001</v>
      </c>
      <c r="O1764">
        <v>1.0569999999999999</v>
      </c>
    </row>
    <row r="1765" spans="1:15" x14ac:dyDescent="0.35">
      <c r="A1765" t="s">
        <v>326</v>
      </c>
      <c r="B1765">
        <v>2017</v>
      </c>
      <c r="C1765" s="10">
        <v>42792</v>
      </c>
      <c r="D1765" t="s">
        <v>140</v>
      </c>
      <c r="E1765" t="s">
        <v>121</v>
      </c>
      <c r="F1765">
        <v>2</v>
      </c>
      <c r="G1765">
        <v>4</v>
      </c>
      <c r="H1765" t="s">
        <v>129</v>
      </c>
      <c r="I1765" t="s">
        <v>35</v>
      </c>
      <c r="J1765">
        <v>10006184742</v>
      </c>
      <c r="K1765" s="19">
        <v>25.6</v>
      </c>
      <c r="L1765">
        <v>29.709</v>
      </c>
      <c r="M1765">
        <v>29.209</v>
      </c>
      <c r="N1765">
        <v>32.057000000000002</v>
      </c>
      <c r="O1765">
        <v>1.4239999999999999</v>
      </c>
    </row>
    <row r="1766" spans="1:15" x14ac:dyDescent="0.35">
      <c r="A1766" t="s">
        <v>326</v>
      </c>
      <c r="B1766">
        <v>2017</v>
      </c>
      <c r="C1766" s="10">
        <v>42792</v>
      </c>
      <c r="D1766" t="s">
        <v>140</v>
      </c>
      <c r="E1766" t="s">
        <v>121</v>
      </c>
      <c r="F1766">
        <v>2</v>
      </c>
      <c r="G1766">
        <v>5</v>
      </c>
      <c r="H1766" t="s">
        <v>328</v>
      </c>
      <c r="I1766" t="s">
        <v>256</v>
      </c>
      <c r="J1766">
        <v>10007787464</v>
      </c>
      <c r="K1766" s="19">
        <v>25.3</v>
      </c>
      <c r="L1766">
        <v>25.824999999999999</v>
      </c>
      <c r="M1766">
        <v>25.599</v>
      </c>
      <c r="N1766">
        <v>27.966999999999999</v>
      </c>
      <c r="O1766">
        <v>1.1839999999999999</v>
      </c>
    </row>
    <row r="1767" spans="1:15" x14ac:dyDescent="0.35">
      <c r="A1767" t="s">
        <v>326</v>
      </c>
      <c r="B1767">
        <v>2017</v>
      </c>
      <c r="C1767" s="10">
        <v>42792</v>
      </c>
      <c r="D1767" t="s">
        <v>140</v>
      </c>
      <c r="E1767" t="s">
        <v>121</v>
      </c>
      <c r="F1767">
        <v>2</v>
      </c>
      <c r="G1767">
        <v>6</v>
      </c>
      <c r="H1767" t="s">
        <v>103</v>
      </c>
      <c r="I1767" t="s">
        <v>104</v>
      </c>
      <c r="J1767">
        <v>10009010876</v>
      </c>
      <c r="K1767" s="19">
        <v>23.1</v>
      </c>
      <c r="L1767">
        <v>23.41</v>
      </c>
      <c r="M1767">
        <v>23.02</v>
      </c>
      <c r="N1767">
        <v>25.56</v>
      </c>
      <c r="O1767">
        <v>1.27</v>
      </c>
    </row>
    <row r="1768" spans="1:15" x14ac:dyDescent="0.35">
      <c r="A1768" t="s">
        <v>226</v>
      </c>
      <c r="B1768">
        <v>2017</v>
      </c>
      <c r="C1768" s="10">
        <v>42838</v>
      </c>
      <c r="D1768" t="s">
        <v>20</v>
      </c>
      <c r="E1768" t="s">
        <v>91</v>
      </c>
      <c r="F1768">
        <v>1</v>
      </c>
      <c r="G1768">
        <v>1</v>
      </c>
      <c r="H1768" t="s">
        <v>106</v>
      </c>
      <c r="I1768" t="s">
        <v>102</v>
      </c>
      <c r="J1768">
        <v>10006894559</v>
      </c>
      <c r="K1768" s="19">
        <v>24.6</v>
      </c>
      <c r="L1768">
        <v>29.78</v>
      </c>
      <c r="M1768">
        <v>30.198</v>
      </c>
      <c r="N1768">
        <v>32.252000000000002</v>
      </c>
      <c r="O1768">
        <v>1.0269999999999999</v>
      </c>
    </row>
    <row r="1769" spans="1:15" x14ac:dyDescent="0.35">
      <c r="A1769" t="s">
        <v>226</v>
      </c>
      <c r="B1769">
        <v>2017</v>
      </c>
      <c r="C1769" s="10">
        <v>42838</v>
      </c>
      <c r="D1769" t="s">
        <v>20</v>
      </c>
      <c r="E1769" t="s">
        <v>91</v>
      </c>
      <c r="F1769">
        <v>1</v>
      </c>
      <c r="G1769">
        <v>2</v>
      </c>
      <c r="H1769" t="s">
        <v>294</v>
      </c>
      <c r="I1769" t="s">
        <v>27</v>
      </c>
      <c r="J1769">
        <v>10003011125</v>
      </c>
      <c r="K1769" s="19">
        <v>32.5</v>
      </c>
      <c r="L1769">
        <v>31.536999999999999</v>
      </c>
      <c r="M1769">
        <v>31.649000000000001</v>
      </c>
      <c r="N1769">
        <v>33.445</v>
      </c>
      <c r="O1769">
        <v>0.89800000000000002</v>
      </c>
    </row>
    <row r="1770" spans="1:15" x14ac:dyDescent="0.35">
      <c r="A1770" t="s">
        <v>226</v>
      </c>
      <c r="B1770">
        <v>2017</v>
      </c>
      <c r="C1770" s="10">
        <v>42838</v>
      </c>
      <c r="D1770" t="s">
        <v>20</v>
      </c>
      <c r="E1770" t="s">
        <v>91</v>
      </c>
      <c r="F1770">
        <v>1</v>
      </c>
      <c r="G1770">
        <v>3</v>
      </c>
      <c r="H1770" t="s">
        <v>306</v>
      </c>
      <c r="I1770" t="s">
        <v>113</v>
      </c>
      <c r="J1770">
        <v>10006898300</v>
      </c>
      <c r="K1770" s="19">
        <v>24.6</v>
      </c>
      <c r="L1770">
        <v>25.492999999999999</v>
      </c>
      <c r="M1770">
        <v>25.866</v>
      </c>
      <c r="N1770">
        <v>27.99</v>
      </c>
      <c r="O1770">
        <v>1.0620000000000001</v>
      </c>
    </row>
    <row r="1771" spans="1:15" x14ac:dyDescent="0.35">
      <c r="A1771" t="s">
        <v>226</v>
      </c>
      <c r="B1771">
        <v>2017</v>
      </c>
      <c r="C1771" s="10">
        <v>42838</v>
      </c>
      <c r="D1771" t="s">
        <v>20</v>
      </c>
      <c r="E1771" t="s">
        <v>91</v>
      </c>
      <c r="F1771">
        <v>1</v>
      </c>
      <c r="G1771">
        <v>4</v>
      </c>
      <c r="H1771" t="s">
        <v>68</v>
      </c>
      <c r="I1771" t="s">
        <v>29</v>
      </c>
      <c r="J1771">
        <v>10006379247</v>
      </c>
      <c r="K1771" s="19">
        <v>27</v>
      </c>
      <c r="L1771">
        <v>32.131</v>
      </c>
      <c r="M1771">
        <v>31.975999999999999</v>
      </c>
      <c r="N1771">
        <v>33.963999999999999</v>
      </c>
      <c r="O1771">
        <v>0.99399999999999999</v>
      </c>
    </row>
    <row r="1772" spans="1:15" x14ac:dyDescent="0.35">
      <c r="A1772" t="s">
        <v>226</v>
      </c>
      <c r="B1772">
        <v>2017</v>
      </c>
      <c r="C1772" s="10">
        <v>42838</v>
      </c>
      <c r="D1772" t="s">
        <v>20</v>
      </c>
      <c r="E1772" t="s">
        <v>91</v>
      </c>
      <c r="F1772">
        <v>1</v>
      </c>
      <c r="G1772">
        <v>5</v>
      </c>
      <c r="H1772" t="s">
        <v>183</v>
      </c>
      <c r="I1772" t="s">
        <v>33</v>
      </c>
      <c r="J1772">
        <v>10007212639</v>
      </c>
      <c r="K1772" s="19">
        <v>25.8</v>
      </c>
      <c r="L1772">
        <v>26.222000000000001</v>
      </c>
      <c r="M1772">
        <v>26.266999999999999</v>
      </c>
      <c r="N1772">
        <v>28.202999999999999</v>
      </c>
      <c r="O1772">
        <v>0.96799999999999997</v>
      </c>
    </row>
    <row r="1773" spans="1:15" x14ac:dyDescent="0.35">
      <c r="A1773" t="s">
        <v>226</v>
      </c>
      <c r="B1773">
        <v>2017</v>
      </c>
      <c r="C1773" s="10">
        <v>42838</v>
      </c>
      <c r="D1773" t="s">
        <v>20</v>
      </c>
      <c r="E1773" t="s">
        <v>91</v>
      </c>
      <c r="F1773">
        <v>1</v>
      </c>
      <c r="G1773">
        <v>6</v>
      </c>
      <c r="H1773" t="s">
        <v>248</v>
      </c>
      <c r="I1773" t="s">
        <v>35</v>
      </c>
      <c r="J1773">
        <v>10008997641</v>
      </c>
      <c r="K1773" s="19">
        <v>21.7</v>
      </c>
      <c r="L1773">
        <v>26.893999999999998</v>
      </c>
      <c r="M1773">
        <v>26.369</v>
      </c>
      <c r="N1773">
        <v>29.867000000000001</v>
      </c>
      <c r="O1773">
        <v>1.7490000000000001</v>
      </c>
    </row>
    <row r="1774" spans="1:15" x14ac:dyDescent="0.35">
      <c r="A1774" t="s">
        <v>226</v>
      </c>
      <c r="B1774">
        <v>2017</v>
      </c>
      <c r="C1774" s="10">
        <v>42838</v>
      </c>
      <c r="D1774" t="s">
        <v>20</v>
      </c>
      <c r="E1774" t="s">
        <v>91</v>
      </c>
      <c r="F1774">
        <v>1</v>
      </c>
      <c r="G1774">
        <v>7</v>
      </c>
      <c r="H1774" t="s">
        <v>50</v>
      </c>
      <c r="I1774" t="s">
        <v>44</v>
      </c>
      <c r="J1774">
        <v>10009039774</v>
      </c>
      <c r="K1774" s="19">
        <v>22.7</v>
      </c>
      <c r="L1774">
        <v>25.812000000000001</v>
      </c>
      <c r="M1774">
        <v>24.524999999999999</v>
      </c>
      <c r="N1774">
        <v>28.597000000000001</v>
      </c>
      <c r="O1774">
        <v>2.036</v>
      </c>
    </row>
    <row r="1775" spans="1:15" x14ac:dyDescent="0.35">
      <c r="A1775" t="s">
        <v>226</v>
      </c>
      <c r="B1775">
        <v>2017</v>
      </c>
      <c r="C1775" s="10">
        <v>42838</v>
      </c>
      <c r="D1775" t="s">
        <v>20</v>
      </c>
      <c r="E1775" t="s">
        <v>91</v>
      </c>
      <c r="F1775">
        <v>2</v>
      </c>
      <c r="G1775">
        <v>1</v>
      </c>
      <c r="H1775" t="s">
        <v>220</v>
      </c>
      <c r="I1775" t="s">
        <v>35</v>
      </c>
      <c r="J1775">
        <v>10005782695</v>
      </c>
      <c r="K1775" s="19">
        <v>27.8</v>
      </c>
      <c r="L1775">
        <v>29.994</v>
      </c>
      <c r="M1775">
        <v>30.248999999999999</v>
      </c>
      <c r="N1775">
        <v>32.151000000000003</v>
      </c>
      <c r="O1775">
        <v>0.95099999999999996</v>
      </c>
    </row>
    <row r="1776" spans="1:15" x14ac:dyDescent="0.35">
      <c r="A1776" t="s">
        <v>226</v>
      </c>
      <c r="B1776">
        <v>2017</v>
      </c>
      <c r="C1776" s="10">
        <v>42838</v>
      </c>
      <c r="D1776" t="s">
        <v>20</v>
      </c>
      <c r="E1776" t="s">
        <v>91</v>
      </c>
      <c r="F1776">
        <v>2</v>
      </c>
      <c r="G1776">
        <v>2</v>
      </c>
      <c r="H1776" t="s">
        <v>54</v>
      </c>
      <c r="I1776" t="s">
        <v>42</v>
      </c>
      <c r="J1776">
        <v>10004612534</v>
      </c>
      <c r="K1776" s="19">
        <v>29.9</v>
      </c>
      <c r="L1776">
        <v>27.459</v>
      </c>
      <c r="M1776">
        <v>27.841000000000001</v>
      </c>
      <c r="N1776">
        <v>30.664999999999999</v>
      </c>
      <c r="O1776">
        <v>1.4119999999999999</v>
      </c>
    </row>
    <row r="1777" spans="1:15" x14ac:dyDescent="0.35">
      <c r="A1777" t="s">
        <v>226</v>
      </c>
      <c r="B1777">
        <v>2017</v>
      </c>
      <c r="C1777" s="10">
        <v>42838</v>
      </c>
      <c r="D1777" t="s">
        <v>20</v>
      </c>
      <c r="E1777" t="s">
        <v>91</v>
      </c>
      <c r="F1777">
        <v>2</v>
      </c>
      <c r="G1777">
        <v>3</v>
      </c>
      <c r="H1777" t="s">
        <v>211</v>
      </c>
      <c r="I1777" t="s">
        <v>212</v>
      </c>
      <c r="J1777">
        <v>10010608447</v>
      </c>
      <c r="K1777" s="19">
        <v>19.8</v>
      </c>
      <c r="L1777">
        <v>21.516999999999999</v>
      </c>
      <c r="M1777">
        <v>22.509</v>
      </c>
      <c r="N1777">
        <v>25.911000000000001</v>
      </c>
      <c r="O1777">
        <v>1.7010000000000001</v>
      </c>
    </row>
    <row r="1778" spans="1:15" x14ac:dyDescent="0.35">
      <c r="A1778" t="s">
        <v>226</v>
      </c>
      <c r="B1778">
        <v>2017</v>
      </c>
      <c r="C1778" s="10">
        <v>42838</v>
      </c>
      <c r="D1778" t="s">
        <v>20</v>
      </c>
      <c r="E1778" t="s">
        <v>91</v>
      </c>
      <c r="F1778">
        <v>2</v>
      </c>
      <c r="G1778">
        <v>4</v>
      </c>
      <c r="H1778" t="s">
        <v>28</v>
      </c>
      <c r="I1778" t="s">
        <v>29</v>
      </c>
      <c r="J1778">
        <v>10007779683</v>
      </c>
      <c r="K1778" s="19">
        <v>21.3</v>
      </c>
      <c r="L1778">
        <v>24.071000000000002</v>
      </c>
      <c r="M1778">
        <v>24.302999999999901</v>
      </c>
      <c r="N1778">
        <v>28.390999999999998</v>
      </c>
      <c r="O1778">
        <v>2.044</v>
      </c>
    </row>
    <row r="1779" spans="1:15" x14ac:dyDescent="0.35">
      <c r="A1779" t="s">
        <v>226</v>
      </c>
      <c r="B1779">
        <v>2017</v>
      </c>
      <c r="C1779" s="10">
        <v>42838</v>
      </c>
      <c r="D1779" t="s">
        <v>20</v>
      </c>
      <c r="E1779" t="s">
        <v>91</v>
      </c>
      <c r="F1779">
        <v>2</v>
      </c>
      <c r="G1779">
        <v>5</v>
      </c>
      <c r="H1779" t="s">
        <v>221</v>
      </c>
      <c r="I1779" t="s">
        <v>31</v>
      </c>
      <c r="J1779">
        <v>10008098470</v>
      </c>
      <c r="K1779" s="19">
        <v>32.200000000000003</v>
      </c>
      <c r="L1779">
        <v>23.873999999999999</v>
      </c>
      <c r="M1779">
        <v>23.831999999999901</v>
      </c>
      <c r="N1779">
        <v>26.771999999999998</v>
      </c>
      <c r="O1779">
        <v>1.47</v>
      </c>
    </row>
    <row r="1780" spans="1:15" x14ac:dyDescent="0.35">
      <c r="A1780" t="s">
        <v>226</v>
      </c>
      <c r="B1780">
        <v>2017</v>
      </c>
      <c r="C1780" s="10">
        <v>42838</v>
      </c>
      <c r="D1780" t="s">
        <v>20</v>
      </c>
      <c r="E1780" t="s">
        <v>91</v>
      </c>
      <c r="F1780">
        <v>2</v>
      </c>
      <c r="G1780">
        <v>6</v>
      </c>
      <c r="H1780" t="s">
        <v>234</v>
      </c>
      <c r="I1780" t="s">
        <v>25</v>
      </c>
      <c r="J1780">
        <v>10006073493</v>
      </c>
      <c r="K1780" s="19">
        <v>27.3</v>
      </c>
      <c r="L1780">
        <v>23.253</v>
      </c>
      <c r="M1780">
        <v>23.195</v>
      </c>
      <c r="N1780">
        <v>24.780999999999999</v>
      </c>
      <c r="O1780">
        <v>0.79300000000000004</v>
      </c>
    </row>
    <row r="1781" spans="1:15" x14ac:dyDescent="0.35">
      <c r="A1781" t="s">
        <v>226</v>
      </c>
      <c r="B1781">
        <v>2017</v>
      </c>
      <c r="C1781" s="10">
        <v>42838</v>
      </c>
      <c r="D1781" t="s">
        <v>20</v>
      </c>
      <c r="E1781" t="s">
        <v>91</v>
      </c>
      <c r="F1781">
        <v>2</v>
      </c>
      <c r="G1781">
        <v>7</v>
      </c>
      <c r="H1781" t="s">
        <v>143</v>
      </c>
      <c r="I1781" t="s">
        <v>95</v>
      </c>
      <c r="J1781">
        <v>10009181234</v>
      </c>
      <c r="K1781" s="19">
        <v>22</v>
      </c>
      <c r="L1781">
        <v>24.716000000000001</v>
      </c>
      <c r="M1781">
        <v>24.277000000000001</v>
      </c>
      <c r="N1781">
        <v>26.489000000000001</v>
      </c>
      <c r="O1781">
        <v>1.1060000000000001</v>
      </c>
    </row>
    <row r="1782" spans="1:15" x14ac:dyDescent="0.35">
      <c r="A1782" t="s">
        <v>226</v>
      </c>
      <c r="B1782">
        <v>2017</v>
      </c>
      <c r="C1782" s="10">
        <v>42838</v>
      </c>
      <c r="D1782" t="s">
        <v>20</v>
      </c>
      <c r="E1782" t="s">
        <v>91</v>
      </c>
      <c r="F1782">
        <v>3</v>
      </c>
      <c r="G1782">
        <v>1</v>
      </c>
      <c r="H1782" t="s">
        <v>314</v>
      </c>
      <c r="I1782" t="s">
        <v>44</v>
      </c>
      <c r="J1782">
        <v>10006904360</v>
      </c>
      <c r="K1782" s="19">
        <v>25.8</v>
      </c>
      <c r="L1782">
        <v>31.686</v>
      </c>
      <c r="M1782">
        <v>31.876999999999999</v>
      </c>
      <c r="N1782">
        <v>33.697000000000003</v>
      </c>
      <c r="O1782">
        <v>0.91</v>
      </c>
    </row>
    <row r="1783" spans="1:15" x14ac:dyDescent="0.35">
      <c r="A1783" t="s">
        <v>226</v>
      </c>
      <c r="B1783">
        <v>2017</v>
      </c>
      <c r="C1783" s="10">
        <v>42838</v>
      </c>
      <c r="D1783" t="s">
        <v>20</v>
      </c>
      <c r="E1783" t="s">
        <v>91</v>
      </c>
      <c r="F1783">
        <v>3</v>
      </c>
      <c r="G1783">
        <v>2</v>
      </c>
      <c r="H1783" t="s">
        <v>196</v>
      </c>
      <c r="I1783" t="s">
        <v>52</v>
      </c>
      <c r="J1783">
        <v>10004868370</v>
      </c>
      <c r="K1783" s="19">
        <v>29.3</v>
      </c>
      <c r="L1783">
        <v>29.603000000000002</v>
      </c>
      <c r="M1783">
        <v>29.695999999999898</v>
      </c>
      <c r="N1783">
        <v>31.398</v>
      </c>
      <c r="O1783">
        <v>0.85099999999999998</v>
      </c>
    </row>
    <row r="1784" spans="1:15" x14ac:dyDescent="0.35">
      <c r="A1784" t="s">
        <v>226</v>
      </c>
      <c r="B1784">
        <v>2017</v>
      </c>
      <c r="C1784" s="10">
        <v>42838</v>
      </c>
      <c r="D1784" t="s">
        <v>20</v>
      </c>
      <c r="E1784" t="s">
        <v>91</v>
      </c>
      <c r="F1784">
        <v>3</v>
      </c>
      <c r="G1784">
        <v>3</v>
      </c>
      <c r="H1784" t="s">
        <v>195</v>
      </c>
      <c r="I1784" t="s">
        <v>31</v>
      </c>
      <c r="J1784">
        <v>10005964470</v>
      </c>
      <c r="K1784" s="19">
        <v>28.1</v>
      </c>
      <c r="L1784">
        <v>24.692</v>
      </c>
      <c r="M1784">
        <v>24.911000000000001</v>
      </c>
      <c r="N1784">
        <v>26.885000000000002</v>
      </c>
      <c r="O1784">
        <v>0.98699999999999999</v>
      </c>
    </row>
    <row r="1785" spans="1:15" x14ac:dyDescent="0.35">
      <c r="A1785" t="s">
        <v>226</v>
      </c>
      <c r="B1785">
        <v>2017</v>
      </c>
      <c r="C1785" s="10">
        <v>42838</v>
      </c>
      <c r="D1785" t="s">
        <v>20</v>
      </c>
      <c r="E1785" t="s">
        <v>91</v>
      </c>
      <c r="F1785">
        <v>3</v>
      </c>
      <c r="G1785">
        <v>4</v>
      </c>
      <c r="H1785" t="s">
        <v>103</v>
      </c>
      <c r="I1785" t="s">
        <v>104</v>
      </c>
      <c r="J1785">
        <v>10009010876</v>
      </c>
      <c r="K1785" s="19">
        <v>23.2</v>
      </c>
      <c r="L1785">
        <v>23.02</v>
      </c>
      <c r="M1785">
        <v>23.265999999999998</v>
      </c>
      <c r="N1785">
        <v>25.728000000000002</v>
      </c>
      <c r="O1785">
        <v>1.2310000000000001</v>
      </c>
    </row>
    <row r="1786" spans="1:15" x14ac:dyDescent="0.35">
      <c r="A1786" t="s">
        <v>226</v>
      </c>
      <c r="B1786">
        <v>2017</v>
      </c>
      <c r="C1786" s="10">
        <v>42838</v>
      </c>
      <c r="D1786" t="s">
        <v>20</v>
      </c>
      <c r="E1786" t="s">
        <v>91</v>
      </c>
      <c r="F1786">
        <v>3</v>
      </c>
      <c r="G1786">
        <v>5</v>
      </c>
      <c r="H1786" t="s">
        <v>48</v>
      </c>
      <c r="I1786" t="s">
        <v>27</v>
      </c>
      <c r="J1786">
        <v>10005930724</v>
      </c>
      <c r="K1786" s="19">
        <v>26.4</v>
      </c>
      <c r="L1786">
        <v>26.757000000000001</v>
      </c>
      <c r="M1786">
        <v>26.265999999999998</v>
      </c>
      <c r="N1786">
        <v>29.43</v>
      </c>
      <c r="O1786">
        <v>1.5820000000000001</v>
      </c>
    </row>
    <row r="1787" spans="1:15" x14ac:dyDescent="0.35">
      <c r="A1787" t="s">
        <v>226</v>
      </c>
      <c r="B1787">
        <v>2017</v>
      </c>
      <c r="C1787" s="10">
        <v>42838</v>
      </c>
      <c r="D1787" t="s">
        <v>20</v>
      </c>
      <c r="E1787" t="s">
        <v>91</v>
      </c>
      <c r="F1787">
        <v>3</v>
      </c>
      <c r="G1787">
        <v>6</v>
      </c>
      <c r="H1787" t="s">
        <v>283</v>
      </c>
      <c r="I1787" t="s">
        <v>284</v>
      </c>
      <c r="J1787">
        <v>10006319633</v>
      </c>
      <c r="K1787" s="19">
        <v>27.4</v>
      </c>
      <c r="L1787">
        <v>24.625</v>
      </c>
      <c r="M1787">
        <v>24.387</v>
      </c>
      <c r="N1787">
        <v>26.465</v>
      </c>
      <c r="O1787">
        <v>1.0389999999999999</v>
      </c>
    </row>
    <row r="1788" spans="1:15" x14ac:dyDescent="0.35">
      <c r="A1788" t="s">
        <v>226</v>
      </c>
      <c r="B1788">
        <v>2017</v>
      </c>
      <c r="C1788" s="10">
        <v>42838</v>
      </c>
      <c r="D1788" t="s">
        <v>20</v>
      </c>
      <c r="E1788" t="s">
        <v>91</v>
      </c>
      <c r="F1788">
        <v>3</v>
      </c>
      <c r="G1788">
        <v>7</v>
      </c>
      <c r="H1788" t="s">
        <v>313</v>
      </c>
      <c r="I1788" t="s">
        <v>42</v>
      </c>
      <c r="J1788">
        <v>10008950858</v>
      </c>
      <c r="K1788" s="19">
        <v>23.1</v>
      </c>
      <c r="L1788">
        <v>9</v>
      </c>
      <c r="M1788">
        <v>5.7449999999999903</v>
      </c>
      <c r="N1788">
        <v>17.113</v>
      </c>
      <c r="O1788">
        <v>5.6840000000000002</v>
      </c>
    </row>
    <row r="1789" spans="1:15" x14ac:dyDescent="0.35">
      <c r="A1789" t="s">
        <v>226</v>
      </c>
      <c r="B1789">
        <v>2017</v>
      </c>
      <c r="C1789" s="10">
        <v>42838</v>
      </c>
      <c r="D1789" t="s">
        <v>20</v>
      </c>
      <c r="E1789" t="s">
        <v>91</v>
      </c>
      <c r="F1789">
        <v>4</v>
      </c>
      <c r="G1789">
        <v>1</v>
      </c>
      <c r="H1789" t="s">
        <v>129</v>
      </c>
      <c r="I1789" t="s">
        <v>35</v>
      </c>
      <c r="J1789">
        <v>10006184742</v>
      </c>
      <c r="K1789" s="19">
        <v>25.7</v>
      </c>
      <c r="L1789">
        <v>29.209</v>
      </c>
      <c r="M1789">
        <v>29.7699999999999</v>
      </c>
      <c r="N1789">
        <v>32.537999999999997</v>
      </c>
      <c r="O1789">
        <v>1.3839999999999999</v>
      </c>
    </row>
    <row r="1790" spans="1:15" x14ac:dyDescent="0.35">
      <c r="A1790" t="s">
        <v>226</v>
      </c>
      <c r="B1790">
        <v>2017</v>
      </c>
      <c r="C1790" s="10">
        <v>42838</v>
      </c>
      <c r="D1790" t="s">
        <v>20</v>
      </c>
      <c r="E1790" t="s">
        <v>91</v>
      </c>
      <c r="F1790">
        <v>4</v>
      </c>
      <c r="G1790">
        <v>2</v>
      </c>
      <c r="H1790" t="s">
        <v>125</v>
      </c>
      <c r="I1790" t="s">
        <v>113</v>
      </c>
      <c r="J1790">
        <v>10017950943</v>
      </c>
      <c r="K1790" s="19">
        <v>20.2</v>
      </c>
      <c r="L1790">
        <v>22.948999999999899</v>
      </c>
      <c r="M1790">
        <v>24.787999999999901</v>
      </c>
      <c r="N1790">
        <v>29.31</v>
      </c>
      <c r="O1790">
        <v>2.2610000000000001</v>
      </c>
    </row>
    <row r="1791" spans="1:15" x14ac:dyDescent="0.35">
      <c r="A1791" t="s">
        <v>226</v>
      </c>
      <c r="B1791">
        <v>2017</v>
      </c>
      <c r="C1791" s="10">
        <v>42838</v>
      </c>
      <c r="D1791" t="s">
        <v>20</v>
      </c>
      <c r="E1791" t="s">
        <v>91</v>
      </c>
      <c r="F1791">
        <v>4</v>
      </c>
      <c r="G1791">
        <v>3</v>
      </c>
      <c r="H1791" t="s">
        <v>93</v>
      </c>
      <c r="I1791" t="s">
        <v>52</v>
      </c>
      <c r="J1791">
        <v>10009150215</v>
      </c>
      <c r="K1791" s="19">
        <v>21.4</v>
      </c>
      <c r="L1791">
        <v>24.245999999999999</v>
      </c>
      <c r="M1791">
        <v>24.614999999999998</v>
      </c>
      <c r="N1791">
        <v>27.125</v>
      </c>
      <c r="O1791">
        <v>1.2549999999999999</v>
      </c>
    </row>
    <row r="1792" spans="1:15" x14ac:dyDescent="0.35">
      <c r="A1792" t="s">
        <v>226</v>
      </c>
      <c r="B1792">
        <v>2017</v>
      </c>
      <c r="C1792" s="10">
        <v>42838</v>
      </c>
      <c r="D1792" t="s">
        <v>20</v>
      </c>
      <c r="E1792" t="s">
        <v>91</v>
      </c>
      <c r="F1792">
        <v>4</v>
      </c>
      <c r="G1792">
        <v>4</v>
      </c>
      <c r="H1792" t="s">
        <v>289</v>
      </c>
      <c r="I1792" t="s">
        <v>207</v>
      </c>
      <c r="J1792">
        <v>10002418415</v>
      </c>
      <c r="K1792" s="19">
        <v>34.700000000000003</v>
      </c>
      <c r="L1792">
        <v>26.146999999999998</v>
      </c>
      <c r="M1792">
        <v>26.166</v>
      </c>
      <c r="N1792">
        <v>28.045999999999999</v>
      </c>
      <c r="O1792">
        <v>0.94</v>
      </c>
    </row>
    <row r="1793" spans="1:15" x14ac:dyDescent="0.35">
      <c r="A1793" t="s">
        <v>226</v>
      </c>
      <c r="B1793">
        <v>2017</v>
      </c>
      <c r="C1793" s="10">
        <v>42838</v>
      </c>
      <c r="D1793" t="s">
        <v>20</v>
      </c>
      <c r="E1793" t="s">
        <v>91</v>
      </c>
      <c r="F1793">
        <v>4</v>
      </c>
      <c r="G1793">
        <v>5</v>
      </c>
      <c r="H1793" t="s">
        <v>40</v>
      </c>
      <c r="I1793" t="s">
        <v>29</v>
      </c>
      <c r="J1793">
        <v>10009178002</v>
      </c>
      <c r="K1793" s="19">
        <v>21.2</v>
      </c>
      <c r="L1793">
        <v>18.651</v>
      </c>
      <c r="M1793">
        <v>19.97</v>
      </c>
      <c r="N1793">
        <v>25.42</v>
      </c>
      <c r="O1793">
        <v>2.7250000000000001</v>
      </c>
    </row>
    <row r="1794" spans="1:15" x14ac:dyDescent="0.35">
      <c r="A1794" t="s">
        <v>226</v>
      </c>
      <c r="B1794">
        <v>2017</v>
      </c>
      <c r="C1794" s="10">
        <v>42838</v>
      </c>
      <c r="D1794" t="s">
        <v>20</v>
      </c>
      <c r="E1794" t="s">
        <v>91</v>
      </c>
      <c r="F1794">
        <v>4</v>
      </c>
      <c r="G1794">
        <v>6</v>
      </c>
      <c r="H1794" t="s">
        <v>213</v>
      </c>
      <c r="I1794" t="s">
        <v>42</v>
      </c>
      <c r="J1794">
        <v>10006422895</v>
      </c>
      <c r="K1794" s="19">
        <v>25.9</v>
      </c>
      <c r="L1794">
        <v>27.84</v>
      </c>
      <c r="M1794">
        <v>27.457000000000001</v>
      </c>
      <c r="N1794">
        <v>29.594999999999999</v>
      </c>
      <c r="O1794">
        <v>1.069</v>
      </c>
    </row>
    <row r="1795" spans="1:15" x14ac:dyDescent="0.35">
      <c r="A1795" t="s">
        <v>226</v>
      </c>
      <c r="B1795">
        <v>2017</v>
      </c>
      <c r="C1795" s="10">
        <v>42838</v>
      </c>
      <c r="D1795" t="s">
        <v>20</v>
      </c>
      <c r="E1795" t="s">
        <v>91</v>
      </c>
      <c r="F1795">
        <v>4</v>
      </c>
      <c r="G1795">
        <v>7</v>
      </c>
      <c r="H1795" t="s">
        <v>193</v>
      </c>
      <c r="I1795" t="s">
        <v>31</v>
      </c>
      <c r="J1795">
        <v>10005727327</v>
      </c>
      <c r="K1795" s="19">
        <v>31.2</v>
      </c>
      <c r="L1795">
        <v>21.634999999999899</v>
      </c>
      <c r="M1795">
        <v>21.27</v>
      </c>
      <c r="N1795">
        <v>23.85</v>
      </c>
      <c r="O1795">
        <v>1.29</v>
      </c>
    </row>
    <row r="1796" spans="1:15" x14ac:dyDescent="0.35">
      <c r="A1796" t="s">
        <v>226</v>
      </c>
      <c r="B1796">
        <v>2017</v>
      </c>
      <c r="C1796" s="10">
        <v>42838</v>
      </c>
      <c r="D1796" t="s">
        <v>20</v>
      </c>
      <c r="E1796" t="s">
        <v>117</v>
      </c>
      <c r="F1796">
        <v>1</v>
      </c>
      <c r="G1796">
        <v>1</v>
      </c>
      <c r="H1796" t="s">
        <v>289</v>
      </c>
      <c r="I1796" t="s">
        <v>207</v>
      </c>
      <c r="J1796">
        <v>10002418415</v>
      </c>
      <c r="K1796" s="19">
        <v>34.700000000000003</v>
      </c>
      <c r="L1796">
        <v>26.166</v>
      </c>
      <c r="M1796">
        <v>26.478999999999999</v>
      </c>
      <c r="N1796">
        <v>28.338999999999999</v>
      </c>
      <c r="O1796">
        <v>0.93</v>
      </c>
    </row>
    <row r="1797" spans="1:15" x14ac:dyDescent="0.35">
      <c r="A1797" t="s">
        <v>226</v>
      </c>
      <c r="B1797">
        <v>2017</v>
      </c>
      <c r="C1797" s="10">
        <v>42838</v>
      </c>
      <c r="D1797" t="s">
        <v>20</v>
      </c>
      <c r="E1797" t="s">
        <v>117</v>
      </c>
      <c r="F1797">
        <v>1</v>
      </c>
      <c r="G1797">
        <v>2</v>
      </c>
      <c r="H1797" t="s">
        <v>48</v>
      </c>
      <c r="I1797" t="s">
        <v>27</v>
      </c>
      <c r="J1797">
        <v>10005930724</v>
      </c>
      <c r="K1797" s="19">
        <v>26.4</v>
      </c>
      <c r="L1797">
        <v>26.265999999999998</v>
      </c>
      <c r="M1797">
        <v>26.582000000000001</v>
      </c>
      <c r="N1797">
        <v>29.606000000000002</v>
      </c>
      <c r="O1797">
        <v>1.512</v>
      </c>
    </row>
    <row r="1798" spans="1:15" x14ac:dyDescent="0.35">
      <c r="A1798" t="s">
        <v>226</v>
      </c>
      <c r="B1798">
        <v>2017</v>
      </c>
      <c r="C1798" s="10">
        <v>42838</v>
      </c>
      <c r="D1798" t="s">
        <v>20</v>
      </c>
      <c r="E1798" t="s">
        <v>117</v>
      </c>
      <c r="F1798">
        <v>1</v>
      </c>
      <c r="G1798">
        <v>3</v>
      </c>
      <c r="H1798" t="s">
        <v>50</v>
      </c>
      <c r="I1798" t="s">
        <v>44</v>
      </c>
      <c r="J1798">
        <v>10009039774</v>
      </c>
      <c r="K1798" s="19">
        <v>22.7</v>
      </c>
      <c r="L1798">
        <v>24.524999999999999</v>
      </c>
      <c r="M1798">
        <v>24.707000000000001</v>
      </c>
      <c r="N1798">
        <v>28.481000000000002</v>
      </c>
      <c r="O1798">
        <v>1.887</v>
      </c>
    </row>
    <row r="1799" spans="1:15" x14ac:dyDescent="0.35">
      <c r="A1799" t="s">
        <v>226</v>
      </c>
      <c r="B1799">
        <v>2017</v>
      </c>
      <c r="C1799" s="10">
        <v>42838</v>
      </c>
      <c r="D1799" t="s">
        <v>20</v>
      </c>
      <c r="E1799" t="s">
        <v>117</v>
      </c>
      <c r="F1799">
        <v>1</v>
      </c>
      <c r="G1799">
        <v>4</v>
      </c>
      <c r="H1799" t="s">
        <v>306</v>
      </c>
      <c r="I1799" t="s">
        <v>113</v>
      </c>
      <c r="J1799">
        <v>10006898300</v>
      </c>
      <c r="K1799" s="19">
        <v>24.6</v>
      </c>
      <c r="L1799">
        <v>25.866</v>
      </c>
      <c r="M1799">
        <v>25.724</v>
      </c>
      <c r="N1799">
        <v>27.81</v>
      </c>
      <c r="O1799">
        <v>1.0429999999999999</v>
      </c>
    </row>
    <row r="1800" spans="1:15" x14ac:dyDescent="0.35">
      <c r="A1800" t="s">
        <v>226</v>
      </c>
      <c r="B1800">
        <v>2017</v>
      </c>
      <c r="C1800" s="10">
        <v>42838</v>
      </c>
      <c r="D1800" t="s">
        <v>20</v>
      </c>
      <c r="E1800" t="s">
        <v>117</v>
      </c>
      <c r="F1800">
        <v>1</v>
      </c>
      <c r="G1800">
        <v>5</v>
      </c>
      <c r="H1800" t="s">
        <v>234</v>
      </c>
      <c r="I1800" t="s">
        <v>25</v>
      </c>
      <c r="J1800">
        <v>10006073493</v>
      </c>
      <c r="K1800" s="19">
        <v>27.3</v>
      </c>
      <c r="L1800">
        <v>23.195</v>
      </c>
      <c r="M1800">
        <v>23.065999999999999</v>
      </c>
      <c r="N1800">
        <v>24.646000000000001</v>
      </c>
      <c r="O1800">
        <v>0.79</v>
      </c>
    </row>
    <row r="1801" spans="1:15" x14ac:dyDescent="0.35">
      <c r="A1801" t="s">
        <v>226</v>
      </c>
      <c r="B1801">
        <v>2017</v>
      </c>
      <c r="C1801" s="10">
        <v>42838</v>
      </c>
      <c r="D1801" t="s">
        <v>20</v>
      </c>
      <c r="E1801" t="s">
        <v>117</v>
      </c>
      <c r="F1801">
        <v>2</v>
      </c>
      <c r="G1801">
        <v>1</v>
      </c>
      <c r="H1801" t="s">
        <v>40</v>
      </c>
      <c r="I1801" t="s">
        <v>29</v>
      </c>
      <c r="J1801">
        <v>10009178002</v>
      </c>
      <c r="K1801" s="19">
        <v>21.2</v>
      </c>
      <c r="L1801">
        <v>19.97</v>
      </c>
      <c r="M1801">
        <v>22.666</v>
      </c>
      <c r="N1801">
        <v>27.594000000000001</v>
      </c>
      <c r="O1801">
        <v>2.464</v>
      </c>
    </row>
    <row r="1802" spans="1:15" x14ac:dyDescent="0.35">
      <c r="A1802" t="s">
        <v>226</v>
      </c>
      <c r="B1802">
        <v>2017</v>
      </c>
      <c r="C1802" s="10">
        <v>42838</v>
      </c>
      <c r="D1802" t="s">
        <v>20</v>
      </c>
      <c r="E1802" t="s">
        <v>117</v>
      </c>
      <c r="F1802">
        <v>2</v>
      </c>
      <c r="G1802">
        <v>2</v>
      </c>
      <c r="H1802" t="s">
        <v>221</v>
      </c>
      <c r="I1802" t="s">
        <v>31</v>
      </c>
      <c r="J1802">
        <v>10008098470</v>
      </c>
      <c r="K1802" s="19">
        <v>32.200000000000003</v>
      </c>
      <c r="L1802">
        <v>23.831999999999901</v>
      </c>
      <c r="M1802">
        <v>24.196000000000002</v>
      </c>
      <c r="N1802">
        <v>27.032</v>
      </c>
      <c r="O1802">
        <v>1.4179999999999999</v>
      </c>
    </row>
    <row r="1803" spans="1:15" x14ac:dyDescent="0.35">
      <c r="A1803" t="s">
        <v>226</v>
      </c>
      <c r="B1803">
        <v>2017</v>
      </c>
      <c r="C1803" s="10">
        <v>42838</v>
      </c>
      <c r="D1803" t="s">
        <v>20</v>
      </c>
      <c r="E1803" t="s">
        <v>117</v>
      </c>
      <c r="F1803">
        <v>2</v>
      </c>
      <c r="G1803">
        <v>3</v>
      </c>
      <c r="H1803" t="s">
        <v>248</v>
      </c>
      <c r="I1803" t="s">
        <v>35</v>
      </c>
      <c r="J1803">
        <v>10008997641</v>
      </c>
      <c r="K1803" s="19">
        <v>21.7</v>
      </c>
      <c r="L1803">
        <v>26.369</v>
      </c>
      <c r="M1803">
        <v>26.010999999999999</v>
      </c>
      <c r="N1803">
        <v>29.331</v>
      </c>
      <c r="O1803">
        <v>1.66</v>
      </c>
    </row>
    <row r="1804" spans="1:15" x14ac:dyDescent="0.35">
      <c r="A1804" t="s">
        <v>226</v>
      </c>
      <c r="B1804">
        <v>2017</v>
      </c>
      <c r="C1804" s="10">
        <v>42838</v>
      </c>
      <c r="D1804" t="s">
        <v>20</v>
      </c>
      <c r="E1804" t="s">
        <v>117</v>
      </c>
      <c r="F1804">
        <v>2</v>
      </c>
      <c r="G1804">
        <v>4</v>
      </c>
      <c r="H1804" t="s">
        <v>211</v>
      </c>
      <c r="I1804" t="s">
        <v>212</v>
      </c>
      <c r="J1804">
        <v>10010608447</v>
      </c>
      <c r="K1804" s="19">
        <v>19.8</v>
      </c>
      <c r="L1804">
        <v>22.509</v>
      </c>
      <c r="M1804">
        <v>22.146999999999998</v>
      </c>
      <c r="N1804">
        <v>25.411000000000001</v>
      </c>
      <c r="O1804">
        <v>1.6319999999999999</v>
      </c>
    </row>
    <row r="1805" spans="1:15" x14ac:dyDescent="0.35">
      <c r="A1805" t="s">
        <v>226</v>
      </c>
      <c r="B1805">
        <v>2017</v>
      </c>
      <c r="C1805" s="10">
        <v>42838</v>
      </c>
      <c r="D1805" t="s">
        <v>20</v>
      </c>
      <c r="E1805" t="s">
        <v>117</v>
      </c>
      <c r="F1805">
        <v>2</v>
      </c>
      <c r="G1805">
        <v>5</v>
      </c>
      <c r="H1805" t="s">
        <v>313</v>
      </c>
      <c r="I1805" t="s">
        <v>42</v>
      </c>
      <c r="J1805">
        <v>10008950858</v>
      </c>
      <c r="K1805" s="19">
        <v>23.1</v>
      </c>
      <c r="L1805">
        <v>5.7449999999999903</v>
      </c>
      <c r="M1805">
        <v>5.34499999999999</v>
      </c>
      <c r="N1805">
        <v>15.000999999999999</v>
      </c>
      <c r="O1805">
        <v>4.8280000000000003</v>
      </c>
    </row>
    <row r="1806" spans="1:15" x14ac:dyDescent="0.35">
      <c r="A1806" t="s">
        <v>226</v>
      </c>
      <c r="B1806">
        <v>2017</v>
      </c>
      <c r="C1806" s="10">
        <v>42838</v>
      </c>
      <c r="D1806" t="s">
        <v>20</v>
      </c>
      <c r="E1806" t="s">
        <v>117</v>
      </c>
      <c r="F1806">
        <v>3</v>
      </c>
      <c r="G1806">
        <v>1</v>
      </c>
      <c r="H1806" t="s">
        <v>213</v>
      </c>
      <c r="I1806" t="s">
        <v>42</v>
      </c>
      <c r="J1806">
        <v>10006422895</v>
      </c>
      <c r="K1806" s="19">
        <v>25.9</v>
      </c>
      <c r="L1806">
        <v>27.457000000000001</v>
      </c>
      <c r="M1806">
        <v>27.782999999999902</v>
      </c>
      <c r="N1806">
        <v>29.890999999999998</v>
      </c>
      <c r="O1806">
        <v>1.054</v>
      </c>
    </row>
    <row r="1807" spans="1:15" x14ac:dyDescent="0.35">
      <c r="A1807" t="s">
        <v>226</v>
      </c>
      <c r="B1807">
        <v>2017</v>
      </c>
      <c r="C1807" s="10">
        <v>42838</v>
      </c>
      <c r="D1807" t="s">
        <v>20</v>
      </c>
      <c r="E1807" t="s">
        <v>117</v>
      </c>
      <c r="F1807">
        <v>3</v>
      </c>
      <c r="G1807">
        <v>2</v>
      </c>
      <c r="H1807" t="s">
        <v>28</v>
      </c>
      <c r="I1807" t="s">
        <v>29</v>
      </c>
      <c r="J1807">
        <v>10007779683</v>
      </c>
      <c r="K1807" s="19">
        <v>21.3</v>
      </c>
      <c r="L1807">
        <v>24.302999999999901</v>
      </c>
      <c r="M1807">
        <v>25.03</v>
      </c>
      <c r="N1807">
        <v>28.826000000000001</v>
      </c>
      <c r="O1807">
        <v>1.8979999999999999</v>
      </c>
    </row>
    <row r="1808" spans="1:15" x14ac:dyDescent="0.35">
      <c r="A1808" t="s">
        <v>226</v>
      </c>
      <c r="B1808">
        <v>2017</v>
      </c>
      <c r="C1808" s="10">
        <v>42838</v>
      </c>
      <c r="D1808" t="s">
        <v>20</v>
      </c>
      <c r="E1808" t="s">
        <v>117</v>
      </c>
      <c r="F1808">
        <v>3</v>
      </c>
      <c r="G1808">
        <v>3</v>
      </c>
      <c r="H1808" t="s">
        <v>103</v>
      </c>
      <c r="I1808" t="s">
        <v>104</v>
      </c>
      <c r="J1808">
        <v>10009010876</v>
      </c>
      <c r="K1808" s="19">
        <v>23.2</v>
      </c>
      <c r="L1808">
        <v>23.265999999999998</v>
      </c>
      <c r="M1808">
        <v>23.486000000000001</v>
      </c>
      <c r="N1808">
        <v>25.882000000000001</v>
      </c>
      <c r="O1808">
        <v>1.198</v>
      </c>
    </row>
    <row r="1809" spans="1:15" x14ac:dyDescent="0.35">
      <c r="A1809" t="s">
        <v>226</v>
      </c>
      <c r="B1809">
        <v>2017</v>
      </c>
      <c r="C1809" s="10">
        <v>42838</v>
      </c>
      <c r="D1809" t="s">
        <v>20</v>
      </c>
      <c r="E1809" t="s">
        <v>117</v>
      </c>
      <c r="F1809">
        <v>3</v>
      </c>
      <c r="G1809">
        <v>4</v>
      </c>
      <c r="H1809" t="s">
        <v>183</v>
      </c>
      <c r="I1809" t="s">
        <v>33</v>
      </c>
      <c r="J1809">
        <v>10007212639</v>
      </c>
      <c r="K1809" s="19">
        <v>25.8</v>
      </c>
      <c r="L1809">
        <v>26.266999999999999</v>
      </c>
      <c r="M1809">
        <v>26.131999999999898</v>
      </c>
      <c r="N1809">
        <v>28.04</v>
      </c>
      <c r="O1809">
        <v>0.95399999999999996</v>
      </c>
    </row>
    <row r="1810" spans="1:15" x14ac:dyDescent="0.35">
      <c r="A1810" t="s">
        <v>226</v>
      </c>
      <c r="B1810">
        <v>2017</v>
      </c>
      <c r="C1810" s="10">
        <v>42838</v>
      </c>
      <c r="D1810" t="s">
        <v>20</v>
      </c>
      <c r="E1810" t="s">
        <v>117</v>
      </c>
      <c r="F1810">
        <v>3</v>
      </c>
      <c r="G1810">
        <v>5</v>
      </c>
      <c r="H1810" t="s">
        <v>195</v>
      </c>
      <c r="I1810" t="s">
        <v>31</v>
      </c>
      <c r="J1810">
        <v>10005964470</v>
      </c>
      <c r="K1810" s="19">
        <v>28.1</v>
      </c>
      <c r="L1810">
        <v>24.911000000000001</v>
      </c>
      <c r="M1810">
        <v>24.651</v>
      </c>
      <c r="N1810">
        <v>26.600999999999999</v>
      </c>
      <c r="O1810">
        <v>0.97499999999999998</v>
      </c>
    </row>
    <row r="1811" spans="1:15" x14ac:dyDescent="0.35">
      <c r="A1811" t="s">
        <v>226</v>
      </c>
      <c r="B1811">
        <v>2017</v>
      </c>
      <c r="C1811" s="10">
        <v>42838</v>
      </c>
      <c r="D1811" t="s">
        <v>20</v>
      </c>
      <c r="E1811" t="s">
        <v>117</v>
      </c>
      <c r="F1811">
        <v>4</v>
      </c>
      <c r="G1811">
        <v>1</v>
      </c>
      <c r="H1811" t="s">
        <v>68</v>
      </c>
      <c r="I1811" t="s">
        <v>29</v>
      </c>
      <c r="J1811">
        <v>10006379247</v>
      </c>
      <c r="K1811" s="19">
        <v>27</v>
      </c>
      <c r="L1811">
        <v>31.975999999999999</v>
      </c>
      <c r="M1811">
        <v>32.106000000000002</v>
      </c>
      <c r="N1811">
        <v>34.08</v>
      </c>
      <c r="O1811">
        <v>0.98699999999999999</v>
      </c>
    </row>
    <row r="1812" spans="1:15" x14ac:dyDescent="0.35">
      <c r="A1812" t="s">
        <v>226</v>
      </c>
      <c r="B1812">
        <v>2017</v>
      </c>
      <c r="C1812" s="10">
        <v>42838</v>
      </c>
      <c r="D1812" t="s">
        <v>20</v>
      </c>
      <c r="E1812" t="s">
        <v>117</v>
      </c>
      <c r="F1812">
        <v>4</v>
      </c>
      <c r="G1812">
        <v>2</v>
      </c>
      <c r="H1812" t="s">
        <v>93</v>
      </c>
      <c r="I1812" t="s">
        <v>52</v>
      </c>
      <c r="J1812">
        <v>10009150215</v>
      </c>
      <c r="K1812" s="19">
        <v>21.4</v>
      </c>
      <c r="L1812">
        <v>24.614999999999998</v>
      </c>
      <c r="M1812">
        <v>24.963999999999999</v>
      </c>
      <c r="N1812">
        <v>27.411999999999999</v>
      </c>
      <c r="O1812">
        <v>1.224</v>
      </c>
    </row>
    <row r="1813" spans="1:15" x14ac:dyDescent="0.35">
      <c r="A1813" t="s">
        <v>226</v>
      </c>
      <c r="B1813">
        <v>2017</v>
      </c>
      <c r="C1813" s="10">
        <v>42838</v>
      </c>
      <c r="D1813" t="s">
        <v>20</v>
      </c>
      <c r="E1813" t="s">
        <v>117</v>
      </c>
      <c r="F1813">
        <v>4</v>
      </c>
      <c r="G1813">
        <v>3</v>
      </c>
      <c r="H1813" t="s">
        <v>283</v>
      </c>
      <c r="I1813" t="s">
        <v>284</v>
      </c>
      <c r="J1813">
        <v>10006319633</v>
      </c>
      <c r="K1813" s="19">
        <v>27.4</v>
      </c>
      <c r="L1813">
        <v>24.387</v>
      </c>
      <c r="M1813">
        <v>24.466000000000001</v>
      </c>
      <c r="N1813">
        <v>26.507999999999999</v>
      </c>
      <c r="O1813">
        <v>1.0209999999999999</v>
      </c>
    </row>
    <row r="1814" spans="1:15" x14ac:dyDescent="0.35">
      <c r="A1814" t="s">
        <v>226</v>
      </c>
      <c r="B1814">
        <v>2017</v>
      </c>
      <c r="C1814" s="10">
        <v>42838</v>
      </c>
      <c r="D1814" t="s">
        <v>20</v>
      </c>
      <c r="E1814" t="s">
        <v>117</v>
      </c>
      <c r="F1814">
        <v>4</v>
      </c>
      <c r="G1814">
        <v>4</v>
      </c>
      <c r="H1814" t="s">
        <v>143</v>
      </c>
      <c r="I1814" t="s">
        <v>95</v>
      </c>
      <c r="J1814">
        <v>10009181234</v>
      </c>
      <c r="K1814" s="19">
        <v>22</v>
      </c>
      <c r="L1814">
        <v>24.277000000000001</v>
      </c>
      <c r="M1814">
        <v>24.159999999999901</v>
      </c>
      <c r="N1814">
        <v>26.33</v>
      </c>
      <c r="O1814">
        <v>1.085</v>
      </c>
    </row>
    <row r="1815" spans="1:15" x14ac:dyDescent="0.35">
      <c r="A1815" t="s">
        <v>226</v>
      </c>
      <c r="B1815">
        <v>2017</v>
      </c>
      <c r="C1815" s="10">
        <v>42838</v>
      </c>
      <c r="D1815" t="s">
        <v>20</v>
      </c>
      <c r="E1815" t="s">
        <v>117</v>
      </c>
      <c r="F1815">
        <v>4</v>
      </c>
      <c r="G1815">
        <v>5</v>
      </c>
      <c r="H1815" t="s">
        <v>193</v>
      </c>
      <c r="I1815" t="s">
        <v>31</v>
      </c>
      <c r="J1815">
        <v>10005727327</v>
      </c>
      <c r="K1815" s="19">
        <v>31.2</v>
      </c>
      <c r="L1815">
        <v>21.27</v>
      </c>
      <c r="M1815">
        <v>20.974</v>
      </c>
      <c r="N1815">
        <v>23.501999999999999</v>
      </c>
      <c r="O1815">
        <v>1.264</v>
      </c>
    </row>
    <row r="1816" spans="1:15" x14ac:dyDescent="0.35">
      <c r="A1816" t="s">
        <v>226</v>
      </c>
      <c r="B1816">
        <v>2017</v>
      </c>
      <c r="C1816" s="10">
        <v>42838</v>
      </c>
      <c r="D1816" t="s">
        <v>20</v>
      </c>
      <c r="E1816" t="s">
        <v>121</v>
      </c>
      <c r="F1816">
        <v>1</v>
      </c>
      <c r="G1816">
        <v>1</v>
      </c>
      <c r="H1816" t="s">
        <v>196</v>
      </c>
      <c r="I1816" t="s">
        <v>52</v>
      </c>
      <c r="J1816">
        <v>10004868370</v>
      </c>
      <c r="K1816" s="19">
        <v>29.3</v>
      </c>
      <c r="L1816">
        <v>29.695999999999898</v>
      </c>
      <c r="M1816">
        <v>29.975000000000001</v>
      </c>
      <c r="N1816">
        <v>31.663</v>
      </c>
      <c r="O1816">
        <v>0.84399999999999997</v>
      </c>
    </row>
    <row r="1817" spans="1:15" x14ac:dyDescent="0.35">
      <c r="A1817" t="s">
        <v>226</v>
      </c>
      <c r="B1817">
        <v>2017</v>
      </c>
      <c r="C1817" s="10">
        <v>42838</v>
      </c>
      <c r="D1817" t="s">
        <v>20</v>
      </c>
      <c r="E1817" t="s">
        <v>121</v>
      </c>
      <c r="F1817">
        <v>1</v>
      </c>
      <c r="G1817">
        <v>2</v>
      </c>
      <c r="H1817" t="s">
        <v>314</v>
      </c>
      <c r="I1817" t="s">
        <v>44</v>
      </c>
      <c r="J1817">
        <v>10006904360</v>
      </c>
      <c r="K1817" s="19">
        <v>25.8</v>
      </c>
      <c r="L1817">
        <v>31.876999999999999</v>
      </c>
      <c r="M1817">
        <v>31.954000000000001</v>
      </c>
      <c r="N1817">
        <v>33.752000000000002</v>
      </c>
      <c r="O1817">
        <v>0.89900000000000002</v>
      </c>
    </row>
    <row r="1818" spans="1:15" x14ac:dyDescent="0.35">
      <c r="A1818" t="s">
        <v>226</v>
      </c>
      <c r="B1818">
        <v>2017</v>
      </c>
      <c r="C1818" s="10">
        <v>42838</v>
      </c>
      <c r="D1818" t="s">
        <v>20</v>
      </c>
      <c r="E1818" t="s">
        <v>121</v>
      </c>
      <c r="F1818">
        <v>1</v>
      </c>
      <c r="G1818">
        <v>3</v>
      </c>
      <c r="H1818" t="s">
        <v>54</v>
      </c>
      <c r="I1818" t="s">
        <v>42</v>
      </c>
      <c r="J1818">
        <v>10004612534</v>
      </c>
      <c r="K1818" s="19">
        <v>29.9</v>
      </c>
      <c r="L1818">
        <v>27.841000000000001</v>
      </c>
      <c r="M1818">
        <v>28.11</v>
      </c>
      <c r="N1818">
        <v>30.826000000000001</v>
      </c>
      <c r="O1818">
        <v>1.3580000000000001</v>
      </c>
    </row>
    <row r="1819" spans="1:15" x14ac:dyDescent="0.35">
      <c r="A1819" t="s">
        <v>226</v>
      </c>
      <c r="B1819">
        <v>2017</v>
      </c>
      <c r="C1819" s="10">
        <v>42838</v>
      </c>
      <c r="D1819" t="s">
        <v>20</v>
      </c>
      <c r="E1819" t="s">
        <v>121</v>
      </c>
      <c r="F1819">
        <v>1</v>
      </c>
      <c r="G1819">
        <v>4</v>
      </c>
      <c r="H1819" t="s">
        <v>106</v>
      </c>
      <c r="I1819" t="s">
        <v>102</v>
      </c>
      <c r="J1819">
        <v>10006894559</v>
      </c>
      <c r="K1819" s="19">
        <v>24.6</v>
      </c>
      <c r="L1819">
        <v>30.198</v>
      </c>
      <c r="M1819">
        <v>30.094000000000001</v>
      </c>
      <c r="N1819">
        <v>32.11</v>
      </c>
      <c r="O1819">
        <v>1.008</v>
      </c>
    </row>
    <row r="1820" spans="1:15" x14ac:dyDescent="0.35">
      <c r="A1820" t="s">
        <v>226</v>
      </c>
      <c r="B1820">
        <v>2017</v>
      </c>
      <c r="C1820" s="10">
        <v>42838</v>
      </c>
      <c r="D1820" t="s">
        <v>20</v>
      </c>
      <c r="E1820" t="s">
        <v>121</v>
      </c>
      <c r="F1820">
        <v>1</v>
      </c>
      <c r="G1820">
        <v>5</v>
      </c>
      <c r="H1820" t="s">
        <v>213</v>
      </c>
      <c r="I1820" t="s">
        <v>42</v>
      </c>
      <c r="J1820">
        <v>10006422895</v>
      </c>
      <c r="K1820" s="19">
        <v>25.9</v>
      </c>
      <c r="L1820">
        <v>27.782999999999902</v>
      </c>
      <c r="M1820">
        <v>27.637999999999899</v>
      </c>
      <c r="N1820">
        <v>29.707999999999998</v>
      </c>
      <c r="O1820">
        <v>1.0349999999999999</v>
      </c>
    </row>
    <row r="1821" spans="1:15" x14ac:dyDescent="0.35">
      <c r="A1821" t="s">
        <v>226</v>
      </c>
      <c r="B1821">
        <v>2017</v>
      </c>
      <c r="C1821" s="10">
        <v>42838</v>
      </c>
      <c r="D1821" t="s">
        <v>20</v>
      </c>
      <c r="E1821" t="s">
        <v>121</v>
      </c>
      <c r="F1821">
        <v>1</v>
      </c>
      <c r="G1821">
        <v>6</v>
      </c>
      <c r="H1821" t="s">
        <v>40</v>
      </c>
      <c r="I1821" t="s">
        <v>29</v>
      </c>
      <c r="J1821">
        <v>10009178002</v>
      </c>
      <c r="K1821" s="19">
        <v>21.2</v>
      </c>
      <c r="L1821">
        <v>22.666</v>
      </c>
      <c r="M1821">
        <v>21.757999999999999</v>
      </c>
      <c r="N1821">
        <v>26.31</v>
      </c>
      <c r="O1821">
        <v>2.2759999999999998</v>
      </c>
    </row>
    <row r="1822" spans="1:15" x14ac:dyDescent="0.35">
      <c r="A1822" t="s">
        <v>226</v>
      </c>
      <c r="B1822">
        <v>2017</v>
      </c>
      <c r="C1822" s="10">
        <v>42838</v>
      </c>
      <c r="D1822" t="s">
        <v>20</v>
      </c>
      <c r="E1822" t="s">
        <v>121</v>
      </c>
      <c r="F1822">
        <v>2</v>
      </c>
      <c r="G1822">
        <v>1</v>
      </c>
      <c r="H1822" t="s">
        <v>68</v>
      </c>
      <c r="I1822" t="s">
        <v>29</v>
      </c>
      <c r="J1822">
        <v>10006379247</v>
      </c>
      <c r="K1822" s="19">
        <v>27</v>
      </c>
      <c r="L1822">
        <v>32.106000000000002</v>
      </c>
      <c r="M1822">
        <v>32.379999999999903</v>
      </c>
      <c r="N1822">
        <v>34.33</v>
      </c>
      <c r="O1822">
        <v>0.97499999999999998</v>
      </c>
    </row>
    <row r="1823" spans="1:15" x14ac:dyDescent="0.35">
      <c r="A1823" t="s">
        <v>226</v>
      </c>
      <c r="B1823">
        <v>2017</v>
      </c>
      <c r="C1823" s="10">
        <v>42838</v>
      </c>
      <c r="D1823" t="s">
        <v>20</v>
      </c>
      <c r="E1823" t="s">
        <v>121</v>
      </c>
      <c r="F1823">
        <v>2</v>
      </c>
      <c r="G1823">
        <v>2</v>
      </c>
      <c r="H1823" t="s">
        <v>125</v>
      </c>
      <c r="I1823" t="s">
        <v>113</v>
      </c>
      <c r="J1823">
        <v>10017950943</v>
      </c>
      <c r="K1823" s="19">
        <v>20.2</v>
      </c>
      <c r="L1823">
        <v>24.787999999999901</v>
      </c>
      <c r="M1823">
        <v>26.509</v>
      </c>
      <c r="N1823">
        <v>30.614999999999998</v>
      </c>
      <c r="O1823">
        <v>2.0529999999999999</v>
      </c>
    </row>
    <row r="1824" spans="1:15" x14ac:dyDescent="0.35">
      <c r="A1824" t="s">
        <v>226</v>
      </c>
      <c r="B1824">
        <v>2017</v>
      </c>
      <c r="C1824" s="10">
        <v>42838</v>
      </c>
      <c r="D1824" t="s">
        <v>20</v>
      </c>
      <c r="E1824" t="s">
        <v>121</v>
      </c>
      <c r="F1824">
        <v>2</v>
      </c>
      <c r="G1824">
        <v>3</v>
      </c>
      <c r="H1824" t="s">
        <v>289</v>
      </c>
      <c r="I1824" t="s">
        <v>207</v>
      </c>
      <c r="J1824">
        <v>10002418415</v>
      </c>
      <c r="K1824" s="19">
        <v>34.700000000000003</v>
      </c>
      <c r="L1824">
        <v>26.478999999999999</v>
      </c>
      <c r="M1824">
        <v>26.71</v>
      </c>
      <c r="N1824">
        <v>28.542000000000002</v>
      </c>
      <c r="O1824">
        <v>0.91600000000000004</v>
      </c>
    </row>
    <row r="1825" spans="1:15" x14ac:dyDescent="0.35">
      <c r="A1825" t="s">
        <v>226</v>
      </c>
      <c r="B1825">
        <v>2017</v>
      </c>
      <c r="C1825" s="10">
        <v>42838</v>
      </c>
      <c r="D1825" t="s">
        <v>20</v>
      </c>
      <c r="E1825" t="s">
        <v>121</v>
      </c>
      <c r="F1825">
        <v>2</v>
      </c>
      <c r="G1825">
        <v>4</v>
      </c>
      <c r="H1825" t="s">
        <v>294</v>
      </c>
      <c r="I1825" t="s">
        <v>27</v>
      </c>
      <c r="J1825">
        <v>10003011125</v>
      </c>
      <c r="K1825" s="19">
        <v>32.5</v>
      </c>
      <c r="L1825">
        <v>31.649000000000001</v>
      </c>
      <c r="M1825">
        <v>31.547000000000001</v>
      </c>
      <c r="N1825">
        <v>33.319000000000003</v>
      </c>
      <c r="O1825">
        <v>0.88600000000000001</v>
      </c>
    </row>
    <row r="1826" spans="1:15" x14ac:dyDescent="0.35">
      <c r="A1826" t="s">
        <v>226</v>
      </c>
      <c r="B1826">
        <v>2017</v>
      </c>
      <c r="C1826" s="10">
        <v>42838</v>
      </c>
      <c r="D1826" t="s">
        <v>20</v>
      </c>
      <c r="E1826" t="s">
        <v>121</v>
      </c>
      <c r="F1826">
        <v>2</v>
      </c>
      <c r="G1826">
        <v>5</v>
      </c>
      <c r="H1826" t="s">
        <v>129</v>
      </c>
      <c r="I1826" t="s">
        <v>35</v>
      </c>
      <c r="J1826">
        <v>10006184742</v>
      </c>
      <c r="K1826" s="19">
        <v>25.7</v>
      </c>
      <c r="L1826">
        <v>29.7699999999999</v>
      </c>
      <c r="M1826">
        <v>29.456</v>
      </c>
      <c r="N1826">
        <v>32.122</v>
      </c>
      <c r="O1826">
        <v>1.333</v>
      </c>
    </row>
    <row r="1827" spans="1:15" x14ac:dyDescent="0.35">
      <c r="A1827" t="s">
        <v>226</v>
      </c>
      <c r="B1827">
        <v>2017</v>
      </c>
      <c r="C1827" s="10">
        <v>42838</v>
      </c>
      <c r="D1827" t="s">
        <v>20</v>
      </c>
      <c r="E1827" t="s">
        <v>121</v>
      </c>
      <c r="F1827">
        <v>2</v>
      </c>
      <c r="G1827">
        <v>6</v>
      </c>
      <c r="H1827" t="s">
        <v>220</v>
      </c>
      <c r="I1827" t="s">
        <v>35</v>
      </c>
      <c r="J1827">
        <v>10005782695</v>
      </c>
      <c r="K1827" s="19">
        <v>27.8</v>
      </c>
      <c r="L1827">
        <v>30.248999999999999</v>
      </c>
      <c r="M1827">
        <v>29.934999999999999</v>
      </c>
      <c r="N1827">
        <v>31.812999999999999</v>
      </c>
      <c r="O1827">
        <v>0.93899999999999995</v>
      </c>
    </row>
    <row r="1828" spans="1:15" x14ac:dyDescent="0.35">
      <c r="A1828" t="s">
        <v>281</v>
      </c>
      <c r="B1828">
        <v>2018</v>
      </c>
      <c r="C1828" s="10">
        <v>43043</v>
      </c>
      <c r="D1828" t="s">
        <v>140</v>
      </c>
      <c r="E1828" t="s">
        <v>91</v>
      </c>
      <c r="F1828">
        <v>1</v>
      </c>
      <c r="G1828">
        <v>1</v>
      </c>
      <c r="H1828" t="s">
        <v>45</v>
      </c>
      <c r="I1828" t="s">
        <v>46</v>
      </c>
      <c r="J1828">
        <v>10009176281</v>
      </c>
      <c r="K1828" s="19">
        <v>21.7</v>
      </c>
      <c r="L1828">
        <v>18.811</v>
      </c>
      <c r="M1828">
        <v>21.402999999999999</v>
      </c>
      <c r="N1828">
        <v>26.196999999999999</v>
      </c>
      <c r="O1828">
        <v>2.3969999999999998</v>
      </c>
    </row>
    <row r="1829" spans="1:15" x14ac:dyDescent="0.35">
      <c r="A1829" t="s">
        <v>281</v>
      </c>
      <c r="B1829">
        <v>2018</v>
      </c>
      <c r="C1829" s="10">
        <v>43043</v>
      </c>
      <c r="D1829" t="s">
        <v>140</v>
      </c>
      <c r="E1829" t="s">
        <v>91</v>
      </c>
      <c r="F1829">
        <v>1</v>
      </c>
      <c r="G1829">
        <v>2</v>
      </c>
      <c r="H1829" t="s">
        <v>306</v>
      </c>
      <c r="I1829" t="s">
        <v>113</v>
      </c>
      <c r="J1829">
        <v>10006898300</v>
      </c>
      <c r="K1829" s="19">
        <v>25.2</v>
      </c>
      <c r="L1829">
        <v>25.724</v>
      </c>
      <c r="M1829">
        <v>25.771000000000001</v>
      </c>
      <c r="N1829">
        <v>27.824999999999999</v>
      </c>
      <c r="O1829">
        <v>1.0269999999999999</v>
      </c>
    </row>
    <row r="1830" spans="1:15" x14ac:dyDescent="0.35">
      <c r="A1830" t="s">
        <v>281</v>
      </c>
      <c r="B1830">
        <v>2018</v>
      </c>
      <c r="C1830" s="10">
        <v>43043</v>
      </c>
      <c r="D1830" t="s">
        <v>140</v>
      </c>
      <c r="E1830" t="s">
        <v>91</v>
      </c>
      <c r="F1830">
        <v>1</v>
      </c>
      <c r="G1830">
        <v>3</v>
      </c>
      <c r="H1830" t="s">
        <v>287</v>
      </c>
      <c r="I1830" t="s">
        <v>31</v>
      </c>
      <c r="J1830">
        <v>10003349716</v>
      </c>
      <c r="K1830" s="19">
        <v>32.5</v>
      </c>
      <c r="L1830">
        <v>25.355</v>
      </c>
      <c r="M1830">
        <v>25.271000000000001</v>
      </c>
      <c r="N1830">
        <v>26.983000000000001</v>
      </c>
      <c r="O1830">
        <v>0.85599999999999998</v>
      </c>
    </row>
    <row r="1831" spans="1:15" x14ac:dyDescent="0.35">
      <c r="A1831" t="s">
        <v>281</v>
      </c>
      <c r="B1831">
        <v>2018</v>
      </c>
      <c r="C1831" s="10">
        <v>43043</v>
      </c>
      <c r="D1831" t="s">
        <v>140</v>
      </c>
      <c r="E1831" t="s">
        <v>91</v>
      </c>
      <c r="F1831">
        <v>1</v>
      </c>
      <c r="G1831">
        <v>4</v>
      </c>
      <c r="H1831" t="s">
        <v>157</v>
      </c>
      <c r="I1831" t="s">
        <v>142</v>
      </c>
      <c r="J1831">
        <v>10006063086</v>
      </c>
      <c r="K1831" s="19">
        <v>27.6</v>
      </c>
      <c r="L1831">
        <v>9</v>
      </c>
      <c r="M1831">
        <v>11.0689999999999</v>
      </c>
      <c r="N1831">
        <v>20.928999999999998</v>
      </c>
      <c r="O1831">
        <v>4.93</v>
      </c>
    </row>
    <row r="1832" spans="1:15" x14ac:dyDescent="0.35">
      <c r="A1832" t="s">
        <v>281</v>
      </c>
      <c r="B1832">
        <v>2018</v>
      </c>
      <c r="C1832" s="10">
        <v>43043</v>
      </c>
      <c r="D1832" t="s">
        <v>140</v>
      </c>
      <c r="E1832" t="s">
        <v>91</v>
      </c>
      <c r="F1832">
        <v>1</v>
      </c>
      <c r="G1832">
        <v>5</v>
      </c>
      <c r="H1832" t="s">
        <v>323</v>
      </c>
      <c r="I1832" t="s">
        <v>78</v>
      </c>
      <c r="J1832">
        <v>10010778704</v>
      </c>
      <c r="K1832" s="19">
        <v>19.600000000000001</v>
      </c>
      <c r="L1832">
        <v>9</v>
      </c>
      <c r="M1832">
        <v>4.0380000000000003</v>
      </c>
      <c r="N1832">
        <v>15.694000000000001</v>
      </c>
      <c r="O1832">
        <v>5.8280000000000003</v>
      </c>
    </row>
    <row r="1833" spans="1:15" x14ac:dyDescent="0.35">
      <c r="A1833" t="s">
        <v>281</v>
      </c>
      <c r="B1833">
        <v>2018</v>
      </c>
      <c r="C1833" s="10">
        <v>43043</v>
      </c>
      <c r="D1833" t="s">
        <v>140</v>
      </c>
      <c r="E1833" t="s">
        <v>91</v>
      </c>
      <c r="F1833">
        <v>2</v>
      </c>
      <c r="G1833">
        <v>1</v>
      </c>
      <c r="H1833" t="s">
        <v>195</v>
      </c>
      <c r="I1833" t="s">
        <v>31</v>
      </c>
      <c r="J1833">
        <v>10005964470</v>
      </c>
      <c r="K1833" s="19">
        <v>28.6</v>
      </c>
      <c r="L1833">
        <v>24.651</v>
      </c>
      <c r="M1833">
        <v>25.029</v>
      </c>
      <c r="N1833">
        <v>26.957000000000001</v>
      </c>
      <c r="O1833">
        <v>0.96399999999999997</v>
      </c>
    </row>
    <row r="1834" spans="1:15" x14ac:dyDescent="0.35">
      <c r="A1834" t="s">
        <v>281</v>
      </c>
      <c r="B1834">
        <v>2018</v>
      </c>
      <c r="C1834" s="10">
        <v>43043</v>
      </c>
      <c r="D1834" t="s">
        <v>140</v>
      </c>
      <c r="E1834" t="s">
        <v>91</v>
      </c>
      <c r="F1834">
        <v>2</v>
      </c>
      <c r="G1834">
        <v>2</v>
      </c>
      <c r="H1834" t="s">
        <v>106</v>
      </c>
      <c r="I1834" t="s">
        <v>102</v>
      </c>
      <c r="J1834">
        <v>10006894559</v>
      </c>
      <c r="K1834" s="19">
        <v>25.2</v>
      </c>
      <c r="L1834">
        <v>30.094000000000001</v>
      </c>
      <c r="M1834">
        <v>30.026</v>
      </c>
      <c r="N1834">
        <v>32.014000000000003</v>
      </c>
      <c r="O1834">
        <v>0.99399999999999999</v>
      </c>
    </row>
    <row r="1835" spans="1:15" x14ac:dyDescent="0.35">
      <c r="A1835" t="s">
        <v>281</v>
      </c>
      <c r="B1835">
        <v>2018</v>
      </c>
      <c r="C1835" s="10">
        <v>43043</v>
      </c>
      <c r="D1835" t="s">
        <v>140</v>
      </c>
      <c r="E1835" t="s">
        <v>91</v>
      </c>
      <c r="F1835">
        <v>2</v>
      </c>
      <c r="G1835">
        <v>3</v>
      </c>
      <c r="H1835" t="s">
        <v>112</v>
      </c>
      <c r="I1835" t="s">
        <v>113</v>
      </c>
      <c r="J1835">
        <v>10009967641</v>
      </c>
      <c r="K1835" s="19">
        <v>20.5</v>
      </c>
      <c r="L1835">
        <v>9</v>
      </c>
      <c r="M1835">
        <v>17.713000000000001</v>
      </c>
      <c r="N1835">
        <v>26.460999999999999</v>
      </c>
      <c r="O1835">
        <v>4.3739999999999997</v>
      </c>
    </row>
    <row r="1836" spans="1:15" x14ac:dyDescent="0.35">
      <c r="A1836" t="s">
        <v>281</v>
      </c>
      <c r="B1836">
        <v>2018</v>
      </c>
      <c r="C1836" s="10">
        <v>43043</v>
      </c>
      <c r="D1836" t="s">
        <v>140</v>
      </c>
      <c r="E1836" t="s">
        <v>91</v>
      </c>
      <c r="F1836">
        <v>2</v>
      </c>
      <c r="G1836">
        <v>4</v>
      </c>
      <c r="H1836" t="s">
        <v>143</v>
      </c>
      <c r="I1836" t="s">
        <v>95</v>
      </c>
      <c r="J1836">
        <v>10009181234</v>
      </c>
      <c r="K1836" s="19">
        <v>22.6</v>
      </c>
      <c r="L1836">
        <v>24.159999999999901</v>
      </c>
      <c r="M1836">
        <v>24.007000000000001</v>
      </c>
      <c r="N1836">
        <v>26.143000000000001</v>
      </c>
      <c r="O1836">
        <v>1.0680000000000001</v>
      </c>
    </row>
    <row r="1837" spans="1:15" x14ac:dyDescent="0.35">
      <c r="A1837" t="s">
        <v>281</v>
      </c>
      <c r="B1837">
        <v>2018</v>
      </c>
      <c r="C1837" s="10">
        <v>43043</v>
      </c>
      <c r="D1837" t="s">
        <v>140</v>
      </c>
      <c r="E1837" t="s">
        <v>91</v>
      </c>
      <c r="F1837">
        <v>2</v>
      </c>
      <c r="G1837">
        <v>5</v>
      </c>
      <c r="H1837" t="s">
        <v>158</v>
      </c>
      <c r="I1837" t="s">
        <v>145</v>
      </c>
      <c r="J1837">
        <v>10010894696</v>
      </c>
      <c r="K1837" s="19">
        <v>31.5</v>
      </c>
      <c r="L1837">
        <v>18.03</v>
      </c>
      <c r="M1837">
        <v>17.786000000000001</v>
      </c>
      <c r="N1837">
        <v>20.678000000000001</v>
      </c>
      <c r="O1837">
        <v>1.446</v>
      </c>
    </row>
    <row r="1838" spans="1:15" x14ac:dyDescent="0.35">
      <c r="A1838" t="s">
        <v>281</v>
      </c>
      <c r="B1838">
        <v>2018</v>
      </c>
      <c r="C1838" s="10">
        <v>43043</v>
      </c>
      <c r="D1838" t="s">
        <v>140</v>
      </c>
      <c r="E1838" t="s">
        <v>91</v>
      </c>
      <c r="F1838">
        <v>3</v>
      </c>
      <c r="G1838">
        <v>1</v>
      </c>
      <c r="H1838" t="s">
        <v>193</v>
      </c>
      <c r="I1838" t="s">
        <v>31</v>
      </c>
      <c r="J1838">
        <v>10005727327</v>
      </c>
      <c r="K1838" s="19">
        <v>31.8</v>
      </c>
      <c r="L1838">
        <v>20.974</v>
      </c>
      <c r="M1838">
        <v>21.756</v>
      </c>
      <c r="N1838">
        <v>24.225999999999999</v>
      </c>
      <c r="O1838">
        <v>1.2350000000000001</v>
      </c>
    </row>
    <row r="1839" spans="1:15" x14ac:dyDescent="0.35">
      <c r="A1839" t="s">
        <v>281</v>
      </c>
      <c r="B1839">
        <v>2018</v>
      </c>
      <c r="C1839" s="10">
        <v>43043</v>
      </c>
      <c r="D1839" t="s">
        <v>140</v>
      </c>
      <c r="E1839" t="s">
        <v>91</v>
      </c>
      <c r="F1839">
        <v>3</v>
      </c>
      <c r="G1839">
        <v>2</v>
      </c>
      <c r="H1839" t="s">
        <v>92</v>
      </c>
      <c r="I1839" t="s">
        <v>23</v>
      </c>
      <c r="J1839">
        <v>10009535686</v>
      </c>
      <c r="K1839" s="19">
        <v>20.6</v>
      </c>
      <c r="L1839">
        <v>9</v>
      </c>
      <c r="M1839">
        <v>19.939</v>
      </c>
      <c r="N1839">
        <v>28.481000000000002</v>
      </c>
      <c r="O1839">
        <v>4.2709999999999999</v>
      </c>
    </row>
    <row r="1840" spans="1:15" x14ac:dyDescent="0.35">
      <c r="A1840" t="s">
        <v>281</v>
      </c>
      <c r="B1840">
        <v>2018</v>
      </c>
      <c r="C1840" s="10">
        <v>43043</v>
      </c>
      <c r="D1840" t="s">
        <v>140</v>
      </c>
      <c r="E1840" t="s">
        <v>91</v>
      </c>
      <c r="F1840">
        <v>3</v>
      </c>
      <c r="G1840">
        <v>3</v>
      </c>
      <c r="H1840" t="s">
        <v>174</v>
      </c>
      <c r="I1840" t="s">
        <v>37</v>
      </c>
      <c r="J1840">
        <v>10006552534</v>
      </c>
      <c r="K1840" s="19">
        <v>27.5</v>
      </c>
      <c r="L1840">
        <v>24.745999999999999</v>
      </c>
      <c r="M1840">
        <v>24.774999999999999</v>
      </c>
      <c r="N1840">
        <v>27.300999999999998</v>
      </c>
      <c r="O1840">
        <v>1.2629999999999999</v>
      </c>
    </row>
    <row r="1841" spans="1:15" x14ac:dyDescent="0.35">
      <c r="A1841" t="s">
        <v>281</v>
      </c>
      <c r="B1841">
        <v>2018</v>
      </c>
      <c r="C1841" s="10">
        <v>43043</v>
      </c>
      <c r="D1841" t="s">
        <v>140</v>
      </c>
      <c r="E1841" t="s">
        <v>91</v>
      </c>
      <c r="F1841">
        <v>3</v>
      </c>
      <c r="G1841">
        <v>4</v>
      </c>
      <c r="H1841" t="s">
        <v>93</v>
      </c>
      <c r="I1841" t="s">
        <v>52</v>
      </c>
      <c r="J1841">
        <v>10009150215</v>
      </c>
      <c r="K1841" s="19">
        <v>21.9</v>
      </c>
      <c r="L1841">
        <v>24.963999999999999</v>
      </c>
      <c r="M1841">
        <v>24.774000000000001</v>
      </c>
      <c r="N1841">
        <v>27.16</v>
      </c>
      <c r="O1841">
        <v>1.1930000000000001</v>
      </c>
    </row>
    <row r="1842" spans="1:15" x14ac:dyDescent="0.35">
      <c r="A1842" t="s">
        <v>281</v>
      </c>
      <c r="B1842">
        <v>2018</v>
      </c>
      <c r="C1842" s="10">
        <v>43043</v>
      </c>
      <c r="D1842" t="s">
        <v>140</v>
      </c>
      <c r="E1842" t="s">
        <v>91</v>
      </c>
      <c r="F1842">
        <v>3</v>
      </c>
      <c r="G1842">
        <v>5</v>
      </c>
      <c r="H1842" t="s">
        <v>283</v>
      </c>
      <c r="I1842" t="s">
        <v>284</v>
      </c>
      <c r="J1842">
        <v>10006319633</v>
      </c>
      <c r="K1842" s="19">
        <v>27.9</v>
      </c>
      <c r="L1842">
        <v>24.466000000000001</v>
      </c>
      <c r="M1842">
        <v>24.170999999999999</v>
      </c>
      <c r="N1842">
        <v>26.187000000000001</v>
      </c>
      <c r="O1842">
        <v>1.008</v>
      </c>
    </row>
    <row r="1843" spans="1:15" x14ac:dyDescent="0.35">
      <c r="A1843" t="s">
        <v>281</v>
      </c>
      <c r="B1843">
        <v>2018</v>
      </c>
      <c r="C1843" s="10">
        <v>43043</v>
      </c>
      <c r="D1843" t="s">
        <v>140</v>
      </c>
      <c r="E1843" t="s">
        <v>91</v>
      </c>
      <c r="F1843">
        <v>4</v>
      </c>
      <c r="G1843">
        <v>1</v>
      </c>
      <c r="H1843" t="s">
        <v>68</v>
      </c>
      <c r="I1843" t="s">
        <v>29</v>
      </c>
      <c r="J1843">
        <v>10006379247</v>
      </c>
      <c r="K1843" s="19">
        <v>27.6</v>
      </c>
      <c r="L1843">
        <v>32.379999999999903</v>
      </c>
      <c r="M1843">
        <v>32.576999999999998</v>
      </c>
      <c r="N1843">
        <v>34.511000000000003</v>
      </c>
      <c r="O1843">
        <v>0.96699999999999997</v>
      </c>
    </row>
    <row r="1844" spans="1:15" x14ac:dyDescent="0.35">
      <c r="A1844" t="s">
        <v>281</v>
      </c>
      <c r="B1844">
        <v>2018</v>
      </c>
      <c r="C1844" s="10">
        <v>43043</v>
      </c>
      <c r="D1844" t="s">
        <v>140</v>
      </c>
      <c r="E1844" t="s">
        <v>91</v>
      </c>
      <c r="F1844">
        <v>4</v>
      </c>
      <c r="G1844">
        <v>2</v>
      </c>
      <c r="H1844" t="s">
        <v>314</v>
      </c>
      <c r="I1844" t="s">
        <v>44</v>
      </c>
      <c r="J1844">
        <v>10006904360</v>
      </c>
      <c r="K1844" s="19">
        <v>26.3</v>
      </c>
      <c r="L1844">
        <v>31.954000000000001</v>
      </c>
      <c r="M1844">
        <v>31.948</v>
      </c>
      <c r="N1844">
        <v>33.731999999999999</v>
      </c>
      <c r="O1844">
        <v>0.89200000000000002</v>
      </c>
    </row>
    <row r="1845" spans="1:15" x14ac:dyDescent="0.35">
      <c r="A1845" t="s">
        <v>281</v>
      </c>
      <c r="B1845">
        <v>2018</v>
      </c>
      <c r="C1845" s="10">
        <v>43043</v>
      </c>
      <c r="D1845" t="s">
        <v>140</v>
      </c>
      <c r="E1845" t="s">
        <v>91</v>
      </c>
      <c r="F1845">
        <v>4</v>
      </c>
      <c r="G1845">
        <v>3</v>
      </c>
      <c r="H1845" t="s">
        <v>99</v>
      </c>
      <c r="I1845" t="s">
        <v>27</v>
      </c>
      <c r="J1845">
        <v>10010678569</v>
      </c>
      <c r="K1845" s="19">
        <v>20.5</v>
      </c>
      <c r="L1845">
        <v>23.971</v>
      </c>
      <c r="M1845">
        <v>23.895</v>
      </c>
      <c r="N1845">
        <v>30.068999999999999</v>
      </c>
      <c r="O1845">
        <v>3.0870000000000002</v>
      </c>
    </row>
    <row r="1846" spans="1:15" x14ac:dyDescent="0.35">
      <c r="A1846" t="s">
        <v>281</v>
      </c>
      <c r="B1846">
        <v>2018</v>
      </c>
      <c r="C1846" s="10">
        <v>43043</v>
      </c>
      <c r="D1846" t="s">
        <v>140</v>
      </c>
      <c r="E1846" t="s">
        <v>91</v>
      </c>
      <c r="F1846">
        <v>4</v>
      </c>
      <c r="G1846">
        <v>4</v>
      </c>
      <c r="H1846" t="s">
        <v>319</v>
      </c>
      <c r="I1846" t="s">
        <v>25</v>
      </c>
      <c r="J1846">
        <v>10007508083</v>
      </c>
      <c r="K1846" s="19">
        <v>24.2</v>
      </c>
      <c r="L1846">
        <v>12.838999999999899</v>
      </c>
      <c r="M1846">
        <v>13.901999999999999</v>
      </c>
      <c r="N1846">
        <v>17.43</v>
      </c>
      <c r="O1846">
        <v>1.764</v>
      </c>
    </row>
    <row r="1847" spans="1:15" x14ac:dyDescent="0.35">
      <c r="A1847" t="s">
        <v>281</v>
      </c>
      <c r="B1847">
        <v>2018</v>
      </c>
      <c r="C1847" s="10">
        <v>43043</v>
      </c>
      <c r="D1847" t="s">
        <v>140</v>
      </c>
      <c r="E1847" t="s">
        <v>91</v>
      </c>
      <c r="F1847">
        <v>4</v>
      </c>
      <c r="G1847">
        <v>5</v>
      </c>
      <c r="H1847" t="s">
        <v>211</v>
      </c>
      <c r="I1847" t="s">
        <v>212</v>
      </c>
      <c r="J1847">
        <v>10010608447</v>
      </c>
      <c r="K1847" s="19">
        <v>20.3</v>
      </c>
      <c r="L1847">
        <v>22.146999999999998</v>
      </c>
      <c r="M1847">
        <v>21.355</v>
      </c>
      <c r="N1847">
        <v>24.513000000000002</v>
      </c>
      <c r="O1847">
        <v>1.579</v>
      </c>
    </row>
    <row r="1848" spans="1:15" x14ac:dyDescent="0.35">
      <c r="A1848" t="s">
        <v>281</v>
      </c>
      <c r="B1848">
        <v>2018</v>
      </c>
      <c r="C1848" s="10">
        <v>43043</v>
      </c>
      <c r="D1848" t="s">
        <v>140</v>
      </c>
      <c r="E1848" t="s">
        <v>91</v>
      </c>
      <c r="F1848">
        <v>5</v>
      </c>
      <c r="G1848">
        <v>1</v>
      </c>
      <c r="H1848" t="s">
        <v>289</v>
      </c>
      <c r="I1848" t="s">
        <v>207</v>
      </c>
      <c r="J1848">
        <v>10002418415</v>
      </c>
      <c r="K1848" s="19">
        <v>35.200000000000003</v>
      </c>
      <c r="L1848">
        <v>26.71</v>
      </c>
      <c r="M1848">
        <v>26.974999999999898</v>
      </c>
      <c r="N1848">
        <v>28.792999999999999</v>
      </c>
      <c r="O1848">
        <v>0.90900000000000003</v>
      </c>
    </row>
    <row r="1849" spans="1:15" x14ac:dyDescent="0.35">
      <c r="A1849" t="s">
        <v>281</v>
      </c>
      <c r="B1849">
        <v>2018</v>
      </c>
      <c r="C1849" s="10">
        <v>43043</v>
      </c>
      <c r="D1849" t="s">
        <v>140</v>
      </c>
      <c r="E1849" t="s">
        <v>91</v>
      </c>
      <c r="F1849">
        <v>5</v>
      </c>
      <c r="G1849">
        <v>2</v>
      </c>
      <c r="H1849" t="s">
        <v>220</v>
      </c>
      <c r="I1849" t="s">
        <v>35</v>
      </c>
      <c r="J1849">
        <v>10005782695</v>
      </c>
      <c r="K1849" s="19">
        <v>28.3</v>
      </c>
      <c r="L1849">
        <v>29.934999999999999</v>
      </c>
      <c r="M1849">
        <v>29.891999999999999</v>
      </c>
      <c r="N1849">
        <v>31.748000000000001</v>
      </c>
      <c r="O1849">
        <v>0.92800000000000005</v>
      </c>
    </row>
    <row r="1850" spans="1:15" x14ac:dyDescent="0.35">
      <c r="A1850" t="s">
        <v>281</v>
      </c>
      <c r="B1850">
        <v>2018</v>
      </c>
      <c r="C1850" s="10">
        <v>43043</v>
      </c>
      <c r="D1850" t="s">
        <v>140</v>
      </c>
      <c r="E1850" t="s">
        <v>91</v>
      </c>
      <c r="F1850">
        <v>5</v>
      </c>
      <c r="G1850">
        <v>3</v>
      </c>
      <c r="H1850" t="s">
        <v>210</v>
      </c>
      <c r="I1850" t="s">
        <v>188</v>
      </c>
      <c r="J1850">
        <v>10009049979</v>
      </c>
      <c r="K1850" s="19">
        <v>22.6</v>
      </c>
      <c r="L1850">
        <v>19.094000000000001</v>
      </c>
      <c r="M1850">
        <v>20.268999999999998</v>
      </c>
      <c r="N1850">
        <v>25.024999999999999</v>
      </c>
      <c r="O1850">
        <v>2.3780000000000001</v>
      </c>
    </row>
    <row r="1851" spans="1:15" x14ac:dyDescent="0.35">
      <c r="A1851" t="s">
        <v>281</v>
      </c>
      <c r="B1851">
        <v>2018</v>
      </c>
      <c r="C1851" s="10">
        <v>43043</v>
      </c>
      <c r="D1851" t="s">
        <v>140</v>
      </c>
      <c r="E1851" t="s">
        <v>91</v>
      </c>
      <c r="F1851">
        <v>5</v>
      </c>
      <c r="G1851">
        <v>4</v>
      </c>
      <c r="H1851" t="s">
        <v>28</v>
      </c>
      <c r="I1851" t="s">
        <v>29</v>
      </c>
      <c r="J1851">
        <v>10007779683</v>
      </c>
      <c r="K1851" s="19">
        <v>21.9</v>
      </c>
      <c r="L1851">
        <v>25.03</v>
      </c>
      <c r="M1851">
        <v>24.244</v>
      </c>
      <c r="N1851">
        <v>27.847999999999999</v>
      </c>
      <c r="O1851">
        <v>1.802</v>
      </c>
    </row>
    <row r="1852" spans="1:15" x14ac:dyDescent="0.35">
      <c r="A1852" t="s">
        <v>281</v>
      </c>
      <c r="B1852">
        <v>2018</v>
      </c>
      <c r="C1852" s="10">
        <v>43043</v>
      </c>
      <c r="D1852" t="s">
        <v>140</v>
      </c>
      <c r="E1852" t="s">
        <v>91</v>
      </c>
      <c r="F1852">
        <v>5</v>
      </c>
      <c r="G1852">
        <v>5</v>
      </c>
      <c r="H1852" t="s">
        <v>293</v>
      </c>
      <c r="I1852" t="s">
        <v>25</v>
      </c>
      <c r="J1852">
        <v>10006108051</v>
      </c>
      <c r="K1852" s="19">
        <v>28.8</v>
      </c>
      <c r="L1852">
        <v>7.3159999999999998</v>
      </c>
      <c r="M1852">
        <v>7.2210000000000001</v>
      </c>
      <c r="N1852">
        <v>14.313000000000001</v>
      </c>
      <c r="O1852">
        <v>3.5459999999999998</v>
      </c>
    </row>
    <row r="1853" spans="1:15" x14ac:dyDescent="0.35">
      <c r="A1853" t="s">
        <v>281</v>
      </c>
      <c r="B1853">
        <v>2018</v>
      </c>
      <c r="C1853" s="10">
        <v>43043</v>
      </c>
      <c r="D1853" t="s">
        <v>140</v>
      </c>
      <c r="E1853" t="s">
        <v>91</v>
      </c>
      <c r="F1853">
        <v>6</v>
      </c>
      <c r="G1853">
        <v>1</v>
      </c>
      <c r="H1853" t="s">
        <v>200</v>
      </c>
      <c r="I1853" t="s">
        <v>23</v>
      </c>
      <c r="J1853">
        <v>10006900421</v>
      </c>
      <c r="K1853" s="19">
        <v>24.9</v>
      </c>
      <c r="L1853">
        <v>30.509</v>
      </c>
      <c r="M1853">
        <v>30.683999999999902</v>
      </c>
      <c r="N1853">
        <v>32.44</v>
      </c>
      <c r="O1853">
        <v>0.878</v>
      </c>
    </row>
    <row r="1854" spans="1:15" x14ac:dyDescent="0.35">
      <c r="A1854" t="s">
        <v>281</v>
      </c>
      <c r="B1854">
        <v>2018</v>
      </c>
      <c r="C1854" s="10">
        <v>43043</v>
      </c>
      <c r="D1854" t="s">
        <v>140</v>
      </c>
      <c r="E1854" t="s">
        <v>91</v>
      </c>
      <c r="F1854">
        <v>6</v>
      </c>
      <c r="G1854">
        <v>2</v>
      </c>
      <c r="H1854" t="s">
        <v>54</v>
      </c>
      <c r="I1854" t="s">
        <v>42</v>
      </c>
      <c r="J1854">
        <v>10004612534</v>
      </c>
      <c r="K1854" s="19">
        <v>30.4</v>
      </c>
      <c r="L1854">
        <v>28.11</v>
      </c>
      <c r="M1854">
        <v>28.295999999999999</v>
      </c>
      <c r="N1854">
        <v>30.93</v>
      </c>
      <c r="O1854">
        <v>1.3169999999999999</v>
      </c>
    </row>
    <row r="1855" spans="1:15" x14ac:dyDescent="0.35">
      <c r="A1855" t="s">
        <v>281</v>
      </c>
      <c r="B1855">
        <v>2018</v>
      </c>
      <c r="C1855" s="10">
        <v>43043</v>
      </c>
      <c r="D1855" t="s">
        <v>140</v>
      </c>
      <c r="E1855" t="s">
        <v>91</v>
      </c>
      <c r="F1855">
        <v>6</v>
      </c>
      <c r="G1855">
        <v>3</v>
      </c>
      <c r="H1855" t="s">
        <v>209</v>
      </c>
      <c r="I1855" t="s">
        <v>198</v>
      </c>
      <c r="J1855">
        <v>10007772108</v>
      </c>
      <c r="K1855" s="19">
        <v>22.7</v>
      </c>
      <c r="L1855">
        <v>20.972000000000001</v>
      </c>
      <c r="M1855">
        <v>21.745999999999999</v>
      </c>
      <c r="N1855">
        <v>25.07</v>
      </c>
      <c r="O1855">
        <v>1.6619999999999999</v>
      </c>
    </row>
    <row r="1856" spans="1:15" x14ac:dyDescent="0.35">
      <c r="A1856" t="s">
        <v>281</v>
      </c>
      <c r="B1856">
        <v>2018</v>
      </c>
      <c r="C1856" s="10">
        <v>43043</v>
      </c>
      <c r="D1856" t="s">
        <v>140</v>
      </c>
      <c r="E1856" t="s">
        <v>91</v>
      </c>
      <c r="F1856">
        <v>6</v>
      </c>
      <c r="G1856">
        <v>4</v>
      </c>
      <c r="H1856" t="s">
        <v>196</v>
      </c>
      <c r="I1856" t="s">
        <v>52</v>
      </c>
      <c r="J1856">
        <v>10004868370</v>
      </c>
      <c r="K1856" s="19">
        <v>29.8</v>
      </c>
      <c r="L1856">
        <v>29.975000000000001</v>
      </c>
      <c r="M1856">
        <v>29.751999999999999</v>
      </c>
      <c r="N1856">
        <v>31.425999999999998</v>
      </c>
      <c r="O1856">
        <v>0.83699999999999997</v>
      </c>
    </row>
    <row r="1857" spans="1:15" x14ac:dyDescent="0.35">
      <c r="A1857" t="s">
        <v>281</v>
      </c>
      <c r="B1857">
        <v>2018</v>
      </c>
      <c r="C1857" s="10">
        <v>43043</v>
      </c>
      <c r="D1857" t="s">
        <v>140</v>
      </c>
      <c r="E1857" t="s">
        <v>91</v>
      </c>
      <c r="F1857">
        <v>6</v>
      </c>
      <c r="G1857">
        <v>5</v>
      </c>
      <c r="H1857" t="s">
        <v>324</v>
      </c>
      <c r="I1857" t="s">
        <v>325</v>
      </c>
      <c r="J1857">
        <v>10007828082</v>
      </c>
      <c r="K1857" s="19">
        <v>23.9</v>
      </c>
      <c r="L1857">
        <v>17.960999999999999</v>
      </c>
      <c r="M1857">
        <v>17.440999999999999</v>
      </c>
      <c r="N1857">
        <v>22.356999999999999</v>
      </c>
      <c r="O1857">
        <v>2.4580000000000002</v>
      </c>
    </row>
    <row r="1858" spans="1:15" x14ac:dyDescent="0.35">
      <c r="A1858" t="s">
        <v>281</v>
      </c>
      <c r="B1858">
        <v>2018</v>
      </c>
      <c r="C1858" s="10">
        <v>43043</v>
      </c>
      <c r="D1858" t="s">
        <v>140</v>
      </c>
      <c r="E1858" t="s">
        <v>117</v>
      </c>
      <c r="F1858">
        <v>1</v>
      </c>
      <c r="G1858">
        <v>1</v>
      </c>
      <c r="H1858" t="s">
        <v>28</v>
      </c>
      <c r="I1858" t="s">
        <v>29</v>
      </c>
      <c r="J1858">
        <v>10007779683</v>
      </c>
      <c r="K1858" s="19">
        <v>21.9</v>
      </c>
      <c r="L1858">
        <v>24.244</v>
      </c>
      <c r="M1858">
        <v>25.099</v>
      </c>
      <c r="N1858">
        <v>28.559000000000001</v>
      </c>
      <c r="O1858">
        <v>1.73</v>
      </c>
    </row>
    <row r="1859" spans="1:15" x14ac:dyDescent="0.35">
      <c r="A1859" t="s">
        <v>281</v>
      </c>
      <c r="B1859">
        <v>2018</v>
      </c>
      <c r="C1859" s="10">
        <v>43043</v>
      </c>
      <c r="D1859" t="s">
        <v>140</v>
      </c>
      <c r="E1859" t="s">
        <v>117</v>
      </c>
      <c r="F1859">
        <v>1</v>
      </c>
      <c r="G1859">
        <v>2</v>
      </c>
      <c r="H1859" t="s">
        <v>306</v>
      </c>
      <c r="I1859" t="s">
        <v>113</v>
      </c>
      <c r="J1859">
        <v>10006898300</v>
      </c>
      <c r="K1859" s="19">
        <v>25.2</v>
      </c>
      <c r="L1859">
        <v>25.771000000000001</v>
      </c>
      <c r="M1859">
        <v>25.823</v>
      </c>
      <c r="N1859">
        <v>27.847000000000001</v>
      </c>
      <c r="O1859">
        <v>1.012</v>
      </c>
    </row>
    <row r="1860" spans="1:15" x14ac:dyDescent="0.35">
      <c r="A1860" t="s">
        <v>281</v>
      </c>
      <c r="B1860">
        <v>2018</v>
      </c>
      <c r="C1860" s="10">
        <v>43043</v>
      </c>
      <c r="D1860" t="s">
        <v>140</v>
      </c>
      <c r="E1860" t="s">
        <v>117</v>
      </c>
      <c r="F1860">
        <v>1</v>
      </c>
      <c r="G1860">
        <v>3</v>
      </c>
      <c r="H1860" t="s">
        <v>211</v>
      </c>
      <c r="I1860" t="s">
        <v>212</v>
      </c>
      <c r="J1860">
        <v>10010608447</v>
      </c>
      <c r="K1860" s="19">
        <v>20.3</v>
      </c>
      <c r="L1860">
        <v>21.355</v>
      </c>
      <c r="M1860">
        <v>21.460999999999999</v>
      </c>
      <c r="N1860">
        <v>24.497</v>
      </c>
      <c r="O1860">
        <v>1.518</v>
      </c>
    </row>
    <row r="1861" spans="1:15" x14ac:dyDescent="0.35">
      <c r="A1861" t="s">
        <v>281</v>
      </c>
      <c r="B1861">
        <v>2018</v>
      </c>
      <c r="C1861" s="10">
        <v>43043</v>
      </c>
      <c r="D1861" t="s">
        <v>140</v>
      </c>
      <c r="E1861" t="s">
        <v>117</v>
      </c>
      <c r="F1861">
        <v>1</v>
      </c>
      <c r="G1861">
        <v>4</v>
      </c>
      <c r="H1861" t="s">
        <v>209</v>
      </c>
      <c r="I1861" t="s">
        <v>198</v>
      </c>
      <c r="J1861">
        <v>10007772108</v>
      </c>
      <c r="K1861" s="19">
        <v>22.7</v>
      </c>
      <c r="L1861">
        <v>21.745999999999999</v>
      </c>
      <c r="M1861">
        <v>21.215</v>
      </c>
      <c r="N1861">
        <v>24.425000000000001</v>
      </c>
      <c r="O1861">
        <v>1.605</v>
      </c>
    </row>
    <row r="1862" spans="1:15" x14ac:dyDescent="0.35">
      <c r="A1862" t="s">
        <v>281</v>
      </c>
      <c r="B1862">
        <v>2018</v>
      </c>
      <c r="C1862" s="10">
        <v>43043</v>
      </c>
      <c r="D1862" t="s">
        <v>140</v>
      </c>
      <c r="E1862" t="s">
        <v>117</v>
      </c>
      <c r="F1862">
        <v>2</v>
      </c>
      <c r="G1862">
        <v>1</v>
      </c>
      <c r="H1862" t="s">
        <v>106</v>
      </c>
      <c r="I1862" t="s">
        <v>102</v>
      </c>
      <c r="J1862">
        <v>10006894559</v>
      </c>
      <c r="K1862" s="19">
        <v>25.2</v>
      </c>
      <c r="L1862">
        <v>30.026</v>
      </c>
      <c r="M1862">
        <v>30.085999999999999</v>
      </c>
      <c r="N1862">
        <v>32.067999999999998</v>
      </c>
      <c r="O1862">
        <v>0.99099999999999999</v>
      </c>
    </row>
    <row r="1863" spans="1:15" x14ac:dyDescent="0.35">
      <c r="A1863" t="s">
        <v>281</v>
      </c>
      <c r="B1863">
        <v>2018</v>
      </c>
      <c r="C1863" s="10">
        <v>43043</v>
      </c>
      <c r="D1863" t="s">
        <v>140</v>
      </c>
      <c r="E1863" t="s">
        <v>117</v>
      </c>
      <c r="F1863">
        <v>2</v>
      </c>
      <c r="G1863">
        <v>2</v>
      </c>
      <c r="H1863" t="s">
        <v>319</v>
      </c>
      <c r="I1863" t="s">
        <v>25</v>
      </c>
      <c r="J1863">
        <v>10007508083</v>
      </c>
      <c r="K1863" s="19">
        <v>24.2</v>
      </c>
      <c r="L1863">
        <v>13.901999999999999</v>
      </c>
      <c r="M1863">
        <v>15.297000000000001</v>
      </c>
      <c r="N1863">
        <v>18.657</v>
      </c>
      <c r="O1863">
        <v>1.68</v>
      </c>
    </row>
    <row r="1864" spans="1:15" x14ac:dyDescent="0.35">
      <c r="A1864" t="s">
        <v>281</v>
      </c>
      <c r="B1864">
        <v>2018</v>
      </c>
      <c r="C1864" s="10">
        <v>43043</v>
      </c>
      <c r="D1864" t="s">
        <v>140</v>
      </c>
      <c r="E1864" t="s">
        <v>117</v>
      </c>
      <c r="F1864">
        <v>2</v>
      </c>
      <c r="G1864">
        <v>3</v>
      </c>
      <c r="H1864" t="s">
        <v>283</v>
      </c>
      <c r="I1864" t="s">
        <v>284</v>
      </c>
      <c r="J1864">
        <v>10006319633</v>
      </c>
      <c r="K1864" s="19">
        <v>27.9</v>
      </c>
      <c r="L1864">
        <v>24.170999999999999</v>
      </c>
      <c r="M1864">
        <v>24.009</v>
      </c>
      <c r="N1864">
        <v>25.997</v>
      </c>
      <c r="O1864">
        <v>0.99399999999999999</v>
      </c>
    </row>
    <row r="1865" spans="1:15" x14ac:dyDescent="0.35">
      <c r="A1865" t="s">
        <v>281</v>
      </c>
      <c r="B1865">
        <v>2018</v>
      </c>
      <c r="C1865" s="10">
        <v>43043</v>
      </c>
      <c r="D1865" t="s">
        <v>140</v>
      </c>
      <c r="E1865" t="s">
        <v>117</v>
      </c>
      <c r="F1865">
        <v>2</v>
      </c>
      <c r="G1865">
        <v>4</v>
      </c>
      <c r="H1865" t="s">
        <v>210</v>
      </c>
      <c r="I1865" t="s">
        <v>188</v>
      </c>
      <c r="J1865">
        <v>10009049979</v>
      </c>
      <c r="K1865" s="19">
        <v>22.6</v>
      </c>
      <c r="L1865">
        <v>20.268999999999998</v>
      </c>
      <c r="M1865">
        <v>19.126000000000001</v>
      </c>
      <c r="N1865">
        <v>23.542000000000002</v>
      </c>
      <c r="O1865">
        <v>2.2080000000000002</v>
      </c>
    </row>
    <row r="1866" spans="1:15" x14ac:dyDescent="0.35">
      <c r="A1866" t="s">
        <v>281</v>
      </c>
      <c r="B1866">
        <v>2018</v>
      </c>
      <c r="C1866" s="10">
        <v>43043</v>
      </c>
      <c r="D1866" t="s">
        <v>140</v>
      </c>
      <c r="E1866" t="s">
        <v>117</v>
      </c>
      <c r="F1866">
        <v>3</v>
      </c>
      <c r="G1866">
        <v>1</v>
      </c>
      <c r="H1866" t="s">
        <v>99</v>
      </c>
      <c r="I1866" t="s">
        <v>27</v>
      </c>
      <c r="J1866">
        <v>10010678569</v>
      </c>
      <c r="K1866" s="19">
        <v>20.5</v>
      </c>
      <c r="L1866">
        <v>23.895</v>
      </c>
      <c r="M1866">
        <v>25.6</v>
      </c>
      <c r="N1866">
        <v>31.27</v>
      </c>
      <c r="O1866">
        <v>2.835</v>
      </c>
    </row>
    <row r="1867" spans="1:15" x14ac:dyDescent="0.35">
      <c r="A1867" t="s">
        <v>281</v>
      </c>
      <c r="B1867">
        <v>2018</v>
      </c>
      <c r="C1867" s="10">
        <v>43043</v>
      </c>
      <c r="D1867" t="s">
        <v>140</v>
      </c>
      <c r="E1867" t="s">
        <v>117</v>
      </c>
      <c r="F1867">
        <v>3</v>
      </c>
      <c r="G1867">
        <v>2</v>
      </c>
      <c r="H1867" t="s">
        <v>93</v>
      </c>
      <c r="I1867" t="s">
        <v>52</v>
      </c>
      <c r="J1867">
        <v>10009150215</v>
      </c>
      <c r="K1867" s="19">
        <v>21.9</v>
      </c>
      <c r="L1867">
        <v>24.774000000000001</v>
      </c>
      <c r="M1867">
        <v>24.856000000000002</v>
      </c>
      <c r="N1867">
        <v>27.202000000000002</v>
      </c>
      <c r="O1867">
        <v>1.173</v>
      </c>
    </row>
    <row r="1868" spans="1:15" x14ac:dyDescent="0.35">
      <c r="A1868" t="s">
        <v>281</v>
      </c>
      <c r="B1868">
        <v>2018</v>
      </c>
      <c r="C1868" s="10">
        <v>43043</v>
      </c>
      <c r="D1868" t="s">
        <v>140</v>
      </c>
      <c r="E1868" t="s">
        <v>117</v>
      </c>
      <c r="F1868">
        <v>3</v>
      </c>
      <c r="G1868">
        <v>3</v>
      </c>
      <c r="H1868" t="s">
        <v>158</v>
      </c>
      <c r="I1868" t="s">
        <v>145</v>
      </c>
      <c r="J1868">
        <v>10010894696</v>
      </c>
      <c r="K1868" s="19">
        <v>31.5</v>
      </c>
      <c r="L1868">
        <v>17.786000000000001</v>
      </c>
      <c r="M1868">
        <v>18.097999999999999</v>
      </c>
      <c r="N1868">
        <v>20.911999999999999</v>
      </c>
      <c r="O1868">
        <v>1.407</v>
      </c>
    </row>
    <row r="1869" spans="1:15" x14ac:dyDescent="0.35">
      <c r="A1869" t="s">
        <v>281</v>
      </c>
      <c r="B1869">
        <v>2018</v>
      </c>
      <c r="C1869" s="10">
        <v>43043</v>
      </c>
      <c r="D1869" t="s">
        <v>140</v>
      </c>
      <c r="E1869" t="s">
        <v>117</v>
      </c>
      <c r="F1869">
        <v>3</v>
      </c>
      <c r="G1869">
        <v>4</v>
      </c>
      <c r="H1869" t="s">
        <v>92</v>
      </c>
      <c r="I1869" t="s">
        <v>23</v>
      </c>
      <c r="J1869">
        <v>10009535686</v>
      </c>
      <c r="K1869" s="19">
        <v>20.6</v>
      </c>
      <c r="L1869">
        <v>19.939</v>
      </c>
      <c r="M1869">
        <v>16.584</v>
      </c>
      <c r="N1869">
        <v>23.606000000000002</v>
      </c>
      <c r="O1869">
        <v>3.5110000000000001</v>
      </c>
    </row>
    <row r="1870" spans="1:15" x14ac:dyDescent="0.35">
      <c r="A1870" t="s">
        <v>281</v>
      </c>
      <c r="B1870">
        <v>2018</v>
      </c>
      <c r="C1870" s="10">
        <v>43043</v>
      </c>
      <c r="D1870" t="s">
        <v>140</v>
      </c>
      <c r="E1870" t="s">
        <v>117</v>
      </c>
      <c r="F1870">
        <v>4</v>
      </c>
      <c r="G1870">
        <v>1</v>
      </c>
      <c r="H1870" t="s">
        <v>314</v>
      </c>
      <c r="I1870" t="s">
        <v>44</v>
      </c>
      <c r="J1870">
        <v>10006904360</v>
      </c>
      <c r="K1870" s="19">
        <v>26.3</v>
      </c>
      <c r="L1870">
        <v>31.948</v>
      </c>
      <c r="M1870">
        <v>32.015000000000001</v>
      </c>
      <c r="N1870">
        <v>33.795000000000002</v>
      </c>
      <c r="O1870">
        <v>0.89</v>
      </c>
    </row>
    <row r="1871" spans="1:15" x14ac:dyDescent="0.35">
      <c r="A1871" t="s">
        <v>281</v>
      </c>
      <c r="B1871">
        <v>2018</v>
      </c>
      <c r="C1871" s="10">
        <v>43043</v>
      </c>
      <c r="D1871" t="s">
        <v>140</v>
      </c>
      <c r="E1871" t="s">
        <v>117</v>
      </c>
      <c r="F1871">
        <v>4</v>
      </c>
      <c r="G1871">
        <v>2</v>
      </c>
      <c r="H1871" t="s">
        <v>143</v>
      </c>
      <c r="I1871" t="s">
        <v>95</v>
      </c>
      <c r="J1871">
        <v>10009181234</v>
      </c>
      <c r="K1871" s="19">
        <v>22.6</v>
      </c>
      <c r="L1871">
        <v>24.007000000000001</v>
      </c>
      <c r="M1871">
        <v>24.18</v>
      </c>
      <c r="N1871">
        <v>26.288</v>
      </c>
      <c r="O1871">
        <v>1.054</v>
      </c>
    </row>
    <row r="1872" spans="1:15" x14ac:dyDescent="0.35">
      <c r="A1872" t="s">
        <v>281</v>
      </c>
      <c r="B1872">
        <v>2018</v>
      </c>
      <c r="C1872" s="10">
        <v>43043</v>
      </c>
      <c r="D1872" t="s">
        <v>140</v>
      </c>
      <c r="E1872" t="s">
        <v>117</v>
      </c>
      <c r="F1872">
        <v>4</v>
      </c>
      <c r="G1872">
        <v>3</v>
      </c>
      <c r="H1872" t="s">
        <v>174</v>
      </c>
      <c r="I1872" t="s">
        <v>37</v>
      </c>
      <c r="J1872">
        <v>10006552534</v>
      </c>
      <c r="K1872" s="19">
        <v>27.5</v>
      </c>
      <c r="L1872">
        <v>24.774999999999999</v>
      </c>
      <c r="M1872">
        <v>24.556999999999999</v>
      </c>
      <c r="N1872">
        <v>27.036999999999999</v>
      </c>
      <c r="O1872">
        <v>1.24</v>
      </c>
    </row>
    <row r="1873" spans="1:15" x14ac:dyDescent="0.35">
      <c r="A1873" t="s">
        <v>281</v>
      </c>
      <c r="B1873">
        <v>2018</v>
      </c>
      <c r="C1873" s="10">
        <v>43043</v>
      </c>
      <c r="D1873" t="s">
        <v>140</v>
      </c>
      <c r="E1873" t="s">
        <v>117</v>
      </c>
      <c r="F1873">
        <v>4</v>
      </c>
      <c r="G1873">
        <v>4</v>
      </c>
      <c r="H1873" t="s">
        <v>323</v>
      </c>
      <c r="I1873" t="s">
        <v>78</v>
      </c>
      <c r="J1873">
        <v>10010778704</v>
      </c>
      <c r="K1873" s="19">
        <v>19.600000000000001</v>
      </c>
      <c r="L1873">
        <v>4.0380000000000003</v>
      </c>
      <c r="M1873">
        <v>4.0019999999999998</v>
      </c>
      <c r="N1873">
        <v>14.336</v>
      </c>
      <c r="O1873">
        <v>5.1669999999999998</v>
      </c>
    </row>
    <row r="1874" spans="1:15" x14ac:dyDescent="0.35">
      <c r="A1874" t="s">
        <v>281</v>
      </c>
      <c r="B1874">
        <v>2018</v>
      </c>
      <c r="C1874" s="10">
        <v>43043</v>
      </c>
      <c r="D1874" t="s">
        <v>140</v>
      </c>
      <c r="E1874" t="s">
        <v>117</v>
      </c>
      <c r="F1874">
        <v>5</v>
      </c>
      <c r="G1874">
        <v>1</v>
      </c>
      <c r="H1874" t="s">
        <v>220</v>
      </c>
      <c r="I1874" t="s">
        <v>35</v>
      </c>
      <c r="J1874">
        <v>10005782695</v>
      </c>
      <c r="K1874" s="19">
        <v>28.3</v>
      </c>
      <c r="L1874">
        <v>29.891999999999999</v>
      </c>
      <c r="M1874">
        <v>29.997</v>
      </c>
      <c r="N1874">
        <v>31.847000000000001</v>
      </c>
      <c r="O1874">
        <v>0.92500000000000004</v>
      </c>
    </row>
    <row r="1875" spans="1:15" x14ac:dyDescent="0.35">
      <c r="A1875" t="s">
        <v>281</v>
      </c>
      <c r="B1875">
        <v>2018</v>
      </c>
      <c r="C1875" s="10">
        <v>43043</v>
      </c>
      <c r="D1875" t="s">
        <v>140</v>
      </c>
      <c r="E1875" t="s">
        <v>117</v>
      </c>
      <c r="F1875">
        <v>5</v>
      </c>
      <c r="G1875">
        <v>2</v>
      </c>
      <c r="H1875" t="s">
        <v>112</v>
      </c>
      <c r="I1875" t="s">
        <v>113</v>
      </c>
      <c r="J1875">
        <v>10009967641</v>
      </c>
      <c r="K1875" s="19">
        <v>20.5</v>
      </c>
      <c r="L1875">
        <v>17.713000000000001</v>
      </c>
      <c r="M1875">
        <v>20.061999999999902</v>
      </c>
      <c r="N1875">
        <v>27.181999999999999</v>
      </c>
      <c r="O1875">
        <v>3.56</v>
      </c>
    </row>
    <row r="1876" spans="1:15" x14ac:dyDescent="0.35">
      <c r="A1876" t="s">
        <v>281</v>
      </c>
      <c r="B1876">
        <v>2018</v>
      </c>
      <c r="C1876" s="10">
        <v>43043</v>
      </c>
      <c r="D1876" t="s">
        <v>140</v>
      </c>
      <c r="E1876" t="s">
        <v>117</v>
      </c>
      <c r="F1876">
        <v>5</v>
      </c>
      <c r="G1876">
        <v>3</v>
      </c>
      <c r="H1876" t="s">
        <v>157</v>
      </c>
      <c r="I1876" t="s">
        <v>142</v>
      </c>
      <c r="J1876">
        <v>10006063086</v>
      </c>
      <c r="K1876" s="19">
        <v>27.6</v>
      </c>
      <c r="L1876">
        <v>11.0689999999999</v>
      </c>
      <c r="M1876">
        <v>14.263999999999999</v>
      </c>
      <c r="N1876">
        <v>21.891999999999999</v>
      </c>
      <c r="O1876">
        <v>3.8140000000000001</v>
      </c>
    </row>
    <row r="1877" spans="1:15" x14ac:dyDescent="0.35">
      <c r="A1877" t="s">
        <v>281</v>
      </c>
      <c r="B1877">
        <v>2018</v>
      </c>
      <c r="C1877" s="10">
        <v>43043</v>
      </c>
      <c r="D1877" t="s">
        <v>140</v>
      </c>
      <c r="E1877" t="s">
        <v>117</v>
      </c>
      <c r="F1877">
        <v>5</v>
      </c>
      <c r="G1877">
        <v>4</v>
      </c>
      <c r="H1877" t="s">
        <v>324</v>
      </c>
      <c r="I1877" t="s">
        <v>325</v>
      </c>
      <c r="J1877">
        <v>10007828082</v>
      </c>
      <c r="K1877" s="19">
        <v>23.9</v>
      </c>
      <c r="L1877">
        <v>17.440999999999999</v>
      </c>
      <c r="M1877">
        <v>16.548999999999999</v>
      </c>
      <c r="N1877">
        <v>21.201000000000001</v>
      </c>
      <c r="O1877">
        <v>2.3260000000000001</v>
      </c>
    </row>
    <row r="1878" spans="1:15" x14ac:dyDescent="0.35">
      <c r="A1878" t="s">
        <v>281</v>
      </c>
      <c r="B1878">
        <v>2018</v>
      </c>
      <c r="C1878" s="10">
        <v>43043</v>
      </c>
      <c r="D1878" t="s">
        <v>140</v>
      </c>
      <c r="E1878" t="s">
        <v>117</v>
      </c>
      <c r="F1878">
        <v>6</v>
      </c>
      <c r="G1878">
        <v>1</v>
      </c>
      <c r="H1878" t="s">
        <v>54</v>
      </c>
      <c r="I1878" t="s">
        <v>42</v>
      </c>
      <c r="J1878">
        <v>10004612534</v>
      </c>
      <c r="K1878" s="19">
        <v>30.4</v>
      </c>
      <c r="L1878">
        <v>28.295999999999999</v>
      </c>
      <c r="M1878">
        <v>28.564</v>
      </c>
      <c r="N1878">
        <v>31.154</v>
      </c>
      <c r="O1878">
        <v>1.2949999999999999</v>
      </c>
    </row>
    <row r="1879" spans="1:15" x14ac:dyDescent="0.35">
      <c r="A1879" t="s">
        <v>281</v>
      </c>
      <c r="B1879">
        <v>2018</v>
      </c>
      <c r="C1879" s="10">
        <v>43043</v>
      </c>
      <c r="D1879" t="s">
        <v>140</v>
      </c>
      <c r="E1879" t="s">
        <v>117</v>
      </c>
      <c r="F1879">
        <v>6</v>
      </c>
      <c r="G1879">
        <v>2</v>
      </c>
      <c r="H1879" t="s">
        <v>293</v>
      </c>
      <c r="I1879" t="s">
        <v>25</v>
      </c>
      <c r="J1879">
        <v>10006108051</v>
      </c>
      <c r="K1879" s="19">
        <v>28.8</v>
      </c>
      <c r="L1879">
        <v>7.2210000000000001</v>
      </c>
      <c r="M1879">
        <v>14.215999999999999</v>
      </c>
      <c r="N1879">
        <v>20.076000000000001</v>
      </c>
      <c r="O1879">
        <v>2.93</v>
      </c>
    </row>
    <row r="1880" spans="1:15" x14ac:dyDescent="0.35">
      <c r="A1880" t="s">
        <v>281</v>
      </c>
      <c r="B1880">
        <v>2018</v>
      </c>
      <c r="C1880" s="10">
        <v>43043</v>
      </c>
      <c r="D1880" t="s">
        <v>140</v>
      </c>
      <c r="E1880" t="s">
        <v>117</v>
      </c>
      <c r="F1880">
        <v>6</v>
      </c>
      <c r="G1880">
        <v>3</v>
      </c>
      <c r="H1880" t="s">
        <v>196</v>
      </c>
      <c r="I1880" t="s">
        <v>52</v>
      </c>
      <c r="J1880">
        <v>10004868370</v>
      </c>
      <c r="K1880" s="19">
        <v>29.8</v>
      </c>
      <c r="L1880">
        <v>29.751999999999999</v>
      </c>
      <c r="M1880">
        <v>29.54</v>
      </c>
      <c r="N1880">
        <v>31.202000000000002</v>
      </c>
      <c r="O1880">
        <v>0.83099999999999996</v>
      </c>
    </row>
    <row r="1881" spans="1:15" x14ac:dyDescent="0.35">
      <c r="A1881" t="s">
        <v>281</v>
      </c>
      <c r="B1881">
        <v>2018</v>
      </c>
      <c r="C1881" s="10">
        <v>43043</v>
      </c>
      <c r="D1881" t="s">
        <v>140</v>
      </c>
      <c r="E1881" t="s">
        <v>117</v>
      </c>
      <c r="F1881">
        <v>6</v>
      </c>
      <c r="G1881">
        <v>4</v>
      </c>
      <c r="H1881" t="s">
        <v>287</v>
      </c>
      <c r="I1881" t="s">
        <v>31</v>
      </c>
      <c r="J1881">
        <v>10003349716</v>
      </c>
      <c r="K1881" s="19">
        <v>32.5</v>
      </c>
      <c r="L1881">
        <v>25.271000000000001</v>
      </c>
      <c r="M1881">
        <v>25.081</v>
      </c>
      <c r="N1881">
        <v>26.783000000000001</v>
      </c>
      <c r="O1881">
        <v>0.85099999999999998</v>
      </c>
    </row>
    <row r="1882" spans="1:15" x14ac:dyDescent="0.35">
      <c r="A1882" t="s">
        <v>281</v>
      </c>
      <c r="B1882">
        <v>2018</v>
      </c>
      <c r="C1882" s="10">
        <v>43043</v>
      </c>
      <c r="D1882" t="s">
        <v>140</v>
      </c>
      <c r="E1882" t="s">
        <v>119</v>
      </c>
      <c r="F1882">
        <v>1</v>
      </c>
      <c r="G1882">
        <v>1</v>
      </c>
      <c r="H1882" t="s">
        <v>68</v>
      </c>
      <c r="I1882" t="s">
        <v>29</v>
      </c>
      <c r="J1882">
        <v>10006379247</v>
      </c>
      <c r="K1882" s="19">
        <v>27.6</v>
      </c>
      <c r="L1882">
        <v>32.576999999999998</v>
      </c>
      <c r="M1882">
        <v>32.815999999999903</v>
      </c>
      <c r="N1882">
        <v>34.729999999999997</v>
      </c>
      <c r="O1882">
        <v>0.95699999999999996</v>
      </c>
    </row>
    <row r="1883" spans="1:15" x14ac:dyDescent="0.35">
      <c r="A1883" t="s">
        <v>281</v>
      </c>
      <c r="B1883">
        <v>2018</v>
      </c>
      <c r="C1883" s="10">
        <v>43043</v>
      </c>
      <c r="D1883" t="s">
        <v>140</v>
      </c>
      <c r="E1883" t="s">
        <v>119</v>
      </c>
      <c r="F1883">
        <v>1</v>
      </c>
      <c r="G1883">
        <v>2</v>
      </c>
      <c r="H1883" t="s">
        <v>314</v>
      </c>
      <c r="I1883" t="s">
        <v>44</v>
      </c>
      <c r="J1883">
        <v>10006904360</v>
      </c>
      <c r="K1883" s="19">
        <v>26.3</v>
      </c>
      <c r="L1883">
        <v>32.015000000000001</v>
      </c>
      <c r="M1883">
        <v>32.079000000000001</v>
      </c>
      <c r="N1883">
        <v>33.841000000000001</v>
      </c>
      <c r="O1883">
        <v>0.88100000000000001</v>
      </c>
    </row>
    <row r="1884" spans="1:15" x14ac:dyDescent="0.35">
      <c r="A1884" t="s">
        <v>281</v>
      </c>
      <c r="B1884">
        <v>2018</v>
      </c>
      <c r="C1884" s="10">
        <v>43043</v>
      </c>
      <c r="D1884" t="s">
        <v>140</v>
      </c>
      <c r="E1884" t="s">
        <v>119</v>
      </c>
      <c r="F1884">
        <v>1</v>
      </c>
      <c r="G1884">
        <v>3</v>
      </c>
      <c r="H1884" t="s">
        <v>289</v>
      </c>
      <c r="I1884" t="s">
        <v>207</v>
      </c>
      <c r="J1884">
        <v>10002418415</v>
      </c>
      <c r="K1884" s="19">
        <v>35.200000000000003</v>
      </c>
      <c r="L1884">
        <v>26.974999999999898</v>
      </c>
      <c r="M1884">
        <v>27.120999999999999</v>
      </c>
      <c r="N1884">
        <v>28.917000000000002</v>
      </c>
      <c r="O1884">
        <v>0.89800000000000002</v>
      </c>
    </row>
    <row r="1885" spans="1:15" x14ac:dyDescent="0.35">
      <c r="A1885" t="s">
        <v>281</v>
      </c>
      <c r="B1885">
        <v>2018</v>
      </c>
      <c r="C1885" s="10">
        <v>43043</v>
      </c>
      <c r="D1885" t="s">
        <v>140</v>
      </c>
      <c r="E1885" t="s">
        <v>119</v>
      </c>
      <c r="F1885">
        <v>1</v>
      </c>
      <c r="G1885">
        <v>4</v>
      </c>
      <c r="H1885" t="s">
        <v>28</v>
      </c>
      <c r="I1885" t="s">
        <v>29</v>
      </c>
      <c r="J1885">
        <v>10007779683</v>
      </c>
      <c r="K1885" s="19">
        <v>21.9</v>
      </c>
      <c r="L1885">
        <v>25.099</v>
      </c>
      <c r="M1885">
        <v>25.337</v>
      </c>
      <c r="N1885">
        <v>28.603000000000002</v>
      </c>
      <c r="O1885">
        <v>1.633</v>
      </c>
    </row>
    <row r="1886" spans="1:15" x14ac:dyDescent="0.35">
      <c r="A1886" t="s">
        <v>281</v>
      </c>
      <c r="B1886">
        <v>2018</v>
      </c>
      <c r="C1886" s="10">
        <v>43043</v>
      </c>
      <c r="D1886" t="s">
        <v>140</v>
      </c>
      <c r="E1886" t="s">
        <v>119</v>
      </c>
      <c r="F1886">
        <v>1</v>
      </c>
      <c r="G1886">
        <v>5</v>
      </c>
      <c r="H1886" t="s">
        <v>45</v>
      </c>
      <c r="I1886" t="s">
        <v>46</v>
      </c>
      <c r="J1886">
        <v>10009176281</v>
      </c>
      <c r="K1886" s="19">
        <v>21.7</v>
      </c>
      <c r="L1886">
        <v>21.402999999999999</v>
      </c>
      <c r="M1886">
        <v>21.887999999999899</v>
      </c>
      <c r="N1886">
        <v>26.206</v>
      </c>
      <c r="O1886">
        <v>2.1589999999999998</v>
      </c>
    </row>
    <row r="1887" spans="1:15" x14ac:dyDescent="0.35">
      <c r="A1887" t="s">
        <v>281</v>
      </c>
      <c r="B1887">
        <v>2018</v>
      </c>
      <c r="C1887" s="10">
        <v>43043</v>
      </c>
      <c r="D1887" t="s">
        <v>140</v>
      </c>
      <c r="E1887" t="s">
        <v>119</v>
      </c>
      <c r="F1887">
        <v>1</v>
      </c>
      <c r="G1887">
        <v>6</v>
      </c>
      <c r="H1887" t="s">
        <v>220</v>
      </c>
      <c r="I1887" t="s">
        <v>35</v>
      </c>
      <c r="J1887">
        <v>10005782695</v>
      </c>
      <c r="K1887" s="19">
        <v>28.3</v>
      </c>
      <c r="L1887">
        <v>29.997</v>
      </c>
      <c r="M1887">
        <v>29.625</v>
      </c>
      <c r="N1887">
        <v>31.454999999999998</v>
      </c>
      <c r="O1887">
        <v>0.91500000000000004</v>
      </c>
    </row>
    <row r="1888" spans="1:15" x14ac:dyDescent="0.35">
      <c r="A1888" t="s">
        <v>281</v>
      </c>
      <c r="B1888">
        <v>2018</v>
      </c>
      <c r="C1888" s="10">
        <v>43043</v>
      </c>
      <c r="D1888" t="s">
        <v>140</v>
      </c>
      <c r="E1888" t="s">
        <v>119</v>
      </c>
      <c r="F1888">
        <v>2</v>
      </c>
      <c r="G1888">
        <v>1</v>
      </c>
      <c r="H1888" t="s">
        <v>200</v>
      </c>
      <c r="I1888" t="s">
        <v>23</v>
      </c>
      <c r="J1888">
        <v>10006900421</v>
      </c>
      <c r="K1888" s="19">
        <v>24.9</v>
      </c>
      <c r="L1888">
        <v>30.683999999999902</v>
      </c>
      <c r="M1888">
        <v>30.922000000000001</v>
      </c>
      <c r="N1888">
        <v>32.664000000000001</v>
      </c>
      <c r="O1888">
        <v>0.871</v>
      </c>
    </row>
    <row r="1889" spans="1:15" x14ac:dyDescent="0.35">
      <c r="A1889" t="s">
        <v>281</v>
      </c>
      <c r="B1889">
        <v>2018</v>
      </c>
      <c r="C1889" s="10">
        <v>43043</v>
      </c>
      <c r="D1889" t="s">
        <v>140</v>
      </c>
      <c r="E1889" t="s">
        <v>119</v>
      </c>
      <c r="F1889">
        <v>2</v>
      </c>
      <c r="G1889">
        <v>2</v>
      </c>
      <c r="H1889" t="s">
        <v>99</v>
      </c>
      <c r="I1889" t="s">
        <v>27</v>
      </c>
      <c r="J1889">
        <v>10010678569</v>
      </c>
      <c r="K1889" s="19">
        <v>20.5</v>
      </c>
      <c r="L1889">
        <v>25.6</v>
      </c>
      <c r="M1889">
        <v>27.254999999999999</v>
      </c>
      <c r="N1889">
        <v>32.192999999999998</v>
      </c>
      <c r="O1889">
        <v>2.4689999999999999</v>
      </c>
    </row>
    <row r="1890" spans="1:15" x14ac:dyDescent="0.35">
      <c r="A1890" t="s">
        <v>281</v>
      </c>
      <c r="B1890">
        <v>2018</v>
      </c>
      <c r="C1890" s="10">
        <v>43043</v>
      </c>
      <c r="D1890" t="s">
        <v>140</v>
      </c>
      <c r="E1890" t="s">
        <v>119</v>
      </c>
      <c r="F1890">
        <v>2</v>
      </c>
      <c r="G1890">
        <v>3</v>
      </c>
      <c r="H1890" t="s">
        <v>106</v>
      </c>
      <c r="I1890" t="s">
        <v>102</v>
      </c>
      <c r="J1890">
        <v>10006894559</v>
      </c>
      <c r="K1890" s="19">
        <v>25.2</v>
      </c>
      <c r="L1890">
        <v>30.085999999999999</v>
      </c>
      <c r="M1890">
        <v>30.08</v>
      </c>
      <c r="N1890">
        <v>32.03</v>
      </c>
      <c r="O1890">
        <v>0.97499999999999998</v>
      </c>
    </row>
    <row r="1891" spans="1:15" x14ac:dyDescent="0.35">
      <c r="A1891" t="s">
        <v>281</v>
      </c>
      <c r="B1891">
        <v>2018</v>
      </c>
      <c r="C1891" s="10">
        <v>43043</v>
      </c>
      <c r="D1891" t="s">
        <v>140</v>
      </c>
      <c r="E1891" t="s">
        <v>119</v>
      </c>
      <c r="F1891">
        <v>2</v>
      </c>
      <c r="G1891">
        <v>4</v>
      </c>
      <c r="H1891" t="s">
        <v>195</v>
      </c>
      <c r="I1891" t="s">
        <v>31</v>
      </c>
      <c r="J1891">
        <v>10005964470</v>
      </c>
      <c r="K1891" s="19">
        <v>28.6</v>
      </c>
      <c r="L1891">
        <v>25.029</v>
      </c>
      <c r="M1891">
        <v>25.132999999999999</v>
      </c>
      <c r="N1891">
        <v>27.033000000000001</v>
      </c>
      <c r="O1891">
        <v>0.95</v>
      </c>
    </row>
    <row r="1892" spans="1:15" x14ac:dyDescent="0.35">
      <c r="A1892" t="s">
        <v>281</v>
      </c>
      <c r="B1892">
        <v>2018</v>
      </c>
      <c r="C1892" s="10">
        <v>43043</v>
      </c>
      <c r="D1892" t="s">
        <v>140</v>
      </c>
      <c r="E1892" t="s">
        <v>119</v>
      </c>
      <c r="F1892">
        <v>2</v>
      </c>
      <c r="G1892">
        <v>5</v>
      </c>
      <c r="H1892" t="s">
        <v>54</v>
      </c>
      <c r="I1892" t="s">
        <v>42</v>
      </c>
      <c r="J1892">
        <v>10004612534</v>
      </c>
      <c r="K1892" s="19">
        <v>30.4</v>
      </c>
      <c r="L1892">
        <v>28.564</v>
      </c>
      <c r="M1892">
        <v>28.166</v>
      </c>
      <c r="N1892">
        <v>30.68</v>
      </c>
      <c r="O1892">
        <v>1.2569999999999999</v>
      </c>
    </row>
    <row r="1893" spans="1:15" x14ac:dyDescent="0.35">
      <c r="A1893" t="s">
        <v>281</v>
      </c>
      <c r="B1893">
        <v>2018</v>
      </c>
      <c r="C1893" s="10">
        <v>43043</v>
      </c>
      <c r="D1893" t="s">
        <v>140</v>
      </c>
      <c r="E1893" t="s">
        <v>119</v>
      </c>
      <c r="F1893">
        <v>2</v>
      </c>
      <c r="G1893">
        <v>6</v>
      </c>
      <c r="H1893" t="s">
        <v>193</v>
      </c>
      <c r="I1893" t="s">
        <v>31</v>
      </c>
      <c r="J1893">
        <v>10005727327</v>
      </c>
      <c r="K1893" s="19">
        <v>31.8</v>
      </c>
      <c r="L1893">
        <v>21.756</v>
      </c>
      <c r="M1893">
        <v>21.544999999999899</v>
      </c>
      <c r="N1893">
        <v>23.972999999999999</v>
      </c>
      <c r="O1893">
        <v>1.214</v>
      </c>
    </row>
    <row r="1894" spans="1:15" x14ac:dyDescent="0.35">
      <c r="A1894" t="s">
        <v>281</v>
      </c>
      <c r="B1894">
        <v>2018</v>
      </c>
      <c r="C1894" s="10">
        <v>43043</v>
      </c>
      <c r="D1894" t="s">
        <v>140</v>
      </c>
      <c r="E1894" t="s">
        <v>121</v>
      </c>
      <c r="F1894">
        <v>1</v>
      </c>
      <c r="G1894">
        <v>1</v>
      </c>
      <c r="H1894" t="s">
        <v>200</v>
      </c>
      <c r="I1894" t="s">
        <v>23</v>
      </c>
      <c r="J1894">
        <v>10006900421</v>
      </c>
      <c r="K1894" s="19">
        <v>24.9</v>
      </c>
      <c r="L1894">
        <v>30.922000000000001</v>
      </c>
      <c r="M1894">
        <v>31.224</v>
      </c>
      <c r="N1894">
        <v>32.950000000000003</v>
      </c>
      <c r="O1894">
        <v>0.86299999999999999</v>
      </c>
    </row>
    <row r="1895" spans="1:15" x14ac:dyDescent="0.35">
      <c r="A1895" t="s">
        <v>281</v>
      </c>
      <c r="B1895">
        <v>2018</v>
      </c>
      <c r="C1895" s="10">
        <v>43043</v>
      </c>
      <c r="D1895" t="s">
        <v>140</v>
      </c>
      <c r="E1895" t="s">
        <v>121</v>
      </c>
      <c r="F1895">
        <v>1</v>
      </c>
      <c r="G1895">
        <v>2</v>
      </c>
      <c r="H1895" t="s">
        <v>68</v>
      </c>
      <c r="I1895" t="s">
        <v>29</v>
      </c>
      <c r="J1895">
        <v>10006379247</v>
      </c>
      <c r="K1895" s="19">
        <v>27.6</v>
      </c>
      <c r="L1895">
        <v>32.815999999999903</v>
      </c>
      <c r="M1895">
        <v>32.93</v>
      </c>
      <c r="N1895">
        <v>34.816000000000003</v>
      </c>
      <c r="O1895">
        <v>0.94299999999999995</v>
      </c>
    </row>
    <row r="1896" spans="1:15" x14ac:dyDescent="0.35">
      <c r="A1896" t="s">
        <v>281</v>
      </c>
      <c r="B1896">
        <v>2018</v>
      </c>
      <c r="C1896" s="10">
        <v>43043</v>
      </c>
      <c r="D1896" t="s">
        <v>140</v>
      </c>
      <c r="E1896" t="s">
        <v>121</v>
      </c>
      <c r="F1896">
        <v>1</v>
      </c>
      <c r="G1896">
        <v>3</v>
      </c>
      <c r="H1896" t="s">
        <v>99</v>
      </c>
      <c r="I1896" t="s">
        <v>27</v>
      </c>
      <c r="J1896">
        <v>10010678569</v>
      </c>
      <c r="K1896" s="19">
        <v>20.5</v>
      </c>
      <c r="L1896">
        <v>27.254999999999999</v>
      </c>
      <c r="M1896">
        <v>28.231000000000002</v>
      </c>
      <c r="N1896">
        <v>32.627000000000002</v>
      </c>
      <c r="O1896">
        <v>2.198</v>
      </c>
    </row>
    <row r="1897" spans="1:15" x14ac:dyDescent="0.35">
      <c r="A1897" t="s">
        <v>281</v>
      </c>
      <c r="B1897">
        <v>2018</v>
      </c>
      <c r="C1897" s="10">
        <v>43043</v>
      </c>
      <c r="D1897" t="s">
        <v>140</v>
      </c>
      <c r="E1897" t="s">
        <v>121</v>
      </c>
      <c r="F1897">
        <v>1</v>
      </c>
      <c r="G1897">
        <v>4</v>
      </c>
      <c r="H1897" t="s">
        <v>314</v>
      </c>
      <c r="I1897" t="s">
        <v>44</v>
      </c>
      <c r="J1897">
        <v>10006904360</v>
      </c>
      <c r="K1897" s="19">
        <v>26.3</v>
      </c>
      <c r="L1897">
        <v>32.079000000000001</v>
      </c>
      <c r="M1897">
        <v>31.998000000000001</v>
      </c>
      <c r="N1897">
        <v>33.74</v>
      </c>
      <c r="O1897">
        <v>0.871</v>
      </c>
    </row>
    <row r="1898" spans="1:15" x14ac:dyDescent="0.35">
      <c r="A1898" t="s">
        <v>281</v>
      </c>
      <c r="B1898">
        <v>2018</v>
      </c>
      <c r="C1898" s="10">
        <v>43043</v>
      </c>
      <c r="D1898" t="s">
        <v>140</v>
      </c>
      <c r="E1898" t="s">
        <v>121</v>
      </c>
      <c r="F1898">
        <v>1</v>
      </c>
      <c r="G1898">
        <v>5</v>
      </c>
      <c r="H1898" t="s">
        <v>106</v>
      </c>
      <c r="I1898" t="s">
        <v>102</v>
      </c>
      <c r="J1898">
        <v>10006894559</v>
      </c>
      <c r="K1898" s="19">
        <v>25.2</v>
      </c>
      <c r="L1898">
        <v>30.08</v>
      </c>
      <c r="M1898">
        <v>29.936999999999902</v>
      </c>
      <c r="N1898">
        <v>31.856999999999999</v>
      </c>
      <c r="O1898">
        <v>0.96</v>
      </c>
    </row>
    <row r="1899" spans="1:15" x14ac:dyDescent="0.35">
      <c r="A1899" t="s">
        <v>281</v>
      </c>
      <c r="B1899">
        <v>2018</v>
      </c>
      <c r="C1899" s="10">
        <v>43043</v>
      </c>
      <c r="D1899" t="s">
        <v>140</v>
      </c>
      <c r="E1899" t="s">
        <v>121</v>
      </c>
      <c r="F1899">
        <v>1</v>
      </c>
      <c r="G1899">
        <v>6</v>
      </c>
      <c r="H1899" t="s">
        <v>289</v>
      </c>
      <c r="I1899" t="s">
        <v>207</v>
      </c>
      <c r="J1899">
        <v>10002418415</v>
      </c>
      <c r="K1899" s="19">
        <v>35.200000000000003</v>
      </c>
      <c r="L1899">
        <v>27.120999999999999</v>
      </c>
      <c r="M1899">
        <v>26.95</v>
      </c>
      <c r="N1899">
        <v>28.731999999999999</v>
      </c>
      <c r="O1899">
        <v>0.89100000000000001</v>
      </c>
    </row>
    <row r="1900" spans="1:15" x14ac:dyDescent="0.35">
      <c r="A1900" t="s">
        <v>281</v>
      </c>
      <c r="B1900">
        <v>2018</v>
      </c>
      <c r="C1900" s="10">
        <v>43043</v>
      </c>
      <c r="D1900" t="s">
        <v>140</v>
      </c>
      <c r="E1900" t="s">
        <v>121</v>
      </c>
      <c r="F1900">
        <v>2</v>
      </c>
      <c r="G1900">
        <v>1</v>
      </c>
      <c r="H1900" t="s">
        <v>54</v>
      </c>
      <c r="I1900" t="s">
        <v>42</v>
      </c>
      <c r="J1900">
        <v>10004612534</v>
      </c>
      <c r="K1900" s="19">
        <v>30.4</v>
      </c>
      <c r="L1900">
        <v>28.166</v>
      </c>
      <c r="M1900">
        <v>28.634999999999899</v>
      </c>
      <c r="N1900">
        <v>31.093</v>
      </c>
      <c r="O1900">
        <v>1.2290000000000001</v>
      </c>
    </row>
    <row r="1901" spans="1:15" x14ac:dyDescent="0.35">
      <c r="A1901" t="s">
        <v>281</v>
      </c>
      <c r="B1901">
        <v>2018</v>
      </c>
      <c r="C1901" s="10">
        <v>43043</v>
      </c>
      <c r="D1901" t="s">
        <v>140</v>
      </c>
      <c r="E1901" t="s">
        <v>121</v>
      </c>
      <c r="F1901">
        <v>2</v>
      </c>
      <c r="G1901">
        <v>2</v>
      </c>
      <c r="H1901" t="s">
        <v>45</v>
      </c>
      <c r="I1901" t="s">
        <v>46</v>
      </c>
      <c r="J1901">
        <v>10009176281</v>
      </c>
      <c r="K1901" s="19">
        <v>21.7</v>
      </c>
      <c r="L1901">
        <v>21.887999999999899</v>
      </c>
      <c r="M1901">
        <v>23.457000000000001</v>
      </c>
      <c r="N1901">
        <v>27.417000000000002</v>
      </c>
      <c r="O1901">
        <v>1.98</v>
      </c>
    </row>
    <row r="1902" spans="1:15" x14ac:dyDescent="0.35">
      <c r="A1902" t="s">
        <v>281</v>
      </c>
      <c r="B1902">
        <v>2018</v>
      </c>
      <c r="C1902" s="10">
        <v>43043</v>
      </c>
      <c r="D1902" t="s">
        <v>140</v>
      </c>
      <c r="E1902" t="s">
        <v>121</v>
      </c>
      <c r="F1902">
        <v>2</v>
      </c>
      <c r="G1902">
        <v>3</v>
      </c>
      <c r="H1902" t="s">
        <v>28</v>
      </c>
      <c r="I1902" t="s">
        <v>29</v>
      </c>
      <c r="J1902">
        <v>10007779683</v>
      </c>
      <c r="K1902" s="19">
        <v>21.9</v>
      </c>
      <c r="L1902">
        <v>25.337</v>
      </c>
      <c r="M1902">
        <v>25.623999999999999</v>
      </c>
      <c r="N1902">
        <v>28.722000000000001</v>
      </c>
      <c r="O1902">
        <v>1.5489999999999999</v>
      </c>
    </row>
    <row r="1903" spans="1:15" x14ac:dyDescent="0.35">
      <c r="A1903" t="s">
        <v>281</v>
      </c>
      <c r="B1903">
        <v>2018</v>
      </c>
      <c r="C1903" s="10">
        <v>43043</v>
      </c>
      <c r="D1903" t="s">
        <v>140</v>
      </c>
      <c r="E1903" t="s">
        <v>121</v>
      </c>
      <c r="F1903">
        <v>2</v>
      </c>
      <c r="G1903">
        <v>4</v>
      </c>
      <c r="H1903" t="s">
        <v>220</v>
      </c>
      <c r="I1903" t="s">
        <v>35</v>
      </c>
      <c r="J1903">
        <v>10005782695</v>
      </c>
      <c r="K1903" s="19">
        <v>28.3</v>
      </c>
      <c r="L1903">
        <v>29.625</v>
      </c>
      <c r="M1903">
        <v>29.451000000000001</v>
      </c>
      <c r="N1903">
        <v>31.257000000000001</v>
      </c>
      <c r="O1903">
        <v>0.90300000000000002</v>
      </c>
    </row>
    <row r="1904" spans="1:15" x14ac:dyDescent="0.35">
      <c r="A1904" t="s">
        <v>281</v>
      </c>
      <c r="B1904">
        <v>2018</v>
      </c>
      <c r="C1904" s="10">
        <v>43043</v>
      </c>
      <c r="D1904" t="s">
        <v>140</v>
      </c>
      <c r="E1904" t="s">
        <v>121</v>
      </c>
      <c r="F1904">
        <v>2</v>
      </c>
      <c r="G1904">
        <v>5</v>
      </c>
      <c r="H1904" t="s">
        <v>193</v>
      </c>
      <c r="I1904" t="s">
        <v>31</v>
      </c>
      <c r="J1904">
        <v>10005727327</v>
      </c>
      <c r="K1904" s="19">
        <v>31.8</v>
      </c>
      <c r="L1904">
        <v>21.544999999999899</v>
      </c>
      <c r="M1904">
        <v>21.616</v>
      </c>
      <c r="N1904">
        <v>23.981999999999999</v>
      </c>
      <c r="O1904">
        <v>1.1830000000000001</v>
      </c>
    </row>
    <row r="1905" spans="1:15" x14ac:dyDescent="0.35">
      <c r="A1905" t="s">
        <v>281</v>
      </c>
      <c r="B1905">
        <v>2018</v>
      </c>
      <c r="C1905" s="10">
        <v>43043</v>
      </c>
      <c r="D1905" t="s">
        <v>140</v>
      </c>
      <c r="E1905" t="s">
        <v>121</v>
      </c>
      <c r="F1905">
        <v>2</v>
      </c>
      <c r="G1905">
        <v>6</v>
      </c>
      <c r="H1905" t="s">
        <v>195</v>
      </c>
      <c r="I1905" t="s">
        <v>31</v>
      </c>
      <c r="J1905">
        <v>10005964470</v>
      </c>
      <c r="K1905" s="19">
        <v>28.6</v>
      </c>
      <c r="L1905">
        <v>25.132999999999999</v>
      </c>
      <c r="M1905">
        <v>24.847999999999999</v>
      </c>
      <c r="N1905">
        <v>26.728000000000002</v>
      </c>
      <c r="O1905">
        <v>0.94</v>
      </c>
    </row>
    <row r="1906" spans="1:15" x14ac:dyDescent="0.35">
      <c r="A1906" t="s">
        <v>322</v>
      </c>
      <c r="B1906">
        <v>2018</v>
      </c>
      <c r="C1906" s="10">
        <v>43051</v>
      </c>
      <c r="D1906" t="s">
        <v>140</v>
      </c>
      <c r="E1906" t="s">
        <v>91</v>
      </c>
      <c r="F1906">
        <v>1</v>
      </c>
      <c r="G1906">
        <v>1</v>
      </c>
      <c r="H1906" t="s">
        <v>200</v>
      </c>
      <c r="I1906" t="s">
        <v>23</v>
      </c>
      <c r="J1906">
        <v>10006900421</v>
      </c>
      <c r="K1906" s="19">
        <v>24.9</v>
      </c>
      <c r="L1906">
        <v>31.224</v>
      </c>
      <c r="M1906">
        <v>31.378999999999898</v>
      </c>
      <c r="N1906">
        <v>33.094999999999999</v>
      </c>
      <c r="O1906">
        <v>0.85799999999999998</v>
      </c>
    </row>
    <row r="1907" spans="1:15" x14ac:dyDescent="0.35">
      <c r="A1907" t="s">
        <v>322</v>
      </c>
      <c r="B1907">
        <v>2018</v>
      </c>
      <c r="C1907" s="10">
        <v>43051</v>
      </c>
      <c r="D1907" t="s">
        <v>140</v>
      </c>
      <c r="E1907" t="s">
        <v>91</v>
      </c>
      <c r="F1907">
        <v>1</v>
      </c>
      <c r="G1907">
        <v>2</v>
      </c>
      <c r="H1907" t="s">
        <v>289</v>
      </c>
      <c r="I1907" t="s">
        <v>207</v>
      </c>
      <c r="J1907">
        <v>10002418415</v>
      </c>
      <c r="K1907" s="19">
        <v>35.200000000000003</v>
      </c>
      <c r="L1907">
        <v>26.95</v>
      </c>
      <c r="M1907">
        <v>27.119</v>
      </c>
      <c r="N1907">
        <v>28.881</v>
      </c>
      <c r="O1907">
        <v>0.88100000000000001</v>
      </c>
    </row>
    <row r="1908" spans="1:15" x14ac:dyDescent="0.35">
      <c r="A1908" t="s">
        <v>322</v>
      </c>
      <c r="B1908">
        <v>2018</v>
      </c>
      <c r="C1908" s="10">
        <v>43051</v>
      </c>
      <c r="D1908" t="s">
        <v>140</v>
      </c>
      <c r="E1908" t="s">
        <v>91</v>
      </c>
      <c r="F1908">
        <v>1</v>
      </c>
      <c r="G1908">
        <v>3</v>
      </c>
      <c r="H1908" t="s">
        <v>48</v>
      </c>
      <c r="I1908" t="s">
        <v>27</v>
      </c>
      <c r="J1908">
        <v>10005930724</v>
      </c>
      <c r="K1908" s="19">
        <v>27</v>
      </c>
      <c r="L1908">
        <v>26.582000000000001</v>
      </c>
      <c r="M1908">
        <v>26.663999999999898</v>
      </c>
      <c r="N1908">
        <v>29.56</v>
      </c>
      <c r="O1908">
        <v>1.448</v>
      </c>
    </row>
    <row r="1909" spans="1:15" x14ac:dyDescent="0.35">
      <c r="A1909" t="s">
        <v>322</v>
      </c>
      <c r="B1909">
        <v>2018</v>
      </c>
      <c r="C1909" s="10">
        <v>43051</v>
      </c>
      <c r="D1909" t="s">
        <v>140</v>
      </c>
      <c r="E1909" t="s">
        <v>91</v>
      </c>
      <c r="F1909">
        <v>1</v>
      </c>
      <c r="G1909">
        <v>4</v>
      </c>
      <c r="H1909" t="s">
        <v>306</v>
      </c>
      <c r="I1909" t="s">
        <v>113</v>
      </c>
      <c r="J1909">
        <v>10006898300</v>
      </c>
      <c r="K1909" s="19">
        <v>25.2</v>
      </c>
      <c r="L1909">
        <v>25.823</v>
      </c>
      <c r="M1909">
        <v>25.766999999999999</v>
      </c>
      <c r="N1909">
        <v>27.757000000000001</v>
      </c>
      <c r="O1909">
        <v>0.995</v>
      </c>
    </row>
    <row r="1910" spans="1:15" x14ac:dyDescent="0.35">
      <c r="A1910" t="s">
        <v>322</v>
      </c>
      <c r="B1910">
        <v>2018</v>
      </c>
      <c r="C1910" s="10">
        <v>43051</v>
      </c>
      <c r="D1910" t="s">
        <v>140</v>
      </c>
      <c r="E1910" t="s">
        <v>91</v>
      </c>
      <c r="F1910">
        <v>1</v>
      </c>
      <c r="G1910">
        <v>5</v>
      </c>
      <c r="H1910" t="s">
        <v>193</v>
      </c>
      <c r="I1910" t="s">
        <v>31</v>
      </c>
      <c r="J1910">
        <v>10005727327</v>
      </c>
      <c r="K1910" s="19">
        <v>31.8</v>
      </c>
      <c r="L1910">
        <v>21.616</v>
      </c>
      <c r="M1910">
        <v>21.576000000000001</v>
      </c>
      <c r="N1910">
        <v>23.89</v>
      </c>
      <c r="O1910">
        <v>1.157</v>
      </c>
    </row>
    <row r="1911" spans="1:15" x14ac:dyDescent="0.35">
      <c r="A1911" t="s">
        <v>322</v>
      </c>
      <c r="B1911">
        <v>2018</v>
      </c>
      <c r="C1911" s="10">
        <v>43051</v>
      </c>
      <c r="D1911" t="s">
        <v>140</v>
      </c>
      <c r="E1911" t="s">
        <v>91</v>
      </c>
      <c r="F1911">
        <v>1</v>
      </c>
      <c r="G1911">
        <v>6</v>
      </c>
      <c r="H1911" t="s">
        <v>293</v>
      </c>
      <c r="I1911" t="s">
        <v>25</v>
      </c>
      <c r="J1911">
        <v>10006108051</v>
      </c>
      <c r="K1911" s="19">
        <v>28.9</v>
      </c>
      <c r="L1911">
        <v>14.215999999999999</v>
      </c>
      <c r="M1911">
        <v>14.321</v>
      </c>
      <c r="N1911">
        <v>19.555</v>
      </c>
      <c r="O1911">
        <v>2.617</v>
      </c>
    </row>
    <row r="1912" spans="1:15" x14ac:dyDescent="0.35">
      <c r="A1912" t="s">
        <v>322</v>
      </c>
      <c r="B1912">
        <v>2018</v>
      </c>
      <c r="C1912" s="10">
        <v>43051</v>
      </c>
      <c r="D1912" t="s">
        <v>140</v>
      </c>
      <c r="E1912" t="s">
        <v>91</v>
      </c>
      <c r="F1912">
        <v>1</v>
      </c>
      <c r="G1912">
        <v>7</v>
      </c>
      <c r="H1912" t="s">
        <v>62</v>
      </c>
      <c r="I1912" t="s">
        <v>63</v>
      </c>
      <c r="J1912">
        <v>10007351671</v>
      </c>
      <c r="K1912" s="19">
        <v>28</v>
      </c>
      <c r="L1912">
        <v>9</v>
      </c>
      <c r="M1912">
        <v>3.8179999999999898</v>
      </c>
      <c r="N1912">
        <v>14.882</v>
      </c>
      <c r="O1912">
        <v>5.532</v>
      </c>
    </row>
    <row r="1913" spans="1:15" x14ac:dyDescent="0.35">
      <c r="A1913" t="s">
        <v>322</v>
      </c>
      <c r="B1913">
        <v>2018</v>
      </c>
      <c r="C1913" s="10">
        <v>43051</v>
      </c>
      <c r="D1913" t="s">
        <v>140</v>
      </c>
      <c r="E1913" t="s">
        <v>91</v>
      </c>
      <c r="F1913">
        <v>2</v>
      </c>
      <c r="G1913">
        <v>1</v>
      </c>
      <c r="H1913" t="s">
        <v>68</v>
      </c>
      <c r="I1913" t="s">
        <v>29</v>
      </c>
      <c r="J1913">
        <v>10006379247</v>
      </c>
      <c r="K1913" s="19">
        <v>27.6</v>
      </c>
      <c r="L1913">
        <v>32.93</v>
      </c>
      <c r="M1913">
        <v>33.014000000000003</v>
      </c>
      <c r="N1913">
        <v>34.892000000000003</v>
      </c>
      <c r="O1913">
        <v>0.93899999999999995</v>
      </c>
    </row>
    <row r="1914" spans="1:15" x14ac:dyDescent="0.35">
      <c r="A1914" t="s">
        <v>322</v>
      </c>
      <c r="B1914">
        <v>2018</v>
      </c>
      <c r="C1914" s="10">
        <v>43051</v>
      </c>
      <c r="D1914" t="s">
        <v>140</v>
      </c>
      <c r="E1914" t="s">
        <v>91</v>
      </c>
      <c r="F1914">
        <v>2</v>
      </c>
      <c r="G1914">
        <v>2</v>
      </c>
      <c r="H1914" t="s">
        <v>158</v>
      </c>
      <c r="I1914" t="s">
        <v>145</v>
      </c>
      <c r="J1914">
        <v>10010894696</v>
      </c>
      <c r="K1914" s="19">
        <v>31.5</v>
      </c>
      <c r="L1914">
        <v>18.097999999999999</v>
      </c>
      <c r="M1914">
        <v>19.138000000000002</v>
      </c>
      <c r="N1914">
        <v>21.856000000000002</v>
      </c>
      <c r="O1914">
        <v>1.359</v>
      </c>
    </row>
    <row r="1915" spans="1:15" x14ac:dyDescent="0.35">
      <c r="A1915" t="s">
        <v>322</v>
      </c>
      <c r="B1915">
        <v>2018</v>
      </c>
      <c r="C1915" s="10">
        <v>43051</v>
      </c>
      <c r="D1915" t="s">
        <v>140</v>
      </c>
      <c r="E1915" t="s">
        <v>91</v>
      </c>
      <c r="F1915">
        <v>2</v>
      </c>
      <c r="G1915">
        <v>3</v>
      </c>
      <c r="H1915" t="s">
        <v>247</v>
      </c>
      <c r="I1915" t="s">
        <v>35</v>
      </c>
      <c r="J1915">
        <v>10009138491</v>
      </c>
      <c r="K1915" s="19">
        <v>21.4</v>
      </c>
      <c r="L1915">
        <v>9</v>
      </c>
      <c r="M1915">
        <v>18.843</v>
      </c>
      <c r="N1915">
        <v>27.199000000000002</v>
      </c>
      <c r="O1915">
        <v>4.1779999999999999</v>
      </c>
    </row>
    <row r="1916" spans="1:15" x14ac:dyDescent="0.35">
      <c r="A1916" t="s">
        <v>322</v>
      </c>
      <c r="B1916">
        <v>2018</v>
      </c>
      <c r="C1916" s="10">
        <v>43051</v>
      </c>
      <c r="D1916" t="s">
        <v>140</v>
      </c>
      <c r="E1916" t="s">
        <v>91</v>
      </c>
      <c r="F1916">
        <v>2</v>
      </c>
      <c r="G1916">
        <v>4</v>
      </c>
      <c r="H1916" t="s">
        <v>211</v>
      </c>
      <c r="I1916" t="s">
        <v>212</v>
      </c>
      <c r="J1916">
        <v>10010608447</v>
      </c>
      <c r="K1916" s="19">
        <v>20.399999999999999</v>
      </c>
      <c r="L1916">
        <v>21.460999999999999</v>
      </c>
      <c r="M1916">
        <v>21.707999999999998</v>
      </c>
      <c r="N1916">
        <v>24.611999999999998</v>
      </c>
      <c r="O1916">
        <v>1.452</v>
      </c>
    </row>
    <row r="1917" spans="1:15" x14ac:dyDescent="0.35">
      <c r="A1917" t="s">
        <v>322</v>
      </c>
      <c r="B1917">
        <v>2018</v>
      </c>
      <c r="C1917" s="10">
        <v>43051</v>
      </c>
      <c r="D1917" t="s">
        <v>140</v>
      </c>
      <c r="E1917" t="s">
        <v>91</v>
      </c>
      <c r="F1917">
        <v>2</v>
      </c>
      <c r="G1917">
        <v>5</v>
      </c>
      <c r="H1917" t="s">
        <v>209</v>
      </c>
      <c r="I1917" t="s">
        <v>198</v>
      </c>
      <c r="J1917">
        <v>10007772108</v>
      </c>
      <c r="K1917" s="19">
        <v>22.7</v>
      </c>
      <c r="L1917">
        <v>21.215</v>
      </c>
      <c r="M1917">
        <v>21.228000000000002</v>
      </c>
      <c r="N1917">
        <v>24.282</v>
      </c>
      <c r="O1917">
        <v>1.5269999999999999</v>
      </c>
    </row>
    <row r="1918" spans="1:15" x14ac:dyDescent="0.35">
      <c r="A1918" t="s">
        <v>322</v>
      </c>
      <c r="B1918">
        <v>2018</v>
      </c>
      <c r="C1918" s="10">
        <v>43051</v>
      </c>
      <c r="D1918" t="s">
        <v>140</v>
      </c>
      <c r="E1918" t="s">
        <v>91</v>
      </c>
      <c r="F1918">
        <v>2</v>
      </c>
      <c r="G1918">
        <v>6</v>
      </c>
      <c r="H1918" t="s">
        <v>54</v>
      </c>
      <c r="I1918" t="s">
        <v>42</v>
      </c>
      <c r="J1918">
        <v>10004612534</v>
      </c>
      <c r="K1918" s="19">
        <v>30.4</v>
      </c>
      <c r="L1918">
        <v>28.634999999999899</v>
      </c>
      <c r="M1918">
        <v>27.89</v>
      </c>
      <c r="N1918">
        <v>30.283999999999999</v>
      </c>
      <c r="O1918">
        <v>1.1970000000000001</v>
      </c>
    </row>
    <row r="1919" spans="1:15" x14ac:dyDescent="0.35">
      <c r="A1919" t="s">
        <v>322</v>
      </c>
      <c r="B1919">
        <v>2018</v>
      </c>
      <c r="C1919" s="10">
        <v>43051</v>
      </c>
      <c r="D1919" t="s">
        <v>140</v>
      </c>
      <c r="E1919" t="s">
        <v>91</v>
      </c>
      <c r="F1919">
        <v>2</v>
      </c>
      <c r="G1919">
        <v>7</v>
      </c>
      <c r="H1919" t="s">
        <v>323</v>
      </c>
      <c r="I1919" t="s">
        <v>78</v>
      </c>
      <c r="J1919">
        <v>10010778704</v>
      </c>
      <c r="K1919" s="19">
        <v>19.7</v>
      </c>
      <c r="L1919">
        <v>4.0019999999999998</v>
      </c>
      <c r="M1919">
        <v>3.867</v>
      </c>
      <c r="N1919">
        <v>12.941000000000001</v>
      </c>
      <c r="O1919">
        <v>4.5369999999999999</v>
      </c>
    </row>
    <row r="1920" spans="1:15" x14ac:dyDescent="0.35">
      <c r="A1920" t="s">
        <v>322</v>
      </c>
      <c r="B1920">
        <v>2018</v>
      </c>
      <c r="C1920" s="10">
        <v>43051</v>
      </c>
      <c r="D1920" t="s">
        <v>140</v>
      </c>
      <c r="E1920" t="s">
        <v>91</v>
      </c>
      <c r="F1920">
        <v>3</v>
      </c>
      <c r="G1920">
        <v>1</v>
      </c>
      <c r="H1920" t="s">
        <v>106</v>
      </c>
      <c r="I1920" t="s">
        <v>102</v>
      </c>
      <c r="J1920">
        <v>10006894559</v>
      </c>
      <c r="K1920" s="19">
        <v>25.2</v>
      </c>
      <c r="L1920">
        <v>29.936999999999902</v>
      </c>
      <c r="M1920">
        <v>30.135999999999999</v>
      </c>
      <c r="N1920">
        <v>32.04</v>
      </c>
      <c r="O1920">
        <v>0.95199999999999996</v>
      </c>
    </row>
    <row r="1921" spans="1:15" x14ac:dyDescent="0.35">
      <c r="A1921" t="s">
        <v>322</v>
      </c>
      <c r="B1921">
        <v>2018</v>
      </c>
      <c r="C1921" s="10">
        <v>43051</v>
      </c>
      <c r="D1921" t="s">
        <v>140</v>
      </c>
      <c r="E1921" t="s">
        <v>91</v>
      </c>
      <c r="F1921">
        <v>3</v>
      </c>
      <c r="G1921">
        <v>2</v>
      </c>
      <c r="H1921" t="s">
        <v>45</v>
      </c>
      <c r="I1921" t="s">
        <v>46</v>
      </c>
      <c r="J1921">
        <v>10009176281</v>
      </c>
      <c r="K1921" s="19">
        <v>21.7</v>
      </c>
      <c r="L1921">
        <v>23.457000000000001</v>
      </c>
      <c r="M1921">
        <v>24.413999999999898</v>
      </c>
      <c r="N1921">
        <v>28.11</v>
      </c>
      <c r="O1921">
        <v>1.8480000000000001</v>
      </c>
    </row>
    <row r="1922" spans="1:15" x14ac:dyDescent="0.35">
      <c r="A1922" t="s">
        <v>322</v>
      </c>
      <c r="B1922">
        <v>2018</v>
      </c>
      <c r="C1922" s="10">
        <v>43051</v>
      </c>
      <c r="D1922" t="s">
        <v>140</v>
      </c>
      <c r="E1922" t="s">
        <v>91</v>
      </c>
      <c r="F1922">
        <v>3</v>
      </c>
      <c r="G1922">
        <v>3</v>
      </c>
      <c r="H1922" t="s">
        <v>93</v>
      </c>
      <c r="I1922" t="s">
        <v>52</v>
      </c>
      <c r="J1922">
        <v>10009150215</v>
      </c>
      <c r="K1922" s="19">
        <v>22</v>
      </c>
      <c r="L1922">
        <v>24.856000000000002</v>
      </c>
      <c r="M1922">
        <v>24.988</v>
      </c>
      <c r="N1922">
        <v>27.277999999999999</v>
      </c>
      <c r="O1922">
        <v>1.145</v>
      </c>
    </row>
    <row r="1923" spans="1:15" x14ac:dyDescent="0.35">
      <c r="A1923" t="s">
        <v>322</v>
      </c>
      <c r="B1923">
        <v>2018</v>
      </c>
      <c r="C1923" s="10">
        <v>43051</v>
      </c>
      <c r="D1923" t="s">
        <v>140</v>
      </c>
      <c r="E1923" t="s">
        <v>91</v>
      </c>
      <c r="F1923">
        <v>3</v>
      </c>
      <c r="G1923">
        <v>4</v>
      </c>
      <c r="H1923" t="s">
        <v>22</v>
      </c>
      <c r="I1923" t="s">
        <v>23</v>
      </c>
      <c r="J1923">
        <v>10007379761</v>
      </c>
      <c r="K1923" s="19">
        <v>24.7</v>
      </c>
      <c r="L1923">
        <v>21.422999999999998</v>
      </c>
      <c r="M1923">
        <v>21.581</v>
      </c>
      <c r="N1923">
        <v>26.963000000000001</v>
      </c>
      <c r="O1923">
        <v>2.6909999999999998</v>
      </c>
    </row>
    <row r="1924" spans="1:15" x14ac:dyDescent="0.35">
      <c r="A1924" t="s">
        <v>322</v>
      </c>
      <c r="B1924">
        <v>2018</v>
      </c>
      <c r="C1924" s="10">
        <v>43051</v>
      </c>
      <c r="D1924" t="s">
        <v>140</v>
      </c>
      <c r="E1924" t="s">
        <v>91</v>
      </c>
      <c r="F1924">
        <v>3</v>
      </c>
      <c r="G1924">
        <v>5</v>
      </c>
      <c r="H1924" t="s">
        <v>283</v>
      </c>
      <c r="I1924" t="s">
        <v>284</v>
      </c>
      <c r="J1924">
        <v>10006319633</v>
      </c>
      <c r="K1924" s="19">
        <v>28</v>
      </c>
      <c r="L1924">
        <v>24.009</v>
      </c>
      <c r="M1924">
        <v>23.843</v>
      </c>
      <c r="N1924">
        <v>25.803000000000001</v>
      </c>
      <c r="O1924">
        <v>0.98</v>
      </c>
    </row>
    <row r="1925" spans="1:15" x14ac:dyDescent="0.35">
      <c r="A1925" t="s">
        <v>322</v>
      </c>
      <c r="B1925">
        <v>2018</v>
      </c>
      <c r="C1925" s="10">
        <v>43051</v>
      </c>
      <c r="D1925" t="s">
        <v>140</v>
      </c>
      <c r="E1925" t="s">
        <v>91</v>
      </c>
      <c r="F1925">
        <v>3</v>
      </c>
      <c r="G1925">
        <v>6</v>
      </c>
      <c r="H1925" t="s">
        <v>157</v>
      </c>
      <c r="I1925" t="s">
        <v>142</v>
      </c>
      <c r="J1925">
        <v>10006063086</v>
      </c>
      <c r="K1925" s="19">
        <v>27.7</v>
      </c>
      <c r="L1925">
        <v>14.263999999999999</v>
      </c>
      <c r="M1925">
        <v>13.1059999999999</v>
      </c>
      <c r="N1925">
        <v>19.713999999999999</v>
      </c>
      <c r="O1925">
        <v>3.3039999999999998</v>
      </c>
    </row>
    <row r="1926" spans="1:15" x14ac:dyDescent="0.35">
      <c r="A1926" t="s">
        <v>322</v>
      </c>
      <c r="B1926">
        <v>2018</v>
      </c>
      <c r="C1926" s="10">
        <v>43051</v>
      </c>
      <c r="D1926" t="s">
        <v>140</v>
      </c>
      <c r="E1926" t="s">
        <v>91</v>
      </c>
      <c r="F1926">
        <v>4</v>
      </c>
      <c r="G1926">
        <v>1</v>
      </c>
      <c r="H1926" t="s">
        <v>125</v>
      </c>
      <c r="I1926" t="s">
        <v>113</v>
      </c>
      <c r="J1926">
        <v>10017950943</v>
      </c>
      <c r="K1926" s="19">
        <v>20.7</v>
      </c>
      <c r="L1926">
        <v>26.509</v>
      </c>
      <c r="M1926">
        <v>27.768999999999998</v>
      </c>
      <c r="N1926">
        <v>31.645</v>
      </c>
      <c r="O1926">
        <v>1.9379999999999999</v>
      </c>
    </row>
    <row r="1927" spans="1:15" x14ac:dyDescent="0.35">
      <c r="A1927" t="s">
        <v>322</v>
      </c>
      <c r="B1927">
        <v>2018</v>
      </c>
      <c r="C1927" s="10">
        <v>43051</v>
      </c>
      <c r="D1927" t="s">
        <v>140</v>
      </c>
      <c r="E1927" t="s">
        <v>91</v>
      </c>
      <c r="F1927">
        <v>4</v>
      </c>
      <c r="G1927">
        <v>2</v>
      </c>
      <c r="H1927" t="s">
        <v>196</v>
      </c>
      <c r="I1927" t="s">
        <v>52</v>
      </c>
      <c r="J1927">
        <v>10004868370</v>
      </c>
      <c r="K1927" s="19">
        <v>29.9</v>
      </c>
      <c r="L1927">
        <v>29.54</v>
      </c>
      <c r="M1927">
        <v>29.582999999999998</v>
      </c>
      <c r="N1927">
        <v>31.233000000000001</v>
      </c>
      <c r="O1927">
        <v>0.82499999999999996</v>
      </c>
    </row>
    <row r="1928" spans="1:15" x14ac:dyDescent="0.35">
      <c r="A1928" t="s">
        <v>322</v>
      </c>
      <c r="B1928">
        <v>2018</v>
      </c>
      <c r="C1928" s="10">
        <v>43051</v>
      </c>
      <c r="D1928" t="s">
        <v>140</v>
      </c>
      <c r="E1928" t="s">
        <v>91</v>
      </c>
      <c r="F1928">
        <v>4</v>
      </c>
      <c r="G1928">
        <v>3</v>
      </c>
      <c r="H1928" t="s">
        <v>221</v>
      </c>
      <c r="I1928" t="s">
        <v>31</v>
      </c>
      <c r="J1928">
        <v>10008098470</v>
      </c>
      <c r="K1928" s="19">
        <v>32.799999999999997</v>
      </c>
      <c r="L1928">
        <v>24.196000000000002</v>
      </c>
      <c r="M1928">
        <v>24.465</v>
      </c>
      <c r="N1928">
        <v>27.196999999999999</v>
      </c>
      <c r="O1928">
        <v>1.3660000000000001</v>
      </c>
    </row>
    <row r="1929" spans="1:15" x14ac:dyDescent="0.35">
      <c r="A1929" t="s">
        <v>322</v>
      </c>
      <c r="B1929">
        <v>2018</v>
      </c>
      <c r="C1929" s="10">
        <v>43051</v>
      </c>
      <c r="D1929" t="s">
        <v>140</v>
      </c>
      <c r="E1929" t="s">
        <v>91</v>
      </c>
      <c r="F1929">
        <v>4</v>
      </c>
      <c r="G1929">
        <v>4</v>
      </c>
      <c r="H1929" t="s">
        <v>143</v>
      </c>
      <c r="I1929" t="s">
        <v>95</v>
      </c>
      <c r="J1929">
        <v>10009181234</v>
      </c>
      <c r="K1929" s="19">
        <v>22.6</v>
      </c>
      <c r="L1929">
        <v>24.18</v>
      </c>
      <c r="M1929">
        <v>24.181999999999999</v>
      </c>
      <c r="N1929">
        <v>26.251999999999999</v>
      </c>
      <c r="O1929">
        <v>1.0349999999999999</v>
      </c>
    </row>
    <row r="1930" spans="1:15" x14ac:dyDescent="0.35">
      <c r="A1930" t="s">
        <v>322</v>
      </c>
      <c r="B1930">
        <v>2018</v>
      </c>
      <c r="C1930" s="10">
        <v>43051</v>
      </c>
      <c r="D1930" t="s">
        <v>140</v>
      </c>
      <c r="E1930" t="s">
        <v>91</v>
      </c>
      <c r="F1930">
        <v>4</v>
      </c>
      <c r="G1930">
        <v>5</v>
      </c>
      <c r="H1930" t="s">
        <v>174</v>
      </c>
      <c r="I1930" t="s">
        <v>37</v>
      </c>
      <c r="J1930">
        <v>10006552534</v>
      </c>
      <c r="K1930" s="19">
        <v>27.5</v>
      </c>
      <c r="L1930">
        <v>24.556999999999999</v>
      </c>
      <c r="M1930">
        <v>24.254000000000001</v>
      </c>
      <c r="N1930">
        <v>26.672000000000001</v>
      </c>
      <c r="O1930">
        <v>1.2090000000000001</v>
      </c>
    </row>
    <row r="1931" spans="1:15" x14ac:dyDescent="0.35">
      <c r="A1931" t="s">
        <v>322</v>
      </c>
      <c r="B1931">
        <v>2018</v>
      </c>
      <c r="C1931" s="10">
        <v>43051</v>
      </c>
      <c r="D1931" t="s">
        <v>140</v>
      </c>
      <c r="E1931" t="s">
        <v>91</v>
      </c>
      <c r="F1931">
        <v>4</v>
      </c>
      <c r="G1931">
        <v>6</v>
      </c>
      <c r="H1931" t="s">
        <v>319</v>
      </c>
      <c r="I1931" t="s">
        <v>25</v>
      </c>
      <c r="J1931">
        <v>10007508083</v>
      </c>
      <c r="K1931" s="19">
        <v>24.2</v>
      </c>
      <c r="L1931">
        <v>15.297000000000001</v>
      </c>
      <c r="M1931">
        <v>15.0969999999999</v>
      </c>
      <c r="N1931">
        <v>18.370999999999999</v>
      </c>
      <c r="O1931">
        <v>1.637</v>
      </c>
    </row>
    <row r="1932" spans="1:15" x14ac:dyDescent="0.35">
      <c r="A1932" t="s">
        <v>322</v>
      </c>
      <c r="B1932">
        <v>2018</v>
      </c>
      <c r="C1932" s="10">
        <v>43051</v>
      </c>
      <c r="D1932" t="s">
        <v>140</v>
      </c>
      <c r="E1932" t="s">
        <v>117</v>
      </c>
      <c r="F1932">
        <v>1</v>
      </c>
      <c r="G1932">
        <v>1</v>
      </c>
      <c r="H1932" t="s">
        <v>48</v>
      </c>
      <c r="I1932" t="s">
        <v>27</v>
      </c>
      <c r="J1932">
        <v>10005930724</v>
      </c>
      <c r="K1932" s="19">
        <v>27</v>
      </c>
      <c r="L1932">
        <v>26.663999999999898</v>
      </c>
      <c r="M1932">
        <v>27.193999999999999</v>
      </c>
      <c r="N1932">
        <v>30.013999999999999</v>
      </c>
      <c r="O1932">
        <v>1.41</v>
      </c>
    </row>
    <row r="1933" spans="1:15" x14ac:dyDescent="0.35">
      <c r="A1933" t="s">
        <v>322</v>
      </c>
      <c r="B1933">
        <v>2018</v>
      </c>
      <c r="C1933" s="10">
        <v>43051</v>
      </c>
      <c r="D1933" t="s">
        <v>140</v>
      </c>
      <c r="E1933" t="s">
        <v>117</v>
      </c>
      <c r="F1933">
        <v>1</v>
      </c>
      <c r="G1933">
        <v>2</v>
      </c>
      <c r="H1933" t="s">
        <v>143</v>
      </c>
      <c r="I1933" t="s">
        <v>95</v>
      </c>
      <c r="J1933">
        <v>10009181234</v>
      </c>
      <c r="K1933" s="19">
        <v>22.6</v>
      </c>
      <c r="L1933">
        <v>24.181999999999999</v>
      </c>
      <c r="M1933">
        <v>24.413999999999898</v>
      </c>
      <c r="N1933">
        <v>26.45</v>
      </c>
      <c r="O1933">
        <v>1.018</v>
      </c>
    </row>
    <row r="1934" spans="1:15" x14ac:dyDescent="0.35">
      <c r="A1934" t="s">
        <v>322</v>
      </c>
      <c r="B1934">
        <v>2018</v>
      </c>
      <c r="C1934" s="10">
        <v>43051</v>
      </c>
      <c r="D1934" t="s">
        <v>140</v>
      </c>
      <c r="E1934" t="s">
        <v>117</v>
      </c>
      <c r="F1934">
        <v>1</v>
      </c>
      <c r="G1934">
        <v>3</v>
      </c>
      <c r="H1934" t="s">
        <v>54</v>
      </c>
      <c r="I1934" t="s">
        <v>42</v>
      </c>
      <c r="J1934">
        <v>10004612534</v>
      </c>
      <c r="K1934" s="19">
        <v>30.4</v>
      </c>
      <c r="L1934">
        <v>27.89</v>
      </c>
      <c r="M1934">
        <v>27.677999999999901</v>
      </c>
      <c r="N1934">
        <v>30.015999999999998</v>
      </c>
      <c r="O1934">
        <v>1.169</v>
      </c>
    </row>
    <row r="1935" spans="1:15" x14ac:dyDescent="0.35">
      <c r="A1935" t="s">
        <v>322</v>
      </c>
      <c r="B1935">
        <v>2018</v>
      </c>
      <c r="C1935" s="10">
        <v>43051</v>
      </c>
      <c r="D1935" t="s">
        <v>140</v>
      </c>
      <c r="E1935" t="s">
        <v>117</v>
      </c>
      <c r="F1935">
        <v>1</v>
      </c>
      <c r="G1935">
        <v>4</v>
      </c>
      <c r="H1935" t="s">
        <v>283</v>
      </c>
      <c r="I1935" t="s">
        <v>284</v>
      </c>
      <c r="J1935">
        <v>10006319633</v>
      </c>
      <c r="K1935" s="19">
        <v>28</v>
      </c>
      <c r="L1935">
        <v>23.843</v>
      </c>
      <c r="M1935">
        <v>23.698999999999899</v>
      </c>
      <c r="N1935">
        <v>25.638999999999999</v>
      </c>
      <c r="O1935">
        <v>0.97</v>
      </c>
    </row>
    <row r="1936" spans="1:15" x14ac:dyDescent="0.35">
      <c r="A1936" t="s">
        <v>322</v>
      </c>
      <c r="B1936">
        <v>2018</v>
      </c>
      <c r="C1936" s="10">
        <v>43051</v>
      </c>
      <c r="D1936" t="s">
        <v>140</v>
      </c>
      <c r="E1936" t="s">
        <v>117</v>
      </c>
      <c r="F1936">
        <v>1</v>
      </c>
      <c r="G1936">
        <v>5</v>
      </c>
      <c r="H1936" t="s">
        <v>62</v>
      </c>
      <c r="I1936" t="s">
        <v>63</v>
      </c>
      <c r="J1936">
        <v>10007351671</v>
      </c>
      <c r="K1936" s="19">
        <v>28</v>
      </c>
      <c r="L1936">
        <v>3.8179999999999898</v>
      </c>
      <c r="M1936">
        <v>3.742</v>
      </c>
      <c r="N1936">
        <v>13.534000000000001</v>
      </c>
      <c r="O1936">
        <v>4.8959999999999999</v>
      </c>
    </row>
    <row r="1937" spans="1:15" x14ac:dyDescent="0.35">
      <c r="A1937" t="s">
        <v>322</v>
      </c>
      <c r="B1937">
        <v>2018</v>
      </c>
      <c r="C1937" s="10">
        <v>43051</v>
      </c>
      <c r="D1937" t="s">
        <v>140</v>
      </c>
      <c r="E1937" t="s">
        <v>117</v>
      </c>
      <c r="F1937">
        <v>2</v>
      </c>
      <c r="G1937">
        <v>1</v>
      </c>
      <c r="H1937" t="s">
        <v>247</v>
      </c>
      <c r="I1937" t="s">
        <v>35</v>
      </c>
      <c r="J1937">
        <v>10009138491</v>
      </c>
      <c r="K1937" s="19">
        <v>21.4</v>
      </c>
      <c r="L1937">
        <v>18.843</v>
      </c>
      <c r="M1937">
        <v>22.43</v>
      </c>
      <c r="N1937">
        <v>29.606000000000002</v>
      </c>
      <c r="O1937">
        <v>3.5880000000000001</v>
      </c>
    </row>
    <row r="1938" spans="1:15" x14ac:dyDescent="0.35">
      <c r="A1938" t="s">
        <v>322</v>
      </c>
      <c r="B1938">
        <v>2018</v>
      </c>
      <c r="C1938" s="10">
        <v>43051</v>
      </c>
      <c r="D1938" t="s">
        <v>140</v>
      </c>
      <c r="E1938" t="s">
        <v>117</v>
      </c>
      <c r="F1938">
        <v>2</v>
      </c>
      <c r="G1938">
        <v>2</v>
      </c>
      <c r="H1938" t="s">
        <v>209</v>
      </c>
      <c r="I1938" t="s">
        <v>198</v>
      </c>
      <c r="J1938">
        <v>10007772108</v>
      </c>
      <c r="K1938" s="19">
        <v>22.7</v>
      </c>
      <c r="L1938">
        <v>21.228000000000002</v>
      </c>
      <c r="M1938">
        <v>21.573</v>
      </c>
      <c r="N1938">
        <v>24.527000000000001</v>
      </c>
      <c r="O1938">
        <v>1.4770000000000001</v>
      </c>
    </row>
    <row r="1939" spans="1:15" x14ac:dyDescent="0.35">
      <c r="A1939" t="s">
        <v>322</v>
      </c>
      <c r="B1939">
        <v>2018</v>
      </c>
      <c r="C1939" s="10">
        <v>43051</v>
      </c>
      <c r="D1939" t="s">
        <v>140</v>
      </c>
      <c r="E1939" t="s">
        <v>117</v>
      </c>
      <c r="F1939">
        <v>2</v>
      </c>
      <c r="G1939">
        <v>3</v>
      </c>
      <c r="H1939" t="s">
        <v>293</v>
      </c>
      <c r="I1939" t="s">
        <v>25</v>
      </c>
      <c r="J1939">
        <v>10006108051</v>
      </c>
      <c r="K1939" s="19">
        <v>28.9</v>
      </c>
      <c r="L1939">
        <v>14.321</v>
      </c>
      <c r="M1939">
        <v>15.672000000000001</v>
      </c>
      <c r="N1939">
        <v>20.388000000000002</v>
      </c>
      <c r="O1939">
        <v>2.3580000000000001</v>
      </c>
    </row>
    <row r="1940" spans="1:15" x14ac:dyDescent="0.35">
      <c r="A1940" t="s">
        <v>322</v>
      </c>
      <c r="B1940">
        <v>2018</v>
      </c>
      <c r="C1940" s="10">
        <v>43051</v>
      </c>
      <c r="D1940" t="s">
        <v>140</v>
      </c>
      <c r="E1940" t="s">
        <v>117</v>
      </c>
      <c r="F1940">
        <v>2</v>
      </c>
      <c r="G1940">
        <v>4</v>
      </c>
      <c r="H1940" t="s">
        <v>22</v>
      </c>
      <c r="I1940" t="s">
        <v>23</v>
      </c>
      <c r="J1940">
        <v>10007379761</v>
      </c>
      <c r="K1940" s="19">
        <v>24.7</v>
      </c>
      <c r="L1940">
        <v>21.581</v>
      </c>
      <c r="M1940">
        <v>19.873999999999999</v>
      </c>
      <c r="N1940">
        <v>24.734000000000002</v>
      </c>
      <c r="O1940">
        <v>2.4300000000000002</v>
      </c>
    </row>
    <row r="1941" spans="1:15" x14ac:dyDescent="0.35">
      <c r="A1941" t="s">
        <v>322</v>
      </c>
      <c r="B1941">
        <v>2018</v>
      </c>
      <c r="C1941" s="10">
        <v>43051</v>
      </c>
      <c r="D1941" t="s">
        <v>140</v>
      </c>
      <c r="E1941" t="s">
        <v>117</v>
      </c>
      <c r="F1941">
        <v>2</v>
      </c>
      <c r="G1941">
        <v>5</v>
      </c>
      <c r="H1941" t="s">
        <v>323</v>
      </c>
      <c r="I1941" t="s">
        <v>78</v>
      </c>
      <c r="J1941">
        <v>10010778704</v>
      </c>
      <c r="K1941" s="19">
        <v>19.7</v>
      </c>
      <c r="L1941">
        <v>3.867</v>
      </c>
      <c r="M1941">
        <v>3.6119999999999899</v>
      </c>
      <c r="N1941">
        <v>11.773999999999999</v>
      </c>
      <c r="O1941">
        <v>4.0810000000000004</v>
      </c>
    </row>
    <row r="1942" spans="1:15" x14ac:dyDescent="0.35">
      <c r="A1942" t="s">
        <v>322</v>
      </c>
      <c r="B1942">
        <v>2018</v>
      </c>
      <c r="C1942" s="10">
        <v>43051</v>
      </c>
      <c r="D1942" t="s">
        <v>140</v>
      </c>
      <c r="E1942" t="s">
        <v>117</v>
      </c>
      <c r="F1942">
        <v>3</v>
      </c>
      <c r="G1942">
        <v>1</v>
      </c>
      <c r="H1942" t="s">
        <v>193</v>
      </c>
      <c r="I1942" t="s">
        <v>31</v>
      </c>
      <c r="J1942">
        <v>10005727327</v>
      </c>
      <c r="K1942" s="19">
        <v>31.8</v>
      </c>
      <c r="L1942">
        <v>21.576000000000001</v>
      </c>
      <c r="M1942">
        <v>21.992000000000001</v>
      </c>
      <c r="N1942">
        <v>24.268000000000001</v>
      </c>
      <c r="O1942">
        <v>1.1379999999999999</v>
      </c>
    </row>
    <row r="1943" spans="1:15" x14ac:dyDescent="0.35">
      <c r="A1943" t="s">
        <v>322</v>
      </c>
      <c r="B1943">
        <v>2018</v>
      </c>
      <c r="C1943" s="10">
        <v>43051</v>
      </c>
      <c r="D1943" t="s">
        <v>140</v>
      </c>
      <c r="E1943" t="s">
        <v>117</v>
      </c>
      <c r="F1943">
        <v>3</v>
      </c>
      <c r="G1943">
        <v>2</v>
      </c>
      <c r="H1943" t="s">
        <v>93</v>
      </c>
      <c r="I1943" t="s">
        <v>52</v>
      </c>
      <c r="J1943">
        <v>10009150215</v>
      </c>
      <c r="K1943" s="19">
        <v>22</v>
      </c>
      <c r="L1943">
        <v>24.988</v>
      </c>
      <c r="M1943">
        <v>24.911000000000001</v>
      </c>
      <c r="N1943">
        <v>27.157</v>
      </c>
      <c r="O1943">
        <v>1.123</v>
      </c>
    </row>
    <row r="1944" spans="1:15" x14ac:dyDescent="0.35">
      <c r="A1944" t="s">
        <v>322</v>
      </c>
      <c r="B1944">
        <v>2018</v>
      </c>
      <c r="C1944" s="10">
        <v>43051</v>
      </c>
      <c r="D1944" t="s">
        <v>140</v>
      </c>
      <c r="E1944" t="s">
        <v>117</v>
      </c>
      <c r="F1944">
        <v>3</v>
      </c>
      <c r="G1944">
        <v>3</v>
      </c>
      <c r="H1944" t="s">
        <v>319</v>
      </c>
      <c r="I1944" t="s">
        <v>25</v>
      </c>
      <c r="J1944">
        <v>10007508083</v>
      </c>
      <c r="K1944" s="19">
        <v>24.2</v>
      </c>
      <c r="L1944">
        <v>15.0969999999999</v>
      </c>
      <c r="M1944">
        <v>15.629</v>
      </c>
      <c r="N1944">
        <v>18.765000000000001</v>
      </c>
      <c r="O1944">
        <v>1.5680000000000001</v>
      </c>
    </row>
    <row r="1945" spans="1:15" x14ac:dyDescent="0.35">
      <c r="A1945" t="s">
        <v>322</v>
      </c>
      <c r="B1945">
        <v>2018</v>
      </c>
      <c r="C1945" s="10">
        <v>43051</v>
      </c>
      <c r="D1945" t="s">
        <v>140</v>
      </c>
      <c r="E1945" t="s">
        <v>117</v>
      </c>
      <c r="F1945">
        <v>3</v>
      </c>
      <c r="G1945">
        <v>4</v>
      </c>
      <c r="H1945" t="s">
        <v>211</v>
      </c>
      <c r="I1945" t="s">
        <v>212</v>
      </c>
      <c r="J1945">
        <v>10010608447</v>
      </c>
      <c r="K1945" s="19">
        <v>20.399999999999999</v>
      </c>
      <c r="L1945">
        <v>21.707999999999998</v>
      </c>
      <c r="M1945">
        <v>21.079000000000001</v>
      </c>
      <c r="N1945">
        <v>23.901</v>
      </c>
      <c r="O1945">
        <v>1.411</v>
      </c>
    </row>
    <row r="1946" spans="1:15" x14ac:dyDescent="0.35">
      <c r="A1946" t="s">
        <v>322</v>
      </c>
      <c r="B1946">
        <v>2018</v>
      </c>
      <c r="C1946" s="10">
        <v>43051</v>
      </c>
      <c r="D1946" t="s">
        <v>140</v>
      </c>
      <c r="E1946" t="s">
        <v>117</v>
      </c>
      <c r="F1946">
        <v>4</v>
      </c>
      <c r="G1946">
        <v>1</v>
      </c>
      <c r="H1946" t="s">
        <v>174</v>
      </c>
      <c r="I1946" t="s">
        <v>37</v>
      </c>
      <c r="J1946">
        <v>10006552534</v>
      </c>
      <c r="K1946" s="19">
        <v>27.5</v>
      </c>
      <c r="L1946">
        <v>24.254000000000001</v>
      </c>
      <c r="M1946">
        <v>24.670999999999999</v>
      </c>
      <c r="N1946">
        <v>27.047000000000001</v>
      </c>
      <c r="O1946">
        <v>1.1879999999999999</v>
      </c>
    </row>
    <row r="1947" spans="1:15" x14ac:dyDescent="0.35">
      <c r="A1947" t="s">
        <v>322</v>
      </c>
      <c r="B1947">
        <v>2018</v>
      </c>
      <c r="C1947" s="10">
        <v>43051</v>
      </c>
      <c r="D1947" t="s">
        <v>140</v>
      </c>
      <c r="E1947" t="s">
        <v>117</v>
      </c>
      <c r="F1947">
        <v>4</v>
      </c>
      <c r="G1947">
        <v>2</v>
      </c>
      <c r="H1947" t="s">
        <v>221</v>
      </c>
      <c r="I1947" t="s">
        <v>31</v>
      </c>
      <c r="J1947">
        <v>10008098470</v>
      </c>
      <c r="K1947" s="19">
        <v>32.799999999999997</v>
      </c>
      <c r="L1947">
        <v>24.465</v>
      </c>
      <c r="M1947">
        <v>24.591000000000001</v>
      </c>
      <c r="N1947">
        <v>27.245000000000001</v>
      </c>
      <c r="O1947">
        <v>1.327</v>
      </c>
    </row>
    <row r="1948" spans="1:15" x14ac:dyDescent="0.35">
      <c r="A1948" t="s">
        <v>322</v>
      </c>
      <c r="B1948">
        <v>2018</v>
      </c>
      <c r="C1948" s="10">
        <v>43051</v>
      </c>
      <c r="D1948" t="s">
        <v>140</v>
      </c>
      <c r="E1948" t="s">
        <v>117</v>
      </c>
      <c r="F1948">
        <v>4</v>
      </c>
      <c r="G1948">
        <v>3</v>
      </c>
      <c r="H1948" t="s">
        <v>306</v>
      </c>
      <c r="I1948" t="s">
        <v>113</v>
      </c>
      <c r="J1948">
        <v>10006898300</v>
      </c>
      <c r="K1948" s="19">
        <v>25.2</v>
      </c>
      <c r="L1948">
        <v>25.766999999999999</v>
      </c>
      <c r="M1948">
        <v>25.596</v>
      </c>
      <c r="N1948">
        <v>27.562000000000001</v>
      </c>
      <c r="O1948">
        <v>0.98299999999999998</v>
      </c>
    </row>
    <row r="1949" spans="1:15" x14ac:dyDescent="0.35">
      <c r="A1949" t="s">
        <v>322</v>
      </c>
      <c r="B1949">
        <v>2018</v>
      </c>
      <c r="C1949" s="10">
        <v>43051</v>
      </c>
      <c r="D1949" t="s">
        <v>140</v>
      </c>
      <c r="E1949" t="s">
        <v>117</v>
      </c>
      <c r="F1949">
        <v>4</v>
      </c>
      <c r="G1949">
        <v>4</v>
      </c>
      <c r="H1949" t="s">
        <v>157</v>
      </c>
      <c r="I1949" t="s">
        <v>142</v>
      </c>
      <c r="J1949">
        <v>10006063086</v>
      </c>
      <c r="K1949" s="19">
        <v>27.7</v>
      </c>
      <c r="L1949">
        <v>13.1059999999999</v>
      </c>
      <c r="M1949">
        <v>12.696999999999999</v>
      </c>
      <c r="N1949">
        <v>18.785</v>
      </c>
      <c r="O1949">
        <v>3.044</v>
      </c>
    </row>
    <row r="1950" spans="1:15" x14ac:dyDescent="0.35">
      <c r="A1950" t="s">
        <v>322</v>
      </c>
      <c r="B1950">
        <v>2018</v>
      </c>
      <c r="C1950" s="10">
        <v>43051</v>
      </c>
      <c r="D1950" t="s">
        <v>140</v>
      </c>
      <c r="E1950" t="s">
        <v>119</v>
      </c>
      <c r="F1950">
        <v>1</v>
      </c>
      <c r="G1950">
        <v>1</v>
      </c>
      <c r="H1950" t="s">
        <v>125</v>
      </c>
      <c r="I1950" t="s">
        <v>113</v>
      </c>
      <c r="J1950">
        <v>10017950943</v>
      </c>
      <c r="K1950" s="19">
        <v>20.7</v>
      </c>
      <c r="L1950">
        <v>27.768999999999998</v>
      </c>
      <c r="M1950">
        <v>28.937000000000001</v>
      </c>
      <c r="N1950">
        <v>32.615000000000002</v>
      </c>
      <c r="O1950">
        <v>1.839</v>
      </c>
    </row>
    <row r="1951" spans="1:15" x14ac:dyDescent="0.35">
      <c r="A1951" t="s">
        <v>322</v>
      </c>
      <c r="B1951">
        <v>2018</v>
      </c>
      <c r="C1951" s="10">
        <v>43051</v>
      </c>
      <c r="D1951" t="s">
        <v>140</v>
      </c>
      <c r="E1951" t="s">
        <v>119</v>
      </c>
      <c r="F1951">
        <v>1</v>
      </c>
      <c r="G1951">
        <v>2</v>
      </c>
      <c r="H1951" t="s">
        <v>200</v>
      </c>
      <c r="I1951" t="s">
        <v>23</v>
      </c>
      <c r="J1951">
        <v>10006900421</v>
      </c>
      <c r="K1951" s="19">
        <v>24.9</v>
      </c>
      <c r="L1951">
        <v>31.378999999999898</v>
      </c>
      <c r="M1951">
        <v>31.404</v>
      </c>
      <c r="N1951">
        <v>33.103999999999999</v>
      </c>
      <c r="O1951">
        <v>0.85</v>
      </c>
    </row>
    <row r="1952" spans="1:15" x14ac:dyDescent="0.35">
      <c r="A1952" t="s">
        <v>322</v>
      </c>
      <c r="B1952">
        <v>2018</v>
      </c>
      <c r="C1952" s="10">
        <v>43051</v>
      </c>
      <c r="D1952" t="s">
        <v>140</v>
      </c>
      <c r="E1952" t="s">
        <v>119</v>
      </c>
      <c r="F1952">
        <v>1</v>
      </c>
      <c r="G1952">
        <v>3</v>
      </c>
      <c r="H1952" t="s">
        <v>174</v>
      </c>
      <c r="I1952" t="s">
        <v>37</v>
      </c>
      <c r="J1952">
        <v>10006552534</v>
      </c>
      <c r="K1952" s="19">
        <v>27.5</v>
      </c>
      <c r="L1952">
        <v>24.670999999999999</v>
      </c>
      <c r="M1952">
        <v>24.943000000000001</v>
      </c>
      <c r="N1952">
        <v>27.259</v>
      </c>
      <c r="O1952">
        <v>1.1579999999999999</v>
      </c>
    </row>
    <row r="1953" spans="1:15" x14ac:dyDescent="0.35">
      <c r="A1953" t="s">
        <v>322</v>
      </c>
      <c r="B1953">
        <v>2018</v>
      </c>
      <c r="C1953" s="10">
        <v>43051</v>
      </c>
      <c r="D1953" t="s">
        <v>140</v>
      </c>
      <c r="E1953" t="s">
        <v>119</v>
      </c>
      <c r="F1953">
        <v>1</v>
      </c>
      <c r="G1953">
        <v>4</v>
      </c>
      <c r="H1953" t="s">
        <v>48</v>
      </c>
      <c r="I1953" t="s">
        <v>27</v>
      </c>
      <c r="J1953">
        <v>10005930724</v>
      </c>
      <c r="K1953" s="19">
        <v>27</v>
      </c>
      <c r="L1953">
        <v>27.193999999999999</v>
      </c>
      <c r="M1953">
        <v>26.998000000000001</v>
      </c>
      <c r="N1953">
        <v>29.716000000000001</v>
      </c>
      <c r="O1953">
        <v>1.359</v>
      </c>
    </row>
    <row r="1954" spans="1:15" x14ac:dyDescent="0.35">
      <c r="A1954" t="s">
        <v>322</v>
      </c>
      <c r="B1954">
        <v>2018</v>
      </c>
      <c r="C1954" s="10">
        <v>43051</v>
      </c>
      <c r="D1954" t="s">
        <v>140</v>
      </c>
      <c r="E1954" t="s">
        <v>119</v>
      </c>
      <c r="F1954">
        <v>1</v>
      </c>
      <c r="G1954">
        <v>5</v>
      </c>
      <c r="H1954" t="s">
        <v>158</v>
      </c>
      <c r="I1954" t="s">
        <v>145</v>
      </c>
      <c r="J1954">
        <v>10010894696</v>
      </c>
      <c r="K1954" s="19">
        <v>31.5</v>
      </c>
      <c r="L1954">
        <v>19.138000000000002</v>
      </c>
      <c r="M1954">
        <v>19.396999999999998</v>
      </c>
      <c r="N1954">
        <v>22.029</v>
      </c>
      <c r="O1954">
        <v>1.3160000000000001</v>
      </c>
    </row>
    <row r="1955" spans="1:15" x14ac:dyDescent="0.35">
      <c r="A1955" t="s">
        <v>322</v>
      </c>
      <c r="B1955">
        <v>2018</v>
      </c>
      <c r="C1955" s="10">
        <v>43051</v>
      </c>
      <c r="D1955" t="s">
        <v>140</v>
      </c>
      <c r="E1955" t="s">
        <v>119</v>
      </c>
      <c r="F1955">
        <v>1</v>
      </c>
      <c r="G1955">
        <v>6</v>
      </c>
      <c r="H1955" t="s">
        <v>45</v>
      </c>
      <c r="I1955" t="s">
        <v>46</v>
      </c>
      <c r="J1955">
        <v>10009176281</v>
      </c>
      <c r="K1955" s="19">
        <v>21.7</v>
      </c>
      <c r="L1955">
        <v>24.413999999999898</v>
      </c>
      <c r="M1955">
        <v>23.359000000000002</v>
      </c>
      <c r="N1955">
        <v>26.867000000000001</v>
      </c>
      <c r="O1955">
        <v>1.754</v>
      </c>
    </row>
    <row r="1956" spans="1:15" x14ac:dyDescent="0.35">
      <c r="A1956" t="s">
        <v>322</v>
      </c>
      <c r="B1956">
        <v>2018</v>
      </c>
      <c r="C1956" s="10">
        <v>43051</v>
      </c>
      <c r="D1956" t="s">
        <v>140</v>
      </c>
      <c r="E1956" t="s">
        <v>119</v>
      </c>
      <c r="F1956">
        <v>2</v>
      </c>
      <c r="G1956">
        <v>1</v>
      </c>
      <c r="H1956" t="s">
        <v>106</v>
      </c>
      <c r="I1956" t="s">
        <v>102</v>
      </c>
      <c r="J1956">
        <v>10006894559</v>
      </c>
      <c r="K1956" s="19">
        <v>25.2</v>
      </c>
      <c r="L1956">
        <v>30.135999999999999</v>
      </c>
      <c r="M1956">
        <v>30.396000000000001</v>
      </c>
      <c r="N1956">
        <v>32.28</v>
      </c>
      <c r="O1956">
        <v>0.94199999999999995</v>
      </c>
    </row>
    <row r="1957" spans="1:15" x14ac:dyDescent="0.35">
      <c r="A1957" t="s">
        <v>322</v>
      </c>
      <c r="B1957">
        <v>2018</v>
      </c>
      <c r="C1957" s="10">
        <v>43051</v>
      </c>
      <c r="D1957" t="s">
        <v>140</v>
      </c>
      <c r="E1957" t="s">
        <v>119</v>
      </c>
      <c r="F1957">
        <v>2</v>
      </c>
      <c r="G1957">
        <v>2</v>
      </c>
      <c r="H1957" t="s">
        <v>289</v>
      </c>
      <c r="I1957" t="s">
        <v>207</v>
      </c>
      <c r="J1957">
        <v>10002418415</v>
      </c>
      <c r="K1957" s="19">
        <v>35.200000000000003</v>
      </c>
      <c r="L1957">
        <v>27.119</v>
      </c>
      <c r="M1957">
        <v>27.324999999999999</v>
      </c>
      <c r="N1957">
        <v>29.067</v>
      </c>
      <c r="O1957">
        <v>0.871</v>
      </c>
    </row>
    <row r="1958" spans="1:15" x14ac:dyDescent="0.35">
      <c r="A1958" t="s">
        <v>322</v>
      </c>
      <c r="B1958">
        <v>2018</v>
      </c>
      <c r="C1958" s="10">
        <v>43051</v>
      </c>
      <c r="D1958" t="s">
        <v>140</v>
      </c>
      <c r="E1958" t="s">
        <v>119</v>
      </c>
      <c r="F1958">
        <v>2</v>
      </c>
      <c r="G1958">
        <v>3</v>
      </c>
      <c r="H1958" t="s">
        <v>193</v>
      </c>
      <c r="I1958" t="s">
        <v>31</v>
      </c>
      <c r="J1958">
        <v>10005727327</v>
      </c>
      <c r="K1958" s="19">
        <v>31.8</v>
      </c>
      <c r="L1958">
        <v>21.992000000000001</v>
      </c>
      <c r="M1958">
        <v>22.5</v>
      </c>
      <c r="N1958">
        <v>24.72</v>
      </c>
      <c r="O1958">
        <v>1.1100000000000001</v>
      </c>
    </row>
    <row r="1959" spans="1:15" x14ac:dyDescent="0.35">
      <c r="A1959" t="s">
        <v>322</v>
      </c>
      <c r="B1959">
        <v>2018</v>
      </c>
      <c r="C1959" s="10">
        <v>43051</v>
      </c>
      <c r="D1959" t="s">
        <v>140</v>
      </c>
      <c r="E1959" t="s">
        <v>119</v>
      </c>
      <c r="F1959">
        <v>2</v>
      </c>
      <c r="G1959">
        <v>4</v>
      </c>
      <c r="H1959" t="s">
        <v>247</v>
      </c>
      <c r="I1959" t="s">
        <v>35</v>
      </c>
      <c r="J1959">
        <v>10009138491</v>
      </c>
      <c r="K1959" s="19">
        <v>21.4</v>
      </c>
      <c r="L1959">
        <v>22.43</v>
      </c>
      <c r="M1959">
        <v>23.588999999999999</v>
      </c>
      <c r="N1959">
        <v>29.305</v>
      </c>
      <c r="O1959">
        <v>2.8580000000000001</v>
      </c>
    </row>
    <row r="1960" spans="1:15" x14ac:dyDescent="0.35">
      <c r="A1960" t="s">
        <v>322</v>
      </c>
      <c r="B1960">
        <v>2018</v>
      </c>
      <c r="C1960" s="10">
        <v>43051</v>
      </c>
      <c r="D1960" t="s">
        <v>140</v>
      </c>
      <c r="E1960" t="s">
        <v>119</v>
      </c>
      <c r="F1960">
        <v>2</v>
      </c>
      <c r="G1960">
        <v>5</v>
      </c>
      <c r="H1960" t="s">
        <v>68</v>
      </c>
      <c r="I1960" t="s">
        <v>29</v>
      </c>
      <c r="J1960">
        <v>10006379247</v>
      </c>
      <c r="K1960" s="19">
        <v>27.6</v>
      </c>
      <c r="L1960">
        <v>33.014000000000003</v>
      </c>
      <c r="M1960">
        <v>32.658999999999999</v>
      </c>
      <c r="N1960">
        <v>34.509</v>
      </c>
      <c r="O1960">
        <v>0.92500000000000004</v>
      </c>
    </row>
    <row r="1961" spans="1:15" x14ac:dyDescent="0.35">
      <c r="A1961" t="s">
        <v>322</v>
      </c>
      <c r="B1961">
        <v>2018</v>
      </c>
      <c r="C1961" s="10">
        <v>43051</v>
      </c>
      <c r="D1961" t="s">
        <v>140</v>
      </c>
      <c r="E1961" t="s">
        <v>119</v>
      </c>
      <c r="F1961">
        <v>2</v>
      </c>
      <c r="G1961">
        <v>6</v>
      </c>
      <c r="H1961" t="s">
        <v>196</v>
      </c>
      <c r="I1961" t="s">
        <v>52</v>
      </c>
      <c r="J1961">
        <v>10004868370</v>
      </c>
      <c r="K1961" s="19">
        <v>29.9</v>
      </c>
      <c r="L1961">
        <v>29.582999999999998</v>
      </c>
      <c r="M1961">
        <v>29.323999999999899</v>
      </c>
      <c r="N1961">
        <v>30.962</v>
      </c>
      <c r="O1961">
        <v>0.81899999999999995</v>
      </c>
    </row>
    <row r="1962" spans="1:15" x14ac:dyDescent="0.35">
      <c r="A1962" t="s">
        <v>322</v>
      </c>
      <c r="B1962">
        <v>2018</v>
      </c>
      <c r="C1962" s="10">
        <v>43051</v>
      </c>
      <c r="D1962" t="s">
        <v>140</v>
      </c>
      <c r="E1962" t="s">
        <v>121</v>
      </c>
      <c r="F1962">
        <v>1</v>
      </c>
      <c r="G1962">
        <v>1</v>
      </c>
      <c r="H1962" t="s">
        <v>200</v>
      </c>
      <c r="I1962" t="s">
        <v>23</v>
      </c>
      <c r="J1962">
        <v>10006900421</v>
      </c>
      <c r="K1962" s="19">
        <v>24.9</v>
      </c>
      <c r="L1962">
        <v>31.404</v>
      </c>
      <c r="M1962">
        <v>31.577000000000002</v>
      </c>
      <c r="N1962">
        <v>33.267000000000003</v>
      </c>
      <c r="O1962">
        <v>0.84499999999999997</v>
      </c>
    </row>
    <row r="1963" spans="1:15" x14ac:dyDescent="0.35">
      <c r="A1963" t="s">
        <v>322</v>
      </c>
      <c r="B1963">
        <v>2018</v>
      </c>
      <c r="C1963" s="10">
        <v>43051</v>
      </c>
      <c r="D1963" t="s">
        <v>140</v>
      </c>
      <c r="E1963" t="s">
        <v>121</v>
      </c>
      <c r="F1963">
        <v>1</v>
      </c>
      <c r="G1963">
        <v>2</v>
      </c>
      <c r="H1963" t="s">
        <v>289</v>
      </c>
      <c r="I1963" t="s">
        <v>207</v>
      </c>
      <c r="J1963">
        <v>10002418415</v>
      </c>
      <c r="K1963" s="19">
        <v>35.200000000000003</v>
      </c>
      <c r="L1963">
        <v>27.324999999999999</v>
      </c>
      <c r="M1963">
        <v>27.515999999999998</v>
      </c>
      <c r="N1963">
        <v>29.24</v>
      </c>
      <c r="O1963">
        <v>0.86199999999999999</v>
      </c>
    </row>
    <row r="1964" spans="1:15" x14ac:dyDescent="0.35">
      <c r="A1964" t="s">
        <v>322</v>
      </c>
      <c r="B1964">
        <v>2018</v>
      </c>
      <c r="C1964" s="10">
        <v>43051</v>
      </c>
      <c r="D1964" t="s">
        <v>140</v>
      </c>
      <c r="E1964" t="s">
        <v>121</v>
      </c>
      <c r="F1964">
        <v>1</v>
      </c>
      <c r="G1964">
        <v>3</v>
      </c>
      <c r="H1964" t="s">
        <v>174</v>
      </c>
      <c r="I1964" t="s">
        <v>37</v>
      </c>
      <c r="J1964">
        <v>10006552534</v>
      </c>
      <c r="K1964" s="19">
        <v>27.5</v>
      </c>
      <c r="L1964">
        <v>24.943000000000001</v>
      </c>
      <c r="M1964">
        <v>25.239000000000001</v>
      </c>
      <c r="N1964">
        <v>27.497</v>
      </c>
      <c r="O1964">
        <v>1.129</v>
      </c>
    </row>
    <row r="1965" spans="1:15" x14ac:dyDescent="0.35">
      <c r="A1965" t="s">
        <v>322</v>
      </c>
      <c r="B1965">
        <v>2018</v>
      </c>
      <c r="C1965" s="10">
        <v>43051</v>
      </c>
      <c r="D1965" t="s">
        <v>140</v>
      </c>
      <c r="E1965" t="s">
        <v>121</v>
      </c>
      <c r="F1965">
        <v>1</v>
      </c>
      <c r="G1965">
        <v>4</v>
      </c>
      <c r="H1965" t="s">
        <v>106</v>
      </c>
      <c r="I1965" t="s">
        <v>102</v>
      </c>
      <c r="J1965">
        <v>10006894559</v>
      </c>
      <c r="K1965" s="19">
        <v>25.2</v>
      </c>
      <c r="L1965">
        <v>30.396000000000001</v>
      </c>
      <c r="M1965">
        <v>30.232999999999901</v>
      </c>
      <c r="N1965">
        <v>32.088999999999999</v>
      </c>
      <c r="O1965">
        <v>0.92800000000000005</v>
      </c>
    </row>
    <row r="1966" spans="1:15" x14ac:dyDescent="0.35">
      <c r="A1966" t="s">
        <v>322</v>
      </c>
      <c r="B1966">
        <v>2018</v>
      </c>
      <c r="C1966" s="10">
        <v>43051</v>
      </c>
      <c r="D1966" t="s">
        <v>140</v>
      </c>
      <c r="E1966" t="s">
        <v>121</v>
      </c>
      <c r="F1966">
        <v>1</v>
      </c>
      <c r="G1966">
        <v>5</v>
      </c>
      <c r="H1966" t="s">
        <v>193</v>
      </c>
      <c r="I1966" t="s">
        <v>31</v>
      </c>
      <c r="J1966">
        <v>10005727327</v>
      </c>
      <c r="K1966" s="19">
        <v>31.8</v>
      </c>
      <c r="L1966">
        <v>22.5</v>
      </c>
      <c r="M1966">
        <v>22.61</v>
      </c>
      <c r="N1966">
        <v>24.782</v>
      </c>
      <c r="O1966">
        <v>1.0860000000000001</v>
      </c>
    </row>
    <row r="1967" spans="1:15" x14ac:dyDescent="0.35">
      <c r="A1967" t="s">
        <v>322</v>
      </c>
      <c r="B1967">
        <v>2018</v>
      </c>
      <c r="C1967" s="10">
        <v>43051</v>
      </c>
      <c r="D1967" t="s">
        <v>140</v>
      </c>
      <c r="E1967" t="s">
        <v>121</v>
      </c>
      <c r="F1967">
        <v>1</v>
      </c>
      <c r="G1967">
        <v>6</v>
      </c>
      <c r="H1967" t="s">
        <v>125</v>
      </c>
      <c r="I1967" t="s">
        <v>113</v>
      </c>
      <c r="J1967">
        <v>10017950943</v>
      </c>
      <c r="K1967" s="19">
        <v>20.7</v>
      </c>
      <c r="L1967">
        <v>28.937000000000001</v>
      </c>
      <c r="M1967">
        <v>27.571999999999999</v>
      </c>
      <c r="N1967">
        <v>31.044</v>
      </c>
      <c r="O1967">
        <v>1.736</v>
      </c>
    </row>
    <row r="1968" spans="1:15" x14ac:dyDescent="0.35">
      <c r="A1968" t="s">
        <v>322</v>
      </c>
      <c r="B1968">
        <v>2018</v>
      </c>
      <c r="C1968" s="10">
        <v>43051</v>
      </c>
      <c r="D1968" t="s">
        <v>140</v>
      </c>
      <c r="E1968" t="s">
        <v>121</v>
      </c>
      <c r="F1968">
        <v>2</v>
      </c>
      <c r="G1968">
        <v>1</v>
      </c>
      <c r="H1968" t="s">
        <v>48</v>
      </c>
      <c r="I1968" t="s">
        <v>27</v>
      </c>
      <c r="J1968">
        <v>10005930724</v>
      </c>
      <c r="K1968" s="19">
        <v>27</v>
      </c>
      <c r="L1968">
        <v>26.998000000000001</v>
      </c>
      <c r="M1968">
        <v>27.773</v>
      </c>
      <c r="N1968">
        <v>30.414999999999999</v>
      </c>
      <c r="O1968">
        <v>1.321</v>
      </c>
    </row>
    <row r="1969" spans="1:15" x14ac:dyDescent="0.35">
      <c r="A1969" t="s">
        <v>322</v>
      </c>
      <c r="B1969">
        <v>2018</v>
      </c>
      <c r="C1969" s="10">
        <v>43051</v>
      </c>
      <c r="D1969" t="s">
        <v>140</v>
      </c>
      <c r="E1969" t="s">
        <v>121</v>
      </c>
      <c r="F1969">
        <v>2</v>
      </c>
      <c r="G1969">
        <v>2</v>
      </c>
      <c r="H1969" t="s">
        <v>68</v>
      </c>
      <c r="I1969" t="s">
        <v>29</v>
      </c>
      <c r="J1969">
        <v>10006379247</v>
      </c>
      <c r="K1969" s="19">
        <v>27.6</v>
      </c>
      <c r="L1969">
        <v>32.658999999999999</v>
      </c>
      <c r="M1969">
        <v>32.654999999999902</v>
      </c>
      <c r="N1969">
        <v>34.482999999999997</v>
      </c>
      <c r="O1969">
        <v>0.91400000000000003</v>
      </c>
    </row>
    <row r="1970" spans="1:15" x14ac:dyDescent="0.35">
      <c r="A1970" t="s">
        <v>322</v>
      </c>
      <c r="B1970">
        <v>2018</v>
      </c>
      <c r="C1970" s="10">
        <v>43051</v>
      </c>
      <c r="D1970" t="s">
        <v>140</v>
      </c>
      <c r="E1970" t="s">
        <v>121</v>
      </c>
      <c r="F1970">
        <v>2</v>
      </c>
      <c r="G1970">
        <v>3</v>
      </c>
      <c r="H1970" t="s">
        <v>247</v>
      </c>
      <c r="I1970" t="s">
        <v>35</v>
      </c>
      <c r="J1970">
        <v>10009138491</v>
      </c>
      <c r="K1970" s="19">
        <v>21.4</v>
      </c>
      <c r="L1970">
        <v>23.588999999999999</v>
      </c>
      <c r="M1970">
        <v>24.872</v>
      </c>
      <c r="N1970">
        <v>29.821999999999999</v>
      </c>
      <c r="O1970">
        <v>2.4750000000000001</v>
      </c>
    </row>
    <row r="1971" spans="1:15" x14ac:dyDescent="0.35">
      <c r="A1971" t="s">
        <v>322</v>
      </c>
      <c r="B1971">
        <v>2018</v>
      </c>
      <c r="C1971" s="10">
        <v>43051</v>
      </c>
      <c r="D1971" t="s">
        <v>140</v>
      </c>
      <c r="E1971" t="s">
        <v>121</v>
      </c>
      <c r="F1971">
        <v>2</v>
      </c>
      <c r="G1971">
        <v>4</v>
      </c>
      <c r="H1971" t="s">
        <v>196</v>
      </c>
      <c r="I1971" t="s">
        <v>52</v>
      </c>
      <c r="J1971">
        <v>10004868370</v>
      </c>
      <c r="K1971" s="19">
        <v>29.9</v>
      </c>
      <c r="L1971">
        <v>29.323999999999899</v>
      </c>
      <c r="M1971">
        <v>29.231999999999999</v>
      </c>
      <c r="N1971">
        <v>30.856000000000002</v>
      </c>
      <c r="O1971">
        <v>0.81200000000000006</v>
      </c>
    </row>
    <row r="1972" spans="1:15" x14ac:dyDescent="0.35">
      <c r="A1972" t="s">
        <v>322</v>
      </c>
      <c r="B1972">
        <v>2018</v>
      </c>
      <c r="C1972" s="10">
        <v>43051</v>
      </c>
      <c r="D1972" t="s">
        <v>140</v>
      </c>
      <c r="E1972" t="s">
        <v>121</v>
      </c>
      <c r="F1972">
        <v>2</v>
      </c>
      <c r="G1972">
        <v>5</v>
      </c>
      <c r="H1972" t="s">
        <v>45</v>
      </c>
      <c r="I1972" t="s">
        <v>46</v>
      </c>
      <c r="J1972">
        <v>10009176281</v>
      </c>
      <c r="K1972" s="19">
        <v>21.7</v>
      </c>
      <c r="L1972">
        <v>23.359000000000002</v>
      </c>
      <c r="M1972">
        <v>23.178000000000001</v>
      </c>
      <c r="N1972">
        <v>26.512</v>
      </c>
      <c r="O1972">
        <v>1.667</v>
      </c>
    </row>
    <row r="1973" spans="1:15" x14ac:dyDescent="0.35">
      <c r="A1973" t="s">
        <v>322</v>
      </c>
      <c r="B1973">
        <v>2018</v>
      </c>
      <c r="C1973" s="10">
        <v>43051</v>
      </c>
      <c r="D1973" t="s">
        <v>140</v>
      </c>
      <c r="E1973" t="s">
        <v>121</v>
      </c>
      <c r="F1973">
        <v>2</v>
      </c>
      <c r="G1973">
        <v>6</v>
      </c>
      <c r="H1973" t="s">
        <v>158</v>
      </c>
      <c r="I1973" t="s">
        <v>145</v>
      </c>
      <c r="J1973">
        <v>10010894696</v>
      </c>
      <c r="K1973" s="19">
        <v>31.5</v>
      </c>
      <c r="L1973">
        <v>19.396999999999998</v>
      </c>
      <c r="M1973">
        <v>19.201000000000001</v>
      </c>
      <c r="N1973">
        <v>21.786999999999999</v>
      </c>
      <c r="O1973">
        <v>1.2929999999999999</v>
      </c>
    </row>
    <row r="1974" spans="1:15" x14ac:dyDescent="0.35">
      <c r="A1974" t="s">
        <v>162</v>
      </c>
      <c r="B1974">
        <v>2018</v>
      </c>
      <c r="C1974" s="10">
        <v>43071</v>
      </c>
      <c r="D1974" t="s">
        <v>140</v>
      </c>
      <c r="E1974" t="s">
        <v>91</v>
      </c>
      <c r="F1974">
        <v>1</v>
      </c>
      <c r="G1974">
        <v>1</v>
      </c>
      <c r="H1974" t="s">
        <v>289</v>
      </c>
      <c r="I1974" t="s">
        <v>207</v>
      </c>
      <c r="J1974">
        <v>10002418415</v>
      </c>
      <c r="K1974" s="19">
        <v>35.299999999999997</v>
      </c>
      <c r="L1974">
        <v>27.515999999999998</v>
      </c>
      <c r="M1974">
        <v>27.773</v>
      </c>
      <c r="N1974">
        <v>29.483000000000001</v>
      </c>
      <c r="O1974">
        <v>0.85499999999999998</v>
      </c>
    </row>
    <row r="1975" spans="1:15" x14ac:dyDescent="0.35">
      <c r="A1975" t="s">
        <v>162</v>
      </c>
      <c r="B1975">
        <v>2018</v>
      </c>
      <c r="C1975" s="10">
        <v>43071</v>
      </c>
      <c r="D1975" t="s">
        <v>140</v>
      </c>
      <c r="E1975" t="s">
        <v>91</v>
      </c>
      <c r="F1975">
        <v>1</v>
      </c>
      <c r="G1975">
        <v>2</v>
      </c>
      <c r="H1975" t="s">
        <v>195</v>
      </c>
      <c r="I1975" t="s">
        <v>31</v>
      </c>
      <c r="J1975">
        <v>10005964470</v>
      </c>
      <c r="K1975" s="19">
        <v>28.7</v>
      </c>
      <c r="L1975">
        <v>24.847999999999999</v>
      </c>
      <c r="M1975">
        <v>25.123999999999999</v>
      </c>
      <c r="N1975">
        <v>26.978000000000002</v>
      </c>
      <c r="O1975">
        <v>0.92700000000000005</v>
      </c>
    </row>
    <row r="1976" spans="1:15" x14ac:dyDescent="0.35">
      <c r="A1976" t="s">
        <v>162</v>
      </c>
      <c r="B1976">
        <v>2018</v>
      </c>
      <c r="C1976" s="10">
        <v>43071</v>
      </c>
      <c r="D1976" t="s">
        <v>140</v>
      </c>
      <c r="E1976" t="s">
        <v>91</v>
      </c>
      <c r="F1976">
        <v>1</v>
      </c>
      <c r="G1976">
        <v>3</v>
      </c>
      <c r="H1976" t="s">
        <v>213</v>
      </c>
      <c r="I1976" t="s">
        <v>42</v>
      </c>
      <c r="J1976">
        <v>10006422895</v>
      </c>
      <c r="K1976" s="19">
        <v>26.5</v>
      </c>
      <c r="L1976">
        <v>27.637999999999899</v>
      </c>
      <c r="M1976">
        <v>27.670999999999999</v>
      </c>
      <c r="N1976">
        <v>29.702999999999999</v>
      </c>
      <c r="O1976">
        <v>1.016</v>
      </c>
    </row>
    <row r="1977" spans="1:15" x14ac:dyDescent="0.35">
      <c r="A1977" t="s">
        <v>162</v>
      </c>
      <c r="B1977">
        <v>2018</v>
      </c>
      <c r="C1977" s="10">
        <v>43071</v>
      </c>
      <c r="D1977" t="s">
        <v>140</v>
      </c>
      <c r="E1977" t="s">
        <v>91</v>
      </c>
      <c r="F1977">
        <v>1</v>
      </c>
      <c r="G1977">
        <v>4</v>
      </c>
      <c r="H1977" t="s">
        <v>294</v>
      </c>
      <c r="I1977" t="s">
        <v>27</v>
      </c>
      <c r="J1977">
        <v>10003011125</v>
      </c>
      <c r="K1977" s="19">
        <v>33.1</v>
      </c>
      <c r="L1977">
        <v>31.547000000000001</v>
      </c>
      <c r="M1977">
        <v>31.308</v>
      </c>
      <c r="N1977">
        <v>33.06</v>
      </c>
      <c r="O1977">
        <v>0.876</v>
      </c>
    </row>
    <row r="1978" spans="1:15" x14ac:dyDescent="0.35">
      <c r="A1978" t="s">
        <v>162</v>
      </c>
      <c r="B1978">
        <v>2018</v>
      </c>
      <c r="C1978" s="10">
        <v>43071</v>
      </c>
      <c r="D1978" t="s">
        <v>140</v>
      </c>
      <c r="E1978" t="s">
        <v>91</v>
      </c>
      <c r="F1978">
        <v>1</v>
      </c>
      <c r="G1978">
        <v>5</v>
      </c>
      <c r="H1978" t="s">
        <v>321</v>
      </c>
      <c r="I1978" t="s">
        <v>52</v>
      </c>
      <c r="J1978">
        <v>10010648257</v>
      </c>
      <c r="K1978" s="19">
        <v>20.3</v>
      </c>
      <c r="L1978">
        <v>9</v>
      </c>
      <c r="M1978">
        <v>15.2789999999999</v>
      </c>
      <c r="N1978">
        <v>24.018999999999998</v>
      </c>
      <c r="O1978">
        <v>4.37</v>
      </c>
    </row>
    <row r="1979" spans="1:15" x14ac:dyDescent="0.35">
      <c r="A1979" t="s">
        <v>162</v>
      </c>
      <c r="B1979">
        <v>2018</v>
      </c>
      <c r="C1979" s="10">
        <v>43071</v>
      </c>
      <c r="D1979" t="s">
        <v>140</v>
      </c>
      <c r="E1979" t="s">
        <v>91</v>
      </c>
      <c r="F1979">
        <v>1</v>
      </c>
      <c r="G1979">
        <v>6</v>
      </c>
      <c r="H1979" t="s">
        <v>234</v>
      </c>
      <c r="I1979" t="s">
        <v>25</v>
      </c>
      <c r="J1979">
        <v>10006073493</v>
      </c>
      <c r="K1979" s="19">
        <v>28</v>
      </c>
      <c r="L1979">
        <v>23.065999999999999</v>
      </c>
      <c r="M1979">
        <v>22.907</v>
      </c>
      <c r="N1979">
        <v>24.483000000000001</v>
      </c>
      <c r="O1979">
        <v>0.78800000000000003</v>
      </c>
    </row>
    <row r="1980" spans="1:15" x14ac:dyDescent="0.35">
      <c r="A1980" t="s">
        <v>162</v>
      </c>
      <c r="B1980">
        <v>2018</v>
      </c>
      <c r="C1980" s="10">
        <v>43071</v>
      </c>
      <c r="D1980" t="s">
        <v>140</v>
      </c>
      <c r="E1980" t="s">
        <v>91</v>
      </c>
      <c r="F1980">
        <v>2</v>
      </c>
      <c r="G1980">
        <v>1</v>
      </c>
      <c r="H1980" t="s">
        <v>68</v>
      </c>
      <c r="I1980" t="s">
        <v>29</v>
      </c>
      <c r="J1980">
        <v>10006379247</v>
      </c>
      <c r="K1980" s="19">
        <v>27.7</v>
      </c>
      <c r="L1980">
        <v>32.654999999999902</v>
      </c>
      <c r="M1980">
        <v>32.796999999999997</v>
      </c>
      <c r="N1980">
        <v>34.613</v>
      </c>
      <c r="O1980">
        <v>0.90800000000000003</v>
      </c>
    </row>
    <row r="1981" spans="1:15" x14ac:dyDescent="0.35">
      <c r="A1981" t="s">
        <v>162</v>
      </c>
      <c r="B1981">
        <v>2018</v>
      </c>
      <c r="C1981" s="10">
        <v>43071</v>
      </c>
      <c r="D1981" t="s">
        <v>140</v>
      </c>
      <c r="E1981" t="s">
        <v>91</v>
      </c>
      <c r="F1981">
        <v>2</v>
      </c>
      <c r="G1981">
        <v>2</v>
      </c>
      <c r="H1981" t="s">
        <v>92</v>
      </c>
      <c r="I1981" t="s">
        <v>23</v>
      </c>
      <c r="J1981">
        <v>10009535686</v>
      </c>
      <c r="K1981" s="19">
        <v>20.7</v>
      </c>
      <c r="L1981">
        <v>16.584</v>
      </c>
      <c r="M1981">
        <v>21.507000000000001</v>
      </c>
      <c r="N1981">
        <v>27.283000000000001</v>
      </c>
      <c r="O1981">
        <v>2.8879999999999999</v>
      </c>
    </row>
    <row r="1982" spans="1:15" x14ac:dyDescent="0.35">
      <c r="A1982" t="s">
        <v>162</v>
      </c>
      <c r="B1982">
        <v>2018</v>
      </c>
      <c r="C1982" s="10">
        <v>43071</v>
      </c>
      <c r="D1982" t="s">
        <v>140</v>
      </c>
      <c r="E1982" t="s">
        <v>91</v>
      </c>
      <c r="F1982">
        <v>2</v>
      </c>
      <c r="G1982">
        <v>3</v>
      </c>
      <c r="H1982" t="s">
        <v>125</v>
      </c>
      <c r="I1982" t="s">
        <v>113</v>
      </c>
      <c r="J1982">
        <v>10017950943</v>
      </c>
      <c r="K1982" s="19">
        <v>20.8</v>
      </c>
      <c r="L1982">
        <v>27.571999999999999</v>
      </c>
      <c r="M1982">
        <v>27.574000000000002</v>
      </c>
      <c r="N1982">
        <v>30.858000000000001</v>
      </c>
      <c r="O1982">
        <v>1.6419999999999999</v>
      </c>
    </row>
    <row r="1983" spans="1:15" x14ac:dyDescent="0.35">
      <c r="A1983" t="s">
        <v>162</v>
      </c>
      <c r="B1983">
        <v>2018</v>
      </c>
      <c r="C1983" s="10">
        <v>43071</v>
      </c>
      <c r="D1983" t="s">
        <v>140</v>
      </c>
      <c r="E1983" t="s">
        <v>91</v>
      </c>
      <c r="F1983">
        <v>2</v>
      </c>
      <c r="G1983">
        <v>4</v>
      </c>
      <c r="H1983" t="s">
        <v>221</v>
      </c>
      <c r="I1983" t="s">
        <v>31</v>
      </c>
      <c r="J1983">
        <v>10008098470</v>
      </c>
      <c r="K1983" s="19">
        <v>32.799999999999997</v>
      </c>
      <c r="L1983">
        <v>24.591000000000001</v>
      </c>
      <c r="M1983">
        <v>24.646999999999998</v>
      </c>
      <c r="N1983">
        <v>27.216999999999999</v>
      </c>
      <c r="O1983">
        <v>1.2849999999999999</v>
      </c>
    </row>
    <row r="1984" spans="1:15" x14ac:dyDescent="0.35">
      <c r="A1984" t="s">
        <v>162</v>
      </c>
      <c r="B1984">
        <v>2018</v>
      </c>
      <c r="C1984" s="10">
        <v>43071</v>
      </c>
      <c r="D1984" t="s">
        <v>140</v>
      </c>
      <c r="E1984" t="s">
        <v>91</v>
      </c>
      <c r="F1984">
        <v>2</v>
      </c>
      <c r="G1984">
        <v>5</v>
      </c>
      <c r="H1984" t="s">
        <v>45</v>
      </c>
      <c r="I1984" t="s">
        <v>46</v>
      </c>
      <c r="J1984">
        <v>10009176281</v>
      </c>
      <c r="K1984" s="19">
        <v>21.8</v>
      </c>
      <c r="L1984">
        <v>23.178000000000001</v>
      </c>
      <c r="M1984">
        <v>22.995999999999999</v>
      </c>
      <c r="N1984">
        <v>26.167999999999999</v>
      </c>
      <c r="O1984">
        <v>1.5860000000000001</v>
      </c>
    </row>
    <row r="1985" spans="1:15" x14ac:dyDescent="0.35">
      <c r="A1985" t="s">
        <v>162</v>
      </c>
      <c r="B1985">
        <v>2018</v>
      </c>
      <c r="C1985" s="10">
        <v>43071</v>
      </c>
      <c r="D1985" t="s">
        <v>140</v>
      </c>
      <c r="E1985" t="s">
        <v>91</v>
      </c>
      <c r="F1985">
        <v>2</v>
      </c>
      <c r="G1985">
        <v>6</v>
      </c>
      <c r="H1985" t="s">
        <v>148</v>
      </c>
      <c r="I1985" t="s">
        <v>56</v>
      </c>
      <c r="J1985">
        <v>10007890932</v>
      </c>
      <c r="K1985" s="19">
        <v>20.399999999999999</v>
      </c>
      <c r="L1985">
        <v>21.805</v>
      </c>
      <c r="M1985">
        <v>21.135000000000002</v>
      </c>
      <c r="N1985">
        <v>24.603000000000002</v>
      </c>
      <c r="O1985">
        <v>1.734</v>
      </c>
    </row>
    <row r="1986" spans="1:15" x14ac:dyDescent="0.35">
      <c r="A1986" t="s">
        <v>162</v>
      </c>
      <c r="B1986">
        <v>2018</v>
      </c>
      <c r="C1986" s="10">
        <v>43071</v>
      </c>
      <c r="D1986" t="s">
        <v>140</v>
      </c>
      <c r="E1986" t="s">
        <v>91</v>
      </c>
      <c r="F1986">
        <v>3</v>
      </c>
      <c r="G1986">
        <v>1</v>
      </c>
      <c r="H1986" t="s">
        <v>183</v>
      </c>
      <c r="I1986" t="s">
        <v>33</v>
      </c>
      <c r="J1986">
        <v>10007212639</v>
      </c>
      <c r="K1986" s="19">
        <v>26.4</v>
      </c>
      <c r="L1986">
        <v>26.131999999999898</v>
      </c>
      <c r="M1986">
        <v>26.446000000000002</v>
      </c>
      <c r="N1986">
        <v>28.332000000000001</v>
      </c>
      <c r="O1986">
        <v>0.94299999999999995</v>
      </c>
    </row>
    <row r="1987" spans="1:15" x14ac:dyDescent="0.35">
      <c r="A1987" t="s">
        <v>162</v>
      </c>
      <c r="B1987">
        <v>2018</v>
      </c>
      <c r="C1987" s="10">
        <v>43071</v>
      </c>
      <c r="D1987" t="s">
        <v>140</v>
      </c>
      <c r="E1987" t="s">
        <v>91</v>
      </c>
      <c r="F1987">
        <v>3</v>
      </c>
      <c r="G1987">
        <v>2</v>
      </c>
      <c r="H1987" t="s">
        <v>306</v>
      </c>
      <c r="I1987" t="s">
        <v>113</v>
      </c>
      <c r="J1987">
        <v>10006898300</v>
      </c>
      <c r="K1987" s="19">
        <v>25.3</v>
      </c>
      <c r="L1987">
        <v>25.596</v>
      </c>
      <c r="M1987">
        <v>25.788</v>
      </c>
      <c r="N1987">
        <v>27.722000000000001</v>
      </c>
      <c r="O1987">
        <v>0.96699999999999997</v>
      </c>
    </row>
    <row r="1988" spans="1:15" x14ac:dyDescent="0.35">
      <c r="A1988" t="s">
        <v>162</v>
      </c>
      <c r="B1988">
        <v>2018</v>
      </c>
      <c r="C1988" s="10">
        <v>43071</v>
      </c>
      <c r="D1988" t="s">
        <v>140</v>
      </c>
      <c r="E1988" t="s">
        <v>91</v>
      </c>
      <c r="F1988">
        <v>3</v>
      </c>
      <c r="G1988">
        <v>3</v>
      </c>
      <c r="H1988" t="s">
        <v>174</v>
      </c>
      <c r="I1988" t="s">
        <v>37</v>
      </c>
      <c r="J1988">
        <v>10006552534</v>
      </c>
      <c r="K1988" s="19">
        <v>27.5</v>
      </c>
      <c r="L1988">
        <v>25.239000000000001</v>
      </c>
      <c r="M1988">
        <v>25.332000000000001</v>
      </c>
      <c r="N1988">
        <v>27.536000000000001</v>
      </c>
      <c r="O1988">
        <v>1.1020000000000001</v>
      </c>
    </row>
    <row r="1989" spans="1:15" x14ac:dyDescent="0.35">
      <c r="A1989" t="s">
        <v>162</v>
      </c>
      <c r="B1989">
        <v>2018</v>
      </c>
      <c r="C1989" s="10">
        <v>43071</v>
      </c>
      <c r="D1989" t="s">
        <v>140</v>
      </c>
      <c r="E1989" t="s">
        <v>91</v>
      </c>
      <c r="F1989">
        <v>3</v>
      </c>
      <c r="G1989">
        <v>4</v>
      </c>
      <c r="H1989" t="s">
        <v>211</v>
      </c>
      <c r="I1989" t="s">
        <v>212</v>
      </c>
      <c r="J1989">
        <v>10010608447</v>
      </c>
      <c r="K1989" s="19">
        <v>20.399999999999999</v>
      </c>
      <c r="L1989">
        <v>21.079000000000001</v>
      </c>
      <c r="M1989">
        <v>21.372999999999902</v>
      </c>
      <c r="N1989">
        <v>24.082999999999998</v>
      </c>
      <c r="O1989">
        <v>1.355</v>
      </c>
    </row>
    <row r="1990" spans="1:15" x14ac:dyDescent="0.35">
      <c r="A1990" t="s">
        <v>162</v>
      </c>
      <c r="B1990">
        <v>2018</v>
      </c>
      <c r="C1990" s="10">
        <v>43071</v>
      </c>
      <c r="D1990" t="s">
        <v>140</v>
      </c>
      <c r="E1990" t="s">
        <v>91</v>
      </c>
      <c r="F1990">
        <v>3</v>
      </c>
      <c r="G1990">
        <v>5</v>
      </c>
      <c r="H1990" t="s">
        <v>186</v>
      </c>
      <c r="I1990" t="s">
        <v>95</v>
      </c>
      <c r="J1990">
        <v>10009181032</v>
      </c>
      <c r="K1990" s="19">
        <v>22.9</v>
      </c>
      <c r="L1990">
        <v>16.507000000000001</v>
      </c>
      <c r="M1990">
        <v>17.873999999999999</v>
      </c>
      <c r="N1990">
        <v>23.68</v>
      </c>
      <c r="O1990">
        <v>2.903</v>
      </c>
    </row>
    <row r="1991" spans="1:15" x14ac:dyDescent="0.35">
      <c r="A1991" t="s">
        <v>162</v>
      </c>
      <c r="B1991">
        <v>2018</v>
      </c>
      <c r="C1991" s="10">
        <v>43071</v>
      </c>
      <c r="D1991" t="s">
        <v>140</v>
      </c>
      <c r="E1991" t="s">
        <v>91</v>
      </c>
      <c r="F1991">
        <v>3</v>
      </c>
      <c r="G1991">
        <v>6</v>
      </c>
      <c r="H1991" t="s">
        <v>193</v>
      </c>
      <c r="I1991" t="s">
        <v>31</v>
      </c>
      <c r="J1991">
        <v>10005727327</v>
      </c>
      <c r="K1991" s="19">
        <v>31.9</v>
      </c>
      <c r="L1991">
        <v>22.61</v>
      </c>
      <c r="M1991">
        <v>22.427999999999901</v>
      </c>
      <c r="N1991">
        <v>24.553999999999998</v>
      </c>
      <c r="O1991">
        <v>1.0629999999999999</v>
      </c>
    </row>
    <row r="1992" spans="1:15" x14ac:dyDescent="0.35">
      <c r="A1992" t="s">
        <v>162</v>
      </c>
      <c r="B1992">
        <v>2018</v>
      </c>
      <c r="C1992" s="10">
        <v>43071</v>
      </c>
      <c r="D1992" t="s">
        <v>140</v>
      </c>
      <c r="E1992" t="s">
        <v>91</v>
      </c>
      <c r="F1992">
        <v>3</v>
      </c>
      <c r="G1992">
        <v>7</v>
      </c>
      <c r="H1992" t="s">
        <v>283</v>
      </c>
      <c r="I1992" t="s">
        <v>284</v>
      </c>
      <c r="J1992">
        <v>10006319633</v>
      </c>
      <c r="K1992" s="19">
        <v>28</v>
      </c>
      <c r="L1992">
        <v>23.698999999999899</v>
      </c>
      <c r="M1992">
        <v>23.346999999999898</v>
      </c>
      <c r="N1992">
        <v>25.260999999999999</v>
      </c>
      <c r="O1992">
        <v>0.95699999999999996</v>
      </c>
    </row>
    <row r="1993" spans="1:15" x14ac:dyDescent="0.35">
      <c r="A1993" t="s">
        <v>162</v>
      </c>
      <c r="B1993">
        <v>2018</v>
      </c>
      <c r="C1993" s="10">
        <v>43071</v>
      </c>
      <c r="D1993" t="s">
        <v>140</v>
      </c>
      <c r="E1993" t="s">
        <v>117</v>
      </c>
      <c r="F1993">
        <v>1</v>
      </c>
      <c r="G1993">
        <v>1</v>
      </c>
      <c r="H1993" t="s">
        <v>221</v>
      </c>
      <c r="I1993" t="s">
        <v>31</v>
      </c>
      <c r="J1993">
        <v>10008098470</v>
      </c>
      <c r="K1993" s="19">
        <v>32.799999999999997</v>
      </c>
      <c r="L1993">
        <v>24.646999999999998</v>
      </c>
      <c r="M1993">
        <v>25.251999999999999</v>
      </c>
      <c r="N1993">
        <v>27.76</v>
      </c>
      <c r="O1993">
        <v>1.254</v>
      </c>
    </row>
    <row r="1994" spans="1:15" x14ac:dyDescent="0.35">
      <c r="A1994" t="s">
        <v>162</v>
      </c>
      <c r="B1994">
        <v>2018</v>
      </c>
      <c r="C1994" s="10">
        <v>43071</v>
      </c>
      <c r="D1994" t="s">
        <v>140</v>
      </c>
      <c r="E1994" t="s">
        <v>117</v>
      </c>
      <c r="F1994">
        <v>1</v>
      </c>
      <c r="G1994">
        <v>2</v>
      </c>
      <c r="H1994" t="s">
        <v>213</v>
      </c>
      <c r="I1994" t="s">
        <v>42</v>
      </c>
      <c r="J1994">
        <v>10006422895</v>
      </c>
      <c r="K1994" s="19">
        <v>26.5</v>
      </c>
      <c r="L1994">
        <v>27.670999999999999</v>
      </c>
      <c r="M1994">
        <v>27.733000000000001</v>
      </c>
      <c r="N1994">
        <v>29.731000000000002</v>
      </c>
      <c r="O1994">
        <v>0.999</v>
      </c>
    </row>
    <row r="1995" spans="1:15" x14ac:dyDescent="0.35">
      <c r="A1995" t="s">
        <v>162</v>
      </c>
      <c r="B1995">
        <v>2018</v>
      </c>
      <c r="C1995" s="10">
        <v>43071</v>
      </c>
      <c r="D1995" t="s">
        <v>140</v>
      </c>
      <c r="E1995" t="s">
        <v>117</v>
      </c>
      <c r="F1995">
        <v>1</v>
      </c>
      <c r="G1995">
        <v>3</v>
      </c>
      <c r="H1995" t="s">
        <v>193</v>
      </c>
      <c r="I1995" t="s">
        <v>31</v>
      </c>
      <c r="J1995">
        <v>10005727327</v>
      </c>
      <c r="K1995" s="19">
        <v>31.9</v>
      </c>
      <c r="L1995">
        <v>22.427999999999901</v>
      </c>
      <c r="M1995">
        <v>22.632999999999999</v>
      </c>
      <c r="N1995">
        <v>24.716999999999999</v>
      </c>
      <c r="O1995">
        <v>1.042</v>
      </c>
    </row>
    <row r="1996" spans="1:15" x14ac:dyDescent="0.35">
      <c r="A1996" t="s">
        <v>162</v>
      </c>
      <c r="B1996">
        <v>2018</v>
      </c>
      <c r="C1996" s="10">
        <v>43071</v>
      </c>
      <c r="D1996" t="s">
        <v>140</v>
      </c>
      <c r="E1996" t="s">
        <v>117</v>
      </c>
      <c r="F1996">
        <v>1</v>
      </c>
      <c r="G1996">
        <v>4</v>
      </c>
      <c r="H1996" t="s">
        <v>45</v>
      </c>
      <c r="I1996" t="s">
        <v>46</v>
      </c>
      <c r="J1996">
        <v>10009176281</v>
      </c>
      <c r="K1996" s="19">
        <v>21.8</v>
      </c>
      <c r="L1996">
        <v>22.995999999999999</v>
      </c>
      <c r="M1996">
        <v>22.968999999999902</v>
      </c>
      <c r="N1996">
        <v>25.986999999999998</v>
      </c>
      <c r="O1996">
        <v>1.5089999999999999</v>
      </c>
    </row>
    <row r="1997" spans="1:15" x14ac:dyDescent="0.35">
      <c r="A1997" t="s">
        <v>162</v>
      </c>
      <c r="B1997">
        <v>2018</v>
      </c>
      <c r="C1997" s="10">
        <v>43071</v>
      </c>
      <c r="D1997" t="s">
        <v>140</v>
      </c>
      <c r="E1997" t="s">
        <v>117</v>
      </c>
      <c r="F1997">
        <v>1</v>
      </c>
      <c r="G1997">
        <v>5</v>
      </c>
      <c r="H1997" t="s">
        <v>211</v>
      </c>
      <c r="I1997" t="s">
        <v>212</v>
      </c>
      <c r="J1997">
        <v>10010608447</v>
      </c>
      <c r="K1997" s="19">
        <v>20.399999999999999</v>
      </c>
      <c r="L1997">
        <v>21.372999999999902</v>
      </c>
      <c r="M1997">
        <v>21.265999999999998</v>
      </c>
      <c r="N1997">
        <v>23.885999999999999</v>
      </c>
      <c r="O1997">
        <v>1.31</v>
      </c>
    </row>
    <row r="1998" spans="1:15" x14ac:dyDescent="0.35">
      <c r="A1998" t="s">
        <v>162</v>
      </c>
      <c r="B1998">
        <v>2018</v>
      </c>
      <c r="C1998" s="10">
        <v>43071</v>
      </c>
      <c r="D1998" t="s">
        <v>140</v>
      </c>
      <c r="E1998" t="s">
        <v>117</v>
      </c>
      <c r="F1998">
        <v>1</v>
      </c>
      <c r="G1998">
        <v>6</v>
      </c>
      <c r="H1998" t="s">
        <v>234</v>
      </c>
      <c r="I1998" t="s">
        <v>25</v>
      </c>
      <c r="J1998">
        <v>10006073493</v>
      </c>
      <c r="K1998" s="19">
        <v>28</v>
      </c>
      <c r="L1998">
        <v>22.907</v>
      </c>
      <c r="M1998">
        <v>22.715</v>
      </c>
      <c r="N1998">
        <v>24.283000000000001</v>
      </c>
      <c r="O1998">
        <v>0.78400000000000003</v>
      </c>
    </row>
    <row r="1999" spans="1:15" x14ac:dyDescent="0.35">
      <c r="A1999" t="s">
        <v>162</v>
      </c>
      <c r="B1999">
        <v>2018</v>
      </c>
      <c r="C1999" s="10">
        <v>43071</v>
      </c>
      <c r="D1999" t="s">
        <v>140</v>
      </c>
      <c r="E1999" t="s">
        <v>117</v>
      </c>
      <c r="F1999">
        <v>2</v>
      </c>
      <c r="G1999">
        <v>1</v>
      </c>
      <c r="H1999" t="s">
        <v>125</v>
      </c>
      <c r="I1999" t="s">
        <v>113</v>
      </c>
      <c r="J1999">
        <v>10017950943</v>
      </c>
      <c r="K1999" s="19">
        <v>20.8</v>
      </c>
      <c r="L1999">
        <v>27.574000000000002</v>
      </c>
      <c r="M1999">
        <v>28.381</v>
      </c>
      <c r="N1999">
        <v>31.539000000000001</v>
      </c>
      <c r="O1999">
        <v>1.579</v>
      </c>
    </row>
    <row r="2000" spans="1:15" x14ac:dyDescent="0.35">
      <c r="A2000" t="s">
        <v>162</v>
      </c>
      <c r="B2000">
        <v>2018</v>
      </c>
      <c r="C2000" s="10">
        <v>43071</v>
      </c>
      <c r="D2000" t="s">
        <v>140</v>
      </c>
      <c r="E2000" t="s">
        <v>117</v>
      </c>
      <c r="F2000">
        <v>2</v>
      </c>
      <c r="G2000">
        <v>2</v>
      </c>
      <c r="H2000" t="s">
        <v>186</v>
      </c>
      <c r="I2000" t="s">
        <v>95</v>
      </c>
      <c r="J2000">
        <v>10009181032</v>
      </c>
      <c r="K2000" s="19">
        <v>22.9</v>
      </c>
      <c r="L2000">
        <v>17.873999999999999</v>
      </c>
      <c r="M2000">
        <v>21.443000000000001</v>
      </c>
      <c r="N2000">
        <v>26.445</v>
      </c>
      <c r="O2000">
        <v>2.5009999999999999</v>
      </c>
    </row>
    <row r="2001" spans="1:15" x14ac:dyDescent="0.35">
      <c r="A2001" t="s">
        <v>162</v>
      </c>
      <c r="B2001">
        <v>2018</v>
      </c>
      <c r="C2001" s="10">
        <v>43071</v>
      </c>
      <c r="D2001" t="s">
        <v>140</v>
      </c>
      <c r="E2001" t="s">
        <v>117</v>
      </c>
      <c r="F2001">
        <v>2</v>
      </c>
      <c r="G2001">
        <v>3</v>
      </c>
      <c r="H2001" t="s">
        <v>294</v>
      </c>
      <c r="I2001" t="s">
        <v>27</v>
      </c>
      <c r="J2001">
        <v>10003011125</v>
      </c>
      <c r="K2001" s="19">
        <v>33.1</v>
      </c>
      <c r="L2001">
        <v>31.308</v>
      </c>
      <c r="M2001">
        <v>31.190999999999999</v>
      </c>
      <c r="N2001">
        <v>32.923000000000002</v>
      </c>
      <c r="O2001">
        <v>0.86599999999999999</v>
      </c>
    </row>
    <row r="2002" spans="1:15" x14ac:dyDescent="0.35">
      <c r="A2002" t="s">
        <v>162</v>
      </c>
      <c r="B2002">
        <v>2018</v>
      </c>
      <c r="C2002" s="10">
        <v>43071</v>
      </c>
      <c r="D2002" t="s">
        <v>140</v>
      </c>
      <c r="E2002" t="s">
        <v>117</v>
      </c>
      <c r="F2002">
        <v>2</v>
      </c>
      <c r="G2002">
        <v>4</v>
      </c>
      <c r="H2002" t="s">
        <v>283</v>
      </c>
      <c r="I2002" t="s">
        <v>284</v>
      </c>
      <c r="J2002">
        <v>10006319633</v>
      </c>
      <c r="K2002" s="19">
        <v>28</v>
      </c>
      <c r="L2002">
        <v>23.346999999999898</v>
      </c>
      <c r="M2002">
        <v>23.469000000000001</v>
      </c>
      <c r="N2002">
        <v>25.353000000000002</v>
      </c>
      <c r="O2002">
        <v>0.94199999999999995</v>
      </c>
    </row>
    <row r="2003" spans="1:15" x14ac:dyDescent="0.35">
      <c r="A2003" t="s">
        <v>162</v>
      </c>
      <c r="B2003">
        <v>2018</v>
      </c>
      <c r="C2003" s="10">
        <v>43071</v>
      </c>
      <c r="D2003" t="s">
        <v>140</v>
      </c>
      <c r="E2003" t="s">
        <v>117</v>
      </c>
      <c r="F2003">
        <v>2</v>
      </c>
      <c r="G2003">
        <v>5</v>
      </c>
      <c r="H2003" t="s">
        <v>174</v>
      </c>
      <c r="I2003" t="s">
        <v>37</v>
      </c>
      <c r="J2003">
        <v>10006552534</v>
      </c>
      <c r="K2003" s="19">
        <v>27.5</v>
      </c>
      <c r="L2003">
        <v>25.332000000000001</v>
      </c>
      <c r="M2003">
        <v>25.189</v>
      </c>
      <c r="N2003">
        <v>27.344999999999999</v>
      </c>
      <c r="O2003">
        <v>1.0780000000000001</v>
      </c>
    </row>
    <row r="2004" spans="1:15" x14ac:dyDescent="0.35">
      <c r="A2004" t="s">
        <v>162</v>
      </c>
      <c r="B2004">
        <v>2018</v>
      </c>
      <c r="C2004" s="10">
        <v>43071</v>
      </c>
      <c r="D2004" t="s">
        <v>140</v>
      </c>
      <c r="E2004" t="s">
        <v>117</v>
      </c>
      <c r="F2004">
        <v>2</v>
      </c>
      <c r="G2004">
        <v>6</v>
      </c>
      <c r="H2004" t="s">
        <v>148</v>
      </c>
      <c r="I2004" t="s">
        <v>56</v>
      </c>
      <c r="J2004">
        <v>10007890932</v>
      </c>
      <c r="K2004" s="19">
        <v>20.399999999999999</v>
      </c>
      <c r="L2004">
        <v>21.135000000000002</v>
      </c>
      <c r="M2004">
        <v>20.859000000000002</v>
      </c>
      <c r="N2004">
        <v>24.151</v>
      </c>
      <c r="O2004">
        <v>1.6459999999999999</v>
      </c>
    </row>
    <row r="2005" spans="1:15" x14ac:dyDescent="0.35">
      <c r="A2005" t="s">
        <v>162</v>
      </c>
      <c r="B2005">
        <v>2018</v>
      </c>
      <c r="C2005" s="10">
        <v>43071</v>
      </c>
      <c r="D2005" t="s">
        <v>140</v>
      </c>
      <c r="E2005" t="s">
        <v>117</v>
      </c>
      <c r="F2005">
        <v>2</v>
      </c>
      <c r="G2005">
        <v>7</v>
      </c>
      <c r="H2005" t="s">
        <v>321</v>
      </c>
      <c r="I2005" t="s">
        <v>52</v>
      </c>
      <c r="J2005">
        <v>10010648257</v>
      </c>
      <c r="K2005" s="19">
        <v>20.3</v>
      </c>
      <c r="L2005">
        <v>15.2789999999999</v>
      </c>
      <c r="M2005">
        <v>13.147</v>
      </c>
      <c r="N2005">
        <v>20.289000000000001</v>
      </c>
      <c r="O2005">
        <v>3.5710000000000002</v>
      </c>
    </row>
    <row r="2006" spans="1:15" x14ac:dyDescent="0.35">
      <c r="A2006" t="s">
        <v>162</v>
      </c>
      <c r="B2006">
        <v>2018</v>
      </c>
      <c r="C2006" s="10">
        <v>43071</v>
      </c>
      <c r="D2006" t="s">
        <v>140</v>
      </c>
      <c r="E2006" t="s">
        <v>119</v>
      </c>
      <c r="F2006">
        <v>1</v>
      </c>
      <c r="G2006">
        <v>1</v>
      </c>
      <c r="H2006" t="s">
        <v>92</v>
      </c>
      <c r="I2006" t="s">
        <v>23</v>
      </c>
      <c r="J2006">
        <v>10009535686</v>
      </c>
      <c r="K2006" s="19">
        <v>20.7</v>
      </c>
      <c r="L2006">
        <v>21.507000000000001</v>
      </c>
      <c r="M2006">
        <v>25.308</v>
      </c>
      <c r="N2006">
        <v>30.393999999999998</v>
      </c>
      <c r="O2006">
        <v>2.5430000000000001</v>
      </c>
    </row>
    <row r="2007" spans="1:15" x14ac:dyDescent="0.35">
      <c r="A2007" t="s">
        <v>162</v>
      </c>
      <c r="B2007">
        <v>2018</v>
      </c>
      <c r="C2007" s="10">
        <v>43071</v>
      </c>
      <c r="D2007" t="s">
        <v>140</v>
      </c>
      <c r="E2007" t="s">
        <v>119</v>
      </c>
      <c r="F2007">
        <v>1</v>
      </c>
      <c r="G2007">
        <v>2</v>
      </c>
      <c r="H2007" t="s">
        <v>294</v>
      </c>
      <c r="I2007" t="s">
        <v>27</v>
      </c>
      <c r="J2007">
        <v>10003011125</v>
      </c>
      <c r="K2007" s="19">
        <v>33.1</v>
      </c>
      <c r="L2007">
        <v>31.190999999999999</v>
      </c>
      <c r="M2007">
        <v>31.245999999999999</v>
      </c>
      <c r="N2007">
        <v>32.96</v>
      </c>
      <c r="O2007">
        <v>0.85699999999999998</v>
      </c>
    </row>
    <row r="2008" spans="1:15" x14ac:dyDescent="0.35">
      <c r="A2008" t="s">
        <v>162</v>
      </c>
      <c r="B2008">
        <v>2018</v>
      </c>
      <c r="C2008" s="10">
        <v>43071</v>
      </c>
      <c r="D2008" t="s">
        <v>140</v>
      </c>
      <c r="E2008" t="s">
        <v>119</v>
      </c>
      <c r="F2008">
        <v>1</v>
      </c>
      <c r="G2008">
        <v>3</v>
      </c>
      <c r="H2008" t="s">
        <v>306</v>
      </c>
      <c r="I2008" t="s">
        <v>113</v>
      </c>
      <c r="J2008">
        <v>10006898300</v>
      </c>
      <c r="K2008" s="19">
        <v>25.3</v>
      </c>
      <c r="L2008">
        <v>25.788</v>
      </c>
      <c r="M2008">
        <v>25.992999999999999</v>
      </c>
      <c r="N2008">
        <v>27.895</v>
      </c>
      <c r="O2008">
        <v>0.95099999999999996</v>
      </c>
    </row>
    <row r="2009" spans="1:15" x14ac:dyDescent="0.35">
      <c r="A2009" t="s">
        <v>162</v>
      </c>
      <c r="B2009">
        <v>2018</v>
      </c>
      <c r="C2009" s="10">
        <v>43071</v>
      </c>
      <c r="D2009" t="s">
        <v>140</v>
      </c>
      <c r="E2009" t="s">
        <v>119</v>
      </c>
      <c r="F2009">
        <v>1</v>
      </c>
      <c r="G2009">
        <v>4</v>
      </c>
      <c r="H2009" t="s">
        <v>213</v>
      </c>
      <c r="I2009" t="s">
        <v>42</v>
      </c>
      <c r="J2009">
        <v>10006422895</v>
      </c>
      <c r="K2009" s="19">
        <v>26.5</v>
      </c>
      <c r="L2009">
        <v>27.733000000000001</v>
      </c>
      <c r="M2009">
        <v>27.722000000000001</v>
      </c>
      <c r="N2009">
        <v>29.684000000000001</v>
      </c>
      <c r="O2009">
        <v>0.98099999999999998</v>
      </c>
    </row>
    <row r="2010" spans="1:15" x14ac:dyDescent="0.35">
      <c r="A2010" t="s">
        <v>162</v>
      </c>
      <c r="B2010">
        <v>2018</v>
      </c>
      <c r="C2010" s="10">
        <v>43071</v>
      </c>
      <c r="D2010" t="s">
        <v>140</v>
      </c>
      <c r="E2010" t="s">
        <v>119</v>
      </c>
      <c r="F2010">
        <v>1</v>
      </c>
      <c r="G2010">
        <v>5</v>
      </c>
      <c r="H2010" t="s">
        <v>289</v>
      </c>
      <c r="I2010" t="s">
        <v>207</v>
      </c>
      <c r="J2010">
        <v>10002418415</v>
      </c>
      <c r="K2010" s="19">
        <v>35.299999999999997</v>
      </c>
      <c r="L2010">
        <v>27.773</v>
      </c>
      <c r="M2010">
        <v>27.672000000000001</v>
      </c>
      <c r="N2010">
        <v>29.364000000000001</v>
      </c>
      <c r="O2010">
        <v>0.84599999999999997</v>
      </c>
    </row>
    <row r="2011" spans="1:15" x14ac:dyDescent="0.35">
      <c r="A2011" t="s">
        <v>162</v>
      </c>
      <c r="B2011">
        <v>2018</v>
      </c>
      <c r="C2011" s="10">
        <v>43071</v>
      </c>
      <c r="D2011" t="s">
        <v>140</v>
      </c>
      <c r="E2011" t="s">
        <v>119</v>
      </c>
      <c r="F2011">
        <v>1</v>
      </c>
      <c r="G2011">
        <v>6</v>
      </c>
      <c r="H2011" t="s">
        <v>125</v>
      </c>
      <c r="I2011" t="s">
        <v>113</v>
      </c>
      <c r="J2011">
        <v>10017950943</v>
      </c>
      <c r="K2011" s="19">
        <v>20.8</v>
      </c>
      <c r="L2011">
        <v>28.381</v>
      </c>
      <c r="M2011">
        <v>27.518999999999998</v>
      </c>
      <c r="N2011">
        <v>30.547000000000001</v>
      </c>
      <c r="O2011">
        <v>1.514</v>
      </c>
    </row>
    <row r="2012" spans="1:15" x14ac:dyDescent="0.35">
      <c r="A2012" t="s">
        <v>162</v>
      </c>
      <c r="B2012">
        <v>2018</v>
      </c>
      <c r="C2012" s="10">
        <v>43071</v>
      </c>
      <c r="D2012" t="s">
        <v>140</v>
      </c>
      <c r="E2012" t="s">
        <v>119</v>
      </c>
      <c r="F2012">
        <v>2</v>
      </c>
      <c r="G2012">
        <v>1</v>
      </c>
      <c r="H2012" t="s">
        <v>68</v>
      </c>
      <c r="I2012" t="s">
        <v>29</v>
      </c>
      <c r="J2012">
        <v>10006379247</v>
      </c>
      <c r="K2012" s="19">
        <v>27.7</v>
      </c>
      <c r="L2012">
        <v>32.796999999999997</v>
      </c>
      <c r="M2012">
        <v>32.915999999999997</v>
      </c>
      <c r="N2012">
        <v>34.722000000000001</v>
      </c>
      <c r="O2012">
        <v>0.90300000000000002</v>
      </c>
    </row>
    <row r="2013" spans="1:15" x14ac:dyDescent="0.35">
      <c r="A2013" t="s">
        <v>162</v>
      </c>
      <c r="B2013">
        <v>2018</v>
      </c>
      <c r="C2013" s="10">
        <v>43071</v>
      </c>
      <c r="D2013" t="s">
        <v>140</v>
      </c>
      <c r="E2013" t="s">
        <v>119</v>
      </c>
      <c r="F2013">
        <v>2</v>
      </c>
      <c r="G2013">
        <v>2</v>
      </c>
      <c r="H2013" t="s">
        <v>195</v>
      </c>
      <c r="I2013" t="s">
        <v>31</v>
      </c>
      <c r="J2013">
        <v>10005964470</v>
      </c>
      <c r="K2013" s="19">
        <v>28.7</v>
      </c>
      <c r="L2013">
        <v>25.123999999999999</v>
      </c>
      <c r="M2013">
        <v>25.375999999999902</v>
      </c>
      <c r="N2013">
        <v>27.207999999999998</v>
      </c>
      <c r="O2013">
        <v>0.91600000000000004</v>
      </c>
    </row>
    <row r="2014" spans="1:15" x14ac:dyDescent="0.35">
      <c r="A2014" t="s">
        <v>162</v>
      </c>
      <c r="B2014">
        <v>2018</v>
      </c>
      <c r="C2014" s="10">
        <v>43071</v>
      </c>
      <c r="D2014" t="s">
        <v>140</v>
      </c>
      <c r="E2014" t="s">
        <v>119</v>
      </c>
      <c r="F2014">
        <v>2</v>
      </c>
      <c r="G2014">
        <v>3</v>
      </c>
      <c r="H2014" t="s">
        <v>183</v>
      </c>
      <c r="I2014" t="s">
        <v>33</v>
      </c>
      <c r="J2014">
        <v>10007212639</v>
      </c>
      <c r="K2014" s="19">
        <v>26.4</v>
      </c>
      <c r="L2014">
        <v>26.446000000000002</v>
      </c>
      <c r="M2014">
        <v>26.504999999999999</v>
      </c>
      <c r="N2014">
        <v>28.364999999999998</v>
      </c>
      <c r="O2014">
        <v>0.93</v>
      </c>
    </row>
    <row r="2015" spans="1:15" x14ac:dyDescent="0.35">
      <c r="A2015" t="s">
        <v>162</v>
      </c>
      <c r="B2015">
        <v>2018</v>
      </c>
      <c r="C2015" s="10">
        <v>43071</v>
      </c>
      <c r="D2015" t="s">
        <v>140</v>
      </c>
      <c r="E2015" t="s">
        <v>119</v>
      </c>
      <c r="F2015">
        <v>2</v>
      </c>
      <c r="G2015">
        <v>4</v>
      </c>
      <c r="H2015" t="s">
        <v>221</v>
      </c>
      <c r="I2015" t="s">
        <v>31</v>
      </c>
      <c r="J2015">
        <v>10008098470</v>
      </c>
      <c r="K2015" s="19">
        <v>32.799999999999997</v>
      </c>
      <c r="L2015">
        <v>25.251999999999999</v>
      </c>
      <c r="M2015">
        <v>25.204999999999998</v>
      </c>
      <c r="N2015">
        <v>27.640999999999998</v>
      </c>
      <c r="O2015">
        <v>1.218</v>
      </c>
    </row>
    <row r="2016" spans="1:15" x14ac:dyDescent="0.35">
      <c r="A2016" t="s">
        <v>162</v>
      </c>
      <c r="B2016">
        <v>2018</v>
      </c>
      <c r="C2016" s="10">
        <v>43071</v>
      </c>
      <c r="D2016" t="s">
        <v>140</v>
      </c>
      <c r="E2016" t="s">
        <v>119</v>
      </c>
      <c r="F2016">
        <v>2</v>
      </c>
      <c r="G2016">
        <v>5</v>
      </c>
      <c r="H2016" t="s">
        <v>193</v>
      </c>
      <c r="I2016" t="s">
        <v>31</v>
      </c>
      <c r="J2016">
        <v>10005727327</v>
      </c>
      <c r="K2016" s="19">
        <v>31.9</v>
      </c>
      <c r="L2016">
        <v>22.632999999999999</v>
      </c>
      <c r="M2016">
        <v>22.587</v>
      </c>
      <c r="N2016">
        <v>24.635000000000002</v>
      </c>
      <c r="O2016">
        <v>1.024</v>
      </c>
    </row>
    <row r="2017" spans="1:15" x14ac:dyDescent="0.35">
      <c r="A2017" t="s">
        <v>162</v>
      </c>
      <c r="B2017">
        <v>2018</v>
      </c>
      <c r="C2017" s="10">
        <v>43071</v>
      </c>
      <c r="D2017" t="s">
        <v>140</v>
      </c>
      <c r="E2017" t="s">
        <v>119</v>
      </c>
      <c r="F2017">
        <v>2</v>
      </c>
      <c r="G2017">
        <v>6</v>
      </c>
      <c r="H2017" t="s">
        <v>186</v>
      </c>
      <c r="I2017" t="s">
        <v>95</v>
      </c>
      <c r="J2017">
        <v>10009181032</v>
      </c>
      <c r="K2017" s="19">
        <v>22.9</v>
      </c>
      <c r="L2017">
        <v>21.443000000000001</v>
      </c>
      <c r="M2017">
        <v>20.094000000000001</v>
      </c>
      <c r="N2017">
        <v>24.67</v>
      </c>
      <c r="O2017">
        <v>2.2879999999999998</v>
      </c>
    </row>
    <row r="2018" spans="1:15" x14ac:dyDescent="0.35">
      <c r="A2018" t="s">
        <v>162</v>
      </c>
      <c r="B2018">
        <v>2018</v>
      </c>
      <c r="C2018" s="10">
        <v>43071</v>
      </c>
      <c r="D2018" t="s">
        <v>140</v>
      </c>
      <c r="E2018" t="s">
        <v>121</v>
      </c>
      <c r="F2018">
        <v>1</v>
      </c>
      <c r="G2018">
        <v>1</v>
      </c>
      <c r="H2018" t="s">
        <v>92</v>
      </c>
      <c r="I2018" t="s">
        <v>23</v>
      </c>
      <c r="J2018">
        <v>10009535686</v>
      </c>
      <c r="K2018" s="19">
        <v>20.7</v>
      </c>
      <c r="L2018">
        <v>25.308</v>
      </c>
      <c r="M2018">
        <v>27.707999999999998</v>
      </c>
      <c r="N2018">
        <v>32.322000000000003</v>
      </c>
      <c r="O2018">
        <v>2.3069999999999999</v>
      </c>
    </row>
    <row r="2019" spans="1:15" x14ac:dyDescent="0.35">
      <c r="A2019" t="s">
        <v>162</v>
      </c>
      <c r="B2019">
        <v>2018</v>
      </c>
      <c r="C2019" s="10">
        <v>43071</v>
      </c>
      <c r="D2019" t="s">
        <v>140</v>
      </c>
      <c r="E2019" t="s">
        <v>121</v>
      </c>
      <c r="F2019">
        <v>1</v>
      </c>
      <c r="G2019">
        <v>2</v>
      </c>
      <c r="H2019" t="s">
        <v>306</v>
      </c>
      <c r="I2019" t="s">
        <v>113</v>
      </c>
      <c r="J2019">
        <v>10006898300</v>
      </c>
      <c r="K2019" s="19">
        <v>25.3</v>
      </c>
      <c r="L2019">
        <v>25.992999999999999</v>
      </c>
      <c r="M2019">
        <v>26.326000000000001</v>
      </c>
      <c r="N2019">
        <v>28.2</v>
      </c>
      <c r="O2019">
        <v>0.93700000000000006</v>
      </c>
    </row>
    <row r="2020" spans="1:15" x14ac:dyDescent="0.35">
      <c r="A2020" t="s">
        <v>162</v>
      </c>
      <c r="B2020">
        <v>2018</v>
      </c>
      <c r="C2020" s="10">
        <v>43071</v>
      </c>
      <c r="D2020" t="s">
        <v>140</v>
      </c>
      <c r="E2020" t="s">
        <v>121</v>
      </c>
      <c r="F2020">
        <v>1</v>
      </c>
      <c r="G2020">
        <v>3</v>
      </c>
      <c r="H2020" t="s">
        <v>68</v>
      </c>
      <c r="I2020" t="s">
        <v>29</v>
      </c>
      <c r="J2020">
        <v>10006379247</v>
      </c>
      <c r="K2020" s="19">
        <v>27.7</v>
      </c>
      <c r="L2020">
        <v>32.915999999999997</v>
      </c>
      <c r="M2020">
        <v>32.81</v>
      </c>
      <c r="N2020">
        <v>34.591999999999999</v>
      </c>
      <c r="O2020">
        <v>0.89100000000000001</v>
      </c>
    </row>
    <row r="2021" spans="1:15" x14ac:dyDescent="0.35">
      <c r="A2021" t="s">
        <v>162</v>
      </c>
      <c r="B2021">
        <v>2018</v>
      </c>
      <c r="C2021" s="10">
        <v>43071</v>
      </c>
      <c r="D2021" t="s">
        <v>140</v>
      </c>
      <c r="E2021" t="s">
        <v>121</v>
      </c>
      <c r="F2021">
        <v>1</v>
      </c>
      <c r="G2021">
        <v>4</v>
      </c>
      <c r="H2021" t="s">
        <v>195</v>
      </c>
      <c r="I2021" t="s">
        <v>31</v>
      </c>
      <c r="J2021">
        <v>10005964470</v>
      </c>
      <c r="K2021" s="19">
        <v>28.7</v>
      </c>
      <c r="L2021">
        <v>25.375999999999902</v>
      </c>
      <c r="M2021">
        <v>25.500999999999902</v>
      </c>
      <c r="N2021">
        <v>27.306999999999999</v>
      </c>
      <c r="O2021">
        <v>0.90300000000000002</v>
      </c>
    </row>
    <row r="2022" spans="1:15" x14ac:dyDescent="0.35">
      <c r="A2022" t="s">
        <v>162</v>
      </c>
      <c r="B2022">
        <v>2018</v>
      </c>
      <c r="C2022" s="10">
        <v>43071</v>
      </c>
      <c r="D2022" t="s">
        <v>140</v>
      </c>
      <c r="E2022" t="s">
        <v>121</v>
      </c>
      <c r="F2022">
        <v>1</v>
      </c>
      <c r="G2022">
        <v>5</v>
      </c>
      <c r="H2022" t="s">
        <v>294</v>
      </c>
      <c r="I2022" t="s">
        <v>27</v>
      </c>
      <c r="J2022">
        <v>10003011125</v>
      </c>
      <c r="K2022" s="19">
        <v>33.1</v>
      </c>
      <c r="L2022">
        <v>31.245999999999999</v>
      </c>
      <c r="M2022">
        <v>31.023999999999901</v>
      </c>
      <c r="N2022">
        <v>32.72</v>
      </c>
      <c r="O2022">
        <v>0.84799999999999998</v>
      </c>
    </row>
    <row r="2023" spans="1:15" x14ac:dyDescent="0.35">
      <c r="A2023" t="s">
        <v>162</v>
      </c>
      <c r="B2023">
        <v>2018</v>
      </c>
      <c r="C2023" s="10">
        <v>43071</v>
      </c>
      <c r="D2023" t="s">
        <v>140</v>
      </c>
      <c r="E2023" t="s">
        <v>121</v>
      </c>
      <c r="F2023">
        <v>1</v>
      </c>
      <c r="G2023">
        <v>6</v>
      </c>
      <c r="H2023" t="s">
        <v>183</v>
      </c>
      <c r="I2023" t="s">
        <v>33</v>
      </c>
      <c r="J2023">
        <v>10007212639</v>
      </c>
      <c r="K2023" s="19">
        <v>26.4</v>
      </c>
      <c r="L2023">
        <v>26.504999999999999</v>
      </c>
      <c r="M2023">
        <v>26.29</v>
      </c>
      <c r="N2023">
        <v>28.132000000000001</v>
      </c>
      <c r="O2023">
        <v>0.92100000000000004</v>
      </c>
    </row>
    <row r="2024" spans="1:15" x14ac:dyDescent="0.35">
      <c r="A2024" t="s">
        <v>162</v>
      </c>
      <c r="B2024">
        <v>2018</v>
      </c>
      <c r="C2024" s="10">
        <v>43071</v>
      </c>
      <c r="D2024" t="s">
        <v>140</v>
      </c>
      <c r="E2024" t="s">
        <v>121</v>
      </c>
      <c r="F2024">
        <v>2</v>
      </c>
      <c r="G2024">
        <v>1</v>
      </c>
      <c r="H2024" t="s">
        <v>289</v>
      </c>
      <c r="I2024" t="s">
        <v>207</v>
      </c>
      <c r="J2024">
        <v>10002418415</v>
      </c>
      <c r="K2024" s="19">
        <v>35.299999999999997</v>
      </c>
      <c r="L2024">
        <v>27.672000000000001</v>
      </c>
      <c r="M2024">
        <v>27.904</v>
      </c>
      <c r="N2024">
        <v>29.584</v>
      </c>
      <c r="O2024">
        <v>0.84</v>
      </c>
    </row>
    <row r="2025" spans="1:15" x14ac:dyDescent="0.35">
      <c r="A2025" t="s">
        <v>162</v>
      </c>
      <c r="B2025">
        <v>2018</v>
      </c>
      <c r="C2025" s="10">
        <v>43071</v>
      </c>
      <c r="D2025" t="s">
        <v>140</v>
      </c>
      <c r="E2025" t="s">
        <v>121</v>
      </c>
      <c r="F2025">
        <v>2</v>
      </c>
      <c r="G2025">
        <v>2</v>
      </c>
      <c r="H2025" t="s">
        <v>213</v>
      </c>
      <c r="I2025" t="s">
        <v>42</v>
      </c>
      <c r="J2025">
        <v>10006422895</v>
      </c>
      <c r="K2025" s="19">
        <v>26.5</v>
      </c>
      <c r="L2025">
        <v>27.722000000000001</v>
      </c>
      <c r="M2025">
        <v>27.847999999999999</v>
      </c>
      <c r="N2025">
        <v>29.78</v>
      </c>
      <c r="O2025">
        <v>0.96599999999999997</v>
      </c>
    </row>
    <row r="2026" spans="1:15" x14ac:dyDescent="0.35">
      <c r="A2026" t="s">
        <v>162</v>
      </c>
      <c r="B2026">
        <v>2018</v>
      </c>
      <c r="C2026" s="10">
        <v>43071</v>
      </c>
      <c r="D2026" t="s">
        <v>140</v>
      </c>
      <c r="E2026" t="s">
        <v>121</v>
      </c>
      <c r="F2026">
        <v>2</v>
      </c>
      <c r="G2026">
        <v>3</v>
      </c>
      <c r="H2026" t="s">
        <v>193</v>
      </c>
      <c r="I2026" t="s">
        <v>31</v>
      </c>
      <c r="J2026">
        <v>10005727327</v>
      </c>
      <c r="K2026" s="19">
        <v>31.9</v>
      </c>
      <c r="L2026">
        <v>22.587</v>
      </c>
      <c r="M2026">
        <v>22.859000000000002</v>
      </c>
      <c r="N2026">
        <v>24.869</v>
      </c>
      <c r="O2026">
        <v>1.0049999999999999</v>
      </c>
    </row>
    <row r="2027" spans="1:15" x14ac:dyDescent="0.35">
      <c r="A2027" t="s">
        <v>162</v>
      </c>
      <c r="B2027">
        <v>2018</v>
      </c>
      <c r="C2027" s="10">
        <v>43071</v>
      </c>
      <c r="D2027" t="s">
        <v>140</v>
      </c>
      <c r="E2027" t="s">
        <v>121</v>
      </c>
      <c r="F2027">
        <v>2</v>
      </c>
      <c r="G2027">
        <v>4</v>
      </c>
      <c r="H2027" t="s">
        <v>125</v>
      </c>
      <c r="I2027" t="s">
        <v>113</v>
      </c>
      <c r="J2027">
        <v>10017950943</v>
      </c>
      <c r="K2027" s="19">
        <v>20.8</v>
      </c>
      <c r="L2027">
        <v>27.518999999999998</v>
      </c>
      <c r="M2027">
        <v>27.186</v>
      </c>
      <c r="N2027">
        <v>30.08</v>
      </c>
      <c r="O2027">
        <v>1.4470000000000001</v>
      </c>
    </row>
    <row r="2028" spans="1:15" x14ac:dyDescent="0.35">
      <c r="A2028" t="s">
        <v>162</v>
      </c>
      <c r="B2028">
        <v>2018</v>
      </c>
      <c r="C2028" s="10">
        <v>43071</v>
      </c>
      <c r="D2028" t="s">
        <v>140</v>
      </c>
      <c r="E2028" t="s">
        <v>121</v>
      </c>
      <c r="F2028">
        <v>2</v>
      </c>
      <c r="G2028">
        <v>5</v>
      </c>
      <c r="H2028" t="s">
        <v>221</v>
      </c>
      <c r="I2028" t="s">
        <v>31</v>
      </c>
      <c r="J2028">
        <v>10008098470</v>
      </c>
      <c r="K2028" s="19">
        <v>32.799999999999997</v>
      </c>
      <c r="L2028">
        <v>25.204999999999998</v>
      </c>
      <c r="M2028">
        <v>24.966999999999999</v>
      </c>
      <c r="N2028">
        <v>27.338999999999999</v>
      </c>
      <c r="O2028">
        <v>1.1859999999999999</v>
      </c>
    </row>
    <row r="2029" spans="1:15" x14ac:dyDescent="0.35">
      <c r="A2029" t="s">
        <v>162</v>
      </c>
      <c r="B2029">
        <v>2018</v>
      </c>
      <c r="C2029" s="10">
        <v>43071</v>
      </c>
      <c r="D2029" t="s">
        <v>140</v>
      </c>
      <c r="E2029" t="s">
        <v>121</v>
      </c>
      <c r="F2029">
        <v>2</v>
      </c>
      <c r="G2029">
        <v>6</v>
      </c>
      <c r="H2029" t="s">
        <v>186</v>
      </c>
      <c r="I2029" t="s">
        <v>95</v>
      </c>
      <c r="J2029">
        <v>10009181032</v>
      </c>
      <c r="K2029" s="19">
        <v>22.9</v>
      </c>
      <c r="L2029">
        <v>20.094000000000001</v>
      </c>
      <c r="M2029">
        <v>19.254999999999999</v>
      </c>
      <c r="N2029">
        <v>23.518999999999998</v>
      </c>
      <c r="O2029">
        <v>2.1320000000000001</v>
      </c>
    </row>
    <row r="2030" spans="1:15" x14ac:dyDescent="0.35">
      <c r="A2030" t="s">
        <v>320</v>
      </c>
      <c r="B2030">
        <v>2018</v>
      </c>
      <c r="C2030" s="10">
        <v>43078</v>
      </c>
      <c r="D2030" t="s">
        <v>140</v>
      </c>
      <c r="E2030" t="s">
        <v>91</v>
      </c>
      <c r="F2030">
        <v>1</v>
      </c>
      <c r="G2030">
        <v>1</v>
      </c>
      <c r="H2030" t="s">
        <v>195</v>
      </c>
      <c r="I2030" t="s">
        <v>31</v>
      </c>
      <c r="J2030">
        <v>10005964470</v>
      </c>
      <c r="K2030" s="19">
        <v>28.7</v>
      </c>
      <c r="L2030">
        <v>25.500999999999902</v>
      </c>
      <c r="M2030">
        <v>25.8</v>
      </c>
      <c r="N2030">
        <v>27.59</v>
      </c>
      <c r="O2030">
        <v>0.89500000000000002</v>
      </c>
    </row>
    <row r="2031" spans="1:15" x14ac:dyDescent="0.35">
      <c r="A2031" t="s">
        <v>320</v>
      </c>
      <c r="B2031">
        <v>2018</v>
      </c>
      <c r="C2031" s="10">
        <v>43078</v>
      </c>
      <c r="D2031" t="s">
        <v>140</v>
      </c>
      <c r="E2031" t="s">
        <v>91</v>
      </c>
      <c r="F2031">
        <v>1</v>
      </c>
      <c r="G2031">
        <v>2</v>
      </c>
      <c r="H2031" t="s">
        <v>203</v>
      </c>
      <c r="I2031" t="s">
        <v>198</v>
      </c>
      <c r="J2031">
        <v>10051694112</v>
      </c>
      <c r="K2031" s="19">
        <v>30.9</v>
      </c>
      <c r="L2031">
        <v>28.515000000000001</v>
      </c>
      <c r="M2031">
        <v>28.533999999999999</v>
      </c>
      <c r="N2031">
        <v>30.91</v>
      </c>
      <c r="O2031">
        <v>1.1879999999999999</v>
      </c>
    </row>
    <row r="2032" spans="1:15" x14ac:dyDescent="0.35">
      <c r="A2032" t="s">
        <v>320</v>
      </c>
      <c r="B2032">
        <v>2018</v>
      </c>
      <c r="C2032" s="10">
        <v>43078</v>
      </c>
      <c r="D2032" t="s">
        <v>140</v>
      </c>
      <c r="E2032" t="s">
        <v>91</v>
      </c>
      <c r="F2032">
        <v>1</v>
      </c>
      <c r="G2032">
        <v>3</v>
      </c>
      <c r="H2032" t="s">
        <v>158</v>
      </c>
      <c r="I2032" t="s">
        <v>145</v>
      </c>
      <c r="J2032">
        <v>10010894696</v>
      </c>
      <c r="K2032" s="19">
        <v>31.6</v>
      </c>
      <c r="L2032">
        <v>19.201000000000001</v>
      </c>
      <c r="M2032">
        <v>19.760999999999999</v>
      </c>
      <c r="N2032">
        <v>22.266999999999999</v>
      </c>
      <c r="O2032">
        <v>1.2529999999999999</v>
      </c>
    </row>
    <row r="2033" spans="1:15" x14ac:dyDescent="0.35">
      <c r="A2033" t="s">
        <v>320</v>
      </c>
      <c r="B2033">
        <v>2018</v>
      </c>
      <c r="C2033" s="10">
        <v>43078</v>
      </c>
      <c r="D2033" t="s">
        <v>140</v>
      </c>
      <c r="E2033" t="s">
        <v>91</v>
      </c>
      <c r="F2033">
        <v>1</v>
      </c>
      <c r="G2033">
        <v>4</v>
      </c>
      <c r="H2033" t="s">
        <v>289</v>
      </c>
      <c r="I2033" t="s">
        <v>207</v>
      </c>
      <c r="J2033">
        <v>10002418415</v>
      </c>
      <c r="K2033" s="19">
        <v>35.299999999999997</v>
      </c>
      <c r="L2033">
        <v>27.904</v>
      </c>
      <c r="M2033">
        <v>27.738999999999901</v>
      </c>
      <c r="N2033">
        <v>29.402999999999999</v>
      </c>
      <c r="O2033">
        <v>0.83199999999999996</v>
      </c>
    </row>
    <row r="2034" spans="1:15" x14ac:dyDescent="0.35">
      <c r="A2034" t="s">
        <v>320</v>
      </c>
      <c r="B2034">
        <v>2018</v>
      </c>
      <c r="C2034" s="10">
        <v>43078</v>
      </c>
      <c r="D2034" t="s">
        <v>140</v>
      </c>
      <c r="E2034" t="s">
        <v>91</v>
      </c>
      <c r="F2034">
        <v>1</v>
      </c>
      <c r="G2034">
        <v>5</v>
      </c>
      <c r="H2034" t="s">
        <v>306</v>
      </c>
      <c r="I2034" t="s">
        <v>113</v>
      </c>
      <c r="J2034">
        <v>10006898300</v>
      </c>
      <c r="K2034" s="19">
        <v>25.3</v>
      </c>
      <c r="L2034">
        <v>26.326000000000001</v>
      </c>
      <c r="M2034">
        <v>26.039000000000001</v>
      </c>
      <c r="N2034">
        <v>27.893000000000001</v>
      </c>
      <c r="O2034">
        <v>0.92700000000000005</v>
      </c>
    </row>
    <row r="2035" spans="1:15" x14ac:dyDescent="0.35">
      <c r="A2035" t="s">
        <v>320</v>
      </c>
      <c r="B2035">
        <v>2018</v>
      </c>
      <c r="C2035" s="10">
        <v>43078</v>
      </c>
      <c r="D2035" t="s">
        <v>140</v>
      </c>
      <c r="E2035" t="s">
        <v>91</v>
      </c>
      <c r="F2035">
        <v>2</v>
      </c>
      <c r="G2035">
        <v>1</v>
      </c>
      <c r="H2035" t="s">
        <v>174</v>
      </c>
      <c r="I2035" t="s">
        <v>37</v>
      </c>
      <c r="J2035">
        <v>10006552534</v>
      </c>
      <c r="K2035" s="19">
        <v>27.6</v>
      </c>
      <c r="L2035">
        <v>25.189</v>
      </c>
      <c r="M2035">
        <v>25.67</v>
      </c>
      <c r="N2035">
        <v>27.792000000000002</v>
      </c>
      <c r="O2035">
        <v>1.0609999999999999</v>
      </c>
    </row>
    <row r="2036" spans="1:15" x14ac:dyDescent="0.35">
      <c r="A2036" t="s">
        <v>320</v>
      </c>
      <c r="B2036">
        <v>2018</v>
      </c>
      <c r="C2036" s="10">
        <v>43078</v>
      </c>
      <c r="D2036" t="s">
        <v>140</v>
      </c>
      <c r="E2036" t="s">
        <v>91</v>
      </c>
      <c r="F2036">
        <v>2</v>
      </c>
      <c r="G2036">
        <v>2</v>
      </c>
      <c r="H2036" t="s">
        <v>294</v>
      </c>
      <c r="I2036" t="s">
        <v>27</v>
      </c>
      <c r="J2036">
        <v>10003011125</v>
      </c>
      <c r="K2036" s="19">
        <v>33.1</v>
      </c>
      <c r="L2036">
        <v>31.023999999999901</v>
      </c>
      <c r="M2036">
        <v>30.986999999999998</v>
      </c>
      <c r="N2036">
        <v>32.668999999999997</v>
      </c>
      <c r="O2036">
        <v>0.84099999999999997</v>
      </c>
    </row>
    <row r="2037" spans="1:15" x14ac:dyDescent="0.35">
      <c r="A2037" t="s">
        <v>320</v>
      </c>
      <c r="B2037">
        <v>2018</v>
      </c>
      <c r="C2037" s="10">
        <v>43078</v>
      </c>
      <c r="D2037" t="s">
        <v>140</v>
      </c>
      <c r="E2037" t="s">
        <v>91</v>
      </c>
      <c r="F2037">
        <v>2</v>
      </c>
      <c r="G2037">
        <v>3</v>
      </c>
      <c r="H2037" t="s">
        <v>290</v>
      </c>
      <c r="I2037" t="s">
        <v>212</v>
      </c>
      <c r="J2037">
        <v>10006137252</v>
      </c>
      <c r="K2037" s="19">
        <v>27.7</v>
      </c>
      <c r="L2037">
        <v>14.294</v>
      </c>
      <c r="M2037">
        <v>18.660999999999898</v>
      </c>
      <c r="N2037">
        <v>24.626999999999999</v>
      </c>
      <c r="O2037">
        <v>2.9830000000000001</v>
      </c>
    </row>
    <row r="2038" spans="1:15" x14ac:dyDescent="0.35">
      <c r="A2038" t="s">
        <v>320</v>
      </c>
      <c r="B2038">
        <v>2018</v>
      </c>
      <c r="C2038" s="10">
        <v>43078</v>
      </c>
      <c r="D2038" t="s">
        <v>140</v>
      </c>
      <c r="E2038" t="s">
        <v>91</v>
      </c>
      <c r="F2038">
        <v>2</v>
      </c>
      <c r="G2038">
        <v>4</v>
      </c>
      <c r="H2038" t="s">
        <v>257</v>
      </c>
      <c r="I2038" t="s">
        <v>31</v>
      </c>
      <c r="J2038">
        <v>10005964672</v>
      </c>
      <c r="K2038" s="19">
        <v>27.9</v>
      </c>
      <c r="L2038">
        <v>9</v>
      </c>
      <c r="M2038">
        <v>17.192</v>
      </c>
      <c r="N2038">
        <v>25.614000000000001</v>
      </c>
      <c r="O2038">
        <v>4.2110000000000003</v>
      </c>
    </row>
    <row r="2039" spans="1:15" x14ac:dyDescent="0.35">
      <c r="A2039" t="s">
        <v>320</v>
      </c>
      <c r="B2039">
        <v>2018</v>
      </c>
      <c r="C2039" s="10">
        <v>43078</v>
      </c>
      <c r="D2039" t="s">
        <v>140</v>
      </c>
      <c r="E2039" t="s">
        <v>91</v>
      </c>
      <c r="F2039">
        <v>2</v>
      </c>
      <c r="G2039">
        <v>5</v>
      </c>
      <c r="H2039" t="s">
        <v>283</v>
      </c>
      <c r="I2039" t="s">
        <v>284</v>
      </c>
      <c r="J2039">
        <v>10006319633</v>
      </c>
      <c r="K2039" s="19">
        <v>28</v>
      </c>
      <c r="L2039">
        <v>23.469000000000001</v>
      </c>
      <c r="M2039">
        <v>23.393999999999998</v>
      </c>
      <c r="N2039">
        <v>25.254000000000001</v>
      </c>
      <c r="O2039">
        <v>0.93</v>
      </c>
    </row>
    <row r="2040" spans="1:15" x14ac:dyDescent="0.35">
      <c r="A2040" t="s">
        <v>320</v>
      </c>
      <c r="B2040">
        <v>2018</v>
      </c>
      <c r="C2040" s="10">
        <v>43078</v>
      </c>
      <c r="D2040" t="s">
        <v>140</v>
      </c>
      <c r="E2040" t="s">
        <v>91</v>
      </c>
      <c r="F2040">
        <v>2</v>
      </c>
      <c r="G2040">
        <v>6</v>
      </c>
      <c r="H2040" t="s">
        <v>183</v>
      </c>
      <c r="I2040" t="s">
        <v>33</v>
      </c>
      <c r="J2040">
        <v>10007212639</v>
      </c>
      <c r="K2040" s="19">
        <v>26.4</v>
      </c>
      <c r="L2040">
        <v>26.29</v>
      </c>
      <c r="M2040">
        <v>25.950999999999901</v>
      </c>
      <c r="N2040">
        <v>27.774999999999999</v>
      </c>
      <c r="O2040">
        <v>0.91200000000000003</v>
      </c>
    </row>
    <row r="2041" spans="1:15" x14ac:dyDescent="0.35">
      <c r="A2041" t="s">
        <v>320</v>
      </c>
      <c r="B2041">
        <v>2018</v>
      </c>
      <c r="C2041" s="10">
        <v>43078</v>
      </c>
      <c r="D2041" t="s">
        <v>140</v>
      </c>
      <c r="E2041" t="s">
        <v>91</v>
      </c>
      <c r="F2041">
        <v>3</v>
      </c>
      <c r="G2041">
        <v>1</v>
      </c>
      <c r="H2041" t="s">
        <v>143</v>
      </c>
      <c r="I2041" t="s">
        <v>95</v>
      </c>
      <c r="J2041">
        <v>10009181234</v>
      </c>
      <c r="K2041" s="19">
        <v>22.7</v>
      </c>
      <c r="L2041">
        <v>24.413999999999898</v>
      </c>
      <c r="M2041">
        <v>24.818999999999999</v>
      </c>
      <c r="N2041">
        <v>26.827000000000002</v>
      </c>
      <c r="O2041">
        <v>1.004</v>
      </c>
    </row>
    <row r="2042" spans="1:15" x14ac:dyDescent="0.35">
      <c r="A2042" t="s">
        <v>320</v>
      </c>
      <c r="B2042">
        <v>2018</v>
      </c>
      <c r="C2042" s="10">
        <v>43078</v>
      </c>
      <c r="D2042" t="s">
        <v>140</v>
      </c>
      <c r="E2042" t="s">
        <v>91</v>
      </c>
      <c r="F2042">
        <v>3</v>
      </c>
      <c r="G2042">
        <v>2</v>
      </c>
      <c r="H2042" t="s">
        <v>213</v>
      </c>
      <c r="I2042" t="s">
        <v>42</v>
      </c>
      <c r="J2042">
        <v>10006422895</v>
      </c>
      <c r="K2042" s="19">
        <v>26.5</v>
      </c>
      <c r="L2042">
        <v>27.847999999999999</v>
      </c>
      <c r="M2042">
        <v>27.888999999999999</v>
      </c>
      <c r="N2042">
        <v>29.792999999999999</v>
      </c>
      <c r="O2042">
        <v>0.95199999999999996</v>
      </c>
    </row>
    <row r="2043" spans="1:15" x14ac:dyDescent="0.35">
      <c r="A2043" t="s">
        <v>320</v>
      </c>
      <c r="B2043">
        <v>2018</v>
      </c>
      <c r="C2043" s="10">
        <v>43078</v>
      </c>
      <c r="D2043" t="s">
        <v>140</v>
      </c>
      <c r="E2043" t="s">
        <v>91</v>
      </c>
      <c r="F2043">
        <v>3</v>
      </c>
      <c r="G2043">
        <v>3</v>
      </c>
      <c r="H2043" t="s">
        <v>40</v>
      </c>
      <c r="I2043" t="s">
        <v>29</v>
      </c>
      <c r="J2043">
        <v>10009178002</v>
      </c>
      <c r="K2043" s="19">
        <v>21.9</v>
      </c>
      <c r="L2043">
        <v>21.757999999999999</v>
      </c>
      <c r="M2043">
        <v>22.363999999999901</v>
      </c>
      <c r="N2043">
        <v>26.495999999999999</v>
      </c>
      <c r="O2043">
        <v>2.0659999999999998</v>
      </c>
    </row>
    <row r="2044" spans="1:15" x14ac:dyDescent="0.35">
      <c r="A2044" t="s">
        <v>320</v>
      </c>
      <c r="B2044">
        <v>2018</v>
      </c>
      <c r="C2044" s="10">
        <v>43078</v>
      </c>
      <c r="D2044" t="s">
        <v>140</v>
      </c>
      <c r="E2044" t="s">
        <v>91</v>
      </c>
      <c r="F2044">
        <v>3</v>
      </c>
      <c r="G2044">
        <v>4</v>
      </c>
      <c r="H2044" t="s">
        <v>321</v>
      </c>
      <c r="I2044" t="s">
        <v>52</v>
      </c>
      <c r="J2044">
        <v>10010648257</v>
      </c>
      <c r="K2044" s="19">
        <v>20.3</v>
      </c>
      <c r="L2044">
        <v>13.147</v>
      </c>
      <c r="M2044">
        <v>16.262</v>
      </c>
      <c r="N2044">
        <v>22.015999999999998</v>
      </c>
      <c r="O2044">
        <v>2.8769999999999998</v>
      </c>
    </row>
    <row r="2045" spans="1:15" x14ac:dyDescent="0.35">
      <c r="A2045" t="s">
        <v>320</v>
      </c>
      <c r="B2045">
        <v>2018</v>
      </c>
      <c r="C2045" s="10">
        <v>43078</v>
      </c>
      <c r="D2045" t="s">
        <v>140</v>
      </c>
      <c r="E2045" t="s">
        <v>91</v>
      </c>
      <c r="F2045">
        <v>3</v>
      </c>
      <c r="G2045">
        <v>5</v>
      </c>
      <c r="H2045" t="s">
        <v>234</v>
      </c>
      <c r="I2045" t="s">
        <v>25</v>
      </c>
      <c r="J2045">
        <v>10006073493</v>
      </c>
      <c r="K2045" s="19">
        <v>28</v>
      </c>
      <c r="L2045">
        <v>22.715</v>
      </c>
      <c r="M2045">
        <v>22.646000000000001</v>
      </c>
      <c r="N2045">
        <v>24.204000000000001</v>
      </c>
      <c r="O2045">
        <v>0.77900000000000003</v>
      </c>
    </row>
    <row r="2046" spans="1:15" x14ac:dyDescent="0.35">
      <c r="A2046" t="s">
        <v>320</v>
      </c>
      <c r="B2046">
        <v>2018</v>
      </c>
      <c r="C2046" s="10">
        <v>43078</v>
      </c>
      <c r="D2046" t="s">
        <v>140</v>
      </c>
      <c r="E2046" t="s">
        <v>91</v>
      </c>
      <c r="F2046">
        <v>3</v>
      </c>
      <c r="G2046">
        <v>6</v>
      </c>
      <c r="H2046" t="s">
        <v>287</v>
      </c>
      <c r="I2046" t="s">
        <v>31</v>
      </c>
      <c r="J2046">
        <v>10003349716</v>
      </c>
      <c r="K2046" s="19">
        <v>32.6</v>
      </c>
      <c r="L2046">
        <v>25.081</v>
      </c>
      <c r="M2046">
        <v>24.789000000000001</v>
      </c>
      <c r="N2046">
        <v>26.477</v>
      </c>
      <c r="O2046">
        <v>0.84399999999999997</v>
      </c>
    </row>
    <row r="2047" spans="1:15" x14ac:dyDescent="0.35">
      <c r="A2047" t="s">
        <v>320</v>
      </c>
      <c r="B2047">
        <v>2018</v>
      </c>
      <c r="C2047" s="10">
        <v>43078</v>
      </c>
      <c r="D2047" t="s">
        <v>140</v>
      </c>
      <c r="E2047" t="s">
        <v>117</v>
      </c>
      <c r="F2047">
        <v>1</v>
      </c>
      <c r="G2047">
        <v>1</v>
      </c>
      <c r="H2047" t="s">
        <v>183</v>
      </c>
      <c r="I2047" t="s">
        <v>33</v>
      </c>
      <c r="J2047">
        <v>10007212639</v>
      </c>
      <c r="K2047" s="19">
        <v>26.4</v>
      </c>
      <c r="L2047">
        <v>25.950999999999901</v>
      </c>
      <c r="M2047">
        <v>26.190999999999999</v>
      </c>
      <c r="N2047">
        <v>27.998999999999999</v>
      </c>
      <c r="O2047">
        <v>0.90400000000000003</v>
      </c>
    </row>
    <row r="2048" spans="1:15" x14ac:dyDescent="0.35">
      <c r="A2048" t="s">
        <v>320</v>
      </c>
      <c r="B2048">
        <v>2018</v>
      </c>
      <c r="C2048" s="10">
        <v>43078</v>
      </c>
      <c r="D2048" t="s">
        <v>140</v>
      </c>
      <c r="E2048" t="s">
        <v>117</v>
      </c>
      <c r="F2048">
        <v>1</v>
      </c>
      <c r="G2048">
        <v>2</v>
      </c>
      <c r="H2048" t="s">
        <v>306</v>
      </c>
      <c r="I2048" t="s">
        <v>113</v>
      </c>
      <c r="J2048">
        <v>10006898300</v>
      </c>
      <c r="K2048" s="19">
        <v>25.3</v>
      </c>
      <c r="L2048">
        <v>26.039000000000001</v>
      </c>
      <c r="M2048">
        <v>26.114000000000001</v>
      </c>
      <c r="N2048">
        <v>27.946000000000002</v>
      </c>
      <c r="O2048">
        <v>0.91600000000000004</v>
      </c>
    </row>
    <row r="2049" spans="1:15" x14ac:dyDescent="0.35">
      <c r="A2049" t="s">
        <v>320</v>
      </c>
      <c r="B2049">
        <v>2018</v>
      </c>
      <c r="C2049" s="10">
        <v>43078</v>
      </c>
      <c r="D2049" t="s">
        <v>140</v>
      </c>
      <c r="E2049" t="s">
        <v>117</v>
      </c>
      <c r="F2049">
        <v>1</v>
      </c>
      <c r="G2049">
        <v>3</v>
      </c>
      <c r="H2049" t="s">
        <v>234</v>
      </c>
      <c r="I2049" t="s">
        <v>25</v>
      </c>
      <c r="J2049">
        <v>10006073493</v>
      </c>
      <c r="K2049" s="19">
        <v>28</v>
      </c>
      <c r="L2049">
        <v>22.646000000000001</v>
      </c>
      <c r="M2049">
        <v>22.713000000000001</v>
      </c>
      <c r="N2049">
        <v>24.260999999999999</v>
      </c>
      <c r="O2049">
        <v>0.77400000000000002</v>
      </c>
    </row>
    <row r="2050" spans="1:15" x14ac:dyDescent="0.35">
      <c r="A2050" t="s">
        <v>320</v>
      </c>
      <c r="B2050">
        <v>2018</v>
      </c>
      <c r="C2050" s="10">
        <v>43078</v>
      </c>
      <c r="D2050" t="s">
        <v>140</v>
      </c>
      <c r="E2050" t="s">
        <v>117</v>
      </c>
      <c r="F2050">
        <v>1</v>
      </c>
      <c r="G2050">
        <v>4</v>
      </c>
      <c r="H2050" t="s">
        <v>257</v>
      </c>
      <c r="I2050" t="s">
        <v>31</v>
      </c>
      <c r="J2050">
        <v>10005964672</v>
      </c>
      <c r="K2050" s="19">
        <v>27.9</v>
      </c>
      <c r="L2050">
        <v>17.192</v>
      </c>
      <c r="M2050">
        <v>17.942999999999898</v>
      </c>
      <c r="N2050">
        <v>24.356999999999999</v>
      </c>
      <c r="O2050">
        <v>3.2069999999999999</v>
      </c>
    </row>
    <row r="2051" spans="1:15" x14ac:dyDescent="0.35">
      <c r="A2051" t="s">
        <v>320</v>
      </c>
      <c r="B2051">
        <v>2018</v>
      </c>
      <c r="C2051" s="10">
        <v>43078</v>
      </c>
      <c r="D2051" t="s">
        <v>140</v>
      </c>
      <c r="E2051" t="s">
        <v>117</v>
      </c>
      <c r="F2051">
        <v>1</v>
      </c>
      <c r="G2051">
        <v>5</v>
      </c>
      <c r="H2051" t="s">
        <v>158</v>
      </c>
      <c r="I2051" t="s">
        <v>145</v>
      </c>
      <c r="J2051">
        <v>10010894696</v>
      </c>
      <c r="K2051" s="19">
        <v>31.6</v>
      </c>
      <c r="L2051">
        <v>19.760999999999999</v>
      </c>
      <c r="M2051">
        <v>19.640999999999998</v>
      </c>
      <c r="N2051">
        <v>22.082999999999998</v>
      </c>
      <c r="O2051">
        <v>1.2210000000000001</v>
      </c>
    </row>
    <row r="2052" spans="1:15" x14ac:dyDescent="0.35">
      <c r="A2052" t="s">
        <v>320</v>
      </c>
      <c r="B2052">
        <v>2018</v>
      </c>
      <c r="C2052" s="10">
        <v>43078</v>
      </c>
      <c r="D2052" t="s">
        <v>140</v>
      </c>
      <c r="E2052" t="s">
        <v>117</v>
      </c>
      <c r="F2052">
        <v>1</v>
      </c>
      <c r="G2052">
        <v>6</v>
      </c>
      <c r="H2052" t="s">
        <v>321</v>
      </c>
      <c r="I2052" t="s">
        <v>52</v>
      </c>
      <c r="J2052">
        <v>10010648257</v>
      </c>
      <c r="K2052" s="19">
        <v>20.3</v>
      </c>
      <c r="L2052">
        <v>16.262</v>
      </c>
      <c r="M2052">
        <v>14.898999999999999</v>
      </c>
      <c r="N2052">
        <v>20.077000000000002</v>
      </c>
      <c r="O2052">
        <v>2.589</v>
      </c>
    </row>
    <row r="2053" spans="1:15" x14ac:dyDescent="0.35">
      <c r="A2053" t="s">
        <v>320</v>
      </c>
      <c r="B2053">
        <v>2018</v>
      </c>
      <c r="C2053" s="10">
        <v>43078</v>
      </c>
      <c r="D2053" t="s">
        <v>140</v>
      </c>
      <c r="E2053" t="s">
        <v>117</v>
      </c>
      <c r="F2053">
        <v>2</v>
      </c>
      <c r="G2053">
        <v>1</v>
      </c>
      <c r="H2053" t="s">
        <v>289</v>
      </c>
      <c r="I2053" t="s">
        <v>207</v>
      </c>
      <c r="J2053">
        <v>10002418415</v>
      </c>
      <c r="K2053" s="19">
        <v>35.299999999999997</v>
      </c>
      <c r="L2053">
        <v>27.738999999999901</v>
      </c>
      <c r="M2053">
        <v>27.898</v>
      </c>
      <c r="N2053">
        <v>29.553999999999998</v>
      </c>
      <c r="O2053">
        <v>0.82799999999999996</v>
      </c>
    </row>
    <row r="2054" spans="1:15" x14ac:dyDescent="0.35">
      <c r="A2054" t="s">
        <v>320</v>
      </c>
      <c r="B2054">
        <v>2018</v>
      </c>
      <c r="C2054" s="10">
        <v>43078</v>
      </c>
      <c r="D2054" t="s">
        <v>140</v>
      </c>
      <c r="E2054" t="s">
        <v>117</v>
      </c>
      <c r="F2054">
        <v>2</v>
      </c>
      <c r="G2054">
        <v>2</v>
      </c>
      <c r="H2054" t="s">
        <v>287</v>
      </c>
      <c r="I2054" t="s">
        <v>31</v>
      </c>
      <c r="J2054">
        <v>10003349716</v>
      </c>
      <c r="K2054" s="19">
        <v>32.6</v>
      </c>
      <c r="L2054">
        <v>24.789000000000001</v>
      </c>
      <c r="M2054">
        <v>24.911999999999999</v>
      </c>
      <c r="N2054">
        <v>26.585999999999999</v>
      </c>
      <c r="O2054">
        <v>0.83699999999999997</v>
      </c>
    </row>
    <row r="2055" spans="1:15" x14ac:dyDescent="0.35">
      <c r="A2055" t="s">
        <v>320</v>
      </c>
      <c r="B2055">
        <v>2018</v>
      </c>
      <c r="C2055" s="10">
        <v>43078</v>
      </c>
      <c r="D2055" t="s">
        <v>140</v>
      </c>
      <c r="E2055" t="s">
        <v>117</v>
      </c>
      <c r="F2055">
        <v>2</v>
      </c>
      <c r="G2055">
        <v>3</v>
      </c>
      <c r="H2055" t="s">
        <v>40</v>
      </c>
      <c r="I2055" t="s">
        <v>29</v>
      </c>
      <c r="J2055">
        <v>10009178002</v>
      </c>
      <c r="K2055" s="19">
        <v>21.9</v>
      </c>
      <c r="L2055">
        <v>22.363999999999901</v>
      </c>
      <c r="M2055">
        <v>22.617000000000001</v>
      </c>
      <c r="N2055">
        <v>26.445</v>
      </c>
      <c r="O2055">
        <v>1.9139999999999999</v>
      </c>
    </row>
    <row r="2056" spans="1:15" x14ac:dyDescent="0.35">
      <c r="A2056" t="s">
        <v>320</v>
      </c>
      <c r="B2056">
        <v>2018</v>
      </c>
      <c r="C2056" s="10">
        <v>43078</v>
      </c>
      <c r="D2056" t="s">
        <v>140</v>
      </c>
      <c r="E2056" t="s">
        <v>117</v>
      </c>
      <c r="F2056">
        <v>2</v>
      </c>
      <c r="G2056">
        <v>4</v>
      </c>
      <c r="H2056" t="s">
        <v>290</v>
      </c>
      <c r="I2056" t="s">
        <v>212</v>
      </c>
      <c r="J2056">
        <v>10006137252</v>
      </c>
      <c r="K2056" s="19">
        <v>27.7</v>
      </c>
      <c r="L2056">
        <v>18.660999999999898</v>
      </c>
      <c r="M2056">
        <v>18.982999999999901</v>
      </c>
      <c r="N2056">
        <v>24.140999999999998</v>
      </c>
      <c r="O2056">
        <v>2.5790000000000002</v>
      </c>
    </row>
    <row r="2057" spans="1:15" x14ac:dyDescent="0.35">
      <c r="A2057" t="s">
        <v>320</v>
      </c>
      <c r="B2057">
        <v>2018</v>
      </c>
      <c r="C2057" s="10">
        <v>43078</v>
      </c>
      <c r="D2057" t="s">
        <v>140</v>
      </c>
      <c r="E2057" t="s">
        <v>117</v>
      </c>
      <c r="F2057">
        <v>2</v>
      </c>
      <c r="G2057">
        <v>5</v>
      </c>
      <c r="H2057" t="s">
        <v>283</v>
      </c>
      <c r="I2057" t="s">
        <v>284</v>
      </c>
      <c r="J2057">
        <v>10006319633</v>
      </c>
      <c r="K2057" s="19">
        <v>28</v>
      </c>
      <c r="L2057">
        <v>23.393999999999998</v>
      </c>
      <c r="M2057">
        <v>23.148</v>
      </c>
      <c r="N2057">
        <v>24.992000000000001</v>
      </c>
      <c r="O2057">
        <v>0.92200000000000004</v>
      </c>
    </row>
    <row r="2058" spans="1:15" x14ac:dyDescent="0.35">
      <c r="A2058" t="s">
        <v>320</v>
      </c>
      <c r="B2058">
        <v>2018</v>
      </c>
      <c r="C2058" s="10">
        <v>43078</v>
      </c>
      <c r="D2058" t="s">
        <v>140</v>
      </c>
      <c r="E2058" t="s">
        <v>119</v>
      </c>
      <c r="F2058">
        <v>1</v>
      </c>
      <c r="G2058">
        <v>1</v>
      </c>
      <c r="H2058" t="s">
        <v>195</v>
      </c>
      <c r="I2058" t="s">
        <v>31</v>
      </c>
      <c r="J2058">
        <v>10005964470</v>
      </c>
      <c r="K2058" s="19">
        <v>28.7</v>
      </c>
      <c r="L2058">
        <v>25.8</v>
      </c>
      <c r="M2058">
        <v>26.161000000000001</v>
      </c>
      <c r="N2058">
        <v>27.933</v>
      </c>
      <c r="O2058">
        <v>0.88600000000000001</v>
      </c>
    </row>
    <row r="2059" spans="1:15" x14ac:dyDescent="0.35">
      <c r="A2059" t="s">
        <v>320</v>
      </c>
      <c r="B2059">
        <v>2018</v>
      </c>
      <c r="C2059" s="10">
        <v>43078</v>
      </c>
      <c r="D2059" t="s">
        <v>140</v>
      </c>
      <c r="E2059" t="s">
        <v>119</v>
      </c>
      <c r="F2059">
        <v>1</v>
      </c>
      <c r="G2059">
        <v>2</v>
      </c>
      <c r="H2059" t="s">
        <v>213</v>
      </c>
      <c r="I2059" t="s">
        <v>42</v>
      </c>
      <c r="J2059">
        <v>10006422895</v>
      </c>
      <c r="K2059" s="19">
        <v>26.5</v>
      </c>
      <c r="L2059">
        <v>27.888999999999999</v>
      </c>
      <c r="M2059">
        <v>28.053999999999998</v>
      </c>
      <c r="N2059">
        <v>29.93</v>
      </c>
      <c r="O2059">
        <v>0.93799999999999994</v>
      </c>
    </row>
    <row r="2060" spans="1:15" x14ac:dyDescent="0.35">
      <c r="A2060" t="s">
        <v>320</v>
      </c>
      <c r="B2060">
        <v>2018</v>
      </c>
      <c r="C2060" s="10">
        <v>43078</v>
      </c>
      <c r="D2060" t="s">
        <v>140</v>
      </c>
      <c r="E2060" t="s">
        <v>119</v>
      </c>
      <c r="F2060">
        <v>1</v>
      </c>
      <c r="G2060">
        <v>3</v>
      </c>
      <c r="H2060" t="s">
        <v>294</v>
      </c>
      <c r="I2060" t="s">
        <v>27</v>
      </c>
      <c r="J2060">
        <v>10003011125</v>
      </c>
      <c r="K2060" s="19">
        <v>33.1</v>
      </c>
      <c r="L2060">
        <v>30.986999999999998</v>
      </c>
      <c r="M2060">
        <v>30.908999999999999</v>
      </c>
      <c r="N2060">
        <v>32.573</v>
      </c>
      <c r="O2060">
        <v>0.83199999999999996</v>
      </c>
    </row>
    <row r="2061" spans="1:15" x14ac:dyDescent="0.35">
      <c r="A2061" t="s">
        <v>320</v>
      </c>
      <c r="B2061">
        <v>2018</v>
      </c>
      <c r="C2061" s="10">
        <v>43078</v>
      </c>
      <c r="D2061" t="s">
        <v>140</v>
      </c>
      <c r="E2061" t="s">
        <v>119</v>
      </c>
      <c r="F2061">
        <v>1</v>
      </c>
      <c r="G2061">
        <v>4</v>
      </c>
      <c r="H2061" t="s">
        <v>183</v>
      </c>
      <c r="I2061" t="s">
        <v>33</v>
      </c>
      <c r="J2061">
        <v>10007212639</v>
      </c>
      <c r="K2061" s="19">
        <v>26.4</v>
      </c>
      <c r="L2061">
        <v>26.190999999999999</v>
      </c>
      <c r="M2061">
        <v>26.198</v>
      </c>
      <c r="N2061">
        <v>27.981999999999999</v>
      </c>
      <c r="O2061">
        <v>0.89200000000000002</v>
      </c>
    </row>
    <row r="2062" spans="1:15" x14ac:dyDescent="0.35">
      <c r="A2062" t="s">
        <v>320</v>
      </c>
      <c r="B2062">
        <v>2018</v>
      </c>
      <c r="C2062" s="10">
        <v>43078</v>
      </c>
      <c r="D2062" t="s">
        <v>140</v>
      </c>
      <c r="E2062" t="s">
        <v>119</v>
      </c>
      <c r="F2062">
        <v>1</v>
      </c>
      <c r="G2062">
        <v>5</v>
      </c>
      <c r="H2062" t="s">
        <v>306</v>
      </c>
      <c r="I2062" t="s">
        <v>113</v>
      </c>
      <c r="J2062">
        <v>10006898300</v>
      </c>
      <c r="K2062" s="19">
        <v>25.3</v>
      </c>
      <c r="L2062">
        <v>26.114000000000001</v>
      </c>
      <c r="M2062">
        <v>25.995000000000001</v>
      </c>
      <c r="N2062">
        <v>27.805</v>
      </c>
      <c r="O2062">
        <v>0.90500000000000003</v>
      </c>
    </row>
    <row r="2063" spans="1:15" x14ac:dyDescent="0.35">
      <c r="A2063" t="s">
        <v>320</v>
      </c>
      <c r="B2063">
        <v>2018</v>
      </c>
      <c r="C2063" s="10">
        <v>43078</v>
      </c>
      <c r="D2063" t="s">
        <v>140</v>
      </c>
      <c r="E2063" t="s">
        <v>119</v>
      </c>
      <c r="F2063">
        <v>1</v>
      </c>
      <c r="G2063">
        <v>6</v>
      </c>
      <c r="H2063" t="s">
        <v>40</v>
      </c>
      <c r="I2063" t="s">
        <v>29</v>
      </c>
      <c r="J2063">
        <v>10009178002</v>
      </c>
      <c r="K2063" s="19">
        <v>21.9</v>
      </c>
      <c r="L2063">
        <v>22.617000000000001</v>
      </c>
      <c r="M2063">
        <v>21.885999999999999</v>
      </c>
      <c r="N2063">
        <v>25.515999999999998</v>
      </c>
      <c r="O2063">
        <v>1.8149999999999999</v>
      </c>
    </row>
    <row r="2064" spans="1:15" x14ac:dyDescent="0.35">
      <c r="A2064" t="s">
        <v>320</v>
      </c>
      <c r="B2064">
        <v>2018</v>
      </c>
      <c r="C2064" s="10">
        <v>43078</v>
      </c>
      <c r="D2064" t="s">
        <v>140</v>
      </c>
      <c r="E2064" t="s">
        <v>119</v>
      </c>
      <c r="F2064">
        <v>2</v>
      </c>
      <c r="G2064">
        <v>1</v>
      </c>
      <c r="H2064" t="s">
        <v>289</v>
      </c>
      <c r="I2064" t="s">
        <v>207</v>
      </c>
      <c r="J2064">
        <v>10002418415</v>
      </c>
      <c r="K2064" s="19">
        <v>35.299999999999997</v>
      </c>
      <c r="L2064">
        <v>27.898</v>
      </c>
      <c r="M2064">
        <v>28.102</v>
      </c>
      <c r="N2064">
        <v>29.748000000000001</v>
      </c>
      <c r="O2064">
        <v>0.82299999999999995</v>
      </c>
    </row>
    <row r="2065" spans="1:15" x14ac:dyDescent="0.35">
      <c r="A2065" t="s">
        <v>320</v>
      </c>
      <c r="B2065">
        <v>2018</v>
      </c>
      <c r="C2065" s="10">
        <v>43078</v>
      </c>
      <c r="D2065" t="s">
        <v>140</v>
      </c>
      <c r="E2065" t="s">
        <v>119</v>
      </c>
      <c r="F2065">
        <v>2</v>
      </c>
      <c r="G2065">
        <v>2</v>
      </c>
      <c r="H2065" t="s">
        <v>174</v>
      </c>
      <c r="I2065" t="s">
        <v>37</v>
      </c>
      <c r="J2065">
        <v>10006552534</v>
      </c>
      <c r="K2065" s="19">
        <v>27.6</v>
      </c>
      <c r="L2065">
        <v>25.67</v>
      </c>
      <c r="M2065">
        <v>25.914000000000001</v>
      </c>
      <c r="N2065">
        <v>27.994</v>
      </c>
      <c r="O2065">
        <v>1.04</v>
      </c>
    </row>
    <row r="2066" spans="1:15" x14ac:dyDescent="0.35">
      <c r="A2066" t="s">
        <v>320</v>
      </c>
      <c r="B2066">
        <v>2018</v>
      </c>
      <c r="C2066" s="10">
        <v>43078</v>
      </c>
      <c r="D2066" t="s">
        <v>140</v>
      </c>
      <c r="E2066" t="s">
        <v>119</v>
      </c>
      <c r="F2066">
        <v>2</v>
      </c>
      <c r="G2066">
        <v>3</v>
      </c>
      <c r="H2066" t="s">
        <v>287</v>
      </c>
      <c r="I2066" t="s">
        <v>31</v>
      </c>
      <c r="J2066">
        <v>10003349716</v>
      </c>
      <c r="K2066" s="19">
        <v>32.6</v>
      </c>
      <c r="L2066">
        <v>24.911999999999999</v>
      </c>
      <c r="M2066">
        <v>25.004999999999999</v>
      </c>
      <c r="N2066">
        <v>26.661000000000001</v>
      </c>
      <c r="O2066">
        <v>0.82799999999999996</v>
      </c>
    </row>
    <row r="2067" spans="1:15" x14ac:dyDescent="0.35">
      <c r="A2067" t="s">
        <v>320</v>
      </c>
      <c r="B2067">
        <v>2018</v>
      </c>
      <c r="C2067" s="10">
        <v>43078</v>
      </c>
      <c r="D2067" t="s">
        <v>140</v>
      </c>
      <c r="E2067" t="s">
        <v>119</v>
      </c>
      <c r="F2067">
        <v>2</v>
      </c>
      <c r="G2067">
        <v>4</v>
      </c>
      <c r="H2067" t="s">
        <v>143</v>
      </c>
      <c r="I2067" t="s">
        <v>95</v>
      </c>
      <c r="J2067">
        <v>10009181234</v>
      </c>
      <c r="K2067" s="19">
        <v>22.7</v>
      </c>
      <c r="L2067">
        <v>24.818999999999999</v>
      </c>
      <c r="M2067">
        <v>24.821999999999999</v>
      </c>
      <c r="N2067">
        <v>26.794</v>
      </c>
      <c r="O2067">
        <v>0.98599999999999999</v>
      </c>
    </row>
    <row r="2068" spans="1:15" x14ac:dyDescent="0.35">
      <c r="A2068" t="s">
        <v>320</v>
      </c>
      <c r="B2068">
        <v>2018</v>
      </c>
      <c r="C2068" s="10">
        <v>43078</v>
      </c>
      <c r="D2068" t="s">
        <v>140</v>
      </c>
      <c r="E2068" t="s">
        <v>119</v>
      </c>
      <c r="F2068">
        <v>2</v>
      </c>
      <c r="G2068">
        <v>5</v>
      </c>
      <c r="H2068" t="s">
        <v>234</v>
      </c>
      <c r="I2068" t="s">
        <v>25</v>
      </c>
      <c r="J2068">
        <v>10006073493</v>
      </c>
      <c r="K2068" s="19">
        <v>28</v>
      </c>
      <c r="L2068">
        <v>22.713000000000001</v>
      </c>
      <c r="M2068">
        <v>22.709</v>
      </c>
      <c r="N2068">
        <v>24.247</v>
      </c>
      <c r="O2068">
        <v>0.76900000000000002</v>
      </c>
    </row>
    <row r="2069" spans="1:15" x14ac:dyDescent="0.35">
      <c r="A2069" t="s">
        <v>320</v>
      </c>
      <c r="B2069">
        <v>2018</v>
      </c>
      <c r="C2069" s="10">
        <v>43078</v>
      </c>
      <c r="D2069" t="s">
        <v>140</v>
      </c>
      <c r="E2069" t="s">
        <v>119</v>
      </c>
      <c r="F2069">
        <v>2</v>
      </c>
      <c r="G2069">
        <v>6</v>
      </c>
      <c r="H2069" t="s">
        <v>203</v>
      </c>
      <c r="I2069" t="s">
        <v>198</v>
      </c>
      <c r="J2069">
        <v>10051694112</v>
      </c>
      <c r="K2069" s="19">
        <v>30.9</v>
      </c>
      <c r="L2069">
        <v>28.533999999999999</v>
      </c>
      <c r="M2069">
        <v>27.867999999999999</v>
      </c>
      <c r="N2069">
        <v>30.187999999999999</v>
      </c>
      <c r="O2069">
        <v>1.1599999999999999</v>
      </c>
    </row>
    <row r="2070" spans="1:15" x14ac:dyDescent="0.35">
      <c r="A2070" t="s">
        <v>320</v>
      </c>
      <c r="B2070">
        <v>2018</v>
      </c>
      <c r="C2070" s="10">
        <v>43078</v>
      </c>
      <c r="D2070" t="s">
        <v>140</v>
      </c>
      <c r="E2070" t="s">
        <v>121</v>
      </c>
      <c r="F2070">
        <v>1</v>
      </c>
      <c r="G2070">
        <v>1</v>
      </c>
      <c r="H2070" t="s">
        <v>195</v>
      </c>
      <c r="I2070" t="s">
        <v>31</v>
      </c>
      <c r="J2070">
        <v>10005964470</v>
      </c>
      <c r="K2070" s="19">
        <v>28.7</v>
      </c>
      <c r="L2070">
        <v>26.161000000000001</v>
      </c>
      <c r="M2070">
        <v>26.510999999999999</v>
      </c>
      <c r="N2070">
        <v>28.265000000000001</v>
      </c>
      <c r="O2070">
        <v>0.877</v>
      </c>
    </row>
    <row r="2071" spans="1:15" x14ac:dyDescent="0.35">
      <c r="A2071" t="s">
        <v>320</v>
      </c>
      <c r="B2071">
        <v>2018</v>
      </c>
      <c r="C2071" s="10">
        <v>43078</v>
      </c>
      <c r="D2071" t="s">
        <v>140</v>
      </c>
      <c r="E2071" t="s">
        <v>121</v>
      </c>
      <c r="F2071">
        <v>1</v>
      </c>
      <c r="G2071">
        <v>2</v>
      </c>
      <c r="H2071" t="s">
        <v>289</v>
      </c>
      <c r="I2071" t="s">
        <v>207</v>
      </c>
      <c r="J2071">
        <v>10002418415</v>
      </c>
      <c r="K2071" s="19">
        <v>35.299999999999997</v>
      </c>
      <c r="L2071">
        <v>28.102</v>
      </c>
      <c r="M2071">
        <v>28.231999999999999</v>
      </c>
      <c r="N2071">
        <v>29.861999999999998</v>
      </c>
      <c r="O2071">
        <v>0.81499999999999995</v>
      </c>
    </row>
    <row r="2072" spans="1:15" x14ac:dyDescent="0.35">
      <c r="A2072" t="s">
        <v>320</v>
      </c>
      <c r="B2072">
        <v>2018</v>
      </c>
      <c r="C2072" s="10">
        <v>43078</v>
      </c>
      <c r="D2072" t="s">
        <v>140</v>
      </c>
      <c r="E2072" t="s">
        <v>121</v>
      </c>
      <c r="F2072">
        <v>1</v>
      </c>
      <c r="G2072">
        <v>3</v>
      </c>
      <c r="H2072" t="s">
        <v>213</v>
      </c>
      <c r="I2072" t="s">
        <v>42</v>
      </c>
      <c r="J2072">
        <v>10006422895</v>
      </c>
      <c r="K2072" s="19">
        <v>26.5</v>
      </c>
      <c r="L2072">
        <v>28.053999999999998</v>
      </c>
      <c r="M2072">
        <v>28.11</v>
      </c>
      <c r="N2072">
        <v>29.957999999999998</v>
      </c>
      <c r="O2072">
        <v>0.92400000000000004</v>
      </c>
    </row>
    <row r="2073" spans="1:15" x14ac:dyDescent="0.35">
      <c r="A2073" t="s">
        <v>320</v>
      </c>
      <c r="B2073">
        <v>2018</v>
      </c>
      <c r="C2073" s="10">
        <v>43078</v>
      </c>
      <c r="D2073" t="s">
        <v>140</v>
      </c>
      <c r="E2073" t="s">
        <v>121</v>
      </c>
      <c r="F2073">
        <v>1</v>
      </c>
      <c r="G2073">
        <v>4</v>
      </c>
      <c r="H2073" t="s">
        <v>294</v>
      </c>
      <c r="I2073" t="s">
        <v>27</v>
      </c>
      <c r="J2073">
        <v>10003011125</v>
      </c>
      <c r="K2073" s="19">
        <v>33.1</v>
      </c>
      <c r="L2073">
        <v>30.908999999999999</v>
      </c>
      <c r="M2073">
        <v>30.76</v>
      </c>
      <c r="N2073">
        <v>32.408000000000001</v>
      </c>
      <c r="O2073">
        <v>0.82399999999999995</v>
      </c>
    </row>
    <row r="2074" spans="1:15" x14ac:dyDescent="0.35">
      <c r="A2074" t="s">
        <v>320</v>
      </c>
      <c r="B2074">
        <v>2018</v>
      </c>
      <c r="C2074" s="10">
        <v>43078</v>
      </c>
      <c r="D2074" t="s">
        <v>140</v>
      </c>
      <c r="E2074" t="s">
        <v>121</v>
      </c>
      <c r="F2074">
        <v>1</v>
      </c>
      <c r="G2074">
        <v>5</v>
      </c>
      <c r="H2074" t="s">
        <v>287</v>
      </c>
      <c r="I2074" t="s">
        <v>31</v>
      </c>
      <c r="J2074">
        <v>10003349716</v>
      </c>
      <c r="K2074" s="19">
        <v>32.6</v>
      </c>
      <c r="L2074">
        <v>25.004999999999999</v>
      </c>
      <c r="M2074">
        <v>24.972999999999999</v>
      </c>
      <c r="N2074">
        <v>26.614999999999998</v>
      </c>
      <c r="O2074">
        <v>0.82099999999999995</v>
      </c>
    </row>
    <row r="2075" spans="1:15" x14ac:dyDescent="0.35">
      <c r="A2075" t="s">
        <v>320</v>
      </c>
      <c r="B2075">
        <v>2018</v>
      </c>
      <c r="C2075" s="10">
        <v>43078</v>
      </c>
      <c r="D2075" t="s">
        <v>140</v>
      </c>
      <c r="E2075" t="s">
        <v>121</v>
      </c>
      <c r="F2075">
        <v>1</v>
      </c>
      <c r="G2075">
        <v>6</v>
      </c>
      <c r="H2075" t="s">
        <v>174</v>
      </c>
      <c r="I2075" t="s">
        <v>37</v>
      </c>
      <c r="J2075">
        <v>10006552534</v>
      </c>
      <c r="K2075" s="19">
        <v>27.6</v>
      </c>
      <c r="L2075">
        <v>25.914000000000001</v>
      </c>
      <c r="M2075">
        <v>25.599999999999898</v>
      </c>
      <c r="N2075">
        <v>27.65</v>
      </c>
      <c r="O2075">
        <v>1.0249999999999999</v>
      </c>
    </row>
    <row r="2076" spans="1:15" x14ac:dyDescent="0.35">
      <c r="A2076" t="s">
        <v>320</v>
      </c>
      <c r="B2076">
        <v>2018</v>
      </c>
      <c r="C2076" s="10">
        <v>43078</v>
      </c>
      <c r="D2076" t="s">
        <v>140</v>
      </c>
      <c r="E2076" t="s">
        <v>121</v>
      </c>
      <c r="F2076">
        <v>2</v>
      </c>
      <c r="G2076">
        <v>1</v>
      </c>
      <c r="H2076" t="s">
        <v>203</v>
      </c>
      <c r="I2076" t="s">
        <v>198</v>
      </c>
      <c r="J2076">
        <v>10051694112</v>
      </c>
      <c r="K2076" s="19">
        <v>30.9</v>
      </c>
      <c r="L2076">
        <v>27.867999999999999</v>
      </c>
      <c r="M2076">
        <v>28.244</v>
      </c>
      <c r="N2076">
        <v>30.521999999999998</v>
      </c>
      <c r="O2076">
        <v>1.139</v>
      </c>
    </row>
    <row r="2077" spans="1:15" x14ac:dyDescent="0.35">
      <c r="A2077" t="s">
        <v>320</v>
      </c>
      <c r="B2077">
        <v>2018</v>
      </c>
      <c r="C2077" s="10">
        <v>43078</v>
      </c>
      <c r="D2077" t="s">
        <v>140</v>
      </c>
      <c r="E2077" t="s">
        <v>121</v>
      </c>
      <c r="F2077">
        <v>2</v>
      </c>
      <c r="G2077">
        <v>2</v>
      </c>
      <c r="H2077" t="s">
        <v>306</v>
      </c>
      <c r="I2077" t="s">
        <v>113</v>
      </c>
      <c r="J2077">
        <v>10006898300</v>
      </c>
      <c r="K2077" s="19">
        <v>25.3</v>
      </c>
      <c r="L2077">
        <v>25.995000000000001</v>
      </c>
      <c r="M2077">
        <v>26.163</v>
      </c>
      <c r="N2077">
        <v>27.951000000000001</v>
      </c>
      <c r="O2077">
        <v>0.89400000000000002</v>
      </c>
    </row>
    <row r="2078" spans="1:15" x14ac:dyDescent="0.35">
      <c r="A2078" t="s">
        <v>320</v>
      </c>
      <c r="B2078">
        <v>2018</v>
      </c>
      <c r="C2078" s="10">
        <v>43078</v>
      </c>
      <c r="D2078" t="s">
        <v>140</v>
      </c>
      <c r="E2078" t="s">
        <v>121</v>
      </c>
      <c r="F2078">
        <v>2</v>
      </c>
      <c r="G2078">
        <v>3</v>
      </c>
      <c r="H2078" t="s">
        <v>143</v>
      </c>
      <c r="I2078" t="s">
        <v>95</v>
      </c>
      <c r="J2078">
        <v>10009181234</v>
      </c>
      <c r="K2078" s="19">
        <v>22.7</v>
      </c>
      <c r="L2078">
        <v>24.821999999999999</v>
      </c>
      <c r="M2078">
        <v>24.934999999999999</v>
      </c>
      <c r="N2078">
        <v>26.875</v>
      </c>
      <c r="O2078">
        <v>0.97</v>
      </c>
    </row>
    <row r="2079" spans="1:15" x14ac:dyDescent="0.35">
      <c r="A2079" t="s">
        <v>320</v>
      </c>
      <c r="B2079">
        <v>2018</v>
      </c>
      <c r="C2079" s="10">
        <v>43078</v>
      </c>
      <c r="D2079" t="s">
        <v>140</v>
      </c>
      <c r="E2079" t="s">
        <v>121</v>
      </c>
      <c r="F2079">
        <v>2</v>
      </c>
      <c r="G2079">
        <v>4</v>
      </c>
      <c r="H2079" t="s">
        <v>183</v>
      </c>
      <c r="I2079" t="s">
        <v>33</v>
      </c>
      <c r="J2079">
        <v>10007212639</v>
      </c>
      <c r="K2079" s="19">
        <v>26.4</v>
      </c>
      <c r="L2079">
        <v>26.198</v>
      </c>
      <c r="M2079">
        <v>26.126999999999999</v>
      </c>
      <c r="N2079">
        <v>27.888999999999999</v>
      </c>
      <c r="O2079">
        <v>0.88100000000000001</v>
      </c>
    </row>
    <row r="2080" spans="1:15" x14ac:dyDescent="0.35">
      <c r="A2080" t="s">
        <v>320</v>
      </c>
      <c r="B2080">
        <v>2018</v>
      </c>
      <c r="C2080" s="10">
        <v>43078</v>
      </c>
      <c r="D2080" t="s">
        <v>140</v>
      </c>
      <c r="E2080" t="s">
        <v>121</v>
      </c>
      <c r="F2080">
        <v>2</v>
      </c>
      <c r="G2080">
        <v>5</v>
      </c>
      <c r="H2080" t="s">
        <v>40</v>
      </c>
      <c r="I2080" t="s">
        <v>29</v>
      </c>
      <c r="J2080">
        <v>10009178002</v>
      </c>
      <c r="K2080" s="19">
        <v>21.9</v>
      </c>
      <c r="L2080">
        <v>21.885999999999999</v>
      </c>
      <c r="M2080">
        <v>21.703999999999901</v>
      </c>
      <c r="N2080">
        <v>25.117999999999999</v>
      </c>
      <c r="O2080">
        <v>1.7070000000000001</v>
      </c>
    </row>
    <row r="2081" spans="1:15" x14ac:dyDescent="0.35">
      <c r="A2081" t="s">
        <v>320</v>
      </c>
      <c r="B2081">
        <v>2018</v>
      </c>
      <c r="C2081" s="10">
        <v>43078</v>
      </c>
      <c r="D2081" t="s">
        <v>140</v>
      </c>
      <c r="E2081" t="s">
        <v>121</v>
      </c>
      <c r="F2081">
        <v>2</v>
      </c>
      <c r="G2081">
        <v>6</v>
      </c>
      <c r="H2081" t="s">
        <v>234</v>
      </c>
      <c r="I2081" t="s">
        <v>25</v>
      </c>
      <c r="J2081">
        <v>10006073493</v>
      </c>
      <c r="K2081" s="19">
        <v>28</v>
      </c>
      <c r="L2081">
        <v>22.709</v>
      </c>
      <c r="M2081">
        <v>22.553999999999998</v>
      </c>
      <c r="N2081">
        <v>24.085999999999999</v>
      </c>
      <c r="O2081">
        <v>0.76600000000000001</v>
      </c>
    </row>
    <row r="2082" spans="1:15" x14ac:dyDescent="0.35">
      <c r="A2082" t="s">
        <v>233</v>
      </c>
      <c r="B2082">
        <v>2018</v>
      </c>
      <c r="C2082" s="10">
        <v>43120</v>
      </c>
      <c r="D2082" t="s">
        <v>140</v>
      </c>
      <c r="E2082" t="s">
        <v>91</v>
      </c>
      <c r="F2082">
        <v>1</v>
      </c>
      <c r="G2082">
        <v>1</v>
      </c>
      <c r="H2082" t="s">
        <v>218</v>
      </c>
      <c r="I2082" t="s">
        <v>46</v>
      </c>
      <c r="J2082">
        <v>10006902239</v>
      </c>
      <c r="K2082" s="19">
        <v>26.5</v>
      </c>
      <c r="L2082">
        <v>27.721</v>
      </c>
      <c r="M2082">
        <v>28.042000000000002</v>
      </c>
      <c r="N2082">
        <v>30.286000000000001</v>
      </c>
      <c r="O2082">
        <v>1.1220000000000001</v>
      </c>
    </row>
    <row r="2083" spans="1:15" x14ac:dyDescent="0.35">
      <c r="A2083" t="s">
        <v>233</v>
      </c>
      <c r="B2083">
        <v>2018</v>
      </c>
      <c r="C2083" s="10">
        <v>43120</v>
      </c>
      <c r="D2083" t="s">
        <v>140</v>
      </c>
      <c r="E2083" t="s">
        <v>91</v>
      </c>
      <c r="F2083">
        <v>1</v>
      </c>
      <c r="G2083">
        <v>2</v>
      </c>
      <c r="H2083" t="s">
        <v>209</v>
      </c>
      <c r="I2083" t="s">
        <v>198</v>
      </c>
      <c r="J2083">
        <v>10007772108</v>
      </c>
      <c r="K2083" s="19">
        <v>22.9</v>
      </c>
      <c r="L2083">
        <v>21.573</v>
      </c>
      <c r="M2083">
        <v>22.303000000000001</v>
      </c>
      <c r="N2083">
        <v>25.137</v>
      </c>
      <c r="O2083">
        <v>1.417</v>
      </c>
    </row>
    <row r="2084" spans="1:15" x14ac:dyDescent="0.35">
      <c r="A2084" t="s">
        <v>233</v>
      </c>
      <c r="B2084">
        <v>2018</v>
      </c>
      <c r="C2084" s="10">
        <v>43120</v>
      </c>
      <c r="D2084" t="s">
        <v>140</v>
      </c>
      <c r="E2084" t="s">
        <v>91</v>
      </c>
      <c r="F2084">
        <v>1</v>
      </c>
      <c r="G2084">
        <v>3</v>
      </c>
      <c r="H2084" t="s">
        <v>210</v>
      </c>
      <c r="I2084" t="s">
        <v>188</v>
      </c>
      <c r="J2084">
        <v>10009049979</v>
      </c>
      <c r="K2084" s="19">
        <v>22.8</v>
      </c>
      <c r="L2084">
        <v>19.126000000000001</v>
      </c>
      <c r="M2084">
        <v>20.396999999999998</v>
      </c>
      <c r="N2084">
        <v>24.408999999999999</v>
      </c>
      <c r="O2084">
        <v>2.0059999999999998</v>
      </c>
    </row>
    <row r="2085" spans="1:15" x14ac:dyDescent="0.35">
      <c r="A2085" t="s">
        <v>233</v>
      </c>
      <c r="B2085">
        <v>2018</v>
      </c>
      <c r="C2085" s="10">
        <v>43120</v>
      </c>
      <c r="D2085" t="s">
        <v>140</v>
      </c>
      <c r="E2085" t="s">
        <v>91</v>
      </c>
      <c r="F2085">
        <v>1</v>
      </c>
      <c r="G2085">
        <v>4</v>
      </c>
      <c r="H2085" t="s">
        <v>211</v>
      </c>
      <c r="I2085" t="s">
        <v>212</v>
      </c>
      <c r="J2085">
        <v>10010608447</v>
      </c>
      <c r="K2085" s="19">
        <v>20.6</v>
      </c>
      <c r="L2085">
        <v>21.265999999999998</v>
      </c>
      <c r="M2085">
        <v>21.491</v>
      </c>
      <c r="N2085">
        <v>24.023</v>
      </c>
      <c r="O2085">
        <v>1.266</v>
      </c>
    </row>
    <row r="2086" spans="1:15" x14ac:dyDescent="0.35">
      <c r="A2086" t="s">
        <v>233</v>
      </c>
      <c r="B2086">
        <v>2018</v>
      </c>
      <c r="C2086" s="10">
        <v>43120</v>
      </c>
      <c r="D2086" t="s">
        <v>140</v>
      </c>
      <c r="E2086" t="s">
        <v>91</v>
      </c>
      <c r="F2086">
        <v>1</v>
      </c>
      <c r="G2086">
        <v>5</v>
      </c>
      <c r="H2086" t="s">
        <v>48</v>
      </c>
      <c r="I2086" t="s">
        <v>27</v>
      </c>
      <c r="J2086">
        <v>10005930724</v>
      </c>
      <c r="K2086" s="19">
        <v>27.2</v>
      </c>
      <c r="L2086">
        <v>27.773</v>
      </c>
      <c r="M2086">
        <v>27.222000000000001</v>
      </c>
      <c r="N2086">
        <v>29.776</v>
      </c>
      <c r="O2086">
        <v>1.2769999999999999</v>
      </c>
    </row>
    <row r="2087" spans="1:15" x14ac:dyDescent="0.35">
      <c r="A2087" t="s">
        <v>233</v>
      </c>
      <c r="B2087">
        <v>2018</v>
      </c>
      <c r="C2087" s="10">
        <v>43120</v>
      </c>
      <c r="D2087" t="s">
        <v>140</v>
      </c>
      <c r="E2087" t="s">
        <v>91</v>
      </c>
      <c r="F2087">
        <v>1</v>
      </c>
      <c r="G2087">
        <v>6</v>
      </c>
      <c r="H2087" t="s">
        <v>174</v>
      </c>
      <c r="I2087" t="s">
        <v>37</v>
      </c>
      <c r="J2087">
        <v>10006552534</v>
      </c>
      <c r="K2087" s="19">
        <v>27.7</v>
      </c>
      <c r="L2087">
        <v>25.599999999999898</v>
      </c>
      <c r="M2087">
        <v>25.221999999999898</v>
      </c>
      <c r="N2087">
        <v>27.24</v>
      </c>
      <c r="O2087">
        <v>1.0089999999999999</v>
      </c>
    </row>
    <row r="2088" spans="1:15" x14ac:dyDescent="0.35">
      <c r="A2088" t="s">
        <v>233</v>
      </c>
      <c r="B2088">
        <v>2018</v>
      </c>
      <c r="C2088" s="10">
        <v>43120</v>
      </c>
      <c r="D2088" t="s">
        <v>140</v>
      </c>
      <c r="E2088" t="s">
        <v>91</v>
      </c>
      <c r="F2088">
        <v>2</v>
      </c>
      <c r="G2088">
        <v>1</v>
      </c>
      <c r="H2088" t="s">
        <v>306</v>
      </c>
      <c r="I2088" t="s">
        <v>113</v>
      </c>
      <c r="J2088">
        <v>10006898300</v>
      </c>
      <c r="K2088" s="19">
        <v>25.4</v>
      </c>
      <c r="L2088">
        <v>26.163</v>
      </c>
      <c r="M2088">
        <v>26.297999999999998</v>
      </c>
      <c r="N2088">
        <v>28.076000000000001</v>
      </c>
      <c r="O2088">
        <v>0.88900000000000001</v>
      </c>
    </row>
    <row r="2089" spans="1:15" x14ac:dyDescent="0.35">
      <c r="A2089" t="s">
        <v>233</v>
      </c>
      <c r="B2089">
        <v>2018</v>
      </c>
      <c r="C2089" s="10">
        <v>43120</v>
      </c>
      <c r="D2089" t="s">
        <v>140</v>
      </c>
      <c r="E2089" t="s">
        <v>91</v>
      </c>
      <c r="F2089">
        <v>2</v>
      </c>
      <c r="G2089">
        <v>2</v>
      </c>
      <c r="H2089" t="s">
        <v>157</v>
      </c>
      <c r="I2089" t="s">
        <v>142</v>
      </c>
      <c r="J2089">
        <v>10006063086</v>
      </c>
      <c r="K2089" s="19">
        <v>27.9</v>
      </c>
      <c r="L2089">
        <v>12.696999999999999</v>
      </c>
      <c r="M2089">
        <v>16.02</v>
      </c>
      <c r="N2089">
        <v>21.263999999999999</v>
      </c>
      <c r="O2089">
        <v>2.6219999999999999</v>
      </c>
    </row>
    <row r="2090" spans="1:15" x14ac:dyDescent="0.35">
      <c r="A2090" t="s">
        <v>233</v>
      </c>
      <c r="B2090">
        <v>2018</v>
      </c>
      <c r="C2090" s="10">
        <v>43120</v>
      </c>
      <c r="D2090" t="s">
        <v>140</v>
      </c>
      <c r="E2090" t="s">
        <v>91</v>
      </c>
      <c r="F2090">
        <v>2</v>
      </c>
      <c r="G2090">
        <v>3</v>
      </c>
      <c r="H2090" t="s">
        <v>103</v>
      </c>
      <c r="I2090" t="s">
        <v>104</v>
      </c>
      <c r="J2090">
        <v>10009010876</v>
      </c>
      <c r="K2090" s="19">
        <v>24</v>
      </c>
      <c r="L2090">
        <v>23.486000000000001</v>
      </c>
      <c r="M2090">
        <v>23.332999999999998</v>
      </c>
      <c r="N2090">
        <v>25.670999999999999</v>
      </c>
      <c r="O2090">
        <v>1.169</v>
      </c>
    </row>
    <row r="2091" spans="1:15" x14ac:dyDescent="0.35">
      <c r="A2091" t="s">
        <v>233</v>
      </c>
      <c r="B2091">
        <v>2018</v>
      </c>
      <c r="C2091" s="10">
        <v>43120</v>
      </c>
      <c r="D2091" t="s">
        <v>140</v>
      </c>
      <c r="E2091" t="s">
        <v>91</v>
      </c>
      <c r="F2091">
        <v>2</v>
      </c>
      <c r="G2091">
        <v>9</v>
      </c>
      <c r="H2091" t="s">
        <v>293</v>
      </c>
      <c r="I2091" t="s">
        <v>25</v>
      </c>
      <c r="J2091">
        <v>10006108051</v>
      </c>
      <c r="K2091" s="19">
        <v>29.1</v>
      </c>
      <c r="L2091">
        <v>15.672000000000001</v>
      </c>
      <c r="M2091">
        <v>15.928000000000001</v>
      </c>
      <c r="N2091">
        <v>20.212</v>
      </c>
      <c r="O2091">
        <v>2.1419999999999999</v>
      </c>
    </row>
    <row r="2092" spans="1:15" x14ac:dyDescent="0.35">
      <c r="A2092" t="s">
        <v>233</v>
      </c>
      <c r="B2092">
        <v>2018</v>
      </c>
      <c r="C2092" s="10">
        <v>43120</v>
      </c>
      <c r="D2092" t="s">
        <v>140</v>
      </c>
      <c r="E2092" t="s">
        <v>91</v>
      </c>
      <c r="F2092">
        <v>2</v>
      </c>
      <c r="G2092">
        <v>9</v>
      </c>
      <c r="H2092" t="s">
        <v>318</v>
      </c>
      <c r="I2092" t="s">
        <v>42</v>
      </c>
      <c r="J2092">
        <v>10009175574</v>
      </c>
      <c r="K2092" s="19">
        <v>21.8</v>
      </c>
      <c r="L2092">
        <v>9</v>
      </c>
      <c r="M2092">
        <v>12.292</v>
      </c>
      <c r="N2092">
        <v>20.768000000000001</v>
      </c>
      <c r="O2092">
        <v>4.2380000000000004</v>
      </c>
    </row>
    <row r="2093" spans="1:15" x14ac:dyDescent="0.35">
      <c r="A2093" t="s">
        <v>233</v>
      </c>
      <c r="B2093">
        <v>2018</v>
      </c>
      <c r="C2093" s="10">
        <v>43120</v>
      </c>
      <c r="D2093" t="s">
        <v>140</v>
      </c>
      <c r="E2093" t="s">
        <v>91</v>
      </c>
      <c r="F2093">
        <v>2</v>
      </c>
      <c r="G2093">
        <v>9</v>
      </c>
      <c r="H2093" t="s">
        <v>290</v>
      </c>
      <c r="I2093" t="s">
        <v>212</v>
      </c>
      <c r="J2093">
        <v>10006137252</v>
      </c>
      <c r="K2093" s="19">
        <v>27.8</v>
      </c>
      <c r="L2093">
        <v>18.982999999999901</v>
      </c>
      <c r="M2093">
        <v>18.314</v>
      </c>
      <c r="N2093">
        <v>22.922000000000001</v>
      </c>
      <c r="O2093">
        <v>2.3039999999999998</v>
      </c>
    </row>
    <row r="2094" spans="1:15" x14ac:dyDescent="0.35">
      <c r="A2094" t="s">
        <v>233</v>
      </c>
      <c r="B2094">
        <v>2018</v>
      </c>
      <c r="C2094" s="10">
        <v>43120</v>
      </c>
      <c r="D2094" t="s">
        <v>140</v>
      </c>
      <c r="E2094" t="s">
        <v>91</v>
      </c>
      <c r="F2094">
        <v>3</v>
      </c>
      <c r="G2094">
        <v>1</v>
      </c>
      <c r="H2094" t="s">
        <v>200</v>
      </c>
      <c r="I2094" t="s">
        <v>23</v>
      </c>
      <c r="J2094">
        <v>10006900421</v>
      </c>
      <c r="K2094" s="19">
        <v>25.1</v>
      </c>
      <c r="L2094">
        <v>31.577000000000002</v>
      </c>
      <c r="M2094">
        <v>31.652000000000001</v>
      </c>
      <c r="N2094">
        <v>33.338000000000001</v>
      </c>
      <c r="O2094">
        <v>0.84299999999999997</v>
      </c>
    </row>
    <row r="2095" spans="1:15" x14ac:dyDescent="0.35">
      <c r="A2095" t="s">
        <v>233</v>
      </c>
      <c r="B2095">
        <v>2018</v>
      </c>
      <c r="C2095" s="10">
        <v>43120</v>
      </c>
      <c r="D2095" t="s">
        <v>140</v>
      </c>
      <c r="E2095" t="s">
        <v>91</v>
      </c>
      <c r="F2095">
        <v>3</v>
      </c>
      <c r="G2095">
        <v>2</v>
      </c>
      <c r="H2095" t="s">
        <v>40</v>
      </c>
      <c r="I2095" t="s">
        <v>29</v>
      </c>
      <c r="J2095">
        <v>10009178002</v>
      </c>
      <c r="K2095" s="19">
        <v>22</v>
      </c>
      <c r="L2095">
        <v>21.703999999999901</v>
      </c>
      <c r="M2095">
        <v>22.431000000000001</v>
      </c>
      <c r="N2095">
        <v>25.687000000000001</v>
      </c>
      <c r="O2095">
        <v>1.6279999999999999</v>
      </c>
    </row>
    <row r="2096" spans="1:15" x14ac:dyDescent="0.35">
      <c r="A2096" t="s">
        <v>233</v>
      </c>
      <c r="B2096">
        <v>2018</v>
      </c>
      <c r="C2096" s="10">
        <v>43120</v>
      </c>
      <c r="D2096" t="s">
        <v>140</v>
      </c>
      <c r="E2096" t="s">
        <v>91</v>
      </c>
      <c r="F2096">
        <v>3</v>
      </c>
      <c r="G2096">
        <v>3</v>
      </c>
      <c r="H2096" t="s">
        <v>283</v>
      </c>
      <c r="I2096" t="s">
        <v>284</v>
      </c>
      <c r="J2096">
        <v>10006319633</v>
      </c>
      <c r="K2096" s="19">
        <v>28.1</v>
      </c>
      <c r="L2096">
        <v>23.148</v>
      </c>
      <c r="M2096">
        <v>23.201000000000001</v>
      </c>
      <c r="N2096">
        <v>25.023</v>
      </c>
      <c r="O2096">
        <v>0.91100000000000003</v>
      </c>
    </row>
    <row r="2097" spans="1:15" x14ac:dyDescent="0.35">
      <c r="A2097" t="s">
        <v>233</v>
      </c>
      <c r="B2097">
        <v>2018</v>
      </c>
      <c r="C2097" s="10">
        <v>43120</v>
      </c>
      <c r="D2097" t="s">
        <v>140</v>
      </c>
      <c r="E2097" t="s">
        <v>91</v>
      </c>
      <c r="F2097">
        <v>3</v>
      </c>
      <c r="G2097">
        <v>4</v>
      </c>
      <c r="H2097" t="s">
        <v>186</v>
      </c>
      <c r="I2097" t="s">
        <v>95</v>
      </c>
      <c r="J2097">
        <v>10009181032</v>
      </c>
      <c r="K2097" s="19">
        <v>23</v>
      </c>
      <c r="L2097">
        <v>19.254999999999999</v>
      </c>
      <c r="M2097">
        <v>19.350000000000001</v>
      </c>
      <c r="N2097">
        <v>23.302</v>
      </c>
      <c r="O2097">
        <v>1.976</v>
      </c>
    </row>
    <row r="2098" spans="1:15" x14ac:dyDescent="0.35">
      <c r="A2098" t="s">
        <v>233</v>
      </c>
      <c r="B2098">
        <v>2018</v>
      </c>
      <c r="C2098" s="10">
        <v>43120</v>
      </c>
      <c r="D2098" t="s">
        <v>140</v>
      </c>
      <c r="E2098" t="s">
        <v>91</v>
      </c>
      <c r="F2098">
        <v>3</v>
      </c>
      <c r="G2098">
        <v>5</v>
      </c>
      <c r="H2098" t="s">
        <v>304</v>
      </c>
      <c r="I2098" t="s">
        <v>33</v>
      </c>
      <c r="J2098">
        <v>10009821131</v>
      </c>
      <c r="K2098" s="19">
        <v>19.7</v>
      </c>
      <c r="L2098">
        <v>9</v>
      </c>
      <c r="M2098">
        <v>11.148</v>
      </c>
      <c r="N2098">
        <v>20.09</v>
      </c>
      <c r="O2098">
        <v>4.4710000000000001</v>
      </c>
    </row>
    <row r="2099" spans="1:15" x14ac:dyDescent="0.35">
      <c r="A2099" t="s">
        <v>233</v>
      </c>
      <c r="B2099">
        <v>2018</v>
      </c>
      <c r="C2099" s="10">
        <v>43120</v>
      </c>
      <c r="D2099" t="s">
        <v>140</v>
      </c>
      <c r="E2099" t="s">
        <v>91</v>
      </c>
      <c r="F2099">
        <v>3</v>
      </c>
      <c r="G2099">
        <v>6</v>
      </c>
      <c r="H2099" t="s">
        <v>319</v>
      </c>
      <c r="I2099" t="s">
        <v>25</v>
      </c>
      <c r="J2099">
        <v>10007508083</v>
      </c>
      <c r="K2099" s="19">
        <v>24.4</v>
      </c>
      <c r="L2099">
        <v>15.629</v>
      </c>
      <c r="M2099">
        <v>15.192</v>
      </c>
      <c r="N2099">
        <v>18.244</v>
      </c>
      <c r="O2099">
        <v>1.526</v>
      </c>
    </row>
    <row r="2100" spans="1:15" x14ac:dyDescent="0.35">
      <c r="A2100" t="s">
        <v>233</v>
      </c>
      <c r="B2100">
        <v>2018</v>
      </c>
      <c r="C2100" s="10">
        <v>43120</v>
      </c>
      <c r="D2100" t="s">
        <v>140</v>
      </c>
      <c r="E2100" t="s">
        <v>117</v>
      </c>
      <c r="F2100">
        <v>1</v>
      </c>
      <c r="G2100">
        <v>1</v>
      </c>
      <c r="H2100" t="s">
        <v>304</v>
      </c>
      <c r="I2100" t="s">
        <v>33</v>
      </c>
      <c r="J2100">
        <v>10009821131</v>
      </c>
      <c r="K2100" s="19">
        <v>19.7</v>
      </c>
      <c r="L2100">
        <v>11.148</v>
      </c>
      <c r="M2100">
        <v>19.364999999999998</v>
      </c>
      <c r="N2100">
        <v>26.364999999999998</v>
      </c>
      <c r="O2100">
        <v>3.5</v>
      </c>
    </row>
    <row r="2101" spans="1:15" x14ac:dyDescent="0.35">
      <c r="A2101" t="s">
        <v>233</v>
      </c>
      <c r="B2101">
        <v>2018</v>
      </c>
      <c r="C2101" s="10">
        <v>43120</v>
      </c>
      <c r="D2101" t="s">
        <v>140</v>
      </c>
      <c r="E2101" t="s">
        <v>117</v>
      </c>
      <c r="F2101">
        <v>1</v>
      </c>
      <c r="G2101">
        <v>2</v>
      </c>
      <c r="H2101" t="s">
        <v>174</v>
      </c>
      <c r="I2101" t="s">
        <v>37</v>
      </c>
      <c r="J2101">
        <v>10006552534</v>
      </c>
      <c r="K2101" s="19">
        <v>27.7</v>
      </c>
      <c r="L2101">
        <v>25.221999999999898</v>
      </c>
      <c r="M2101">
        <v>25.312000000000001</v>
      </c>
      <c r="N2101">
        <v>27.3</v>
      </c>
      <c r="O2101">
        <v>0.99399999999999999</v>
      </c>
    </row>
    <row r="2102" spans="1:15" x14ac:dyDescent="0.35">
      <c r="A2102" t="s">
        <v>233</v>
      </c>
      <c r="B2102">
        <v>2018</v>
      </c>
      <c r="C2102" s="10">
        <v>43120</v>
      </c>
      <c r="D2102" t="s">
        <v>140</v>
      </c>
      <c r="E2102" t="s">
        <v>117</v>
      </c>
      <c r="F2102">
        <v>1</v>
      </c>
      <c r="G2102">
        <v>3</v>
      </c>
      <c r="H2102" t="s">
        <v>211</v>
      </c>
      <c r="I2102" t="s">
        <v>212</v>
      </c>
      <c r="J2102">
        <v>10010608447</v>
      </c>
      <c r="K2102" s="19">
        <v>20.6</v>
      </c>
      <c r="L2102">
        <v>21.491</v>
      </c>
      <c r="M2102">
        <v>21.678999999999998</v>
      </c>
      <c r="N2102">
        <v>24.137</v>
      </c>
      <c r="O2102">
        <v>1.2290000000000001</v>
      </c>
    </row>
    <row r="2103" spans="1:15" x14ac:dyDescent="0.35">
      <c r="A2103" t="s">
        <v>233</v>
      </c>
      <c r="B2103">
        <v>2018</v>
      </c>
      <c r="C2103" s="10">
        <v>43120</v>
      </c>
      <c r="D2103" t="s">
        <v>140</v>
      </c>
      <c r="E2103" t="s">
        <v>117</v>
      </c>
      <c r="F2103">
        <v>1</v>
      </c>
      <c r="G2103">
        <v>4</v>
      </c>
      <c r="H2103" t="s">
        <v>186</v>
      </c>
      <c r="I2103" t="s">
        <v>95</v>
      </c>
      <c r="J2103">
        <v>10009181032</v>
      </c>
      <c r="K2103" s="19">
        <v>23</v>
      </c>
      <c r="L2103">
        <v>19.350000000000001</v>
      </c>
      <c r="M2103">
        <v>19.52</v>
      </c>
      <c r="N2103">
        <v>23.193999999999999</v>
      </c>
      <c r="O2103">
        <v>1.837</v>
      </c>
    </row>
    <row r="2104" spans="1:15" x14ac:dyDescent="0.35">
      <c r="A2104" t="s">
        <v>233</v>
      </c>
      <c r="B2104">
        <v>2018</v>
      </c>
      <c r="C2104" s="10">
        <v>43120</v>
      </c>
      <c r="D2104" t="s">
        <v>140</v>
      </c>
      <c r="E2104" t="s">
        <v>117</v>
      </c>
      <c r="F2104">
        <v>1</v>
      </c>
      <c r="G2104">
        <v>5</v>
      </c>
      <c r="H2104" t="s">
        <v>210</v>
      </c>
      <c r="I2104" t="s">
        <v>188</v>
      </c>
      <c r="J2104">
        <v>10009049979</v>
      </c>
      <c r="K2104" s="19">
        <v>22.8</v>
      </c>
      <c r="L2104">
        <v>20.396999999999998</v>
      </c>
      <c r="M2104">
        <v>19.829999999999998</v>
      </c>
      <c r="N2104">
        <v>23.565999999999999</v>
      </c>
      <c r="O2104">
        <v>1.8680000000000001</v>
      </c>
    </row>
    <row r="2105" spans="1:15" x14ac:dyDescent="0.35">
      <c r="A2105" t="s">
        <v>233</v>
      </c>
      <c r="B2105">
        <v>2018</v>
      </c>
      <c r="C2105" s="10">
        <v>43120</v>
      </c>
      <c r="D2105" t="s">
        <v>140</v>
      </c>
      <c r="E2105" t="s">
        <v>117</v>
      </c>
      <c r="F2105">
        <v>1</v>
      </c>
      <c r="G2105">
        <v>6</v>
      </c>
      <c r="H2105" t="s">
        <v>293</v>
      </c>
      <c r="I2105" t="s">
        <v>25</v>
      </c>
      <c r="J2105">
        <v>10006108051</v>
      </c>
      <c r="K2105" s="19">
        <v>29.1</v>
      </c>
      <c r="L2105">
        <v>15.928000000000001</v>
      </c>
      <c r="M2105">
        <v>15.225</v>
      </c>
      <c r="N2105">
        <v>19.263000000000002</v>
      </c>
      <c r="O2105">
        <v>2.0190000000000001</v>
      </c>
    </row>
    <row r="2106" spans="1:15" x14ac:dyDescent="0.35">
      <c r="A2106" t="s">
        <v>233</v>
      </c>
      <c r="B2106">
        <v>2018</v>
      </c>
      <c r="C2106" s="10">
        <v>43120</v>
      </c>
      <c r="D2106" t="s">
        <v>140</v>
      </c>
      <c r="E2106" t="s">
        <v>117</v>
      </c>
      <c r="F2106">
        <v>2</v>
      </c>
      <c r="G2106">
        <v>1</v>
      </c>
      <c r="H2106" t="s">
        <v>48</v>
      </c>
      <c r="I2106" t="s">
        <v>27</v>
      </c>
      <c r="J2106">
        <v>10005930724</v>
      </c>
      <c r="K2106" s="19">
        <v>27.2</v>
      </c>
      <c r="L2106">
        <v>27.222000000000001</v>
      </c>
      <c r="M2106">
        <v>27.533999999999999</v>
      </c>
      <c r="N2106">
        <v>30.042000000000002</v>
      </c>
      <c r="O2106">
        <v>1.254</v>
      </c>
    </row>
    <row r="2107" spans="1:15" x14ac:dyDescent="0.35">
      <c r="A2107" t="s">
        <v>233</v>
      </c>
      <c r="B2107">
        <v>2018</v>
      </c>
      <c r="C2107" s="10">
        <v>43120</v>
      </c>
      <c r="D2107" t="s">
        <v>140</v>
      </c>
      <c r="E2107" t="s">
        <v>117</v>
      </c>
      <c r="F2107">
        <v>2</v>
      </c>
      <c r="G2107">
        <v>2</v>
      </c>
      <c r="H2107" t="s">
        <v>103</v>
      </c>
      <c r="I2107" t="s">
        <v>104</v>
      </c>
      <c r="J2107">
        <v>10009010876</v>
      </c>
      <c r="K2107" s="19">
        <v>24</v>
      </c>
      <c r="L2107">
        <v>23.332999999999998</v>
      </c>
      <c r="M2107">
        <v>23.561</v>
      </c>
      <c r="N2107">
        <v>25.849</v>
      </c>
      <c r="O2107">
        <v>1.1439999999999999</v>
      </c>
    </row>
    <row r="2108" spans="1:15" x14ac:dyDescent="0.35">
      <c r="A2108" t="s">
        <v>233</v>
      </c>
      <c r="B2108">
        <v>2018</v>
      </c>
      <c r="C2108" s="10">
        <v>43120</v>
      </c>
      <c r="D2108" t="s">
        <v>140</v>
      </c>
      <c r="E2108" t="s">
        <v>117</v>
      </c>
      <c r="F2108">
        <v>2</v>
      </c>
      <c r="G2108">
        <v>3</v>
      </c>
      <c r="H2108" t="s">
        <v>318</v>
      </c>
      <c r="I2108" t="s">
        <v>42</v>
      </c>
      <c r="J2108">
        <v>10009175574</v>
      </c>
      <c r="K2108" s="19">
        <v>21.8</v>
      </c>
      <c r="L2108">
        <v>12.292</v>
      </c>
      <c r="M2108">
        <v>16.335000000000001</v>
      </c>
      <c r="N2108">
        <v>22.777000000000001</v>
      </c>
      <c r="O2108">
        <v>3.2210000000000001</v>
      </c>
    </row>
    <row r="2109" spans="1:15" x14ac:dyDescent="0.35">
      <c r="A2109" t="s">
        <v>233</v>
      </c>
      <c r="B2109">
        <v>2018</v>
      </c>
      <c r="C2109" s="10">
        <v>43120</v>
      </c>
      <c r="D2109" t="s">
        <v>140</v>
      </c>
      <c r="E2109" t="s">
        <v>117</v>
      </c>
      <c r="F2109">
        <v>2</v>
      </c>
      <c r="G2109">
        <v>4</v>
      </c>
      <c r="H2109" t="s">
        <v>319</v>
      </c>
      <c r="I2109" t="s">
        <v>25</v>
      </c>
      <c r="J2109">
        <v>10007508083</v>
      </c>
      <c r="K2109" s="19">
        <v>24.4</v>
      </c>
      <c r="L2109">
        <v>15.192</v>
      </c>
      <c r="M2109">
        <v>15.756</v>
      </c>
      <c r="N2109">
        <v>18.678000000000001</v>
      </c>
      <c r="O2109">
        <v>1.4610000000000001</v>
      </c>
    </row>
    <row r="2110" spans="1:15" x14ac:dyDescent="0.35">
      <c r="A2110" t="s">
        <v>233</v>
      </c>
      <c r="B2110">
        <v>2018</v>
      </c>
      <c r="C2110" s="10">
        <v>43120</v>
      </c>
      <c r="D2110" t="s">
        <v>140</v>
      </c>
      <c r="E2110" t="s">
        <v>117</v>
      </c>
      <c r="F2110">
        <v>2</v>
      </c>
      <c r="G2110">
        <v>5</v>
      </c>
      <c r="H2110" t="s">
        <v>290</v>
      </c>
      <c r="I2110" t="s">
        <v>212</v>
      </c>
      <c r="J2110">
        <v>10006137252</v>
      </c>
      <c r="K2110" s="19">
        <v>27.8</v>
      </c>
      <c r="L2110">
        <v>18.314</v>
      </c>
      <c r="M2110">
        <v>17.97</v>
      </c>
      <c r="N2110">
        <v>22.152000000000001</v>
      </c>
      <c r="O2110">
        <v>2.0910000000000002</v>
      </c>
    </row>
    <row r="2111" spans="1:15" x14ac:dyDescent="0.35">
      <c r="A2111" t="s">
        <v>233</v>
      </c>
      <c r="B2111">
        <v>2018</v>
      </c>
      <c r="C2111" s="10">
        <v>43120</v>
      </c>
      <c r="D2111" t="s">
        <v>140</v>
      </c>
      <c r="E2111" t="s">
        <v>117</v>
      </c>
      <c r="F2111">
        <v>2</v>
      </c>
      <c r="G2111">
        <v>6</v>
      </c>
      <c r="H2111" t="s">
        <v>283</v>
      </c>
      <c r="I2111" t="s">
        <v>284</v>
      </c>
      <c r="J2111">
        <v>10006319633</v>
      </c>
      <c r="K2111" s="19">
        <v>28.1</v>
      </c>
      <c r="L2111">
        <v>23.201000000000001</v>
      </c>
      <c r="M2111">
        <v>22.847000000000001</v>
      </c>
      <c r="N2111">
        <v>24.651</v>
      </c>
      <c r="O2111">
        <v>0.90200000000000002</v>
      </c>
    </row>
    <row r="2112" spans="1:15" x14ac:dyDescent="0.35">
      <c r="A2112" t="s">
        <v>233</v>
      </c>
      <c r="B2112">
        <v>2018</v>
      </c>
      <c r="C2112" s="10">
        <v>43120</v>
      </c>
      <c r="D2112" t="s">
        <v>140</v>
      </c>
      <c r="E2112" t="s">
        <v>119</v>
      </c>
      <c r="F2112">
        <v>1</v>
      </c>
      <c r="G2112">
        <v>1</v>
      </c>
      <c r="H2112" t="s">
        <v>304</v>
      </c>
      <c r="I2112" t="s">
        <v>33</v>
      </c>
      <c r="J2112">
        <v>10009821131</v>
      </c>
      <c r="K2112" s="19">
        <v>19.7</v>
      </c>
      <c r="L2112">
        <v>19.364999999999998</v>
      </c>
      <c r="M2112">
        <v>23.786000000000001</v>
      </c>
      <c r="N2112">
        <v>29.768000000000001</v>
      </c>
      <c r="O2112">
        <v>2.9910000000000001</v>
      </c>
    </row>
    <row r="2113" spans="1:15" x14ac:dyDescent="0.35">
      <c r="A2113" t="s">
        <v>233</v>
      </c>
      <c r="B2113">
        <v>2018</v>
      </c>
      <c r="C2113" s="10">
        <v>43120</v>
      </c>
      <c r="D2113" t="s">
        <v>140</v>
      </c>
      <c r="E2113" t="s">
        <v>119</v>
      </c>
      <c r="F2113">
        <v>1</v>
      </c>
      <c r="G2113">
        <v>2</v>
      </c>
      <c r="H2113" t="s">
        <v>218</v>
      </c>
      <c r="I2113" t="s">
        <v>46</v>
      </c>
      <c r="J2113">
        <v>10006902239</v>
      </c>
      <c r="K2113" s="19">
        <v>26.5</v>
      </c>
      <c r="L2113">
        <v>28.042000000000002</v>
      </c>
      <c r="M2113">
        <v>28.126000000000001</v>
      </c>
      <c r="N2113">
        <v>30.326000000000001</v>
      </c>
      <c r="O2113">
        <v>1.1000000000000001</v>
      </c>
    </row>
    <row r="2114" spans="1:15" x14ac:dyDescent="0.35">
      <c r="A2114" t="s">
        <v>233</v>
      </c>
      <c r="B2114">
        <v>2018</v>
      </c>
      <c r="C2114" s="10">
        <v>43120</v>
      </c>
      <c r="D2114" t="s">
        <v>140</v>
      </c>
      <c r="E2114" t="s">
        <v>119</v>
      </c>
      <c r="F2114">
        <v>1</v>
      </c>
      <c r="G2114">
        <v>3</v>
      </c>
      <c r="H2114" t="s">
        <v>40</v>
      </c>
      <c r="I2114" t="s">
        <v>29</v>
      </c>
      <c r="J2114">
        <v>10009178002</v>
      </c>
      <c r="K2114" s="19">
        <v>22</v>
      </c>
      <c r="L2114">
        <v>22.431000000000001</v>
      </c>
      <c r="M2114">
        <v>22.844999999999999</v>
      </c>
      <c r="N2114">
        <v>25.943000000000001</v>
      </c>
      <c r="O2114">
        <v>1.5489999999999999</v>
      </c>
    </row>
    <row r="2115" spans="1:15" x14ac:dyDescent="0.35">
      <c r="A2115" t="s">
        <v>233</v>
      </c>
      <c r="B2115">
        <v>2018</v>
      </c>
      <c r="C2115" s="10">
        <v>43120</v>
      </c>
      <c r="D2115" t="s">
        <v>140</v>
      </c>
      <c r="E2115" t="s">
        <v>119</v>
      </c>
      <c r="F2115">
        <v>1</v>
      </c>
      <c r="G2115">
        <v>4</v>
      </c>
      <c r="H2115" t="s">
        <v>211</v>
      </c>
      <c r="I2115" t="s">
        <v>212</v>
      </c>
      <c r="J2115">
        <v>10010608447</v>
      </c>
      <c r="K2115" s="19">
        <v>20.6</v>
      </c>
      <c r="L2115">
        <v>21.678999999999998</v>
      </c>
      <c r="M2115">
        <v>21.800999999999998</v>
      </c>
      <c r="N2115">
        <v>24.193000000000001</v>
      </c>
      <c r="O2115">
        <v>1.196</v>
      </c>
    </row>
    <row r="2116" spans="1:15" x14ac:dyDescent="0.35">
      <c r="A2116" t="s">
        <v>233</v>
      </c>
      <c r="B2116">
        <v>2018</v>
      </c>
      <c r="C2116" s="10">
        <v>43120</v>
      </c>
      <c r="D2116" t="s">
        <v>140</v>
      </c>
      <c r="E2116" t="s">
        <v>119</v>
      </c>
      <c r="F2116">
        <v>1</v>
      </c>
      <c r="G2116">
        <v>5</v>
      </c>
      <c r="H2116" t="s">
        <v>174</v>
      </c>
      <c r="I2116" t="s">
        <v>37</v>
      </c>
      <c r="J2116">
        <v>10006552534</v>
      </c>
      <c r="K2116" s="19">
        <v>27.7</v>
      </c>
      <c r="L2116">
        <v>25.312000000000001</v>
      </c>
      <c r="M2116">
        <v>25.064</v>
      </c>
      <c r="N2116">
        <v>27.021999999999998</v>
      </c>
      <c r="O2116">
        <v>0.97899999999999998</v>
      </c>
    </row>
    <row r="2117" spans="1:15" x14ac:dyDescent="0.35">
      <c r="A2117" t="s">
        <v>233</v>
      </c>
      <c r="B2117">
        <v>2018</v>
      </c>
      <c r="C2117" s="10">
        <v>43120</v>
      </c>
      <c r="D2117" t="s">
        <v>140</v>
      </c>
      <c r="E2117" t="s">
        <v>119</v>
      </c>
      <c r="F2117">
        <v>1</v>
      </c>
      <c r="G2117">
        <v>6</v>
      </c>
      <c r="H2117" t="s">
        <v>157</v>
      </c>
      <c r="I2117" t="s">
        <v>142</v>
      </c>
      <c r="J2117">
        <v>10006063086</v>
      </c>
      <c r="K2117" s="19">
        <v>27.9</v>
      </c>
      <c r="L2117">
        <v>16.02</v>
      </c>
      <c r="M2117">
        <v>15.298</v>
      </c>
      <c r="N2117">
        <v>20.14</v>
      </c>
      <c r="O2117">
        <v>2.4209999999999998</v>
      </c>
    </row>
    <row r="2118" spans="1:15" x14ac:dyDescent="0.35">
      <c r="A2118" t="s">
        <v>233</v>
      </c>
      <c r="B2118">
        <v>2018</v>
      </c>
      <c r="C2118" s="10">
        <v>43120</v>
      </c>
      <c r="D2118" t="s">
        <v>140</v>
      </c>
      <c r="E2118" t="s">
        <v>119</v>
      </c>
      <c r="F2118">
        <v>2</v>
      </c>
      <c r="G2118">
        <v>1</v>
      </c>
      <c r="H2118" t="s">
        <v>200</v>
      </c>
      <c r="I2118" t="s">
        <v>23</v>
      </c>
      <c r="J2118">
        <v>10006900421</v>
      </c>
      <c r="K2118" s="19">
        <v>25.1</v>
      </c>
      <c r="L2118">
        <v>31.652000000000001</v>
      </c>
      <c r="M2118">
        <v>31.771999999999998</v>
      </c>
      <c r="N2118">
        <v>33.450000000000003</v>
      </c>
      <c r="O2118">
        <v>0.83899999999999997</v>
      </c>
    </row>
    <row r="2119" spans="1:15" x14ac:dyDescent="0.35">
      <c r="A2119" t="s">
        <v>233</v>
      </c>
      <c r="B2119">
        <v>2018</v>
      </c>
      <c r="C2119" s="10">
        <v>43120</v>
      </c>
      <c r="D2119" t="s">
        <v>140</v>
      </c>
      <c r="E2119" t="s">
        <v>119</v>
      </c>
      <c r="F2119">
        <v>2</v>
      </c>
      <c r="G2119">
        <v>2</v>
      </c>
      <c r="H2119" t="s">
        <v>306</v>
      </c>
      <c r="I2119" t="s">
        <v>113</v>
      </c>
      <c r="J2119">
        <v>10006898300</v>
      </c>
      <c r="K2119" s="19">
        <v>25.4</v>
      </c>
      <c r="L2119">
        <v>26.297999999999998</v>
      </c>
      <c r="M2119">
        <v>26.460999999999999</v>
      </c>
      <c r="N2119">
        <v>28.221</v>
      </c>
      <c r="O2119">
        <v>0.88</v>
      </c>
    </row>
    <row r="2120" spans="1:15" x14ac:dyDescent="0.35">
      <c r="A2120" t="s">
        <v>233</v>
      </c>
      <c r="B2120">
        <v>2018</v>
      </c>
      <c r="C2120" s="10">
        <v>43120</v>
      </c>
      <c r="D2120" t="s">
        <v>140</v>
      </c>
      <c r="E2120" t="s">
        <v>119</v>
      </c>
      <c r="F2120">
        <v>2</v>
      </c>
      <c r="G2120">
        <v>3</v>
      </c>
      <c r="H2120" t="s">
        <v>103</v>
      </c>
      <c r="I2120" t="s">
        <v>104</v>
      </c>
      <c r="J2120">
        <v>10009010876</v>
      </c>
      <c r="K2120" s="19">
        <v>24</v>
      </c>
      <c r="L2120">
        <v>23.561</v>
      </c>
      <c r="M2120">
        <v>23.786000000000001</v>
      </c>
      <c r="N2120">
        <v>26.02</v>
      </c>
      <c r="O2120">
        <v>1.117</v>
      </c>
    </row>
    <row r="2121" spans="1:15" x14ac:dyDescent="0.35">
      <c r="A2121" t="s">
        <v>233</v>
      </c>
      <c r="B2121">
        <v>2018</v>
      </c>
      <c r="C2121" s="10">
        <v>43120</v>
      </c>
      <c r="D2121" t="s">
        <v>140</v>
      </c>
      <c r="E2121" t="s">
        <v>119</v>
      </c>
      <c r="F2121">
        <v>2</v>
      </c>
      <c r="G2121">
        <v>4</v>
      </c>
      <c r="H2121" t="s">
        <v>318</v>
      </c>
      <c r="I2121" t="s">
        <v>42</v>
      </c>
      <c r="J2121">
        <v>10009175574</v>
      </c>
      <c r="K2121" s="19">
        <v>21.8</v>
      </c>
      <c r="L2121">
        <v>16.335000000000001</v>
      </c>
      <c r="M2121">
        <v>18.512</v>
      </c>
      <c r="N2121">
        <v>23.878</v>
      </c>
      <c r="O2121">
        <v>2.6829999999999998</v>
      </c>
    </row>
    <row r="2122" spans="1:15" x14ac:dyDescent="0.35">
      <c r="A2122" t="s">
        <v>233</v>
      </c>
      <c r="B2122">
        <v>2018</v>
      </c>
      <c r="C2122" s="10">
        <v>43120</v>
      </c>
      <c r="D2122" t="s">
        <v>140</v>
      </c>
      <c r="E2122" t="s">
        <v>119</v>
      </c>
      <c r="F2122">
        <v>2</v>
      </c>
      <c r="G2122">
        <v>5</v>
      </c>
      <c r="H2122" t="s">
        <v>209</v>
      </c>
      <c r="I2122" t="s">
        <v>198</v>
      </c>
      <c r="J2122">
        <v>10007772108</v>
      </c>
      <c r="K2122" s="19">
        <v>22.9</v>
      </c>
      <c r="L2122">
        <v>22.303000000000001</v>
      </c>
      <c r="M2122">
        <v>22.230999999999899</v>
      </c>
      <c r="N2122">
        <v>24.959</v>
      </c>
      <c r="O2122">
        <v>1.3640000000000001</v>
      </c>
    </row>
    <row r="2123" spans="1:15" x14ac:dyDescent="0.35">
      <c r="A2123" t="s">
        <v>233</v>
      </c>
      <c r="B2123">
        <v>2018</v>
      </c>
      <c r="C2123" s="10">
        <v>43120</v>
      </c>
      <c r="D2123" t="s">
        <v>140</v>
      </c>
      <c r="E2123" t="s">
        <v>119</v>
      </c>
      <c r="F2123">
        <v>2</v>
      </c>
      <c r="G2123">
        <v>6</v>
      </c>
      <c r="H2123" t="s">
        <v>48</v>
      </c>
      <c r="I2123" t="s">
        <v>27</v>
      </c>
      <c r="J2123">
        <v>10005930724</v>
      </c>
      <c r="K2123" s="19">
        <v>27.2</v>
      </c>
      <c r="L2123">
        <v>27.533999999999999</v>
      </c>
      <c r="M2123">
        <v>26.831</v>
      </c>
      <c r="N2123">
        <v>29.274999999999999</v>
      </c>
      <c r="O2123">
        <v>1.222</v>
      </c>
    </row>
    <row r="2124" spans="1:15" x14ac:dyDescent="0.35">
      <c r="A2124" t="s">
        <v>233</v>
      </c>
      <c r="B2124">
        <v>2018</v>
      </c>
      <c r="C2124" s="10">
        <v>43120</v>
      </c>
      <c r="D2124" t="s">
        <v>140</v>
      </c>
      <c r="E2124" t="s">
        <v>121</v>
      </c>
      <c r="F2124">
        <v>1</v>
      </c>
      <c r="G2124">
        <v>1</v>
      </c>
      <c r="H2124" t="s">
        <v>200</v>
      </c>
      <c r="I2124" t="s">
        <v>23</v>
      </c>
      <c r="J2124">
        <v>10006900421</v>
      </c>
      <c r="K2124" s="19">
        <v>25.1</v>
      </c>
      <c r="L2124">
        <v>31.771999999999998</v>
      </c>
      <c r="M2124">
        <v>31.93</v>
      </c>
      <c r="N2124">
        <v>33.6</v>
      </c>
      <c r="O2124">
        <v>0.83499999999999996</v>
      </c>
    </row>
    <row r="2125" spans="1:15" x14ac:dyDescent="0.35">
      <c r="A2125" t="s">
        <v>233</v>
      </c>
      <c r="B2125">
        <v>2018</v>
      </c>
      <c r="C2125" s="10">
        <v>43120</v>
      </c>
      <c r="D2125" t="s">
        <v>140</v>
      </c>
      <c r="E2125" t="s">
        <v>121</v>
      </c>
      <c r="F2125">
        <v>1</v>
      </c>
      <c r="G2125">
        <v>2</v>
      </c>
      <c r="H2125" t="s">
        <v>304</v>
      </c>
      <c r="I2125" t="s">
        <v>33</v>
      </c>
      <c r="J2125">
        <v>10009821131</v>
      </c>
      <c r="K2125" s="19">
        <v>19.7</v>
      </c>
      <c r="L2125">
        <v>23.786000000000001</v>
      </c>
      <c r="M2125">
        <v>25.745999999999999</v>
      </c>
      <c r="N2125">
        <v>30.902000000000001</v>
      </c>
      <c r="O2125">
        <v>2.5779999999999998</v>
      </c>
    </row>
    <row r="2126" spans="1:15" x14ac:dyDescent="0.35">
      <c r="A2126" t="s">
        <v>233</v>
      </c>
      <c r="B2126">
        <v>2018</v>
      </c>
      <c r="C2126" s="10">
        <v>43120</v>
      </c>
      <c r="D2126" t="s">
        <v>140</v>
      </c>
      <c r="E2126" t="s">
        <v>121</v>
      </c>
      <c r="F2126">
        <v>1</v>
      </c>
      <c r="G2126">
        <v>3</v>
      </c>
      <c r="H2126" t="s">
        <v>306</v>
      </c>
      <c r="I2126" t="s">
        <v>113</v>
      </c>
      <c r="J2126">
        <v>10006898300</v>
      </c>
      <c r="K2126" s="19">
        <v>25.4</v>
      </c>
      <c r="L2126">
        <v>26.460999999999999</v>
      </c>
      <c r="M2126">
        <v>26.556999999999999</v>
      </c>
      <c r="N2126">
        <v>28.297000000000001</v>
      </c>
      <c r="O2126">
        <v>0.87</v>
      </c>
    </row>
    <row r="2127" spans="1:15" x14ac:dyDescent="0.35">
      <c r="A2127" t="s">
        <v>233</v>
      </c>
      <c r="B2127">
        <v>2018</v>
      </c>
      <c r="C2127" s="10">
        <v>43120</v>
      </c>
      <c r="D2127" t="s">
        <v>140</v>
      </c>
      <c r="E2127" t="s">
        <v>121</v>
      </c>
      <c r="F2127">
        <v>1</v>
      </c>
      <c r="G2127">
        <v>4</v>
      </c>
      <c r="H2127" t="s">
        <v>40</v>
      </c>
      <c r="I2127" t="s">
        <v>29</v>
      </c>
      <c r="J2127">
        <v>10009178002</v>
      </c>
      <c r="K2127" s="19">
        <v>22</v>
      </c>
      <c r="L2127">
        <v>22.844999999999999</v>
      </c>
      <c r="M2127">
        <v>23.154</v>
      </c>
      <c r="N2127">
        <v>26.11</v>
      </c>
      <c r="O2127">
        <v>1.478</v>
      </c>
    </row>
    <row r="2128" spans="1:15" x14ac:dyDescent="0.35">
      <c r="A2128" t="s">
        <v>233</v>
      </c>
      <c r="B2128">
        <v>2018</v>
      </c>
      <c r="C2128" s="10">
        <v>43120</v>
      </c>
      <c r="D2128" t="s">
        <v>140</v>
      </c>
      <c r="E2128" t="s">
        <v>121</v>
      </c>
      <c r="F2128">
        <v>1</v>
      </c>
      <c r="G2128">
        <v>5</v>
      </c>
      <c r="H2128" t="s">
        <v>103</v>
      </c>
      <c r="I2128" t="s">
        <v>104</v>
      </c>
      <c r="J2128">
        <v>10009010876</v>
      </c>
      <c r="K2128" s="19">
        <v>24</v>
      </c>
      <c r="L2128">
        <v>23.786000000000001</v>
      </c>
      <c r="M2128">
        <v>23.757999999999999</v>
      </c>
      <c r="N2128">
        <v>25.942</v>
      </c>
      <c r="O2128">
        <v>1.0920000000000001</v>
      </c>
    </row>
    <row r="2129" spans="1:15" x14ac:dyDescent="0.35">
      <c r="A2129" t="s">
        <v>233</v>
      </c>
      <c r="B2129">
        <v>2018</v>
      </c>
      <c r="C2129" s="10">
        <v>43120</v>
      </c>
      <c r="D2129" t="s">
        <v>140</v>
      </c>
      <c r="E2129" t="s">
        <v>121</v>
      </c>
      <c r="F2129">
        <v>1</v>
      </c>
      <c r="G2129">
        <v>6</v>
      </c>
      <c r="H2129" t="s">
        <v>218</v>
      </c>
      <c r="I2129" t="s">
        <v>46</v>
      </c>
      <c r="J2129">
        <v>10006902239</v>
      </c>
      <c r="K2129" s="19">
        <v>26.5</v>
      </c>
      <c r="L2129">
        <v>28.126000000000001</v>
      </c>
      <c r="M2129">
        <v>27.629000000000001</v>
      </c>
      <c r="N2129">
        <v>29.789000000000001</v>
      </c>
      <c r="O2129">
        <v>1.08</v>
      </c>
    </row>
    <row r="2130" spans="1:15" x14ac:dyDescent="0.35">
      <c r="A2130" t="s">
        <v>233</v>
      </c>
      <c r="B2130">
        <v>2018</v>
      </c>
      <c r="C2130" s="10">
        <v>43120</v>
      </c>
      <c r="D2130" t="s">
        <v>140</v>
      </c>
      <c r="E2130" t="s">
        <v>121</v>
      </c>
      <c r="F2130">
        <v>2</v>
      </c>
      <c r="G2130">
        <v>1</v>
      </c>
      <c r="H2130" t="s">
        <v>209</v>
      </c>
      <c r="I2130" t="s">
        <v>198</v>
      </c>
      <c r="J2130">
        <v>10007772108</v>
      </c>
      <c r="K2130" s="19">
        <v>22.9</v>
      </c>
      <c r="L2130">
        <v>22.230999999999899</v>
      </c>
      <c r="M2130">
        <v>22.963000000000001</v>
      </c>
      <c r="N2130">
        <v>25.613</v>
      </c>
      <c r="O2130">
        <v>1.325</v>
      </c>
    </row>
    <row r="2131" spans="1:15" x14ac:dyDescent="0.35">
      <c r="A2131" t="s">
        <v>233</v>
      </c>
      <c r="B2131">
        <v>2018</v>
      </c>
      <c r="C2131" s="10">
        <v>43120</v>
      </c>
      <c r="D2131" t="s">
        <v>140</v>
      </c>
      <c r="E2131" t="s">
        <v>121</v>
      </c>
      <c r="F2131">
        <v>2</v>
      </c>
      <c r="G2131">
        <v>2</v>
      </c>
      <c r="H2131" t="s">
        <v>174</v>
      </c>
      <c r="I2131" t="s">
        <v>37</v>
      </c>
      <c r="J2131">
        <v>10006552534</v>
      </c>
      <c r="K2131" s="19">
        <v>27.7</v>
      </c>
      <c r="L2131">
        <v>25.064</v>
      </c>
      <c r="M2131">
        <v>25.175999999999998</v>
      </c>
      <c r="N2131">
        <v>27.103999999999999</v>
      </c>
      <c r="O2131">
        <v>0.96399999999999997</v>
      </c>
    </row>
    <row r="2132" spans="1:15" x14ac:dyDescent="0.35">
      <c r="A2132" t="s">
        <v>233</v>
      </c>
      <c r="B2132">
        <v>2018</v>
      </c>
      <c r="C2132" s="10">
        <v>43120</v>
      </c>
      <c r="D2132" t="s">
        <v>140</v>
      </c>
      <c r="E2132" t="s">
        <v>121</v>
      </c>
      <c r="F2132">
        <v>2</v>
      </c>
      <c r="G2132">
        <v>3</v>
      </c>
      <c r="H2132" t="s">
        <v>211</v>
      </c>
      <c r="I2132" t="s">
        <v>212</v>
      </c>
      <c r="J2132">
        <v>10010608447</v>
      </c>
      <c r="K2132" s="19">
        <v>20.6</v>
      </c>
      <c r="L2132">
        <v>21.800999999999998</v>
      </c>
      <c r="M2132">
        <v>21.995999999999999</v>
      </c>
      <c r="N2132">
        <v>24.324000000000002</v>
      </c>
      <c r="O2132">
        <v>1.1639999999999999</v>
      </c>
    </row>
    <row r="2133" spans="1:15" x14ac:dyDescent="0.35">
      <c r="A2133" t="s">
        <v>233</v>
      </c>
      <c r="B2133">
        <v>2018</v>
      </c>
      <c r="C2133" s="10">
        <v>43120</v>
      </c>
      <c r="D2133" t="s">
        <v>140</v>
      </c>
      <c r="E2133" t="s">
        <v>121</v>
      </c>
      <c r="F2133">
        <v>2</v>
      </c>
      <c r="G2133">
        <v>4</v>
      </c>
      <c r="H2133" t="s">
        <v>157</v>
      </c>
      <c r="I2133" t="s">
        <v>142</v>
      </c>
      <c r="J2133">
        <v>10006063086</v>
      </c>
      <c r="K2133" s="19">
        <v>27.9</v>
      </c>
      <c r="L2133">
        <v>15.298</v>
      </c>
      <c r="M2133">
        <v>16.664000000000001</v>
      </c>
      <c r="N2133">
        <v>20.994</v>
      </c>
      <c r="O2133">
        <v>2.165</v>
      </c>
    </row>
    <row r="2134" spans="1:15" x14ac:dyDescent="0.35">
      <c r="A2134" t="s">
        <v>233</v>
      </c>
      <c r="B2134">
        <v>2018</v>
      </c>
      <c r="C2134" s="10">
        <v>43120</v>
      </c>
      <c r="D2134" t="s">
        <v>140</v>
      </c>
      <c r="E2134" t="s">
        <v>121</v>
      </c>
      <c r="F2134">
        <v>2</v>
      </c>
      <c r="G2134">
        <v>5</v>
      </c>
      <c r="H2134" t="s">
        <v>48</v>
      </c>
      <c r="I2134" t="s">
        <v>27</v>
      </c>
      <c r="J2134">
        <v>10005930724</v>
      </c>
      <c r="K2134" s="19">
        <v>27.2</v>
      </c>
      <c r="L2134">
        <v>26.831</v>
      </c>
      <c r="M2134">
        <v>26.271999999999998</v>
      </c>
      <c r="N2134">
        <v>28.65</v>
      </c>
      <c r="O2134">
        <v>1.1890000000000001</v>
      </c>
    </row>
    <row r="2135" spans="1:15" x14ac:dyDescent="0.35">
      <c r="A2135" t="s">
        <v>233</v>
      </c>
      <c r="B2135">
        <v>2018</v>
      </c>
      <c r="C2135" s="10">
        <v>43120</v>
      </c>
      <c r="D2135" t="s">
        <v>140</v>
      </c>
      <c r="E2135" t="s">
        <v>121</v>
      </c>
      <c r="F2135">
        <v>2</v>
      </c>
      <c r="G2135">
        <v>6</v>
      </c>
      <c r="H2135" t="s">
        <v>318</v>
      </c>
      <c r="I2135" t="s">
        <v>42</v>
      </c>
      <c r="J2135">
        <v>10009175574</v>
      </c>
      <c r="K2135" s="19">
        <v>21.8</v>
      </c>
      <c r="L2135">
        <v>18.512</v>
      </c>
      <c r="M2135">
        <v>17.190000000000001</v>
      </c>
      <c r="N2135">
        <v>22.038</v>
      </c>
      <c r="O2135">
        <v>2.4239999999999999</v>
      </c>
    </row>
    <row r="2136" spans="1:15" x14ac:dyDescent="0.35">
      <c r="A2136" t="s">
        <v>222</v>
      </c>
      <c r="B2136">
        <v>2018</v>
      </c>
      <c r="C2136" s="10">
        <v>43134</v>
      </c>
      <c r="D2136" t="s">
        <v>264</v>
      </c>
      <c r="E2136" t="s">
        <v>91</v>
      </c>
      <c r="F2136">
        <v>1</v>
      </c>
      <c r="G2136">
        <v>1</v>
      </c>
      <c r="H2136" t="s">
        <v>315</v>
      </c>
      <c r="I2136" t="s">
        <v>102</v>
      </c>
      <c r="J2136" t="e">
        <v>#N/A</v>
      </c>
      <c r="K2136" s="19">
        <v>17.399999999999999</v>
      </c>
      <c r="L2136">
        <v>9</v>
      </c>
      <c r="M2136">
        <v>22.091000000000001</v>
      </c>
      <c r="N2136">
        <v>34.363</v>
      </c>
      <c r="O2136">
        <v>6.1360000000000001</v>
      </c>
    </row>
    <row r="2137" spans="1:15" x14ac:dyDescent="0.35">
      <c r="A2137" t="s">
        <v>222</v>
      </c>
      <c r="B2137">
        <v>2018</v>
      </c>
      <c r="C2137" s="10">
        <v>43134</v>
      </c>
      <c r="D2137" t="s">
        <v>264</v>
      </c>
      <c r="E2137" t="s">
        <v>91</v>
      </c>
      <c r="F2137">
        <v>1</v>
      </c>
      <c r="G2137">
        <v>2</v>
      </c>
      <c r="H2137" t="s">
        <v>114</v>
      </c>
      <c r="I2137" t="s">
        <v>102</v>
      </c>
      <c r="J2137">
        <v>10055349695</v>
      </c>
      <c r="K2137" s="19">
        <v>18</v>
      </c>
      <c r="L2137">
        <v>9</v>
      </c>
      <c r="M2137">
        <v>17.986000000000001</v>
      </c>
      <c r="N2137">
        <v>29.058</v>
      </c>
      <c r="O2137">
        <v>5.5359999999999996</v>
      </c>
    </row>
    <row r="2138" spans="1:15" x14ac:dyDescent="0.35">
      <c r="A2138" t="s">
        <v>222</v>
      </c>
      <c r="B2138">
        <v>2018</v>
      </c>
      <c r="C2138" s="10">
        <v>43134</v>
      </c>
      <c r="D2138" t="s">
        <v>264</v>
      </c>
      <c r="E2138" t="s">
        <v>91</v>
      </c>
      <c r="F2138">
        <v>1</v>
      </c>
      <c r="G2138">
        <v>3</v>
      </c>
      <c r="H2138" t="s">
        <v>276</v>
      </c>
      <c r="I2138" t="s">
        <v>102</v>
      </c>
      <c r="J2138">
        <v>10075184882</v>
      </c>
      <c r="K2138" s="19">
        <v>16.2</v>
      </c>
      <c r="L2138">
        <v>9</v>
      </c>
      <c r="M2138">
        <v>14.16</v>
      </c>
      <c r="N2138">
        <v>25</v>
      </c>
      <c r="O2138">
        <v>5.42</v>
      </c>
    </row>
    <row r="2139" spans="1:15" x14ac:dyDescent="0.35">
      <c r="A2139" t="s">
        <v>222</v>
      </c>
      <c r="B2139">
        <v>2018</v>
      </c>
      <c r="C2139" s="10">
        <v>43134</v>
      </c>
      <c r="D2139" t="s">
        <v>264</v>
      </c>
      <c r="E2139" t="s">
        <v>91</v>
      </c>
      <c r="F2139">
        <v>1</v>
      </c>
      <c r="G2139">
        <v>4</v>
      </c>
      <c r="H2139" t="s">
        <v>280</v>
      </c>
      <c r="I2139" t="s">
        <v>102</v>
      </c>
      <c r="J2139" t="e">
        <v>#N/A</v>
      </c>
      <c r="K2139" s="19">
        <v>16.3</v>
      </c>
      <c r="L2139">
        <v>9</v>
      </c>
      <c r="M2139">
        <v>9.8699999999999992</v>
      </c>
      <c r="N2139">
        <v>20.942</v>
      </c>
      <c r="O2139">
        <v>5.5359999999999996</v>
      </c>
    </row>
    <row r="2140" spans="1:15" x14ac:dyDescent="0.35">
      <c r="A2140" t="s">
        <v>222</v>
      </c>
      <c r="B2140">
        <v>2018</v>
      </c>
      <c r="C2140" s="10">
        <v>43134</v>
      </c>
      <c r="D2140" t="s">
        <v>264</v>
      </c>
      <c r="E2140" t="s">
        <v>91</v>
      </c>
      <c r="F2140">
        <v>1</v>
      </c>
      <c r="G2140">
        <v>5</v>
      </c>
      <c r="H2140" t="s">
        <v>274</v>
      </c>
      <c r="I2140" t="s">
        <v>102</v>
      </c>
      <c r="J2140">
        <v>10075184680</v>
      </c>
      <c r="K2140" s="19">
        <v>16.2</v>
      </c>
      <c r="L2140">
        <v>9</v>
      </c>
      <c r="M2140">
        <v>3.3650000000000002</v>
      </c>
      <c r="N2140">
        <v>15.637</v>
      </c>
      <c r="O2140">
        <v>6.1360000000000001</v>
      </c>
    </row>
    <row r="2141" spans="1:15" x14ac:dyDescent="0.35">
      <c r="A2141" t="s">
        <v>222</v>
      </c>
      <c r="B2141">
        <v>2018</v>
      </c>
      <c r="C2141" s="10">
        <v>43134</v>
      </c>
      <c r="D2141" t="s">
        <v>264</v>
      </c>
      <c r="E2141" t="s">
        <v>91</v>
      </c>
      <c r="F2141">
        <v>2</v>
      </c>
      <c r="G2141">
        <v>1</v>
      </c>
      <c r="H2141" t="s">
        <v>271</v>
      </c>
      <c r="I2141" t="s">
        <v>102</v>
      </c>
      <c r="J2141">
        <v>10072107558</v>
      </c>
      <c r="K2141" s="19">
        <v>16.7</v>
      </c>
      <c r="L2141">
        <v>9</v>
      </c>
      <c r="M2141">
        <v>23.3429999999999</v>
      </c>
      <c r="N2141">
        <v>35.296999999999997</v>
      </c>
      <c r="O2141">
        <v>5.9770000000000003</v>
      </c>
    </row>
    <row r="2142" spans="1:15" x14ac:dyDescent="0.35">
      <c r="A2142" t="s">
        <v>222</v>
      </c>
      <c r="B2142">
        <v>2018</v>
      </c>
      <c r="C2142" s="10">
        <v>43134</v>
      </c>
      <c r="D2142" t="s">
        <v>264</v>
      </c>
      <c r="E2142" t="s">
        <v>91</v>
      </c>
      <c r="F2142">
        <v>2</v>
      </c>
      <c r="G2142">
        <v>2</v>
      </c>
      <c r="H2142" t="s">
        <v>238</v>
      </c>
      <c r="I2142" t="s">
        <v>102</v>
      </c>
      <c r="J2142">
        <v>10055348887</v>
      </c>
      <c r="K2142" s="19">
        <v>17.7</v>
      </c>
      <c r="L2142">
        <v>9</v>
      </c>
      <c r="M2142">
        <v>19.603000000000002</v>
      </c>
      <c r="N2142">
        <v>30.329000000000001</v>
      </c>
      <c r="O2142">
        <v>5.3630000000000004</v>
      </c>
    </row>
    <row r="2143" spans="1:15" x14ac:dyDescent="0.35">
      <c r="A2143" t="s">
        <v>222</v>
      </c>
      <c r="B2143">
        <v>2018</v>
      </c>
      <c r="C2143" s="10">
        <v>43134</v>
      </c>
      <c r="D2143" t="s">
        <v>264</v>
      </c>
      <c r="E2143" t="s">
        <v>91</v>
      </c>
      <c r="F2143">
        <v>2</v>
      </c>
      <c r="G2143">
        <v>3</v>
      </c>
      <c r="H2143" t="s">
        <v>316</v>
      </c>
      <c r="I2143" t="s">
        <v>102</v>
      </c>
      <c r="J2143" t="e">
        <v>#N/A</v>
      </c>
      <c r="K2143" s="19">
        <v>16.5</v>
      </c>
      <c r="L2143">
        <v>9</v>
      </c>
      <c r="M2143">
        <v>16.281999999999901</v>
      </c>
      <c r="N2143">
        <v>26.687999999999999</v>
      </c>
      <c r="O2143">
        <v>5.2030000000000003</v>
      </c>
    </row>
    <row r="2144" spans="1:15" x14ac:dyDescent="0.35">
      <c r="A2144" t="s">
        <v>222</v>
      </c>
      <c r="B2144">
        <v>2018</v>
      </c>
      <c r="C2144" s="10">
        <v>43134</v>
      </c>
      <c r="D2144" t="s">
        <v>264</v>
      </c>
      <c r="E2144" t="s">
        <v>91</v>
      </c>
      <c r="F2144">
        <v>2</v>
      </c>
      <c r="G2144">
        <v>4</v>
      </c>
      <c r="H2144" t="s">
        <v>317</v>
      </c>
      <c r="I2144" t="s">
        <v>102</v>
      </c>
      <c r="J2144" t="e">
        <v>#N/A</v>
      </c>
      <c r="K2144" s="19">
        <v>17.7</v>
      </c>
      <c r="L2144">
        <v>9</v>
      </c>
      <c r="M2144">
        <v>12.906000000000001</v>
      </c>
      <c r="N2144">
        <v>23.312000000000001</v>
      </c>
      <c r="O2144">
        <v>5.2030000000000003</v>
      </c>
    </row>
    <row r="2145" spans="1:15" x14ac:dyDescent="0.35">
      <c r="A2145" t="s">
        <v>222</v>
      </c>
      <c r="B2145">
        <v>2018</v>
      </c>
      <c r="C2145" s="10">
        <v>43134</v>
      </c>
      <c r="D2145" t="s">
        <v>264</v>
      </c>
      <c r="E2145" t="s">
        <v>91</v>
      </c>
      <c r="F2145">
        <v>2</v>
      </c>
      <c r="G2145">
        <v>5</v>
      </c>
      <c r="H2145" t="s">
        <v>301</v>
      </c>
      <c r="I2145" t="s">
        <v>102</v>
      </c>
      <c r="J2145" t="e">
        <v>#N/A</v>
      </c>
      <c r="K2145" s="19">
        <v>17.5</v>
      </c>
      <c r="L2145">
        <v>9</v>
      </c>
      <c r="M2145">
        <v>8.9449999999999896</v>
      </c>
      <c r="N2145">
        <v>19.670999999999999</v>
      </c>
      <c r="O2145">
        <v>5.3630000000000004</v>
      </c>
    </row>
    <row r="2146" spans="1:15" x14ac:dyDescent="0.35">
      <c r="A2146" t="s">
        <v>222</v>
      </c>
      <c r="B2146">
        <v>2018</v>
      </c>
      <c r="C2146" s="10">
        <v>43134</v>
      </c>
      <c r="D2146" t="s">
        <v>264</v>
      </c>
      <c r="E2146" t="s">
        <v>91</v>
      </c>
      <c r="F2146">
        <v>2</v>
      </c>
      <c r="G2146">
        <v>6</v>
      </c>
      <c r="H2146" t="s">
        <v>273</v>
      </c>
      <c r="I2146" t="s">
        <v>102</v>
      </c>
      <c r="J2146">
        <v>10075185084</v>
      </c>
      <c r="K2146" s="19">
        <v>16.7</v>
      </c>
      <c r="L2146">
        <v>9</v>
      </c>
      <c r="M2146">
        <v>2.7489999999999899</v>
      </c>
      <c r="N2146">
        <v>14.702999999999999</v>
      </c>
      <c r="O2146">
        <v>5.9770000000000003</v>
      </c>
    </row>
    <row r="2147" spans="1:15" x14ac:dyDescent="0.35">
      <c r="A2147" t="s">
        <v>222</v>
      </c>
      <c r="B2147">
        <v>2018</v>
      </c>
      <c r="C2147" s="10">
        <v>43134</v>
      </c>
      <c r="D2147" t="s">
        <v>264</v>
      </c>
      <c r="E2147" t="s">
        <v>121</v>
      </c>
      <c r="F2147">
        <v>1</v>
      </c>
      <c r="G2147">
        <v>1</v>
      </c>
      <c r="H2147" t="s">
        <v>271</v>
      </c>
      <c r="I2147" t="s">
        <v>102</v>
      </c>
      <c r="J2147">
        <v>10072107558</v>
      </c>
      <c r="K2147" s="19">
        <v>16.7</v>
      </c>
      <c r="L2147">
        <v>23.3429999999999</v>
      </c>
      <c r="M2147">
        <v>30.912999999999901</v>
      </c>
      <c r="N2147">
        <v>40.448999999999998</v>
      </c>
      <c r="O2147">
        <v>4.7679999999999998</v>
      </c>
    </row>
    <row r="2148" spans="1:15" x14ac:dyDescent="0.35">
      <c r="A2148" t="s">
        <v>222</v>
      </c>
      <c r="B2148">
        <v>2018</v>
      </c>
      <c r="C2148" s="10">
        <v>43134</v>
      </c>
      <c r="D2148" t="s">
        <v>264</v>
      </c>
      <c r="E2148" t="s">
        <v>121</v>
      </c>
      <c r="F2148">
        <v>1</v>
      </c>
      <c r="G2148">
        <v>2</v>
      </c>
      <c r="H2148" t="s">
        <v>315</v>
      </c>
      <c r="I2148" t="s">
        <v>102</v>
      </c>
      <c r="J2148" t="e">
        <v>#N/A</v>
      </c>
      <c r="K2148" s="19">
        <v>17.399999999999999</v>
      </c>
      <c r="L2148">
        <v>22.091000000000001</v>
      </c>
      <c r="M2148">
        <v>27.320999999999898</v>
      </c>
      <c r="N2148">
        <v>36.164999999999999</v>
      </c>
      <c r="O2148">
        <v>4.4219999999999997</v>
      </c>
    </row>
    <row r="2149" spans="1:15" x14ac:dyDescent="0.35">
      <c r="A2149" t="s">
        <v>222</v>
      </c>
      <c r="B2149">
        <v>2018</v>
      </c>
      <c r="C2149" s="10">
        <v>43134</v>
      </c>
      <c r="D2149" t="s">
        <v>264</v>
      </c>
      <c r="E2149" t="s">
        <v>121</v>
      </c>
      <c r="F2149">
        <v>1</v>
      </c>
      <c r="G2149">
        <v>3</v>
      </c>
      <c r="H2149" t="s">
        <v>114</v>
      </c>
      <c r="I2149" t="s">
        <v>102</v>
      </c>
      <c r="J2149">
        <v>10055349695</v>
      </c>
      <c r="K2149" s="19">
        <v>18</v>
      </c>
      <c r="L2149">
        <v>17.986000000000001</v>
      </c>
      <c r="M2149">
        <v>22.940999999999999</v>
      </c>
      <c r="N2149">
        <v>31.073</v>
      </c>
      <c r="O2149">
        <v>4.0659999999999998</v>
      </c>
    </row>
    <row r="2150" spans="1:15" x14ac:dyDescent="0.35">
      <c r="A2150" t="s">
        <v>222</v>
      </c>
      <c r="B2150">
        <v>2018</v>
      </c>
      <c r="C2150" s="10">
        <v>43134</v>
      </c>
      <c r="D2150" t="s">
        <v>264</v>
      </c>
      <c r="E2150" t="s">
        <v>121</v>
      </c>
      <c r="F2150">
        <v>1</v>
      </c>
      <c r="G2150">
        <v>4</v>
      </c>
      <c r="H2150" t="s">
        <v>238</v>
      </c>
      <c r="I2150" t="s">
        <v>102</v>
      </c>
      <c r="J2150">
        <v>10055348887</v>
      </c>
      <c r="K2150" s="19">
        <v>17.7</v>
      </c>
      <c r="L2150">
        <v>19.603000000000002</v>
      </c>
      <c r="M2150">
        <v>21.076999999999899</v>
      </c>
      <c r="N2150">
        <v>29.041</v>
      </c>
      <c r="O2150">
        <v>3.9820000000000002</v>
      </c>
    </row>
    <row r="2151" spans="1:15" x14ac:dyDescent="0.35">
      <c r="A2151" t="s">
        <v>222</v>
      </c>
      <c r="B2151">
        <v>2018</v>
      </c>
      <c r="C2151" s="10">
        <v>43134</v>
      </c>
      <c r="D2151" t="s">
        <v>264</v>
      </c>
      <c r="E2151" t="s">
        <v>121</v>
      </c>
      <c r="F2151">
        <v>1</v>
      </c>
      <c r="G2151">
        <v>5</v>
      </c>
      <c r="H2151" t="s">
        <v>316</v>
      </c>
      <c r="I2151" t="s">
        <v>102</v>
      </c>
      <c r="J2151" t="e">
        <v>#N/A</v>
      </c>
      <c r="K2151" s="19">
        <v>16.5</v>
      </c>
      <c r="L2151">
        <v>16.281999999999901</v>
      </c>
      <c r="M2151">
        <v>16.939999999999898</v>
      </c>
      <c r="N2151">
        <v>24.937999999999999</v>
      </c>
      <c r="O2151">
        <v>3.9990000000000001</v>
      </c>
    </row>
    <row r="2152" spans="1:15" x14ac:dyDescent="0.35">
      <c r="A2152" t="s">
        <v>222</v>
      </c>
      <c r="B2152">
        <v>2018</v>
      </c>
      <c r="C2152" s="10">
        <v>43134</v>
      </c>
      <c r="D2152" t="s">
        <v>264</v>
      </c>
      <c r="E2152" t="s">
        <v>121</v>
      </c>
      <c r="F2152">
        <v>1</v>
      </c>
      <c r="G2152">
        <v>6</v>
      </c>
      <c r="H2152" t="s">
        <v>276</v>
      </c>
      <c r="I2152" t="s">
        <v>102</v>
      </c>
      <c r="J2152">
        <v>10075184882</v>
      </c>
      <c r="K2152" s="19">
        <v>16.2</v>
      </c>
      <c r="L2152">
        <v>14.16</v>
      </c>
      <c r="M2152">
        <v>11.8</v>
      </c>
      <c r="N2152">
        <v>20.64</v>
      </c>
      <c r="O2152">
        <v>4.42</v>
      </c>
    </row>
    <row r="2153" spans="1:15" x14ac:dyDescent="0.35">
      <c r="A2153" t="s">
        <v>222</v>
      </c>
      <c r="B2153">
        <v>2018</v>
      </c>
      <c r="C2153" s="10">
        <v>43134</v>
      </c>
      <c r="D2153" t="s">
        <v>264</v>
      </c>
      <c r="E2153" t="s">
        <v>121</v>
      </c>
      <c r="F2153">
        <v>2</v>
      </c>
      <c r="G2153">
        <v>1</v>
      </c>
      <c r="H2153" t="s">
        <v>317</v>
      </c>
      <c r="I2153" t="s">
        <v>102</v>
      </c>
      <c r="J2153" t="e">
        <v>#N/A</v>
      </c>
      <c r="K2153" s="19">
        <v>17.7</v>
      </c>
      <c r="L2153">
        <v>12.906000000000001</v>
      </c>
      <c r="M2153">
        <v>16.989000000000001</v>
      </c>
      <c r="N2153">
        <v>25.975000000000001</v>
      </c>
      <c r="O2153">
        <v>4.4930000000000003</v>
      </c>
    </row>
    <row r="2154" spans="1:15" x14ac:dyDescent="0.35">
      <c r="A2154" t="s">
        <v>222</v>
      </c>
      <c r="B2154">
        <v>2018</v>
      </c>
      <c r="C2154" s="10">
        <v>43134</v>
      </c>
      <c r="D2154" t="s">
        <v>264</v>
      </c>
      <c r="E2154" t="s">
        <v>121</v>
      </c>
      <c r="F2154">
        <v>2</v>
      </c>
      <c r="G2154">
        <v>2</v>
      </c>
      <c r="H2154" t="s">
        <v>273</v>
      </c>
      <c r="I2154" t="s">
        <v>102</v>
      </c>
      <c r="J2154">
        <v>10075185084</v>
      </c>
      <c r="K2154" s="19">
        <v>16.7</v>
      </c>
      <c r="L2154">
        <v>2.7489999999999899</v>
      </c>
      <c r="M2154">
        <v>9.5889999999999898</v>
      </c>
      <c r="N2154">
        <v>18.548999999999999</v>
      </c>
      <c r="O2154">
        <v>4.4800000000000004</v>
      </c>
    </row>
    <row r="2155" spans="1:15" x14ac:dyDescent="0.35">
      <c r="A2155" t="s">
        <v>222</v>
      </c>
      <c r="B2155">
        <v>2018</v>
      </c>
      <c r="C2155" s="10">
        <v>43134</v>
      </c>
      <c r="D2155" t="s">
        <v>264</v>
      </c>
      <c r="E2155" t="s">
        <v>121</v>
      </c>
      <c r="F2155">
        <v>2</v>
      </c>
      <c r="G2155">
        <v>3</v>
      </c>
      <c r="H2155" t="s">
        <v>274</v>
      </c>
      <c r="I2155" t="s">
        <v>102</v>
      </c>
      <c r="J2155">
        <v>10075184680</v>
      </c>
      <c r="K2155" s="19">
        <v>16.2</v>
      </c>
      <c r="L2155">
        <v>3.3650000000000002</v>
      </c>
      <c r="M2155">
        <v>6.6890000000000001</v>
      </c>
      <c r="N2155">
        <v>15.699</v>
      </c>
      <c r="O2155">
        <v>4.5049999999999999</v>
      </c>
    </row>
    <row r="2156" spans="1:15" x14ac:dyDescent="0.35">
      <c r="A2156" t="s">
        <v>222</v>
      </c>
      <c r="B2156">
        <v>2018</v>
      </c>
      <c r="C2156" s="10">
        <v>43134</v>
      </c>
      <c r="D2156" t="s">
        <v>264</v>
      </c>
      <c r="E2156" t="s">
        <v>121</v>
      </c>
      <c r="F2156">
        <v>2</v>
      </c>
      <c r="G2156">
        <v>4</v>
      </c>
      <c r="H2156" t="s">
        <v>280</v>
      </c>
      <c r="I2156" t="s">
        <v>102</v>
      </c>
      <c r="J2156" t="e">
        <v>#N/A</v>
      </c>
      <c r="K2156" s="19">
        <v>16.3</v>
      </c>
      <c r="L2156">
        <v>9.8699999999999992</v>
      </c>
      <c r="M2156">
        <v>5.6429999999999998</v>
      </c>
      <c r="N2156">
        <v>14.577</v>
      </c>
      <c r="O2156">
        <v>4.4669999999999996</v>
      </c>
    </row>
    <row r="2157" spans="1:15" x14ac:dyDescent="0.35">
      <c r="A2157" t="s">
        <v>237</v>
      </c>
      <c r="B2157">
        <v>2018</v>
      </c>
      <c r="C2157" s="10">
        <v>43160</v>
      </c>
      <c r="D2157" t="s">
        <v>20</v>
      </c>
      <c r="E2157" t="s">
        <v>91</v>
      </c>
      <c r="F2157">
        <v>1</v>
      </c>
      <c r="G2157">
        <v>1</v>
      </c>
      <c r="H2157" t="s">
        <v>194</v>
      </c>
      <c r="I2157" t="s">
        <v>29</v>
      </c>
      <c r="J2157">
        <v>10004601723</v>
      </c>
      <c r="K2157" s="19">
        <v>30.7</v>
      </c>
      <c r="L2157">
        <v>31.876999999999999</v>
      </c>
      <c r="M2157">
        <v>32.061999999999998</v>
      </c>
      <c r="N2157">
        <v>33.97</v>
      </c>
      <c r="O2157">
        <v>0.95399999999999996</v>
      </c>
    </row>
    <row r="2158" spans="1:15" x14ac:dyDescent="0.35">
      <c r="A2158" t="s">
        <v>237</v>
      </c>
      <c r="B2158">
        <v>2018</v>
      </c>
      <c r="C2158" s="10">
        <v>43160</v>
      </c>
      <c r="D2158" t="s">
        <v>20</v>
      </c>
      <c r="E2158" t="s">
        <v>91</v>
      </c>
      <c r="F2158">
        <v>1</v>
      </c>
      <c r="G2158">
        <v>2</v>
      </c>
      <c r="H2158" t="s">
        <v>289</v>
      </c>
      <c r="I2158" t="s">
        <v>207</v>
      </c>
      <c r="J2158">
        <v>10002418415</v>
      </c>
      <c r="K2158" s="19">
        <v>35.5</v>
      </c>
      <c r="L2158">
        <v>28.231999999999999</v>
      </c>
      <c r="M2158">
        <v>28.347999999999999</v>
      </c>
      <c r="N2158">
        <v>29.966000000000001</v>
      </c>
      <c r="O2158">
        <v>0.80900000000000005</v>
      </c>
    </row>
    <row r="2159" spans="1:15" x14ac:dyDescent="0.35">
      <c r="A2159" t="s">
        <v>237</v>
      </c>
      <c r="B2159">
        <v>2018</v>
      </c>
      <c r="C2159" s="10">
        <v>43160</v>
      </c>
      <c r="D2159" t="s">
        <v>20</v>
      </c>
      <c r="E2159" t="s">
        <v>91</v>
      </c>
      <c r="F2159">
        <v>1</v>
      </c>
      <c r="G2159">
        <v>3</v>
      </c>
      <c r="H2159" t="s">
        <v>143</v>
      </c>
      <c r="I2159" t="s">
        <v>95</v>
      </c>
      <c r="J2159">
        <v>10009181234</v>
      </c>
      <c r="K2159" s="19">
        <v>22.9</v>
      </c>
      <c r="L2159">
        <v>24.934999999999999</v>
      </c>
      <c r="M2159">
        <v>25.103999999999999</v>
      </c>
      <c r="N2159">
        <v>27.013999999999999</v>
      </c>
      <c r="O2159">
        <v>0.95499999999999996</v>
      </c>
    </row>
    <row r="2160" spans="1:15" x14ac:dyDescent="0.35">
      <c r="A2160" t="s">
        <v>237</v>
      </c>
      <c r="B2160">
        <v>2018</v>
      </c>
      <c r="C2160" s="10">
        <v>43160</v>
      </c>
      <c r="D2160" t="s">
        <v>20</v>
      </c>
      <c r="E2160" t="s">
        <v>91</v>
      </c>
      <c r="F2160">
        <v>1</v>
      </c>
      <c r="G2160">
        <v>4</v>
      </c>
      <c r="H2160" t="s">
        <v>195</v>
      </c>
      <c r="I2160" t="s">
        <v>31</v>
      </c>
      <c r="J2160">
        <v>10005964470</v>
      </c>
      <c r="K2160" s="19">
        <v>28.9</v>
      </c>
      <c r="L2160">
        <v>26.510999999999999</v>
      </c>
      <c r="M2160">
        <v>26.475999999999999</v>
      </c>
      <c r="N2160">
        <v>28.212</v>
      </c>
      <c r="O2160">
        <v>0.86799999999999999</v>
      </c>
    </row>
    <row r="2161" spans="1:15" x14ac:dyDescent="0.35">
      <c r="A2161" t="s">
        <v>237</v>
      </c>
      <c r="B2161">
        <v>2018</v>
      </c>
      <c r="C2161" s="10">
        <v>43160</v>
      </c>
      <c r="D2161" t="s">
        <v>20</v>
      </c>
      <c r="E2161" t="s">
        <v>91</v>
      </c>
      <c r="F2161">
        <v>1</v>
      </c>
      <c r="G2161">
        <v>5</v>
      </c>
      <c r="H2161" t="s">
        <v>129</v>
      </c>
      <c r="I2161" t="s">
        <v>35</v>
      </c>
      <c r="J2161">
        <v>10006184742</v>
      </c>
      <c r="K2161" s="19">
        <v>26.6</v>
      </c>
      <c r="L2161">
        <v>29.456</v>
      </c>
      <c r="M2161">
        <v>28.791</v>
      </c>
      <c r="N2161">
        <v>31.382999999999999</v>
      </c>
      <c r="O2161">
        <v>1.296</v>
      </c>
    </row>
    <row r="2162" spans="1:15" x14ac:dyDescent="0.35">
      <c r="A2162" t="s">
        <v>237</v>
      </c>
      <c r="B2162">
        <v>2018</v>
      </c>
      <c r="C2162" s="10">
        <v>43160</v>
      </c>
      <c r="D2162" t="s">
        <v>20</v>
      </c>
      <c r="E2162" t="s">
        <v>91</v>
      </c>
      <c r="F2162">
        <v>2</v>
      </c>
      <c r="G2162">
        <v>1</v>
      </c>
      <c r="H2162" t="s">
        <v>68</v>
      </c>
      <c r="I2162" t="s">
        <v>29</v>
      </c>
      <c r="J2162">
        <v>10006379247</v>
      </c>
      <c r="K2162" s="19">
        <v>27.9</v>
      </c>
      <c r="L2162">
        <v>32.81</v>
      </c>
      <c r="M2162">
        <v>32.924999999999997</v>
      </c>
      <c r="N2162">
        <v>34.698999999999998</v>
      </c>
      <c r="O2162">
        <v>0.88700000000000001</v>
      </c>
    </row>
    <row r="2163" spans="1:15" x14ac:dyDescent="0.35">
      <c r="A2163" t="s">
        <v>237</v>
      </c>
      <c r="B2163">
        <v>2018</v>
      </c>
      <c r="C2163" s="10">
        <v>43160</v>
      </c>
      <c r="D2163" t="s">
        <v>20</v>
      </c>
      <c r="E2163" t="s">
        <v>91</v>
      </c>
      <c r="F2163">
        <v>2</v>
      </c>
      <c r="G2163">
        <v>2</v>
      </c>
      <c r="H2163" t="s">
        <v>125</v>
      </c>
      <c r="I2163" t="s">
        <v>113</v>
      </c>
      <c r="J2163">
        <v>10017950943</v>
      </c>
      <c r="K2163" s="19">
        <v>21</v>
      </c>
      <c r="L2163">
        <v>27.186</v>
      </c>
      <c r="M2163">
        <v>27.457999999999998</v>
      </c>
      <c r="N2163">
        <v>30.26</v>
      </c>
      <c r="O2163">
        <v>1.401</v>
      </c>
    </row>
    <row r="2164" spans="1:15" x14ac:dyDescent="0.35">
      <c r="A2164" t="s">
        <v>237</v>
      </c>
      <c r="B2164">
        <v>2018</v>
      </c>
      <c r="C2164" s="10">
        <v>43160</v>
      </c>
      <c r="D2164" t="s">
        <v>20</v>
      </c>
      <c r="E2164" t="s">
        <v>91</v>
      </c>
      <c r="F2164">
        <v>2</v>
      </c>
      <c r="G2164">
        <v>3</v>
      </c>
      <c r="H2164" t="s">
        <v>193</v>
      </c>
      <c r="I2164" t="s">
        <v>31</v>
      </c>
      <c r="J2164">
        <v>10005727327</v>
      </c>
      <c r="K2164" s="19">
        <v>32.1</v>
      </c>
      <c r="L2164">
        <v>22.859000000000002</v>
      </c>
      <c r="M2164">
        <v>23.047999999999998</v>
      </c>
      <c r="N2164">
        <v>25.03</v>
      </c>
      <c r="O2164">
        <v>0.99099999999999999</v>
      </c>
    </row>
    <row r="2165" spans="1:15" x14ac:dyDescent="0.35">
      <c r="A2165" t="s">
        <v>237</v>
      </c>
      <c r="B2165">
        <v>2018</v>
      </c>
      <c r="C2165" s="10">
        <v>43160</v>
      </c>
      <c r="D2165" t="s">
        <v>20</v>
      </c>
      <c r="E2165" t="s">
        <v>91</v>
      </c>
      <c r="F2165">
        <v>2</v>
      </c>
      <c r="G2165">
        <v>4</v>
      </c>
      <c r="H2165" t="s">
        <v>220</v>
      </c>
      <c r="I2165" t="s">
        <v>35</v>
      </c>
      <c r="J2165">
        <v>10005782695</v>
      </c>
      <c r="K2165" s="19">
        <v>28.6</v>
      </c>
      <c r="L2165">
        <v>29.451000000000001</v>
      </c>
      <c r="M2165">
        <v>29.173999999999999</v>
      </c>
      <c r="N2165">
        <v>30.963999999999999</v>
      </c>
      <c r="O2165">
        <v>0.89500000000000002</v>
      </c>
    </row>
    <row r="2166" spans="1:15" x14ac:dyDescent="0.35">
      <c r="A2166" t="s">
        <v>237</v>
      </c>
      <c r="B2166">
        <v>2018</v>
      </c>
      <c r="C2166" s="10">
        <v>43160</v>
      </c>
      <c r="D2166" t="s">
        <v>20</v>
      </c>
      <c r="E2166" t="s">
        <v>91</v>
      </c>
      <c r="F2166">
        <v>2</v>
      </c>
      <c r="G2166">
        <v>5</v>
      </c>
      <c r="H2166" t="s">
        <v>62</v>
      </c>
      <c r="I2166" t="s">
        <v>63</v>
      </c>
      <c r="J2166">
        <v>10007351671</v>
      </c>
      <c r="K2166" s="19">
        <v>28.3</v>
      </c>
      <c r="L2166">
        <v>3.742</v>
      </c>
      <c r="M2166">
        <v>3.819</v>
      </c>
      <c r="N2166">
        <v>13.037000000000001</v>
      </c>
      <c r="O2166">
        <v>4.609</v>
      </c>
    </row>
    <row r="2167" spans="1:15" x14ac:dyDescent="0.35">
      <c r="A2167" t="s">
        <v>237</v>
      </c>
      <c r="B2167">
        <v>2018</v>
      </c>
      <c r="C2167" s="10">
        <v>43160</v>
      </c>
      <c r="D2167" t="s">
        <v>20</v>
      </c>
      <c r="E2167" t="s">
        <v>91</v>
      </c>
      <c r="F2167">
        <v>3</v>
      </c>
      <c r="G2167">
        <v>1</v>
      </c>
      <c r="H2167" t="s">
        <v>112</v>
      </c>
      <c r="I2167" t="s">
        <v>113</v>
      </c>
      <c r="J2167">
        <v>10009967641</v>
      </c>
      <c r="K2167" s="19">
        <v>20.9</v>
      </c>
      <c r="L2167">
        <v>20.061999999999902</v>
      </c>
      <c r="M2167">
        <v>24.466000000000001</v>
      </c>
      <c r="N2167">
        <v>30.542000000000002</v>
      </c>
      <c r="O2167">
        <v>3.0379999999999998</v>
      </c>
    </row>
    <row r="2168" spans="1:15" x14ac:dyDescent="0.35">
      <c r="A2168" t="s">
        <v>237</v>
      </c>
      <c r="B2168">
        <v>2018</v>
      </c>
      <c r="C2168" s="10">
        <v>43160</v>
      </c>
      <c r="D2168" t="s">
        <v>20</v>
      </c>
      <c r="E2168" t="s">
        <v>91</v>
      </c>
      <c r="F2168">
        <v>3</v>
      </c>
      <c r="G2168">
        <v>2</v>
      </c>
      <c r="H2168" t="s">
        <v>213</v>
      </c>
      <c r="I2168" t="s">
        <v>42</v>
      </c>
      <c r="J2168">
        <v>10006422895</v>
      </c>
      <c r="K2168" s="19">
        <v>26.8</v>
      </c>
      <c r="L2168">
        <v>28.11</v>
      </c>
      <c r="M2168">
        <v>28.193999999999999</v>
      </c>
      <c r="N2168">
        <v>30.021999999999998</v>
      </c>
      <c r="O2168">
        <v>0.91400000000000003</v>
      </c>
    </row>
    <row r="2169" spans="1:15" x14ac:dyDescent="0.35">
      <c r="A2169" t="s">
        <v>237</v>
      </c>
      <c r="B2169">
        <v>2018</v>
      </c>
      <c r="C2169" s="10">
        <v>43160</v>
      </c>
      <c r="D2169" t="s">
        <v>20</v>
      </c>
      <c r="E2169" t="s">
        <v>91</v>
      </c>
      <c r="F2169">
        <v>3</v>
      </c>
      <c r="G2169">
        <v>3</v>
      </c>
      <c r="H2169" t="s">
        <v>28</v>
      </c>
      <c r="I2169" t="s">
        <v>29</v>
      </c>
      <c r="J2169">
        <v>10007779683</v>
      </c>
      <c r="K2169" s="19">
        <v>22.2</v>
      </c>
      <c r="L2169">
        <v>25.623999999999999</v>
      </c>
      <c r="M2169">
        <v>25.690999999999999</v>
      </c>
      <c r="N2169">
        <v>28.658999999999999</v>
      </c>
      <c r="O2169">
        <v>1.484</v>
      </c>
    </row>
    <row r="2170" spans="1:15" x14ac:dyDescent="0.35">
      <c r="A2170" t="s">
        <v>237</v>
      </c>
      <c r="B2170">
        <v>2018</v>
      </c>
      <c r="C2170" s="10">
        <v>43160</v>
      </c>
      <c r="D2170" t="s">
        <v>20</v>
      </c>
      <c r="E2170" t="s">
        <v>91</v>
      </c>
      <c r="F2170">
        <v>3</v>
      </c>
      <c r="G2170">
        <v>4</v>
      </c>
      <c r="H2170" t="s">
        <v>174</v>
      </c>
      <c r="I2170" t="s">
        <v>37</v>
      </c>
      <c r="J2170">
        <v>10006552534</v>
      </c>
      <c r="K2170" s="19">
        <v>27.8</v>
      </c>
      <c r="L2170">
        <v>25.175999999999998</v>
      </c>
      <c r="M2170">
        <v>25.091999999999999</v>
      </c>
      <c r="N2170">
        <v>26.994</v>
      </c>
      <c r="O2170">
        <v>0.95099999999999996</v>
      </c>
    </row>
    <row r="2171" spans="1:15" x14ac:dyDescent="0.35">
      <c r="A2171" t="s">
        <v>237</v>
      </c>
      <c r="B2171">
        <v>2018</v>
      </c>
      <c r="C2171" s="10">
        <v>43160</v>
      </c>
      <c r="D2171" t="s">
        <v>20</v>
      </c>
      <c r="E2171" t="s">
        <v>91</v>
      </c>
      <c r="F2171">
        <v>3</v>
      </c>
      <c r="G2171">
        <v>5</v>
      </c>
      <c r="H2171" t="s">
        <v>211</v>
      </c>
      <c r="I2171" t="s">
        <v>212</v>
      </c>
      <c r="J2171">
        <v>10010608447</v>
      </c>
      <c r="K2171" s="19">
        <v>20.7</v>
      </c>
      <c r="L2171">
        <v>21.995999999999999</v>
      </c>
      <c r="M2171">
        <v>21.763999999999999</v>
      </c>
      <c r="N2171">
        <v>24.056000000000001</v>
      </c>
      <c r="O2171">
        <v>1.1459999999999999</v>
      </c>
    </row>
    <row r="2172" spans="1:15" x14ac:dyDescent="0.35">
      <c r="A2172" t="s">
        <v>237</v>
      </c>
      <c r="B2172">
        <v>2018</v>
      </c>
      <c r="C2172" s="10">
        <v>43160</v>
      </c>
      <c r="D2172" t="s">
        <v>20</v>
      </c>
      <c r="E2172" t="s">
        <v>91</v>
      </c>
      <c r="F2172">
        <v>4</v>
      </c>
      <c r="G2172">
        <v>1</v>
      </c>
      <c r="H2172" t="s">
        <v>106</v>
      </c>
      <c r="I2172" t="s">
        <v>102</v>
      </c>
      <c r="J2172">
        <v>10006894559</v>
      </c>
      <c r="K2172" s="19">
        <v>25.5</v>
      </c>
      <c r="L2172">
        <v>30.232999999999901</v>
      </c>
      <c r="M2172">
        <v>30.428000000000001</v>
      </c>
      <c r="N2172">
        <v>32.268000000000001</v>
      </c>
      <c r="O2172">
        <v>0.92</v>
      </c>
    </row>
    <row r="2173" spans="1:15" x14ac:dyDescent="0.35">
      <c r="A2173" t="s">
        <v>237</v>
      </c>
      <c r="B2173">
        <v>2018</v>
      </c>
      <c r="C2173" s="10">
        <v>43160</v>
      </c>
      <c r="D2173" t="s">
        <v>20</v>
      </c>
      <c r="E2173" t="s">
        <v>91</v>
      </c>
      <c r="F2173">
        <v>4</v>
      </c>
      <c r="G2173">
        <v>2</v>
      </c>
      <c r="H2173" t="s">
        <v>221</v>
      </c>
      <c r="I2173" t="s">
        <v>31</v>
      </c>
      <c r="J2173">
        <v>10008098470</v>
      </c>
      <c r="K2173" s="19">
        <v>33.1</v>
      </c>
      <c r="L2173">
        <v>24.966999999999999</v>
      </c>
      <c r="M2173">
        <v>25.35</v>
      </c>
      <c r="N2173">
        <v>27.664000000000001</v>
      </c>
      <c r="O2173">
        <v>1.157</v>
      </c>
    </row>
    <row r="2174" spans="1:15" x14ac:dyDescent="0.35">
      <c r="A2174" t="s">
        <v>237</v>
      </c>
      <c r="B2174">
        <v>2018</v>
      </c>
      <c r="C2174" s="10">
        <v>43160</v>
      </c>
      <c r="D2174" t="s">
        <v>20</v>
      </c>
      <c r="E2174" t="s">
        <v>91</v>
      </c>
      <c r="F2174">
        <v>4</v>
      </c>
      <c r="G2174">
        <v>3</v>
      </c>
      <c r="H2174" t="s">
        <v>50</v>
      </c>
      <c r="I2174" t="s">
        <v>44</v>
      </c>
      <c r="J2174">
        <v>10009039774</v>
      </c>
      <c r="K2174" s="19">
        <v>23.6</v>
      </c>
      <c r="L2174">
        <v>24.707000000000001</v>
      </c>
      <c r="M2174">
        <v>25.036999999999999</v>
      </c>
      <c r="N2174">
        <v>28.565000000000001</v>
      </c>
      <c r="O2174">
        <v>1.764</v>
      </c>
    </row>
    <row r="2175" spans="1:15" x14ac:dyDescent="0.35">
      <c r="A2175" t="s">
        <v>237</v>
      </c>
      <c r="B2175">
        <v>2018</v>
      </c>
      <c r="C2175" s="10">
        <v>43160</v>
      </c>
      <c r="D2175" t="s">
        <v>20</v>
      </c>
      <c r="E2175" t="s">
        <v>91</v>
      </c>
      <c r="F2175">
        <v>4</v>
      </c>
      <c r="G2175">
        <v>4</v>
      </c>
      <c r="H2175" t="s">
        <v>45</v>
      </c>
      <c r="I2175" t="s">
        <v>46</v>
      </c>
      <c r="J2175">
        <v>10009176281</v>
      </c>
      <c r="K2175" s="19">
        <v>22</v>
      </c>
      <c r="L2175">
        <v>22.968999999999902</v>
      </c>
      <c r="M2175">
        <v>23.137</v>
      </c>
      <c r="N2175">
        <v>26.030999999999999</v>
      </c>
      <c r="O2175">
        <v>1.4470000000000001</v>
      </c>
    </row>
    <row r="2176" spans="1:15" x14ac:dyDescent="0.35">
      <c r="A2176" t="s">
        <v>237</v>
      </c>
      <c r="B2176">
        <v>2018</v>
      </c>
      <c r="C2176" s="10">
        <v>43160</v>
      </c>
      <c r="D2176" t="s">
        <v>20</v>
      </c>
      <c r="E2176" t="s">
        <v>91</v>
      </c>
      <c r="F2176">
        <v>4</v>
      </c>
      <c r="G2176">
        <v>5</v>
      </c>
      <c r="H2176" t="s">
        <v>294</v>
      </c>
      <c r="I2176" t="s">
        <v>27</v>
      </c>
      <c r="J2176">
        <v>10003011125</v>
      </c>
      <c r="K2176" s="19">
        <v>33.4</v>
      </c>
      <c r="L2176">
        <v>30.76</v>
      </c>
      <c r="M2176">
        <v>30.443999999999999</v>
      </c>
      <c r="N2176">
        <v>32.08</v>
      </c>
      <c r="O2176">
        <v>0.81799999999999995</v>
      </c>
    </row>
    <row r="2177" spans="1:15" x14ac:dyDescent="0.35">
      <c r="A2177" t="s">
        <v>237</v>
      </c>
      <c r="B2177">
        <v>2018</v>
      </c>
      <c r="C2177" s="10">
        <v>43160</v>
      </c>
      <c r="D2177" t="s">
        <v>20</v>
      </c>
      <c r="E2177" t="s">
        <v>91</v>
      </c>
      <c r="F2177">
        <v>5</v>
      </c>
      <c r="G2177">
        <v>1</v>
      </c>
      <c r="H2177" t="s">
        <v>200</v>
      </c>
      <c r="I2177" t="s">
        <v>23</v>
      </c>
      <c r="J2177">
        <v>10006900421</v>
      </c>
      <c r="K2177" s="19">
        <v>25.2</v>
      </c>
      <c r="L2177">
        <v>31.93</v>
      </c>
      <c r="M2177">
        <v>32.020000000000003</v>
      </c>
      <c r="N2177">
        <v>33.686</v>
      </c>
      <c r="O2177">
        <v>0.83299999999999996</v>
      </c>
    </row>
    <row r="2178" spans="1:15" x14ac:dyDescent="0.35">
      <c r="A2178" t="s">
        <v>237</v>
      </c>
      <c r="B2178">
        <v>2018</v>
      </c>
      <c r="C2178" s="10">
        <v>43160</v>
      </c>
      <c r="D2178" t="s">
        <v>20</v>
      </c>
      <c r="E2178" t="s">
        <v>91</v>
      </c>
      <c r="F2178">
        <v>5</v>
      </c>
      <c r="G2178">
        <v>2</v>
      </c>
      <c r="H2178" t="s">
        <v>93</v>
      </c>
      <c r="I2178" t="s">
        <v>52</v>
      </c>
      <c r="J2178">
        <v>10009150215</v>
      </c>
      <c r="K2178" s="19">
        <v>22.3</v>
      </c>
      <c r="L2178">
        <v>24.911000000000001</v>
      </c>
      <c r="M2178">
        <v>25.169999999999899</v>
      </c>
      <c r="N2178">
        <v>27.373999999999999</v>
      </c>
      <c r="O2178">
        <v>1.1020000000000001</v>
      </c>
    </row>
    <row r="2179" spans="1:15" x14ac:dyDescent="0.35">
      <c r="A2179" t="s">
        <v>237</v>
      </c>
      <c r="B2179">
        <v>2018</v>
      </c>
      <c r="C2179" s="10">
        <v>43160</v>
      </c>
      <c r="D2179" t="s">
        <v>20</v>
      </c>
      <c r="E2179" t="s">
        <v>91</v>
      </c>
      <c r="F2179">
        <v>5</v>
      </c>
      <c r="G2179">
        <v>3</v>
      </c>
      <c r="H2179" t="s">
        <v>183</v>
      </c>
      <c r="I2179" t="s">
        <v>33</v>
      </c>
      <c r="J2179">
        <v>10007212639</v>
      </c>
      <c r="K2179" s="19">
        <v>26.7</v>
      </c>
      <c r="L2179">
        <v>26.126999999999999</v>
      </c>
      <c r="M2179">
        <v>26.102</v>
      </c>
      <c r="N2179">
        <v>27.847999999999999</v>
      </c>
      <c r="O2179">
        <v>0.873</v>
      </c>
    </row>
    <row r="2180" spans="1:15" x14ac:dyDescent="0.35">
      <c r="A2180" t="s">
        <v>237</v>
      </c>
      <c r="B2180">
        <v>2018</v>
      </c>
      <c r="C2180" s="10">
        <v>43160</v>
      </c>
      <c r="D2180" t="s">
        <v>20</v>
      </c>
      <c r="E2180" t="s">
        <v>91</v>
      </c>
      <c r="F2180">
        <v>5</v>
      </c>
      <c r="G2180">
        <v>4</v>
      </c>
      <c r="H2180" t="s">
        <v>313</v>
      </c>
      <c r="I2180" t="s">
        <v>42</v>
      </c>
      <c r="J2180">
        <v>10008950858</v>
      </c>
      <c r="K2180" s="19">
        <v>23.9</v>
      </c>
      <c r="L2180">
        <v>5.34499999999999</v>
      </c>
      <c r="M2180">
        <v>12.574</v>
      </c>
      <c r="N2180">
        <v>19.664000000000001</v>
      </c>
      <c r="O2180">
        <v>3.5449999999999999</v>
      </c>
    </row>
    <row r="2181" spans="1:15" x14ac:dyDescent="0.35">
      <c r="A2181" t="s">
        <v>237</v>
      </c>
      <c r="B2181">
        <v>2018</v>
      </c>
      <c r="C2181" s="10">
        <v>43160</v>
      </c>
      <c r="D2181" t="s">
        <v>20</v>
      </c>
      <c r="E2181" t="s">
        <v>91</v>
      </c>
      <c r="F2181">
        <v>5</v>
      </c>
      <c r="G2181">
        <v>5</v>
      </c>
      <c r="H2181" t="s">
        <v>48</v>
      </c>
      <c r="I2181" t="s">
        <v>27</v>
      </c>
      <c r="J2181">
        <v>10005930724</v>
      </c>
      <c r="K2181" s="19">
        <v>27.3</v>
      </c>
      <c r="L2181">
        <v>26.271999999999998</v>
      </c>
      <c r="M2181">
        <v>25.69</v>
      </c>
      <c r="N2181">
        <v>28.024000000000001</v>
      </c>
      <c r="O2181">
        <v>1.167</v>
      </c>
    </row>
    <row r="2182" spans="1:15" x14ac:dyDescent="0.35">
      <c r="A2182" t="s">
        <v>237</v>
      </c>
      <c r="B2182">
        <v>2018</v>
      </c>
      <c r="C2182" s="10">
        <v>43160</v>
      </c>
      <c r="D2182" t="s">
        <v>20</v>
      </c>
      <c r="E2182" t="s">
        <v>91</v>
      </c>
      <c r="F2182">
        <v>6</v>
      </c>
      <c r="G2182">
        <v>1</v>
      </c>
      <c r="H2182" t="s">
        <v>314</v>
      </c>
      <c r="I2182" t="s">
        <v>44</v>
      </c>
      <c r="J2182">
        <v>10006904360</v>
      </c>
      <c r="K2182" s="19">
        <v>26.6</v>
      </c>
      <c r="L2182">
        <v>31.998000000000001</v>
      </c>
      <c r="M2182">
        <v>32.158999999999999</v>
      </c>
      <c r="N2182">
        <v>33.890999999999998</v>
      </c>
      <c r="O2182">
        <v>0.86599999999999999</v>
      </c>
    </row>
    <row r="2183" spans="1:15" x14ac:dyDescent="0.35">
      <c r="A2183" t="s">
        <v>237</v>
      </c>
      <c r="B2183">
        <v>2018</v>
      </c>
      <c r="C2183" s="10">
        <v>43160</v>
      </c>
      <c r="D2183" t="s">
        <v>20</v>
      </c>
      <c r="E2183" t="s">
        <v>91</v>
      </c>
      <c r="F2183">
        <v>6</v>
      </c>
      <c r="G2183">
        <v>2</v>
      </c>
      <c r="H2183" t="s">
        <v>247</v>
      </c>
      <c r="I2183" t="s">
        <v>35</v>
      </c>
      <c r="J2183">
        <v>10009138491</v>
      </c>
      <c r="K2183" s="19">
        <v>21.7</v>
      </c>
      <c r="L2183">
        <v>24.872</v>
      </c>
      <c r="M2183">
        <v>26.163999999999898</v>
      </c>
      <c r="N2183">
        <v>30.65</v>
      </c>
      <c r="O2183">
        <v>2.2429999999999999</v>
      </c>
    </row>
    <row r="2184" spans="1:15" x14ac:dyDescent="0.35">
      <c r="A2184" t="s">
        <v>237</v>
      </c>
      <c r="B2184">
        <v>2018</v>
      </c>
      <c r="C2184" s="10">
        <v>43160</v>
      </c>
      <c r="D2184" t="s">
        <v>20</v>
      </c>
      <c r="E2184" t="s">
        <v>91</v>
      </c>
      <c r="F2184">
        <v>6</v>
      </c>
      <c r="G2184">
        <v>3</v>
      </c>
      <c r="H2184" t="s">
        <v>196</v>
      </c>
      <c r="I2184" t="s">
        <v>52</v>
      </c>
      <c r="J2184">
        <v>10004868370</v>
      </c>
      <c r="K2184" s="19">
        <v>30.2</v>
      </c>
      <c r="L2184">
        <v>29.231999999999999</v>
      </c>
      <c r="M2184">
        <v>29.202999999999999</v>
      </c>
      <c r="N2184">
        <v>30.817</v>
      </c>
      <c r="O2184">
        <v>0.80700000000000005</v>
      </c>
    </row>
    <row r="2185" spans="1:15" x14ac:dyDescent="0.35">
      <c r="A2185" t="s">
        <v>237</v>
      </c>
      <c r="B2185">
        <v>2018</v>
      </c>
      <c r="C2185" s="10">
        <v>43160</v>
      </c>
      <c r="D2185" t="s">
        <v>20</v>
      </c>
      <c r="E2185" t="s">
        <v>91</v>
      </c>
      <c r="F2185">
        <v>6</v>
      </c>
      <c r="G2185">
        <v>4</v>
      </c>
      <c r="H2185" t="s">
        <v>92</v>
      </c>
      <c r="I2185" t="s">
        <v>23</v>
      </c>
      <c r="J2185">
        <v>10009535686</v>
      </c>
      <c r="K2185" s="19">
        <v>21</v>
      </c>
      <c r="L2185">
        <v>27.707999999999998</v>
      </c>
      <c r="M2185">
        <v>26.568000000000001</v>
      </c>
      <c r="N2185">
        <v>30.864000000000001</v>
      </c>
      <c r="O2185">
        <v>2.1480000000000001</v>
      </c>
    </row>
    <row r="2186" spans="1:15" x14ac:dyDescent="0.35">
      <c r="A2186" t="s">
        <v>237</v>
      </c>
      <c r="B2186">
        <v>2018</v>
      </c>
      <c r="C2186" s="10">
        <v>43160</v>
      </c>
      <c r="D2186" t="s">
        <v>20</v>
      </c>
      <c r="E2186" t="s">
        <v>117</v>
      </c>
      <c r="F2186">
        <v>1</v>
      </c>
      <c r="G2186">
        <v>1</v>
      </c>
      <c r="H2186" t="s">
        <v>289</v>
      </c>
      <c r="I2186" t="s">
        <v>207</v>
      </c>
      <c r="J2186">
        <v>10002418415</v>
      </c>
      <c r="K2186" s="19">
        <v>35.5</v>
      </c>
      <c r="L2186">
        <v>28.347999999999999</v>
      </c>
      <c r="M2186">
        <v>28.531999999999901</v>
      </c>
      <c r="N2186">
        <v>30.143999999999998</v>
      </c>
      <c r="O2186">
        <v>0.80600000000000005</v>
      </c>
    </row>
    <row r="2187" spans="1:15" x14ac:dyDescent="0.35">
      <c r="A2187" t="s">
        <v>237</v>
      </c>
      <c r="B2187">
        <v>2018</v>
      </c>
      <c r="C2187" s="10">
        <v>43160</v>
      </c>
      <c r="D2187" t="s">
        <v>20</v>
      </c>
      <c r="E2187" t="s">
        <v>117</v>
      </c>
      <c r="F2187">
        <v>1</v>
      </c>
      <c r="G2187">
        <v>2</v>
      </c>
      <c r="H2187" t="s">
        <v>196</v>
      </c>
      <c r="I2187" t="s">
        <v>52</v>
      </c>
      <c r="J2187">
        <v>10004868370</v>
      </c>
      <c r="K2187" s="19">
        <v>30.2</v>
      </c>
      <c r="L2187">
        <v>29.202999999999999</v>
      </c>
      <c r="M2187">
        <v>29.225000000000001</v>
      </c>
      <c r="N2187">
        <v>30.829000000000001</v>
      </c>
      <c r="O2187">
        <v>0.80200000000000005</v>
      </c>
    </row>
    <row r="2188" spans="1:15" x14ac:dyDescent="0.35">
      <c r="A2188" t="s">
        <v>237</v>
      </c>
      <c r="B2188">
        <v>2018</v>
      </c>
      <c r="C2188" s="10">
        <v>43160</v>
      </c>
      <c r="D2188" t="s">
        <v>20</v>
      </c>
      <c r="E2188" t="s">
        <v>117</v>
      </c>
      <c r="F2188">
        <v>1</v>
      </c>
      <c r="G2188">
        <v>3</v>
      </c>
      <c r="H2188" t="s">
        <v>294</v>
      </c>
      <c r="I2188" t="s">
        <v>27</v>
      </c>
      <c r="J2188">
        <v>10003011125</v>
      </c>
      <c r="K2188" s="19">
        <v>33.4</v>
      </c>
      <c r="L2188">
        <v>30.443999999999999</v>
      </c>
      <c r="M2188">
        <v>30.286000000000001</v>
      </c>
      <c r="N2188">
        <v>31.914000000000001</v>
      </c>
      <c r="O2188">
        <v>0.81399999999999995</v>
      </c>
    </row>
    <row r="2189" spans="1:15" x14ac:dyDescent="0.35">
      <c r="A2189" t="s">
        <v>237</v>
      </c>
      <c r="B2189">
        <v>2018</v>
      </c>
      <c r="C2189" s="10">
        <v>43160</v>
      </c>
      <c r="D2189" t="s">
        <v>20</v>
      </c>
      <c r="E2189" t="s">
        <v>117</v>
      </c>
      <c r="F2189">
        <v>1</v>
      </c>
      <c r="G2189">
        <v>4</v>
      </c>
      <c r="H2189" t="s">
        <v>313</v>
      </c>
      <c r="I2189" t="s">
        <v>42</v>
      </c>
      <c r="J2189">
        <v>10008950858</v>
      </c>
      <c r="K2189" s="19">
        <v>23.9</v>
      </c>
      <c r="L2189">
        <v>12.574</v>
      </c>
      <c r="M2189">
        <v>12.468</v>
      </c>
      <c r="N2189">
        <v>19.158000000000001</v>
      </c>
      <c r="O2189">
        <v>3.3450000000000002</v>
      </c>
    </row>
    <row r="2190" spans="1:15" x14ac:dyDescent="0.35">
      <c r="A2190" t="s">
        <v>237</v>
      </c>
      <c r="B2190">
        <v>2018</v>
      </c>
      <c r="C2190" s="10">
        <v>43160</v>
      </c>
      <c r="D2190" t="s">
        <v>20</v>
      </c>
      <c r="E2190" t="s">
        <v>117</v>
      </c>
      <c r="F2190">
        <v>2</v>
      </c>
      <c r="G2190">
        <v>1</v>
      </c>
      <c r="H2190" t="s">
        <v>183</v>
      </c>
      <c r="I2190" t="s">
        <v>33</v>
      </c>
      <c r="J2190">
        <v>10007212639</v>
      </c>
      <c r="K2190" s="19">
        <v>26.7</v>
      </c>
      <c r="L2190">
        <v>26.102</v>
      </c>
      <c r="M2190">
        <v>26.31</v>
      </c>
      <c r="N2190">
        <v>28.044</v>
      </c>
      <c r="O2190">
        <v>0.86699999999999999</v>
      </c>
    </row>
    <row r="2191" spans="1:15" x14ac:dyDescent="0.35">
      <c r="A2191" t="s">
        <v>237</v>
      </c>
      <c r="B2191">
        <v>2018</v>
      </c>
      <c r="C2191" s="10">
        <v>43160</v>
      </c>
      <c r="D2191" t="s">
        <v>20</v>
      </c>
      <c r="E2191" t="s">
        <v>117</v>
      </c>
      <c r="F2191">
        <v>2</v>
      </c>
      <c r="G2191">
        <v>2</v>
      </c>
      <c r="H2191" t="s">
        <v>45</v>
      </c>
      <c r="I2191" t="s">
        <v>46</v>
      </c>
      <c r="J2191">
        <v>10009176281</v>
      </c>
      <c r="K2191" s="19">
        <v>22</v>
      </c>
      <c r="L2191">
        <v>23.137</v>
      </c>
      <c r="M2191">
        <v>23.526</v>
      </c>
      <c r="N2191">
        <v>26.32</v>
      </c>
      <c r="O2191">
        <v>1.397</v>
      </c>
    </row>
    <row r="2192" spans="1:15" x14ac:dyDescent="0.35">
      <c r="A2192" t="s">
        <v>237</v>
      </c>
      <c r="B2192">
        <v>2018</v>
      </c>
      <c r="C2192" s="10">
        <v>43160</v>
      </c>
      <c r="D2192" t="s">
        <v>20</v>
      </c>
      <c r="E2192" t="s">
        <v>117</v>
      </c>
      <c r="F2192">
        <v>2</v>
      </c>
      <c r="G2192">
        <v>3</v>
      </c>
      <c r="H2192" t="s">
        <v>125</v>
      </c>
      <c r="I2192" t="s">
        <v>113</v>
      </c>
      <c r="J2192">
        <v>10017950943</v>
      </c>
      <c r="K2192" s="19">
        <v>21</v>
      </c>
      <c r="L2192">
        <v>27.457999999999998</v>
      </c>
      <c r="M2192">
        <v>27.094000000000001</v>
      </c>
      <c r="N2192">
        <v>29.806000000000001</v>
      </c>
      <c r="O2192">
        <v>1.3560000000000001</v>
      </c>
    </row>
    <row r="2193" spans="1:15" x14ac:dyDescent="0.35">
      <c r="A2193" t="s">
        <v>237</v>
      </c>
      <c r="B2193">
        <v>2018</v>
      </c>
      <c r="C2193" s="10">
        <v>43160</v>
      </c>
      <c r="D2193" t="s">
        <v>20</v>
      </c>
      <c r="E2193" t="s">
        <v>117</v>
      </c>
      <c r="F2193">
        <v>2</v>
      </c>
      <c r="G2193">
        <v>4</v>
      </c>
      <c r="H2193" t="s">
        <v>211</v>
      </c>
      <c r="I2193" t="s">
        <v>212</v>
      </c>
      <c r="J2193">
        <v>10010608447</v>
      </c>
      <c r="K2193" s="19">
        <v>20.7</v>
      </c>
      <c r="L2193">
        <v>21.763999999999999</v>
      </c>
      <c r="M2193">
        <v>21.58</v>
      </c>
      <c r="N2193">
        <v>23.841999999999999</v>
      </c>
      <c r="O2193">
        <v>1.131</v>
      </c>
    </row>
    <row r="2194" spans="1:15" x14ac:dyDescent="0.35">
      <c r="A2194" t="s">
        <v>237</v>
      </c>
      <c r="B2194">
        <v>2018</v>
      </c>
      <c r="C2194" s="10">
        <v>43160</v>
      </c>
      <c r="D2194" t="s">
        <v>20</v>
      </c>
      <c r="E2194" t="s">
        <v>117</v>
      </c>
      <c r="F2194">
        <v>3</v>
      </c>
      <c r="G2194">
        <v>1</v>
      </c>
      <c r="H2194" t="s">
        <v>174</v>
      </c>
      <c r="I2194" t="s">
        <v>37</v>
      </c>
      <c r="J2194">
        <v>10006552534</v>
      </c>
      <c r="K2194" s="19">
        <v>27.8</v>
      </c>
      <c r="L2194">
        <v>25.091999999999999</v>
      </c>
      <c r="M2194">
        <v>25.45</v>
      </c>
      <c r="N2194">
        <v>27.332000000000001</v>
      </c>
      <c r="O2194">
        <v>0.94099999999999995</v>
      </c>
    </row>
    <row r="2195" spans="1:15" x14ac:dyDescent="0.35">
      <c r="A2195" t="s">
        <v>237</v>
      </c>
      <c r="B2195">
        <v>2018</v>
      </c>
      <c r="C2195" s="10">
        <v>43160</v>
      </c>
      <c r="D2195" t="s">
        <v>20</v>
      </c>
      <c r="E2195" t="s">
        <v>117</v>
      </c>
      <c r="F2195">
        <v>3</v>
      </c>
      <c r="G2195">
        <v>2</v>
      </c>
      <c r="H2195" t="s">
        <v>213</v>
      </c>
      <c r="I2195" t="s">
        <v>42</v>
      </c>
      <c r="J2195">
        <v>10006422895</v>
      </c>
      <c r="K2195" s="19">
        <v>26.8</v>
      </c>
      <c r="L2195">
        <v>28.193999999999999</v>
      </c>
      <c r="M2195">
        <v>28.247</v>
      </c>
      <c r="N2195">
        <v>30.055</v>
      </c>
      <c r="O2195">
        <v>0.90400000000000003</v>
      </c>
    </row>
    <row r="2196" spans="1:15" x14ac:dyDescent="0.35">
      <c r="A2196" t="s">
        <v>237</v>
      </c>
      <c r="B2196">
        <v>2018</v>
      </c>
      <c r="C2196" s="10">
        <v>43160</v>
      </c>
      <c r="D2196" t="s">
        <v>20</v>
      </c>
      <c r="E2196" t="s">
        <v>117</v>
      </c>
      <c r="F2196">
        <v>3</v>
      </c>
      <c r="G2196">
        <v>3</v>
      </c>
      <c r="H2196" t="s">
        <v>129</v>
      </c>
      <c r="I2196" t="s">
        <v>35</v>
      </c>
      <c r="J2196">
        <v>10006184742</v>
      </c>
      <c r="K2196" s="19">
        <v>26.6</v>
      </c>
      <c r="L2196">
        <v>28.791</v>
      </c>
      <c r="M2196">
        <v>28.556999999999999</v>
      </c>
      <c r="N2196">
        <v>31.077000000000002</v>
      </c>
      <c r="O2196">
        <v>1.26</v>
      </c>
    </row>
    <row r="2197" spans="1:15" x14ac:dyDescent="0.35">
      <c r="A2197" t="s">
        <v>237</v>
      </c>
      <c r="B2197">
        <v>2018</v>
      </c>
      <c r="C2197" s="10">
        <v>43160</v>
      </c>
      <c r="D2197" t="s">
        <v>20</v>
      </c>
      <c r="E2197" t="s">
        <v>117</v>
      </c>
      <c r="F2197">
        <v>3</v>
      </c>
      <c r="G2197">
        <v>4</v>
      </c>
      <c r="H2197" t="s">
        <v>50</v>
      </c>
      <c r="I2197" t="s">
        <v>44</v>
      </c>
      <c r="J2197">
        <v>10009039774</v>
      </c>
      <c r="K2197" s="19">
        <v>23.6</v>
      </c>
      <c r="L2197">
        <v>25.036999999999999</v>
      </c>
      <c r="M2197">
        <v>24.47</v>
      </c>
      <c r="N2197">
        <v>27.853999999999999</v>
      </c>
      <c r="O2197">
        <v>1.6919999999999999</v>
      </c>
    </row>
    <row r="2198" spans="1:15" x14ac:dyDescent="0.35">
      <c r="A2198" t="s">
        <v>237</v>
      </c>
      <c r="B2198">
        <v>2018</v>
      </c>
      <c r="C2198" s="10">
        <v>43160</v>
      </c>
      <c r="D2198" t="s">
        <v>20</v>
      </c>
      <c r="E2198" t="s">
        <v>117</v>
      </c>
      <c r="F2198">
        <v>4</v>
      </c>
      <c r="G2198">
        <v>1</v>
      </c>
      <c r="H2198" t="s">
        <v>221</v>
      </c>
      <c r="I2198" t="s">
        <v>31</v>
      </c>
      <c r="J2198">
        <v>10008098470</v>
      </c>
      <c r="K2198" s="19">
        <v>33.1</v>
      </c>
      <c r="L2198">
        <v>25.35</v>
      </c>
      <c r="M2198">
        <v>25.768999999999998</v>
      </c>
      <c r="N2198">
        <v>28.047000000000001</v>
      </c>
      <c r="O2198">
        <v>1.139</v>
      </c>
    </row>
    <row r="2199" spans="1:15" x14ac:dyDescent="0.35">
      <c r="A2199" t="s">
        <v>237</v>
      </c>
      <c r="B2199">
        <v>2018</v>
      </c>
      <c r="C2199" s="10">
        <v>43160</v>
      </c>
      <c r="D2199" t="s">
        <v>20</v>
      </c>
      <c r="E2199" t="s">
        <v>117</v>
      </c>
      <c r="F2199">
        <v>4</v>
      </c>
      <c r="G2199">
        <v>2</v>
      </c>
      <c r="H2199" t="s">
        <v>220</v>
      </c>
      <c r="I2199" t="s">
        <v>35</v>
      </c>
      <c r="J2199">
        <v>10005782695</v>
      </c>
      <c r="K2199" s="19">
        <v>28.6</v>
      </c>
      <c r="L2199">
        <v>29.173999999999999</v>
      </c>
      <c r="M2199">
        <v>29.120999999999999</v>
      </c>
      <c r="N2199">
        <v>30.895</v>
      </c>
      <c r="O2199">
        <v>0.88700000000000001</v>
      </c>
    </row>
    <row r="2200" spans="1:15" x14ac:dyDescent="0.35">
      <c r="A2200" t="s">
        <v>237</v>
      </c>
      <c r="B2200">
        <v>2018</v>
      </c>
      <c r="C2200" s="10">
        <v>43160</v>
      </c>
      <c r="D2200" t="s">
        <v>20</v>
      </c>
      <c r="E2200" t="s">
        <v>117</v>
      </c>
      <c r="F2200">
        <v>4</v>
      </c>
      <c r="G2200">
        <v>3</v>
      </c>
      <c r="H2200" t="s">
        <v>28</v>
      </c>
      <c r="I2200" t="s">
        <v>29</v>
      </c>
      <c r="J2200">
        <v>10007779683</v>
      </c>
      <c r="K2200" s="19">
        <v>22.2</v>
      </c>
      <c r="L2200">
        <v>25.690999999999999</v>
      </c>
      <c r="M2200">
        <v>25.367999999999999</v>
      </c>
      <c r="N2200">
        <v>28.256</v>
      </c>
      <c r="O2200">
        <v>1.444</v>
      </c>
    </row>
    <row r="2201" spans="1:15" x14ac:dyDescent="0.35">
      <c r="A2201" t="s">
        <v>237</v>
      </c>
      <c r="B2201">
        <v>2018</v>
      </c>
      <c r="C2201" s="10">
        <v>43160</v>
      </c>
      <c r="D2201" t="s">
        <v>20</v>
      </c>
      <c r="E2201" t="s">
        <v>117</v>
      </c>
      <c r="F2201">
        <v>4</v>
      </c>
      <c r="G2201">
        <v>4</v>
      </c>
      <c r="H2201" t="s">
        <v>62</v>
      </c>
      <c r="I2201" t="s">
        <v>63</v>
      </c>
      <c r="J2201">
        <v>10007351671</v>
      </c>
      <c r="K2201" s="19">
        <v>28.3</v>
      </c>
      <c r="L2201">
        <v>3.819</v>
      </c>
      <c r="M2201">
        <v>3.8730000000000002</v>
      </c>
      <c r="N2201">
        <v>12.675000000000001</v>
      </c>
      <c r="O2201">
        <v>4.4009999999999998</v>
      </c>
    </row>
    <row r="2202" spans="1:15" x14ac:dyDescent="0.35">
      <c r="A2202" t="s">
        <v>237</v>
      </c>
      <c r="B2202">
        <v>2018</v>
      </c>
      <c r="C2202" s="10">
        <v>43160</v>
      </c>
      <c r="D2202" t="s">
        <v>20</v>
      </c>
      <c r="E2202" t="s">
        <v>117</v>
      </c>
      <c r="F2202">
        <v>5</v>
      </c>
      <c r="G2202">
        <v>1</v>
      </c>
      <c r="H2202" t="s">
        <v>195</v>
      </c>
      <c r="I2202" t="s">
        <v>31</v>
      </c>
      <c r="J2202">
        <v>10005964470</v>
      </c>
      <c r="K2202" s="19">
        <v>28.9</v>
      </c>
      <c r="L2202">
        <v>26.475999999999999</v>
      </c>
      <c r="M2202">
        <v>26.68</v>
      </c>
      <c r="N2202">
        <v>28.404</v>
      </c>
      <c r="O2202">
        <v>0.86199999999999999</v>
      </c>
    </row>
    <row r="2203" spans="1:15" x14ac:dyDescent="0.35">
      <c r="A2203" t="s">
        <v>237</v>
      </c>
      <c r="B2203">
        <v>2018</v>
      </c>
      <c r="C2203" s="10">
        <v>43160</v>
      </c>
      <c r="D2203" t="s">
        <v>20</v>
      </c>
      <c r="E2203" t="s">
        <v>117</v>
      </c>
      <c r="F2203">
        <v>5</v>
      </c>
      <c r="G2203">
        <v>2</v>
      </c>
      <c r="H2203" t="s">
        <v>143</v>
      </c>
      <c r="I2203" t="s">
        <v>95</v>
      </c>
      <c r="J2203">
        <v>10009181234</v>
      </c>
      <c r="K2203" s="19">
        <v>22.9</v>
      </c>
      <c r="L2203">
        <v>25.103999999999999</v>
      </c>
      <c r="M2203">
        <v>25.23</v>
      </c>
      <c r="N2203">
        <v>27.116</v>
      </c>
      <c r="O2203">
        <v>0.94299999999999995</v>
      </c>
    </row>
    <row r="2204" spans="1:15" x14ac:dyDescent="0.35">
      <c r="A2204" t="s">
        <v>237</v>
      </c>
      <c r="B2204">
        <v>2018</v>
      </c>
      <c r="C2204" s="10">
        <v>43160</v>
      </c>
      <c r="D2204" t="s">
        <v>20</v>
      </c>
      <c r="E2204" t="s">
        <v>117</v>
      </c>
      <c r="F2204">
        <v>5</v>
      </c>
      <c r="G2204">
        <v>3</v>
      </c>
      <c r="H2204" t="s">
        <v>93</v>
      </c>
      <c r="I2204" t="s">
        <v>52</v>
      </c>
      <c r="J2204">
        <v>10009150215</v>
      </c>
      <c r="K2204" s="19">
        <v>22.3</v>
      </c>
      <c r="L2204">
        <v>25.169999999999899</v>
      </c>
      <c r="M2204">
        <v>25.123999999999999</v>
      </c>
      <c r="N2204">
        <v>27.286000000000001</v>
      </c>
      <c r="O2204">
        <v>1.081</v>
      </c>
    </row>
    <row r="2205" spans="1:15" x14ac:dyDescent="0.35">
      <c r="A2205" t="s">
        <v>237</v>
      </c>
      <c r="B2205">
        <v>2018</v>
      </c>
      <c r="C2205" s="10">
        <v>43160</v>
      </c>
      <c r="D2205" t="s">
        <v>20</v>
      </c>
      <c r="E2205" t="s">
        <v>117</v>
      </c>
      <c r="F2205">
        <v>5</v>
      </c>
      <c r="G2205">
        <v>4</v>
      </c>
      <c r="H2205" t="s">
        <v>48</v>
      </c>
      <c r="I2205" t="s">
        <v>27</v>
      </c>
      <c r="J2205">
        <v>10005930724</v>
      </c>
      <c r="K2205" s="19">
        <v>27.3</v>
      </c>
      <c r="L2205">
        <v>25.69</v>
      </c>
      <c r="M2205">
        <v>25.332000000000001</v>
      </c>
      <c r="N2205">
        <v>27.623999999999999</v>
      </c>
      <c r="O2205">
        <v>1.1459999999999999</v>
      </c>
    </row>
    <row r="2206" spans="1:15" x14ac:dyDescent="0.35">
      <c r="A2206" t="s">
        <v>237</v>
      </c>
      <c r="B2206">
        <v>2018</v>
      </c>
      <c r="C2206" s="10">
        <v>43160</v>
      </c>
      <c r="D2206" t="s">
        <v>20</v>
      </c>
      <c r="E2206" t="s">
        <v>117</v>
      </c>
      <c r="F2206">
        <v>6</v>
      </c>
      <c r="G2206">
        <v>1</v>
      </c>
      <c r="H2206" t="s">
        <v>92</v>
      </c>
      <c r="I2206" t="s">
        <v>23</v>
      </c>
      <c r="J2206">
        <v>10009535686</v>
      </c>
      <c r="K2206" s="19">
        <v>21</v>
      </c>
      <c r="L2206">
        <v>26.568000000000001</v>
      </c>
      <c r="M2206">
        <v>27.494</v>
      </c>
      <c r="N2206">
        <v>31.603999999999999</v>
      </c>
      <c r="O2206">
        <v>2.0550000000000002</v>
      </c>
    </row>
    <row r="2207" spans="1:15" x14ac:dyDescent="0.35">
      <c r="A2207" t="s">
        <v>237</v>
      </c>
      <c r="B2207">
        <v>2018</v>
      </c>
      <c r="C2207" s="10">
        <v>43160</v>
      </c>
      <c r="D2207" t="s">
        <v>20</v>
      </c>
      <c r="E2207" t="s">
        <v>117</v>
      </c>
      <c r="F2207">
        <v>6</v>
      </c>
      <c r="G2207">
        <v>2</v>
      </c>
      <c r="H2207" t="s">
        <v>247</v>
      </c>
      <c r="I2207" t="s">
        <v>35</v>
      </c>
      <c r="J2207">
        <v>10009138491</v>
      </c>
      <c r="K2207" s="19">
        <v>21.7</v>
      </c>
      <c r="L2207">
        <v>26.163999999999898</v>
      </c>
      <c r="M2207">
        <v>26.132999999999999</v>
      </c>
      <c r="N2207">
        <v>30.353000000000002</v>
      </c>
      <c r="O2207">
        <v>2.11</v>
      </c>
    </row>
    <row r="2208" spans="1:15" x14ac:dyDescent="0.35">
      <c r="A2208" t="s">
        <v>237</v>
      </c>
      <c r="B2208">
        <v>2018</v>
      </c>
      <c r="C2208" s="10">
        <v>43160</v>
      </c>
      <c r="D2208" t="s">
        <v>20</v>
      </c>
      <c r="E2208" t="s">
        <v>117</v>
      </c>
      <c r="F2208">
        <v>6</v>
      </c>
      <c r="G2208">
        <v>3</v>
      </c>
      <c r="H2208" t="s">
        <v>193</v>
      </c>
      <c r="I2208" t="s">
        <v>31</v>
      </c>
      <c r="J2208">
        <v>10005727327</v>
      </c>
      <c r="K2208" s="19">
        <v>32.1</v>
      </c>
      <c r="L2208">
        <v>23.047999999999998</v>
      </c>
      <c r="M2208">
        <v>22.957999999999998</v>
      </c>
      <c r="N2208">
        <v>24.93</v>
      </c>
      <c r="O2208">
        <v>0.98599999999999999</v>
      </c>
    </row>
    <row r="2209" spans="1:15" x14ac:dyDescent="0.35">
      <c r="A2209" t="s">
        <v>237</v>
      </c>
      <c r="B2209">
        <v>2018</v>
      </c>
      <c r="C2209" s="10">
        <v>43160</v>
      </c>
      <c r="D2209" t="s">
        <v>20</v>
      </c>
      <c r="E2209" t="s">
        <v>119</v>
      </c>
      <c r="F2209">
        <v>1</v>
      </c>
      <c r="G2209">
        <v>1</v>
      </c>
      <c r="H2209" t="s">
        <v>92</v>
      </c>
      <c r="I2209" t="s">
        <v>23</v>
      </c>
      <c r="J2209">
        <v>10009535686</v>
      </c>
      <c r="K2209" s="19">
        <v>21</v>
      </c>
      <c r="L2209">
        <v>27.494</v>
      </c>
      <c r="M2209">
        <v>29.204999999999998</v>
      </c>
      <c r="N2209">
        <v>33.052999999999997</v>
      </c>
      <c r="O2209">
        <v>1.9239999999999999</v>
      </c>
    </row>
    <row r="2210" spans="1:15" x14ac:dyDescent="0.35">
      <c r="A2210" t="s">
        <v>237</v>
      </c>
      <c r="B2210">
        <v>2018</v>
      </c>
      <c r="C2210" s="10">
        <v>43160</v>
      </c>
      <c r="D2210" t="s">
        <v>20</v>
      </c>
      <c r="E2210" t="s">
        <v>119</v>
      </c>
      <c r="F2210">
        <v>1</v>
      </c>
      <c r="G2210">
        <v>2</v>
      </c>
      <c r="H2210" t="s">
        <v>194</v>
      </c>
      <c r="I2210" t="s">
        <v>29</v>
      </c>
      <c r="J2210">
        <v>10004601723</v>
      </c>
      <c r="K2210" s="19">
        <v>30.7</v>
      </c>
      <c r="L2210">
        <v>32.061999999999998</v>
      </c>
      <c r="M2210">
        <v>32.18</v>
      </c>
      <c r="N2210">
        <v>34.061999999999998</v>
      </c>
      <c r="O2210">
        <v>0.94099999999999995</v>
      </c>
    </row>
    <row r="2211" spans="1:15" x14ac:dyDescent="0.35">
      <c r="A2211" t="s">
        <v>237</v>
      </c>
      <c r="B2211">
        <v>2018</v>
      </c>
      <c r="C2211" s="10">
        <v>43160</v>
      </c>
      <c r="D2211" t="s">
        <v>20</v>
      </c>
      <c r="E2211" t="s">
        <v>119</v>
      </c>
      <c r="F2211">
        <v>1</v>
      </c>
      <c r="G2211">
        <v>3</v>
      </c>
      <c r="H2211" t="s">
        <v>314</v>
      </c>
      <c r="I2211" t="s">
        <v>44</v>
      </c>
      <c r="J2211">
        <v>10006904360</v>
      </c>
      <c r="K2211" s="19">
        <v>26.6</v>
      </c>
      <c r="L2211">
        <v>32.158999999999999</v>
      </c>
      <c r="M2211">
        <v>32.146000000000001</v>
      </c>
      <c r="N2211">
        <v>33.86</v>
      </c>
      <c r="O2211">
        <v>0.85699999999999998</v>
      </c>
    </row>
    <row r="2212" spans="1:15" x14ac:dyDescent="0.35">
      <c r="A2212" t="s">
        <v>237</v>
      </c>
      <c r="B2212">
        <v>2018</v>
      </c>
      <c r="C2212" s="10">
        <v>43160</v>
      </c>
      <c r="D2212" t="s">
        <v>20</v>
      </c>
      <c r="E2212" t="s">
        <v>119</v>
      </c>
      <c r="F2212">
        <v>1</v>
      </c>
      <c r="G2212">
        <v>4</v>
      </c>
      <c r="H2212" t="s">
        <v>106</v>
      </c>
      <c r="I2212" t="s">
        <v>102</v>
      </c>
      <c r="J2212">
        <v>10006894559</v>
      </c>
      <c r="K2212" s="19">
        <v>25.5</v>
      </c>
      <c r="L2212">
        <v>30.428000000000001</v>
      </c>
      <c r="M2212">
        <v>30.364000000000001</v>
      </c>
      <c r="N2212">
        <v>32.18</v>
      </c>
      <c r="O2212">
        <v>0.90800000000000003</v>
      </c>
    </row>
    <row r="2213" spans="1:15" x14ac:dyDescent="0.35">
      <c r="A2213" t="s">
        <v>237</v>
      </c>
      <c r="B2213">
        <v>2018</v>
      </c>
      <c r="C2213" s="10">
        <v>43160</v>
      </c>
      <c r="D2213" t="s">
        <v>20</v>
      </c>
      <c r="E2213" t="s">
        <v>119</v>
      </c>
      <c r="F2213">
        <v>1</v>
      </c>
      <c r="G2213">
        <v>5</v>
      </c>
      <c r="H2213" t="s">
        <v>195</v>
      </c>
      <c r="I2213" t="s">
        <v>31</v>
      </c>
      <c r="J2213">
        <v>10005964470</v>
      </c>
      <c r="K2213" s="19">
        <v>28.9</v>
      </c>
      <c r="L2213">
        <v>26.68</v>
      </c>
      <c r="M2213">
        <v>26.643000000000001</v>
      </c>
      <c r="N2213">
        <v>28.350999999999999</v>
      </c>
      <c r="O2213">
        <v>0.85399999999999998</v>
      </c>
    </row>
    <row r="2214" spans="1:15" x14ac:dyDescent="0.35">
      <c r="A2214" t="s">
        <v>237</v>
      </c>
      <c r="B2214">
        <v>2018</v>
      </c>
      <c r="C2214" s="10">
        <v>43160</v>
      </c>
      <c r="D2214" t="s">
        <v>20</v>
      </c>
      <c r="E2214" t="s">
        <v>119</v>
      </c>
      <c r="F2214">
        <v>1</v>
      </c>
      <c r="G2214">
        <v>6</v>
      </c>
      <c r="H2214" t="s">
        <v>174</v>
      </c>
      <c r="I2214" t="s">
        <v>37</v>
      </c>
      <c r="J2214">
        <v>10006552534</v>
      </c>
      <c r="K2214" s="19">
        <v>27.8</v>
      </c>
      <c r="L2214">
        <v>25.45</v>
      </c>
      <c r="M2214">
        <v>25.262</v>
      </c>
      <c r="N2214">
        <v>27.128</v>
      </c>
      <c r="O2214">
        <v>0.93300000000000005</v>
      </c>
    </row>
    <row r="2215" spans="1:15" x14ac:dyDescent="0.35">
      <c r="A2215" t="s">
        <v>237</v>
      </c>
      <c r="B2215">
        <v>2018</v>
      </c>
      <c r="C2215" s="10">
        <v>43160</v>
      </c>
      <c r="D2215" t="s">
        <v>20</v>
      </c>
      <c r="E2215" t="s">
        <v>119</v>
      </c>
      <c r="F2215">
        <v>2</v>
      </c>
      <c r="G2215">
        <v>1</v>
      </c>
      <c r="H2215" t="s">
        <v>200</v>
      </c>
      <c r="I2215" t="s">
        <v>23</v>
      </c>
      <c r="J2215">
        <v>10006900421</v>
      </c>
      <c r="K2215" s="19">
        <v>25.2</v>
      </c>
      <c r="L2215">
        <v>32.020000000000003</v>
      </c>
      <c r="M2215">
        <v>32.207999999999998</v>
      </c>
      <c r="N2215">
        <v>33.863999999999997</v>
      </c>
      <c r="O2215">
        <v>0.82799999999999996</v>
      </c>
    </row>
    <row r="2216" spans="1:15" x14ac:dyDescent="0.35">
      <c r="A2216" t="s">
        <v>237</v>
      </c>
      <c r="B2216">
        <v>2018</v>
      </c>
      <c r="C2216" s="10">
        <v>43160</v>
      </c>
      <c r="D2216" t="s">
        <v>20</v>
      </c>
      <c r="E2216" t="s">
        <v>119</v>
      </c>
      <c r="F2216">
        <v>2</v>
      </c>
      <c r="G2216">
        <v>2</v>
      </c>
      <c r="H2216" t="s">
        <v>112</v>
      </c>
      <c r="I2216" t="s">
        <v>113</v>
      </c>
      <c r="J2216">
        <v>10009967641</v>
      </c>
      <c r="K2216" s="19">
        <v>20.9</v>
      </c>
      <c r="L2216">
        <v>24.466000000000001</v>
      </c>
      <c r="M2216">
        <v>26.747</v>
      </c>
      <c r="N2216">
        <v>31.928999999999998</v>
      </c>
      <c r="O2216">
        <v>2.5910000000000002</v>
      </c>
    </row>
    <row r="2217" spans="1:15" x14ac:dyDescent="0.35">
      <c r="A2217" t="s">
        <v>237</v>
      </c>
      <c r="B2217">
        <v>2018</v>
      </c>
      <c r="C2217" s="10">
        <v>43160</v>
      </c>
      <c r="D2217" t="s">
        <v>20</v>
      </c>
      <c r="E2217" t="s">
        <v>119</v>
      </c>
      <c r="F2217">
        <v>2</v>
      </c>
      <c r="G2217">
        <v>3</v>
      </c>
      <c r="H2217" t="s">
        <v>221</v>
      </c>
      <c r="I2217" t="s">
        <v>31</v>
      </c>
      <c r="J2217">
        <v>10008098470</v>
      </c>
      <c r="K2217" s="19">
        <v>33.1</v>
      </c>
      <c r="L2217">
        <v>25.768999999999998</v>
      </c>
      <c r="M2217">
        <v>26.082999999999998</v>
      </c>
      <c r="N2217">
        <v>28.305</v>
      </c>
      <c r="O2217">
        <v>1.111</v>
      </c>
    </row>
    <row r="2218" spans="1:15" x14ac:dyDescent="0.35">
      <c r="A2218" t="s">
        <v>237</v>
      </c>
      <c r="B2218">
        <v>2018</v>
      </c>
      <c r="C2218" s="10">
        <v>43160</v>
      </c>
      <c r="D2218" t="s">
        <v>20</v>
      </c>
      <c r="E2218" t="s">
        <v>119</v>
      </c>
      <c r="F2218">
        <v>2</v>
      </c>
      <c r="G2218">
        <v>4</v>
      </c>
      <c r="H2218" t="s">
        <v>183</v>
      </c>
      <c r="I2218" t="s">
        <v>33</v>
      </c>
      <c r="J2218">
        <v>10007212639</v>
      </c>
      <c r="K2218" s="19">
        <v>26.7</v>
      </c>
      <c r="L2218">
        <v>26.31</v>
      </c>
      <c r="M2218">
        <v>26.391999999999999</v>
      </c>
      <c r="N2218">
        <v>28.106000000000002</v>
      </c>
      <c r="O2218">
        <v>0.85699999999999998</v>
      </c>
    </row>
    <row r="2219" spans="1:15" x14ac:dyDescent="0.35">
      <c r="A2219" t="s">
        <v>237</v>
      </c>
      <c r="B2219">
        <v>2018</v>
      </c>
      <c r="C2219" s="10">
        <v>43160</v>
      </c>
      <c r="D2219" t="s">
        <v>20</v>
      </c>
      <c r="E2219" t="s">
        <v>119</v>
      </c>
      <c r="F2219">
        <v>2</v>
      </c>
      <c r="G2219">
        <v>5</v>
      </c>
      <c r="H2219" t="s">
        <v>289</v>
      </c>
      <c r="I2219" t="s">
        <v>207</v>
      </c>
      <c r="J2219">
        <v>10002418415</v>
      </c>
      <c r="K2219" s="19">
        <v>35.5</v>
      </c>
      <c r="L2219">
        <v>28.531999999999901</v>
      </c>
      <c r="M2219">
        <v>28.448</v>
      </c>
      <c r="N2219">
        <v>30.045999999999999</v>
      </c>
      <c r="O2219">
        <v>0.79900000000000004</v>
      </c>
    </row>
    <row r="2220" spans="1:15" x14ac:dyDescent="0.35">
      <c r="A2220" t="s">
        <v>237</v>
      </c>
      <c r="B2220">
        <v>2018</v>
      </c>
      <c r="C2220" s="10">
        <v>43160</v>
      </c>
      <c r="D2220" t="s">
        <v>20</v>
      </c>
      <c r="E2220" t="s">
        <v>119</v>
      </c>
      <c r="F2220">
        <v>2</v>
      </c>
      <c r="G2220">
        <v>6</v>
      </c>
      <c r="H2220" t="s">
        <v>68</v>
      </c>
      <c r="I2220" t="s">
        <v>29</v>
      </c>
      <c r="J2220">
        <v>10006379247</v>
      </c>
      <c r="K2220" s="19">
        <v>27.9</v>
      </c>
      <c r="L2220">
        <v>32.924999999999997</v>
      </c>
      <c r="M2220">
        <v>32.520000000000003</v>
      </c>
      <c r="N2220">
        <v>34.276000000000003</v>
      </c>
      <c r="O2220">
        <v>0.878</v>
      </c>
    </row>
    <row r="2221" spans="1:15" x14ac:dyDescent="0.35">
      <c r="A2221" t="s">
        <v>237</v>
      </c>
      <c r="B2221">
        <v>2018</v>
      </c>
      <c r="C2221" s="10">
        <v>43160</v>
      </c>
      <c r="D2221" t="s">
        <v>20</v>
      </c>
      <c r="E2221" t="s">
        <v>121</v>
      </c>
      <c r="F2221">
        <v>1</v>
      </c>
      <c r="G2221">
        <v>1</v>
      </c>
      <c r="H2221" t="s">
        <v>314</v>
      </c>
      <c r="I2221" t="s">
        <v>44</v>
      </c>
      <c r="J2221">
        <v>10006904360</v>
      </c>
      <c r="K2221" s="19">
        <v>26.6</v>
      </c>
      <c r="L2221">
        <v>32.146000000000001</v>
      </c>
      <c r="M2221">
        <v>32.368000000000002</v>
      </c>
      <c r="N2221">
        <v>34.07</v>
      </c>
      <c r="O2221">
        <v>0.85099999999999998</v>
      </c>
    </row>
    <row r="2222" spans="1:15" x14ac:dyDescent="0.35">
      <c r="A2222" t="s">
        <v>237</v>
      </c>
      <c r="B2222">
        <v>2018</v>
      </c>
      <c r="C2222" s="10">
        <v>43160</v>
      </c>
      <c r="D2222" t="s">
        <v>20</v>
      </c>
      <c r="E2222" t="s">
        <v>121</v>
      </c>
      <c r="F2222">
        <v>1</v>
      </c>
      <c r="G2222">
        <v>2</v>
      </c>
      <c r="H2222" t="s">
        <v>221</v>
      </c>
      <c r="I2222" t="s">
        <v>31</v>
      </c>
      <c r="J2222">
        <v>10008098470</v>
      </c>
      <c r="K2222" s="19">
        <v>33.1</v>
      </c>
      <c r="L2222">
        <v>26.082999999999998</v>
      </c>
      <c r="M2222">
        <v>26.611999999999998</v>
      </c>
      <c r="N2222">
        <v>28.783999999999999</v>
      </c>
      <c r="O2222">
        <v>1.0860000000000001</v>
      </c>
    </row>
    <row r="2223" spans="1:15" x14ac:dyDescent="0.35">
      <c r="A2223" t="s">
        <v>237</v>
      </c>
      <c r="B2223">
        <v>2018</v>
      </c>
      <c r="C2223" s="10">
        <v>43160</v>
      </c>
      <c r="D2223" t="s">
        <v>20</v>
      </c>
      <c r="E2223" t="s">
        <v>121</v>
      </c>
      <c r="F2223">
        <v>1</v>
      </c>
      <c r="G2223">
        <v>3</v>
      </c>
      <c r="H2223" t="s">
        <v>194</v>
      </c>
      <c r="I2223" t="s">
        <v>29</v>
      </c>
      <c r="J2223">
        <v>10004601723</v>
      </c>
      <c r="K2223" s="19">
        <v>30.7</v>
      </c>
      <c r="L2223">
        <v>32.18</v>
      </c>
      <c r="M2223">
        <v>32.174999999999997</v>
      </c>
      <c r="N2223">
        <v>34.029000000000003</v>
      </c>
      <c r="O2223">
        <v>0.92700000000000005</v>
      </c>
    </row>
    <row r="2224" spans="1:15" x14ac:dyDescent="0.35">
      <c r="A2224" t="s">
        <v>237</v>
      </c>
      <c r="B2224">
        <v>2018</v>
      </c>
      <c r="C2224" s="10">
        <v>43160</v>
      </c>
      <c r="D2224" t="s">
        <v>20</v>
      </c>
      <c r="E2224" t="s">
        <v>121</v>
      </c>
      <c r="F2224">
        <v>1</v>
      </c>
      <c r="G2224">
        <v>4</v>
      </c>
      <c r="H2224" t="s">
        <v>200</v>
      </c>
      <c r="I2224" t="s">
        <v>23</v>
      </c>
      <c r="J2224">
        <v>10006900421</v>
      </c>
      <c r="K2224" s="19">
        <v>25.2</v>
      </c>
      <c r="L2224">
        <v>32.207999999999998</v>
      </c>
      <c r="M2224">
        <v>32.122999999999998</v>
      </c>
      <c r="N2224">
        <v>33.762999999999998</v>
      </c>
      <c r="O2224">
        <v>0.82</v>
      </c>
    </row>
    <row r="2225" spans="1:15" x14ac:dyDescent="0.35">
      <c r="A2225" t="s">
        <v>237</v>
      </c>
      <c r="B2225">
        <v>2018</v>
      </c>
      <c r="C2225" s="10">
        <v>43160</v>
      </c>
      <c r="D2225" t="s">
        <v>20</v>
      </c>
      <c r="E2225" t="s">
        <v>121</v>
      </c>
      <c r="F2225">
        <v>1</v>
      </c>
      <c r="G2225">
        <v>5</v>
      </c>
      <c r="H2225" t="s">
        <v>112</v>
      </c>
      <c r="I2225" t="s">
        <v>113</v>
      </c>
      <c r="J2225">
        <v>10009967641</v>
      </c>
      <c r="K2225" s="19">
        <v>20.9</v>
      </c>
      <c r="L2225">
        <v>26.747</v>
      </c>
      <c r="M2225">
        <v>26.45</v>
      </c>
      <c r="N2225">
        <v>31.033999999999999</v>
      </c>
      <c r="O2225">
        <v>2.2919999999999998</v>
      </c>
    </row>
    <row r="2226" spans="1:15" x14ac:dyDescent="0.35">
      <c r="A2226" t="s">
        <v>237</v>
      </c>
      <c r="B2226">
        <v>2018</v>
      </c>
      <c r="C2226" s="10">
        <v>43160</v>
      </c>
      <c r="D2226" t="s">
        <v>20</v>
      </c>
      <c r="E2226" t="s">
        <v>121</v>
      </c>
      <c r="F2226">
        <v>1</v>
      </c>
      <c r="G2226">
        <v>6</v>
      </c>
      <c r="H2226" t="s">
        <v>92</v>
      </c>
      <c r="I2226" t="s">
        <v>23</v>
      </c>
      <c r="J2226">
        <v>10009535686</v>
      </c>
      <c r="K2226" s="19">
        <v>21</v>
      </c>
      <c r="L2226">
        <v>29.204999999999998</v>
      </c>
      <c r="M2226">
        <v>28.113</v>
      </c>
      <c r="N2226">
        <v>31.741</v>
      </c>
      <c r="O2226">
        <v>1.8140000000000001</v>
      </c>
    </row>
    <row r="2227" spans="1:15" x14ac:dyDescent="0.35">
      <c r="A2227" t="s">
        <v>237</v>
      </c>
      <c r="B2227">
        <v>2018</v>
      </c>
      <c r="C2227" s="10">
        <v>43160</v>
      </c>
      <c r="D2227" t="s">
        <v>20</v>
      </c>
      <c r="E2227" t="s">
        <v>121</v>
      </c>
      <c r="F2227">
        <v>2</v>
      </c>
      <c r="G2227">
        <v>1</v>
      </c>
      <c r="H2227" t="s">
        <v>106</v>
      </c>
      <c r="I2227" t="s">
        <v>102</v>
      </c>
      <c r="J2227">
        <v>10006894559</v>
      </c>
      <c r="K2227" s="19">
        <v>25.5</v>
      </c>
      <c r="L2227">
        <v>30.364000000000001</v>
      </c>
      <c r="M2227">
        <v>30.600999999999999</v>
      </c>
      <c r="N2227">
        <v>32.401000000000003</v>
      </c>
      <c r="O2227">
        <v>0.9</v>
      </c>
    </row>
    <row r="2228" spans="1:15" x14ac:dyDescent="0.35">
      <c r="A2228" t="s">
        <v>237</v>
      </c>
      <c r="B2228">
        <v>2018</v>
      </c>
      <c r="C2228" s="10">
        <v>43160</v>
      </c>
      <c r="D2228" t="s">
        <v>20</v>
      </c>
      <c r="E2228" t="s">
        <v>121</v>
      </c>
      <c r="F2228">
        <v>2</v>
      </c>
      <c r="G2228">
        <v>2</v>
      </c>
      <c r="H2228" t="s">
        <v>289</v>
      </c>
      <c r="I2228" t="s">
        <v>207</v>
      </c>
      <c r="J2228">
        <v>10002418415</v>
      </c>
      <c r="K2228" s="19">
        <v>35.5</v>
      </c>
      <c r="L2228">
        <v>28.448</v>
      </c>
      <c r="M2228">
        <v>28.58</v>
      </c>
      <c r="N2228">
        <v>30.166</v>
      </c>
      <c r="O2228">
        <v>0.79300000000000004</v>
      </c>
    </row>
    <row r="2229" spans="1:15" x14ac:dyDescent="0.35">
      <c r="A2229" t="s">
        <v>237</v>
      </c>
      <c r="B2229">
        <v>2018</v>
      </c>
      <c r="C2229" s="10">
        <v>43160</v>
      </c>
      <c r="D2229" t="s">
        <v>20</v>
      </c>
      <c r="E2229" t="s">
        <v>121</v>
      </c>
      <c r="F2229">
        <v>2</v>
      </c>
      <c r="G2229">
        <v>3</v>
      </c>
      <c r="H2229" t="s">
        <v>195</v>
      </c>
      <c r="I2229" t="s">
        <v>31</v>
      </c>
      <c r="J2229">
        <v>10005964470</v>
      </c>
      <c r="K2229" s="19">
        <v>28.9</v>
      </c>
      <c r="L2229">
        <v>26.643000000000001</v>
      </c>
      <c r="M2229">
        <v>26.759999999999899</v>
      </c>
      <c r="N2229">
        <v>28.45</v>
      </c>
      <c r="O2229">
        <v>0.84499999999999997</v>
      </c>
    </row>
    <row r="2230" spans="1:15" x14ac:dyDescent="0.35">
      <c r="A2230" t="s">
        <v>237</v>
      </c>
      <c r="B2230">
        <v>2018</v>
      </c>
      <c r="C2230" s="10">
        <v>43160</v>
      </c>
      <c r="D2230" t="s">
        <v>20</v>
      </c>
      <c r="E2230" t="s">
        <v>121</v>
      </c>
      <c r="F2230">
        <v>2</v>
      </c>
      <c r="G2230">
        <v>4</v>
      </c>
      <c r="H2230" t="s">
        <v>183</v>
      </c>
      <c r="I2230" t="s">
        <v>33</v>
      </c>
      <c r="J2230">
        <v>10007212639</v>
      </c>
      <c r="K2230" s="19">
        <v>26.7</v>
      </c>
      <c r="L2230">
        <v>26.391999999999999</v>
      </c>
      <c r="M2230">
        <v>26.43</v>
      </c>
      <c r="N2230">
        <v>28.123999999999999</v>
      </c>
      <c r="O2230">
        <v>0.84699999999999998</v>
      </c>
    </row>
    <row r="2231" spans="1:15" x14ac:dyDescent="0.35">
      <c r="A2231" t="s">
        <v>237</v>
      </c>
      <c r="B2231">
        <v>2018</v>
      </c>
      <c r="C2231" s="10">
        <v>43160</v>
      </c>
      <c r="D2231" t="s">
        <v>20</v>
      </c>
      <c r="E2231" t="s">
        <v>121</v>
      </c>
      <c r="F2231">
        <v>2</v>
      </c>
      <c r="G2231">
        <v>5</v>
      </c>
      <c r="H2231" t="s">
        <v>174</v>
      </c>
      <c r="I2231" t="s">
        <v>37</v>
      </c>
      <c r="J2231">
        <v>10006552534</v>
      </c>
      <c r="K2231" s="19">
        <v>27.8</v>
      </c>
      <c r="L2231">
        <v>25.262</v>
      </c>
      <c r="M2231">
        <v>25.25</v>
      </c>
      <c r="N2231">
        <v>27.09</v>
      </c>
      <c r="O2231">
        <v>0.92</v>
      </c>
    </row>
    <row r="2232" spans="1:15" x14ac:dyDescent="0.35">
      <c r="A2232" t="s">
        <v>237</v>
      </c>
      <c r="B2232">
        <v>2018</v>
      </c>
      <c r="C2232" s="10">
        <v>43160</v>
      </c>
      <c r="D2232" t="s">
        <v>20</v>
      </c>
      <c r="E2232" t="s">
        <v>121</v>
      </c>
      <c r="F2232">
        <v>2</v>
      </c>
      <c r="G2232">
        <v>6</v>
      </c>
      <c r="H2232" t="s">
        <v>68</v>
      </c>
      <c r="I2232" t="s">
        <v>29</v>
      </c>
      <c r="J2232">
        <v>10006379247</v>
      </c>
      <c r="K2232" s="19">
        <v>27.9</v>
      </c>
      <c r="L2232">
        <v>32.520000000000003</v>
      </c>
      <c r="M2232">
        <v>32.097000000000001</v>
      </c>
      <c r="N2232">
        <v>33.835000000000001</v>
      </c>
      <c r="O2232">
        <v>0.86899999999999999</v>
      </c>
    </row>
    <row r="2233" spans="1:15" x14ac:dyDescent="0.35">
      <c r="A2233" t="s">
        <v>222</v>
      </c>
      <c r="B2233">
        <v>2018</v>
      </c>
      <c r="C2233" s="10">
        <v>43196</v>
      </c>
      <c r="D2233" t="s">
        <v>123</v>
      </c>
      <c r="E2233" t="s">
        <v>91</v>
      </c>
      <c r="F2233">
        <v>1</v>
      </c>
      <c r="G2233">
        <v>1</v>
      </c>
      <c r="H2233" t="s">
        <v>265</v>
      </c>
      <c r="I2233" t="s">
        <v>102</v>
      </c>
      <c r="J2233">
        <v>10009009462</v>
      </c>
      <c r="K2233" s="19">
        <v>22.7</v>
      </c>
      <c r="L2233">
        <v>15.608000000000001</v>
      </c>
      <c r="M2233">
        <v>19.722000000000001</v>
      </c>
      <c r="N2233">
        <v>24.64</v>
      </c>
      <c r="O2233">
        <v>2.4590000000000001</v>
      </c>
    </row>
    <row r="2234" spans="1:15" x14ac:dyDescent="0.35">
      <c r="A2234" t="s">
        <v>222</v>
      </c>
      <c r="B2234">
        <v>2018</v>
      </c>
      <c r="C2234" s="10">
        <v>43196</v>
      </c>
      <c r="D2234" t="s">
        <v>123</v>
      </c>
      <c r="E2234" t="s">
        <v>91</v>
      </c>
      <c r="F2234">
        <v>1</v>
      </c>
      <c r="G2234">
        <v>2</v>
      </c>
      <c r="H2234" t="s">
        <v>196</v>
      </c>
      <c r="I2234" t="s">
        <v>52</v>
      </c>
      <c r="J2234">
        <v>10004868370</v>
      </c>
      <c r="K2234" s="19">
        <v>30.3</v>
      </c>
      <c r="L2234">
        <v>29.225000000000001</v>
      </c>
      <c r="M2234">
        <v>29.2</v>
      </c>
      <c r="N2234">
        <v>30.792000000000002</v>
      </c>
      <c r="O2234">
        <v>0.79600000000000004</v>
      </c>
    </row>
    <row r="2235" spans="1:15" x14ac:dyDescent="0.35">
      <c r="A2235" t="s">
        <v>222</v>
      </c>
      <c r="B2235">
        <v>2018</v>
      </c>
      <c r="C2235" s="10">
        <v>43196</v>
      </c>
      <c r="D2235" t="s">
        <v>123</v>
      </c>
      <c r="E2235" t="s">
        <v>91</v>
      </c>
      <c r="F2235">
        <v>1</v>
      </c>
      <c r="G2235">
        <v>3</v>
      </c>
      <c r="H2235" t="s">
        <v>103</v>
      </c>
      <c r="I2235" t="s">
        <v>104</v>
      </c>
      <c r="J2235">
        <v>10009010876</v>
      </c>
      <c r="K2235" s="19">
        <v>24.2</v>
      </c>
      <c r="L2235">
        <v>23.757999999999999</v>
      </c>
      <c r="M2235">
        <v>23.87</v>
      </c>
      <c r="N2235">
        <v>26.01</v>
      </c>
      <c r="O2235">
        <v>1.07</v>
      </c>
    </row>
    <row r="2236" spans="1:15" x14ac:dyDescent="0.35">
      <c r="A2236" t="s">
        <v>222</v>
      </c>
      <c r="B2236">
        <v>2018</v>
      </c>
      <c r="C2236" s="10">
        <v>43196</v>
      </c>
      <c r="D2236" t="s">
        <v>123</v>
      </c>
      <c r="E2236" t="s">
        <v>91</v>
      </c>
      <c r="F2236">
        <v>1</v>
      </c>
      <c r="G2236">
        <v>4</v>
      </c>
      <c r="H2236" t="s">
        <v>302</v>
      </c>
      <c r="I2236" t="s">
        <v>61</v>
      </c>
      <c r="J2236">
        <v>10011156903</v>
      </c>
      <c r="K2236" s="19">
        <v>20</v>
      </c>
      <c r="L2236">
        <v>9</v>
      </c>
      <c r="M2236">
        <v>16.042000000000002</v>
      </c>
      <c r="N2236">
        <v>24.478000000000002</v>
      </c>
      <c r="O2236">
        <v>4.218</v>
      </c>
    </row>
    <row r="2237" spans="1:15" x14ac:dyDescent="0.35">
      <c r="A2237" t="s">
        <v>222</v>
      </c>
      <c r="B2237">
        <v>2018</v>
      </c>
      <c r="C2237" s="10">
        <v>43196</v>
      </c>
      <c r="D2237" t="s">
        <v>123</v>
      </c>
      <c r="E2237" t="s">
        <v>91</v>
      </c>
      <c r="F2237">
        <v>1</v>
      </c>
      <c r="G2237">
        <v>5</v>
      </c>
      <c r="H2237" t="s">
        <v>303</v>
      </c>
      <c r="I2237" t="s">
        <v>113</v>
      </c>
      <c r="J2237">
        <v>10006898296</v>
      </c>
      <c r="K2237" s="19">
        <v>25.6</v>
      </c>
      <c r="L2237">
        <v>14.544</v>
      </c>
      <c r="M2237">
        <v>15.747999999999999</v>
      </c>
      <c r="N2237">
        <v>20.808</v>
      </c>
      <c r="O2237">
        <v>2.5299999999999998</v>
      </c>
    </row>
    <row r="2238" spans="1:15" x14ac:dyDescent="0.35">
      <c r="A2238" t="s">
        <v>222</v>
      </c>
      <c r="B2238">
        <v>2018</v>
      </c>
      <c r="C2238" s="10">
        <v>43196</v>
      </c>
      <c r="D2238" t="s">
        <v>123</v>
      </c>
      <c r="E2238" t="s">
        <v>91</v>
      </c>
      <c r="F2238">
        <v>1</v>
      </c>
      <c r="G2238">
        <v>6</v>
      </c>
      <c r="H2238" t="s">
        <v>183</v>
      </c>
      <c r="I2238" t="s">
        <v>33</v>
      </c>
      <c r="J2238">
        <v>10007212639</v>
      </c>
      <c r="K2238" s="19">
        <v>26.8</v>
      </c>
      <c r="L2238">
        <v>26.43</v>
      </c>
      <c r="M2238">
        <v>26.082000000000001</v>
      </c>
      <c r="N2238">
        <v>27.763999999999999</v>
      </c>
      <c r="O2238">
        <v>0.84099999999999997</v>
      </c>
    </row>
    <row r="2239" spans="1:15" x14ac:dyDescent="0.35">
      <c r="A2239" t="s">
        <v>222</v>
      </c>
      <c r="B2239">
        <v>2018</v>
      </c>
      <c r="C2239" s="10">
        <v>43196</v>
      </c>
      <c r="D2239" t="s">
        <v>123</v>
      </c>
      <c r="E2239" t="s">
        <v>91</v>
      </c>
      <c r="F2239">
        <v>2</v>
      </c>
      <c r="G2239">
        <v>1</v>
      </c>
      <c r="H2239" t="s">
        <v>106</v>
      </c>
      <c r="I2239" t="s">
        <v>102</v>
      </c>
      <c r="J2239">
        <v>10006894559</v>
      </c>
      <c r="K2239" s="19">
        <v>25.6</v>
      </c>
      <c r="L2239">
        <v>30.600999999999999</v>
      </c>
      <c r="M2239">
        <v>30.788</v>
      </c>
      <c r="N2239">
        <v>32.578000000000003</v>
      </c>
      <c r="O2239">
        <v>0.89500000000000002</v>
      </c>
    </row>
    <row r="2240" spans="1:15" x14ac:dyDescent="0.35">
      <c r="A2240" t="s">
        <v>222</v>
      </c>
      <c r="B2240">
        <v>2018</v>
      </c>
      <c r="C2240" s="10">
        <v>43196</v>
      </c>
      <c r="D2240" t="s">
        <v>123</v>
      </c>
      <c r="E2240" t="s">
        <v>91</v>
      </c>
      <c r="F2240">
        <v>2</v>
      </c>
      <c r="G2240">
        <v>2</v>
      </c>
      <c r="H2240" t="s">
        <v>304</v>
      </c>
      <c r="I2240" t="s">
        <v>33</v>
      </c>
      <c r="J2240">
        <v>10009821131</v>
      </c>
      <c r="K2240" s="19">
        <v>19.899999999999999</v>
      </c>
      <c r="L2240">
        <v>25.745999999999999</v>
      </c>
      <c r="M2240">
        <v>26.574999999999999</v>
      </c>
      <c r="N2240">
        <v>31.251000000000001</v>
      </c>
      <c r="O2240">
        <v>2.3380000000000001</v>
      </c>
    </row>
    <row r="2241" spans="1:15" x14ac:dyDescent="0.35">
      <c r="A2241" t="s">
        <v>222</v>
      </c>
      <c r="B2241">
        <v>2018</v>
      </c>
      <c r="C2241" s="10">
        <v>43196</v>
      </c>
      <c r="D2241" t="s">
        <v>123</v>
      </c>
      <c r="E2241" t="s">
        <v>91</v>
      </c>
      <c r="F2241">
        <v>2</v>
      </c>
      <c r="G2241">
        <v>3</v>
      </c>
      <c r="H2241" t="s">
        <v>261</v>
      </c>
      <c r="I2241" t="s">
        <v>113</v>
      </c>
      <c r="J2241">
        <v>10007499292</v>
      </c>
      <c r="K2241" s="19">
        <v>25.5</v>
      </c>
      <c r="L2241">
        <v>9</v>
      </c>
      <c r="M2241">
        <v>18.866</v>
      </c>
      <c r="N2241">
        <v>27.78</v>
      </c>
      <c r="O2241">
        <v>4.4569999999999999</v>
      </c>
    </row>
    <row r="2242" spans="1:15" x14ac:dyDescent="0.35">
      <c r="A2242" t="s">
        <v>222</v>
      </c>
      <c r="B2242">
        <v>2018</v>
      </c>
      <c r="C2242" s="10">
        <v>43196</v>
      </c>
      <c r="D2242" t="s">
        <v>123</v>
      </c>
      <c r="E2242" t="s">
        <v>91</v>
      </c>
      <c r="F2242">
        <v>2</v>
      </c>
      <c r="G2242">
        <v>4</v>
      </c>
      <c r="H2242" t="s">
        <v>93</v>
      </c>
      <c r="I2242" t="s">
        <v>52</v>
      </c>
      <c r="J2242">
        <v>10009150215</v>
      </c>
      <c r="K2242" s="19">
        <v>22.4</v>
      </c>
      <c r="L2242">
        <v>25.123999999999999</v>
      </c>
      <c r="M2242">
        <v>25.012999999999899</v>
      </c>
      <c r="N2242">
        <v>27.145</v>
      </c>
      <c r="O2242">
        <v>1.0660000000000001</v>
      </c>
    </row>
    <row r="2243" spans="1:15" x14ac:dyDescent="0.35">
      <c r="A2243" t="s">
        <v>222</v>
      </c>
      <c r="B2243">
        <v>2018</v>
      </c>
      <c r="C2243" s="10">
        <v>43196</v>
      </c>
      <c r="D2243" t="s">
        <v>123</v>
      </c>
      <c r="E2243" t="s">
        <v>91</v>
      </c>
      <c r="F2243">
        <v>2</v>
      </c>
      <c r="G2243">
        <v>5</v>
      </c>
      <c r="H2243" t="s">
        <v>305</v>
      </c>
      <c r="I2243" t="s">
        <v>61</v>
      </c>
      <c r="J2243">
        <v>10050854050</v>
      </c>
      <c r="K2243" s="19">
        <v>24.6</v>
      </c>
      <c r="L2243">
        <v>9</v>
      </c>
      <c r="M2243">
        <v>11.115</v>
      </c>
      <c r="N2243">
        <v>21.093</v>
      </c>
      <c r="O2243">
        <v>4.9889999999999999</v>
      </c>
    </row>
    <row r="2244" spans="1:15" x14ac:dyDescent="0.35">
      <c r="A2244" t="s">
        <v>222</v>
      </c>
      <c r="B2244">
        <v>2018</v>
      </c>
      <c r="C2244" s="10">
        <v>43196</v>
      </c>
      <c r="D2244" t="s">
        <v>123</v>
      </c>
      <c r="E2244" t="s">
        <v>91</v>
      </c>
      <c r="F2244">
        <v>2</v>
      </c>
      <c r="G2244">
        <v>6</v>
      </c>
      <c r="H2244" t="s">
        <v>241</v>
      </c>
      <c r="I2244" t="s">
        <v>35</v>
      </c>
      <c r="J2244">
        <v>10009978048</v>
      </c>
      <c r="K2244" s="19">
        <v>19.3</v>
      </c>
      <c r="L2244">
        <v>9</v>
      </c>
      <c r="M2244">
        <v>4.0709999999999997</v>
      </c>
      <c r="N2244">
        <v>15.808999999999999</v>
      </c>
      <c r="O2244">
        <v>5.8689999999999998</v>
      </c>
    </row>
    <row r="2245" spans="1:15" x14ac:dyDescent="0.35">
      <c r="A2245" t="s">
        <v>222</v>
      </c>
      <c r="B2245">
        <v>2018</v>
      </c>
      <c r="C2245" s="10">
        <v>43196</v>
      </c>
      <c r="D2245" t="s">
        <v>123</v>
      </c>
      <c r="E2245" t="s">
        <v>91</v>
      </c>
      <c r="F2245">
        <v>3</v>
      </c>
      <c r="G2245">
        <v>1</v>
      </c>
      <c r="H2245" t="s">
        <v>125</v>
      </c>
      <c r="I2245" t="s">
        <v>113</v>
      </c>
      <c r="J2245">
        <v>10017950943</v>
      </c>
      <c r="K2245" s="19">
        <v>21.1</v>
      </c>
      <c r="L2245">
        <v>27.094000000000001</v>
      </c>
      <c r="M2245">
        <v>27.646999999999998</v>
      </c>
      <c r="N2245">
        <v>30.295000000000002</v>
      </c>
      <c r="O2245">
        <v>1.3240000000000001</v>
      </c>
    </row>
    <row r="2246" spans="1:15" x14ac:dyDescent="0.35">
      <c r="A2246" t="s">
        <v>222</v>
      </c>
      <c r="B2246">
        <v>2018</v>
      </c>
      <c r="C2246" s="10">
        <v>43196</v>
      </c>
      <c r="D2246" t="s">
        <v>123</v>
      </c>
      <c r="E2246" t="s">
        <v>91</v>
      </c>
      <c r="F2246">
        <v>3</v>
      </c>
      <c r="G2246">
        <v>2</v>
      </c>
      <c r="H2246" t="s">
        <v>129</v>
      </c>
      <c r="I2246" t="s">
        <v>35</v>
      </c>
      <c r="J2246">
        <v>10006184742</v>
      </c>
      <c r="K2246" s="19">
        <v>26.7</v>
      </c>
      <c r="L2246">
        <v>28.556999999999999</v>
      </c>
      <c r="M2246">
        <v>28.628999999999898</v>
      </c>
      <c r="N2246">
        <v>31.087</v>
      </c>
      <c r="O2246">
        <v>1.2290000000000001</v>
      </c>
    </row>
    <row r="2247" spans="1:15" x14ac:dyDescent="0.35">
      <c r="A2247" t="s">
        <v>222</v>
      </c>
      <c r="B2247">
        <v>2018</v>
      </c>
      <c r="C2247" s="10">
        <v>43196</v>
      </c>
      <c r="D2247" t="s">
        <v>123</v>
      </c>
      <c r="E2247" t="s">
        <v>91</v>
      </c>
      <c r="F2247">
        <v>3</v>
      </c>
      <c r="G2247">
        <v>3</v>
      </c>
      <c r="H2247" t="s">
        <v>306</v>
      </c>
      <c r="I2247" t="s">
        <v>113</v>
      </c>
      <c r="J2247">
        <v>10006898300</v>
      </c>
      <c r="K2247" s="19">
        <v>25.6</v>
      </c>
      <c r="L2247">
        <v>26.556999999999999</v>
      </c>
      <c r="M2247">
        <v>26.542000000000002</v>
      </c>
      <c r="N2247">
        <v>28.268000000000001</v>
      </c>
      <c r="O2247">
        <v>0.86299999999999999</v>
      </c>
    </row>
    <row r="2248" spans="1:15" x14ac:dyDescent="0.35">
      <c r="A2248" t="s">
        <v>222</v>
      </c>
      <c r="B2248">
        <v>2018</v>
      </c>
      <c r="C2248" s="10">
        <v>43196</v>
      </c>
      <c r="D2248" t="s">
        <v>123</v>
      </c>
      <c r="E2248" t="s">
        <v>91</v>
      </c>
      <c r="F2248">
        <v>3</v>
      </c>
      <c r="G2248">
        <v>4</v>
      </c>
      <c r="H2248" t="s">
        <v>307</v>
      </c>
      <c r="I2248" t="s">
        <v>308</v>
      </c>
      <c r="J2248" t="e">
        <v>#N/A</v>
      </c>
      <c r="K2248" s="19"/>
      <c r="L2248">
        <v>9</v>
      </c>
      <c r="M2248">
        <v>14.313999999999901</v>
      </c>
      <c r="N2248">
        <v>23.725999999999999</v>
      </c>
      <c r="O2248">
        <v>4.7060000000000004</v>
      </c>
    </row>
    <row r="2249" spans="1:15" x14ac:dyDescent="0.35">
      <c r="A2249" t="s">
        <v>222</v>
      </c>
      <c r="B2249">
        <v>2018</v>
      </c>
      <c r="C2249" s="10">
        <v>43196</v>
      </c>
      <c r="D2249" t="s">
        <v>123</v>
      </c>
      <c r="E2249" t="s">
        <v>91</v>
      </c>
      <c r="F2249">
        <v>3</v>
      </c>
      <c r="G2249">
        <v>5</v>
      </c>
      <c r="H2249" t="s">
        <v>128</v>
      </c>
      <c r="I2249" t="s">
        <v>104</v>
      </c>
      <c r="J2249">
        <v>10010821241</v>
      </c>
      <c r="K2249" s="19">
        <v>19.5</v>
      </c>
      <c r="L2249">
        <v>9</v>
      </c>
      <c r="M2249">
        <v>9.8970000000000002</v>
      </c>
      <c r="N2249">
        <v>20.048999999999999</v>
      </c>
      <c r="O2249">
        <v>5.0759999999999996</v>
      </c>
    </row>
    <row r="2250" spans="1:15" x14ac:dyDescent="0.35">
      <c r="A2250" t="s">
        <v>222</v>
      </c>
      <c r="B2250">
        <v>2018</v>
      </c>
      <c r="C2250" s="10">
        <v>43196</v>
      </c>
      <c r="D2250" t="s">
        <v>123</v>
      </c>
      <c r="E2250" t="s">
        <v>91</v>
      </c>
      <c r="F2250">
        <v>3</v>
      </c>
      <c r="G2250">
        <v>6</v>
      </c>
      <c r="H2250" t="s">
        <v>309</v>
      </c>
      <c r="I2250" t="s">
        <v>310</v>
      </c>
      <c r="J2250">
        <v>10052410393</v>
      </c>
      <c r="K2250" s="19"/>
      <c r="L2250">
        <v>9</v>
      </c>
      <c r="M2250">
        <v>3.3309999999999902</v>
      </c>
      <c r="N2250">
        <v>15.019</v>
      </c>
      <c r="O2250">
        <v>5.8440000000000003</v>
      </c>
    </row>
    <row r="2251" spans="1:15" x14ac:dyDescent="0.35">
      <c r="A2251" t="s">
        <v>222</v>
      </c>
      <c r="B2251">
        <v>2018</v>
      </c>
      <c r="C2251" s="10">
        <v>43196</v>
      </c>
      <c r="D2251" t="s">
        <v>123</v>
      </c>
      <c r="E2251" t="s">
        <v>91</v>
      </c>
      <c r="F2251">
        <v>4</v>
      </c>
      <c r="G2251">
        <v>1</v>
      </c>
      <c r="H2251" t="s">
        <v>112</v>
      </c>
      <c r="I2251" t="s">
        <v>113</v>
      </c>
      <c r="J2251">
        <v>10009967641</v>
      </c>
      <c r="K2251" s="19">
        <v>21</v>
      </c>
      <c r="L2251">
        <v>26.45</v>
      </c>
      <c r="M2251">
        <v>27.973999999999901</v>
      </c>
      <c r="N2251">
        <v>32.253999999999998</v>
      </c>
      <c r="O2251">
        <v>2.14</v>
      </c>
    </row>
    <row r="2252" spans="1:15" x14ac:dyDescent="0.35">
      <c r="A2252" t="s">
        <v>222</v>
      </c>
      <c r="B2252">
        <v>2018</v>
      </c>
      <c r="C2252" s="10">
        <v>43196</v>
      </c>
      <c r="D2252" t="s">
        <v>123</v>
      </c>
      <c r="E2252" t="s">
        <v>91</v>
      </c>
      <c r="F2252">
        <v>4</v>
      </c>
      <c r="G2252">
        <v>2</v>
      </c>
      <c r="H2252" t="s">
        <v>286</v>
      </c>
      <c r="I2252" t="s">
        <v>102</v>
      </c>
      <c r="J2252">
        <v>10007811817</v>
      </c>
      <c r="K2252" s="19">
        <v>24.2</v>
      </c>
      <c r="L2252">
        <v>24.465</v>
      </c>
      <c r="M2252">
        <v>25.318999999999999</v>
      </c>
      <c r="N2252">
        <v>28.722999999999999</v>
      </c>
      <c r="O2252">
        <v>1.702</v>
      </c>
    </row>
    <row r="2253" spans="1:15" x14ac:dyDescent="0.35">
      <c r="A2253" t="s">
        <v>222</v>
      </c>
      <c r="B2253">
        <v>2018</v>
      </c>
      <c r="C2253" s="10">
        <v>43196</v>
      </c>
      <c r="D2253" t="s">
        <v>123</v>
      </c>
      <c r="E2253" t="s">
        <v>91</v>
      </c>
      <c r="F2253">
        <v>4</v>
      </c>
      <c r="G2253">
        <v>3</v>
      </c>
      <c r="H2253" t="s">
        <v>220</v>
      </c>
      <c r="I2253" t="s">
        <v>35</v>
      </c>
      <c r="J2253">
        <v>10005782695</v>
      </c>
      <c r="K2253" s="19">
        <v>28.7</v>
      </c>
      <c r="L2253">
        <v>29.120999999999999</v>
      </c>
      <c r="M2253">
        <v>29.079000000000001</v>
      </c>
      <c r="N2253">
        <v>30.835000000000001</v>
      </c>
      <c r="O2253">
        <v>0.878</v>
      </c>
    </row>
    <row r="2254" spans="1:15" x14ac:dyDescent="0.35">
      <c r="A2254" t="s">
        <v>222</v>
      </c>
      <c r="B2254">
        <v>2018</v>
      </c>
      <c r="C2254" s="10">
        <v>43196</v>
      </c>
      <c r="D2254" t="s">
        <v>123</v>
      </c>
      <c r="E2254" t="s">
        <v>91</v>
      </c>
      <c r="F2254">
        <v>4</v>
      </c>
      <c r="G2254">
        <v>4</v>
      </c>
      <c r="H2254" t="s">
        <v>311</v>
      </c>
      <c r="I2254" t="s">
        <v>113</v>
      </c>
      <c r="J2254">
        <v>10009316024</v>
      </c>
      <c r="K2254" s="19">
        <v>22.5</v>
      </c>
      <c r="L2254">
        <v>9</v>
      </c>
      <c r="M2254">
        <v>17.46</v>
      </c>
      <c r="N2254">
        <v>26.158000000000001</v>
      </c>
      <c r="O2254">
        <v>4.3490000000000002</v>
      </c>
    </row>
    <row r="2255" spans="1:15" x14ac:dyDescent="0.35">
      <c r="A2255" t="s">
        <v>222</v>
      </c>
      <c r="B2255">
        <v>2018</v>
      </c>
      <c r="C2255" s="10">
        <v>43196</v>
      </c>
      <c r="D2255" t="s">
        <v>123</v>
      </c>
      <c r="E2255" t="s">
        <v>91</v>
      </c>
      <c r="F2255">
        <v>4</v>
      </c>
      <c r="G2255">
        <v>5</v>
      </c>
      <c r="H2255" t="s">
        <v>51</v>
      </c>
      <c r="I2255" t="s">
        <v>52</v>
      </c>
      <c r="J2255">
        <v>10010645732</v>
      </c>
      <c r="K2255" s="19">
        <v>20.3</v>
      </c>
      <c r="L2255">
        <v>9</v>
      </c>
      <c r="M2255">
        <v>14.891</v>
      </c>
      <c r="N2255">
        <v>23.733000000000001</v>
      </c>
      <c r="O2255">
        <v>4.4210000000000003</v>
      </c>
    </row>
    <row r="2256" spans="1:15" x14ac:dyDescent="0.35">
      <c r="A2256" t="s">
        <v>222</v>
      </c>
      <c r="B2256">
        <v>2018</v>
      </c>
      <c r="C2256" s="10">
        <v>43196</v>
      </c>
      <c r="D2256" t="s">
        <v>123</v>
      </c>
      <c r="E2256" t="s">
        <v>91</v>
      </c>
      <c r="F2256">
        <v>4</v>
      </c>
      <c r="G2256">
        <v>6</v>
      </c>
      <c r="H2256" t="s">
        <v>312</v>
      </c>
      <c r="I2256" t="s">
        <v>104</v>
      </c>
      <c r="J2256">
        <v>10006898401</v>
      </c>
      <c r="K2256" s="19">
        <v>26.9</v>
      </c>
      <c r="L2256">
        <v>24.546999999999901</v>
      </c>
      <c r="M2256">
        <v>24.015999999999998</v>
      </c>
      <c r="N2256">
        <v>26.504000000000001</v>
      </c>
      <c r="O2256">
        <v>1.244</v>
      </c>
    </row>
    <row r="2257" spans="1:15" x14ac:dyDescent="0.35">
      <c r="A2257" t="s">
        <v>222</v>
      </c>
      <c r="B2257">
        <v>2018</v>
      </c>
      <c r="C2257" s="10">
        <v>43196</v>
      </c>
      <c r="D2257" t="s">
        <v>123</v>
      </c>
      <c r="E2257" t="s">
        <v>117</v>
      </c>
      <c r="F2257">
        <v>1</v>
      </c>
      <c r="G2257">
        <v>1</v>
      </c>
      <c r="H2257" t="s">
        <v>311</v>
      </c>
      <c r="I2257" t="s">
        <v>113</v>
      </c>
      <c r="J2257">
        <v>10009316024</v>
      </c>
      <c r="K2257" s="19">
        <v>22.5</v>
      </c>
      <c r="L2257">
        <v>17.46</v>
      </c>
      <c r="M2257">
        <v>21.533999999999999</v>
      </c>
      <c r="N2257">
        <v>28.966000000000001</v>
      </c>
      <c r="O2257">
        <v>3.7160000000000002</v>
      </c>
    </row>
    <row r="2258" spans="1:15" x14ac:dyDescent="0.35">
      <c r="A2258" t="s">
        <v>222</v>
      </c>
      <c r="B2258">
        <v>2018</v>
      </c>
      <c r="C2258" s="10">
        <v>43196</v>
      </c>
      <c r="D2258" t="s">
        <v>123</v>
      </c>
      <c r="E2258" t="s">
        <v>117</v>
      </c>
      <c r="F2258">
        <v>1</v>
      </c>
      <c r="G2258">
        <v>2</v>
      </c>
      <c r="H2258" t="s">
        <v>103</v>
      </c>
      <c r="I2258" t="s">
        <v>104</v>
      </c>
      <c r="J2258">
        <v>10009010876</v>
      </c>
      <c r="K2258" s="19">
        <v>24.2</v>
      </c>
      <c r="L2258">
        <v>23.87</v>
      </c>
      <c r="M2258">
        <v>23.893000000000001</v>
      </c>
      <c r="N2258">
        <v>26.010999999999999</v>
      </c>
      <c r="O2258">
        <v>1.0589999999999999</v>
      </c>
    </row>
    <row r="2259" spans="1:15" x14ac:dyDescent="0.35">
      <c r="A2259" t="s">
        <v>222</v>
      </c>
      <c r="B2259">
        <v>2018</v>
      </c>
      <c r="C2259" s="10">
        <v>43196</v>
      </c>
      <c r="D2259" t="s">
        <v>123</v>
      </c>
      <c r="E2259" t="s">
        <v>117</v>
      </c>
      <c r="F2259">
        <v>1</v>
      </c>
      <c r="G2259">
        <v>3</v>
      </c>
      <c r="H2259" t="s">
        <v>307</v>
      </c>
      <c r="I2259" t="s">
        <v>308</v>
      </c>
      <c r="J2259" t="e">
        <v>#N/A</v>
      </c>
      <c r="K2259" s="19"/>
      <c r="L2259">
        <v>14.313999999999901</v>
      </c>
      <c r="M2259">
        <v>14.3639999999999</v>
      </c>
      <c r="N2259">
        <v>22.001999999999999</v>
      </c>
      <c r="O2259">
        <v>3.819</v>
      </c>
    </row>
    <row r="2260" spans="1:15" x14ac:dyDescent="0.35">
      <c r="A2260" t="s">
        <v>222</v>
      </c>
      <c r="B2260">
        <v>2018</v>
      </c>
      <c r="C2260" s="10">
        <v>43196</v>
      </c>
      <c r="D2260" t="s">
        <v>123</v>
      </c>
      <c r="E2260" t="s">
        <v>117</v>
      </c>
      <c r="F2260">
        <v>1</v>
      </c>
      <c r="G2260">
        <v>4</v>
      </c>
      <c r="H2260" t="s">
        <v>241</v>
      </c>
      <c r="I2260" t="s">
        <v>35</v>
      </c>
      <c r="J2260">
        <v>10009978048</v>
      </c>
      <c r="K2260" s="19">
        <v>19.3</v>
      </c>
      <c r="L2260">
        <v>4.0709999999999997</v>
      </c>
      <c r="M2260">
        <v>3.3519999999999999</v>
      </c>
      <c r="N2260">
        <v>13.35</v>
      </c>
      <c r="O2260">
        <v>4.9989999999999997</v>
      </c>
    </row>
    <row r="2261" spans="1:15" x14ac:dyDescent="0.35">
      <c r="A2261" t="s">
        <v>222</v>
      </c>
      <c r="B2261">
        <v>2018</v>
      </c>
      <c r="C2261" s="10">
        <v>43196</v>
      </c>
      <c r="D2261" t="s">
        <v>123</v>
      </c>
      <c r="E2261" t="s">
        <v>117</v>
      </c>
      <c r="F2261">
        <v>2</v>
      </c>
      <c r="G2261">
        <v>1</v>
      </c>
      <c r="H2261" t="s">
        <v>183</v>
      </c>
      <c r="I2261" t="s">
        <v>33</v>
      </c>
      <c r="J2261">
        <v>10007212639</v>
      </c>
      <c r="K2261" s="19">
        <v>26.8</v>
      </c>
      <c r="L2261">
        <v>26.082000000000001</v>
      </c>
      <c r="M2261">
        <v>26.198999999999899</v>
      </c>
      <c r="N2261">
        <v>27.876999999999999</v>
      </c>
      <c r="O2261">
        <v>0.83899999999999997</v>
      </c>
    </row>
    <row r="2262" spans="1:15" x14ac:dyDescent="0.35">
      <c r="A2262" t="s">
        <v>222</v>
      </c>
      <c r="B2262">
        <v>2018</v>
      </c>
      <c r="C2262" s="10">
        <v>43196</v>
      </c>
      <c r="D2262" t="s">
        <v>123</v>
      </c>
      <c r="E2262" t="s">
        <v>117</v>
      </c>
      <c r="F2262">
        <v>2</v>
      </c>
      <c r="G2262">
        <v>2</v>
      </c>
      <c r="H2262" t="s">
        <v>128</v>
      </c>
      <c r="I2262" t="s">
        <v>104</v>
      </c>
      <c r="J2262">
        <v>10010821241</v>
      </c>
      <c r="K2262" s="19">
        <v>19.5</v>
      </c>
      <c r="L2262">
        <v>9.8970000000000002</v>
      </c>
      <c r="M2262">
        <v>15.680999999999999</v>
      </c>
      <c r="N2262">
        <v>23.341000000000001</v>
      </c>
      <c r="O2262">
        <v>3.83</v>
      </c>
    </row>
    <row r="2263" spans="1:15" x14ac:dyDescent="0.35">
      <c r="A2263" t="s">
        <v>222</v>
      </c>
      <c r="B2263">
        <v>2018</v>
      </c>
      <c r="C2263" s="10">
        <v>43196</v>
      </c>
      <c r="D2263" t="s">
        <v>123</v>
      </c>
      <c r="E2263" t="s">
        <v>117</v>
      </c>
      <c r="F2263">
        <v>2</v>
      </c>
      <c r="G2263">
        <v>3</v>
      </c>
      <c r="H2263" t="s">
        <v>261</v>
      </c>
      <c r="I2263" t="s">
        <v>113</v>
      </c>
      <c r="J2263">
        <v>10007499292</v>
      </c>
      <c r="K2263" s="19">
        <v>25.5</v>
      </c>
      <c r="L2263">
        <v>18.866</v>
      </c>
      <c r="M2263">
        <v>17.437000000000001</v>
      </c>
      <c r="N2263">
        <v>24.623000000000001</v>
      </c>
      <c r="O2263">
        <v>3.593</v>
      </c>
    </row>
    <row r="2264" spans="1:15" x14ac:dyDescent="0.35">
      <c r="A2264" t="s">
        <v>222</v>
      </c>
      <c r="B2264">
        <v>2018</v>
      </c>
      <c r="C2264" s="10">
        <v>43196</v>
      </c>
      <c r="D2264" t="s">
        <v>123</v>
      </c>
      <c r="E2264" t="s">
        <v>117</v>
      </c>
      <c r="F2264">
        <v>2</v>
      </c>
      <c r="G2264">
        <v>4</v>
      </c>
      <c r="H2264" t="s">
        <v>305</v>
      </c>
      <c r="I2264" t="s">
        <v>61</v>
      </c>
      <c r="J2264">
        <v>10050854050</v>
      </c>
      <c r="K2264" s="19">
        <v>24.6</v>
      </c>
      <c r="L2264">
        <v>11.115</v>
      </c>
      <c r="M2264">
        <v>9.5489999999999906</v>
      </c>
      <c r="N2264">
        <v>17.922999999999998</v>
      </c>
      <c r="O2264">
        <v>4.1870000000000003</v>
      </c>
    </row>
    <row r="2265" spans="1:15" x14ac:dyDescent="0.35">
      <c r="A2265" t="s">
        <v>222</v>
      </c>
      <c r="B2265">
        <v>2018</v>
      </c>
      <c r="C2265" s="10">
        <v>43196</v>
      </c>
      <c r="D2265" t="s">
        <v>123</v>
      </c>
      <c r="E2265" t="s">
        <v>117</v>
      </c>
      <c r="F2265">
        <v>3</v>
      </c>
      <c r="G2265">
        <v>1</v>
      </c>
      <c r="H2265" t="s">
        <v>306</v>
      </c>
      <c r="I2265" t="s">
        <v>113</v>
      </c>
      <c r="J2265">
        <v>10006898300</v>
      </c>
      <c r="K2265" s="19">
        <v>25.6</v>
      </c>
      <c r="L2265">
        <v>26.542000000000002</v>
      </c>
      <c r="M2265">
        <v>26.704000000000001</v>
      </c>
      <c r="N2265">
        <v>28.422000000000001</v>
      </c>
      <c r="O2265">
        <v>0.85899999999999999</v>
      </c>
    </row>
    <row r="2266" spans="1:15" x14ac:dyDescent="0.35">
      <c r="A2266" t="s">
        <v>222</v>
      </c>
      <c r="B2266">
        <v>2018</v>
      </c>
      <c r="C2266" s="10">
        <v>43196</v>
      </c>
      <c r="D2266" t="s">
        <v>123</v>
      </c>
      <c r="E2266" t="s">
        <v>117</v>
      </c>
      <c r="F2266">
        <v>3</v>
      </c>
      <c r="G2266">
        <v>2</v>
      </c>
      <c r="H2266" t="s">
        <v>312</v>
      </c>
      <c r="I2266" t="s">
        <v>104</v>
      </c>
      <c r="J2266">
        <v>10006898401</v>
      </c>
      <c r="K2266" s="19">
        <v>26.9</v>
      </c>
      <c r="L2266">
        <v>24.015999999999998</v>
      </c>
      <c r="M2266">
        <v>24.175999999999998</v>
      </c>
      <c r="N2266">
        <v>26.606000000000002</v>
      </c>
      <c r="O2266">
        <v>1.2150000000000001</v>
      </c>
    </row>
    <row r="2267" spans="1:15" x14ac:dyDescent="0.35">
      <c r="A2267" t="s">
        <v>222</v>
      </c>
      <c r="B2267">
        <v>2018</v>
      </c>
      <c r="C2267" s="10">
        <v>43196</v>
      </c>
      <c r="D2267" t="s">
        <v>123</v>
      </c>
      <c r="E2267" t="s">
        <v>117</v>
      </c>
      <c r="F2267">
        <v>3</v>
      </c>
      <c r="G2267">
        <v>3</v>
      </c>
      <c r="H2267" t="s">
        <v>93</v>
      </c>
      <c r="I2267" t="s">
        <v>52</v>
      </c>
      <c r="J2267">
        <v>10009150215</v>
      </c>
      <c r="K2267" s="19">
        <v>22.4</v>
      </c>
      <c r="L2267">
        <v>25.012999999999899</v>
      </c>
      <c r="M2267">
        <v>24.86</v>
      </c>
      <c r="N2267">
        <v>26.96</v>
      </c>
      <c r="O2267">
        <v>1.05</v>
      </c>
    </row>
    <row r="2268" spans="1:15" x14ac:dyDescent="0.35">
      <c r="A2268" t="s">
        <v>222</v>
      </c>
      <c r="B2268">
        <v>2018</v>
      </c>
      <c r="C2268" s="10">
        <v>43196</v>
      </c>
      <c r="D2268" t="s">
        <v>123</v>
      </c>
      <c r="E2268" t="s">
        <v>117</v>
      </c>
      <c r="F2268">
        <v>3</v>
      </c>
      <c r="G2268">
        <v>4</v>
      </c>
      <c r="H2268" t="s">
        <v>303</v>
      </c>
      <c r="I2268" t="s">
        <v>113</v>
      </c>
      <c r="J2268">
        <v>10006898296</v>
      </c>
      <c r="K2268" s="19">
        <v>25.6</v>
      </c>
      <c r="L2268">
        <v>15.747999999999999</v>
      </c>
      <c r="M2268">
        <v>15.331</v>
      </c>
      <c r="N2268">
        <v>20.105</v>
      </c>
      <c r="O2268">
        <v>2.387</v>
      </c>
    </row>
    <row r="2269" spans="1:15" x14ac:dyDescent="0.35">
      <c r="A2269" t="s">
        <v>222</v>
      </c>
      <c r="B2269">
        <v>2018</v>
      </c>
      <c r="C2269" s="10">
        <v>43196</v>
      </c>
      <c r="D2269" t="s">
        <v>123</v>
      </c>
      <c r="E2269" t="s">
        <v>117</v>
      </c>
      <c r="F2269">
        <v>4</v>
      </c>
      <c r="G2269">
        <v>1</v>
      </c>
      <c r="H2269" t="s">
        <v>220</v>
      </c>
      <c r="I2269" t="s">
        <v>35</v>
      </c>
      <c r="J2269">
        <v>10005782695</v>
      </c>
      <c r="K2269" s="19">
        <v>28.7</v>
      </c>
      <c r="L2269">
        <v>29.079000000000001</v>
      </c>
      <c r="M2269">
        <v>29.157</v>
      </c>
      <c r="N2269">
        <v>30.911000000000001</v>
      </c>
      <c r="O2269">
        <v>0.877</v>
      </c>
    </row>
    <row r="2270" spans="1:15" x14ac:dyDescent="0.35">
      <c r="A2270" t="s">
        <v>222</v>
      </c>
      <c r="B2270">
        <v>2018</v>
      </c>
      <c r="C2270" s="10">
        <v>43196</v>
      </c>
      <c r="D2270" t="s">
        <v>123</v>
      </c>
      <c r="E2270" t="s">
        <v>117</v>
      </c>
      <c r="F2270">
        <v>4</v>
      </c>
      <c r="G2270">
        <v>2</v>
      </c>
      <c r="H2270" t="s">
        <v>51</v>
      </c>
      <c r="I2270" t="s">
        <v>52</v>
      </c>
      <c r="J2270">
        <v>10010645732</v>
      </c>
      <c r="K2270" s="19">
        <v>20.3</v>
      </c>
      <c r="L2270">
        <v>14.891</v>
      </c>
      <c r="M2270">
        <v>17.742000000000001</v>
      </c>
      <c r="N2270">
        <v>25.006</v>
      </c>
      <c r="O2270">
        <v>3.6320000000000001</v>
      </c>
    </row>
    <row r="2271" spans="1:15" x14ac:dyDescent="0.35">
      <c r="A2271" t="s">
        <v>222</v>
      </c>
      <c r="B2271">
        <v>2018</v>
      </c>
      <c r="C2271" s="10">
        <v>43196</v>
      </c>
      <c r="D2271" t="s">
        <v>123</v>
      </c>
      <c r="E2271" t="s">
        <v>117</v>
      </c>
      <c r="F2271">
        <v>4</v>
      </c>
      <c r="G2271">
        <v>3</v>
      </c>
      <c r="H2271" t="s">
        <v>302</v>
      </c>
      <c r="I2271" t="s">
        <v>61</v>
      </c>
      <c r="J2271">
        <v>10011156903</v>
      </c>
      <c r="K2271" s="19">
        <v>20</v>
      </c>
      <c r="L2271">
        <v>16.042000000000002</v>
      </c>
      <c r="M2271">
        <v>15.506</v>
      </c>
      <c r="N2271">
        <v>22.68</v>
      </c>
      <c r="O2271">
        <v>3.5870000000000002</v>
      </c>
    </row>
    <row r="2272" spans="1:15" x14ac:dyDescent="0.35">
      <c r="A2272" t="s">
        <v>222</v>
      </c>
      <c r="B2272">
        <v>2018</v>
      </c>
      <c r="C2272" s="10">
        <v>43196</v>
      </c>
      <c r="D2272" t="s">
        <v>123</v>
      </c>
      <c r="E2272" t="s">
        <v>117</v>
      </c>
      <c r="F2272">
        <v>4</v>
      </c>
      <c r="G2272">
        <v>4</v>
      </c>
      <c r="H2272" t="s">
        <v>309</v>
      </c>
      <c r="I2272" t="s">
        <v>310</v>
      </c>
      <c r="J2272">
        <v>10052410393</v>
      </c>
      <c r="K2272" s="19"/>
      <c r="L2272">
        <v>3.3309999999999902</v>
      </c>
      <c r="M2272">
        <v>2.8</v>
      </c>
      <c r="N2272">
        <v>12.9</v>
      </c>
      <c r="O2272">
        <v>5.05</v>
      </c>
    </row>
    <row r="2273" spans="1:15" x14ac:dyDescent="0.35">
      <c r="A2273" t="s">
        <v>222</v>
      </c>
      <c r="B2273">
        <v>2018</v>
      </c>
      <c r="C2273" s="10">
        <v>43196</v>
      </c>
      <c r="D2273" t="s">
        <v>123</v>
      </c>
      <c r="E2273" t="s">
        <v>119</v>
      </c>
      <c r="F2273">
        <v>1</v>
      </c>
      <c r="G2273">
        <v>1</v>
      </c>
      <c r="H2273" t="s">
        <v>129</v>
      </c>
      <c r="I2273" t="s">
        <v>35</v>
      </c>
      <c r="J2273">
        <v>10006184742</v>
      </c>
      <c r="K2273" s="19">
        <v>26.7</v>
      </c>
      <c r="L2273">
        <v>28.628999999999898</v>
      </c>
      <c r="M2273">
        <v>29.167999999999999</v>
      </c>
      <c r="N2273">
        <v>31.574000000000002</v>
      </c>
      <c r="O2273">
        <v>1.2030000000000001</v>
      </c>
    </row>
    <row r="2274" spans="1:15" x14ac:dyDescent="0.35">
      <c r="A2274" t="s">
        <v>222</v>
      </c>
      <c r="B2274">
        <v>2018</v>
      </c>
      <c r="C2274" s="10">
        <v>43196</v>
      </c>
      <c r="D2274" t="s">
        <v>123</v>
      </c>
      <c r="E2274" t="s">
        <v>119</v>
      </c>
      <c r="F2274">
        <v>1</v>
      </c>
      <c r="G2274">
        <v>2</v>
      </c>
      <c r="H2274" t="s">
        <v>112</v>
      </c>
      <c r="I2274" t="s">
        <v>113</v>
      </c>
      <c r="J2274">
        <v>10009967641</v>
      </c>
      <c r="K2274" s="19">
        <v>21</v>
      </c>
      <c r="L2274">
        <v>27.973999999999901</v>
      </c>
      <c r="M2274">
        <v>28.645</v>
      </c>
      <c r="N2274">
        <v>32.588999999999999</v>
      </c>
      <c r="O2274">
        <v>1.972</v>
      </c>
    </row>
    <row r="2275" spans="1:15" x14ac:dyDescent="0.35">
      <c r="A2275" t="s">
        <v>222</v>
      </c>
      <c r="B2275">
        <v>2018</v>
      </c>
      <c r="C2275" s="10">
        <v>43196</v>
      </c>
      <c r="D2275" t="s">
        <v>123</v>
      </c>
      <c r="E2275" t="s">
        <v>119</v>
      </c>
      <c r="F2275">
        <v>1</v>
      </c>
      <c r="G2275">
        <v>3</v>
      </c>
      <c r="H2275" t="s">
        <v>220</v>
      </c>
      <c r="I2275" t="s">
        <v>35</v>
      </c>
      <c r="J2275">
        <v>10005782695</v>
      </c>
      <c r="K2275" s="19">
        <v>28.7</v>
      </c>
      <c r="L2275">
        <v>29.157</v>
      </c>
      <c r="M2275">
        <v>29.178999999999998</v>
      </c>
      <c r="N2275">
        <v>30.914999999999999</v>
      </c>
      <c r="O2275">
        <v>0.86799999999999999</v>
      </c>
    </row>
    <row r="2276" spans="1:15" x14ac:dyDescent="0.35">
      <c r="A2276" t="s">
        <v>222</v>
      </c>
      <c r="B2276">
        <v>2018</v>
      </c>
      <c r="C2276" s="10">
        <v>43196</v>
      </c>
      <c r="D2276" t="s">
        <v>123</v>
      </c>
      <c r="E2276" t="s">
        <v>119</v>
      </c>
      <c r="F2276">
        <v>1</v>
      </c>
      <c r="G2276">
        <v>4</v>
      </c>
      <c r="H2276" t="s">
        <v>304</v>
      </c>
      <c r="I2276" t="s">
        <v>33</v>
      </c>
      <c r="J2276">
        <v>10009821131</v>
      </c>
      <c r="K2276" s="19">
        <v>19.899999999999999</v>
      </c>
      <c r="L2276">
        <v>26.574999999999999</v>
      </c>
      <c r="M2276">
        <v>26.274999999999999</v>
      </c>
      <c r="N2276">
        <v>30.516999999999999</v>
      </c>
      <c r="O2276">
        <v>2.121</v>
      </c>
    </row>
    <row r="2277" spans="1:15" x14ac:dyDescent="0.35">
      <c r="A2277" t="s">
        <v>222</v>
      </c>
      <c r="B2277">
        <v>2018</v>
      </c>
      <c r="C2277" s="10">
        <v>43196</v>
      </c>
      <c r="D2277" t="s">
        <v>123</v>
      </c>
      <c r="E2277" t="s">
        <v>119</v>
      </c>
      <c r="F2277">
        <v>1</v>
      </c>
      <c r="G2277">
        <v>5</v>
      </c>
      <c r="H2277" t="s">
        <v>265</v>
      </c>
      <c r="I2277" t="s">
        <v>102</v>
      </c>
      <c r="J2277">
        <v>10009009462</v>
      </c>
      <c r="K2277" s="19">
        <v>22.7</v>
      </c>
      <c r="L2277">
        <v>19.722000000000001</v>
      </c>
      <c r="M2277">
        <v>20.16</v>
      </c>
      <c r="N2277">
        <v>24.628</v>
      </c>
      <c r="O2277">
        <v>2.234</v>
      </c>
    </row>
    <row r="2278" spans="1:15" x14ac:dyDescent="0.35">
      <c r="A2278" t="s">
        <v>222</v>
      </c>
      <c r="B2278">
        <v>2018</v>
      </c>
      <c r="C2278" s="10">
        <v>43196</v>
      </c>
      <c r="D2278" t="s">
        <v>123</v>
      </c>
      <c r="E2278" t="s">
        <v>119</v>
      </c>
      <c r="F2278">
        <v>1</v>
      </c>
      <c r="G2278">
        <v>6</v>
      </c>
      <c r="H2278" t="s">
        <v>311</v>
      </c>
      <c r="I2278" t="s">
        <v>113</v>
      </c>
      <c r="J2278">
        <v>10009316024</v>
      </c>
      <c r="K2278" s="19">
        <v>22.5</v>
      </c>
      <c r="L2278">
        <v>21.533999999999999</v>
      </c>
      <c r="M2278">
        <v>19.016999999999999</v>
      </c>
      <c r="N2278">
        <v>25.321000000000002</v>
      </c>
      <c r="O2278">
        <v>3.1520000000000001</v>
      </c>
    </row>
    <row r="2279" spans="1:15" x14ac:dyDescent="0.35">
      <c r="A2279" t="s">
        <v>222</v>
      </c>
      <c r="B2279">
        <v>2018</v>
      </c>
      <c r="C2279" s="10">
        <v>43196</v>
      </c>
      <c r="D2279" t="s">
        <v>123</v>
      </c>
      <c r="E2279" t="s">
        <v>119</v>
      </c>
      <c r="F2279">
        <v>2</v>
      </c>
      <c r="G2279">
        <v>1</v>
      </c>
      <c r="H2279" t="s">
        <v>106</v>
      </c>
      <c r="I2279" t="s">
        <v>102</v>
      </c>
      <c r="J2279">
        <v>10006894559</v>
      </c>
      <c r="K2279" s="19">
        <v>25.6</v>
      </c>
      <c r="L2279">
        <v>30.788</v>
      </c>
      <c r="M2279">
        <v>31.007999999999999</v>
      </c>
      <c r="N2279">
        <v>32.783999999999999</v>
      </c>
      <c r="O2279">
        <v>0.88800000000000001</v>
      </c>
    </row>
    <row r="2280" spans="1:15" x14ac:dyDescent="0.35">
      <c r="A2280" t="s">
        <v>222</v>
      </c>
      <c r="B2280">
        <v>2018</v>
      </c>
      <c r="C2280" s="10">
        <v>43196</v>
      </c>
      <c r="D2280" t="s">
        <v>123</v>
      </c>
      <c r="E2280" t="s">
        <v>119</v>
      </c>
      <c r="F2280">
        <v>2</v>
      </c>
      <c r="G2280">
        <v>2</v>
      </c>
      <c r="H2280" t="s">
        <v>196</v>
      </c>
      <c r="I2280" t="s">
        <v>52</v>
      </c>
      <c r="J2280">
        <v>10004868370</v>
      </c>
      <c r="K2280" s="19">
        <v>30.3</v>
      </c>
      <c r="L2280">
        <v>29.2</v>
      </c>
      <c r="M2280">
        <v>29.308999999999902</v>
      </c>
      <c r="N2280">
        <v>30.888999999999999</v>
      </c>
      <c r="O2280">
        <v>0.79</v>
      </c>
    </row>
    <row r="2281" spans="1:15" x14ac:dyDescent="0.35">
      <c r="A2281" t="s">
        <v>222</v>
      </c>
      <c r="B2281">
        <v>2018</v>
      </c>
      <c r="C2281" s="10">
        <v>43196</v>
      </c>
      <c r="D2281" t="s">
        <v>123</v>
      </c>
      <c r="E2281" t="s">
        <v>119</v>
      </c>
      <c r="F2281">
        <v>2</v>
      </c>
      <c r="G2281">
        <v>3</v>
      </c>
      <c r="H2281" t="s">
        <v>306</v>
      </c>
      <c r="I2281" t="s">
        <v>113</v>
      </c>
      <c r="J2281">
        <v>10006898300</v>
      </c>
      <c r="K2281" s="19">
        <v>25.6</v>
      </c>
      <c r="L2281">
        <v>26.704000000000001</v>
      </c>
      <c r="M2281">
        <v>26.817</v>
      </c>
      <c r="N2281">
        <v>28.516999999999999</v>
      </c>
      <c r="O2281">
        <v>0.85</v>
      </c>
    </row>
    <row r="2282" spans="1:15" x14ac:dyDescent="0.35">
      <c r="A2282" t="s">
        <v>222</v>
      </c>
      <c r="B2282">
        <v>2018</v>
      </c>
      <c r="C2282" s="10">
        <v>43196</v>
      </c>
      <c r="D2282" t="s">
        <v>123</v>
      </c>
      <c r="E2282" t="s">
        <v>119</v>
      </c>
      <c r="F2282">
        <v>2</v>
      </c>
      <c r="G2282">
        <v>4</v>
      </c>
      <c r="H2282" t="s">
        <v>125</v>
      </c>
      <c r="I2282" t="s">
        <v>113</v>
      </c>
      <c r="J2282">
        <v>10017950943</v>
      </c>
      <c r="K2282" s="19">
        <v>21.1</v>
      </c>
      <c r="L2282">
        <v>27.646999999999998</v>
      </c>
      <c r="M2282">
        <v>27.56</v>
      </c>
      <c r="N2282">
        <v>30.117999999999999</v>
      </c>
      <c r="O2282">
        <v>1.2789999999999999</v>
      </c>
    </row>
    <row r="2283" spans="1:15" x14ac:dyDescent="0.35">
      <c r="A2283" t="s">
        <v>222</v>
      </c>
      <c r="B2283">
        <v>2018</v>
      </c>
      <c r="C2283" s="10">
        <v>43196</v>
      </c>
      <c r="D2283" t="s">
        <v>123</v>
      </c>
      <c r="E2283" t="s">
        <v>119</v>
      </c>
      <c r="F2283">
        <v>2</v>
      </c>
      <c r="G2283">
        <v>5</v>
      </c>
      <c r="H2283" t="s">
        <v>183</v>
      </c>
      <c r="I2283" t="s">
        <v>33</v>
      </c>
      <c r="J2283">
        <v>10007212639</v>
      </c>
      <c r="K2283" s="19">
        <v>26.8</v>
      </c>
      <c r="L2283">
        <v>26.198999999999899</v>
      </c>
      <c r="M2283">
        <v>26.13</v>
      </c>
      <c r="N2283">
        <v>27.792000000000002</v>
      </c>
      <c r="O2283">
        <v>0.83099999999999996</v>
      </c>
    </row>
    <row r="2284" spans="1:15" x14ac:dyDescent="0.35">
      <c r="A2284" t="s">
        <v>222</v>
      </c>
      <c r="B2284">
        <v>2018</v>
      </c>
      <c r="C2284" s="10">
        <v>43196</v>
      </c>
      <c r="D2284" t="s">
        <v>123</v>
      </c>
      <c r="E2284" t="s">
        <v>119</v>
      </c>
      <c r="F2284">
        <v>2</v>
      </c>
      <c r="G2284">
        <v>6</v>
      </c>
      <c r="H2284" t="s">
        <v>286</v>
      </c>
      <c r="I2284" t="s">
        <v>102</v>
      </c>
      <c r="J2284">
        <v>10007811817</v>
      </c>
      <c r="K2284" s="19">
        <v>24.2</v>
      </c>
      <c r="L2284">
        <v>25.318999999999999</v>
      </c>
      <c r="M2284">
        <v>24.558</v>
      </c>
      <c r="N2284">
        <v>27.812000000000001</v>
      </c>
      <c r="O2284">
        <v>1.627</v>
      </c>
    </row>
    <row r="2285" spans="1:15" x14ac:dyDescent="0.35">
      <c r="A2285" t="s">
        <v>222</v>
      </c>
      <c r="B2285">
        <v>2018</v>
      </c>
      <c r="C2285" s="10">
        <v>43196</v>
      </c>
      <c r="D2285" t="s">
        <v>123</v>
      </c>
      <c r="E2285" t="s">
        <v>121</v>
      </c>
      <c r="F2285">
        <v>1</v>
      </c>
      <c r="G2285">
        <v>1</v>
      </c>
      <c r="H2285" t="s">
        <v>106</v>
      </c>
      <c r="I2285" t="s">
        <v>102</v>
      </c>
      <c r="J2285">
        <v>10006894559</v>
      </c>
      <c r="K2285" s="19">
        <v>25.6</v>
      </c>
      <c r="L2285">
        <v>31.007999999999999</v>
      </c>
      <c r="M2285">
        <v>31.2469999999999</v>
      </c>
      <c r="N2285">
        <v>33.006999999999998</v>
      </c>
      <c r="O2285">
        <v>0.88</v>
      </c>
    </row>
    <row r="2286" spans="1:15" x14ac:dyDescent="0.35">
      <c r="A2286" t="s">
        <v>222</v>
      </c>
      <c r="B2286">
        <v>2018</v>
      </c>
      <c r="C2286" s="10">
        <v>43196</v>
      </c>
      <c r="D2286" t="s">
        <v>123</v>
      </c>
      <c r="E2286" t="s">
        <v>121</v>
      </c>
      <c r="F2286">
        <v>1</v>
      </c>
      <c r="G2286">
        <v>2</v>
      </c>
      <c r="H2286" t="s">
        <v>306</v>
      </c>
      <c r="I2286" t="s">
        <v>113</v>
      </c>
      <c r="J2286">
        <v>10006898300</v>
      </c>
      <c r="K2286" s="19">
        <v>25.6</v>
      </c>
      <c r="L2286">
        <v>26.817</v>
      </c>
      <c r="M2286">
        <v>27.071000000000002</v>
      </c>
      <c r="N2286">
        <v>28.753</v>
      </c>
      <c r="O2286">
        <v>0.84099999999999997</v>
      </c>
    </row>
    <row r="2287" spans="1:15" x14ac:dyDescent="0.35">
      <c r="A2287" t="s">
        <v>222</v>
      </c>
      <c r="B2287">
        <v>2018</v>
      </c>
      <c r="C2287" s="10">
        <v>43196</v>
      </c>
      <c r="D2287" t="s">
        <v>123</v>
      </c>
      <c r="E2287" t="s">
        <v>121</v>
      </c>
      <c r="F2287">
        <v>1</v>
      </c>
      <c r="G2287">
        <v>3</v>
      </c>
      <c r="H2287" t="s">
        <v>220</v>
      </c>
      <c r="I2287" t="s">
        <v>35</v>
      </c>
      <c r="J2287">
        <v>10005782695</v>
      </c>
      <c r="K2287" s="19">
        <v>28.7</v>
      </c>
      <c r="L2287">
        <v>29.178999999999998</v>
      </c>
      <c r="M2287">
        <v>29.250999999999902</v>
      </c>
      <c r="N2287">
        <v>30.966999999999999</v>
      </c>
      <c r="O2287">
        <v>0.85799999999999998</v>
      </c>
    </row>
    <row r="2288" spans="1:15" x14ac:dyDescent="0.35">
      <c r="A2288" t="s">
        <v>222</v>
      </c>
      <c r="B2288">
        <v>2018</v>
      </c>
      <c r="C2288" s="10">
        <v>43196</v>
      </c>
      <c r="D2288" t="s">
        <v>123</v>
      </c>
      <c r="E2288" t="s">
        <v>121</v>
      </c>
      <c r="F2288">
        <v>1</v>
      </c>
      <c r="G2288">
        <v>4</v>
      </c>
      <c r="H2288" t="s">
        <v>112</v>
      </c>
      <c r="I2288" t="s">
        <v>113</v>
      </c>
      <c r="J2288">
        <v>10009967641</v>
      </c>
      <c r="K2288" s="19">
        <v>21</v>
      </c>
      <c r="L2288">
        <v>28.645</v>
      </c>
      <c r="M2288">
        <v>28.479999999999901</v>
      </c>
      <c r="N2288">
        <v>32.125999999999998</v>
      </c>
      <c r="O2288">
        <v>1.823</v>
      </c>
    </row>
    <row r="2289" spans="1:15" x14ac:dyDescent="0.35">
      <c r="A2289" t="s">
        <v>222</v>
      </c>
      <c r="B2289">
        <v>2018</v>
      </c>
      <c r="C2289" s="10">
        <v>43196</v>
      </c>
      <c r="D2289" t="s">
        <v>123</v>
      </c>
      <c r="E2289" t="s">
        <v>121</v>
      </c>
      <c r="F2289">
        <v>1</v>
      </c>
      <c r="G2289">
        <v>5</v>
      </c>
      <c r="H2289" t="s">
        <v>129</v>
      </c>
      <c r="I2289" t="s">
        <v>35</v>
      </c>
      <c r="J2289">
        <v>10006184742</v>
      </c>
      <c r="K2289" s="19">
        <v>26.7</v>
      </c>
      <c r="L2289">
        <v>29.167999999999999</v>
      </c>
      <c r="M2289">
        <v>28.937000000000001</v>
      </c>
      <c r="N2289">
        <v>31.277000000000001</v>
      </c>
      <c r="O2289">
        <v>1.17</v>
      </c>
    </row>
    <row r="2290" spans="1:15" x14ac:dyDescent="0.35">
      <c r="A2290" t="s">
        <v>222</v>
      </c>
      <c r="B2290">
        <v>2018</v>
      </c>
      <c r="C2290" s="10">
        <v>43196</v>
      </c>
      <c r="D2290" t="s">
        <v>123</v>
      </c>
      <c r="E2290" t="s">
        <v>121</v>
      </c>
      <c r="F2290">
        <v>1</v>
      </c>
      <c r="G2290">
        <v>6</v>
      </c>
      <c r="H2290" t="s">
        <v>196</v>
      </c>
      <c r="I2290" t="s">
        <v>52</v>
      </c>
      <c r="J2290">
        <v>10004868370</v>
      </c>
      <c r="K2290" s="19">
        <v>30.3</v>
      </c>
      <c r="L2290">
        <v>29.308999999999902</v>
      </c>
      <c r="M2290">
        <v>29.097000000000001</v>
      </c>
      <c r="N2290">
        <v>30.669</v>
      </c>
      <c r="O2290">
        <v>0.78600000000000003</v>
      </c>
    </row>
    <row r="2291" spans="1:15" x14ac:dyDescent="0.35">
      <c r="A2291" t="s">
        <v>222</v>
      </c>
      <c r="B2291">
        <v>2018</v>
      </c>
      <c r="C2291" s="10">
        <v>43196</v>
      </c>
      <c r="D2291" t="s">
        <v>123</v>
      </c>
      <c r="E2291" t="s">
        <v>121</v>
      </c>
      <c r="F2291">
        <v>2</v>
      </c>
      <c r="G2291">
        <v>1</v>
      </c>
      <c r="H2291" t="s">
        <v>183</v>
      </c>
      <c r="I2291" t="s">
        <v>33</v>
      </c>
      <c r="J2291">
        <v>10007212639</v>
      </c>
      <c r="K2291" s="19">
        <v>26.8</v>
      </c>
      <c r="L2291">
        <v>26.13</v>
      </c>
      <c r="M2291">
        <v>26.384</v>
      </c>
      <c r="N2291">
        <v>28.033999999999999</v>
      </c>
      <c r="O2291">
        <v>0.82499999999999996</v>
      </c>
    </row>
    <row r="2292" spans="1:15" x14ac:dyDescent="0.35">
      <c r="A2292" t="s">
        <v>222</v>
      </c>
      <c r="B2292">
        <v>2018</v>
      </c>
      <c r="C2292" s="10">
        <v>43196</v>
      </c>
      <c r="D2292" t="s">
        <v>123</v>
      </c>
      <c r="E2292" t="s">
        <v>121</v>
      </c>
      <c r="F2292">
        <v>2</v>
      </c>
      <c r="G2292">
        <v>2</v>
      </c>
      <c r="H2292" t="s">
        <v>265</v>
      </c>
      <c r="I2292" t="s">
        <v>102</v>
      </c>
      <c r="J2292">
        <v>10009009462</v>
      </c>
      <c r="K2292" s="19">
        <v>22.7</v>
      </c>
      <c r="L2292">
        <v>20.16</v>
      </c>
      <c r="M2292">
        <v>21.972999999999999</v>
      </c>
      <c r="N2292">
        <v>26.036999999999999</v>
      </c>
      <c r="O2292">
        <v>2.032</v>
      </c>
    </row>
    <row r="2293" spans="1:15" x14ac:dyDescent="0.35">
      <c r="A2293" t="s">
        <v>222</v>
      </c>
      <c r="B2293">
        <v>2018</v>
      </c>
      <c r="C2293" s="10">
        <v>43196</v>
      </c>
      <c r="D2293" t="s">
        <v>123</v>
      </c>
      <c r="E2293" t="s">
        <v>121</v>
      </c>
      <c r="F2293">
        <v>2</v>
      </c>
      <c r="G2293">
        <v>3</v>
      </c>
      <c r="H2293" t="s">
        <v>286</v>
      </c>
      <c r="I2293" t="s">
        <v>102</v>
      </c>
      <c r="J2293">
        <v>10007811817</v>
      </c>
      <c r="K2293" s="19">
        <v>24.2</v>
      </c>
      <c r="L2293">
        <v>24.558</v>
      </c>
      <c r="M2293">
        <v>24.849</v>
      </c>
      <c r="N2293">
        <v>27.937000000000001</v>
      </c>
      <c r="O2293">
        <v>1.544</v>
      </c>
    </row>
    <row r="2294" spans="1:15" x14ac:dyDescent="0.35">
      <c r="A2294" t="s">
        <v>222</v>
      </c>
      <c r="B2294">
        <v>2018</v>
      </c>
      <c r="C2294" s="10">
        <v>43196</v>
      </c>
      <c r="D2294" t="s">
        <v>123</v>
      </c>
      <c r="E2294" t="s">
        <v>121</v>
      </c>
      <c r="F2294">
        <v>2</v>
      </c>
      <c r="G2294">
        <v>4</v>
      </c>
      <c r="H2294" t="s">
        <v>125</v>
      </c>
      <c r="I2294" t="s">
        <v>113</v>
      </c>
      <c r="J2294">
        <v>10017950943</v>
      </c>
      <c r="K2294" s="19">
        <v>21.1</v>
      </c>
      <c r="L2294">
        <v>27.56</v>
      </c>
      <c r="M2294">
        <v>27.341999999999999</v>
      </c>
      <c r="N2294">
        <v>29.82</v>
      </c>
      <c r="O2294">
        <v>1.2390000000000001</v>
      </c>
    </row>
    <row r="2295" spans="1:15" x14ac:dyDescent="0.35">
      <c r="A2295" t="s">
        <v>222</v>
      </c>
      <c r="B2295">
        <v>2018</v>
      </c>
      <c r="C2295" s="10">
        <v>43196</v>
      </c>
      <c r="D2295" t="s">
        <v>123</v>
      </c>
      <c r="E2295" t="s">
        <v>121</v>
      </c>
      <c r="F2295">
        <v>2</v>
      </c>
      <c r="G2295">
        <v>5</v>
      </c>
      <c r="H2295" t="s">
        <v>304</v>
      </c>
      <c r="I2295" t="s">
        <v>33</v>
      </c>
      <c r="J2295">
        <v>10009821131</v>
      </c>
      <c r="K2295" s="19">
        <v>19.899999999999999</v>
      </c>
      <c r="L2295">
        <v>26.274999999999999</v>
      </c>
      <c r="M2295">
        <v>25.3</v>
      </c>
      <c r="N2295">
        <v>29.206</v>
      </c>
      <c r="O2295">
        <v>1.9530000000000001</v>
      </c>
    </row>
    <row r="2296" spans="1:15" x14ac:dyDescent="0.35">
      <c r="A2296" t="s">
        <v>222</v>
      </c>
      <c r="B2296">
        <v>2018</v>
      </c>
      <c r="C2296" s="10">
        <v>43196</v>
      </c>
      <c r="D2296" t="s">
        <v>123</v>
      </c>
      <c r="E2296" t="s">
        <v>121</v>
      </c>
      <c r="F2296">
        <v>2</v>
      </c>
      <c r="G2296">
        <v>6</v>
      </c>
      <c r="H2296" t="s">
        <v>311</v>
      </c>
      <c r="I2296" t="s">
        <v>113</v>
      </c>
      <c r="J2296">
        <v>10009316024</v>
      </c>
      <c r="K2296" s="19">
        <v>22.5</v>
      </c>
      <c r="L2296">
        <v>19.016999999999999</v>
      </c>
      <c r="M2296">
        <v>17.722000000000001</v>
      </c>
      <c r="N2296">
        <v>23.3</v>
      </c>
      <c r="O2296">
        <v>2.7890000000000001</v>
      </c>
    </row>
    <row r="2297" spans="1:15" x14ac:dyDescent="0.35">
      <c r="A2297" t="s">
        <v>296</v>
      </c>
      <c r="B2297">
        <v>2019</v>
      </c>
      <c r="C2297" s="10">
        <v>43386</v>
      </c>
      <c r="D2297" t="s">
        <v>236</v>
      </c>
      <c r="E2297" t="s">
        <v>91</v>
      </c>
      <c r="F2297">
        <v>1</v>
      </c>
      <c r="G2297">
        <v>1</v>
      </c>
      <c r="H2297" t="s">
        <v>106</v>
      </c>
      <c r="I2297" t="s">
        <v>102</v>
      </c>
      <c r="J2297">
        <v>10006894559</v>
      </c>
      <c r="K2297" s="19">
        <v>26.1</v>
      </c>
      <c r="L2297">
        <v>31.2469999999999</v>
      </c>
      <c r="M2297">
        <v>31.484999999999999</v>
      </c>
      <c r="N2297">
        <v>33.234999999999999</v>
      </c>
      <c r="O2297">
        <v>0.875</v>
      </c>
    </row>
    <row r="2298" spans="1:15" x14ac:dyDescent="0.35">
      <c r="A2298" t="s">
        <v>296</v>
      </c>
      <c r="B2298">
        <v>2019</v>
      </c>
      <c r="C2298" s="10">
        <v>43386</v>
      </c>
      <c r="D2298" t="s">
        <v>236</v>
      </c>
      <c r="E2298" t="s">
        <v>91</v>
      </c>
      <c r="F2298">
        <v>1</v>
      </c>
      <c r="G2298">
        <v>2</v>
      </c>
      <c r="H2298" t="s">
        <v>245</v>
      </c>
      <c r="I2298" t="s">
        <v>35</v>
      </c>
      <c r="J2298">
        <v>10015443087</v>
      </c>
      <c r="K2298" s="19">
        <v>19.7</v>
      </c>
      <c r="L2298">
        <v>9</v>
      </c>
      <c r="M2298">
        <v>23.866</v>
      </c>
      <c r="N2298">
        <v>32.783999999999999</v>
      </c>
      <c r="O2298">
        <v>4.4589999999999996</v>
      </c>
    </row>
    <row r="2299" spans="1:15" x14ac:dyDescent="0.35">
      <c r="A2299" t="s">
        <v>296</v>
      </c>
      <c r="B2299">
        <v>2019</v>
      </c>
      <c r="C2299" s="10">
        <v>43386</v>
      </c>
      <c r="D2299" t="s">
        <v>236</v>
      </c>
      <c r="E2299" t="s">
        <v>91</v>
      </c>
      <c r="F2299">
        <v>1</v>
      </c>
      <c r="G2299">
        <v>3</v>
      </c>
      <c r="H2299" t="s">
        <v>240</v>
      </c>
      <c r="I2299" t="s">
        <v>102</v>
      </c>
      <c r="J2299" t="e">
        <v>#N/A</v>
      </c>
      <c r="K2299" s="19">
        <v>19.5</v>
      </c>
      <c r="L2299">
        <v>9</v>
      </c>
      <c r="M2299">
        <v>21.626999999999999</v>
      </c>
      <c r="N2299">
        <v>30.440999999999999</v>
      </c>
      <c r="O2299">
        <v>4.407</v>
      </c>
    </row>
    <row r="2300" spans="1:15" x14ac:dyDescent="0.35">
      <c r="A2300" t="s">
        <v>296</v>
      </c>
      <c r="B2300">
        <v>2019</v>
      </c>
      <c r="C2300" s="10">
        <v>43386</v>
      </c>
      <c r="D2300" t="s">
        <v>236</v>
      </c>
      <c r="E2300" t="s">
        <v>91</v>
      </c>
      <c r="F2300">
        <v>1</v>
      </c>
      <c r="G2300">
        <v>4</v>
      </c>
      <c r="H2300" t="s">
        <v>136</v>
      </c>
      <c r="I2300" t="s">
        <v>35</v>
      </c>
      <c r="J2300">
        <v>10010624918</v>
      </c>
      <c r="K2300" s="19">
        <v>22.1</v>
      </c>
      <c r="L2300">
        <v>9</v>
      </c>
      <c r="M2300">
        <v>19.614999999999998</v>
      </c>
      <c r="N2300">
        <v>28.344999999999999</v>
      </c>
      <c r="O2300">
        <v>4.3650000000000002</v>
      </c>
    </row>
    <row r="2301" spans="1:15" x14ac:dyDescent="0.35">
      <c r="A2301" t="s">
        <v>296</v>
      </c>
      <c r="B2301">
        <v>2019</v>
      </c>
      <c r="C2301" s="10">
        <v>43386</v>
      </c>
      <c r="D2301" t="s">
        <v>236</v>
      </c>
      <c r="E2301" t="s">
        <v>91</v>
      </c>
      <c r="F2301">
        <v>1</v>
      </c>
      <c r="G2301">
        <v>5</v>
      </c>
      <c r="H2301" t="s">
        <v>129</v>
      </c>
      <c r="I2301" t="s">
        <v>35</v>
      </c>
      <c r="J2301">
        <v>10006184742</v>
      </c>
      <c r="K2301" s="19">
        <v>27.2</v>
      </c>
      <c r="L2301">
        <v>28.937000000000001</v>
      </c>
      <c r="M2301">
        <v>28.648</v>
      </c>
      <c r="N2301">
        <v>30.942</v>
      </c>
      <c r="O2301">
        <v>1.147</v>
      </c>
    </row>
    <row r="2302" spans="1:15" x14ac:dyDescent="0.35">
      <c r="A2302" t="s">
        <v>296</v>
      </c>
      <c r="B2302">
        <v>2019</v>
      </c>
      <c r="C2302" s="10">
        <v>43386</v>
      </c>
      <c r="D2302" t="s">
        <v>236</v>
      </c>
      <c r="E2302" t="s">
        <v>91</v>
      </c>
      <c r="F2302">
        <v>1</v>
      </c>
      <c r="G2302">
        <v>6</v>
      </c>
      <c r="H2302" t="s">
        <v>238</v>
      </c>
      <c r="I2302" t="s">
        <v>102</v>
      </c>
      <c r="J2302">
        <v>10055348887</v>
      </c>
      <c r="K2302" s="19">
        <v>18.3</v>
      </c>
      <c r="L2302">
        <v>21.076999999999899</v>
      </c>
      <c r="M2302">
        <v>19.664999999999999</v>
      </c>
      <c r="N2302">
        <v>26.199000000000002</v>
      </c>
      <c r="O2302">
        <v>3.2669999999999999</v>
      </c>
    </row>
    <row r="2303" spans="1:15" x14ac:dyDescent="0.35">
      <c r="A2303" t="s">
        <v>296</v>
      </c>
      <c r="B2303">
        <v>2019</v>
      </c>
      <c r="C2303" s="10">
        <v>43386</v>
      </c>
      <c r="D2303" t="s">
        <v>236</v>
      </c>
      <c r="E2303" t="s">
        <v>91</v>
      </c>
      <c r="F2303">
        <v>1</v>
      </c>
      <c r="G2303">
        <v>7</v>
      </c>
      <c r="H2303" t="s">
        <v>297</v>
      </c>
      <c r="I2303" t="s">
        <v>35</v>
      </c>
      <c r="J2303" t="e">
        <v>#N/A</v>
      </c>
      <c r="K2303" s="19">
        <v>18.100000000000001</v>
      </c>
      <c r="L2303">
        <v>9</v>
      </c>
      <c r="M2303">
        <v>5.8220000000000001</v>
      </c>
      <c r="N2303">
        <v>17.556000000000001</v>
      </c>
      <c r="O2303">
        <v>5.867</v>
      </c>
    </row>
    <row r="2304" spans="1:15" x14ac:dyDescent="0.35">
      <c r="A2304" t="s">
        <v>296</v>
      </c>
      <c r="B2304">
        <v>2019</v>
      </c>
      <c r="C2304" s="10">
        <v>43386</v>
      </c>
      <c r="D2304" t="s">
        <v>236</v>
      </c>
      <c r="E2304" t="s">
        <v>91</v>
      </c>
      <c r="F2304">
        <v>2</v>
      </c>
      <c r="G2304">
        <v>1</v>
      </c>
      <c r="H2304" t="s">
        <v>265</v>
      </c>
      <c r="I2304" t="s">
        <v>102</v>
      </c>
      <c r="J2304">
        <v>10009009462</v>
      </c>
      <c r="K2304" s="19">
        <v>23.2</v>
      </c>
      <c r="L2304">
        <v>21.972999999999999</v>
      </c>
      <c r="M2304">
        <v>23.856999999999999</v>
      </c>
      <c r="N2304">
        <v>27.657</v>
      </c>
      <c r="O2304">
        <v>1.9</v>
      </c>
    </row>
    <row r="2305" spans="1:15" x14ac:dyDescent="0.35">
      <c r="A2305" t="s">
        <v>296</v>
      </c>
      <c r="B2305">
        <v>2019</v>
      </c>
      <c r="C2305" s="10">
        <v>43386</v>
      </c>
      <c r="D2305" t="s">
        <v>236</v>
      </c>
      <c r="E2305" t="s">
        <v>91</v>
      </c>
      <c r="F2305">
        <v>2</v>
      </c>
      <c r="G2305">
        <v>2</v>
      </c>
      <c r="H2305" t="s">
        <v>231</v>
      </c>
      <c r="I2305" t="s">
        <v>102</v>
      </c>
      <c r="J2305">
        <v>10009009260</v>
      </c>
      <c r="K2305" s="19">
        <v>23.5</v>
      </c>
      <c r="L2305">
        <v>22.353999999999999</v>
      </c>
      <c r="M2305">
        <v>23.393999999999998</v>
      </c>
      <c r="N2305">
        <v>26.684000000000001</v>
      </c>
      <c r="O2305">
        <v>1.645</v>
      </c>
    </row>
    <row r="2306" spans="1:15" x14ac:dyDescent="0.35">
      <c r="A2306" t="s">
        <v>296</v>
      </c>
      <c r="B2306">
        <v>2019</v>
      </c>
      <c r="C2306" s="10">
        <v>43386</v>
      </c>
      <c r="D2306" t="s">
        <v>236</v>
      </c>
      <c r="E2306" t="s">
        <v>91</v>
      </c>
      <c r="F2306">
        <v>2</v>
      </c>
      <c r="G2306">
        <v>3</v>
      </c>
      <c r="H2306" t="s">
        <v>220</v>
      </c>
      <c r="I2306" t="s">
        <v>35</v>
      </c>
      <c r="J2306">
        <v>10005782695</v>
      </c>
      <c r="K2306" s="19">
        <v>29.3</v>
      </c>
      <c r="L2306">
        <v>29.250999999999902</v>
      </c>
      <c r="M2306">
        <v>29.204999999999998</v>
      </c>
      <c r="N2306">
        <v>30.902999999999999</v>
      </c>
      <c r="O2306">
        <v>0.84899999999999998</v>
      </c>
    </row>
    <row r="2307" spans="1:15" x14ac:dyDescent="0.35">
      <c r="A2307" t="s">
        <v>296</v>
      </c>
      <c r="B2307">
        <v>2019</v>
      </c>
      <c r="C2307" s="10">
        <v>43386</v>
      </c>
      <c r="D2307" t="s">
        <v>236</v>
      </c>
      <c r="E2307" t="s">
        <v>91</v>
      </c>
      <c r="F2307">
        <v>2</v>
      </c>
      <c r="G2307">
        <v>4</v>
      </c>
      <c r="H2307" t="s">
        <v>243</v>
      </c>
      <c r="I2307" t="s">
        <v>102</v>
      </c>
      <c r="J2307" t="e">
        <v>#N/A</v>
      </c>
      <c r="K2307" s="19">
        <v>19.2</v>
      </c>
      <c r="L2307">
        <v>9</v>
      </c>
      <c r="M2307">
        <v>18.36</v>
      </c>
      <c r="N2307">
        <v>26.7</v>
      </c>
      <c r="O2307">
        <v>4.17</v>
      </c>
    </row>
    <row r="2308" spans="1:15" x14ac:dyDescent="0.35">
      <c r="A2308" t="s">
        <v>296</v>
      </c>
      <c r="B2308">
        <v>2019</v>
      </c>
      <c r="C2308" s="10">
        <v>43386</v>
      </c>
      <c r="D2308" t="s">
        <v>236</v>
      </c>
      <c r="E2308" t="s">
        <v>91</v>
      </c>
      <c r="F2308">
        <v>2</v>
      </c>
      <c r="G2308">
        <v>5</v>
      </c>
      <c r="H2308" t="s">
        <v>248</v>
      </c>
      <c r="I2308" t="s">
        <v>35</v>
      </c>
      <c r="J2308">
        <v>10008997641</v>
      </c>
      <c r="K2308" s="19">
        <v>23.2</v>
      </c>
      <c r="L2308">
        <v>26.010999999999999</v>
      </c>
      <c r="M2308">
        <v>25.562999999999999</v>
      </c>
      <c r="N2308">
        <v>28.721</v>
      </c>
      <c r="O2308">
        <v>1.579</v>
      </c>
    </row>
    <row r="2309" spans="1:15" x14ac:dyDescent="0.35">
      <c r="A2309" t="s">
        <v>296</v>
      </c>
      <c r="B2309">
        <v>2019</v>
      </c>
      <c r="C2309" s="10">
        <v>43386</v>
      </c>
      <c r="D2309" t="s">
        <v>236</v>
      </c>
      <c r="E2309" t="s">
        <v>91</v>
      </c>
      <c r="F2309">
        <v>2</v>
      </c>
      <c r="G2309">
        <v>6</v>
      </c>
      <c r="H2309" t="s">
        <v>114</v>
      </c>
      <c r="I2309" t="s">
        <v>102</v>
      </c>
      <c r="J2309">
        <v>10055349695</v>
      </c>
      <c r="K2309" s="19">
        <v>18.7</v>
      </c>
      <c r="L2309">
        <v>22.940999999999999</v>
      </c>
      <c r="M2309">
        <v>20.137</v>
      </c>
      <c r="N2309">
        <v>26.591000000000001</v>
      </c>
      <c r="O2309">
        <v>3.2269999999999999</v>
      </c>
    </row>
    <row r="2310" spans="1:15" x14ac:dyDescent="0.35">
      <c r="A2310" t="s">
        <v>296</v>
      </c>
      <c r="B2310">
        <v>2019</v>
      </c>
      <c r="C2310" s="10">
        <v>43386</v>
      </c>
      <c r="D2310" t="s">
        <v>236</v>
      </c>
      <c r="E2310" t="s">
        <v>91</v>
      </c>
      <c r="F2310">
        <v>2</v>
      </c>
      <c r="G2310">
        <v>7</v>
      </c>
      <c r="H2310" t="s">
        <v>267</v>
      </c>
      <c r="I2310" t="s">
        <v>102</v>
      </c>
      <c r="J2310">
        <v>10010791030</v>
      </c>
      <c r="K2310" s="19">
        <v>24.1</v>
      </c>
      <c r="L2310">
        <v>9</v>
      </c>
      <c r="M2310">
        <v>5.4919999999999902</v>
      </c>
      <c r="N2310">
        <v>16.899999999999999</v>
      </c>
      <c r="O2310">
        <v>5.7039999999999997</v>
      </c>
    </row>
    <row r="2311" spans="1:15" x14ac:dyDescent="0.35">
      <c r="A2311" t="s">
        <v>296</v>
      </c>
      <c r="B2311">
        <v>2019</v>
      </c>
      <c r="C2311" s="10">
        <v>43386</v>
      </c>
      <c r="D2311" t="s">
        <v>236</v>
      </c>
      <c r="E2311" t="s">
        <v>91</v>
      </c>
      <c r="F2311">
        <v>3</v>
      </c>
      <c r="G2311">
        <v>1</v>
      </c>
      <c r="H2311" t="s">
        <v>101</v>
      </c>
      <c r="I2311" t="s">
        <v>102</v>
      </c>
      <c r="J2311">
        <v>10015145724</v>
      </c>
      <c r="K2311" s="19">
        <v>19.5</v>
      </c>
      <c r="L2311">
        <v>9</v>
      </c>
      <c r="M2311">
        <v>25.469000000000001</v>
      </c>
      <c r="N2311">
        <v>36.697000000000003</v>
      </c>
      <c r="O2311">
        <v>5.6139999999999999</v>
      </c>
    </row>
    <row r="2312" spans="1:15" x14ac:dyDescent="0.35">
      <c r="A2312" t="s">
        <v>296</v>
      </c>
      <c r="B2312">
        <v>2019</v>
      </c>
      <c r="C2312" s="10">
        <v>43386</v>
      </c>
      <c r="D2312" t="s">
        <v>236</v>
      </c>
      <c r="E2312" t="s">
        <v>91</v>
      </c>
      <c r="F2312">
        <v>3</v>
      </c>
      <c r="G2312">
        <v>2</v>
      </c>
      <c r="H2312" t="s">
        <v>298</v>
      </c>
      <c r="I2312" t="s">
        <v>102</v>
      </c>
      <c r="J2312">
        <v>10061341164</v>
      </c>
      <c r="K2312" s="19">
        <v>18</v>
      </c>
      <c r="L2312">
        <v>9</v>
      </c>
      <c r="M2312">
        <v>22.379000000000001</v>
      </c>
      <c r="N2312">
        <v>32.173000000000002</v>
      </c>
      <c r="O2312">
        <v>4.8970000000000002</v>
      </c>
    </row>
    <row r="2313" spans="1:15" x14ac:dyDescent="0.35">
      <c r="A2313" t="s">
        <v>296</v>
      </c>
      <c r="B2313">
        <v>2019</v>
      </c>
      <c r="C2313" s="10">
        <v>43386</v>
      </c>
      <c r="D2313" t="s">
        <v>236</v>
      </c>
      <c r="E2313" t="s">
        <v>91</v>
      </c>
      <c r="F2313">
        <v>3</v>
      </c>
      <c r="G2313">
        <v>3</v>
      </c>
      <c r="H2313" t="s">
        <v>247</v>
      </c>
      <c r="I2313" t="s">
        <v>35</v>
      </c>
      <c r="J2313">
        <v>10009138491</v>
      </c>
      <c r="K2313" s="19">
        <v>22.4</v>
      </c>
      <c r="L2313">
        <v>26.132999999999999</v>
      </c>
      <c r="M2313">
        <v>26.277000000000001</v>
      </c>
      <c r="N2313">
        <v>30.286999999999999</v>
      </c>
      <c r="O2313">
        <v>2.0049999999999999</v>
      </c>
    </row>
    <row r="2314" spans="1:15" x14ac:dyDescent="0.35">
      <c r="A2314" t="s">
        <v>296</v>
      </c>
      <c r="B2314">
        <v>2019</v>
      </c>
      <c r="C2314" s="10">
        <v>43386</v>
      </c>
      <c r="D2314" t="s">
        <v>236</v>
      </c>
      <c r="E2314" t="s">
        <v>91</v>
      </c>
      <c r="F2314">
        <v>3</v>
      </c>
      <c r="G2314">
        <v>4</v>
      </c>
      <c r="H2314" t="s">
        <v>124</v>
      </c>
      <c r="I2314" t="s">
        <v>35</v>
      </c>
      <c r="J2314">
        <v>10009012391</v>
      </c>
      <c r="K2314" s="19">
        <v>23</v>
      </c>
      <c r="L2314">
        <v>9</v>
      </c>
      <c r="M2314">
        <v>16.338999999999999</v>
      </c>
      <c r="N2314">
        <v>25.850999999999999</v>
      </c>
      <c r="O2314">
        <v>4.7560000000000002</v>
      </c>
    </row>
    <row r="2315" spans="1:15" x14ac:dyDescent="0.35">
      <c r="A2315" t="s">
        <v>296</v>
      </c>
      <c r="B2315">
        <v>2019</v>
      </c>
      <c r="C2315" s="10">
        <v>43386</v>
      </c>
      <c r="D2315" t="s">
        <v>236</v>
      </c>
      <c r="E2315" t="s">
        <v>91</v>
      </c>
      <c r="F2315">
        <v>3</v>
      </c>
      <c r="G2315">
        <v>5</v>
      </c>
      <c r="H2315" t="s">
        <v>299</v>
      </c>
      <c r="I2315" t="s">
        <v>102</v>
      </c>
      <c r="J2315" t="e">
        <v>#N/A</v>
      </c>
      <c r="K2315" s="19"/>
      <c r="L2315">
        <v>9</v>
      </c>
      <c r="M2315">
        <v>12.89</v>
      </c>
      <c r="N2315">
        <v>22.712</v>
      </c>
      <c r="O2315">
        <v>4.9109999999999996</v>
      </c>
    </row>
    <row r="2316" spans="1:15" x14ac:dyDescent="0.35">
      <c r="A2316" t="s">
        <v>296</v>
      </c>
      <c r="B2316">
        <v>2019</v>
      </c>
      <c r="C2316" s="10">
        <v>43386</v>
      </c>
      <c r="D2316" t="s">
        <v>236</v>
      </c>
      <c r="E2316" t="s">
        <v>91</v>
      </c>
      <c r="F2316">
        <v>3</v>
      </c>
      <c r="G2316">
        <v>6</v>
      </c>
      <c r="H2316" t="s">
        <v>268</v>
      </c>
      <c r="I2316" t="s">
        <v>269</v>
      </c>
      <c r="J2316">
        <v>10007051274</v>
      </c>
      <c r="K2316" s="19">
        <v>25.8</v>
      </c>
      <c r="L2316">
        <v>9</v>
      </c>
      <c r="M2316">
        <v>8.8969999999999896</v>
      </c>
      <c r="N2316">
        <v>19.222999999999999</v>
      </c>
      <c r="O2316">
        <v>5.1630000000000003</v>
      </c>
    </row>
    <row r="2317" spans="1:15" x14ac:dyDescent="0.35">
      <c r="A2317" t="s">
        <v>296</v>
      </c>
      <c r="B2317">
        <v>2019</v>
      </c>
      <c r="C2317" s="10">
        <v>43386</v>
      </c>
      <c r="D2317" t="s">
        <v>236</v>
      </c>
      <c r="E2317" t="s">
        <v>91</v>
      </c>
      <c r="F2317">
        <v>3</v>
      </c>
      <c r="G2317">
        <v>7</v>
      </c>
      <c r="H2317" t="s">
        <v>177</v>
      </c>
      <c r="I2317" t="s">
        <v>102</v>
      </c>
      <c r="J2317">
        <v>10010664829</v>
      </c>
      <c r="K2317" s="19">
        <v>20.5</v>
      </c>
      <c r="L2317">
        <v>9</v>
      </c>
      <c r="M2317">
        <v>2.6920000000000002</v>
      </c>
      <c r="N2317">
        <v>14.378</v>
      </c>
      <c r="O2317">
        <v>5.843</v>
      </c>
    </row>
    <row r="2318" spans="1:15" x14ac:dyDescent="0.35">
      <c r="A2318" t="s">
        <v>296</v>
      </c>
      <c r="B2318">
        <v>2019</v>
      </c>
      <c r="C2318" s="10">
        <v>43386</v>
      </c>
      <c r="D2318" t="s">
        <v>236</v>
      </c>
      <c r="E2318" t="s">
        <v>91</v>
      </c>
      <c r="F2318">
        <v>4</v>
      </c>
      <c r="G2318">
        <v>1</v>
      </c>
      <c r="H2318" t="s">
        <v>241</v>
      </c>
      <c r="I2318" t="s">
        <v>35</v>
      </c>
      <c r="J2318">
        <v>10009978048</v>
      </c>
      <c r="K2318" s="19">
        <v>19.8</v>
      </c>
      <c r="L2318">
        <v>3.3519999999999999</v>
      </c>
      <c r="M2318">
        <v>15.9279999999999</v>
      </c>
      <c r="N2318">
        <v>23.49</v>
      </c>
      <c r="O2318">
        <v>3.7810000000000001</v>
      </c>
    </row>
    <row r="2319" spans="1:15" x14ac:dyDescent="0.35">
      <c r="A2319" t="s">
        <v>296</v>
      </c>
      <c r="B2319">
        <v>2019</v>
      </c>
      <c r="C2319" s="10">
        <v>43386</v>
      </c>
      <c r="D2319" t="s">
        <v>236</v>
      </c>
      <c r="E2319" t="s">
        <v>91</v>
      </c>
      <c r="F2319">
        <v>4</v>
      </c>
      <c r="G2319">
        <v>2</v>
      </c>
      <c r="H2319" t="s">
        <v>286</v>
      </c>
      <c r="I2319" t="s">
        <v>102</v>
      </c>
      <c r="J2319">
        <v>10007811817</v>
      </c>
      <c r="K2319" s="19">
        <v>24.7</v>
      </c>
      <c r="L2319">
        <v>24.849</v>
      </c>
      <c r="M2319">
        <v>24.898</v>
      </c>
      <c r="N2319">
        <v>27.888000000000002</v>
      </c>
      <c r="O2319">
        <v>1.4950000000000001</v>
      </c>
    </row>
    <row r="2320" spans="1:15" x14ac:dyDescent="0.35">
      <c r="A2320" t="s">
        <v>296</v>
      </c>
      <c r="B2320">
        <v>2019</v>
      </c>
      <c r="C2320" s="10">
        <v>43386</v>
      </c>
      <c r="D2320" t="s">
        <v>236</v>
      </c>
      <c r="E2320" t="s">
        <v>91</v>
      </c>
      <c r="F2320">
        <v>4</v>
      </c>
      <c r="G2320">
        <v>3</v>
      </c>
      <c r="H2320" t="s">
        <v>300</v>
      </c>
      <c r="I2320" t="s">
        <v>102</v>
      </c>
      <c r="J2320">
        <v>10009117071</v>
      </c>
      <c r="K2320" s="19">
        <v>22.5</v>
      </c>
      <c r="L2320">
        <v>9</v>
      </c>
      <c r="M2320">
        <v>15.603</v>
      </c>
      <c r="N2320">
        <v>24.605</v>
      </c>
      <c r="O2320">
        <v>4.5010000000000003</v>
      </c>
    </row>
    <row r="2321" spans="1:15" x14ac:dyDescent="0.35">
      <c r="A2321" t="s">
        <v>296</v>
      </c>
      <c r="B2321">
        <v>2019</v>
      </c>
      <c r="C2321" s="10">
        <v>43386</v>
      </c>
      <c r="D2321" t="s">
        <v>236</v>
      </c>
      <c r="E2321" t="s">
        <v>91</v>
      </c>
      <c r="F2321">
        <v>4</v>
      </c>
      <c r="G2321">
        <v>4</v>
      </c>
      <c r="H2321" t="s">
        <v>270</v>
      </c>
      <c r="I2321" t="s">
        <v>269</v>
      </c>
      <c r="J2321">
        <v>10010794262</v>
      </c>
      <c r="K2321" s="19">
        <v>19.8</v>
      </c>
      <c r="L2321">
        <v>9</v>
      </c>
      <c r="M2321">
        <v>13.0209999999999</v>
      </c>
      <c r="N2321">
        <v>22.146999999999998</v>
      </c>
      <c r="O2321">
        <v>4.5629999999999997</v>
      </c>
    </row>
    <row r="2322" spans="1:15" x14ac:dyDescent="0.35">
      <c r="A2322" t="s">
        <v>296</v>
      </c>
      <c r="B2322">
        <v>2019</v>
      </c>
      <c r="C2322" s="10">
        <v>43386</v>
      </c>
      <c r="D2322" t="s">
        <v>236</v>
      </c>
      <c r="E2322" t="s">
        <v>91</v>
      </c>
      <c r="F2322">
        <v>4</v>
      </c>
      <c r="G2322">
        <v>5</v>
      </c>
      <c r="H2322" t="s">
        <v>301</v>
      </c>
      <c r="I2322" t="s">
        <v>102</v>
      </c>
      <c r="J2322" t="e">
        <v>#N/A</v>
      </c>
      <c r="K2322" s="19">
        <v>18.100000000000001</v>
      </c>
      <c r="L2322">
        <v>8.9449999999999896</v>
      </c>
      <c r="M2322">
        <v>10.835000000000001</v>
      </c>
      <c r="N2322">
        <v>18.701000000000001</v>
      </c>
      <c r="O2322">
        <v>3.9329999999999998</v>
      </c>
    </row>
    <row r="2323" spans="1:15" x14ac:dyDescent="0.35">
      <c r="A2323" t="s">
        <v>296</v>
      </c>
      <c r="B2323">
        <v>2019</v>
      </c>
      <c r="C2323" s="10">
        <v>43386</v>
      </c>
      <c r="D2323" t="s">
        <v>236</v>
      </c>
      <c r="E2323" t="s">
        <v>91</v>
      </c>
      <c r="F2323">
        <v>4</v>
      </c>
      <c r="G2323">
        <v>6</v>
      </c>
      <c r="H2323" t="s">
        <v>266</v>
      </c>
      <c r="I2323" t="s">
        <v>102</v>
      </c>
      <c r="J2323" t="e">
        <v>#N/A</v>
      </c>
      <c r="K2323" s="19">
        <v>24</v>
      </c>
      <c r="L2323">
        <v>9</v>
      </c>
      <c r="M2323">
        <v>6.7979999999999903</v>
      </c>
      <c r="N2323">
        <v>16.565999999999999</v>
      </c>
      <c r="O2323">
        <v>4.8840000000000003</v>
      </c>
    </row>
    <row r="2324" spans="1:15" x14ac:dyDescent="0.35">
      <c r="A2324" t="s">
        <v>296</v>
      </c>
      <c r="B2324">
        <v>2019</v>
      </c>
      <c r="C2324" s="10">
        <v>43386</v>
      </c>
      <c r="D2324" t="s">
        <v>236</v>
      </c>
      <c r="E2324" t="s">
        <v>91</v>
      </c>
      <c r="F2324">
        <v>4</v>
      </c>
      <c r="G2324">
        <v>7</v>
      </c>
      <c r="H2324" t="s">
        <v>205</v>
      </c>
      <c r="I2324" t="s">
        <v>102</v>
      </c>
      <c r="J2324">
        <v>10011146694</v>
      </c>
      <c r="K2324" s="19">
        <v>19.600000000000001</v>
      </c>
      <c r="L2324">
        <v>9</v>
      </c>
      <c r="M2324">
        <v>1.2050000000000001</v>
      </c>
      <c r="N2324">
        <v>12.285</v>
      </c>
      <c r="O2324">
        <v>5.54</v>
      </c>
    </row>
    <row r="2325" spans="1:15" x14ac:dyDescent="0.35">
      <c r="A2325" t="s">
        <v>296</v>
      </c>
      <c r="B2325">
        <v>2019</v>
      </c>
      <c r="C2325" s="10">
        <v>43386</v>
      </c>
      <c r="D2325" t="s">
        <v>236</v>
      </c>
      <c r="E2325" t="s">
        <v>117</v>
      </c>
      <c r="F2325">
        <v>1</v>
      </c>
      <c r="G2325">
        <v>1</v>
      </c>
      <c r="H2325" t="s">
        <v>240</v>
      </c>
      <c r="I2325" t="s">
        <v>102</v>
      </c>
      <c r="J2325" t="e">
        <v>#N/A</v>
      </c>
      <c r="K2325" s="19">
        <v>19.5</v>
      </c>
      <c r="L2325">
        <v>21.626999999999999</v>
      </c>
      <c r="M2325">
        <v>24.998999999999899</v>
      </c>
      <c r="N2325">
        <v>32.680999999999997</v>
      </c>
      <c r="O2325">
        <v>3.8410000000000002</v>
      </c>
    </row>
    <row r="2326" spans="1:15" x14ac:dyDescent="0.35">
      <c r="A2326" t="s">
        <v>296</v>
      </c>
      <c r="B2326">
        <v>2019</v>
      </c>
      <c r="C2326" s="10">
        <v>43386</v>
      </c>
      <c r="D2326" t="s">
        <v>236</v>
      </c>
      <c r="E2326" t="s">
        <v>117</v>
      </c>
      <c r="F2326">
        <v>1</v>
      </c>
      <c r="G2326">
        <v>2</v>
      </c>
      <c r="H2326" t="s">
        <v>114</v>
      </c>
      <c r="I2326" t="s">
        <v>102</v>
      </c>
      <c r="J2326">
        <v>10055349695</v>
      </c>
      <c r="K2326" s="19">
        <v>18.7</v>
      </c>
      <c r="L2326">
        <v>20.137</v>
      </c>
      <c r="M2326">
        <v>21.484000000000002</v>
      </c>
      <c r="N2326">
        <v>27.238</v>
      </c>
      <c r="O2326">
        <v>2.8769999999999998</v>
      </c>
    </row>
    <row r="2327" spans="1:15" x14ac:dyDescent="0.35">
      <c r="A2327" t="s">
        <v>296</v>
      </c>
      <c r="B2327">
        <v>2019</v>
      </c>
      <c r="C2327" s="10">
        <v>43386</v>
      </c>
      <c r="D2327" t="s">
        <v>236</v>
      </c>
      <c r="E2327" t="s">
        <v>117</v>
      </c>
      <c r="F2327">
        <v>1</v>
      </c>
      <c r="G2327">
        <v>3</v>
      </c>
      <c r="H2327" t="s">
        <v>299</v>
      </c>
      <c r="I2327" t="s">
        <v>102</v>
      </c>
      <c r="J2327" t="e">
        <v>#N/A</v>
      </c>
      <c r="K2327" s="19"/>
      <c r="L2327">
        <v>12.89</v>
      </c>
      <c r="M2327">
        <v>15.56</v>
      </c>
      <c r="N2327">
        <v>23.158000000000001</v>
      </c>
      <c r="O2327">
        <v>3.7989999999999999</v>
      </c>
    </row>
    <row r="2328" spans="1:15" x14ac:dyDescent="0.35">
      <c r="A2328" t="s">
        <v>296</v>
      </c>
      <c r="B2328">
        <v>2019</v>
      </c>
      <c r="C2328" s="10">
        <v>43386</v>
      </c>
      <c r="D2328" t="s">
        <v>236</v>
      </c>
      <c r="E2328" t="s">
        <v>117</v>
      </c>
      <c r="F2328">
        <v>1</v>
      </c>
      <c r="G2328">
        <v>4</v>
      </c>
      <c r="H2328" t="s">
        <v>270</v>
      </c>
      <c r="I2328" t="s">
        <v>269</v>
      </c>
      <c r="J2328">
        <v>10010794262</v>
      </c>
      <c r="K2328" s="19">
        <v>19.8</v>
      </c>
      <c r="L2328">
        <v>13.0209999999999</v>
      </c>
      <c r="M2328">
        <v>12.901999999999999</v>
      </c>
      <c r="N2328">
        <v>20.334</v>
      </c>
      <c r="O2328">
        <v>3.7160000000000002</v>
      </c>
    </row>
    <row r="2329" spans="1:15" x14ac:dyDescent="0.35">
      <c r="A2329" t="s">
        <v>296</v>
      </c>
      <c r="B2329">
        <v>2019</v>
      </c>
      <c r="C2329" s="10">
        <v>43386</v>
      </c>
      <c r="D2329" t="s">
        <v>236</v>
      </c>
      <c r="E2329" t="s">
        <v>117</v>
      </c>
      <c r="F2329">
        <v>1</v>
      </c>
      <c r="G2329">
        <v>5</v>
      </c>
      <c r="H2329" t="s">
        <v>297</v>
      </c>
      <c r="I2329" t="s">
        <v>35</v>
      </c>
      <c r="J2329" t="e">
        <v>#N/A</v>
      </c>
      <c r="K2329" s="19">
        <v>18.100000000000001</v>
      </c>
      <c r="L2329">
        <v>5.8220000000000001</v>
      </c>
      <c r="M2329">
        <v>4.2249999999999996</v>
      </c>
      <c r="N2329">
        <v>13.807</v>
      </c>
      <c r="O2329">
        <v>4.7910000000000004</v>
      </c>
    </row>
    <row r="2330" spans="1:15" x14ac:dyDescent="0.35">
      <c r="A2330" t="s">
        <v>296</v>
      </c>
      <c r="B2330">
        <v>2019</v>
      </c>
      <c r="C2330" s="10">
        <v>43386</v>
      </c>
      <c r="D2330" t="s">
        <v>236</v>
      </c>
      <c r="E2330" t="s">
        <v>117</v>
      </c>
      <c r="F2330">
        <v>2</v>
      </c>
      <c r="G2330">
        <v>1</v>
      </c>
      <c r="H2330" t="s">
        <v>248</v>
      </c>
      <c r="I2330" t="s">
        <v>35</v>
      </c>
      <c r="J2330">
        <v>10008997641</v>
      </c>
      <c r="K2330" s="19">
        <v>23.2</v>
      </c>
      <c r="L2330">
        <v>25.562999999999999</v>
      </c>
      <c r="M2330">
        <v>26.288</v>
      </c>
      <c r="N2330">
        <v>29.352</v>
      </c>
      <c r="O2330">
        <v>1.532</v>
      </c>
    </row>
    <row r="2331" spans="1:15" x14ac:dyDescent="0.35">
      <c r="A2331" t="s">
        <v>296</v>
      </c>
      <c r="B2331">
        <v>2019</v>
      </c>
      <c r="C2331" s="10">
        <v>43386</v>
      </c>
      <c r="D2331" t="s">
        <v>236</v>
      </c>
      <c r="E2331" t="s">
        <v>117</v>
      </c>
      <c r="F2331">
        <v>2</v>
      </c>
      <c r="G2331">
        <v>2</v>
      </c>
      <c r="H2331" t="s">
        <v>124</v>
      </c>
      <c r="I2331" t="s">
        <v>35</v>
      </c>
      <c r="J2331">
        <v>10009012391</v>
      </c>
      <c r="K2331" s="19">
        <v>23</v>
      </c>
      <c r="L2331">
        <v>16.338999999999999</v>
      </c>
      <c r="M2331">
        <v>21.03</v>
      </c>
      <c r="N2331">
        <v>28.126000000000001</v>
      </c>
      <c r="O2331">
        <v>3.548</v>
      </c>
    </row>
    <row r="2332" spans="1:15" x14ac:dyDescent="0.35">
      <c r="A2332" t="s">
        <v>296</v>
      </c>
      <c r="B2332">
        <v>2019</v>
      </c>
      <c r="C2332" s="10">
        <v>43386</v>
      </c>
      <c r="D2332" t="s">
        <v>236</v>
      </c>
      <c r="E2332" t="s">
        <v>117</v>
      </c>
      <c r="F2332">
        <v>2</v>
      </c>
      <c r="G2332">
        <v>3</v>
      </c>
      <c r="H2332" t="s">
        <v>220</v>
      </c>
      <c r="I2332" t="s">
        <v>35</v>
      </c>
      <c r="J2332">
        <v>10005782695</v>
      </c>
      <c r="K2332" s="19">
        <v>29.3</v>
      </c>
      <c r="L2332">
        <v>29.204999999999998</v>
      </c>
      <c r="M2332">
        <v>29.048999999999999</v>
      </c>
      <c r="N2332">
        <v>30.734999999999999</v>
      </c>
      <c r="O2332">
        <v>0.84299999999999997</v>
      </c>
    </row>
    <row r="2333" spans="1:15" x14ac:dyDescent="0.35">
      <c r="A2333" t="s">
        <v>296</v>
      </c>
      <c r="B2333">
        <v>2019</v>
      </c>
      <c r="C2333" s="10">
        <v>43386</v>
      </c>
      <c r="D2333" t="s">
        <v>236</v>
      </c>
      <c r="E2333" t="s">
        <v>117</v>
      </c>
      <c r="F2333">
        <v>2</v>
      </c>
      <c r="G2333">
        <v>4</v>
      </c>
      <c r="H2333" t="s">
        <v>205</v>
      </c>
      <c r="I2333" t="s">
        <v>102</v>
      </c>
      <c r="J2333">
        <v>10011146694</v>
      </c>
      <c r="K2333" s="19">
        <v>19.600000000000001</v>
      </c>
      <c r="L2333">
        <v>1.2050000000000001</v>
      </c>
      <c r="M2333">
        <v>9.9280000000000008</v>
      </c>
      <c r="N2333">
        <v>17.954000000000001</v>
      </c>
      <c r="O2333">
        <v>4.0129999999999999</v>
      </c>
    </row>
    <row r="2334" spans="1:15" x14ac:dyDescent="0.35">
      <c r="A2334" t="s">
        <v>296</v>
      </c>
      <c r="B2334">
        <v>2019</v>
      </c>
      <c r="C2334" s="10">
        <v>43386</v>
      </c>
      <c r="D2334" t="s">
        <v>236</v>
      </c>
      <c r="E2334" t="s">
        <v>117</v>
      </c>
      <c r="F2334">
        <v>2</v>
      </c>
      <c r="G2334">
        <v>5</v>
      </c>
      <c r="H2334" t="s">
        <v>238</v>
      </c>
      <c r="I2334" t="s">
        <v>102</v>
      </c>
      <c r="J2334">
        <v>10055348887</v>
      </c>
      <c r="K2334" s="19">
        <v>18.3</v>
      </c>
      <c r="L2334">
        <v>19.664999999999999</v>
      </c>
      <c r="M2334">
        <v>17.067</v>
      </c>
      <c r="N2334">
        <v>22.922999999999998</v>
      </c>
      <c r="O2334">
        <v>2.9279999999999999</v>
      </c>
    </row>
    <row r="2335" spans="1:15" x14ac:dyDescent="0.35">
      <c r="A2335" t="s">
        <v>296</v>
      </c>
      <c r="B2335">
        <v>2019</v>
      </c>
      <c r="C2335" s="10">
        <v>43386</v>
      </c>
      <c r="D2335" t="s">
        <v>236</v>
      </c>
      <c r="E2335" t="s">
        <v>117</v>
      </c>
      <c r="F2335">
        <v>3</v>
      </c>
      <c r="G2335">
        <v>1</v>
      </c>
      <c r="H2335" t="s">
        <v>129</v>
      </c>
      <c r="I2335" t="s">
        <v>35</v>
      </c>
      <c r="J2335">
        <v>10006184742</v>
      </c>
      <c r="K2335" s="19">
        <v>27.2</v>
      </c>
      <c r="L2335">
        <v>28.648</v>
      </c>
      <c r="M2335">
        <v>28.884999999999899</v>
      </c>
      <c r="N2335">
        <v>31.152999999999999</v>
      </c>
      <c r="O2335">
        <v>1.1339999999999999</v>
      </c>
    </row>
    <row r="2336" spans="1:15" x14ac:dyDescent="0.35">
      <c r="A2336" t="s">
        <v>296</v>
      </c>
      <c r="B2336">
        <v>2019</v>
      </c>
      <c r="C2336" s="10">
        <v>43386</v>
      </c>
      <c r="D2336" t="s">
        <v>236</v>
      </c>
      <c r="E2336" t="s">
        <v>117</v>
      </c>
      <c r="F2336">
        <v>3</v>
      </c>
      <c r="G2336">
        <v>2</v>
      </c>
      <c r="H2336" t="s">
        <v>247</v>
      </c>
      <c r="I2336" t="s">
        <v>35</v>
      </c>
      <c r="J2336">
        <v>10009138491</v>
      </c>
      <c r="K2336" s="19">
        <v>22.4</v>
      </c>
      <c r="L2336">
        <v>26.277000000000001</v>
      </c>
      <c r="M2336">
        <v>26.222999999999999</v>
      </c>
      <c r="N2336">
        <v>30.035</v>
      </c>
      <c r="O2336">
        <v>1.9059999999999999</v>
      </c>
    </row>
    <row r="2337" spans="1:15" x14ac:dyDescent="0.35">
      <c r="A2337" t="s">
        <v>296</v>
      </c>
      <c r="B2337">
        <v>2019</v>
      </c>
      <c r="C2337" s="10">
        <v>43386</v>
      </c>
      <c r="D2337" t="s">
        <v>236</v>
      </c>
      <c r="E2337" t="s">
        <v>117</v>
      </c>
      <c r="F2337">
        <v>3</v>
      </c>
      <c r="G2337">
        <v>3</v>
      </c>
      <c r="H2337" t="s">
        <v>266</v>
      </c>
      <c r="I2337" t="s">
        <v>102</v>
      </c>
      <c r="J2337" t="e">
        <v>#N/A</v>
      </c>
      <c r="K2337" s="19">
        <v>24</v>
      </c>
      <c r="L2337">
        <v>6.7979999999999903</v>
      </c>
      <c r="M2337">
        <v>12.57</v>
      </c>
      <c r="N2337">
        <v>20.13</v>
      </c>
      <c r="O2337">
        <v>3.78</v>
      </c>
    </row>
    <row r="2338" spans="1:15" x14ac:dyDescent="0.35">
      <c r="A2338" t="s">
        <v>296</v>
      </c>
      <c r="B2338">
        <v>2019</v>
      </c>
      <c r="C2338" s="10">
        <v>43386</v>
      </c>
      <c r="D2338" t="s">
        <v>236</v>
      </c>
      <c r="E2338" t="s">
        <v>117</v>
      </c>
      <c r="F2338">
        <v>3</v>
      </c>
      <c r="G2338">
        <v>4</v>
      </c>
      <c r="H2338" t="s">
        <v>177</v>
      </c>
      <c r="I2338" t="s">
        <v>102</v>
      </c>
      <c r="J2338">
        <v>10010664829</v>
      </c>
      <c r="K2338" s="19">
        <v>20.5</v>
      </c>
      <c r="L2338">
        <v>2.6920000000000002</v>
      </c>
      <c r="M2338">
        <v>8.9169999999999998</v>
      </c>
      <c r="N2338">
        <v>17.227</v>
      </c>
      <c r="O2338">
        <v>4.1550000000000002</v>
      </c>
    </row>
    <row r="2339" spans="1:15" x14ac:dyDescent="0.35">
      <c r="A2339" t="s">
        <v>296</v>
      </c>
      <c r="B2339">
        <v>2019</v>
      </c>
      <c r="C2339" s="10">
        <v>43386</v>
      </c>
      <c r="D2339" t="s">
        <v>236</v>
      </c>
      <c r="E2339" t="s">
        <v>117</v>
      </c>
      <c r="F2339">
        <v>3</v>
      </c>
      <c r="G2339">
        <v>5</v>
      </c>
      <c r="H2339" t="s">
        <v>243</v>
      </c>
      <c r="I2339" t="s">
        <v>102</v>
      </c>
      <c r="J2339" t="e">
        <v>#N/A</v>
      </c>
      <c r="K2339" s="19">
        <v>19.2</v>
      </c>
      <c r="L2339">
        <v>18.36</v>
      </c>
      <c r="M2339">
        <v>13.9199999999999</v>
      </c>
      <c r="N2339">
        <v>20.963999999999999</v>
      </c>
      <c r="O2339">
        <v>3.5219999999999998</v>
      </c>
    </row>
    <row r="2340" spans="1:15" x14ac:dyDescent="0.35">
      <c r="A2340" t="s">
        <v>296</v>
      </c>
      <c r="B2340">
        <v>2019</v>
      </c>
      <c r="C2340" s="10">
        <v>43386</v>
      </c>
      <c r="D2340" t="s">
        <v>236</v>
      </c>
      <c r="E2340" t="s">
        <v>117</v>
      </c>
      <c r="F2340">
        <v>4</v>
      </c>
      <c r="G2340">
        <v>1</v>
      </c>
      <c r="H2340" t="s">
        <v>136</v>
      </c>
      <c r="I2340" t="s">
        <v>35</v>
      </c>
      <c r="J2340">
        <v>10010624918</v>
      </c>
      <c r="K2340" s="19">
        <v>22.1</v>
      </c>
      <c r="L2340">
        <v>19.614999999999998</v>
      </c>
      <c r="M2340">
        <v>22.735999999999901</v>
      </c>
      <c r="N2340">
        <v>30.417999999999999</v>
      </c>
      <c r="O2340">
        <v>3.8410000000000002</v>
      </c>
    </row>
    <row r="2341" spans="1:15" x14ac:dyDescent="0.35">
      <c r="A2341" t="s">
        <v>296</v>
      </c>
      <c r="B2341">
        <v>2019</v>
      </c>
      <c r="C2341" s="10">
        <v>43386</v>
      </c>
      <c r="D2341" t="s">
        <v>236</v>
      </c>
      <c r="E2341" t="s">
        <v>117</v>
      </c>
      <c r="F2341">
        <v>4</v>
      </c>
      <c r="G2341">
        <v>2</v>
      </c>
      <c r="H2341" t="s">
        <v>268</v>
      </c>
      <c r="I2341" t="s">
        <v>269</v>
      </c>
      <c r="J2341">
        <v>10007051274</v>
      </c>
      <c r="K2341" s="19">
        <v>25.8</v>
      </c>
      <c r="L2341">
        <v>8.8969999999999896</v>
      </c>
      <c r="M2341">
        <v>15.27</v>
      </c>
      <c r="N2341">
        <v>23.155999999999999</v>
      </c>
      <c r="O2341">
        <v>3.9430000000000001</v>
      </c>
    </row>
    <row r="2342" spans="1:15" x14ac:dyDescent="0.35">
      <c r="A2342" t="s">
        <v>296</v>
      </c>
      <c r="B2342">
        <v>2019</v>
      </c>
      <c r="C2342" s="10">
        <v>43386</v>
      </c>
      <c r="D2342" t="s">
        <v>236</v>
      </c>
      <c r="E2342" t="s">
        <v>117</v>
      </c>
      <c r="F2342">
        <v>4</v>
      </c>
      <c r="G2342">
        <v>3</v>
      </c>
      <c r="H2342" t="s">
        <v>300</v>
      </c>
      <c r="I2342" t="s">
        <v>102</v>
      </c>
      <c r="J2342">
        <v>10009117071</v>
      </c>
      <c r="K2342" s="19">
        <v>22.5</v>
      </c>
      <c r="L2342">
        <v>15.603</v>
      </c>
      <c r="M2342">
        <v>15.87</v>
      </c>
      <c r="N2342">
        <v>23.065999999999999</v>
      </c>
      <c r="O2342">
        <v>3.5979999999999999</v>
      </c>
    </row>
    <row r="2343" spans="1:15" x14ac:dyDescent="0.35">
      <c r="A2343" t="s">
        <v>296</v>
      </c>
      <c r="B2343">
        <v>2019</v>
      </c>
      <c r="C2343" s="10">
        <v>43386</v>
      </c>
      <c r="D2343" t="s">
        <v>236</v>
      </c>
      <c r="E2343" t="s">
        <v>117</v>
      </c>
      <c r="F2343">
        <v>4</v>
      </c>
      <c r="G2343">
        <v>4</v>
      </c>
      <c r="H2343" t="s">
        <v>301</v>
      </c>
      <c r="I2343" t="s">
        <v>102</v>
      </c>
      <c r="J2343" t="e">
        <v>#N/A</v>
      </c>
      <c r="K2343" s="19">
        <v>18.100000000000001</v>
      </c>
      <c r="L2343">
        <v>10.835000000000001</v>
      </c>
      <c r="M2343">
        <v>11.167999999999999</v>
      </c>
      <c r="N2343">
        <v>17.864000000000001</v>
      </c>
      <c r="O2343">
        <v>3.3479999999999999</v>
      </c>
    </row>
    <row r="2344" spans="1:15" x14ac:dyDescent="0.35">
      <c r="A2344" t="s">
        <v>296</v>
      </c>
      <c r="B2344">
        <v>2019</v>
      </c>
      <c r="C2344" s="10">
        <v>43386</v>
      </c>
      <c r="D2344" t="s">
        <v>236</v>
      </c>
      <c r="E2344" t="s">
        <v>117</v>
      </c>
      <c r="F2344">
        <v>4</v>
      </c>
      <c r="G2344">
        <v>5</v>
      </c>
      <c r="H2344" t="s">
        <v>267</v>
      </c>
      <c r="I2344" t="s">
        <v>102</v>
      </c>
      <c r="J2344">
        <v>10010791030</v>
      </c>
      <c r="K2344" s="19">
        <v>24.1</v>
      </c>
      <c r="L2344">
        <v>5.4919999999999902</v>
      </c>
      <c r="M2344">
        <v>3.56</v>
      </c>
      <c r="N2344">
        <v>12.792</v>
      </c>
      <c r="O2344">
        <v>4.6159999999999997</v>
      </c>
    </row>
    <row r="2345" spans="1:15" x14ac:dyDescent="0.35">
      <c r="A2345" t="s">
        <v>296</v>
      </c>
      <c r="B2345">
        <v>2019</v>
      </c>
      <c r="C2345" s="10">
        <v>43386</v>
      </c>
      <c r="D2345" t="s">
        <v>236</v>
      </c>
      <c r="E2345" t="s">
        <v>119</v>
      </c>
      <c r="F2345">
        <v>1</v>
      </c>
      <c r="G2345">
        <v>1</v>
      </c>
      <c r="H2345" t="s">
        <v>106</v>
      </c>
      <c r="I2345" t="s">
        <v>102</v>
      </c>
      <c r="J2345">
        <v>10006894559</v>
      </c>
      <c r="K2345" s="19">
        <v>26.1</v>
      </c>
      <c r="L2345">
        <v>31.484999999999999</v>
      </c>
      <c r="M2345">
        <v>31.66</v>
      </c>
      <c r="N2345">
        <v>33.4</v>
      </c>
      <c r="O2345">
        <v>0.87</v>
      </c>
    </row>
    <row r="2346" spans="1:15" x14ac:dyDescent="0.35">
      <c r="A2346" t="s">
        <v>296</v>
      </c>
      <c r="B2346">
        <v>2019</v>
      </c>
      <c r="C2346" s="10">
        <v>43386</v>
      </c>
      <c r="D2346" t="s">
        <v>236</v>
      </c>
      <c r="E2346" t="s">
        <v>119</v>
      </c>
      <c r="F2346">
        <v>1</v>
      </c>
      <c r="G2346">
        <v>2</v>
      </c>
      <c r="H2346" t="s">
        <v>136</v>
      </c>
      <c r="I2346" t="s">
        <v>35</v>
      </c>
      <c r="J2346">
        <v>10010624918</v>
      </c>
      <c r="K2346" s="19">
        <v>22.1</v>
      </c>
      <c r="L2346">
        <v>22.735999999999901</v>
      </c>
      <c r="M2346">
        <v>25.388999999999999</v>
      </c>
      <c r="N2346">
        <v>31.585000000000001</v>
      </c>
      <c r="O2346">
        <v>3.0979999999999999</v>
      </c>
    </row>
    <row r="2347" spans="1:15" x14ac:dyDescent="0.35">
      <c r="A2347" t="s">
        <v>296</v>
      </c>
      <c r="B2347">
        <v>2019</v>
      </c>
      <c r="C2347" s="10">
        <v>43386</v>
      </c>
      <c r="D2347" t="s">
        <v>236</v>
      </c>
      <c r="E2347" t="s">
        <v>119</v>
      </c>
      <c r="F2347">
        <v>1</v>
      </c>
      <c r="G2347">
        <v>3</v>
      </c>
      <c r="H2347" t="s">
        <v>231</v>
      </c>
      <c r="I2347" t="s">
        <v>102</v>
      </c>
      <c r="J2347">
        <v>10009009260</v>
      </c>
      <c r="K2347" s="19">
        <v>23.5</v>
      </c>
      <c r="L2347">
        <v>23.393999999999998</v>
      </c>
      <c r="M2347">
        <v>23.928999999999998</v>
      </c>
      <c r="N2347">
        <v>27.068999999999999</v>
      </c>
      <c r="O2347">
        <v>1.57</v>
      </c>
    </row>
    <row r="2348" spans="1:15" x14ac:dyDescent="0.35">
      <c r="A2348" t="s">
        <v>296</v>
      </c>
      <c r="B2348">
        <v>2019</v>
      </c>
      <c r="C2348" s="10">
        <v>43386</v>
      </c>
      <c r="D2348" t="s">
        <v>236</v>
      </c>
      <c r="E2348" t="s">
        <v>119</v>
      </c>
      <c r="F2348">
        <v>1</v>
      </c>
      <c r="G2348">
        <v>4</v>
      </c>
      <c r="H2348" t="s">
        <v>241</v>
      </c>
      <c r="I2348" t="s">
        <v>35</v>
      </c>
      <c r="J2348">
        <v>10009978048</v>
      </c>
      <c r="K2348" s="19">
        <v>19.8</v>
      </c>
      <c r="L2348">
        <v>15.9279999999999</v>
      </c>
      <c r="M2348">
        <v>18.911000000000001</v>
      </c>
      <c r="N2348">
        <v>24.984999999999999</v>
      </c>
      <c r="O2348">
        <v>3.0369999999999999</v>
      </c>
    </row>
    <row r="2349" spans="1:15" x14ac:dyDescent="0.35">
      <c r="A2349" t="s">
        <v>296</v>
      </c>
      <c r="B2349">
        <v>2019</v>
      </c>
      <c r="C2349" s="10">
        <v>43386</v>
      </c>
      <c r="D2349" t="s">
        <v>236</v>
      </c>
      <c r="E2349" t="s">
        <v>119</v>
      </c>
      <c r="F2349">
        <v>1</v>
      </c>
      <c r="G2349">
        <v>5</v>
      </c>
      <c r="H2349" t="s">
        <v>240</v>
      </c>
      <c r="I2349" t="s">
        <v>102</v>
      </c>
      <c r="J2349" t="e">
        <v>#N/A</v>
      </c>
      <c r="K2349" s="19">
        <v>19.5</v>
      </c>
      <c r="L2349">
        <v>24.998999999999899</v>
      </c>
      <c r="M2349">
        <v>22.666</v>
      </c>
      <c r="N2349">
        <v>28.858000000000001</v>
      </c>
      <c r="O2349">
        <v>3.0960000000000001</v>
      </c>
    </row>
    <row r="2350" spans="1:15" x14ac:dyDescent="0.35">
      <c r="A2350" t="s">
        <v>296</v>
      </c>
      <c r="B2350">
        <v>2019</v>
      </c>
      <c r="C2350" s="10">
        <v>43386</v>
      </c>
      <c r="D2350" t="s">
        <v>236</v>
      </c>
      <c r="E2350" t="s">
        <v>119</v>
      </c>
      <c r="F2350">
        <v>1</v>
      </c>
      <c r="G2350">
        <v>6</v>
      </c>
      <c r="H2350" t="s">
        <v>298</v>
      </c>
      <c r="I2350" t="s">
        <v>102</v>
      </c>
      <c r="J2350">
        <v>10061341164</v>
      </c>
      <c r="K2350" s="19">
        <v>18</v>
      </c>
      <c r="L2350">
        <v>22.379000000000001</v>
      </c>
      <c r="M2350">
        <v>17.905000000000001</v>
      </c>
      <c r="N2350">
        <v>25.443000000000001</v>
      </c>
      <c r="O2350">
        <v>3.7690000000000001</v>
      </c>
    </row>
    <row r="2351" spans="1:15" x14ac:dyDescent="0.35">
      <c r="A2351" t="s">
        <v>296</v>
      </c>
      <c r="B2351">
        <v>2019</v>
      </c>
      <c r="C2351" s="10">
        <v>43386</v>
      </c>
      <c r="D2351" t="s">
        <v>236</v>
      </c>
      <c r="E2351" t="s">
        <v>119</v>
      </c>
      <c r="F2351">
        <v>2</v>
      </c>
      <c r="G2351">
        <v>1</v>
      </c>
      <c r="H2351" t="s">
        <v>286</v>
      </c>
      <c r="I2351" t="s">
        <v>102</v>
      </c>
      <c r="J2351">
        <v>10007811817</v>
      </c>
      <c r="K2351" s="19">
        <v>24.7</v>
      </c>
      <c r="L2351">
        <v>24.898</v>
      </c>
      <c r="M2351">
        <v>25.924999999999901</v>
      </c>
      <c r="N2351">
        <v>28.806999999999999</v>
      </c>
      <c r="O2351">
        <v>1.4410000000000001</v>
      </c>
    </row>
    <row r="2352" spans="1:15" x14ac:dyDescent="0.35">
      <c r="A2352" t="s">
        <v>296</v>
      </c>
      <c r="B2352">
        <v>2019</v>
      </c>
      <c r="C2352" s="10">
        <v>43386</v>
      </c>
      <c r="D2352" t="s">
        <v>236</v>
      </c>
      <c r="E2352" t="s">
        <v>119</v>
      </c>
      <c r="F2352">
        <v>2</v>
      </c>
      <c r="G2352">
        <v>2</v>
      </c>
      <c r="H2352" t="s">
        <v>265</v>
      </c>
      <c r="I2352" t="s">
        <v>102</v>
      </c>
      <c r="J2352">
        <v>10009009462</v>
      </c>
      <c r="K2352" s="19">
        <v>23.2</v>
      </c>
      <c r="L2352">
        <v>23.856999999999999</v>
      </c>
      <c r="M2352">
        <v>25.041</v>
      </c>
      <c r="N2352">
        <v>28.591000000000001</v>
      </c>
      <c r="O2352">
        <v>1.7749999999999999</v>
      </c>
    </row>
    <row r="2353" spans="1:15" x14ac:dyDescent="0.35">
      <c r="A2353" t="s">
        <v>296</v>
      </c>
      <c r="B2353">
        <v>2019</v>
      </c>
      <c r="C2353" s="10">
        <v>43386</v>
      </c>
      <c r="D2353" t="s">
        <v>236</v>
      </c>
      <c r="E2353" t="s">
        <v>119</v>
      </c>
      <c r="F2353">
        <v>2</v>
      </c>
      <c r="G2353">
        <v>3</v>
      </c>
      <c r="H2353" t="s">
        <v>129</v>
      </c>
      <c r="I2353" t="s">
        <v>35</v>
      </c>
      <c r="J2353">
        <v>10006184742</v>
      </c>
      <c r="K2353" s="19">
        <v>27.2</v>
      </c>
      <c r="L2353">
        <v>28.884999999999899</v>
      </c>
      <c r="M2353">
        <v>28.923999999999999</v>
      </c>
      <c r="N2353">
        <v>31.14</v>
      </c>
      <c r="O2353">
        <v>1.1080000000000001</v>
      </c>
    </row>
    <row r="2354" spans="1:15" x14ac:dyDescent="0.35">
      <c r="A2354" t="s">
        <v>296</v>
      </c>
      <c r="B2354">
        <v>2019</v>
      </c>
      <c r="C2354" s="10">
        <v>43386</v>
      </c>
      <c r="D2354" t="s">
        <v>236</v>
      </c>
      <c r="E2354" t="s">
        <v>119</v>
      </c>
      <c r="F2354">
        <v>2</v>
      </c>
      <c r="G2354">
        <v>4</v>
      </c>
      <c r="H2354" t="s">
        <v>101</v>
      </c>
      <c r="I2354" t="s">
        <v>102</v>
      </c>
      <c r="J2354">
        <v>10015145724</v>
      </c>
      <c r="K2354" s="19">
        <v>19.5</v>
      </c>
      <c r="L2354">
        <v>25.469000000000001</v>
      </c>
      <c r="M2354">
        <v>24.273</v>
      </c>
      <c r="N2354">
        <v>31.619</v>
      </c>
      <c r="O2354">
        <v>3.673</v>
      </c>
    </row>
    <row r="2355" spans="1:15" x14ac:dyDescent="0.35">
      <c r="A2355" t="s">
        <v>296</v>
      </c>
      <c r="B2355">
        <v>2019</v>
      </c>
      <c r="C2355" s="10">
        <v>43386</v>
      </c>
      <c r="D2355" t="s">
        <v>236</v>
      </c>
      <c r="E2355" t="s">
        <v>119</v>
      </c>
      <c r="F2355">
        <v>2</v>
      </c>
      <c r="G2355">
        <v>5</v>
      </c>
      <c r="H2355" t="s">
        <v>245</v>
      </c>
      <c r="I2355" t="s">
        <v>35</v>
      </c>
      <c r="J2355">
        <v>10015443087</v>
      </c>
      <c r="K2355" s="19">
        <v>19.7</v>
      </c>
      <c r="L2355">
        <v>23.866</v>
      </c>
      <c r="M2355">
        <v>22.664000000000001</v>
      </c>
      <c r="N2355">
        <v>29.32</v>
      </c>
      <c r="O2355">
        <v>3.3279999999999998</v>
      </c>
    </row>
    <row r="2356" spans="1:15" x14ac:dyDescent="0.35">
      <c r="A2356" t="s">
        <v>296</v>
      </c>
      <c r="B2356">
        <v>2019</v>
      </c>
      <c r="C2356" s="10">
        <v>43386</v>
      </c>
      <c r="D2356" t="s">
        <v>236</v>
      </c>
      <c r="E2356" t="s">
        <v>119</v>
      </c>
      <c r="F2356">
        <v>2</v>
      </c>
      <c r="G2356">
        <v>6</v>
      </c>
      <c r="H2356" t="s">
        <v>248</v>
      </c>
      <c r="I2356" t="s">
        <v>35</v>
      </c>
      <c r="J2356">
        <v>10008997641</v>
      </c>
      <c r="K2356" s="19">
        <v>23.2</v>
      </c>
      <c r="L2356">
        <v>26.288</v>
      </c>
      <c r="M2356">
        <v>25.632999999999999</v>
      </c>
      <c r="N2356">
        <v>28.593</v>
      </c>
      <c r="O2356">
        <v>1.48</v>
      </c>
    </row>
    <row r="2357" spans="1:15" x14ac:dyDescent="0.35">
      <c r="A2357" t="s">
        <v>296</v>
      </c>
      <c r="B2357">
        <v>2019</v>
      </c>
      <c r="C2357" s="10">
        <v>43386</v>
      </c>
      <c r="D2357" t="s">
        <v>236</v>
      </c>
      <c r="E2357" t="s">
        <v>121</v>
      </c>
      <c r="F2357">
        <v>1</v>
      </c>
      <c r="G2357">
        <v>1</v>
      </c>
      <c r="H2357" t="s">
        <v>106</v>
      </c>
      <c r="I2357" t="s">
        <v>102</v>
      </c>
      <c r="J2357">
        <v>10006894559</v>
      </c>
      <c r="K2357" s="19">
        <v>26.1</v>
      </c>
      <c r="L2357">
        <v>31.66</v>
      </c>
      <c r="M2357">
        <v>31.853000000000002</v>
      </c>
      <c r="N2357">
        <v>33.581000000000003</v>
      </c>
      <c r="O2357">
        <v>0.86399999999999999</v>
      </c>
    </row>
    <row r="2358" spans="1:15" x14ac:dyDescent="0.35">
      <c r="A2358" t="s">
        <v>296</v>
      </c>
      <c r="B2358">
        <v>2019</v>
      </c>
      <c r="C2358" s="10">
        <v>43386</v>
      </c>
      <c r="D2358" t="s">
        <v>236</v>
      </c>
      <c r="E2358" t="s">
        <v>121</v>
      </c>
      <c r="F2358">
        <v>1</v>
      </c>
      <c r="G2358">
        <v>2</v>
      </c>
      <c r="H2358" t="s">
        <v>286</v>
      </c>
      <c r="I2358" t="s">
        <v>102</v>
      </c>
      <c r="J2358">
        <v>10007811817</v>
      </c>
      <c r="K2358" s="19">
        <v>24.7</v>
      </c>
      <c r="L2358">
        <v>25.924999999999901</v>
      </c>
      <c r="M2358">
        <v>26.57</v>
      </c>
      <c r="N2358">
        <v>29.344000000000001</v>
      </c>
      <c r="O2358">
        <v>1.387</v>
      </c>
    </row>
    <row r="2359" spans="1:15" x14ac:dyDescent="0.35">
      <c r="A2359" t="s">
        <v>296</v>
      </c>
      <c r="B2359">
        <v>2019</v>
      </c>
      <c r="C2359" s="10">
        <v>43386</v>
      </c>
      <c r="D2359" t="s">
        <v>236</v>
      </c>
      <c r="E2359" t="s">
        <v>121</v>
      </c>
      <c r="F2359">
        <v>1</v>
      </c>
      <c r="G2359">
        <v>3</v>
      </c>
      <c r="H2359" t="s">
        <v>136</v>
      </c>
      <c r="I2359" t="s">
        <v>35</v>
      </c>
      <c r="J2359">
        <v>10010624918</v>
      </c>
      <c r="K2359" s="19">
        <v>22.1</v>
      </c>
      <c r="L2359">
        <v>25.388999999999999</v>
      </c>
      <c r="M2359">
        <v>26.265000000000001</v>
      </c>
      <c r="N2359">
        <v>31.491</v>
      </c>
      <c r="O2359">
        <v>2.613</v>
      </c>
    </row>
    <row r="2360" spans="1:15" x14ac:dyDescent="0.35">
      <c r="A2360" t="s">
        <v>296</v>
      </c>
      <c r="B2360">
        <v>2019</v>
      </c>
      <c r="C2360" s="10">
        <v>43386</v>
      </c>
      <c r="D2360" t="s">
        <v>236</v>
      </c>
      <c r="E2360" t="s">
        <v>121</v>
      </c>
      <c r="F2360">
        <v>1</v>
      </c>
      <c r="G2360">
        <v>4</v>
      </c>
      <c r="H2360" t="s">
        <v>265</v>
      </c>
      <c r="I2360" t="s">
        <v>102</v>
      </c>
      <c r="J2360">
        <v>10009009462</v>
      </c>
      <c r="K2360" s="19">
        <v>23.2</v>
      </c>
      <c r="L2360">
        <v>25.041</v>
      </c>
      <c r="M2360">
        <v>25.283999999999999</v>
      </c>
      <c r="N2360">
        <v>28.623999999999999</v>
      </c>
      <c r="O2360">
        <v>1.67</v>
      </c>
    </row>
    <row r="2361" spans="1:15" x14ac:dyDescent="0.35">
      <c r="A2361" t="s">
        <v>296</v>
      </c>
      <c r="B2361">
        <v>2019</v>
      </c>
      <c r="C2361" s="10">
        <v>43386</v>
      </c>
      <c r="D2361" t="s">
        <v>236</v>
      </c>
      <c r="E2361" t="s">
        <v>121</v>
      </c>
      <c r="F2361">
        <v>1</v>
      </c>
      <c r="G2361">
        <v>5</v>
      </c>
      <c r="H2361" t="s">
        <v>129</v>
      </c>
      <c r="I2361" t="s">
        <v>35</v>
      </c>
      <c r="J2361">
        <v>10006184742</v>
      </c>
      <c r="K2361" s="19">
        <v>27.2</v>
      </c>
      <c r="L2361">
        <v>28.923999999999999</v>
      </c>
      <c r="M2361">
        <v>28.649000000000001</v>
      </c>
      <c r="N2361">
        <v>30.818999999999999</v>
      </c>
      <c r="O2361">
        <v>1.085</v>
      </c>
    </row>
    <row r="2362" spans="1:15" x14ac:dyDescent="0.35">
      <c r="A2362" t="s">
        <v>296</v>
      </c>
      <c r="B2362">
        <v>2019</v>
      </c>
      <c r="C2362" s="10">
        <v>43386</v>
      </c>
      <c r="D2362" t="s">
        <v>236</v>
      </c>
      <c r="E2362" t="s">
        <v>121</v>
      </c>
      <c r="F2362">
        <v>1</v>
      </c>
      <c r="G2362">
        <v>6</v>
      </c>
      <c r="H2362" t="s">
        <v>231</v>
      </c>
      <c r="I2362" t="s">
        <v>102</v>
      </c>
      <c r="J2362">
        <v>10009009260</v>
      </c>
      <c r="K2362" s="19">
        <v>23.5</v>
      </c>
      <c r="L2362">
        <v>23.928999999999998</v>
      </c>
      <c r="M2362">
        <v>23.452999999999999</v>
      </c>
      <c r="N2362">
        <v>26.486999999999998</v>
      </c>
      <c r="O2362">
        <v>1.5169999999999999</v>
      </c>
    </row>
    <row r="2363" spans="1:15" x14ac:dyDescent="0.35">
      <c r="A2363" t="s">
        <v>296</v>
      </c>
      <c r="B2363">
        <v>2019</v>
      </c>
      <c r="C2363" s="10">
        <v>43386</v>
      </c>
      <c r="D2363" t="s">
        <v>236</v>
      </c>
      <c r="E2363" t="s">
        <v>121</v>
      </c>
      <c r="F2363">
        <v>2</v>
      </c>
      <c r="G2363">
        <v>1</v>
      </c>
      <c r="H2363" t="s">
        <v>248</v>
      </c>
      <c r="I2363" t="s">
        <v>35</v>
      </c>
      <c r="J2363">
        <v>10008997641</v>
      </c>
      <c r="K2363" s="19">
        <v>23.2</v>
      </c>
      <c r="L2363">
        <v>25.632999999999999</v>
      </c>
      <c r="M2363">
        <v>26.471999999999898</v>
      </c>
      <c r="N2363">
        <v>29.341999999999999</v>
      </c>
      <c r="O2363">
        <v>1.4350000000000001</v>
      </c>
    </row>
    <row r="2364" spans="1:15" x14ac:dyDescent="0.35">
      <c r="A2364" t="s">
        <v>296</v>
      </c>
      <c r="B2364">
        <v>2019</v>
      </c>
      <c r="C2364" s="10">
        <v>43386</v>
      </c>
      <c r="D2364" t="s">
        <v>236</v>
      </c>
      <c r="E2364" t="s">
        <v>121</v>
      </c>
      <c r="F2364">
        <v>2</v>
      </c>
      <c r="G2364">
        <v>2</v>
      </c>
      <c r="H2364" t="s">
        <v>245</v>
      </c>
      <c r="I2364" t="s">
        <v>35</v>
      </c>
      <c r="J2364">
        <v>10015443087</v>
      </c>
      <c r="K2364" s="19">
        <v>19.7</v>
      </c>
      <c r="L2364">
        <v>22.664000000000001</v>
      </c>
      <c r="M2364">
        <v>24.792000000000002</v>
      </c>
      <c r="N2364">
        <v>30.384</v>
      </c>
      <c r="O2364">
        <v>2.7959999999999998</v>
      </c>
    </row>
    <row r="2365" spans="1:15" x14ac:dyDescent="0.35">
      <c r="A2365" t="s">
        <v>296</v>
      </c>
      <c r="B2365">
        <v>2019</v>
      </c>
      <c r="C2365" s="10">
        <v>43386</v>
      </c>
      <c r="D2365" t="s">
        <v>236</v>
      </c>
      <c r="E2365" t="s">
        <v>121</v>
      </c>
      <c r="F2365">
        <v>2</v>
      </c>
      <c r="G2365">
        <v>3</v>
      </c>
      <c r="H2365" t="s">
        <v>101</v>
      </c>
      <c r="I2365" t="s">
        <v>102</v>
      </c>
      <c r="J2365">
        <v>10015145724</v>
      </c>
      <c r="K2365" s="19">
        <v>19.5</v>
      </c>
      <c r="L2365">
        <v>24.273</v>
      </c>
      <c r="M2365">
        <v>24.661000000000001</v>
      </c>
      <c r="N2365">
        <v>30.613</v>
      </c>
      <c r="O2365">
        <v>2.976</v>
      </c>
    </row>
    <row r="2366" spans="1:15" x14ac:dyDescent="0.35">
      <c r="A2366" t="s">
        <v>296</v>
      </c>
      <c r="B2366">
        <v>2019</v>
      </c>
      <c r="C2366" s="10">
        <v>43386</v>
      </c>
      <c r="D2366" t="s">
        <v>236</v>
      </c>
      <c r="E2366" t="s">
        <v>121</v>
      </c>
      <c r="F2366">
        <v>2</v>
      </c>
      <c r="G2366">
        <v>4</v>
      </c>
      <c r="H2366" t="s">
        <v>298</v>
      </c>
      <c r="I2366" t="s">
        <v>102</v>
      </c>
      <c r="J2366">
        <v>10061341164</v>
      </c>
      <c r="K2366" s="19">
        <v>18</v>
      </c>
      <c r="L2366">
        <v>17.905000000000001</v>
      </c>
      <c r="M2366">
        <v>19.762999999999899</v>
      </c>
      <c r="N2366">
        <v>25.824999999999999</v>
      </c>
      <c r="O2366">
        <v>3.0310000000000001</v>
      </c>
    </row>
    <row r="2367" spans="1:15" x14ac:dyDescent="0.35">
      <c r="A2367" t="s">
        <v>296</v>
      </c>
      <c r="B2367">
        <v>2019</v>
      </c>
      <c r="C2367" s="10">
        <v>43386</v>
      </c>
      <c r="D2367" t="s">
        <v>236</v>
      </c>
      <c r="E2367" t="s">
        <v>121</v>
      </c>
      <c r="F2367">
        <v>2</v>
      </c>
      <c r="G2367">
        <v>5</v>
      </c>
      <c r="H2367" t="s">
        <v>241</v>
      </c>
      <c r="I2367" t="s">
        <v>35</v>
      </c>
      <c r="J2367">
        <v>10009978048</v>
      </c>
      <c r="K2367" s="19">
        <v>19.8</v>
      </c>
      <c r="L2367">
        <v>18.911000000000001</v>
      </c>
      <c r="M2367">
        <v>19.161999999999999</v>
      </c>
      <c r="N2367">
        <v>24.422000000000001</v>
      </c>
      <c r="O2367">
        <v>2.63</v>
      </c>
    </row>
    <row r="2368" spans="1:15" x14ac:dyDescent="0.35">
      <c r="A2368" t="s">
        <v>296</v>
      </c>
      <c r="B2368">
        <v>2019</v>
      </c>
      <c r="C2368" s="10">
        <v>43386</v>
      </c>
      <c r="D2368" t="s">
        <v>236</v>
      </c>
      <c r="E2368" t="s">
        <v>121</v>
      </c>
      <c r="F2368">
        <v>2</v>
      </c>
      <c r="G2368">
        <v>6</v>
      </c>
      <c r="H2368" t="s">
        <v>240</v>
      </c>
      <c r="I2368" t="s">
        <v>102</v>
      </c>
      <c r="J2368" t="e">
        <v>#N/A</v>
      </c>
      <c r="K2368" s="19">
        <v>19.5</v>
      </c>
      <c r="L2368">
        <v>22.666</v>
      </c>
      <c r="M2368">
        <v>20.256999999999898</v>
      </c>
      <c r="N2368">
        <v>25.710999999999999</v>
      </c>
      <c r="O2368">
        <v>2.7269999999999999</v>
      </c>
    </row>
    <row r="2369" spans="1:15" x14ac:dyDescent="0.35">
      <c r="A2369" t="s">
        <v>19</v>
      </c>
      <c r="B2369">
        <v>2019</v>
      </c>
      <c r="C2369" s="10">
        <v>43393</v>
      </c>
      <c r="D2369" t="s">
        <v>140</v>
      </c>
      <c r="E2369" t="s">
        <v>91</v>
      </c>
      <c r="F2369">
        <v>1</v>
      </c>
      <c r="G2369">
        <v>1</v>
      </c>
      <c r="H2369" t="s">
        <v>106</v>
      </c>
      <c r="I2369" t="s">
        <v>102</v>
      </c>
      <c r="J2369">
        <v>10006894559</v>
      </c>
      <c r="K2369" s="19">
        <v>26.2</v>
      </c>
      <c r="L2369">
        <v>31.853000000000002</v>
      </c>
      <c r="M2369">
        <v>31.998999999999999</v>
      </c>
      <c r="N2369">
        <v>33.716999999999999</v>
      </c>
      <c r="O2369">
        <v>0.85899999999999999</v>
      </c>
    </row>
    <row r="2370" spans="1:15" x14ac:dyDescent="0.35">
      <c r="A2370" t="s">
        <v>19</v>
      </c>
      <c r="B2370">
        <v>2019</v>
      </c>
      <c r="C2370" s="10">
        <v>43393</v>
      </c>
      <c r="D2370" t="s">
        <v>140</v>
      </c>
      <c r="E2370" t="s">
        <v>91</v>
      </c>
      <c r="F2370">
        <v>1</v>
      </c>
      <c r="G2370">
        <v>2</v>
      </c>
      <c r="H2370" t="s">
        <v>208</v>
      </c>
      <c r="I2370" t="s">
        <v>58</v>
      </c>
      <c r="J2370">
        <v>10007828183</v>
      </c>
      <c r="K2370" s="19">
        <v>25.1</v>
      </c>
      <c r="L2370">
        <v>19.885000000000002</v>
      </c>
      <c r="M2370">
        <v>22</v>
      </c>
      <c r="N2370">
        <v>26.02</v>
      </c>
      <c r="O2370">
        <v>2.0099999999999998</v>
      </c>
    </row>
    <row r="2371" spans="1:15" x14ac:dyDescent="0.35">
      <c r="A2371" t="s">
        <v>19</v>
      </c>
      <c r="B2371">
        <v>2019</v>
      </c>
      <c r="C2371" s="10">
        <v>43393</v>
      </c>
      <c r="D2371" t="s">
        <v>140</v>
      </c>
      <c r="E2371" t="s">
        <v>91</v>
      </c>
      <c r="F2371">
        <v>1</v>
      </c>
      <c r="G2371">
        <v>3</v>
      </c>
      <c r="H2371" t="s">
        <v>100</v>
      </c>
      <c r="I2371" t="s">
        <v>44</v>
      </c>
      <c r="J2371">
        <v>10010830840</v>
      </c>
      <c r="K2371" s="19">
        <v>20</v>
      </c>
      <c r="L2371">
        <v>9</v>
      </c>
      <c r="M2371">
        <v>20.645</v>
      </c>
      <c r="N2371">
        <v>28.998999999999999</v>
      </c>
      <c r="O2371">
        <v>4.1769999999999996</v>
      </c>
    </row>
    <row r="2372" spans="1:15" x14ac:dyDescent="0.35">
      <c r="A2372" t="s">
        <v>19</v>
      </c>
      <c r="B2372">
        <v>2019</v>
      </c>
      <c r="C2372" s="10">
        <v>43393</v>
      </c>
      <c r="D2372" t="s">
        <v>140</v>
      </c>
      <c r="E2372" t="s">
        <v>91</v>
      </c>
      <c r="F2372">
        <v>1</v>
      </c>
      <c r="G2372">
        <v>4</v>
      </c>
      <c r="H2372" t="s">
        <v>143</v>
      </c>
      <c r="I2372" t="s">
        <v>95</v>
      </c>
      <c r="J2372">
        <v>10009181234</v>
      </c>
      <c r="K2372" s="19">
        <v>23.5</v>
      </c>
      <c r="L2372">
        <v>25.23</v>
      </c>
      <c r="M2372">
        <v>25.286999999999999</v>
      </c>
      <c r="N2372">
        <v>27.146999999999998</v>
      </c>
      <c r="O2372">
        <v>0.93</v>
      </c>
    </row>
    <row r="2373" spans="1:15" x14ac:dyDescent="0.35">
      <c r="A2373" t="s">
        <v>19</v>
      </c>
      <c r="B2373">
        <v>2019</v>
      </c>
      <c r="C2373" s="10">
        <v>43393</v>
      </c>
      <c r="D2373" t="s">
        <v>140</v>
      </c>
      <c r="E2373" t="s">
        <v>91</v>
      </c>
      <c r="F2373">
        <v>1</v>
      </c>
      <c r="G2373">
        <v>5</v>
      </c>
      <c r="H2373" t="s">
        <v>292</v>
      </c>
      <c r="I2373" t="s">
        <v>39</v>
      </c>
      <c r="J2373">
        <v>10014664057</v>
      </c>
      <c r="K2373" s="19">
        <v>22.6</v>
      </c>
      <c r="L2373">
        <v>9</v>
      </c>
      <c r="M2373">
        <v>17.158999999999999</v>
      </c>
      <c r="N2373">
        <v>25.472999999999999</v>
      </c>
      <c r="O2373">
        <v>4.157</v>
      </c>
    </row>
    <row r="2374" spans="1:15" x14ac:dyDescent="0.35">
      <c r="A2374" t="s">
        <v>19</v>
      </c>
      <c r="B2374">
        <v>2019</v>
      </c>
      <c r="C2374" s="10">
        <v>43393</v>
      </c>
      <c r="D2374" t="s">
        <v>140</v>
      </c>
      <c r="E2374" t="s">
        <v>91</v>
      </c>
      <c r="F2374">
        <v>1</v>
      </c>
      <c r="G2374">
        <v>6</v>
      </c>
      <c r="H2374" t="s">
        <v>203</v>
      </c>
      <c r="I2374" t="s">
        <v>198</v>
      </c>
      <c r="J2374">
        <v>10051694112</v>
      </c>
      <c r="K2374" s="19">
        <v>31.8</v>
      </c>
      <c r="L2374">
        <v>28.244</v>
      </c>
      <c r="M2374">
        <v>27.800999999999998</v>
      </c>
      <c r="N2374">
        <v>30.027000000000001</v>
      </c>
      <c r="O2374">
        <v>1.113</v>
      </c>
    </row>
    <row r="2375" spans="1:15" x14ac:dyDescent="0.35">
      <c r="A2375" t="s">
        <v>19</v>
      </c>
      <c r="B2375">
        <v>2019</v>
      </c>
      <c r="C2375" s="10">
        <v>43393</v>
      </c>
      <c r="D2375" t="s">
        <v>140</v>
      </c>
      <c r="E2375" t="s">
        <v>91</v>
      </c>
      <c r="F2375">
        <v>1</v>
      </c>
      <c r="G2375">
        <v>7</v>
      </c>
      <c r="H2375" t="s">
        <v>283</v>
      </c>
      <c r="I2375" t="s">
        <v>284</v>
      </c>
      <c r="J2375">
        <v>10006319633</v>
      </c>
      <c r="K2375" s="19">
        <v>28.9</v>
      </c>
      <c r="L2375">
        <v>22.847000000000001</v>
      </c>
      <c r="M2375">
        <v>22.643999999999998</v>
      </c>
      <c r="N2375">
        <v>24.431999999999999</v>
      </c>
      <c r="O2375">
        <v>0.89400000000000002</v>
      </c>
    </row>
    <row r="2376" spans="1:15" x14ac:dyDescent="0.35">
      <c r="A2376" t="s">
        <v>19</v>
      </c>
      <c r="B2376">
        <v>2019</v>
      </c>
      <c r="C2376" s="10">
        <v>43393</v>
      </c>
      <c r="D2376" t="s">
        <v>140</v>
      </c>
      <c r="E2376" t="s">
        <v>91</v>
      </c>
      <c r="F2376">
        <v>2</v>
      </c>
      <c r="G2376">
        <v>1</v>
      </c>
      <c r="H2376" t="s">
        <v>219</v>
      </c>
      <c r="I2376" t="s">
        <v>23</v>
      </c>
      <c r="J2376">
        <v>10050887493</v>
      </c>
      <c r="K2376" s="19">
        <v>35.200000000000003</v>
      </c>
      <c r="L2376">
        <v>22.143999999999998</v>
      </c>
      <c r="M2376">
        <v>25.707000000000001</v>
      </c>
      <c r="N2376">
        <v>31.399000000000001</v>
      </c>
      <c r="O2376">
        <v>2.8460000000000001</v>
      </c>
    </row>
    <row r="2377" spans="1:15" x14ac:dyDescent="0.35">
      <c r="A2377" t="s">
        <v>19</v>
      </c>
      <c r="B2377">
        <v>2019</v>
      </c>
      <c r="C2377" s="10">
        <v>43393</v>
      </c>
      <c r="D2377" t="s">
        <v>140</v>
      </c>
      <c r="E2377" t="s">
        <v>91</v>
      </c>
      <c r="F2377">
        <v>2</v>
      </c>
      <c r="G2377">
        <v>2</v>
      </c>
      <c r="H2377" t="s">
        <v>220</v>
      </c>
      <c r="I2377" t="s">
        <v>35</v>
      </c>
      <c r="J2377">
        <v>10005782695</v>
      </c>
      <c r="K2377" s="19">
        <v>29.3</v>
      </c>
      <c r="L2377">
        <v>29.048999999999999</v>
      </c>
      <c r="M2377">
        <v>29.11</v>
      </c>
      <c r="N2377">
        <v>30.782</v>
      </c>
      <c r="O2377">
        <v>0.83599999999999997</v>
      </c>
    </row>
    <row r="2378" spans="1:15" x14ac:dyDescent="0.35">
      <c r="A2378" t="s">
        <v>19</v>
      </c>
      <c r="B2378">
        <v>2019</v>
      </c>
      <c r="C2378" s="10">
        <v>43393</v>
      </c>
      <c r="D2378" t="s">
        <v>140</v>
      </c>
      <c r="E2378" t="s">
        <v>91</v>
      </c>
      <c r="F2378">
        <v>2</v>
      </c>
      <c r="G2378">
        <v>3</v>
      </c>
      <c r="H2378" t="s">
        <v>174</v>
      </c>
      <c r="I2378" t="s">
        <v>37</v>
      </c>
      <c r="J2378">
        <v>10006552534</v>
      </c>
      <c r="K2378" s="19">
        <v>28.4</v>
      </c>
      <c r="L2378">
        <v>25.25</v>
      </c>
      <c r="M2378">
        <v>25.352</v>
      </c>
      <c r="N2378">
        <v>27.167999999999999</v>
      </c>
      <c r="O2378">
        <v>0.90800000000000003</v>
      </c>
    </row>
    <row r="2379" spans="1:15" x14ac:dyDescent="0.35">
      <c r="A2379" t="s">
        <v>19</v>
      </c>
      <c r="B2379">
        <v>2019</v>
      </c>
      <c r="C2379" s="10">
        <v>43393</v>
      </c>
      <c r="D2379" t="s">
        <v>140</v>
      </c>
      <c r="E2379" t="s">
        <v>91</v>
      </c>
      <c r="F2379">
        <v>2</v>
      </c>
      <c r="G2379">
        <v>4</v>
      </c>
      <c r="H2379" t="s">
        <v>171</v>
      </c>
      <c r="I2379" t="s">
        <v>82</v>
      </c>
      <c r="J2379">
        <v>10007073506</v>
      </c>
      <c r="K2379" s="19">
        <v>28.3</v>
      </c>
      <c r="L2379">
        <v>19.268999999999998</v>
      </c>
      <c r="M2379">
        <v>19.766999999999999</v>
      </c>
      <c r="N2379">
        <v>22.419</v>
      </c>
      <c r="O2379">
        <v>1.3260000000000001</v>
      </c>
    </row>
    <row r="2380" spans="1:15" x14ac:dyDescent="0.35">
      <c r="A2380" t="s">
        <v>19</v>
      </c>
      <c r="B2380">
        <v>2019</v>
      </c>
      <c r="C2380" s="10">
        <v>43393</v>
      </c>
      <c r="D2380" t="s">
        <v>140</v>
      </c>
      <c r="E2380" t="s">
        <v>91</v>
      </c>
      <c r="F2380">
        <v>2</v>
      </c>
      <c r="G2380">
        <v>5</v>
      </c>
      <c r="H2380" t="s">
        <v>210</v>
      </c>
      <c r="I2380" t="s">
        <v>188</v>
      </c>
      <c r="J2380">
        <v>10009049979</v>
      </c>
      <c r="K2380" s="19">
        <v>23.6</v>
      </c>
      <c r="L2380">
        <v>19.829999999999998</v>
      </c>
      <c r="M2380">
        <v>20.128999999999898</v>
      </c>
      <c r="N2380">
        <v>23.613</v>
      </c>
      <c r="O2380">
        <v>1.742</v>
      </c>
    </row>
    <row r="2381" spans="1:15" x14ac:dyDescent="0.35">
      <c r="A2381" t="s">
        <v>19</v>
      </c>
      <c r="B2381">
        <v>2019</v>
      </c>
      <c r="C2381" s="10">
        <v>43393</v>
      </c>
      <c r="D2381" t="s">
        <v>140</v>
      </c>
      <c r="E2381" t="s">
        <v>91</v>
      </c>
      <c r="F2381">
        <v>2</v>
      </c>
      <c r="G2381">
        <v>6</v>
      </c>
      <c r="H2381" t="s">
        <v>196</v>
      </c>
      <c r="I2381" t="s">
        <v>52</v>
      </c>
      <c r="J2381">
        <v>10004868370</v>
      </c>
      <c r="K2381" s="19">
        <v>30.8</v>
      </c>
      <c r="L2381">
        <v>29.097000000000001</v>
      </c>
      <c r="M2381">
        <v>28.795999999999999</v>
      </c>
      <c r="N2381">
        <v>30.356000000000002</v>
      </c>
      <c r="O2381">
        <v>0.78</v>
      </c>
    </row>
    <row r="2382" spans="1:15" x14ac:dyDescent="0.35">
      <c r="A2382" t="s">
        <v>19</v>
      </c>
      <c r="B2382">
        <v>2019</v>
      </c>
      <c r="C2382" s="10">
        <v>43393</v>
      </c>
      <c r="D2382" t="s">
        <v>140</v>
      </c>
      <c r="E2382" t="s">
        <v>91</v>
      </c>
      <c r="F2382">
        <v>2</v>
      </c>
      <c r="G2382">
        <v>7</v>
      </c>
      <c r="H2382" t="s">
        <v>293</v>
      </c>
      <c r="I2382" t="s">
        <v>25</v>
      </c>
      <c r="J2382">
        <v>10006108051</v>
      </c>
      <c r="K2382" s="19">
        <v>29.8</v>
      </c>
      <c r="L2382">
        <v>15.225</v>
      </c>
      <c r="M2382">
        <v>14.866</v>
      </c>
      <c r="N2382">
        <v>18.722000000000001</v>
      </c>
      <c r="O2382">
        <v>1.9279999999999999</v>
      </c>
    </row>
    <row r="2383" spans="1:15" x14ac:dyDescent="0.35">
      <c r="A2383" t="s">
        <v>19</v>
      </c>
      <c r="B2383">
        <v>2019</v>
      </c>
      <c r="C2383" s="10">
        <v>43393</v>
      </c>
      <c r="D2383" t="s">
        <v>140</v>
      </c>
      <c r="E2383" t="s">
        <v>91</v>
      </c>
      <c r="F2383">
        <v>3</v>
      </c>
      <c r="G2383">
        <v>1</v>
      </c>
      <c r="H2383" t="s">
        <v>112</v>
      </c>
      <c r="I2383" t="s">
        <v>113</v>
      </c>
      <c r="J2383">
        <v>10009967641</v>
      </c>
      <c r="K2383" s="19">
        <v>21.5</v>
      </c>
      <c r="L2383">
        <v>28.479999999999901</v>
      </c>
      <c r="M2383">
        <v>29.294</v>
      </c>
      <c r="N2383">
        <v>32.786000000000001</v>
      </c>
      <c r="O2383">
        <v>1.746</v>
      </c>
    </row>
    <row r="2384" spans="1:15" x14ac:dyDescent="0.35">
      <c r="A2384" t="s">
        <v>19</v>
      </c>
      <c r="B2384">
        <v>2019</v>
      </c>
      <c r="C2384" s="10">
        <v>43393</v>
      </c>
      <c r="D2384" t="s">
        <v>140</v>
      </c>
      <c r="E2384" t="s">
        <v>91</v>
      </c>
      <c r="F2384">
        <v>3</v>
      </c>
      <c r="G2384">
        <v>2</v>
      </c>
      <c r="H2384" t="s">
        <v>221</v>
      </c>
      <c r="I2384" t="s">
        <v>31</v>
      </c>
      <c r="J2384">
        <v>10008098470</v>
      </c>
      <c r="K2384" s="19">
        <v>33.700000000000003</v>
      </c>
      <c r="L2384">
        <v>26.611999999999998</v>
      </c>
      <c r="M2384">
        <v>26.853999999999999</v>
      </c>
      <c r="N2384">
        <v>28.984000000000002</v>
      </c>
      <c r="O2384">
        <v>1.0649999999999999</v>
      </c>
    </row>
    <row r="2385" spans="1:15" x14ac:dyDescent="0.35">
      <c r="A2385" t="s">
        <v>19</v>
      </c>
      <c r="B2385">
        <v>2019</v>
      </c>
      <c r="C2385" s="10">
        <v>43393</v>
      </c>
      <c r="D2385" t="s">
        <v>140</v>
      </c>
      <c r="E2385" t="s">
        <v>91</v>
      </c>
      <c r="F2385">
        <v>3</v>
      </c>
      <c r="G2385">
        <v>3</v>
      </c>
      <c r="H2385" t="s">
        <v>153</v>
      </c>
      <c r="I2385" t="s">
        <v>154</v>
      </c>
      <c r="J2385">
        <v>10004717719</v>
      </c>
      <c r="K2385" s="19">
        <v>29.9</v>
      </c>
      <c r="L2385">
        <v>25.032</v>
      </c>
      <c r="M2385">
        <v>25.190999999999999</v>
      </c>
      <c r="N2385">
        <v>27.315000000000001</v>
      </c>
      <c r="O2385">
        <v>1.0620000000000001</v>
      </c>
    </row>
    <row r="2386" spans="1:15" x14ac:dyDescent="0.35">
      <c r="A2386" t="s">
        <v>19</v>
      </c>
      <c r="B2386">
        <v>2019</v>
      </c>
      <c r="C2386" s="10">
        <v>43393</v>
      </c>
      <c r="D2386" t="s">
        <v>140</v>
      </c>
      <c r="E2386" t="s">
        <v>91</v>
      </c>
      <c r="F2386">
        <v>3</v>
      </c>
      <c r="G2386">
        <v>4</v>
      </c>
      <c r="H2386" t="s">
        <v>40</v>
      </c>
      <c r="I2386" t="s">
        <v>29</v>
      </c>
      <c r="J2386">
        <v>10009178002</v>
      </c>
      <c r="K2386" s="19">
        <v>22.7</v>
      </c>
      <c r="L2386">
        <v>23.154</v>
      </c>
      <c r="M2386">
        <v>23.308</v>
      </c>
      <c r="N2386">
        <v>26.141999999999999</v>
      </c>
      <c r="O2386">
        <v>1.417</v>
      </c>
    </row>
    <row r="2387" spans="1:15" x14ac:dyDescent="0.35">
      <c r="A2387" t="s">
        <v>19</v>
      </c>
      <c r="B2387">
        <v>2019</v>
      </c>
      <c r="C2387" s="10">
        <v>43393</v>
      </c>
      <c r="D2387" t="s">
        <v>140</v>
      </c>
      <c r="E2387" t="s">
        <v>91</v>
      </c>
      <c r="F2387">
        <v>3</v>
      </c>
      <c r="G2387">
        <v>5</v>
      </c>
      <c r="H2387" t="s">
        <v>54</v>
      </c>
      <c r="I2387" t="s">
        <v>42</v>
      </c>
      <c r="J2387">
        <v>10004612534</v>
      </c>
      <c r="K2387" s="19">
        <v>31.4</v>
      </c>
      <c r="L2387">
        <v>27.677999999999901</v>
      </c>
      <c r="M2387">
        <v>27.280999999999999</v>
      </c>
      <c r="N2387">
        <v>29.562999999999999</v>
      </c>
      <c r="O2387">
        <v>1.141</v>
      </c>
    </row>
    <row r="2388" spans="1:15" x14ac:dyDescent="0.35">
      <c r="A2388" t="s">
        <v>19</v>
      </c>
      <c r="B2388">
        <v>2019</v>
      </c>
      <c r="C2388" s="10">
        <v>43393</v>
      </c>
      <c r="D2388" t="s">
        <v>140</v>
      </c>
      <c r="E2388" t="s">
        <v>91</v>
      </c>
      <c r="F2388">
        <v>3</v>
      </c>
      <c r="G2388">
        <v>6</v>
      </c>
      <c r="H2388" t="s">
        <v>62</v>
      </c>
      <c r="I2388" t="s">
        <v>63</v>
      </c>
      <c r="J2388">
        <v>10007351671</v>
      </c>
      <c r="K2388" s="19">
        <v>28.9</v>
      </c>
      <c r="L2388">
        <v>3.8730000000000002</v>
      </c>
      <c r="M2388">
        <v>9.1630000000000003</v>
      </c>
      <c r="N2388">
        <v>16.013000000000002</v>
      </c>
      <c r="O2388">
        <v>3.4249999999999998</v>
      </c>
    </row>
    <row r="2389" spans="1:15" x14ac:dyDescent="0.35">
      <c r="A2389" t="s">
        <v>19</v>
      </c>
      <c r="B2389">
        <v>2019</v>
      </c>
      <c r="C2389" s="10">
        <v>43393</v>
      </c>
      <c r="D2389" t="s">
        <v>140</v>
      </c>
      <c r="E2389" t="s">
        <v>91</v>
      </c>
      <c r="F2389">
        <v>3</v>
      </c>
      <c r="G2389">
        <v>7</v>
      </c>
      <c r="H2389" t="s">
        <v>108</v>
      </c>
      <c r="I2389" t="s">
        <v>109</v>
      </c>
      <c r="J2389">
        <v>10117936018</v>
      </c>
      <c r="K2389" s="19">
        <v>25</v>
      </c>
      <c r="L2389">
        <v>18.285999999999898</v>
      </c>
      <c r="M2389">
        <v>16.984000000000002</v>
      </c>
      <c r="N2389">
        <v>21.146000000000001</v>
      </c>
      <c r="O2389">
        <v>2.081</v>
      </c>
    </row>
    <row r="2390" spans="1:15" x14ac:dyDescent="0.35">
      <c r="A2390" t="s">
        <v>19</v>
      </c>
      <c r="B2390">
        <v>2019</v>
      </c>
      <c r="C2390" s="10">
        <v>43393</v>
      </c>
      <c r="D2390" t="s">
        <v>140</v>
      </c>
      <c r="E2390" t="s">
        <v>91</v>
      </c>
      <c r="F2390">
        <v>4</v>
      </c>
      <c r="G2390">
        <v>1</v>
      </c>
      <c r="H2390" t="s">
        <v>294</v>
      </c>
      <c r="I2390" t="s">
        <v>27</v>
      </c>
      <c r="J2390">
        <v>10003011125</v>
      </c>
      <c r="K2390" s="19">
        <v>34</v>
      </c>
      <c r="L2390">
        <v>30.286000000000001</v>
      </c>
      <c r="M2390">
        <v>30.4969999999999</v>
      </c>
      <c r="N2390">
        <v>32.116999999999997</v>
      </c>
      <c r="O2390">
        <v>0.81</v>
      </c>
    </row>
    <row r="2391" spans="1:15" x14ac:dyDescent="0.35">
      <c r="A2391" t="s">
        <v>19</v>
      </c>
      <c r="B2391">
        <v>2019</v>
      </c>
      <c r="C2391" s="10">
        <v>43393</v>
      </c>
      <c r="D2391" t="s">
        <v>140</v>
      </c>
      <c r="E2391" t="s">
        <v>91</v>
      </c>
      <c r="F2391">
        <v>4</v>
      </c>
      <c r="G2391">
        <v>2</v>
      </c>
      <c r="H2391" t="s">
        <v>282</v>
      </c>
      <c r="I2391" t="s">
        <v>224</v>
      </c>
      <c r="J2391">
        <v>10008108574</v>
      </c>
      <c r="K2391" s="19">
        <v>24.4</v>
      </c>
      <c r="L2391">
        <v>9</v>
      </c>
      <c r="M2391">
        <v>23.611999999999998</v>
      </c>
      <c r="N2391">
        <v>32.182000000000002</v>
      </c>
      <c r="O2391">
        <v>4.2850000000000001</v>
      </c>
    </row>
    <row r="2392" spans="1:15" x14ac:dyDescent="0.35">
      <c r="A2392" t="s">
        <v>19</v>
      </c>
      <c r="B2392">
        <v>2019</v>
      </c>
      <c r="C2392" s="10">
        <v>43393</v>
      </c>
      <c r="D2392" t="s">
        <v>140</v>
      </c>
      <c r="E2392" t="s">
        <v>91</v>
      </c>
      <c r="F2392">
        <v>4</v>
      </c>
      <c r="G2392">
        <v>3</v>
      </c>
      <c r="H2392" t="s">
        <v>289</v>
      </c>
      <c r="I2392" t="s">
        <v>207</v>
      </c>
      <c r="J2392">
        <v>10002418415</v>
      </c>
      <c r="K2392" s="19">
        <v>36.200000000000003</v>
      </c>
      <c r="L2392">
        <v>28.58</v>
      </c>
      <c r="M2392">
        <v>28.625999999999902</v>
      </c>
      <c r="N2392">
        <v>30.2</v>
      </c>
      <c r="O2392">
        <v>0.78700000000000003</v>
      </c>
    </row>
    <row r="2393" spans="1:15" x14ac:dyDescent="0.35">
      <c r="A2393" t="s">
        <v>19</v>
      </c>
      <c r="B2393">
        <v>2019</v>
      </c>
      <c r="C2393" s="10">
        <v>43393</v>
      </c>
      <c r="D2393" t="s">
        <v>140</v>
      </c>
      <c r="E2393" t="s">
        <v>91</v>
      </c>
      <c r="F2393">
        <v>4</v>
      </c>
      <c r="G2393">
        <v>4</v>
      </c>
      <c r="H2393" t="s">
        <v>218</v>
      </c>
      <c r="I2393" t="s">
        <v>46</v>
      </c>
      <c r="J2393">
        <v>10006902239</v>
      </c>
      <c r="K2393" s="19">
        <v>27.3</v>
      </c>
      <c r="L2393">
        <v>27.629000000000001</v>
      </c>
      <c r="M2393">
        <v>27.593</v>
      </c>
      <c r="N2393">
        <v>29.709</v>
      </c>
      <c r="O2393">
        <v>1.0580000000000001</v>
      </c>
    </row>
    <row r="2394" spans="1:15" x14ac:dyDescent="0.35">
      <c r="A2394" t="s">
        <v>19</v>
      </c>
      <c r="B2394">
        <v>2019</v>
      </c>
      <c r="C2394" s="10">
        <v>43393</v>
      </c>
      <c r="D2394" t="s">
        <v>140</v>
      </c>
      <c r="E2394" t="s">
        <v>91</v>
      </c>
      <c r="F2394">
        <v>4</v>
      </c>
      <c r="G2394">
        <v>5</v>
      </c>
      <c r="H2394" t="s">
        <v>195</v>
      </c>
      <c r="I2394" t="s">
        <v>31</v>
      </c>
      <c r="J2394">
        <v>10005964470</v>
      </c>
      <c r="K2394" s="19">
        <v>29.6</v>
      </c>
      <c r="L2394">
        <v>26.759999999999899</v>
      </c>
      <c r="M2394">
        <v>26.666</v>
      </c>
      <c r="N2394">
        <v>28.34</v>
      </c>
      <c r="O2394">
        <v>0.83699999999999997</v>
      </c>
    </row>
    <row r="2395" spans="1:15" x14ac:dyDescent="0.35">
      <c r="A2395" t="s">
        <v>19</v>
      </c>
      <c r="B2395">
        <v>2019</v>
      </c>
      <c r="C2395" s="10">
        <v>43393</v>
      </c>
      <c r="D2395" t="s">
        <v>140</v>
      </c>
      <c r="E2395" t="s">
        <v>91</v>
      </c>
      <c r="F2395">
        <v>4</v>
      </c>
      <c r="G2395">
        <v>6</v>
      </c>
      <c r="H2395" t="s">
        <v>234</v>
      </c>
      <c r="I2395" t="s">
        <v>25</v>
      </c>
      <c r="J2395">
        <v>10006073493</v>
      </c>
      <c r="K2395" s="19">
        <v>28.8</v>
      </c>
      <c r="L2395">
        <v>22.553999999999998</v>
      </c>
      <c r="M2395">
        <v>22.486999999999998</v>
      </c>
      <c r="N2395">
        <v>24.013000000000002</v>
      </c>
      <c r="O2395">
        <v>0.76300000000000001</v>
      </c>
    </row>
    <row r="2396" spans="1:15" x14ac:dyDescent="0.35">
      <c r="A2396" t="s">
        <v>19</v>
      </c>
      <c r="B2396">
        <v>2019</v>
      </c>
      <c r="C2396" s="10">
        <v>43393</v>
      </c>
      <c r="D2396" t="s">
        <v>140</v>
      </c>
      <c r="E2396" t="s">
        <v>91</v>
      </c>
      <c r="F2396">
        <v>4</v>
      </c>
      <c r="G2396">
        <v>7</v>
      </c>
      <c r="H2396" t="s">
        <v>295</v>
      </c>
      <c r="I2396" t="s">
        <v>23</v>
      </c>
      <c r="J2396">
        <v>10009972994</v>
      </c>
      <c r="K2396" s="19">
        <v>20.9</v>
      </c>
      <c r="L2396">
        <v>9</v>
      </c>
      <c r="M2396">
        <v>5.5209999999999999</v>
      </c>
      <c r="N2396">
        <v>16.905000000000001</v>
      </c>
      <c r="O2396">
        <v>5.6920000000000002</v>
      </c>
    </row>
    <row r="2397" spans="1:15" x14ac:dyDescent="0.35">
      <c r="A2397" t="s">
        <v>19</v>
      </c>
      <c r="B2397">
        <v>2019</v>
      </c>
      <c r="C2397" s="10">
        <v>43393</v>
      </c>
      <c r="D2397" t="s">
        <v>140</v>
      </c>
      <c r="E2397" t="s">
        <v>117</v>
      </c>
      <c r="F2397">
        <v>1</v>
      </c>
      <c r="G2397">
        <v>1</v>
      </c>
      <c r="H2397" t="s">
        <v>218</v>
      </c>
      <c r="I2397" t="s">
        <v>46</v>
      </c>
      <c r="J2397">
        <v>10006902239</v>
      </c>
      <c r="K2397" s="19">
        <v>27.3</v>
      </c>
      <c r="L2397">
        <v>27.593</v>
      </c>
      <c r="M2397">
        <v>27.957999999999998</v>
      </c>
      <c r="N2397">
        <v>30.044</v>
      </c>
      <c r="O2397">
        <v>1.0429999999999999</v>
      </c>
    </row>
    <row r="2398" spans="1:15" x14ac:dyDescent="0.35">
      <c r="A2398" t="s">
        <v>19</v>
      </c>
      <c r="B2398">
        <v>2019</v>
      </c>
      <c r="C2398" s="10">
        <v>43393</v>
      </c>
      <c r="D2398" t="s">
        <v>140</v>
      </c>
      <c r="E2398" t="s">
        <v>117</v>
      </c>
      <c r="F2398">
        <v>1</v>
      </c>
      <c r="G2398">
        <v>2</v>
      </c>
      <c r="H2398" t="s">
        <v>196</v>
      </c>
      <c r="I2398" t="s">
        <v>52</v>
      </c>
      <c r="J2398">
        <v>10004868370</v>
      </c>
      <c r="K2398" s="19">
        <v>30.8</v>
      </c>
      <c r="L2398">
        <v>28.795999999999999</v>
      </c>
      <c r="M2398">
        <v>28.853000000000002</v>
      </c>
      <c r="N2398">
        <v>30.405000000000001</v>
      </c>
      <c r="O2398">
        <v>0.77600000000000002</v>
      </c>
    </row>
    <row r="2399" spans="1:15" x14ac:dyDescent="0.35">
      <c r="A2399" t="s">
        <v>19</v>
      </c>
      <c r="B2399">
        <v>2019</v>
      </c>
      <c r="C2399" s="10">
        <v>43393</v>
      </c>
      <c r="D2399" t="s">
        <v>140</v>
      </c>
      <c r="E2399" t="s">
        <v>117</v>
      </c>
      <c r="F2399">
        <v>1</v>
      </c>
      <c r="G2399">
        <v>3</v>
      </c>
      <c r="H2399" t="s">
        <v>100</v>
      </c>
      <c r="I2399" t="s">
        <v>44</v>
      </c>
      <c r="J2399">
        <v>10010830840</v>
      </c>
      <c r="K2399" s="19">
        <v>20</v>
      </c>
      <c r="L2399">
        <v>20.645</v>
      </c>
      <c r="M2399">
        <v>22.498000000000001</v>
      </c>
      <c r="N2399">
        <v>28.916</v>
      </c>
      <c r="O2399">
        <v>3.2090000000000001</v>
      </c>
    </row>
    <row r="2400" spans="1:15" x14ac:dyDescent="0.35">
      <c r="A2400" t="s">
        <v>19</v>
      </c>
      <c r="B2400">
        <v>2019</v>
      </c>
      <c r="C2400" s="10">
        <v>43393</v>
      </c>
      <c r="D2400" t="s">
        <v>140</v>
      </c>
      <c r="E2400" t="s">
        <v>117</v>
      </c>
      <c r="F2400">
        <v>1</v>
      </c>
      <c r="G2400">
        <v>4</v>
      </c>
      <c r="H2400" t="s">
        <v>54</v>
      </c>
      <c r="I2400" t="s">
        <v>42</v>
      </c>
      <c r="J2400">
        <v>10004612534</v>
      </c>
      <c r="K2400" s="19">
        <v>31.4</v>
      </c>
      <c r="L2400">
        <v>27.280999999999999</v>
      </c>
      <c r="M2400">
        <v>27.067</v>
      </c>
      <c r="N2400">
        <v>29.303000000000001</v>
      </c>
      <c r="O2400">
        <v>1.1180000000000001</v>
      </c>
    </row>
    <row r="2401" spans="1:15" x14ac:dyDescent="0.35">
      <c r="A2401" t="s">
        <v>19</v>
      </c>
      <c r="B2401">
        <v>2019</v>
      </c>
      <c r="C2401" s="10">
        <v>43393</v>
      </c>
      <c r="D2401" t="s">
        <v>140</v>
      </c>
      <c r="E2401" t="s">
        <v>117</v>
      </c>
      <c r="F2401">
        <v>1</v>
      </c>
      <c r="G2401">
        <v>5</v>
      </c>
      <c r="H2401" t="s">
        <v>283</v>
      </c>
      <c r="I2401" t="s">
        <v>284</v>
      </c>
      <c r="J2401">
        <v>10006319633</v>
      </c>
      <c r="K2401" s="19">
        <v>28.9</v>
      </c>
      <c r="L2401">
        <v>22.643999999999998</v>
      </c>
      <c r="M2401">
        <v>22.513999999999999</v>
      </c>
      <c r="N2401">
        <v>24.292000000000002</v>
      </c>
      <c r="O2401">
        <v>0.88900000000000001</v>
      </c>
    </row>
    <row r="2402" spans="1:15" x14ac:dyDescent="0.35">
      <c r="A2402" t="s">
        <v>19</v>
      </c>
      <c r="B2402">
        <v>2019</v>
      </c>
      <c r="C2402" s="10">
        <v>43393</v>
      </c>
      <c r="D2402" t="s">
        <v>140</v>
      </c>
      <c r="E2402" t="s">
        <v>117</v>
      </c>
      <c r="F2402">
        <v>2</v>
      </c>
      <c r="G2402">
        <v>1</v>
      </c>
      <c r="H2402" t="s">
        <v>40</v>
      </c>
      <c r="I2402" t="s">
        <v>29</v>
      </c>
      <c r="J2402">
        <v>10009178002</v>
      </c>
      <c r="K2402" s="19">
        <v>22.7</v>
      </c>
      <c r="L2402">
        <v>23.308</v>
      </c>
      <c r="M2402">
        <v>24.024999999999999</v>
      </c>
      <c r="N2402">
        <v>26.779</v>
      </c>
      <c r="O2402">
        <v>1.377</v>
      </c>
    </row>
    <row r="2403" spans="1:15" x14ac:dyDescent="0.35">
      <c r="A2403" t="s">
        <v>19</v>
      </c>
      <c r="B2403">
        <v>2019</v>
      </c>
      <c r="C2403" s="10">
        <v>43393</v>
      </c>
      <c r="D2403" t="s">
        <v>140</v>
      </c>
      <c r="E2403" t="s">
        <v>117</v>
      </c>
      <c r="F2403">
        <v>2</v>
      </c>
      <c r="G2403">
        <v>2</v>
      </c>
      <c r="H2403" t="s">
        <v>203</v>
      </c>
      <c r="I2403" t="s">
        <v>198</v>
      </c>
      <c r="J2403">
        <v>10051694112</v>
      </c>
      <c r="K2403" s="19">
        <v>31.8</v>
      </c>
      <c r="L2403">
        <v>27.800999999999998</v>
      </c>
      <c r="M2403">
        <v>27.77</v>
      </c>
      <c r="N2403">
        <v>29.954000000000001</v>
      </c>
      <c r="O2403">
        <v>1.0920000000000001</v>
      </c>
    </row>
    <row r="2404" spans="1:15" x14ac:dyDescent="0.35">
      <c r="A2404" t="s">
        <v>19</v>
      </c>
      <c r="B2404">
        <v>2019</v>
      </c>
      <c r="C2404" s="10">
        <v>43393</v>
      </c>
      <c r="D2404" t="s">
        <v>140</v>
      </c>
      <c r="E2404" t="s">
        <v>117</v>
      </c>
      <c r="F2404">
        <v>2</v>
      </c>
      <c r="G2404">
        <v>3</v>
      </c>
      <c r="H2404" t="s">
        <v>210</v>
      </c>
      <c r="I2404" t="s">
        <v>188</v>
      </c>
      <c r="J2404">
        <v>10009049979</v>
      </c>
      <c r="K2404" s="19">
        <v>23.6</v>
      </c>
      <c r="L2404">
        <v>20.128999999999898</v>
      </c>
      <c r="M2404">
        <v>20.559000000000001</v>
      </c>
      <c r="N2404">
        <v>23.867000000000001</v>
      </c>
      <c r="O2404">
        <v>1.6539999999999999</v>
      </c>
    </row>
    <row r="2405" spans="1:15" x14ac:dyDescent="0.35">
      <c r="A2405" t="s">
        <v>19</v>
      </c>
      <c r="B2405">
        <v>2019</v>
      </c>
      <c r="C2405" s="10">
        <v>43393</v>
      </c>
      <c r="D2405" t="s">
        <v>140</v>
      </c>
      <c r="E2405" t="s">
        <v>117</v>
      </c>
      <c r="F2405">
        <v>2</v>
      </c>
      <c r="G2405">
        <v>4</v>
      </c>
      <c r="H2405" t="s">
        <v>174</v>
      </c>
      <c r="I2405" t="s">
        <v>37</v>
      </c>
      <c r="J2405">
        <v>10006552534</v>
      </c>
      <c r="K2405" s="19">
        <v>28.4</v>
      </c>
      <c r="L2405">
        <v>25.352</v>
      </c>
      <c r="M2405">
        <v>25.138999999999999</v>
      </c>
      <c r="N2405">
        <v>26.939</v>
      </c>
      <c r="O2405">
        <v>0.9</v>
      </c>
    </row>
    <row r="2406" spans="1:15" x14ac:dyDescent="0.35">
      <c r="A2406" t="s">
        <v>19</v>
      </c>
      <c r="B2406">
        <v>2019</v>
      </c>
      <c r="C2406" s="10">
        <v>43393</v>
      </c>
      <c r="D2406" t="s">
        <v>140</v>
      </c>
      <c r="E2406" t="s">
        <v>117</v>
      </c>
      <c r="F2406">
        <v>2</v>
      </c>
      <c r="G2406">
        <v>5</v>
      </c>
      <c r="H2406" t="s">
        <v>295</v>
      </c>
      <c r="I2406" t="s">
        <v>23</v>
      </c>
      <c r="J2406">
        <v>10009972994</v>
      </c>
      <c r="K2406" s="19">
        <v>20.9</v>
      </c>
      <c r="L2406">
        <v>5.5209999999999999</v>
      </c>
      <c r="M2406">
        <v>5.1509999999999998</v>
      </c>
      <c r="N2406">
        <v>14.785</v>
      </c>
      <c r="O2406">
        <v>4.8170000000000002</v>
      </c>
    </row>
    <row r="2407" spans="1:15" x14ac:dyDescent="0.35">
      <c r="A2407" t="s">
        <v>19</v>
      </c>
      <c r="B2407">
        <v>2019</v>
      </c>
      <c r="C2407" s="10">
        <v>43393</v>
      </c>
      <c r="D2407" t="s">
        <v>140</v>
      </c>
      <c r="E2407" t="s">
        <v>117</v>
      </c>
      <c r="F2407">
        <v>3</v>
      </c>
      <c r="G2407">
        <v>1</v>
      </c>
      <c r="H2407" t="s">
        <v>153</v>
      </c>
      <c r="I2407" t="s">
        <v>154</v>
      </c>
      <c r="J2407">
        <v>10004717719</v>
      </c>
      <c r="K2407" s="19">
        <v>29.9</v>
      </c>
      <c r="L2407">
        <v>25.190999999999999</v>
      </c>
      <c r="M2407">
        <v>25.415999999999901</v>
      </c>
      <c r="N2407">
        <v>27.515999999999998</v>
      </c>
      <c r="O2407">
        <v>1.05</v>
      </c>
    </row>
    <row r="2408" spans="1:15" x14ac:dyDescent="0.35">
      <c r="A2408" t="s">
        <v>19</v>
      </c>
      <c r="B2408">
        <v>2019</v>
      </c>
      <c r="C2408" s="10">
        <v>43393</v>
      </c>
      <c r="D2408" t="s">
        <v>140</v>
      </c>
      <c r="E2408" t="s">
        <v>117</v>
      </c>
      <c r="F2408">
        <v>3</v>
      </c>
      <c r="G2408">
        <v>2</v>
      </c>
      <c r="H2408" t="s">
        <v>171</v>
      </c>
      <c r="I2408" t="s">
        <v>82</v>
      </c>
      <c r="J2408">
        <v>10007073506</v>
      </c>
      <c r="K2408" s="19">
        <v>28.3</v>
      </c>
      <c r="L2408">
        <v>19.766999999999999</v>
      </c>
      <c r="M2408">
        <v>20.180999999999901</v>
      </c>
      <c r="N2408">
        <v>22.754999999999999</v>
      </c>
      <c r="O2408">
        <v>1.2869999999999999</v>
      </c>
    </row>
    <row r="2409" spans="1:15" x14ac:dyDescent="0.35">
      <c r="A2409" t="s">
        <v>19</v>
      </c>
      <c r="B2409">
        <v>2019</v>
      </c>
      <c r="C2409" s="10">
        <v>43393</v>
      </c>
      <c r="D2409" t="s">
        <v>140</v>
      </c>
      <c r="E2409" t="s">
        <v>117</v>
      </c>
      <c r="F2409">
        <v>3</v>
      </c>
      <c r="G2409">
        <v>3</v>
      </c>
      <c r="H2409" t="s">
        <v>108</v>
      </c>
      <c r="I2409" t="s">
        <v>109</v>
      </c>
      <c r="J2409">
        <v>10117936018</v>
      </c>
      <c r="K2409" s="19">
        <v>25</v>
      </c>
      <c r="L2409">
        <v>16.984000000000002</v>
      </c>
      <c r="M2409">
        <v>17.683</v>
      </c>
      <c r="N2409">
        <v>21.533000000000001</v>
      </c>
      <c r="O2409">
        <v>1.925</v>
      </c>
    </row>
    <row r="2410" spans="1:15" x14ac:dyDescent="0.35">
      <c r="A2410" t="s">
        <v>19</v>
      </c>
      <c r="B2410">
        <v>2019</v>
      </c>
      <c r="C2410" s="10">
        <v>43393</v>
      </c>
      <c r="D2410" t="s">
        <v>140</v>
      </c>
      <c r="E2410" t="s">
        <v>117</v>
      </c>
      <c r="F2410">
        <v>3</v>
      </c>
      <c r="G2410">
        <v>4</v>
      </c>
      <c r="H2410" t="s">
        <v>234</v>
      </c>
      <c r="I2410" t="s">
        <v>25</v>
      </c>
      <c r="J2410">
        <v>10006073493</v>
      </c>
      <c r="K2410" s="19">
        <v>28.8</v>
      </c>
      <c r="L2410">
        <v>22.486999999999998</v>
      </c>
      <c r="M2410">
        <v>22.378</v>
      </c>
      <c r="N2410">
        <v>23.896000000000001</v>
      </c>
      <c r="O2410">
        <v>0.75900000000000001</v>
      </c>
    </row>
    <row r="2411" spans="1:15" x14ac:dyDescent="0.35">
      <c r="A2411" t="s">
        <v>19</v>
      </c>
      <c r="B2411">
        <v>2019</v>
      </c>
      <c r="C2411" s="10">
        <v>43393</v>
      </c>
      <c r="D2411" t="s">
        <v>140</v>
      </c>
      <c r="E2411" t="s">
        <v>117</v>
      </c>
      <c r="F2411">
        <v>3</v>
      </c>
      <c r="G2411">
        <v>5</v>
      </c>
      <c r="H2411" t="s">
        <v>292</v>
      </c>
      <c r="I2411" t="s">
        <v>39</v>
      </c>
      <c r="J2411">
        <v>10014664057</v>
      </c>
      <c r="K2411" s="19">
        <v>22.6</v>
      </c>
      <c r="L2411">
        <v>17.158999999999999</v>
      </c>
      <c r="M2411">
        <v>14.239000000000001</v>
      </c>
      <c r="N2411">
        <v>21.007000000000001</v>
      </c>
      <c r="O2411">
        <v>3.3839999999999999</v>
      </c>
    </row>
    <row r="2412" spans="1:15" x14ac:dyDescent="0.35">
      <c r="A2412" t="s">
        <v>19</v>
      </c>
      <c r="B2412">
        <v>2019</v>
      </c>
      <c r="C2412" s="10">
        <v>43393</v>
      </c>
      <c r="D2412" t="s">
        <v>140</v>
      </c>
      <c r="E2412" t="s">
        <v>117</v>
      </c>
      <c r="F2412">
        <v>4</v>
      </c>
      <c r="G2412">
        <v>1</v>
      </c>
      <c r="H2412" t="s">
        <v>195</v>
      </c>
      <c r="I2412" t="s">
        <v>31</v>
      </c>
      <c r="J2412">
        <v>10005964470</v>
      </c>
      <c r="K2412" s="19">
        <v>29.6</v>
      </c>
      <c r="L2412">
        <v>26.666</v>
      </c>
      <c r="M2412">
        <v>26.811</v>
      </c>
      <c r="N2412">
        <v>28.477</v>
      </c>
      <c r="O2412">
        <v>0.83299999999999996</v>
      </c>
    </row>
    <row r="2413" spans="1:15" x14ac:dyDescent="0.35">
      <c r="A2413" t="s">
        <v>19</v>
      </c>
      <c r="B2413">
        <v>2019</v>
      </c>
      <c r="C2413" s="10">
        <v>43393</v>
      </c>
      <c r="D2413" t="s">
        <v>140</v>
      </c>
      <c r="E2413" t="s">
        <v>117</v>
      </c>
      <c r="F2413">
        <v>4</v>
      </c>
      <c r="G2413">
        <v>2</v>
      </c>
      <c r="H2413" t="s">
        <v>293</v>
      </c>
      <c r="I2413" t="s">
        <v>25</v>
      </c>
      <c r="J2413">
        <v>10006108051</v>
      </c>
      <c r="K2413" s="19">
        <v>29.8</v>
      </c>
      <c r="L2413">
        <v>14.866</v>
      </c>
      <c r="M2413">
        <v>16.667999999999999</v>
      </c>
      <c r="N2413">
        <v>20.274000000000001</v>
      </c>
      <c r="O2413">
        <v>1.8029999999999999</v>
      </c>
    </row>
    <row r="2414" spans="1:15" x14ac:dyDescent="0.35">
      <c r="A2414" t="s">
        <v>19</v>
      </c>
      <c r="B2414">
        <v>2019</v>
      </c>
      <c r="C2414" s="10">
        <v>43393</v>
      </c>
      <c r="D2414" t="s">
        <v>140</v>
      </c>
      <c r="E2414" t="s">
        <v>117</v>
      </c>
      <c r="F2414">
        <v>4</v>
      </c>
      <c r="G2414">
        <v>3</v>
      </c>
      <c r="H2414" t="s">
        <v>289</v>
      </c>
      <c r="I2414" t="s">
        <v>207</v>
      </c>
      <c r="J2414">
        <v>10002418415</v>
      </c>
      <c r="K2414" s="19">
        <v>36.200000000000003</v>
      </c>
      <c r="L2414">
        <v>28.625999999999902</v>
      </c>
      <c r="M2414">
        <v>28.463999999999999</v>
      </c>
      <c r="N2414">
        <v>30.027999999999999</v>
      </c>
      <c r="O2414">
        <v>0.78200000000000003</v>
      </c>
    </row>
    <row r="2415" spans="1:15" x14ac:dyDescent="0.35">
      <c r="A2415" t="s">
        <v>19</v>
      </c>
      <c r="B2415">
        <v>2019</v>
      </c>
      <c r="C2415" s="10">
        <v>43393</v>
      </c>
      <c r="D2415" t="s">
        <v>140</v>
      </c>
      <c r="E2415" t="s">
        <v>117</v>
      </c>
      <c r="F2415">
        <v>4</v>
      </c>
      <c r="G2415">
        <v>4</v>
      </c>
      <c r="H2415" t="s">
        <v>143</v>
      </c>
      <c r="I2415" t="s">
        <v>95</v>
      </c>
      <c r="J2415">
        <v>10009181234</v>
      </c>
      <c r="K2415" s="19">
        <v>23.5</v>
      </c>
      <c r="L2415">
        <v>25.286999999999999</v>
      </c>
      <c r="M2415">
        <v>25.065999999999999</v>
      </c>
      <c r="N2415">
        <v>26.905999999999999</v>
      </c>
      <c r="O2415">
        <v>0.92</v>
      </c>
    </row>
    <row r="2416" spans="1:15" x14ac:dyDescent="0.35">
      <c r="A2416" t="s">
        <v>19</v>
      </c>
      <c r="B2416">
        <v>2019</v>
      </c>
      <c r="C2416" s="10">
        <v>43393</v>
      </c>
      <c r="D2416" t="s">
        <v>140</v>
      </c>
      <c r="E2416" t="s">
        <v>117</v>
      </c>
      <c r="F2416">
        <v>4</v>
      </c>
      <c r="G2416">
        <v>5</v>
      </c>
      <c r="H2416" t="s">
        <v>62</v>
      </c>
      <c r="I2416" t="s">
        <v>63</v>
      </c>
      <c r="J2416">
        <v>10007351671</v>
      </c>
      <c r="K2416" s="19">
        <v>28.9</v>
      </c>
      <c r="L2416">
        <v>9.1630000000000003</v>
      </c>
      <c r="M2416">
        <v>8.94</v>
      </c>
      <c r="N2416">
        <v>15.308</v>
      </c>
      <c r="O2416">
        <v>3.1840000000000002</v>
      </c>
    </row>
    <row r="2417" spans="1:15" x14ac:dyDescent="0.35">
      <c r="A2417" t="s">
        <v>19</v>
      </c>
      <c r="B2417">
        <v>2019</v>
      </c>
      <c r="C2417" s="10">
        <v>43393</v>
      </c>
      <c r="D2417" t="s">
        <v>140</v>
      </c>
      <c r="E2417" t="s">
        <v>119</v>
      </c>
      <c r="F2417">
        <v>1</v>
      </c>
      <c r="G2417">
        <v>1</v>
      </c>
      <c r="H2417" t="s">
        <v>220</v>
      </c>
      <c r="I2417" t="s">
        <v>35</v>
      </c>
      <c r="J2417">
        <v>10005782695</v>
      </c>
      <c r="K2417" s="19">
        <v>29.3</v>
      </c>
      <c r="L2417">
        <v>29.11</v>
      </c>
      <c r="M2417">
        <v>29.364999999999998</v>
      </c>
      <c r="N2417">
        <v>31.024999999999999</v>
      </c>
      <c r="O2417">
        <v>0.83</v>
      </c>
    </row>
    <row r="2418" spans="1:15" x14ac:dyDescent="0.35">
      <c r="A2418" t="s">
        <v>19</v>
      </c>
      <c r="B2418">
        <v>2019</v>
      </c>
      <c r="C2418" s="10">
        <v>43393</v>
      </c>
      <c r="D2418" t="s">
        <v>140</v>
      </c>
      <c r="E2418" t="s">
        <v>119</v>
      </c>
      <c r="F2418">
        <v>1</v>
      </c>
      <c r="G2418">
        <v>2</v>
      </c>
      <c r="H2418" t="s">
        <v>218</v>
      </c>
      <c r="I2418" t="s">
        <v>46</v>
      </c>
      <c r="J2418">
        <v>10006902239</v>
      </c>
      <c r="K2418" s="19">
        <v>27.3</v>
      </c>
      <c r="L2418">
        <v>27.957999999999998</v>
      </c>
      <c r="M2418">
        <v>28.224</v>
      </c>
      <c r="N2418">
        <v>30.27</v>
      </c>
      <c r="O2418">
        <v>1.0229999999999999</v>
      </c>
    </row>
    <row r="2419" spans="1:15" x14ac:dyDescent="0.35">
      <c r="A2419" t="s">
        <v>19</v>
      </c>
      <c r="B2419">
        <v>2019</v>
      </c>
      <c r="C2419" s="10">
        <v>43393</v>
      </c>
      <c r="D2419" t="s">
        <v>140</v>
      </c>
      <c r="E2419" t="s">
        <v>119</v>
      </c>
      <c r="F2419">
        <v>1</v>
      </c>
      <c r="G2419">
        <v>3</v>
      </c>
      <c r="H2419" t="s">
        <v>195</v>
      </c>
      <c r="I2419" t="s">
        <v>31</v>
      </c>
      <c r="J2419">
        <v>10005964470</v>
      </c>
      <c r="K2419" s="19">
        <v>29.6</v>
      </c>
      <c r="L2419">
        <v>26.811</v>
      </c>
      <c r="M2419">
        <v>26.948</v>
      </c>
      <c r="N2419">
        <v>28.596</v>
      </c>
      <c r="O2419">
        <v>0.82399999999999995</v>
      </c>
    </row>
    <row r="2420" spans="1:15" x14ac:dyDescent="0.35">
      <c r="A2420" t="s">
        <v>19</v>
      </c>
      <c r="B2420">
        <v>2019</v>
      </c>
      <c r="C2420" s="10">
        <v>43393</v>
      </c>
      <c r="D2420" t="s">
        <v>140</v>
      </c>
      <c r="E2420" t="s">
        <v>119</v>
      </c>
      <c r="F2420">
        <v>1</v>
      </c>
      <c r="G2420">
        <v>4</v>
      </c>
      <c r="H2420" t="s">
        <v>221</v>
      </c>
      <c r="I2420" t="s">
        <v>31</v>
      </c>
      <c r="J2420">
        <v>10008098470</v>
      </c>
      <c r="K2420" s="19">
        <v>33.700000000000003</v>
      </c>
      <c r="L2420">
        <v>26.853999999999999</v>
      </c>
      <c r="M2420">
        <v>26.934000000000001</v>
      </c>
      <c r="N2420">
        <v>29.018000000000001</v>
      </c>
      <c r="O2420">
        <v>1.042</v>
      </c>
    </row>
    <row r="2421" spans="1:15" x14ac:dyDescent="0.35">
      <c r="A2421" t="s">
        <v>19</v>
      </c>
      <c r="B2421">
        <v>2019</v>
      </c>
      <c r="C2421" s="10">
        <v>43393</v>
      </c>
      <c r="D2421" t="s">
        <v>140</v>
      </c>
      <c r="E2421" t="s">
        <v>119</v>
      </c>
      <c r="F2421">
        <v>1</v>
      </c>
      <c r="G2421">
        <v>5</v>
      </c>
      <c r="H2421" t="s">
        <v>106</v>
      </c>
      <c r="I2421" t="s">
        <v>102</v>
      </c>
      <c r="J2421">
        <v>10006894559</v>
      </c>
      <c r="K2421" s="19">
        <v>26.2</v>
      </c>
      <c r="L2421">
        <v>31.998999999999999</v>
      </c>
      <c r="M2421">
        <v>31.765999999999998</v>
      </c>
      <c r="N2421">
        <v>33.463999999999999</v>
      </c>
      <c r="O2421">
        <v>0.84899999999999998</v>
      </c>
    </row>
    <row r="2422" spans="1:15" x14ac:dyDescent="0.35">
      <c r="A2422" t="s">
        <v>19</v>
      </c>
      <c r="B2422">
        <v>2019</v>
      </c>
      <c r="C2422" s="10">
        <v>43393</v>
      </c>
      <c r="D2422" t="s">
        <v>140</v>
      </c>
      <c r="E2422" t="s">
        <v>119</v>
      </c>
      <c r="F2422">
        <v>1</v>
      </c>
      <c r="G2422">
        <v>6</v>
      </c>
      <c r="H2422" t="s">
        <v>294</v>
      </c>
      <c r="I2422" t="s">
        <v>27</v>
      </c>
      <c r="J2422">
        <v>10003011125</v>
      </c>
      <c r="K2422" s="19">
        <v>34</v>
      </c>
      <c r="L2422">
        <v>30.4969999999999</v>
      </c>
      <c r="M2422">
        <v>30.238</v>
      </c>
      <c r="N2422">
        <v>31.846</v>
      </c>
      <c r="O2422">
        <v>0.80400000000000005</v>
      </c>
    </row>
    <row r="2423" spans="1:15" x14ac:dyDescent="0.35">
      <c r="A2423" t="s">
        <v>19</v>
      </c>
      <c r="B2423">
        <v>2019</v>
      </c>
      <c r="C2423" s="10">
        <v>43393</v>
      </c>
      <c r="D2423" t="s">
        <v>140</v>
      </c>
      <c r="E2423" t="s">
        <v>119</v>
      </c>
      <c r="F2423">
        <v>2</v>
      </c>
      <c r="G2423">
        <v>1</v>
      </c>
      <c r="H2423" t="s">
        <v>112</v>
      </c>
      <c r="I2423" t="s">
        <v>113</v>
      </c>
      <c r="J2423">
        <v>10009967641</v>
      </c>
      <c r="K2423" s="19">
        <v>21.5</v>
      </c>
      <c r="L2423">
        <v>29.294</v>
      </c>
      <c r="M2423">
        <v>30.1449999999999</v>
      </c>
      <c r="N2423">
        <v>33.500999999999998</v>
      </c>
      <c r="O2423">
        <v>1.6779999999999999</v>
      </c>
    </row>
    <row r="2424" spans="1:15" x14ac:dyDescent="0.35">
      <c r="A2424" t="s">
        <v>19</v>
      </c>
      <c r="B2424">
        <v>2019</v>
      </c>
      <c r="C2424" s="10">
        <v>43393</v>
      </c>
      <c r="D2424" t="s">
        <v>140</v>
      </c>
      <c r="E2424" t="s">
        <v>119</v>
      </c>
      <c r="F2424">
        <v>2</v>
      </c>
      <c r="G2424">
        <v>2</v>
      </c>
      <c r="H2424" t="s">
        <v>219</v>
      </c>
      <c r="I2424" t="s">
        <v>23</v>
      </c>
      <c r="J2424">
        <v>10050887493</v>
      </c>
      <c r="K2424" s="19">
        <v>35.200000000000003</v>
      </c>
      <c r="L2424">
        <v>25.707000000000001</v>
      </c>
      <c r="M2424">
        <v>27.106999999999999</v>
      </c>
      <c r="N2424">
        <v>32.094999999999999</v>
      </c>
      <c r="O2424">
        <v>2.4940000000000002</v>
      </c>
    </row>
    <row r="2425" spans="1:15" x14ac:dyDescent="0.35">
      <c r="A2425" t="s">
        <v>19</v>
      </c>
      <c r="B2425">
        <v>2019</v>
      </c>
      <c r="C2425" s="10">
        <v>43393</v>
      </c>
      <c r="D2425" t="s">
        <v>140</v>
      </c>
      <c r="E2425" t="s">
        <v>119</v>
      </c>
      <c r="F2425">
        <v>2</v>
      </c>
      <c r="G2425">
        <v>3</v>
      </c>
      <c r="H2425" t="s">
        <v>153</v>
      </c>
      <c r="I2425" t="s">
        <v>154</v>
      </c>
      <c r="J2425">
        <v>10004717719</v>
      </c>
      <c r="K2425" s="19">
        <v>29.9</v>
      </c>
      <c r="L2425">
        <v>25.415999999999901</v>
      </c>
      <c r="M2425">
        <v>25.623999999999999</v>
      </c>
      <c r="N2425">
        <v>27.686</v>
      </c>
      <c r="O2425">
        <v>1.0309999999999999</v>
      </c>
    </row>
    <row r="2426" spans="1:15" x14ac:dyDescent="0.35">
      <c r="A2426" t="s">
        <v>19</v>
      </c>
      <c r="B2426">
        <v>2019</v>
      </c>
      <c r="C2426" s="10">
        <v>43393</v>
      </c>
      <c r="D2426" t="s">
        <v>140</v>
      </c>
      <c r="E2426" t="s">
        <v>119</v>
      </c>
      <c r="F2426">
        <v>2</v>
      </c>
      <c r="G2426">
        <v>4</v>
      </c>
      <c r="H2426" t="s">
        <v>282</v>
      </c>
      <c r="I2426" t="s">
        <v>224</v>
      </c>
      <c r="J2426">
        <v>10008108574</v>
      </c>
      <c r="K2426" s="19">
        <v>24.4</v>
      </c>
      <c r="L2426">
        <v>23.611999999999998</v>
      </c>
      <c r="M2426">
        <v>23.434999999999999</v>
      </c>
      <c r="N2426">
        <v>29.917000000000002</v>
      </c>
      <c r="O2426">
        <v>3.2410000000000001</v>
      </c>
    </row>
    <row r="2427" spans="1:15" x14ac:dyDescent="0.35">
      <c r="A2427" t="s">
        <v>19</v>
      </c>
      <c r="B2427">
        <v>2019</v>
      </c>
      <c r="C2427" s="10">
        <v>43393</v>
      </c>
      <c r="D2427" t="s">
        <v>140</v>
      </c>
      <c r="E2427" t="s">
        <v>119</v>
      </c>
      <c r="F2427">
        <v>2</v>
      </c>
      <c r="G2427">
        <v>5</v>
      </c>
      <c r="H2427" t="s">
        <v>40</v>
      </c>
      <c r="I2427" t="s">
        <v>29</v>
      </c>
      <c r="J2427">
        <v>10009178002</v>
      </c>
      <c r="K2427" s="19">
        <v>22.7</v>
      </c>
      <c r="L2427">
        <v>24.024999999999999</v>
      </c>
      <c r="M2427">
        <v>23.908999999999999</v>
      </c>
      <c r="N2427">
        <v>26.574999999999999</v>
      </c>
      <c r="O2427">
        <v>1.333</v>
      </c>
    </row>
    <row r="2428" spans="1:15" x14ac:dyDescent="0.35">
      <c r="A2428" t="s">
        <v>19</v>
      </c>
      <c r="B2428">
        <v>2019</v>
      </c>
      <c r="C2428" s="10">
        <v>43393</v>
      </c>
      <c r="D2428" t="s">
        <v>140</v>
      </c>
      <c r="E2428" t="s">
        <v>119</v>
      </c>
      <c r="F2428">
        <v>2</v>
      </c>
      <c r="G2428">
        <v>6</v>
      </c>
      <c r="H2428" t="s">
        <v>208</v>
      </c>
      <c r="I2428" t="s">
        <v>58</v>
      </c>
      <c r="J2428">
        <v>10007828183</v>
      </c>
      <c r="K2428" s="19">
        <v>25.1</v>
      </c>
      <c r="L2428">
        <v>22</v>
      </c>
      <c r="M2428">
        <v>21.23</v>
      </c>
      <c r="N2428">
        <v>25.036000000000001</v>
      </c>
      <c r="O2428">
        <v>1.903</v>
      </c>
    </row>
    <row r="2429" spans="1:15" x14ac:dyDescent="0.35">
      <c r="A2429" t="s">
        <v>19</v>
      </c>
      <c r="B2429">
        <v>2019</v>
      </c>
      <c r="C2429" s="10">
        <v>43393</v>
      </c>
      <c r="D2429" t="s">
        <v>140</v>
      </c>
      <c r="E2429" t="s">
        <v>121</v>
      </c>
      <c r="F2429">
        <v>1</v>
      </c>
      <c r="G2429">
        <v>1</v>
      </c>
      <c r="H2429" t="s">
        <v>195</v>
      </c>
      <c r="I2429" t="s">
        <v>31</v>
      </c>
      <c r="J2429">
        <v>10005964470</v>
      </c>
      <c r="K2429" s="19">
        <v>29.6</v>
      </c>
      <c r="L2429">
        <v>26.948</v>
      </c>
      <c r="M2429">
        <v>27.262</v>
      </c>
      <c r="N2429">
        <v>28.898</v>
      </c>
      <c r="O2429">
        <v>0.81799999999999995</v>
      </c>
    </row>
    <row r="2430" spans="1:15" x14ac:dyDescent="0.35">
      <c r="A2430" t="s">
        <v>19</v>
      </c>
      <c r="B2430">
        <v>2019</v>
      </c>
      <c r="C2430" s="10">
        <v>43393</v>
      </c>
      <c r="D2430" t="s">
        <v>140</v>
      </c>
      <c r="E2430" t="s">
        <v>121</v>
      </c>
      <c r="F2430">
        <v>1</v>
      </c>
      <c r="G2430">
        <v>2</v>
      </c>
      <c r="H2430" t="s">
        <v>220</v>
      </c>
      <c r="I2430" t="s">
        <v>35</v>
      </c>
      <c r="J2430">
        <v>10005782695</v>
      </c>
      <c r="K2430" s="19">
        <v>29.3</v>
      </c>
      <c r="L2430">
        <v>29.364999999999998</v>
      </c>
      <c r="M2430">
        <v>29.489000000000001</v>
      </c>
      <c r="N2430">
        <v>31.132999999999999</v>
      </c>
      <c r="O2430">
        <v>0.82199999999999995</v>
      </c>
    </row>
    <row r="2431" spans="1:15" x14ac:dyDescent="0.35">
      <c r="A2431" t="s">
        <v>19</v>
      </c>
      <c r="B2431">
        <v>2019</v>
      </c>
      <c r="C2431" s="10">
        <v>43393</v>
      </c>
      <c r="D2431" t="s">
        <v>140</v>
      </c>
      <c r="E2431" t="s">
        <v>121</v>
      </c>
      <c r="F2431">
        <v>1</v>
      </c>
      <c r="G2431">
        <v>3</v>
      </c>
      <c r="H2431" t="s">
        <v>218</v>
      </c>
      <c r="I2431" t="s">
        <v>46</v>
      </c>
      <c r="J2431">
        <v>10006902239</v>
      </c>
      <c r="K2431" s="19">
        <v>27.3</v>
      </c>
      <c r="L2431">
        <v>28.224</v>
      </c>
      <c r="M2431">
        <v>28.337</v>
      </c>
      <c r="N2431">
        <v>30.344999999999999</v>
      </c>
      <c r="O2431">
        <v>1.004</v>
      </c>
    </row>
    <row r="2432" spans="1:15" x14ac:dyDescent="0.35">
      <c r="A2432" t="s">
        <v>19</v>
      </c>
      <c r="B2432">
        <v>2019</v>
      </c>
      <c r="C2432" s="10">
        <v>43393</v>
      </c>
      <c r="D2432" t="s">
        <v>140</v>
      </c>
      <c r="E2432" t="s">
        <v>121</v>
      </c>
      <c r="F2432">
        <v>1</v>
      </c>
      <c r="G2432">
        <v>4</v>
      </c>
      <c r="H2432" t="s">
        <v>112</v>
      </c>
      <c r="I2432" t="s">
        <v>113</v>
      </c>
      <c r="J2432">
        <v>10009967641</v>
      </c>
      <c r="K2432" s="19">
        <v>21.5</v>
      </c>
      <c r="L2432">
        <v>30.1449999999999</v>
      </c>
      <c r="M2432">
        <v>29.767999999999901</v>
      </c>
      <c r="N2432">
        <v>32.94</v>
      </c>
      <c r="O2432">
        <v>1.5860000000000001</v>
      </c>
    </row>
    <row r="2433" spans="1:15" x14ac:dyDescent="0.35">
      <c r="A2433" t="s">
        <v>19</v>
      </c>
      <c r="B2433">
        <v>2019</v>
      </c>
      <c r="C2433" s="10">
        <v>43393</v>
      </c>
      <c r="D2433" t="s">
        <v>140</v>
      </c>
      <c r="E2433" t="s">
        <v>121</v>
      </c>
      <c r="F2433">
        <v>1</v>
      </c>
      <c r="G2433">
        <v>5</v>
      </c>
      <c r="H2433" t="s">
        <v>219</v>
      </c>
      <c r="I2433" t="s">
        <v>23</v>
      </c>
      <c r="J2433">
        <v>10050887493</v>
      </c>
      <c r="K2433" s="19">
        <v>35.200000000000003</v>
      </c>
      <c r="L2433">
        <v>27.106999999999999</v>
      </c>
      <c r="M2433">
        <v>26.274000000000001</v>
      </c>
      <c r="N2433">
        <v>30.725999999999999</v>
      </c>
      <c r="O2433">
        <v>2.226</v>
      </c>
    </row>
    <row r="2434" spans="1:15" x14ac:dyDescent="0.35">
      <c r="A2434" t="s">
        <v>19</v>
      </c>
      <c r="B2434">
        <v>2019</v>
      </c>
      <c r="C2434" s="10">
        <v>43393</v>
      </c>
      <c r="D2434" t="s">
        <v>140</v>
      </c>
      <c r="E2434" t="s">
        <v>121</v>
      </c>
      <c r="F2434">
        <v>1</v>
      </c>
      <c r="G2434">
        <v>6</v>
      </c>
      <c r="H2434" t="s">
        <v>153</v>
      </c>
      <c r="I2434" t="s">
        <v>154</v>
      </c>
      <c r="J2434">
        <v>10004717719</v>
      </c>
      <c r="K2434" s="19">
        <v>29.9</v>
      </c>
      <c r="L2434">
        <v>25.623999999999999</v>
      </c>
      <c r="M2434">
        <v>25.384999999999899</v>
      </c>
      <c r="N2434">
        <v>27.420999999999999</v>
      </c>
      <c r="O2434">
        <v>1.018</v>
      </c>
    </row>
    <row r="2435" spans="1:15" x14ac:dyDescent="0.35">
      <c r="A2435" t="s">
        <v>19</v>
      </c>
      <c r="B2435">
        <v>2019</v>
      </c>
      <c r="C2435" s="10">
        <v>43393</v>
      </c>
      <c r="D2435" t="s">
        <v>140</v>
      </c>
      <c r="E2435" t="s">
        <v>121</v>
      </c>
      <c r="F2435">
        <v>2</v>
      </c>
      <c r="G2435">
        <v>1</v>
      </c>
      <c r="H2435" t="s">
        <v>208</v>
      </c>
      <c r="I2435" t="s">
        <v>58</v>
      </c>
      <c r="J2435">
        <v>10007828183</v>
      </c>
      <c r="K2435" s="19">
        <v>25.1</v>
      </c>
      <c r="L2435">
        <v>21.23</v>
      </c>
      <c r="M2435">
        <v>23.287999999999901</v>
      </c>
      <c r="N2435">
        <v>26.861999999999998</v>
      </c>
      <c r="O2435">
        <v>1.7869999999999999</v>
      </c>
    </row>
    <row r="2436" spans="1:15" x14ac:dyDescent="0.35">
      <c r="A2436" t="s">
        <v>19</v>
      </c>
      <c r="B2436">
        <v>2019</v>
      </c>
      <c r="C2436" s="10">
        <v>43393</v>
      </c>
      <c r="D2436" t="s">
        <v>140</v>
      </c>
      <c r="E2436" t="s">
        <v>121</v>
      </c>
      <c r="F2436">
        <v>2</v>
      </c>
      <c r="G2436">
        <v>2</v>
      </c>
      <c r="H2436" t="s">
        <v>294</v>
      </c>
      <c r="I2436" t="s">
        <v>27</v>
      </c>
      <c r="J2436">
        <v>10003011125</v>
      </c>
      <c r="K2436" s="19">
        <v>34</v>
      </c>
      <c r="L2436">
        <v>30.238</v>
      </c>
      <c r="M2436">
        <v>30.294</v>
      </c>
      <c r="N2436">
        <v>31.89</v>
      </c>
      <c r="O2436">
        <v>0.79800000000000004</v>
      </c>
    </row>
    <row r="2437" spans="1:15" x14ac:dyDescent="0.35">
      <c r="A2437" t="s">
        <v>19</v>
      </c>
      <c r="B2437">
        <v>2019</v>
      </c>
      <c r="C2437" s="10">
        <v>43393</v>
      </c>
      <c r="D2437" t="s">
        <v>140</v>
      </c>
      <c r="E2437" t="s">
        <v>121</v>
      </c>
      <c r="F2437">
        <v>2</v>
      </c>
      <c r="G2437">
        <v>3</v>
      </c>
      <c r="H2437" t="s">
        <v>106</v>
      </c>
      <c r="I2437" t="s">
        <v>102</v>
      </c>
      <c r="J2437">
        <v>10006894559</v>
      </c>
      <c r="K2437" s="19">
        <v>26.2</v>
      </c>
      <c r="L2437">
        <v>31.765999999999998</v>
      </c>
      <c r="M2437">
        <v>31.675999999999998</v>
      </c>
      <c r="N2437">
        <v>33.356000000000002</v>
      </c>
      <c r="O2437">
        <v>0.84</v>
      </c>
    </row>
    <row r="2438" spans="1:15" x14ac:dyDescent="0.35">
      <c r="A2438" t="s">
        <v>19</v>
      </c>
      <c r="B2438">
        <v>2019</v>
      </c>
      <c r="C2438" s="10">
        <v>43393</v>
      </c>
      <c r="D2438" t="s">
        <v>140</v>
      </c>
      <c r="E2438" t="s">
        <v>121</v>
      </c>
      <c r="F2438">
        <v>2</v>
      </c>
      <c r="G2438">
        <v>4</v>
      </c>
      <c r="H2438" t="s">
        <v>221</v>
      </c>
      <c r="I2438" t="s">
        <v>31</v>
      </c>
      <c r="J2438">
        <v>10008098470</v>
      </c>
      <c r="K2438" s="19">
        <v>33.700000000000003</v>
      </c>
      <c r="L2438">
        <v>26.934000000000001</v>
      </c>
      <c r="M2438">
        <v>26.919</v>
      </c>
      <c r="N2438">
        <v>28.963000000000001</v>
      </c>
      <c r="O2438">
        <v>1.022</v>
      </c>
    </row>
    <row r="2439" spans="1:15" x14ac:dyDescent="0.35">
      <c r="A2439" t="s">
        <v>19</v>
      </c>
      <c r="B2439">
        <v>2019</v>
      </c>
      <c r="C2439" s="10">
        <v>43393</v>
      </c>
      <c r="D2439" t="s">
        <v>140</v>
      </c>
      <c r="E2439" t="s">
        <v>121</v>
      </c>
      <c r="F2439">
        <v>2</v>
      </c>
      <c r="G2439">
        <v>5</v>
      </c>
      <c r="H2439" t="s">
        <v>40</v>
      </c>
      <c r="I2439" t="s">
        <v>29</v>
      </c>
      <c r="J2439">
        <v>10009178002</v>
      </c>
      <c r="K2439" s="19">
        <v>22.7</v>
      </c>
      <c r="L2439">
        <v>23.908999999999999</v>
      </c>
      <c r="M2439">
        <v>23.858000000000001</v>
      </c>
      <c r="N2439">
        <v>26.442</v>
      </c>
      <c r="O2439">
        <v>1.292</v>
      </c>
    </row>
    <row r="2440" spans="1:15" x14ac:dyDescent="0.35">
      <c r="A2440" t="s">
        <v>19</v>
      </c>
      <c r="B2440">
        <v>2019</v>
      </c>
      <c r="C2440" s="10">
        <v>43393</v>
      </c>
      <c r="D2440" t="s">
        <v>140</v>
      </c>
      <c r="E2440" t="s">
        <v>121</v>
      </c>
      <c r="F2440">
        <v>2</v>
      </c>
      <c r="G2440">
        <v>6</v>
      </c>
      <c r="H2440" t="s">
        <v>282</v>
      </c>
      <c r="I2440" t="s">
        <v>224</v>
      </c>
      <c r="J2440">
        <v>10008108574</v>
      </c>
      <c r="K2440" s="19">
        <v>24.4</v>
      </c>
      <c r="L2440">
        <v>23.434999999999999</v>
      </c>
      <c r="M2440">
        <v>21.173999999999999</v>
      </c>
      <c r="N2440">
        <v>26.788</v>
      </c>
      <c r="O2440">
        <v>2.8069999999999999</v>
      </c>
    </row>
    <row r="2441" spans="1:15" x14ac:dyDescent="0.35">
      <c r="A2441" t="s">
        <v>162</v>
      </c>
      <c r="B2441">
        <v>2019</v>
      </c>
      <c r="C2441" s="10">
        <v>43400</v>
      </c>
      <c r="D2441" t="s">
        <v>140</v>
      </c>
      <c r="E2441" t="s">
        <v>91</v>
      </c>
      <c r="F2441">
        <v>1</v>
      </c>
      <c r="G2441">
        <v>1</v>
      </c>
      <c r="H2441" t="s">
        <v>183</v>
      </c>
      <c r="I2441" t="s">
        <v>33</v>
      </c>
      <c r="J2441">
        <v>10007212639</v>
      </c>
      <c r="K2441" s="19">
        <v>27.3</v>
      </c>
      <c r="L2441">
        <v>26.384</v>
      </c>
      <c r="M2441">
        <v>26.603999999999999</v>
      </c>
      <c r="N2441">
        <v>28.244</v>
      </c>
      <c r="O2441">
        <v>0.82</v>
      </c>
    </row>
    <row r="2442" spans="1:15" x14ac:dyDescent="0.35">
      <c r="A2442" t="s">
        <v>162</v>
      </c>
      <c r="B2442">
        <v>2019</v>
      </c>
      <c r="C2442" s="10">
        <v>43400</v>
      </c>
      <c r="D2442" t="s">
        <v>140</v>
      </c>
      <c r="E2442" t="s">
        <v>91</v>
      </c>
      <c r="F2442">
        <v>1</v>
      </c>
      <c r="G2442">
        <v>2</v>
      </c>
      <c r="H2442" t="s">
        <v>289</v>
      </c>
      <c r="I2442" t="s">
        <v>207</v>
      </c>
      <c r="J2442">
        <v>10002418415</v>
      </c>
      <c r="K2442" s="19">
        <v>36.200000000000003</v>
      </c>
      <c r="L2442">
        <v>28.463999999999999</v>
      </c>
      <c r="M2442">
        <v>28.475999999999999</v>
      </c>
      <c r="N2442">
        <v>30.032</v>
      </c>
      <c r="O2442">
        <v>0.77800000000000002</v>
      </c>
    </row>
    <row r="2443" spans="1:15" x14ac:dyDescent="0.35">
      <c r="A2443" t="s">
        <v>162</v>
      </c>
      <c r="B2443">
        <v>2019</v>
      </c>
      <c r="C2443" s="10">
        <v>43400</v>
      </c>
      <c r="D2443" t="s">
        <v>140</v>
      </c>
      <c r="E2443" t="s">
        <v>91</v>
      </c>
      <c r="F2443">
        <v>1</v>
      </c>
      <c r="G2443">
        <v>3</v>
      </c>
      <c r="H2443" t="s">
        <v>174</v>
      </c>
      <c r="I2443" t="s">
        <v>37</v>
      </c>
      <c r="J2443">
        <v>10006552534</v>
      </c>
      <c r="K2443" s="19">
        <v>28.4</v>
      </c>
      <c r="L2443">
        <v>25.138999999999999</v>
      </c>
      <c r="M2443">
        <v>25.157</v>
      </c>
      <c r="N2443">
        <v>26.937000000000001</v>
      </c>
      <c r="O2443">
        <v>0.89</v>
      </c>
    </row>
    <row r="2444" spans="1:15" x14ac:dyDescent="0.35">
      <c r="A2444" t="s">
        <v>162</v>
      </c>
      <c r="B2444">
        <v>2019</v>
      </c>
      <c r="C2444" s="10">
        <v>43400</v>
      </c>
      <c r="D2444" t="s">
        <v>140</v>
      </c>
      <c r="E2444" t="s">
        <v>91</v>
      </c>
      <c r="F2444">
        <v>1</v>
      </c>
      <c r="G2444">
        <v>4</v>
      </c>
      <c r="H2444" t="s">
        <v>282</v>
      </c>
      <c r="I2444" t="s">
        <v>224</v>
      </c>
      <c r="J2444">
        <v>10008108574</v>
      </c>
      <c r="K2444" s="19">
        <v>24.5</v>
      </c>
      <c r="L2444">
        <v>21.173999999999999</v>
      </c>
      <c r="M2444">
        <v>20.803999999999998</v>
      </c>
      <c r="N2444">
        <v>25.777999999999999</v>
      </c>
      <c r="O2444">
        <v>2.4870000000000001</v>
      </c>
    </row>
    <row r="2445" spans="1:15" x14ac:dyDescent="0.35">
      <c r="A2445" t="s">
        <v>162</v>
      </c>
      <c r="B2445">
        <v>2019</v>
      </c>
      <c r="C2445" s="10">
        <v>43400</v>
      </c>
      <c r="D2445" t="s">
        <v>140</v>
      </c>
      <c r="E2445" t="s">
        <v>91</v>
      </c>
      <c r="F2445">
        <v>1</v>
      </c>
      <c r="G2445">
        <v>5</v>
      </c>
      <c r="H2445" t="s">
        <v>229</v>
      </c>
      <c r="I2445" t="s">
        <v>152</v>
      </c>
      <c r="J2445">
        <v>10011155990</v>
      </c>
      <c r="K2445" s="19">
        <v>20.7</v>
      </c>
      <c r="L2445">
        <v>9</v>
      </c>
      <c r="M2445">
        <v>10.386999999999899</v>
      </c>
      <c r="N2445">
        <v>19.972999999999999</v>
      </c>
      <c r="O2445">
        <v>4.7930000000000001</v>
      </c>
    </row>
    <row r="2446" spans="1:15" x14ac:dyDescent="0.35">
      <c r="A2446" t="s">
        <v>162</v>
      </c>
      <c r="B2446">
        <v>2019</v>
      </c>
      <c r="C2446" s="10">
        <v>43400</v>
      </c>
      <c r="D2446" t="s">
        <v>140</v>
      </c>
      <c r="E2446" t="s">
        <v>91</v>
      </c>
      <c r="F2446">
        <v>1</v>
      </c>
      <c r="G2446">
        <v>6</v>
      </c>
      <c r="H2446" t="s">
        <v>62</v>
      </c>
      <c r="I2446" t="s">
        <v>63</v>
      </c>
      <c r="J2446">
        <v>10007351671</v>
      </c>
      <c r="K2446" s="19">
        <v>28.9</v>
      </c>
      <c r="L2446">
        <v>8.94</v>
      </c>
      <c r="M2446">
        <v>8.2769999999999992</v>
      </c>
      <c r="N2446">
        <v>14.202999999999999</v>
      </c>
      <c r="O2446">
        <v>2.9630000000000001</v>
      </c>
    </row>
    <row r="2447" spans="1:15" x14ac:dyDescent="0.35">
      <c r="A2447" t="s">
        <v>162</v>
      </c>
      <c r="B2447">
        <v>2019</v>
      </c>
      <c r="C2447" s="10">
        <v>43400</v>
      </c>
      <c r="D2447" t="s">
        <v>140</v>
      </c>
      <c r="E2447" t="s">
        <v>91</v>
      </c>
      <c r="F2447">
        <v>2</v>
      </c>
      <c r="G2447">
        <v>1</v>
      </c>
      <c r="H2447" t="s">
        <v>92</v>
      </c>
      <c r="I2447" t="s">
        <v>23</v>
      </c>
      <c r="J2447">
        <v>10009535686</v>
      </c>
      <c r="K2447" s="19">
        <v>21.6</v>
      </c>
      <c r="L2447">
        <v>28.113</v>
      </c>
      <c r="M2447">
        <v>29.215</v>
      </c>
      <c r="N2447">
        <v>32.667000000000002</v>
      </c>
      <c r="O2447">
        <v>1.726</v>
      </c>
    </row>
    <row r="2448" spans="1:15" x14ac:dyDescent="0.35">
      <c r="A2448" t="s">
        <v>162</v>
      </c>
      <c r="B2448">
        <v>2019</v>
      </c>
      <c r="C2448" s="10">
        <v>43400</v>
      </c>
      <c r="D2448" t="s">
        <v>140</v>
      </c>
      <c r="E2448" t="s">
        <v>91</v>
      </c>
      <c r="F2448">
        <v>2</v>
      </c>
      <c r="G2448">
        <v>2</v>
      </c>
      <c r="H2448" t="s">
        <v>218</v>
      </c>
      <c r="I2448" t="s">
        <v>46</v>
      </c>
      <c r="J2448">
        <v>10006902239</v>
      </c>
      <c r="K2448" s="19">
        <v>27.3</v>
      </c>
      <c r="L2448">
        <v>28.337</v>
      </c>
      <c r="M2448">
        <v>28.571999999999999</v>
      </c>
      <c r="N2448">
        <v>30.545999999999999</v>
      </c>
      <c r="O2448">
        <v>0.98699999999999999</v>
      </c>
    </row>
    <row r="2449" spans="1:15" x14ac:dyDescent="0.35">
      <c r="A2449" t="s">
        <v>162</v>
      </c>
      <c r="B2449">
        <v>2019</v>
      </c>
      <c r="C2449" s="10">
        <v>43400</v>
      </c>
      <c r="D2449" t="s">
        <v>140</v>
      </c>
      <c r="E2449" t="s">
        <v>91</v>
      </c>
      <c r="F2449">
        <v>2</v>
      </c>
      <c r="G2449">
        <v>3</v>
      </c>
      <c r="H2449" t="s">
        <v>192</v>
      </c>
      <c r="I2449" t="s">
        <v>113</v>
      </c>
      <c r="J2449">
        <v>10004599194</v>
      </c>
      <c r="K2449" s="19">
        <v>30.6</v>
      </c>
      <c r="L2449">
        <v>31.417999999999999</v>
      </c>
      <c r="M2449">
        <v>31.361000000000001</v>
      </c>
      <c r="N2449">
        <v>33.151000000000003</v>
      </c>
      <c r="O2449">
        <v>0.89500000000000002</v>
      </c>
    </row>
    <row r="2450" spans="1:15" x14ac:dyDescent="0.35">
      <c r="A2450" t="s">
        <v>162</v>
      </c>
      <c r="B2450">
        <v>2019</v>
      </c>
      <c r="C2450" s="10">
        <v>43400</v>
      </c>
      <c r="D2450" t="s">
        <v>140</v>
      </c>
      <c r="E2450" t="s">
        <v>91</v>
      </c>
      <c r="F2450">
        <v>2</v>
      </c>
      <c r="G2450">
        <v>4</v>
      </c>
      <c r="H2450" t="s">
        <v>221</v>
      </c>
      <c r="I2450" t="s">
        <v>31</v>
      </c>
      <c r="J2450">
        <v>10008098470</v>
      </c>
      <c r="K2450" s="19">
        <v>33.700000000000003</v>
      </c>
      <c r="L2450">
        <v>26.919</v>
      </c>
      <c r="M2450">
        <v>26.937000000000001</v>
      </c>
      <c r="N2450">
        <v>28.943000000000001</v>
      </c>
      <c r="O2450">
        <v>1.0029999999999999</v>
      </c>
    </row>
    <row r="2451" spans="1:15" x14ac:dyDescent="0.35">
      <c r="A2451" t="s">
        <v>162</v>
      </c>
      <c r="B2451">
        <v>2019</v>
      </c>
      <c r="C2451" s="10">
        <v>43400</v>
      </c>
      <c r="D2451" t="s">
        <v>140</v>
      </c>
      <c r="E2451" t="s">
        <v>91</v>
      </c>
      <c r="F2451">
        <v>2</v>
      </c>
      <c r="G2451">
        <v>5</v>
      </c>
      <c r="H2451" t="s">
        <v>108</v>
      </c>
      <c r="I2451" t="s">
        <v>109</v>
      </c>
      <c r="J2451">
        <v>10117936018</v>
      </c>
      <c r="K2451" s="19">
        <v>25</v>
      </c>
      <c r="L2451">
        <v>17.683</v>
      </c>
      <c r="M2451">
        <v>18.686</v>
      </c>
      <c r="N2451">
        <v>22.268000000000001</v>
      </c>
      <c r="O2451">
        <v>1.7909999999999999</v>
      </c>
    </row>
    <row r="2452" spans="1:15" x14ac:dyDescent="0.35">
      <c r="A2452" t="s">
        <v>162</v>
      </c>
      <c r="B2452">
        <v>2019</v>
      </c>
      <c r="C2452" s="10">
        <v>43400</v>
      </c>
      <c r="D2452" t="s">
        <v>140</v>
      </c>
      <c r="E2452" t="s">
        <v>91</v>
      </c>
      <c r="F2452">
        <v>2</v>
      </c>
      <c r="G2452">
        <v>6</v>
      </c>
      <c r="H2452" t="s">
        <v>54</v>
      </c>
      <c r="I2452" t="s">
        <v>42</v>
      </c>
      <c r="J2452">
        <v>10004612534</v>
      </c>
      <c r="K2452" s="19">
        <v>31.4</v>
      </c>
      <c r="L2452">
        <v>27.067</v>
      </c>
      <c r="M2452">
        <v>26.716999999999999</v>
      </c>
      <c r="N2452">
        <v>28.902999999999999</v>
      </c>
      <c r="O2452">
        <v>1.093</v>
      </c>
    </row>
    <row r="2453" spans="1:15" x14ac:dyDescent="0.35">
      <c r="A2453" t="s">
        <v>162</v>
      </c>
      <c r="B2453">
        <v>2019</v>
      </c>
      <c r="C2453" s="10">
        <v>43400</v>
      </c>
      <c r="D2453" t="s">
        <v>140</v>
      </c>
      <c r="E2453" t="s">
        <v>91</v>
      </c>
      <c r="F2453">
        <v>2</v>
      </c>
      <c r="G2453">
        <v>7</v>
      </c>
      <c r="H2453" t="s">
        <v>234</v>
      </c>
      <c r="I2453" t="s">
        <v>25</v>
      </c>
      <c r="J2453">
        <v>10006073493</v>
      </c>
      <c r="K2453" s="19">
        <v>28.9</v>
      </c>
      <c r="L2453">
        <v>22.378</v>
      </c>
      <c r="M2453">
        <v>22.241</v>
      </c>
      <c r="N2453">
        <v>23.754999999999999</v>
      </c>
      <c r="O2453">
        <v>0.75700000000000001</v>
      </c>
    </row>
    <row r="2454" spans="1:15" x14ac:dyDescent="0.35">
      <c r="A2454" t="s">
        <v>162</v>
      </c>
      <c r="B2454">
        <v>2019</v>
      </c>
      <c r="C2454" s="10">
        <v>43400</v>
      </c>
      <c r="D2454" t="s">
        <v>140</v>
      </c>
      <c r="E2454" t="s">
        <v>91</v>
      </c>
      <c r="F2454">
        <v>3</v>
      </c>
      <c r="G2454">
        <v>1</v>
      </c>
      <c r="H2454" t="s">
        <v>200</v>
      </c>
      <c r="I2454" t="s">
        <v>23</v>
      </c>
      <c r="J2454">
        <v>10006900421</v>
      </c>
      <c r="K2454" s="19">
        <v>25.9</v>
      </c>
      <c r="L2454">
        <v>32.122999999999998</v>
      </c>
      <c r="M2454">
        <v>32.222000000000001</v>
      </c>
      <c r="N2454">
        <v>33.856000000000002</v>
      </c>
      <c r="O2454">
        <v>0.81699999999999995</v>
      </c>
    </row>
    <row r="2455" spans="1:15" x14ac:dyDescent="0.35">
      <c r="A2455" t="s">
        <v>162</v>
      </c>
      <c r="B2455">
        <v>2019</v>
      </c>
      <c r="C2455" s="10">
        <v>43400</v>
      </c>
      <c r="D2455" t="s">
        <v>140</v>
      </c>
      <c r="E2455" t="s">
        <v>91</v>
      </c>
      <c r="F2455">
        <v>3</v>
      </c>
      <c r="G2455">
        <v>3</v>
      </c>
      <c r="H2455" t="s">
        <v>195</v>
      </c>
      <c r="I2455" t="s">
        <v>31</v>
      </c>
      <c r="J2455">
        <v>10005964470</v>
      </c>
      <c r="K2455" s="19">
        <v>29.6</v>
      </c>
      <c r="L2455">
        <v>27.262</v>
      </c>
      <c r="M2455">
        <v>27.361000000000001</v>
      </c>
      <c r="N2455">
        <v>28.983000000000001</v>
      </c>
      <c r="O2455">
        <v>0.81100000000000005</v>
      </c>
    </row>
    <row r="2456" spans="1:15" x14ac:dyDescent="0.35">
      <c r="A2456" t="s">
        <v>162</v>
      </c>
      <c r="B2456">
        <v>2019</v>
      </c>
      <c r="C2456" s="10">
        <v>43400</v>
      </c>
      <c r="D2456" t="s">
        <v>140</v>
      </c>
      <c r="E2456" t="s">
        <v>91</v>
      </c>
      <c r="F2456">
        <v>3</v>
      </c>
      <c r="G2456">
        <v>3</v>
      </c>
      <c r="H2456" t="s">
        <v>99</v>
      </c>
      <c r="I2456" t="s">
        <v>27</v>
      </c>
      <c r="J2456">
        <v>10010678569</v>
      </c>
      <c r="K2456" s="19">
        <v>21.5</v>
      </c>
      <c r="L2456">
        <v>28.231000000000002</v>
      </c>
      <c r="M2456">
        <v>28.302</v>
      </c>
      <c r="N2456">
        <v>32.322000000000003</v>
      </c>
      <c r="O2456">
        <v>2.0099999999999998</v>
      </c>
    </row>
    <row r="2457" spans="1:15" x14ac:dyDescent="0.35">
      <c r="A2457" t="s">
        <v>162</v>
      </c>
      <c r="B2457">
        <v>2019</v>
      </c>
      <c r="C2457" s="10">
        <v>43400</v>
      </c>
      <c r="D2457" t="s">
        <v>140</v>
      </c>
      <c r="E2457" t="s">
        <v>91</v>
      </c>
      <c r="F2457">
        <v>3</v>
      </c>
      <c r="G2457">
        <v>4</v>
      </c>
      <c r="H2457" t="s">
        <v>210</v>
      </c>
      <c r="I2457" t="s">
        <v>188</v>
      </c>
      <c r="J2457">
        <v>10009049979</v>
      </c>
      <c r="K2457" s="19">
        <v>23.6</v>
      </c>
      <c r="L2457">
        <v>20.559000000000001</v>
      </c>
      <c r="M2457">
        <v>21.187999999999999</v>
      </c>
      <c r="N2457">
        <v>24.334</v>
      </c>
      <c r="O2457">
        <v>1.573</v>
      </c>
    </row>
    <row r="2458" spans="1:15" x14ac:dyDescent="0.35">
      <c r="A2458" t="s">
        <v>162</v>
      </c>
      <c r="B2458">
        <v>2019</v>
      </c>
      <c r="C2458" s="10">
        <v>43400</v>
      </c>
      <c r="D2458" t="s">
        <v>140</v>
      </c>
      <c r="E2458" t="s">
        <v>91</v>
      </c>
      <c r="F2458">
        <v>3</v>
      </c>
      <c r="G2458">
        <v>5</v>
      </c>
      <c r="H2458" t="s">
        <v>209</v>
      </c>
      <c r="I2458" t="s">
        <v>198</v>
      </c>
      <c r="J2458">
        <v>10007772108</v>
      </c>
      <c r="K2458" s="19">
        <v>23.7</v>
      </c>
      <c r="L2458">
        <v>22.963000000000001</v>
      </c>
      <c r="M2458">
        <v>22.928999999999998</v>
      </c>
      <c r="N2458">
        <v>25.497</v>
      </c>
      <c r="O2458">
        <v>1.284</v>
      </c>
    </row>
    <row r="2459" spans="1:15" x14ac:dyDescent="0.35">
      <c r="A2459" t="s">
        <v>162</v>
      </c>
      <c r="B2459">
        <v>2019</v>
      </c>
      <c r="C2459" s="10">
        <v>43400</v>
      </c>
      <c r="D2459" t="s">
        <v>140</v>
      </c>
      <c r="E2459" t="s">
        <v>91</v>
      </c>
      <c r="F2459">
        <v>3</v>
      </c>
      <c r="G2459">
        <v>6</v>
      </c>
      <c r="H2459" t="s">
        <v>283</v>
      </c>
      <c r="I2459" t="s">
        <v>284</v>
      </c>
      <c r="J2459">
        <v>10006319633</v>
      </c>
      <c r="K2459" s="19">
        <v>28.9</v>
      </c>
      <c r="L2459">
        <v>22.513999999999999</v>
      </c>
      <c r="M2459">
        <v>22.385999999999999</v>
      </c>
      <c r="N2459">
        <v>24.148</v>
      </c>
      <c r="O2459">
        <v>0.88100000000000001</v>
      </c>
    </row>
    <row r="2460" spans="1:15" x14ac:dyDescent="0.35">
      <c r="A2460" t="s">
        <v>162</v>
      </c>
      <c r="B2460">
        <v>2019</v>
      </c>
      <c r="C2460" s="10">
        <v>43400</v>
      </c>
      <c r="D2460" t="s">
        <v>140</v>
      </c>
      <c r="E2460" t="s">
        <v>91</v>
      </c>
      <c r="F2460">
        <v>3</v>
      </c>
      <c r="G2460">
        <v>7</v>
      </c>
      <c r="H2460" t="s">
        <v>215</v>
      </c>
      <c r="I2460" t="s">
        <v>33</v>
      </c>
      <c r="J2460">
        <v>10009307435</v>
      </c>
      <c r="K2460" s="19">
        <v>26.6</v>
      </c>
      <c r="L2460">
        <v>9</v>
      </c>
      <c r="M2460">
        <v>5.1719999999999899</v>
      </c>
      <c r="N2460">
        <v>16.398</v>
      </c>
      <c r="O2460">
        <v>5.6130000000000004</v>
      </c>
    </row>
    <row r="2461" spans="1:15" x14ac:dyDescent="0.35">
      <c r="A2461" t="s">
        <v>162</v>
      </c>
      <c r="B2461">
        <v>2019</v>
      </c>
      <c r="C2461" s="10">
        <v>43400</v>
      </c>
      <c r="D2461" t="s">
        <v>140</v>
      </c>
      <c r="E2461" t="s">
        <v>91</v>
      </c>
      <c r="F2461">
        <v>4</v>
      </c>
      <c r="G2461">
        <v>1</v>
      </c>
      <c r="H2461" t="s">
        <v>265</v>
      </c>
      <c r="I2461" t="s">
        <v>102</v>
      </c>
      <c r="J2461">
        <v>10009009462</v>
      </c>
      <c r="K2461" s="19">
        <v>23.3</v>
      </c>
      <c r="L2461">
        <v>25.283999999999999</v>
      </c>
      <c r="M2461">
        <v>26.45</v>
      </c>
      <c r="N2461">
        <v>29.64</v>
      </c>
      <c r="O2461">
        <v>1.595</v>
      </c>
    </row>
    <row r="2462" spans="1:15" x14ac:dyDescent="0.35">
      <c r="A2462" t="s">
        <v>162</v>
      </c>
      <c r="B2462">
        <v>2019</v>
      </c>
      <c r="C2462" s="10">
        <v>43400</v>
      </c>
      <c r="D2462" t="s">
        <v>140</v>
      </c>
      <c r="E2462" t="s">
        <v>91</v>
      </c>
      <c r="F2462">
        <v>4</v>
      </c>
      <c r="G2462">
        <v>2</v>
      </c>
      <c r="H2462" t="s">
        <v>220</v>
      </c>
      <c r="I2462" t="s">
        <v>35</v>
      </c>
      <c r="J2462">
        <v>10005782695</v>
      </c>
      <c r="K2462" s="19">
        <v>29.3</v>
      </c>
      <c r="L2462">
        <v>29.489000000000001</v>
      </c>
      <c r="M2462">
        <v>29.568999999999999</v>
      </c>
      <c r="N2462">
        <v>31.199000000000002</v>
      </c>
      <c r="O2462">
        <v>0.81499999999999995</v>
      </c>
    </row>
    <row r="2463" spans="1:15" x14ac:dyDescent="0.35">
      <c r="A2463" t="s">
        <v>162</v>
      </c>
      <c r="B2463">
        <v>2019</v>
      </c>
      <c r="C2463" s="10">
        <v>43400</v>
      </c>
      <c r="D2463" t="s">
        <v>140</v>
      </c>
      <c r="E2463" t="s">
        <v>91</v>
      </c>
      <c r="F2463">
        <v>4</v>
      </c>
      <c r="G2463">
        <v>3</v>
      </c>
      <c r="H2463" t="s">
        <v>28</v>
      </c>
      <c r="I2463" t="s">
        <v>29</v>
      </c>
      <c r="J2463">
        <v>10007779683</v>
      </c>
      <c r="K2463" s="19">
        <v>22.8</v>
      </c>
      <c r="L2463">
        <v>25.367999999999999</v>
      </c>
      <c r="M2463">
        <v>25.71</v>
      </c>
      <c r="N2463">
        <v>28.478000000000002</v>
      </c>
      <c r="O2463">
        <v>1.3839999999999999</v>
      </c>
    </row>
    <row r="2464" spans="1:15" x14ac:dyDescent="0.35">
      <c r="A2464" t="s">
        <v>162</v>
      </c>
      <c r="B2464">
        <v>2019</v>
      </c>
      <c r="C2464" s="10">
        <v>43400</v>
      </c>
      <c r="D2464" t="s">
        <v>140</v>
      </c>
      <c r="E2464" t="s">
        <v>91</v>
      </c>
      <c r="F2464">
        <v>4</v>
      </c>
      <c r="G2464">
        <v>4</v>
      </c>
      <c r="H2464" t="s">
        <v>148</v>
      </c>
      <c r="I2464" t="s">
        <v>56</v>
      </c>
      <c r="J2464">
        <v>10007890932</v>
      </c>
      <c r="K2464" s="19">
        <v>24.4</v>
      </c>
      <c r="L2464">
        <v>20.859000000000002</v>
      </c>
      <c r="M2464">
        <v>21.564999999999898</v>
      </c>
      <c r="N2464">
        <v>24.677</v>
      </c>
      <c r="O2464">
        <v>1.556</v>
      </c>
    </row>
    <row r="2465" spans="1:15" x14ac:dyDescent="0.35">
      <c r="A2465" t="s">
        <v>162</v>
      </c>
      <c r="B2465">
        <v>2019</v>
      </c>
      <c r="C2465" s="10">
        <v>43400</v>
      </c>
      <c r="D2465" t="s">
        <v>140</v>
      </c>
      <c r="E2465" t="s">
        <v>91</v>
      </c>
      <c r="F2465">
        <v>4</v>
      </c>
      <c r="G2465">
        <v>5</v>
      </c>
      <c r="H2465" t="s">
        <v>100</v>
      </c>
      <c r="I2465" t="s">
        <v>44</v>
      </c>
      <c r="J2465">
        <v>10010830840</v>
      </c>
      <c r="K2465" s="19">
        <v>20</v>
      </c>
      <c r="L2465">
        <v>22.498000000000001</v>
      </c>
      <c r="M2465">
        <v>22.562999999999999</v>
      </c>
      <c r="N2465">
        <v>27.864999999999998</v>
      </c>
      <c r="O2465">
        <v>2.6509999999999998</v>
      </c>
    </row>
    <row r="2466" spans="1:15" x14ac:dyDescent="0.35">
      <c r="A2466" t="s">
        <v>162</v>
      </c>
      <c r="B2466">
        <v>2019</v>
      </c>
      <c r="C2466" s="10">
        <v>43400</v>
      </c>
      <c r="D2466" t="s">
        <v>140</v>
      </c>
      <c r="E2466" t="s">
        <v>91</v>
      </c>
      <c r="F2466">
        <v>4</v>
      </c>
      <c r="G2466">
        <v>6</v>
      </c>
      <c r="H2466" t="s">
        <v>143</v>
      </c>
      <c r="I2466" t="s">
        <v>95</v>
      </c>
      <c r="J2466">
        <v>10009181234</v>
      </c>
      <c r="K2466" s="19">
        <v>23.6</v>
      </c>
      <c r="L2466">
        <v>25.065999999999999</v>
      </c>
      <c r="M2466">
        <v>24.954999999999998</v>
      </c>
      <c r="N2466">
        <v>26.768999999999998</v>
      </c>
      <c r="O2466">
        <v>0.90700000000000003</v>
      </c>
    </row>
    <row r="2467" spans="1:15" x14ac:dyDescent="0.35">
      <c r="A2467" t="s">
        <v>162</v>
      </c>
      <c r="B2467">
        <v>2019</v>
      </c>
      <c r="C2467" s="10">
        <v>43400</v>
      </c>
      <c r="D2467" t="s">
        <v>140</v>
      </c>
      <c r="E2467" t="s">
        <v>91</v>
      </c>
      <c r="F2467">
        <v>4</v>
      </c>
      <c r="G2467">
        <v>7</v>
      </c>
      <c r="H2467" t="s">
        <v>196</v>
      </c>
      <c r="I2467" t="s">
        <v>52</v>
      </c>
      <c r="J2467">
        <v>10004868370</v>
      </c>
      <c r="K2467" s="19">
        <v>30.8</v>
      </c>
      <c r="L2467">
        <v>28.853000000000002</v>
      </c>
      <c r="M2467">
        <v>28.56</v>
      </c>
      <c r="N2467">
        <v>30.102</v>
      </c>
      <c r="O2467">
        <v>0.77100000000000002</v>
      </c>
    </row>
    <row r="2468" spans="1:15" x14ac:dyDescent="0.35">
      <c r="A2468" t="s">
        <v>162</v>
      </c>
      <c r="B2468">
        <v>2019</v>
      </c>
      <c r="C2468" s="10">
        <v>43400</v>
      </c>
      <c r="D2468" t="s">
        <v>140</v>
      </c>
      <c r="E2468" t="s">
        <v>117</v>
      </c>
      <c r="F2468">
        <v>1</v>
      </c>
      <c r="G2468">
        <v>1</v>
      </c>
      <c r="H2468" t="s">
        <v>54</v>
      </c>
      <c r="I2468" t="s">
        <v>42</v>
      </c>
      <c r="J2468">
        <v>10004612534</v>
      </c>
      <c r="K2468" s="19">
        <v>31.4</v>
      </c>
      <c r="L2468">
        <v>26.716999999999999</v>
      </c>
      <c r="M2468">
        <v>26.98</v>
      </c>
      <c r="N2468">
        <v>29.138000000000002</v>
      </c>
      <c r="O2468">
        <v>1.079</v>
      </c>
    </row>
    <row r="2469" spans="1:15" x14ac:dyDescent="0.35">
      <c r="A2469" t="s">
        <v>162</v>
      </c>
      <c r="B2469">
        <v>2019</v>
      </c>
      <c r="C2469" s="10">
        <v>43400</v>
      </c>
      <c r="D2469" t="s">
        <v>140</v>
      </c>
      <c r="E2469" t="s">
        <v>117</v>
      </c>
      <c r="F2469">
        <v>1</v>
      </c>
      <c r="G2469">
        <v>2</v>
      </c>
      <c r="H2469" t="s">
        <v>174</v>
      </c>
      <c r="I2469" t="s">
        <v>37</v>
      </c>
      <c r="J2469">
        <v>10006552534</v>
      </c>
      <c r="K2469" s="19">
        <v>28.4</v>
      </c>
      <c r="L2469">
        <v>25.157</v>
      </c>
      <c r="M2469">
        <v>25.228000000000002</v>
      </c>
      <c r="N2469">
        <v>26.992000000000001</v>
      </c>
      <c r="O2469">
        <v>0.88200000000000001</v>
      </c>
    </row>
    <row r="2470" spans="1:15" x14ac:dyDescent="0.35">
      <c r="A2470" t="s">
        <v>162</v>
      </c>
      <c r="B2470">
        <v>2019</v>
      </c>
      <c r="C2470" s="10">
        <v>43400</v>
      </c>
      <c r="D2470" t="s">
        <v>140</v>
      </c>
      <c r="E2470" t="s">
        <v>117</v>
      </c>
      <c r="F2470">
        <v>1</v>
      </c>
      <c r="G2470">
        <v>3</v>
      </c>
      <c r="H2470" t="s">
        <v>209</v>
      </c>
      <c r="I2470" t="s">
        <v>198</v>
      </c>
      <c r="J2470">
        <v>10007772108</v>
      </c>
      <c r="K2470" s="19">
        <v>23.7</v>
      </c>
      <c r="L2470">
        <v>22.928999999999998</v>
      </c>
      <c r="M2470">
        <v>22.914999999999999</v>
      </c>
      <c r="N2470">
        <v>25.417000000000002</v>
      </c>
      <c r="O2470">
        <v>1.2509999999999999</v>
      </c>
    </row>
    <row r="2471" spans="1:15" x14ac:dyDescent="0.35">
      <c r="A2471" t="s">
        <v>162</v>
      </c>
      <c r="B2471">
        <v>2019</v>
      </c>
      <c r="C2471" s="10">
        <v>43400</v>
      </c>
      <c r="D2471" t="s">
        <v>140</v>
      </c>
      <c r="E2471" t="s">
        <v>117</v>
      </c>
      <c r="F2471">
        <v>1</v>
      </c>
      <c r="G2471">
        <v>4</v>
      </c>
      <c r="H2471" t="s">
        <v>148</v>
      </c>
      <c r="I2471" t="s">
        <v>56</v>
      </c>
      <c r="J2471">
        <v>10007890932</v>
      </c>
      <c r="K2471" s="19">
        <v>24.4</v>
      </c>
      <c r="L2471">
        <v>21.564999999999898</v>
      </c>
      <c r="M2471">
        <v>21.134</v>
      </c>
      <c r="N2471">
        <v>24.154</v>
      </c>
      <c r="O2471">
        <v>1.51</v>
      </c>
    </row>
    <row r="2472" spans="1:15" x14ac:dyDescent="0.35">
      <c r="A2472" t="s">
        <v>162</v>
      </c>
      <c r="B2472">
        <v>2019</v>
      </c>
      <c r="C2472" s="10">
        <v>43400</v>
      </c>
      <c r="D2472" t="s">
        <v>140</v>
      </c>
      <c r="E2472" t="s">
        <v>117</v>
      </c>
      <c r="F2472">
        <v>2</v>
      </c>
      <c r="G2472">
        <v>1</v>
      </c>
      <c r="H2472" t="s">
        <v>192</v>
      </c>
      <c r="I2472" t="s">
        <v>113</v>
      </c>
      <c r="J2472">
        <v>10004599194</v>
      </c>
      <c r="K2472" s="19">
        <v>30.6</v>
      </c>
      <c r="L2472">
        <v>31.361000000000001</v>
      </c>
      <c r="M2472">
        <v>31.446999999999999</v>
      </c>
      <c r="N2472">
        <v>33.231000000000002</v>
      </c>
      <c r="O2472">
        <v>0.89200000000000002</v>
      </c>
    </row>
    <row r="2473" spans="1:15" x14ac:dyDescent="0.35">
      <c r="A2473" t="s">
        <v>162</v>
      </c>
      <c r="B2473">
        <v>2019</v>
      </c>
      <c r="C2473" s="10">
        <v>43400</v>
      </c>
      <c r="D2473" t="s">
        <v>140</v>
      </c>
      <c r="E2473" t="s">
        <v>117</v>
      </c>
      <c r="F2473">
        <v>2</v>
      </c>
      <c r="G2473">
        <v>2</v>
      </c>
      <c r="H2473" t="s">
        <v>210</v>
      </c>
      <c r="I2473" t="s">
        <v>188</v>
      </c>
      <c r="J2473">
        <v>10009049979</v>
      </c>
      <c r="K2473" s="19">
        <v>23.6</v>
      </c>
      <c r="L2473">
        <v>21.187999999999999</v>
      </c>
      <c r="M2473">
        <v>21.882999999999999</v>
      </c>
      <c r="N2473">
        <v>24.911000000000001</v>
      </c>
      <c r="O2473">
        <v>1.514</v>
      </c>
    </row>
    <row r="2474" spans="1:15" x14ac:dyDescent="0.35">
      <c r="A2474" t="s">
        <v>162</v>
      </c>
      <c r="B2474">
        <v>2019</v>
      </c>
      <c r="C2474" s="10">
        <v>43400</v>
      </c>
      <c r="D2474" t="s">
        <v>140</v>
      </c>
      <c r="E2474" t="s">
        <v>117</v>
      </c>
      <c r="F2474">
        <v>2</v>
      </c>
      <c r="G2474">
        <v>3</v>
      </c>
      <c r="H2474" t="s">
        <v>196</v>
      </c>
      <c r="I2474" t="s">
        <v>52</v>
      </c>
      <c r="J2474">
        <v>10004868370</v>
      </c>
      <c r="K2474" s="19">
        <v>30.8</v>
      </c>
      <c r="L2474">
        <v>28.56</v>
      </c>
      <c r="M2474">
        <v>28.418999999999901</v>
      </c>
      <c r="N2474">
        <v>29.954999999999998</v>
      </c>
      <c r="O2474">
        <v>0.76800000000000002</v>
      </c>
    </row>
    <row r="2475" spans="1:15" x14ac:dyDescent="0.35">
      <c r="A2475" t="s">
        <v>162</v>
      </c>
      <c r="B2475">
        <v>2019</v>
      </c>
      <c r="C2475" s="10">
        <v>43400</v>
      </c>
      <c r="D2475" t="s">
        <v>140</v>
      </c>
      <c r="E2475" t="s">
        <v>117</v>
      </c>
      <c r="F2475">
        <v>2</v>
      </c>
      <c r="G2475">
        <v>4</v>
      </c>
      <c r="H2475" t="s">
        <v>62</v>
      </c>
      <c r="I2475" t="s">
        <v>63</v>
      </c>
      <c r="J2475">
        <v>10007351671</v>
      </c>
      <c r="K2475" s="19">
        <v>28.9</v>
      </c>
      <c r="L2475">
        <v>8.2769999999999992</v>
      </c>
      <c r="M2475">
        <v>10.780999999999899</v>
      </c>
      <c r="N2475">
        <v>16.048999999999999</v>
      </c>
      <c r="O2475">
        <v>2.6339999999999999</v>
      </c>
    </row>
    <row r="2476" spans="1:15" x14ac:dyDescent="0.35">
      <c r="A2476" t="s">
        <v>162</v>
      </c>
      <c r="B2476">
        <v>2019</v>
      </c>
      <c r="C2476" s="10">
        <v>43400</v>
      </c>
      <c r="D2476" t="s">
        <v>140</v>
      </c>
      <c r="E2476" t="s">
        <v>117</v>
      </c>
      <c r="F2476">
        <v>2</v>
      </c>
      <c r="G2476">
        <v>5</v>
      </c>
      <c r="H2476" t="s">
        <v>108</v>
      </c>
      <c r="I2476" t="s">
        <v>109</v>
      </c>
      <c r="J2476">
        <v>10117936018</v>
      </c>
      <c r="K2476" s="19">
        <v>25</v>
      </c>
      <c r="L2476">
        <v>18.686</v>
      </c>
      <c r="M2476">
        <v>17.864999999999998</v>
      </c>
      <c r="N2476">
        <v>21.312999999999999</v>
      </c>
      <c r="O2476">
        <v>1.724</v>
      </c>
    </row>
    <row r="2477" spans="1:15" x14ac:dyDescent="0.35">
      <c r="A2477" t="s">
        <v>162</v>
      </c>
      <c r="B2477">
        <v>2019</v>
      </c>
      <c r="C2477" s="10">
        <v>43400</v>
      </c>
      <c r="D2477" t="s">
        <v>140</v>
      </c>
      <c r="E2477" t="s">
        <v>117</v>
      </c>
      <c r="F2477">
        <v>3</v>
      </c>
      <c r="G2477">
        <v>1</v>
      </c>
      <c r="H2477" t="s">
        <v>195</v>
      </c>
      <c r="I2477" t="s">
        <v>31</v>
      </c>
      <c r="J2477">
        <v>10005964470</v>
      </c>
      <c r="K2477" s="19">
        <v>29.6</v>
      </c>
      <c r="L2477">
        <v>27.361000000000001</v>
      </c>
      <c r="M2477">
        <v>27.510999999999999</v>
      </c>
      <c r="N2477">
        <v>29.126999999999999</v>
      </c>
      <c r="O2477">
        <v>0.80800000000000005</v>
      </c>
    </row>
    <row r="2478" spans="1:15" x14ac:dyDescent="0.35">
      <c r="A2478" t="s">
        <v>162</v>
      </c>
      <c r="B2478">
        <v>2019</v>
      </c>
      <c r="C2478" s="10">
        <v>43400</v>
      </c>
      <c r="D2478" t="s">
        <v>140</v>
      </c>
      <c r="E2478" t="s">
        <v>117</v>
      </c>
      <c r="F2478">
        <v>3</v>
      </c>
      <c r="G2478">
        <v>2</v>
      </c>
      <c r="H2478" t="s">
        <v>215</v>
      </c>
      <c r="I2478" t="s">
        <v>33</v>
      </c>
      <c r="J2478">
        <v>10009307435</v>
      </c>
      <c r="K2478" s="19">
        <v>26.6</v>
      </c>
      <c r="L2478">
        <v>5.1719999999999899</v>
      </c>
      <c r="M2478">
        <v>16.792999999999999</v>
      </c>
      <c r="N2478">
        <v>24.364999999999998</v>
      </c>
      <c r="O2478">
        <v>3.786</v>
      </c>
    </row>
    <row r="2479" spans="1:15" x14ac:dyDescent="0.35">
      <c r="A2479" t="s">
        <v>162</v>
      </c>
      <c r="B2479">
        <v>2019</v>
      </c>
      <c r="C2479" s="10">
        <v>43400</v>
      </c>
      <c r="D2479" t="s">
        <v>140</v>
      </c>
      <c r="E2479" t="s">
        <v>117</v>
      </c>
      <c r="F2479">
        <v>3</v>
      </c>
      <c r="G2479">
        <v>3</v>
      </c>
      <c r="H2479" t="s">
        <v>221</v>
      </c>
      <c r="I2479" t="s">
        <v>31</v>
      </c>
      <c r="J2479">
        <v>10008098470</v>
      </c>
      <c r="K2479" s="19">
        <v>33.700000000000003</v>
      </c>
      <c r="L2479">
        <v>26.937000000000001</v>
      </c>
      <c r="M2479">
        <v>26.808999999999902</v>
      </c>
      <c r="N2479">
        <v>28.786999999999999</v>
      </c>
      <c r="O2479">
        <v>0.98899999999999999</v>
      </c>
    </row>
    <row r="2480" spans="1:15" x14ac:dyDescent="0.35">
      <c r="A2480" t="s">
        <v>162</v>
      </c>
      <c r="B2480">
        <v>2019</v>
      </c>
      <c r="C2480" s="10">
        <v>43400</v>
      </c>
      <c r="D2480" t="s">
        <v>140</v>
      </c>
      <c r="E2480" t="s">
        <v>117</v>
      </c>
      <c r="F2480">
        <v>3</v>
      </c>
      <c r="G2480">
        <v>4</v>
      </c>
      <c r="H2480" t="s">
        <v>143</v>
      </c>
      <c r="I2480" t="s">
        <v>95</v>
      </c>
      <c r="J2480">
        <v>10009181234</v>
      </c>
      <c r="K2480" s="19">
        <v>23.6</v>
      </c>
      <c r="L2480">
        <v>24.954999999999998</v>
      </c>
      <c r="M2480">
        <v>24.790999999999901</v>
      </c>
      <c r="N2480">
        <v>26.588999999999999</v>
      </c>
      <c r="O2480">
        <v>0.89900000000000002</v>
      </c>
    </row>
    <row r="2481" spans="1:15" x14ac:dyDescent="0.35">
      <c r="A2481" t="s">
        <v>162</v>
      </c>
      <c r="B2481">
        <v>2019</v>
      </c>
      <c r="C2481" s="10">
        <v>43400</v>
      </c>
      <c r="D2481" t="s">
        <v>140</v>
      </c>
      <c r="E2481" t="s">
        <v>117</v>
      </c>
      <c r="F2481">
        <v>3</v>
      </c>
      <c r="G2481">
        <v>5</v>
      </c>
      <c r="H2481" t="s">
        <v>229</v>
      </c>
      <c r="I2481" t="s">
        <v>152</v>
      </c>
      <c r="J2481">
        <v>10011155990</v>
      </c>
      <c r="K2481" s="19">
        <v>20.7</v>
      </c>
      <c r="L2481">
        <v>10.386999999999899</v>
      </c>
      <c r="M2481">
        <v>9.5839999999999996</v>
      </c>
      <c r="N2481">
        <v>17.718</v>
      </c>
      <c r="O2481">
        <v>4.0670000000000002</v>
      </c>
    </row>
    <row r="2482" spans="1:15" x14ac:dyDescent="0.35">
      <c r="A2482" t="s">
        <v>162</v>
      </c>
      <c r="B2482">
        <v>2019</v>
      </c>
      <c r="C2482" s="10">
        <v>43400</v>
      </c>
      <c r="D2482" t="s">
        <v>140</v>
      </c>
      <c r="E2482" t="s">
        <v>117</v>
      </c>
      <c r="F2482">
        <v>4</v>
      </c>
      <c r="G2482">
        <v>1</v>
      </c>
      <c r="H2482" t="s">
        <v>100</v>
      </c>
      <c r="I2482" t="s">
        <v>44</v>
      </c>
      <c r="J2482">
        <v>10010830840</v>
      </c>
      <c r="K2482" s="19">
        <v>20</v>
      </c>
      <c r="L2482">
        <v>22.562999999999999</v>
      </c>
      <c r="M2482">
        <v>24.617999999999999</v>
      </c>
      <c r="N2482">
        <v>29.47</v>
      </c>
      <c r="O2482">
        <v>2.4260000000000002</v>
      </c>
    </row>
    <row r="2483" spans="1:15" x14ac:dyDescent="0.35">
      <c r="A2483" t="s">
        <v>162</v>
      </c>
      <c r="B2483">
        <v>2019</v>
      </c>
      <c r="C2483" s="10">
        <v>43400</v>
      </c>
      <c r="D2483" t="s">
        <v>140</v>
      </c>
      <c r="E2483" t="s">
        <v>117</v>
      </c>
      <c r="F2483">
        <v>4</v>
      </c>
      <c r="G2483">
        <v>2</v>
      </c>
      <c r="H2483" t="s">
        <v>28</v>
      </c>
      <c r="I2483" t="s">
        <v>29</v>
      </c>
      <c r="J2483">
        <v>10007779683</v>
      </c>
      <c r="K2483" s="19">
        <v>22.8</v>
      </c>
      <c r="L2483">
        <v>25.71</v>
      </c>
      <c r="M2483">
        <v>25.882000000000001</v>
      </c>
      <c r="N2483">
        <v>28.564</v>
      </c>
      <c r="O2483">
        <v>1.341</v>
      </c>
    </row>
    <row r="2484" spans="1:15" x14ac:dyDescent="0.35">
      <c r="A2484" t="s">
        <v>162</v>
      </c>
      <c r="B2484">
        <v>2019</v>
      </c>
      <c r="C2484" s="10">
        <v>43400</v>
      </c>
      <c r="D2484" t="s">
        <v>140</v>
      </c>
      <c r="E2484" t="s">
        <v>117</v>
      </c>
      <c r="F2484">
        <v>4</v>
      </c>
      <c r="G2484">
        <v>3</v>
      </c>
      <c r="H2484" t="s">
        <v>234</v>
      </c>
      <c r="I2484" t="s">
        <v>25</v>
      </c>
      <c r="J2484">
        <v>10006073493</v>
      </c>
      <c r="K2484" s="19">
        <v>28.9</v>
      </c>
      <c r="L2484">
        <v>22.241</v>
      </c>
      <c r="M2484">
        <v>22.315999999999999</v>
      </c>
      <c r="N2484">
        <v>23.821999999999999</v>
      </c>
      <c r="O2484">
        <v>0.753</v>
      </c>
    </row>
    <row r="2485" spans="1:15" x14ac:dyDescent="0.35">
      <c r="A2485" t="s">
        <v>162</v>
      </c>
      <c r="B2485">
        <v>2019</v>
      </c>
      <c r="C2485" s="10">
        <v>43400</v>
      </c>
      <c r="D2485" t="s">
        <v>140</v>
      </c>
      <c r="E2485" t="s">
        <v>117</v>
      </c>
      <c r="F2485">
        <v>4</v>
      </c>
      <c r="G2485">
        <v>4</v>
      </c>
      <c r="H2485" t="s">
        <v>282</v>
      </c>
      <c r="I2485" t="s">
        <v>224</v>
      </c>
      <c r="J2485">
        <v>10008108574</v>
      </c>
      <c r="K2485" s="19">
        <v>24.5</v>
      </c>
      <c r="L2485">
        <v>20.803999999999998</v>
      </c>
      <c r="M2485">
        <v>20.555</v>
      </c>
      <c r="N2485">
        <v>25.030999999999999</v>
      </c>
      <c r="O2485">
        <v>2.238</v>
      </c>
    </row>
    <row r="2486" spans="1:15" x14ac:dyDescent="0.35">
      <c r="A2486" t="s">
        <v>162</v>
      </c>
      <c r="B2486">
        <v>2019</v>
      </c>
      <c r="C2486" s="10">
        <v>43400</v>
      </c>
      <c r="D2486" t="s">
        <v>140</v>
      </c>
      <c r="E2486" t="s">
        <v>117</v>
      </c>
      <c r="F2486">
        <v>4</v>
      </c>
      <c r="G2486">
        <v>5</v>
      </c>
      <c r="H2486" t="s">
        <v>283</v>
      </c>
      <c r="I2486" t="s">
        <v>284</v>
      </c>
      <c r="J2486">
        <v>10006319633</v>
      </c>
      <c r="K2486" s="19">
        <v>28.9</v>
      </c>
      <c r="L2486">
        <v>22.385999999999999</v>
      </c>
      <c r="M2486">
        <v>22.187999999999999</v>
      </c>
      <c r="N2486">
        <v>23.937999999999999</v>
      </c>
      <c r="O2486">
        <v>0.875</v>
      </c>
    </row>
    <row r="2487" spans="1:15" x14ac:dyDescent="0.35">
      <c r="A2487" t="s">
        <v>162</v>
      </c>
      <c r="B2487">
        <v>2019</v>
      </c>
      <c r="C2487" s="10">
        <v>43400</v>
      </c>
      <c r="D2487" t="s">
        <v>140</v>
      </c>
      <c r="E2487" t="s">
        <v>119</v>
      </c>
      <c r="F2487">
        <v>1</v>
      </c>
      <c r="G2487">
        <v>1</v>
      </c>
      <c r="H2487" t="s">
        <v>99</v>
      </c>
      <c r="I2487" t="s">
        <v>27</v>
      </c>
      <c r="J2487">
        <v>10010678569</v>
      </c>
      <c r="K2487" s="19">
        <v>21.5</v>
      </c>
      <c r="L2487">
        <v>28.302</v>
      </c>
      <c r="M2487">
        <v>29.466999999999999</v>
      </c>
      <c r="N2487">
        <v>33.265000000000001</v>
      </c>
      <c r="O2487">
        <v>1.899</v>
      </c>
    </row>
    <row r="2488" spans="1:15" x14ac:dyDescent="0.35">
      <c r="A2488" t="s">
        <v>162</v>
      </c>
      <c r="B2488">
        <v>2019</v>
      </c>
      <c r="C2488" s="10">
        <v>43400</v>
      </c>
      <c r="D2488" t="s">
        <v>140</v>
      </c>
      <c r="E2488" t="s">
        <v>119</v>
      </c>
      <c r="F2488">
        <v>1</v>
      </c>
      <c r="G2488">
        <v>2</v>
      </c>
      <c r="H2488" t="s">
        <v>54</v>
      </c>
      <c r="I2488" t="s">
        <v>42</v>
      </c>
      <c r="J2488">
        <v>10004612534</v>
      </c>
      <c r="K2488" s="19">
        <v>31.4</v>
      </c>
      <c r="L2488">
        <v>26.98</v>
      </c>
      <c r="M2488">
        <v>27.29</v>
      </c>
      <c r="N2488">
        <v>29.404</v>
      </c>
      <c r="O2488">
        <v>1.0569999999999999</v>
      </c>
    </row>
    <row r="2489" spans="1:15" x14ac:dyDescent="0.35">
      <c r="A2489" t="s">
        <v>162</v>
      </c>
      <c r="B2489">
        <v>2019</v>
      </c>
      <c r="C2489" s="10">
        <v>43400</v>
      </c>
      <c r="D2489" t="s">
        <v>140</v>
      </c>
      <c r="E2489" t="s">
        <v>119</v>
      </c>
      <c r="F2489">
        <v>1</v>
      </c>
      <c r="G2489">
        <v>3</v>
      </c>
      <c r="H2489" t="s">
        <v>183</v>
      </c>
      <c r="I2489" t="s">
        <v>33</v>
      </c>
      <c r="J2489">
        <v>10007212639</v>
      </c>
      <c r="K2489" s="19">
        <v>27.3</v>
      </c>
      <c r="L2489">
        <v>26.603999999999999</v>
      </c>
      <c r="M2489">
        <v>26.712999999999901</v>
      </c>
      <c r="N2489">
        <v>28.338999999999999</v>
      </c>
      <c r="O2489">
        <v>0.81299999999999994</v>
      </c>
    </row>
    <row r="2490" spans="1:15" x14ac:dyDescent="0.35">
      <c r="A2490" t="s">
        <v>162</v>
      </c>
      <c r="B2490">
        <v>2019</v>
      </c>
      <c r="C2490" s="10">
        <v>43400</v>
      </c>
      <c r="D2490" t="s">
        <v>140</v>
      </c>
      <c r="E2490" t="s">
        <v>119</v>
      </c>
      <c r="F2490">
        <v>1</v>
      </c>
      <c r="G2490">
        <v>4</v>
      </c>
      <c r="H2490" t="s">
        <v>218</v>
      </c>
      <c r="I2490" t="s">
        <v>46</v>
      </c>
      <c r="J2490">
        <v>10006902239</v>
      </c>
      <c r="K2490" s="19">
        <v>27.3</v>
      </c>
      <c r="L2490">
        <v>28.571999999999999</v>
      </c>
      <c r="M2490">
        <v>28.497999999999902</v>
      </c>
      <c r="N2490">
        <v>30.437999999999999</v>
      </c>
      <c r="O2490">
        <v>0.97</v>
      </c>
    </row>
    <row r="2491" spans="1:15" x14ac:dyDescent="0.35">
      <c r="A2491" t="s">
        <v>162</v>
      </c>
      <c r="B2491">
        <v>2019</v>
      </c>
      <c r="C2491" s="10">
        <v>43400</v>
      </c>
      <c r="D2491" t="s">
        <v>140</v>
      </c>
      <c r="E2491" t="s">
        <v>119</v>
      </c>
      <c r="F2491">
        <v>1</v>
      </c>
      <c r="G2491">
        <v>5</v>
      </c>
      <c r="H2491" t="s">
        <v>100</v>
      </c>
      <c r="I2491" t="s">
        <v>44</v>
      </c>
      <c r="J2491">
        <v>10010830840</v>
      </c>
      <c r="K2491" s="19">
        <v>20</v>
      </c>
      <c r="L2491">
        <v>24.617999999999999</v>
      </c>
      <c r="M2491">
        <v>24.242000000000001</v>
      </c>
      <c r="N2491">
        <v>28.596</v>
      </c>
      <c r="O2491">
        <v>2.177</v>
      </c>
    </row>
    <row r="2492" spans="1:15" x14ac:dyDescent="0.35">
      <c r="A2492" t="s">
        <v>162</v>
      </c>
      <c r="B2492">
        <v>2019</v>
      </c>
      <c r="C2492" s="10">
        <v>43400</v>
      </c>
      <c r="D2492" t="s">
        <v>140</v>
      </c>
      <c r="E2492" t="s">
        <v>119</v>
      </c>
      <c r="F2492">
        <v>1</v>
      </c>
      <c r="G2492">
        <v>6</v>
      </c>
      <c r="H2492" t="s">
        <v>265</v>
      </c>
      <c r="I2492" t="s">
        <v>102</v>
      </c>
      <c r="J2492">
        <v>10009009462</v>
      </c>
      <c r="K2492" s="19">
        <v>23.3</v>
      </c>
      <c r="L2492">
        <v>26.45</v>
      </c>
      <c r="M2492">
        <v>25.704999999999998</v>
      </c>
      <c r="N2492">
        <v>28.768999999999998</v>
      </c>
      <c r="O2492">
        <v>1.532</v>
      </c>
    </row>
    <row r="2493" spans="1:15" x14ac:dyDescent="0.35">
      <c r="A2493" t="s">
        <v>162</v>
      </c>
      <c r="B2493">
        <v>2019</v>
      </c>
      <c r="C2493" s="10">
        <v>43400</v>
      </c>
      <c r="D2493" t="s">
        <v>140</v>
      </c>
      <c r="E2493" t="s">
        <v>119</v>
      </c>
      <c r="F2493">
        <v>2</v>
      </c>
      <c r="G2493">
        <v>1</v>
      </c>
      <c r="H2493" t="s">
        <v>200</v>
      </c>
      <c r="I2493" t="s">
        <v>23</v>
      </c>
      <c r="J2493">
        <v>10006900421</v>
      </c>
      <c r="K2493" s="19">
        <v>25.9</v>
      </c>
      <c r="L2493">
        <v>32.222000000000001</v>
      </c>
      <c r="M2493">
        <v>32.407999999999902</v>
      </c>
      <c r="N2493">
        <v>34.031999999999996</v>
      </c>
      <c r="O2493">
        <v>0.81200000000000006</v>
      </c>
    </row>
    <row r="2494" spans="1:15" x14ac:dyDescent="0.35">
      <c r="A2494" t="s">
        <v>162</v>
      </c>
      <c r="B2494">
        <v>2019</v>
      </c>
      <c r="C2494" s="10">
        <v>43400</v>
      </c>
      <c r="D2494" t="s">
        <v>140</v>
      </c>
      <c r="E2494" t="s">
        <v>119</v>
      </c>
      <c r="F2494">
        <v>2</v>
      </c>
      <c r="G2494">
        <v>2</v>
      </c>
      <c r="H2494" t="s">
        <v>195</v>
      </c>
      <c r="I2494" t="s">
        <v>31</v>
      </c>
      <c r="J2494">
        <v>10005964470</v>
      </c>
      <c r="K2494" s="19">
        <v>29.6</v>
      </c>
      <c r="L2494">
        <v>27.510999999999999</v>
      </c>
      <c r="M2494">
        <v>27.736999999999998</v>
      </c>
      <c r="N2494">
        <v>29.338999999999999</v>
      </c>
      <c r="O2494">
        <v>0.80100000000000005</v>
      </c>
    </row>
    <row r="2495" spans="1:15" x14ac:dyDescent="0.35">
      <c r="A2495" t="s">
        <v>162</v>
      </c>
      <c r="B2495">
        <v>2019</v>
      </c>
      <c r="C2495" s="10">
        <v>43400</v>
      </c>
      <c r="D2495" t="s">
        <v>140</v>
      </c>
      <c r="E2495" t="s">
        <v>119</v>
      </c>
      <c r="F2495">
        <v>2</v>
      </c>
      <c r="G2495">
        <v>3</v>
      </c>
      <c r="H2495" t="s">
        <v>192</v>
      </c>
      <c r="I2495" t="s">
        <v>113</v>
      </c>
      <c r="J2495">
        <v>10004599194</v>
      </c>
      <c r="K2495" s="19">
        <v>30.6</v>
      </c>
      <c r="L2495">
        <v>31.446999999999999</v>
      </c>
      <c r="M2495">
        <v>31.442999999999898</v>
      </c>
      <c r="N2495">
        <v>33.204999999999998</v>
      </c>
      <c r="O2495">
        <v>0.88100000000000001</v>
      </c>
    </row>
    <row r="2496" spans="1:15" x14ac:dyDescent="0.35">
      <c r="A2496" t="s">
        <v>162</v>
      </c>
      <c r="B2496">
        <v>2019</v>
      </c>
      <c r="C2496" s="10">
        <v>43400</v>
      </c>
      <c r="D2496" t="s">
        <v>140</v>
      </c>
      <c r="E2496" t="s">
        <v>119</v>
      </c>
      <c r="F2496">
        <v>2</v>
      </c>
      <c r="G2496">
        <v>4</v>
      </c>
      <c r="H2496" t="s">
        <v>220</v>
      </c>
      <c r="I2496" t="s">
        <v>35</v>
      </c>
      <c r="J2496">
        <v>10005782695</v>
      </c>
      <c r="K2496" s="19">
        <v>29.3</v>
      </c>
      <c r="L2496">
        <v>29.568999999999999</v>
      </c>
      <c r="M2496">
        <v>29.550999999999998</v>
      </c>
      <c r="N2496">
        <v>31.167000000000002</v>
      </c>
      <c r="O2496">
        <v>0.80800000000000005</v>
      </c>
    </row>
    <row r="2497" spans="1:15" x14ac:dyDescent="0.35">
      <c r="A2497" t="s">
        <v>162</v>
      </c>
      <c r="B2497">
        <v>2019</v>
      </c>
      <c r="C2497" s="10">
        <v>43400</v>
      </c>
      <c r="D2497" t="s">
        <v>140</v>
      </c>
      <c r="E2497" t="s">
        <v>119</v>
      </c>
      <c r="F2497">
        <v>2</v>
      </c>
      <c r="G2497">
        <v>5</v>
      </c>
      <c r="H2497" t="s">
        <v>289</v>
      </c>
      <c r="I2497" t="s">
        <v>207</v>
      </c>
      <c r="J2497">
        <v>10002418415</v>
      </c>
      <c r="K2497" s="19">
        <v>36.200000000000003</v>
      </c>
      <c r="L2497">
        <v>28.475999999999999</v>
      </c>
      <c r="M2497">
        <v>28.411999999999999</v>
      </c>
      <c r="N2497">
        <v>29.957999999999998</v>
      </c>
      <c r="O2497">
        <v>0.77300000000000002</v>
      </c>
    </row>
    <row r="2498" spans="1:15" x14ac:dyDescent="0.35">
      <c r="A2498" t="s">
        <v>162</v>
      </c>
      <c r="B2498">
        <v>2019</v>
      </c>
      <c r="C2498" s="10">
        <v>43400</v>
      </c>
      <c r="D2498" t="s">
        <v>140</v>
      </c>
      <c r="E2498" t="s">
        <v>119</v>
      </c>
      <c r="F2498">
        <v>2</v>
      </c>
      <c r="G2498">
        <v>6</v>
      </c>
      <c r="H2498" t="s">
        <v>92</v>
      </c>
      <c r="I2498" t="s">
        <v>23</v>
      </c>
      <c r="J2498">
        <v>10009535686</v>
      </c>
      <c r="K2498" s="19">
        <v>21.6</v>
      </c>
      <c r="L2498">
        <v>29.215</v>
      </c>
      <c r="M2498">
        <v>28.242999999999999</v>
      </c>
      <c r="N2498">
        <v>31.527000000000001</v>
      </c>
      <c r="O2498">
        <v>1.6419999999999999</v>
      </c>
    </row>
    <row r="2499" spans="1:15" x14ac:dyDescent="0.35">
      <c r="A2499" t="s">
        <v>162</v>
      </c>
      <c r="B2499">
        <v>2019</v>
      </c>
      <c r="C2499" s="10">
        <v>43400</v>
      </c>
      <c r="D2499" t="s">
        <v>140</v>
      </c>
      <c r="E2499" t="s">
        <v>121</v>
      </c>
      <c r="F2499">
        <v>1</v>
      </c>
      <c r="G2499">
        <v>1</v>
      </c>
      <c r="H2499" t="s">
        <v>192</v>
      </c>
      <c r="I2499" t="s">
        <v>113</v>
      </c>
      <c r="J2499">
        <v>10004599194</v>
      </c>
      <c r="K2499" s="19">
        <v>30.6</v>
      </c>
      <c r="L2499">
        <v>31.442999999999898</v>
      </c>
      <c r="M2499">
        <v>31.6739999999999</v>
      </c>
      <c r="N2499">
        <v>33.421999999999997</v>
      </c>
      <c r="O2499">
        <v>0.874</v>
      </c>
    </row>
    <row r="2500" spans="1:15" x14ac:dyDescent="0.35">
      <c r="A2500" t="s">
        <v>162</v>
      </c>
      <c r="B2500">
        <v>2019</v>
      </c>
      <c r="C2500" s="10">
        <v>43400</v>
      </c>
      <c r="D2500" t="s">
        <v>140</v>
      </c>
      <c r="E2500" t="s">
        <v>121</v>
      </c>
      <c r="F2500">
        <v>1</v>
      </c>
      <c r="G2500">
        <v>2</v>
      </c>
      <c r="H2500" t="s">
        <v>183</v>
      </c>
      <c r="I2500" t="s">
        <v>33</v>
      </c>
      <c r="J2500">
        <v>10007212639</v>
      </c>
      <c r="K2500" s="19">
        <v>27.3</v>
      </c>
      <c r="L2500">
        <v>26.712999999999901</v>
      </c>
      <c r="M2500">
        <v>26.963000000000001</v>
      </c>
      <c r="N2500">
        <v>28.574999999999999</v>
      </c>
      <c r="O2500">
        <v>0.80600000000000005</v>
      </c>
    </row>
    <row r="2501" spans="1:15" x14ac:dyDescent="0.35">
      <c r="A2501" t="s">
        <v>162</v>
      </c>
      <c r="B2501">
        <v>2019</v>
      </c>
      <c r="C2501" s="10">
        <v>43400</v>
      </c>
      <c r="D2501" t="s">
        <v>140</v>
      </c>
      <c r="E2501" t="s">
        <v>121</v>
      </c>
      <c r="F2501">
        <v>1</v>
      </c>
      <c r="G2501">
        <v>3</v>
      </c>
      <c r="H2501" t="s">
        <v>200</v>
      </c>
      <c r="I2501" t="s">
        <v>23</v>
      </c>
      <c r="J2501">
        <v>10006900421</v>
      </c>
      <c r="K2501" s="19">
        <v>25.9</v>
      </c>
      <c r="L2501">
        <v>32.407999999999902</v>
      </c>
      <c r="M2501">
        <v>32.366999999999997</v>
      </c>
      <c r="N2501">
        <v>33.976999999999997</v>
      </c>
      <c r="O2501">
        <v>0.80500000000000005</v>
      </c>
    </row>
    <row r="2502" spans="1:15" x14ac:dyDescent="0.35">
      <c r="A2502" t="s">
        <v>162</v>
      </c>
      <c r="B2502">
        <v>2019</v>
      </c>
      <c r="C2502" s="10">
        <v>43400</v>
      </c>
      <c r="D2502" t="s">
        <v>140</v>
      </c>
      <c r="E2502" t="s">
        <v>121</v>
      </c>
      <c r="F2502">
        <v>1</v>
      </c>
      <c r="G2502">
        <v>4</v>
      </c>
      <c r="H2502" t="s">
        <v>99</v>
      </c>
      <c r="I2502" t="s">
        <v>27</v>
      </c>
      <c r="J2502">
        <v>10010678569</v>
      </c>
      <c r="K2502" s="19">
        <v>21.5</v>
      </c>
      <c r="L2502">
        <v>29.466999999999999</v>
      </c>
      <c r="M2502">
        <v>29.2029999999999</v>
      </c>
      <c r="N2502">
        <v>32.738999999999997</v>
      </c>
      <c r="O2502">
        <v>1.768</v>
      </c>
    </row>
    <row r="2503" spans="1:15" x14ac:dyDescent="0.35">
      <c r="A2503" t="s">
        <v>162</v>
      </c>
      <c r="B2503">
        <v>2019</v>
      </c>
      <c r="C2503" s="10">
        <v>43400</v>
      </c>
      <c r="D2503" t="s">
        <v>140</v>
      </c>
      <c r="E2503" t="s">
        <v>121</v>
      </c>
      <c r="F2503">
        <v>1</v>
      </c>
      <c r="G2503">
        <v>5</v>
      </c>
      <c r="H2503" t="s">
        <v>54</v>
      </c>
      <c r="I2503" t="s">
        <v>42</v>
      </c>
      <c r="J2503">
        <v>10004612534</v>
      </c>
      <c r="K2503" s="19">
        <v>31.4</v>
      </c>
      <c r="L2503">
        <v>27.29</v>
      </c>
      <c r="M2503">
        <v>27.21</v>
      </c>
      <c r="N2503">
        <v>29.283999999999999</v>
      </c>
      <c r="O2503">
        <v>1.0369999999999999</v>
      </c>
    </row>
    <row r="2504" spans="1:15" x14ac:dyDescent="0.35">
      <c r="A2504" t="s">
        <v>162</v>
      </c>
      <c r="B2504">
        <v>2019</v>
      </c>
      <c r="C2504" s="10">
        <v>43400</v>
      </c>
      <c r="D2504" t="s">
        <v>140</v>
      </c>
      <c r="E2504" t="s">
        <v>121</v>
      </c>
      <c r="F2504">
        <v>1</v>
      </c>
      <c r="G2504">
        <v>6</v>
      </c>
      <c r="H2504" t="s">
        <v>195</v>
      </c>
      <c r="I2504" t="s">
        <v>31</v>
      </c>
      <c r="J2504">
        <v>10005964470</v>
      </c>
      <c r="K2504" s="19">
        <v>29.6</v>
      </c>
      <c r="L2504">
        <v>27.736999999999998</v>
      </c>
      <c r="M2504">
        <v>27.552999999999901</v>
      </c>
      <c r="N2504">
        <v>29.146999999999998</v>
      </c>
      <c r="O2504">
        <v>0.79700000000000004</v>
      </c>
    </row>
    <row r="2505" spans="1:15" x14ac:dyDescent="0.35">
      <c r="A2505" t="s">
        <v>162</v>
      </c>
      <c r="B2505">
        <v>2019</v>
      </c>
      <c r="C2505" s="10">
        <v>43400</v>
      </c>
      <c r="D2505" t="s">
        <v>140</v>
      </c>
      <c r="E2505" t="s">
        <v>121</v>
      </c>
      <c r="F2505">
        <v>2</v>
      </c>
      <c r="G2505">
        <v>1</v>
      </c>
      <c r="H2505" t="s">
        <v>265</v>
      </c>
      <c r="I2505" t="s">
        <v>102</v>
      </c>
      <c r="J2505">
        <v>10009009462</v>
      </c>
      <c r="K2505" s="19">
        <v>23.3</v>
      </c>
      <c r="L2505">
        <v>25.704999999999998</v>
      </c>
      <c r="M2505">
        <v>26.760999999999999</v>
      </c>
      <c r="N2505">
        <v>29.707000000000001</v>
      </c>
      <c r="O2505">
        <v>1.4730000000000001</v>
      </c>
    </row>
    <row r="2506" spans="1:15" x14ac:dyDescent="0.35">
      <c r="A2506" t="s">
        <v>162</v>
      </c>
      <c r="B2506">
        <v>2019</v>
      </c>
      <c r="C2506" s="10">
        <v>43400</v>
      </c>
      <c r="D2506" t="s">
        <v>140</v>
      </c>
      <c r="E2506" t="s">
        <v>121</v>
      </c>
      <c r="F2506">
        <v>2</v>
      </c>
      <c r="G2506">
        <v>2</v>
      </c>
      <c r="H2506" t="s">
        <v>220</v>
      </c>
      <c r="I2506" t="s">
        <v>35</v>
      </c>
      <c r="J2506">
        <v>10005782695</v>
      </c>
      <c r="K2506" s="19">
        <v>29.3</v>
      </c>
      <c r="L2506">
        <v>29.550999999999998</v>
      </c>
      <c r="M2506">
        <v>29.658999999999999</v>
      </c>
      <c r="N2506">
        <v>31.260999999999999</v>
      </c>
      <c r="O2506">
        <v>0.80100000000000005</v>
      </c>
    </row>
    <row r="2507" spans="1:15" x14ac:dyDescent="0.35">
      <c r="A2507" t="s">
        <v>162</v>
      </c>
      <c r="B2507">
        <v>2019</v>
      </c>
      <c r="C2507" s="10">
        <v>43400</v>
      </c>
      <c r="D2507" t="s">
        <v>140</v>
      </c>
      <c r="E2507" t="s">
        <v>121</v>
      </c>
      <c r="F2507">
        <v>2</v>
      </c>
      <c r="G2507">
        <v>3</v>
      </c>
      <c r="H2507" t="s">
        <v>92</v>
      </c>
      <c r="I2507" t="s">
        <v>23</v>
      </c>
      <c r="J2507">
        <v>10009535686</v>
      </c>
      <c r="K2507" s="19">
        <v>21.6</v>
      </c>
      <c r="L2507">
        <v>28.242999999999999</v>
      </c>
      <c r="M2507">
        <v>28.395</v>
      </c>
      <c r="N2507">
        <v>31.507000000000001</v>
      </c>
      <c r="O2507">
        <v>1.556</v>
      </c>
    </row>
    <row r="2508" spans="1:15" x14ac:dyDescent="0.35">
      <c r="A2508" t="s">
        <v>162</v>
      </c>
      <c r="B2508">
        <v>2019</v>
      </c>
      <c r="C2508" s="10">
        <v>43400</v>
      </c>
      <c r="D2508" t="s">
        <v>140</v>
      </c>
      <c r="E2508" t="s">
        <v>121</v>
      </c>
      <c r="F2508">
        <v>2</v>
      </c>
      <c r="G2508">
        <v>4</v>
      </c>
      <c r="H2508" t="s">
        <v>100</v>
      </c>
      <c r="I2508" t="s">
        <v>44</v>
      </c>
      <c r="J2508">
        <v>10010830840</v>
      </c>
      <c r="K2508" s="19">
        <v>20</v>
      </c>
      <c r="L2508">
        <v>24.242000000000001</v>
      </c>
      <c r="M2508">
        <v>24.718999999999902</v>
      </c>
      <c r="N2508">
        <v>28.684999999999999</v>
      </c>
      <c r="O2508">
        <v>1.9830000000000001</v>
      </c>
    </row>
    <row r="2509" spans="1:15" x14ac:dyDescent="0.35">
      <c r="A2509" t="s">
        <v>162</v>
      </c>
      <c r="B2509">
        <v>2019</v>
      </c>
      <c r="C2509" s="10">
        <v>43400</v>
      </c>
      <c r="D2509" t="s">
        <v>140</v>
      </c>
      <c r="E2509" t="s">
        <v>121</v>
      </c>
      <c r="F2509">
        <v>2</v>
      </c>
      <c r="G2509">
        <v>5</v>
      </c>
      <c r="H2509" t="s">
        <v>289</v>
      </c>
      <c r="I2509" t="s">
        <v>207</v>
      </c>
      <c r="J2509">
        <v>10002418415</v>
      </c>
      <c r="K2509" s="19">
        <v>36.200000000000003</v>
      </c>
      <c r="L2509">
        <v>28.411999999999999</v>
      </c>
      <c r="M2509">
        <v>28.311999999999902</v>
      </c>
      <c r="N2509">
        <v>29.847999999999999</v>
      </c>
      <c r="O2509">
        <v>0.76800000000000002</v>
      </c>
    </row>
    <row r="2510" spans="1:15" x14ac:dyDescent="0.35">
      <c r="A2510" t="s">
        <v>162</v>
      </c>
      <c r="B2510">
        <v>2019</v>
      </c>
      <c r="C2510" s="10">
        <v>43400</v>
      </c>
      <c r="D2510" t="s">
        <v>140</v>
      </c>
      <c r="E2510" t="s">
        <v>121</v>
      </c>
      <c r="F2510">
        <v>2</v>
      </c>
      <c r="G2510">
        <v>6</v>
      </c>
      <c r="H2510" t="s">
        <v>218</v>
      </c>
      <c r="I2510" t="s">
        <v>46</v>
      </c>
      <c r="J2510">
        <v>10006902239</v>
      </c>
      <c r="K2510" s="19">
        <v>27.3</v>
      </c>
      <c r="L2510">
        <v>28.497999999999902</v>
      </c>
      <c r="M2510">
        <v>28.172000000000001</v>
      </c>
      <c r="N2510">
        <v>30.088000000000001</v>
      </c>
      <c r="O2510">
        <v>0.95799999999999996</v>
      </c>
    </row>
    <row r="2511" spans="1:15" x14ac:dyDescent="0.35">
      <c r="A2511" t="s">
        <v>217</v>
      </c>
      <c r="B2511">
        <v>2019</v>
      </c>
      <c r="C2511" s="10">
        <v>43435</v>
      </c>
      <c r="D2511" t="s">
        <v>140</v>
      </c>
      <c r="E2511" t="s">
        <v>91</v>
      </c>
      <c r="F2511">
        <v>1</v>
      </c>
      <c r="G2511">
        <v>1</v>
      </c>
      <c r="H2511" t="s">
        <v>289</v>
      </c>
      <c r="I2511" t="s">
        <v>207</v>
      </c>
      <c r="J2511">
        <v>10002418415</v>
      </c>
      <c r="K2511" s="19">
        <v>36.299999999999997</v>
      </c>
      <c r="L2511">
        <v>28.311999999999902</v>
      </c>
      <c r="M2511">
        <v>28.422999999999998</v>
      </c>
      <c r="N2511">
        <v>29.957000000000001</v>
      </c>
      <c r="O2511">
        <v>0.76700000000000002</v>
      </c>
    </row>
    <row r="2512" spans="1:15" x14ac:dyDescent="0.35">
      <c r="A2512" t="s">
        <v>217</v>
      </c>
      <c r="B2512">
        <v>2019</v>
      </c>
      <c r="C2512" s="10">
        <v>43435</v>
      </c>
      <c r="D2512" t="s">
        <v>140</v>
      </c>
      <c r="E2512" t="s">
        <v>91</v>
      </c>
      <c r="F2512">
        <v>1</v>
      </c>
      <c r="G2512">
        <v>2</v>
      </c>
      <c r="H2512" t="s">
        <v>103</v>
      </c>
      <c r="I2512" t="s">
        <v>104</v>
      </c>
      <c r="J2512">
        <v>10009010876</v>
      </c>
      <c r="K2512" s="19">
        <v>24.8</v>
      </c>
      <c r="L2512">
        <v>23.893000000000001</v>
      </c>
      <c r="M2512">
        <v>24.090999999999902</v>
      </c>
      <c r="N2512">
        <v>26.172999999999998</v>
      </c>
      <c r="O2512">
        <v>1.0409999999999999</v>
      </c>
    </row>
    <row r="2513" spans="1:15" x14ac:dyDescent="0.35">
      <c r="A2513" t="s">
        <v>217</v>
      </c>
      <c r="B2513">
        <v>2019</v>
      </c>
      <c r="C2513" s="10">
        <v>43435</v>
      </c>
      <c r="D2513" t="s">
        <v>140</v>
      </c>
      <c r="E2513" t="s">
        <v>91</v>
      </c>
      <c r="F2513">
        <v>1</v>
      </c>
      <c r="G2513">
        <v>3</v>
      </c>
      <c r="H2513" t="s">
        <v>287</v>
      </c>
      <c r="I2513" t="s">
        <v>31</v>
      </c>
      <c r="J2513">
        <v>10003349716</v>
      </c>
      <c r="K2513" s="19">
        <v>33.6</v>
      </c>
      <c r="L2513">
        <v>24.972999999999999</v>
      </c>
      <c r="M2513">
        <v>24.942</v>
      </c>
      <c r="N2513">
        <v>26.571999999999999</v>
      </c>
      <c r="O2513">
        <v>0.81499999999999995</v>
      </c>
    </row>
    <row r="2514" spans="1:15" x14ac:dyDescent="0.35">
      <c r="A2514" t="s">
        <v>217</v>
      </c>
      <c r="B2514">
        <v>2019</v>
      </c>
      <c r="C2514" s="10">
        <v>43435</v>
      </c>
      <c r="D2514" t="s">
        <v>140</v>
      </c>
      <c r="E2514" t="s">
        <v>91</v>
      </c>
      <c r="F2514">
        <v>1</v>
      </c>
      <c r="G2514">
        <v>4</v>
      </c>
      <c r="H2514" t="s">
        <v>143</v>
      </c>
      <c r="I2514" t="s">
        <v>95</v>
      </c>
      <c r="J2514">
        <v>10009181234</v>
      </c>
      <c r="K2514" s="19">
        <v>23.7</v>
      </c>
      <c r="L2514">
        <v>24.790999999999901</v>
      </c>
      <c r="M2514">
        <v>24.59</v>
      </c>
      <c r="N2514">
        <v>26.373999999999999</v>
      </c>
      <c r="O2514">
        <v>0.89200000000000002</v>
      </c>
    </row>
    <row r="2515" spans="1:15" x14ac:dyDescent="0.35">
      <c r="A2515" t="s">
        <v>217</v>
      </c>
      <c r="B2515">
        <v>2019</v>
      </c>
      <c r="C2515" s="10">
        <v>43435</v>
      </c>
      <c r="D2515" t="s">
        <v>140</v>
      </c>
      <c r="E2515" t="s">
        <v>91</v>
      </c>
      <c r="F2515">
        <v>2</v>
      </c>
      <c r="G2515">
        <v>1</v>
      </c>
      <c r="H2515" t="s">
        <v>100</v>
      </c>
      <c r="I2515" t="s">
        <v>44</v>
      </c>
      <c r="J2515">
        <v>10010830840</v>
      </c>
      <c r="K2515" s="19">
        <v>20.100000000000001</v>
      </c>
      <c r="L2515">
        <v>24.718999999999902</v>
      </c>
      <c r="M2515">
        <v>26.262999999999899</v>
      </c>
      <c r="N2515">
        <v>29.997</v>
      </c>
      <c r="O2515">
        <v>1.867</v>
      </c>
    </row>
    <row r="2516" spans="1:15" x14ac:dyDescent="0.35">
      <c r="A2516" t="s">
        <v>217</v>
      </c>
      <c r="B2516">
        <v>2019</v>
      </c>
      <c r="C2516" s="10">
        <v>43435</v>
      </c>
      <c r="D2516" t="s">
        <v>140</v>
      </c>
      <c r="E2516" t="s">
        <v>91</v>
      </c>
      <c r="F2516">
        <v>2</v>
      </c>
      <c r="G2516">
        <v>2</v>
      </c>
      <c r="H2516" t="s">
        <v>203</v>
      </c>
      <c r="I2516" t="s">
        <v>198</v>
      </c>
      <c r="J2516">
        <v>10051694112</v>
      </c>
      <c r="K2516" s="19">
        <v>31.9</v>
      </c>
      <c r="L2516">
        <v>27.77</v>
      </c>
      <c r="M2516">
        <v>27.980999999999899</v>
      </c>
      <c r="N2516">
        <v>30.120999999999999</v>
      </c>
      <c r="O2516">
        <v>1.07</v>
      </c>
    </row>
    <row r="2517" spans="1:15" x14ac:dyDescent="0.35">
      <c r="A2517" t="s">
        <v>217</v>
      </c>
      <c r="B2517">
        <v>2019</v>
      </c>
      <c r="C2517" s="10">
        <v>43435</v>
      </c>
      <c r="D2517" t="s">
        <v>140</v>
      </c>
      <c r="E2517" t="s">
        <v>91</v>
      </c>
      <c r="F2517">
        <v>2</v>
      </c>
      <c r="G2517">
        <v>3</v>
      </c>
      <c r="H2517" t="s">
        <v>92</v>
      </c>
      <c r="I2517" t="s">
        <v>23</v>
      </c>
      <c r="J2517">
        <v>10009535686</v>
      </c>
      <c r="K2517" s="19">
        <v>21.7</v>
      </c>
      <c r="L2517">
        <v>28.395</v>
      </c>
      <c r="M2517">
        <v>28.344000000000001</v>
      </c>
      <c r="N2517">
        <v>31.318000000000001</v>
      </c>
      <c r="O2517">
        <v>1.4870000000000001</v>
      </c>
    </row>
    <row r="2518" spans="1:15" x14ac:dyDescent="0.35">
      <c r="A2518" t="s">
        <v>217</v>
      </c>
      <c r="B2518">
        <v>2019</v>
      </c>
      <c r="C2518" s="10">
        <v>43435</v>
      </c>
      <c r="D2518" t="s">
        <v>140</v>
      </c>
      <c r="E2518" t="s">
        <v>91</v>
      </c>
      <c r="F2518">
        <v>2</v>
      </c>
      <c r="G2518">
        <v>4</v>
      </c>
      <c r="H2518" t="s">
        <v>282</v>
      </c>
      <c r="I2518" t="s">
        <v>224</v>
      </c>
      <c r="J2518">
        <v>10008108574</v>
      </c>
      <c r="K2518" s="19">
        <v>24.6</v>
      </c>
      <c r="L2518">
        <v>20.555</v>
      </c>
      <c r="M2518">
        <v>21.411999999999999</v>
      </c>
      <c r="N2518">
        <v>25.501999999999999</v>
      </c>
      <c r="O2518">
        <v>2.0449999999999999</v>
      </c>
    </row>
    <row r="2519" spans="1:15" x14ac:dyDescent="0.35">
      <c r="A2519" t="s">
        <v>217</v>
      </c>
      <c r="B2519">
        <v>2019</v>
      </c>
      <c r="C2519" s="10">
        <v>43435</v>
      </c>
      <c r="D2519" t="s">
        <v>140</v>
      </c>
      <c r="E2519" t="s">
        <v>91</v>
      </c>
      <c r="F2519">
        <v>2</v>
      </c>
      <c r="G2519">
        <v>5</v>
      </c>
      <c r="H2519" t="s">
        <v>192</v>
      </c>
      <c r="I2519" t="s">
        <v>113</v>
      </c>
      <c r="J2519">
        <v>10004599194</v>
      </c>
      <c r="K2519" s="19">
        <v>30.7</v>
      </c>
      <c r="L2519">
        <v>31.6739999999999</v>
      </c>
      <c r="M2519">
        <v>31.312999999999999</v>
      </c>
      <c r="N2519">
        <v>33.045000000000002</v>
      </c>
      <c r="O2519">
        <v>0.86599999999999999</v>
      </c>
    </row>
    <row r="2520" spans="1:15" x14ac:dyDescent="0.35">
      <c r="A2520" t="s">
        <v>217</v>
      </c>
      <c r="B2520">
        <v>2019</v>
      </c>
      <c r="C2520" s="10">
        <v>43435</v>
      </c>
      <c r="D2520" t="s">
        <v>140</v>
      </c>
      <c r="E2520" t="s">
        <v>91</v>
      </c>
      <c r="F2520">
        <v>3</v>
      </c>
      <c r="G2520">
        <v>1</v>
      </c>
      <c r="H2520" t="s">
        <v>97</v>
      </c>
      <c r="I2520" t="s">
        <v>29</v>
      </c>
      <c r="J2520">
        <v>10048325582</v>
      </c>
      <c r="K2520" s="19">
        <v>26.8</v>
      </c>
      <c r="L2520">
        <v>33.763999999999903</v>
      </c>
      <c r="M2520">
        <v>33.942</v>
      </c>
      <c r="N2520">
        <v>36.956000000000003</v>
      </c>
      <c r="O2520">
        <v>1.5069999999999999</v>
      </c>
    </row>
    <row r="2521" spans="1:15" x14ac:dyDescent="0.35">
      <c r="A2521" t="s">
        <v>217</v>
      </c>
      <c r="B2521">
        <v>2019</v>
      </c>
      <c r="C2521" s="10">
        <v>43435</v>
      </c>
      <c r="D2521" t="s">
        <v>140</v>
      </c>
      <c r="E2521" t="s">
        <v>91</v>
      </c>
      <c r="F2521">
        <v>3</v>
      </c>
      <c r="G2521">
        <v>2</v>
      </c>
      <c r="H2521" t="s">
        <v>193</v>
      </c>
      <c r="I2521" t="s">
        <v>31</v>
      </c>
      <c r="J2521">
        <v>10005727327</v>
      </c>
      <c r="K2521" s="19">
        <v>32.799999999999997</v>
      </c>
      <c r="L2521">
        <v>22.957999999999998</v>
      </c>
      <c r="M2521">
        <v>23.280999999999999</v>
      </c>
      <c r="N2521">
        <v>25.227</v>
      </c>
      <c r="O2521">
        <v>0.97299999999999998</v>
      </c>
    </row>
    <row r="2522" spans="1:15" x14ac:dyDescent="0.35">
      <c r="A2522" t="s">
        <v>217</v>
      </c>
      <c r="B2522">
        <v>2019</v>
      </c>
      <c r="C2522" s="10">
        <v>43435</v>
      </c>
      <c r="D2522" t="s">
        <v>140</v>
      </c>
      <c r="E2522" t="s">
        <v>91</v>
      </c>
      <c r="F2522">
        <v>3</v>
      </c>
      <c r="G2522">
        <v>3</v>
      </c>
      <c r="H2522" t="s">
        <v>174</v>
      </c>
      <c r="I2522" t="s">
        <v>37</v>
      </c>
      <c r="J2522">
        <v>10006552534</v>
      </c>
      <c r="K2522" s="19">
        <v>28.5</v>
      </c>
      <c r="L2522">
        <v>25.228000000000002</v>
      </c>
      <c r="M2522">
        <v>25.265999999999998</v>
      </c>
      <c r="N2522">
        <v>27.012</v>
      </c>
      <c r="O2522">
        <v>0.873</v>
      </c>
    </row>
    <row r="2523" spans="1:15" x14ac:dyDescent="0.35">
      <c r="A2523" t="s">
        <v>217</v>
      </c>
      <c r="B2523">
        <v>2019</v>
      </c>
      <c r="C2523" s="10">
        <v>43435</v>
      </c>
      <c r="D2523" t="s">
        <v>140</v>
      </c>
      <c r="E2523" t="s">
        <v>91</v>
      </c>
      <c r="F2523">
        <v>3</v>
      </c>
      <c r="G2523">
        <v>4</v>
      </c>
      <c r="H2523" t="s">
        <v>291</v>
      </c>
      <c r="I2523" t="s">
        <v>46</v>
      </c>
      <c r="J2523">
        <v>10007891437</v>
      </c>
      <c r="K2523" s="19">
        <v>24.1</v>
      </c>
      <c r="L2523">
        <v>22.294999999999899</v>
      </c>
      <c r="M2523">
        <v>22.163999999999898</v>
      </c>
      <c r="N2523">
        <v>26.277999999999999</v>
      </c>
      <c r="O2523">
        <v>2.0569999999999999</v>
      </c>
    </row>
    <row r="2524" spans="1:15" x14ac:dyDescent="0.35">
      <c r="A2524" t="s">
        <v>217</v>
      </c>
      <c r="B2524">
        <v>2019</v>
      </c>
      <c r="C2524" s="10">
        <v>43435</v>
      </c>
      <c r="D2524" t="s">
        <v>140</v>
      </c>
      <c r="E2524" t="s">
        <v>91</v>
      </c>
      <c r="F2524">
        <v>3</v>
      </c>
      <c r="G2524">
        <v>5</v>
      </c>
      <c r="H2524" t="s">
        <v>208</v>
      </c>
      <c r="I2524" t="s">
        <v>58</v>
      </c>
      <c r="J2524">
        <v>10007828183</v>
      </c>
      <c r="K2524" s="19">
        <v>25.2</v>
      </c>
      <c r="L2524">
        <v>23.287999999999901</v>
      </c>
      <c r="M2524">
        <v>22.533000000000001</v>
      </c>
      <c r="N2524">
        <v>25.949000000000002</v>
      </c>
      <c r="O2524">
        <v>1.708</v>
      </c>
    </row>
    <row r="2525" spans="1:15" x14ac:dyDescent="0.35">
      <c r="A2525" t="s">
        <v>217</v>
      </c>
      <c r="B2525">
        <v>2019</v>
      </c>
      <c r="C2525" s="10">
        <v>43435</v>
      </c>
      <c r="D2525" t="s">
        <v>140</v>
      </c>
      <c r="E2525" t="s">
        <v>91</v>
      </c>
      <c r="F2525">
        <v>4</v>
      </c>
      <c r="G2525">
        <v>1</v>
      </c>
      <c r="H2525" t="s">
        <v>99</v>
      </c>
      <c r="I2525" t="s">
        <v>27</v>
      </c>
      <c r="J2525">
        <v>10010678569</v>
      </c>
      <c r="K2525" s="19">
        <v>21.6</v>
      </c>
      <c r="L2525">
        <v>29.2029999999999</v>
      </c>
      <c r="M2525">
        <v>29.64</v>
      </c>
      <c r="N2525">
        <v>33.072000000000003</v>
      </c>
      <c r="O2525">
        <v>1.716</v>
      </c>
    </row>
    <row r="2526" spans="1:15" x14ac:dyDescent="0.35">
      <c r="A2526" t="s">
        <v>217</v>
      </c>
      <c r="B2526">
        <v>2019</v>
      </c>
      <c r="C2526" s="10">
        <v>43435</v>
      </c>
      <c r="D2526" t="s">
        <v>140</v>
      </c>
      <c r="E2526" t="s">
        <v>91</v>
      </c>
      <c r="F2526">
        <v>4</v>
      </c>
      <c r="G2526">
        <v>2</v>
      </c>
      <c r="H2526" t="s">
        <v>201</v>
      </c>
      <c r="I2526" t="s">
        <v>39</v>
      </c>
      <c r="J2526">
        <v>10007947011</v>
      </c>
      <c r="K2526" s="19">
        <v>24.1</v>
      </c>
      <c r="L2526">
        <v>22.248999999999999</v>
      </c>
      <c r="M2526">
        <v>22.716999999999999</v>
      </c>
      <c r="N2526">
        <v>25.321000000000002</v>
      </c>
      <c r="O2526">
        <v>1.302</v>
      </c>
    </row>
    <row r="2527" spans="1:15" x14ac:dyDescent="0.35">
      <c r="A2527" t="s">
        <v>217</v>
      </c>
      <c r="B2527">
        <v>2019</v>
      </c>
      <c r="C2527" s="10">
        <v>43435</v>
      </c>
      <c r="D2527" t="s">
        <v>140</v>
      </c>
      <c r="E2527" t="s">
        <v>91</v>
      </c>
      <c r="F2527">
        <v>4</v>
      </c>
      <c r="G2527">
        <v>3</v>
      </c>
      <c r="H2527" t="s">
        <v>211</v>
      </c>
      <c r="I2527" t="s">
        <v>212</v>
      </c>
      <c r="J2527">
        <v>10010608447</v>
      </c>
      <c r="K2527" s="19">
        <v>21.4</v>
      </c>
      <c r="L2527">
        <v>21.58</v>
      </c>
      <c r="M2527">
        <v>21.768999999999998</v>
      </c>
      <c r="N2527">
        <v>23.981000000000002</v>
      </c>
      <c r="O2527">
        <v>1.1060000000000001</v>
      </c>
    </row>
    <row r="2528" spans="1:15" x14ac:dyDescent="0.35">
      <c r="A2528" t="s">
        <v>217</v>
      </c>
      <c r="B2528">
        <v>2019</v>
      </c>
      <c r="C2528" s="10">
        <v>43435</v>
      </c>
      <c r="D2528" t="s">
        <v>140</v>
      </c>
      <c r="E2528" t="s">
        <v>91</v>
      </c>
      <c r="F2528">
        <v>4</v>
      </c>
      <c r="G2528">
        <v>4</v>
      </c>
      <c r="H2528" t="s">
        <v>171</v>
      </c>
      <c r="I2528" t="s">
        <v>82</v>
      </c>
      <c r="J2528">
        <v>10007073506</v>
      </c>
      <c r="K2528" s="19">
        <v>28.4</v>
      </c>
      <c r="L2528">
        <v>20.180999999999901</v>
      </c>
      <c r="M2528">
        <v>20.291</v>
      </c>
      <c r="N2528">
        <v>22.789000000000001</v>
      </c>
      <c r="O2528">
        <v>1.2490000000000001</v>
      </c>
    </row>
    <row r="2529" spans="1:15" x14ac:dyDescent="0.35">
      <c r="A2529" t="s">
        <v>217</v>
      </c>
      <c r="B2529">
        <v>2019</v>
      </c>
      <c r="C2529" s="10">
        <v>43435</v>
      </c>
      <c r="D2529" t="s">
        <v>140</v>
      </c>
      <c r="E2529" t="s">
        <v>91</v>
      </c>
      <c r="F2529">
        <v>4</v>
      </c>
      <c r="G2529">
        <v>5</v>
      </c>
      <c r="H2529" t="s">
        <v>183</v>
      </c>
      <c r="I2529" t="s">
        <v>33</v>
      </c>
      <c r="J2529">
        <v>10007212639</v>
      </c>
      <c r="K2529" s="19">
        <v>27.4</v>
      </c>
      <c r="L2529">
        <v>26.963000000000001</v>
      </c>
      <c r="M2529">
        <v>26.677</v>
      </c>
      <c r="N2529">
        <v>28.279</v>
      </c>
      <c r="O2529">
        <v>0.80100000000000005</v>
      </c>
    </row>
    <row r="2530" spans="1:15" x14ac:dyDescent="0.35">
      <c r="A2530" t="s">
        <v>217</v>
      </c>
      <c r="B2530">
        <v>2019</v>
      </c>
      <c r="C2530" s="10">
        <v>43435</v>
      </c>
      <c r="D2530" t="s">
        <v>140</v>
      </c>
      <c r="E2530" t="s">
        <v>91</v>
      </c>
      <c r="F2530">
        <v>5</v>
      </c>
      <c r="G2530">
        <v>1</v>
      </c>
      <c r="H2530" t="s">
        <v>196</v>
      </c>
      <c r="I2530" t="s">
        <v>52</v>
      </c>
      <c r="J2530">
        <v>10004868370</v>
      </c>
      <c r="K2530" s="19">
        <v>30.9</v>
      </c>
      <c r="L2530">
        <v>28.418999999999901</v>
      </c>
      <c r="M2530">
        <v>28.568999999999999</v>
      </c>
      <c r="N2530">
        <v>30.100999999999999</v>
      </c>
      <c r="O2530">
        <v>0.76600000000000001</v>
      </c>
    </row>
    <row r="2531" spans="1:15" x14ac:dyDescent="0.35">
      <c r="A2531" t="s">
        <v>217</v>
      </c>
      <c r="B2531">
        <v>2019</v>
      </c>
      <c r="C2531" s="10">
        <v>43435</v>
      </c>
      <c r="D2531" t="s">
        <v>140</v>
      </c>
      <c r="E2531" t="s">
        <v>91</v>
      </c>
      <c r="F2531">
        <v>5</v>
      </c>
      <c r="G2531">
        <v>2</v>
      </c>
      <c r="H2531" t="s">
        <v>213</v>
      </c>
      <c r="I2531" t="s">
        <v>42</v>
      </c>
      <c r="J2531">
        <v>10006422895</v>
      </c>
      <c r="K2531" s="19">
        <v>27.5</v>
      </c>
      <c r="L2531">
        <v>28.247</v>
      </c>
      <c r="M2531">
        <v>28.286000000000001</v>
      </c>
      <c r="N2531">
        <v>30.076000000000001</v>
      </c>
      <c r="O2531">
        <v>0.89500000000000002</v>
      </c>
    </row>
    <row r="2532" spans="1:15" x14ac:dyDescent="0.35">
      <c r="A2532" t="s">
        <v>217</v>
      </c>
      <c r="B2532">
        <v>2019</v>
      </c>
      <c r="C2532" s="10">
        <v>43435</v>
      </c>
      <c r="D2532" t="s">
        <v>140</v>
      </c>
      <c r="E2532" t="s">
        <v>91</v>
      </c>
      <c r="F2532">
        <v>5</v>
      </c>
      <c r="G2532">
        <v>3</v>
      </c>
      <c r="H2532" t="s">
        <v>215</v>
      </c>
      <c r="I2532" t="s">
        <v>33</v>
      </c>
      <c r="J2532">
        <v>10009307435</v>
      </c>
      <c r="K2532" s="19">
        <v>26.7</v>
      </c>
      <c r="L2532">
        <v>16.792999999999999</v>
      </c>
      <c r="M2532">
        <v>19.504000000000001</v>
      </c>
      <c r="N2532">
        <v>25.562000000000001</v>
      </c>
      <c r="O2532">
        <v>3.0289999999999999</v>
      </c>
    </row>
    <row r="2533" spans="1:15" x14ac:dyDescent="0.35">
      <c r="A2533" t="s">
        <v>217</v>
      </c>
      <c r="B2533">
        <v>2019</v>
      </c>
      <c r="C2533" s="10">
        <v>43435</v>
      </c>
      <c r="D2533" t="s">
        <v>140</v>
      </c>
      <c r="E2533" t="s">
        <v>91</v>
      </c>
      <c r="F2533">
        <v>5</v>
      </c>
      <c r="G2533">
        <v>4</v>
      </c>
      <c r="H2533" t="s">
        <v>283</v>
      </c>
      <c r="I2533" t="s">
        <v>284</v>
      </c>
      <c r="J2533">
        <v>10006319633</v>
      </c>
      <c r="K2533" s="19">
        <v>29</v>
      </c>
      <c r="L2533">
        <v>22.187999999999999</v>
      </c>
      <c r="M2533">
        <v>22.204999999999998</v>
      </c>
      <c r="N2533">
        <v>23.939</v>
      </c>
      <c r="O2533">
        <v>0.86699999999999999</v>
      </c>
    </row>
    <row r="2534" spans="1:15" x14ac:dyDescent="0.35">
      <c r="A2534" t="s">
        <v>217</v>
      </c>
      <c r="B2534">
        <v>2019</v>
      </c>
      <c r="C2534" s="10">
        <v>43435</v>
      </c>
      <c r="D2534" t="s">
        <v>140</v>
      </c>
      <c r="E2534" t="s">
        <v>91</v>
      </c>
      <c r="F2534">
        <v>5</v>
      </c>
      <c r="G2534">
        <v>5</v>
      </c>
      <c r="H2534" t="s">
        <v>153</v>
      </c>
      <c r="I2534" t="s">
        <v>154</v>
      </c>
      <c r="J2534">
        <v>10004717719</v>
      </c>
      <c r="K2534" s="19">
        <v>30</v>
      </c>
      <c r="L2534">
        <v>25.384999999999899</v>
      </c>
      <c r="M2534">
        <v>25.039000000000001</v>
      </c>
      <c r="N2534">
        <v>27.048999999999999</v>
      </c>
      <c r="O2534">
        <v>1.0049999999999999</v>
      </c>
    </row>
    <row r="2535" spans="1:15" x14ac:dyDescent="0.35">
      <c r="A2535" t="s">
        <v>217</v>
      </c>
      <c r="B2535">
        <v>2019</v>
      </c>
      <c r="C2535" s="10">
        <v>43435</v>
      </c>
      <c r="D2535" t="s">
        <v>140</v>
      </c>
      <c r="E2535" t="s">
        <v>91</v>
      </c>
      <c r="F2535">
        <v>6</v>
      </c>
      <c r="G2535">
        <v>1</v>
      </c>
      <c r="H2535" t="s">
        <v>106</v>
      </c>
      <c r="I2535" t="s">
        <v>102</v>
      </c>
      <c r="J2535">
        <v>10006894559</v>
      </c>
      <c r="K2535" s="19">
        <v>26.3</v>
      </c>
      <c r="L2535">
        <v>31.675999999999998</v>
      </c>
      <c r="M2535">
        <v>31.840999999999902</v>
      </c>
      <c r="N2535">
        <v>33.512999999999998</v>
      </c>
      <c r="O2535">
        <v>0.83599999999999997</v>
      </c>
    </row>
    <row r="2536" spans="1:15" x14ac:dyDescent="0.35">
      <c r="A2536" t="s">
        <v>217</v>
      </c>
      <c r="B2536">
        <v>2019</v>
      </c>
      <c r="C2536" s="10">
        <v>43435</v>
      </c>
      <c r="D2536" t="s">
        <v>140</v>
      </c>
      <c r="E2536" t="s">
        <v>91</v>
      </c>
      <c r="F2536">
        <v>6</v>
      </c>
      <c r="G2536">
        <v>2</v>
      </c>
      <c r="H2536" t="s">
        <v>200</v>
      </c>
      <c r="I2536" t="s">
        <v>23</v>
      </c>
      <c r="J2536">
        <v>10006900421</v>
      </c>
      <c r="K2536" s="19">
        <v>26</v>
      </c>
      <c r="L2536">
        <v>32.366999999999997</v>
      </c>
      <c r="M2536">
        <v>32.347999999999999</v>
      </c>
      <c r="N2536">
        <v>33.950000000000003</v>
      </c>
      <c r="O2536">
        <v>0.80100000000000005</v>
      </c>
    </row>
    <row r="2537" spans="1:15" x14ac:dyDescent="0.35">
      <c r="A2537" t="s">
        <v>217</v>
      </c>
      <c r="B2537">
        <v>2019</v>
      </c>
      <c r="C2537" s="10">
        <v>43435</v>
      </c>
      <c r="D2537" t="s">
        <v>140</v>
      </c>
      <c r="E2537" t="s">
        <v>91</v>
      </c>
      <c r="F2537">
        <v>6</v>
      </c>
      <c r="G2537">
        <v>3</v>
      </c>
      <c r="H2537" t="s">
        <v>125</v>
      </c>
      <c r="I2537" t="s">
        <v>113</v>
      </c>
      <c r="J2537">
        <v>10017950943</v>
      </c>
      <c r="K2537" s="19">
        <v>21.8</v>
      </c>
      <c r="L2537">
        <v>27.341999999999999</v>
      </c>
      <c r="M2537">
        <v>27.312999999999999</v>
      </c>
      <c r="N2537">
        <v>29.736999999999998</v>
      </c>
      <c r="O2537">
        <v>1.212</v>
      </c>
    </row>
    <row r="2538" spans="1:15" x14ac:dyDescent="0.35">
      <c r="A2538" t="s">
        <v>217</v>
      </c>
      <c r="B2538">
        <v>2019</v>
      </c>
      <c r="C2538" s="10">
        <v>43435</v>
      </c>
      <c r="D2538" t="s">
        <v>140</v>
      </c>
      <c r="E2538" t="s">
        <v>91</v>
      </c>
      <c r="F2538">
        <v>6</v>
      </c>
      <c r="G2538">
        <v>4</v>
      </c>
      <c r="H2538" t="s">
        <v>234</v>
      </c>
      <c r="I2538" t="s">
        <v>25</v>
      </c>
      <c r="J2538">
        <v>10006073493</v>
      </c>
      <c r="K2538" s="19">
        <v>29</v>
      </c>
      <c r="L2538">
        <v>22.315999999999999</v>
      </c>
      <c r="M2538">
        <v>22.305999999999901</v>
      </c>
      <c r="N2538">
        <v>23.81</v>
      </c>
      <c r="O2538">
        <v>0.752</v>
      </c>
    </row>
    <row r="2539" spans="1:15" x14ac:dyDescent="0.35">
      <c r="A2539" t="s">
        <v>217</v>
      </c>
      <c r="B2539">
        <v>2019</v>
      </c>
      <c r="C2539" s="10">
        <v>43435</v>
      </c>
      <c r="D2539" t="s">
        <v>140</v>
      </c>
      <c r="E2539" t="s">
        <v>91</v>
      </c>
      <c r="F2539">
        <v>6</v>
      </c>
      <c r="G2539">
        <v>5</v>
      </c>
      <c r="H2539" t="s">
        <v>258</v>
      </c>
      <c r="I2539" t="s">
        <v>256</v>
      </c>
      <c r="J2539">
        <v>10010797393</v>
      </c>
      <c r="K2539" s="19">
        <v>21.2</v>
      </c>
      <c r="L2539">
        <v>9</v>
      </c>
      <c r="M2539">
        <v>5.9739999999999904</v>
      </c>
      <c r="N2539">
        <v>17.757999999999999</v>
      </c>
      <c r="O2539">
        <v>5.8920000000000003</v>
      </c>
    </row>
    <row r="2540" spans="1:15" x14ac:dyDescent="0.35">
      <c r="A2540" t="s">
        <v>217</v>
      </c>
      <c r="B2540">
        <v>2019</v>
      </c>
      <c r="C2540" s="10">
        <v>43435</v>
      </c>
      <c r="D2540" t="s">
        <v>140</v>
      </c>
      <c r="E2540" t="s">
        <v>117</v>
      </c>
      <c r="F2540">
        <v>1</v>
      </c>
      <c r="G2540">
        <v>1</v>
      </c>
      <c r="H2540" t="s">
        <v>125</v>
      </c>
      <c r="I2540" t="s">
        <v>113</v>
      </c>
      <c r="J2540">
        <v>10017950943</v>
      </c>
      <c r="K2540" s="19">
        <v>21.8</v>
      </c>
      <c r="L2540">
        <v>27.312999999999999</v>
      </c>
      <c r="M2540">
        <v>27.614999999999998</v>
      </c>
      <c r="N2540">
        <v>30.001000000000001</v>
      </c>
      <c r="O2540">
        <v>1.1930000000000001</v>
      </c>
    </row>
    <row r="2541" spans="1:15" x14ac:dyDescent="0.35">
      <c r="A2541" t="s">
        <v>217</v>
      </c>
      <c r="B2541">
        <v>2019</v>
      </c>
      <c r="C2541" s="10">
        <v>43435</v>
      </c>
      <c r="D2541" t="s">
        <v>140</v>
      </c>
      <c r="E2541" t="s">
        <v>117</v>
      </c>
      <c r="F2541">
        <v>1</v>
      </c>
      <c r="G2541">
        <v>2</v>
      </c>
      <c r="H2541" t="s">
        <v>103</v>
      </c>
      <c r="I2541" t="s">
        <v>104</v>
      </c>
      <c r="J2541">
        <v>10009010876</v>
      </c>
      <c r="K2541" s="19">
        <v>24.8</v>
      </c>
      <c r="L2541">
        <v>24.090999999999902</v>
      </c>
      <c r="M2541">
        <v>24.263999999999999</v>
      </c>
      <c r="N2541">
        <v>26.314</v>
      </c>
      <c r="O2541">
        <v>1.0249999999999999</v>
      </c>
    </row>
    <row r="2542" spans="1:15" x14ac:dyDescent="0.35">
      <c r="A2542" t="s">
        <v>217</v>
      </c>
      <c r="B2542">
        <v>2019</v>
      </c>
      <c r="C2542" s="10">
        <v>43435</v>
      </c>
      <c r="D2542" t="s">
        <v>140</v>
      </c>
      <c r="E2542" t="s">
        <v>117</v>
      </c>
      <c r="F2542">
        <v>1</v>
      </c>
      <c r="G2542">
        <v>3</v>
      </c>
      <c r="H2542" t="s">
        <v>153</v>
      </c>
      <c r="I2542" t="s">
        <v>154</v>
      </c>
      <c r="J2542">
        <v>10004717719</v>
      </c>
      <c r="K2542" s="19">
        <v>30</v>
      </c>
      <c r="L2542">
        <v>25.039000000000001</v>
      </c>
      <c r="M2542">
        <v>24.966999999999999</v>
      </c>
      <c r="N2542">
        <v>26.949000000000002</v>
      </c>
      <c r="O2542">
        <v>0.99099999999999999</v>
      </c>
    </row>
    <row r="2543" spans="1:15" x14ac:dyDescent="0.35">
      <c r="A2543" t="s">
        <v>217</v>
      </c>
      <c r="B2543">
        <v>2019</v>
      </c>
      <c r="C2543" s="10">
        <v>43435</v>
      </c>
      <c r="D2543" t="s">
        <v>140</v>
      </c>
      <c r="E2543" t="s">
        <v>117</v>
      </c>
      <c r="F2543">
        <v>1</v>
      </c>
      <c r="G2543">
        <v>4</v>
      </c>
      <c r="H2543" t="s">
        <v>282</v>
      </c>
      <c r="I2543" t="s">
        <v>224</v>
      </c>
      <c r="J2543">
        <v>10008108574</v>
      </c>
      <c r="K2543" s="19">
        <v>24.6</v>
      </c>
      <c r="L2543">
        <v>21.411999999999999</v>
      </c>
      <c r="M2543">
        <v>20.741999999999901</v>
      </c>
      <c r="N2543">
        <v>24.623999999999999</v>
      </c>
      <c r="O2543">
        <v>1.9410000000000001</v>
      </c>
    </row>
    <row r="2544" spans="1:15" x14ac:dyDescent="0.35">
      <c r="A2544" t="s">
        <v>217</v>
      </c>
      <c r="B2544">
        <v>2019</v>
      </c>
      <c r="C2544" s="10">
        <v>43435</v>
      </c>
      <c r="D2544" t="s">
        <v>140</v>
      </c>
      <c r="E2544" t="s">
        <v>117</v>
      </c>
      <c r="F2544">
        <v>2</v>
      </c>
      <c r="G2544">
        <v>1</v>
      </c>
      <c r="H2544" t="s">
        <v>203</v>
      </c>
      <c r="I2544" t="s">
        <v>198</v>
      </c>
      <c r="J2544">
        <v>10051694112</v>
      </c>
      <c r="K2544" s="19">
        <v>31.9</v>
      </c>
      <c r="L2544">
        <v>27.980999999999899</v>
      </c>
      <c r="M2544">
        <v>28.15</v>
      </c>
      <c r="N2544">
        <v>30.271999999999998</v>
      </c>
      <c r="O2544">
        <v>1.0609999999999999</v>
      </c>
    </row>
    <row r="2545" spans="1:15" x14ac:dyDescent="0.35">
      <c r="A2545" t="s">
        <v>217</v>
      </c>
      <c r="B2545">
        <v>2019</v>
      </c>
      <c r="C2545" s="10">
        <v>43435</v>
      </c>
      <c r="D2545" t="s">
        <v>140</v>
      </c>
      <c r="E2545" t="s">
        <v>117</v>
      </c>
      <c r="F2545">
        <v>2</v>
      </c>
      <c r="G2545">
        <v>2</v>
      </c>
      <c r="H2545" t="s">
        <v>143</v>
      </c>
      <c r="I2545" t="s">
        <v>95</v>
      </c>
      <c r="J2545">
        <v>10009181234</v>
      </c>
      <c r="K2545" s="19">
        <v>23.7</v>
      </c>
      <c r="L2545">
        <v>24.59</v>
      </c>
      <c r="M2545">
        <v>24.637</v>
      </c>
      <c r="N2545">
        <v>26.408999999999999</v>
      </c>
      <c r="O2545">
        <v>0.88600000000000001</v>
      </c>
    </row>
    <row r="2546" spans="1:15" x14ac:dyDescent="0.35">
      <c r="A2546" t="s">
        <v>217</v>
      </c>
      <c r="B2546">
        <v>2019</v>
      </c>
      <c r="C2546" s="10">
        <v>43435</v>
      </c>
      <c r="D2546" t="s">
        <v>140</v>
      </c>
      <c r="E2546" t="s">
        <v>117</v>
      </c>
      <c r="F2546">
        <v>2</v>
      </c>
      <c r="G2546">
        <v>3</v>
      </c>
      <c r="H2546" t="s">
        <v>258</v>
      </c>
      <c r="I2546" t="s">
        <v>256</v>
      </c>
      <c r="J2546">
        <v>10010797393</v>
      </c>
      <c r="K2546" s="19">
        <v>21.2</v>
      </c>
      <c r="L2546">
        <v>5.9739999999999904</v>
      </c>
      <c r="M2546">
        <v>12.6699999999999</v>
      </c>
      <c r="N2546">
        <v>20.867999999999999</v>
      </c>
      <c r="O2546">
        <v>4.0990000000000002</v>
      </c>
    </row>
    <row r="2547" spans="1:15" x14ac:dyDescent="0.35">
      <c r="A2547" t="s">
        <v>217</v>
      </c>
      <c r="B2547">
        <v>2019</v>
      </c>
      <c r="C2547" s="10">
        <v>43435</v>
      </c>
      <c r="D2547" t="s">
        <v>140</v>
      </c>
      <c r="E2547" t="s">
        <v>117</v>
      </c>
      <c r="F2547">
        <v>2</v>
      </c>
      <c r="G2547">
        <v>4</v>
      </c>
      <c r="H2547" t="s">
        <v>215</v>
      </c>
      <c r="I2547" t="s">
        <v>33</v>
      </c>
      <c r="J2547">
        <v>10009307435</v>
      </c>
      <c r="K2547" s="19">
        <v>26.7</v>
      </c>
      <c r="L2547">
        <v>19.504000000000001</v>
      </c>
      <c r="M2547">
        <v>17.620999999999999</v>
      </c>
      <c r="N2547">
        <v>23.132999999999999</v>
      </c>
      <c r="O2547">
        <v>2.7559999999999998</v>
      </c>
    </row>
    <row r="2548" spans="1:15" x14ac:dyDescent="0.35">
      <c r="A2548" t="s">
        <v>217</v>
      </c>
      <c r="B2548">
        <v>2019</v>
      </c>
      <c r="C2548" s="10">
        <v>43435</v>
      </c>
      <c r="D2548" t="s">
        <v>140</v>
      </c>
      <c r="E2548" t="s">
        <v>117</v>
      </c>
      <c r="F2548">
        <v>3</v>
      </c>
      <c r="G2548">
        <v>1</v>
      </c>
      <c r="H2548" t="s">
        <v>193</v>
      </c>
      <c r="I2548" t="s">
        <v>31</v>
      </c>
      <c r="J2548">
        <v>10005727327</v>
      </c>
      <c r="K2548" s="19">
        <v>32.799999999999997</v>
      </c>
      <c r="L2548">
        <v>23.280999999999999</v>
      </c>
      <c r="M2548">
        <v>23.622</v>
      </c>
      <c r="N2548">
        <v>25.545999999999999</v>
      </c>
      <c r="O2548">
        <v>0.96199999999999997</v>
      </c>
    </row>
    <row r="2549" spans="1:15" x14ac:dyDescent="0.35">
      <c r="A2549" t="s">
        <v>217</v>
      </c>
      <c r="B2549">
        <v>2019</v>
      </c>
      <c r="C2549" s="10">
        <v>43435</v>
      </c>
      <c r="D2549" t="s">
        <v>140</v>
      </c>
      <c r="E2549" t="s">
        <v>117</v>
      </c>
      <c r="F2549">
        <v>3</v>
      </c>
      <c r="G2549">
        <v>2</v>
      </c>
      <c r="H2549" t="s">
        <v>211</v>
      </c>
      <c r="I2549" t="s">
        <v>212</v>
      </c>
      <c r="J2549">
        <v>10010608447</v>
      </c>
      <c r="K2549" s="19">
        <v>21.4</v>
      </c>
      <c r="L2549">
        <v>21.768999999999998</v>
      </c>
      <c r="M2549">
        <v>22.088999999999999</v>
      </c>
      <c r="N2549">
        <v>24.257000000000001</v>
      </c>
      <c r="O2549">
        <v>1.0840000000000001</v>
      </c>
    </row>
    <row r="2550" spans="1:15" x14ac:dyDescent="0.35">
      <c r="A2550" t="s">
        <v>217</v>
      </c>
      <c r="B2550">
        <v>2019</v>
      </c>
      <c r="C2550" s="10">
        <v>43435</v>
      </c>
      <c r="D2550" t="s">
        <v>140</v>
      </c>
      <c r="E2550" t="s">
        <v>117</v>
      </c>
      <c r="F2550">
        <v>3</v>
      </c>
      <c r="G2550">
        <v>3</v>
      </c>
      <c r="H2550" t="s">
        <v>192</v>
      </c>
      <c r="I2550" t="s">
        <v>113</v>
      </c>
      <c r="J2550">
        <v>10004599194</v>
      </c>
      <c r="K2550" s="19">
        <v>30.7</v>
      </c>
      <c r="L2550">
        <v>31.312999999999999</v>
      </c>
      <c r="M2550">
        <v>31.0259999999999</v>
      </c>
      <c r="N2550">
        <v>32.741999999999997</v>
      </c>
      <c r="O2550">
        <v>0.85799999999999998</v>
      </c>
    </row>
    <row r="2551" spans="1:15" x14ac:dyDescent="0.35">
      <c r="A2551" t="s">
        <v>217</v>
      </c>
      <c r="B2551">
        <v>2019</v>
      </c>
      <c r="C2551" s="10">
        <v>43435</v>
      </c>
      <c r="D2551" t="s">
        <v>140</v>
      </c>
      <c r="E2551" t="s">
        <v>117</v>
      </c>
      <c r="F2551">
        <v>3</v>
      </c>
      <c r="G2551">
        <v>4</v>
      </c>
      <c r="H2551" t="s">
        <v>283</v>
      </c>
      <c r="I2551" t="s">
        <v>284</v>
      </c>
      <c r="J2551">
        <v>10006319633</v>
      </c>
      <c r="K2551" s="19">
        <v>29</v>
      </c>
      <c r="L2551">
        <v>22.204999999999998</v>
      </c>
      <c r="M2551">
        <v>22.091999999999999</v>
      </c>
      <c r="N2551">
        <v>23.818000000000001</v>
      </c>
      <c r="O2551">
        <v>0.86299999999999999</v>
      </c>
    </row>
    <row r="2552" spans="1:15" x14ac:dyDescent="0.35">
      <c r="A2552" t="s">
        <v>217</v>
      </c>
      <c r="B2552">
        <v>2019</v>
      </c>
      <c r="C2552" s="10">
        <v>43435</v>
      </c>
      <c r="D2552" t="s">
        <v>140</v>
      </c>
      <c r="E2552" t="s">
        <v>117</v>
      </c>
      <c r="F2552">
        <v>4</v>
      </c>
      <c r="G2552">
        <v>1</v>
      </c>
      <c r="H2552" t="s">
        <v>201</v>
      </c>
      <c r="I2552" t="s">
        <v>39</v>
      </c>
      <c r="J2552">
        <v>10007947011</v>
      </c>
      <c r="K2552" s="19">
        <v>24.1</v>
      </c>
      <c r="L2552">
        <v>22.716999999999999</v>
      </c>
      <c r="M2552">
        <v>23.131</v>
      </c>
      <c r="N2552">
        <v>25.684999999999999</v>
      </c>
      <c r="O2552">
        <v>1.2769999999999999</v>
      </c>
    </row>
    <row r="2553" spans="1:15" x14ac:dyDescent="0.35">
      <c r="A2553" t="s">
        <v>217</v>
      </c>
      <c r="B2553">
        <v>2019</v>
      </c>
      <c r="C2553" s="10">
        <v>43435</v>
      </c>
      <c r="D2553" t="s">
        <v>140</v>
      </c>
      <c r="E2553" t="s">
        <v>117</v>
      </c>
      <c r="F2553">
        <v>4</v>
      </c>
      <c r="G2553">
        <v>2</v>
      </c>
      <c r="H2553" t="s">
        <v>234</v>
      </c>
      <c r="I2553" t="s">
        <v>25</v>
      </c>
      <c r="J2553">
        <v>10006073493</v>
      </c>
      <c r="K2553" s="19">
        <v>29</v>
      </c>
      <c r="L2553">
        <v>22.305999999999901</v>
      </c>
      <c r="M2553">
        <v>22.355</v>
      </c>
      <c r="N2553">
        <v>23.855</v>
      </c>
      <c r="O2553">
        <v>0.75</v>
      </c>
    </row>
    <row r="2554" spans="1:15" x14ac:dyDescent="0.35">
      <c r="A2554" t="s">
        <v>217</v>
      </c>
      <c r="B2554">
        <v>2019</v>
      </c>
      <c r="C2554" s="10">
        <v>43435</v>
      </c>
      <c r="D2554" t="s">
        <v>140</v>
      </c>
      <c r="E2554" t="s">
        <v>117</v>
      </c>
      <c r="F2554">
        <v>4</v>
      </c>
      <c r="G2554">
        <v>3</v>
      </c>
      <c r="H2554" t="s">
        <v>174</v>
      </c>
      <c r="I2554" t="s">
        <v>37</v>
      </c>
      <c r="J2554">
        <v>10006552534</v>
      </c>
      <c r="K2554" s="19">
        <v>28.5</v>
      </c>
      <c r="L2554">
        <v>25.265999999999998</v>
      </c>
      <c r="M2554">
        <v>25.050999999999998</v>
      </c>
      <c r="N2554">
        <v>26.786999999999999</v>
      </c>
      <c r="O2554">
        <v>0.86799999999999999</v>
      </c>
    </row>
    <row r="2555" spans="1:15" x14ac:dyDescent="0.35">
      <c r="A2555" t="s">
        <v>217</v>
      </c>
      <c r="B2555">
        <v>2019</v>
      </c>
      <c r="C2555" s="10">
        <v>43435</v>
      </c>
      <c r="D2555" t="s">
        <v>140</v>
      </c>
      <c r="E2555" t="s">
        <v>117</v>
      </c>
      <c r="F2555">
        <v>5</v>
      </c>
      <c r="G2555">
        <v>1</v>
      </c>
      <c r="H2555" t="s">
        <v>92</v>
      </c>
      <c r="I2555" t="s">
        <v>23</v>
      </c>
      <c r="J2555">
        <v>10009535686</v>
      </c>
      <c r="K2555" s="19">
        <v>21.7</v>
      </c>
      <c r="L2555">
        <v>28.344000000000001</v>
      </c>
      <c r="M2555">
        <v>28.864000000000001</v>
      </c>
      <c r="N2555">
        <v>31.76</v>
      </c>
      <c r="O2555">
        <v>1.448</v>
      </c>
    </row>
    <row r="2556" spans="1:15" x14ac:dyDescent="0.35">
      <c r="A2556" t="s">
        <v>217</v>
      </c>
      <c r="B2556">
        <v>2019</v>
      </c>
      <c r="C2556" s="10">
        <v>43435</v>
      </c>
      <c r="D2556" t="s">
        <v>140</v>
      </c>
      <c r="E2556" t="s">
        <v>117</v>
      </c>
      <c r="F2556">
        <v>5</v>
      </c>
      <c r="G2556">
        <v>2</v>
      </c>
      <c r="H2556" t="s">
        <v>213</v>
      </c>
      <c r="I2556" t="s">
        <v>42</v>
      </c>
      <c r="J2556">
        <v>10006422895</v>
      </c>
      <c r="K2556" s="19">
        <v>27.5</v>
      </c>
      <c r="L2556">
        <v>28.286000000000001</v>
      </c>
      <c r="M2556">
        <v>28.337999999999901</v>
      </c>
      <c r="N2556">
        <v>30.111999999999998</v>
      </c>
      <c r="O2556">
        <v>0.88700000000000001</v>
      </c>
    </row>
    <row r="2557" spans="1:15" x14ac:dyDescent="0.35">
      <c r="A2557" t="s">
        <v>217</v>
      </c>
      <c r="B2557">
        <v>2019</v>
      </c>
      <c r="C2557" s="10">
        <v>43435</v>
      </c>
      <c r="D2557" t="s">
        <v>140</v>
      </c>
      <c r="E2557" t="s">
        <v>117</v>
      </c>
      <c r="F2557">
        <v>5</v>
      </c>
      <c r="G2557">
        <v>3</v>
      </c>
      <c r="H2557" t="s">
        <v>183</v>
      </c>
      <c r="I2557" t="s">
        <v>33</v>
      </c>
      <c r="J2557">
        <v>10007212639</v>
      </c>
      <c r="K2557" s="19">
        <v>27.4</v>
      </c>
      <c r="L2557">
        <v>26.677</v>
      </c>
      <c r="M2557">
        <v>26.641999999999999</v>
      </c>
      <c r="N2557">
        <v>28.236000000000001</v>
      </c>
      <c r="O2557">
        <v>0.79700000000000004</v>
      </c>
    </row>
    <row r="2558" spans="1:15" x14ac:dyDescent="0.35">
      <c r="A2558" t="s">
        <v>217</v>
      </c>
      <c r="B2558">
        <v>2019</v>
      </c>
      <c r="C2558" s="10">
        <v>43435</v>
      </c>
      <c r="D2558" t="s">
        <v>140</v>
      </c>
      <c r="E2558" t="s">
        <v>117</v>
      </c>
      <c r="F2558">
        <v>5</v>
      </c>
      <c r="G2558">
        <v>4</v>
      </c>
      <c r="H2558" t="s">
        <v>291</v>
      </c>
      <c r="I2558" t="s">
        <v>46</v>
      </c>
      <c r="J2558">
        <v>10007891437</v>
      </c>
      <c r="K2558" s="19">
        <v>24.1</v>
      </c>
      <c r="L2558">
        <v>22.163999999999898</v>
      </c>
      <c r="M2558">
        <v>21.608000000000001</v>
      </c>
      <c r="N2558">
        <v>25.526</v>
      </c>
      <c r="O2558">
        <v>1.9590000000000001</v>
      </c>
    </row>
    <row r="2559" spans="1:15" x14ac:dyDescent="0.35">
      <c r="A2559" t="s">
        <v>217</v>
      </c>
      <c r="B2559">
        <v>2019</v>
      </c>
      <c r="C2559" s="10">
        <v>43435</v>
      </c>
      <c r="D2559" t="s">
        <v>140</v>
      </c>
      <c r="E2559" t="s">
        <v>117</v>
      </c>
      <c r="F2559">
        <v>6</v>
      </c>
      <c r="G2559">
        <v>1</v>
      </c>
      <c r="H2559" t="s">
        <v>200</v>
      </c>
      <c r="I2559" t="s">
        <v>23</v>
      </c>
      <c r="J2559">
        <v>10006900421</v>
      </c>
      <c r="K2559" s="19">
        <v>26</v>
      </c>
      <c r="L2559">
        <v>32.347999999999999</v>
      </c>
      <c r="M2559">
        <v>32.396999999999998</v>
      </c>
      <c r="N2559">
        <v>33.999000000000002</v>
      </c>
      <c r="O2559">
        <v>0.80100000000000005</v>
      </c>
    </row>
    <row r="2560" spans="1:15" x14ac:dyDescent="0.35">
      <c r="A2560" t="s">
        <v>217</v>
      </c>
      <c r="B2560">
        <v>2019</v>
      </c>
      <c r="C2560" s="10">
        <v>43435</v>
      </c>
      <c r="D2560" t="s">
        <v>140</v>
      </c>
      <c r="E2560" t="s">
        <v>117</v>
      </c>
      <c r="F2560">
        <v>6</v>
      </c>
      <c r="G2560">
        <v>2</v>
      </c>
      <c r="H2560" t="s">
        <v>287</v>
      </c>
      <c r="I2560" t="s">
        <v>31</v>
      </c>
      <c r="J2560">
        <v>10003349716</v>
      </c>
      <c r="K2560" s="19">
        <v>33.6</v>
      </c>
      <c r="L2560">
        <v>24.942</v>
      </c>
      <c r="M2560">
        <v>25.026</v>
      </c>
      <c r="N2560">
        <v>26.648</v>
      </c>
      <c r="O2560">
        <v>0.81100000000000005</v>
      </c>
    </row>
    <row r="2561" spans="1:15" x14ac:dyDescent="0.35">
      <c r="A2561" t="s">
        <v>217</v>
      </c>
      <c r="B2561">
        <v>2019</v>
      </c>
      <c r="C2561" s="10">
        <v>43435</v>
      </c>
      <c r="D2561" t="s">
        <v>140</v>
      </c>
      <c r="E2561" t="s">
        <v>117</v>
      </c>
      <c r="F2561">
        <v>6</v>
      </c>
      <c r="G2561">
        <v>3</v>
      </c>
      <c r="H2561" t="s">
        <v>171</v>
      </c>
      <c r="I2561" t="s">
        <v>82</v>
      </c>
      <c r="J2561">
        <v>10007073506</v>
      </c>
      <c r="K2561" s="19">
        <v>28.4</v>
      </c>
      <c r="L2561">
        <v>20.291</v>
      </c>
      <c r="M2561">
        <v>20.469000000000001</v>
      </c>
      <c r="N2561">
        <v>22.911000000000001</v>
      </c>
      <c r="O2561">
        <v>1.2210000000000001</v>
      </c>
    </row>
    <row r="2562" spans="1:15" x14ac:dyDescent="0.35">
      <c r="A2562" t="s">
        <v>217</v>
      </c>
      <c r="B2562">
        <v>2019</v>
      </c>
      <c r="C2562" s="10">
        <v>43435</v>
      </c>
      <c r="D2562" t="s">
        <v>140</v>
      </c>
      <c r="E2562" t="s">
        <v>117</v>
      </c>
      <c r="F2562">
        <v>6</v>
      </c>
      <c r="G2562">
        <v>4</v>
      </c>
      <c r="H2562" t="s">
        <v>208</v>
      </c>
      <c r="I2562" t="s">
        <v>58</v>
      </c>
      <c r="J2562">
        <v>10007828183</v>
      </c>
      <c r="K2562" s="19">
        <v>25.2</v>
      </c>
      <c r="L2562">
        <v>22.533000000000001</v>
      </c>
      <c r="M2562">
        <v>21.879000000000001</v>
      </c>
      <c r="N2562">
        <v>25.169</v>
      </c>
      <c r="O2562">
        <v>1.645</v>
      </c>
    </row>
    <row r="2563" spans="1:15" x14ac:dyDescent="0.35">
      <c r="A2563" t="s">
        <v>217</v>
      </c>
      <c r="B2563">
        <v>2019</v>
      </c>
      <c r="C2563" s="10">
        <v>43435</v>
      </c>
      <c r="D2563" t="s">
        <v>140</v>
      </c>
      <c r="E2563" t="s">
        <v>119</v>
      </c>
      <c r="F2563">
        <v>1</v>
      </c>
      <c r="G2563">
        <v>1</v>
      </c>
      <c r="H2563" t="s">
        <v>200</v>
      </c>
      <c r="I2563" t="s">
        <v>23</v>
      </c>
      <c r="J2563">
        <v>10006900421</v>
      </c>
      <c r="K2563" s="19">
        <v>26</v>
      </c>
      <c r="L2563">
        <v>32.396999999999998</v>
      </c>
      <c r="M2563">
        <v>32.552</v>
      </c>
      <c r="N2563">
        <v>34.148000000000003</v>
      </c>
      <c r="O2563">
        <v>0.79800000000000004</v>
      </c>
    </row>
    <row r="2564" spans="1:15" x14ac:dyDescent="0.35">
      <c r="A2564" t="s">
        <v>217</v>
      </c>
      <c r="B2564">
        <v>2019</v>
      </c>
      <c r="C2564" s="10">
        <v>43435</v>
      </c>
      <c r="D2564" t="s">
        <v>140</v>
      </c>
      <c r="E2564" t="s">
        <v>119</v>
      </c>
      <c r="F2564">
        <v>1</v>
      </c>
      <c r="G2564">
        <v>2</v>
      </c>
      <c r="H2564" t="s">
        <v>196</v>
      </c>
      <c r="I2564" t="s">
        <v>52</v>
      </c>
      <c r="J2564">
        <v>10004868370</v>
      </c>
      <c r="K2564" s="19">
        <v>30.9</v>
      </c>
      <c r="L2564">
        <v>28.568999999999999</v>
      </c>
      <c r="M2564">
        <v>28.715</v>
      </c>
      <c r="N2564">
        <v>30.236999999999998</v>
      </c>
      <c r="O2564">
        <v>0.76100000000000001</v>
      </c>
    </row>
    <row r="2565" spans="1:15" x14ac:dyDescent="0.35">
      <c r="A2565" t="s">
        <v>217</v>
      </c>
      <c r="B2565">
        <v>2019</v>
      </c>
      <c r="C2565" s="10">
        <v>43435</v>
      </c>
      <c r="D2565" t="s">
        <v>140</v>
      </c>
      <c r="E2565" t="s">
        <v>119</v>
      </c>
      <c r="F2565">
        <v>1</v>
      </c>
      <c r="G2565">
        <v>3</v>
      </c>
      <c r="H2565" t="s">
        <v>99</v>
      </c>
      <c r="I2565" t="s">
        <v>27</v>
      </c>
      <c r="J2565">
        <v>10010678569</v>
      </c>
      <c r="K2565" s="19">
        <v>21.6</v>
      </c>
      <c r="L2565">
        <v>29.64</v>
      </c>
      <c r="M2565">
        <v>29.620999999999899</v>
      </c>
      <c r="N2565">
        <v>32.860999999999997</v>
      </c>
      <c r="O2565">
        <v>1.62</v>
      </c>
    </row>
    <row r="2566" spans="1:15" x14ac:dyDescent="0.35">
      <c r="A2566" t="s">
        <v>217</v>
      </c>
      <c r="B2566">
        <v>2019</v>
      </c>
      <c r="C2566" s="10">
        <v>43435</v>
      </c>
      <c r="D2566" t="s">
        <v>140</v>
      </c>
      <c r="E2566" t="s">
        <v>119</v>
      </c>
      <c r="F2566">
        <v>1</v>
      </c>
      <c r="G2566">
        <v>4</v>
      </c>
      <c r="H2566" t="s">
        <v>193</v>
      </c>
      <c r="I2566" t="s">
        <v>31</v>
      </c>
      <c r="J2566">
        <v>10005727327</v>
      </c>
      <c r="K2566" s="19">
        <v>32.799999999999997</v>
      </c>
      <c r="L2566">
        <v>23.622</v>
      </c>
      <c r="M2566">
        <v>23.818000000000001</v>
      </c>
      <c r="N2566">
        <v>25.712</v>
      </c>
      <c r="O2566">
        <v>0.94699999999999995</v>
      </c>
    </row>
    <row r="2567" spans="1:15" x14ac:dyDescent="0.35">
      <c r="A2567" t="s">
        <v>217</v>
      </c>
      <c r="B2567">
        <v>2019</v>
      </c>
      <c r="C2567" s="10">
        <v>43435</v>
      </c>
      <c r="D2567" t="s">
        <v>140</v>
      </c>
      <c r="E2567" t="s">
        <v>119</v>
      </c>
      <c r="F2567">
        <v>1</v>
      </c>
      <c r="G2567">
        <v>5</v>
      </c>
      <c r="H2567" t="s">
        <v>203</v>
      </c>
      <c r="I2567" t="s">
        <v>198</v>
      </c>
      <c r="J2567">
        <v>10051694112</v>
      </c>
      <c r="K2567" s="19">
        <v>31.9</v>
      </c>
      <c r="L2567">
        <v>28.15</v>
      </c>
      <c r="M2567">
        <v>27.960999999999999</v>
      </c>
      <c r="N2567">
        <v>30.041</v>
      </c>
      <c r="O2567">
        <v>1.04</v>
      </c>
    </row>
    <row r="2568" spans="1:15" x14ac:dyDescent="0.35">
      <c r="A2568" t="s">
        <v>217</v>
      </c>
      <c r="B2568">
        <v>2019</v>
      </c>
      <c r="C2568" s="10">
        <v>43435</v>
      </c>
      <c r="D2568" t="s">
        <v>140</v>
      </c>
      <c r="E2568" t="s">
        <v>119</v>
      </c>
      <c r="F2568">
        <v>1</v>
      </c>
      <c r="G2568">
        <v>6</v>
      </c>
      <c r="H2568" t="s">
        <v>289</v>
      </c>
      <c r="I2568" t="s">
        <v>207</v>
      </c>
      <c r="J2568">
        <v>10002418415</v>
      </c>
      <c r="K2568" s="19">
        <v>36.299999999999997</v>
      </c>
      <c r="L2568">
        <v>28.422999999999998</v>
      </c>
      <c r="M2568">
        <v>28.213999999999999</v>
      </c>
      <c r="N2568">
        <v>29.742000000000001</v>
      </c>
      <c r="O2568">
        <v>0.76400000000000001</v>
      </c>
    </row>
    <row r="2569" spans="1:15" x14ac:dyDescent="0.35">
      <c r="A2569" t="s">
        <v>217</v>
      </c>
      <c r="B2569">
        <v>2019</v>
      </c>
      <c r="C2569" s="10">
        <v>43435</v>
      </c>
      <c r="D2569" t="s">
        <v>140</v>
      </c>
      <c r="E2569" t="s">
        <v>119</v>
      </c>
      <c r="F2569">
        <v>2</v>
      </c>
      <c r="G2569">
        <v>1</v>
      </c>
      <c r="H2569" t="s">
        <v>106</v>
      </c>
      <c r="I2569" t="s">
        <v>102</v>
      </c>
      <c r="J2569">
        <v>10006894559</v>
      </c>
      <c r="K2569" s="19">
        <v>26.3</v>
      </c>
      <c r="L2569">
        <v>31.840999999999902</v>
      </c>
      <c r="M2569">
        <v>32.058999999999997</v>
      </c>
      <c r="N2569">
        <v>33.720999999999997</v>
      </c>
      <c r="O2569">
        <v>0.83099999999999996</v>
      </c>
    </row>
    <row r="2570" spans="1:15" x14ac:dyDescent="0.35">
      <c r="A2570" t="s">
        <v>217</v>
      </c>
      <c r="B2570">
        <v>2019</v>
      </c>
      <c r="C2570" s="10">
        <v>43435</v>
      </c>
      <c r="D2570" t="s">
        <v>140</v>
      </c>
      <c r="E2570" t="s">
        <v>119</v>
      </c>
      <c r="F2570">
        <v>2</v>
      </c>
      <c r="G2570">
        <v>2</v>
      </c>
      <c r="H2570" t="s">
        <v>92</v>
      </c>
      <c r="I2570" t="s">
        <v>23</v>
      </c>
      <c r="J2570">
        <v>10009535686</v>
      </c>
      <c r="K2570" s="19">
        <v>21.7</v>
      </c>
      <c r="L2570">
        <v>28.864000000000001</v>
      </c>
      <c r="M2570">
        <v>29.37</v>
      </c>
      <c r="N2570">
        <v>32.154000000000003</v>
      </c>
      <c r="O2570">
        <v>1.3919999999999999</v>
      </c>
    </row>
    <row r="2571" spans="1:15" x14ac:dyDescent="0.35">
      <c r="A2571" t="s">
        <v>217</v>
      </c>
      <c r="B2571">
        <v>2019</v>
      </c>
      <c r="C2571" s="10">
        <v>43435</v>
      </c>
      <c r="D2571" t="s">
        <v>140</v>
      </c>
      <c r="E2571" t="s">
        <v>119</v>
      </c>
      <c r="F2571">
        <v>2</v>
      </c>
      <c r="G2571">
        <v>3</v>
      </c>
      <c r="H2571" t="s">
        <v>100</v>
      </c>
      <c r="I2571" t="s">
        <v>44</v>
      </c>
      <c r="J2571">
        <v>10010830840</v>
      </c>
      <c r="K2571" s="19">
        <v>20.100000000000001</v>
      </c>
      <c r="L2571">
        <v>26.262999999999899</v>
      </c>
      <c r="M2571">
        <v>26.991</v>
      </c>
      <c r="N2571">
        <v>30.478999999999999</v>
      </c>
      <c r="O2571">
        <v>1.744</v>
      </c>
    </row>
    <row r="2572" spans="1:15" x14ac:dyDescent="0.35">
      <c r="A2572" t="s">
        <v>217</v>
      </c>
      <c r="B2572">
        <v>2019</v>
      </c>
      <c r="C2572" s="10">
        <v>43435</v>
      </c>
      <c r="D2572" t="s">
        <v>140</v>
      </c>
      <c r="E2572" t="s">
        <v>119</v>
      </c>
      <c r="F2572">
        <v>2</v>
      </c>
      <c r="G2572">
        <v>4</v>
      </c>
      <c r="H2572" t="s">
        <v>97</v>
      </c>
      <c r="I2572" t="s">
        <v>29</v>
      </c>
      <c r="J2572">
        <v>10048325582</v>
      </c>
      <c r="K2572" s="19">
        <v>26.8</v>
      </c>
      <c r="L2572">
        <v>33.942</v>
      </c>
      <c r="M2572">
        <v>33.344000000000001</v>
      </c>
      <c r="N2572">
        <v>36.228000000000002</v>
      </c>
      <c r="O2572">
        <v>1.4419999999999999</v>
      </c>
    </row>
    <row r="2573" spans="1:15" x14ac:dyDescent="0.35">
      <c r="A2573" t="s">
        <v>217</v>
      </c>
      <c r="B2573">
        <v>2019</v>
      </c>
      <c r="C2573" s="10">
        <v>43435</v>
      </c>
      <c r="D2573" t="s">
        <v>140</v>
      </c>
      <c r="E2573" t="s">
        <v>119</v>
      </c>
      <c r="F2573">
        <v>2</v>
      </c>
      <c r="G2573">
        <v>5</v>
      </c>
      <c r="H2573" t="s">
        <v>125</v>
      </c>
      <c r="I2573" t="s">
        <v>113</v>
      </c>
      <c r="J2573">
        <v>10017950943</v>
      </c>
      <c r="K2573" s="19">
        <v>21.8</v>
      </c>
      <c r="L2573">
        <v>27.614999999999998</v>
      </c>
      <c r="M2573">
        <v>27.472000000000001</v>
      </c>
      <c r="N2573">
        <v>29.802</v>
      </c>
      <c r="O2573">
        <v>1.165</v>
      </c>
    </row>
    <row r="2574" spans="1:15" x14ac:dyDescent="0.35">
      <c r="A2574" t="s">
        <v>217</v>
      </c>
      <c r="B2574">
        <v>2019</v>
      </c>
      <c r="C2574" s="10">
        <v>43435</v>
      </c>
      <c r="D2574" t="s">
        <v>140</v>
      </c>
      <c r="E2574" t="s">
        <v>119</v>
      </c>
      <c r="F2574">
        <v>2</v>
      </c>
      <c r="G2574">
        <v>6</v>
      </c>
      <c r="H2574" t="s">
        <v>201</v>
      </c>
      <c r="I2574" t="s">
        <v>39</v>
      </c>
      <c r="J2574">
        <v>10007947011</v>
      </c>
      <c r="K2574" s="19">
        <v>24.1</v>
      </c>
      <c r="L2574">
        <v>23.131</v>
      </c>
      <c r="M2574">
        <v>22.914000000000001</v>
      </c>
      <c r="N2574">
        <v>25.422000000000001</v>
      </c>
      <c r="O2574">
        <v>1.254</v>
      </c>
    </row>
    <row r="2575" spans="1:15" x14ac:dyDescent="0.35">
      <c r="A2575" t="s">
        <v>217</v>
      </c>
      <c r="B2575">
        <v>2019</v>
      </c>
      <c r="C2575" s="10">
        <v>43435</v>
      </c>
      <c r="D2575" t="s">
        <v>140</v>
      </c>
      <c r="E2575" t="s">
        <v>121</v>
      </c>
      <c r="F2575">
        <v>1</v>
      </c>
      <c r="G2575">
        <v>1</v>
      </c>
      <c r="H2575" t="s">
        <v>200</v>
      </c>
      <c r="I2575" t="s">
        <v>23</v>
      </c>
      <c r="J2575">
        <v>10006900421</v>
      </c>
      <c r="K2575" s="19">
        <v>26</v>
      </c>
      <c r="L2575">
        <v>32.552</v>
      </c>
      <c r="M2575">
        <v>32.746000000000002</v>
      </c>
      <c r="N2575">
        <v>34.334000000000003</v>
      </c>
      <c r="O2575">
        <v>0.79400000000000004</v>
      </c>
    </row>
    <row r="2576" spans="1:15" x14ac:dyDescent="0.35">
      <c r="A2576" t="s">
        <v>217</v>
      </c>
      <c r="B2576">
        <v>2019</v>
      </c>
      <c r="C2576" s="10">
        <v>43435</v>
      </c>
      <c r="D2576" t="s">
        <v>140</v>
      </c>
      <c r="E2576" t="s">
        <v>121</v>
      </c>
      <c r="F2576">
        <v>1</v>
      </c>
      <c r="G2576">
        <v>2</v>
      </c>
      <c r="H2576" t="s">
        <v>106</v>
      </c>
      <c r="I2576" t="s">
        <v>102</v>
      </c>
      <c r="J2576">
        <v>10006894559</v>
      </c>
      <c r="K2576" s="19">
        <v>26.3</v>
      </c>
      <c r="L2576">
        <v>32.058999999999997</v>
      </c>
      <c r="M2576">
        <v>32.155999999999999</v>
      </c>
      <c r="N2576">
        <v>33.804000000000002</v>
      </c>
      <c r="O2576">
        <v>0.82399999999999995</v>
      </c>
    </row>
    <row r="2577" spans="1:15" x14ac:dyDescent="0.35">
      <c r="A2577" t="s">
        <v>217</v>
      </c>
      <c r="B2577">
        <v>2019</v>
      </c>
      <c r="C2577" s="10">
        <v>43435</v>
      </c>
      <c r="D2577" t="s">
        <v>140</v>
      </c>
      <c r="E2577" t="s">
        <v>121</v>
      </c>
      <c r="F2577">
        <v>1</v>
      </c>
      <c r="G2577">
        <v>3</v>
      </c>
      <c r="H2577" t="s">
        <v>196</v>
      </c>
      <c r="I2577" t="s">
        <v>52</v>
      </c>
      <c r="J2577">
        <v>10004868370</v>
      </c>
      <c r="K2577" s="19">
        <v>30.9</v>
      </c>
      <c r="L2577">
        <v>28.715</v>
      </c>
      <c r="M2577">
        <v>28.818999999999999</v>
      </c>
      <c r="N2577">
        <v>30.331</v>
      </c>
      <c r="O2577">
        <v>0.75600000000000001</v>
      </c>
    </row>
    <row r="2578" spans="1:15" x14ac:dyDescent="0.35">
      <c r="A2578" t="s">
        <v>217</v>
      </c>
      <c r="B2578">
        <v>2019</v>
      </c>
      <c r="C2578" s="10">
        <v>43435</v>
      </c>
      <c r="D2578" t="s">
        <v>140</v>
      </c>
      <c r="E2578" t="s">
        <v>121</v>
      </c>
      <c r="F2578">
        <v>1</v>
      </c>
      <c r="G2578">
        <v>4</v>
      </c>
      <c r="H2578" t="s">
        <v>99</v>
      </c>
      <c r="I2578" t="s">
        <v>27</v>
      </c>
      <c r="J2578">
        <v>10010678569</v>
      </c>
      <c r="K2578" s="19">
        <v>21.6</v>
      </c>
      <c r="L2578">
        <v>29.620999999999899</v>
      </c>
      <c r="M2578">
        <v>29.521000000000001</v>
      </c>
      <c r="N2578">
        <v>32.594999999999999</v>
      </c>
      <c r="O2578">
        <v>1.5369999999999999</v>
      </c>
    </row>
    <row r="2579" spans="1:15" x14ac:dyDescent="0.35">
      <c r="A2579" t="s">
        <v>217</v>
      </c>
      <c r="B2579">
        <v>2019</v>
      </c>
      <c r="C2579" s="10">
        <v>43435</v>
      </c>
      <c r="D2579" t="s">
        <v>140</v>
      </c>
      <c r="E2579" t="s">
        <v>121</v>
      </c>
      <c r="F2579">
        <v>1</v>
      </c>
      <c r="G2579">
        <v>5</v>
      </c>
      <c r="H2579" t="s">
        <v>100</v>
      </c>
      <c r="I2579" t="s">
        <v>44</v>
      </c>
      <c r="J2579">
        <v>10010830840</v>
      </c>
      <c r="K2579" s="19">
        <v>20.100000000000001</v>
      </c>
      <c r="L2579">
        <v>26.991</v>
      </c>
      <c r="M2579">
        <v>26.857999999999901</v>
      </c>
      <c r="N2579">
        <v>30.15</v>
      </c>
      <c r="O2579">
        <v>1.6459999999999999</v>
      </c>
    </row>
    <row r="2580" spans="1:15" x14ac:dyDescent="0.35">
      <c r="A2580" t="s">
        <v>217</v>
      </c>
      <c r="B2580">
        <v>2019</v>
      </c>
      <c r="C2580" s="10">
        <v>43435</v>
      </c>
      <c r="D2580" t="s">
        <v>140</v>
      </c>
      <c r="E2580" t="s">
        <v>121</v>
      </c>
      <c r="F2580">
        <v>1</v>
      </c>
      <c r="G2580">
        <v>6</v>
      </c>
      <c r="H2580" t="s">
        <v>92</v>
      </c>
      <c r="I2580" t="s">
        <v>23</v>
      </c>
      <c r="J2580">
        <v>10009535686</v>
      </c>
      <c r="K2580" s="19">
        <v>21.7</v>
      </c>
      <c r="L2580">
        <v>29.37</v>
      </c>
      <c r="M2580">
        <v>28.754000000000001</v>
      </c>
      <c r="N2580">
        <v>31.454000000000001</v>
      </c>
      <c r="O2580">
        <v>1.35</v>
      </c>
    </row>
    <row r="2581" spans="1:15" x14ac:dyDescent="0.35">
      <c r="A2581" t="s">
        <v>217</v>
      </c>
      <c r="B2581">
        <v>2019</v>
      </c>
      <c r="C2581" s="10">
        <v>43435</v>
      </c>
      <c r="D2581" t="s">
        <v>140</v>
      </c>
      <c r="E2581" t="s">
        <v>121</v>
      </c>
      <c r="F2581">
        <v>2</v>
      </c>
      <c r="G2581">
        <v>1</v>
      </c>
      <c r="H2581" t="s">
        <v>97</v>
      </c>
      <c r="I2581" t="s">
        <v>29</v>
      </c>
      <c r="J2581">
        <v>10048325582</v>
      </c>
      <c r="K2581" s="19">
        <v>26.8</v>
      </c>
      <c r="L2581">
        <v>33.344000000000001</v>
      </c>
      <c r="M2581">
        <v>33.61</v>
      </c>
      <c r="N2581">
        <v>36.442</v>
      </c>
      <c r="O2581">
        <v>1.4159999999999999</v>
      </c>
    </row>
    <row r="2582" spans="1:15" x14ac:dyDescent="0.35">
      <c r="A2582" t="s">
        <v>217</v>
      </c>
      <c r="B2582">
        <v>2019</v>
      </c>
      <c r="C2582" s="10">
        <v>43435</v>
      </c>
      <c r="D2582" t="s">
        <v>140</v>
      </c>
      <c r="E2582" t="s">
        <v>121</v>
      </c>
      <c r="F2582">
        <v>2</v>
      </c>
      <c r="G2582">
        <v>2</v>
      </c>
      <c r="H2582" t="s">
        <v>125</v>
      </c>
      <c r="I2582" t="s">
        <v>113</v>
      </c>
      <c r="J2582">
        <v>10017950943</v>
      </c>
      <c r="K2582" s="19">
        <v>21.8</v>
      </c>
      <c r="L2582">
        <v>27.472000000000001</v>
      </c>
      <c r="M2582">
        <v>27.699000000000002</v>
      </c>
      <c r="N2582">
        <v>29.983000000000001</v>
      </c>
      <c r="O2582">
        <v>1.1419999999999999</v>
      </c>
    </row>
    <row r="2583" spans="1:15" x14ac:dyDescent="0.35">
      <c r="A2583" t="s">
        <v>217</v>
      </c>
      <c r="B2583">
        <v>2019</v>
      </c>
      <c r="C2583" s="10">
        <v>43435</v>
      </c>
      <c r="D2583" t="s">
        <v>140</v>
      </c>
      <c r="E2583" t="s">
        <v>121</v>
      </c>
      <c r="F2583">
        <v>2</v>
      </c>
      <c r="G2583">
        <v>3</v>
      </c>
      <c r="H2583" t="s">
        <v>193</v>
      </c>
      <c r="I2583" t="s">
        <v>31</v>
      </c>
      <c r="J2583">
        <v>10005727327</v>
      </c>
      <c r="K2583" s="19">
        <v>32.799999999999997</v>
      </c>
      <c r="L2583">
        <v>23.818000000000001</v>
      </c>
      <c r="M2583">
        <v>23.98</v>
      </c>
      <c r="N2583">
        <v>25.85</v>
      </c>
      <c r="O2583">
        <v>0.93500000000000005</v>
      </c>
    </row>
    <row r="2584" spans="1:15" x14ac:dyDescent="0.35">
      <c r="A2584" t="s">
        <v>217</v>
      </c>
      <c r="B2584">
        <v>2019</v>
      </c>
      <c r="C2584" s="10">
        <v>43435</v>
      </c>
      <c r="D2584" t="s">
        <v>140</v>
      </c>
      <c r="E2584" t="s">
        <v>121</v>
      </c>
      <c r="F2584">
        <v>2</v>
      </c>
      <c r="G2584">
        <v>4</v>
      </c>
      <c r="H2584" t="s">
        <v>201</v>
      </c>
      <c r="I2584" t="s">
        <v>39</v>
      </c>
      <c r="J2584">
        <v>10007947011</v>
      </c>
      <c r="K2584" s="19">
        <v>24.1</v>
      </c>
      <c r="L2584">
        <v>22.914000000000001</v>
      </c>
      <c r="M2584">
        <v>22.997999999999902</v>
      </c>
      <c r="N2584">
        <v>25.437999999999999</v>
      </c>
      <c r="O2584">
        <v>1.22</v>
      </c>
    </row>
    <row r="2585" spans="1:15" x14ac:dyDescent="0.35">
      <c r="A2585" t="s">
        <v>217</v>
      </c>
      <c r="B2585">
        <v>2019</v>
      </c>
      <c r="C2585" s="10">
        <v>43435</v>
      </c>
      <c r="D2585" t="s">
        <v>140</v>
      </c>
      <c r="E2585" t="s">
        <v>121</v>
      </c>
      <c r="F2585">
        <v>2</v>
      </c>
      <c r="G2585">
        <v>5</v>
      </c>
      <c r="H2585" t="s">
        <v>203</v>
      </c>
      <c r="I2585" t="s">
        <v>198</v>
      </c>
      <c r="J2585">
        <v>10051694112</v>
      </c>
      <c r="K2585" s="19">
        <v>31.9</v>
      </c>
      <c r="L2585">
        <v>27.960999999999999</v>
      </c>
      <c r="M2585">
        <v>27.558</v>
      </c>
      <c r="N2585">
        <v>29.608000000000001</v>
      </c>
      <c r="O2585">
        <v>1.0249999999999999</v>
      </c>
    </row>
    <row r="2586" spans="1:15" x14ac:dyDescent="0.35">
      <c r="A2586" t="s">
        <v>288</v>
      </c>
      <c r="B2586">
        <v>2019</v>
      </c>
      <c r="C2586" s="10">
        <v>43449</v>
      </c>
      <c r="D2586" t="s">
        <v>140</v>
      </c>
      <c r="E2586" t="s">
        <v>91</v>
      </c>
      <c r="F2586">
        <v>1</v>
      </c>
      <c r="G2586">
        <v>1</v>
      </c>
      <c r="H2586" t="s">
        <v>200</v>
      </c>
      <c r="I2586" t="s">
        <v>23</v>
      </c>
      <c r="J2586">
        <v>10006900421</v>
      </c>
      <c r="K2586" s="19">
        <v>26</v>
      </c>
      <c r="L2586">
        <v>32.746000000000002</v>
      </c>
      <c r="M2586">
        <v>32.887</v>
      </c>
      <c r="N2586">
        <v>34.469000000000001</v>
      </c>
      <c r="O2586">
        <v>0.79100000000000004</v>
      </c>
    </row>
    <row r="2587" spans="1:15" x14ac:dyDescent="0.35">
      <c r="A2587" t="s">
        <v>288</v>
      </c>
      <c r="B2587">
        <v>2019</v>
      </c>
      <c r="C2587" s="10">
        <v>43449</v>
      </c>
      <c r="D2587" t="s">
        <v>140</v>
      </c>
      <c r="E2587" t="s">
        <v>91</v>
      </c>
      <c r="F2587">
        <v>1</v>
      </c>
      <c r="G2587">
        <v>2</v>
      </c>
      <c r="H2587" t="s">
        <v>100</v>
      </c>
      <c r="I2587" t="s">
        <v>44</v>
      </c>
      <c r="J2587">
        <v>10010830840</v>
      </c>
      <c r="K2587" s="19">
        <v>20.100000000000001</v>
      </c>
      <c r="L2587">
        <v>26.857999999999901</v>
      </c>
      <c r="M2587">
        <v>27.54</v>
      </c>
      <c r="N2587">
        <v>30.673999999999999</v>
      </c>
      <c r="O2587">
        <v>1.5669999999999999</v>
      </c>
    </row>
    <row r="2588" spans="1:15" x14ac:dyDescent="0.35">
      <c r="A2588" t="s">
        <v>288</v>
      </c>
      <c r="B2588">
        <v>2019</v>
      </c>
      <c r="C2588" s="10">
        <v>43449</v>
      </c>
      <c r="D2588" t="s">
        <v>140</v>
      </c>
      <c r="E2588" t="s">
        <v>91</v>
      </c>
      <c r="F2588">
        <v>1</v>
      </c>
      <c r="G2588">
        <v>3</v>
      </c>
      <c r="H2588" t="s">
        <v>68</v>
      </c>
      <c r="I2588" t="s">
        <v>29</v>
      </c>
      <c r="J2588">
        <v>10006379247</v>
      </c>
      <c r="K2588" s="19">
        <v>28.7</v>
      </c>
      <c r="L2588">
        <v>32.097000000000001</v>
      </c>
      <c r="M2588">
        <v>32.005000000000003</v>
      </c>
      <c r="N2588">
        <v>33.725000000000001</v>
      </c>
      <c r="O2588">
        <v>0.86</v>
      </c>
    </row>
    <row r="2589" spans="1:15" x14ac:dyDescent="0.35">
      <c r="A2589" t="s">
        <v>288</v>
      </c>
      <c r="B2589">
        <v>2019</v>
      </c>
      <c r="C2589" s="10">
        <v>43449</v>
      </c>
      <c r="D2589" t="s">
        <v>140</v>
      </c>
      <c r="E2589" t="s">
        <v>91</v>
      </c>
      <c r="F2589">
        <v>1</v>
      </c>
      <c r="G2589">
        <v>4</v>
      </c>
      <c r="H2589" t="s">
        <v>234</v>
      </c>
      <c r="I2589" t="s">
        <v>25</v>
      </c>
      <c r="J2589">
        <v>10006073493</v>
      </c>
      <c r="K2589" s="19">
        <v>29</v>
      </c>
      <c r="L2589">
        <v>22.355</v>
      </c>
      <c r="M2589">
        <v>22.486999999999998</v>
      </c>
      <c r="N2589">
        <v>23.978999999999999</v>
      </c>
      <c r="O2589">
        <v>0.746</v>
      </c>
    </row>
    <row r="2590" spans="1:15" x14ac:dyDescent="0.35">
      <c r="A2590" t="s">
        <v>288</v>
      </c>
      <c r="B2590">
        <v>2019</v>
      </c>
      <c r="C2590" s="10">
        <v>43449</v>
      </c>
      <c r="D2590" t="s">
        <v>140</v>
      </c>
      <c r="E2590" t="s">
        <v>91</v>
      </c>
      <c r="F2590">
        <v>1</v>
      </c>
      <c r="G2590">
        <v>5</v>
      </c>
      <c r="H2590" t="s">
        <v>289</v>
      </c>
      <c r="I2590" t="s">
        <v>207</v>
      </c>
      <c r="J2590">
        <v>10002418415</v>
      </c>
      <c r="K2590" s="19">
        <v>36.299999999999997</v>
      </c>
      <c r="L2590">
        <v>28.213999999999999</v>
      </c>
      <c r="M2590">
        <v>28.073</v>
      </c>
      <c r="N2590">
        <v>29.593</v>
      </c>
      <c r="O2590">
        <v>0.76</v>
      </c>
    </row>
    <row r="2591" spans="1:15" x14ac:dyDescent="0.35">
      <c r="A2591" t="s">
        <v>288</v>
      </c>
      <c r="B2591">
        <v>2019</v>
      </c>
      <c r="C2591" s="10">
        <v>43449</v>
      </c>
      <c r="D2591" t="s">
        <v>140</v>
      </c>
      <c r="E2591" t="s">
        <v>91</v>
      </c>
      <c r="F2591">
        <v>1</v>
      </c>
      <c r="G2591">
        <v>6</v>
      </c>
      <c r="H2591" t="s">
        <v>201</v>
      </c>
      <c r="I2591" t="s">
        <v>39</v>
      </c>
      <c r="J2591">
        <v>10007947011</v>
      </c>
      <c r="K2591" s="19">
        <v>24.1</v>
      </c>
      <c r="L2591">
        <v>22.997999999999902</v>
      </c>
      <c r="M2591">
        <v>22.707999999999998</v>
      </c>
      <c r="N2591">
        <v>25.102</v>
      </c>
      <c r="O2591">
        <v>1.1970000000000001</v>
      </c>
    </row>
    <row r="2592" spans="1:15" x14ac:dyDescent="0.35">
      <c r="A2592" t="s">
        <v>288</v>
      </c>
      <c r="B2592">
        <v>2019</v>
      </c>
      <c r="C2592" s="10">
        <v>43449</v>
      </c>
      <c r="D2592" t="s">
        <v>140</v>
      </c>
      <c r="E2592" t="s">
        <v>91</v>
      </c>
      <c r="F2592">
        <v>2</v>
      </c>
      <c r="G2592">
        <v>1</v>
      </c>
      <c r="H2592" t="s">
        <v>219</v>
      </c>
      <c r="I2592" t="s">
        <v>23</v>
      </c>
      <c r="J2592">
        <v>10050887493</v>
      </c>
      <c r="K2592" s="19">
        <v>35.299999999999997</v>
      </c>
      <c r="L2592">
        <v>26.274000000000001</v>
      </c>
      <c r="M2592">
        <v>27.852</v>
      </c>
      <c r="N2592">
        <v>31.994</v>
      </c>
      <c r="O2592">
        <v>2.0710000000000002</v>
      </c>
    </row>
    <row r="2593" spans="1:15" x14ac:dyDescent="0.35">
      <c r="A2593" t="s">
        <v>288</v>
      </c>
      <c r="B2593">
        <v>2019</v>
      </c>
      <c r="C2593" s="10">
        <v>43449</v>
      </c>
      <c r="D2593" t="s">
        <v>140</v>
      </c>
      <c r="E2593" t="s">
        <v>91</v>
      </c>
      <c r="F2593">
        <v>2</v>
      </c>
      <c r="G2593">
        <v>2</v>
      </c>
      <c r="H2593" t="s">
        <v>103</v>
      </c>
      <c r="I2593" t="s">
        <v>104</v>
      </c>
      <c r="J2593">
        <v>10009010876</v>
      </c>
      <c r="K2593" s="19">
        <v>24.9</v>
      </c>
      <c r="L2593">
        <v>24.263999999999999</v>
      </c>
      <c r="M2593">
        <v>24.664999999999999</v>
      </c>
      <c r="N2593">
        <v>26.678999999999998</v>
      </c>
      <c r="O2593">
        <v>1.0069999999999999</v>
      </c>
    </row>
    <row r="2594" spans="1:15" x14ac:dyDescent="0.35">
      <c r="A2594" t="s">
        <v>288</v>
      </c>
      <c r="B2594">
        <v>2019</v>
      </c>
      <c r="C2594" s="10">
        <v>43449</v>
      </c>
      <c r="D2594" t="s">
        <v>140</v>
      </c>
      <c r="E2594" t="s">
        <v>91</v>
      </c>
      <c r="F2594">
        <v>2</v>
      </c>
      <c r="G2594">
        <v>3</v>
      </c>
      <c r="H2594" t="s">
        <v>106</v>
      </c>
      <c r="I2594" t="s">
        <v>102</v>
      </c>
      <c r="J2594">
        <v>10006894559</v>
      </c>
      <c r="K2594" s="19">
        <v>26.3</v>
      </c>
      <c r="L2594">
        <v>32.155999999999999</v>
      </c>
      <c r="M2594">
        <v>32.043999999999997</v>
      </c>
      <c r="N2594">
        <v>33.676000000000002</v>
      </c>
      <c r="O2594">
        <v>0.81599999999999995</v>
      </c>
    </row>
    <row r="2595" spans="1:15" x14ac:dyDescent="0.35">
      <c r="A2595" t="s">
        <v>288</v>
      </c>
      <c r="B2595">
        <v>2019</v>
      </c>
      <c r="C2595" s="10">
        <v>43449</v>
      </c>
      <c r="D2595" t="s">
        <v>140</v>
      </c>
      <c r="E2595" t="s">
        <v>91</v>
      </c>
      <c r="F2595">
        <v>2</v>
      </c>
      <c r="G2595">
        <v>4</v>
      </c>
      <c r="H2595" t="s">
        <v>153</v>
      </c>
      <c r="I2595" t="s">
        <v>154</v>
      </c>
      <c r="J2595">
        <v>10004717719</v>
      </c>
      <c r="K2595" s="19">
        <v>30</v>
      </c>
      <c r="L2595">
        <v>24.966999999999999</v>
      </c>
      <c r="M2595">
        <v>25.042999999999999</v>
      </c>
      <c r="N2595">
        <v>26.991</v>
      </c>
      <c r="O2595">
        <v>0.97399999999999998</v>
      </c>
    </row>
    <row r="2596" spans="1:15" x14ac:dyDescent="0.35">
      <c r="A2596" t="s">
        <v>288</v>
      </c>
      <c r="B2596">
        <v>2019</v>
      </c>
      <c r="C2596" s="10">
        <v>43449</v>
      </c>
      <c r="D2596" t="s">
        <v>140</v>
      </c>
      <c r="E2596" t="s">
        <v>91</v>
      </c>
      <c r="F2596">
        <v>2</v>
      </c>
      <c r="G2596">
        <v>5</v>
      </c>
      <c r="H2596" t="s">
        <v>282</v>
      </c>
      <c r="I2596" t="s">
        <v>224</v>
      </c>
      <c r="J2596">
        <v>10008108574</v>
      </c>
      <c r="K2596" s="19">
        <v>24.6</v>
      </c>
      <c r="L2596">
        <v>20.741999999999901</v>
      </c>
      <c r="M2596">
        <v>21.114000000000001</v>
      </c>
      <c r="N2596">
        <v>24.718</v>
      </c>
      <c r="O2596">
        <v>1.802</v>
      </c>
    </row>
    <row r="2597" spans="1:15" x14ac:dyDescent="0.35">
      <c r="A2597" t="s">
        <v>288</v>
      </c>
      <c r="B2597">
        <v>2019</v>
      </c>
      <c r="C2597" s="10">
        <v>43449</v>
      </c>
      <c r="D2597" t="s">
        <v>140</v>
      </c>
      <c r="E2597" t="s">
        <v>91</v>
      </c>
      <c r="F2597">
        <v>2</v>
      </c>
      <c r="G2597">
        <v>6</v>
      </c>
      <c r="H2597" t="s">
        <v>215</v>
      </c>
      <c r="I2597" t="s">
        <v>33</v>
      </c>
      <c r="J2597">
        <v>10009307435</v>
      </c>
      <c r="K2597" s="19">
        <v>26.7</v>
      </c>
      <c r="L2597">
        <v>17.620999999999999</v>
      </c>
      <c r="M2597">
        <v>18.167999999999999</v>
      </c>
      <c r="N2597">
        <v>22.975999999999999</v>
      </c>
      <c r="O2597">
        <v>2.4039999999999999</v>
      </c>
    </row>
    <row r="2598" spans="1:15" x14ac:dyDescent="0.35">
      <c r="A2598" t="s">
        <v>288</v>
      </c>
      <c r="B2598">
        <v>2019</v>
      </c>
      <c r="C2598" s="10">
        <v>43449</v>
      </c>
      <c r="D2598" t="s">
        <v>140</v>
      </c>
      <c r="E2598" t="s">
        <v>91</v>
      </c>
      <c r="F2598">
        <v>2</v>
      </c>
      <c r="G2598">
        <v>7</v>
      </c>
      <c r="H2598" t="s">
        <v>183</v>
      </c>
      <c r="I2598" t="s">
        <v>33</v>
      </c>
      <c r="J2598">
        <v>10007212639</v>
      </c>
      <c r="K2598" s="19">
        <v>27.4</v>
      </c>
      <c r="L2598">
        <v>26.641999999999999</v>
      </c>
      <c r="M2598">
        <v>26.356999999999999</v>
      </c>
      <c r="N2598">
        <v>27.940999999999999</v>
      </c>
      <c r="O2598">
        <v>0.79200000000000004</v>
      </c>
    </row>
    <row r="2599" spans="1:15" x14ac:dyDescent="0.35">
      <c r="A2599" t="s">
        <v>288</v>
      </c>
      <c r="B2599">
        <v>2019</v>
      </c>
      <c r="C2599" s="10">
        <v>43449</v>
      </c>
      <c r="D2599" t="s">
        <v>140</v>
      </c>
      <c r="E2599" t="s">
        <v>91</v>
      </c>
      <c r="F2599">
        <v>3</v>
      </c>
      <c r="G2599">
        <v>1</v>
      </c>
      <c r="H2599" t="s">
        <v>96</v>
      </c>
      <c r="I2599" t="s">
        <v>27</v>
      </c>
      <c r="J2599">
        <v>10015683567</v>
      </c>
      <c r="K2599" s="19">
        <v>19.899999999999999</v>
      </c>
      <c r="L2599">
        <v>9</v>
      </c>
      <c r="M2599">
        <v>24.975999999999999</v>
      </c>
      <c r="N2599">
        <v>35.683999999999997</v>
      </c>
      <c r="O2599">
        <v>5.3540000000000001</v>
      </c>
    </row>
    <row r="2600" spans="1:15" x14ac:dyDescent="0.35">
      <c r="A2600" t="s">
        <v>288</v>
      </c>
      <c r="B2600">
        <v>2019</v>
      </c>
      <c r="C2600" s="10">
        <v>43449</v>
      </c>
      <c r="D2600" t="s">
        <v>140</v>
      </c>
      <c r="E2600" t="s">
        <v>91</v>
      </c>
      <c r="F2600">
        <v>3</v>
      </c>
      <c r="G2600">
        <v>2</v>
      </c>
      <c r="H2600" t="s">
        <v>213</v>
      </c>
      <c r="I2600" t="s">
        <v>42</v>
      </c>
      <c r="J2600">
        <v>10006422895</v>
      </c>
      <c r="K2600" s="19">
        <v>27.6</v>
      </c>
      <c r="L2600">
        <v>28.337999999999901</v>
      </c>
      <c r="M2600">
        <v>28.456</v>
      </c>
      <c r="N2600">
        <v>30.213999999999999</v>
      </c>
      <c r="O2600">
        <v>0.879</v>
      </c>
    </row>
    <row r="2601" spans="1:15" x14ac:dyDescent="0.35">
      <c r="A2601" t="s">
        <v>288</v>
      </c>
      <c r="B2601">
        <v>2019</v>
      </c>
      <c r="C2601" s="10">
        <v>43449</v>
      </c>
      <c r="D2601" t="s">
        <v>140</v>
      </c>
      <c r="E2601" t="s">
        <v>91</v>
      </c>
      <c r="F2601">
        <v>3</v>
      </c>
      <c r="G2601">
        <v>3</v>
      </c>
      <c r="H2601" t="s">
        <v>171</v>
      </c>
      <c r="I2601" t="s">
        <v>82</v>
      </c>
      <c r="J2601">
        <v>10007073506</v>
      </c>
      <c r="K2601" s="19">
        <v>28.5</v>
      </c>
      <c r="L2601">
        <v>20.469000000000001</v>
      </c>
      <c r="M2601">
        <v>21.021999999999998</v>
      </c>
      <c r="N2601">
        <v>23.393999999999998</v>
      </c>
      <c r="O2601">
        <v>1.1859999999999999</v>
      </c>
    </row>
    <row r="2602" spans="1:15" x14ac:dyDescent="0.35">
      <c r="A2602" t="s">
        <v>288</v>
      </c>
      <c r="B2602">
        <v>2019</v>
      </c>
      <c r="C2602" s="10">
        <v>43449</v>
      </c>
      <c r="D2602" t="s">
        <v>140</v>
      </c>
      <c r="E2602" t="s">
        <v>91</v>
      </c>
      <c r="F2602">
        <v>3</v>
      </c>
      <c r="G2602">
        <v>4</v>
      </c>
      <c r="H2602" t="s">
        <v>174</v>
      </c>
      <c r="I2602" t="s">
        <v>37</v>
      </c>
      <c r="J2602">
        <v>10006552534</v>
      </c>
      <c r="K2602" s="19">
        <v>28.6</v>
      </c>
      <c r="L2602">
        <v>25.050999999999998</v>
      </c>
      <c r="M2602">
        <v>25.070999999999898</v>
      </c>
      <c r="N2602">
        <v>26.786999999999999</v>
      </c>
      <c r="O2602">
        <v>0.85799999999999998</v>
      </c>
    </row>
    <row r="2603" spans="1:15" x14ac:dyDescent="0.35">
      <c r="A2603" t="s">
        <v>288</v>
      </c>
      <c r="B2603">
        <v>2019</v>
      </c>
      <c r="C2603" s="10">
        <v>43449</v>
      </c>
      <c r="D2603" t="s">
        <v>140</v>
      </c>
      <c r="E2603" t="s">
        <v>91</v>
      </c>
      <c r="F2603">
        <v>3</v>
      </c>
      <c r="G2603">
        <v>5</v>
      </c>
      <c r="H2603" t="s">
        <v>290</v>
      </c>
      <c r="I2603" t="s">
        <v>212</v>
      </c>
      <c r="J2603">
        <v>10006137252</v>
      </c>
      <c r="K2603" s="19">
        <v>28.7</v>
      </c>
      <c r="L2603">
        <v>17.97</v>
      </c>
      <c r="M2603">
        <v>18.812000000000001</v>
      </c>
      <c r="N2603">
        <v>22.64</v>
      </c>
      <c r="O2603">
        <v>1.9139999999999999</v>
      </c>
    </row>
    <row r="2604" spans="1:15" x14ac:dyDescent="0.35">
      <c r="A2604" t="s">
        <v>288</v>
      </c>
      <c r="B2604">
        <v>2019</v>
      </c>
      <c r="C2604" s="10">
        <v>43449</v>
      </c>
      <c r="D2604" t="s">
        <v>140</v>
      </c>
      <c r="E2604" t="s">
        <v>91</v>
      </c>
      <c r="F2604">
        <v>3</v>
      </c>
      <c r="G2604">
        <v>6</v>
      </c>
      <c r="H2604" t="s">
        <v>209</v>
      </c>
      <c r="I2604" t="s">
        <v>198</v>
      </c>
      <c r="J2604">
        <v>10007772108</v>
      </c>
      <c r="K2604" s="19">
        <v>23.8</v>
      </c>
      <c r="L2604">
        <v>22.914999999999999</v>
      </c>
      <c r="M2604">
        <v>22.753999999999898</v>
      </c>
      <c r="N2604">
        <v>25.18</v>
      </c>
      <c r="O2604">
        <v>1.2130000000000001</v>
      </c>
    </row>
    <row r="2605" spans="1:15" x14ac:dyDescent="0.35">
      <c r="A2605" t="s">
        <v>288</v>
      </c>
      <c r="B2605">
        <v>2019</v>
      </c>
      <c r="C2605" s="10">
        <v>43449</v>
      </c>
      <c r="D2605" t="s">
        <v>140</v>
      </c>
      <c r="E2605" t="s">
        <v>91</v>
      </c>
      <c r="F2605">
        <v>3</v>
      </c>
      <c r="G2605">
        <v>7</v>
      </c>
      <c r="H2605" t="s">
        <v>196</v>
      </c>
      <c r="I2605" t="s">
        <v>52</v>
      </c>
      <c r="J2605">
        <v>10004868370</v>
      </c>
      <c r="K2605" s="19">
        <v>30.9</v>
      </c>
      <c r="L2605">
        <v>28.818999999999999</v>
      </c>
      <c r="M2605">
        <v>28.500999999999902</v>
      </c>
      <c r="N2605">
        <v>30.004999999999999</v>
      </c>
      <c r="O2605">
        <v>0.752</v>
      </c>
    </row>
    <row r="2606" spans="1:15" x14ac:dyDescent="0.35">
      <c r="A2606" t="s">
        <v>288</v>
      </c>
      <c r="B2606">
        <v>2019</v>
      </c>
      <c r="C2606" s="10">
        <v>43449</v>
      </c>
      <c r="D2606" t="s">
        <v>140</v>
      </c>
      <c r="E2606" t="s">
        <v>91</v>
      </c>
      <c r="F2606">
        <v>4</v>
      </c>
      <c r="G2606">
        <v>1</v>
      </c>
      <c r="H2606" t="s">
        <v>112</v>
      </c>
      <c r="I2606" t="s">
        <v>113</v>
      </c>
      <c r="J2606">
        <v>10009967641</v>
      </c>
      <c r="K2606" s="19">
        <v>21.6</v>
      </c>
      <c r="L2606">
        <v>29.767999999999901</v>
      </c>
      <c r="M2606">
        <v>30.376999999999999</v>
      </c>
      <c r="N2606">
        <v>33.447000000000003</v>
      </c>
      <c r="O2606">
        <v>1.5349999999999999</v>
      </c>
    </row>
    <row r="2607" spans="1:15" x14ac:dyDescent="0.35">
      <c r="A2607" t="s">
        <v>288</v>
      </c>
      <c r="B2607">
        <v>2019</v>
      </c>
      <c r="C2607" s="10">
        <v>43449</v>
      </c>
      <c r="D2607" t="s">
        <v>140</v>
      </c>
      <c r="E2607" t="s">
        <v>91</v>
      </c>
      <c r="F2607">
        <v>4</v>
      </c>
      <c r="G2607">
        <v>2</v>
      </c>
      <c r="H2607" t="s">
        <v>125</v>
      </c>
      <c r="I2607" t="s">
        <v>113</v>
      </c>
      <c r="J2607">
        <v>10017950943</v>
      </c>
      <c r="K2607" s="19">
        <v>21.8</v>
      </c>
      <c r="L2607">
        <v>27.699000000000002</v>
      </c>
      <c r="M2607">
        <v>27.937999999999999</v>
      </c>
      <c r="N2607">
        <v>30.172000000000001</v>
      </c>
      <c r="O2607">
        <v>1.117</v>
      </c>
    </row>
    <row r="2608" spans="1:15" x14ac:dyDescent="0.35">
      <c r="A2608" t="s">
        <v>288</v>
      </c>
      <c r="B2608">
        <v>2019</v>
      </c>
      <c r="C2608" s="10">
        <v>43449</v>
      </c>
      <c r="D2608" t="s">
        <v>140</v>
      </c>
      <c r="E2608" t="s">
        <v>91</v>
      </c>
      <c r="F2608">
        <v>4</v>
      </c>
      <c r="G2608">
        <v>3</v>
      </c>
      <c r="H2608" t="s">
        <v>143</v>
      </c>
      <c r="I2608" t="s">
        <v>95</v>
      </c>
      <c r="J2608">
        <v>10009181234</v>
      </c>
      <c r="K2608" s="19">
        <v>23.7</v>
      </c>
      <c r="L2608">
        <v>24.637</v>
      </c>
      <c r="M2608">
        <v>24.798999999999999</v>
      </c>
      <c r="N2608">
        <v>26.548999999999999</v>
      </c>
      <c r="O2608">
        <v>0.875</v>
      </c>
    </row>
    <row r="2609" spans="1:15" x14ac:dyDescent="0.35">
      <c r="A2609" t="s">
        <v>288</v>
      </c>
      <c r="B2609">
        <v>2019</v>
      </c>
      <c r="C2609" s="10">
        <v>43449</v>
      </c>
      <c r="D2609" t="s">
        <v>140</v>
      </c>
      <c r="E2609" t="s">
        <v>91</v>
      </c>
      <c r="F2609">
        <v>4</v>
      </c>
      <c r="G2609">
        <v>4</v>
      </c>
      <c r="H2609" t="s">
        <v>218</v>
      </c>
      <c r="I2609" t="s">
        <v>46</v>
      </c>
      <c r="J2609">
        <v>10006902239</v>
      </c>
      <c r="K2609" s="19">
        <v>27.4</v>
      </c>
      <c r="L2609">
        <v>28.172000000000001</v>
      </c>
      <c r="M2609">
        <v>28.056999999999999</v>
      </c>
      <c r="N2609">
        <v>29.943000000000001</v>
      </c>
      <c r="O2609">
        <v>0.94299999999999995</v>
      </c>
    </row>
    <row r="2610" spans="1:15" x14ac:dyDescent="0.35">
      <c r="A2610" t="s">
        <v>288</v>
      </c>
      <c r="B2610">
        <v>2019</v>
      </c>
      <c r="C2610" s="10">
        <v>43449</v>
      </c>
      <c r="D2610" t="s">
        <v>140</v>
      </c>
      <c r="E2610" t="s">
        <v>91</v>
      </c>
      <c r="F2610">
        <v>4</v>
      </c>
      <c r="G2610">
        <v>5</v>
      </c>
      <c r="H2610" t="s">
        <v>258</v>
      </c>
      <c r="I2610" t="s">
        <v>256</v>
      </c>
      <c r="J2610">
        <v>10010797393</v>
      </c>
      <c r="K2610" s="19">
        <v>21.2</v>
      </c>
      <c r="L2610">
        <v>12.6699999999999</v>
      </c>
      <c r="M2610">
        <v>16.290999999999901</v>
      </c>
      <c r="N2610">
        <v>22.556999999999999</v>
      </c>
      <c r="O2610">
        <v>3.133</v>
      </c>
    </row>
    <row r="2611" spans="1:15" x14ac:dyDescent="0.35">
      <c r="A2611" t="s">
        <v>288</v>
      </c>
      <c r="B2611">
        <v>2019</v>
      </c>
      <c r="C2611" s="10">
        <v>43449</v>
      </c>
      <c r="D2611" t="s">
        <v>140</v>
      </c>
      <c r="E2611" t="s">
        <v>91</v>
      </c>
      <c r="F2611">
        <v>4</v>
      </c>
      <c r="G2611">
        <v>6</v>
      </c>
      <c r="H2611" t="s">
        <v>210</v>
      </c>
      <c r="I2611" t="s">
        <v>188</v>
      </c>
      <c r="J2611">
        <v>10009049979</v>
      </c>
      <c r="K2611" s="19">
        <v>23.7</v>
      </c>
      <c r="L2611">
        <v>21.882999999999999</v>
      </c>
      <c r="M2611">
        <v>21.632999999999999</v>
      </c>
      <c r="N2611">
        <v>24.536999999999999</v>
      </c>
      <c r="O2611">
        <v>1.452</v>
      </c>
    </row>
    <row r="2612" spans="1:15" x14ac:dyDescent="0.35">
      <c r="A2612" t="s">
        <v>288</v>
      </c>
      <c r="B2612">
        <v>2019</v>
      </c>
      <c r="C2612" s="10">
        <v>43449</v>
      </c>
      <c r="D2612" t="s">
        <v>140</v>
      </c>
      <c r="E2612" t="s">
        <v>91</v>
      </c>
      <c r="F2612">
        <v>4</v>
      </c>
      <c r="G2612">
        <v>7</v>
      </c>
      <c r="H2612" t="s">
        <v>283</v>
      </c>
      <c r="I2612" t="s">
        <v>284</v>
      </c>
      <c r="J2612">
        <v>10006319633</v>
      </c>
      <c r="K2612" s="19">
        <v>29</v>
      </c>
      <c r="L2612">
        <v>22.091999999999999</v>
      </c>
      <c r="M2612">
        <v>21.876000000000001</v>
      </c>
      <c r="N2612">
        <v>23.59</v>
      </c>
      <c r="O2612">
        <v>0.85699999999999998</v>
      </c>
    </row>
    <row r="2613" spans="1:15" x14ac:dyDescent="0.35">
      <c r="A2613" t="s">
        <v>288</v>
      </c>
      <c r="B2613">
        <v>2019</v>
      </c>
      <c r="C2613" s="10">
        <v>43449</v>
      </c>
      <c r="D2613" t="s">
        <v>140</v>
      </c>
      <c r="E2613" t="s">
        <v>117</v>
      </c>
      <c r="F2613">
        <v>1</v>
      </c>
      <c r="G2613">
        <v>1</v>
      </c>
      <c r="H2613" t="s">
        <v>68</v>
      </c>
      <c r="I2613" t="s">
        <v>29</v>
      </c>
      <c r="J2613">
        <v>10006379247</v>
      </c>
      <c r="K2613" s="19">
        <v>28.7</v>
      </c>
      <c r="L2613">
        <v>32.005000000000003</v>
      </c>
      <c r="M2613">
        <v>32.091999999999999</v>
      </c>
      <c r="N2613">
        <v>33.808</v>
      </c>
      <c r="O2613">
        <v>0.85799999999999998</v>
      </c>
    </row>
    <row r="2614" spans="1:15" x14ac:dyDescent="0.35">
      <c r="A2614" t="s">
        <v>288</v>
      </c>
      <c r="B2614">
        <v>2019</v>
      </c>
      <c r="C2614" s="10">
        <v>43449</v>
      </c>
      <c r="D2614" t="s">
        <v>140</v>
      </c>
      <c r="E2614" t="s">
        <v>117</v>
      </c>
      <c r="F2614">
        <v>1</v>
      </c>
      <c r="G2614">
        <v>2</v>
      </c>
      <c r="H2614" t="s">
        <v>218</v>
      </c>
      <c r="I2614" t="s">
        <v>46</v>
      </c>
      <c r="J2614">
        <v>10006902239</v>
      </c>
      <c r="K2614" s="19">
        <v>27.4</v>
      </c>
      <c r="L2614">
        <v>28.056999999999999</v>
      </c>
      <c r="M2614">
        <v>28.071999999999999</v>
      </c>
      <c r="N2614">
        <v>29.942</v>
      </c>
      <c r="O2614">
        <v>0.93500000000000005</v>
      </c>
    </row>
    <row r="2615" spans="1:15" x14ac:dyDescent="0.35">
      <c r="A2615" t="s">
        <v>288</v>
      </c>
      <c r="B2615">
        <v>2019</v>
      </c>
      <c r="C2615" s="10">
        <v>43449</v>
      </c>
      <c r="D2615" t="s">
        <v>140</v>
      </c>
      <c r="E2615" t="s">
        <v>117</v>
      </c>
      <c r="F2615">
        <v>1</v>
      </c>
      <c r="G2615">
        <v>3</v>
      </c>
      <c r="H2615" t="s">
        <v>215</v>
      </c>
      <c r="I2615" t="s">
        <v>33</v>
      </c>
      <c r="J2615">
        <v>10009307435</v>
      </c>
      <c r="K2615" s="19">
        <v>26.7</v>
      </c>
      <c r="L2615">
        <v>18.167999999999999</v>
      </c>
      <c r="M2615">
        <v>18.823</v>
      </c>
      <c r="N2615">
        <v>23.283000000000001</v>
      </c>
      <c r="O2615">
        <v>2.23</v>
      </c>
    </row>
    <row r="2616" spans="1:15" x14ac:dyDescent="0.35">
      <c r="A2616" t="s">
        <v>288</v>
      </c>
      <c r="B2616">
        <v>2019</v>
      </c>
      <c r="C2616" s="10">
        <v>43449</v>
      </c>
      <c r="D2616" t="s">
        <v>140</v>
      </c>
      <c r="E2616" t="s">
        <v>117</v>
      </c>
      <c r="F2616">
        <v>1</v>
      </c>
      <c r="G2616">
        <v>4</v>
      </c>
      <c r="H2616" t="s">
        <v>290</v>
      </c>
      <c r="I2616" t="s">
        <v>212</v>
      </c>
      <c r="J2616">
        <v>10006137252</v>
      </c>
      <c r="K2616" s="19">
        <v>28.7</v>
      </c>
      <c r="L2616">
        <v>18.812000000000001</v>
      </c>
      <c r="M2616">
        <v>18.353000000000002</v>
      </c>
      <c r="N2616">
        <v>22.045000000000002</v>
      </c>
      <c r="O2616">
        <v>1.8460000000000001</v>
      </c>
    </row>
    <row r="2617" spans="1:15" x14ac:dyDescent="0.35">
      <c r="A2617" t="s">
        <v>288</v>
      </c>
      <c r="B2617">
        <v>2019</v>
      </c>
      <c r="C2617" s="10">
        <v>43449</v>
      </c>
      <c r="D2617" t="s">
        <v>140</v>
      </c>
      <c r="E2617" t="s">
        <v>117</v>
      </c>
      <c r="F2617">
        <v>2</v>
      </c>
      <c r="G2617">
        <v>1</v>
      </c>
      <c r="H2617" t="s">
        <v>106</v>
      </c>
      <c r="I2617" t="s">
        <v>102</v>
      </c>
      <c r="J2617">
        <v>10006894559</v>
      </c>
      <c r="K2617" s="19">
        <v>26.3</v>
      </c>
      <c r="L2617">
        <v>32.043999999999997</v>
      </c>
      <c r="M2617">
        <v>32.116</v>
      </c>
      <c r="N2617">
        <v>33.746000000000002</v>
      </c>
      <c r="O2617">
        <v>0.81499999999999995</v>
      </c>
    </row>
    <row r="2618" spans="1:15" x14ac:dyDescent="0.35">
      <c r="A2618" t="s">
        <v>288</v>
      </c>
      <c r="B2618">
        <v>2019</v>
      </c>
      <c r="C2618" s="10">
        <v>43449</v>
      </c>
      <c r="D2618" t="s">
        <v>140</v>
      </c>
      <c r="E2618" t="s">
        <v>117</v>
      </c>
      <c r="F2618">
        <v>2</v>
      </c>
      <c r="G2618">
        <v>2</v>
      </c>
      <c r="H2618" t="s">
        <v>174</v>
      </c>
      <c r="I2618" t="s">
        <v>37</v>
      </c>
      <c r="J2618">
        <v>10006552534</v>
      </c>
      <c r="K2618" s="19">
        <v>28.6</v>
      </c>
      <c r="L2618">
        <v>25.070999999999898</v>
      </c>
      <c r="M2618">
        <v>25.207000000000001</v>
      </c>
      <c r="N2618">
        <v>26.908999999999999</v>
      </c>
      <c r="O2618">
        <v>0.85099999999999998</v>
      </c>
    </row>
    <row r="2619" spans="1:15" x14ac:dyDescent="0.35">
      <c r="A2619" t="s">
        <v>288</v>
      </c>
      <c r="B2619">
        <v>2019</v>
      </c>
      <c r="C2619" s="10">
        <v>43449</v>
      </c>
      <c r="D2619" t="s">
        <v>140</v>
      </c>
      <c r="E2619" t="s">
        <v>117</v>
      </c>
      <c r="F2619">
        <v>2</v>
      </c>
      <c r="G2619">
        <v>3</v>
      </c>
      <c r="H2619" t="s">
        <v>201</v>
      </c>
      <c r="I2619" t="s">
        <v>39</v>
      </c>
      <c r="J2619">
        <v>10007947011</v>
      </c>
      <c r="K2619" s="19">
        <v>24.1</v>
      </c>
      <c r="L2619">
        <v>22.707999999999998</v>
      </c>
      <c r="M2619">
        <v>22.847999999999999</v>
      </c>
      <c r="N2619">
        <v>25.186</v>
      </c>
      <c r="O2619">
        <v>1.169</v>
      </c>
    </row>
    <row r="2620" spans="1:15" x14ac:dyDescent="0.35">
      <c r="A2620" t="s">
        <v>288</v>
      </c>
      <c r="B2620">
        <v>2019</v>
      </c>
      <c r="C2620" s="10">
        <v>43449</v>
      </c>
      <c r="D2620" t="s">
        <v>140</v>
      </c>
      <c r="E2620" t="s">
        <v>117</v>
      </c>
      <c r="F2620">
        <v>2</v>
      </c>
      <c r="G2620">
        <v>4</v>
      </c>
      <c r="H2620" t="s">
        <v>282</v>
      </c>
      <c r="I2620" t="s">
        <v>224</v>
      </c>
      <c r="J2620">
        <v>10008108574</v>
      </c>
      <c r="K2620" s="19">
        <v>24.6</v>
      </c>
      <c r="L2620">
        <v>21.114000000000001</v>
      </c>
      <c r="M2620">
        <v>21.041</v>
      </c>
      <c r="N2620">
        <v>24.449000000000002</v>
      </c>
      <c r="O2620">
        <v>1.704</v>
      </c>
    </row>
    <row r="2621" spans="1:15" x14ac:dyDescent="0.35">
      <c r="A2621" t="s">
        <v>288</v>
      </c>
      <c r="B2621">
        <v>2019</v>
      </c>
      <c r="C2621" s="10">
        <v>43449</v>
      </c>
      <c r="D2621" t="s">
        <v>140</v>
      </c>
      <c r="E2621" t="s">
        <v>117</v>
      </c>
      <c r="F2621">
        <v>2</v>
      </c>
      <c r="G2621">
        <v>5</v>
      </c>
      <c r="H2621" t="s">
        <v>283</v>
      </c>
      <c r="I2621" t="s">
        <v>284</v>
      </c>
      <c r="J2621">
        <v>10006319633</v>
      </c>
      <c r="K2621" s="19">
        <v>29</v>
      </c>
      <c r="L2621">
        <v>21.876000000000001</v>
      </c>
      <c r="M2621">
        <v>21.704999999999998</v>
      </c>
      <c r="N2621">
        <v>23.408999999999999</v>
      </c>
      <c r="O2621">
        <v>0.85199999999999998</v>
      </c>
    </row>
    <row r="2622" spans="1:15" x14ac:dyDescent="0.35">
      <c r="A2622" t="s">
        <v>288</v>
      </c>
      <c r="B2622">
        <v>2019</v>
      </c>
      <c r="C2622" s="10">
        <v>43449</v>
      </c>
      <c r="D2622" t="s">
        <v>140</v>
      </c>
      <c r="E2622" t="s">
        <v>117</v>
      </c>
      <c r="F2622">
        <v>3</v>
      </c>
      <c r="G2622">
        <v>1</v>
      </c>
      <c r="H2622" t="s">
        <v>196</v>
      </c>
      <c r="I2622" t="s">
        <v>52</v>
      </c>
      <c r="J2622">
        <v>10004868370</v>
      </c>
      <c r="K2622" s="19">
        <v>30.9</v>
      </c>
      <c r="L2622">
        <v>28.500999999999902</v>
      </c>
      <c r="M2622">
        <v>28.632999999999999</v>
      </c>
      <c r="N2622">
        <v>30.135000000000002</v>
      </c>
      <c r="O2622">
        <v>0.751</v>
      </c>
    </row>
    <row r="2623" spans="1:15" x14ac:dyDescent="0.35">
      <c r="A2623" t="s">
        <v>288</v>
      </c>
      <c r="B2623">
        <v>2019</v>
      </c>
      <c r="C2623" s="10">
        <v>43449</v>
      </c>
      <c r="D2623" t="s">
        <v>140</v>
      </c>
      <c r="E2623" t="s">
        <v>117</v>
      </c>
      <c r="F2623">
        <v>3</v>
      </c>
      <c r="G2623">
        <v>2</v>
      </c>
      <c r="H2623" t="s">
        <v>289</v>
      </c>
      <c r="I2623" t="s">
        <v>207</v>
      </c>
      <c r="J2623">
        <v>10002418415</v>
      </c>
      <c r="K2623" s="19">
        <v>36.299999999999997</v>
      </c>
      <c r="L2623">
        <v>28.073</v>
      </c>
      <c r="M2623">
        <v>28.094999999999999</v>
      </c>
      <c r="N2623">
        <v>29.609000000000002</v>
      </c>
      <c r="O2623">
        <v>0.75700000000000001</v>
      </c>
    </row>
    <row r="2624" spans="1:15" x14ac:dyDescent="0.35">
      <c r="A2624" t="s">
        <v>288</v>
      </c>
      <c r="B2624">
        <v>2019</v>
      </c>
      <c r="C2624" s="10">
        <v>43449</v>
      </c>
      <c r="D2624" t="s">
        <v>140</v>
      </c>
      <c r="E2624" t="s">
        <v>117</v>
      </c>
      <c r="F2624">
        <v>3</v>
      </c>
      <c r="G2624">
        <v>3</v>
      </c>
      <c r="H2624" t="s">
        <v>210</v>
      </c>
      <c r="I2624" t="s">
        <v>188</v>
      </c>
      <c r="J2624">
        <v>10009049979</v>
      </c>
      <c r="K2624" s="19">
        <v>23.7</v>
      </c>
      <c r="L2624">
        <v>21.632999999999999</v>
      </c>
      <c r="M2624">
        <v>21.954000000000001</v>
      </c>
      <c r="N2624">
        <v>24.75</v>
      </c>
      <c r="O2624">
        <v>1.3979999999999999</v>
      </c>
    </row>
    <row r="2625" spans="1:15" x14ac:dyDescent="0.35">
      <c r="A2625" t="s">
        <v>288</v>
      </c>
      <c r="B2625">
        <v>2019</v>
      </c>
      <c r="C2625" s="10">
        <v>43449</v>
      </c>
      <c r="D2625" t="s">
        <v>140</v>
      </c>
      <c r="E2625" t="s">
        <v>117</v>
      </c>
      <c r="F2625">
        <v>3</v>
      </c>
      <c r="G2625">
        <v>4</v>
      </c>
      <c r="H2625" t="s">
        <v>171</v>
      </c>
      <c r="I2625" t="s">
        <v>82</v>
      </c>
      <c r="J2625">
        <v>10007073506</v>
      </c>
      <c r="K2625" s="19">
        <v>28.5</v>
      </c>
      <c r="L2625">
        <v>21.021999999999998</v>
      </c>
      <c r="M2625">
        <v>21.084</v>
      </c>
      <c r="N2625">
        <v>23.4</v>
      </c>
      <c r="O2625">
        <v>1.1579999999999999</v>
      </c>
    </row>
    <row r="2626" spans="1:15" x14ac:dyDescent="0.35">
      <c r="A2626" t="s">
        <v>288</v>
      </c>
      <c r="B2626">
        <v>2019</v>
      </c>
      <c r="C2626" s="10">
        <v>43449</v>
      </c>
      <c r="D2626" t="s">
        <v>140</v>
      </c>
      <c r="E2626" t="s">
        <v>117</v>
      </c>
      <c r="F2626">
        <v>3</v>
      </c>
      <c r="G2626">
        <v>5</v>
      </c>
      <c r="H2626" t="s">
        <v>153</v>
      </c>
      <c r="I2626" t="s">
        <v>154</v>
      </c>
      <c r="J2626">
        <v>10004717719</v>
      </c>
      <c r="K2626" s="19">
        <v>30</v>
      </c>
      <c r="L2626">
        <v>25.042999999999999</v>
      </c>
      <c r="M2626">
        <v>24.721</v>
      </c>
      <c r="N2626">
        <v>26.646999999999998</v>
      </c>
      <c r="O2626">
        <v>0.96299999999999997</v>
      </c>
    </row>
    <row r="2627" spans="1:15" x14ac:dyDescent="0.35">
      <c r="A2627" t="s">
        <v>288</v>
      </c>
      <c r="B2627">
        <v>2019</v>
      </c>
      <c r="C2627" s="10">
        <v>43449</v>
      </c>
      <c r="D2627" t="s">
        <v>140</v>
      </c>
      <c r="E2627" t="s">
        <v>117</v>
      </c>
      <c r="F2627">
        <v>4</v>
      </c>
      <c r="G2627">
        <v>1</v>
      </c>
      <c r="H2627" t="s">
        <v>183</v>
      </c>
      <c r="I2627" t="s">
        <v>33</v>
      </c>
      <c r="J2627">
        <v>10007212639</v>
      </c>
      <c r="K2627" s="19">
        <v>27.4</v>
      </c>
      <c r="L2627">
        <v>26.356999999999999</v>
      </c>
      <c r="M2627">
        <v>26.503</v>
      </c>
      <c r="N2627">
        <v>28.081</v>
      </c>
      <c r="O2627">
        <v>0.78900000000000003</v>
      </c>
    </row>
    <row r="2628" spans="1:15" x14ac:dyDescent="0.35">
      <c r="A2628" t="s">
        <v>288</v>
      </c>
      <c r="B2628">
        <v>2019</v>
      </c>
      <c r="C2628" s="10">
        <v>43449</v>
      </c>
      <c r="D2628" t="s">
        <v>140</v>
      </c>
      <c r="E2628" t="s">
        <v>117</v>
      </c>
      <c r="F2628">
        <v>4</v>
      </c>
      <c r="G2628">
        <v>2</v>
      </c>
      <c r="H2628" t="s">
        <v>209</v>
      </c>
      <c r="I2628" t="s">
        <v>198</v>
      </c>
      <c r="J2628">
        <v>10007772108</v>
      </c>
      <c r="K2628" s="19">
        <v>23.8</v>
      </c>
      <c r="L2628">
        <v>22.753999999999898</v>
      </c>
      <c r="M2628">
        <v>23.027000000000001</v>
      </c>
      <c r="N2628">
        <v>25.393000000000001</v>
      </c>
      <c r="O2628">
        <v>1.1830000000000001</v>
      </c>
    </row>
    <row r="2629" spans="1:15" x14ac:dyDescent="0.35">
      <c r="A2629" t="s">
        <v>288</v>
      </c>
      <c r="B2629">
        <v>2019</v>
      </c>
      <c r="C2629" s="10">
        <v>43449</v>
      </c>
      <c r="D2629" t="s">
        <v>140</v>
      </c>
      <c r="E2629" t="s">
        <v>117</v>
      </c>
      <c r="F2629">
        <v>4</v>
      </c>
      <c r="G2629">
        <v>3</v>
      </c>
      <c r="H2629" t="s">
        <v>234</v>
      </c>
      <c r="I2629" t="s">
        <v>25</v>
      </c>
      <c r="J2629">
        <v>10006073493</v>
      </c>
      <c r="K2629" s="19">
        <v>29</v>
      </c>
      <c r="L2629">
        <v>22.486999999999998</v>
      </c>
      <c r="M2629">
        <v>22.524000000000001</v>
      </c>
      <c r="N2629">
        <v>24.007999999999999</v>
      </c>
      <c r="O2629">
        <v>0.74199999999999999</v>
      </c>
    </row>
    <row r="2630" spans="1:15" x14ac:dyDescent="0.35">
      <c r="A2630" t="s">
        <v>288</v>
      </c>
      <c r="B2630">
        <v>2019</v>
      </c>
      <c r="C2630" s="10">
        <v>43449</v>
      </c>
      <c r="D2630" t="s">
        <v>140</v>
      </c>
      <c r="E2630" t="s">
        <v>117</v>
      </c>
      <c r="F2630">
        <v>4</v>
      </c>
      <c r="G2630">
        <v>4</v>
      </c>
      <c r="H2630" t="s">
        <v>258</v>
      </c>
      <c r="I2630" t="s">
        <v>256</v>
      </c>
      <c r="J2630">
        <v>10010797393</v>
      </c>
      <c r="K2630" s="19">
        <v>21.2</v>
      </c>
      <c r="L2630">
        <v>16.290999999999901</v>
      </c>
      <c r="M2630">
        <v>17.091000000000001</v>
      </c>
      <c r="N2630">
        <v>22.408999999999999</v>
      </c>
      <c r="O2630">
        <v>2.6589999999999998</v>
      </c>
    </row>
    <row r="2631" spans="1:15" x14ac:dyDescent="0.35">
      <c r="A2631" t="s">
        <v>288</v>
      </c>
      <c r="B2631">
        <v>2019</v>
      </c>
      <c r="C2631" s="10">
        <v>43449</v>
      </c>
      <c r="D2631" t="s">
        <v>140</v>
      </c>
      <c r="E2631" t="s">
        <v>117</v>
      </c>
      <c r="F2631">
        <v>4</v>
      </c>
      <c r="G2631">
        <v>5</v>
      </c>
      <c r="H2631" t="s">
        <v>143</v>
      </c>
      <c r="I2631" t="s">
        <v>95</v>
      </c>
      <c r="J2631">
        <v>10009181234</v>
      </c>
      <c r="K2631" s="19">
        <v>23.7</v>
      </c>
      <c r="L2631">
        <v>24.798999999999999</v>
      </c>
      <c r="M2631">
        <v>24.501999999999999</v>
      </c>
      <c r="N2631">
        <v>26.238</v>
      </c>
      <c r="O2631">
        <v>0.86799999999999999</v>
      </c>
    </row>
    <row r="2632" spans="1:15" x14ac:dyDescent="0.35">
      <c r="A2632" t="s">
        <v>288</v>
      </c>
      <c r="B2632">
        <v>2019</v>
      </c>
      <c r="C2632" s="10">
        <v>43449</v>
      </c>
      <c r="D2632" t="s">
        <v>140</v>
      </c>
      <c r="E2632" t="s">
        <v>119</v>
      </c>
      <c r="F2632">
        <v>1</v>
      </c>
      <c r="G2632">
        <v>1</v>
      </c>
      <c r="H2632" t="s">
        <v>200</v>
      </c>
      <c r="I2632" t="s">
        <v>23</v>
      </c>
      <c r="J2632">
        <v>10006900421</v>
      </c>
      <c r="K2632" s="19">
        <v>26</v>
      </c>
      <c r="L2632">
        <v>32.887</v>
      </c>
      <c r="M2632">
        <v>33.048000000000002</v>
      </c>
      <c r="N2632">
        <v>34.624000000000002</v>
      </c>
      <c r="O2632">
        <v>0.78800000000000003</v>
      </c>
    </row>
    <row r="2633" spans="1:15" x14ac:dyDescent="0.35">
      <c r="A2633" t="s">
        <v>288</v>
      </c>
      <c r="B2633">
        <v>2019</v>
      </c>
      <c r="C2633" s="10">
        <v>43449</v>
      </c>
      <c r="D2633" t="s">
        <v>140</v>
      </c>
      <c r="E2633" t="s">
        <v>119</v>
      </c>
      <c r="F2633">
        <v>1</v>
      </c>
      <c r="G2633">
        <v>2</v>
      </c>
      <c r="H2633" t="s">
        <v>112</v>
      </c>
      <c r="I2633" t="s">
        <v>113</v>
      </c>
      <c r="J2633">
        <v>10009967641</v>
      </c>
      <c r="K2633" s="19">
        <v>21.6</v>
      </c>
      <c r="L2633">
        <v>30.376999999999999</v>
      </c>
      <c r="M2633">
        <v>30.702000000000002</v>
      </c>
      <c r="N2633">
        <v>33.642000000000003</v>
      </c>
      <c r="O2633">
        <v>1.47</v>
      </c>
    </row>
    <row r="2634" spans="1:15" x14ac:dyDescent="0.35">
      <c r="A2634" t="s">
        <v>288</v>
      </c>
      <c r="B2634">
        <v>2019</v>
      </c>
      <c r="C2634" s="10">
        <v>43449</v>
      </c>
      <c r="D2634" t="s">
        <v>140</v>
      </c>
      <c r="E2634" t="s">
        <v>119</v>
      </c>
      <c r="F2634">
        <v>1</v>
      </c>
      <c r="G2634">
        <v>3</v>
      </c>
      <c r="H2634" t="s">
        <v>103</v>
      </c>
      <c r="I2634" t="s">
        <v>104</v>
      </c>
      <c r="J2634">
        <v>10009010876</v>
      </c>
      <c r="K2634" s="19">
        <v>24.9</v>
      </c>
      <c r="L2634">
        <v>24.664999999999999</v>
      </c>
      <c r="M2634">
        <v>24.994</v>
      </c>
      <c r="N2634">
        <v>26.972000000000001</v>
      </c>
      <c r="O2634">
        <v>0.98899999999999999</v>
      </c>
    </row>
    <row r="2635" spans="1:15" x14ac:dyDescent="0.35">
      <c r="A2635" t="s">
        <v>288</v>
      </c>
      <c r="B2635">
        <v>2019</v>
      </c>
      <c r="C2635" s="10">
        <v>43449</v>
      </c>
      <c r="D2635" t="s">
        <v>140</v>
      </c>
      <c r="E2635" t="s">
        <v>119</v>
      </c>
      <c r="F2635">
        <v>1</v>
      </c>
      <c r="G2635">
        <v>4</v>
      </c>
      <c r="H2635" t="s">
        <v>213</v>
      </c>
      <c r="I2635" t="s">
        <v>42</v>
      </c>
      <c r="J2635">
        <v>10006422895</v>
      </c>
      <c r="K2635" s="19">
        <v>27.6</v>
      </c>
      <c r="L2635">
        <v>28.456</v>
      </c>
      <c r="M2635">
        <v>28.459</v>
      </c>
      <c r="N2635">
        <v>30.195</v>
      </c>
      <c r="O2635">
        <v>0.86799999999999999</v>
      </c>
    </row>
    <row r="2636" spans="1:15" x14ac:dyDescent="0.35">
      <c r="A2636" t="s">
        <v>288</v>
      </c>
      <c r="B2636">
        <v>2019</v>
      </c>
      <c r="C2636" s="10">
        <v>43449</v>
      </c>
      <c r="D2636" t="s">
        <v>140</v>
      </c>
      <c r="E2636" t="s">
        <v>119</v>
      </c>
      <c r="F2636">
        <v>1</v>
      </c>
      <c r="G2636">
        <v>5</v>
      </c>
      <c r="H2636" t="s">
        <v>68</v>
      </c>
      <c r="I2636" t="s">
        <v>29</v>
      </c>
      <c r="J2636">
        <v>10006379247</v>
      </c>
      <c r="K2636" s="19">
        <v>28.7</v>
      </c>
      <c r="L2636">
        <v>32.091999999999999</v>
      </c>
      <c r="M2636">
        <v>31.851999999999901</v>
      </c>
      <c r="N2636">
        <v>33.549999999999997</v>
      </c>
      <c r="O2636">
        <v>0.84899999999999998</v>
      </c>
    </row>
    <row r="2637" spans="1:15" x14ac:dyDescent="0.35">
      <c r="A2637" t="s">
        <v>288</v>
      </c>
      <c r="B2637">
        <v>2019</v>
      </c>
      <c r="C2637" s="10">
        <v>43449</v>
      </c>
      <c r="D2637" t="s">
        <v>140</v>
      </c>
      <c r="E2637" t="s">
        <v>119</v>
      </c>
      <c r="F2637">
        <v>1</v>
      </c>
      <c r="G2637">
        <v>6</v>
      </c>
      <c r="H2637" t="s">
        <v>183</v>
      </c>
      <c r="I2637" t="s">
        <v>33</v>
      </c>
      <c r="J2637">
        <v>10007212639</v>
      </c>
      <c r="K2637" s="19">
        <v>27.4</v>
      </c>
      <c r="L2637">
        <v>26.503</v>
      </c>
      <c r="M2637">
        <v>26.356000000000002</v>
      </c>
      <c r="N2637">
        <v>27.928000000000001</v>
      </c>
      <c r="O2637">
        <v>0.78600000000000003</v>
      </c>
    </row>
    <row r="2638" spans="1:15" x14ac:dyDescent="0.35">
      <c r="A2638" t="s">
        <v>288</v>
      </c>
      <c r="B2638">
        <v>2019</v>
      </c>
      <c r="C2638" s="10">
        <v>43449</v>
      </c>
      <c r="D2638" t="s">
        <v>140</v>
      </c>
      <c r="E2638" t="s">
        <v>119</v>
      </c>
      <c r="F2638">
        <v>2</v>
      </c>
      <c r="G2638">
        <v>1</v>
      </c>
      <c r="H2638" t="s">
        <v>196</v>
      </c>
      <c r="I2638" t="s">
        <v>52</v>
      </c>
      <c r="J2638">
        <v>10004868370</v>
      </c>
      <c r="K2638" s="19">
        <v>30.9</v>
      </c>
      <c r="L2638">
        <v>28.632999999999999</v>
      </c>
      <c r="M2638">
        <v>28.904</v>
      </c>
      <c r="N2638">
        <v>30.4</v>
      </c>
      <c r="O2638">
        <v>0.748</v>
      </c>
    </row>
    <row r="2639" spans="1:15" x14ac:dyDescent="0.35">
      <c r="A2639" t="s">
        <v>288</v>
      </c>
      <c r="B2639">
        <v>2019</v>
      </c>
      <c r="C2639" s="10">
        <v>43449</v>
      </c>
      <c r="D2639" t="s">
        <v>140</v>
      </c>
      <c r="E2639" t="s">
        <v>119</v>
      </c>
      <c r="F2639">
        <v>2</v>
      </c>
      <c r="G2639">
        <v>2</v>
      </c>
      <c r="H2639" t="s">
        <v>96</v>
      </c>
      <c r="I2639" t="s">
        <v>27</v>
      </c>
      <c r="J2639">
        <v>10015683567</v>
      </c>
      <c r="K2639" s="19">
        <v>19.899999999999999</v>
      </c>
      <c r="L2639">
        <v>24.975999999999999</v>
      </c>
      <c r="M2639">
        <v>28.512999999999899</v>
      </c>
      <c r="N2639">
        <v>35.759</v>
      </c>
      <c r="O2639">
        <v>3.6230000000000002</v>
      </c>
    </row>
    <row r="2640" spans="1:15" x14ac:dyDescent="0.35">
      <c r="A2640" t="s">
        <v>288</v>
      </c>
      <c r="B2640">
        <v>2019</v>
      </c>
      <c r="C2640" s="10">
        <v>43449</v>
      </c>
      <c r="D2640" t="s">
        <v>140</v>
      </c>
      <c r="E2640" t="s">
        <v>119</v>
      </c>
      <c r="F2640">
        <v>2</v>
      </c>
      <c r="G2640">
        <v>3</v>
      </c>
      <c r="H2640" t="s">
        <v>219</v>
      </c>
      <c r="I2640" t="s">
        <v>23</v>
      </c>
      <c r="J2640">
        <v>10050887493</v>
      </c>
      <c r="K2640" s="19">
        <v>35.299999999999997</v>
      </c>
      <c r="L2640">
        <v>27.852</v>
      </c>
      <c r="M2640">
        <v>28.416999999999899</v>
      </c>
      <c r="N2640">
        <v>32.232999999999997</v>
      </c>
      <c r="O2640">
        <v>1.9079999999999999</v>
      </c>
    </row>
    <row r="2641" spans="1:15" x14ac:dyDescent="0.35">
      <c r="A2641" t="s">
        <v>288</v>
      </c>
      <c r="B2641">
        <v>2019</v>
      </c>
      <c r="C2641" s="10">
        <v>43449</v>
      </c>
      <c r="D2641" t="s">
        <v>140</v>
      </c>
      <c r="E2641" t="s">
        <v>119</v>
      </c>
      <c r="F2641">
        <v>2</v>
      </c>
      <c r="G2641">
        <v>4</v>
      </c>
      <c r="H2641" t="s">
        <v>125</v>
      </c>
      <c r="I2641" t="s">
        <v>113</v>
      </c>
      <c r="J2641">
        <v>10017950943</v>
      </c>
      <c r="K2641" s="19">
        <v>21.8</v>
      </c>
      <c r="L2641">
        <v>27.937999999999999</v>
      </c>
      <c r="M2641">
        <v>28.032</v>
      </c>
      <c r="N2641">
        <v>30.213999999999999</v>
      </c>
      <c r="O2641">
        <v>1.091</v>
      </c>
    </row>
    <row r="2642" spans="1:15" x14ac:dyDescent="0.35">
      <c r="A2642" t="s">
        <v>288</v>
      </c>
      <c r="B2642">
        <v>2019</v>
      </c>
      <c r="C2642" s="10">
        <v>43449</v>
      </c>
      <c r="D2642" t="s">
        <v>140</v>
      </c>
      <c r="E2642" t="s">
        <v>119</v>
      </c>
      <c r="F2642">
        <v>2</v>
      </c>
      <c r="G2642">
        <v>5</v>
      </c>
      <c r="H2642" t="s">
        <v>100</v>
      </c>
      <c r="I2642" t="s">
        <v>44</v>
      </c>
      <c r="J2642">
        <v>10010830840</v>
      </c>
      <c r="K2642" s="19">
        <v>20.100000000000001</v>
      </c>
      <c r="L2642">
        <v>27.54</v>
      </c>
      <c r="M2642">
        <v>27.408999999999999</v>
      </c>
      <c r="N2642">
        <v>30.399000000000001</v>
      </c>
      <c r="O2642">
        <v>1.4950000000000001</v>
      </c>
    </row>
    <row r="2643" spans="1:15" x14ac:dyDescent="0.35">
      <c r="A2643" t="s">
        <v>288</v>
      </c>
      <c r="B2643">
        <v>2019</v>
      </c>
      <c r="C2643" s="10">
        <v>43449</v>
      </c>
      <c r="D2643" t="s">
        <v>140</v>
      </c>
      <c r="E2643" t="s">
        <v>119</v>
      </c>
      <c r="F2643">
        <v>2</v>
      </c>
      <c r="G2643">
        <v>6</v>
      </c>
      <c r="H2643" t="s">
        <v>106</v>
      </c>
      <c r="I2643" t="s">
        <v>102</v>
      </c>
      <c r="J2643">
        <v>10006894559</v>
      </c>
      <c r="K2643" s="19">
        <v>26.3</v>
      </c>
      <c r="L2643">
        <v>32.116</v>
      </c>
      <c r="M2643">
        <v>31.83</v>
      </c>
      <c r="N2643">
        <v>33.448</v>
      </c>
      <c r="O2643">
        <v>0.80900000000000005</v>
      </c>
    </row>
    <row r="2644" spans="1:15" x14ac:dyDescent="0.35">
      <c r="A2644" t="s">
        <v>288</v>
      </c>
      <c r="B2644">
        <v>2019</v>
      </c>
      <c r="C2644" s="10">
        <v>43449</v>
      </c>
      <c r="D2644" t="s">
        <v>140</v>
      </c>
      <c r="E2644" t="s">
        <v>121</v>
      </c>
      <c r="F2644">
        <v>1</v>
      </c>
      <c r="G2644">
        <v>1</v>
      </c>
      <c r="H2644" t="s">
        <v>200</v>
      </c>
      <c r="I2644" t="s">
        <v>23</v>
      </c>
      <c r="J2644">
        <v>10006900421</v>
      </c>
      <c r="K2644" s="19">
        <v>26</v>
      </c>
      <c r="L2644">
        <v>33.048000000000002</v>
      </c>
      <c r="M2644">
        <v>33.206000000000003</v>
      </c>
      <c r="N2644">
        <v>34.776000000000003</v>
      </c>
      <c r="O2644">
        <v>0.78500000000000003</v>
      </c>
    </row>
    <row r="2645" spans="1:15" x14ac:dyDescent="0.35">
      <c r="A2645" t="s">
        <v>288</v>
      </c>
      <c r="B2645">
        <v>2019</v>
      </c>
      <c r="C2645" s="10">
        <v>43449</v>
      </c>
      <c r="D2645" t="s">
        <v>140</v>
      </c>
      <c r="E2645" t="s">
        <v>121</v>
      </c>
      <c r="F2645">
        <v>1</v>
      </c>
      <c r="G2645">
        <v>2</v>
      </c>
      <c r="H2645" t="s">
        <v>196</v>
      </c>
      <c r="I2645" t="s">
        <v>52</v>
      </c>
      <c r="J2645">
        <v>10004868370</v>
      </c>
      <c r="K2645" s="19">
        <v>30.9</v>
      </c>
      <c r="L2645">
        <v>28.904</v>
      </c>
      <c r="M2645">
        <v>29.062000000000001</v>
      </c>
      <c r="N2645">
        <v>30.55</v>
      </c>
      <c r="O2645">
        <v>0.74399999999999999</v>
      </c>
    </row>
    <row r="2646" spans="1:15" x14ac:dyDescent="0.35">
      <c r="A2646" t="s">
        <v>288</v>
      </c>
      <c r="B2646">
        <v>2019</v>
      </c>
      <c r="C2646" s="10">
        <v>43449</v>
      </c>
      <c r="D2646" t="s">
        <v>140</v>
      </c>
      <c r="E2646" t="s">
        <v>121</v>
      </c>
      <c r="F2646">
        <v>1</v>
      </c>
      <c r="G2646">
        <v>3</v>
      </c>
      <c r="H2646" t="s">
        <v>219</v>
      </c>
      <c r="I2646" t="s">
        <v>23</v>
      </c>
      <c r="J2646">
        <v>10050887493</v>
      </c>
      <c r="K2646" s="19">
        <v>35.299999999999997</v>
      </c>
      <c r="L2646">
        <v>28.416999999999899</v>
      </c>
      <c r="M2646">
        <v>28.76</v>
      </c>
      <c r="N2646">
        <v>32.314</v>
      </c>
      <c r="O2646">
        <v>1.7769999999999999</v>
      </c>
    </row>
    <row r="2647" spans="1:15" x14ac:dyDescent="0.35">
      <c r="A2647" t="s">
        <v>288</v>
      </c>
      <c r="B2647">
        <v>2019</v>
      </c>
      <c r="C2647" s="10">
        <v>43449</v>
      </c>
      <c r="D2647" t="s">
        <v>140</v>
      </c>
      <c r="E2647" t="s">
        <v>121</v>
      </c>
      <c r="F2647">
        <v>1</v>
      </c>
      <c r="G2647">
        <v>4</v>
      </c>
      <c r="H2647" t="s">
        <v>112</v>
      </c>
      <c r="I2647" t="s">
        <v>113</v>
      </c>
      <c r="J2647">
        <v>10009967641</v>
      </c>
      <c r="K2647" s="19">
        <v>21.6</v>
      </c>
      <c r="L2647">
        <v>30.702000000000002</v>
      </c>
      <c r="M2647">
        <v>30.451999999999899</v>
      </c>
      <c r="N2647">
        <v>33.271999999999998</v>
      </c>
      <c r="O2647">
        <v>1.41</v>
      </c>
    </row>
    <row r="2648" spans="1:15" x14ac:dyDescent="0.35">
      <c r="A2648" t="s">
        <v>288</v>
      </c>
      <c r="B2648">
        <v>2019</v>
      </c>
      <c r="C2648" s="10">
        <v>43449</v>
      </c>
      <c r="D2648" t="s">
        <v>140</v>
      </c>
      <c r="E2648" t="s">
        <v>121</v>
      </c>
      <c r="F2648">
        <v>1</v>
      </c>
      <c r="G2648">
        <v>5</v>
      </c>
      <c r="H2648" t="s">
        <v>103</v>
      </c>
      <c r="I2648" t="s">
        <v>104</v>
      </c>
      <c r="J2648">
        <v>10009010876</v>
      </c>
      <c r="K2648" s="19">
        <v>24.9</v>
      </c>
      <c r="L2648">
        <v>24.994</v>
      </c>
      <c r="M2648">
        <v>25.042999999999999</v>
      </c>
      <c r="N2648">
        <v>26.991</v>
      </c>
      <c r="O2648">
        <v>0.97399999999999998</v>
      </c>
    </row>
    <row r="2649" spans="1:15" x14ac:dyDescent="0.35">
      <c r="A2649" t="s">
        <v>288</v>
      </c>
      <c r="B2649">
        <v>2019</v>
      </c>
      <c r="C2649" s="10">
        <v>43449</v>
      </c>
      <c r="D2649" t="s">
        <v>140</v>
      </c>
      <c r="E2649" t="s">
        <v>121</v>
      </c>
      <c r="F2649">
        <v>1</v>
      </c>
      <c r="G2649">
        <v>6</v>
      </c>
      <c r="H2649" t="s">
        <v>96</v>
      </c>
      <c r="I2649" t="s">
        <v>27</v>
      </c>
      <c r="J2649">
        <v>10015683567</v>
      </c>
      <c r="K2649" s="19">
        <v>19.899999999999999</v>
      </c>
      <c r="L2649">
        <v>28.512999999999899</v>
      </c>
      <c r="M2649">
        <v>24.771999999999998</v>
      </c>
      <c r="N2649">
        <v>30.8</v>
      </c>
      <c r="O2649">
        <v>3.0139999999999998</v>
      </c>
    </row>
    <row r="2650" spans="1:15" x14ac:dyDescent="0.35">
      <c r="A2650" t="s">
        <v>288</v>
      </c>
      <c r="B2650">
        <v>2019</v>
      </c>
      <c r="C2650" s="10">
        <v>43449</v>
      </c>
      <c r="D2650" t="s">
        <v>140</v>
      </c>
      <c r="E2650" t="s">
        <v>121</v>
      </c>
      <c r="F2650">
        <v>2</v>
      </c>
      <c r="G2650">
        <v>1</v>
      </c>
      <c r="H2650" t="s">
        <v>106</v>
      </c>
      <c r="I2650" t="s">
        <v>102</v>
      </c>
      <c r="J2650">
        <v>10006894559</v>
      </c>
      <c r="K2650" s="19">
        <v>26.3</v>
      </c>
      <c r="L2650">
        <v>31.83</v>
      </c>
      <c r="M2650">
        <v>32.014000000000003</v>
      </c>
      <c r="N2650">
        <v>33.624000000000002</v>
      </c>
      <c r="O2650">
        <v>0.80500000000000005</v>
      </c>
    </row>
    <row r="2651" spans="1:15" x14ac:dyDescent="0.35">
      <c r="A2651" t="s">
        <v>288</v>
      </c>
      <c r="B2651">
        <v>2019</v>
      </c>
      <c r="C2651" s="10">
        <v>43449</v>
      </c>
      <c r="D2651" t="s">
        <v>140</v>
      </c>
      <c r="E2651" t="s">
        <v>121</v>
      </c>
      <c r="F2651">
        <v>2</v>
      </c>
      <c r="G2651">
        <v>2</v>
      </c>
      <c r="H2651" t="s">
        <v>213</v>
      </c>
      <c r="I2651" t="s">
        <v>42</v>
      </c>
      <c r="J2651">
        <v>10006422895</v>
      </c>
      <c r="K2651" s="19">
        <v>27.6</v>
      </c>
      <c r="L2651">
        <v>28.459</v>
      </c>
      <c r="M2651">
        <v>28.664000000000001</v>
      </c>
      <c r="N2651">
        <v>30.382000000000001</v>
      </c>
      <c r="O2651">
        <v>0.85899999999999999</v>
      </c>
    </row>
    <row r="2652" spans="1:15" x14ac:dyDescent="0.35">
      <c r="A2652" t="s">
        <v>288</v>
      </c>
      <c r="B2652">
        <v>2019</v>
      </c>
      <c r="C2652" s="10">
        <v>43449</v>
      </c>
      <c r="D2652" t="s">
        <v>140</v>
      </c>
      <c r="E2652" t="s">
        <v>121</v>
      </c>
      <c r="F2652">
        <v>2</v>
      </c>
      <c r="G2652">
        <v>3</v>
      </c>
      <c r="H2652" t="s">
        <v>100</v>
      </c>
      <c r="I2652" t="s">
        <v>44</v>
      </c>
      <c r="J2652">
        <v>10010830840</v>
      </c>
      <c r="K2652" s="19">
        <v>20.100000000000001</v>
      </c>
      <c r="L2652">
        <v>27.408999999999999</v>
      </c>
      <c r="M2652">
        <v>27.748000000000001</v>
      </c>
      <c r="N2652">
        <v>30.606000000000002</v>
      </c>
      <c r="O2652">
        <v>1.429</v>
      </c>
    </row>
    <row r="2653" spans="1:15" x14ac:dyDescent="0.35">
      <c r="A2653" t="s">
        <v>288</v>
      </c>
      <c r="B2653">
        <v>2019</v>
      </c>
      <c r="C2653" s="10">
        <v>43449</v>
      </c>
      <c r="D2653" t="s">
        <v>140</v>
      </c>
      <c r="E2653" t="s">
        <v>121</v>
      </c>
      <c r="F2653">
        <v>2</v>
      </c>
      <c r="G2653">
        <v>4</v>
      </c>
      <c r="H2653" t="s">
        <v>68</v>
      </c>
      <c r="I2653" t="s">
        <v>29</v>
      </c>
      <c r="J2653">
        <v>10006379247</v>
      </c>
      <c r="K2653" s="19">
        <v>28.7</v>
      </c>
      <c r="L2653">
        <v>31.851999999999901</v>
      </c>
      <c r="M2653">
        <v>31.726999999999901</v>
      </c>
      <c r="N2653">
        <v>33.406999999999996</v>
      </c>
      <c r="O2653">
        <v>0.84</v>
      </c>
    </row>
    <row r="2654" spans="1:15" x14ac:dyDescent="0.35">
      <c r="A2654" t="s">
        <v>288</v>
      </c>
      <c r="B2654">
        <v>2019</v>
      </c>
      <c r="C2654" s="10">
        <v>43449</v>
      </c>
      <c r="D2654" t="s">
        <v>140</v>
      </c>
      <c r="E2654" t="s">
        <v>121</v>
      </c>
      <c r="F2654">
        <v>2</v>
      </c>
      <c r="G2654">
        <v>5</v>
      </c>
      <c r="H2654" t="s">
        <v>125</v>
      </c>
      <c r="I2654" t="s">
        <v>113</v>
      </c>
      <c r="J2654">
        <v>10017950943</v>
      </c>
      <c r="K2654" s="19">
        <v>21.8</v>
      </c>
      <c r="L2654">
        <v>28.032</v>
      </c>
      <c r="M2654">
        <v>27.884</v>
      </c>
      <c r="N2654">
        <v>30.021999999999998</v>
      </c>
      <c r="O2654">
        <v>1.069</v>
      </c>
    </row>
    <row r="2655" spans="1:15" x14ac:dyDescent="0.35">
      <c r="A2655" t="s">
        <v>288</v>
      </c>
      <c r="B2655">
        <v>2019</v>
      </c>
      <c r="C2655" s="10">
        <v>43449</v>
      </c>
      <c r="D2655" t="s">
        <v>140</v>
      </c>
      <c r="E2655" t="s">
        <v>121</v>
      </c>
      <c r="F2655">
        <v>2</v>
      </c>
      <c r="G2655">
        <v>6</v>
      </c>
      <c r="H2655" t="s">
        <v>183</v>
      </c>
      <c r="I2655" t="s">
        <v>33</v>
      </c>
      <c r="J2655">
        <v>10007212639</v>
      </c>
      <c r="K2655" s="19">
        <v>27.4</v>
      </c>
      <c r="L2655">
        <v>26.356000000000002</v>
      </c>
      <c r="M2655">
        <v>26.207000000000001</v>
      </c>
      <c r="N2655">
        <v>27.773</v>
      </c>
      <c r="O2655">
        <v>0.78300000000000003</v>
      </c>
    </row>
    <row r="2656" spans="1:15" x14ac:dyDescent="0.35">
      <c r="A2656" t="s">
        <v>225</v>
      </c>
      <c r="B2656">
        <v>2019</v>
      </c>
      <c r="C2656" s="10">
        <v>43484</v>
      </c>
      <c r="D2656" t="s">
        <v>140</v>
      </c>
      <c r="E2656" t="s">
        <v>91</v>
      </c>
      <c r="F2656">
        <v>1</v>
      </c>
      <c r="G2656">
        <v>1</v>
      </c>
      <c r="H2656" t="s">
        <v>54</v>
      </c>
      <c r="I2656" t="s">
        <v>42</v>
      </c>
      <c r="J2656">
        <v>10004612534</v>
      </c>
      <c r="K2656" s="19">
        <v>31.6</v>
      </c>
      <c r="L2656">
        <v>27.21</v>
      </c>
      <c r="M2656">
        <v>27.545000000000002</v>
      </c>
      <c r="N2656">
        <v>29.591000000000001</v>
      </c>
      <c r="O2656">
        <v>1.0229999999999999</v>
      </c>
    </row>
    <row r="2657" spans="1:15" x14ac:dyDescent="0.35">
      <c r="A2657" t="s">
        <v>225</v>
      </c>
      <c r="B2657">
        <v>2019</v>
      </c>
      <c r="C2657" s="10">
        <v>43484</v>
      </c>
      <c r="D2657" t="s">
        <v>140</v>
      </c>
      <c r="E2657" t="s">
        <v>91</v>
      </c>
      <c r="F2657">
        <v>1</v>
      </c>
      <c r="G2657">
        <v>2</v>
      </c>
      <c r="H2657" t="s">
        <v>183</v>
      </c>
      <c r="I2657" t="s">
        <v>33</v>
      </c>
      <c r="J2657">
        <v>10007212639</v>
      </c>
      <c r="K2657" s="19">
        <v>27.5</v>
      </c>
      <c r="L2657">
        <v>26.207000000000001</v>
      </c>
      <c r="M2657">
        <v>26.329000000000001</v>
      </c>
      <c r="N2657">
        <v>27.885000000000002</v>
      </c>
      <c r="O2657">
        <v>0.77800000000000002</v>
      </c>
    </row>
    <row r="2658" spans="1:15" x14ac:dyDescent="0.35">
      <c r="A2658" t="s">
        <v>225</v>
      </c>
      <c r="B2658">
        <v>2019</v>
      </c>
      <c r="C2658" s="10">
        <v>43484</v>
      </c>
      <c r="D2658" t="s">
        <v>140</v>
      </c>
      <c r="E2658" t="s">
        <v>91</v>
      </c>
      <c r="F2658">
        <v>1</v>
      </c>
      <c r="G2658">
        <v>3</v>
      </c>
      <c r="H2658" t="s">
        <v>286</v>
      </c>
      <c r="I2658" t="s">
        <v>102</v>
      </c>
      <c r="J2658">
        <v>10007811817</v>
      </c>
      <c r="K2658" s="19">
        <v>25</v>
      </c>
      <c r="L2658">
        <v>26.57</v>
      </c>
      <c r="M2658">
        <v>26.581</v>
      </c>
      <c r="N2658">
        <v>29.253</v>
      </c>
      <c r="O2658">
        <v>1.3360000000000001</v>
      </c>
    </row>
    <row r="2659" spans="1:15" x14ac:dyDescent="0.35">
      <c r="A2659" t="s">
        <v>225</v>
      </c>
      <c r="B2659">
        <v>2019</v>
      </c>
      <c r="C2659" s="10">
        <v>43484</v>
      </c>
      <c r="D2659" t="s">
        <v>140</v>
      </c>
      <c r="E2659" t="s">
        <v>91</v>
      </c>
      <c r="F2659">
        <v>1</v>
      </c>
      <c r="G2659">
        <v>4</v>
      </c>
      <c r="H2659" t="s">
        <v>45</v>
      </c>
      <c r="I2659" t="s">
        <v>46</v>
      </c>
      <c r="J2659">
        <v>10009176281</v>
      </c>
      <c r="K2659" s="19">
        <v>22.9</v>
      </c>
      <c r="L2659">
        <v>23.526</v>
      </c>
      <c r="M2659">
        <v>23.57</v>
      </c>
      <c r="N2659">
        <v>26.26</v>
      </c>
      <c r="O2659">
        <v>1.345</v>
      </c>
    </row>
    <row r="2660" spans="1:15" x14ac:dyDescent="0.35">
      <c r="A2660" t="s">
        <v>225</v>
      </c>
      <c r="B2660">
        <v>2019</v>
      </c>
      <c r="C2660" s="10">
        <v>43484</v>
      </c>
      <c r="D2660" t="s">
        <v>140</v>
      </c>
      <c r="E2660" t="s">
        <v>91</v>
      </c>
      <c r="F2660">
        <v>1</v>
      </c>
      <c r="G2660">
        <v>5</v>
      </c>
      <c r="H2660" t="s">
        <v>211</v>
      </c>
      <c r="I2660" t="s">
        <v>212</v>
      </c>
      <c r="J2660">
        <v>10010608447</v>
      </c>
      <c r="K2660" s="19">
        <v>21.6</v>
      </c>
      <c r="L2660">
        <v>22.088999999999999</v>
      </c>
      <c r="M2660">
        <v>22.045999999999999</v>
      </c>
      <c r="N2660">
        <v>24.17</v>
      </c>
      <c r="O2660">
        <v>1.0620000000000001</v>
      </c>
    </row>
    <row r="2661" spans="1:15" x14ac:dyDescent="0.35">
      <c r="A2661" t="s">
        <v>225</v>
      </c>
      <c r="B2661">
        <v>2019</v>
      </c>
      <c r="C2661" s="10">
        <v>43484</v>
      </c>
      <c r="D2661" t="s">
        <v>140</v>
      </c>
      <c r="E2661" t="s">
        <v>91</v>
      </c>
      <c r="F2661">
        <v>1</v>
      </c>
      <c r="G2661">
        <v>6</v>
      </c>
      <c r="H2661" t="s">
        <v>186</v>
      </c>
      <c r="I2661" t="s">
        <v>95</v>
      </c>
      <c r="J2661">
        <v>10009181032</v>
      </c>
      <c r="K2661" s="19">
        <v>24</v>
      </c>
      <c r="L2661">
        <v>19.52</v>
      </c>
      <c r="M2661">
        <v>19.146999999999998</v>
      </c>
      <c r="N2661">
        <v>22.614999999999998</v>
      </c>
      <c r="O2661">
        <v>1.734</v>
      </c>
    </row>
    <row r="2662" spans="1:15" x14ac:dyDescent="0.35">
      <c r="A2662" t="s">
        <v>225</v>
      </c>
      <c r="B2662">
        <v>2019</v>
      </c>
      <c r="C2662" s="10">
        <v>43484</v>
      </c>
      <c r="D2662" t="s">
        <v>140</v>
      </c>
      <c r="E2662" t="s">
        <v>91</v>
      </c>
      <c r="F2662">
        <v>1</v>
      </c>
      <c r="G2662">
        <v>7</v>
      </c>
      <c r="H2662" t="s">
        <v>285</v>
      </c>
      <c r="I2662" t="s">
        <v>39</v>
      </c>
      <c r="J2662">
        <v>10061258009</v>
      </c>
      <c r="K2662" s="19">
        <v>27</v>
      </c>
      <c r="L2662">
        <v>12.195</v>
      </c>
      <c r="M2662">
        <v>11.486999999999901</v>
      </c>
      <c r="N2662">
        <v>16.806999999999999</v>
      </c>
      <c r="O2662">
        <v>2.66</v>
      </c>
    </row>
    <row r="2663" spans="1:15" x14ac:dyDescent="0.35">
      <c r="A2663" t="s">
        <v>225</v>
      </c>
      <c r="B2663">
        <v>2019</v>
      </c>
      <c r="C2663" s="10">
        <v>43484</v>
      </c>
      <c r="D2663" t="s">
        <v>140</v>
      </c>
      <c r="E2663" t="s">
        <v>91</v>
      </c>
      <c r="F2663">
        <v>2</v>
      </c>
      <c r="G2663">
        <v>1</v>
      </c>
      <c r="H2663" t="s">
        <v>193</v>
      </c>
      <c r="I2663" t="s">
        <v>31</v>
      </c>
      <c r="J2663">
        <v>10005727327</v>
      </c>
      <c r="K2663" s="19">
        <v>33</v>
      </c>
      <c r="L2663">
        <v>23.98</v>
      </c>
      <c r="M2663">
        <v>24.418999999999901</v>
      </c>
      <c r="N2663">
        <v>26.268999999999998</v>
      </c>
      <c r="O2663">
        <v>0.92500000000000004</v>
      </c>
    </row>
    <row r="2664" spans="1:15" x14ac:dyDescent="0.35">
      <c r="A2664" t="s">
        <v>225</v>
      </c>
      <c r="B2664">
        <v>2019</v>
      </c>
      <c r="C2664" s="10">
        <v>43484</v>
      </c>
      <c r="D2664" t="s">
        <v>140</v>
      </c>
      <c r="E2664" t="s">
        <v>91</v>
      </c>
      <c r="F2664">
        <v>2</v>
      </c>
      <c r="G2664">
        <v>2</v>
      </c>
      <c r="H2664" t="s">
        <v>136</v>
      </c>
      <c r="I2664" t="s">
        <v>35</v>
      </c>
      <c r="J2664">
        <v>10010624918</v>
      </c>
      <c r="K2664" s="19">
        <v>22.4</v>
      </c>
      <c r="L2664">
        <v>26.265000000000001</v>
      </c>
      <c r="M2664">
        <v>26.977</v>
      </c>
      <c r="N2664">
        <v>31.613</v>
      </c>
      <c r="O2664">
        <v>2.3180000000000001</v>
      </c>
    </row>
    <row r="2665" spans="1:15" x14ac:dyDescent="0.35">
      <c r="A2665" t="s">
        <v>225</v>
      </c>
      <c r="B2665">
        <v>2019</v>
      </c>
      <c r="C2665" s="10">
        <v>43484</v>
      </c>
      <c r="D2665" t="s">
        <v>140</v>
      </c>
      <c r="E2665" t="s">
        <v>91</v>
      </c>
      <c r="F2665">
        <v>2</v>
      </c>
      <c r="G2665">
        <v>3</v>
      </c>
      <c r="H2665" t="s">
        <v>110</v>
      </c>
      <c r="I2665" t="s">
        <v>58</v>
      </c>
      <c r="J2665">
        <v>10010797292</v>
      </c>
      <c r="K2665" s="19">
        <v>20.8</v>
      </c>
      <c r="L2665">
        <v>9</v>
      </c>
      <c r="M2665">
        <v>20.164000000000001</v>
      </c>
      <c r="N2665">
        <v>28.526</v>
      </c>
      <c r="O2665">
        <v>4.181</v>
      </c>
    </row>
    <row r="2666" spans="1:15" x14ac:dyDescent="0.35">
      <c r="A2666" t="s">
        <v>225</v>
      </c>
      <c r="B2666">
        <v>2019</v>
      </c>
      <c r="C2666" s="10">
        <v>43484</v>
      </c>
      <c r="D2666" t="s">
        <v>140</v>
      </c>
      <c r="E2666" t="s">
        <v>91</v>
      </c>
      <c r="F2666">
        <v>2</v>
      </c>
      <c r="G2666">
        <v>4</v>
      </c>
      <c r="H2666" t="s">
        <v>174</v>
      </c>
      <c r="I2666" t="s">
        <v>37</v>
      </c>
      <c r="J2666">
        <v>10006552534</v>
      </c>
      <c r="K2666" s="19">
        <v>28.7</v>
      </c>
      <c r="L2666">
        <v>25.207000000000001</v>
      </c>
      <c r="M2666">
        <v>25.228000000000002</v>
      </c>
      <c r="N2666">
        <v>26.914000000000001</v>
      </c>
      <c r="O2666">
        <v>0.84299999999999997</v>
      </c>
    </row>
    <row r="2667" spans="1:15" x14ac:dyDescent="0.35">
      <c r="A2667" t="s">
        <v>225</v>
      </c>
      <c r="B2667">
        <v>2019</v>
      </c>
      <c r="C2667" s="10">
        <v>43484</v>
      </c>
      <c r="D2667" t="s">
        <v>140</v>
      </c>
      <c r="E2667" t="s">
        <v>91</v>
      </c>
      <c r="F2667">
        <v>2</v>
      </c>
      <c r="G2667">
        <v>5</v>
      </c>
      <c r="H2667" t="s">
        <v>134</v>
      </c>
      <c r="I2667" t="s">
        <v>33</v>
      </c>
      <c r="J2667">
        <v>10015713273</v>
      </c>
      <c r="K2667" s="19">
        <v>19.2</v>
      </c>
      <c r="L2667">
        <v>9</v>
      </c>
      <c r="M2667">
        <v>16.395</v>
      </c>
      <c r="N2667">
        <v>24.741</v>
      </c>
      <c r="O2667">
        <v>4.173</v>
      </c>
    </row>
    <row r="2668" spans="1:15" x14ac:dyDescent="0.35">
      <c r="A2668" t="s">
        <v>225</v>
      </c>
      <c r="B2668">
        <v>2019</v>
      </c>
      <c r="C2668" s="10">
        <v>43484</v>
      </c>
      <c r="D2668" t="s">
        <v>140</v>
      </c>
      <c r="E2668" t="s">
        <v>91</v>
      </c>
      <c r="F2668">
        <v>2</v>
      </c>
      <c r="G2668">
        <v>6</v>
      </c>
      <c r="H2668" t="s">
        <v>48</v>
      </c>
      <c r="I2668" t="s">
        <v>27</v>
      </c>
      <c r="J2668">
        <v>10005930724</v>
      </c>
      <c r="K2668" s="19">
        <v>28.2</v>
      </c>
      <c r="L2668">
        <v>25.332000000000001</v>
      </c>
      <c r="M2668">
        <v>25.007999999999999</v>
      </c>
      <c r="N2668">
        <v>27.248000000000001</v>
      </c>
      <c r="O2668">
        <v>1.1200000000000001</v>
      </c>
    </row>
    <row r="2669" spans="1:15" x14ac:dyDescent="0.35">
      <c r="A2669" t="s">
        <v>225</v>
      </c>
      <c r="B2669">
        <v>2019</v>
      </c>
      <c r="C2669" s="10">
        <v>43484</v>
      </c>
      <c r="D2669" t="s">
        <v>140</v>
      </c>
      <c r="E2669" t="s">
        <v>91</v>
      </c>
      <c r="F2669">
        <v>2</v>
      </c>
      <c r="G2669">
        <v>7</v>
      </c>
      <c r="H2669" t="s">
        <v>283</v>
      </c>
      <c r="I2669" t="s">
        <v>284</v>
      </c>
      <c r="J2669">
        <v>10006319633</v>
      </c>
      <c r="K2669" s="19">
        <v>29.1</v>
      </c>
      <c r="L2669">
        <v>21.704999999999998</v>
      </c>
      <c r="M2669">
        <v>21.521999999999998</v>
      </c>
      <c r="N2669">
        <v>23.216000000000001</v>
      </c>
      <c r="O2669">
        <v>0.84699999999999998</v>
      </c>
    </row>
    <row r="2670" spans="1:15" x14ac:dyDescent="0.35">
      <c r="A2670" t="s">
        <v>225</v>
      </c>
      <c r="B2670">
        <v>2019</v>
      </c>
      <c r="C2670" s="10">
        <v>43484</v>
      </c>
      <c r="D2670" t="s">
        <v>140</v>
      </c>
      <c r="E2670" t="s">
        <v>91</v>
      </c>
      <c r="F2670">
        <v>3</v>
      </c>
      <c r="G2670">
        <v>1</v>
      </c>
      <c r="H2670" t="s">
        <v>220</v>
      </c>
      <c r="I2670" t="s">
        <v>35</v>
      </c>
      <c r="J2670">
        <v>10005782695</v>
      </c>
      <c r="K2670" s="19">
        <v>29.5</v>
      </c>
      <c r="L2670">
        <v>29.658999999999999</v>
      </c>
      <c r="M2670">
        <v>29.815999999999999</v>
      </c>
      <c r="N2670">
        <v>31.41</v>
      </c>
      <c r="O2670">
        <v>0.79700000000000004</v>
      </c>
    </row>
    <row r="2671" spans="1:15" x14ac:dyDescent="0.35">
      <c r="A2671" t="s">
        <v>225</v>
      </c>
      <c r="B2671">
        <v>2019</v>
      </c>
      <c r="C2671" s="10">
        <v>43484</v>
      </c>
      <c r="D2671" t="s">
        <v>140</v>
      </c>
      <c r="E2671" t="s">
        <v>91</v>
      </c>
      <c r="F2671">
        <v>3</v>
      </c>
      <c r="G2671">
        <v>2</v>
      </c>
      <c r="H2671" t="s">
        <v>93</v>
      </c>
      <c r="I2671" t="s">
        <v>52</v>
      </c>
      <c r="J2671">
        <v>10009150215</v>
      </c>
      <c r="K2671" s="19">
        <v>23.1</v>
      </c>
      <c r="L2671">
        <v>24.86</v>
      </c>
      <c r="M2671">
        <v>25.172999999999998</v>
      </c>
      <c r="N2671">
        <v>27.233000000000001</v>
      </c>
      <c r="O2671">
        <v>1.03</v>
      </c>
    </row>
    <row r="2672" spans="1:15" x14ac:dyDescent="0.35">
      <c r="A2672" t="s">
        <v>225</v>
      </c>
      <c r="B2672">
        <v>2019</v>
      </c>
      <c r="C2672" s="10">
        <v>43484</v>
      </c>
      <c r="D2672" t="s">
        <v>140</v>
      </c>
      <c r="E2672" t="s">
        <v>91</v>
      </c>
      <c r="F2672">
        <v>3</v>
      </c>
      <c r="G2672">
        <v>3</v>
      </c>
      <c r="H2672" t="s">
        <v>203</v>
      </c>
      <c r="I2672" t="s">
        <v>198</v>
      </c>
      <c r="J2672">
        <v>10051694112</v>
      </c>
      <c r="K2672" s="19">
        <v>32.1</v>
      </c>
      <c r="L2672">
        <v>27.558</v>
      </c>
      <c r="M2672">
        <v>27.559000000000001</v>
      </c>
      <c r="N2672">
        <v>29.571000000000002</v>
      </c>
      <c r="O2672">
        <v>1.006</v>
      </c>
    </row>
    <row r="2673" spans="1:15" x14ac:dyDescent="0.35">
      <c r="A2673" t="s">
        <v>225</v>
      </c>
      <c r="B2673">
        <v>2019</v>
      </c>
      <c r="C2673" s="10">
        <v>43484</v>
      </c>
      <c r="D2673" t="s">
        <v>140</v>
      </c>
      <c r="E2673" t="s">
        <v>91</v>
      </c>
      <c r="F2673">
        <v>3</v>
      </c>
      <c r="G2673">
        <v>4</v>
      </c>
      <c r="H2673" t="s">
        <v>287</v>
      </c>
      <c r="I2673" t="s">
        <v>31</v>
      </c>
      <c r="J2673">
        <v>10003349716</v>
      </c>
      <c r="K2673" s="19">
        <v>33.700000000000003</v>
      </c>
      <c r="L2673">
        <v>25.026</v>
      </c>
      <c r="M2673">
        <v>25.029</v>
      </c>
      <c r="N2673">
        <v>26.637</v>
      </c>
      <c r="O2673">
        <v>0.80400000000000005</v>
      </c>
    </row>
    <row r="2674" spans="1:15" x14ac:dyDescent="0.35">
      <c r="A2674" t="s">
        <v>225</v>
      </c>
      <c r="B2674">
        <v>2019</v>
      </c>
      <c r="C2674" s="10">
        <v>43484</v>
      </c>
      <c r="D2674" t="s">
        <v>140</v>
      </c>
      <c r="E2674" t="s">
        <v>91</v>
      </c>
      <c r="F2674">
        <v>3</v>
      </c>
      <c r="G2674">
        <v>5</v>
      </c>
      <c r="H2674" t="s">
        <v>171</v>
      </c>
      <c r="I2674" t="s">
        <v>82</v>
      </c>
      <c r="J2674">
        <v>10007073506</v>
      </c>
      <c r="K2674" s="19">
        <v>28.5</v>
      </c>
      <c r="L2674">
        <v>21.084</v>
      </c>
      <c r="M2674">
        <v>21.164000000000001</v>
      </c>
      <c r="N2674">
        <v>23.422000000000001</v>
      </c>
      <c r="O2674">
        <v>1.129</v>
      </c>
    </row>
    <row r="2675" spans="1:15" x14ac:dyDescent="0.35">
      <c r="A2675" t="s">
        <v>225</v>
      </c>
      <c r="B2675">
        <v>2019</v>
      </c>
      <c r="C2675" s="10">
        <v>43484</v>
      </c>
      <c r="D2675" t="s">
        <v>140</v>
      </c>
      <c r="E2675" t="s">
        <v>91</v>
      </c>
      <c r="F2675">
        <v>3</v>
      </c>
      <c r="G2675">
        <v>6</v>
      </c>
      <c r="H2675" t="s">
        <v>158</v>
      </c>
      <c r="I2675" t="s">
        <v>145</v>
      </c>
      <c r="J2675">
        <v>10010894696</v>
      </c>
      <c r="K2675" s="19">
        <v>32.700000000000003</v>
      </c>
      <c r="L2675">
        <v>19.640999999999998</v>
      </c>
      <c r="M2675">
        <v>19.625999999999902</v>
      </c>
      <c r="N2675">
        <v>22.001999999999999</v>
      </c>
      <c r="O2675">
        <v>1.1879999999999999</v>
      </c>
    </row>
    <row r="2676" spans="1:15" x14ac:dyDescent="0.35">
      <c r="A2676" t="s">
        <v>225</v>
      </c>
      <c r="B2676">
        <v>2019</v>
      </c>
      <c r="C2676" s="10">
        <v>43484</v>
      </c>
      <c r="D2676" t="s">
        <v>140</v>
      </c>
      <c r="E2676" t="s">
        <v>91</v>
      </c>
      <c r="F2676">
        <v>3</v>
      </c>
      <c r="G2676">
        <v>7</v>
      </c>
      <c r="H2676" t="s">
        <v>209</v>
      </c>
      <c r="I2676" t="s">
        <v>198</v>
      </c>
      <c r="J2676">
        <v>10007772108</v>
      </c>
      <c r="K2676" s="19">
        <v>23.9</v>
      </c>
      <c r="L2676">
        <v>23.027000000000001</v>
      </c>
      <c r="M2676">
        <v>22.533999999999999</v>
      </c>
      <c r="N2676">
        <v>24.847999999999999</v>
      </c>
      <c r="O2676">
        <v>1.157</v>
      </c>
    </row>
    <row r="2677" spans="1:15" x14ac:dyDescent="0.35">
      <c r="A2677" t="s">
        <v>225</v>
      </c>
      <c r="B2677">
        <v>2019</v>
      </c>
      <c r="C2677" s="10">
        <v>43484</v>
      </c>
      <c r="D2677" t="s">
        <v>140</v>
      </c>
      <c r="E2677" t="s">
        <v>117</v>
      </c>
      <c r="F2677">
        <v>1</v>
      </c>
      <c r="G2677">
        <v>1</v>
      </c>
      <c r="H2677" t="s">
        <v>286</v>
      </c>
      <c r="I2677" t="s">
        <v>102</v>
      </c>
      <c r="J2677">
        <v>10007811817</v>
      </c>
      <c r="K2677" s="19">
        <v>25</v>
      </c>
      <c r="L2677">
        <v>26.581</v>
      </c>
      <c r="M2677">
        <v>26.960999999999999</v>
      </c>
      <c r="N2677">
        <v>29.579000000000001</v>
      </c>
      <c r="O2677">
        <v>1.3089999999999999</v>
      </c>
    </row>
    <row r="2678" spans="1:15" x14ac:dyDescent="0.35">
      <c r="A2678" t="s">
        <v>225</v>
      </c>
      <c r="B2678">
        <v>2019</v>
      </c>
      <c r="C2678" s="10">
        <v>43484</v>
      </c>
      <c r="D2678" t="s">
        <v>140</v>
      </c>
      <c r="E2678" t="s">
        <v>117</v>
      </c>
      <c r="F2678">
        <v>1</v>
      </c>
      <c r="G2678">
        <v>2</v>
      </c>
      <c r="H2678" t="s">
        <v>287</v>
      </c>
      <c r="I2678" t="s">
        <v>31</v>
      </c>
      <c r="J2678">
        <v>10003349716</v>
      </c>
      <c r="K2678" s="19">
        <v>33.700000000000003</v>
      </c>
      <c r="L2678">
        <v>25.029</v>
      </c>
      <c r="M2678">
        <v>25.096</v>
      </c>
      <c r="N2678">
        <v>26.693999999999999</v>
      </c>
      <c r="O2678">
        <v>0.79900000000000004</v>
      </c>
    </row>
    <row r="2679" spans="1:15" x14ac:dyDescent="0.35">
      <c r="A2679" t="s">
        <v>225</v>
      </c>
      <c r="B2679">
        <v>2019</v>
      </c>
      <c r="C2679" s="10">
        <v>43484</v>
      </c>
      <c r="D2679" t="s">
        <v>140</v>
      </c>
      <c r="E2679" t="s">
        <v>117</v>
      </c>
      <c r="F2679">
        <v>1</v>
      </c>
      <c r="G2679">
        <v>3</v>
      </c>
      <c r="H2679" t="s">
        <v>186</v>
      </c>
      <c r="I2679" t="s">
        <v>95</v>
      </c>
      <c r="J2679">
        <v>10009181032</v>
      </c>
      <c r="K2679" s="19">
        <v>24</v>
      </c>
      <c r="L2679">
        <v>19.146999999999998</v>
      </c>
      <c r="M2679">
        <v>19.628</v>
      </c>
      <c r="N2679">
        <v>22.92</v>
      </c>
      <c r="O2679">
        <v>1.6459999999999999</v>
      </c>
    </row>
    <row r="2680" spans="1:15" x14ac:dyDescent="0.35">
      <c r="A2680" t="s">
        <v>225</v>
      </c>
      <c r="B2680">
        <v>2019</v>
      </c>
      <c r="C2680" s="10">
        <v>43484</v>
      </c>
      <c r="D2680" t="s">
        <v>140</v>
      </c>
      <c r="E2680" t="s">
        <v>117</v>
      </c>
      <c r="F2680">
        <v>1</v>
      </c>
      <c r="G2680">
        <v>4</v>
      </c>
      <c r="H2680" t="s">
        <v>134</v>
      </c>
      <c r="I2680" t="s">
        <v>33</v>
      </c>
      <c r="J2680">
        <v>10015713273</v>
      </c>
      <c r="K2680" s="19">
        <v>19.2</v>
      </c>
      <c r="L2680">
        <v>16.395</v>
      </c>
      <c r="M2680">
        <v>16.718</v>
      </c>
      <c r="N2680">
        <v>23.204000000000001</v>
      </c>
      <c r="O2680">
        <v>3.2429999999999999</v>
      </c>
    </row>
    <row r="2681" spans="1:15" x14ac:dyDescent="0.35">
      <c r="A2681" t="s">
        <v>225</v>
      </c>
      <c r="B2681">
        <v>2019</v>
      </c>
      <c r="C2681" s="10">
        <v>43484</v>
      </c>
      <c r="D2681" t="s">
        <v>140</v>
      </c>
      <c r="E2681" t="s">
        <v>117</v>
      </c>
      <c r="F2681">
        <v>1</v>
      </c>
      <c r="G2681">
        <v>5</v>
      </c>
      <c r="H2681" t="s">
        <v>283</v>
      </c>
      <c r="I2681" t="s">
        <v>284</v>
      </c>
      <c r="J2681">
        <v>10006319633</v>
      </c>
      <c r="K2681" s="19">
        <v>29.1</v>
      </c>
      <c r="L2681">
        <v>21.521999999999998</v>
      </c>
      <c r="M2681">
        <v>21.326999999999899</v>
      </c>
      <c r="N2681">
        <v>23.010999999999999</v>
      </c>
      <c r="O2681">
        <v>0.84199999999999997</v>
      </c>
    </row>
    <row r="2682" spans="1:15" x14ac:dyDescent="0.35">
      <c r="A2682" t="s">
        <v>225</v>
      </c>
      <c r="B2682">
        <v>2019</v>
      </c>
      <c r="C2682" s="10">
        <v>43484</v>
      </c>
      <c r="D2682" t="s">
        <v>140</v>
      </c>
      <c r="E2682" t="s">
        <v>117</v>
      </c>
      <c r="F2682">
        <v>2</v>
      </c>
      <c r="G2682">
        <v>1</v>
      </c>
      <c r="H2682" t="s">
        <v>45</v>
      </c>
      <c r="I2682" t="s">
        <v>46</v>
      </c>
      <c r="J2682">
        <v>10009176281</v>
      </c>
      <c r="K2682" s="19">
        <v>22.9</v>
      </c>
      <c r="L2682">
        <v>23.57</v>
      </c>
      <c r="M2682">
        <v>24.068000000000001</v>
      </c>
      <c r="N2682">
        <v>26.696000000000002</v>
      </c>
      <c r="O2682">
        <v>1.3140000000000001</v>
      </c>
    </row>
    <row r="2683" spans="1:15" x14ac:dyDescent="0.35">
      <c r="A2683" t="s">
        <v>225</v>
      </c>
      <c r="B2683">
        <v>2019</v>
      </c>
      <c r="C2683" s="10">
        <v>43484</v>
      </c>
      <c r="D2683" t="s">
        <v>140</v>
      </c>
      <c r="E2683" t="s">
        <v>117</v>
      </c>
      <c r="F2683">
        <v>2</v>
      </c>
      <c r="G2683">
        <v>2</v>
      </c>
      <c r="H2683" t="s">
        <v>171</v>
      </c>
      <c r="I2683" t="s">
        <v>82</v>
      </c>
      <c r="J2683">
        <v>10007073506</v>
      </c>
      <c r="K2683" s="19">
        <v>28.5</v>
      </c>
      <c r="L2683">
        <v>21.164000000000001</v>
      </c>
      <c r="M2683">
        <v>21.452000000000002</v>
      </c>
      <c r="N2683">
        <v>23.666</v>
      </c>
      <c r="O2683">
        <v>1.107</v>
      </c>
    </row>
    <row r="2684" spans="1:15" x14ac:dyDescent="0.35">
      <c r="A2684" t="s">
        <v>225</v>
      </c>
      <c r="B2684">
        <v>2019</v>
      </c>
      <c r="C2684" s="10">
        <v>43484</v>
      </c>
      <c r="D2684" t="s">
        <v>140</v>
      </c>
      <c r="E2684" t="s">
        <v>117</v>
      </c>
      <c r="F2684">
        <v>2</v>
      </c>
      <c r="G2684">
        <v>3</v>
      </c>
      <c r="H2684" t="s">
        <v>110</v>
      </c>
      <c r="I2684" t="s">
        <v>58</v>
      </c>
      <c r="J2684">
        <v>10010797292</v>
      </c>
      <c r="K2684" s="19">
        <v>20.8</v>
      </c>
      <c r="L2684">
        <v>20.164000000000001</v>
      </c>
      <c r="M2684">
        <v>19.902000000000001</v>
      </c>
      <c r="N2684">
        <v>26.364000000000001</v>
      </c>
      <c r="O2684">
        <v>3.2309999999999999</v>
      </c>
    </row>
    <row r="2685" spans="1:15" x14ac:dyDescent="0.35">
      <c r="A2685" t="s">
        <v>225</v>
      </c>
      <c r="B2685">
        <v>2019</v>
      </c>
      <c r="C2685" s="10">
        <v>43484</v>
      </c>
      <c r="D2685" t="s">
        <v>140</v>
      </c>
      <c r="E2685" t="s">
        <v>117</v>
      </c>
      <c r="F2685">
        <v>2</v>
      </c>
      <c r="G2685">
        <v>4</v>
      </c>
      <c r="H2685" t="s">
        <v>209</v>
      </c>
      <c r="I2685" t="s">
        <v>198</v>
      </c>
      <c r="J2685">
        <v>10007772108</v>
      </c>
      <c r="K2685" s="19">
        <v>23.9</v>
      </c>
      <c r="L2685">
        <v>22.533999999999999</v>
      </c>
      <c r="M2685">
        <v>22.292000000000002</v>
      </c>
      <c r="N2685">
        <v>24.562000000000001</v>
      </c>
      <c r="O2685">
        <v>1.135</v>
      </c>
    </row>
    <row r="2686" spans="1:15" x14ac:dyDescent="0.35">
      <c r="A2686" t="s">
        <v>225</v>
      </c>
      <c r="B2686">
        <v>2019</v>
      </c>
      <c r="C2686" s="10">
        <v>43484</v>
      </c>
      <c r="D2686" t="s">
        <v>140</v>
      </c>
      <c r="E2686" t="s">
        <v>117</v>
      </c>
      <c r="F2686">
        <v>2</v>
      </c>
      <c r="G2686">
        <v>5</v>
      </c>
      <c r="H2686" t="s">
        <v>285</v>
      </c>
      <c r="I2686" t="s">
        <v>39</v>
      </c>
      <c r="J2686">
        <v>10061258009</v>
      </c>
      <c r="K2686" s="19">
        <v>27</v>
      </c>
      <c r="L2686">
        <v>11.486999999999901</v>
      </c>
      <c r="M2686">
        <v>11.125999999999999</v>
      </c>
      <c r="N2686">
        <v>16.138000000000002</v>
      </c>
      <c r="O2686">
        <v>2.5059999999999998</v>
      </c>
    </row>
    <row r="2687" spans="1:15" x14ac:dyDescent="0.35">
      <c r="A2687" t="s">
        <v>225</v>
      </c>
      <c r="B2687">
        <v>2019</v>
      </c>
      <c r="C2687" s="10">
        <v>43484</v>
      </c>
      <c r="D2687" t="s">
        <v>140</v>
      </c>
      <c r="E2687" t="s">
        <v>117</v>
      </c>
      <c r="F2687">
        <v>3</v>
      </c>
      <c r="G2687">
        <v>1</v>
      </c>
      <c r="H2687" t="s">
        <v>48</v>
      </c>
      <c r="I2687" t="s">
        <v>27</v>
      </c>
      <c r="J2687">
        <v>10005930724</v>
      </c>
      <c r="K2687" s="19">
        <v>28.2</v>
      </c>
      <c r="L2687">
        <v>25.007999999999999</v>
      </c>
      <c r="M2687">
        <v>25.37</v>
      </c>
      <c r="N2687">
        <v>27.574000000000002</v>
      </c>
      <c r="O2687">
        <v>1.1020000000000001</v>
      </c>
    </row>
    <row r="2688" spans="1:15" x14ac:dyDescent="0.35">
      <c r="A2688" t="s">
        <v>225</v>
      </c>
      <c r="B2688">
        <v>2019</v>
      </c>
      <c r="C2688" s="10">
        <v>43484</v>
      </c>
      <c r="D2688" t="s">
        <v>140</v>
      </c>
      <c r="E2688" t="s">
        <v>117</v>
      </c>
      <c r="F2688">
        <v>3</v>
      </c>
      <c r="G2688">
        <v>2</v>
      </c>
      <c r="H2688" t="s">
        <v>211</v>
      </c>
      <c r="I2688" t="s">
        <v>212</v>
      </c>
      <c r="J2688">
        <v>10010608447</v>
      </c>
      <c r="K2688" s="19">
        <v>21.6</v>
      </c>
      <c r="L2688">
        <v>22.045999999999999</v>
      </c>
      <c r="M2688">
        <v>22.344000000000001</v>
      </c>
      <c r="N2688">
        <v>24.428000000000001</v>
      </c>
      <c r="O2688">
        <v>1.042</v>
      </c>
    </row>
    <row r="2689" spans="1:15" x14ac:dyDescent="0.35">
      <c r="A2689" t="s">
        <v>225</v>
      </c>
      <c r="B2689">
        <v>2019</v>
      </c>
      <c r="C2689" s="10">
        <v>43484</v>
      </c>
      <c r="D2689" t="s">
        <v>140</v>
      </c>
      <c r="E2689" t="s">
        <v>117</v>
      </c>
      <c r="F2689">
        <v>3</v>
      </c>
      <c r="G2689">
        <v>3</v>
      </c>
      <c r="H2689" t="s">
        <v>174</v>
      </c>
      <c r="I2689" t="s">
        <v>37</v>
      </c>
      <c r="J2689">
        <v>10006552534</v>
      </c>
      <c r="K2689" s="19">
        <v>28.7</v>
      </c>
      <c r="L2689">
        <v>25.228000000000002</v>
      </c>
      <c r="M2689">
        <v>25.201999999999899</v>
      </c>
      <c r="N2689">
        <v>26.872</v>
      </c>
      <c r="O2689">
        <v>0.83499999999999996</v>
      </c>
    </row>
    <row r="2690" spans="1:15" x14ac:dyDescent="0.35">
      <c r="A2690" t="s">
        <v>225</v>
      </c>
      <c r="B2690">
        <v>2019</v>
      </c>
      <c r="C2690" s="10">
        <v>43484</v>
      </c>
      <c r="D2690" t="s">
        <v>140</v>
      </c>
      <c r="E2690" t="s">
        <v>117</v>
      </c>
      <c r="F2690">
        <v>3</v>
      </c>
      <c r="G2690">
        <v>4</v>
      </c>
      <c r="H2690" t="s">
        <v>158</v>
      </c>
      <c r="I2690" t="s">
        <v>145</v>
      </c>
      <c r="J2690">
        <v>10010894696</v>
      </c>
      <c r="K2690" s="19">
        <v>32.700000000000003</v>
      </c>
      <c r="L2690">
        <v>19.625999999999902</v>
      </c>
      <c r="M2690">
        <v>19.773</v>
      </c>
      <c r="N2690">
        <v>22.088999999999999</v>
      </c>
      <c r="O2690">
        <v>1.1579999999999999</v>
      </c>
    </row>
    <row r="2691" spans="1:15" x14ac:dyDescent="0.35">
      <c r="A2691" t="s">
        <v>225</v>
      </c>
      <c r="B2691">
        <v>2019</v>
      </c>
      <c r="C2691" s="10">
        <v>43484</v>
      </c>
      <c r="D2691" t="s">
        <v>140</v>
      </c>
      <c r="E2691" t="s">
        <v>117</v>
      </c>
      <c r="F2691">
        <v>3</v>
      </c>
      <c r="G2691">
        <v>5</v>
      </c>
      <c r="H2691" t="s">
        <v>203</v>
      </c>
      <c r="I2691" t="s">
        <v>198</v>
      </c>
      <c r="J2691">
        <v>10051694112</v>
      </c>
      <c r="K2691" s="19">
        <v>32.1</v>
      </c>
      <c r="L2691">
        <v>27.559000000000001</v>
      </c>
      <c r="M2691">
        <v>27.091000000000001</v>
      </c>
      <c r="N2691">
        <v>29.073</v>
      </c>
      <c r="O2691">
        <v>0.99099999999999999</v>
      </c>
    </row>
    <row r="2692" spans="1:15" x14ac:dyDescent="0.35">
      <c r="A2692" t="s">
        <v>225</v>
      </c>
      <c r="B2692">
        <v>2019</v>
      </c>
      <c r="C2692" s="10">
        <v>43484</v>
      </c>
      <c r="D2692" t="s">
        <v>140</v>
      </c>
      <c r="E2692" t="s">
        <v>119</v>
      </c>
      <c r="F2692">
        <v>1</v>
      </c>
      <c r="G2692">
        <v>1</v>
      </c>
      <c r="H2692" t="s">
        <v>54</v>
      </c>
      <c r="I2692" t="s">
        <v>42</v>
      </c>
      <c r="J2692">
        <v>10004612534</v>
      </c>
      <c r="K2692" s="19">
        <v>31.6</v>
      </c>
      <c r="L2692">
        <v>27.545000000000002</v>
      </c>
      <c r="M2692">
        <v>27.890999999999998</v>
      </c>
      <c r="N2692">
        <v>29.908999999999999</v>
      </c>
      <c r="O2692">
        <v>1.0089999999999999</v>
      </c>
    </row>
    <row r="2693" spans="1:15" x14ac:dyDescent="0.35">
      <c r="A2693" t="s">
        <v>225</v>
      </c>
      <c r="B2693">
        <v>2019</v>
      </c>
      <c r="C2693" s="10">
        <v>43484</v>
      </c>
      <c r="D2693" t="s">
        <v>140</v>
      </c>
      <c r="E2693" t="s">
        <v>119</v>
      </c>
      <c r="F2693">
        <v>1</v>
      </c>
      <c r="G2693">
        <v>2</v>
      </c>
      <c r="H2693" t="s">
        <v>48</v>
      </c>
      <c r="I2693" t="s">
        <v>27</v>
      </c>
      <c r="J2693">
        <v>10005930724</v>
      </c>
      <c r="K2693" s="19">
        <v>28.2</v>
      </c>
      <c r="L2693">
        <v>25.37</v>
      </c>
      <c r="M2693">
        <v>25.693000000000001</v>
      </c>
      <c r="N2693">
        <v>27.849</v>
      </c>
      <c r="O2693">
        <v>1.0780000000000001</v>
      </c>
    </row>
    <row r="2694" spans="1:15" x14ac:dyDescent="0.35">
      <c r="A2694" t="s">
        <v>225</v>
      </c>
      <c r="B2694">
        <v>2019</v>
      </c>
      <c r="C2694" s="10">
        <v>43484</v>
      </c>
      <c r="D2694" t="s">
        <v>140</v>
      </c>
      <c r="E2694" t="s">
        <v>119</v>
      </c>
      <c r="F2694">
        <v>1</v>
      </c>
      <c r="G2694">
        <v>3</v>
      </c>
      <c r="H2694" t="s">
        <v>93</v>
      </c>
      <c r="I2694" t="s">
        <v>52</v>
      </c>
      <c r="J2694">
        <v>10009150215</v>
      </c>
      <c r="K2694" s="19">
        <v>23.1</v>
      </c>
      <c r="L2694">
        <v>25.172999999999998</v>
      </c>
      <c r="M2694">
        <v>25.335999999999999</v>
      </c>
      <c r="N2694">
        <v>27.356000000000002</v>
      </c>
      <c r="O2694">
        <v>1.01</v>
      </c>
    </row>
    <row r="2695" spans="1:15" x14ac:dyDescent="0.35">
      <c r="A2695" t="s">
        <v>225</v>
      </c>
      <c r="B2695">
        <v>2019</v>
      </c>
      <c r="C2695" s="10">
        <v>43484</v>
      </c>
      <c r="D2695" t="s">
        <v>140</v>
      </c>
      <c r="E2695" t="s">
        <v>119</v>
      </c>
      <c r="F2695">
        <v>1</v>
      </c>
      <c r="G2695">
        <v>4</v>
      </c>
      <c r="H2695" t="s">
        <v>136</v>
      </c>
      <c r="I2695" t="s">
        <v>35</v>
      </c>
      <c r="J2695">
        <v>10010624918</v>
      </c>
      <c r="K2695" s="19">
        <v>22.4</v>
      </c>
      <c r="L2695">
        <v>26.977</v>
      </c>
      <c r="M2695">
        <v>26.391999999999999</v>
      </c>
      <c r="N2695">
        <v>30.571999999999999</v>
      </c>
      <c r="O2695">
        <v>2.09</v>
      </c>
    </row>
    <row r="2696" spans="1:15" x14ac:dyDescent="0.35">
      <c r="A2696" t="s">
        <v>225</v>
      </c>
      <c r="B2696">
        <v>2019</v>
      </c>
      <c r="C2696" s="10">
        <v>43484</v>
      </c>
      <c r="D2696" t="s">
        <v>140</v>
      </c>
      <c r="E2696" t="s">
        <v>119</v>
      </c>
      <c r="F2696">
        <v>1</v>
      </c>
      <c r="G2696">
        <v>5</v>
      </c>
      <c r="H2696" t="s">
        <v>286</v>
      </c>
      <c r="I2696" t="s">
        <v>102</v>
      </c>
      <c r="J2696">
        <v>10007811817</v>
      </c>
      <c r="K2696" s="19">
        <v>25</v>
      </c>
      <c r="L2696">
        <v>26.960999999999999</v>
      </c>
      <c r="M2696">
        <v>26.59</v>
      </c>
      <c r="N2696">
        <v>29.128</v>
      </c>
      <c r="O2696">
        <v>1.2689999999999999</v>
      </c>
    </row>
    <row r="2697" spans="1:15" x14ac:dyDescent="0.35">
      <c r="A2697" t="s">
        <v>225</v>
      </c>
      <c r="B2697">
        <v>2019</v>
      </c>
      <c r="C2697" s="10">
        <v>43484</v>
      </c>
      <c r="D2697" t="s">
        <v>140</v>
      </c>
      <c r="E2697" t="s">
        <v>119</v>
      </c>
      <c r="F2697">
        <v>1</v>
      </c>
      <c r="G2697">
        <v>6</v>
      </c>
      <c r="H2697" t="s">
        <v>171</v>
      </c>
      <c r="I2697" t="s">
        <v>82</v>
      </c>
      <c r="J2697">
        <v>10007073506</v>
      </c>
      <c r="K2697" s="19">
        <v>28.5</v>
      </c>
      <c r="L2697">
        <v>21.452000000000002</v>
      </c>
      <c r="M2697">
        <v>21.254000000000001</v>
      </c>
      <c r="N2697">
        <v>23.436</v>
      </c>
      <c r="O2697">
        <v>1.091</v>
      </c>
    </row>
    <row r="2698" spans="1:15" x14ac:dyDescent="0.35">
      <c r="A2698" t="s">
        <v>225</v>
      </c>
      <c r="B2698">
        <v>2019</v>
      </c>
      <c r="C2698" s="10">
        <v>43484</v>
      </c>
      <c r="D2698" t="s">
        <v>140</v>
      </c>
      <c r="E2698" t="s">
        <v>119</v>
      </c>
      <c r="F2698">
        <v>2</v>
      </c>
      <c r="G2698">
        <v>1</v>
      </c>
      <c r="H2698" t="s">
        <v>220</v>
      </c>
      <c r="I2698" t="s">
        <v>35</v>
      </c>
      <c r="J2698">
        <v>10005782695</v>
      </c>
      <c r="K2698" s="19">
        <v>29.5</v>
      </c>
      <c r="L2698">
        <v>29.815999999999999</v>
      </c>
      <c r="M2698">
        <v>29.954999999999998</v>
      </c>
      <c r="N2698">
        <v>31.542999999999999</v>
      </c>
      <c r="O2698">
        <v>0.79400000000000004</v>
      </c>
    </row>
    <row r="2699" spans="1:15" x14ac:dyDescent="0.35">
      <c r="A2699" t="s">
        <v>225</v>
      </c>
      <c r="B2699">
        <v>2019</v>
      </c>
      <c r="C2699" s="10">
        <v>43484</v>
      </c>
      <c r="D2699" t="s">
        <v>140</v>
      </c>
      <c r="E2699" t="s">
        <v>119</v>
      </c>
      <c r="F2699">
        <v>2</v>
      </c>
      <c r="G2699">
        <v>2</v>
      </c>
      <c r="H2699" t="s">
        <v>183</v>
      </c>
      <c r="I2699" t="s">
        <v>33</v>
      </c>
      <c r="J2699">
        <v>10007212639</v>
      </c>
      <c r="K2699" s="19">
        <v>27.5</v>
      </c>
      <c r="L2699">
        <v>26.329000000000001</v>
      </c>
      <c r="M2699">
        <v>26.443999999999999</v>
      </c>
      <c r="N2699">
        <v>27.99</v>
      </c>
      <c r="O2699">
        <v>0.77300000000000002</v>
      </c>
    </row>
    <row r="2700" spans="1:15" x14ac:dyDescent="0.35">
      <c r="A2700" t="s">
        <v>225</v>
      </c>
      <c r="B2700">
        <v>2019</v>
      </c>
      <c r="C2700" s="10">
        <v>43484</v>
      </c>
      <c r="D2700" t="s">
        <v>140</v>
      </c>
      <c r="E2700" t="s">
        <v>119</v>
      </c>
      <c r="F2700">
        <v>2</v>
      </c>
      <c r="G2700">
        <v>3</v>
      </c>
      <c r="H2700" t="s">
        <v>193</v>
      </c>
      <c r="I2700" t="s">
        <v>31</v>
      </c>
      <c r="J2700">
        <v>10005727327</v>
      </c>
      <c r="K2700" s="19">
        <v>33</v>
      </c>
      <c r="L2700">
        <v>24.418999999999901</v>
      </c>
      <c r="M2700">
        <v>24.532</v>
      </c>
      <c r="N2700">
        <v>26.356000000000002</v>
      </c>
      <c r="O2700">
        <v>0.91200000000000003</v>
      </c>
    </row>
    <row r="2701" spans="1:15" x14ac:dyDescent="0.35">
      <c r="A2701" t="s">
        <v>225</v>
      </c>
      <c r="B2701">
        <v>2019</v>
      </c>
      <c r="C2701" s="10">
        <v>43484</v>
      </c>
      <c r="D2701" t="s">
        <v>140</v>
      </c>
      <c r="E2701" t="s">
        <v>119</v>
      </c>
      <c r="F2701">
        <v>2</v>
      </c>
      <c r="G2701">
        <v>4</v>
      </c>
      <c r="H2701" t="s">
        <v>211</v>
      </c>
      <c r="I2701" t="s">
        <v>212</v>
      </c>
      <c r="J2701">
        <v>10010608447</v>
      </c>
      <c r="K2701" s="19">
        <v>21.6</v>
      </c>
      <c r="L2701">
        <v>22.344000000000001</v>
      </c>
      <c r="M2701">
        <v>22.452999999999999</v>
      </c>
      <c r="N2701">
        <v>24.497</v>
      </c>
      <c r="O2701">
        <v>1.022</v>
      </c>
    </row>
    <row r="2702" spans="1:15" x14ac:dyDescent="0.35">
      <c r="A2702" t="s">
        <v>225</v>
      </c>
      <c r="B2702">
        <v>2019</v>
      </c>
      <c r="C2702" s="10">
        <v>43484</v>
      </c>
      <c r="D2702" t="s">
        <v>140</v>
      </c>
      <c r="E2702" t="s">
        <v>119</v>
      </c>
      <c r="F2702">
        <v>2</v>
      </c>
      <c r="G2702">
        <v>5</v>
      </c>
      <c r="H2702" t="s">
        <v>45</v>
      </c>
      <c r="I2702" t="s">
        <v>46</v>
      </c>
      <c r="J2702">
        <v>10009176281</v>
      </c>
      <c r="K2702" s="19">
        <v>22.9</v>
      </c>
      <c r="L2702">
        <v>24.068000000000001</v>
      </c>
      <c r="M2702">
        <v>23.838000000000001</v>
      </c>
      <c r="N2702">
        <v>26.382000000000001</v>
      </c>
      <c r="O2702">
        <v>1.272</v>
      </c>
    </row>
    <row r="2703" spans="1:15" x14ac:dyDescent="0.35">
      <c r="A2703" t="s">
        <v>225</v>
      </c>
      <c r="B2703">
        <v>2019</v>
      </c>
      <c r="C2703" s="10">
        <v>43484</v>
      </c>
      <c r="D2703" t="s">
        <v>140</v>
      </c>
      <c r="E2703" t="s">
        <v>119</v>
      </c>
      <c r="F2703">
        <v>2</v>
      </c>
      <c r="G2703">
        <v>6</v>
      </c>
      <c r="H2703" t="s">
        <v>287</v>
      </c>
      <c r="I2703" t="s">
        <v>31</v>
      </c>
      <c r="J2703">
        <v>10003349716</v>
      </c>
      <c r="K2703" s="19">
        <v>33.700000000000003</v>
      </c>
      <c r="L2703">
        <v>25.096</v>
      </c>
      <c r="M2703">
        <v>24.872999999999902</v>
      </c>
      <c r="N2703">
        <v>26.460999999999999</v>
      </c>
      <c r="O2703">
        <v>0.79400000000000004</v>
      </c>
    </row>
    <row r="2704" spans="1:15" x14ac:dyDescent="0.35">
      <c r="A2704" t="s">
        <v>225</v>
      </c>
      <c r="B2704">
        <v>2019</v>
      </c>
      <c r="C2704" s="10">
        <v>43484</v>
      </c>
      <c r="D2704" t="s">
        <v>140</v>
      </c>
      <c r="E2704" t="s">
        <v>121</v>
      </c>
      <c r="F2704">
        <v>1</v>
      </c>
      <c r="G2704">
        <v>1</v>
      </c>
      <c r="H2704" t="s">
        <v>220</v>
      </c>
      <c r="I2704" t="s">
        <v>35</v>
      </c>
      <c r="J2704">
        <v>10005782695</v>
      </c>
      <c r="K2704" s="19">
        <v>29.5</v>
      </c>
      <c r="L2704">
        <v>29.954999999999998</v>
      </c>
      <c r="M2704">
        <v>30.111999999999998</v>
      </c>
      <c r="N2704">
        <v>31.693999999999999</v>
      </c>
      <c r="O2704">
        <v>0.79100000000000004</v>
      </c>
    </row>
    <row r="2705" spans="1:15" x14ac:dyDescent="0.35">
      <c r="A2705" t="s">
        <v>225</v>
      </c>
      <c r="B2705">
        <v>2019</v>
      </c>
      <c r="C2705" s="10">
        <v>43484</v>
      </c>
      <c r="D2705" t="s">
        <v>140</v>
      </c>
      <c r="E2705" t="s">
        <v>121</v>
      </c>
      <c r="F2705">
        <v>1</v>
      </c>
      <c r="G2705">
        <v>2</v>
      </c>
      <c r="H2705" t="s">
        <v>48</v>
      </c>
      <c r="I2705" t="s">
        <v>27</v>
      </c>
      <c r="J2705">
        <v>10005930724</v>
      </c>
      <c r="K2705" s="19">
        <v>28.2</v>
      </c>
      <c r="L2705">
        <v>25.693000000000001</v>
      </c>
      <c r="M2705">
        <v>25.994999999999902</v>
      </c>
      <c r="N2705">
        <v>28.106999999999999</v>
      </c>
      <c r="O2705">
        <v>1.056</v>
      </c>
    </row>
    <row r="2706" spans="1:15" x14ac:dyDescent="0.35">
      <c r="A2706" t="s">
        <v>225</v>
      </c>
      <c r="B2706">
        <v>2019</v>
      </c>
      <c r="C2706" s="10">
        <v>43484</v>
      </c>
      <c r="D2706" t="s">
        <v>140</v>
      </c>
      <c r="E2706" t="s">
        <v>121</v>
      </c>
      <c r="F2706">
        <v>1</v>
      </c>
      <c r="G2706">
        <v>3</v>
      </c>
      <c r="H2706" t="s">
        <v>193</v>
      </c>
      <c r="I2706" t="s">
        <v>31</v>
      </c>
      <c r="J2706">
        <v>10005727327</v>
      </c>
      <c r="K2706" s="19">
        <v>33</v>
      </c>
      <c r="L2706">
        <v>24.532</v>
      </c>
      <c r="M2706">
        <v>24.693999999999999</v>
      </c>
      <c r="N2706">
        <v>26.494</v>
      </c>
      <c r="O2706">
        <v>0.9</v>
      </c>
    </row>
    <row r="2707" spans="1:15" x14ac:dyDescent="0.35">
      <c r="A2707" t="s">
        <v>225</v>
      </c>
      <c r="B2707">
        <v>2019</v>
      </c>
      <c r="C2707" s="10">
        <v>43484</v>
      </c>
      <c r="D2707" t="s">
        <v>140</v>
      </c>
      <c r="E2707" t="s">
        <v>121</v>
      </c>
      <c r="F2707">
        <v>1</v>
      </c>
      <c r="G2707">
        <v>4</v>
      </c>
      <c r="H2707" t="s">
        <v>93</v>
      </c>
      <c r="I2707" t="s">
        <v>52</v>
      </c>
      <c r="J2707">
        <v>10009150215</v>
      </c>
      <c r="K2707" s="19">
        <v>23.1</v>
      </c>
      <c r="L2707">
        <v>25.335999999999999</v>
      </c>
      <c r="M2707">
        <v>25.364000000000001</v>
      </c>
      <c r="N2707">
        <v>27.346</v>
      </c>
      <c r="O2707">
        <v>0.99099999999999999</v>
      </c>
    </row>
    <row r="2708" spans="1:15" x14ac:dyDescent="0.35">
      <c r="A2708" t="s">
        <v>225</v>
      </c>
      <c r="B2708">
        <v>2019</v>
      </c>
      <c r="C2708" s="10">
        <v>43484</v>
      </c>
      <c r="D2708" t="s">
        <v>140</v>
      </c>
      <c r="E2708" t="s">
        <v>121</v>
      </c>
      <c r="F2708">
        <v>1</v>
      </c>
      <c r="G2708">
        <v>5</v>
      </c>
      <c r="H2708" t="s">
        <v>54</v>
      </c>
      <c r="I2708" t="s">
        <v>42</v>
      </c>
      <c r="J2708">
        <v>10004612534</v>
      </c>
      <c r="K2708" s="19">
        <v>31.6</v>
      </c>
      <c r="L2708">
        <v>27.890999999999998</v>
      </c>
      <c r="M2708">
        <v>27.652000000000001</v>
      </c>
      <c r="N2708">
        <v>29.634</v>
      </c>
      <c r="O2708">
        <v>0.99099999999999999</v>
      </c>
    </row>
    <row r="2709" spans="1:15" x14ac:dyDescent="0.35">
      <c r="A2709" t="s">
        <v>225</v>
      </c>
      <c r="B2709">
        <v>2019</v>
      </c>
      <c r="C2709" s="10">
        <v>43484</v>
      </c>
      <c r="D2709" t="s">
        <v>140</v>
      </c>
      <c r="E2709" t="s">
        <v>121</v>
      </c>
      <c r="F2709">
        <v>1</v>
      </c>
      <c r="G2709">
        <v>6</v>
      </c>
      <c r="H2709" t="s">
        <v>183</v>
      </c>
      <c r="I2709" t="s">
        <v>33</v>
      </c>
      <c r="J2709">
        <v>10007212639</v>
      </c>
      <c r="K2709" s="19">
        <v>27.5</v>
      </c>
      <c r="L2709">
        <v>26.443999999999999</v>
      </c>
      <c r="M2709">
        <v>26.245000000000001</v>
      </c>
      <c r="N2709">
        <v>27.783000000000001</v>
      </c>
      <c r="O2709">
        <v>0.76900000000000002</v>
      </c>
    </row>
    <row r="2710" spans="1:15" x14ac:dyDescent="0.35">
      <c r="A2710" t="s">
        <v>225</v>
      </c>
      <c r="B2710">
        <v>2019</v>
      </c>
      <c r="C2710" s="10">
        <v>43484</v>
      </c>
      <c r="D2710" t="s">
        <v>140</v>
      </c>
      <c r="E2710" t="s">
        <v>121</v>
      </c>
      <c r="F2710">
        <v>2</v>
      </c>
      <c r="G2710">
        <v>1</v>
      </c>
      <c r="H2710" t="s">
        <v>287</v>
      </c>
      <c r="I2710" t="s">
        <v>31</v>
      </c>
      <c r="J2710">
        <v>10003349716</v>
      </c>
      <c r="K2710" s="19">
        <v>33.700000000000003</v>
      </c>
      <c r="L2710">
        <v>24.872999999999902</v>
      </c>
      <c r="M2710">
        <v>25.106000000000002</v>
      </c>
      <c r="N2710">
        <v>26.686</v>
      </c>
      <c r="O2710">
        <v>0.79</v>
      </c>
    </row>
    <row r="2711" spans="1:15" x14ac:dyDescent="0.35">
      <c r="A2711" t="s">
        <v>225</v>
      </c>
      <c r="B2711">
        <v>2019</v>
      </c>
      <c r="C2711" s="10">
        <v>43484</v>
      </c>
      <c r="D2711" t="s">
        <v>140</v>
      </c>
      <c r="E2711" t="s">
        <v>121</v>
      </c>
      <c r="F2711">
        <v>2</v>
      </c>
      <c r="G2711">
        <v>2</v>
      </c>
      <c r="H2711" t="s">
        <v>45</v>
      </c>
      <c r="I2711" t="s">
        <v>46</v>
      </c>
      <c r="J2711">
        <v>10009176281</v>
      </c>
      <c r="K2711" s="19">
        <v>22.9</v>
      </c>
      <c r="L2711">
        <v>23.838000000000001</v>
      </c>
      <c r="M2711">
        <v>24.201000000000001</v>
      </c>
      <c r="N2711">
        <v>26.667000000000002</v>
      </c>
      <c r="O2711">
        <v>1.2330000000000001</v>
      </c>
    </row>
    <row r="2712" spans="1:15" x14ac:dyDescent="0.35">
      <c r="A2712" t="s">
        <v>225</v>
      </c>
      <c r="B2712">
        <v>2019</v>
      </c>
      <c r="C2712" s="10">
        <v>43484</v>
      </c>
      <c r="D2712" t="s">
        <v>140</v>
      </c>
      <c r="E2712" t="s">
        <v>121</v>
      </c>
      <c r="F2712">
        <v>2</v>
      </c>
      <c r="G2712">
        <v>3</v>
      </c>
      <c r="H2712" t="s">
        <v>211</v>
      </c>
      <c r="I2712" t="s">
        <v>212</v>
      </c>
      <c r="J2712">
        <v>10010608447</v>
      </c>
      <c r="K2712" s="19">
        <v>21.6</v>
      </c>
      <c r="L2712">
        <v>22.452999999999999</v>
      </c>
      <c r="M2712">
        <v>22.654999999999902</v>
      </c>
      <c r="N2712">
        <v>24.658999999999999</v>
      </c>
      <c r="O2712">
        <v>1.002</v>
      </c>
    </row>
    <row r="2713" spans="1:15" x14ac:dyDescent="0.35">
      <c r="A2713" t="s">
        <v>225</v>
      </c>
      <c r="B2713">
        <v>2019</v>
      </c>
      <c r="C2713" s="10">
        <v>43484</v>
      </c>
      <c r="D2713" t="s">
        <v>140</v>
      </c>
      <c r="E2713" t="s">
        <v>121</v>
      </c>
      <c r="F2713">
        <v>2</v>
      </c>
      <c r="G2713">
        <v>4</v>
      </c>
      <c r="H2713" t="s">
        <v>171</v>
      </c>
      <c r="I2713" t="s">
        <v>82</v>
      </c>
      <c r="J2713">
        <v>10007073506</v>
      </c>
      <c r="K2713" s="19">
        <v>28.5</v>
      </c>
      <c r="L2713">
        <v>21.254000000000001</v>
      </c>
      <c r="M2713">
        <v>21.421999999999901</v>
      </c>
      <c r="N2713">
        <v>23.553999999999998</v>
      </c>
      <c r="O2713">
        <v>1.0660000000000001</v>
      </c>
    </row>
    <row r="2714" spans="1:15" x14ac:dyDescent="0.35">
      <c r="A2714" t="s">
        <v>225</v>
      </c>
      <c r="B2714">
        <v>2019</v>
      </c>
      <c r="C2714" s="10">
        <v>43484</v>
      </c>
      <c r="D2714" t="s">
        <v>140</v>
      </c>
      <c r="E2714" t="s">
        <v>121</v>
      </c>
      <c r="F2714">
        <v>2</v>
      </c>
      <c r="G2714">
        <v>5</v>
      </c>
      <c r="H2714" t="s">
        <v>136</v>
      </c>
      <c r="I2714" t="s">
        <v>35</v>
      </c>
      <c r="J2714">
        <v>10010624918</v>
      </c>
      <c r="K2714" s="19">
        <v>22.4</v>
      </c>
      <c r="L2714">
        <v>26.391999999999999</v>
      </c>
      <c r="M2714">
        <v>25.280999999999999</v>
      </c>
      <c r="N2714">
        <v>29.114999999999998</v>
      </c>
      <c r="O2714">
        <v>1.917</v>
      </c>
    </row>
    <row r="2715" spans="1:15" x14ac:dyDescent="0.35">
      <c r="A2715" t="s">
        <v>225</v>
      </c>
      <c r="B2715">
        <v>2019</v>
      </c>
      <c r="C2715" s="10">
        <v>43484</v>
      </c>
      <c r="D2715" t="s">
        <v>140</v>
      </c>
      <c r="E2715" t="s">
        <v>121</v>
      </c>
      <c r="F2715">
        <v>2</v>
      </c>
      <c r="G2715">
        <v>9</v>
      </c>
      <c r="H2715" t="s">
        <v>286</v>
      </c>
      <c r="I2715" t="s">
        <v>102</v>
      </c>
      <c r="J2715">
        <v>10007811817</v>
      </c>
      <c r="K2715" s="19">
        <v>25</v>
      </c>
      <c r="L2715">
        <v>26.59</v>
      </c>
      <c r="M2715">
        <v>25.934999999999999</v>
      </c>
      <c r="N2715">
        <v>28.405000000000001</v>
      </c>
      <c r="O2715">
        <v>1.2350000000000001</v>
      </c>
    </row>
    <row r="2716" spans="1:15" x14ac:dyDescent="0.35">
      <c r="A2716" t="s">
        <v>226</v>
      </c>
      <c r="B2716">
        <v>2019</v>
      </c>
      <c r="C2716" s="10">
        <v>43491</v>
      </c>
      <c r="D2716" t="s">
        <v>140</v>
      </c>
      <c r="E2716" t="s">
        <v>91</v>
      </c>
      <c r="F2716">
        <v>1</v>
      </c>
      <c r="G2716">
        <v>1</v>
      </c>
      <c r="H2716" t="s">
        <v>96</v>
      </c>
      <c r="I2716" t="s">
        <v>27</v>
      </c>
      <c r="J2716">
        <v>10015683567</v>
      </c>
      <c r="K2716" s="19">
        <v>20</v>
      </c>
      <c r="L2716">
        <v>24.771999999999998</v>
      </c>
      <c r="M2716">
        <v>27.076000000000001</v>
      </c>
      <c r="N2716">
        <v>32.508000000000003</v>
      </c>
      <c r="O2716">
        <v>2.7160000000000002</v>
      </c>
    </row>
    <row r="2717" spans="1:15" x14ac:dyDescent="0.35">
      <c r="A2717" t="s">
        <v>226</v>
      </c>
      <c r="B2717">
        <v>2019</v>
      </c>
      <c r="C2717" s="10">
        <v>43491</v>
      </c>
      <c r="D2717" t="s">
        <v>140</v>
      </c>
      <c r="E2717" t="s">
        <v>91</v>
      </c>
      <c r="F2717">
        <v>1</v>
      </c>
      <c r="G2717">
        <v>2</v>
      </c>
      <c r="H2717" t="s">
        <v>213</v>
      </c>
      <c r="I2717" t="s">
        <v>42</v>
      </c>
      <c r="J2717">
        <v>10006422895</v>
      </c>
      <c r="K2717" s="19">
        <v>27.7</v>
      </c>
      <c r="L2717">
        <v>28.664000000000001</v>
      </c>
      <c r="M2717">
        <v>28.71</v>
      </c>
      <c r="N2717">
        <v>30.414000000000001</v>
      </c>
      <c r="O2717">
        <v>0.85199999999999998</v>
      </c>
    </row>
    <row r="2718" spans="1:15" x14ac:dyDescent="0.35">
      <c r="A2718" t="s">
        <v>226</v>
      </c>
      <c r="B2718">
        <v>2019</v>
      </c>
      <c r="C2718" s="10">
        <v>43491</v>
      </c>
      <c r="D2718" t="s">
        <v>140</v>
      </c>
      <c r="E2718" t="s">
        <v>91</v>
      </c>
      <c r="F2718">
        <v>1</v>
      </c>
      <c r="G2718">
        <v>3</v>
      </c>
      <c r="H2718" t="s">
        <v>193</v>
      </c>
      <c r="I2718" t="s">
        <v>31</v>
      </c>
      <c r="J2718">
        <v>10005727327</v>
      </c>
      <c r="K2718" s="19">
        <v>33</v>
      </c>
      <c r="L2718">
        <v>24.693999999999999</v>
      </c>
      <c r="M2718">
        <v>24.753</v>
      </c>
      <c r="N2718">
        <v>26.533000000000001</v>
      </c>
      <c r="O2718">
        <v>0.89</v>
      </c>
    </row>
    <row r="2719" spans="1:15" x14ac:dyDescent="0.35">
      <c r="A2719" t="s">
        <v>226</v>
      </c>
      <c r="B2719">
        <v>2019</v>
      </c>
      <c r="C2719" s="10">
        <v>43491</v>
      </c>
      <c r="D2719" t="s">
        <v>140</v>
      </c>
      <c r="E2719" t="s">
        <v>91</v>
      </c>
      <c r="F2719">
        <v>1</v>
      </c>
      <c r="G2719">
        <v>4</v>
      </c>
      <c r="H2719" t="s">
        <v>62</v>
      </c>
      <c r="I2719" t="s">
        <v>63</v>
      </c>
      <c r="J2719">
        <v>10007351671</v>
      </c>
      <c r="K2719" s="19">
        <v>29.2</v>
      </c>
      <c r="L2719">
        <v>10.780999999999899</v>
      </c>
      <c r="M2719">
        <v>13.686</v>
      </c>
      <c r="N2719">
        <v>18.321999999999999</v>
      </c>
      <c r="O2719">
        <v>2.3180000000000001</v>
      </c>
    </row>
    <row r="2720" spans="1:15" x14ac:dyDescent="0.35">
      <c r="A2720" t="s">
        <v>226</v>
      </c>
      <c r="B2720">
        <v>2019</v>
      </c>
      <c r="C2720" s="10">
        <v>43491</v>
      </c>
      <c r="D2720" t="s">
        <v>140</v>
      </c>
      <c r="E2720" t="s">
        <v>91</v>
      </c>
      <c r="F2720">
        <v>1</v>
      </c>
      <c r="G2720">
        <v>5</v>
      </c>
      <c r="H2720" t="s">
        <v>229</v>
      </c>
      <c r="I2720" t="s">
        <v>152</v>
      </c>
      <c r="J2720">
        <v>10011155990</v>
      </c>
      <c r="K2720" s="19">
        <v>20.9</v>
      </c>
      <c r="L2720">
        <v>9.5839999999999996</v>
      </c>
      <c r="M2720">
        <v>13.484999999999999</v>
      </c>
      <c r="N2720">
        <v>19.701000000000001</v>
      </c>
      <c r="O2720">
        <v>3.1080000000000001</v>
      </c>
    </row>
    <row r="2721" spans="1:15" x14ac:dyDescent="0.35">
      <c r="A2721" t="s">
        <v>226</v>
      </c>
      <c r="B2721">
        <v>2019</v>
      </c>
      <c r="C2721" s="10">
        <v>43491</v>
      </c>
      <c r="D2721" t="s">
        <v>140</v>
      </c>
      <c r="E2721" t="s">
        <v>91</v>
      </c>
      <c r="F2721">
        <v>1</v>
      </c>
      <c r="G2721">
        <v>6</v>
      </c>
      <c r="H2721" t="s">
        <v>153</v>
      </c>
      <c r="I2721" t="s">
        <v>154</v>
      </c>
      <c r="J2721">
        <v>10004717719</v>
      </c>
      <c r="K2721" s="19">
        <v>30.1</v>
      </c>
      <c r="L2721">
        <v>24.721</v>
      </c>
      <c r="M2721">
        <v>24.398</v>
      </c>
      <c r="N2721">
        <v>26.295999999999999</v>
      </c>
      <c r="O2721">
        <v>0.94899999999999995</v>
      </c>
    </row>
    <row r="2722" spans="1:15" x14ac:dyDescent="0.35">
      <c r="A2722" t="s">
        <v>226</v>
      </c>
      <c r="B2722">
        <v>2019</v>
      </c>
      <c r="C2722" s="10">
        <v>43491</v>
      </c>
      <c r="D2722" t="s">
        <v>140</v>
      </c>
      <c r="E2722" t="s">
        <v>91</v>
      </c>
      <c r="F2722">
        <v>1</v>
      </c>
      <c r="G2722">
        <v>7</v>
      </c>
      <c r="H2722" t="s">
        <v>283</v>
      </c>
      <c r="I2722" t="s">
        <v>284</v>
      </c>
      <c r="J2722">
        <v>10006319633</v>
      </c>
      <c r="K2722" s="19">
        <v>29.2</v>
      </c>
      <c r="L2722">
        <v>21.326999999999899</v>
      </c>
      <c r="M2722">
        <v>21.088000000000001</v>
      </c>
      <c r="N2722">
        <v>22.76</v>
      </c>
      <c r="O2722">
        <v>0.83599999999999997</v>
      </c>
    </row>
    <row r="2723" spans="1:15" x14ac:dyDescent="0.35">
      <c r="A2723" t="s">
        <v>226</v>
      </c>
      <c r="B2723">
        <v>2019</v>
      </c>
      <c r="C2723" s="10">
        <v>43491</v>
      </c>
      <c r="D2723" t="s">
        <v>140</v>
      </c>
      <c r="E2723" t="s">
        <v>91</v>
      </c>
      <c r="F2723">
        <v>2</v>
      </c>
      <c r="G2723">
        <v>1</v>
      </c>
      <c r="H2723" t="s">
        <v>219</v>
      </c>
      <c r="I2723" t="s">
        <v>23</v>
      </c>
      <c r="J2723">
        <v>10050887493</v>
      </c>
      <c r="K2723" s="19">
        <v>35.4</v>
      </c>
      <c r="L2723">
        <v>28.76</v>
      </c>
      <c r="M2723">
        <v>29.433999999999902</v>
      </c>
      <c r="N2723">
        <v>32.851999999999997</v>
      </c>
      <c r="O2723">
        <v>1.7090000000000001</v>
      </c>
    </row>
    <row r="2724" spans="1:15" x14ac:dyDescent="0.35">
      <c r="A2724" t="s">
        <v>226</v>
      </c>
      <c r="B2724">
        <v>2019</v>
      </c>
      <c r="C2724" s="10">
        <v>43491</v>
      </c>
      <c r="D2724" t="s">
        <v>140</v>
      </c>
      <c r="E2724" t="s">
        <v>91</v>
      </c>
      <c r="F2724">
        <v>2</v>
      </c>
      <c r="G2724">
        <v>2</v>
      </c>
      <c r="H2724" t="s">
        <v>174</v>
      </c>
      <c r="I2724" t="s">
        <v>37</v>
      </c>
      <c r="J2724">
        <v>10006552534</v>
      </c>
      <c r="K2724" s="19">
        <v>28.7</v>
      </c>
      <c r="L2724">
        <v>25.201999999999899</v>
      </c>
      <c r="M2724">
        <v>25.382000000000001</v>
      </c>
      <c r="N2724">
        <v>27.038</v>
      </c>
      <c r="O2724">
        <v>0.82799999999999996</v>
      </c>
    </row>
    <row r="2725" spans="1:15" x14ac:dyDescent="0.35">
      <c r="A2725" t="s">
        <v>226</v>
      </c>
      <c r="B2725">
        <v>2019</v>
      </c>
      <c r="C2725" s="10">
        <v>43491</v>
      </c>
      <c r="D2725" t="s">
        <v>140</v>
      </c>
      <c r="E2725" t="s">
        <v>91</v>
      </c>
      <c r="F2725">
        <v>2</v>
      </c>
      <c r="G2725">
        <v>3</v>
      </c>
      <c r="H2725" t="s">
        <v>248</v>
      </c>
      <c r="I2725" t="s">
        <v>35</v>
      </c>
      <c r="J2725">
        <v>10008997641</v>
      </c>
      <c r="K2725" s="19">
        <v>23.5</v>
      </c>
      <c r="L2725">
        <v>26.471999999999898</v>
      </c>
      <c r="M2725">
        <v>26.478999999999999</v>
      </c>
      <c r="N2725">
        <v>29.236999999999998</v>
      </c>
      <c r="O2725">
        <v>1.379</v>
      </c>
    </row>
    <row r="2726" spans="1:15" x14ac:dyDescent="0.35">
      <c r="A2726" t="s">
        <v>226</v>
      </c>
      <c r="B2726">
        <v>2019</v>
      </c>
      <c r="C2726" s="10">
        <v>43491</v>
      </c>
      <c r="D2726" t="s">
        <v>140</v>
      </c>
      <c r="E2726" t="s">
        <v>91</v>
      </c>
      <c r="F2726">
        <v>2</v>
      </c>
      <c r="G2726">
        <v>4</v>
      </c>
      <c r="H2726" t="s">
        <v>158</v>
      </c>
      <c r="I2726" t="s">
        <v>145</v>
      </c>
      <c r="J2726">
        <v>10010894696</v>
      </c>
      <c r="K2726" s="19">
        <v>32.799999999999997</v>
      </c>
      <c r="L2726">
        <v>19.773</v>
      </c>
      <c r="M2726">
        <v>20.07</v>
      </c>
      <c r="N2726">
        <v>22.327999999999999</v>
      </c>
      <c r="O2726">
        <v>1.129</v>
      </c>
    </row>
    <row r="2727" spans="1:15" x14ac:dyDescent="0.35">
      <c r="A2727" t="s">
        <v>226</v>
      </c>
      <c r="B2727">
        <v>2019</v>
      </c>
      <c r="C2727" s="10">
        <v>43491</v>
      </c>
      <c r="D2727" t="s">
        <v>140</v>
      </c>
      <c r="E2727" t="s">
        <v>91</v>
      </c>
      <c r="F2727">
        <v>2</v>
      </c>
      <c r="G2727">
        <v>5</v>
      </c>
      <c r="H2727" t="s">
        <v>209</v>
      </c>
      <c r="I2727" t="s">
        <v>198</v>
      </c>
      <c r="J2727">
        <v>10007772108</v>
      </c>
      <c r="K2727" s="19">
        <v>23.9</v>
      </c>
      <c r="L2727">
        <v>22.292000000000002</v>
      </c>
      <c r="M2727">
        <v>22.24</v>
      </c>
      <c r="N2727">
        <v>24.456</v>
      </c>
      <c r="O2727">
        <v>1.1080000000000001</v>
      </c>
    </row>
    <row r="2728" spans="1:15" x14ac:dyDescent="0.35">
      <c r="A2728" t="s">
        <v>226</v>
      </c>
      <c r="B2728">
        <v>2019</v>
      </c>
      <c r="C2728" s="10">
        <v>43491</v>
      </c>
      <c r="D2728" t="s">
        <v>140</v>
      </c>
      <c r="E2728" t="s">
        <v>91</v>
      </c>
      <c r="F2728">
        <v>2</v>
      </c>
      <c r="G2728">
        <v>6</v>
      </c>
      <c r="H2728" t="s">
        <v>103</v>
      </c>
      <c r="I2728" t="s">
        <v>104</v>
      </c>
      <c r="J2728">
        <v>10009010876</v>
      </c>
      <c r="K2728" s="19">
        <v>25</v>
      </c>
      <c r="L2728">
        <v>25.042999999999999</v>
      </c>
      <c r="M2728">
        <v>24.725999999999999</v>
      </c>
      <c r="N2728">
        <v>26.646000000000001</v>
      </c>
      <c r="O2728">
        <v>0.96</v>
      </c>
    </row>
    <row r="2729" spans="1:15" x14ac:dyDescent="0.35">
      <c r="A2729" t="s">
        <v>226</v>
      </c>
      <c r="B2729">
        <v>2019</v>
      </c>
      <c r="C2729" s="10">
        <v>43491</v>
      </c>
      <c r="D2729" t="s">
        <v>140</v>
      </c>
      <c r="E2729" t="s">
        <v>91</v>
      </c>
      <c r="F2729">
        <v>2</v>
      </c>
      <c r="G2729">
        <v>7</v>
      </c>
      <c r="H2729" t="s">
        <v>285</v>
      </c>
      <c r="I2729" t="s">
        <v>39</v>
      </c>
      <c r="J2729">
        <v>10061258009</v>
      </c>
      <c r="K2729" s="19">
        <v>27</v>
      </c>
      <c r="L2729">
        <v>11.125999999999999</v>
      </c>
      <c r="M2729">
        <v>10.832000000000001</v>
      </c>
      <c r="N2729">
        <v>15.574</v>
      </c>
      <c r="O2729">
        <v>2.371</v>
      </c>
    </row>
    <row r="2730" spans="1:15" x14ac:dyDescent="0.35">
      <c r="A2730" t="s">
        <v>226</v>
      </c>
      <c r="B2730">
        <v>2019</v>
      </c>
      <c r="C2730" s="10">
        <v>43491</v>
      </c>
      <c r="D2730" t="s">
        <v>140</v>
      </c>
      <c r="E2730" t="s">
        <v>91</v>
      </c>
      <c r="F2730">
        <v>3</v>
      </c>
      <c r="G2730">
        <v>1</v>
      </c>
      <c r="H2730" t="s">
        <v>221</v>
      </c>
      <c r="I2730" t="s">
        <v>31</v>
      </c>
      <c r="J2730">
        <v>10008098470</v>
      </c>
      <c r="K2730" s="19">
        <v>34</v>
      </c>
      <c r="L2730">
        <v>26.808999999999902</v>
      </c>
      <c r="M2730">
        <v>27.087</v>
      </c>
      <c r="N2730">
        <v>29.041</v>
      </c>
      <c r="O2730">
        <v>0.97699999999999998</v>
      </c>
    </row>
    <row r="2731" spans="1:15" x14ac:dyDescent="0.35">
      <c r="A2731" t="s">
        <v>226</v>
      </c>
      <c r="B2731">
        <v>2019</v>
      </c>
      <c r="C2731" s="10">
        <v>43491</v>
      </c>
      <c r="D2731" t="s">
        <v>140</v>
      </c>
      <c r="E2731" t="s">
        <v>91</v>
      </c>
      <c r="F2731">
        <v>3</v>
      </c>
      <c r="G2731">
        <v>2</v>
      </c>
      <c r="H2731" t="s">
        <v>208</v>
      </c>
      <c r="I2731" t="s">
        <v>58</v>
      </c>
      <c r="J2731">
        <v>10007828183</v>
      </c>
      <c r="K2731" s="19">
        <v>25.3</v>
      </c>
      <c r="L2731">
        <v>21.879000000000001</v>
      </c>
      <c r="M2731">
        <v>22.675999999999998</v>
      </c>
      <c r="N2731">
        <v>25.8</v>
      </c>
      <c r="O2731">
        <v>1.5620000000000001</v>
      </c>
    </row>
    <row r="2732" spans="1:15" x14ac:dyDescent="0.35">
      <c r="A2732" t="s">
        <v>226</v>
      </c>
      <c r="B2732">
        <v>2019</v>
      </c>
      <c r="C2732" s="10">
        <v>43491</v>
      </c>
      <c r="D2732" t="s">
        <v>140</v>
      </c>
      <c r="E2732" t="s">
        <v>91</v>
      </c>
      <c r="F2732">
        <v>3</v>
      </c>
      <c r="G2732">
        <v>3</v>
      </c>
      <c r="H2732" t="s">
        <v>40</v>
      </c>
      <c r="I2732" t="s">
        <v>29</v>
      </c>
      <c r="J2732">
        <v>10009178002</v>
      </c>
      <c r="K2732" s="19">
        <v>23</v>
      </c>
      <c r="L2732">
        <v>23.858000000000001</v>
      </c>
      <c r="M2732">
        <v>24.021000000000001</v>
      </c>
      <c r="N2732">
        <v>26.521000000000001</v>
      </c>
      <c r="O2732">
        <v>1.25</v>
      </c>
    </row>
    <row r="2733" spans="1:15" x14ac:dyDescent="0.35">
      <c r="A2733" t="s">
        <v>226</v>
      </c>
      <c r="B2733">
        <v>2019</v>
      </c>
      <c r="C2733" s="10">
        <v>43491</v>
      </c>
      <c r="D2733" t="s">
        <v>140</v>
      </c>
      <c r="E2733" t="s">
        <v>91</v>
      </c>
      <c r="F2733">
        <v>3</v>
      </c>
      <c r="G2733">
        <v>4</v>
      </c>
      <c r="H2733" t="s">
        <v>143</v>
      </c>
      <c r="I2733" t="s">
        <v>95</v>
      </c>
      <c r="J2733">
        <v>10009181234</v>
      </c>
      <c r="K2733" s="19">
        <v>23.8</v>
      </c>
      <c r="L2733">
        <v>24.501999999999999</v>
      </c>
      <c r="M2733">
        <v>24.468999999999902</v>
      </c>
      <c r="N2733">
        <v>26.184999999999999</v>
      </c>
      <c r="O2733">
        <v>0.85799999999999998</v>
      </c>
    </row>
    <row r="2734" spans="1:15" x14ac:dyDescent="0.35">
      <c r="A2734" t="s">
        <v>226</v>
      </c>
      <c r="B2734">
        <v>2019</v>
      </c>
      <c r="C2734" s="10">
        <v>43491</v>
      </c>
      <c r="D2734" t="s">
        <v>140</v>
      </c>
      <c r="E2734" t="s">
        <v>91</v>
      </c>
      <c r="F2734">
        <v>3</v>
      </c>
      <c r="G2734">
        <v>5</v>
      </c>
      <c r="H2734" t="s">
        <v>234</v>
      </c>
      <c r="I2734" t="s">
        <v>25</v>
      </c>
      <c r="J2734">
        <v>10006073493</v>
      </c>
      <c r="K2734" s="19">
        <v>29.1</v>
      </c>
      <c r="L2734">
        <v>22.524000000000001</v>
      </c>
      <c r="M2734">
        <v>22.483000000000001</v>
      </c>
      <c r="N2734">
        <v>23.959</v>
      </c>
      <c r="O2734">
        <v>0.73799999999999999</v>
      </c>
    </row>
    <row r="2735" spans="1:15" x14ac:dyDescent="0.35">
      <c r="A2735" t="s">
        <v>226</v>
      </c>
      <c r="B2735">
        <v>2019</v>
      </c>
      <c r="C2735" s="10">
        <v>43491</v>
      </c>
      <c r="D2735" t="s">
        <v>140</v>
      </c>
      <c r="E2735" t="s">
        <v>91</v>
      </c>
      <c r="F2735">
        <v>3</v>
      </c>
      <c r="G2735">
        <v>6</v>
      </c>
      <c r="H2735" t="s">
        <v>45</v>
      </c>
      <c r="I2735" t="s">
        <v>46</v>
      </c>
      <c r="J2735">
        <v>10009176281</v>
      </c>
      <c r="K2735" s="19">
        <v>22.9</v>
      </c>
      <c r="L2735">
        <v>24.201000000000001</v>
      </c>
      <c r="M2735">
        <v>23.677</v>
      </c>
      <c r="N2735">
        <v>26.085000000000001</v>
      </c>
      <c r="O2735">
        <v>1.204</v>
      </c>
    </row>
    <row r="2736" spans="1:15" x14ac:dyDescent="0.35">
      <c r="A2736" t="s">
        <v>226</v>
      </c>
      <c r="B2736">
        <v>2019</v>
      </c>
      <c r="C2736" s="10">
        <v>43491</v>
      </c>
      <c r="D2736" t="s">
        <v>140</v>
      </c>
      <c r="E2736" t="s">
        <v>91</v>
      </c>
      <c r="F2736">
        <v>4</v>
      </c>
      <c r="G2736">
        <v>1</v>
      </c>
      <c r="H2736" t="s">
        <v>258</v>
      </c>
      <c r="I2736" t="s">
        <v>256</v>
      </c>
      <c r="J2736">
        <v>10010797393</v>
      </c>
      <c r="K2736" s="19">
        <v>21.4</v>
      </c>
      <c r="L2736">
        <v>17.091000000000001</v>
      </c>
      <c r="M2736">
        <v>20.419999999999899</v>
      </c>
      <c r="N2736">
        <v>25.175999999999998</v>
      </c>
      <c r="O2736">
        <v>2.3780000000000001</v>
      </c>
    </row>
    <row r="2737" spans="1:15" x14ac:dyDescent="0.35">
      <c r="A2737" t="s">
        <v>226</v>
      </c>
      <c r="B2737">
        <v>2019</v>
      </c>
      <c r="C2737" s="10">
        <v>43491</v>
      </c>
      <c r="D2737" t="s">
        <v>140</v>
      </c>
      <c r="E2737" t="s">
        <v>91</v>
      </c>
      <c r="F2737">
        <v>4</v>
      </c>
      <c r="G2737">
        <v>2</v>
      </c>
      <c r="H2737" t="s">
        <v>183</v>
      </c>
      <c r="I2737" t="s">
        <v>33</v>
      </c>
      <c r="J2737">
        <v>10007212639</v>
      </c>
      <c r="K2737" s="19">
        <v>27.6</v>
      </c>
      <c r="L2737">
        <v>26.245000000000001</v>
      </c>
      <c r="M2737">
        <v>26.295000000000002</v>
      </c>
      <c r="N2737">
        <v>27.823</v>
      </c>
      <c r="O2737">
        <v>0.76400000000000001</v>
      </c>
    </row>
    <row r="2738" spans="1:15" x14ac:dyDescent="0.35">
      <c r="A2738" t="s">
        <v>226</v>
      </c>
      <c r="B2738">
        <v>2019</v>
      </c>
      <c r="C2738" s="10">
        <v>43491</v>
      </c>
      <c r="D2738" t="s">
        <v>140</v>
      </c>
      <c r="E2738" t="s">
        <v>91</v>
      </c>
      <c r="F2738">
        <v>4</v>
      </c>
      <c r="G2738">
        <v>3</v>
      </c>
      <c r="H2738" t="s">
        <v>171</v>
      </c>
      <c r="I2738" t="s">
        <v>82</v>
      </c>
      <c r="J2738">
        <v>10007073506</v>
      </c>
      <c r="K2738" s="19">
        <v>28.6</v>
      </c>
      <c r="L2738">
        <v>21.421999999999901</v>
      </c>
      <c r="M2738">
        <v>21.641999999999999</v>
      </c>
      <c r="N2738">
        <v>23.73</v>
      </c>
      <c r="O2738">
        <v>1.044</v>
      </c>
    </row>
    <row r="2739" spans="1:15" x14ac:dyDescent="0.35">
      <c r="A2739" t="s">
        <v>226</v>
      </c>
      <c r="B2739">
        <v>2019</v>
      </c>
      <c r="C2739" s="10">
        <v>43491</v>
      </c>
      <c r="D2739" t="s">
        <v>140</v>
      </c>
      <c r="E2739" t="s">
        <v>91</v>
      </c>
      <c r="F2739">
        <v>4</v>
      </c>
      <c r="G2739">
        <v>4</v>
      </c>
      <c r="H2739" t="s">
        <v>210</v>
      </c>
      <c r="I2739" t="s">
        <v>188</v>
      </c>
      <c r="J2739">
        <v>10009049979</v>
      </c>
      <c r="K2739" s="19">
        <v>23.8</v>
      </c>
      <c r="L2739">
        <v>21.954000000000001</v>
      </c>
      <c r="M2739">
        <v>22.004999999999999</v>
      </c>
      <c r="N2739">
        <v>24.695</v>
      </c>
      <c r="O2739">
        <v>1.345</v>
      </c>
    </row>
    <row r="2740" spans="1:15" x14ac:dyDescent="0.35">
      <c r="A2740" t="s">
        <v>226</v>
      </c>
      <c r="B2740">
        <v>2019</v>
      </c>
      <c r="C2740" s="10">
        <v>43491</v>
      </c>
      <c r="D2740" t="s">
        <v>140</v>
      </c>
      <c r="E2740" t="s">
        <v>91</v>
      </c>
      <c r="F2740">
        <v>4</v>
      </c>
      <c r="G2740">
        <v>5</v>
      </c>
      <c r="H2740" t="s">
        <v>211</v>
      </c>
      <c r="I2740" t="s">
        <v>212</v>
      </c>
      <c r="J2740">
        <v>10010608447</v>
      </c>
      <c r="K2740" s="19">
        <v>21.6</v>
      </c>
      <c r="L2740">
        <v>22.654999999999902</v>
      </c>
      <c r="M2740">
        <v>22.54</v>
      </c>
      <c r="N2740">
        <v>24.51</v>
      </c>
      <c r="O2740">
        <v>0.98499999999999999</v>
      </c>
    </row>
    <row r="2741" spans="1:15" x14ac:dyDescent="0.35">
      <c r="A2741" t="s">
        <v>226</v>
      </c>
      <c r="B2741">
        <v>2019</v>
      </c>
      <c r="C2741" s="10">
        <v>43491</v>
      </c>
      <c r="D2741" t="s">
        <v>140</v>
      </c>
      <c r="E2741" t="s">
        <v>91</v>
      </c>
      <c r="F2741">
        <v>4</v>
      </c>
      <c r="G2741">
        <v>6</v>
      </c>
      <c r="H2741" t="s">
        <v>101</v>
      </c>
      <c r="I2741" t="s">
        <v>102</v>
      </c>
      <c r="J2741">
        <v>10015145724</v>
      </c>
      <c r="K2741" s="19">
        <v>19.8</v>
      </c>
      <c r="L2741">
        <v>24.661000000000001</v>
      </c>
      <c r="M2741">
        <v>21.571999999999999</v>
      </c>
      <c r="N2741">
        <v>26.742000000000001</v>
      </c>
      <c r="O2741">
        <v>2.585</v>
      </c>
    </row>
    <row r="2742" spans="1:15" x14ac:dyDescent="0.35">
      <c r="A2742" t="s">
        <v>226</v>
      </c>
      <c r="B2742">
        <v>2019</v>
      </c>
      <c r="C2742" s="10">
        <v>43491</v>
      </c>
      <c r="D2742" t="s">
        <v>140</v>
      </c>
      <c r="E2742" t="s">
        <v>117</v>
      </c>
      <c r="F2742">
        <v>1</v>
      </c>
      <c r="G2742">
        <v>1</v>
      </c>
      <c r="H2742" t="s">
        <v>193</v>
      </c>
      <c r="I2742" t="s">
        <v>31</v>
      </c>
      <c r="J2742">
        <v>10005727327</v>
      </c>
      <c r="K2742" s="19">
        <v>33</v>
      </c>
      <c r="L2742">
        <v>24.753</v>
      </c>
      <c r="M2742">
        <v>24.960999999999999</v>
      </c>
      <c r="N2742">
        <v>26.728999999999999</v>
      </c>
      <c r="O2742">
        <v>0.88400000000000001</v>
      </c>
    </row>
    <row r="2743" spans="1:15" x14ac:dyDescent="0.35">
      <c r="A2743" t="s">
        <v>226</v>
      </c>
      <c r="B2743">
        <v>2019</v>
      </c>
      <c r="C2743" s="10">
        <v>43491</v>
      </c>
      <c r="D2743" t="s">
        <v>140</v>
      </c>
      <c r="E2743" t="s">
        <v>117</v>
      </c>
      <c r="F2743">
        <v>1</v>
      </c>
      <c r="G2743">
        <v>2</v>
      </c>
      <c r="H2743" t="s">
        <v>103</v>
      </c>
      <c r="I2743" t="s">
        <v>104</v>
      </c>
      <c r="J2743">
        <v>10009010876</v>
      </c>
      <c r="K2743" s="19">
        <v>25</v>
      </c>
      <c r="L2743">
        <v>24.725999999999999</v>
      </c>
      <c r="M2743">
        <v>24.774999999999999</v>
      </c>
      <c r="N2743">
        <v>26.670999999999999</v>
      </c>
      <c r="O2743">
        <v>0.94799999999999995</v>
      </c>
    </row>
    <row r="2744" spans="1:15" x14ac:dyDescent="0.35">
      <c r="A2744" t="s">
        <v>226</v>
      </c>
      <c r="B2744">
        <v>2019</v>
      </c>
      <c r="C2744" s="10">
        <v>43491</v>
      </c>
      <c r="D2744" t="s">
        <v>140</v>
      </c>
      <c r="E2744" t="s">
        <v>117</v>
      </c>
      <c r="F2744">
        <v>1</v>
      </c>
      <c r="G2744">
        <v>3</v>
      </c>
      <c r="H2744" t="s">
        <v>234</v>
      </c>
      <c r="I2744" t="s">
        <v>25</v>
      </c>
      <c r="J2744">
        <v>10006073493</v>
      </c>
      <c r="K2744" s="19">
        <v>29.1</v>
      </c>
      <c r="L2744">
        <v>22.483000000000001</v>
      </c>
      <c r="M2744">
        <v>22.477</v>
      </c>
      <c r="N2744">
        <v>23.949000000000002</v>
      </c>
      <c r="O2744">
        <v>0.73599999999999999</v>
      </c>
    </row>
    <row r="2745" spans="1:15" x14ac:dyDescent="0.35">
      <c r="A2745" t="s">
        <v>226</v>
      </c>
      <c r="B2745">
        <v>2019</v>
      </c>
      <c r="C2745" s="10">
        <v>43491</v>
      </c>
      <c r="D2745" t="s">
        <v>140</v>
      </c>
      <c r="E2745" t="s">
        <v>117</v>
      </c>
      <c r="F2745">
        <v>1</v>
      </c>
      <c r="G2745">
        <v>4</v>
      </c>
      <c r="H2745" t="s">
        <v>210</v>
      </c>
      <c r="I2745" t="s">
        <v>188</v>
      </c>
      <c r="J2745">
        <v>10009049979</v>
      </c>
      <c r="K2745" s="19">
        <v>23.8</v>
      </c>
      <c r="L2745">
        <v>22.004999999999999</v>
      </c>
      <c r="M2745">
        <v>21.606999999999999</v>
      </c>
      <c r="N2745">
        <v>24.234999999999999</v>
      </c>
      <c r="O2745">
        <v>1.3140000000000001</v>
      </c>
    </row>
    <row r="2746" spans="1:15" x14ac:dyDescent="0.35">
      <c r="A2746" t="s">
        <v>226</v>
      </c>
      <c r="B2746">
        <v>2019</v>
      </c>
      <c r="C2746" s="10">
        <v>43491</v>
      </c>
      <c r="D2746" t="s">
        <v>140</v>
      </c>
      <c r="E2746" t="s">
        <v>117</v>
      </c>
      <c r="F2746">
        <v>2</v>
      </c>
      <c r="G2746">
        <v>1</v>
      </c>
      <c r="H2746" t="s">
        <v>143</v>
      </c>
      <c r="I2746" t="s">
        <v>95</v>
      </c>
      <c r="J2746">
        <v>10009181234</v>
      </c>
      <c r="K2746" s="19">
        <v>23.8</v>
      </c>
      <c r="L2746">
        <v>24.468999999999902</v>
      </c>
      <c r="M2746">
        <v>24.692</v>
      </c>
      <c r="N2746">
        <v>26.396000000000001</v>
      </c>
      <c r="O2746">
        <v>0.85199999999999998</v>
      </c>
    </row>
    <row r="2747" spans="1:15" x14ac:dyDescent="0.35">
      <c r="A2747" t="s">
        <v>226</v>
      </c>
      <c r="B2747">
        <v>2019</v>
      </c>
      <c r="C2747" s="10">
        <v>43491</v>
      </c>
      <c r="D2747" t="s">
        <v>140</v>
      </c>
      <c r="E2747" t="s">
        <v>117</v>
      </c>
      <c r="F2747">
        <v>2</v>
      </c>
      <c r="G2747">
        <v>2</v>
      </c>
      <c r="H2747" t="s">
        <v>153</v>
      </c>
      <c r="I2747" t="s">
        <v>154</v>
      </c>
      <c r="J2747">
        <v>10004717719</v>
      </c>
      <c r="K2747" s="19">
        <v>30.1</v>
      </c>
      <c r="L2747">
        <v>24.398</v>
      </c>
      <c r="M2747">
        <v>24.497</v>
      </c>
      <c r="N2747">
        <v>26.370999999999999</v>
      </c>
      <c r="O2747">
        <v>0.93700000000000006</v>
      </c>
    </row>
    <row r="2748" spans="1:15" x14ac:dyDescent="0.35">
      <c r="A2748" t="s">
        <v>226</v>
      </c>
      <c r="B2748">
        <v>2019</v>
      </c>
      <c r="C2748" s="10">
        <v>43491</v>
      </c>
      <c r="D2748" t="s">
        <v>140</v>
      </c>
      <c r="E2748" t="s">
        <v>117</v>
      </c>
      <c r="F2748">
        <v>2</v>
      </c>
      <c r="G2748">
        <v>3</v>
      </c>
      <c r="H2748" t="s">
        <v>211</v>
      </c>
      <c r="I2748" t="s">
        <v>212</v>
      </c>
      <c r="J2748">
        <v>10010608447</v>
      </c>
      <c r="K2748" s="19">
        <v>21.6</v>
      </c>
      <c r="L2748">
        <v>22.54</v>
      </c>
      <c r="M2748">
        <v>22.585000000000001</v>
      </c>
      <c r="N2748">
        <v>24.527000000000001</v>
      </c>
      <c r="O2748">
        <v>0.97099999999999997</v>
      </c>
    </row>
    <row r="2749" spans="1:15" x14ac:dyDescent="0.35">
      <c r="A2749" t="s">
        <v>226</v>
      </c>
      <c r="B2749">
        <v>2019</v>
      </c>
      <c r="C2749" s="10">
        <v>43491</v>
      </c>
      <c r="D2749" t="s">
        <v>140</v>
      </c>
      <c r="E2749" t="s">
        <v>117</v>
      </c>
      <c r="F2749">
        <v>2</v>
      </c>
      <c r="G2749">
        <v>4</v>
      </c>
      <c r="H2749" t="s">
        <v>248</v>
      </c>
      <c r="I2749" t="s">
        <v>35</v>
      </c>
      <c r="J2749">
        <v>10008997641</v>
      </c>
      <c r="K2749" s="19">
        <v>23.5</v>
      </c>
      <c r="L2749">
        <v>26.478999999999999</v>
      </c>
      <c r="M2749">
        <v>25.824999999999999</v>
      </c>
      <c r="N2749">
        <v>28.504999999999999</v>
      </c>
      <c r="O2749">
        <v>1.34</v>
      </c>
    </row>
    <row r="2750" spans="1:15" x14ac:dyDescent="0.35">
      <c r="A2750" t="s">
        <v>226</v>
      </c>
      <c r="B2750">
        <v>2019</v>
      </c>
      <c r="C2750" s="10">
        <v>43491</v>
      </c>
      <c r="D2750" t="s">
        <v>140</v>
      </c>
      <c r="E2750" t="s">
        <v>117</v>
      </c>
      <c r="F2750">
        <v>3</v>
      </c>
      <c r="G2750">
        <v>1</v>
      </c>
      <c r="H2750" t="s">
        <v>101</v>
      </c>
      <c r="I2750" t="s">
        <v>102</v>
      </c>
      <c r="J2750">
        <v>10015145724</v>
      </c>
      <c r="K2750" s="19">
        <v>19.8</v>
      </c>
      <c r="L2750">
        <v>21.571999999999999</v>
      </c>
      <c r="M2750">
        <v>23.16</v>
      </c>
      <c r="N2750">
        <v>27.96</v>
      </c>
      <c r="O2750">
        <v>2.4</v>
      </c>
    </row>
    <row r="2751" spans="1:15" x14ac:dyDescent="0.35">
      <c r="A2751" t="s">
        <v>226</v>
      </c>
      <c r="B2751">
        <v>2019</v>
      </c>
      <c r="C2751" s="10">
        <v>43491</v>
      </c>
      <c r="D2751" t="s">
        <v>140</v>
      </c>
      <c r="E2751" t="s">
        <v>117</v>
      </c>
      <c r="F2751">
        <v>3</v>
      </c>
      <c r="G2751">
        <v>2</v>
      </c>
      <c r="H2751" t="s">
        <v>40</v>
      </c>
      <c r="I2751" t="s">
        <v>29</v>
      </c>
      <c r="J2751">
        <v>10009178002</v>
      </c>
      <c r="K2751" s="19">
        <v>23</v>
      </c>
      <c r="L2751">
        <v>24.021000000000001</v>
      </c>
      <c r="M2751">
        <v>24.069999999999901</v>
      </c>
      <c r="N2751">
        <v>26.515999999999998</v>
      </c>
      <c r="O2751">
        <v>1.2230000000000001</v>
      </c>
    </row>
    <row r="2752" spans="1:15" x14ac:dyDescent="0.35">
      <c r="A2752" t="s">
        <v>226</v>
      </c>
      <c r="B2752">
        <v>2019</v>
      </c>
      <c r="C2752" s="10">
        <v>43491</v>
      </c>
      <c r="D2752" t="s">
        <v>140</v>
      </c>
      <c r="E2752" t="s">
        <v>117</v>
      </c>
      <c r="F2752">
        <v>3</v>
      </c>
      <c r="G2752">
        <v>3</v>
      </c>
      <c r="H2752" t="s">
        <v>158</v>
      </c>
      <c r="I2752" t="s">
        <v>145</v>
      </c>
      <c r="J2752">
        <v>10010894696</v>
      </c>
      <c r="K2752" s="19">
        <v>32.799999999999997</v>
      </c>
      <c r="L2752">
        <v>20.07</v>
      </c>
      <c r="M2752">
        <v>20.088999999999999</v>
      </c>
      <c r="N2752">
        <v>22.306999999999999</v>
      </c>
      <c r="O2752">
        <v>1.109</v>
      </c>
    </row>
    <row r="2753" spans="1:15" x14ac:dyDescent="0.35">
      <c r="A2753" t="s">
        <v>226</v>
      </c>
      <c r="B2753">
        <v>2019</v>
      </c>
      <c r="C2753" s="10">
        <v>43491</v>
      </c>
      <c r="D2753" t="s">
        <v>140</v>
      </c>
      <c r="E2753" t="s">
        <v>117</v>
      </c>
      <c r="F2753">
        <v>3</v>
      </c>
      <c r="G2753">
        <v>4</v>
      </c>
      <c r="H2753" t="s">
        <v>285</v>
      </c>
      <c r="I2753" t="s">
        <v>39</v>
      </c>
      <c r="J2753">
        <v>10061258009</v>
      </c>
      <c r="K2753" s="19">
        <v>27</v>
      </c>
      <c r="L2753">
        <v>10.832000000000001</v>
      </c>
      <c r="M2753">
        <v>11.625999999999999</v>
      </c>
      <c r="N2753">
        <v>16.004000000000001</v>
      </c>
      <c r="O2753">
        <v>2.1890000000000001</v>
      </c>
    </row>
    <row r="2754" spans="1:15" x14ac:dyDescent="0.35">
      <c r="A2754" t="s">
        <v>226</v>
      </c>
      <c r="B2754">
        <v>2019</v>
      </c>
      <c r="C2754" s="10">
        <v>43491</v>
      </c>
      <c r="D2754" t="s">
        <v>140</v>
      </c>
      <c r="E2754" t="s">
        <v>117</v>
      </c>
      <c r="F2754">
        <v>3</v>
      </c>
      <c r="G2754">
        <v>5</v>
      </c>
      <c r="H2754" t="s">
        <v>229</v>
      </c>
      <c r="I2754" t="s">
        <v>152</v>
      </c>
      <c r="J2754">
        <v>10011155990</v>
      </c>
      <c r="K2754" s="19">
        <v>20.9</v>
      </c>
      <c r="L2754">
        <v>13.484999999999999</v>
      </c>
      <c r="M2754">
        <v>11.824999999999999</v>
      </c>
      <c r="N2754">
        <v>17.395</v>
      </c>
      <c r="O2754">
        <v>2.7850000000000001</v>
      </c>
    </row>
    <row r="2755" spans="1:15" x14ac:dyDescent="0.35">
      <c r="A2755" t="s">
        <v>226</v>
      </c>
      <c r="B2755">
        <v>2019</v>
      </c>
      <c r="C2755" s="10">
        <v>43491</v>
      </c>
      <c r="D2755" t="s">
        <v>140</v>
      </c>
      <c r="E2755" t="s">
        <v>117</v>
      </c>
      <c r="F2755">
        <v>4</v>
      </c>
      <c r="G2755">
        <v>1</v>
      </c>
      <c r="H2755" t="s">
        <v>45</v>
      </c>
      <c r="I2755" t="s">
        <v>46</v>
      </c>
      <c r="J2755">
        <v>10009176281</v>
      </c>
      <c r="K2755" s="19">
        <v>22.9</v>
      </c>
      <c r="L2755">
        <v>23.677</v>
      </c>
      <c r="M2755">
        <v>24.033999999999999</v>
      </c>
      <c r="N2755">
        <v>26.4</v>
      </c>
      <c r="O2755">
        <v>1.1830000000000001</v>
      </c>
    </row>
    <row r="2756" spans="1:15" x14ac:dyDescent="0.35">
      <c r="A2756" t="s">
        <v>226</v>
      </c>
      <c r="B2756">
        <v>2019</v>
      </c>
      <c r="C2756" s="10">
        <v>43491</v>
      </c>
      <c r="D2756" t="s">
        <v>140</v>
      </c>
      <c r="E2756" t="s">
        <v>117</v>
      </c>
      <c r="F2756">
        <v>4</v>
      </c>
      <c r="G2756">
        <v>2</v>
      </c>
      <c r="H2756" t="s">
        <v>209</v>
      </c>
      <c r="I2756" t="s">
        <v>198</v>
      </c>
      <c r="J2756">
        <v>10007772108</v>
      </c>
      <c r="K2756" s="19">
        <v>23.9</v>
      </c>
      <c r="L2756">
        <v>22.24</v>
      </c>
      <c r="M2756">
        <v>22.388999999999999</v>
      </c>
      <c r="N2756">
        <v>24.561</v>
      </c>
      <c r="O2756">
        <v>1.0860000000000001</v>
      </c>
    </row>
    <row r="2757" spans="1:15" x14ac:dyDescent="0.35">
      <c r="A2757" t="s">
        <v>226</v>
      </c>
      <c r="B2757">
        <v>2019</v>
      </c>
      <c r="C2757" s="10">
        <v>43491</v>
      </c>
      <c r="D2757" t="s">
        <v>140</v>
      </c>
      <c r="E2757" t="s">
        <v>117</v>
      </c>
      <c r="F2757">
        <v>4</v>
      </c>
      <c r="G2757">
        <v>3</v>
      </c>
      <c r="H2757" t="s">
        <v>62</v>
      </c>
      <c r="I2757" t="s">
        <v>63</v>
      </c>
      <c r="J2757">
        <v>10007351671</v>
      </c>
      <c r="K2757" s="19">
        <v>29.2</v>
      </c>
      <c r="L2757">
        <v>13.686</v>
      </c>
      <c r="M2757">
        <v>15.163</v>
      </c>
      <c r="N2757">
        <v>19.369</v>
      </c>
      <c r="O2757">
        <v>2.1030000000000002</v>
      </c>
    </row>
    <row r="2758" spans="1:15" x14ac:dyDescent="0.35">
      <c r="A2758" t="s">
        <v>226</v>
      </c>
      <c r="B2758">
        <v>2019</v>
      </c>
      <c r="C2758" s="10">
        <v>43491</v>
      </c>
      <c r="D2758" t="s">
        <v>140</v>
      </c>
      <c r="E2758" t="s">
        <v>117</v>
      </c>
      <c r="F2758">
        <v>4</v>
      </c>
      <c r="G2758">
        <v>4</v>
      </c>
      <c r="H2758" t="s">
        <v>283</v>
      </c>
      <c r="I2758" t="s">
        <v>284</v>
      </c>
      <c r="J2758">
        <v>10006319633</v>
      </c>
      <c r="K2758" s="19">
        <v>29.2</v>
      </c>
      <c r="L2758">
        <v>21.088000000000001</v>
      </c>
      <c r="M2758">
        <v>21.003999999999898</v>
      </c>
      <c r="N2758">
        <v>22.661999999999999</v>
      </c>
      <c r="O2758">
        <v>0.82899999999999996</v>
      </c>
    </row>
    <row r="2759" spans="1:15" x14ac:dyDescent="0.35">
      <c r="A2759" t="s">
        <v>226</v>
      </c>
      <c r="B2759">
        <v>2019</v>
      </c>
      <c r="C2759" s="10">
        <v>43491</v>
      </c>
      <c r="D2759" t="s">
        <v>140</v>
      </c>
      <c r="E2759" t="s">
        <v>117</v>
      </c>
      <c r="F2759">
        <v>4</v>
      </c>
      <c r="G2759">
        <v>5</v>
      </c>
      <c r="H2759" t="s">
        <v>171</v>
      </c>
      <c r="I2759" t="s">
        <v>82</v>
      </c>
      <c r="J2759">
        <v>10007073506</v>
      </c>
      <c r="K2759" s="19">
        <v>28.6</v>
      </c>
      <c r="L2759">
        <v>21.641999999999999</v>
      </c>
      <c r="M2759">
        <v>21.280999999999999</v>
      </c>
      <c r="N2759">
        <v>23.338999999999999</v>
      </c>
      <c r="O2759">
        <v>1.0289999999999999</v>
      </c>
    </row>
    <row r="2760" spans="1:15" x14ac:dyDescent="0.35">
      <c r="A2760" t="s">
        <v>226</v>
      </c>
      <c r="B2760">
        <v>2019</v>
      </c>
      <c r="C2760" s="10">
        <v>43491</v>
      </c>
      <c r="D2760" t="s">
        <v>140</v>
      </c>
      <c r="E2760" t="s">
        <v>119</v>
      </c>
      <c r="F2760">
        <v>1</v>
      </c>
      <c r="G2760">
        <v>1</v>
      </c>
      <c r="H2760" t="s">
        <v>193</v>
      </c>
      <c r="I2760" t="s">
        <v>31</v>
      </c>
      <c r="J2760">
        <v>10005727327</v>
      </c>
      <c r="K2760" s="19">
        <v>33</v>
      </c>
      <c r="L2760">
        <v>24.960999999999999</v>
      </c>
      <c r="M2760">
        <v>25.26</v>
      </c>
      <c r="N2760">
        <v>27.012</v>
      </c>
      <c r="O2760">
        <v>0.876</v>
      </c>
    </row>
    <row r="2761" spans="1:15" x14ac:dyDescent="0.35">
      <c r="A2761" t="s">
        <v>226</v>
      </c>
      <c r="B2761">
        <v>2019</v>
      </c>
      <c r="C2761" s="10">
        <v>43491</v>
      </c>
      <c r="D2761" t="s">
        <v>140</v>
      </c>
      <c r="E2761" t="s">
        <v>119</v>
      </c>
      <c r="F2761">
        <v>1</v>
      </c>
      <c r="G2761">
        <v>2</v>
      </c>
      <c r="H2761" t="s">
        <v>258</v>
      </c>
      <c r="I2761" t="s">
        <v>256</v>
      </c>
      <c r="J2761">
        <v>10010797393</v>
      </c>
      <c r="K2761" s="19">
        <v>21.4</v>
      </c>
      <c r="L2761">
        <v>20.419999999999899</v>
      </c>
      <c r="M2761">
        <v>22.131</v>
      </c>
      <c r="N2761">
        <v>26.405000000000001</v>
      </c>
      <c r="O2761">
        <v>2.137</v>
      </c>
    </row>
    <row r="2762" spans="1:15" x14ac:dyDescent="0.35">
      <c r="A2762" t="s">
        <v>226</v>
      </c>
      <c r="B2762">
        <v>2019</v>
      </c>
      <c r="C2762" s="10">
        <v>43491</v>
      </c>
      <c r="D2762" t="s">
        <v>140</v>
      </c>
      <c r="E2762" t="s">
        <v>119</v>
      </c>
      <c r="F2762">
        <v>1</v>
      </c>
      <c r="G2762">
        <v>3</v>
      </c>
      <c r="H2762" t="s">
        <v>208</v>
      </c>
      <c r="I2762" t="s">
        <v>58</v>
      </c>
      <c r="J2762">
        <v>10007828183</v>
      </c>
      <c r="K2762" s="19">
        <v>25.3</v>
      </c>
      <c r="L2762">
        <v>22.675999999999998</v>
      </c>
      <c r="M2762">
        <v>23.084</v>
      </c>
      <c r="N2762">
        <v>26.058</v>
      </c>
      <c r="O2762">
        <v>1.4870000000000001</v>
      </c>
    </row>
    <row r="2763" spans="1:15" x14ac:dyDescent="0.35">
      <c r="A2763" t="s">
        <v>226</v>
      </c>
      <c r="B2763">
        <v>2019</v>
      </c>
      <c r="C2763" s="10">
        <v>43491</v>
      </c>
      <c r="D2763" t="s">
        <v>140</v>
      </c>
      <c r="E2763" t="s">
        <v>119</v>
      </c>
      <c r="F2763">
        <v>1</v>
      </c>
      <c r="G2763">
        <v>4</v>
      </c>
      <c r="H2763" t="s">
        <v>45</v>
      </c>
      <c r="I2763" t="s">
        <v>46</v>
      </c>
      <c r="J2763">
        <v>10009176281</v>
      </c>
      <c r="K2763" s="19">
        <v>22.9</v>
      </c>
      <c r="L2763">
        <v>24.033999999999999</v>
      </c>
      <c r="M2763">
        <v>24.053999999999998</v>
      </c>
      <c r="N2763">
        <v>26.356000000000002</v>
      </c>
      <c r="O2763">
        <v>1.151</v>
      </c>
    </row>
    <row r="2764" spans="1:15" x14ac:dyDescent="0.35">
      <c r="A2764" t="s">
        <v>226</v>
      </c>
      <c r="B2764">
        <v>2019</v>
      </c>
      <c r="C2764" s="10">
        <v>43491</v>
      </c>
      <c r="D2764" t="s">
        <v>140</v>
      </c>
      <c r="E2764" t="s">
        <v>119</v>
      </c>
      <c r="F2764">
        <v>1</v>
      </c>
      <c r="G2764">
        <v>5</v>
      </c>
      <c r="H2764" t="s">
        <v>174</v>
      </c>
      <c r="I2764" t="s">
        <v>37</v>
      </c>
      <c r="J2764">
        <v>10006552534</v>
      </c>
      <c r="K2764" s="19">
        <v>28.7</v>
      </c>
      <c r="L2764">
        <v>25.382000000000001</v>
      </c>
      <c r="M2764">
        <v>25.268999999999998</v>
      </c>
      <c r="N2764">
        <v>26.908999999999999</v>
      </c>
      <c r="O2764">
        <v>0.82</v>
      </c>
    </row>
    <row r="2765" spans="1:15" x14ac:dyDescent="0.35">
      <c r="A2765" t="s">
        <v>226</v>
      </c>
      <c r="B2765">
        <v>2019</v>
      </c>
      <c r="C2765" s="10">
        <v>43491</v>
      </c>
      <c r="D2765" t="s">
        <v>140</v>
      </c>
      <c r="E2765" t="s">
        <v>119</v>
      </c>
      <c r="F2765">
        <v>1</v>
      </c>
      <c r="G2765">
        <v>6</v>
      </c>
      <c r="H2765" t="s">
        <v>96</v>
      </c>
      <c r="I2765" t="s">
        <v>27</v>
      </c>
      <c r="J2765">
        <v>10015683567</v>
      </c>
      <c r="K2765" s="19">
        <v>20</v>
      </c>
      <c r="L2765">
        <v>27.076000000000001</v>
      </c>
      <c r="M2765">
        <v>24.271999999999998</v>
      </c>
      <c r="N2765">
        <v>29.077999999999999</v>
      </c>
      <c r="O2765">
        <v>2.403</v>
      </c>
    </row>
    <row r="2766" spans="1:15" x14ac:dyDescent="0.35">
      <c r="A2766" t="s">
        <v>226</v>
      </c>
      <c r="B2766">
        <v>2019</v>
      </c>
      <c r="C2766" s="10">
        <v>43491</v>
      </c>
      <c r="D2766" t="s">
        <v>140</v>
      </c>
      <c r="E2766" t="s">
        <v>119</v>
      </c>
      <c r="F2766">
        <v>2</v>
      </c>
      <c r="G2766">
        <v>1</v>
      </c>
      <c r="H2766" t="s">
        <v>219</v>
      </c>
      <c r="I2766" t="s">
        <v>23</v>
      </c>
      <c r="J2766">
        <v>10050887493</v>
      </c>
      <c r="K2766" s="19">
        <v>35.4</v>
      </c>
      <c r="L2766">
        <v>29.433999999999902</v>
      </c>
      <c r="M2766">
        <v>30.152999999999999</v>
      </c>
      <c r="N2766">
        <v>33.439</v>
      </c>
      <c r="O2766">
        <v>1.643</v>
      </c>
    </row>
    <row r="2767" spans="1:15" x14ac:dyDescent="0.35">
      <c r="A2767" t="s">
        <v>226</v>
      </c>
      <c r="B2767">
        <v>2019</v>
      </c>
      <c r="C2767" s="10">
        <v>43491</v>
      </c>
      <c r="D2767" t="s">
        <v>140</v>
      </c>
      <c r="E2767" t="s">
        <v>119</v>
      </c>
      <c r="F2767">
        <v>2</v>
      </c>
      <c r="G2767">
        <v>2</v>
      </c>
      <c r="H2767" t="s">
        <v>183</v>
      </c>
      <c r="I2767" t="s">
        <v>33</v>
      </c>
      <c r="J2767">
        <v>10007212639</v>
      </c>
      <c r="K2767" s="19">
        <v>27.6</v>
      </c>
      <c r="L2767">
        <v>26.295000000000002</v>
      </c>
      <c r="M2767">
        <v>26.462</v>
      </c>
      <c r="N2767">
        <v>27.981999999999999</v>
      </c>
      <c r="O2767">
        <v>0.76</v>
      </c>
    </row>
    <row r="2768" spans="1:15" x14ac:dyDescent="0.35">
      <c r="A2768" t="s">
        <v>226</v>
      </c>
      <c r="B2768">
        <v>2019</v>
      </c>
      <c r="C2768" s="10">
        <v>43491</v>
      </c>
      <c r="D2768" t="s">
        <v>140</v>
      </c>
      <c r="E2768" t="s">
        <v>119</v>
      </c>
      <c r="F2768">
        <v>2</v>
      </c>
      <c r="G2768">
        <v>3</v>
      </c>
      <c r="H2768" t="s">
        <v>221</v>
      </c>
      <c r="I2768" t="s">
        <v>31</v>
      </c>
      <c r="J2768">
        <v>10008098470</v>
      </c>
      <c r="K2768" s="19">
        <v>34</v>
      </c>
      <c r="L2768">
        <v>27.087</v>
      </c>
      <c r="M2768">
        <v>27.173999999999999</v>
      </c>
      <c r="N2768">
        <v>29.096</v>
      </c>
      <c r="O2768">
        <v>0.96099999999999997</v>
      </c>
    </row>
    <row r="2769" spans="1:15" x14ac:dyDescent="0.35">
      <c r="A2769" t="s">
        <v>226</v>
      </c>
      <c r="B2769">
        <v>2019</v>
      </c>
      <c r="C2769" s="10">
        <v>43491</v>
      </c>
      <c r="D2769" t="s">
        <v>140</v>
      </c>
      <c r="E2769" t="s">
        <v>119</v>
      </c>
      <c r="F2769">
        <v>2</v>
      </c>
      <c r="G2769">
        <v>4</v>
      </c>
      <c r="H2769" t="s">
        <v>213</v>
      </c>
      <c r="I2769" t="s">
        <v>42</v>
      </c>
      <c r="J2769">
        <v>10006422895</v>
      </c>
      <c r="K2769" s="19">
        <v>27.7</v>
      </c>
      <c r="L2769">
        <v>28.71</v>
      </c>
      <c r="M2769">
        <v>28.617999999999999</v>
      </c>
      <c r="N2769">
        <v>30.303999999999998</v>
      </c>
      <c r="O2769">
        <v>0.84299999999999997</v>
      </c>
    </row>
    <row r="2770" spans="1:15" x14ac:dyDescent="0.35">
      <c r="A2770" t="s">
        <v>226</v>
      </c>
      <c r="B2770">
        <v>2019</v>
      </c>
      <c r="C2770" s="10">
        <v>43491</v>
      </c>
      <c r="D2770" t="s">
        <v>140</v>
      </c>
      <c r="E2770" t="s">
        <v>119</v>
      </c>
      <c r="F2770">
        <v>2</v>
      </c>
      <c r="G2770">
        <v>5</v>
      </c>
      <c r="H2770" t="s">
        <v>143</v>
      </c>
      <c r="I2770" t="s">
        <v>95</v>
      </c>
      <c r="J2770">
        <v>10009181234</v>
      </c>
      <c r="K2770" s="19">
        <v>23.8</v>
      </c>
      <c r="L2770">
        <v>24.692</v>
      </c>
      <c r="M2770">
        <v>24.643999999999998</v>
      </c>
      <c r="N2770">
        <v>26.332000000000001</v>
      </c>
      <c r="O2770">
        <v>0.84399999999999997</v>
      </c>
    </row>
    <row r="2771" spans="1:15" x14ac:dyDescent="0.35">
      <c r="A2771" t="s">
        <v>226</v>
      </c>
      <c r="B2771">
        <v>2019</v>
      </c>
      <c r="C2771" s="10">
        <v>43491</v>
      </c>
      <c r="D2771" t="s">
        <v>140</v>
      </c>
      <c r="E2771" t="s">
        <v>119</v>
      </c>
      <c r="F2771">
        <v>2</v>
      </c>
      <c r="G2771">
        <v>6</v>
      </c>
      <c r="H2771" t="s">
        <v>101</v>
      </c>
      <c r="I2771" t="s">
        <v>102</v>
      </c>
      <c r="J2771">
        <v>10015145724</v>
      </c>
      <c r="K2771" s="19">
        <v>19.8</v>
      </c>
      <c r="L2771">
        <v>23.16</v>
      </c>
      <c r="M2771">
        <v>21.88</v>
      </c>
      <c r="N2771">
        <v>26.292000000000002</v>
      </c>
      <c r="O2771">
        <v>2.206</v>
      </c>
    </row>
    <row r="2772" spans="1:15" x14ac:dyDescent="0.35">
      <c r="A2772" t="s">
        <v>226</v>
      </c>
      <c r="B2772">
        <v>2019</v>
      </c>
      <c r="C2772" s="10">
        <v>43491</v>
      </c>
      <c r="D2772" t="s">
        <v>140</v>
      </c>
      <c r="E2772" t="s">
        <v>121</v>
      </c>
      <c r="F2772">
        <v>1</v>
      </c>
      <c r="G2772">
        <v>1</v>
      </c>
      <c r="H2772" t="s">
        <v>219</v>
      </c>
      <c r="I2772" t="s">
        <v>23</v>
      </c>
      <c r="J2772">
        <v>10050887493</v>
      </c>
      <c r="K2772" s="19">
        <v>35.4</v>
      </c>
      <c r="L2772">
        <v>30.152999999999999</v>
      </c>
      <c r="M2772">
        <v>30.7319999999999</v>
      </c>
      <c r="N2772">
        <v>33.909999999999997</v>
      </c>
      <c r="O2772">
        <v>1.589</v>
      </c>
    </row>
    <row r="2773" spans="1:15" x14ac:dyDescent="0.35">
      <c r="A2773" t="s">
        <v>226</v>
      </c>
      <c r="B2773">
        <v>2019</v>
      </c>
      <c r="C2773" s="10">
        <v>43491</v>
      </c>
      <c r="D2773" t="s">
        <v>140</v>
      </c>
      <c r="E2773" t="s">
        <v>121</v>
      </c>
      <c r="F2773">
        <v>1</v>
      </c>
      <c r="G2773">
        <v>2</v>
      </c>
      <c r="H2773" t="s">
        <v>221</v>
      </c>
      <c r="I2773" t="s">
        <v>31</v>
      </c>
      <c r="J2773">
        <v>10008098470</v>
      </c>
      <c r="K2773" s="19">
        <v>34</v>
      </c>
      <c r="L2773">
        <v>27.173999999999999</v>
      </c>
      <c r="M2773">
        <v>27.364000000000001</v>
      </c>
      <c r="N2773">
        <v>29.26</v>
      </c>
      <c r="O2773">
        <v>0.94799999999999995</v>
      </c>
    </row>
    <row r="2774" spans="1:15" x14ac:dyDescent="0.35">
      <c r="A2774" t="s">
        <v>226</v>
      </c>
      <c r="B2774">
        <v>2019</v>
      </c>
      <c r="C2774" s="10">
        <v>43491</v>
      </c>
      <c r="D2774" t="s">
        <v>140</v>
      </c>
      <c r="E2774" t="s">
        <v>121</v>
      </c>
      <c r="F2774">
        <v>1</v>
      </c>
      <c r="G2774">
        <v>3</v>
      </c>
      <c r="H2774" t="s">
        <v>258</v>
      </c>
      <c r="I2774" t="s">
        <v>256</v>
      </c>
      <c r="J2774">
        <v>10010797393</v>
      </c>
      <c r="K2774" s="19">
        <v>21.4</v>
      </c>
      <c r="L2774">
        <v>22.131</v>
      </c>
      <c r="M2774">
        <v>23.09</v>
      </c>
      <c r="N2774">
        <v>27.007999999999999</v>
      </c>
      <c r="O2774">
        <v>1.9590000000000001</v>
      </c>
    </row>
    <row r="2775" spans="1:15" x14ac:dyDescent="0.35">
      <c r="A2775" t="s">
        <v>226</v>
      </c>
      <c r="B2775">
        <v>2019</v>
      </c>
      <c r="C2775" s="10">
        <v>43491</v>
      </c>
      <c r="D2775" t="s">
        <v>140</v>
      </c>
      <c r="E2775" t="s">
        <v>121</v>
      </c>
      <c r="F2775">
        <v>1</v>
      </c>
      <c r="G2775">
        <v>4</v>
      </c>
      <c r="H2775" t="s">
        <v>193</v>
      </c>
      <c r="I2775" t="s">
        <v>31</v>
      </c>
      <c r="J2775">
        <v>10005727327</v>
      </c>
      <c r="K2775" s="19">
        <v>33</v>
      </c>
      <c r="L2775">
        <v>25.26</v>
      </c>
      <c r="M2775">
        <v>25.27</v>
      </c>
      <c r="N2775">
        <v>27.001999999999999</v>
      </c>
      <c r="O2775">
        <v>0.86599999999999999</v>
      </c>
    </row>
    <row r="2776" spans="1:15" x14ac:dyDescent="0.35">
      <c r="A2776" t="s">
        <v>226</v>
      </c>
      <c r="B2776">
        <v>2019</v>
      </c>
      <c r="C2776" s="10">
        <v>43491</v>
      </c>
      <c r="D2776" t="s">
        <v>140</v>
      </c>
      <c r="E2776" t="s">
        <v>121</v>
      </c>
      <c r="F2776">
        <v>1</v>
      </c>
      <c r="G2776">
        <v>5</v>
      </c>
      <c r="H2776" t="s">
        <v>208</v>
      </c>
      <c r="I2776" t="s">
        <v>58</v>
      </c>
      <c r="J2776">
        <v>10007828183</v>
      </c>
      <c r="K2776" s="19">
        <v>25.3</v>
      </c>
      <c r="L2776">
        <v>23.084</v>
      </c>
      <c r="M2776">
        <v>22.998000000000001</v>
      </c>
      <c r="N2776">
        <v>25.85</v>
      </c>
      <c r="O2776">
        <v>1.4259999999999999</v>
      </c>
    </row>
    <row r="2777" spans="1:15" x14ac:dyDescent="0.35">
      <c r="A2777" t="s">
        <v>226</v>
      </c>
      <c r="B2777">
        <v>2019</v>
      </c>
      <c r="C2777" s="10">
        <v>43491</v>
      </c>
      <c r="D2777" t="s">
        <v>140</v>
      </c>
      <c r="E2777" t="s">
        <v>121</v>
      </c>
      <c r="F2777">
        <v>1</v>
      </c>
      <c r="G2777">
        <v>6</v>
      </c>
      <c r="H2777" t="s">
        <v>183</v>
      </c>
      <c r="I2777" t="s">
        <v>33</v>
      </c>
      <c r="J2777">
        <v>10007212639</v>
      </c>
      <c r="K2777" s="19">
        <v>27.6</v>
      </c>
      <c r="L2777">
        <v>26.462</v>
      </c>
      <c r="M2777">
        <v>26.248000000000001</v>
      </c>
      <c r="N2777">
        <v>27.762</v>
      </c>
      <c r="O2777">
        <v>0.75700000000000001</v>
      </c>
    </row>
    <row r="2778" spans="1:15" x14ac:dyDescent="0.35">
      <c r="A2778" t="s">
        <v>226</v>
      </c>
      <c r="B2778">
        <v>2019</v>
      </c>
      <c r="C2778" s="10">
        <v>43491</v>
      </c>
      <c r="D2778" t="s">
        <v>140</v>
      </c>
      <c r="E2778" t="s">
        <v>121</v>
      </c>
      <c r="F2778">
        <v>2</v>
      </c>
      <c r="G2778">
        <v>1</v>
      </c>
      <c r="H2778" t="s">
        <v>101</v>
      </c>
      <c r="I2778" t="s">
        <v>102</v>
      </c>
      <c r="J2778">
        <v>10015145724</v>
      </c>
      <c r="K2778" s="19">
        <v>19.8</v>
      </c>
      <c r="L2778">
        <v>21.88</v>
      </c>
      <c r="M2778">
        <v>24.041</v>
      </c>
      <c r="N2778">
        <v>28.123000000000001</v>
      </c>
      <c r="O2778">
        <v>2.0409999999999999</v>
      </c>
    </row>
    <row r="2779" spans="1:15" x14ac:dyDescent="0.35">
      <c r="A2779" t="s">
        <v>226</v>
      </c>
      <c r="B2779">
        <v>2019</v>
      </c>
      <c r="C2779" s="10">
        <v>43491</v>
      </c>
      <c r="D2779" t="s">
        <v>140</v>
      </c>
      <c r="E2779" t="s">
        <v>121</v>
      </c>
      <c r="F2779">
        <v>2</v>
      </c>
      <c r="G2779">
        <v>2</v>
      </c>
      <c r="H2779" t="s">
        <v>96</v>
      </c>
      <c r="I2779" t="s">
        <v>27</v>
      </c>
      <c r="J2779">
        <v>10015683567</v>
      </c>
      <c r="K2779" s="19">
        <v>20</v>
      </c>
      <c r="L2779">
        <v>24.271999999999998</v>
      </c>
      <c r="M2779">
        <v>25.391999999999999</v>
      </c>
      <c r="N2779">
        <v>29.713999999999999</v>
      </c>
      <c r="O2779">
        <v>2.161</v>
      </c>
    </row>
    <row r="2780" spans="1:15" x14ac:dyDescent="0.35">
      <c r="A2780" t="s">
        <v>226</v>
      </c>
      <c r="B2780">
        <v>2019</v>
      </c>
      <c r="C2780" s="10">
        <v>43491</v>
      </c>
      <c r="D2780" t="s">
        <v>140</v>
      </c>
      <c r="E2780" t="s">
        <v>121</v>
      </c>
      <c r="F2780">
        <v>2</v>
      </c>
      <c r="G2780">
        <v>3</v>
      </c>
      <c r="H2780" t="s">
        <v>174</v>
      </c>
      <c r="I2780" t="s">
        <v>37</v>
      </c>
      <c r="J2780">
        <v>10006552534</v>
      </c>
      <c r="K2780" s="19">
        <v>28.7</v>
      </c>
      <c r="L2780">
        <v>25.268999999999998</v>
      </c>
      <c r="M2780">
        <v>25.364999999999998</v>
      </c>
      <c r="N2780">
        <v>26.991</v>
      </c>
      <c r="O2780">
        <v>0.81299999999999994</v>
      </c>
    </row>
    <row r="2781" spans="1:15" x14ac:dyDescent="0.35">
      <c r="A2781" t="s">
        <v>226</v>
      </c>
      <c r="B2781">
        <v>2019</v>
      </c>
      <c r="C2781" s="10">
        <v>43491</v>
      </c>
      <c r="D2781" t="s">
        <v>140</v>
      </c>
      <c r="E2781" t="s">
        <v>121</v>
      </c>
      <c r="F2781">
        <v>2</v>
      </c>
      <c r="G2781">
        <v>4</v>
      </c>
      <c r="H2781" t="s">
        <v>213</v>
      </c>
      <c r="I2781" t="s">
        <v>42</v>
      </c>
      <c r="J2781">
        <v>10006422895</v>
      </c>
      <c r="K2781" s="19">
        <v>27.7</v>
      </c>
      <c r="L2781">
        <v>28.617999999999999</v>
      </c>
      <c r="M2781">
        <v>28.501000000000001</v>
      </c>
      <c r="N2781">
        <v>30.169</v>
      </c>
      <c r="O2781">
        <v>0.83399999999999996</v>
      </c>
    </row>
    <row r="2782" spans="1:15" x14ac:dyDescent="0.35">
      <c r="A2782" t="s">
        <v>226</v>
      </c>
      <c r="B2782">
        <v>2019</v>
      </c>
      <c r="C2782" s="10">
        <v>43491</v>
      </c>
      <c r="D2782" t="s">
        <v>140</v>
      </c>
      <c r="E2782" t="s">
        <v>121</v>
      </c>
      <c r="F2782">
        <v>2</v>
      </c>
      <c r="G2782">
        <v>5</v>
      </c>
      <c r="H2782" t="s">
        <v>143</v>
      </c>
      <c r="I2782" t="s">
        <v>95</v>
      </c>
      <c r="J2782">
        <v>10009181234</v>
      </c>
      <c r="K2782" s="19">
        <v>23.8</v>
      </c>
      <c r="L2782">
        <v>24.643999999999998</v>
      </c>
      <c r="M2782">
        <v>24.573999999999899</v>
      </c>
      <c r="N2782">
        <v>26.245999999999999</v>
      </c>
      <c r="O2782">
        <v>0.83599999999999997</v>
      </c>
    </row>
    <row r="2783" spans="1:15" x14ac:dyDescent="0.35">
      <c r="A2783" t="s">
        <v>226</v>
      </c>
      <c r="B2783">
        <v>2019</v>
      </c>
      <c r="C2783" s="10">
        <v>43491</v>
      </c>
      <c r="D2783" t="s">
        <v>140</v>
      </c>
      <c r="E2783" t="s">
        <v>121</v>
      </c>
      <c r="F2783">
        <v>2</v>
      </c>
      <c r="G2783">
        <v>6</v>
      </c>
      <c r="H2783" t="s">
        <v>45</v>
      </c>
      <c r="I2783" t="s">
        <v>46</v>
      </c>
      <c r="J2783">
        <v>10009176281</v>
      </c>
      <c r="K2783" s="19">
        <v>22.9</v>
      </c>
      <c r="L2783">
        <v>24.053999999999998</v>
      </c>
      <c r="M2783">
        <v>23.7</v>
      </c>
      <c r="N2783">
        <v>25.957999999999998</v>
      </c>
      <c r="O2783">
        <v>1.129</v>
      </c>
    </row>
    <row r="2784" spans="1:15" x14ac:dyDescent="0.35">
      <c r="A2784" t="s">
        <v>281</v>
      </c>
      <c r="B2784">
        <v>2019</v>
      </c>
      <c r="C2784" s="10">
        <v>43524</v>
      </c>
      <c r="D2784" t="s">
        <v>20</v>
      </c>
      <c r="E2784" t="s">
        <v>91</v>
      </c>
      <c r="F2784">
        <v>1</v>
      </c>
      <c r="G2784">
        <v>1</v>
      </c>
      <c r="H2784" t="s">
        <v>97</v>
      </c>
      <c r="I2784" t="s">
        <v>29</v>
      </c>
      <c r="J2784">
        <v>10048325582</v>
      </c>
      <c r="K2784" s="19">
        <v>27.1</v>
      </c>
      <c r="L2784">
        <v>33.61</v>
      </c>
      <c r="M2784">
        <v>33.853000000000002</v>
      </c>
      <c r="N2784">
        <v>36.637</v>
      </c>
      <c r="O2784">
        <v>1.3919999999999999</v>
      </c>
    </row>
    <row r="2785" spans="1:15" x14ac:dyDescent="0.35">
      <c r="A2785" t="s">
        <v>281</v>
      </c>
      <c r="B2785">
        <v>2019</v>
      </c>
      <c r="C2785" s="10">
        <v>43524</v>
      </c>
      <c r="D2785" t="s">
        <v>20</v>
      </c>
      <c r="E2785" t="s">
        <v>91</v>
      </c>
      <c r="F2785">
        <v>1</v>
      </c>
      <c r="G2785">
        <v>2</v>
      </c>
      <c r="H2785" t="s">
        <v>213</v>
      </c>
      <c r="I2785" t="s">
        <v>42</v>
      </c>
      <c r="J2785">
        <v>10006422895</v>
      </c>
      <c r="K2785" s="19">
        <v>27.8</v>
      </c>
      <c r="L2785">
        <v>28.501000000000001</v>
      </c>
      <c r="M2785">
        <v>28.591999999999999</v>
      </c>
      <c r="N2785">
        <v>30.25</v>
      </c>
      <c r="O2785">
        <v>0.82899999999999996</v>
      </c>
    </row>
    <row r="2786" spans="1:15" x14ac:dyDescent="0.35">
      <c r="A2786" t="s">
        <v>281</v>
      </c>
      <c r="B2786">
        <v>2019</v>
      </c>
      <c r="C2786" s="10">
        <v>43524</v>
      </c>
      <c r="D2786" t="s">
        <v>20</v>
      </c>
      <c r="E2786" t="s">
        <v>91</v>
      </c>
      <c r="F2786">
        <v>1</v>
      </c>
      <c r="G2786">
        <v>3</v>
      </c>
      <c r="H2786" t="s">
        <v>282</v>
      </c>
      <c r="I2786" t="s">
        <v>224</v>
      </c>
      <c r="J2786">
        <v>10008108574</v>
      </c>
      <c r="K2786" s="19">
        <v>24.8</v>
      </c>
      <c r="L2786">
        <v>21.041</v>
      </c>
      <c r="M2786">
        <v>21.757999999999999</v>
      </c>
      <c r="N2786">
        <v>24.994</v>
      </c>
      <c r="O2786">
        <v>1.6180000000000001</v>
      </c>
    </row>
    <row r="2787" spans="1:15" x14ac:dyDescent="0.35">
      <c r="A2787" t="s">
        <v>281</v>
      </c>
      <c r="B2787">
        <v>2019</v>
      </c>
      <c r="C2787" s="10">
        <v>43524</v>
      </c>
      <c r="D2787" t="s">
        <v>20</v>
      </c>
      <c r="E2787" t="s">
        <v>91</v>
      </c>
      <c r="F2787">
        <v>1</v>
      </c>
      <c r="G2787">
        <v>4</v>
      </c>
      <c r="H2787" t="s">
        <v>208</v>
      </c>
      <c r="I2787" t="s">
        <v>58</v>
      </c>
      <c r="J2787">
        <v>10007828183</v>
      </c>
      <c r="K2787" s="19">
        <v>25.4</v>
      </c>
      <c r="L2787">
        <v>22.998000000000001</v>
      </c>
      <c r="M2787">
        <v>23.05</v>
      </c>
      <c r="N2787">
        <v>25.802</v>
      </c>
      <c r="O2787">
        <v>1.3759999999999999</v>
      </c>
    </row>
    <row r="2788" spans="1:15" x14ac:dyDescent="0.35">
      <c r="A2788" t="s">
        <v>281</v>
      </c>
      <c r="B2788">
        <v>2019</v>
      </c>
      <c r="C2788" s="10">
        <v>43524</v>
      </c>
      <c r="D2788" t="s">
        <v>20</v>
      </c>
      <c r="E2788" t="s">
        <v>91</v>
      </c>
      <c r="F2788">
        <v>1</v>
      </c>
      <c r="G2788">
        <v>5</v>
      </c>
      <c r="H2788" t="s">
        <v>221</v>
      </c>
      <c r="I2788" t="s">
        <v>31</v>
      </c>
      <c r="J2788">
        <v>10008098470</v>
      </c>
      <c r="K2788" s="19">
        <v>34.1</v>
      </c>
      <c r="L2788">
        <v>27.364000000000001</v>
      </c>
      <c r="M2788">
        <v>27.044</v>
      </c>
      <c r="N2788">
        <v>28.92</v>
      </c>
      <c r="O2788">
        <v>0.93799999999999994</v>
      </c>
    </row>
    <row r="2789" spans="1:15" x14ac:dyDescent="0.35">
      <c r="A2789" t="s">
        <v>281</v>
      </c>
      <c r="B2789">
        <v>2019</v>
      </c>
      <c r="C2789" s="10">
        <v>43524</v>
      </c>
      <c r="D2789" t="s">
        <v>20</v>
      </c>
      <c r="E2789" t="s">
        <v>91</v>
      </c>
      <c r="F2789">
        <v>2</v>
      </c>
      <c r="G2789">
        <v>1</v>
      </c>
      <c r="H2789" t="s">
        <v>195</v>
      </c>
      <c r="I2789" t="s">
        <v>31</v>
      </c>
      <c r="J2789">
        <v>10005964470</v>
      </c>
      <c r="K2789" s="19">
        <v>29.9</v>
      </c>
      <c r="L2789">
        <v>27.552999999999901</v>
      </c>
      <c r="M2789">
        <v>27.783999999999999</v>
      </c>
      <c r="N2789">
        <v>29.37</v>
      </c>
      <c r="O2789">
        <v>0.79300000000000004</v>
      </c>
    </row>
    <row r="2790" spans="1:15" x14ac:dyDescent="0.35">
      <c r="A2790" t="s">
        <v>281</v>
      </c>
      <c r="B2790">
        <v>2019</v>
      </c>
      <c r="C2790" s="10">
        <v>43524</v>
      </c>
      <c r="D2790" t="s">
        <v>20</v>
      </c>
      <c r="E2790" t="s">
        <v>91</v>
      </c>
      <c r="F2790">
        <v>2</v>
      </c>
      <c r="G2790">
        <v>2</v>
      </c>
      <c r="H2790" t="s">
        <v>220</v>
      </c>
      <c r="I2790" t="s">
        <v>35</v>
      </c>
      <c r="J2790">
        <v>10005782695</v>
      </c>
      <c r="K2790" s="19">
        <v>29.6</v>
      </c>
      <c r="L2790">
        <v>30.111999999999998</v>
      </c>
      <c r="M2790">
        <v>30.143000000000001</v>
      </c>
      <c r="N2790">
        <v>31.715</v>
      </c>
      <c r="O2790">
        <v>0.78600000000000003</v>
      </c>
    </row>
    <row r="2791" spans="1:15" x14ac:dyDescent="0.35">
      <c r="A2791" t="s">
        <v>281</v>
      </c>
      <c r="B2791">
        <v>2019</v>
      </c>
      <c r="C2791" s="10">
        <v>43524</v>
      </c>
      <c r="D2791" t="s">
        <v>20</v>
      </c>
      <c r="E2791" t="s">
        <v>91</v>
      </c>
      <c r="F2791">
        <v>2</v>
      </c>
      <c r="G2791">
        <v>3</v>
      </c>
      <c r="H2791" t="s">
        <v>174</v>
      </c>
      <c r="I2791" t="s">
        <v>37</v>
      </c>
      <c r="J2791">
        <v>10006552534</v>
      </c>
      <c r="K2791" s="19">
        <v>28.8</v>
      </c>
      <c r="L2791">
        <v>25.364999999999998</v>
      </c>
      <c r="M2791">
        <v>25.469000000000001</v>
      </c>
      <c r="N2791">
        <v>27.081</v>
      </c>
      <c r="O2791">
        <v>0.80600000000000005</v>
      </c>
    </row>
    <row r="2792" spans="1:15" x14ac:dyDescent="0.35">
      <c r="A2792" t="s">
        <v>281</v>
      </c>
      <c r="B2792">
        <v>2019</v>
      </c>
      <c r="C2792" s="10">
        <v>43524</v>
      </c>
      <c r="D2792" t="s">
        <v>20</v>
      </c>
      <c r="E2792" t="s">
        <v>91</v>
      </c>
      <c r="F2792">
        <v>2</v>
      </c>
      <c r="G2792">
        <v>4</v>
      </c>
      <c r="H2792" t="s">
        <v>93</v>
      </c>
      <c r="I2792" t="s">
        <v>52</v>
      </c>
      <c r="J2792">
        <v>10009150215</v>
      </c>
      <c r="K2792" s="19">
        <v>23.3</v>
      </c>
      <c r="L2792">
        <v>25.364000000000001</v>
      </c>
      <c r="M2792">
        <v>25.376999999999999</v>
      </c>
      <c r="N2792">
        <v>27.327000000000002</v>
      </c>
      <c r="O2792">
        <v>0.97499999999999998</v>
      </c>
    </row>
    <row r="2793" spans="1:15" x14ac:dyDescent="0.35">
      <c r="A2793" t="s">
        <v>281</v>
      </c>
      <c r="B2793">
        <v>2019</v>
      </c>
      <c r="C2793" s="10">
        <v>43524</v>
      </c>
      <c r="D2793" t="s">
        <v>20</v>
      </c>
      <c r="E2793" t="s">
        <v>91</v>
      </c>
      <c r="F2793">
        <v>2</v>
      </c>
      <c r="G2793">
        <v>5</v>
      </c>
      <c r="H2793" t="s">
        <v>68</v>
      </c>
      <c r="I2793" t="s">
        <v>29</v>
      </c>
      <c r="J2793">
        <v>10006379247</v>
      </c>
      <c r="K2793" s="19">
        <v>28.9</v>
      </c>
      <c r="L2793">
        <v>31.726999999999901</v>
      </c>
      <c r="M2793">
        <v>31.388000000000002</v>
      </c>
      <c r="N2793">
        <v>33.054000000000002</v>
      </c>
      <c r="O2793">
        <v>0.83299999999999996</v>
      </c>
    </row>
    <row r="2794" spans="1:15" x14ac:dyDescent="0.35">
      <c r="A2794" t="s">
        <v>281</v>
      </c>
      <c r="B2794">
        <v>2019</v>
      </c>
      <c r="C2794" s="10">
        <v>43524</v>
      </c>
      <c r="D2794" t="s">
        <v>20</v>
      </c>
      <c r="E2794" t="s">
        <v>91</v>
      </c>
      <c r="F2794">
        <v>3</v>
      </c>
      <c r="G2794">
        <v>1</v>
      </c>
      <c r="H2794" t="s">
        <v>106</v>
      </c>
      <c r="I2794" t="s">
        <v>102</v>
      </c>
      <c r="J2794">
        <v>10006894559</v>
      </c>
      <c r="K2794" s="19">
        <v>26.5</v>
      </c>
      <c r="L2794">
        <v>32.014000000000003</v>
      </c>
      <c r="M2794">
        <v>32.139000000000003</v>
      </c>
      <c r="N2794">
        <v>33.743000000000002</v>
      </c>
      <c r="O2794">
        <v>0.80200000000000005</v>
      </c>
    </row>
    <row r="2795" spans="1:15" x14ac:dyDescent="0.35">
      <c r="A2795" t="s">
        <v>281</v>
      </c>
      <c r="B2795">
        <v>2019</v>
      </c>
      <c r="C2795" s="10">
        <v>43524</v>
      </c>
      <c r="D2795" t="s">
        <v>20</v>
      </c>
      <c r="E2795" t="s">
        <v>91</v>
      </c>
      <c r="F2795">
        <v>3</v>
      </c>
      <c r="G2795">
        <v>2</v>
      </c>
      <c r="H2795" t="s">
        <v>193</v>
      </c>
      <c r="I2795" t="s">
        <v>31</v>
      </c>
      <c r="J2795">
        <v>10005727327</v>
      </c>
      <c r="K2795" s="19">
        <v>33.1</v>
      </c>
      <c r="L2795">
        <v>25.27</v>
      </c>
      <c r="M2795">
        <v>25.515999999999998</v>
      </c>
      <c r="N2795">
        <v>27.23</v>
      </c>
      <c r="O2795">
        <v>0.85699999999999998</v>
      </c>
    </row>
    <row r="2796" spans="1:15" x14ac:dyDescent="0.35">
      <c r="A2796" t="s">
        <v>281</v>
      </c>
      <c r="B2796">
        <v>2019</v>
      </c>
      <c r="C2796" s="10">
        <v>43524</v>
      </c>
      <c r="D2796" t="s">
        <v>20</v>
      </c>
      <c r="E2796" t="s">
        <v>91</v>
      </c>
      <c r="F2796">
        <v>3</v>
      </c>
      <c r="G2796">
        <v>3</v>
      </c>
      <c r="H2796" t="s">
        <v>100</v>
      </c>
      <c r="I2796" t="s">
        <v>44</v>
      </c>
      <c r="J2796">
        <v>10010830840</v>
      </c>
      <c r="K2796" s="19">
        <v>20.3</v>
      </c>
      <c r="L2796">
        <v>27.748000000000001</v>
      </c>
      <c r="M2796">
        <v>27.79</v>
      </c>
      <c r="N2796">
        <v>30.536000000000001</v>
      </c>
      <c r="O2796">
        <v>1.373</v>
      </c>
    </row>
    <row r="2797" spans="1:15" x14ac:dyDescent="0.35">
      <c r="A2797" t="s">
        <v>281</v>
      </c>
      <c r="B2797">
        <v>2019</v>
      </c>
      <c r="C2797" s="10">
        <v>43524</v>
      </c>
      <c r="D2797" t="s">
        <v>20</v>
      </c>
      <c r="E2797" t="s">
        <v>91</v>
      </c>
      <c r="F2797">
        <v>3</v>
      </c>
      <c r="G2797">
        <v>4</v>
      </c>
      <c r="H2797" t="s">
        <v>153</v>
      </c>
      <c r="I2797" t="s">
        <v>154</v>
      </c>
      <c r="J2797">
        <v>10004717719</v>
      </c>
      <c r="K2797" s="19">
        <v>30.2</v>
      </c>
      <c r="L2797">
        <v>24.497</v>
      </c>
      <c r="M2797">
        <v>24.57</v>
      </c>
      <c r="N2797">
        <v>26.417999999999999</v>
      </c>
      <c r="O2797">
        <v>0.92400000000000004</v>
      </c>
    </row>
    <row r="2798" spans="1:15" x14ac:dyDescent="0.35">
      <c r="A2798" t="s">
        <v>281</v>
      </c>
      <c r="B2798">
        <v>2019</v>
      </c>
      <c r="C2798" s="10">
        <v>43524</v>
      </c>
      <c r="D2798" t="s">
        <v>20</v>
      </c>
      <c r="E2798" t="s">
        <v>91</v>
      </c>
      <c r="F2798">
        <v>3</v>
      </c>
      <c r="G2798">
        <v>5</v>
      </c>
      <c r="H2798" t="s">
        <v>215</v>
      </c>
      <c r="I2798" t="s">
        <v>33</v>
      </c>
      <c r="J2798">
        <v>10009307435</v>
      </c>
      <c r="K2798" s="19">
        <v>26.9</v>
      </c>
      <c r="L2798">
        <v>18.823</v>
      </c>
      <c r="M2798">
        <v>19.571999999999999</v>
      </c>
      <c r="N2798">
        <v>23.635999999999999</v>
      </c>
      <c r="O2798">
        <v>2.032</v>
      </c>
    </row>
    <row r="2799" spans="1:15" x14ac:dyDescent="0.35">
      <c r="A2799" t="s">
        <v>281</v>
      </c>
      <c r="B2799">
        <v>2019</v>
      </c>
      <c r="C2799" s="10">
        <v>43524</v>
      </c>
      <c r="D2799" t="s">
        <v>20</v>
      </c>
      <c r="E2799" t="s">
        <v>91</v>
      </c>
      <c r="F2799">
        <v>3</v>
      </c>
      <c r="G2799">
        <v>6</v>
      </c>
      <c r="H2799" t="s">
        <v>219</v>
      </c>
      <c r="I2799" t="s">
        <v>23</v>
      </c>
      <c r="J2799">
        <v>10050887493</v>
      </c>
      <c r="K2799" s="19">
        <v>35.5</v>
      </c>
      <c r="L2799">
        <v>30.7319999999999</v>
      </c>
      <c r="M2799">
        <v>29.420999999999999</v>
      </c>
      <c r="N2799">
        <v>32.460999999999999</v>
      </c>
      <c r="O2799">
        <v>1.52</v>
      </c>
    </row>
    <row r="2800" spans="1:15" x14ac:dyDescent="0.35">
      <c r="A2800" t="s">
        <v>281</v>
      </c>
      <c r="B2800">
        <v>2019</v>
      </c>
      <c r="C2800" s="10">
        <v>43524</v>
      </c>
      <c r="D2800" t="s">
        <v>20</v>
      </c>
      <c r="E2800" t="s">
        <v>91</v>
      </c>
      <c r="F2800">
        <v>4</v>
      </c>
      <c r="G2800">
        <v>1</v>
      </c>
      <c r="H2800" t="s">
        <v>99</v>
      </c>
      <c r="I2800" t="s">
        <v>27</v>
      </c>
      <c r="J2800">
        <v>10010678569</v>
      </c>
      <c r="K2800" s="19">
        <v>21.9</v>
      </c>
      <c r="L2800">
        <v>29.521000000000001</v>
      </c>
      <c r="M2800">
        <v>30.131</v>
      </c>
      <c r="N2800">
        <v>33.109000000000002</v>
      </c>
      <c r="O2800">
        <v>1.4890000000000001</v>
      </c>
    </row>
    <row r="2801" spans="1:15" x14ac:dyDescent="0.35">
      <c r="A2801" t="s">
        <v>281</v>
      </c>
      <c r="B2801">
        <v>2019</v>
      </c>
      <c r="C2801" s="10">
        <v>43524</v>
      </c>
      <c r="D2801" t="s">
        <v>20</v>
      </c>
      <c r="E2801" t="s">
        <v>91</v>
      </c>
      <c r="F2801">
        <v>4</v>
      </c>
      <c r="G2801">
        <v>2</v>
      </c>
      <c r="H2801" t="s">
        <v>54</v>
      </c>
      <c r="I2801" t="s">
        <v>42</v>
      </c>
      <c r="J2801">
        <v>10004612534</v>
      </c>
      <c r="K2801" s="19">
        <v>31.7</v>
      </c>
      <c r="L2801">
        <v>27.652000000000001</v>
      </c>
      <c r="M2801">
        <v>27.850999999999999</v>
      </c>
      <c r="N2801">
        <v>29.803000000000001</v>
      </c>
      <c r="O2801">
        <v>0.97599999999999998</v>
      </c>
    </row>
    <row r="2802" spans="1:15" x14ac:dyDescent="0.35">
      <c r="A2802" t="s">
        <v>281</v>
      </c>
      <c r="B2802">
        <v>2019</v>
      </c>
      <c r="C2802" s="10">
        <v>43524</v>
      </c>
      <c r="D2802" t="s">
        <v>20</v>
      </c>
      <c r="E2802" t="s">
        <v>91</v>
      </c>
      <c r="F2802">
        <v>4</v>
      </c>
      <c r="G2802">
        <v>3</v>
      </c>
      <c r="H2802" t="s">
        <v>196</v>
      </c>
      <c r="I2802" t="s">
        <v>52</v>
      </c>
      <c r="J2802">
        <v>10004868370</v>
      </c>
      <c r="K2802" s="19">
        <v>31.1</v>
      </c>
      <c r="L2802">
        <v>29.062000000000001</v>
      </c>
      <c r="M2802">
        <v>29.05</v>
      </c>
      <c r="N2802">
        <v>30.53</v>
      </c>
      <c r="O2802">
        <v>0.74</v>
      </c>
    </row>
    <row r="2803" spans="1:15" x14ac:dyDescent="0.35">
      <c r="A2803" t="s">
        <v>281</v>
      </c>
      <c r="B2803">
        <v>2019</v>
      </c>
      <c r="C2803" s="10">
        <v>43524</v>
      </c>
      <c r="D2803" t="s">
        <v>20</v>
      </c>
      <c r="E2803" t="s">
        <v>91</v>
      </c>
      <c r="F2803">
        <v>4</v>
      </c>
      <c r="G2803">
        <v>4</v>
      </c>
      <c r="H2803" t="s">
        <v>183</v>
      </c>
      <c r="I2803" t="s">
        <v>33</v>
      </c>
      <c r="J2803">
        <v>10007212639</v>
      </c>
      <c r="K2803" s="19">
        <v>27.7</v>
      </c>
      <c r="L2803">
        <v>26.248000000000001</v>
      </c>
      <c r="M2803">
        <v>26.228000000000002</v>
      </c>
      <c r="N2803">
        <v>27.734000000000002</v>
      </c>
      <c r="O2803">
        <v>0.753</v>
      </c>
    </row>
    <row r="2804" spans="1:15" x14ac:dyDescent="0.35">
      <c r="A2804" t="s">
        <v>281</v>
      </c>
      <c r="B2804">
        <v>2019</v>
      </c>
      <c r="C2804" s="10">
        <v>43524</v>
      </c>
      <c r="D2804" t="s">
        <v>20</v>
      </c>
      <c r="E2804" t="s">
        <v>91</v>
      </c>
      <c r="F2804">
        <v>4</v>
      </c>
      <c r="G2804">
        <v>5</v>
      </c>
      <c r="H2804" t="s">
        <v>50</v>
      </c>
      <c r="I2804" t="s">
        <v>44</v>
      </c>
      <c r="J2804">
        <v>10009039774</v>
      </c>
      <c r="K2804" s="19">
        <v>24.6</v>
      </c>
      <c r="L2804">
        <v>24.47</v>
      </c>
      <c r="M2804">
        <v>24.023</v>
      </c>
      <c r="N2804">
        <v>27.248999999999999</v>
      </c>
      <c r="O2804">
        <v>1.613</v>
      </c>
    </row>
    <row r="2805" spans="1:15" x14ac:dyDescent="0.35">
      <c r="A2805" t="s">
        <v>281</v>
      </c>
      <c r="B2805">
        <v>2019</v>
      </c>
      <c r="C2805" s="10">
        <v>43524</v>
      </c>
      <c r="D2805" t="s">
        <v>20</v>
      </c>
      <c r="E2805" t="s">
        <v>91</v>
      </c>
      <c r="F2805">
        <v>4</v>
      </c>
      <c r="G2805">
        <v>6</v>
      </c>
      <c r="H2805" t="s">
        <v>62</v>
      </c>
      <c r="I2805" t="s">
        <v>63</v>
      </c>
      <c r="J2805">
        <v>10007351671</v>
      </c>
      <c r="K2805" s="19">
        <v>29.3</v>
      </c>
      <c r="L2805">
        <v>15.163</v>
      </c>
      <c r="M2805">
        <v>14.908999999999899</v>
      </c>
      <c r="N2805">
        <v>18.954999999999998</v>
      </c>
      <c r="O2805">
        <v>2.0230000000000001</v>
      </c>
    </row>
    <row r="2806" spans="1:15" x14ac:dyDescent="0.35">
      <c r="A2806" t="s">
        <v>281</v>
      </c>
      <c r="B2806">
        <v>2019</v>
      </c>
      <c r="C2806" s="10">
        <v>43524</v>
      </c>
      <c r="D2806" t="s">
        <v>20</v>
      </c>
      <c r="E2806" t="s">
        <v>91</v>
      </c>
      <c r="F2806">
        <v>5</v>
      </c>
      <c r="G2806">
        <v>1</v>
      </c>
      <c r="H2806" t="s">
        <v>40</v>
      </c>
      <c r="I2806" t="s">
        <v>29</v>
      </c>
      <c r="J2806">
        <v>10009178002</v>
      </c>
      <c r="K2806" s="19">
        <v>23.1</v>
      </c>
      <c r="L2806">
        <v>24.069999999999901</v>
      </c>
      <c r="M2806">
        <v>24.916</v>
      </c>
      <c r="N2806">
        <v>27.3</v>
      </c>
      <c r="O2806">
        <v>1.1919999999999999</v>
      </c>
    </row>
    <row r="2807" spans="1:15" x14ac:dyDescent="0.35">
      <c r="A2807" t="s">
        <v>281</v>
      </c>
      <c r="B2807">
        <v>2019</v>
      </c>
      <c r="C2807" s="10">
        <v>43524</v>
      </c>
      <c r="D2807" t="s">
        <v>20</v>
      </c>
      <c r="E2807" t="s">
        <v>91</v>
      </c>
      <c r="F2807">
        <v>5</v>
      </c>
      <c r="G2807">
        <v>2</v>
      </c>
      <c r="H2807" t="s">
        <v>112</v>
      </c>
      <c r="I2807" t="s">
        <v>113</v>
      </c>
      <c r="J2807">
        <v>10009967641</v>
      </c>
      <c r="K2807" s="19">
        <v>21.9</v>
      </c>
      <c r="L2807">
        <v>30.451999999999899</v>
      </c>
      <c r="M2807">
        <v>30.623999999999999</v>
      </c>
      <c r="N2807">
        <v>33.335999999999999</v>
      </c>
      <c r="O2807">
        <v>1.3560000000000001</v>
      </c>
    </row>
    <row r="2808" spans="1:15" x14ac:dyDescent="0.35">
      <c r="A2808" t="s">
        <v>281</v>
      </c>
      <c r="B2808">
        <v>2019</v>
      </c>
      <c r="C2808" s="10">
        <v>43524</v>
      </c>
      <c r="D2808" t="s">
        <v>20</v>
      </c>
      <c r="E2808" t="s">
        <v>91</v>
      </c>
      <c r="F2808">
        <v>5</v>
      </c>
      <c r="G2808">
        <v>3</v>
      </c>
      <c r="H2808" t="s">
        <v>218</v>
      </c>
      <c r="I2808" t="s">
        <v>46</v>
      </c>
      <c r="J2808">
        <v>10006902239</v>
      </c>
      <c r="K2808" s="19">
        <v>27.7</v>
      </c>
      <c r="L2808">
        <v>28.071999999999999</v>
      </c>
      <c r="M2808">
        <v>28.178999999999998</v>
      </c>
      <c r="N2808">
        <v>30.021000000000001</v>
      </c>
      <c r="O2808">
        <v>0.92100000000000004</v>
      </c>
    </row>
    <row r="2809" spans="1:15" x14ac:dyDescent="0.35">
      <c r="A2809" t="s">
        <v>281</v>
      </c>
      <c r="B2809">
        <v>2019</v>
      </c>
      <c r="C2809" s="10">
        <v>43524</v>
      </c>
      <c r="D2809" t="s">
        <v>20</v>
      </c>
      <c r="E2809" t="s">
        <v>91</v>
      </c>
      <c r="F2809">
        <v>5</v>
      </c>
      <c r="G2809">
        <v>4</v>
      </c>
      <c r="H2809" t="s">
        <v>200</v>
      </c>
      <c r="I2809" t="s">
        <v>23</v>
      </c>
      <c r="J2809">
        <v>10006900421</v>
      </c>
      <c r="K2809" s="19">
        <v>26.2</v>
      </c>
      <c r="L2809">
        <v>33.206000000000003</v>
      </c>
      <c r="M2809">
        <v>33.033000000000001</v>
      </c>
      <c r="N2809">
        <v>34.591000000000001</v>
      </c>
      <c r="O2809">
        <v>0.77900000000000003</v>
      </c>
    </row>
    <row r="2810" spans="1:15" x14ac:dyDescent="0.35">
      <c r="A2810" t="s">
        <v>281</v>
      </c>
      <c r="B2810">
        <v>2019</v>
      </c>
      <c r="C2810" s="10">
        <v>43524</v>
      </c>
      <c r="D2810" t="s">
        <v>20</v>
      </c>
      <c r="E2810" t="s">
        <v>91</v>
      </c>
      <c r="F2810">
        <v>5</v>
      </c>
      <c r="G2810">
        <v>5</v>
      </c>
      <c r="H2810" t="s">
        <v>103</v>
      </c>
      <c r="I2810" t="s">
        <v>104</v>
      </c>
      <c r="J2810">
        <v>10009010876</v>
      </c>
      <c r="K2810" s="19">
        <v>25.1</v>
      </c>
      <c r="L2810">
        <v>24.774999999999999</v>
      </c>
      <c r="M2810">
        <v>24.788999999999898</v>
      </c>
      <c r="N2810">
        <v>26.658999999999999</v>
      </c>
      <c r="O2810">
        <v>0.93500000000000005</v>
      </c>
    </row>
    <row r="2811" spans="1:15" x14ac:dyDescent="0.35">
      <c r="A2811" t="s">
        <v>281</v>
      </c>
      <c r="B2811">
        <v>2019</v>
      </c>
      <c r="C2811" s="10">
        <v>43524</v>
      </c>
      <c r="D2811" t="s">
        <v>20</v>
      </c>
      <c r="E2811" t="s">
        <v>91</v>
      </c>
      <c r="F2811">
        <v>5</v>
      </c>
      <c r="G2811">
        <v>6</v>
      </c>
      <c r="H2811" t="s">
        <v>265</v>
      </c>
      <c r="I2811" t="s">
        <v>102</v>
      </c>
      <c r="J2811">
        <v>10009009462</v>
      </c>
      <c r="K2811" s="19">
        <v>23.6</v>
      </c>
      <c r="L2811">
        <v>26.760999999999999</v>
      </c>
      <c r="M2811">
        <v>26.135000000000002</v>
      </c>
      <c r="N2811">
        <v>28.983000000000001</v>
      </c>
      <c r="O2811">
        <v>1.4239999999999999</v>
      </c>
    </row>
    <row r="2812" spans="1:15" x14ac:dyDescent="0.35">
      <c r="A2812" t="s">
        <v>281</v>
      </c>
      <c r="B2812">
        <v>2019</v>
      </c>
      <c r="C2812" s="10">
        <v>43524</v>
      </c>
      <c r="D2812" t="s">
        <v>20</v>
      </c>
      <c r="E2812" t="s">
        <v>117</v>
      </c>
      <c r="F2812">
        <v>1</v>
      </c>
      <c r="G2812">
        <v>1</v>
      </c>
      <c r="H2812" t="s">
        <v>200</v>
      </c>
      <c r="I2812" t="s">
        <v>23</v>
      </c>
      <c r="J2812">
        <v>10006900421</v>
      </c>
      <c r="K2812" s="19">
        <v>26.2</v>
      </c>
      <c r="L2812">
        <v>33.033000000000001</v>
      </c>
      <c r="M2812">
        <v>33.128999999999998</v>
      </c>
      <c r="N2812">
        <v>34.685000000000002</v>
      </c>
      <c r="O2812">
        <v>0.77800000000000002</v>
      </c>
    </row>
    <row r="2813" spans="1:15" x14ac:dyDescent="0.35">
      <c r="A2813" t="s">
        <v>281</v>
      </c>
      <c r="B2813">
        <v>2019</v>
      </c>
      <c r="C2813" s="10">
        <v>43524</v>
      </c>
      <c r="D2813" t="s">
        <v>20</v>
      </c>
      <c r="E2813" t="s">
        <v>117</v>
      </c>
      <c r="F2813">
        <v>1</v>
      </c>
      <c r="G2813">
        <v>2</v>
      </c>
      <c r="H2813" t="s">
        <v>219</v>
      </c>
      <c r="I2813" t="s">
        <v>23</v>
      </c>
      <c r="J2813">
        <v>10050887493</v>
      </c>
      <c r="K2813" s="19">
        <v>35.5</v>
      </c>
      <c r="L2813">
        <v>29.420999999999999</v>
      </c>
      <c r="M2813">
        <v>29.509999999999899</v>
      </c>
      <c r="N2813">
        <v>32.451999999999998</v>
      </c>
      <c r="O2813">
        <v>1.4710000000000001</v>
      </c>
    </row>
    <row r="2814" spans="1:15" x14ac:dyDescent="0.35">
      <c r="A2814" t="s">
        <v>281</v>
      </c>
      <c r="B2814">
        <v>2019</v>
      </c>
      <c r="C2814" s="10">
        <v>43524</v>
      </c>
      <c r="D2814" t="s">
        <v>20</v>
      </c>
      <c r="E2814" t="s">
        <v>117</v>
      </c>
      <c r="F2814">
        <v>1</v>
      </c>
      <c r="G2814">
        <v>3</v>
      </c>
      <c r="H2814" t="s">
        <v>183</v>
      </c>
      <c r="I2814" t="s">
        <v>33</v>
      </c>
      <c r="J2814">
        <v>10007212639</v>
      </c>
      <c r="K2814" s="19">
        <v>27.7</v>
      </c>
      <c r="L2814">
        <v>26.228000000000002</v>
      </c>
      <c r="M2814">
        <v>26.225000000000001</v>
      </c>
      <c r="N2814">
        <v>27.727</v>
      </c>
      <c r="O2814">
        <v>0.751</v>
      </c>
    </row>
    <row r="2815" spans="1:15" x14ac:dyDescent="0.35">
      <c r="A2815" t="s">
        <v>281</v>
      </c>
      <c r="B2815">
        <v>2019</v>
      </c>
      <c r="C2815" s="10">
        <v>43524</v>
      </c>
      <c r="D2815" t="s">
        <v>20</v>
      </c>
      <c r="E2815" t="s">
        <v>117</v>
      </c>
      <c r="F2815">
        <v>1</v>
      </c>
      <c r="G2815">
        <v>4</v>
      </c>
      <c r="H2815" t="s">
        <v>282</v>
      </c>
      <c r="I2815" t="s">
        <v>224</v>
      </c>
      <c r="J2815">
        <v>10008108574</v>
      </c>
      <c r="K2815" s="19">
        <v>24.8</v>
      </c>
      <c r="L2815">
        <v>21.757999999999999</v>
      </c>
      <c r="M2815">
        <v>21.478000000000002</v>
      </c>
      <c r="N2815">
        <v>24.632000000000001</v>
      </c>
      <c r="O2815">
        <v>1.577</v>
      </c>
    </row>
    <row r="2816" spans="1:15" x14ac:dyDescent="0.35">
      <c r="A2816" t="s">
        <v>281</v>
      </c>
      <c r="B2816">
        <v>2019</v>
      </c>
      <c r="C2816" s="10">
        <v>43524</v>
      </c>
      <c r="D2816" t="s">
        <v>20</v>
      </c>
      <c r="E2816" t="s">
        <v>117</v>
      </c>
      <c r="F2816">
        <v>2</v>
      </c>
      <c r="G2816">
        <v>1</v>
      </c>
      <c r="H2816" t="s">
        <v>153</v>
      </c>
      <c r="I2816" t="s">
        <v>154</v>
      </c>
      <c r="J2816">
        <v>10004717719</v>
      </c>
      <c r="K2816" s="19">
        <v>30.2</v>
      </c>
      <c r="L2816">
        <v>24.57</v>
      </c>
      <c r="M2816">
        <v>24.805999999999901</v>
      </c>
      <c r="N2816">
        <v>26.635999999999999</v>
      </c>
      <c r="O2816">
        <v>0.91500000000000004</v>
      </c>
    </row>
    <row r="2817" spans="1:15" x14ac:dyDescent="0.35">
      <c r="A2817" t="s">
        <v>281</v>
      </c>
      <c r="B2817">
        <v>2019</v>
      </c>
      <c r="C2817" s="10">
        <v>43524</v>
      </c>
      <c r="D2817" t="s">
        <v>20</v>
      </c>
      <c r="E2817" t="s">
        <v>117</v>
      </c>
      <c r="F2817">
        <v>2</v>
      </c>
      <c r="G2817">
        <v>2</v>
      </c>
      <c r="H2817" t="s">
        <v>62</v>
      </c>
      <c r="I2817" t="s">
        <v>63</v>
      </c>
      <c r="J2817">
        <v>10007351671</v>
      </c>
      <c r="K2817" s="19">
        <v>29.3</v>
      </c>
      <c r="L2817">
        <v>14.908999999999899</v>
      </c>
      <c r="M2817">
        <v>16.805</v>
      </c>
      <c r="N2817">
        <v>20.550999999999998</v>
      </c>
      <c r="O2817">
        <v>1.873</v>
      </c>
    </row>
    <row r="2818" spans="1:15" x14ac:dyDescent="0.35">
      <c r="A2818" t="s">
        <v>281</v>
      </c>
      <c r="B2818">
        <v>2019</v>
      </c>
      <c r="C2818" s="10">
        <v>43524</v>
      </c>
      <c r="D2818" t="s">
        <v>20</v>
      </c>
      <c r="E2818" t="s">
        <v>117</v>
      </c>
      <c r="F2818">
        <v>2</v>
      </c>
      <c r="G2818">
        <v>3</v>
      </c>
      <c r="H2818" t="s">
        <v>103</v>
      </c>
      <c r="I2818" t="s">
        <v>104</v>
      </c>
      <c r="J2818">
        <v>10009010876</v>
      </c>
      <c r="K2818" s="19">
        <v>25.1</v>
      </c>
      <c r="L2818">
        <v>24.788999999999898</v>
      </c>
      <c r="M2818">
        <v>24.741999999999901</v>
      </c>
      <c r="N2818">
        <v>26.585999999999999</v>
      </c>
      <c r="O2818">
        <v>0.92200000000000004</v>
      </c>
    </row>
    <row r="2819" spans="1:15" x14ac:dyDescent="0.35">
      <c r="A2819" t="s">
        <v>281</v>
      </c>
      <c r="B2819">
        <v>2019</v>
      </c>
      <c r="C2819" s="10">
        <v>43524</v>
      </c>
      <c r="D2819" t="s">
        <v>20</v>
      </c>
      <c r="E2819" t="s">
        <v>117</v>
      </c>
      <c r="F2819">
        <v>2</v>
      </c>
      <c r="G2819">
        <v>4</v>
      </c>
      <c r="H2819" t="s">
        <v>174</v>
      </c>
      <c r="I2819" t="s">
        <v>37</v>
      </c>
      <c r="J2819">
        <v>10006552534</v>
      </c>
      <c r="K2819" s="19">
        <v>28.8</v>
      </c>
      <c r="L2819">
        <v>25.469000000000001</v>
      </c>
      <c r="M2819">
        <v>25.325999999999901</v>
      </c>
      <c r="N2819">
        <v>26.925999999999998</v>
      </c>
      <c r="O2819">
        <v>0.8</v>
      </c>
    </row>
    <row r="2820" spans="1:15" x14ac:dyDescent="0.35">
      <c r="A2820" t="s">
        <v>281</v>
      </c>
      <c r="B2820">
        <v>2019</v>
      </c>
      <c r="C2820" s="10">
        <v>43524</v>
      </c>
      <c r="D2820" t="s">
        <v>20</v>
      </c>
      <c r="E2820" t="s">
        <v>117</v>
      </c>
      <c r="F2820">
        <v>2</v>
      </c>
      <c r="G2820">
        <v>5</v>
      </c>
      <c r="H2820" t="s">
        <v>208</v>
      </c>
      <c r="I2820" t="s">
        <v>58</v>
      </c>
      <c r="J2820">
        <v>10007828183</v>
      </c>
      <c r="K2820" s="19">
        <v>25.4</v>
      </c>
      <c r="L2820">
        <v>23.05</v>
      </c>
      <c r="M2820">
        <v>22.513999999999999</v>
      </c>
      <c r="N2820">
        <v>25.186</v>
      </c>
      <c r="O2820">
        <v>1.3360000000000001</v>
      </c>
    </row>
    <row r="2821" spans="1:15" x14ac:dyDescent="0.35">
      <c r="A2821" t="s">
        <v>281</v>
      </c>
      <c r="B2821">
        <v>2019</v>
      </c>
      <c r="C2821" s="10">
        <v>43524</v>
      </c>
      <c r="D2821" t="s">
        <v>20</v>
      </c>
      <c r="E2821" t="s">
        <v>117</v>
      </c>
      <c r="F2821">
        <v>3</v>
      </c>
      <c r="G2821">
        <v>1</v>
      </c>
      <c r="H2821" t="s">
        <v>221</v>
      </c>
      <c r="I2821" t="s">
        <v>31</v>
      </c>
      <c r="J2821">
        <v>10008098470</v>
      </c>
      <c r="K2821" s="19">
        <v>34.1</v>
      </c>
      <c r="L2821">
        <v>27.044</v>
      </c>
      <c r="M2821">
        <v>27.372</v>
      </c>
      <c r="N2821">
        <v>29.228000000000002</v>
      </c>
      <c r="O2821">
        <v>0.92800000000000005</v>
      </c>
    </row>
    <row r="2822" spans="1:15" x14ac:dyDescent="0.35">
      <c r="A2822" t="s">
        <v>281</v>
      </c>
      <c r="B2822">
        <v>2019</v>
      </c>
      <c r="C2822" s="10">
        <v>43524</v>
      </c>
      <c r="D2822" t="s">
        <v>20</v>
      </c>
      <c r="E2822" t="s">
        <v>117</v>
      </c>
      <c r="F2822">
        <v>3</v>
      </c>
      <c r="G2822">
        <v>2</v>
      </c>
      <c r="H2822" t="s">
        <v>265</v>
      </c>
      <c r="I2822" t="s">
        <v>102</v>
      </c>
      <c r="J2822">
        <v>10009009462</v>
      </c>
      <c r="K2822" s="19">
        <v>23.6</v>
      </c>
      <c r="L2822">
        <v>26.135000000000002</v>
      </c>
      <c r="M2822">
        <v>26.571999999999999</v>
      </c>
      <c r="N2822">
        <v>29.314</v>
      </c>
      <c r="O2822">
        <v>1.371</v>
      </c>
    </row>
    <row r="2823" spans="1:15" x14ac:dyDescent="0.35">
      <c r="A2823" t="s">
        <v>281</v>
      </c>
      <c r="B2823">
        <v>2019</v>
      </c>
      <c r="C2823" s="10">
        <v>43524</v>
      </c>
      <c r="D2823" t="s">
        <v>20</v>
      </c>
      <c r="E2823" t="s">
        <v>117</v>
      </c>
      <c r="F2823">
        <v>3</v>
      </c>
      <c r="G2823">
        <v>3</v>
      </c>
      <c r="H2823" t="s">
        <v>50</v>
      </c>
      <c r="I2823" t="s">
        <v>44</v>
      </c>
      <c r="J2823">
        <v>10009039774</v>
      </c>
      <c r="K2823" s="19">
        <v>24.6</v>
      </c>
      <c r="L2823">
        <v>24.023</v>
      </c>
      <c r="M2823">
        <v>24.501999999999999</v>
      </c>
      <c r="N2823">
        <v>27.568000000000001</v>
      </c>
      <c r="O2823">
        <v>1.5329999999999999</v>
      </c>
    </row>
    <row r="2824" spans="1:15" x14ac:dyDescent="0.35">
      <c r="A2824" t="s">
        <v>281</v>
      </c>
      <c r="B2824">
        <v>2019</v>
      </c>
      <c r="C2824" s="10">
        <v>43524</v>
      </c>
      <c r="D2824" t="s">
        <v>20</v>
      </c>
      <c r="E2824" t="s">
        <v>117</v>
      </c>
      <c r="F2824">
        <v>3</v>
      </c>
      <c r="G2824">
        <v>4</v>
      </c>
      <c r="H2824" t="s">
        <v>68</v>
      </c>
      <c r="I2824" t="s">
        <v>29</v>
      </c>
      <c r="J2824">
        <v>10006379247</v>
      </c>
      <c r="K2824" s="19">
        <v>28.9</v>
      </c>
      <c r="L2824">
        <v>31.388000000000002</v>
      </c>
      <c r="M2824">
        <v>31.189</v>
      </c>
      <c r="N2824">
        <v>32.838999999999999</v>
      </c>
      <c r="O2824">
        <v>0.82499999999999996</v>
      </c>
    </row>
    <row r="2825" spans="1:15" x14ac:dyDescent="0.35">
      <c r="A2825" t="s">
        <v>281</v>
      </c>
      <c r="B2825">
        <v>2019</v>
      </c>
      <c r="C2825" s="10">
        <v>43524</v>
      </c>
      <c r="D2825" t="s">
        <v>20</v>
      </c>
      <c r="E2825" t="s">
        <v>117</v>
      </c>
      <c r="F2825">
        <v>3</v>
      </c>
      <c r="G2825">
        <v>5</v>
      </c>
      <c r="H2825" t="s">
        <v>100</v>
      </c>
      <c r="I2825" t="s">
        <v>44</v>
      </c>
      <c r="J2825">
        <v>10010830840</v>
      </c>
      <c r="K2825" s="19">
        <v>20.3</v>
      </c>
      <c r="L2825">
        <v>27.79</v>
      </c>
      <c r="M2825">
        <v>27.254000000000001</v>
      </c>
      <c r="N2825">
        <v>29.92</v>
      </c>
      <c r="O2825">
        <v>1.333</v>
      </c>
    </row>
    <row r="2826" spans="1:15" x14ac:dyDescent="0.35">
      <c r="A2826" t="s">
        <v>281</v>
      </c>
      <c r="B2826">
        <v>2019</v>
      </c>
      <c r="C2826" s="10">
        <v>43524</v>
      </c>
      <c r="D2826" t="s">
        <v>20</v>
      </c>
      <c r="E2826" t="s">
        <v>117</v>
      </c>
      <c r="F2826">
        <v>4</v>
      </c>
      <c r="G2826">
        <v>1</v>
      </c>
      <c r="H2826" t="s">
        <v>218</v>
      </c>
      <c r="I2826" t="s">
        <v>46</v>
      </c>
      <c r="J2826">
        <v>10006902239</v>
      </c>
      <c r="K2826" s="19">
        <v>27.7</v>
      </c>
      <c r="L2826">
        <v>28.178999999999998</v>
      </c>
      <c r="M2826">
        <v>28.360999999999901</v>
      </c>
      <c r="N2826">
        <v>30.190999999999999</v>
      </c>
      <c r="O2826">
        <v>0.91500000000000004</v>
      </c>
    </row>
    <row r="2827" spans="1:15" x14ac:dyDescent="0.35">
      <c r="A2827" t="s">
        <v>281</v>
      </c>
      <c r="B2827">
        <v>2019</v>
      </c>
      <c r="C2827" s="10">
        <v>43524</v>
      </c>
      <c r="D2827" t="s">
        <v>20</v>
      </c>
      <c r="E2827" t="s">
        <v>117</v>
      </c>
      <c r="F2827">
        <v>4</v>
      </c>
      <c r="G2827">
        <v>2</v>
      </c>
      <c r="H2827" t="s">
        <v>196</v>
      </c>
      <c r="I2827" t="s">
        <v>52</v>
      </c>
      <c r="J2827">
        <v>10004868370</v>
      </c>
      <c r="K2827" s="19">
        <v>31.1</v>
      </c>
      <c r="L2827">
        <v>29.05</v>
      </c>
      <c r="M2827">
        <v>29.016999999999999</v>
      </c>
      <c r="N2827">
        <v>30.492999999999999</v>
      </c>
      <c r="O2827">
        <v>0.73799999999999999</v>
      </c>
    </row>
    <row r="2828" spans="1:15" x14ac:dyDescent="0.35">
      <c r="A2828" t="s">
        <v>281</v>
      </c>
      <c r="B2828">
        <v>2019</v>
      </c>
      <c r="C2828" s="10">
        <v>43524</v>
      </c>
      <c r="D2828" t="s">
        <v>20</v>
      </c>
      <c r="E2828" t="s">
        <v>117</v>
      </c>
      <c r="F2828">
        <v>4</v>
      </c>
      <c r="G2828">
        <v>3</v>
      </c>
      <c r="H2828" t="s">
        <v>93</v>
      </c>
      <c r="I2828" t="s">
        <v>52</v>
      </c>
      <c r="J2828">
        <v>10009150215</v>
      </c>
      <c r="K2828" s="19">
        <v>23.3</v>
      </c>
      <c r="L2828">
        <v>25.376999999999999</v>
      </c>
      <c r="M2828">
        <v>25.244</v>
      </c>
      <c r="N2828">
        <v>27.17</v>
      </c>
      <c r="O2828">
        <v>0.96299999999999997</v>
      </c>
    </row>
    <row r="2829" spans="1:15" x14ac:dyDescent="0.35">
      <c r="A2829" t="s">
        <v>281</v>
      </c>
      <c r="B2829">
        <v>2019</v>
      </c>
      <c r="C2829" s="10">
        <v>43524</v>
      </c>
      <c r="D2829" t="s">
        <v>20</v>
      </c>
      <c r="E2829" t="s">
        <v>117</v>
      </c>
      <c r="F2829">
        <v>4</v>
      </c>
      <c r="G2829">
        <v>3</v>
      </c>
      <c r="H2829" t="s">
        <v>215</v>
      </c>
      <c r="I2829" t="s">
        <v>33</v>
      </c>
      <c r="J2829">
        <v>10009307435</v>
      </c>
      <c r="K2829" s="19">
        <v>26.9</v>
      </c>
      <c r="L2829">
        <v>19.571999999999999</v>
      </c>
      <c r="M2829">
        <v>19.966000000000001</v>
      </c>
      <c r="N2829">
        <v>23.768000000000001</v>
      </c>
      <c r="O2829">
        <v>1.901</v>
      </c>
    </row>
    <row r="2830" spans="1:15" x14ac:dyDescent="0.35">
      <c r="A2830" t="s">
        <v>281</v>
      </c>
      <c r="B2830">
        <v>2019</v>
      </c>
      <c r="C2830" s="10">
        <v>43524</v>
      </c>
      <c r="D2830" t="s">
        <v>20</v>
      </c>
      <c r="E2830" t="s">
        <v>119</v>
      </c>
      <c r="F2830">
        <v>1</v>
      </c>
      <c r="G2830">
        <v>1</v>
      </c>
      <c r="H2830" t="s">
        <v>97</v>
      </c>
      <c r="I2830" t="s">
        <v>29</v>
      </c>
      <c r="J2830">
        <v>10048325582</v>
      </c>
      <c r="K2830" s="19">
        <v>27.1</v>
      </c>
      <c r="L2830">
        <v>33.853000000000002</v>
      </c>
      <c r="M2830">
        <v>34.271999999999998</v>
      </c>
      <c r="N2830">
        <v>36.991999999999997</v>
      </c>
      <c r="O2830">
        <v>1.36</v>
      </c>
    </row>
    <row r="2831" spans="1:15" x14ac:dyDescent="0.35">
      <c r="A2831" t="s">
        <v>281</v>
      </c>
      <c r="B2831">
        <v>2019</v>
      </c>
      <c r="C2831" s="10">
        <v>43524</v>
      </c>
      <c r="D2831" t="s">
        <v>20</v>
      </c>
      <c r="E2831" t="s">
        <v>119</v>
      </c>
      <c r="F2831">
        <v>1</v>
      </c>
      <c r="G2831">
        <v>2</v>
      </c>
      <c r="H2831" t="s">
        <v>99</v>
      </c>
      <c r="I2831" t="s">
        <v>27</v>
      </c>
      <c r="J2831">
        <v>10010678569</v>
      </c>
      <c r="K2831" s="19">
        <v>21.9</v>
      </c>
      <c r="L2831">
        <v>30.131</v>
      </c>
      <c r="M2831">
        <v>30.538</v>
      </c>
      <c r="N2831">
        <v>33.402000000000001</v>
      </c>
      <c r="O2831">
        <v>1.4319999999999999</v>
      </c>
    </row>
    <row r="2832" spans="1:15" x14ac:dyDescent="0.35">
      <c r="A2832" t="s">
        <v>281</v>
      </c>
      <c r="B2832">
        <v>2019</v>
      </c>
      <c r="C2832" s="10">
        <v>43524</v>
      </c>
      <c r="D2832" t="s">
        <v>20</v>
      </c>
      <c r="E2832" t="s">
        <v>119</v>
      </c>
      <c r="F2832">
        <v>1</v>
      </c>
      <c r="G2832">
        <v>3</v>
      </c>
      <c r="H2832" t="s">
        <v>196</v>
      </c>
      <c r="I2832" t="s">
        <v>52</v>
      </c>
      <c r="J2832">
        <v>10004868370</v>
      </c>
      <c r="K2832" s="19">
        <v>31.1</v>
      </c>
      <c r="L2832">
        <v>29.016999999999999</v>
      </c>
      <c r="M2832">
        <v>29.085999999999999</v>
      </c>
      <c r="N2832">
        <v>30.553999999999998</v>
      </c>
      <c r="O2832">
        <v>0.73399999999999999</v>
      </c>
    </row>
    <row r="2833" spans="1:15" x14ac:dyDescent="0.35">
      <c r="A2833" t="s">
        <v>281</v>
      </c>
      <c r="B2833">
        <v>2019</v>
      </c>
      <c r="C2833" s="10">
        <v>43524</v>
      </c>
      <c r="D2833" t="s">
        <v>20</v>
      </c>
      <c r="E2833" t="s">
        <v>119</v>
      </c>
      <c r="F2833">
        <v>1</v>
      </c>
      <c r="G2833">
        <v>4</v>
      </c>
      <c r="H2833" t="s">
        <v>221</v>
      </c>
      <c r="I2833" t="s">
        <v>31</v>
      </c>
      <c r="J2833">
        <v>10008098470</v>
      </c>
      <c r="K2833" s="19">
        <v>34.1</v>
      </c>
      <c r="L2833">
        <v>27.372</v>
      </c>
      <c r="M2833">
        <v>27.423999999999999</v>
      </c>
      <c r="N2833">
        <v>29.254000000000001</v>
      </c>
      <c r="O2833">
        <v>0.91500000000000004</v>
      </c>
    </row>
    <row r="2834" spans="1:15" x14ac:dyDescent="0.35">
      <c r="A2834" t="s">
        <v>281</v>
      </c>
      <c r="B2834">
        <v>2019</v>
      </c>
      <c r="C2834" s="10">
        <v>43524</v>
      </c>
      <c r="D2834" t="s">
        <v>20</v>
      </c>
      <c r="E2834" t="s">
        <v>119</v>
      </c>
      <c r="F2834">
        <v>1</v>
      </c>
      <c r="G2834">
        <v>5</v>
      </c>
      <c r="H2834" t="s">
        <v>220</v>
      </c>
      <c r="I2834" t="s">
        <v>35</v>
      </c>
      <c r="J2834">
        <v>10005782695</v>
      </c>
      <c r="K2834" s="19">
        <v>29.6</v>
      </c>
      <c r="L2834">
        <v>30.143000000000001</v>
      </c>
      <c r="M2834">
        <v>29.994999999999902</v>
      </c>
      <c r="N2834">
        <v>31.556999999999999</v>
      </c>
      <c r="O2834">
        <v>0.78100000000000003</v>
      </c>
    </row>
    <row r="2835" spans="1:15" x14ac:dyDescent="0.35">
      <c r="A2835" t="s">
        <v>281</v>
      </c>
      <c r="B2835">
        <v>2019</v>
      </c>
      <c r="C2835" s="10">
        <v>43524</v>
      </c>
      <c r="D2835" t="s">
        <v>20</v>
      </c>
      <c r="E2835" t="s">
        <v>119</v>
      </c>
      <c r="F2835">
        <v>1</v>
      </c>
      <c r="G2835">
        <v>6</v>
      </c>
      <c r="H2835" t="s">
        <v>153</v>
      </c>
      <c r="I2835" t="s">
        <v>154</v>
      </c>
      <c r="J2835">
        <v>10004717719</v>
      </c>
      <c r="K2835" s="19">
        <v>30.2</v>
      </c>
      <c r="L2835">
        <v>24.805999999999901</v>
      </c>
      <c r="M2835">
        <v>24.65</v>
      </c>
      <c r="N2835">
        <v>26.466000000000001</v>
      </c>
      <c r="O2835">
        <v>0.90800000000000003</v>
      </c>
    </row>
    <row r="2836" spans="1:15" x14ac:dyDescent="0.35">
      <c r="A2836" t="s">
        <v>281</v>
      </c>
      <c r="B2836">
        <v>2019</v>
      </c>
      <c r="C2836" s="10">
        <v>43524</v>
      </c>
      <c r="D2836" t="s">
        <v>20</v>
      </c>
      <c r="E2836" t="s">
        <v>119</v>
      </c>
      <c r="F2836">
        <v>2</v>
      </c>
      <c r="G2836">
        <v>1</v>
      </c>
      <c r="H2836" t="s">
        <v>200</v>
      </c>
      <c r="I2836" t="s">
        <v>23</v>
      </c>
      <c r="J2836">
        <v>10006900421</v>
      </c>
      <c r="K2836" s="19">
        <v>26.2</v>
      </c>
      <c r="L2836">
        <v>33.128999999999998</v>
      </c>
      <c r="M2836">
        <v>33.234999999999999</v>
      </c>
      <c r="N2836">
        <v>34.786999999999999</v>
      </c>
      <c r="O2836">
        <v>0.77600000000000002</v>
      </c>
    </row>
    <row r="2837" spans="1:15" x14ac:dyDescent="0.35">
      <c r="A2837" t="s">
        <v>281</v>
      </c>
      <c r="B2837">
        <v>2019</v>
      </c>
      <c r="C2837" s="10">
        <v>43524</v>
      </c>
      <c r="D2837" t="s">
        <v>20</v>
      </c>
      <c r="E2837" t="s">
        <v>119</v>
      </c>
      <c r="F2837">
        <v>2</v>
      </c>
      <c r="G2837">
        <v>2</v>
      </c>
      <c r="H2837" t="s">
        <v>193</v>
      </c>
      <c r="I2837" t="s">
        <v>31</v>
      </c>
      <c r="J2837">
        <v>10005727327</v>
      </c>
      <c r="K2837" s="19">
        <v>33.1</v>
      </c>
      <c r="L2837">
        <v>25.515999999999998</v>
      </c>
      <c r="M2837">
        <v>25.773999999999901</v>
      </c>
      <c r="N2837">
        <v>27.47</v>
      </c>
      <c r="O2837">
        <v>0.84799999999999998</v>
      </c>
    </row>
    <row r="2838" spans="1:15" x14ac:dyDescent="0.35">
      <c r="A2838" t="s">
        <v>281</v>
      </c>
      <c r="B2838">
        <v>2019</v>
      </c>
      <c r="C2838" s="10">
        <v>43524</v>
      </c>
      <c r="D2838" t="s">
        <v>20</v>
      </c>
      <c r="E2838" t="s">
        <v>119</v>
      </c>
      <c r="F2838">
        <v>2</v>
      </c>
      <c r="G2838">
        <v>3</v>
      </c>
      <c r="H2838" t="s">
        <v>218</v>
      </c>
      <c r="I2838" t="s">
        <v>46</v>
      </c>
      <c r="J2838">
        <v>10006902239</v>
      </c>
      <c r="K2838" s="19">
        <v>27.7</v>
      </c>
      <c r="L2838">
        <v>28.360999999999901</v>
      </c>
      <c r="M2838">
        <v>28.404</v>
      </c>
      <c r="N2838">
        <v>30.21</v>
      </c>
      <c r="O2838">
        <v>0.90300000000000002</v>
      </c>
    </row>
    <row r="2839" spans="1:15" x14ac:dyDescent="0.35">
      <c r="A2839" t="s">
        <v>281</v>
      </c>
      <c r="B2839">
        <v>2019</v>
      </c>
      <c r="C2839" s="10">
        <v>43524</v>
      </c>
      <c r="D2839" t="s">
        <v>20</v>
      </c>
      <c r="E2839" t="s">
        <v>119</v>
      </c>
      <c r="F2839">
        <v>2</v>
      </c>
      <c r="G2839">
        <v>4</v>
      </c>
      <c r="H2839" t="s">
        <v>195</v>
      </c>
      <c r="I2839" t="s">
        <v>31</v>
      </c>
      <c r="J2839">
        <v>10005964470</v>
      </c>
      <c r="K2839" s="19">
        <v>29.9</v>
      </c>
      <c r="L2839">
        <v>27.783999999999999</v>
      </c>
      <c r="M2839">
        <v>27.753999999999898</v>
      </c>
      <c r="N2839">
        <v>29.327999999999999</v>
      </c>
      <c r="O2839">
        <v>0.78700000000000003</v>
      </c>
    </row>
    <row r="2840" spans="1:15" x14ac:dyDescent="0.35">
      <c r="A2840" t="s">
        <v>281</v>
      </c>
      <c r="B2840">
        <v>2019</v>
      </c>
      <c r="C2840" s="10">
        <v>43524</v>
      </c>
      <c r="D2840" t="s">
        <v>20</v>
      </c>
      <c r="E2840" t="s">
        <v>119</v>
      </c>
      <c r="F2840">
        <v>2</v>
      </c>
      <c r="G2840">
        <v>5</v>
      </c>
      <c r="H2840" t="s">
        <v>40</v>
      </c>
      <c r="I2840" t="s">
        <v>29</v>
      </c>
      <c r="J2840">
        <v>10009178002</v>
      </c>
      <c r="K2840" s="19">
        <v>23.1</v>
      </c>
      <c r="L2840">
        <v>24.916</v>
      </c>
      <c r="M2840">
        <v>24.846</v>
      </c>
      <c r="N2840">
        <v>27.167999999999999</v>
      </c>
      <c r="O2840">
        <v>1.161</v>
      </c>
    </row>
    <row r="2841" spans="1:15" x14ac:dyDescent="0.35">
      <c r="A2841" t="s">
        <v>281</v>
      </c>
      <c r="B2841">
        <v>2019</v>
      </c>
      <c r="C2841" s="10">
        <v>43524</v>
      </c>
      <c r="D2841" t="s">
        <v>20</v>
      </c>
      <c r="E2841" t="s">
        <v>119</v>
      </c>
      <c r="F2841">
        <v>2</v>
      </c>
      <c r="G2841">
        <v>6</v>
      </c>
      <c r="H2841" t="s">
        <v>265</v>
      </c>
      <c r="I2841" t="s">
        <v>102</v>
      </c>
      <c r="J2841">
        <v>10009009462</v>
      </c>
      <c r="K2841" s="19">
        <v>23.6</v>
      </c>
      <c r="L2841">
        <v>26.571999999999999</v>
      </c>
      <c r="M2841">
        <v>25.981000000000002</v>
      </c>
      <c r="N2841">
        <v>28.643000000000001</v>
      </c>
      <c r="O2841">
        <v>1.331</v>
      </c>
    </row>
    <row r="2842" spans="1:15" x14ac:dyDescent="0.35">
      <c r="A2842" t="s">
        <v>281</v>
      </c>
      <c r="B2842">
        <v>2019</v>
      </c>
      <c r="C2842" s="10">
        <v>43524</v>
      </c>
      <c r="D2842" t="s">
        <v>20</v>
      </c>
      <c r="E2842" t="s">
        <v>119</v>
      </c>
      <c r="F2842">
        <v>3</v>
      </c>
      <c r="G2842">
        <v>1</v>
      </c>
      <c r="H2842" t="s">
        <v>106</v>
      </c>
      <c r="I2842" t="s">
        <v>102</v>
      </c>
      <c r="J2842">
        <v>10006894559</v>
      </c>
      <c r="K2842" s="19">
        <v>26.5</v>
      </c>
      <c r="L2842">
        <v>32.139000000000003</v>
      </c>
      <c r="M2842">
        <v>32.331000000000003</v>
      </c>
      <c r="N2842">
        <v>33.927</v>
      </c>
      <c r="O2842">
        <v>0.79800000000000004</v>
      </c>
    </row>
    <row r="2843" spans="1:15" x14ac:dyDescent="0.35">
      <c r="A2843" t="s">
        <v>281</v>
      </c>
      <c r="B2843">
        <v>2019</v>
      </c>
      <c r="C2843" s="10">
        <v>43524</v>
      </c>
      <c r="D2843" t="s">
        <v>20</v>
      </c>
      <c r="E2843" t="s">
        <v>119</v>
      </c>
      <c r="F2843">
        <v>3</v>
      </c>
      <c r="G2843">
        <v>2</v>
      </c>
      <c r="H2843" t="s">
        <v>112</v>
      </c>
      <c r="I2843" t="s">
        <v>113</v>
      </c>
      <c r="J2843">
        <v>10009967641</v>
      </c>
      <c r="K2843" s="19">
        <v>21.9</v>
      </c>
      <c r="L2843">
        <v>30.623999999999999</v>
      </c>
      <c r="M2843">
        <v>30.904</v>
      </c>
      <c r="N2843">
        <v>33.526000000000003</v>
      </c>
      <c r="O2843">
        <v>1.3109999999999999</v>
      </c>
    </row>
    <row r="2844" spans="1:15" x14ac:dyDescent="0.35">
      <c r="A2844" t="s">
        <v>281</v>
      </c>
      <c r="B2844">
        <v>2019</v>
      </c>
      <c r="C2844" s="10">
        <v>43524</v>
      </c>
      <c r="D2844" t="s">
        <v>20</v>
      </c>
      <c r="E2844" t="s">
        <v>119</v>
      </c>
      <c r="F2844">
        <v>3</v>
      </c>
      <c r="G2844">
        <v>3</v>
      </c>
      <c r="H2844" t="s">
        <v>219</v>
      </c>
      <c r="I2844" t="s">
        <v>23</v>
      </c>
      <c r="J2844">
        <v>10050887493</v>
      </c>
      <c r="K2844" s="19">
        <v>35.5</v>
      </c>
      <c r="L2844">
        <v>29.509999999999899</v>
      </c>
      <c r="M2844">
        <v>29.631999999999898</v>
      </c>
      <c r="N2844">
        <v>32.451999999999998</v>
      </c>
      <c r="O2844">
        <v>1.41</v>
      </c>
    </row>
    <row r="2845" spans="1:15" x14ac:dyDescent="0.35">
      <c r="A2845" t="s">
        <v>281</v>
      </c>
      <c r="B2845">
        <v>2019</v>
      </c>
      <c r="C2845" s="10">
        <v>43524</v>
      </c>
      <c r="D2845" t="s">
        <v>20</v>
      </c>
      <c r="E2845" t="s">
        <v>119</v>
      </c>
      <c r="F2845">
        <v>3</v>
      </c>
      <c r="G2845">
        <v>4</v>
      </c>
      <c r="H2845" t="s">
        <v>103</v>
      </c>
      <c r="I2845" t="s">
        <v>104</v>
      </c>
      <c r="J2845">
        <v>10009010876</v>
      </c>
      <c r="K2845" s="19">
        <v>25.1</v>
      </c>
      <c r="L2845">
        <v>24.741999999999901</v>
      </c>
      <c r="M2845">
        <v>24.911999999999999</v>
      </c>
      <c r="N2845">
        <v>26.73</v>
      </c>
      <c r="O2845">
        <v>0.90900000000000003</v>
      </c>
    </row>
    <row r="2846" spans="1:15" x14ac:dyDescent="0.35">
      <c r="A2846" t="s">
        <v>281</v>
      </c>
      <c r="B2846">
        <v>2019</v>
      </c>
      <c r="C2846" s="10">
        <v>43524</v>
      </c>
      <c r="D2846" t="s">
        <v>20</v>
      </c>
      <c r="E2846" t="s">
        <v>119</v>
      </c>
      <c r="F2846">
        <v>3</v>
      </c>
      <c r="G2846">
        <v>5</v>
      </c>
      <c r="H2846" t="s">
        <v>213</v>
      </c>
      <c r="I2846" t="s">
        <v>42</v>
      </c>
      <c r="J2846">
        <v>10006422895</v>
      </c>
      <c r="K2846" s="19">
        <v>27.8</v>
      </c>
      <c r="L2846">
        <v>28.591999999999999</v>
      </c>
      <c r="M2846">
        <v>28.495000000000001</v>
      </c>
      <c r="N2846">
        <v>30.137</v>
      </c>
      <c r="O2846">
        <v>0.82099999999999995</v>
      </c>
    </row>
    <row r="2847" spans="1:15" x14ac:dyDescent="0.35">
      <c r="A2847" t="s">
        <v>281</v>
      </c>
      <c r="B2847">
        <v>2019</v>
      </c>
      <c r="C2847" s="10">
        <v>43524</v>
      </c>
      <c r="D2847" t="s">
        <v>20</v>
      </c>
      <c r="E2847" t="s">
        <v>119</v>
      </c>
      <c r="F2847">
        <v>3</v>
      </c>
      <c r="G2847">
        <v>6</v>
      </c>
      <c r="H2847" t="s">
        <v>54</v>
      </c>
      <c r="I2847" t="s">
        <v>42</v>
      </c>
      <c r="J2847">
        <v>10004612534</v>
      </c>
      <c r="K2847" s="19">
        <v>31.7</v>
      </c>
      <c r="L2847">
        <v>27.850999999999999</v>
      </c>
      <c r="M2847">
        <v>27.599</v>
      </c>
      <c r="N2847">
        <v>29.523</v>
      </c>
      <c r="O2847">
        <v>0.96199999999999997</v>
      </c>
    </row>
    <row r="2848" spans="1:15" x14ac:dyDescent="0.35">
      <c r="A2848" t="s">
        <v>281</v>
      </c>
      <c r="B2848">
        <v>2019</v>
      </c>
      <c r="C2848" s="10">
        <v>43524</v>
      </c>
      <c r="D2848" t="s">
        <v>20</v>
      </c>
      <c r="E2848" t="s">
        <v>119</v>
      </c>
      <c r="F2848">
        <v>3</v>
      </c>
      <c r="G2848">
        <v>7</v>
      </c>
      <c r="H2848" t="s">
        <v>62</v>
      </c>
      <c r="I2848" t="s">
        <v>63</v>
      </c>
      <c r="J2848">
        <v>10007351671</v>
      </c>
      <c r="K2848" s="19">
        <v>29.3</v>
      </c>
      <c r="L2848">
        <v>16.805</v>
      </c>
      <c r="M2848">
        <v>16.579000000000001</v>
      </c>
      <c r="N2848">
        <v>20.202999999999999</v>
      </c>
      <c r="O2848">
        <v>1.8120000000000001</v>
      </c>
    </row>
    <row r="2849" spans="1:15" x14ac:dyDescent="0.35">
      <c r="A2849" t="s">
        <v>281</v>
      </c>
      <c r="B2849">
        <v>2019</v>
      </c>
      <c r="C2849" s="10">
        <v>43524</v>
      </c>
      <c r="D2849" t="s">
        <v>20</v>
      </c>
      <c r="E2849" t="s">
        <v>120</v>
      </c>
      <c r="F2849">
        <v>1</v>
      </c>
      <c r="G2849">
        <v>1</v>
      </c>
      <c r="H2849" t="s">
        <v>97</v>
      </c>
      <c r="I2849" t="s">
        <v>29</v>
      </c>
      <c r="J2849">
        <v>10048325582</v>
      </c>
      <c r="K2849" s="19">
        <v>27.1</v>
      </c>
      <c r="L2849">
        <v>34.271999999999998</v>
      </c>
      <c r="M2849">
        <v>34.626999999999903</v>
      </c>
      <c r="N2849">
        <v>37.290999999999997</v>
      </c>
      <c r="O2849">
        <v>1.3320000000000001</v>
      </c>
    </row>
    <row r="2850" spans="1:15" x14ac:dyDescent="0.35">
      <c r="A2850" t="s">
        <v>281</v>
      </c>
      <c r="B2850">
        <v>2019</v>
      </c>
      <c r="C2850" s="10">
        <v>43524</v>
      </c>
      <c r="D2850" t="s">
        <v>20</v>
      </c>
      <c r="E2850" t="s">
        <v>120</v>
      </c>
      <c r="F2850">
        <v>1</v>
      </c>
      <c r="G2850">
        <v>2</v>
      </c>
      <c r="H2850" t="s">
        <v>99</v>
      </c>
      <c r="I2850" t="s">
        <v>27</v>
      </c>
      <c r="J2850">
        <v>10010678569</v>
      </c>
      <c r="K2850" s="19">
        <v>21.9</v>
      </c>
      <c r="L2850">
        <v>30.538</v>
      </c>
      <c r="M2850">
        <v>30.838000000000001</v>
      </c>
      <c r="N2850">
        <v>33.603999999999999</v>
      </c>
      <c r="O2850">
        <v>1.383</v>
      </c>
    </row>
    <row r="2851" spans="1:15" x14ac:dyDescent="0.35">
      <c r="A2851" t="s">
        <v>281</v>
      </c>
      <c r="B2851">
        <v>2019</v>
      </c>
      <c r="C2851" s="10">
        <v>43524</v>
      </c>
      <c r="D2851" t="s">
        <v>20</v>
      </c>
      <c r="E2851" t="s">
        <v>120</v>
      </c>
      <c r="F2851">
        <v>1</v>
      </c>
      <c r="G2851">
        <v>3</v>
      </c>
      <c r="H2851" t="s">
        <v>193</v>
      </c>
      <c r="I2851" t="s">
        <v>31</v>
      </c>
      <c r="J2851">
        <v>10005727327</v>
      </c>
      <c r="K2851" s="19">
        <v>33.1</v>
      </c>
      <c r="L2851">
        <v>25.773999999999901</v>
      </c>
      <c r="M2851">
        <v>25.962</v>
      </c>
      <c r="N2851">
        <v>27.641999999999999</v>
      </c>
      <c r="O2851">
        <v>0.84</v>
      </c>
    </row>
    <row r="2852" spans="1:15" x14ac:dyDescent="0.35">
      <c r="A2852" t="s">
        <v>281</v>
      </c>
      <c r="B2852">
        <v>2019</v>
      </c>
      <c r="C2852" s="10">
        <v>43524</v>
      </c>
      <c r="D2852" t="s">
        <v>20</v>
      </c>
      <c r="E2852" t="s">
        <v>120</v>
      </c>
      <c r="F2852">
        <v>1</v>
      </c>
      <c r="G2852">
        <v>4</v>
      </c>
      <c r="H2852" t="s">
        <v>218</v>
      </c>
      <c r="I2852" t="s">
        <v>46</v>
      </c>
      <c r="J2852">
        <v>10006902239</v>
      </c>
      <c r="K2852" s="19">
        <v>27.7</v>
      </c>
      <c r="L2852">
        <v>28.404</v>
      </c>
      <c r="M2852">
        <v>28.384</v>
      </c>
      <c r="N2852">
        <v>30.167999999999999</v>
      </c>
      <c r="O2852">
        <v>0.89200000000000002</v>
      </c>
    </row>
    <row r="2853" spans="1:15" x14ac:dyDescent="0.35">
      <c r="A2853" t="s">
        <v>281</v>
      </c>
      <c r="B2853">
        <v>2019</v>
      </c>
      <c r="C2853" s="10">
        <v>43524</v>
      </c>
      <c r="D2853" t="s">
        <v>20</v>
      </c>
      <c r="E2853" t="s">
        <v>120</v>
      </c>
      <c r="F2853">
        <v>1</v>
      </c>
      <c r="G2853">
        <v>5</v>
      </c>
      <c r="H2853" t="s">
        <v>103</v>
      </c>
      <c r="I2853" t="s">
        <v>104</v>
      </c>
      <c r="J2853">
        <v>10009010876</v>
      </c>
      <c r="K2853" s="19">
        <v>25.1</v>
      </c>
      <c r="L2853">
        <v>24.911999999999999</v>
      </c>
      <c r="M2853">
        <v>24.93</v>
      </c>
      <c r="N2853">
        <v>26.725999999999999</v>
      </c>
      <c r="O2853">
        <v>0.89800000000000002</v>
      </c>
    </row>
    <row r="2854" spans="1:15" x14ac:dyDescent="0.35">
      <c r="A2854" t="s">
        <v>281</v>
      </c>
      <c r="B2854">
        <v>2019</v>
      </c>
      <c r="C2854" s="10">
        <v>43524</v>
      </c>
      <c r="D2854" t="s">
        <v>20</v>
      </c>
      <c r="E2854" t="s">
        <v>120</v>
      </c>
      <c r="F2854">
        <v>1</v>
      </c>
      <c r="G2854">
        <v>6</v>
      </c>
      <c r="H2854" t="s">
        <v>219</v>
      </c>
      <c r="I2854" t="s">
        <v>23</v>
      </c>
      <c r="J2854">
        <v>10050887493</v>
      </c>
      <c r="K2854" s="19">
        <v>35.5</v>
      </c>
      <c r="L2854">
        <v>29.631999999999898</v>
      </c>
      <c r="M2854">
        <v>28.844999999999999</v>
      </c>
      <c r="N2854">
        <v>31.573</v>
      </c>
      <c r="O2854">
        <v>1.3640000000000001</v>
      </c>
    </row>
    <row r="2855" spans="1:15" x14ac:dyDescent="0.35">
      <c r="A2855" t="s">
        <v>281</v>
      </c>
      <c r="B2855">
        <v>2019</v>
      </c>
      <c r="C2855" s="10">
        <v>43524</v>
      </c>
      <c r="D2855" t="s">
        <v>20</v>
      </c>
      <c r="E2855" t="s">
        <v>120</v>
      </c>
      <c r="F2855">
        <v>2</v>
      </c>
      <c r="G2855">
        <v>1</v>
      </c>
      <c r="H2855" t="s">
        <v>200</v>
      </c>
      <c r="I2855" t="s">
        <v>23</v>
      </c>
      <c r="J2855">
        <v>10006900421</v>
      </c>
      <c r="K2855" s="19">
        <v>26.2</v>
      </c>
      <c r="L2855">
        <v>33.234999999999999</v>
      </c>
      <c r="M2855">
        <v>33.411999999999999</v>
      </c>
      <c r="N2855">
        <v>34.957999999999998</v>
      </c>
      <c r="O2855">
        <v>0.77300000000000002</v>
      </c>
    </row>
    <row r="2856" spans="1:15" x14ac:dyDescent="0.35">
      <c r="A2856" t="s">
        <v>281</v>
      </c>
      <c r="B2856">
        <v>2019</v>
      </c>
      <c r="C2856" s="10">
        <v>43524</v>
      </c>
      <c r="D2856" t="s">
        <v>20</v>
      </c>
      <c r="E2856" t="s">
        <v>120</v>
      </c>
      <c r="F2856">
        <v>2</v>
      </c>
      <c r="G2856">
        <v>2</v>
      </c>
      <c r="H2856" t="s">
        <v>106</v>
      </c>
      <c r="I2856" t="s">
        <v>102</v>
      </c>
      <c r="J2856">
        <v>10006894559</v>
      </c>
      <c r="K2856" s="19">
        <v>26.5</v>
      </c>
      <c r="L2856">
        <v>32.331000000000003</v>
      </c>
      <c r="M2856">
        <v>32.427999999999997</v>
      </c>
      <c r="N2856">
        <v>34.012</v>
      </c>
      <c r="O2856">
        <v>0.79200000000000004</v>
      </c>
    </row>
    <row r="2857" spans="1:15" x14ac:dyDescent="0.35">
      <c r="A2857" t="s">
        <v>281</v>
      </c>
      <c r="B2857">
        <v>2019</v>
      </c>
      <c r="C2857" s="10">
        <v>43524</v>
      </c>
      <c r="D2857" t="s">
        <v>20</v>
      </c>
      <c r="E2857" t="s">
        <v>120</v>
      </c>
      <c r="F2857">
        <v>2</v>
      </c>
      <c r="G2857">
        <v>3</v>
      </c>
      <c r="H2857" t="s">
        <v>112</v>
      </c>
      <c r="I2857" t="s">
        <v>113</v>
      </c>
      <c r="J2857">
        <v>10009967641</v>
      </c>
      <c r="K2857" s="19">
        <v>21.9</v>
      </c>
      <c r="L2857">
        <v>30.904</v>
      </c>
      <c r="M2857">
        <v>30.991</v>
      </c>
      <c r="N2857">
        <v>33.527000000000001</v>
      </c>
      <c r="O2857">
        <v>1.268</v>
      </c>
    </row>
    <row r="2858" spans="1:15" x14ac:dyDescent="0.35">
      <c r="A2858" t="s">
        <v>281</v>
      </c>
      <c r="B2858">
        <v>2019</v>
      </c>
      <c r="C2858" s="10">
        <v>43524</v>
      </c>
      <c r="D2858" t="s">
        <v>20</v>
      </c>
      <c r="E2858" t="s">
        <v>121</v>
      </c>
      <c r="F2858">
        <v>2</v>
      </c>
      <c r="G2858">
        <v>4</v>
      </c>
      <c r="H2858" t="s">
        <v>196</v>
      </c>
      <c r="I2858" t="s">
        <v>52</v>
      </c>
      <c r="J2858">
        <v>10004868370</v>
      </c>
      <c r="K2858" s="19">
        <v>31.1</v>
      </c>
      <c r="L2858">
        <v>29.085999999999999</v>
      </c>
      <c r="M2858">
        <v>29.102</v>
      </c>
      <c r="N2858">
        <v>30.562000000000001</v>
      </c>
      <c r="O2858">
        <v>0.73</v>
      </c>
    </row>
    <row r="2859" spans="1:15" x14ac:dyDescent="0.35">
      <c r="A2859" t="s">
        <v>281</v>
      </c>
      <c r="B2859">
        <v>2019</v>
      </c>
      <c r="C2859" s="10">
        <v>43524</v>
      </c>
      <c r="D2859" t="s">
        <v>20</v>
      </c>
      <c r="E2859" t="s">
        <v>120</v>
      </c>
      <c r="F2859">
        <v>2</v>
      </c>
      <c r="G2859">
        <v>5</v>
      </c>
      <c r="H2859" t="s">
        <v>195</v>
      </c>
      <c r="I2859" t="s">
        <v>31</v>
      </c>
      <c r="J2859">
        <v>10005964470</v>
      </c>
      <c r="K2859" s="19">
        <v>29.9</v>
      </c>
      <c r="L2859">
        <v>27.753999999999898</v>
      </c>
      <c r="M2859">
        <v>27.724</v>
      </c>
      <c r="N2859">
        <v>29.286000000000001</v>
      </c>
      <c r="O2859">
        <v>0.78100000000000003</v>
      </c>
    </row>
    <row r="2860" spans="1:15" x14ac:dyDescent="0.35">
      <c r="A2860" t="s">
        <v>281</v>
      </c>
      <c r="B2860">
        <v>2019</v>
      </c>
      <c r="C2860" s="10">
        <v>43524</v>
      </c>
      <c r="D2860" t="s">
        <v>20</v>
      </c>
      <c r="E2860" t="s">
        <v>120</v>
      </c>
      <c r="F2860">
        <v>2</v>
      </c>
      <c r="G2860">
        <v>6</v>
      </c>
      <c r="H2860" t="s">
        <v>220</v>
      </c>
      <c r="I2860" t="s">
        <v>35</v>
      </c>
      <c r="J2860">
        <v>10005782695</v>
      </c>
      <c r="K2860" s="19">
        <v>29.6</v>
      </c>
      <c r="L2860">
        <v>29.994999999999902</v>
      </c>
      <c r="M2860">
        <v>29.780999999999999</v>
      </c>
      <c r="N2860">
        <v>31.335000000000001</v>
      </c>
      <c r="O2860">
        <v>0.77700000000000002</v>
      </c>
    </row>
    <row r="2861" spans="1:15" x14ac:dyDescent="0.35">
      <c r="A2861" t="s">
        <v>281</v>
      </c>
      <c r="B2861">
        <v>2019</v>
      </c>
      <c r="C2861" s="10">
        <v>43524</v>
      </c>
      <c r="D2861" t="s">
        <v>20</v>
      </c>
      <c r="E2861" t="s">
        <v>121</v>
      </c>
      <c r="F2861">
        <v>1</v>
      </c>
      <c r="G2861">
        <v>1</v>
      </c>
      <c r="H2861" t="s">
        <v>200</v>
      </c>
      <c r="I2861" t="s">
        <v>23</v>
      </c>
      <c r="J2861">
        <v>10006900421</v>
      </c>
      <c r="K2861" s="19">
        <v>26.2</v>
      </c>
      <c r="L2861">
        <v>33.411999999999999</v>
      </c>
      <c r="M2861">
        <v>33.587000000000003</v>
      </c>
      <c r="N2861">
        <v>35.127000000000002</v>
      </c>
      <c r="O2861">
        <v>0.77</v>
      </c>
    </row>
    <row r="2862" spans="1:15" x14ac:dyDescent="0.35">
      <c r="A2862" t="s">
        <v>281</v>
      </c>
      <c r="B2862">
        <v>2019</v>
      </c>
      <c r="C2862" s="10">
        <v>43524</v>
      </c>
      <c r="D2862" t="s">
        <v>20</v>
      </c>
      <c r="E2862" t="s">
        <v>121</v>
      </c>
      <c r="F2862">
        <v>1</v>
      </c>
      <c r="G2862">
        <v>2</v>
      </c>
      <c r="H2862" t="s">
        <v>193</v>
      </c>
      <c r="I2862" t="s">
        <v>31</v>
      </c>
      <c r="J2862">
        <v>10005727327</v>
      </c>
      <c r="K2862" s="19">
        <v>33.1</v>
      </c>
      <c r="L2862">
        <v>25.962</v>
      </c>
      <c r="M2862">
        <v>26.327999999999999</v>
      </c>
      <c r="N2862">
        <v>27.99</v>
      </c>
      <c r="O2862">
        <v>0.83099999999999996</v>
      </c>
    </row>
    <row r="2863" spans="1:15" x14ac:dyDescent="0.35">
      <c r="A2863" t="s">
        <v>281</v>
      </c>
      <c r="B2863">
        <v>2019</v>
      </c>
      <c r="C2863" s="10">
        <v>43524</v>
      </c>
      <c r="D2863" t="s">
        <v>20</v>
      </c>
      <c r="E2863" t="s">
        <v>121</v>
      </c>
      <c r="F2863">
        <v>1</v>
      </c>
      <c r="G2863">
        <v>3</v>
      </c>
      <c r="H2863" t="s">
        <v>97</v>
      </c>
      <c r="I2863" t="s">
        <v>29</v>
      </c>
      <c r="J2863">
        <v>10048325582</v>
      </c>
      <c r="K2863" s="19">
        <v>27.1</v>
      </c>
      <c r="L2863">
        <v>34.626999999999903</v>
      </c>
      <c r="M2863">
        <v>34.464999999999897</v>
      </c>
      <c r="N2863">
        <v>37.034999999999997</v>
      </c>
      <c r="O2863">
        <v>1.2849999999999999</v>
      </c>
    </row>
    <row r="2864" spans="1:15" x14ac:dyDescent="0.35">
      <c r="A2864" t="s">
        <v>281</v>
      </c>
      <c r="B2864">
        <v>2019</v>
      </c>
      <c r="C2864" s="10">
        <v>43524</v>
      </c>
      <c r="D2864" t="s">
        <v>20</v>
      </c>
      <c r="E2864" t="s">
        <v>121</v>
      </c>
      <c r="F2864">
        <v>1</v>
      </c>
      <c r="G2864">
        <v>4</v>
      </c>
      <c r="H2864" t="s">
        <v>106</v>
      </c>
      <c r="I2864" t="s">
        <v>102</v>
      </c>
      <c r="J2864">
        <v>10006894559</v>
      </c>
      <c r="K2864" s="19">
        <v>26.5</v>
      </c>
      <c r="L2864">
        <v>32.427999999999997</v>
      </c>
      <c r="M2864">
        <v>32.381999999999998</v>
      </c>
      <c r="N2864">
        <v>33.954000000000001</v>
      </c>
      <c r="O2864">
        <v>0.78600000000000003</v>
      </c>
    </row>
    <row r="2865" spans="1:15" x14ac:dyDescent="0.35">
      <c r="A2865" t="s">
        <v>281</v>
      </c>
      <c r="B2865">
        <v>2019</v>
      </c>
      <c r="C2865" s="10">
        <v>43524</v>
      </c>
      <c r="D2865" t="s">
        <v>20</v>
      </c>
      <c r="E2865" t="s">
        <v>121</v>
      </c>
      <c r="F2865">
        <v>1</v>
      </c>
      <c r="G2865">
        <v>5</v>
      </c>
      <c r="H2865" t="s">
        <v>112</v>
      </c>
      <c r="I2865" t="s">
        <v>113</v>
      </c>
      <c r="J2865">
        <v>10009967641</v>
      </c>
      <c r="K2865" s="19">
        <v>21.9</v>
      </c>
      <c r="L2865">
        <v>30.991</v>
      </c>
      <c r="M2865">
        <v>30.7669999999999</v>
      </c>
      <c r="N2865">
        <v>33.226999999999997</v>
      </c>
      <c r="O2865">
        <v>1.23</v>
      </c>
    </row>
    <row r="2866" spans="1:15" x14ac:dyDescent="0.35">
      <c r="A2866" t="s">
        <v>281</v>
      </c>
      <c r="B2866">
        <v>2019</v>
      </c>
      <c r="C2866" s="10">
        <v>43524</v>
      </c>
      <c r="D2866" t="s">
        <v>20</v>
      </c>
      <c r="E2866" t="s">
        <v>121</v>
      </c>
      <c r="F2866">
        <v>1</v>
      </c>
      <c r="G2866">
        <v>6</v>
      </c>
      <c r="H2866" t="s">
        <v>99</v>
      </c>
      <c r="I2866" t="s">
        <v>27</v>
      </c>
      <c r="J2866">
        <v>10010678569</v>
      </c>
      <c r="K2866" s="19">
        <v>21.9</v>
      </c>
      <c r="L2866">
        <v>30.838000000000001</v>
      </c>
      <c r="M2866">
        <v>30.253</v>
      </c>
      <c r="N2866">
        <v>32.935000000000002</v>
      </c>
      <c r="O2866">
        <v>1.341</v>
      </c>
    </row>
    <row r="2867" spans="1:15" x14ac:dyDescent="0.35">
      <c r="A2867" t="s">
        <v>281</v>
      </c>
      <c r="B2867">
        <v>2019</v>
      </c>
      <c r="C2867" s="10">
        <v>43524</v>
      </c>
      <c r="D2867" t="s">
        <v>20</v>
      </c>
      <c r="E2867" t="s">
        <v>121</v>
      </c>
      <c r="F2867">
        <v>2</v>
      </c>
      <c r="G2867">
        <v>1</v>
      </c>
      <c r="H2867" t="s">
        <v>196</v>
      </c>
      <c r="I2867" t="s">
        <v>52</v>
      </c>
      <c r="J2867">
        <v>10004868370</v>
      </c>
      <c r="K2867" s="19">
        <v>31.1</v>
      </c>
      <c r="L2867">
        <v>29.102</v>
      </c>
      <c r="M2867">
        <v>29.289000000000001</v>
      </c>
      <c r="N2867">
        <v>30.745000000000001</v>
      </c>
      <c r="O2867">
        <v>0.72799999999999998</v>
      </c>
    </row>
    <row r="2868" spans="1:15" x14ac:dyDescent="0.35">
      <c r="A2868" t="s">
        <v>281</v>
      </c>
      <c r="B2868">
        <v>2019</v>
      </c>
      <c r="C2868" s="10">
        <v>43524</v>
      </c>
      <c r="D2868" t="s">
        <v>20</v>
      </c>
      <c r="E2868" t="s">
        <v>121</v>
      </c>
      <c r="F2868">
        <v>2</v>
      </c>
      <c r="G2868">
        <v>2</v>
      </c>
      <c r="H2868" t="s">
        <v>195</v>
      </c>
      <c r="I2868" t="s">
        <v>31</v>
      </c>
      <c r="J2868">
        <v>10005964470</v>
      </c>
      <c r="K2868" s="19">
        <v>29.9</v>
      </c>
      <c r="L2868">
        <v>27.724</v>
      </c>
      <c r="M2868">
        <v>27.88</v>
      </c>
      <c r="N2868">
        <v>29.43</v>
      </c>
      <c r="O2868">
        <v>0.77500000000000002</v>
      </c>
    </row>
    <row r="2869" spans="1:15" x14ac:dyDescent="0.35">
      <c r="A2869" t="s">
        <v>281</v>
      </c>
      <c r="B2869">
        <v>2019</v>
      </c>
      <c r="C2869" s="10">
        <v>43524</v>
      </c>
      <c r="D2869" t="s">
        <v>20</v>
      </c>
      <c r="E2869" t="s">
        <v>121</v>
      </c>
      <c r="F2869">
        <v>2</v>
      </c>
      <c r="G2869">
        <v>3</v>
      </c>
      <c r="H2869" t="s">
        <v>220</v>
      </c>
      <c r="I2869" t="s">
        <v>35</v>
      </c>
      <c r="J2869">
        <v>10005782695</v>
      </c>
      <c r="K2869" s="19">
        <v>29.6</v>
      </c>
      <c r="L2869">
        <v>29.780999999999999</v>
      </c>
      <c r="M2869">
        <v>29.788999999999898</v>
      </c>
      <c r="N2869">
        <v>31.331</v>
      </c>
      <c r="O2869">
        <v>0.77100000000000002</v>
      </c>
    </row>
    <row r="2870" spans="1:15" x14ac:dyDescent="0.35">
      <c r="A2870" t="s">
        <v>281</v>
      </c>
      <c r="B2870">
        <v>2019</v>
      </c>
      <c r="C2870" s="10">
        <v>43524</v>
      </c>
      <c r="D2870" t="s">
        <v>20</v>
      </c>
      <c r="E2870" t="s">
        <v>121</v>
      </c>
      <c r="F2870">
        <v>2</v>
      </c>
      <c r="G2870">
        <v>4</v>
      </c>
      <c r="H2870" t="s">
        <v>218</v>
      </c>
      <c r="I2870" t="s">
        <v>46</v>
      </c>
      <c r="J2870">
        <v>10006902239</v>
      </c>
      <c r="K2870" s="19">
        <v>27.7</v>
      </c>
      <c r="L2870">
        <v>28.384</v>
      </c>
      <c r="M2870">
        <v>28.350999999999999</v>
      </c>
      <c r="N2870">
        <v>30.113</v>
      </c>
      <c r="O2870">
        <v>0.88100000000000001</v>
      </c>
    </row>
    <row r="2871" spans="1:15" x14ac:dyDescent="0.35">
      <c r="A2871" t="s">
        <v>281</v>
      </c>
      <c r="B2871">
        <v>2019</v>
      </c>
      <c r="C2871" s="10">
        <v>43524</v>
      </c>
      <c r="D2871" t="s">
        <v>20</v>
      </c>
      <c r="E2871" t="s">
        <v>121</v>
      </c>
      <c r="F2871">
        <v>2</v>
      </c>
      <c r="G2871">
        <v>5</v>
      </c>
      <c r="H2871" t="s">
        <v>219</v>
      </c>
      <c r="I2871" t="s">
        <v>23</v>
      </c>
      <c r="J2871">
        <v>10050887493</v>
      </c>
      <c r="K2871" s="19">
        <v>35.5</v>
      </c>
      <c r="L2871">
        <v>28.844999999999999</v>
      </c>
      <c r="M2871">
        <v>28.440999999999999</v>
      </c>
      <c r="N2871">
        <v>31.074999999999999</v>
      </c>
      <c r="O2871">
        <v>1.3169999999999999</v>
      </c>
    </row>
    <row r="2872" spans="1:15" x14ac:dyDescent="0.35">
      <c r="A2872" t="s">
        <v>281</v>
      </c>
      <c r="B2872">
        <v>2019</v>
      </c>
      <c r="C2872" s="10">
        <v>43524</v>
      </c>
      <c r="D2872" t="s">
        <v>20</v>
      </c>
      <c r="E2872" t="s">
        <v>121</v>
      </c>
      <c r="F2872">
        <v>2</v>
      </c>
      <c r="G2872">
        <v>6</v>
      </c>
      <c r="H2872" t="s">
        <v>103</v>
      </c>
      <c r="I2872" t="s">
        <v>104</v>
      </c>
      <c r="J2872">
        <v>10009010876</v>
      </c>
      <c r="K2872" s="19">
        <v>25.1</v>
      </c>
      <c r="L2872">
        <v>24.93</v>
      </c>
      <c r="M2872">
        <v>24.756</v>
      </c>
      <c r="N2872">
        <v>26.538</v>
      </c>
      <c r="O2872">
        <v>0.89100000000000001</v>
      </c>
    </row>
    <row r="2873" spans="1:15" x14ac:dyDescent="0.35">
      <c r="A2873" t="s">
        <v>222</v>
      </c>
      <c r="B2873">
        <v>2019</v>
      </c>
      <c r="C2873" s="10">
        <v>43560</v>
      </c>
      <c r="D2873" t="s">
        <v>264</v>
      </c>
      <c r="E2873" t="s">
        <v>91</v>
      </c>
      <c r="F2873">
        <v>1</v>
      </c>
      <c r="G2873">
        <v>1</v>
      </c>
      <c r="H2873" t="s">
        <v>271</v>
      </c>
      <c r="I2873" t="s">
        <v>102</v>
      </c>
      <c r="J2873">
        <v>10072107558</v>
      </c>
      <c r="K2873" s="19">
        <v>17.8</v>
      </c>
      <c r="L2873">
        <v>30.912999999999901</v>
      </c>
      <c r="M2873">
        <v>32.158000000000001</v>
      </c>
      <c r="N2873">
        <v>41.176000000000002</v>
      </c>
      <c r="O2873">
        <v>4.5090000000000003</v>
      </c>
    </row>
    <row r="2874" spans="1:15" x14ac:dyDescent="0.35">
      <c r="A2874" t="s">
        <v>222</v>
      </c>
      <c r="B2874">
        <v>2019</v>
      </c>
      <c r="C2874" s="10">
        <v>43560</v>
      </c>
      <c r="D2874" t="s">
        <v>264</v>
      </c>
      <c r="E2874" t="s">
        <v>91</v>
      </c>
      <c r="F2874">
        <v>1</v>
      </c>
      <c r="G2874">
        <v>2</v>
      </c>
      <c r="H2874" t="s">
        <v>272</v>
      </c>
      <c r="I2874" t="s">
        <v>102</v>
      </c>
      <c r="J2874" t="e">
        <v>#N/A</v>
      </c>
      <c r="K2874" s="19">
        <v>17.2</v>
      </c>
      <c r="L2874">
        <v>9</v>
      </c>
      <c r="M2874">
        <v>16.917000000000002</v>
      </c>
      <c r="N2874">
        <v>28.606999999999999</v>
      </c>
      <c r="O2874">
        <v>5.8449999999999998</v>
      </c>
    </row>
    <row r="2875" spans="1:15" x14ac:dyDescent="0.35">
      <c r="A2875" t="s">
        <v>222</v>
      </c>
      <c r="B2875">
        <v>2019</v>
      </c>
      <c r="C2875" s="10">
        <v>43560</v>
      </c>
      <c r="D2875" t="s">
        <v>264</v>
      </c>
      <c r="E2875" t="s">
        <v>91</v>
      </c>
      <c r="F2875">
        <v>1</v>
      </c>
      <c r="G2875">
        <v>3</v>
      </c>
      <c r="H2875" t="s">
        <v>273</v>
      </c>
      <c r="I2875" t="s">
        <v>102</v>
      </c>
      <c r="J2875">
        <v>10075185084</v>
      </c>
      <c r="K2875" s="19">
        <v>17.899999999999999</v>
      </c>
      <c r="L2875">
        <v>9.5889999999999898</v>
      </c>
      <c r="M2875">
        <v>12.507</v>
      </c>
      <c r="N2875">
        <v>20.079000000000001</v>
      </c>
      <c r="O2875">
        <v>3.786</v>
      </c>
    </row>
    <row r="2876" spans="1:15" x14ac:dyDescent="0.35">
      <c r="A2876" t="s">
        <v>222</v>
      </c>
      <c r="B2876">
        <v>2019</v>
      </c>
      <c r="C2876" s="10">
        <v>43560</v>
      </c>
      <c r="D2876" t="s">
        <v>264</v>
      </c>
      <c r="E2876" t="s">
        <v>91</v>
      </c>
      <c r="F2876">
        <v>1</v>
      </c>
      <c r="G2876">
        <v>4</v>
      </c>
      <c r="H2876" t="s">
        <v>274</v>
      </c>
      <c r="I2876" t="s">
        <v>102</v>
      </c>
      <c r="J2876">
        <v>10075184680</v>
      </c>
      <c r="K2876" s="19">
        <v>17.399999999999999</v>
      </c>
      <c r="L2876">
        <v>6.6890000000000001</v>
      </c>
      <c r="M2876">
        <v>8.2680000000000007</v>
      </c>
      <c r="N2876">
        <v>15.872</v>
      </c>
      <c r="O2876">
        <v>3.802</v>
      </c>
    </row>
    <row r="2877" spans="1:15" x14ac:dyDescent="0.35">
      <c r="A2877" t="s">
        <v>222</v>
      </c>
      <c r="B2877">
        <v>2019</v>
      </c>
      <c r="C2877" s="10">
        <v>43560</v>
      </c>
      <c r="D2877" t="s">
        <v>264</v>
      </c>
      <c r="E2877" t="s">
        <v>91</v>
      </c>
      <c r="F2877">
        <v>1</v>
      </c>
      <c r="G2877">
        <v>5</v>
      </c>
      <c r="H2877" t="s">
        <v>275</v>
      </c>
      <c r="I2877" t="s">
        <v>102</v>
      </c>
      <c r="J2877" t="e">
        <v>#N/A</v>
      </c>
      <c r="K2877" s="19">
        <v>16.8</v>
      </c>
      <c r="L2877">
        <v>9</v>
      </c>
      <c r="M2877">
        <v>1.9259999999999999</v>
      </c>
      <c r="N2877">
        <v>13.286</v>
      </c>
      <c r="O2877">
        <v>5.68</v>
      </c>
    </row>
    <row r="2878" spans="1:15" x14ac:dyDescent="0.35">
      <c r="A2878" t="s">
        <v>222</v>
      </c>
      <c r="B2878">
        <v>2019</v>
      </c>
      <c r="C2878" s="10">
        <v>43560</v>
      </c>
      <c r="D2878" t="s">
        <v>264</v>
      </c>
      <c r="E2878" t="s">
        <v>91</v>
      </c>
      <c r="F2878">
        <v>2</v>
      </c>
      <c r="G2878">
        <v>1</v>
      </c>
      <c r="H2878" t="s">
        <v>276</v>
      </c>
      <c r="I2878" t="s">
        <v>102</v>
      </c>
      <c r="J2878">
        <v>10075184882</v>
      </c>
      <c r="K2878" s="19">
        <v>17.399999999999999</v>
      </c>
      <c r="L2878">
        <v>11.8</v>
      </c>
      <c r="M2878">
        <v>17.834</v>
      </c>
      <c r="N2878">
        <v>25.466000000000001</v>
      </c>
      <c r="O2878">
        <v>3.8159999999999998</v>
      </c>
    </row>
    <row r="2879" spans="1:15" x14ac:dyDescent="0.35">
      <c r="A2879" t="s">
        <v>222</v>
      </c>
      <c r="B2879">
        <v>2019</v>
      </c>
      <c r="C2879" s="10">
        <v>43560</v>
      </c>
      <c r="D2879" t="s">
        <v>264</v>
      </c>
      <c r="E2879" t="s">
        <v>91</v>
      </c>
      <c r="F2879">
        <v>2</v>
      </c>
      <c r="G2879">
        <v>2</v>
      </c>
      <c r="H2879" t="s">
        <v>277</v>
      </c>
      <c r="I2879" t="s">
        <v>102</v>
      </c>
      <c r="J2879" t="e">
        <v>#N/A</v>
      </c>
      <c r="K2879" s="19">
        <v>17.100000000000001</v>
      </c>
      <c r="L2879">
        <v>9</v>
      </c>
      <c r="M2879">
        <v>15.358000000000001</v>
      </c>
      <c r="N2879">
        <v>25.436</v>
      </c>
      <c r="O2879">
        <v>5.0389999999999997</v>
      </c>
    </row>
    <row r="2880" spans="1:15" x14ac:dyDescent="0.35">
      <c r="A2880" t="s">
        <v>222</v>
      </c>
      <c r="B2880">
        <v>2019</v>
      </c>
      <c r="C2880" s="10">
        <v>43560</v>
      </c>
      <c r="D2880" t="s">
        <v>264</v>
      </c>
      <c r="E2880" t="s">
        <v>91</v>
      </c>
      <c r="F2880">
        <v>2</v>
      </c>
      <c r="G2880">
        <v>3</v>
      </c>
      <c r="H2880" t="s">
        <v>278</v>
      </c>
      <c r="I2880" t="s">
        <v>102</v>
      </c>
      <c r="J2880" t="e">
        <v>#N/A</v>
      </c>
      <c r="K2880" s="19">
        <v>17</v>
      </c>
      <c r="L2880">
        <v>9</v>
      </c>
      <c r="M2880">
        <v>12.028</v>
      </c>
      <c r="N2880">
        <v>22.134</v>
      </c>
      <c r="O2880">
        <v>5.0529999999999999</v>
      </c>
    </row>
    <row r="2881" spans="1:15" x14ac:dyDescent="0.35">
      <c r="A2881" t="s">
        <v>222</v>
      </c>
      <c r="B2881">
        <v>2019</v>
      </c>
      <c r="C2881" s="10">
        <v>43560</v>
      </c>
      <c r="D2881" t="s">
        <v>264</v>
      </c>
      <c r="E2881" t="s">
        <v>91</v>
      </c>
      <c r="F2881">
        <v>2</v>
      </c>
      <c r="G2881">
        <v>4</v>
      </c>
      <c r="H2881" t="s">
        <v>279</v>
      </c>
      <c r="I2881" t="s">
        <v>102</v>
      </c>
      <c r="J2881">
        <v>10086832057</v>
      </c>
      <c r="K2881" s="19">
        <v>16.600000000000001</v>
      </c>
      <c r="L2881">
        <v>9</v>
      </c>
      <c r="M2881">
        <v>8.0980000000000008</v>
      </c>
      <c r="N2881">
        <v>18.420000000000002</v>
      </c>
      <c r="O2881">
        <v>5.1609999999999996</v>
      </c>
    </row>
    <row r="2882" spans="1:15" x14ac:dyDescent="0.35">
      <c r="A2882" t="s">
        <v>222</v>
      </c>
      <c r="B2882">
        <v>2019</v>
      </c>
      <c r="C2882" s="10">
        <v>43560</v>
      </c>
      <c r="D2882" t="s">
        <v>264</v>
      </c>
      <c r="E2882" t="s">
        <v>91</v>
      </c>
      <c r="F2882">
        <v>2</v>
      </c>
      <c r="G2882">
        <v>5</v>
      </c>
      <c r="H2882" t="s">
        <v>280</v>
      </c>
      <c r="I2882" t="s">
        <v>102</v>
      </c>
      <c r="J2882" t="e">
        <v>#N/A</v>
      </c>
      <c r="K2882" s="19">
        <v>17.5</v>
      </c>
      <c r="L2882">
        <v>5.6429999999999998</v>
      </c>
      <c r="M2882">
        <v>4.2859999999999996</v>
      </c>
      <c r="N2882">
        <v>12.238</v>
      </c>
      <c r="O2882">
        <v>3.976</v>
      </c>
    </row>
    <row r="2883" spans="1:15" x14ac:dyDescent="0.35">
      <c r="A2883" t="s">
        <v>222</v>
      </c>
      <c r="B2883">
        <v>2019</v>
      </c>
      <c r="C2883" s="10">
        <v>43560</v>
      </c>
      <c r="D2883" t="s">
        <v>264</v>
      </c>
      <c r="E2883" t="s">
        <v>117</v>
      </c>
      <c r="F2883">
        <v>1</v>
      </c>
      <c r="G2883">
        <v>1</v>
      </c>
      <c r="H2883" t="s">
        <v>273</v>
      </c>
      <c r="I2883" t="s">
        <v>102</v>
      </c>
      <c r="J2883">
        <v>10075185084</v>
      </c>
      <c r="K2883" s="19">
        <v>17.899999999999999</v>
      </c>
      <c r="L2883">
        <v>12.507</v>
      </c>
      <c r="M2883">
        <v>17.904</v>
      </c>
      <c r="N2883">
        <v>24.007999999999999</v>
      </c>
      <c r="O2883">
        <v>3.052</v>
      </c>
    </row>
    <row r="2884" spans="1:15" x14ac:dyDescent="0.35">
      <c r="A2884" t="s">
        <v>222</v>
      </c>
      <c r="B2884">
        <v>2019</v>
      </c>
      <c r="C2884" s="10">
        <v>43560</v>
      </c>
      <c r="D2884" t="s">
        <v>264</v>
      </c>
      <c r="E2884" t="s">
        <v>121</v>
      </c>
      <c r="F2884">
        <v>1</v>
      </c>
      <c r="G2884">
        <v>1</v>
      </c>
      <c r="H2884" t="s">
        <v>276</v>
      </c>
      <c r="I2884" t="s">
        <v>102</v>
      </c>
      <c r="J2884">
        <v>10075184882</v>
      </c>
      <c r="K2884" s="19">
        <v>17.399999999999999</v>
      </c>
      <c r="L2884">
        <v>17.834</v>
      </c>
      <c r="M2884">
        <v>20.866</v>
      </c>
      <c r="N2884">
        <v>26.994</v>
      </c>
      <c r="O2884">
        <v>3.0640000000000001</v>
      </c>
    </row>
    <row r="2885" spans="1:15" x14ac:dyDescent="0.35">
      <c r="A2885" t="s">
        <v>222</v>
      </c>
      <c r="B2885">
        <v>2019</v>
      </c>
      <c r="C2885" s="10">
        <v>43560</v>
      </c>
      <c r="D2885" t="s">
        <v>264</v>
      </c>
      <c r="E2885" t="s">
        <v>117</v>
      </c>
      <c r="F2885">
        <v>1</v>
      </c>
      <c r="G2885">
        <v>2</v>
      </c>
      <c r="H2885" t="s">
        <v>274</v>
      </c>
      <c r="I2885" t="s">
        <v>102</v>
      </c>
      <c r="J2885">
        <v>10075184680</v>
      </c>
      <c r="K2885" s="19">
        <v>17.399999999999999</v>
      </c>
      <c r="L2885">
        <v>8.2680000000000007</v>
      </c>
      <c r="M2885">
        <v>14.376999999999899</v>
      </c>
      <c r="N2885">
        <v>20.407</v>
      </c>
      <c r="O2885">
        <v>3.0150000000000001</v>
      </c>
    </row>
    <row r="2886" spans="1:15" x14ac:dyDescent="0.35">
      <c r="A2886" t="s">
        <v>222</v>
      </c>
      <c r="B2886">
        <v>2019</v>
      </c>
      <c r="C2886" s="10">
        <v>43560</v>
      </c>
      <c r="D2886" t="s">
        <v>264</v>
      </c>
      <c r="E2886" t="s">
        <v>121</v>
      </c>
      <c r="F2886">
        <v>1</v>
      </c>
      <c r="G2886">
        <v>2</v>
      </c>
      <c r="H2886" t="s">
        <v>271</v>
      </c>
      <c r="I2886" t="s">
        <v>102</v>
      </c>
      <c r="J2886">
        <v>10072107558</v>
      </c>
      <c r="K2886" s="19">
        <v>17.8</v>
      </c>
      <c r="L2886">
        <v>32.158000000000001</v>
      </c>
      <c r="M2886">
        <v>26.327999999999999</v>
      </c>
      <c r="N2886">
        <v>32.975999999999999</v>
      </c>
      <c r="O2886">
        <v>3.3239999999999998</v>
      </c>
    </row>
    <row r="2887" spans="1:15" x14ac:dyDescent="0.35">
      <c r="A2887" t="s">
        <v>222</v>
      </c>
      <c r="B2887">
        <v>2019</v>
      </c>
      <c r="C2887" s="10">
        <v>43560</v>
      </c>
      <c r="D2887" t="s">
        <v>264</v>
      </c>
      <c r="E2887" t="s">
        <v>117</v>
      </c>
      <c r="F2887">
        <v>1</v>
      </c>
      <c r="G2887">
        <v>3</v>
      </c>
      <c r="H2887" t="s">
        <v>279</v>
      </c>
      <c r="I2887" t="s">
        <v>102</v>
      </c>
      <c r="J2887">
        <v>10086832057</v>
      </c>
      <c r="K2887" s="19">
        <v>16.600000000000001</v>
      </c>
      <c r="L2887">
        <v>8.0980000000000008</v>
      </c>
      <c r="M2887">
        <v>13.8789999999999</v>
      </c>
      <c r="N2887">
        <v>20.972999999999999</v>
      </c>
      <c r="O2887">
        <v>3.5470000000000002</v>
      </c>
    </row>
    <row r="2888" spans="1:15" x14ac:dyDescent="0.35">
      <c r="A2888" t="s">
        <v>222</v>
      </c>
      <c r="B2888">
        <v>2019</v>
      </c>
      <c r="C2888" s="10">
        <v>43560</v>
      </c>
      <c r="D2888" t="s">
        <v>264</v>
      </c>
      <c r="E2888" t="s">
        <v>121</v>
      </c>
      <c r="F2888">
        <v>1</v>
      </c>
      <c r="G2888">
        <v>3</v>
      </c>
      <c r="H2888" t="s">
        <v>277</v>
      </c>
      <c r="I2888" t="s">
        <v>102</v>
      </c>
      <c r="J2888" t="e">
        <v>#N/A</v>
      </c>
      <c r="K2888" s="19">
        <v>17.100000000000001</v>
      </c>
      <c r="L2888">
        <v>15.358000000000001</v>
      </c>
      <c r="M2888">
        <v>16.800999999999998</v>
      </c>
      <c r="N2888">
        <v>23.815000000000001</v>
      </c>
      <c r="O2888">
        <v>3.5070000000000001</v>
      </c>
    </row>
    <row r="2889" spans="1:15" x14ac:dyDescent="0.35">
      <c r="A2889" t="s">
        <v>222</v>
      </c>
      <c r="B2889">
        <v>2019</v>
      </c>
      <c r="C2889" s="10">
        <v>43560</v>
      </c>
      <c r="D2889" t="s">
        <v>264</v>
      </c>
      <c r="E2889" t="s">
        <v>117</v>
      </c>
      <c r="F2889">
        <v>1</v>
      </c>
      <c r="G2889">
        <v>4</v>
      </c>
      <c r="H2889" t="s">
        <v>278</v>
      </c>
      <c r="I2889" t="s">
        <v>102</v>
      </c>
      <c r="J2889" t="e">
        <v>#N/A</v>
      </c>
      <c r="K2889" s="19">
        <v>17</v>
      </c>
      <c r="L2889">
        <v>12.028</v>
      </c>
      <c r="M2889">
        <v>13.561</v>
      </c>
      <c r="N2889">
        <v>20.591000000000001</v>
      </c>
      <c r="O2889">
        <v>3.5150000000000001</v>
      </c>
    </row>
    <row r="2890" spans="1:15" x14ac:dyDescent="0.35">
      <c r="A2890" t="s">
        <v>222</v>
      </c>
      <c r="B2890">
        <v>2019</v>
      </c>
      <c r="C2890" s="10">
        <v>43560</v>
      </c>
      <c r="D2890" t="s">
        <v>264</v>
      </c>
      <c r="E2890" t="s">
        <v>121</v>
      </c>
      <c r="F2890">
        <v>1</v>
      </c>
      <c r="G2890">
        <v>4</v>
      </c>
      <c r="H2890" t="s">
        <v>273</v>
      </c>
      <c r="I2890" t="s">
        <v>102</v>
      </c>
      <c r="J2890">
        <v>10075185084</v>
      </c>
      <c r="K2890" s="19">
        <v>17.899999999999999</v>
      </c>
      <c r="L2890">
        <v>17.904</v>
      </c>
      <c r="M2890">
        <v>13.85</v>
      </c>
      <c r="N2890">
        <v>19.858000000000001</v>
      </c>
      <c r="O2890">
        <v>3.004</v>
      </c>
    </row>
    <row r="2891" spans="1:15" x14ac:dyDescent="0.35">
      <c r="A2891" t="s">
        <v>222</v>
      </c>
      <c r="B2891">
        <v>2019</v>
      </c>
      <c r="C2891" s="10">
        <v>43560</v>
      </c>
      <c r="D2891" t="s">
        <v>264</v>
      </c>
      <c r="E2891" t="s">
        <v>117</v>
      </c>
      <c r="F2891">
        <v>1</v>
      </c>
      <c r="G2891">
        <v>5</v>
      </c>
      <c r="H2891" t="s">
        <v>275</v>
      </c>
      <c r="I2891" t="s">
        <v>102</v>
      </c>
      <c r="J2891" t="e">
        <v>#N/A</v>
      </c>
      <c r="K2891" s="19">
        <v>16.8</v>
      </c>
      <c r="L2891">
        <v>1.9259999999999999</v>
      </c>
      <c r="M2891">
        <v>7.4939999999999998</v>
      </c>
      <c r="N2891">
        <v>15</v>
      </c>
      <c r="O2891">
        <v>3.7530000000000001</v>
      </c>
    </row>
    <row r="2892" spans="1:15" x14ac:dyDescent="0.35">
      <c r="A2892" t="s">
        <v>222</v>
      </c>
      <c r="B2892">
        <v>2019</v>
      </c>
      <c r="C2892" s="10">
        <v>43560</v>
      </c>
      <c r="D2892" t="s">
        <v>264</v>
      </c>
      <c r="E2892" t="s">
        <v>121</v>
      </c>
      <c r="F2892">
        <v>1</v>
      </c>
      <c r="G2892">
        <v>5</v>
      </c>
      <c r="H2892" t="s">
        <v>274</v>
      </c>
      <c r="I2892" t="s">
        <v>102</v>
      </c>
      <c r="J2892">
        <v>10075184680</v>
      </c>
      <c r="K2892" s="19">
        <v>17.399999999999999</v>
      </c>
      <c r="L2892">
        <v>14.376999999999899</v>
      </c>
      <c r="M2892">
        <v>9.8330000000000002</v>
      </c>
      <c r="N2892">
        <v>15.919</v>
      </c>
      <c r="O2892">
        <v>3.0430000000000001</v>
      </c>
    </row>
    <row r="2893" spans="1:15" x14ac:dyDescent="0.35">
      <c r="A2893" t="s">
        <v>222</v>
      </c>
      <c r="B2893">
        <v>2019</v>
      </c>
      <c r="C2893" s="10">
        <v>43560</v>
      </c>
      <c r="D2893" t="s">
        <v>264</v>
      </c>
      <c r="E2893" t="s">
        <v>117</v>
      </c>
      <c r="F2893">
        <v>1</v>
      </c>
      <c r="G2893">
        <v>6</v>
      </c>
      <c r="H2893" t="s">
        <v>280</v>
      </c>
      <c r="I2893" t="s">
        <v>102</v>
      </c>
      <c r="J2893" t="e">
        <v>#N/A</v>
      </c>
      <c r="K2893" s="19">
        <v>17.5</v>
      </c>
      <c r="L2893">
        <v>4.2859999999999996</v>
      </c>
      <c r="M2893">
        <v>5.9740000000000002</v>
      </c>
      <c r="N2893">
        <v>12.38</v>
      </c>
      <c r="O2893">
        <v>3.2029999999999998</v>
      </c>
    </row>
    <row r="2894" spans="1:15" x14ac:dyDescent="0.35">
      <c r="A2894" t="s">
        <v>222</v>
      </c>
      <c r="B2894">
        <v>2019</v>
      </c>
      <c r="C2894" s="10">
        <v>43560</v>
      </c>
      <c r="D2894" t="s">
        <v>264</v>
      </c>
      <c r="E2894" t="s">
        <v>121</v>
      </c>
      <c r="F2894">
        <v>1</v>
      </c>
      <c r="G2894">
        <v>6</v>
      </c>
      <c r="H2894" t="s">
        <v>272</v>
      </c>
      <c r="I2894" t="s">
        <v>102</v>
      </c>
      <c r="J2894" t="e">
        <v>#N/A</v>
      </c>
      <c r="K2894" s="19">
        <v>17.2</v>
      </c>
      <c r="L2894">
        <v>16.917000000000002</v>
      </c>
      <c r="M2894">
        <v>10.138</v>
      </c>
      <c r="N2894">
        <v>17.988</v>
      </c>
      <c r="O2894">
        <v>3.9249999999999998</v>
      </c>
    </row>
    <row r="2895" spans="1:15" x14ac:dyDescent="0.35">
      <c r="A2895" t="s">
        <v>222</v>
      </c>
      <c r="B2895">
        <v>2019</v>
      </c>
      <c r="C2895" s="10">
        <v>43560</v>
      </c>
      <c r="D2895" t="s">
        <v>264</v>
      </c>
      <c r="E2895" t="s">
        <v>121</v>
      </c>
      <c r="F2895">
        <v>2</v>
      </c>
      <c r="G2895">
        <v>1</v>
      </c>
      <c r="H2895" t="s">
        <v>278</v>
      </c>
      <c r="I2895" t="s">
        <v>102</v>
      </c>
      <c r="J2895" t="e">
        <v>#N/A</v>
      </c>
      <c r="K2895" s="19">
        <v>17</v>
      </c>
      <c r="L2895">
        <v>13.561</v>
      </c>
      <c r="M2895">
        <v>16.183999999999902</v>
      </c>
      <c r="N2895">
        <v>22.52</v>
      </c>
      <c r="O2895">
        <v>3.1680000000000001</v>
      </c>
    </row>
    <row r="2896" spans="1:15" x14ac:dyDescent="0.35">
      <c r="A2896" t="s">
        <v>222</v>
      </c>
      <c r="B2896">
        <v>2019</v>
      </c>
      <c r="C2896" s="10">
        <v>43560</v>
      </c>
      <c r="D2896" t="s">
        <v>264</v>
      </c>
      <c r="E2896" t="s">
        <v>121</v>
      </c>
      <c r="F2896">
        <v>2</v>
      </c>
      <c r="G2896">
        <v>2</v>
      </c>
      <c r="H2896" t="s">
        <v>279</v>
      </c>
      <c r="I2896" t="s">
        <v>102</v>
      </c>
      <c r="J2896">
        <v>10086832057</v>
      </c>
      <c r="K2896" s="19">
        <v>16.600000000000001</v>
      </c>
      <c r="L2896">
        <v>13.8789999999999</v>
      </c>
      <c r="M2896">
        <v>14.3479999999999</v>
      </c>
      <c r="N2896">
        <v>20.526</v>
      </c>
      <c r="O2896">
        <v>3.089</v>
      </c>
    </row>
    <row r="2897" spans="1:15" x14ac:dyDescent="0.35">
      <c r="A2897" t="s">
        <v>222</v>
      </c>
      <c r="B2897">
        <v>2019</v>
      </c>
      <c r="C2897" s="10">
        <v>43560</v>
      </c>
      <c r="D2897" t="s">
        <v>264</v>
      </c>
      <c r="E2897" t="s">
        <v>121</v>
      </c>
      <c r="F2897">
        <v>2</v>
      </c>
      <c r="G2897">
        <v>3</v>
      </c>
      <c r="H2897" t="s">
        <v>280</v>
      </c>
      <c r="I2897" t="s">
        <v>102</v>
      </c>
      <c r="J2897" t="e">
        <v>#N/A</v>
      </c>
      <c r="K2897" s="19">
        <v>17.5</v>
      </c>
      <c r="L2897">
        <v>5.9740000000000002</v>
      </c>
      <c r="M2897">
        <v>7.3179999999999898</v>
      </c>
      <c r="N2897">
        <v>13.023999999999999</v>
      </c>
      <c r="O2897">
        <v>2.8530000000000002</v>
      </c>
    </row>
    <row r="2898" spans="1:15" x14ac:dyDescent="0.35">
      <c r="A2898" t="s">
        <v>222</v>
      </c>
      <c r="B2898">
        <v>2019</v>
      </c>
      <c r="C2898" s="10">
        <v>43560</v>
      </c>
      <c r="D2898" t="s">
        <v>264</v>
      </c>
      <c r="E2898" t="s">
        <v>121</v>
      </c>
      <c r="F2898">
        <v>2</v>
      </c>
      <c r="G2898">
        <v>4</v>
      </c>
      <c r="H2898" t="s">
        <v>275</v>
      </c>
      <c r="I2898" t="s">
        <v>102</v>
      </c>
      <c r="J2898" t="e">
        <v>#N/A</v>
      </c>
      <c r="K2898" s="19">
        <v>16.8</v>
      </c>
      <c r="L2898">
        <v>7.4939999999999998</v>
      </c>
      <c r="M2898">
        <v>5.7969999999999997</v>
      </c>
      <c r="N2898">
        <v>12.417</v>
      </c>
      <c r="O2898">
        <v>3.31</v>
      </c>
    </row>
    <row r="2899" spans="1:15" x14ac:dyDescent="0.35">
      <c r="A2899" t="s">
        <v>222</v>
      </c>
      <c r="B2899">
        <v>2019</v>
      </c>
      <c r="C2899" s="10">
        <v>43561</v>
      </c>
      <c r="D2899" t="s">
        <v>264</v>
      </c>
      <c r="E2899" t="s">
        <v>91</v>
      </c>
      <c r="F2899">
        <v>1</v>
      </c>
      <c r="G2899">
        <v>1</v>
      </c>
      <c r="H2899" t="s">
        <v>265</v>
      </c>
      <c r="I2899" t="s">
        <v>102</v>
      </c>
      <c r="J2899">
        <v>10009009462</v>
      </c>
      <c r="K2899" s="19">
        <v>23.7</v>
      </c>
      <c r="L2899">
        <v>25.981000000000002</v>
      </c>
      <c r="M2899">
        <v>26.449000000000002</v>
      </c>
      <c r="N2899">
        <v>29.053000000000001</v>
      </c>
      <c r="O2899">
        <v>1.302</v>
      </c>
    </row>
    <row r="2900" spans="1:15" x14ac:dyDescent="0.35">
      <c r="A2900" t="s">
        <v>222</v>
      </c>
      <c r="B2900">
        <v>2019</v>
      </c>
      <c r="C2900" s="10">
        <v>43561</v>
      </c>
      <c r="D2900" t="s">
        <v>264</v>
      </c>
      <c r="E2900" t="s">
        <v>91</v>
      </c>
      <c r="F2900">
        <v>1</v>
      </c>
      <c r="G2900">
        <v>2</v>
      </c>
      <c r="H2900" t="s">
        <v>177</v>
      </c>
      <c r="I2900" t="s">
        <v>102</v>
      </c>
      <c r="J2900">
        <v>10010664829</v>
      </c>
      <c r="K2900" s="19">
        <v>21</v>
      </c>
      <c r="L2900">
        <v>8.9169999999999998</v>
      </c>
      <c r="M2900">
        <v>16.689</v>
      </c>
      <c r="N2900">
        <v>23.132999999999999</v>
      </c>
      <c r="O2900">
        <v>3.222</v>
      </c>
    </row>
    <row r="2901" spans="1:15" x14ac:dyDescent="0.35">
      <c r="A2901" t="s">
        <v>222</v>
      </c>
      <c r="B2901">
        <v>2019</v>
      </c>
      <c r="C2901" s="10">
        <v>43561</v>
      </c>
      <c r="D2901" t="s">
        <v>264</v>
      </c>
      <c r="E2901" t="s">
        <v>91</v>
      </c>
      <c r="F2901">
        <v>1</v>
      </c>
      <c r="G2901">
        <v>3</v>
      </c>
      <c r="H2901" t="s">
        <v>242</v>
      </c>
      <c r="I2901" t="s">
        <v>102</v>
      </c>
      <c r="J2901">
        <v>10007811716</v>
      </c>
      <c r="K2901" s="19">
        <v>26.1</v>
      </c>
      <c r="L2901">
        <v>9</v>
      </c>
      <c r="M2901">
        <v>17.893000000000001</v>
      </c>
      <c r="N2901">
        <v>26.385000000000002</v>
      </c>
      <c r="O2901">
        <v>4.2460000000000004</v>
      </c>
    </row>
    <row r="2902" spans="1:15" x14ac:dyDescent="0.35">
      <c r="A2902" t="s">
        <v>222</v>
      </c>
      <c r="B2902">
        <v>2019</v>
      </c>
      <c r="C2902" s="10">
        <v>43561</v>
      </c>
      <c r="D2902" t="s">
        <v>264</v>
      </c>
      <c r="E2902" t="s">
        <v>91</v>
      </c>
      <c r="F2902">
        <v>1</v>
      </c>
      <c r="G2902">
        <v>4</v>
      </c>
      <c r="H2902" t="s">
        <v>114</v>
      </c>
      <c r="I2902" t="s">
        <v>102</v>
      </c>
      <c r="J2902">
        <v>10055349695</v>
      </c>
      <c r="K2902" s="19">
        <v>19.100000000000001</v>
      </c>
      <c r="L2902">
        <v>21.484000000000002</v>
      </c>
      <c r="M2902">
        <v>21.343999999999902</v>
      </c>
      <c r="N2902">
        <v>26.335999999999999</v>
      </c>
      <c r="O2902">
        <v>2.496</v>
      </c>
    </row>
    <row r="2903" spans="1:15" x14ac:dyDescent="0.35">
      <c r="A2903" t="s">
        <v>222</v>
      </c>
      <c r="B2903">
        <v>2019</v>
      </c>
      <c r="C2903" s="10">
        <v>43561</v>
      </c>
      <c r="D2903" t="s">
        <v>264</v>
      </c>
      <c r="E2903" t="s">
        <v>91</v>
      </c>
      <c r="F2903">
        <v>1</v>
      </c>
      <c r="G2903">
        <v>5</v>
      </c>
      <c r="H2903" t="s">
        <v>238</v>
      </c>
      <c r="I2903" t="s">
        <v>102</v>
      </c>
      <c r="J2903">
        <v>10055348887</v>
      </c>
      <c r="K2903" s="19">
        <v>18.8</v>
      </c>
      <c r="L2903">
        <v>17.067</v>
      </c>
      <c r="M2903">
        <v>17.520999999999901</v>
      </c>
      <c r="N2903">
        <v>22.582999999999998</v>
      </c>
      <c r="O2903">
        <v>2.5310000000000001</v>
      </c>
    </row>
    <row r="2904" spans="1:15" x14ac:dyDescent="0.35">
      <c r="A2904" t="s">
        <v>222</v>
      </c>
      <c r="B2904">
        <v>2019</v>
      </c>
      <c r="C2904" s="10">
        <v>43561</v>
      </c>
      <c r="D2904" t="s">
        <v>264</v>
      </c>
      <c r="E2904" t="s">
        <v>91</v>
      </c>
      <c r="F2904">
        <v>1</v>
      </c>
      <c r="G2904">
        <v>6</v>
      </c>
      <c r="H2904" t="s">
        <v>240</v>
      </c>
      <c r="I2904" t="s">
        <v>102</v>
      </c>
      <c r="J2904" t="e">
        <v>#N/A</v>
      </c>
      <c r="K2904" s="19">
        <v>20</v>
      </c>
      <c r="L2904">
        <v>20.256999999999898</v>
      </c>
      <c r="M2904">
        <v>18.919</v>
      </c>
      <c r="N2904">
        <v>23.753</v>
      </c>
      <c r="O2904">
        <v>2.4169999999999998</v>
      </c>
    </row>
    <row r="2905" spans="1:15" x14ac:dyDescent="0.35">
      <c r="A2905" t="s">
        <v>222</v>
      </c>
      <c r="B2905">
        <v>2019</v>
      </c>
      <c r="C2905" s="10">
        <v>43561</v>
      </c>
      <c r="D2905" t="s">
        <v>264</v>
      </c>
      <c r="E2905" t="s">
        <v>91</v>
      </c>
      <c r="F2905">
        <v>1</v>
      </c>
      <c r="G2905">
        <v>7</v>
      </c>
      <c r="H2905" t="s">
        <v>266</v>
      </c>
      <c r="I2905" t="s">
        <v>102</v>
      </c>
      <c r="J2905" t="e">
        <v>#N/A</v>
      </c>
      <c r="K2905" s="19">
        <v>24.4</v>
      </c>
      <c r="L2905">
        <v>12.57</v>
      </c>
      <c r="M2905">
        <v>11.045999999999999</v>
      </c>
      <c r="N2905">
        <v>17.542000000000002</v>
      </c>
      <c r="O2905">
        <v>3.2480000000000002</v>
      </c>
    </row>
    <row r="2906" spans="1:15" x14ac:dyDescent="0.35">
      <c r="A2906" t="s">
        <v>222</v>
      </c>
      <c r="B2906">
        <v>2019</v>
      </c>
      <c r="C2906" s="10">
        <v>43561</v>
      </c>
      <c r="D2906" t="s">
        <v>264</v>
      </c>
      <c r="E2906" t="s">
        <v>91</v>
      </c>
      <c r="F2906">
        <v>2</v>
      </c>
      <c r="G2906">
        <v>1</v>
      </c>
      <c r="H2906" t="s">
        <v>231</v>
      </c>
      <c r="I2906" t="s">
        <v>102</v>
      </c>
      <c r="J2906">
        <v>10009009260</v>
      </c>
      <c r="K2906" s="19">
        <v>24</v>
      </c>
      <c r="L2906">
        <v>23.452999999999999</v>
      </c>
      <c r="M2906">
        <v>24.062999999999999</v>
      </c>
      <c r="N2906">
        <v>27.015000000000001</v>
      </c>
      <c r="O2906">
        <v>1.476</v>
      </c>
    </row>
    <row r="2907" spans="1:15" x14ac:dyDescent="0.35">
      <c r="A2907" t="s">
        <v>222</v>
      </c>
      <c r="B2907">
        <v>2019</v>
      </c>
      <c r="C2907" s="10">
        <v>43561</v>
      </c>
      <c r="D2907" t="s">
        <v>264</v>
      </c>
      <c r="E2907" t="s">
        <v>91</v>
      </c>
      <c r="F2907">
        <v>2</v>
      </c>
      <c r="G2907">
        <v>2</v>
      </c>
      <c r="H2907" t="s">
        <v>101</v>
      </c>
      <c r="I2907" t="s">
        <v>102</v>
      </c>
      <c r="J2907">
        <v>10015145724</v>
      </c>
      <c r="K2907" s="19">
        <v>20</v>
      </c>
      <c r="L2907">
        <v>24.041</v>
      </c>
      <c r="M2907">
        <v>24.055</v>
      </c>
      <c r="N2907">
        <v>27.890999999999998</v>
      </c>
      <c r="O2907">
        <v>1.9179999999999999</v>
      </c>
    </row>
    <row r="2908" spans="1:15" x14ac:dyDescent="0.35">
      <c r="A2908" t="s">
        <v>222</v>
      </c>
      <c r="B2908">
        <v>2019</v>
      </c>
      <c r="C2908" s="10">
        <v>43561</v>
      </c>
      <c r="D2908" t="s">
        <v>264</v>
      </c>
      <c r="E2908" t="s">
        <v>91</v>
      </c>
      <c r="F2908">
        <v>2</v>
      </c>
      <c r="G2908">
        <v>3</v>
      </c>
      <c r="H2908" t="s">
        <v>205</v>
      </c>
      <c r="I2908" t="s">
        <v>102</v>
      </c>
      <c r="J2908">
        <v>10011146694</v>
      </c>
      <c r="K2908" s="19">
        <v>20.100000000000001</v>
      </c>
      <c r="L2908">
        <v>9.9280000000000008</v>
      </c>
      <c r="M2908">
        <v>13.66</v>
      </c>
      <c r="N2908">
        <v>20.082000000000001</v>
      </c>
      <c r="O2908">
        <v>3.2109999999999999</v>
      </c>
    </row>
    <row r="2909" spans="1:15" x14ac:dyDescent="0.35">
      <c r="A2909" t="s">
        <v>222</v>
      </c>
      <c r="B2909">
        <v>2019</v>
      </c>
      <c r="C2909" s="10">
        <v>43561</v>
      </c>
      <c r="D2909" t="s">
        <v>264</v>
      </c>
      <c r="E2909" t="s">
        <v>91</v>
      </c>
      <c r="F2909">
        <v>2</v>
      </c>
      <c r="G2909">
        <v>4</v>
      </c>
      <c r="H2909" t="s">
        <v>267</v>
      </c>
      <c r="I2909" t="s">
        <v>102</v>
      </c>
      <c r="J2909">
        <v>10010791030</v>
      </c>
      <c r="K2909" s="19">
        <v>24.6</v>
      </c>
      <c r="L2909">
        <v>3.56</v>
      </c>
      <c r="M2909">
        <v>9.2370000000000001</v>
      </c>
      <c r="N2909">
        <v>16.195</v>
      </c>
      <c r="O2909">
        <v>3.4790000000000001</v>
      </c>
    </row>
    <row r="2910" spans="1:15" x14ac:dyDescent="0.35">
      <c r="A2910" t="s">
        <v>222</v>
      </c>
      <c r="B2910">
        <v>2019</v>
      </c>
      <c r="C2910" s="10">
        <v>43561</v>
      </c>
      <c r="D2910" t="s">
        <v>264</v>
      </c>
      <c r="E2910" t="s">
        <v>91</v>
      </c>
      <c r="F2910">
        <v>2</v>
      </c>
      <c r="G2910">
        <v>5</v>
      </c>
      <c r="H2910" t="s">
        <v>268</v>
      </c>
      <c r="I2910" t="s">
        <v>269</v>
      </c>
      <c r="J2910">
        <v>10007051274</v>
      </c>
      <c r="K2910" s="19">
        <v>26.3</v>
      </c>
      <c r="L2910">
        <v>15.27</v>
      </c>
      <c r="M2910">
        <v>13.532999999999999</v>
      </c>
      <c r="N2910">
        <v>19.911000000000001</v>
      </c>
      <c r="O2910">
        <v>3.1890000000000001</v>
      </c>
    </row>
    <row r="2911" spans="1:15" x14ac:dyDescent="0.35">
      <c r="A2911" t="s">
        <v>222</v>
      </c>
      <c r="B2911">
        <v>2019</v>
      </c>
      <c r="C2911" s="10">
        <v>43561</v>
      </c>
      <c r="D2911" t="s">
        <v>264</v>
      </c>
      <c r="E2911" t="s">
        <v>91</v>
      </c>
      <c r="F2911">
        <v>2</v>
      </c>
      <c r="G2911">
        <v>6</v>
      </c>
      <c r="H2911" t="s">
        <v>270</v>
      </c>
      <c r="I2911" t="s">
        <v>269</v>
      </c>
      <c r="J2911">
        <v>10010794262</v>
      </c>
      <c r="K2911" s="19">
        <v>20.3</v>
      </c>
      <c r="L2911">
        <v>12.901999999999999</v>
      </c>
      <c r="M2911">
        <v>10.43</v>
      </c>
      <c r="N2911">
        <v>16.794</v>
      </c>
      <c r="O2911">
        <v>3.1819999999999999</v>
      </c>
    </row>
    <row r="2912" spans="1:15" x14ac:dyDescent="0.35">
      <c r="A2912" t="s">
        <v>222</v>
      </c>
      <c r="B2912">
        <v>2019</v>
      </c>
      <c r="C2912" s="10">
        <v>43561</v>
      </c>
      <c r="D2912" t="s">
        <v>264</v>
      </c>
      <c r="E2912" t="s">
        <v>117</v>
      </c>
      <c r="F2912">
        <v>1</v>
      </c>
      <c r="G2912">
        <v>1</v>
      </c>
      <c r="H2912" t="s">
        <v>242</v>
      </c>
      <c r="I2912" t="s">
        <v>269</v>
      </c>
      <c r="J2912">
        <v>10007811716</v>
      </c>
      <c r="K2912" s="19">
        <v>26.1</v>
      </c>
      <c r="L2912">
        <v>17.893000000000001</v>
      </c>
      <c r="M2912">
        <v>21.204000000000001</v>
      </c>
      <c r="N2912">
        <v>28.542000000000002</v>
      </c>
      <c r="O2912">
        <v>3.669</v>
      </c>
    </row>
    <row r="2913" spans="1:15" x14ac:dyDescent="0.35">
      <c r="A2913" t="s">
        <v>222</v>
      </c>
      <c r="B2913">
        <v>2019</v>
      </c>
      <c r="C2913" s="10">
        <v>43561</v>
      </c>
      <c r="D2913" t="s">
        <v>264</v>
      </c>
      <c r="E2913" t="s">
        <v>117</v>
      </c>
      <c r="F2913">
        <v>1</v>
      </c>
      <c r="G2913">
        <v>2</v>
      </c>
      <c r="H2913" t="s">
        <v>267</v>
      </c>
      <c r="I2913" t="s">
        <v>102</v>
      </c>
      <c r="J2913">
        <v>10010791030</v>
      </c>
      <c r="K2913" s="19">
        <v>24.6</v>
      </c>
      <c r="L2913">
        <v>9.2370000000000001</v>
      </c>
      <c r="M2913">
        <v>13.754</v>
      </c>
      <c r="N2913">
        <v>19.62</v>
      </c>
      <c r="O2913">
        <v>2.9329999999999998</v>
      </c>
    </row>
    <row r="2914" spans="1:15" x14ac:dyDescent="0.35">
      <c r="A2914" t="s">
        <v>222</v>
      </c>
      <c r="B2914">
        <v>2019</v>
      </c>
      <c r="C2914" s="10">
        <v>43561</v>
      </c>
      <c r="D2914" t="s">
        <v>264</v>
      </c>
      <c r="E2914" t="s">
        <v>117</v>
      </c>
      <c r="F2914">
        <v>1</v>
      </c>
      <c r="G2914">
        <v>3</v>
      </c>
      <c r="H2914" t="s">
        <v>238</v>
      </c>
      <c r="I2914" t="s">
        <v>102</v>
      </c>
      <c r="J2914">
        <v>10055348887</v>
      </c>
      <c r="K2914" s="19">
        <v>18.8</v>
      </c>
      <c r="L2914">
        <v>17.520999999999901</v>
      </c>
      <c r="M2914">
        <v>17.745000000000001</v>
      </c>
      <c r="N2914">
        <v>22.321000000000002</v>
      </c>
      <c r="O2914">
        <v>2.2879999999999998</v>
      </c>
    </row>
    <row r="2915" spans="1:15" x14ac:dyDescent="0.35">
      <c r="A2915" t="s">
        <v>222</v>
      </c>
      <c r="B2915">
        <v>2019</v>
      </c>
      <c r="C2915" s="10">
        <v>43561</v>
      </c>
      <c r="D2915" t="s">
        <v>264</v>
      </c>
      <c r="E2915" t="s">
        <v>117</v>
      </c>
      <c r="F2915">
        <v>1</v>
      </c>
      <c r="G2915">
        <v>4</v>
      </c>
      <c r="H2915" t="s">
        <v>240</v>
      </c>
      <c r="I2915" t="s">
        <v>102</v>
      </c>
      <c r="J2915" t="e">
        <v>#N/A</v>
      </c>
      <c r="K2915" s="19">
        <v>20</v>
      </c>
      <c r="L2915">
        <v>18.919</v>
      </c>
      <c r="M2915">
        <v>18.013000000000002</v>
      </c>
      <c r="N2915">
        <v>22.437000000000001</v>
      </c>
      <c r="O2915">
        <v>2.2120000000000002</v>
      </c>
    </row>
    <row r="2916" spans="1:15" x14ac:dyDescent="0.35">
      <c r="A2916" t="s">
        <v>222</v>
      </c>
      <c r="B2916">
        <v>2019</v>
      </c>
      <c r="C2916" s="10">
        <v>43561</v>
      </c>
      <c r="D2916" t="s">
        <v>264</v>
      </c>
      <c r="E2916" t="s">
        <v>117</v>
      </c>
      <c r="F2916">
        <v>1</v>
      </c>
      <c r="G2916">
        <v>5</v>
      </c>
      <c r="H2916" t="s">
        <v>270</v>
      </c>
      <c r="I2916" t="s">
        <v>269</v>
      </c>
      <c r="J2916">
        <v>10010794262</v>
      </c>
      <c r="K2916" s="19">
        <v>20.3</v>
      </c>
      <c r="L2916">
        <v>10.43</v>
      </c>
      <c r="M2916">
        <v>9.6319999999999997</v>
      </c>
      <c r="N2916">
        <v>15.41</v>
      </c>
      <c r="O2916">
        <v>2.8889999999999998</v>
      </c>
    </row>
    <row r="2917" spans="1:15" x14ac:dyDescent="0.35">
      <c r="A2917" t="s">
        <v>222</v>
      </c>
      <c r="B2917">
        <v>2019</v>
      </c>
      <c r="C2917" s="10">
        <v>43561</v>
      </c>
      <c r="D2917" t="s">
        <v>264</v>
      </c>
      <c r="E2917" t="s">
        <v>117</v>
      </c>
      <c r="F2917">
        <v>2</v>
      </c>
      <c r="G2917">
        <v>1</v>
      </c>
      <c r="H2917" t="s">
        <v>205</v>
      </c>
      <c r="I2917" t="s">
        <v>102</v>
      </c>
      <c r="J2917">
        <v>10011146694</v>
      </c>
      <c r="K2917" s="19">
        <v>20.100000000000001</v>
      </c>
      <c r="L2917">
        <v>13.66</v>
      </c>
      <c r="M2917">
        <v>17.018999999999998</v>
      </c>
      <c r="N2917">
        <v>22.722999999999999</v>
      </c>
      <c r="O2917">
        <v>2.8519999999999999</v>
      </c>
    </row>
    <row r="2918" spans="1:15" x14ac:dyDescent="0.35">
      <c r="A2918" t="s">
        <v>222</v>
      </c>
      <c r="B2918">
        <v>2019</v>
      </c>
      <c r="C2918" s="10">
        <v>43561</v>
      </c>
      <c r="D2918" t="s">
        <v>264</v>
      </c>
      <c r="E2918" t="s">
        <v>117</v>
      </c>
      <c r="F2918">
        <v>2</v>
      </c>
      <c r="G2918">
        <v>2</v>
      </c>
      <c r="H2918" t="s">
        <v>268</v>
      </c>
      <c r="I2918" t="s">
        <v>269</v>
      </c>
      <c r="J2918">
        <v>10007051274</v>
      </c>
      <c r="K2918" s="19">
        <v>26.3</v>
      </c>
      <c r="L2918">
        <v>13.532999999999999</v>
      </c>
      <c r="M2918">
        <v>15.614000000000001</v>
      </c>
      <c r="N2918">
        <v>21.146000000000001</v>
      </c>
      <c r="O2918">
        <v>2.766</v>
      </c>
    </row>
    <row r="2919" spans="1:15" x14ac:dyDescent="0.35">
      <c r="A2919" t="s">
        <v>222</v>
      </c>
      <c r="B2919">
        <v>2019</v>
      </c>
      <c r="C2919" s="10">
        <v>43561</v>
      </c>
      <c r="D2919" t="s">
        <v>264</v>
      </c>
      <c r="E2919" t="s">
        <v>117</v>
      </c>
      <c r="F2919">
        <v>2</v>
      </c>
      <c r="G2919">
        <v>3</v>
      </c>
      <c r="H2919" t="s">
        <v>114</v>
      </c>
      <c r="I2919" t="s">
        <v>102</v>
      </c>
      <c r="J2919">
        <v>10055349695</v>
      </c>
      <c r="K2919" s="19">
        <v>19.100000000000001</v>
      </c>
      <c r="L2919">
        <v>21.343999999999902</v>
      </c>
      <c r="M2919">
        <v>20.145</v>
      </c>
      <c r="N2919">
        <v>24.716999999999999</v>
      </c>
      <c r="O2919">
        <v>2.286</v>
      </c>
    </row>
    <row r="2920" spans="1:15" x14ac:dyDescent="0.35">
      <c r="A2920" t="s">
        <v>222</v>
      </c>
      <c r="B2920">
        <v>2019</v>
      </c>
      <c r="C2920" s="10">
        <v>43561</v>
      </c>
      <c r="D2920" t="s">
        <v>264</v>
      </c>
      <c r="E2920" t="s">
        <v>117</v>
      </c>
      <c r="F2920">
        <v>2</v>
      </c>
      <c r="G2920">
        <v>4</v>
      </c>
      <c r="H2920" t="s">
        <v>266</v>
      </c>
      <c r="I2920" t="s">
        <v>102</v>
      </c>
      <c r="J2920" t="e">
        <v>#N/A</v>
      </c>
      <c r="K2920" s="19">
        <v>24.4</v>
      </c>
      <c r="L2920">
        <v>11.045999999999999</v>
      </c>
      <c r="M2920">
        <v>10.3669999999999</v>
      </c>
      <c r="N2920">
        <v>16.298999999999999</v>
      </c>
      <c r="O2920">
        <v>2.9660000000000002</v>
      </c>
    </row>
    <row r="2921" spans="1:15" x14ac:dyDescent="0.35">
      <c r="A2921" t="s">
        <v>222</v>
      </c>
      <c r="B2921">
        <v>2019</v>
      </c>
      <c r="C2921" s="10">
        <v>43561</v>
      </c>
      <c r="D2921" t="s">
        <v>264</v>
      </c>
      <c r="E2921" t="s">
        <v>121</v>
      </c>
      <c r="F2921">
        <v>1</v>
      </c>
      <c r="G2921">
        <v>1</v>
      </c>
      <c r="H2921" t="s">
        <v>231</v>
      </c>
      <c r="I2921" t="s">
        <v>102</v>
      </c>
      <c r="J2921">
        <v>10009009260</v>
      </c>
      <c r="K2921" s="19">
        <v>24</v>
      </c>
      <c r="L2921">
        <v>24.062999999999999</v>
      </c>
      <c r="M2921">
        <v>24.857999999999901</v>
      </c>
      <c r="N2921">
        <v>27.713999999999999</v>
      </c>
      <c r="O2921">
        <v>1.4279999999999999</v>
      </c>
    </row>
    <row r="2922" spans="1:15" x14ac:dyDescent="0.35">
      <c r="A2922" t="s">
        <v>222</v>
      </c>
      <c r="B2922">
        <v>2019</v>
      </c>
      <c r="C2922" s="10">
        <v>43561</v>
      </c>
      <c r="D2922" t="s">
        <v>264</v>
      </c>
      <c r="E2922" t="s">
        <v>121</v>
      </c>
      <c r="F2922">
        <v>1</v>
      </c>
      <c r="G2922">
        <v>2</v>
      </c>
      <c r="H2922" t="s">
        <v>205</v>
      </c>
      <c r="I2922" t="s">
        <v>102</v>
      </c>
      <c r="J2922">
        <v>10011146694</v>
      </c>
      <c r="K2922" s="19">
        <v>20.100000000000001</v>
      </c>
      <c r="L2922">
        <v>17.018999999999998</v>
      </c>
      <c r="M2922">
        <v>20.09</v>
      </c>
      <c r="N2922">
        <v>25.036000000000001</v>
      </c>
      <c r="O2922">
        <v>2.4729999999999999</v>
      </c>
    </row>
    <row r="2923" spans="1:15" x14ac:dyDescent="0.35">
      <c r="A2923" t="s">
        <v>222</v>
      </c>
      <c r="B2923">
        <v>2019</v>
      </c>
      <c r="C2923" s="10">
        <v>43561</v>
      </c>
      <c r="D2923" t="s">
        <v>264</v>
      </c>
      <c r="E2923" t="s">
        <v>121</v>
      </c>
      <c r="F2923">
        <v>1</v>
      </c>
      <c r="G2923">
        <v>3</v>
      </c>
      <c r="H2923" t="s">
        <v>101</v>
      </c>
      <c r="I2923" t="s">
        <v>102</v>
      </c>
      <c r="J2923">
        <v>10015145724</v>
      </c>
      <c r="K2923" s="19">
        <v>20</v>
      </c>
      <c r="L2923">
        <v>24.055</v>
      </c>
      <c r="M2923">
        <v>24.285999999999898</v>
      </c>
      <c r="N2923">
        <v>27.861999999999998</v>
      </c>
      <c r="O2923">
        <v>1.788</v>
      </c>
    </row>
    <row r="2924" spans="1:15" x14ac:dyDescent="0.35">
      <c r="A2924" t="s">
        <v>222</v>
      </c>
      <c r="B2924">
        <v>2019</v>
      </c>
      <c r="C2924" s="10">
        <v>43561</v>
      </c>
      <c r="D2924" t="s">
        <v>264</v>
      </c>
      <c r="E2924" t="s">
        <v>121</v>
      </c>
      <c r="F2924">
        <v>1</v>
      </c>
      <c r="G2924">
        <v>4</v>
      </c>
      <c r="H2924" t="s">
        <v>242</v>
      </c>
      <c r="I2924" t="s">
        <v>102</v>
      </c>
      <c r="J2924">
        <v>10007811716</v>
      </c>
      <c r="K2924" s="19">
        <v>26.1</v>
      </c>
      <c r="L2924">
        <v>21.204000000000001</v>
      </c>
      <c r="M2924">
        <v>21.335999999999999</v>
      </c>
      <c r="N2924">
        <v>27.202000000000002</v>
      </c>
      <c r="O2924">
        <v>2.9329999999999998</v>
      </c>
    </row>
    <row r="2925" spans="1:15" x14ac:dyDescent="0.35">
      <c r="A2925" t="s">
        <v>222</v>
      </c>
      <c r="B2925">
        <v>2019</v>
      </c>
      <c r="C2925" s="10">
        <v>43561</v>
      </c>
      <c r="D2925" t="s">
        <v>264</v>
      </c>
      <c r="E2925" t="s">
        <v>121</v>
      </c>
      <c r="F2925">
        <v>1</v>
      </c>
      <c r="G2925">
        <v>5</v>
      </c>
      <c r="H2925" t="s">
        <v>265</v>
      </c>
      <c r="I2925" t="s">
        <v>102</v>
      </c>
      <c r="J2925">
        <v>10009009462</v>
      </c>
      <c r="K2925" s="19">
        <v>23.7</v>
      </c>
      <c r="L2925">
        <v>26.449000000000002</v>
      </c>
      <c r="M2925">
        <v>25.981000000000002</v>
      </c>
      <c r="N2925">
        <v>28.509</v>
      </c>
      <c r="O2925">
        <v>1.264</v>
      </c>
    </row>
    <row r="2926" spans="1:15" x14ac:dyDescent="0.35">
      <c r="A2926" t="s">
        <v>222</v>
      </c>
      <c r="B2926">
        <v>2019</v>
      </c>
      <c r="C2926" s="10">
        <v>43561</v>
      </c>
      <c r="D2926" t="s">
        <v>264</v>
      </c>
      <c r="E2926" t="s">
        <v>121</v>
      </c>
      <c r="F2926">
        <v>1</v>
      </c>
      <c r="G2926">
        <v>6</v>
      </c>
      <c r="H2926" t="s">
        <v>177</v>
      </c>
      <c r="I2926" t="s">
        <v>102</v>
      </c>
      <c r="J2926">
        <v>10010664829</v>
      </c>
      <c r="K2926" s="19">
        <v>21</v>
      </c>
      <c r="L2926">
        <v>16.689</v>
      </c>
      <c r="M2926">
        <v>15.571999999999999</v>
      </c>
      <c r="N2926">
        <v>21.294</v>
      </c>
      <c r="O2926">
        <v>2.8610000000000002</v>
      </c>
    </row>
    <row r="2927" spans="1:15" x14ac:dyDescent="0.35">
      <c r="A2927" t="s">
        <v>222</v>
      </c>
      <c r="B2927">
        <v>2019</v>
      </c>
      <c r="C2927" s="10">
        <v>43561</v>
      </c>
      <c r="D2927" t="s">
        <v>264</v>
      </c>
      <c r="E2927" t="s">
        <v>121</v>
      </c>
      <c r="F2927">
        <v>2</v>
      </c>
      <c r="G2927">
        <v>1</v>
      </c>
      <c r="H2927" t="s">
        <v>270</v>
      </c>
      <c r="I2927" t="s">
        <v>269</v>
      </c>
      <c r="J2927">
        <v>10010794262</v>
      </c>
      <c r="K2927" s="19">
        <v>20.3</v>
      </c>
      <c r="L2927">
        <v>9.6319999999999997</v>
      </c>
      <c r="M2927">
        <v>14.378</v>
      </c>
      <c r="N2927">
        <v>19.442</v>
      </c>
      <c r="O2927">
        <v>2.532</v>
      </c>
    </row>
    <row r="2928" spans="1:15" x14ac:dyDescent="0.35">
      <c r="A2928" t="s">
        <v>222</v>
      </c>
      <c r="B2928">
        <v>2019</v>
      </c>
      <c r="C2928" s="10">
        <v>43561</v>
      </c>
      <c r="D2928" t="s">
        <v>264</v>
      </c>
      <c r="E2928" t="s">
        <v>121</v>
      </c>
      <c r="F2928">
        <v>2</v>
      </c>
      <c r="G2928">
        <v>2</v>
      </c>
      <c r="H2928" t="s">
        <v>114</v>
      </c>
      <c r="I2928" t="s">
        <v>102</v>
      </c>
      <c r="J2928">
        <v>10055349695</v>
      </c>
      <c r="K2928" s="19">
        <v>19.100000000000001</v>
      </c>
      <c r="L2928">
        <v>20.145</v>
      </c>
      <c r="M2928">
        <v>20.672999999999998</v>
      </c>
      <c r="N2928">
        <v>24.829000000000001</v>
      </c>
      <c r="O2928">
        <v>2.0779999999999998</v>
      </c>
    </row>
    <row r="2929" spans="1:15" x14ac:dyDescent="0.35">
      <c r="A2929" t="s">
        <v>222</v>
      </c>
      <c r="B2929">
        <v>2019</v>
      </c>
      <c r="C2929" s="10">
        <v>43561</v>
      </c>
      <c r="D2929" t="s">
        <v>264</v>
      </c>
      <c r="E2929" t="s">
        <v>121</v>
      </c>
      <c r="F2929">
        <v>2</v>
      </c>
      <c r="G2929">
        <v>3</v>
      </c>
      <c r="H2929" t="s">
        <v>238</v>
      </c>
      <c r="I2929" t="s">
        <v>102</v>
      </c>
      <c r="J2929">
        <v>10055348887</v>
      </c>
      <c r="K2929" s="19">
        <v>18.8</v>
      </c>
      <c r="L2929">
        <v>17.745000000000001</v>
      </c>
      <c r="M2929">
        <v>18.271000000000001</v>
      </c>
      <c r="N2929">
        <v>22.413</v>
      </c>
      <c r="O2929">
        <v>2.0710000000000002</v>
      </c>
    </row>
    <row r="2930" spans="1:15" x14ac:dyDescent="0.35">
      <c r="A2930" t="s">
        <v>222</v>
      </c>
      <c r="B2930">
        <v>2019</v>
      </c>
      <c r="C2930" s="10">
        <v>43561</v>
      </c>
      <c r="D2930" t="s">
        <v>264</v>
      </c>
      <c r="E2930" t="s">
        <v>121</v>
      </c>
      <c r="F2930">
        <v>2</v>
      </c>
      <c r="G2930">
        <v>4</v>
      </c>
      <c r="H2930" t="s">
        <v>266</v>
      </c>
      <c r="I2930" t="s">
        <v>102</v>
      </c>
      <c r="J2930" t="e">
        <v>#N/A</v>
      </c>
      <c r="K2930" s="19">
        <v>24.4</v>
      </c>
      <c r="L2930">
        <v>10.3669999999999</v>
      </c>
      <c r="M2930">
        <v>12.599</v>
      </c>
      <c r="N2930">
        <v>17.649000000000001</v>
      </c>
      <c r="O2930">
        <v>2.5249999999999999</v>
      </c>
    </row>
    <row r="2931" spans="1:15" x14ac:dyDescent="0.35">
      <c r="A2931" t="s">
        <v>222</v>
      </c>
      <c r="B2931">
        <v>2019</v>
      </c>
      <c r="C2931" s="10">
        <v>43561</v>
      </c>
      <c r="D2931" t="s">
        <v>264</v>
      </c>
      <c r="E2931" t="s">
        <v>121</v>
      </c>
      <c r="F2931">
        <v>2</v>
      </c>
      <c r="G2931">
        <v>5</v>
      </c>
      <c r="H2931" t="s">
        <v>267</v>
      </c>
      <c r="I2931" t="s">
        <v>102</v>
      </c>
      <c r="J2931">
        <v>10010791030</v>
      </c>
      <c r="K2931" s="19">
        <v>24.6</v>
      </c>
      <c r="L2931">
        <v>13.754</v>
      </c>
      <c r="M2931">
        <v>14.141999999999999</v>
      </c>
      <c r="N2931">
        <v>19.155999999999999</v>
      </c>
      <c r="O2931">
        <v>2.5070000000000001</v>
      </c>
    </row>
    <row r="2932" spans="1:15" x14ac:dyDescent="0.35">
      <c r="A2932" t="s">
        <v>222</v>
      </c>
      <c r="B2932">
        <v>2019</v>
      </c>
      <c r="C2932" s="10">
        <v>43561</v>
      </c>
      <c r="D2932" t="s">
        <v>264</v>
      </c>
      <c r="E2932" t="s">
        <v>121</v>
      </c>
      <c r="F2932">
        <v>2</v>
      </c>
      <c r="G2932">
        <v>6</v>
      </c>
      <c r="H2932" t="s">
        <v>268</v>
      </c>
      <c r="I2932" t="s">
        <v>269</v>
      </c>
      <c r="J2932">
        <v>10007051274</v>
      </c>
      <c r="K2932" s="19">
        <v>26.3</v>
      </c>
      <c r="L2932">
        <v>15.614000000000001</v>
      </c>
      <c r="M2932">
        <v>14.755000000000001</v>
      </c>
      <c r="N2932">
        <v>19.577000000000002</v>
      </c>
      <c r="O2932">
        <v>2.411</v>
      </c>
    </row>
    <row r="2933" spans="1:15" x14ac:dyDescent="0.35">
      <c r="A2933" t="s">
        <v>222</v>
      </c>
      <c r="B2933">
        <v>2019</v>
      </c>
      <c r="C2933" s="10">
        <v>43561</v>
      </c>
      <c r="D2933" t="s">
        <v>264</v>
      </c>
      <c r="E2933" t="s">
        <v>121</v>
      </c>
      <c r="F2933">
        <v>2</v>
      </c>
      <c r="G2933">
        <v>9</v>
      </c>
      <c r="H2933" t="s">
        <v>240</v>
      </c>
      <c r="I2933" t="s">
        <v>102</v>
      </c>
      <c r="J2933" t="e">
        <v>#N/A</v>
      </c>
      <c r="K2933" s="19">
        <v>20</v>
      </c>
      <c r="L2933">
        <v>18.013000000000002</v>
      </c>
      <c r="M2933">
        <v>16.311999999999902</v>
      </c>
      <c r="N2933">
        <v>20.398</v>
      </c>
      <c r="O2933">
        <v>2.0430000000000001</v>
      </c>
    </row>
    <row r="2934" spans="1:15" x14ac:dyDescent="0.35">
      <c r="A2934" t="s">
        <v>252</v>
      </c>
      <c r="B2934">
        <v>2020</v>
      </c>
      <c r="C2934" s="10">
        <v>43700</v>
      </c>
      <c r="D2934" t="s">
        <v>253</v>
      </c>
      <c r="E2934" t="s">
        <v>91</v>
      </c>
      <c r="F2934">
        <v>1</v>
      </c>
      <c r="G2934">
        <v>1</v>
      </c>
      <c r="H2934" t="s">
        <v>112</v>
      </c>
      <c r="I2934" t="s">
        <v>113</v>
      </c>
      <c r="J2934">
        <v>10009967641</v>
      </c>
      <c r="K2934" s="19">
        <v>22.3</v>
      </c>
      <c r="L2934">
        <v>30.7669999999999</v>
      </c>
      <c r="M2934">
        <v>31.117999999999899</v>
      </c>
      <c r="N2934">
        <v>33.531999999999996</v>
      </c>
      <c r="O2934">
        <v>1.2070000000000001</v>
      </c>
    </row>
    <row r="2935" spans="1:15" x14ac:dyDescent="0.35">
      <c r="A2935" t="s">
        <v>252</v>
      </c>
      <c r="B2935">
        <v>2020</v>
      </c>
      <c r="C2935" s="10">
        <v>43700</v>
      </c>
      <c r="D2935" t="s">
        <v>253</v>
      </c>
      <c r="E2935" t="s">
        <v>91</v>
      </c>
      <c r="F2935">
        <v>1</v>
      </c>
      <c r="G2935">
        <v>2</v>
      </c>
      <c r="H2935" t="s">
        <v>193</v>
      </c>
      <c r="I2935" t="s">
        <v>31</v>
      </c>
      <c r="J2935">
        <v>10005727327</v>
      </c>
      <c r="K2935" s="19">
        <v>33.6</v>
      </c>
      <c r="L2935">
        <v>26.327999999999999</v>
      </c>
      <c r="M2935">
        <v>26.526</v>
      </c>
      <c r="N2935">
        <v>28.173999999999999</v>
      </c>
      <c r="O2935">
        <v>0.82399999999999995</v>
      </c>
    </row>
    <row r="2936" spans="1:15" x14ac:dyDescent="0.35">
      <c r="A2936" t="s">
        <v>252</v>
      </c>
      <c r="B2936">
        <v>2020</v>
      </c>
      <c r="C2936" s="10">
        <v>43700</v>
      </c>
      <c r="D2936" t="s">
        <v>253</v>
      </c>
      <c r="E2936" t="s">
        <v>91</v>
      </c>
      <c r="F2936">
        <v>1</v>
      </c>
      <c r="G2936">
        <v>3</v>
      </c>
      <c r="H2936" t="s">
        <v>30</v>
      </c>
      <c r="I2936" t="s">
        <v>31</v>
      </c>
      <c r="J2936">
        <v>10010773549</v>
      </c>
      <c r="K2936" s="19">
        <v>23.5</v>
      </c>
      <c r="L2936">
        <v>9</v>
      </c>
      <c r="M2936">
        <v>20.747</v>
      </c>
      <c r="N2936">
        <v>29.119</v>
      </c>
      <c r="O2936">
        <v>4.1859999999999999</v>
      </c>
    </row>
    <row r="2937" spans="1:15" x14ac:dyDescent="0.35">
      <c r="A2937" t="s">
        <v>252</v>
      </c>
      <c r="B2937">
        <v>2020</v>
      </c>
      <c r="C2937" s="10">
        <v>43700</v>
      </c>
      <c r="D2937" t="s">
        <v>253</v>
      </c>
      <c r="E2937" t="s">
        <v>91</v>
      </c>
      <c r="F2937">
        <v>1</v>
      </c>
      <c r="G2937">
        <v>4</v>
      </c>
      <c r="H2937" t="s">
        <v>242</v>
      </c>
      <c r="I2937" t="s">
        <v>102</v>
      </c>
      <c r="J2937">
        <v>10007811716</v>
      </c>
      <c r="K2937" s="19">
        <v>26.5</v>
      </c>
      <c r="L2937">
        <v>21.335999999999999</v>
      </c>
      <c r="M2937">
        <v>22.344999999999999</v>
      </c>
      <c r="N2937">
        <v>27.373000000000001</v>
      </c>
      <c r="O2937">
        <v>2.5139999999999998</v>
      </c>
    </row>
    <row r="2938" spans="1:15" x14ac:dyDescent="0.35">
      <c r="A2938" t="s">
        <v>252</v>
      </c>
      <c r="B2938">
        <v>2020</v>
      </c>
      <c r="C2938" s="10">
        <v>43700</v>
      </c>
      <c r="D2938" t="s">
        <v>253</v>
      </c>
      <c r="E2938" t="s">
        <v>91</v>
      </c>
      <c r="F2938">
        <v>1</v>
      </c>
      <c r="G2938">
        <v>5</v>
      </c>
      <c r="H2938" t="s">
        <v>261</v>
      </c>
      <c r="I2938" t="s">
        <v>113</v>
      </c>
      <c r="J2938">
        <v>10007499292</v>
      </c>
      <c r="K2938" s="19">
        <v>26.9</v>
      </c>
      <c r="L2938">
        <v>17.437000000000001</v>
      </c>
      <c r="M2938">
        <v>19.162999999999901</v>
      </c>
      <c r="N2938">
        <v>24.934999999999999</v>
      </c>
      <c r="O2938">
        <v>2.8860000000000001</v>
      </c>
    </row>
    <row r="2939" spans="1:15" x14ac:dyDescent="0.35">
      <c r="A2939" t="s">
        <v>252</v>
      </c>
      <c r="B2939">
        <v>2020</v>
      </c>
      <c r="C2939" s="10">
        <v>43700</v>
      </c>
      <c r="D2939" t="s">
        <v>253</v>
      </c>
      <c r="E2939" t="s">
        <v>91</v>
      </c>
      <c r="F2939">
        <v>1</v>
      </c>
      <c r="G2939">
        <v>6</v>
      </c>
      <c r="H2939" t="s">
        <v>143</v>
      </c>
      <c r="I2939" t="s">
        <v>95</v>
      </c>
      <c r="J2939">
        <v>10009181234</v>
      </c>
      <c r="K2939" s="19">
        <v>24.4</v>
      </c>
      <c r="L2939">
        <v>24.573999999999899</v>
      </c>
      <c r="M2939">
        <v>24.465</v>
      </c>
      <c r="N2939">
        <v>26.120999999999999</v>
      </c>
      <c r="O2939">
        <v>0.82799999999999996</v>
      </c>
    </row>
    <row r="2940" spans="1:15" x14ac:dyDescent="0.35">
      <c r="A2940" t="s">
        <v>252</v>
      </c>
      <c r="B2940">
        <v>2020</v>
      </c>
      <c r="C2940" s="10">
        <v>43700</v>
      </c>
      <c r="D2940" t="s">
        <v>253</v>
      </c>
      <c r="E2940" t="s">
        <v>91</v>
      </c>
      <c r="F2940">
        <v>1</v>
      </c>
      <c r="G2940">
        <v>7</v>
      </c>
      <c r="H2940" t="s">
        <v>197</v>
      </c>
      <c r="I2940" t="s">
        <v>198</v>
      </c>
      <c r="J2940">
        <v>10003100142</v>
      </c>
      <c r="K2940" s="19">
        <v>33.4</v>
      </c>
      <c r="L2940">
        <v>25.262</v>
      </c>
      <c r="M2940">
        <v>24.881</v>
      </c>
      <c r="N2940">
        <v>26.896999999999998</v>
      </c>
      <c r="O2940">
        <v>1.008</v>
      </c>
    </row>
    <row r="2941" spans="1:15" x14ac:dyDescent="0.35">
      <c r="A2941" t="s">
        <v>252</v>
      </c>
      <c r="B2941">
        <v>2020</v>
      </c>
      <c r="C2941" s="10">
        <v>43700</v>
      </c>
      <c r="D2941" t="s">
        <v>253</v>
      </c>
      <c r="E2941" t="s">
        <v>91</v>
      </c>
      <c r="F2941">
        <v>2</v>
      </c>
      <c r="G2941">
        <v>1</v>
      </c>
      <c r="H2941" t="s">
        <v>195</v>
      </c>
      <c r="I2941" t="s">
        <v>31</v>
      </c>
      <c r="J2941">
        <v>10005964470</v>
      </c>
      <c r="K2941" s="19">
        <v>30.4</v>
      </c>
      <c r="L2941">
        <v>27.88</v>
      </c>
      <c r="M2941">
        <v>28.064</v>
      </c>
      <c r="N2941">
        <v>29.608000000000001</v>
      </c>
      <c r="O2941">
        <v>0.77200000000000002</v>
      </c>
    </row>
    <row r="2942" spans="1:15" x14ac:dyDescent="0.35">
      <c r="A2942" t="s">
        <v>252</v>
      </c>
      <c r="B2942">
        <v>2020</v>
      </c>
      <c r="C2942" s="10">
        <v>43700</v>
      </c>
      <c r="D2942" t="s">
        <v>253</v>
      </c>
      <c r="E2942" t="s">
        <v>91</v>
      </c>
      <c r="F2942">
        <v>2</v>
      </c>
      <c r="G2942">
        <v>2</v>
      </c>
      <c r="H2942" t="s">
        <v>257</v>
      </c>
      <c r="I2942" t="s">
        <v>31</v>
      </c>
      <c r="J2942">
        <v>10005964672</v>
      </c>
      <c r="K2942" s="19">
        <v>29.6</v>
      </c>
      <c r="L2942">
        <v>17.942999999999898</v>
      </c>
      <c r="M2942">
        <v>21.515999999999998</v>
      </c>
      <c r="N2942">
        <v>26.922000000000001</v>
      </c>
      <c r="O2942">
        <v>2.7029999999999998</v>
      </c>
    </row>
    <row r="2943" spans="1:15" x14ac:dyDescent="0.35">
      <c r="A2943" t="s">
        <v>252</v>
      </c>
      <c r="B2943">
        <v>2020</v>
      </c>
      <c r="C2943" s="10">
        <v>43700</v>
      </c>
      <c r="D2943" t="s">
        <v>253</v>
      </c>
      <c r="E2943" t="s">
        <v>91</v>
      </c>
      <c r="F2943">
        <v>2</v>
      </c>
      <c r="G2943">
        <v>3</v>
      </c>
      <c r="H2943" t="s">
        <v>219</v>
      </c>
      <c r="I2943" t="s">
        <v>23</v>
      </c>
      <c r="J2943">
        <v>10050887493</v>
      </c>
      <c r="K2943" s="19">
        <v>36</v>
      </c>
      <c r="L2943">
        <v>28.440999999999999</v>
      </c>
      <c r="M2943">
        <v>28.318999999999999</v>
      </c>
      <c r="N2943">
        <v>30.873000000000001</v>
      </c>
      <c r="O2943">
        <v>1.2769999999999999</v>
      </c>
    </row>
    <row r="2944" spans="1:15" x14ac:dyDescent="0.35">
      <c r="A2944" t="s">
        <v>252</v>
      </c>
      <c r="B2944">
        <v>2020</v>
      </c>
      <c r="C2944" s="10">
        <v>43700</v>
      </c>
      <c r="D2944" t="s">
        <v>253</v>
      </c>
      <c r="E2944" t="s">
        <v>91</v>
      </c>
      <c r="F2944">
        <v>2</v>
      </c>
      <c r="G2944">
        <v>4</v>
      </c>
      <c r="H2944" t="s">
        <v>203</v>
      </c>
      <c r="I2944" t="s">
        <v>198</v>
      </c>
      <c r="J2944">
        <v>10051694112</v>
      </c>
      <c r="K2944" s="19">
        <v>32.6</v>
      </c>
      <c r="L2944">
        <v>27.091000000000001</v>
      </c>
      <c r="M2944">
        <v>26.959</v>
      </c>
      <c r="N2944">
        <v>28.913</v>
      </c>
      <c r="O2944">
        <v>0.97699999999999998</v>
      </c>
    </row>
    <row r="2945" spans="1:15" x14ac:dyDescent="0.35">
      <c r="A2945" t="s">
        <v>252</v>
      </c>
      <c r="B2945">
        <v>2020</v>
      </c>
      <c r="C2945" s="10">
        <v>43700</v>
      </c>
      <c r="D2945" t="s">
        <v>253</v>
      </c>
      <c r="E2945" t="s">
        <v>91</v>
      </c>
      <c r="F2945">
        <v>2</v>
      </c>
      <c r="G2945">
        <v>5</v>
      </c>
      <c r="H2945" t="s">
        <v>263</v>
      </c>
      <c r="I2945" t="s">
        <v>116</v>
      </c>
      <c r="J2945">
        <v>10052265705</v>
      </c>
      <c r="K2945" s="19">
        <v>26.4</v>
      </c>
      <c r="L2945">
        <v>9</v>
      </c>
      <c r="M2945">
        <v>13.622999999999999</v>
      </c>
      <c r="N2945">
        <v>22.795000000000002</v>
      </c>
      <c r="O2945">
        <v>4.5860000000000003</v>
      </c>
    </row>
    <row r="2946" spans="1:15" x14ac:dyDescent="0.35">
      <c r="A2946" t="s">
        <v>252</v>
      </c>
      <c r="B2946">
        <v>2020</v>
      </c>
      <c r="C2946" s="10">
        <v>43700</v>
      </c>
      <c r="D2946" t="s">
        <v>253</v>
      </c>
      <c r="E2946" t="s">
        <v>91</v>
      </c>
      <c r="F2946">
        <v>2</v>
      </c>
      <c r="G2946">
        <v>6</v>
      </c>
      <c r="H2946" t="s">
        <v>259</v>
      </c>
      <c r="I2946" t="s">
        <v>31</v>
      </c>
      <c r="J2946" t="e">
        <v>#N/A</v>
      </c>
      <c r="K2946" s="19">
        <v>24.9</v>
      </c>
      <c r="L2946">
        <v>9</v>
      </c>
      <c r="M2946">
        <v>9.3960000000000008</v>
      </c>
      <c r="N2946">
        <v>19.32</v>
      </c>
      <c r="O2946">
        <v>4.9619999999999997</v>
      </c>
    </row>
    <row r="2947" spans="1:15" x14ac:dyDescent="0.35">
      <c r="A2947" t="s">
        <v>252</v>
      </c>
      <c r="B2947">
        <v>2020</v>
      </c>
      <c r="C2947" s="10">
        <v>43700</v>
      </c>
      <c r="D2947" t="s">
        <v>253</v>
      </c>
      <c r="E2947" t="s">
        <v>91</v>
      </c>
      <c r="F2947">
        <v>2</v>
      </c>
      <c r="G2947">
        <v>7</v>
      </c>
      <c r="H2947" t="s">
        <v>67</v>
      </c>
      <c r="I2947" t="s">
        <v>31</v>
      </c>
      <c r="J2947">
        <v>10007827880</v>
      </c>
      <c r="K2947" s="19">
        <v>25.8</v>
      </c>
      <c r="L2947">
        <v>9</v>
      </c>
      <c r="M2947">
        <v>2.9949999999999899</v>
      </c>
      <c r="N2947">
        <v>14.471</v>
      </c>
      <c r="O2947">
        <v>5.7380000000000004</v>
      </c>
    </row>
    <row r="2948" spans="1:15" x14ac:dyDescent="0.35">
      <c r="A2948" t="s">
        <v>252</v>
      </c>
      <c r="B2948">
        <v>2020</v>
      </c>
      <c r="C2948" s="10">
        <v>43700</v>
      </c>
      <c r="D2948" t="s">
        <v>253</v>
      </c>
      <c r="E2948" t="s">
        <v>91</v>
      </c>
      <c r="F2948">
        <v>3</v>
      </c>
      <c r="G2948">
        <v>1</v>
      </c>
      <c r="H2948" t="s">
        <v>106</v>
      </c>
      <c r="I2948" t="s">
        <v>102</v>
      </c>
      <c r="J2948">
        <v>10006894559</v>
      </c>
      <c r="K2948" s="19">
        <v>27</v>
      </c>
      <c r="L2948">
        <v>32.381999999999998</v>
      </c>
      <c r="M2948">
        <v>32.473999999999997</v>
      </c>
      <c r="N2948">
        <v>34.045999999999999</v>
      </c>
      <c r="O2948">
        <v>0.78600000000000003</v>
      </c>
    </row>
    <row r="2949" spans="1:15" x14ac:dyDescent="0.35">
      <c r="A2949" t="s">
        <v>252</v>
      </c>
      <c r="B2949">
        <v>2020</v>
      </c>
      <c r="C2949" s="10">
        <v>43700</v>
      </c>
      <c r="D2949" t="s">
        <v>253</v>
      </c>
      <c r="E2949" t="s">
        <v>91</v>
      </c>
      <c r="F2949">
        <v>3</v>
      </c>
      <c r="G2949">
        <v>2</v>
      </c>
      <c r="H2949" t="s">
        <v>115</v>
      </c>
      <c r="I2949" t="s">
        <v>102</v>
      </c>
      <c r="J2949">
        <v>10009009159</v>
      </c>
      <c r="K2949" s="19">
        <v>24.5</v>
      </c>
      <c r="L2949">
        <v>9</v>
      </c>
      <c r="M2949">
        <v>20.417999999999999</v>
      </c>
      <c r="N2949">
        <v>29.974</v>
      </c>
      <c r="O2949">
        <v>4.7779999999999996</v>
      </c>
    </row>
    <row r="2950" spans="1:15" x14ac:dyDescent="0.35">
      <c r="A2950" t="s">
        <v>252</v>
      </c>
      <c r="B2950">
        <v>2020</v>
      </c>
      <c r="C2950" s="10">
        <v>43700</v>
      </c>
      <c r="D2950" t="s">
        <v>253</v>
      </c>
      <c r="E2950" t="s">
        <v>91</v>
      </c>
      <c r="F2950">
        <v>3</v>
      </c>
      <c r="G2950">
        <v>3</v>
      </c>
      <c r="H2950" t="s">
        <v>260</v>
      </c>
      <c r="I2950" t="s">
        <v>31</v>
      </c>
      <c r="J2950" t="e">
        <v>#N/A</v>
      </c>
      <c r="K2950" s="19">
        <v>21</v>
      </c>
      <c r="L2950">
        <v>9</v>
      </c>
      <c r="M2950">
        <v>17.146000000000001</v>
      </c>
      <c r="N2950">
        <v>26.484000000000002</v>
      </c>
      <c r="O2950">
        <v>4.6689999999999996</v>
      </c>
    </row>
    <row r="2951" spans="1:15" x14ac:dyDescent="0.35">
      <c r="A2951" t="s">
        <v>252</v>
      </c>
      <c r="B2951">
        <v>2020</v>
      </c>
      <c r="C2951" s="10">
        <v>43700</v>
      </c>
      <c r="D2951" t="s">
        <v>253</v>
      </c>
      <c r="E2951" t="s">
        <v>91</v>
      </c>
      <c r="F2951">
        <v>3</v>
      </c>
      <c r="G2951">
        <v>4</v>
      </c>
      <c r="H2951" t="s">
        <v>186</v>
      </c>
      <c r="I2951" t="s">
        <v>95</v>
      </c>
      <c r="J2951">
        <v>10009181032</v>
      </c>
      <c r="K2951" s="19">
        <v>24.6</v>
      </c>
      <c r="L2951">
        <v>19.628</v>
      </c>
      <c r="M2951">
        <v>19.721</v>
      </c>
      <c r="N2951">
        <v>22.901</v>
      </c>
      <c r="O2951">
        <v>1.59</v>
      </c>
    </row>
    <row r="2952" spans="1:15" x14ac:dyDescent="0.35">
      <c r="A2952" t="s">
        <v>252</v>
      </c>
      <c r="B2952">
        <v>2020</v>
      </c>
      <c r="C2952" s="10">
        <v>43700</v>
      </c>
      <c r="D2952" t="s">
        <v>253</v>
      </c>
      <c r="E2952" t="s">
        <v>91</v>
      </c>
      <c r="F2952">
        <v>3</v>
      </c>
      <c r="G2952">
        <v>5</v>
      </c>
      <c r="H2952" t="s">
        <v>254</v>
      </c>
      <c r="I2952" t="s">
        <v>31</v>
      </c>
      <c r="J2952">
        <v>10005964571</v>
      </c>
      <c r="K2952" s="19">
        <v>29.6</v>
      </c>
      <c r="L2952">
        <v>9</v>
      </c>
      <c r="M2952">
        <v>10.4729999999999</v>
      </c>
      <c r="N2952">
        <v>19.888999999999999</v>
      </c>
      <c r="O2952">
        <v>4.7080000000000002</v>
      </c>
    </row>
    <row r="2953" spans="1:15" x14ac:dyDescent="0.35">
      <c r="A2953" t="s">
        <v>252</v>
      </c>
      <c r="B2953">
        <v>2020</v>
      </c>
      <c r="C2953" s="10">
        <v>43700</v>
      </c>
      <c r="D2953" t="s">
        <v>253</v>
      </c>
      <c r="E2953" t="s">
        <v>91</v>
      </c>
      <c r="F2953">
        <v>3</v>
      </c>
      <c r="G2953">
        <v>6</v>
      </c>
      <c r="H2953" t="s">
        <v>229</v>
      </c>
      <c r="I2953" t="s">
        <v>152</v>
      </c>
      <c r="J2953">
        <v>10011155990</v>
      </c>
      <c r="K2953" s="19">
        <v>21.5</v>
      </c>
      <c r="L2953">
        <v>11.824999999999999</v>
      </c>
      <c r="M2953">
        <v>10.952999999999999</v>
      </c>
      <c r="N2953">
        <v>16.161000000000001</v>
      </c>
      <c r="O2953">
        <v>2.6040000000000001</v>
      </c>
    </row>
    <row r="2954" spans="1:15" x14ac:dyDescent="0.35">
      <c r="A2954" t="s">
        <v>252</v>
      </c>
      <c r="B2954">
        <v>2020</v>
      </c>
      <c r="C2954" s="10">
        <v>43700</v>
      </c>
      <c r="D2954" t="s">
        <v>253</v>
      </c>
      <c r="E2954" t="s">
        <v>91</v>
      </c>
      <c r="F2954">
        <v>4</v>
      </c>
      <c r="G2954">
        <v>1</v>
      </c>
      <c r="H2954" t="s">
        <v>221</v>
      </c>
      <c r="I2954" t="s">
        <v>31</v>
      </c>
      <c r="J2954">
        <v>10008098470</v>
      </c>
      <c r="K2954" s="19">
        <v>34.5</v>
      </c>
      <c r="L2954">
        <v>27.423999999999999</v>
      </c>
      <c r="M2954">
        <v>27.657</v>
      </c>
      <c r="N2954">
        <v>29.472999999999999</v>
      </c>
      <c r="O2954">
        <v>0.90800000000000003</v>
      </c>
    </row>
    <row r="2955" spans="1:15" x14ac:dyDescent="0.35">
      <c r="A2955" t="s">
        <v>252</v>
      </c>
      <c r="B2955">
        <v>2020</v>
      </c>
      <c r="C2955" s="10">
        <v>43700</v>
      </c>
      <c r="D2955" t="s">
        <v>253</v>
      </c>
      <c r="E2955" t="s">
        <v>91</v>
      </c>
      <c r="F2955">
        <v>4</v>
      </c>
      <c r="G2955">
        <v>2</v>
      </c>
      <c r="H2955" t="s">
        <v>125</v>
      </c>
      <c r="I2955" t="s">
        <v>113</v>
      </c>
      <c r="J2955">
        <v>10017950943</v>
      </c>
      <c r="K2955" s="19">
        <v>22.5</v>
      </c>
      <c r="L2955">
        <v>27.884</v>
      </c>
      <c r="M2955">
        <v>27.931999999999999</v>
      </c>
      <c r="N2955">
        <v>30.036000000000001</v>
      </c>
      <c r="O2955">
        <v>1.052</v>
      </c>
    </row>
    <row r="2956" spans="1:15" x14ac:dyDescent="0.35">
      <c r="A2956" t="s">
        <v>252</v>
      </c>
      <c r="B2956">
        <v>2020</v>
      </c>
      <c r="C2956" s="10">
        <v>43700</v>
      </c>
      <c r="D2956" t="s">
        <v>253</v>
      </c>
      <c r="E2956" t="s">
        <v>91</v>
      </c>
      <c r="F2956">
        <v>4</v>
      </c>
      <c r="G2956">
        <v>3</v>
      </c>
      <c r="H2956" t="s">
        <v>258</v>
      </c>
      <c r="I2956" t="s">
        <v>256</v>
      </c>
      <c r="J2956">
        <v>10010797393</v>
      </c>
      <c r="K2956" s="19">
        <v>21.9</v>
      </c>
      <c r="L2956">
        <v>23.09</v>
      </c>
      <c r="M2956">
        <v>23.248000000000001</v>
      </c>
      <c r="N2956">
        <v>26.942</v>
      </c>
      <c r="O2956">
        <v>1.847</v>
      </c>
    </row>
    <row r="2957" spans="1:15" x14ac:dyDescent="0.35">
      <c r="A2957" t="s">
        <v>252</v>
      </c>
      <c r="B2957">
        <v>2020</v>
      </c>
      <c r="C2957" s="10">
        <v>43700</v>
      </c>
      <c r="D2957" t="s">
        <v>253</v>
      </c>
      <c r="E2957" t="s">
        <v>91</v>
      </c>
      <c r="F2957">
        <v>4</v>
      </c>
      <c r="G2957">
        <v>4</v>
      </c>
      <c r="H2957" t="s">
        <v>180</v>
      </c>
      <c r="I2957" t="s">
        <v>31</v>
      </c>
      <c r="J2957">
        <v>10090680735</v>
      </c>
      <c r="K2957" s="19">
        <v>26.9</v>
      </c>
      <c r="L2957">
        <v>9</v>
      </c>
      <c r="M2957">
        <v>13.747999999999999</v>
      </c>
      <c r="N2957">
        <v>23.12</v>
      </c>
      <c r="O2957">
        <v>4.6859999999999999</v>
      </c>
    </row>
    <row r="2958" spans="1:15" x14ac:dyDescent="0.35">
      <c r="A2958" t="s">
        <v>252</v>
      </c>
      <c r="B2958">
        <v>2020</v>
      </c>
      <c r="C2958" s="10">
        <v>43700</v>
      </c>
      <c r="D2958" t="s">
        <v>253</v>
      </c>
      <c r="E2958" t="s">
        <v>91</v>
      </c>
      <c r="F2958">
        <v>4</v>
      </c>
      <c r="G2958">
        <v>5</v>
      </c>
      <c r="H2958" t="s">
        <v>262</v>
      </c>
      <c r="I2958" t="s">
        <v>31</v>
      </c>
      <c r="J2958">
        <v>10010638961</v>
      </c>
      <c r="K2958" s="19">
        <v>24.2</v>
      </c>
      <c r="L2958">
        <v>9</v>
      </c>
      <c r="M2958">
        <v>9.4969999999999999</v>
      </c>
      <c r="N2958">
        <v>19.571000000000002</v>
      </c>
      <c r="O2958">
        <v>5.0369999999999999</v>
      </c>
    </row>
    <row r="2959" spans="1:15" x14ac:dyDescent="0.35">
      <c r="A2959" t="s">
        <v>252</v>
      </c>
      <c r="B2959">
        <v>2020</v>
      </c>
      <c r="C2959" s="10">
        <v>43700</v>
      </c>
      <c r="D2959" t="s">
        <v>253</v>
      </c>
      <c r="E2959" t="s">
        <v>91</v>
      </c>
      <c r="F2959">
        <v>4</v>
      </c>
      <c r="G2959">
        <v>6</v>
      </c>
      <c r="H2959" t="s">
        <v>255</v>
      </c>
      <c r="I2959" t="s">
        <v>256</v>
      </c>
      <c r="J2959">
        <v>10011164074</v>
      </c>
      <c r="K2959" s="19">
        <v>20.9</v>
      </c>
      <c r="L2959">
        <v>9</v>
      </c>
      <c r="M2959">
        <v>3.0679999999999898</v>
      </c>
      <c r="N2959">
        <v>14.657999999999999</v>
      </c>
      <c r="O2959">
        <v>5.7949999999999999</v>
      </c>
    </row>
    <row r="2960" spans="1:15" x14ac:dyDescent="0.35">
      <c r="A2960" t="s">
        <v>252</v>
      </c>
      <c r="B2960">
        <v>2020</v>
      </c>
      <c r="C2960" s="10">
        <v>43700</v>
      </c>
      <c r="D2960" t="s">
        <v>253</v>
      </c>
      <c r="E2960" t="s">
        <v>117</v>
      </c>
      <c r="F2960">
        <v>1</v>
      </c>
      <c r="G2960">
        <v>1</v>
      </c>
      <c r="H2960" t="s">
        <v>180</v>
      </c>
      <c r="I2960" t="s">
        <v>31</v>
      </c>
      <c r="J2960">
        <v>10090680735</v>
      </c>
      <c r="K2960" s="19">
        <v>26.9</v>
      </c>
      <c r="L2960">
        <v>13.747999999999999</v>
      </c>
      <c r="M2960">
        <v>20.704000000000001</v>
      </c>
      <c r="N2960">
        <v>28.213999999999999</v>
      </c>
      <c r="O2960">
        <v>3.7549999999999999</v>
      </c>
    </row>
    <row r="2961" spans="1:15" x14ac:dyDescent="0.35">
      <c r="A2961" t="s">
        <v>252</v>
      </c>
      <c r="B2961">
        <v>2020</v>
      </c>
      <c r="C2961" s="10">
        <v>43700</v>
      </c>
      <c r="D2961" t="s">
        <v>253</v>
      </c>
      <c r="E2961" t="s">
        <v>117</v>
      </c>
      <c r="F2961">
        <v>1</v>
      </c>
      <c r="G2961">
        <v>2</v>
      </c>
      <c r="H2961" t="s">
        <v>197</v>
      </c>
      <c r="I2961" t="s">
        <v>198</v>
      </c>
      <c r="J2961">
        <v>10003100142</v>
      </c>
      <c r="K2961" s="19">
        <v>33.4</v>
      </c>
      <c r="L2961">
        <v>24.881</v>
      </c>
      <c r="M2961">
        <v>24.963000000000001</v>
      </c>
      <c r="N2961">
        <v>26.957000000000001</v>
      </c>
      <c r="O2961">
        <v>0.997</v>
      </c>
    </row>
    <row r="2962" spans="1:15" x14ac:dyDescent="0.35">
      <c r="A2962" t="s">
        <v>252</v>
      </c>
      <c r="B2962">
        <v>2020</v>
      </c>
      <c r="C2962" s="10">
        <v>43700</v>
      </c>
      <c r="D2962" t="s">
        <v>253</v>
      </c>
      <c r="E2962" t="s">
        <v>117</v>
      </c>
      <c r="F2962">
        <v>1</v>
      </c>
      <c r="G2962">
        <v>3</v>
      </c>
      <c r="H2962" t="s">
        <v>30</v>
      </c>
      <c r="I2962" t="s">
        <v>31</v>
      </c>
      <c r="J2962">
        <v>10010773549</v>
      </c>
      <c r="K2962" s="19">
        <v>23.5</v>
      </c>
      <c r="L2962">
        <v>20.747</v>
      </c>
      <c r="M2962">
        <v>20.056999999999999</v>
      </c>
      <c r="N2962">
        <v>26.757000000000001</v>
      </c>
      <c r="O2962">
        <v>3.35</v>
      </c>
    </row>
    <row r="2963" spans="1:15" x14ac:dyDescent="0.35">
      <c r="A2963" t="s">
        <v>252</v>
      </c>
      <c r="B2963">
        <v>2020</v>
      </c>
      <c r="C2963" s="10">
        <v>43700</v>
      </c>
      <c r="D2963" t="s">
        <v>253</v>
      </c>
      <c r="E2963" t="s">
        <v>117</v>
      </c>
      <c r="F2963">
        <v>1</v>
      </c>
      <c r="G2963">
        <v>4</v>
      </c>
      <c r="H2963" t="s">
        <v>254</v>
      </c>
      <c r="I2963" t="s">
        <v>31</v>
      </c>
      <c r="J2963">
        <v>10005964571</v>
      </c>
      <c r="K2963" s="19">
        <v>29.6</v>
      </c>
      <c r="L2963">
        <v>10.4729999999999</v>
      </c>
      <c r="M2963">
        <v>12.059999999999899</v>
      </c>
      <c r="N2963">
        <v>19.545999999999999</v>
      </c>
      <c r="O2963">
        <v>3.7429999999999999</v>
      </c>
    </row>
    <row r="2964" spans="1:15" x14ac:dyDescent="0.35">
      <c r="A2964" t="s">
        <v>252</v>
      </c>
      <c r="B2964">
        <v>2020</v>
      </c>
      <c r="C2964" s="10">
        <v>43700</v>
      </c>
      <c r="D2964" t="s">
        <v>253</v>
      </c>
      <c r="E2964" t="s">
        <v>117</v>
      </c>
      <c r="F2964">
        <v>1</v>
      </c>
      <c r="G2964">
        <v>5</v>
      </c>
      <c r="H2964" t="s">
        <v>259</v>
      </c>
      <c r="I2964" t="s">
        <v>31</v>
      </c>
      <c r="J2964" t="e">
        <v>#N/A</v>
      </c>
      <c r="K2964" s="19">
        <v>24.9</v>
      </c>
      <c r="L2964">
        <v>9.3960000000000008</v>
      </c>
      <c r="M2964">
        <v>7.5519999999999996</v>
      </c>
      <c r="N2964">
        <v>15.864000000000001</v>
      </c>
      <c r="O2964">
        <v>4.1559999999999997</v>
      </c>
    </row>
    <row r="2965" spans="1:15" x14ac:dyDescent="0.35">
      <c r="A2965" t="s">
        <v>252</v>
      </c>
      <c r="B2965">
        <v>2020</v>
      </c>
      <c r="C2965" s="10">
        <v>43700</v>
      </c>
      <c r="D2965" t="s">
        <v>253</v>
      </c>
      <c r="E2965" t="s">
        <v>117</v>
      </c>
      <c r="F2965">
        <v>2</v>
      </c>
      <c r="G2965">
        <v>1</v>
      </c>
      <c r="H2965" t="s">
        <v>219</v>
      </c>
      <c r="I2965" t="s">
        <v>23</v>
      </c>
      <c r="J2965">
        <v>10050887493</v>
      </c>
      <c r="K2965" s="19">
        <v>36</v>
      </c>
      <c r="L2965">
        <v>28.318999999999999</v>
      </c>
      <c r="M2965">
        <v>28.516999999999999</v>
      </c>
      <c r="N2965">
        <v>31.036999999999999</v>
      </c>
      <c r="O2965">
        <v>1.26</v>
      </c>
    </row>
    <row r="2966" spans="1:15" x14ac:dyDescent="0.35">
      <c r="A2966" t="s">
        <v>252</v>
      </c>
      <c r="B2966">
        <v>2020</v>
      </c>
      <c r="C2966" s="10">
        <v>43700</v>
      </c>
      <c r="D2966" t="s">
        <v>253</v>
      </c>
      <c r="E2966" t="s">
        <v>117</v>
      </c>
      <c r="F2966">
        <v>2</v>
      </c>
      <c r="G2966">
        <v>2</v>
      </c>
      <c r="H2966" t="s">
        <v>186</v>
      </c>
      <c r="I2966" t="s">
        <v>95</v>
      </c>
      <c r="J2966">
        <v>10009181032</v>
      </c>
      <c r="K2966" s="19">
        <v>24.6</v>
      </c>
      <c r="L2966">
        <v>19.721</v>
      </c>
      <c r="M2966">
        <v>20.327999999999999</v>
      </c>
      <c r="N2966">
        <v>23.391999999999999</v>
      </c>
      <c r="O2966">
        <v>1.532</v>
      </c>
    </row>
    <row r="2967" spans="1:15" x14ac:dyDescent="0.35">
      <c r="A2967" t="s">
        <v>252</v>
      </c>
      <c r="B2967">
        <v>2020</v>
      </c>
      <c r="C2967" s="10">
        <v>43700</v>
      </c>
      <c r="D2967" t="s">
        <v>253</v>
      </c>
      <c r="E2967" t="s">
        <v>117</v>
      </c>
      <c r="F2967">
        <v>2</v>
      </c>
      <c r="G2967">
        <v>3</v>
      </c>
      <c r="H2967" t="s">
        <v>143</v>
      </c>
      <c r="I2967" t="s">
        <v>95</v>
      </c>
      <c r="J2967">
        <v>10009181234</v>
      </c>
      <c r="K2967" s="19">
        <v>24.4</v>
      </c>
      <c r="L2967">
        <v>24.465</v>
      </c>
      <c r="M2967">
        <v>24.364000000000001</v>
      </c>
      <c r="N2967">
        <v>26.012</v>
      </c>
      <c r="O2967">
        <v>0.82399999999999995</v>
      </c>
    </row>
    <row r="2968" spans="1:15" x14ac:dyDescent="0.35">
      <c r="A2968" t="s">
        <v>252</v>
      </c>
      <c r="B2968">
        <v>2020</v>
      </c>
      <c r="C2968" s="10">
        <v>43700</v>
      </c>
      <c r="D2968" t="s">
        <v>253</v>
      </c>
      <c r="E2968" t="s">
        <v>117</v>
      </c>
      <c r="F2968">
        <v>2</v>
      </c>
      <c r="G2968">
        <v>4</v>
      </c>
      <c r="H2968" t="s">
        <v>263</v>
      </c>
      <c r="I2968" t="s">
        <v>116</v>
      </c>
      <c r="J2968">
        <v>10052265705</v>
      </c>
      <c r="K2968" s="19">
        <v>26.4</v>
      </c>
      <c r="L2968">
        <v>13.622999999999999</v>
      </c>
      <c r="M2968">
        <v>12.239999999999901</v>
      </c>
      <c r="N2968">
        <v>19.917999999999999</v>
      </c>
      <c r="O2968">
        <v>3.839</v>
      </c>
    </row>
    <row r="2969" spans="1:15" x14ac:dyDescent="0.35">
      <c r="A2969" t="s">
        <v>252</v>
      </c>
      <c r="B2969">
        <v>2020</v>
      </c>
      <c r="C2969" s="10">
        <v>43700</v>
      </c>
      <c r="D2969" t="s">
        <v>253</v>
      </c>
      <c r="E2969" t="s">
        <v>117</v>
      </c>
      <c r="F2969">
        <v>3</v>
      </c>
      <c r="G2969">
        <v>1</v>
      </c>
      <c r="H2969" t="s">
        <v>255</v>
      </c>
      <c r="I2969" t="s">
        <v>256</v>
      </c>
      <c r="J2969">
        <v>10011164074</v>
      </c>
      <c r="K2969" s="19">
        <v>20.9</v>
      </c>
      <c r="L2969">
        <v>3.0679999999999898</v>
      </c>
      <c r="M2969">
        <v>17.16</v>
      </c>
      <c r="N2969">
        <v>25.462</v>
      </c>
      <c r="O2969">
        <v>4.1509999999999998</v>
      </c>
    </row>
    <row r="2970" spans="1:15" x14ac:dyDescent="0.35">
      <c r="A2970" t="s">
        <v>252</v>
      </c>
      <c r="B2970">
        <v>2020</v>
      </c>
      <c r="C2970" s="10">
        <v>43700</v>
      </c>
      <c r="D2970" t="s">
        <v>253</v>
      </c>
      <c r="E2970" t="s">
        <v>117</v>
      </c>
      <c r="F2970">
        <v>3</v>
      </c>
      <c r="G2970">
        <v>2</v>
      </c>
      <c r="H2970" t="s">
        <v>203</v>
      </c>
      <c r="I2970" t="s">
        <v>198</v>
      </c>
      <c r="J2970">
        <v>10051694112</v>
      </c>
      <c r="K2970" s="19">
        <v>32.6</v>
      </c>
      <c r="L2970">
        <v>26.959</v>
      </c>
      <c r="M2970">
        <v>26.904</v>
      </c>
      <c r="N2970">
        <v>28.84</v>
      </c>
      <c r="O2970">
        <v>0.96799999999999997</v>
      </c>
    </row>
    <row r="2971" spans="1:15" x14ac:dyDescent="0.35">
      <c r="A2971" t="s">
        <v>252</v>
      </c>
      <c r="B2971">
        <v>2020</v>
      </c>
      <c r="C2971" s="10">
        <v>43700</v>
      </c>
      <c r="D2971" t="s">
        <v>253</v>
      </c>
      <c r="E2971" t="s">
        <v>117</v>
      </c>
      <c r="F2971">
        <v>3</v>
      </c>
      <c r="G2971">
        <v>3</v>
      </c>
      <c r="H2971" t="s">
        <v>261</v>
      </c>
      <c r="I2971" t="s">
        <v>113</v>
      </c>
      <c r="J2971">
        <v>10007499292</v>
      </c>
      <c r="K2971" s="19">
        <v>26.9</v>
      </c>
      <c r="L2971">
        <v>19.162999999999901</v>
      </c>
      <c r="M2971">
        <v>19.341999999999999</v>
      </c>
      <c r="N2971">
        <v>24.507999999999999</v>
      </c>
      <c r="O2971">
        <v>2.5830000000000002</v>
      </c>
    </row>
    <row r="2972" spans="1:15" x14ac:dyDescent="0.35">
      <c r="A2972" t="s">
        <v>252</v>
      </c>
      <c r="B2972">
        <v>2020</v>
      </c>
      <c r="C2972" s="10">
        <v>43700</v>
      </c>
      <c r="D2972" t="s">
        <v>253</v>
      </c>
      <c r="E2972" t="s">
        <v>117</v>
      </c>
      <c r="F2972">
        <v>3</v>
      </c>
      <c r="G2972">
        <v>4</v>
      </c>
      <c r="H2972" t="s">
        <v>260</v>
      </c>
      <c r="I2972" t="s">
        <v>31</v>
      </c>
      <c r="J2972" t="e">
        <v>#N/A</v>
      </c>
      <c r="K2972" s="19">
        <v>21</v>
      </c>
      <c r="L2972">
        <v>17.146000000000001</v>
      </c>
      <c r="M2972">
        <v>14.608999999999901</v>
      </c>
      <c r="N2972">
        <v>22.242999999999999</v>
      </c>
      <c r="O2972">
        <v>3.8170000000000002</v>
      </c>
    </row>
    <row r="2973" spans="1:15" x14ac:dyDescent="0.35">
      <c r="A2973" t="s">
        <v>252</v>
      </c>
      <c r="B2973">
        <v>2020</v>
      </c>
      <c r="C2973" s="10">
        <v>43700</v>
      </c>
      <c r="D2973" t="s">
        <v>253</v>
      </c>
      <c r="E2973" t="s">
        <v>117</v>
      </c>
      <c r="F2973">
        <v>4</v>
      </c>
      <c r="G2973">
        <v>1</v>
      </c>
      <c r="H2973" t="s">
        <v>242</v>
      </c>
      <c r="I2973" t="s">
        <v>102</v>
      </c>
      <c r="J2973">
        <v>10007811716</v>
      </c>
      <c r="K2973" s="19">
        <v>26.5</v>
      </c>
      <c r="L2973">
        <v>22.344999999999999</v>
      </c>
      <c r="M2973">
        <v>23.585000000000001</v>
      </c>
      <c r="N2973">
        <v>28.323</v>
      </c>
      <c r="O2973">
        <v>2.3690000000000002</v>
      </c>
    </row>
    <row r="2974" spans="1:15" x14ac:dyDescent="0.35">
      <c r="A2974" t="s">
        <v>252</v>
      </c>
      <c r="B2974">
        <v>2020</v>
      </c>
      <c r="C2974" s="10">
        <v>43700</v>
      </c>
      <c r="D2974" t="s">
        <v>253</v>
      </c>
      <c r="E2974" t="s">
        <v>117</v>
      </c>
      <c r="F2974">
        <v>4</v>
      </c>
      <c r="G2974">
        <v>2</v>
      </c>
      <c r="H2974" t="s">
        <v>258</v>
      </c>
      <c r="I2974" t="s">
        <v>256</v>
      </c>
      <c r="J2974">
        <v>10010797393</v>
      </c>
      <c r="K2974" s="19">
        <v>21.9</v>
      </c>
      <c r="L2974">
        <v>23.248000000000001</v>
      </c>
      <c r="M2974">
        <v>23.190999999999999</v>
      </c>
      <c r="N2974">
        <v>26.734999999999999</v>
      </c>
      <c r="O2974">
        <v>1.772</v>
      </c>
    </row>
    <row r="2975" spans="1:15" x14ac:dyDescent="0.35">
      <c r="A2975" t="s">
        <v>252</v>
      </c>
      <c r="B2975">
        <v>2020</v>
      </c>
      <c r="C2975" s="10">
        <v>43700</v>
      </c>
      <c r="D2975" t="s">
        <v>253</v>
      </c>
      <c r="E2975" t="s">
        <v>117</v>
      </c>
      <c r="F2975">
        <v>4</v>
      </c>
      <c r="G2975">
        <v>3</v>
      </c>
      <c r="H2975" t="s">
        <v>229</v>
      </c>
      <c r="I2975" t="s">
        <v>152</v>
      </c>
      <c r="J2975">
        <v>10011155990</v>
      </c>
      <c r="K2975" s="19">
        <v>21.5</v>
      </c>
      <c r="L2975">
        <v>10.952999999999999</v>
      </c>
      <c r="M2975">
        <v>12.267999999999899</v>
      </c>
      <c r="N2975">
        <v>17.065999999999999</v>
      </c>
      <c r="O2975">
        <v>2.399</v>
      </c>
    </row>
    <row r="2976" spans="1:15" x14ac:dyDescent="0.35">
      <c r="A2976" t="s">
        <v>252</v>
      </c>
      <c r="B2976">
        <v>2020</v>
      </c>
      <c r="C2976" s="10">
        <v>43700</v>
      </c>
      <c r="D2976" t="s">
        <v>253</v>
      </c>
      <c r="E2976" t="s">
        <v>117</v>
      </c>
      <c r="F2976">
        <v>4</v>
      </c>
      <c r="G2976">
        <v>4</v>
      </c>
      <c r="H2976" t="s">
        <v>262</v>
      </c>
      <c r="I2976" t="s">
        <v>31</v>
      </c>
      <c r="J2976">
        <v>10010638961</v>
      </c>
      <c r="K2976" s="19">
        <v>24.2</v>
      </c>
      <c r="L2976">
        <v>9.4969999999999999</v>
      </c>
      <c r="M2976">
        <v>9.1299999999999901</v>
      </c>
      <c r="N2976">
        <v>16.91</v>
      </c>
      <c r="O2976">
        <v>3.89</v>
      </c>
    </row>
    <row r="2977" spans="1:15" x14ac:dyDescent="0.35">
      <c r="A2977" t="s">
        <v>252</v>
      </c>
      <c r="B2977">
        <v>2020</v>
      </c>
      <c r="C2977" s="10">
        <v>43700</v>
      </c>
      <c r="D2977" t="s">
        <v>253</v>
      </c>
      <c r="E2977" t="s">
        <v>117</v>
      </c>
      <c r="F2977">
        <v>4</v>
      </c>
      <c r="G2977">
        <v>5</v>
      </c>
      <c r="H2977" t="s">
        <v>67</v>
      </c>
      <c r="I2977" t="s">
        <v>31</v>
      </c>
      <c r="J2977">
        <v>10007827880</v>
      </c>
      <c r="K2977" s="19">
        <v>25.8</v>
      </c>
      <c r="L2977">
        <v>2.9949999999999899</v>
      </c>
      <c r="M2977">
        <v>1.2509999999999999</v>
      </c>
      <c r="N2977">
        <v>10.579000000000001</v>
      </c>
      <c r="O2977">
        <v>4.6639999999999997</v>
      </c>
    </row>
    <row r="2978" spans="1:15" x14ac:dyDescent="0.35">
      <c r="A2978" t="s">
        <v>252</v>
      </c>
      <c r="B2978">
        <v>2020</v>
      </c>
      <c r="C2978" s="10">
        <v>43700</v>
      </c>
      <c r="D2978" t="s">
        <v>253</v>
      </c>
      <c r="E2978" t="s">
        <v>119</v>
      </c>
      <c r="F2978">
        <v>1</v>
      </c>
      <c r="G2978">
        <v>1</v>
      </c>
      <c r="H2978" t="s">
        <v>221</v>
      </c>
      <c r="I2978" t="s">
        <v>31</v>
      </c>
      <c r="J2978">
        <v>10008098470</v>
      </c>
      <c r="K2978" s="19">
        <v>34.5</v>
      </c>
      <c r="L2978">
        <v>27.657</v>
      </c>
      <c r="M2978">
        <v>28</v>
      </c>
      <c r="N2978">
        <v>29.8</v>
      </c>
      <c r="O2978">
        <v>0.9</v>
      </c>
    </row>
    <row r="2979" spans="1:15" x14ac:dyDescent="0.35">
      <c r="A2979" t="s">
        <v>252</v>
      </c>
      <c r="B2979">
        <v>2020</v>
      </c>
      <c r="C2979" s="10">
        <v>43700</v>
      </c>
      <c r="D2979" t="s">
        <v>253</v>
      </c>
      <c r="E2979" t="s">
        <v>119</v>
      </c>
      <c r="F2979">
        <v>1</v>
      </c>
      <c r="G2979">
        <v>2</v>
      </c>
      <c r="H2979" t="s">
        <v>115</v>
      </c>
      <c r="I2979" t="s">
        <v>102</v>
      </c>
      <c r="J2979">
        <v>10009009159</v>
      </c>
      <c r="K2979" s="19">
        <v>24.5</v>
      </c>
      <c r="L2979">
        <v>20.417999999999999</v>
      </c>
      <c r="M2979">
        <v>25.170999999999999</v>
      </c>
      <c r="N2979">
        <v>32.082999999999998</v>
      </c>
      <c r="O2979">
        <v>3.456</v>
      </c>
    </row>
    <row r="2980" spans="1:15" x14ac:dyDescent="0.35">
      <c r="A2980" t="s">
        <v>252</v>
      </c>
      <c r="B2980">
        <v>2020</v>
      </c>
      <c r="C2980" s="10">
        <v>43700</v>
      </c>
      <c r="D2980" t="s">
        <v>253</v>
      </c>
      <c r="E2980" t="s">
        <v>119</v>
      </c>
      <c r="F2980">
        <v>1</v>
      </c>
      <c r="G2980">
        <v>3</v>
      </c>
      <c r="H2980" t="s">
        <v>180</v>
      </c>
      <c r="I2980" t="s">
        <v>31</v>
      </c>
      <c r="J2980">
        <v>10090680735</v>
      </c>
      <c r="K2980" s="19">
        <v>26.9</v>
      </c>
      <c r="L2980">
        <v>20.704000000000001</v>
      </c>
      <c r="M2980">
        <v>23.54</v>
      </c>
      <c r="N2980">
        <v>29.52</v>
      </c>
      <c r="O2980">
        <v>2.99</v>
      </c>
    </row>
    <row r="2981" spans="1:15" x14ac:dyDescent="0.35">
      <c r="A2981" t="s">
        <v>252</v>
      </c>
      <c r="B2981">
        <v>2020</v>
      </c>
      <c r="C2981" s="10">
        <v>43700</v>
      </c>
      <c r="D2981" t="s">
        <v>253</v>
      </c>
      <c r="E2981" t="s">
        <v>119</v>
      </c>
      <c r="F2981">
        <v>1</v>
      </c>
      <c r="G2981">
        <v>4</v>
      </c>
      <c r="H2981" t="s">
        <v>112</v>
      </c>
      <c r="I2981" t="s">
        <v>113</v>
      </c>
      <c r="J2981">
        <v>10009967641</v>
      </c>
      <c r="K2981" s="19">
        <v>22.3</v>
      </c>
      <c r="L2981">
        <v>31.117999999999899</v>
      </c>
      <c r="M2981">
        <v>30.813999999999901</v>
      </c>
      <c r="N2981">
        <v>33.165999999999997</v>
      </c>
      <c r="O2981">
        <v>1.1759999999999999</v>
      </c>
    </row>
    <row r="2982" spans="1:15" x14ac:dyDescent="0.35">
      <c r="A2982" t="s">
        <v>252</v>
      </c>
      <c r="B2982">
        <v>2020</v>
      </c>
      <c r="C2982" s="10">
        <v>43700</v>
      </c>
      <c r="D2982" t="s">
        <v>253</v>
      </c>
      <c r="E2982" t="s">
        <v>119</v>
      </c>
      <c r="F2982">
        <v>1</v>
      </c>
      <c r="G2982">
        <v>5</v>
      </c>
      <c r="H2982" t="s">
        <v>257</v>
      </c>
      <c r="I2982" t="s">
        <v>31</v>
      </c>
      <c r="J2982">
        <v>10005964672</v>
      </c>
      <c r="K2982" s="19">
        <v>29.6</v>
      </c>
      <c r="L2982">
        <v>21.515999999999998</v>
      </c>
      <c r="M2982">
        <v>21.753</v>
      </c>
      <c r="N2982">
        <v>26.542999999999999</v>
      </c>
      <c r="O2982">
        <v>2.395</v>
      </c>
    </row>
    <row r="2983" spans="1:15" x14ac:dyDescent="0.35">
      <c r="A2983" t="s">
        <v>252</v>
      </c>
      <c r="B2983">
        <v>2020</v>
      </c>
      <c r="C2983" s="10">
        <v>43700</v>
      </c>
      <c r="D2983" t="s">
        <v>253</v>
      </c>
      <c r="E2983" t="s">
        <v>119</v>
      </c>
      <c r="F2983">
        <v>1</v>
      </c>
      <c r="G2983">
        <v>6</v>
      </c>
      <c r="H2983" t="s">
        <v>242</v>
      </c>
      <c r="I2983" t="s">
        <v>102</v>
      </c>
      <c r="J2983">
        <v>10007811716</v>
      </c>
      <c r="K2983" s="19">
        <v>26.5</v>
      </c>
      <c r="L2983">
        <v>23.585000000000001</v>
      </c>
      <c r="M2983">
        <v>22.384999999999899</v>
      </c>
      <c r="N2983">
        <v>26.773</v>
      </c>
      <c r="O2983">
        <v>2.194</v>
      </c>
    </row>
    <row r="2984" spans="1:15" x14ac:dyDescent="0.35">
      <c r="A2984" t="s">
        <v>252</v>
      </c>
      <c r="B2984">
        <v>2020</v>
      </c>
      <c r="C2984" s="10">
        <v>43700</v>
      </c>
      <c r="D2984" t="s">
        <v>253</v>
      </c>
      <c r="E2984" t="s">
        <v>119</v>
      </c>
      <c r="F2984">
        <v>2</v>
      </c>
      <c r="G2984">
        <v>1</v>
      </c>
      <c r="H2984" t="s">
        <v>195</v>
      </c>
      <c r="I2984" t="s">
        <v>31</v>
      </c>
      <c r="J2984">
        <v>10005964470</v>
      </c>
      <c r="K2984" s="19">
        <v>30.4</v>
      </c>
      <c r="L2984">
        <v>28.064</v>
      </c>
      <c r="M2984">
        <v>28.308</v>
      </c>
      <c r="N2984">
        <v>29.844000000000001</v>
      </c>
      <c r="O2984">
        <v>0.76800000000000002</v>
      </c>
    </row>
    <row r="2985" spans="1:15" x14ac:dyDescent="0.35">
      <c r="A2985" t="s">
        <v>252</v>
      </c>
      <c r="B2985">
        <v>2020</v>
      </c>
      <c r="C2985" s="10">
        <v>43700</v>
      </c>
      <c r="D2985" t="s">
        <v>253</v>
      </c>
      <c r="E2985" t="s">
        <v>119</v>
      </c>
      <c r="F2985">
        <v>2</v>
      </c>
      <c r="G2985">
        <v>2</v>
      </c>
      <c r="H2985" t="s">
        <v>106</v>
      </c>
      <c r="I2985" t="s">
        <v>102</v>
      </c>
      <c r="J2985">
        <v>10006894559</v>
      </c>
      <c r="K2985" s="19">
        <v>27</v>
      </c>
      <c r="L2985">
        <v>32.473999999999997</v>
      </c>
      <c r="M2985">
        <v>32.472000000000001</v>
      </c>
      <c r="N2985">
        <v>34.033999999999999</v>
      </c>
      <c r="O2985">
        <v>0.78100000000000003</v>
      </c>
    </row>
    <row r="2986" spans="1:15" x14ac:dyDescent="0.35">
      <c r="A2986" t="s">
        <v>252</v>
      </c>
      <c r="B2986">
        <v>2020</v>
      </c>
      <c r="C2986" s="10">
        <v>43700</v>
      </c>
      <c r="D2986" t="s">
        <v>253</v>
      </c>
      <c r="E2986" t="s">
        <v>119</v>
      </c>
      <c r="F2986">
        <v>2</v>
      </c>
      <c r="G2986">
        <v>3</v>
      </c>
      <c r="H2986" t="s">
        <v>193</v>
      </c>
      <c r="I2986" t="s">
        <v>31</v>
      </c>
      <c r="J2986">
        <v>10005727327</v>
      </c>
      <c r="K2986" s="19">
        <v>33.6</v>
      </c>
      <c r="L2986">
        <v>26.526</v>
      </c>
      <c r="M2986">
        <v>26.641999999999999</v>
      </c>
      <c r="N2986">
        <v>28.274000000000001</v>
      </c>
      <c r="O2986">
        <v>0.81599999999999995</v>
      </c>
    </row>
    <row r="2987" spans="1:15" x14ac:dyDescent="0.35">
      <c r="A2987" t="s">
        <v>252</v>
      </c>
      <c r="B2987">
        <v>2020</v>
      </c>
      <c r="C2987" s="10">
        <v>43700</v>
      </c>
      <c r="D2987" t="s">
        <v>253</v>
      </c>
      <c r="E2987" t="s">
        <v>119</v>
      </c>
      <c r="F2987">
        <v>2</v>
      </c>
      <c r="G2987">
        <v>4</v>
      </c>
      <c r="H2987" t="s">
        <v>125</v>
      </c>
      <c r="I2987" t="s">
        <v>113</v>
      </c>
      <c r="J2987">
        <v>10017950943</v>
      </c>
      <c r="K2987" s="19">
        <v>22.5</v>
      </c>
      <c r="L2987">
        <v>27.931999999999999</v>
      </c>
      <c r="M2987">
        <v>27.873999999999999</v>
      </c>
      <c r="N2987">
        <v>29.937999999999999</v>
      </c>
      <c r="O2987">
        <v>1.032</v>
      </c>
    </row>
    <row r="2988" spans="1:15" x14ac:dyDescent="0.35">
      <c r="A2988" t="s">
        <v>252</v>
      </c>
      <c r="B2988">
        <v>2020</v>
      </c>
      <c r="C2988" s="10">
        <v>43700</v>
      </c>
      <c r="D2988" t="s">
        <v>253</v>
      </c>
      <c r="E2988" t="s">
        <v>119</v>
      </c>
      <c r="F2988">
        <v>2</v>
      </c>
      <c r="G2988">
        <v>5</v>
      </c>
      <c r="H2988" t="s">
        <v>219</v>
      </c>
      <c r="I2988" t="s">
        <v>23</v>
      </c>
      <c r="J2988">
        <v>10050887493</v>
      </c>
      <c r="K2988" s="19">
        <v>36</v>
      </c>
      <c r="L2988">
        <v>28.516999999999999</v>
      </c>
      <c r="M2988">
        <v>28.134999999999899</v>
      </c>
      <c r="N2988">
        <v>30.587</v>
      </c>
      <c r="O2988">
        <v>1.226</v>
      </c>
    </row>
    <row r="2989" spans="1:15" x14ac:dyDescent="0.35">
      <c r="A2989" t="s">
        <v>252</v>
      </c>
      <c r="B2989">
        <v>2020</v>
      </c>
      <c r="C2989" s="10">
        <v>43700</v>
      </c>
      <c r="D2989" t="s">
        <v>253</v>
      </c>
      <c r="E2989" t="s">
        <v>119</v>
      </c>
      <c r="F2989">
        <v>2</v>
      </c>
      <c r="G2989">
        <v>6</v>
      </c>
      <c r="H2989" t="s">
        <v>255</v>
      </c>
      <c r="I2989" t="s">
        <v>256</v>
      </c>
      <c r="J2989">
        <v>10011164074</v>
      </c>
      <c r="K2989" s="19">
        <v>20.9</v>
      </c>
      <c r="L2989">
        <v>17.16</v>
      </c>
      <c r="M2989">
        <v>15.888999999999999</v>
      </c>
      <c r="N2989">
        <v>22.905000000000001</v>
      </c>
      <c r="O2989">
        <v>3.508</v>
      </c>
    </row>
    <row r="2990" spans="1:15" x14ac:dyDescent="0.35">
      <c r="A2990" t="s">
        <v>252</v>
      </c>
      <c r="B2990">
        <v>2020</v>
      </c>
      <c r="C2990" s="10">
        <v>43700</v>
      </c>
      <c r="D2990" t="s">
        <v>253</v>
      </c>
      <c r="E2990" t="s">
        <v>121</v>
      </c>
      <c r="F2990">
        <v>1</v>
      </c>
      <c r="G2990">
        <v>1</v>
      </c>
      <c r="H2990" t="s">
        <v>221</v>
      </c>
      <c r="I2990" t="s">
        <v>31</v>
      </c>
      <c r="J2990">
        <v>10008098470</v>
      </c>
      <c r="K2990" s="19">
        <v>34.5</v>
      </c>
      <c r="L2990">
        <v>28</v>
      </c>
      <c r="M2990">
        <v>28.335999999999999</v>
      </c>
      <c r="N2990">
        <v>30.117999999999999</v>
      </c>
      <c r="O2990">
        <v>0.89100000000000001</v>
      </c>
    </row>
    <row r="2991" spans="1:15" x14ac:dyDescent="0.35">
      <c r="A2991" t="s">
        <v>252</v>
      </c>
      <c r="B2991">
        <v>2020</v>
      </c>
      <c r="C2991" s="10">
        <v>43700</v>
      </c>
      <c r="D2991" t="s">
        <v>253</v>
      </c>
      <c r="E2991" t="s">
        <v>121</v>
      </c>
      <c r="F2991">
        <v>1</v>
      </c>
      <c r="G2991">
        <v>2</v>
      </c>
      <c r="H2991" t="s">
        <v>195</v>
      </c>
      <c r="I2991" t="s">
        <v>31</v>
      </c>
      <c r="J2991">
        <v>10005964470</v>
      </c>
      <c r="K2991" s="19">
        <v>30.4</v>
      </c>
      <c r="L2991">
        <v>28.308</v>
      </c>
      <c r="M2991">
        <v>28.454000000000001</v>
      </c>
      <c r="N2991">
        <v>29.98</v>
      </c>
      <c r="O2991">
        <v>0.76300000000000001</v>
      </c>
    </row>
    <row r="2992" spans="1:15" x14ac:dyDescent="0.35">
      <c r="A2992" t="s">
        <v>252</v>
      </c>
      <c r="B2992">
        <v>2020</v>
      </c>
      <c r="C2992" s="10">
        <v>43700</v>
      </c>
      <c r="D2992" t="s">
        <v>253</v>
      </c>
      <c r="E2992" t="s">
        <v>121</v>
      </c>
      <c r="F2992">
        <v>1</v>
      </c>
      <c r="G2992">
        <v>3</v>
      </c>
      <c r="H2992" t="s">
        <v>115</v>
      </c>
      <c r="I2992" t="s">
        <v>102</v>
      </c>
      <c r="J2992">
        <v>10009009159</v>
      </c>
      <c r="K2992" s="19">
        <v>24.5</v>
      </c>
      <c r="L2992">
        <v>25.170999999999999</v>
      </c>
      <c r="M2992">
        <v>26.338000000000001</v>
      </c>
      <c r="N2992">
        <v>31.946000000000002</v>
      </c>
      <c r="O2992">
        <v>2.8039999999999998</v>
      </c>
    </row>
    <row r="2993" spans="1:15" x14ac:dyDescent="0.35">
      <c r="A2993" t="s">
        <v>252</v>
      </c>
      <c r="B2993">
        <v>2020</v>
      </c>
      <c r="C2993" s="10">
        <v>43700</v>
      </c>
      <c r="D2993" t="s">
        <v>253</v>
      </c>
      <c r="E2993" t="s">
        <v>121</v>
      </c>
      <c r="F2993">
        <v>1</v>
      </c>
      <c r="G2993">
        <v>4</v>
      </c>
      <c r="H2993" t="s">
        <v>106</v>
      </c>
      <c r="I2993" t="s">
        <v>102</v>
      </c>
      <c r="J2993">
        <v>10006894559</v>
      </c>
      <c r="K2993" s="19">
        <v>27</v>
      </c>
      <c r="L2993">
        <v>32.472000000000001</v>
      </c>
      <c r="M2993">
        <v>32.329000000000001</v>
      </c>
      <c r="N2993">
        <v>33.878999999999998</v>
      </c>
      <c r="O2993">
        <v>0.77500000000000002</v>
      </c>
    </row>
    <row r="2994" spans="1:15" x14ac:dyDescent="0.35">
      <c r="A2994" t="s">
        <v>252</v>
      </c>
      <c r="B2994">
        <v>2020</v>
      </c>
      <c r="C2994" s="10">
        <v>43700</v>
      </c>
      <c r="D2994" t="s">
        <v>253</v>
      </c>
      <c r="E2994" t="s">
        <v>121</v>
      </c>
      <c r="F2994">
        <v>1</v>
      </c>
      <c r="G2994">
        <v>5</v>
      </c>
      <c r="H2994" t="s">
        <v>193</v>
      </c>
      <c r="I2994" t="s">
        <v>31</v>
      </c>
      <c r="J2994">
        <v>10005727327</v>
      </c>
      <c r="K2994" s="19">
        <v>33.6</v>
      </c>
      <c r="L2994">
        <v>26.641999999999999</v>
      </c>
      <c r="M2994">
        <v>26.588999999999999</v>
      </c>
      <c r="N2994">
        <v>28.209</v>
      </c>
      <c r="O2994">
        <v>0.81</v>
      </c>
    </row>
    <row r="2995" spans="1:15" x14ac:dyDescent="0.35">
      <c r="A2995" t="s">
        <v>252</v>
      </c>
      <c r="B2995">
        <v>2020</v>
      </c>
      <c r="C2995" s="10">
        <v>43700</v>
      </c>
      <c r="D2995" t="s">
        <v>253</v>
      </c>
      <c r="E2995" t="s">
        <v>121</v>
      </c>
      <c r="F2995">
        <v>1</v>
      </c>
      <c r="G2995">
        <v>6</v>
      </c>
      <c r="H2995" t="s">
        <v>180</v>
      </c>
      <c r="I2995" t="s">
        <v>31</v>
      </c>
      <c r="J2995">
        <v>10090680735</v>
      </c>
      <c r="K2995" s="19">
        <v>26.9</v>
      </c>
      <c r="L2995">
        <v>23.54</v>
      </c>
      <c r="M2995">
        <v>21.904</v>
      </c>
      <c r="N2995">
        <v>27.206</v>
      </c>
      <c r="O2995">
        <v>2.6509999999999998</v>
      </c>
    </row>
    <row r="2996" spans="1:15" x14ac:dyDescent="0.35">
      <c r="A2996" t="s">
        <v>252</v>
      </c>
      <c r="B2996">
        <v>2020</v>
      </c>
      <c r="C2996" s="10">
        <v>43700</v>
      </c>
      <c r="D2996" t="s">
        <v>253</v>
      </c>
      <c r="E2996" t="s">
        <v>121</v>
      </c>
      <c r="F2996">
        <v>2</v>
      </c>
      <c r="G2996">
        <v>1</v>
      </c>
      <c r="H2996" t="s">
        <v>112</v>
      </c>
      <c r="I2996" t="s">
        <v>113</v>
      </c>
      <c r="J2996">
        <v>10009967641</v>
      </c>
      <c r="K2996" s="19">
        <v>22.3</v>
      </c>
      <c r="L2996">
        <v>30.813999999999901</v>
      </c>
      <c r="M2996">
        <v>31.137999999999899</v>
      </c>
      <c r="N2996">
        <v>33.451999999999998</v>
      </c>
      <c r="O2996">
        <v>1.157</v>
      </c>
    </row>
    <row r="2997" spans="1:15" x14ac:dyDescent="0.35">
      <c r="A2997" t="s">
        <v>252</v>
      </c>
      <c r="B2997">
        <v>2020</v>
      </c>
      <c r="C2997" s="10">
        <v>43700</v>
      </c>
      <c r="D2997" t="s">
        <v>253</v>
      </c>
      <c r="E2997" t="s">
        <v>121</v>
      </c>
      <c r="F2997">
        <v>2</v>
      </c>
      <c r="G2997">
        <v>2</v>
      </c>
      <c r="H2997" t="s">
        <v>219</v>
      </c>
      <c r="I2997" t="s">
        <v>23</v>
      </c>
      <c r="J2997">
        <v>10050887493</v>
      </c>
      <c r="K2997" s="19">
        <v>36</v>
      </c>
      <c r="L2997">
        <v>28.134999999999899</v>
      </c>
      <c r="M2997">
        <v>28.373999999999999</v>
      </c>
      <c r="N2997">
        <v>30.765999999999998</v>
      </c>
      <c r="O2997">
        <v>1.196</v>
      </c>
    </row>
    <row r="2998" spans="1:15" x14ac:dyDescent="0.35">
      <c r="A2998" t="s">
        <v>252</v>
      </c>
      <c r="B2998">
        <v>2020</v>
      </c>
      <c r="C2998" s="10">
        <v>43700</v>
      </c>
      <c r="D2998" t="s">
        <v>253</v>
      </c>
      <c r="E2998" t="s">
        <v>121</v>
      </c>
      <c r="F2998">
        <v>2</v>
      </c>
      <c r="G2998">
        <v>3</v>
      </c>
      <c r="H2998" t="s">
        <v>125</v>
      </c>
      <c r="I2998" t="s">
        <v>113</v>
      </c>
      <c r="J2998">
        <v>10017950943</v>
      </c>
      <c r="K2998" s="19">
        <v>22.5</v>
      </c>
      <c r="L2998">
        <v>27.873999999999999</v>
      </c>
      <c r="M2998">
        <v>27.893000000000001</v>
      </c>
      <c r="N2998">
        <v>29.920999999999999</v>
      </c>
      <c r="O2998">
        <v>1.014</v>
      </c>
    </row>
    <row r="2999" spans="1:15" x14ac:dyDescent="0.35">
      <c r="A2999" t="s">
        <v>252</v>
      </c>
      <c r="B2999">
        <v>2020</v>
      </c>
      <c r="C2999" s="10">
        <v>43700</v>
      </c>
      <c r="D2999" t="s">
        <v>253</v>
      </c>
      <c r="E2999" t="s">
        <v>121</v>
      </c>
      <c r="F2999">
        <v>2</v>
      </c>
      <c r="G2999">
        <v>4</v>
      </c>
      <c r="H2999" t="s">
        <v>255</v>
      </c>
      <c r="I2999" t="s">
        <v>256</v>
      </c>
      <c r="J2999">
        <v>10011164074</v>
      </c>
      <c r="K2999" s="19">
        <v>20.9</v>
      </c>
      <c r="L2999">
        <v>15.888999999999999</v>
      </c>
      <c r="M2999">
        <v>18.600999999999999</v>
      </c>
      <c r="N2999">
        <v>24.349</v>
      </c>
      <c r="O2999">
        <v>2.8740000000000001</v>
      </c>
    </row>
    <row r="3000" spans="1:15" x14ac:dyDescent="0.35">
      <c r="A3000" t="s">
        <v>252</v>
      </c>
      <c r="B3000">
        <v>2020</v>
      </c>
      <c r="C3000" s="10">
        <v>43700</v>
      </c>
      <c r="D3000" t="s">
        <v>253</v>
      </c>
      <c r="E3000" t="s">
        <v>121</v>
      </c>
      <c r="F3000">
        <v>2</v>
      </c>
      <c r="G3000">
        <v>5</v>
      </c>
      <c r="H3000" t="s">
        <v>257</v>
      </c>
      <c r="I3000" t="s">
        <v>31</v>
      </c>
      <c r="J3000">
        <v>10005964672</v>
      </c>
      <c r="K3000" s="19">
        <v>29.6</v>
      </c>
      <c r="L3000">
        <v>21.753</v>
      </c>
      <c r="M3000">
        <v>21.472000000000001</v>
      </c>
      <c r="N3000">
        <v>25.818000000000001</v>
      </c>
      <c r="O3000">
        <v>2.173</v>
      </c>
    </row>
    <row r="3001" spans="1:15" x14ac:dyDescent="0.35">
      <c r="A3001" t="s">
        <v>252</v>
      </c>
      <c r="B3001">
        <v>2020</v>
      </c>
      <c r="C3001" s="10">
        <v>43700</v>
      </c>
      <c r="D3001" t="s">
        <v>253</v>
      </c>
      <c r="E3001" t="s">
        <v>121</v>
      </c>
      <c r="F3001">
        <v>2</v>
      </c>
      <c r="G3001">
        <v>6</v>
      </c>
      <c r="H3001" t="s">
        <v>242</v>
      </c>
      <c r="I3001" t="s">
        <v>102</v>
      </c>
      <c r="J3001">
        <v>10007811716</v>
      </c>
      <c r="K3001" s="19">
        <v>26.5</v>
      </c>
      <c r="L3001">
        <v>22.384999999999899</v>
      </c>
      <c r="M3001">
        <v>21.232999999999901</v>
      </c>
      <c r="N3001">
        <v>25.332999999999998</v>
      </c>
      <c r="O3001">
        <v>2.0499999999999998</v>
      </c>
    </row>
    <row r="3002" spans="1:15" x14ac:dyDescent="0.35">
      <c r="A3002" t="s">
        <v>252</v>
      </c>
      <c r="B3002">
        <v>2020</v>
      </c>
      <c r="C3002" s="10">
        <v>43702</v>
      </c>
      <c r="D3002" t="s">
        <v>253</v>
      </c>
      <c r="E3002" t="s">
        <v>91</v>
      </c>
      <c r="F3002">
        <v>1</v>
      </c>
      <c r="G3002">
        <v>1</v>
      </c>
      <c r="H3002" t="s">
        <v>193</v>
      </c>
      <c r="I3002" t="s">
        <v>31</v>
      </c>
      <c r="J3002">
        <v>10005727327</v>
      </c>
      <c r="K3002" s="19">
        <v>33.6</v>
      </c>
      <c r="L3002">
        <v>26.588999999999999</v>
      </c>
      <c r="M3002">
        <v>26.760999999999999</v>
      </c>
      <c r="N3002">
        <v>28.375</v>
      </c>
      <c r="O3002">
        <v>0.80700000000000005</v>
      </c>
    </row>
    <row r="3003" spans="1:15" x14ac:dyDescent="0.35">
      <c r="A3003" t="s">
        <v>252</v>
      </c>
      <c r="B3003">
        <v>2020</v>
      </c>
      <c r="C3003" s="10">
        <v>43702</v>
      </c>
      <c r="D3003" t="s">
        <v>253</v>
      </c>
      <c r="E3003" t="s">
        <v>91</v>
      </c>
      <c r="F3003">
        <v>1</v>
      </c>
      <c r="G3003">
        <v>2</v>
      </c>
      <c r="H3003" t="s">
        <v>203</v>
      </c>
      <c r="I3003" t="s">
        <v>198</v>
      </c>
      <c r="J3003">
        <v>10051694112</v>
      </c>
      <c r="K3003" s="19">
        <v>32.700000000000003</v>
      </c>
      <c r="L3003">
        <v>26.904</v>
      </c>
      <c r="M3003">
        <v>26.933</v>
      </c>
      <c r="N3003">
        <v>28.844999999999999</v>
      </c>
      <c r="O3003">
        <v>0.95599999999999996</v>
      </c>
    </row>
    <row r="3004" spans="1:15" x14ac:dyDescent="0.35">
      <c r="A3004" t="s">
        <v>252</v>
      </c>
      <c r="B3004">
        <v>2020</v>
      </c>
      <c r="C3004" s="10">
        <v>43702</v>
      </c>
      <c r="D3004" t="s">
        <v>253</v>
      </c>
      <c r="E3004" t="s">
        <v>91</v>
      </c>
      <c r="F3004">
        <v>1</v>
      </c>
      <c r="G3004">
        <v>3</v>
      </c>
      <c r="H3004" t="s">
        <v>143</v>
      </c>
      <c r="I3004" t="s">
        <v>95</v>
      </c>
      <c r="J3004">
        <v>10009181234</v>
      </c>
      <c r="K3004" s="19">
        <v>24.4</v>
      </c>
      <c r="L3004">
        <v>24.364000000000001</v>
      </c>
      <c r="M3004">
        <v>24.349</v>
      </c>
      <c r="N3004">
        <v>25.984999999999999</v>
      </c>
      <c r="O3004">
        <v>0.81799999999999995</v>
      </c>
    </row>
    <row r="3005" spans="1:15" x14ac:dyDescent="0.35">
      <c r="A3005" t="s">
        <v>252</v>
      </c>
      <c r="B3005">
        <v>2020</v>
      </c>
      <c r="C3005" s="10">
        <v>43702</v>
      </c>
      <c r="D3005" t="s">
        <v>253</v>
      </c>
      <c r="E3005" t="s">
        <v>91</v>
      </c>
      <c r="F3005">
        <v>1</v>
      </c>
      <c r="G3005">
        <v>4</v>
      </c>
      <c r="H3005" t="s">
        <v>254</v>
      </c>
      <c r="I3005" t="s">
        <v>31</v>
      </c>
      <c r="J3005">
        <v>10005964571</v>
      </c>
      <c r="K3005" s="19">
        <v>29.6</v>
      </c>
      <c r="L3005">
        <v>12.059999999999899</v>
      </c>
      <c r="M3005">
        <v>14.129</v>
      </c>
      <c r="N3005">
        <v>20.295000000000002</v>
      </c>
      <c r="O3005">
        <v>3.0830000000000002</v>
      </c>
    </row>
    <row r="3006" spans="1:15" x14ac:dyDescent="0.35">
      <c r="A3006" t="s">
        <v>252</v>
      </c>
      <c r="B3006">
        <v>2020</v>
      </c>
      <c r="C3006" s="10">
        <v>43702</v>
      </c>
      <c r="D3006" t="s">
        <v>253</v>
      </c>
      <c r="E3006" t="s">
        <v>91</v>
      </c>
      <c r="F3006">
        <v>1</v>
      </c>
      <c r="G3006">
        <v>5</v>
      </c>
      <c r="H3006" t="s">
        <v>255</v>
      </c>
      <c r="I3006" t="s">
        <v>256</v>
      </c>
      <c r="J3006">
        <v>10011164074</v>
      </c>
      <c r="K3006" s="19">
        <v>20.9</v>
      </c>
      <c r="L3006">
        <v>18.600999999999999</v>
      </c>
      <c r="M3006">
        <v>16.916</v>
      </c>
      <c r="N3006">
        <v>22.122</v>
      </c>
      <c r="O3006">
        <v>2.6030000000000002</v>
      </c>
    </row>
    <row r="3007" spans="1:15" x14ac:dyDescent="0.35">
      <c r="A3007" t="s">
        <v>252</v>
      </c>
      <c r="B3007">
        <v>2020</v>
      </c>
      <c r="C3007" s="10">
        <v>43702</v>
      </c>
      <c r="D3007" t="s">
        <v>253</v>
      </c>
      <c r="E3007" t="s">
        <v>91</v>
      </c>
      <c r="F3007">
        <v>2</v>
      </c>
      <c r="G3007">
        <v>1</v>
      </c>
      <c r="H3007" t="s">
        <v>195</v>
      </c>
      <c r="I3007" t="s">
        <v>31</v>
      </c>
      <c r="J3007">
        <v>10005964470</v>
      </c>
      <c r="K3007" s="19">
        <v>30.4</v>
      </c>
      <c r="L3007">
        <v>28.454000000000001</v>
      </c>
      <c r="M3007">
        <v>28.577999999999999</v>
      </c>
      <c r="N3007">
        <v>30.102</v>
      </c>
      <c r="O3007">
        <v>0.76200000000000001</v>
      </c>
    </row>
    <row r="3008" spans="1:15" x14ac:dyDescent="0.35">
      <c r="A3008" t="s">
        <v>252</v>
      </c>
      <c r="B3008">
        <v>2020</v>
      </c>
      <c r="C3008" s="10">
        <v>43702</v>
      </c>
      <c r="D3008" t="s">
        <v>253</v>
      </c>
      <c r="E3008" t="s">
        <v>91</v>
      </c>
      <c r="F3008">
        <v>2</v>
      </c>
      <c r="G3008">
        <v>2</v>
      </c>
      <c r="H3008" t="s">
        <v>257</v>
      </c>
      <c r="I3008" t="s">
        <v>31</v>
      </c>
      <c r="J3008">
        <v>10005964672</v>
      </c>
      <c r="K3008" s="19">
        <v>29.6</v>
      </c>
      <c r="L3008">
        <v>21.472000000000001</v>
      </c>
      <c r="M3008">
        <v>22.59</v>
      </c>
      <c r="N3008">
        <v>26.606000000000002</v>
      </c>
      <c r="O3008">
        <v>2.008</v>
      </c>
    </row>
    <row r="3009" spans="1:15" x14ac:dyDescent="0.35">
      <c r="A3009" t="s">
        <v>252</v>
      </c>
      <c r="B3009">
        <v>2020</v>
      </c>
      <c r="C3009" s="10">
        <v>43702</v>
      </c>
      <c r="D3009" t="s">
        <v>253</v>
      </c>
      <c r="E3009" t="s">
        <v>91</v>
      </c>
      <c r="F3009">
        <v>2</v>
      </c>
      <c r="G3009">
        <v>3</v>
      </c>
      <c r="H3009" t="s">
        <v>30</v>
      </c>
      <c r="I3009" t="s">
        <v>31</v>
      </c>
      <c r="J3009">
        <v>10010773549</v>
      </c>
      <c r="K3009" s="19">
        <v>23.5</v>
      </c>
      <c r="L3009">
        <v>20.056999999999999</v>
      </c>
      <c r="M3009">
        <v>21.068999999999999</v>
      </c>
      <c r="N3009">
        <v>26.664999999999999</v>
      </c>
      <c r="O3009">
        <v>2.798</v>
      </c>
    </row>
    <row r="3010" spans="1:15" x14ac:dyDescent="0.35">
      <c r="A3010" t="s">
        <v>252</v>
      </c>
      <c r="B3010">
        <v>2020</v>
      </c>
      <c r="C3010" s="10">
        <v>43702</v>
      </c>
      <c r="D3010" t="s">
        <v>253</v>
      </c>
      <c r="E3010" t="s">
        <v>91</v>
      </c>
      <c r="F3010">
        <v>2</v>
      </c>
      <c r="G3010">
        <v>4</v>
      </c>
      <c r="H3010" t="s">
        <v>258</v>
      </c>
      <c r="I3010" t="s">
        <v>256</v>
      </c>
      <c r="J3010">
        <v>10010797393</v>
      </c>
      <c r="K3010" s="19">
        <v>21.9</v>
      </c>
      <c r="L3010">
        <v>23.190999999999999</v>
      </c>
      <c r="M3010">
        <v>22.878</v>
      </c>
      <c r="N3010">
        <v>26.24</v>
      </c>
      <c r="O3010">
        <v>1.681</v>
      </c>
    </row>
    <row r="3011" spans="1:15" x14ac:dyDescent="0.35">
      <c r="A3011" t="s">
        <v>252</v>
      </c>
      <c r="B3011">
        <v>2020</v>
      </c>
      <c r="C3011" s="10">
        <v>43702</v>
      </c>
      <c r="D3011" t="s">
        <v>253</v>
      </c>
      <c r="E3011" t="s">
        <v>91</v>
      </c>
      <c r="F3011">
        <v>2</v>
      </c>
      <c r="G3011">
        <v>5</v>
      </c>
      <c r="H3011" t="s">
        <v>186</v>
      </c>
      <c r="I3011" t="s">
        <v>95</v>
      </c>
      <c r="J3011">
        <v>10009181032</v>
      </c>
      <c r="K3011" s="19">
        <v>24.6</v>
      </c>
      <c r="L3011">
        <v>20.327999999999999</v>
      </c>
      <c r="M3011">
        <v>19.925999999999998</v>
      </c>
      <c r="N3011">
        <v>22.902000000000001</v>
      </c>
      <c r="O3011">
        <v>1.488</v>
      </c>
    </row>
    <row r="3012" spans="1:15" x14ac:dyDescent="0.35">
      <c r="A3012" t="s">
        <v>252</v>
      </c>
      <c r="B3012">
        <v>2020</v>
      </c>
      <c r="C3012" s="10">
        <v>43702</v>
      </c>
      <c r="D3012" t="s">
        <v>253</v>
      </c>
      <c r="E3012" t="s">
        <v>91</v>
      </c>
      <c r="F3012">
        <v>3</v>
      </c>
      <c r="G3012">
        <v>1</v>
      </c>
      <c r="H3012" t="s">
        <v>106</v>
      </c>
      <c r="I3012" t="s">
        <v>102</v>
      </c>
      <c r="J3012">
        <v>10006894559</v>
      </c>
      <c r="K3012" s="19">
        <v>27</v>
      </c>
      <c r="L3012">
        <v>32.329000000000001</v>
      </c>
      <c r="M3012">
        <v>32.485999999999997</v>
      </c>
      <c r="N3012">
        <v>34.031999999999996</v>
      </c>
      <c r="O3012">
        <v>0.77300000000000002</v>
      </c>
    </row>
    <row r="3013" spans="1:15" x14ac:dyDescent="0.35">
      <c r="A3013" t="s">
        <v>252</v>
      </c>
      <c r="B3013">
        <v>2020</v>
      </c>
      <c r="C3013" s="10">
        <v>43702</v>
      </c>
      <c r="D3013" t="s">
        <v>253</v>
      </c>
      <c r="E3013" t="s">
        <v>91</v>
      </c>
      <c r="F3013">
        <v>3</v>
      </c>
      <c r="G3013">
        <v>2</v>
      </c>
      <c r="H3013" t="s">
        <v>97</v>
      </c>
      <c r="I3013" t="s">
        <v>29</v>
      </c>
      <c r="J3013">
        <v>10048325582</v>
      </c>
      <c r="K3013" s="19">
        <v>27.6</v>
      </c>
      <c r="L3013">
        <v>34.464999999999897</v>
      </c>
      <c r="M3013">
        <v>34.308</v>
      </c>
      <c r="N3013">
        <v>36.82</v>
      </c>
      <c r="O3013">
        <v>1.256</v>
      </c>
    </row>
    <row r="3014" spans="1:15" x14ac:dyDescent="0.35">
      <c r="A3014" t="s">
        <v>252</v>
      </c>
      <c r="B3014">
        <v>2020</v>
      </c>
      <c r="C3014" s="10">
        <v>43702</v>
      </c>
      <c r="D3014" t="s">
        <v>253</v>
      </c>
      <c r="E3014" t="s">
        <v>91</v>
      </c>
      <c r="F3014">
        <v>3</v>
      </c>
      <c r="G3014">
        <v>3</v>
      </c>
      <c r="H3014" t="s">
        <v>125</v>
      </c>
      <c r="I3014" t="s">
        <v>113</v>
      </c>
      <c r="J3014">
        <v>10017950943</v>
      </c>
      <c r="K3014" s="19">
        <v>22.5</v>
      </c>
      <c r="L3014">
        <v>27.893000000000001</v>
      </c>
      <c r="M3014">
        <v>27.876000000000001</v>
      </c>
      <c r="N3014">
        <v>29.882000000000001</v>
      </c>
      <c r="O3014">
        <v>1.0029999999999999</v>
      </c>
    </row>
    <row r="3015" spans="1:15" x14ac:dyDescent="0.35">
      <c r="A3015" t="s">
        <v>252</v>
      </c>
      <c r="B3015">
        <v>2020</v>
      </c>
      <c r="C3015" s="10">
        <v>43702</v>
      </c>
      <c r="D3015" t="s">
        <v>253</v>
      </c>
      <c r="E3015" t="s">
        <v>91</v>
      </c>
      <c r="F3015">
        <v>3</v>
      </c>
      <c r="G3015">
        <v>4</v>
      </c>
      <c r="H3015" t="s">
        <v>259</v>
      </c>
      <c r="I3015" t="s">
        <v>31</v>
      </c>
      <c r="J3015" t="e">
        <v>#N/A</v>
      </c>
      <c r="K3015" s="19">
        <v>24.9</v>
      </c>
      <c r="L3015">
        <v>7.5519999999999996</v>
      </c>
      <c r="M3015">
        <v>12.555999999999999</v>
      </c>
      <c r="N3015">
        <v>19.346</v>
      </c>
      <c r="O3015">
        <v>3.395</v>
      </c>
    </row>
    <row r="3016" spans="1:15" x14ac:dyDescent="0.35">
      <c r="A3016" t="s">
        <v>252</v>
      </c>
      <c r="B3016">
        <v>2020</v>
      </c>
      <c r="C3016" s="10">
        <v>43702</v>
      </c>
      <c r="D3016" t="s">
        <v>253</v>
      </c>
      <c r="E3016" t="s">
        <v>91</v>
      </c>
      <c r="F3016">
        <v>3</v>
      </c>
      <c r="G3016">
        <v>5</v>
      </c>
      <c r="H3016" t="s">
        <v>242</v>
      </c>
      <c r="I3016" t="s">
        <v>102</v>
      </c>
      <c r="J3016">
        <v>10007811716</v>
      </c>
      <c r="K3016" s="19">
        <v>26.5</v>
      </c>
      <c r="L3016">
        <v>21.232999999999901</v>
      </c>
      <c r="M3016">
        <v>20.210999999999999</v>
      </c>
      <c r="N3016">
        <v>24.131</v>
      </c>
      <c r="O3016">
        <v>1.96</v>
      </c>
    </row>
    <row r="3017" spans="1:15" x14ac:dyDescent="0.35">
      <c r="A3017" t="s">
        <v>252</v>
      </c>
      <c r="B3017">
        <v>2020</v>
      </c>
      <c r="C3017" s="10">
        <v>43702</v>
      </c>
      <c r="D3017" t="s">
        <v>253</v>
      </c>
      <c r="E3017" t="s">
        <v>91</v>
      </c>
      <c r="F3017">
        <v>4</v>
      </c>
      <c r="G3017">
        <v>1</v>
      </c>
      <c r="H3017" t="s">
        <v>221</v>
      </c>
      <c r="I3017" t="s">
        <v>31</v>
      </c>
      <c r="J3017">
        <v>10008098470</v>
      </c>
      <c r="K3017" s="19">
        <v>34.5</v>
      </c>
      <c r="L3017">
        <v>28.335999999999999</v>
      </c>
      <c r="M3017">
        <v>28.542999999999999</v>
      </c>
      <c r="N3017">
        <v>30.312999999999999</v>
      </c>
      <c r="O3017">
        <v>0.88500000000000001</v>
      </c>
    </row>
    <row r="3018" spans="1:15" x14ac:dyDescent="0.35">
      <c r="A3018" t="s">
        <v>252</v>
      </c>
      <c r="B3018">
        <v>2020</v>
      </c>
      <c r="C3018" s="10">
        <v>43702</v>
      </c>
      <c r="D3018" t="s">
        <v>253</v>
      </c>
      <c r="E3018" t="s">
        <v>91</v>
      </c>
      <c r="F3018">
        <v>4</v>
      </c>
      <c r="G3018">
        <v>2</v>
      </c>
      <c r="H3018" t="s">
        <v>115</v>
      </c>
      <c r="I3018" t="s">
        <v>102</v>
      </c>
      <c r="J3018">
        <v>10009009159</v>
      </c>
      <c r="K3018" s="19">
        <v>24.5</v>
      </c>
      <c r="L3018">
        <v>26.338000000000001</v>
      </c>
      <c r="M3018">
        <v>26.564</v>
      </c>
      <c r="N3018">
        <v>31.538</v>
      </c>
      <c r="O3018">
        <v>2.4870000000000001</v>
      </c>
    </row>
    <row r="3019" spans="1:15" x14ac:dyDescent="0.35">
      <c r="A3019" t="s">
        <v>252</v>
      </c>
      <c r="B3019">
        <v>2020</v>
      </c>
      <c r="C3019" s="10">
        <v>43702</v>
      </c>
      <c r="D3019" t="s">
        <v>253</v>
      </c>
      <c r="E3019" t="s">
        <v>91</v>
      </c>
      <c r="F3019">
        <v>4</v>
      </c>
      <c r="G3019">
        <v>3</v>
      </c>
      <c r="H3019" t="s">
        <v>67</v>
      </c>
      <c r="I3019" t="s">
        <v>31</v>
      </c>
      <c r="J3019">
        <v>10007827880</v>
      </c>
      <c r="K3019" s="19">
        <v>25.8</v>
      </c>
      <c r="L3019">
        <v>1.2509999999999999</v>
      </c>
      <c r="M3019">
        <v>12.532</v>
      </c>
      <c r="N3019">
        <v>19.376000000000001</v>
      </c>
      <c r="O3019">
        <v>3.4220000000000002</v>
      </c>
    </row>
    <row r="3020" spans="1:15" x14ac:dyDescent="0.35">
      <c r="A3020" t="s">
        <v>252</v>
      </c>
      <c r="B3020">
        <v>2020</v>
      </c>
      <c r="C3020" s="10">
        <v>43702</v>
      </c>
      <c r="D3020" t="s">
        <v>253</v>
      </c>
      <c r="E3020" t="s">
        <v>91</v>
      </c>
      <c r="F3020">
        <v>4</v>
      </c>
      <c r="G3020">
        <v>4</v>
      </c>
      <c r="H3020" t="s">
        <v>180</v>
      </c>
      <c r="I3020" t="s">
        <v>31</v>
      </c>
      <c r="J3020">
        <v>10090680735</v>
      </c>
      <c r="K3020" s="19">
        <v>26.9</v>
      </c>
      <c r="L3020">
        <v>21.904</v>
      </c>
      <c r="M3020">
        <v>21.614000000000001</v>
      </c>
      <c r="N3020">
        <v>26.314</v>
      </c>
      <c r="O3020">
        <v>2.35</v>
      </c>
    </row>
    <row r="3021" spans="1:15" x14ac:dyDescent="0.35">
      <c r="A3021" t="s">
        <v>252</v>
      </c>
      <c r="B3021">
        <v>2020</v>
      </c>
      <c r="C3021" s="10">
        <v>43702</v>
      </c>
      <c r="D3021" t="s">
        <v>253</v>
      </c>
      <c r="E3021" t="s">
        <v>91</v>
      </c>
      <c r="F3021">
        <v>4</v>
      </c>
      <c r="G3021">
        <v>5</v>
      </c>
      <c r="H3021" t="s">
        <v>260</v>
      </c>
      <c r="I3021" t="s">
        <v>31</v>
      </c>
      <c r="J3021" t="e">
        <v>#N/A</v>
      </c>
      <c r="K3021" s="19">
        <v>21</v>
      </c>
      <c r="L3021">
        <v>14.608999999999901</v>
      </c>
      <c r="M3021">
        <v>15.807</v>
      </c>
      <c r="N3021">
        <v>21.905000000000001</v>
      </c>
      <c r="O3021">
        <v>3.0489999999999999</v>
      </c>
    </row>
    <row r="3022" spans="1:15" x14ac:dyDescent="0.35">
      <c r="A3022" t="s">
        <v>252</v>
      </c>
      <c r="B3022">
        <v>2020</v>
      </c>
      <c r="C3022" s="10">
        <v>43702</v>
      </c>
      <c r="D3022" t="s">
        <v>253</v>
      </c>
      <c r="E3022" t="s">
        <v>91</v>
      </c>
      <c r="F3022">
        <v>4</v>
      </c>
      <c r="G3022">
        <v>6</v>
      </c>
      <c r="H3022" t="s">
        <v>197</v>
      </c>
      <c r="I3022" t="s">
        <v>198</v>
      </c>
      <c r="J3022">
        <v>10003100142</v>
      </c>
      <c r="K3022" s="19">
        <v>33.4</v>
      </c>
      <c r="L3022">
        <v>24.963000000000001</v>
      </c>
      <c r="M3022">
        <v>24.542999999999999</v>
      </c>
      <c r="N3022">
        <v>26.510999999999999</v>
      </c>
      <c r="O3022">
        <v>0.98399999999999999</v>
      </c>
    </row>
    <row r="3023" spans="1:15" x14ac:dyDescent="0.35">
      <c r="A3023" t="s">
        <v>252</v>
      </c>
      <c r="B3023">
        <v>2020</v>
      </c>
      <c r="C3023" s="10">
        <v>43702</v>
      </c>
      <c r="D3023" t="s">
        <v>253</v>
      </c>
      <c r="E3023" t="s">
        <v>91</v>
      </c>
      <c r="F3023">
        <v>5</v>
      </c>
      <c r="G3023">
        <v>1</v>
      </c>
      <c r="H3023" t="s">
        <v>219</v>
      </c>
      <c r="I3023" t="s">
        <v>23</v>
      </c>
      <c r="J3023">
        <v>10050887493</v>
      </c>
      <c r="K3023" s="19">
        <v>36</v>
      </c>
      <c r="L3023">
        <v>28.373999999999999</v>
      </c>
      <c r="M3023">
        <v>28.646000000000001</v>
      </c>
      <c r="N3023">
        <v>31.001999999999999</v>
      </c>
      <c r="O3023">
        <v>1.1779999999999999</v>
      </c>
    </row>
    <row r="3024" spans="1:15" x14ac:dyDescent="0.35">
      <c r="A3024" t="s">
        <v>252</v>
      </c>
      <c r="B3024">
        <v>2020</v>
      </c>
      <c r="C3024" s="10">
        <v>43702</v>
      </c>
      <c r="D3024" t="s">
        <v>253</v>
      </c>
      <c r="E3024" t="s">
        <v>91</v>
      </c>
      <c r="F3024">
        <v>5</v>
      </c>
      <c r="G3024">
        <v>2</v>
      </c>
      <c r="H3024" t="s">
        <v>261</v>
      </c>
      <c r="I3024" t="s">
        <v>113</v>
      </c>
      <c r="J3024">
        <v>10007499292</v>
      </c>
      <c r="K3024" s="19">
        <v>26.9</v>
      </c>
      <c r="L3024">
        <v>19.341999999999999</v>
      </c>
      <c r="M3024">
        <v>21.148</v>
      </c>
      <c r="N3024">
        <v>25.786000000000001</v>
      </c>
      <c r="O3024">
        <v>2.319</v>
      </c>
    </row>
    <row r="3025" spans="1:15" x14ac:dyDescent="0.35">
      <c r="A3025" t="s">
        <v>252</v>
      </c>
      <c r="B3025">
        <v>2020</v>
      </c>
      <c r="C3025" s="10">
        <v>43702</v>
      </c>
      <c r="D3025" t="s">
        <v>253</v>
      </c>
      <c r="E3025" t="s">
        <v>91</v>
      </c>
      <c r="F3025">
        <v>5</v>
      </c>
      <c r="G3025">
        <v>3</v>
      </c>
      <c r="H3025" t="s">
        <v>262</v>
      </c>
      <c r="I3025" t="s">
        <v>31</v>
      </c>
      <c r="J3025">
        <v>10010638961</v>
      </c>
      <c r="K3025" s="19">
        <v>24.2</v>
      </c>
      <c r="L3025">
        <v>9.1299999999999901</v>
      </c>
      <c r="M3025">
        <v>15.001999999999899</v>
      </c>
      <c r="N3025">
        <v>21.161999999999999</v>
      </c>
      <c r="O3025">
        <v>3.08</v>
      </c>
    </row>
    <row r="3026" spans="1:15" x14ac:dyDescent="0.35">
      <c r="A3026" t="s">
        <v>252</v>
      </c>
      <c r="B3026">
        <v>2020</v>
      </c>
      <c r="C3026" s="10">
        <v>43702</v>
      </c>
      <c r="D3026" t="s">
        <v>253</v>
      </c>
      <c r="E3026" t="s">
        <v>91</v>
      </c>
      <c r="F3026">
        <v>5</v>
      </c>
      <c r="G3026">
        <v>4</v>
      </c>
      <c r="H3026" t="s">
        <v>112</v>
      </c>
      <c r="I3026" t="s">
        <v>113</v>
      </c>
      <c r="J3026">
        <v>10009967641</v>
      </c>
      <c r="K3026" s="19">
        <v>22.3</v>
      </c>
      <c r="L3026">
        <v>31.137999999999899</v>
      </c>
      <c r="M3026">
        <v>30.497</v>
      </c>
      <c r="N3026">
        <v>32.761000000000003</v>
      </c>
      <c r="O3026">
        <v>1.1319999999999999</v>
      </c>
    </row>
    <row r="3027" spans="1:15" x14ac:dyDescent="0.35">
      <c r="A3027" t="s">
        <v>252</v>
      </c>
      <c r="B3027">
        <v>2020</v>
      </c>
      <c r="C3027" s="10">
        <v>43702</v>
      </c>
      <c r="D3027" t="s">
        <v>253</v>
      </c>
      <c r="E3027" t="s">
        <v>91</v>
      </c>
      <c r="F3027">
        <v>5</v>
      </c>
      <c r="G3027">
        <v>5</v>
      </c>
      <c r="H3027" t="s">
        <v>229</v>
      </c>
      <c r="I3027" t="s">
        <v>152</v>
      </c>
      <c r="J3027">
        <v>10011155990</v>
      </c>
      <c r="K3027" s="19">
        <v>21.5</v>
      </c>
      <c r="L3027">
        <v>12.267999999999899</v>
      </c>
      <c r="M3027">
        <v>13.003</v>
      </c>
      <c r="N3027">
        <v>17.445</v>
      </c>
      <c r="O3027">
        <v>2.2210000000000001</v>
      </c>
    </row>
    <row r="3028" spans="1:15" x14ac:dyDescent="0.35">
      <c r="A3028" t="s">
        <v>252</v>
      </c>
      <c r="B3028">
        <v>2020</v>
      </c>
      <c r="C3028" s="10">
        <v>43702</v>
      </c>
      <c r="D3028" t="s">
        <v>253</v>
      </c>
      <c r="E3028" t="s">
        <v>91</v>
      </c>
      <c r="F3028">
        <v>5</v>
      </c>
      <c r="G3028">
        <v>6</v>
      </c>
      <c r="H3028" t="s">
        <v>263</v>
      </c>
      <c r="I3028" t="s">
        <v>116</v>
      </c>
      <c r="J3028">
        <v>10052265705</v>
      </c>
      <c r="K3028" s="19">
        <v>26.4</v>
      </c>
      <c r="L3028">
        <v>12.239999999999901</v>
      </c>
      <c r="M3028">
        <v>10.481999999999999</v>
      </c>
      <c r="N3028">
        <v>17.13</v>
      </c>
      <c r="O3028">
        <v>3.3239999999999998</v>
      </c>
    </row>
    <row r="3029" spans="1:15" x14ac:dyDescent="0.35">
      <c r="A3029" t="s">
        <v>252</v>
      </c>
      <c r="B3029">
        <v>2020</v>
      </c>
      <c r="C3029" s="10">
        <v>43702</v>
      </c>
      <c r="D3029" t="s">
        <v>253</v>
      </c>
      <c r="E3029" t="s">
        <v>117</v>
      </c>
      <c r="F3029">
        <v>1</v>
      </c>
      <c r="G3029">
        <v>1</v>
      </c>
      <c r="H3029" t="s">
        <v>112</v>
      </c>
      <c r="I3029" t="s">
        <v>113</v>
      </c>
      <c r="J3029">
        <v>10009967641</v>
      </c>
      <c r="K3029" s="19">
        <v>22.3</v>
      </c>
      <c r="L3029">
        <v>30.497</v>
      </c>
      <c r="M3029">
        <v>30.669999999999899</v>
      </c>
      <c r="N3029">
        <v>32.909999999999997</v>
      </c>
      <c r="O3029">
        <v>1.1200000000000001</v>
      </c>
    </row>
    <row r="3030" spans="1:15" x14ac:dyDescent="0.35">
      <c r="A3030" t="s">
        <v>252</v>
      </c>
      <c r="B3030">
        <v>2020</v>
      </c>
      <c r="C3030" s="10">
        <v>43702</v>
      </c>
      <c r="D3030" t="s">
        <v>253</v>
      </c>
      <c r="E3030" t="s">
        <v>117</v>
      </c>
      <c r="F3030">
        <v>1</v>
      </c>
      <c r="G3030">
        <v>2</v>
      </c>
      <c r="H3030" t="s">
        <v>197</v>
      </c>
      <c r="I3030" t="s">
        <v>198</v>
      </c>
      <c r="J3030">
        <v>10003100142</v>
      </c>
      <c r="K3030" s="19">
        <v>33.4</v>
      </c>
      <c r="L3030">
        <v>24.542999999999999</v>
      </c>
      <c r="M3030">
        <v>24.713999999999999</v>
      </c>
      <c r="N3030">
        <v>26.658000000000001</v>
      </c>
      <c r="O3030">
        <v>0.97199999999999998</v>
      </c>
    </row>
    <row r="3031" spans="1:15" x14ac:dyDescent="0.35">
      <c r="A3031" t="s">
        <v>252</v>
      </c>
      <c r="B3031">
        <v>2020</v>
      </c>
      <c r="C3031" s="10">
        <v>43702</v>
      </c>
      <c r="D3031" t="s">
        <v>253</v>
      </c>
      <c r="E3031" t="s">
        <v>117</v>
      </c>
      <c r="F3031">
        <v>1</v>
      </c>
      <c r="G3031">
        <v>3</v>
      </c>
      <c r="H3031" t="s">
        <v>180</v>
      </c>
      <c r="I3031" t="s">
        <v>31</v>
      </c>
      <c r="J3031">
        <v>10090680735</v>
      </c>
      <c r="K3031" s="19">
        <v>26.9</v>
      </c>
      <c r="L3031">
        <v>21.614000000000001</v>
      </c>
      <c r="M3031">
        <v>21.843</v>
      </c>
      <c r="N3031">
        <v>26.152999999999999</v>
      </c>
      <c r="O3031">
        <v>2.1549999999999998</v>
      </c>
    </row>
    <row r="3032" spans="1:15" x14ac:dyDescent="0.35">
      <c r="A3032" t="s">
        <v>252</v>
      </c>
      <c r="B3032">
        <v>2020</v>
      </c>
      <c r="C3032" s="10">
        <v>43702</v>
      </c>
      <c r="D3032" t="s">
        <v>253</v>
      </c>
      <c r="E3032" t="s">
        <v>117</v>
      </c>
      <c r="F3032">
        <v>1</v>
      </c>
      <c r="G3032">
        <v>4</v>
      </c>
      <c r="H3032" t="s">
        <v>143</v>
      </c>
      <c r="I3032" t="s">
        <v>95</v>
      </c>
      <c r="J3032">
        <v>10009181234</v>
      </c>
      <c r="K3032" s="19">
        <v>24.4</v>
      </c>
      <c r="L3032">
        <v>24.349</v>
      </c>
      <c r="M3032">
        <v>24.195</v>
      </c>
      <c r="N3032">
        <v>25.824999999999999</v>
      </c>
      <c r="O3032">
        <v>0.81499999999999995</v>
      </c>
    </row>
    <row r="3033" spans="1:15" x14ac:dyDescent="0.35">
      <c r="A3033" t="s">
        <v>252</v>
      </c>
      <c r="B3033">
        <v>2020</v>
      </c>
      <c r="C3033" s="10">
        <v>43702</v>
      </c>
      <c r="D3033" t="s">
        <v>253</v>
      </c>
      <c r="E3033" t="s">
        <v>117</v>
      </c>
      <c r="F3033">
        <v>2</v>
      </c>
      <c r="G3033">
        <v>1</v>
      </c>
      <c r="H3033" t="s">
        <v>30</v>
      </c>
      <c r="I3033" t="s">
        <v>31</v>
      </c>
      <c r="J3033">
        <v>10010773549</v>
      </c>
      <c r="K3033" s="19">
        <v>23.5</v>
      </c>
      <c r="L3033">
        <v>21.068999999999999</v>
      </c>
      <c r="M3033">
        <v>22.202000000000002</v>
      </c>
      <c r="N3033">
        <v>27.466000000000001</v>
      </c>
      <c r="O3033">
        <v>2.6320000000000001</v>
      </c>
    </row>
    <row r="3034" spans="1:15" x14ac:dyDescent="0.35">
      <c r="A3034" t="s">
        <v>252</v>
      </c>
      <c r="B3034">
        <v>2020</v>
      </c>
      <c r="C3034" s="10">
        <v>43702</v>
      </c>
      <c r="D3034" t="s">
        <v>253</v>
      </c>
      <c r="E3034" t="s">
        <v>117</v>
      </c>
      <c r="F3034">
        <v>2</v>
      </c>
      <c r="G3034">
        <v>2</v>
      </c>
      <c r="H3034" t="s">
        <v>259</v>
      </c>
      <c r="I3034" t="s">
        <v>31</v>
      </c>
      <c r="J3034" t="e">
        <v>#N/A</v>
      </c>
      <c r="K3034" s="19">
        <v>24.9</v>
      </c>
      <c r="L3034">
        <v>12.555999999999999</v>
      </c>
      <c r="M3034">
        <v>14.862</v>
      </c>
      <c r="N3034">
        <v>20.754000000000001</v>
      </c>
      <c r="O3034">
        <v>2.9460000000000002</v>
      </c>
    </row>
    <row r="3035" spans="1:15" x14ac:dyDescent="0.35">
      <c r="A3035" t="s">
        <v>252</v>
      </c>
      <c r="B3035">
        <v>2020</v>
      </c>
      <c r="C3035" s="10">
        <v>43702</v>
      </c>
      <c r="D3035" t="s">
        <v>253</v>
      </c>
      <c r="E3035" t="s">
        <v>117</v>
      </c>
      <c r="F3035">
        <v>2</v>
      </c>
      <c r="G3035">
        <v>3</v>
      </c>
      <c r="H3035" t="s">
        <v>254</v>
      </c>
      <c r="I3035" t="s">
        <v>31</v>
      </c>
      <c r="J3035">
        <v>10005964571</v>
      </c>
      <c r="K3035" s="19">
        <v>29.6</v>
      </c>
      <c r="L3035">
        <v>14.129</v>
      </c>
      <c r="M3035">
        <v>14.282</v>
      </c>
      <c r="N3035">
        <v>19.734000000000002</v>
      </c>
      <c r="O3035">
        <v>2.726</v>
      </c>
    </row>
    <row r="3036" spans="1:15" x14ac:dyDescent="0.35">
      <c r="A3036" t="s">
        <v>252</v>
      </c>
      <c r="B3036">
        <v>2020</v>
      </c>
      <c r="C3036" s="10">
        <v>43702</v>
      </c>
      <c r="D3036" t="s">
        <v>253</v>
      </c>
      <c r="E3036" t="s">
        <v>117</v>
      </c>
      <c r="F3036">
        <v>2</v>
      </c>
      <c r="G3036">
        <v>4</v>
      </c>
      <c r="H3036" t="s">
        <v>229</v>
      </c>
      <c r="I3036" t="s">
        <v>152</v>
      </c>
      <c r="J3036">
        <v>10011155990</v>
      </c>
      <c r="K3036" s="19">
        <v>21.5</v>
      </c>
      <c r="L3036">
        <v>13.003</v>
      </c>
      <c r="M3036">
        <v>12.398</v>
      </c>
      <c r="N3036">
        <v>16.628</v>
      </c>
      <c r="O3036">
        <v>2.1150000000000002</v>
      </c>
    </row>
    <row r="3037" spans="1:15" x14ac:dyDescent="0.35">
      <c r="A3037" t="s">
        <v>252</v>
      </c>
      <c r="B3037">
        <v>2020</v>
      </c>
      <c r="C3037" s="10">
        <v>43702</v>
      </c>
      <c r="D3037" t="s">
        <v>253</v>
      </c>
      <c r="E3037" t="s">
        <v>117</v>
      </c>
      <c r="F3037">
        <v>3</v>
      </c>
      <c r="G3037">
        <v>1</v>
      </c>
      <c r="H3037" t="s">
        <v>258</v>
      </c>
      <c r="I3037" t="s">
        <v>256</v>
      </c>
      <c r="J3037">
        <v>10010797393</v>
      </c>
      <c r="K3037" s="19">
        <v>21.9</v>
      </c>
      <c r="L3037">
        <v>22.878</v>
      </c>
      <c r="M3037">
        <v>23.658000000000001</v>
      </c>
      <c r="N3037">
        <v>26.902000000000001</v>
      </c>
      <c r="O3037">
        <v>1.6220000000000001</v>
      </c>
    </row>
    <row r="3038" spans="1:15" x14ac:dyDescent="0.35">
      <c r="A3038" t="s">
        <v>252</v>
      </c>
      <c r="B3038">
        <v>2020</v>
      </c>
      <c r="C3038" s="10">
        <v>43702</v>
      </c>
      <c r="D3038" t="s">
        <v>253</v>
      </c>
      <c r="E3038" t="s">
        <v>117</v>
      </c>
      <c r="F3038">
        <v>3</v>
      </c>
      <c r="G3038">
        <v>2</v>
      </c>
      <c r="H3038" t="s">
        <v>255</v>
      </c>
      <c r="I3038" t="s">
        <v>256</v>
      </c>
      <c r="J3038">
        <v>10011164074</v>
      </c>
      <c r="K3038" s="19">
        <v>20.9</v>
      </c>
      <c r="L3038">
        <v>16.916</v>
      </c>
      <c r="M3038">
        <v>18.806999999999999</v>
      </c>
      <c r="N3038">
        <v>23.483000000000001</v>
      </c>
      <c r="O3038">
        <v>2.3380000000000001</v>
      </c>
    </row>
    <row r="3039" spans="1:15" x14ac:dyDescent="0.35">
      <c r="A3039" t="s">
        <v>252</v>
      </c>
      <c r="B3039">
        <v>2020</v>
      </c>
      <c r="C3039" s="10">
        <v>43702</v>
      </c>
      <c r="D3039" t="s">
        <v>253</v>
      </c>
      <c r="E3039" t="s">
        <v>117</v>
      </c>
      <c r="F3039">
        <v>3</v>
      </c>
      <c r="G3039">
        <v>3</v>
      </c>
      <c r="H3039" t="s">
        <v>125</v>
      </c>
      <c r="I3039" t="s">
        <v>113</v>
      </c>
      <c r="J3039">
        <v>10017950943</v>
      </c>
      <c r="K3039" s="19">
        <v>22.5</v>
      </c>
      <c r="L3039">
        <v>27.876000000000001</v>
      </c>
      <c r="M3039">
        <v>27.588999999999999</v>
      </c>
      <c r="N3039">
        <v>29.568999999999999</v>
      </c>
      <c r="O3039">
        <v>0.99</v>
      </c>
    </row>
    <row r="3040" spans="1:15" x14ac:dyDescent="0.35">
      <c r="A3040" t="s">
        <v>252</v>
      </c>
      <c r="B3040">
        <v>2020</v>
      </c>
      <c r="C3040" s="10">
        <v>43702</v>
      </c>
      <c r="D3040" t="s">
        <v>253</v>
      </c>
      <c r="E3040" t="s">
        <v>117</v>
      </c>
      <c r="F3040">
        <v>3</v>
      </c>
      <c r="G3040">
        <v>4</v>
      </c>
      <c r="H3040" t="s">
        <v>260</v>
      </c>
      <c r="I3040" t="s">
        <v>31</v>
      </c>
      <c r="J3040" t="e">
        <v>#N/A</v>
      </c>
      <c r="K3040" s="19">
        <v>21</v>
      </c>
      <c r="L3040">
        <v>15.807</v>
      </c>
      <c r="M3040">
        <v>15.15</v>
      </c>
      <c r="N3040">
        <v>20.734000000000002</v>
      </c>
      <c r="O3040">
        <v>2.7919999999999998</v>
      </c>
    </row>
    <row r="3041" spans="1:15" x14ac:dyDescent="0.35">
      <c r="A3041" t="s">
        <v>252</v>
      </c>
      <c r="B3041">
        <v>2020</v>
      </c>
      <c r="C3041" s="10">
        <v>43702</v>
      </c>
      <c r="D3041" t="s">
        <v>253</v>
      </c>
      <c r="E3041" t="s">
        <v>117</v>
      </c>
      <c r="F3041">
        <v>4</v>
      </c>
      <c r="G3041">
        <v>1</v>
      </c>
      <c r="H3041" t="s">
        <v>67</v>
      </c>
      <c r="I3041" t="s">
        <v>31</v>
      </c>
      <c r="J3041">
        <v>10007827880</v>
      </c>
      <c r="K3041" s="19">
        <v>25.8</v>
      </c>
      <c r="L3041">
        <v>12.532</v>
      </c>
      <c r="M3041">
        <v>16.875999999999902</v>
      </c>
      <c r="N3041">
        <v>22.803999999999998</v>
      </c>
      <c r="O3041">
        <v>2.964</v>
      </c>
    </row>
    <row r="3042" spans="1:15" x14ac:dyDescent="0.35">
      <c r="A3042" t="s">
        <v>252</v>
      </c>
      <c r="B3042">
        <v>2020</v>
      </c>
      <c r="C3042" s="10">
        <v>43702</v>
      </c>
      <c r="D3042" t="s">
        <v>253</v>
      </c>
      <c r="E3042" t="s">
        <v>117</v>
      </c>
      <c r="F3042">
        <v>4</v>
      </c>
      <c r="G3042">
        <v>2</v>
      </c>
      <c r="H3042" t="s">
        <v>242</v>
      </c>
      <c r="I3042" t="s">
        <v>102</v>
      </c>
      <c r="J3042">
        <v>10007811716</v>
      </c>
      <c r="K3042" s="19">
        <v>26.5</v>
      </c>
      <c r="L3042">
        <v>20.210999999999999</v>
      </c>
      <c r="M3042">
        <v>20.459999999999901</v>
      </c>
      <c r="N3042">
        <v>24.155999999999999</v>
      </c>
      <c r="O3042">
        <v>1.8480000000000001</v>
      </c>
    </row>
    <row r="3043" spans="1:15" x14ac:dyDescent="0.35">
      <c r="A3043" t="s">
        <v>252</v>
      </c>
      <c r="B3043">
        <v>2020</v>
      </c>
      <c r="C3043" s="10">
        <v>43702</v>
      </c>
      <c r="D3043" t="s">
        <v>253</v>
      </c>
      <c r="E3043" t="s">
        <v>117</v>
      </c>
      <c r="F3043">
        <v>4</v>
      </c>
      <c r="G3043">
        <v>3</v>
      </c>
      <c r="H3043" t="s">
        <v>262</v>
      </c>
      <c r="I3043" t="s">
        <v>31</v>
      </c>
      <c r="J3043">
        <v>10010638961</v>
      </c>
      <c r="K3043" s="19">
        <v>24.2</v>
      </c>
      <c r="L3043">
        <v>15.001999999999899</v>
      </c>
      <c r="M3043">
        <v>15.704999999999901</v>
      </c>
      <c r="N3043">
        <v>21.048999999999999</v>
      </c>
      <c r="O3043">
        <v>2.6720000000000002</v>
      </c>
    </row>
    <row r="3044" spans="1:15" x14ac:dyDescent="0.35">
      <c r="A3044" t="s">
        <v>252</v>
      </c>
      <c r="B3044">
        <v>2020</v>
      </c>
      <c r="C3044" s="10">
        <v>43702</v>
      </c>
      <c r="D3044" t="s">
        <v>253</v>
      </c>
      <c r="E3044" t="s">
        <v>117</v>
      </c>
      <c r="F3044">
        <v>4</v>
      </c>
      <c r="G3044">
        <v>4</v>
      </c>
      <c r="H3044" t="s">
        <v>186</v>
      </c>
      <c r="I3044" t="s">
        <v>95</v>
      </c>
      <c r="J3044">
        <v>10009181032</v>
      </c>
      <c r="K3044" s="19">
        <v>24.6</v>
      </c>
      <c r="L3044">
        <v>19.925999999999998</v>
      </c>
      <c r="M3044">
        <v>19.372</v>
      </c>
      <c r="N3044">
        <v>22.263999999999999</v>
      </c>
      <c r="O3044">
        <v>1.446</v>
      </c>
    </row>
    <row r="3045" spans="1:15" x14ac:dyDescent="0.35">
      <c r="A3045" t="s">
        <v>252</v>
      </c>
      <c r="B3045">
        <v>2020</v>
      </c>
      <c r="C3045" s="10">
        <v>43702</v>
      </c>
      <c r="D3045" t="s">
        <v>253</v>
      </c>
      <c r="E3045" t="s">
        <v>119</v>
      </c>
      <c r="F3045">
        <v>1</v>
      </c>
      <c r="G3045">
        <v>1</v>
      </c>
      <c r="H3045" t="s">
        <v>257</v>
      </c>
      <c r="I3045" t="s">
        <v>31</v>
      </c>
      <c r="J3045">
        <v>10005964672</v>
      </c>
      <c r="K3045" s="19">
        <v>29.6</v>
      </c>
      <c r="L3045">
        <v>22.59</v>
      </c>
      <c r="M3045">
        <v>24.326999999999899</v>
      </c>
      <c r="N3045">
        <v>28.093</v>
      </c>
      <c r="O3045">
        <v>1.883</v>
      </c>
    </row>
    <row r="3046" spans="1:15" x14ac:dyDescent="0.35">
      <c r="A3046" t="s">
        <v>252</v>
      </c>
      <c r="B3046">
        <v>2020</v>
      </c>
      <c r="C3046" s="10">
        <v>43702</v>
      </c>
      <c r="D3046" t="s">
        <v>253</v>
      </c>
      <c r="E3046" t="s">
        <v>119</v>
      </c>
      <c r="F3046">
        <v>1</v>
      </c>
      <c r="G3046">
        <v>2</v>
      </c>
      <c r="H3046" t="s">
        <v>30</v>
      </c>
      <c r="I3046" t="s">
        <v>31</v>
      </c>
      <c r="J3046">
        <v>10010773549</v>
      </c>
      <c r="K3046" s="19">
        <v>23.5</v>
      </c>
      <c r="L3046">
        <v>22.202000000000002</v>
      </c>
      <c r="M3046">
        <v>23.954000000000001</v>
      </c>
      <c r="N3046">
        <v>28.597999999999999</v>
      </c>
      <c r="O3046">
        <v>2.3220000000000001</v>
      </c>
    </row>
    <row r="3047" spans="1:15" x14ac:dyDescent="0.35">
      <c r="A3047" t="s">
        <v>252</v>
      </c>
      <c r="B3047">
        <v>2020</v>
      </c>
      <c r="C3047" s="10">
        <v>43702</v>
      </c>
      <c r="D3047" t="s">
        <v>253</v>
      </c>
      <c r="E3047" t="s">
        <v>119</v>
      </c>
      <c r="F3047">
        <v>1</v>
      </c>
      <c r="G3047">
        <v>3</v>
      </c>
      <c r="H3047" t="s">
        <v>193</v>
      </c>
      <c r="I3047" t="s">
        <v>31</v>
      </c>
      <c r="J3047">
        <v>10005727327</v>
      </c>
      <c r="K3047" s="19">
        <v>33.6</v>
      </c>
      <c r="L3047">
        <v>26.760999999999999</v>
      </c>
      <c r="M3047">
        <v>26.798999999999999</v>
      </c>
      <c r="N3047">
        <v>28.399000000000001</v>
      </c>
      <c r="O3047">
        <v>0.8</v>
      </c>
    </row>
    <row r="3048" spans="1:15" x14ac:dyDescent="0.35">
      <c r="A3048" t="s">
        <v>252</v>
      </c>
      <c r="B3048">
        <v>2020</v>
      </c>
      <c r="C3048" s="10">
        <v>43702</v>
      </c>
      <c r="D3048" t="s">
        <v>253</v>
      </c>
      <c r="E3048" t="s">
        <v>119</v>
      </c>
      <c r="F3048">
        <v>1</v>
      </c>
      <c r="G3048">
        <v>4</v>
      </c>
      <c r="H3048" t="s">
        <v>221</v>
      </c>
      <c r="I3048" t="s">
        <v>31</v>
      </c>
      <c r="J3048">
        <v>10008098470</v>
      </c>
      <c r="K3048" s="19">
        <v>34.5</v>
      </c>
      <c r="L3048">
        <v>28.542999999999999</v>
      </c>
      <c r="M3048">
        <v>28.408999999999999</v>
      </c>
      <c r="N3048">
        <v>30.157</v>
      </c>
      <c r="O3048">
        <v>0.874</v>
      </c>
    </row>
    <row r="3049" spans="1:15" x14ac:dyDescent="0.35">
      <c r="A3049" t="s">
        <v>252</v>
      </c>
      <c r="B3049">
        <v>2020</v>
      </c>
      <c r="C3049" s="10">
        <v>43702</v>
      </c>
      <c r="D3049" t="s">
        <v>253</v>
      </c>
      <c r="E3049" t="s">
        <v>119</v>
      </c>
      <c r="F3049">
        <v>1</v>
      </c>
      <c r="G3049">
        <v>5</v>
      </c>
      <c r="H3049" t="s">
        <v>258</v>
      </c>
      <c r="I3049" t="s">
        <v>256</v>
      </c>
      <c r="J3049">
        <v>10010797393</v>
      </c>
      <c r="K3049" s="19">
        <v>21.9</v>
      </c>
      <c r="L3049">
        <v>23.658000000000001</v>
      </c>
      <c r="M3049">
        <v>23.401</v>
      </c>
      <c r="N3049">
        <v>26.492999999999999</v>
      </c>
      <c r="O3049">
        <v>1.546</v>
      </c>
    </row>
    <row r="3050" spans="1:15" x14ac:dyDescent="0.35">
      <c r="A3050" t="s">
        <v>252</v>
      </c>
      <c r="B3050">
        <v>2020</v>
      </c>
      <c r="C3050" s="10">
        <v>43702</v>
      </c>
      <c r="D3050" t="s">
        <v>253</v>
      </c>
      <c r="E3050" t="s">
        <v>119</v>
      </c>
      <c r="F3050">
        <v>1</v>
      </c>
      <c r="G3050">
        <v>6</v>
      </c>
      <c r="H3050" t="s">
        <v>242</v>
      </c>
      <c r="I3050" t="s">
        <v>102</v>
      </c>
      <c r="J3050">
        <v>10007811716</v>
      </c>
      <c r="K3050" s="19">
        <v>26.5</v>
      </c>
      <c r="L3050">
        <v>20.459999999999901</v>
      </c>
      <c r="M3050">
        <v>19.887999999999899</v>
      </c>
      <c r="N3050">
        <v>23.417999999999999</v>
      </c>
      <c r="O3050">
        <v>1.7649999999999999</v>
      </c>
    </row>
    <row r="3051" spans="1:15" x14ac:dyDescent="0.35">
      <c r="A3051" t="s">
        <v>252</v>
      </c>
      <c r="B3051">
        <v>2020</v>
      </c>
      <c r="C3051" s="10">
        <v>43702</v>
      </c>
      <c r="D3051" t="s">
        <v>253</v>
      </c>
      <c r="E3051" t="s">
        <v>119</v>
      </c>
      <c r="F3051">
        <v>2</v>
      </c>
      <c r="G3051">
        <v>1</v>
      </c>
      <c r="H3051" t="s">
        <v>195</v>
      </c>
      <c r="I3051" t="s">
        <v>31</v>
      </c>
      <c r="J3051">
        <v>10005964470</v>
      </c>
      <c r="K3051" s="19">
        <v>30.4</v>
      </c>
      <c r="L3051">
        <v>28.577999999999999</v>
      </c>
      <c r="M3051">
        <v>28.826999999999899</v>
      </c>
      <c r="N3051">
        <v>30.344999999999999</v>
      </c>
      <c r="O3051">
        <v>0.75900000000000001</v>
      </c>
    </row>
    <row r="3052" spans="1:15" x14ac:dyDescent="0.35">
      <c r="A3052" t="s">
        <v>252</v>
      </c>
      <c r="B3052">
        <v>2020</v>
      </c>
      <c r="C3052" s="10">
        <v>43702</v>
      </c>
      <c r="D3052" t="s">
        <v>253</v>
      </c>
      <c r="E3052" t="s">
        <v>119</v>
      </c>
      <c r="F3052">
        <v>2</v>
      </c>
      <c r="G3052">
        <v>2</v>
      </c>
      <c r="H3052" t="s">
        <v>112</v>
      </c>
      <c r="I3052" t="s">
        <v>113</v>
      </c>
      <c r="J3052">
        <v>10009967641</v>
      </c>
      <c r="K3052" s="19">
        <v>22.3</v>
      </c>
      <c r="L3052">
        <v>30.669999999999899</v>
      </c>
      <c r="M3052">
        <v>30.838000000000001</v>
      </c>
      <c r="N3052">
        <v>33.03</v>
      </c>
      <c r="O3052">
        <v>1.0960000000000001</v>
      </c>
    </row>
    <row r="3053" spans="1:15" x14ac:dyDescent="0.35">
      <c r="A3053" t="s">
        <v>252</v>
      </c>
      <c r="B3053">
        <v>2020</v>
      </c>
      <c r="C3053" s="10">
        <v>43702</v>
      </c>
      <c r="D3053" t="s">
        <v>253</v>
      </c>
      <c r="E3053" t="s">
        <v>119</v>
      </c>
      <c r="F3053">
        <v>2</v>
      </c>
      <c r="G3053">
        <v>3</v>
      </c>
      <c r="H3053" t="s">
        <v>97</v>
      </c>
      <c r="I3053" t="s">
        <v>29</v>
      </c>
      <c r="J3053">
        <v>10048325582</v>
      </c>
      <c r="K3053" s="19">
        <v>27.6</v>
      </c>
      <c r="L3053">
        <v>34.308</v>
      </c>
      <c r="M3053">
        <v>33.993000000000002</v>
      </c>
      <c r="N3053">
        <v>36.435000000000002</v>
      </c>
      <c r="O3053">
        <v>1.2210000000000001</v>
      </c>
    </row>
    <row r="3054" spans="1:15" x14ac:dyDescent="0.35">
      <c r="A3054" t="s">
        <v>252</v>
      </c>
      <c r="B3054">
        <v>2020</v>
      </c>
      <c r="C3054" s="10">
        <v>43702</v>
      </c>
      <c r="D3054" t="s">
        <v>253</v>
      </c>
      <c r="E3054" t="s">
        <v>119</v>
      </c>
      <c r="F3054">
        <v>2</v>
      </c>
      <c r="G3054">
        <v>4</v>
      </c>
      <c r="H3054" t="s">
        <v>219</v>
      </c>
      <c r="I3054" t="s">
        <v>23</v>
      </c>
      <c r="J3054">
        <v>10050887493</v>
      </c>
      <c r="K3054" s="19">
        <v>36</v>
      </c>
      <c r="L3054">
        <v>28.646000000000001</v>
      </c>
      <c r="M3054">
        <v>28.527000000000001</v>
      </c>
      <c r="N3054">
        <v>30.831</v>
      </c>
      <c r="O3054">
        <v>1.1519999999999999</v>
      </c>
    </row>
    <row r="3055" spans="1:15" x14ac:dyDescent="0.35">
      <c r="A3055" t="s">
        <v>252</v>
      </c>
      <c r="B3055">
        <v>2020</v>
      </c>
      <c r="C3055" s="10">
        <v>43702</v>
      </c>
      <c r="D3055" t="s">
        <v>253</v>
      </c>
      <c r="E3055" t="s">
        <v>119</v>
      </c>
      <c r="F3055">
        <v>2</v>
      </c>
      <c r="G3055">
        <v>5</v>
      </c>
      <c r="H3055" t="s">
        <v>255</v>
      </c>
      <c r="I3055" t="s">
        <v>256</v>
      </c>
      <c r="J3055">
        <v>10011164074</v>
      </c>
      <c r="K3055" s="19">
        <v>20.9</v>
      </c>
      <c r="L3055">
        <v>18.806999999999999</v>
      </c>
      <c r="M3055">
        <v>19.229999999999901</v>
      </c>
      <c r="N3055">
        <v>23.56</v>
      </c>
      <c r="O3055">
        <v>2.165</v>
      </c>
    </row>
    <row r="3056" spans="1:15" x14ac:dyDescent="0.35">
      <c r="A3056" t="s">
        <v>252</v>
      </c>
      <c r="B3056">
        <v>2020</v>
      </c>
      <c r="C3056" s="10">
        <v>43702</v>
      </c>
      <c r="D3056" t="s">
        <v>253</v>
      </c>
      <c r="E3056" t="s">
        <v>119</v>
      </c>
      <c r="F3056">
        <v>2</v>
      </c>
      <c r="G3056">
        <v>6</v>
      </c>
      <c r="H3056" t="s">
        <v>67</v>
      </c>
      <c r="I3056" t="s">
        <v>31</v>
      </c>
      <c r="J3056">
        <v>10007827880</v>
      </c>
      <c r="K3056" s="19">
        <v>25.8</v>
      </c>
      <c r="L3056">
        <v>16.875999999999902</v>
      </c>
      <c r="M3056">
        <v>15.986000000000001</v>
      </c>
      <c r="N3056">
        <v>21.42</v>
      </c>
      <c r="O3056">
        <v>2.7170000000000001</v>
      </c>
    </row>
    <row r="3057" spans="1:15" x14ac:dyDescent="0.35">
      <c r="A3057" t="s">
        <v>252</v>
      </c>
      <c r="B3057">
        <v>2020</v>
      </c>
      <c r="C3057" s="10">
        <v>43702</v>
      </c>
      <c r="D3057" t="s">
        <v>253</v>
      </c>
      <c r="E3057" t="s">
        <v>119</v>
      </c>
      <c r="F3057">
        <v>3</v>
      </c>
      <c r="G3057">
        <v>1</v>
      </c>
      <c r="H3057" t="s">
        <v>106</v>
      </c>
      <c r="I3057" t="s">
        <v>102</v>
      </c>
      <c r="J3057">
        <v>10006894559</v>
      </c>
      <c r="K3057" s="19">
        <v>27</v>
      </c>
      <c r="L3057">
        <v>32.485999999999997</v>
      </c>
      <c r="M3057">
        <v>32.6</v>
      </c>
      <c r="N3057">
        <v>34.143999999999998</v>
      </c>
      <c r="O3057">
        <v>0.77200000000000002</v>
      </c>
    </row>
    <row r="3058" spans="1:15" x14ac:dyDescent="0.35">
      <c r="A3058" t="s">
        <v>252</v>
      </c>
      <c r="B3058">
        <v>2020</v>
      </c>
      <c r="C3058" s="10">
        <v>43702</v>
      </c>
      <c r="D3058" t="s">
        <v>253</v>
      </c>
      <c r="E3058" t="s">
        <v>119</v>
      </c>
      <c r="F3058">
        <v>3</v>
      </c>
      <c r="G3058">
        <v>2</v>
      </c>
      <c r="H3058" t="s">
        <v>115</v>
      </c>
      <c r="I3058" t="s">
        <v>102</v>
      </c>
      <c r="J3058">
        <v>10009009159</v>
      </c>
      <c r="K3058" s="19">
        <v>24.5</v>
      </c>
      <c r="L3058">
        <v>26.564</v>
      </c>
      <c r="M3058">
        <v>27.390999999999998</v>
      </c>
      <c r="N3058">
        <v>31.893000000000001</v>
      </c>
      <c r="O3058">
        <v>2.2509999999999999</v>
      </c>
    </row>
    <row r="3059" spans="1:15" x14ac:dyDescent="0.35">
      <c r="A3059" t="s">
        <v>252</v>
      </c>
      <c r="B3059">
        <v>2020</v>
      </c>
      <c r="C3059" s="10">
        <v>43702</v>
      </c>
      <c r="D3059" t="s">
        <v>253</v>
      </c>
      <c r="E3059" t="s">
        <v>119</v>
      </c>
      <c r="F3059">
        <v>3</v>
      </c>
      <c r="G3059">
        <v>3</v>
      </c>
      <c r="H3059" t="s">
        <v>197</v>
      </c>
      <c r="I3059" t="s">
        <v>198</v>
      </c>
      <c r="J3059">
        <v>10003100142</v>
      </c>
      <c r="K3059" s="19">
        <v>33.4</v>
      </c>
      <c r="L3059">
        <v>24.713999999999999</v>
      </c>
      <c r="M3059">
        <v>24.872</v>
      </c>
      <c r="N3059">
        <v>26.788</v>
      </c>
      <c r="O3059">
        <v>0.95799999999999996</v>
      </c>
    </row>
    <row r="3060" spans="1:15" x14ac:dyDescent="0.35">
      <c r="A3060" t="s">
        <v>252</v>
      </c>
      <c r="B3060">
        <v>2020</v>
      </c>
      <c r="C3060" s="10">
        <v>43702</v>
      </c>
      <c r="D3060" t="s">
        <v>253</v>
      </c>
      <c r="E3060" t="s">
        <v>119</v>
      </c>
      <c r="F3060">
        <v>3</v>
      </c>
      <c r="G3060">
        <v>4</v>
      </c>
      <c r="H3060" t="s">
        <v>203</v>
      </c>
      <c r="I3060" t="s">
        <v>198</v>
      </c>
      <c r="J3060">
        <v>10051694112</v>
      </c>
      <c r="K3060" s="19">
        <v>32.700000000000003</v>
      </c>
      <c r="L3060">
        <v>26.933</v>
      </c>
      <c r="M3060">
        <v>26.827999999999999</v>
      </c>
      <c r="N3060">
        <v>28.713999999999999</v>
      </c>
      <c r="O3060">
        <v>0.94299999999999995</v>
      </c>
    </row>
    <row r="3061" spans="1:15" x14ac:dyDescent="0.35">
      <c r="A3061" t="s">
        <v>252</v>
      </c>
      <c r="B3061">
        <v>2020</v>
      </c>
      <c r="C3061" s="10">
        <v>43702</v>
      </c>
      <c r="D3061" t="s">
        <v>253</v>
      </c>
      <c r="E3061" t="s">
        <v>119</v>
      </c>
      <c r="F3061">
        <v>3</v>
      </c>
      <c r="G3061">
        <v>5</v>
      </c>
      <c r="H3061" t="s">
        <v>259</v>
      </c>
      <c r="I3061" t="s">
        <v>31</v>
      </c>
      <c r="J3061" t="e">
        <v>#N/A</v>
      </c>
      <c r="K3061" s="19">
        <v>24.9</v>
      </c>
      <c r="L3061">
        <v>14.862</v>
      </c>
      <c r="M3061">
        <v>16.167000000000002</v>
      </c>
      <c r="N3061">
        <v>21.315000000000001</v>
      </c>
      <c r="O3061">
        <v>2.5739999999999998</v>
      </c>
    </row>
    <row r="3062" spans="1:15" x14ac:dyDescent="0.35">
      <c r="A3062" t="s">
        <v>252</v>
      </c>
      <c r="B3062">
        <v>2020</v>
      </c>
      <c r="C3062" s="10">
        <v>43702</v>
      </c>
      <c r="D3062" t="s">
        <v>253</v>
      </c>
      <c r="E3062" t="s">
        <v>119</v>
      </c>
      <c r="F3062">
        <v>3</v>
      </c>
      <c r="G3062">
        <v>6</v>
      </c>
      <c r="H3062" t="s">
        <v>261</v>
      </c>
      <c r="I3062" t="s">
        <v>113</v>
      </c>
      <c r="J3062">
        <v>10007499292</v>
      </c>
      <c r="K3062" s="19">
        <v>26.9</v>
      </c>
      <c r="L3062">
        <v>21.148</v>
      </c>
      <c r="M3062">
        <v>19.853000000000002</v>
      </c>
      <c r="N3062">
        <v>24.167000000000002</v>
      </c>
      <c r="O3062">
        <v>2.157</v>
      </c>
    </row>
    <row r="3063" spans="1:15" x14ac:dyDescent="0.35">
      <c r="A3063" t="s">
        <v>252</v>
      </c>
      <c r="B3063">
        <v>2020</v>
      </c>
      <c r="C3063" s="10">
        <v>43702</v>
      </c>
      <c r="D3063" t="s">
        <v>253</v>
      </c>
      <c r="E3063" t="s">
        <v>120</v>
      </c>
      <c r="F3063">
        <v>1</v>
      </c>
      <c r="G3063">
        <v>1</v>
      </c>
      <c r="H3063" t="s">
        <v>97</v>
      </c>
      <c r="I3063" t="s">
        <v>29</v>
      </c>
      <c r="J3063">
        <v>10048325582</v>
      </c>
      <c r="K3063" s="19">
        <v>27.6</v>
      </c>
      <c r="L3063">
        <v>33.993000000000002</v>
      </c>
      <c r="M3063">
        <v>34.241999999999997</v>
      </c>
      <c r="N3063">
        <v>36.646000000000001</v>
      </c>
      <c r="O3063">
        <v>1.202</v>
      </c>
    </row>
    <row r="3064" spans="1:15" x14ac:dyDescent="0.35">
      <c r="A3064" t="s">
        <v>252</v>
      </c>
      <c r="B3064">
        <v>2020</v>
      </c>
      <c r="C3064" s="10">
        <v>43702</v>
      </c>
      <c r="D3064" t="s">
        <v>253</v>
      </c>
      <c r="E3064" t="s">
        <v>120</v>
      </c>
      <c r="F3064">
        <v>1</v>
      </c>
      <c r="G3064">
        <v>2</v>
      </c>
      <c r="H3064" t="s">
        <v>203</v>
      </c>
      <c r="I3064" t="s">
        <v>198</v>
      </c>
      <c r="J3064">
        <v>10051694112</v>
      </c>
      <c r="K3064" s="19">
        <v>32.700000000000003</v>
      </c>
      <c r="L3064">
        <v>26.827999999999999</v>
      </c>
      <c r="M3064">
        <v>27.113</v>
      </c>
      <c r="N3064">
        <v>28.975000000000001</v>
      </c>
      <c r="O3064">
        <v>0.93100000000000005</v>
      </c>
    </row>
    <row r="3065" spans="1:15" x14ac:dyDescent="0.35">
      <c r="A3065" t="s">
        <v>252</v>
      </c>
      <c r="B3065">
        <v>2020</v>
      </c>
      <c r="C3065" s="10">
        <v>43702</v>
      </c>
      <c r="D3065" t="s">
        <v>253</v>
      </c>
      <c r="E3065" t="s">
        <v>120</v>
      </c>
      <c r="F3065">
        <v>1</v>
      </c>
      <c r="G3065">
        <v>3</v>
      </c>
      <c r="H3065" t="s">
        <v>112</v>
      </c>
      <c r="I3065" t="s">
        <v>113</v>
      </c>
      <c r="J3065">
        <v>10009967641</v>
      </c>
      <c r="K3065" s="19">
        <v>22.3</v>
      </c>
      <c r="L3065">
        <v>30.838000000000001</v>
      </c>
      <c r="M3065">
        <v>30.774000000000001</v>
      </c>
      <c r="N3065">
        <v>32.92</v>
      </c>
      <c r="O3065">
        <v>1.073</v>
      </c>
    </row>
    <row r="3066" spans="1:15" x14ac:dyDescent="0.35">
      <c r="A3066" t="s">
        <v>252</v>
      </c>
      <c r="B3066">
        <v>2020</v>
      </c>
      <c r="C3066" s="10">
        <v>43702</v>
      </c>
      <c r="D3066" t="s">
        <v>253</v>
      </c>
      <c r="E3066" t="s">
        <v>120</v>
      </c>
      <c r="F3066">
        <v>1</v>
      </c>
      <c r="G3066">
        <v>4</v>
      </c>
      <c r="H3066" t="s">
        <v>197</v>
      </c>
      <c r="I3066" t="s">
        <v>198</v>
      </c>
      <c r="J3066">
        <v>10003100142</v>
      </c>
      <c r="K3066" s="19">
        <v>33.4</v>
      </c>
      <c r="L3066">
        <v>24.872</v>
      </c>
      <c r="M3066">
        <v>24.975999999999999</v>
      </c>
      <c r="N3066">
        <v>26.864000000000001</v>
      </c>
      <c r="O3066">
        <v>0.94399999999999995</v>
      </c>
    </row>
    <row r="3067" spans="1:15" x14ac:dyDescent="0.35">
      <c r="A3067" t="s">
        <v>252</v>
      </c>
      <c r="B3067">
        <v>2020</v>
      </c>
      <c r="C3067" s="10">
        <v>43702</v>
      </c>
      <c r="D3067" t="s">
        <v>253</v>
      </c>
      <c r="E3067" t="s">
        <v>120</v>
      </c>
      <c r="F3067">
        <v>1</v>
      </c>
      <c r="G3067">
        <v>5</v>
      </c>
      <c r="H3067" t="s">
        <v>30</v>
      </c>
      <c r="I3067" t="s">
        <v>31</v>
      </c>
      <c r="J3067">
        <v>10010773549</v>
      </c>
      <c r="K3067" s="19">
        <v>23.5</v>
      </c>
      <c r="L3067">
        <v>23.954000000000001</v>
      </c>
      <c r="M3067">
        <v>23.655999999999999</v>
      </c>
      <c r="N3067">
        <v>27.876000000000001</v>
      </c>
      <c r="O3067">
        <v>2.11</v>
      </c>
    </row>
    <row r="3068" spans="1:15" x14ac:dyDescent="0.35">
      <c r="A3068" t="s">
        <v>252</v>
      </c>
      <c r="B3068">
        <v>2020</v>
      </c>
      <c r="C3068" s="10">
        <v>43702</v>
      </c>
      <c r="D3068" t="s">
        <v>253</v>
      </c>
      <c r="E3068" t="s">
        <v>120</v>
      </c>
      <c r="F3068">
        <v>1</v>
      </c>
      <c r="G3068">
        <v>6</v>
      </c>
      <c r="H3068" t="s">
        <v>257</v>
      </c>
      <c r="I3068" t="s">
        <v>31</v>
      </c>
      <c r="J3068">
        <v>10005964672</v>
      </c>
      <c r="K3068" s="19">
        <v>29.6</v>
      </c>
      <c r="L3068">
        <v>24.326999999999899</v>
      </c>
      <c r="M3068">
        <v>23.488</v>
      </c>
      <c r="N3068">
        <v>27.064</v>
      </c>
      <c r="O3068">
        <v>1.788</v>
      </c>
    </row>
    <row r="3069" spans="1:15" x14ac:dyDescent="0.35">
      <c r="A3069" t="s">
        <v>252</v>
      </c>
      <c r="B3069">
        <v>2020</v>
      </c>
      <c r="C3069" s="10">
        <v>43702</v>
      </c>
      <c r="D3069" t="s">
        <v>253</v>
      </c>
      <c r="E3069" t="s">
        <v>120</v>
      </c>
      <c r="F3069">
        <v>2</v>
      </c>
      <c r="G3069">
        <v>1</v>
      </c>
      <c r="H3069" t="s">
        <v>221</v>
      </c>
      <c r="I3069" t="s">
        <v>31</v>
      </c>
      <c r="J3069">
        <v>10008098470</v>
      </c>
      <c r="K3069" s="19">
        <v>34.5</v>
      </c>
      <c r="L3069">
        <v>28.408999999999999</v>
      </c>
      <c r="M3069">
        <v>28.713000000000001</v>
      </c>
      <c r="N3069">
        <v>30.445</v>
      </c>
      <c r="O3069">
        <v>0.86599999999999999</v>
      </c>
    </row>
    <row r="3070" spans="1:15" x14ac:dyDescent="0.35">
      <c r="A3070" t="s">
        <v>252</v>
      </c>
      <c r="B3070">
        <v>2020</v>
      </c>
      <c r="C3070" s="10">
        <v>43702</v>
      </c>
      <c r="D3070" t="s">
        <v>253</v>
      </c>
      <c r="E3070" t="s">
        <v>120</v>
      </c>
      <c r="F3070">
        <v>2</v>
      </c>
      <c r="G3070">
        <v>2</v>
      </c>
      <c r="H3070" t="s">
        <v>195</v>
      </c>
      <c r="I3070" t="s">
        <v>31</v>
      </c>
      <c r="J3070">
        <v>10005964470</v>
      </c>
      <c r="K3070" s="19">
        <v>30.4</v>
      </c>
      <c r="L3070">
        <v>28.826999999999899</v>
      </c>
      <c r="M3070">
        <v>28.954000000000001</v>
      </c>
      <c r="N3070">
        <v>30.462</v>
      </c>
      <c r="O3070">
        <v>0.754</v>
      </c>
    </row>
    <row r="3071" spans="1:15" x14ac:dyDescent="0.35">
      <c r="A3071" t="s">
        <v>252</v>
      </c>
      <c r="B3071">
        <v>2020</v>
      </c>
      <c r="C3071" s="10">
        <v>43702</v>
      </c>
      <c r="D3071" t="s">
        <v>253</v>
      </c>
      <c r="E3071" t="s">
        <v>120</v>
      </c>
      <c r="F3071">
        <v>2</v>
      </c>
      <c r="G3071">
        <v>3</v>
      </c>
      <c r="H3071" t="s">
        <v>193</v>
      </c>
      <c r="I3071" t="s">
        <v>31</v>
      </c>
      <c r="J3071">
        <v>10005727327</v>
      </c>
      <c r="K3071" s="19">
        <v>33.6</v>
      </c>
      <c r="L3071">
        <v>26.798999999999999</v>
      </c>
      <c r="M3071">
        <v>26.93</v>
      </c>
      <c r="N3071">
        <v>28.515999999999998</v>
      </c>
      <c r="O3071">
        <v>0.79300000000000004</v>
      </c>
    </row>
    <row r="3072" spans="1:15" x14ac:dyDescent="0.35">
      <c r="A3072" t="s">
        <v>252</v>
      </c>
      <c r="B3072">
        <v>2020</v>
      </c>
      <c r="C3072" s="10">
        <v>43702</v>
      </c>
      <c r="D3072" t="s">
        <v>253</v>
      </c>
      <c r="E3072" t="s">
        <v>120</v>
      </c>
      <c r="F3072">
        <v>2</v>
      </c>
      <c r="G3072">
        <v>4</v>
      </c>
      <c r="H3072" t="s">
        <v>219</v>
      </c>
      <c r="I3072" t="s">
        <v>23</v>
      </c>
      <c r="J3072">
        <v>10050887493</v>
      </c>
      <c r="K3072" s="19">
        <v>36</v>
      </c>
      <c r="L3072">
        <v>28.527000000000001</v>
      </c>
      <c r="M3072">
        <v>28.507000000000001</v>
      </c>
      <c r="N3072">
        <v>30.751000000000001</v>
      </c>
      <c r="O3072">
        <v>1.1220000000000001</v>
      </c>
    </row>
    <row r="3073" spans="1:15" x14ac:dyDescent="0.35">
      <c r="A3073" t="s">
        <v>252</v>
      </c>
      <c r="B3073">
        <v>2020</v>
      </c>
      <c r="C3073" s="10">
        <v>43702</v>
      </c>
      <c r="D3073" t="s">
        <v>253</v>
      </c>
      <c r="E3073" t="s">
        <v>120</v>
      </c>
      <c r="F3073">
        <v>2</v>
      </c>
      <c r="G3073">
        <v>5</v>
      </c>
      <c r="H3073" t="s">
        <v>106</v>
      </c>
      <c r="I3073" t="s">
        <v>102</v>
      </c>
      <c r="J3073">
        <v>10006894559</v>
      </c>
      <c r="K3073" s="19">
        <v>27</v>
      </c>
      <c r="L3073">
        <v>32.6</v>
      </c>
      <c r="M3073">
        <v>32.392000000000003</v>
      </c>
      <c r="N3073">
        <v>33.926000000000002</v>
      </c>
      <c r="O3073">
        <v>0.76700000000000002</v>
      </c>
    </row>
    <row r="3074" spans="1:15" x14ac:dyDescent="0.35">
      <c r="A3074" t="s">
        <v>252</v>
      </c>
      <c r="B3074">
        <v>2020</v>
      </c>
      <c r="C3074" s="10">
        <v>43702</v>
      </c>
      <c r="D3074" t="s">
        <v>253</v>
      </c>
      <c r="E3074" t="s">
        <v>120</v>
      </c>
      <c r="F3074">
        <v>2</v>
      </c>
      <c r="G3074">
        <v>6</v>
      </c>
      <c r="H3074" t="s">
        <v>115</v>
      </c>
      <c r="I3074" t="s">
        <v>102</v>
      </c>
      <c r="J3074">
        <v>10009009159</v>
      </c>
      <c r="K3074" s="19">
        <v>24.5</v>
      </c>
      <c r="L3074">
        <v>27.390999999999998</v>
      </c>
      <c r="M3074">
        <v>26.055</v>
      </c>
      <c r="N3074">
        <v>30.202999999999999</v>
      </c>
      <c r="O3074">
        <v>2.0739999999999998</v>
      </c>
    </row>
    <row r="3075" spans="1:15" x14ac:dyDescent="0.35">
      <c r="A3075" t="s">
        <v>252</v>
      </c>
      <c r="B3075">
        <v>2020</v>
      </c>
      <c r="C3075" s="10">
        <v>43702</v>
      </c>
      <c r="D3075" t="s">
        <v>253</v>
      </c>
      <c r="E3075" t="s">
        <v>121</v>
      </c>
      <c r="F3075">
        <v>1</v>
      </c>
      <c r="G3075">
        <v>1</v>
      </c>
      <c r="H3075" t="s">
        <v>193</v>
      </c>
      <c r="I3075" t="s">
        <v>31</v>
      </c>
      <c r="J3075">
        <v>10005727327</v>
      </c>
      <c r="K3075" s="19">
        <v>33.6</v>
      </c>
      <c r="L3075">
        <v>26.93</v>
      </c>
      <c r="M3075">
        <v>27.233000000000001</v>
      </c>
      <c r="N3075">
        <v>28.809000000000001</v>
      </c>
      <c r="O3075">
        <v>0.78800000000000003</v>
      </c>
    </row>
    <row r="3076" spans="1:15" x14ac:dyDescent="0.35">
      <c r="A3076" t="s">
        <v>252</v>
      </c>
      <c r="B3076">
        <v>2020</v>
      </c>
      <c r="C3076" s="10">
        <v>43702</v>
      </c>
      <c r="D3076" t="s">
        <v>253</v>
      </c>
      <c r="E3076" t="s">
        <v>121</v>
      </c>
      <c r="F3076">
        <v>1</v>
      </c>
      <c r="G3076">
        <v>2</v>
      </c>
      <c r="H3076" t="s">
        <v>195</v>
      </c>
      <c r="I3076" t="s">
        <v>31</v>
      </c>
      <c r="J3076">
        <v>10005964470</v>
      </c>
      <c r="K3076" s="19">
        <v>30.4</v>
      </c>
      <c r="L3076">
        <v>28.954000000000001</v>
      </c>
      <c r="M3076">
        <v>29.082999999999998</v>
      </c>
      <c r="N3076">
        <v>30.581</v>
      </c>
      <c r="O3076">
        <v>0.749</v>
      </c>
    </row>
    <row r="3077" spans="1:15" x14ac:dyDescent="0.35">
      <c r="A3077" t="s">
        <v>252</v>
      </c>
      <c r="B3077">
        <v>2020</v>
      </c>
      <c r="C3077" s="10">
        <v>43702</v>
      </c>
      <c r="D3077" t="s">
        <v>253</v>
      </c>
      <c r="E3077" t="s">
        <v>121</v>
      </c>
      <c r="F3077">
        <v>1</v>
      </c>
      <c r="G3077">
        <v>3</v>
      </c>
      <c r="H3077" t="s">
        <v>203</v>
      </c>
      <c r="I3077" t="s">
        <v>198</v>
      </c>
      <c r="J3077">
        <v>10051694112</v>
      </c>
      <c r="K3077" s="19">
        <v>32.700000000000003</v>
      </c>
      <c r="L3077">
        <v>27.113</v>
      </c>
      <c r="M3077">
        <v>27.29</v>
      </c>
      <c r="N3077">
        <v>29.123999999999999</v>
      </c>
      <c r="O3077">
        <v>0.91700000000000004</v>
      </c>
    </row>
    <row r="3078" spans="1:15" x14ac:dyDescent="0.35">
      <c r="A3078" t="s">
        <v>252</v>
      </c>
      <c r="B3078">
        <v>2020</v>
      </c>
      <c r="C3078" s="10">
        <v>43702</v>
      </c>
      <c r="D3078" t="s">
        <v>253</v>
      </c>
      <c r="E3078" t="s">
        <v>121</v>
      </c>
      <c r="F3078">
        <v>1</v>
      </c>
      <c r="G3078">
        <v>4</v>
      </c>
      <c r="H3078" t="s">
        <v>112</v>
      </c>
      <c r="I3078" t="s">
        <v>113</v>
      </c>
      <c r="J3078">
        <v>10009967641</v>
      </c>
      <c r="K3078" s="19">
        <v>22.3</v>
      </c>
      <c r="L3078">
        <v>30.774000000000001</v>
      </c>
      <c r="M3078">
        <v>30.655000000000001</v>
      </c>
      <c r="N3078">
        <v>32.753</v>
      </c>
      <c r="O3078">
        <v>1.0489999999999999</v>
      </c>
    </row>
    <row r="3079" spans="1:15" x14ac:dyDescent="0.35">
      <c r="A3079" t="s">
        <v>252</v>
      </c>
      <c r="B3079">
        <v>2020</v>
      </c>
      <c r="C3079" s="10">
        <v>43702</v>
      </c>
      <c r="D3079" t="s">
        <v>253</v>
      </c>
      <c r="E3079" t="s">
        <v>121</v>
      </c>
      <c r="F3079">
        <v>1</v>
      </c>
      <c r="G3079">
        <v>5</v>
      </c>
      <c r="H3079" t="s">
        <v>221</v>
      </c>
      <c r="I3079" t="s">
        <v>31</v>
      </c>
      <c r="J3079">
        <v>10008098470</v>
      </c>
      <c r="K3079" s="19">
        <v>34.5</v>
      </c>
      <c r="L3079">
        <v>28.713000000000001</v>
      </c>
      <c r="M3079">
        <v>28.64</v>
      </c>
      <c r="N3079">
        <v>30.352</v>
      </c>
      <c r="O3079">
        <v>0.85599999999999998</v>
      </c>
    </row>
    <row r="3080" spans="1:15" x14ac:dyDescent="0.35">
      <c r="A3080" t="s">
        <v>252</v>
      </c>
      <c r="B3080">
        <v>2020</v>
      </c>
      <c r="C3080" s="10">
        <v>43702</v>
      </c>
      <c r="D3080" t="s">
        <v>253</v>
      </c>
      <c r="E3080" t="s">
        <v>121</v>
      </c>
      <c r="F3080">
        <v>1</v>
      </c>
      <c r="G3080">
        <v>6</v>
      </c>
      <c r="H3080" t="s">
        <v>97</v>
      </c>
      <c r="I3080" t="s">
        <v>29</v>
      </c>
      <c r="J3080">
        <v>10048325582</v>
      </c>
      <c r="K3080" s="19">
        <v>27.6</v>
      </c>
      <c r="L3080">
        <v>34.241999999999997</v>
      </c>
      <c r="M3080">
        <v>33.472999999999999</v>
      </c>
      <c r="N3080">
        <v>35.814999999999998</v>
      </c>
      <c r="O3080">
        <v>1.171</v>
      </c>
    </row>
    <row r="3081" spans="1:15" x14ac:dyDescent="0.35">
      <c r="A3081" t="s">
        <v>252</v>
      </c>
      <c r="B3081">
        <v>2020</v>
      </c>
      <c r="C3081" s="10">
        <v>43702</v>
      </c>
      <c r="D3081" t="s">
        <v>253</v>
      </c>
      <c r="E3081" t="s">
        <v>121</v>
      </c>
      <c r="F3081">
        <v>2</v>
      </c>
      <c r="G3081">
        <v>1</v>
      </c>
      <c r="H3081" t="s">
        <v>106</v>
      </c>
      <c r="I3081" t="s">
        <v>102</v>
      </c>
      <c r="J3081">
        <v>10006894559</v>
      </c>
      <c r="K3081" s="19">
        <v>27</v>
      </c>
      <c r="L3081">
        <v>32.392000000000003</v>
      </c>
      <c r="M3081">
        <v>32.524999999999999</v>
      </c>
      <c r="N3081">
        <v>34.055</v>
      </c>
      <c r="O3081">
        <v>0.76500000000000001</v>
      </c>
    </row>
    <row r="3082" spans="1:15" x14ac:dyDescent="0.35">
      <c r="A3082" t="s">
        <v>252</v>
      </c>
      <c r="B3082">
        <v>2020</v>
      </c>
      <c r="C3082" s="10">
        <v>43702</v>
      </c>
      <c r="D3082" t="s">
        <v>253</v>
      </c>
      <c r="E3082" t="s">
        <v>121</v>
      </c>
      <c r="F3082">
        <v>2</v>
      </c>
      <c r="G3082">
        <v>2</v>
      </c>
      <c r="H3082" t="s">
        <v>115</v>
      </c>
      <c r="I3082" t="s">
        <v>102</v>
      </c>
      <c r="J3082">
        <v>10009009159</v>
      </c>
      <c r="K3082" s="19">
        <v>24.5</v>
      </c>
      <c r="L3082">
        <v>26.055</v>
      </c>
      <c r="M3082">
        <v>27.062000000000001</v>
      </c>
      <c r="N3082">
        <v>30.904</v>
      </c>
      <c r="O3082">
        <v>1.921</v>
      </c>
    </row>
    <row r="3083" spans="1:15" x14ac:dyDescent="0.35">
      <c r="A3083" t="s">
        <v>252</v>
      </c>
      <c r="B3083">
        <v>2020</v>
      </c>
      <c r="C3083" s="10">
        <v>43702</v>
      </c>
      <c r="D3083" t="s">
        <v>253</v>
      </c>
      <c r="E3083" t="s">
        <v>121</v>
      </c>
      <c r="F3083">
        <v>2</v>
      </c>
      <c r="G3083">
        <v>3</v>
      </c>
      <c r="H3083" t="s">
        <v>219</v>
      </c>
      <c r="I3083" t="s">
        <v>23</v>
      </c>
      <c r="J3083">
        <v>10050887493</v>
      </c>
      <c r="K3083" s="19">
        <v>36</v>
      </c>
      <c r="L3083">
        <v>28.507000000000001</v>
      </c>
      <c r="M3083">
        <v>28.561</v>
      </c>
      <c r="N3083">
        <v>30.754999999999999</v>
      </c>
      <c r="O3083">
        <v>1.097</v>
      </c>
    </row>
    <row r="3084" spans="1:15" x14ac:dyDescent="0.35">
      <c r="A3084" t="s">
        <v>252</v>
      </c>
      <c r="B3084">
        <v>2020</v>
      </c>
      <c r="C3084" s="10">
        <v>43702</v>
      </c>
      <c r="D3084" t="s">
        <v>253</v>
      </c>
      <c r="E3084" t="s">
        <v>121</v>
      </c>
      <c r="F3084">
        <v>2</v>
      </c>
      <c r="G3084">
        <v>4</v>
      </c>
      <c r="H3084" t="s">
        <v>30</v>
      </c>
      <c r="I3084" t="s">
        <v>31</v>
      </c>
      <c r="J3084">
        <v>10010773549</v>
      </c>
      <c r="K3084" s="19">
        <v>23.5</v>
      </c>
      <c r="L3084">
        <v>23.655999999999999</v>
      </c>
      <c r="M3084">
        <v>24.008999999999901</v>
      </c>
      <c r="N3084">
        <v>27.890999999999998</v>
      </c>
      <c r="O3084">
        <v>1.9410000000000001</v>
      </c>
    </row>
    <row r="3085" spans="1:15" x14ac:dyDescent="0.35">
      <c r="A3085" t="s">
        <v>252</v>
      </c>
      <c r="B3085">
        <v>2020</v>
      </c>
      <c r="C3085" s="10">
        <v>43702</v>
      </c>
      <c r="D3085" t="s">
        <v>253</v>
      </c>
      <c r="E3085" t="s">
        <v>121</v>
      </c>
      <c r="F3085">
        <v>2</v>
      </c>
      <c r="G3085">
        <v>5</v>
      </c>
      <c r="H3085" t="s">
        <v>257</v>
      </c>
      <c r="I3085" t="s">
        <v>31</v>
      </c>
      <c r="J3085">
        <v>10005964672</v>
      </c>
      <c r="K3085" s="19">
        <v>29.6</v>
      </c>
      <c r="L3085">
        <v>23.488</v>
      </c>
      <c r="M3085">
        <v>23.38</v>
      </c>
      <c r="N3085">
        <v>26.754000000000001</v>
      </c>
      <c r="O3085">
        <v>1.6870000000000001</v>
      </c>
    </row>
    <row r="3086" spans="1:15" x14ac:dyDescent="0.35">
      <c r="A3086" t="s">
        <v>252</v>
      </c>
      <c r="B3086">
        <v>2020</v>
      </c>
      <c r="C3086" s="10">
        <v>43702</v>
      </c>
      <c r="D3086" t="s">
        <v>253</v>
      </c>
      <c r="E3086" t="s">
        <v>121</v>
      </c>
      <c r="F3086">
        <v>2</v>
      </c>
      <c r="G3086">
        <v>6</v>
      </c>
      <c r="H3086" t="s">
        <v>197</v>
      </c>
      <c r="I3086" t="s">
        <v>198</v>
      </c>
      <c r="J3086">
        <v>10003100142</v>
      </c>
      <c r="K3086" s="19">
        <v>33.4</v>
      </c>
      <c r="L3086">
        <v>24.975999999999999</v>
      </c>
      <c r="M3086">
        <v>24.734999999999999</v>
      </c>
      <c r="N3086">
        <v>26.605</v>
      </c>
      <c r="O3086">
        <v>0.93500000000000005</v>
      </c>
    </row>
    <row r="3087" spans="1:15" x14ac:dyDescent="0.35">
      <c r="A3087" t="s">
        <v>235</v>
      </c>
      <c r="B3087">
        <v>2020</v>
      </c>
      <c r="C3087" s="10">
        <v>43757</v>
      </c>
      <c r="D3087" t="s">
        <v>236</v>
      </c>
      <c r="E3087" t="s">
        <v>91</v>
      </c>
      <c r="F3087">
        <v>1</v>
      </c>
      <c r="G3087">
        <v>1</v>
      </c>
      <c r="H3087" t="s">
        <v>220</v>
      </c>
      <c r="I3087" t="s">
        <v>35</v>
      </c>
      <c r="J3087">
        <v>10005782695</v>
      </c>
      <c r="K3087" s="19">
        <v>30.3</v>
      </c>
      <c r="L3087">
        <v>29.788999999999898</v>
      </c>
      <c r="M3087">
        <v>29.91</v>
      </c>
      <c r="N3087">
        <v>31.442</v>
      </c>
      <c r="O3087">
        <v>0.76600000000000001</v>
      </c>
    </row>
    <row r="3088" spans="1:15" x14ac:dyDescent="0.35">
      <c r="A3088" t="s">
        <v>237</v>
      </c>
      <c r="B3088">
        <v>2020</v>
      </c>
      <c r="C3088" s="10">
        <v>43757</v>
      </c>
      <c r="D3088" t="s">
        <v>236</v>
      </c>
      <c r="E3088" t="s">
        <v>91</v>
      </c>
      <c r="F3088">
        <v>1</v>
      </c>
      <c r="G3088">
        <v>1</v>
      </c>
      <c r="H3088" t="s">
        <v>99</v>
      </c>
      <c r="I3088" t="s">
        <v>27</v>
      </c>
      <c r="J3088">
        <v>10010678569</v>
      </c>
      <c r="K3088" s="19">
        <v>22.5</v>
      </c>
      <c r="L3088">
        <v>30.253</v>
      </c>
      <c r="M3088">
        <v>30.507999999999999</v>
      </c>
      <c r="N3088">
        <v>33.1</v>
      </c>
      <c r="O3088">
        <v>1.296</v>
      </c>
    </row>
    <row r="3089" spans="1:15" x14ac:dyDescent="0.35">
      <c r="A3089" t="s">
        <v>235</v>
      </c>
      <c r="B3089">
        <v>2020</v>
      </c>
      <c r="C3089" s="10">
        <v>43757</v>
      </c>
      <c r="D3089" t="s">
        <v>236</v>
      </c>
      <c r="E3089" t="s">
        <v>91</v>
      </c>
      <c r="F3089">
        <v>1</v>
      </c>
      <c r="G3089">
        <v>2</v>
      </c>
      <c r="H3089" t="s">
        <v>136</v>
      </c>
      <c r="I3089" t="s">
        <v>35</v>
      </c>
      <c r="J3089">
        <v>10010624918</v>
      </c>
      <c r="K3089" s="19">
        <v>23.1</v>
      </c>
      <c r="L3089">
        <v>25.280999999999999</v>
      </c>
      <c r="M3089">
        <v>25.963999999999999</v>
      </c>
      <c r="N3089">
        <v>29.512</v>
      </c>
      <c r="O3089">
        <v>1.774</v>
      </c>
    </row>
    <row r="3090" spans="1:15" x14ac:dyDescent="0.35">
      <c r="A3090" t="s">
        <v>237</v>
      </c>
      <c r="B3090">
        <v>2020</v>
      </c>
      <c r="C3090" s="10">
        <v>43757</v>
      </c>
      <c r="D3090" t="s">
        <v>236</v>
      </c>
      <c r="E3090" t="s">
        <v>91</v>
      </c>
      <c r="F3090">
        <v>1</v>
      </c>
      <c r="G3090">
        <v>2</v>
      </c>
      <c r="H3090" t="s">
        <v>192</v>
      </c>
      <c r="I3090" t="s">
        <v>113</v>
      </c>
      <c r="J3090">
        <v>10004599194</v>
      </c>
      <c r="K3090" s="19">
        <v>31.6</v>
      </c>
      <c r="L3090">
        <v>31.0259999999999</v>
      </c>
      <c r="M3090">
        <v>30.992999999999999</v>
      </c>
      <c r="N3090">
        <v>32.689</v>
      </c>
      <c r="O3090">
        <v>0.84799999999999998</v>
      </c>
    </row>
    <row r="3091" spans="1:15" x14ac:dyDescent="0.35">
      <c r="A3091" t="s">
        <v>235</v>
      </c>
      <c r="B3091">
        <v>2020</v>
      </c>
      <c r="C3091" s="10">
        <v>43757</v>
      </c>
      <c r="D3091" t="s">
        <v>236</v>
      </c>
      <c r="E3091" t="s">
        <v>91</v>
      </c>
      <c r="F3091">
        <v>1</v>
      </c>
      <c r="G3091">
        <v>3</v>
      </c>
      <c r="H3091" t="s">
        <v>101</v>
      </c>
      <c r="I3091" t="s">
        <v>102</v>
      </c>
      <c r="J3091">
        <v>10015145724</v>
      </c>
      <c r="K3091" s="19">
        <v>20.5</v>
      </c>
      <c r="L3091">
        <v>24.285999999999898</v>
      </c>
      <c r="M3091">
        <v>24.623999999999999</v>
      </c>
      <c r="N3091">
        <v>27.957999999999998</v>
      </c>
      <c r="O3091">
        <v>1.667</v>
      </c>
    </row>
    <row r="3092" spans="1:15" x14ac:dyDescent="0.35">
      <c r="A3092" t="s">
        <v>237</v>
      </c>
      <c r="B3092">
        <v>2020</v>
      </c>
      <c r="C3092" s="10">
        <v>43757</v>
      </c>
      <c r="D3092" t="s">
        <v>236</v>
      </c>
      <c r="E3092" t="s">
        <v>91</v>
      </c>
      <c r="F3092">
        <v>1</v>
      </c>
      <c r="G3092">
        <v>3</v>
      </c>
      <c r="H3092" t="s">
        <v>45</v>
      </c>
      <c r="I3092" t="s">
        <v>46</v>
      </c>
      <c r="J3092">
        <v>10009176281</v>
      </c>
      <c r="K3092" s="19">
        <v>23.7</v>
      </c>
      <c r="L3092">
        <v>23.7</v>
      </c>
      <c r="M3092">
        <v>23.937999999999999</v>
      </c>
      <c r="N3092">
        <v>26.135999999999999</v>
      </c>
      <c r="O3092">
        <v>1.099</v>
      </c>
    </row>
    <row r="3093" spans="1:15" x14ac:dyDescent="0.35">
      <c r="A3093" t="s">
        <v>235</v>
      </c>
      <c r="B3093">
        <v>2020</v>
      </c>
      <c r="C3093" s="10">
        <v>43757</v>
      </c>
      <c r="D3093" t="s">
        <v>236</v>
      </c>
      <c r="E3093" t="s">
        <v>91</v>
      </c>
      <c r="F3093">
        <v>1</v>
      </c>
      <c r="G3093">
        <v>4</v>
      </c>
      <c r="H3093" t="s">
        <v>231</v>
      </c>
      <c r="I3093" t="s">
        <v>102</v>
      </c>
      <c r="J3093">
        <v>10009009260</v>
      </c>
      <c r="K3093" s="19">
        <v>24.5</v>
      </c>
      <c r="L3093">
        <v>24.857999999999901</v>
      </c>
      <c r="M3093">
        <v>24.817</v>
      </c>
      <c r="N3093">
        <v>27.547000000000001</v>
      </c>
      <c r="O3093">
        <v>1.365</v>
      </c>
    </row>
    <row r="3094" spans="1:15" x14ac:dyDescent="0.35">
      <c r="A3094" t="s">
        <v>237</v>
      </c>
      <c r="B3094">
        <v>2020</v>
      </c>
      <c r="C3094" s="10">
        <v>43757</v>
      </c>
      <c r="D3094" t="s">
        <v>236</v>
      </c>
      <c r="E3094" t="s">
        <v>91</v>
      </c>
      <c r="F3094">
        <v>1</v>
      </c>
      <c r="G3094">
        <v>4</v>
      </c>
      <c r="H3094" t="s">
        <v>143</v>
      </c>
      <c r="I3094" t="s">
        <v>95</v>
      </c>
      <c r="J3094">
        <v>10009181234</v>
      </c>
      <c r="K3094" s="19">
        <v>24.5</v>
      </c>
      <c r="L3094">
        <v>24.195</v>
      </c>
      <c r="M3094">
        <v>24.226999999999901</v>
      </c>
      <c r="N3094">
        <v>25.838999999999999</v>
      </c>
      <c r="O3094">
        <v>0.80600000000000005</v>
      </c>
    </row>
    <row r="3095" spans="1:15" x14ac:dyDescent="0.35">
      <c r="A3095" t="s">
        <v>235</v>
      </c>
      <c r="B3095">
        <v>2020</v>
      </c>
      <c r="C3095" s="10">
        <v>43757</v>
      </c>
      <c r="D3095" t="s">
        <v>236</v>
      </c>
      <c r="E3095" t="s">
        <v>91</v>
      </c>
      <c r="F3095">
        <v>1</v>
      </c>
      <c r="G3095">
        <v>5</v>
      </c>
      <c r="H3095" t="s">
        <v>238</v>
      </c>
      <c r="I3095" t="s">
        <v>102</v>
      </c>
      <c r="J3095">
        <v>10055348887</v>
      </c>
      <c r="K3095" s="19">
        <v>19.399999999999999</v>
      </c>
      <c r="L3095">
        <v>18.271000000000001</v>
      </c>
      <c r="M3095">
        <v>18.856999999999999</v>
      </c>
      <c r="N3095">
        <v>22.646999999999998</v>
      </c>
      <c r="O3095">
        <v>1.895</v>
      </c>
    </row>
    <row r="3096" spans="1:15" x14ac:dyDescent="0.35">
      <c r="A3096" t="s">
        <v>237</v>
      </c>
      <c r="B3096">
        <v>2020</v>
      </c>
      <c r="C3096" s="10">
        <v>43757</v>
      </c>
      <c r="D3096" t="s">
        <v>236</v>
      </c>
      <c r="E3096" t="s">
        <v>91</v>
      </c>
      <c r="F3096">
        <v>1</v>
      </c>
      <c r="G3096">
        <v>5</v>
      </c>
      <c r="H3096" t="s">
        <v>239</v>
      </c>
      <c r="I3096" t="s">
        <v>198</v>
      </c>
      <c r="J3096">
        <v>10004640220</v>
      </c>
      <c r="K3096" s="19">
        <v>32.1</v>
      </c>
      <c r="L3096">
        <v>9</v>
      </c>
      <c r="M3096">
        <v>15.867000000000001</v>
      </c>
      <c r="N3096">
        <v>23.945</v>
      </c>
      <c r="O3096">
        <v>4.0389999999999997</v>
      </c>
    </row>
    <row r="3097" spans="1:15" x14ac:dyDescent="0.35">
      <c r="A3097" t="s">
        <v>235</v>
      </c>
      <c r="B3097">
        <v>2020</v>
      </c>
      <c r="C3097" s="10">
        <v>43757</v>
      </c>
      <c r="D3097" t="s">
        <v>236</v>
      </c>
      <c r="E3097" t="s">
        <v>91</v>
      </c>
      <c r="F3097">
        <v>1</v>
      </c>
      <c r="G3097">
        <v>6</v>
      </c>
      <c r="H3097" t="s">
        <v>240</v>
      </c>
      <c r="I3097" t="s">
        <v>102</v>
      </c>
      <c r="J3097" t="e">
        <v>#N/A</v>
      </c>
      <c r="K3097" s="19">
        <v>20.5</v>
      </c>
      <c r="L3097">
        <v>16.311999999999902</v>
      </c>
      <c r="M3097">
        <v>16.777000000000001</v>
      </c>
      <c r="N3097">
        <v>20.539000000000001</v>
      </c>
      <c r="O3097">
        <v>1.881</v>
      </c>
    </row>
    <row r="3098" spans="1:15" x14ac:dyDescent="0.35">
      <c r="A3098" t="s">
        <v>237</v>
      </c>
      <c r="B3098">
        <v>2020</v>
      </c>
      <c r="C3098" s="10">
        <v>43757</v>
      </c>
      <c r="D3098" t="s">
        <v>236</v>
      </c>
      <c r="E3098" t="s">
        <v>91</v>
      </c>
      <c r="F3098">
        <v>1</v>
      </c>
      <c r="G3098">
        <v>6</v>
      </c>
      <c r="H3098" t="s">
        <v>213</v>
      </c>
      <c r="I3098" t="s">
        <v>42</v>
      </c>
      <c r="J3098">
        <v>10006422895</v>
      </c>
      <c r="K3098" s="19">
        <v>28.4</v>
      </c>
      <c r="L3098">
        <v>28.495000000000001</v>
      </c>
      <c r="M3098">
        <v>28.172000000000001</v>
      </c>
      <c r="N3098">
        <v>29.8</v>
      </c>
      <c r="O3098">
        <v>0.81399999999999995</v>
      </c>
    </row>
    <row r="3099" spans="1:15" x14ac:dyDescent="0.35">
      <c r="A3099" t="s">
        <v>235</v>
      </c>
      <c r="B3099">
        <v>2020</v>
      </c>
      <c r="C3099" s="10">
        <v>43757</v>
      </c>
      <c r="D3099" t="s">
        <v>236</v>
      </c>
      <c r="E3099" t="s">
        <v>91</v>
      </c>
      <c r="F3099">
        <v>2</v>
      </c>
      <c r="G3099">
        <v>1</v>
      </c>
      <c r="H3099" t="s">
        <v>129</v>
      </c>
      <c r="I3099" t="s">
        <v>35</v>
      </c>
      <c r="J3099">
        <v>10006184742</v>
      </c>
      <c r="K3099" s="19">
        <v>28.3</v>
      </c>
      <c r="L3099">
        <v>28.649000000000001</v>
      </c>
      <c r="M3099">
        <v>28.885000000000002</v>
      </c>
      <c r="N3099">
        <v>31.013000000000002</v>
      </c>
      <c r="O3099">
        <v>1.0640000000000001</v>
      </c>
    </row>
    <row r="3100" spans="1:15" x14ac:dyDescent="0.35">
      <c r="A3100" t="s">
        <v>237</v>
      </c>
      <c r="B3100">
        <v>2020</v>
      </c>
      <c r="C3100" s="10">
        <v>43757</v>
      </c>
      <c r="D3100" t="s">
        <v>236</v>
      </c>
      <c r="E3100" t="s">
        <v>91</v>
      </c>
      <c r="F3100">
        <v>2</v>
      </c>
      <c r="G3100">
        <v>1</v>
      </c>
      <c r="H3100" t="s">
        <v>194</v>
      </c>
      <c r="I3100" t="s">
        <v>29</v>
      </c>
      <c r="J3100">
        <v>10004601723</v>
      </c>
      <c r="K3100" s="19">
        <v>32.299999999999997</v>
      </c>
      <c r="L3100">
        <v>32.174999999999997</v>
      </c>
      <c r="M3100">
        <v>32.191000000000003</v>
      </c>
      <c r="N3100">
        <v>34.023000000000003</v>
      </c>
      <c r="O3100">
        <v>0.91600000000000004</v>
      </c>
    </row>
    <row r="3101" spans="1:15" x14ac:dyDescent="0.35">
      <c r="A3101" t="s">
        <v>235</v>
      </c>
      <c r="B3101">
        <v>2020</v>
      </c>
      <c r="C3101" s="10">
        <v>43757</v>
      </c>
      <c r="D3101" t="s">
        <v>236</v>
      </c>
      <c r="E3101" t="s">
        <v>91</v>
      </c>
      <c r="F3101">
        <v>2</v>
      </c>
      <c r="G3101">
        <v>2</v>
      </c>
      <c r="H3101" t="s">
        <v>241</v>
      </c>
      <c r="I3101" t="s">
        <v>35</v>
      </c>
      <c r="J3101">
        <v>10009978048</v>
      </c>
      <c r="K3101" s="19">
        <v>20.9</v>
      </c>
      <c r="L3101">
        <v>19.161999999999999</v>
      </c>
      <c r="M3101">
        <v>21.332999999999998</v>
      </c>
      <c r="N3101">
        <v>25.913</v>
      </c>
      <c r="O3101">
        <v>2.29</v>
      </c>
    </row>
    <row r="3102" spans="1:15" x14ac:dyDescent="0.35">
      <c r="A3102" t="s">
        <v>237</v>
      </c>
      <c r="B3102">
        <v>2020</v>
      </c>
      <c r="C3102" s="10">
        <v>43757</v>
      </c>
      <c r="D3102" t="s">
        <v>236</v>
      </c>
      <c r="E3102" t="s">
        <v>91</v>
      </c>
      <c r="F3102">
        <v>2</v>
      </c>
      <c r="G3102">
        <v>2</v>
      </c>
      <c r="H3102" t="s">
        <v>174</v>
      </c>
      <c r="I3102" t="s">
        <v>37</v>
      </c>
      <c r="J3102">
        <v>10006552534</v>
      </c>
      <c r="K3102" s="19">
        <v>29.4</v>
      </c>
      <c r="L3102">
        <v>25.325999999999901</v>
      </c>
      <c r="M3102">
        <v>25.44</v>
      </c>
      <c r="N3102">
        <v>27.026</v>
      </c>
      <c r="O3102">
        <v>0.79300000000000004</v>
      </c>
    </row>
    <row r="3103" spans="1:15" x14ac:dyDescent="0.35">
      <c r="A3103" t="s">
        <v>235</v>
      </c>
      <c r="B3103">
        <v>2020</v>
      </c>
      <c r="C3103" s="10">
        <v>43757</v>
      </c>
      <c r="D3103" t="s">
        <v>236</v>
      </c>
      <c r="E3103" t="s">
        <v>91</v>
      </c>
      <c r="F3103">
        <v>2</v>
      </c>
      <c r="G3103">
        <v>3</v>
      </c>
      <c r="H3103" t="s">
        <v>242</v>
      </c>
      <c r="I3103" t="s">
        <v>102</v>
      </c>
      <c r="J3103">
        <v>10007811716</v>
      </c>
      <c r="K3103" s="19">
        <v>26.6</v>
      </c>
      <c r="L3103">
        <v>19.887999999999899</v>
      </c>
      <c r="M3103">
        <v>20.722999999999999</v>
      </c>
      <c r="N3103">
        <v>24.023</v>
      </c>
      <c r="O3103">
        <v>1.65</v>
      </c>
    </row>
    <row r="3104" spans="1:15" x14ac:dyDescent="0.35">
      <c r="A3104" t="s">
        <v>237</v>
      </c>
      <c r="B3104">
        <v>2020</v>
      </c>
      <c r="C3104" s="10">
        <v>43757</v>
      </c>
      <c r="D3104" t="s">
        <v>236</v>
      </c>
      <c r="E3104" t="s">
        <v>91</v>
      </c>
      <c r="F3104">
        <v>2</v>
      </c>
      <c r="G3104">
        <v>3</v>
      </c>
      <c r="H3104" t="s">
        <v>112</v>
      </c>
      <c r="I3104" t="s">
        <v>113</v>
      </c>
      <c r="J3104">
        <v>10009967641</v>
      </c>
      <c r="K3104" s="19">
        <v>22.5</v>
      </c>
      <c r="L3104">
        <v>30.655000000000001</v>
      </c>
      <c r="M3104">
        <v>30.387</v>
      </c>
      <c r="N3104">
        <v>32.439</v>
      </c>
      <c r="O3104">
        <v>1.026</v>
      </c>
    </row>
    <row r="3105" spans="1:15" x14ac:dyDescent="0.35">
      <c r="A3105" t="s">
        <v>235</v>
      </c>
      <c r="B3105">
        <v>2020</v>
      </c>
      <c r="C3105" s="10">
        <v>43757</v>
      </c>
      <c r="D3105" t="s">
        <v>236</v>
      </c>
      <c r="E3105" t="s">
        <v>91</v>
      </c>
      <c r="F3105">
        <v>2</v>
      </c>
      <c r="G3105">
        <v>4</v>
      </c>
      <c r="H3105" t="s">
        <v>243</v>
      </c>
      <c r="I3105" t="s">
        <v>102</v>
      </c>
      <c r="J3105" t="e">
        <v>#N/A</v>
      </c>
      <c r="K3105" s="19">
        <v>20.2</v>
      </c>
      <c r="L3105">
        <v>13.9199999999999</v>
      </c>
      <c r="M3105">
        <v>17.023</v>
      </c>
      <c r="N3105">
        <v>22.631</v>
      </c>
      <c r="O3105">
        <v>2.8039999999999998</v>
      </c>
    </row>
    <row r="3106" spans="1:15" x14ac:dyDescent="0.35">
      <c r="A3106" t="s">
        <v>237</v>
      </c>
      <c r="B3106">
        <v>2020</v>
      </c>
      <c r="C3106" s="10">
        <v>43757</v>
      </c>
      <c r="D3106" t="s">
        <v>236</v>
      </c>
      <c r="E3106" t="s">
        <v>91</v>
      </c>
      <c r="F3106">
        <v>2</v>
      </c>
      <c r="G3106">
        <v>4</v>
      </c>
      <c r="H3106" t="s">
        <v>244</v>
      </c>
      <c r="I3106" t="s">
        <v>207</v>
      </c>
      <c r="J3106" t="e">
        <v>#N/A</v>
      </c>
      <c r="K3106" s="19">
        <v>21.8</v>
      </c>
      <c r="L3106">
        <v>9</v>
      </c>
      <c r="M3106">
        <v>17.001999999999999</v>
      </c>
      <c r="N3106">
        <v>25.053999999999998</v>
      </c>
      <c r="O3106">
        <v>4.0259999999999998</v>
      </c>
    </row>
    <row r="3107" spans="1:15" x14ac:dyDescent="0.35">
      <c r="A3107" t="s">
        <v>235</v>
      </c>
      <c r="B3107">
        <v>2020</v>
      </c>
      <c r="C3107" s="10">
        <v>43757</v>
      </c>
      <c r="D3107" t="s">
        <v>236</v>
      </c>
      <c r="E3107" t="s">
        <v>91</v>
      </c>
      <c r="F3107">
        <v>2</v>
      </c>
      <c r="G3107">
        <v>5</v>
      </c>
      <c r="H3107" t="s">
        <v>245</v>
      </c>
      <c r="I3107" t="s">
        <v>35</v>
      </c>
      <c r="J3107">
        <v>10015443087</v>
      </c>
      <c r="K3107" s="19">
        <v>20.7</v>
      </c>
      <c r="L3107">
        <v>24.792000000000002</v>
      </c>
      <c r="M3107">
        <v>23.233999999999899</v>
      </c>
      <c r="N3107">
        <v>28.033999999999999</v>
      </c>
      <c r="O3107">
        <v>2.4</v>
      </c>
    </row>
    <row r="3108" spans="1:15" x14ac:dyDescent="0.35">
      <c r="A3108" t="s">
        <v>237</v>
      </c>
      <c r="B3108">
        <v>2020</v>
      </c>
      <c r="C3108" s="10">
        <v>43757</v>
      </c>
      <c r="D3108" t="s">
        <v>236</v>
      </c>
      <c r="E3108" t="s">
        <v>91</v>
      </c>
      <c r="F3108">
        <v>2</v>
      </c>
      <c r="G3108">
        <v>5</v>
      </c>
      <c r="H3108" t="s">
        <v>186</v>
      </c>
      <c r="I3108" t="s">
        <v>95</v>
      </c>
      <c r="J3108">
        <v>10009181032</v>
      </c>
      <c r="K3108" s="19">
        <v>24.8</v>
      </c>
      <c r="L3108">
        <v>19.372</v>
      </c>
      <c r="M3108">
        <v>19.561</v>
      </c>
      <c r="N3108">
        <v>22.329000000000001</v>
      </c>
      <c r="O3108">
        <v>1.3839999999999999</v>
      </c>
    </row>
    <row r="3109" spans="1:15" x14ac:dyDescent="0.35">
      <c r="A3109" t="s">
        <v>235</v>
      </c>
      <c r="B3109">
        <v>2020</v>
      </c>
      <c r="C3109" s="10">
        <v>43757</v>
      </c>
      <c r="D3109" t="s">
        <v>236</v>
      </c>
      <c r="E3109" t="s">
        <v>91</v>
      </c>
      <c r="F3109">
        <v>2</v>
      </c>
      <c r="G3109">
        <v>6</v>
      </c>
      <c r="H3109" t="s">
        <v>246</v>
      </c>
      <c r="I3109" t="s">
        <v>35</v>
      </c>
      <c r="J3109" t="e">
        <v>#N/A</v>
      </c>
      <c r="K3109" s="19">
        <v>18</v>
      </c>
      <c r="L3109">
        <v>9</v>
      </c>
      <c r="M3109">
        <v>12.218</v>
      </c>
      <c r="N3109">
        <v>20.667999999999999</v>
      </c>
      <c r="O3109">
        <v>4.2249999999999996</v>
      </c>
    </row>
    <row r="3110" spans="1:15" x14ac:dyDescent="0.35">
      <c r="A3110" t="s">
        <v>237</v>
      </c>
      <c r="B3110">
        <v>2020</v>
      </c>
      <c r="C3110" s="10">
        <v>43757</v>
      </c>
      <c r="D3110" t="s">
        <v>236</v>
      </c>
      <c r="E3110" t="s">
        <v>91</v>
      </c>
      <c r="F3110">
        <v>2</v>
      </c>
      <c r="G3110">
        <v>6</v>
      </c>
      <c r="H3110" t="s">
        <v>234</v>
      </c>
      <c r="I3110" t="s">
        <v>25</v>
      </c>
      <c r="J3110">
        <v>10006073493</v>
      </c>
      <c r="K3110" s="19">
        <v>29.8</v>
      </c>
      <c r="L3110">
        <v>22.477</v>
      </c>
      <c r="M3110">
        <v>22.350999999999999</v>
      </c>
      <c r="N3110">
        <v>23.817</v>
      </c>
      <c r="O3110">
        <v>0.73299999999999998</v>
      </c>
    </row>
    <row r="3111" spans="1:15" x14ac:dyDescent="0.35">
      <c r="A3111" t="s">
        <v>235</v>
      </c>
      <c r="B3111">
        <v>2020</v>
      </c>
      <c r="C3111" s="10">
        <v>43757</v>
      </c>
      <c r="D3111" t="s">
        <v>236</v>
      </c>
      <c r="E3111" t="s">
        <v>91</v>
      </c>
      <c r="F3111">
        <v>3</v>
      </c>
      <c r="G3111">
        <v>1</v>
      </c>
      <c r="H3111" t="s">
        <v>106</v>
      </c>
      <c r="I3111" t="s">
        <v>102</v>
      </c>
      <c r="J3111">
        <v>10006894559</v>
      </c>
      <c r="K3111" s="19">
        <v>27.2</v>
      </c>
      <c r="L3111">
        <v>32.524999999999999</v>
      </c>
      <c r="M3111">
        <v>32.593000000000004</v>
      </c>
      <c r="N3111">
        <v>34.115000000000002</v>
      </c>
      <c r="O3111">
        <v>0.76100000000000001</v>
      </c>
    </row>
    <row r="3112" spans="1:15" x14ac:dyDescent="0.35">
      <c r="A3112" t="s">
        <v>237</v>
      </c>
      <c r="B3112">
        <v>2020</v>
      </c>
      <c r="C3112" s="10">
        <v>43757</v>
      </c>
      <c r="D3112" t="s">
        <v>236</v>
      </c>
      <c r="E3112" t="s">
        <v>91</v>
      </c>
      <c r="F3112">
        <v>3</v>
      </c>
      <c r="G3112">
        <v>1</v>
      </c>
      <c r="H3112" t="s">
        <v>200</v>
      </c>
      <c r="I3112" t="s">
        <v>23</v>
      </c>
      <c r="J3112">
        <v>10006900421</v>
      </c>
      <c r="K3112" s="19">
        <v>26.8</v>
      </c>
      <c r="L3112">
        <v>33.587000000000003</v>
      </c>
      <c r="M3112">
        <v>33.620999999999903</v>
      </c>
      <c r="N3112">
        <v>35.152999999999999</v>
      </c>
      <c r="O3112">
        <v>0.76600000000000001</v>
      </c>
    </row>
    <row r="3113" spans="1:15" x14ac:dyDescent="0.35">
      <c r="A3113" t="s">
        <v>235</v>
      </c>
      <c r="B3113">
        <v>2020</v>
      </c>
      <c r="C3113" s="10">
        <v>43757</v>
      </c>
      <c r="D3113" t="s">
        <v>236</v>
      </c>
      <c r="E3113" t="s">
        <v>91</v>
      </c>
      <c r="F3113">
        <v>3</v>
      </c>
      <c r="G3113">
        <v>2</v>
      </c>
      <c r="H3113" t="s">
        <v>124</v>
      </c>
      <c r="I3113" t="s">
        <v>35</v>
      </c>
      <c r="J3113">
        <v>10009012391</v>
      </c>
      <c r="K3113" s="19">
        <v>24</v>
      </c>
      <c r="L3113">
        <v>21.03</v>
      </c>
      <c r="M3113">
        <v>23.876000000000001</v>
      </c>
      <c r="N3113">
        <v>29.542000000000002</v>
      </c>
      <c r="O3113">
        <v>2.8330000000000002</v>
      </c>
    </row>
    <row r="3114" spans="1:15" x14ac:dyDescent="0.35">
      <c r="A3114" t="s">
        <v>237</v>
      </c>
      <c r="B3114">
        <v>2020</v>
      </c>
      <c r="C3114" s="10">
        <v>43757</v>
      </c>
      <c r="D3114" t="s">
        <v>236</v>
      </c>
      <c r="E3114" t="s">
        <v>91</v>
      </c>
      <c r="F3114">
        <v>3</v>
      </c>
      <c r="G3114">
        <v>2</v>
      </c>
      <c r="H3114" t="s">
        <v>54</v>
      </c>
      <c r="I3114" t="s">
        <v>42</v>
      </c>
      <c r="J3114">
        <v>10004612534</v>
      </c>
      <c r="K3114" s="19">
        <v>32.4</v>
      </c>
      <c r="L3114">
        <v>27.599</v>
      </c>
      <c r="M3114">
        <v>27.734000000000002</v>
      </c>
      <c r="N3114">
        <v>29.626000000000001</v>
      </c>
      <c r="O3114">
        <v>0.94599999999999995</v>
      </c>
    </row>
    <row r="3115" spans="1:15" x14ac:dyDescent="0.35">
      <c r="A3115" t="s">
        <v>235</v>
      </c>
      <c r="B3115">
        <v>2020</v>
      </c>
      <c r="C3115" s="10">
        <v>43757</v>
      </c>
      <c r="D3115" t="s">
        <v>236</v>
      </c>
      <c r="E3115" t="s">
        <v>91</v>
      </c>
      <c r="F3115">
        <v>3</v>
      </c>
      <c r="G3115">
        <v>3</v>
      </c>
      <c r="H3115" t="s">
        <v>247</v>
      </c>
      <c r="I3115" t="s">
        <v>35</v>
      </c>
      <c r="J3115">
        <v>10009138491</v>
      </c>
      <c r="K3115" s="19">
        <v>23.4</v>
      </c>
      <c r="L3115">
        <v>26.222999999999999</v>
      </c>
      <c r="M3115">
        <v>26.28</v>
      </c>
      <c r="N3115">
        <v>29.808</v>
      </c>
      <c r="O3115">
        <v>1.764</v>
      </c>
    </row>
    <row r="3116" spans="1:15" x14ac:dyDescent="0.35">
      <c r="A3116" t="s">
        <v>237</v>
      </c>
      <c r="B3116">
        <v>2020</v>
      </c>
      <c r="C3116" s="10">
        <v>43757</v>
      </c>
      <c r="D3116" t="s">
        <v>236</v>
      </c>
      <c r="E3116" t="s">
        <v>91</v>
      </c>
      <c r="F3116">
        <v>3</v>
      </c>
      <c r="G3116">
        <v>3</v>
      </c>
      <c r="H3116" t="s">
        <v>40</v>
      </c>
      <c r="I3116" t="s">
        <v>29</v>
      </c>
      <c r="J3116">
        <v>10009178002</v>
      </c>
      <c r="K3116" s="19">
        <v>23.7</v>
      </c>
      <c r="L3116">
        <v>24.846</v>
      </c>
      <c r="M3116">
        <v>25.027000000000001</v>
      </c>
      <c r="N3116">
        <v>27.285</v>
      </c>
      <c r="O3116">
        <v>1.129</v>
      </c>
    </row>
    <row r="3117" spans="1:15" x14ac:dyDescent="0.35">
      <c r="A3117" t="s">
        <v>235</v>
      </c>
      <c r="B3117">
        <v>2020</v>
      </c>
      <c r="C3117" s="10">
        <v>43757</v>
      </c>
      <c r="D3117" t="s">
        <v>236</v>
      </c>
      <c r="E3117" t="s">
        <v>91</v>
      </c>
      <c r="F3117">
        <v>3</v>
      </c>
      <c r="G3117">
        <v>4</v>
      </c>
      <c r="H3117" t="s">
        <v>248</v>
      </c>
      <c r="I3117" t="s">
        <v>35</v>
      </c>
      <c r="J3117">
        <v>10008997641</v>
      </c>
      <c r="K3117" s="19">
        <v>24.2</v>
      </c>
      <c r="L3117">
        <v>25.824999999999999</v>
      </c>
      <c r="M3117">
        <v>25.696999999999999</v>
      </c>
      <c r="N3117">
        <v>28.277000000000001</v>
      </c>
      <c r="O3117">
        <v>1.29</v>
      </c>
    </row>
    <row r="3118" spans="1:15" x14ac:dyDescent="0.35">
      <c r="A3118" t="s">
        <v>237</v>
      </c>
      <c r="B3118">
        <v>2020</v>
      </c>
      <c r="C3118" s="10">
        <v>43757</v>
      </c>
      <c r="D3118" t="s">
        <v>236</v>
      </c>
      <c r="E3118" t="s">
        <v>91</v>
      </c>
      <c r="F3118">
        <v>3</v>
      </c>
      <c r="G3118">
        <v>4</v>
      </c>
      <c r="H3118" t="s">
        <v>210</v>
      </c>
      <c r="I3118" t="s">
        <v>188</v>
      </c>
      <c r="J3118">
        <v>10009049979</v>
      </c>
      <c r="K3118" s="19">
        <v>24.6</v>
      </c>
      <c r="L3118">
        <v>21.606999999999999</v>
      </c>
      <c r="M3118">
        <v>21.873000000000001</v>
      </c>
      <c r="N3118">
        <v>24.407</v>
      </c>
      <c r="O3118">
        <v>1.2669999999999999</v>
      </c>
    </row>
    <row r="3119" spans="1:15" x14ac:dyDescent="0.35">
      <c r="A3119" t="s">
        <v>235</v>
      </c>
      <c r="B3119">
        <v>2020</v>
      </c>
      <c r="C3119" s="10">
        <v>43757</v>
      </c>
      <c r="D3119" t="s">
        <v>236</v>
      </c>
      <c r="E3119" t="s">
        <v>91</v>
      </c>
      <c r="F3119">
        <v>3</v>
      </c>
      <c r="G3119">
        <v>5</v>
      </c>
      <c r="H3119" t="s">
        <v>249</v>
      </c>
      <c r="I3119" t="s">
        <v>35</v>
      </c>
      <c r="J3119">
        <v>10021915920</v>
      </c>
      <c r="K3119" s="19">
        <v>18.7</v>
      </c>
      <c r="L3119">
        <v>9</v>
      </c>
      <c r="M3119">
        <v>15.318</v>
      </c>
      <c r="N3119">
        <v>23.576000000000001</v>
      </c>
      <c r="O3119">
        <v>4.1289999999999996</v>
      </c>
    </row>
    <row r="3120" spans="1:15" x14ac:dyDescent="0.35">
      <c r="A3120" t="s">
        <v>237</v>
      </c>
      <c r="B3120">
        <v>2020</v>
      </c>
      <c r="C3120" s="10">
        <v>43757</v>
      </c>
      <c r="D3120" t="s">
        <v>236</v>
      </c>
      <c r="E3120" t="s">
        <v>91</v>
      </c>
      <c r="F3120">
        <v>3</v>
      </c>
      <c r="G3120">
        <v>5</v>
      </c>
      <c r="H3120" t="s">
        <v>59</v>
      </c>
      <c r="I3120" t="s">
        <v>37</v>
      </c>
      <c r="J3120">
        <v>10007502427</v>
      </c>
      <c r="K3120" s="19">
        <v>25.9</v>
      </c>
      <c r="L3120">
        <v>23.378</v>
      </c>
      <c r="M3120">
        <v>23.077000000000002</v>
      </c>
      <c r="N3120">
        <v>26.239000000000001</v>
      </c>
      <c r="O3120">
        <v>1.581</v>
      </c>
    </row>
    <row r="3121" spans="1:15" x14ac:dyDescent="0.35">
      <c r="A3121" t="s">
        <v>235</v>
      </c>
      <c r="B3121">
        <v>2020</v>
      </c>
      <c r="C3121" s="10">
        <v>43757</v>
      </c>
      <c r="D3121" t="s">
        <v>236</v>
      </c>
      <c r="E3121" t="s">
        <v>91</v>
      </c>
      <c r="F3121">
        <v>3</v>
      </c>
      <c r="G3121">
        <v>6</v>
      </c>
      <c r="H3121" t="s">
        <v>177</v>
      </c>
      <c r="I3121" t="s">
        <v>102</v>
      </c>
      <c r="J3121">
        <v>10010664829</v>
      </c>
      <c r="K3121" s="19">
        <v>21.5</v>
      </c>
      <c r="L3121">
        <v>15.571999999999999</v>
      </c>
      <c r="M3121">
        <v>15.346</v>
      </c>
      <c r="N3121">
        <v>20.468</v>
      </c>
      <c r="O3121">
        <v>2.5609999999999999</v>
      </c>
    </row>
    <row r="3122" spans="1:15" x14ac:dyDescent="0.35">
      <c r="A3122" t="s">
        <v>237</v>
      </c>
      <c r="B3122">
        <v>2020</v>
      </c>
      <c r="C3122" s="10">
        <v>43757</v>
      </c>
      <c r="D3122" t="s">
        <v>236</v>
      </c>
      <c r="E3122" t="s">
        <v>91</v>
      </c>
      <c r="F3122">
        <v>3</v>
      </c>
      <c r="G3122">
        <v>6</v>
      </c>
      <c r="H3122" t="s">
        <v>83</v>
      </c>
      <c r="I3122" t="s">
        <v>250</v>
      </c>
      <c r="J3122">
        <v>10055137915</v>
      </c>
      <c r="K3122" s="19">
        <v>26.2</v>
      </c>
      <c r="L3122">
        <v>9</v>
      </c>
      <c r="M3122">
        <v>11.002000000000001</v>
      </c>
      <c r="N3122">
        <v>19.984000000000002</v>
      </c>
      <c r="O3122">
        <v>4.4909999999999997</v>
      </c>
    </row>
    <row r="3123" spans="1:15" x14ac:dyDescent="0.35">
      <c r="A3123" t="s">
        <v>237</v>
      </c>
      <c r="B3123">
        <v>2020</v>
      </c>
      <c r="C3123" s="10">
        <v>43757</v>
      </c>
      <c r="D3123" t="s">
        <v>236</v>
      </c>
      <c r="E3123" t="s">
        <v>91</v>
      </c>
      <c r="F3123">
        <v>4</v>
      </c>
      <c r="G3123">
        <v>1</v>
      </c>
      <c r="H3123" t="s">
        <v>92</v>
      </c>
      <c r="I3123" t="s">
        <v>23</v>
      </c>
      <c r="J3123">
        <v>10009535686</v>
      </c>
      <c r="K3123" s="19">
        <v>22.6</v>
      </c>
      <c r="L3123">
        <v>28.754000000000001</v>
      </c>
      <c r="M3123">
        <v>29.302999999999901</v>
      </c>
      <c r="N3123">
        <v>31.934999999999999</v>
      </c>
      <c r="O3123">
        <v>1.3160000000000001</v>
      </c>
    </row>
    <row r="3124" spans="1:15" x14ac:dyDescent="0.35">
      <c r="A3124" t="s">
        <v>237</v>
      </c>
      <c r="B3124">
        <v>2020</v>
      </c>
      <c r="C3124" s="10">
        <v>43757</v>
      </c>
      <c r="D3124" t="s">
        <v>236</v>
      </c>
      <c r="E3124" t="s">
        <v>91</v>
      </c>
      <c r="F3124">
        <v>4</v>
      </c>
      <c r="G3124">
        <v>2</v>
      </c>
      <c r="H3124" t="s">
        <v>96</v>
      </c>
      <c r="I3124" t="s">
        <v>27</v>
      </c>
      <c r="J3124">
        <v>10015683567</v>
      </c>
      <c r="K3124" s="19">
        <v>20.7</v>
      </c>
      <c r="L3124">
        <v>25.391999999999999</v>
      </c>
      <c r="M3124">
        <v>26.391999999999999</v>
      </c>
      <c r="N3124">
        <v>30.37</v>
      </c>
      <c r="O3124">
        <v>1.9890000000000001</v>
      </c>
    </row>
    <row r="3125" spans="1:15" x14ac:dyDescent="0.35">
      <c r="A3125" t="s">
        <v>237</v>
      </c>
      <c r="B3125">
        <v>2020</v>
      </c>
      <c r="C3125" s="10">
        <v>43757</v>
      </c>
      <c r="D3125" t="s">
        <v>236</v>
      </c>
      <c r="E3125" t="s">
        <v>91</v>
      </c>
      <c r="F3125">
        <v>4</v>
      </c>
      <c r="G3125">
        <v>3</v>
      </c>
      <c r="H3125" t="s">
        <v>218</v>
      </c>
      <c r="I3125" t="s">
        <v>46</v>
      </c>
      <c r="J3125">
        <v>10006902239</v>
      </c>
      <c r="K3125" s="19">
        <v>28.3</v>
      </c>
      <c r="L3125">
        <v>28.350999999999999</v>
      </c>
      <c r="M3125">
        <v>28.364999999999998</v>
      </c>
      <c r="N3125">
        <v>30.106999999999999</v>
      </c>
      <c r="O3125">
        <v>0.871</v>
      </c>
    </row>
    <row r="3126" spans="1:15" x14ac:dyDescent="0.35">
      <c r="A3126" t="s">
        <v>237</v>
      </c>
      <c r="B3126">
        <v>2020</v>
      </c>
      <c r="C3126" s="10">
        <v>43757</v>
      </c>
      <c r="D3126" t="s">
        <v>236</v>
      </c>
      <c r="E3126" t="s">
        <v>91</v>
      </c>
      <c r="F3126">
        <v>4</v>
      </c>
      <c r="G3126">
        <v>4</v>
      </c>
      <c r="H3126" t="s">
        <v>251</v>
      </c>
      <c r="I3126" t="s">
        <v>207</v>
      </c>
      <c r="J3126" t="e">
        <v>#N/A</v>
      </c>
      <c r="K3126" s="19">
        <v>21.7</v>
      </c>
      <c r="L3126">
        <v>9</v>
      </c>
      <c r="M3126">
        <v>18.347999999999999</v>
      </c>
      <c r="N3126">
        <v>26.724</v>
      </c>
      <c r="O3126">
        <v>4.1879999999999997</v>
      </c>
    </row>
    <row r="3127" spans="1:15" x14ac:dyDescent="0.35">
      <c r="A3127" t="s">
        <v>237</v>
      </c>
      <c r="B3127">
        <v>2020</v>
      </c>
      <c r="C3127" s="10">
        <v>43757</v>
      </c>
      <c r="D3127" t="s">
        <v>236</v>
      </c>
      <c r="E3127" t="s">
        <v>91</v>
      </c>
      <c r="F3127">
        <v>4</v>
      </c>
      <c r="G3127">
        <v>5</v>
      </c>
      <c r="H3127" t="s">
        <v>171</v>
      </c>
      <c r="I3127" t="s">
        <v>82</v>
      </c>
      <c r="J3127">
        <v>10007073506</v>
      </c>
      <c r="K3127" s="19">
        <v>29.3</v>
      </c>
      <c r="L3127">
        <v>21.280999999999999</v>
      </c>
      <c r="M3127">
        <v>21.379000000000001</v>
      </c>
      <c r="N3127">
        <v>23.401</v>
      </c>
      <c r="O3127">
        <v>1.0109999999999999</v>
      </c>
    </row>
    <row r="3128" spans="1:15" x14ac:dyDescent="0.35">
      <c r="A3128" t="s">
        <v>237</v>
      </c>
      <c r="B3128">
        <v>2020</v>
      </c>
      <c r="C3128" s="10">
        <v>43757</v>
      </c>
      <c r="D3128" t="s">
        <v>236</v>
      </c>
      <c r="E3128" t="s">
        <v>91</v>
      </c>
      <c r="F3128">
        <v>4</v>
      </c>
      <c r="G3128">
        <v>6</v>
      </c>
      <c r="H3128" t="s">
        <v>197</v>
      </c>
      <c r="I3128" t="s">
        <v>198</v>
      </c>
      <c r="J3128">
        <v>10003100142</v>
      </c>
      <c r="K3128" s="19">
        <v>33.6</v>
      </c>
      <c r="L3128">
        <v>24.734999999999999</v>
      </c>
      <c r="M3128">
        <v>24.53</v>
      </c>
      <c r="N3128">
        <v>26.376000000000001</v>
      </c>
      <c r="O3128">
        <v>0.92300000000000004</v>
      </c>
    </row>
    <row r="3129" spans="1:15" x14ac:dyDescent="0.35">
      <c r="A3129" t="s">
        <v>237</v>
      </c>
      <c r="B3129">
        <v>2020</v>
      </c>
      <c r="C3129" s="10">
        <v>43757</v>
      </c>
      <c r="D3129" t="s">
        <v>236</v>
      </c>
      <c r="E3129" t="s">
        <v>91</v>
      </c>
      <c r="F3129">
        <v>4</v>
      </c>
      <c r="G3129">
        <v>7</v>
      </c>
      <c r="H3129" t="s">
        <v>187</v>
      </c>
      <c r="I3129" t="s">
        <v>188</v>
      </c>
      <c r="J3129">
        <v>10009017243</v>
      </c>
      <c r="K3129" s="19">
        <v>24.4</v>
      </c>
      <c r="L3129">
        <v>17.681000000000001</v>
      </c>
      <c r="M3129">
        <v>16.562999999999999</v>
      </c>
      <c r="N3129">
        <v>21.492999999999999</v>
      </c>
      <c r="O3129">
        <v>2.4649999999999999</v>
      </c>
    </row>
    <row r="3130" spans="1:15" x14ac:dyDescent="0.35">
      <c r="A3130" t="s">
        <v>235</v>
      </c>
      <c r="B3130">
        <v>2020</v>
      </c>
      <c r="C3130" s="10">
        <v>43757</v>
      </c>
      <c r="D3130" t="s">
        <v>236</v>
      </c>
      <c r="E3130" t="s">
        <v>117</v>
      </c>
      <c r="F3130">
        <v>1</v>
      </c>
      <c r="G3130">
        <v>1</v>
      </c>
      <c r="H3130" t="s">
        <v>247</v>
      </c>
      <c r="I3130" t="s">
        <v>35</v>
      </c>
      <c r="J3130">
        <v>10009138491</v>
      </c>
      <c r="K3130" s="19">
        <v>23.4</v>
      </c>
      <c r="L3130">
        <v>26.28</v>
      </c>
      <c r="M3130">
        <v>26.667999999999999</v>
      </c>
      <c r="N3130">
        <v>29.988</v>
      </c>
      <c r="O3130">
        <v>1.66</v>
      </c>
    </row>
    <row r="3131" spans="1:15" x14ac:dyDescent="0.35">
      <c r="A3131" t="s">
        <v>237</v>
      </c>
      <c r="B3131">
        <v>2020</v>
      </c>
      <c r="C3131" s="10">
        <v>43757</v>
      </c>
      <c r="D3131" t="s">
        <v>236</v>
      </c>
      <c r="E3131" t="s">
        <v>117</v>
      </c>
      <c r="F3131">
        <v>1</v>
      </c>
      <c r="G3131">
        <v>1</v>
      </c>
      <c r="H3131" t="s">
        <v>45</v>
      </c>
      <c r="I3131" t="s">
        <v>46</v>
      </c>
      <c r="J3131">
        <v>10009176281</v>
      </c>
      <c r="K3131" s="19">
        <v>23.7</v>
      </c>
      <c r="L3131">
        <v>23.937999999999999</v>
      </c>
      <c r="M3131">
        <v>24.303999999999998</v>
      </c>
      <c r="N3131">
        <v>26.454000000000001</v>
      </c>
      <c r="O3131">
        <v>1.075</v>
      </c>
    </row>
    <row r="3132" spans="1:15" x14ac:dyDescent="0.35">
      <c r="A3132" t="s">
        <v>235</v>
      </c>
      <c r="B3132">
        <v>2020</v>
      </c>
      <c r="C3132" s="10">
        <v>43757</v>
      </c>
      <c r="D3132" t="s">
        <v>236</v>
      </c>
      <c r="E3132" t="s">
        <v>117</v>
      </c>
      <c r="F3132">
        <v>1</v>
      </c>
      <c r="G3132">
        <v>2</v>
      </c>
      <c r="H3132" t="s">
        <v>242</v>
      </c>
      <c r="I3132" t="s">
        <v>102</v>
      </c>
      <c r="J3132">
        <v>10007811716</v>
      </c>
      <c r="K3132" s="19">
        <v>26.6</v>
      </c>
      <c r="L3132">
        <v>20.722999999999999</v>
      </c>
      <c r="M3132">
        <v>21.443999999999999</v>
      </c>
      <c r="N3132">
        <v>24.553999999999998</v>
      </c>
      <c r="O3132">
        <v>1.5549999999999999</v>
      </c>
    </row>
    <row r="3133" spans="1:15" x14ac:dyDescent="0.35">
      <c r="A3133" t="s">
        <v>237</v>
      </c>
      <c r="B3133">
        <v>2020</v>
      </c>
      <c r="C3133" s="10">
        <v>43757</v>
      </c>
      <c r="D3133" t="s">
        <v>236</v>
      </c>
      <c r="E3133" t="s">
        <v>117</v>
      </c>
      <c r="F3133">
        <v>1</v>
      </c>
      <c r="G3133">
        <v>2</v>
      </c>
      <c r="H3133" t="s">
        <v>59</v>
      </c>
      <c r="I3133" t="s">
        <v>37</v>
      </c>
      <c r="J3133">
        <v>10007502427</v>
      </c>
      <c r="K3133" s="19">
        <v>25.9</v>
      </c>
      <c r="L3133">
        <v>23.077000000000002</v>
      </c>
      <c r="M3133">
        <v>23.47</v>
      </c>
      <c r="N3133">
        <v>26.463999999999999</v>
      </c>
      <c r="O3133">
        <v>1.4970000000000001</v>
      </c>
    </row>
    <row r="3134" spans="1:15" x14ac:dyDescent="0.35">
      <c r="A3134" t="s">
        <v>235</v>
      </c>
      <c r="B3134">
        <v>2020</v>
      </c>
      <c r="C3134" s="10">
        <v>43757</v>
      </c>
      <c r="D3134" t="s">
        <v>236</v>
      </c>
      <c r="E3134" t="s">
        <v>117</v>
      </c>
      <c r="F3134">
        <v>1</v>
      </c>
      <c r="G3134">
        <v>3</v>
      </c>
      <c r="H3134" t="s">
        <v>245</v>
      </c>
      <c r="I3134" t="s">
        <v>35</v>
      </c>
      <c r="J3134">
        <v>10015443087</v>
      </c>
      <c r="K3134" s="19">
        <v>20.7</v>
      </c>
      <c r="L3134">
        <v>23.233999999999899</v>
      </c>
      <c r="M3134">
        <v>23.241</v>
      </c>
      <c r="N3134">
        <v>27.492999999999999</v>
      </c>
      <c r="O3134">
        <v>2.1259999999999999</v>
      </c>
    </row>
    <row r="3135" spans="1:15" x14ac:dyDescent="0.35">
      <c r="A3135" t="s">
        <v>237</v>
      </c>
      <c r="B3135">
        <v>2020</v>
      </c>
      <c r="C3135" s="10">
        <v>43757</v>
      </c>
      <c r="D3135" t="s">
        <v>236</v>
      </c>
      <c r="E3135" t="s">
        <v>117</v>
      </c>
      <c r="F3135">
        <v>1</v>
      </c>
      <c r="G3135">
        <v>3</v>
      </c>
      <c r="H3135" t="s">
        <v>234</v>
      </c>
      <c r="I3135" t="s">
        <v>25</v>
      </c>
      <c r="J3135">
        <v>10006073493</v>
      </c>
      <c r="K3135" s="19">
        <v>29.8</v>
      </c>
      <c r="L3135">
        <v>22.350999999999999</v>
      </c>
      <c r="M3135">
        <v>22.425999999999998</v>
      </c>
      <c r="N3135">
        <v>23.882000000000001</v>
      </c>
      <c r="O3135">
        <v>0.72799999999999998</v>
      </c>
    </row>
    <row r="3136" spans="1:15" x14ac:dyDescent="0.35">
      <c r="A3136" t="s">
        <v>235</v>
      </c>
      <c r="B3136">
        <v>2020</v>
      </c>
      <c r="C3136" s="10">
        <v>43757</v>
      </c>
      <c r="D3136" t="s">
        <v>236</v>
      </c>
      <c r="E3136" t="s">
        <v>117</v>
      </c>
      <c r="F3136">
        <v>1</v>
      </c>
      <c r="G3136">
        <v>4</v>
      </c>
      <c r="H3136" t="s">
        <v>101</v>
      </c>
      <c r="I3136" t="s">
        <v>102</v>
      </c>
      <c r="J3136">
        <v>10015145724</v>
      </c>
      <c r="K3136" s="19">
        <v>20.5</v>
      </c>
      <c r="L3136">
        <v>24.623999999999999</v>
      </c>
      <c r="M3136">
        <v>24.245000000000001</v>
      </c>
      <c r="N3136">
        <v>27.387</v>
      </c>
      <c r="O3136">
        <v>1.571</v>
      </c>
    </row>
    <row r="3137" spans="1:15" x14ac:dyDescent="0.35">
      <c r="A3137" t="s">
        <v>237</v>
      </c>
      <c r="B3137">
        <v>2020</v>
      </c>
      <c r="C3137" s="10">
        <v>43757</v>
      </c>
      <c r="D3137" t="s">
        <v>236</v>
      </c>
      <c r="E3137" t="s">
        <v>117</v>
      </c>
      <c r="F3137">
        <v>1</v>
      </c>
      <c r="G3137">
        <v>4</v>
      </c>
      <c r="H3137" t="s">
        <v>251</v>
      </c>
      <c r="I3137" t="s">
        <v>207</v>
      </c>
      <c r="J3137" t="e">
        <v>#N/A</v>
      </c>
      <c r="K3137" s="19">
        <v>21.7</v>
      </c>
      <c r="L3137">
        <v>18.347999999999999</v>
      </c>
      <c r="M3137">
        <v>19.098999999999901</v>
      </c>
      <c r="N3137">
        <v>25.306999999999999</v>
      </c>
      <c r="O3137">
        <v>3.1040000000000001</v>
      </c>
    </row>
    <row r="3138" spans="1:15" x14ac:dyDescent="0.35">
      <c r="A3138" t="s">
        <v>235</v>
      </c>
      <c r="B3138">
        <v>2020</v>
      </c>
      <c r="C3138" s="10">
        <v>43757</v>
      </c>
      <c r="D3138" t="s">
        <v>236</v>
      </c>
      <c r="E3138" t="s">
        <v>117</v>
      </c>
      <c r="F3138">
        <v>1</v>
      </c>
      <c r="G3138">
        <v>5</v>
      </c>
      <c r="H3138" t="s">
        <v>249</v>
      </c>
      <c r="I3138" t="s">
        <v>35</v>
      </c>
      <c r="J3138">
        <v>10021915920</v>
      </c>
      <c r="K3138" s="19">
        <v>18.7</v>
      </c>
      <c r="L3138">
        <v>15.318</v>
      </c>
      <c r="M3138">
        <v>15.877000000000001</v>
      </c>
      <c r="N3138">
        <v>22.213000000000001</v>
      </c>
      <c r="O3138">
        <v>3.1680000000000001</v>
      </c>
    </row>
    <row r="3139" spans="1:15" x14ac:dyDescent="0.35">
      <c r="A3139" t="s">
        <v>235</v>
      </c>
      <c r="B3139">
        <v>2020</v>
      </c>
      <c r="C3139" s="10">
        <v>43757</v>
      </c>
      <c r="D3139" t="s">
        <v>236</v>
      </c>
      <c r="E3139" t="s">
        <v>117</v>
      </c>
      <c r="F3139">
        <v>1</v>
      </c>
      <c r="G3139">
        <v>6</v>
      </c>
      <c r="H3139" t="s">
        <v>238</v>
      </c>
      <c r="I3139" t="s">
        <v>102</v>
      </c>
      <c r="J3139">
        <v>10055348887</v>
      </c>
      <c r="K3139" s="19">
        <v>19.399999999999999</v>
      </c>
      <c r="L3139">
        <v>18.856999999999999</v>
      </c>
      <c r="M3139">
        <v>18.097999999999999</v>
      </c>
      <c r="N3139">
        <v>21.698</v>
      </c>
      <c r="O3139">
        <v>1.8</v>
      </c>
    </row>
    <row r="3140" spans="1:15" x14ac:dyDescent="0.35">
      <c r="A3140" t="s">
        <v>235</v>
      </c>
      <c r="B3140">
        <v>2020</v>
      </c>
      <c r="C3140" s="10">
        <v>43757</v>
      </c>
      <c r="D3140" t="s">
        <v>236</v>
      </c>
      <c r="E3140" t="s">
        <v>117</v>
      </c>
      <c r="F3140">
        <v>2</v>
      </c>
      <c r="G3140">
        <v>1</v>
      </c>
      <c r="H3140" t="s">
        <v>231</v>
      </c>
      <c r="I3140" t="s">
        <v>102</v>
      </c>
      <c r="J3140">
        <v>10009009260</v>
      </c>
      <c r="K3140" s="19">
        <v>24.5</v>
      </c>
      <c r="L3140">
        <v>24.817</v>
      </c>
      <c r="M3140">
        <v>25.352</v>
      </c>
      <c r="N3140">
        <v>27.992000000000001</v>
      </c>
      <c r="O3140">
        <v>1.32</v>
      </c>
    </row>
    <row r="3141" spans="1:15" x14ac:dyDescent="0.35">
      <c r="A3141" t="s">
        <v>237</v>
      </c>
      <c r="B3141">
        <v>2020</v>
      </c>
      <c r="C3141" s="10">
        <v>43757</v>
      </c>
      <c r="D3141" t="s">
        <v>236</v>
      </c>
      <c r="E3141" t="s">
        <v>117</v>
      </c>
      <c r="F3141">
        <v>2</v>
      </c>
      <c r="G3141">
        <v>1</v>
      </c>
      <c r="H3141" t="s">
        <v>112</v>
      </c>
      <c r="I3141" t="s">
        <v>113</v>
      </c>
      <c r="J3141">
        <v>10009967641</v>
      </c>
      <c r="K3141" s="19">
        <v>22.5</v>
      </c>
      <c r="L3141">
        <v>30.387</v>
      </c>
      <c r="M3141">
        <v>30.405999999999999</v>
      </c>
      <c r="N3141">
        <v>32.423999999999999</v>
      </c>
      <c r="O3141">
        <v>1.0089999999999999</v>
      </c>
    </row>
    <row r="3142" spans="1:15" x14ac:dyDescent="0.35">
      <c r="A3142" t="s">
        <v>235</v>
      </c>
      <c r="B3142">
        <v>2020</v>
      </c>
      <c r="C3142" s="10">
        <v>43757</v>
      </c>
      <c r="D3142" t="s">
        <v>236</v>
      </c>
      <c r="E3142" t="s">
        <v>117</v>
      </c>
      <c r="F3142">
        <v>2</v>
      </c>
      <c r="G3142">
        <v>2</v>
      </c>
      <c r="H3142" t="s">
        <v>248</v>
      </c>
      <c r="I3142" t="s">
        <v>35</v>
      </c>
      <c r="J3142">
        <v>10008997641</v>
      </c>
      <c r="K3142" s="19">
        <v>24.2</v>
      </c>
      <c r="L3142">
        <v>25.696999999999999</v>
      </c>
      <c r="M3142">
        <v>25.797999999999998</v>
      </c>
      <c r="N3142">
        <v>28.294</v>
      </c>
      <c r="O3142">
        <v>1.248</v>
      </c>
    </row>
    <row r="3143" spans="1:15" x14ac:dyDescent="0.35">
      <c r="A3143" t="s">
        <v>237</v>
      </c>
      <c r="B3143">
        <v>2020</v>
      </c>
      <c r="C3143" s="10">
        <v>43757</v>
      </c>
      <c r="D3143" t="s">
        <v>236</v>
      </c>
      <c r="E3143" t="s">
        <v>117</v>
      </c>
      <c r="F3143">
        <v>2</v>
      </c>
      <c r="G3143">
        <v>2</v>
      </c>
      <c r="H3143" t="s">
        <v>213</v>
      </c>
      <c r="I3143" t="s">
        <v>42</v>
      </c>
      <c r="J3143">
        <v>10006422895</v>
      </c>
      <c r="K3143" s="19">
        <v>28.4</v>
      </c>
      <c r="L3143">
        <v>28.172000000000001</v>
      </c>
      <c r="M3143">
        <v>28.137999999999899</v>
      </c>
      <c r="N3143">
        <v>29.751999999999999</v>
      </c>
      <c r="O3143">
        <v>0.80700000000000005</v>
      </c>
    </row>
    <row r="3144" spans="1:15" x14ac:dyDescent="0.35">
      <c r="A3144" t="s">
        <v>235</v>
      </c>
      <c r="B3144">
        <v>2020</v>
      </c>
      <c r="C3144" s="10">
        <v>43757</v>
      </c>
      <c r="D3144" t="s">
        <v>236</v>
      </c>
      <c r="E3144" t="s">
        <v>117</v>
      </c>
      <c r="F3144">
        <v>2</v>
      </c>
      <c r="G3144">
        <v>3</v>
      </c>
      <c r="H3144" t="s">
        <v>177</v>
      </c>
      <c r="I3144" t="s">
        <v>102</v>
      </c>
      <c r="J3144">
        <v>10010664829</v>
      </c>
      <c r="K3144" s="19">
        <v>21.5</v>
      </c>
      <c r="L3144">
        <v>15.346</v>
      </c>
      <c r="M3144">
        <v>17.065999999999999</v>
      </c>
      <c r="N3144">
        <v>21.568000000000001</v>
      </c>
      <c r="O3144">
        <v>2.2509999999999999</v>
      </c>
    </row>
    <row r="3145" spans="1:15" x14ac:dyDescent="0.35">
      <c r="A3145" t="s">
        <v>237</v>
      </c>
      <c r="B3145">
        <v>2020</v>
      </c>
      <c r="C3145" s="10">
        <v>43757</v>
      </c>
      <c r="D3145" t="s">
        <v>236</v>
      </c>
      <c r="E3145" t="s">
        <v>117</v>
      </c>
      <c r="F3145">
        <v>2</v>
      </c>
      <c r="G3145">
        <v>3</v>
      </c>
      <c r="H3145" t="s">
        <v>186</v>
      </c>
      <c r="I3145" t="s">
        <v>95</v>
      </c>
      <c r="J3145">
        <v>10009181032</v>
      </c>
      <c r="K3145" s="19">
        <v>24.8</v>
      </c>
      <c r="L3145">
        <v>19.561</v>
      </c>
      <c r="M3145">
        <v>19.887</v>
      </c>
      <c r="N3145">
        <v>22.548999999999999</v>
      </c>
      <c r="O3145">
        <v>1.331</v>
      </c>
    </row>
    <row r="3146" spans="1:15" x14ac:dyDescent="0.35">
      <c r="A3146" t="s">
        <v>235</v>
      </c>
      <c r="B3146">
        <v>2020</v>
      </c>
      <c r="C3146" s="10">
        <v>43757</v>
      </c>
      <c r="D3146" t="s">
        <v>236</v>
      </c>
      <c r="E3146" t="s">
        <v>117</v>
      </c>
      <c r="F3146">
        <v>2</v>
      </c>
      <c r="G3146">
        <v>4</v>
      </c>
      <c r="H3146" t="s">
        <v>246</v>
      </c>
      <c r="I3146" t="s">
        <v>35</v>
      </c>
      <c r="J3146" t="e">
        <v>#N/A</v>
      </c>
      <c r="K3146" s="19">
        <v>18</v>
      </c>
      <c r="L3146">
        <v>12.218</v>
      </c>
      <c r="M3146">
        <v>15.0369999999999</v>
      </c>
      <c r="N3146">
        <v>21.318999999999999</v>
      </c>
      <c r="O3146">
        <v>3.141</v>
      </c>
    </row>
    <row r="3147" spans="1:15" x14ac:dyDescent="0.35">
      <c r="A3147" t="s">
        <v>237</v>
      </c>
      <c r="B3147">
        <v>2020</v>
      </c>
      <c r="C3147" s="10">
        <v>43757</v>
      </c>
      <c r="D3147" t="s">
        <v>236</v>
      </c>
      <c r="E3147" t="s">
        <v>117</v>
      </c>
      <c r="F3147">
        <v>2</v>
      </c>
      <c r="G3147">
        <v>4</v>
      </c>
      <c r="H3147" t="s">
        <v>210</v>
      </c>
      <c r="I3147" t="s">
        <v>188</v>
      </c>
      <c r="J3147">
        <v>10009049979</v>
      </c>
      <c r="K3147" s="19">
        <v>24.6</v>
      </c>
      <c r="L3147">
        <v>21.873000000000001</v>
      </c>
      <c r="M3147">
        <v>21.751999999999999</v>
      </c>
      <c r="N3147">
        <v>24.206</v>
      </c>
      <c r="O3147">
        <v>1.2270000000000001</v>
      </c>
    </row>
    <row r="3148" spans="1:15" x14ac:dyDescent="0.35">
      <c r="A3148" t="s">
        <v>235</v>
      </c>
      <c r="B3148">
        <v>2020</v>
      </c>
      <c r="C3148" s="10">
        <v>43757</v>
      </c>
      <c r="D3148" t="s">
        <v>236</v>
      </c>
      <c r="E3148" t="s">
        <v>117</v>
      </c>
      <c r="F3148">
        <v>2</v>
      </c>
      <c r="G3148">
        <v>5</v>
      </c>
      <c r="H3148" t="s">
        <v>240</v>
      </c>
      <c r="I3148" t="s">
        <v>102</v>
      </c>
      <c r="J3148" t="e">
        <v>#N/A</v>
      </c>
      <c r="K3148" s="19">
        <v>20.5</v>
      </c>
      <c r="L3148">
        <v>16.777000000000001</v>
      </c>
      <c r="M3148">
        <v>16.762999999999899</v>
      </c>
      <c r="N3148">
        <v>20.286999999999999</v>
      </c>
      <c r="O3148">
        <v>1.762</v>
      </c>
    </row>
    <row r="3149" spans="1:15" x14ac:dyDescent="0.35">
      <c r="A3149" t="s">
        <v>235</v>
      </c>
      <c r="B3149">
        <v>2020</v>
      </c>
      <c r="C3149" s="10">
        <v>43757</v>
      </c>
      <c r="D3149" t="s">
        <v>236</v>
      </c>
      <c r="E3149" t="s">
        <v>117</v>
      </c>
      <c r="F3149">
        <v>2</v>
      </c>
      <c r="G3149">
        <v>6</v>
      </c>
      <c r="H3149" t="s">
        <v>243</v>
      </c>
      <c r="I3149" t="s">
        <v>102</v>
      </c>
      <c r="J3149" t="e">
        <v>#N/A</v>
      </c>
      <c r="K3149" s="19">
        <v>20.2</v>
      </c>
      <c r="L3149">
        <v>17.023</v>
      </c>
      <c r="M3149">
        <v>15.373999999999899</v>
      </c>
      <c r="N3149">
        <v>20.391999999999999</v>
      </c>
      <c r="O3149">
        <v>2.5089999999999999</v>
      </c>
    </row>
    <row r="3150" spans="1:15" x14ac:dyDescent="0.35">
      <c r="A3150" t="s">
        <v>237</v>
      </c>
      <c r="B3150">
        <v>2020</v>
      </c>
      <c r="C3150" s="10">
        <v>43757</v>
      </c>
      <c r="D3150" t="s">
        <v>236</v>
      </c>
      <c r="E3150" t="s">
        <v>117</v>
      </c>
      <c r="F3150">
        <v>3</v>
      </c>
      <c r="G3150">
        <v>1</v>
      </c>
      <c r="H3150" t="s">
        <v>197</v>
      </c>
      <c r="I3150" t="s">
        <v>198</v>
      </c>
      <c r="J3150">
        <v>10003100142</v>
      </c>
      <c r="K3150" s="19">
        <v>33.6</v>
      </c>
      <c r="L3150">
        <v>24.53</v>
      </c>
      <c r="M3150">
        <v>24.762</v>
      </c>
      <c r="N3150">
        <v>26.594000000000001</v>
      </c>
      <c r="O3150">
        <v>0.91600000000000004</v>
      </c>
    </row>
    <row r="3151" spans="1:15" x14ac:dyDescent="0.35">
      <c r="A3151" t="s">
        <v>237</v>
      </c>
      <c r="B3151">
        <v>2020</v>
      </c>
      <c r="C3151" s="10">
        <v>43757</v>
      </c>
      <c r="D3151" t="s">
        <v>236</v>
      </c>
      <c r="E3151" t="s">
        <v>117</v>
      </c>
      <c r="F3151">
        <v>3</v>
      </c>
      <c r="G3151">
        <v>2</v>
      </c>
      <c r="H3151" t="s">
        <v>239</v>
      </c>
      <c r="I3151" t="s">
        <v>198</v>
      </c>
      <c r="J3151">
        <v>10004640220</v>
      </c>
      <c r="K3151" s="19">
        <v>32.1</v>
      </c>
      <c r="L3151">
        <v>15.867000000000001</v>
      </c>
      <c r="M3151">
        <v>19.079000000000001</v>
      </c>
      <c r="N3151">
        <v>25.516999999999999</v>
      </c>
      <c r="O3151">
        <v>3.2189999999999999</v>
      </c>
    </row>
    <row r="3152" spans="1:15" x14ac:dyDescent="0.35">
      <c r="A3152" t="s">
        <v>237</v>
      </c>
      <c r="B3152">
        <v>2020</v>
      </c>
      <c r="C3152" s="10">
        <v>43757</v>
      </c>
      <c r="D3152" t="s">
        <v>236</v>
      </c>
      <c r="E3152" t="s">
        <v>117</v>
      </c>
      <c r="F3152">
        <v>3</v>
      </c>
      <c r="G3152">
        <v>3</v>
      </c>
      <c r="H3152" t="s">
        <v>40</v>
      </c>
      <c r="I3152" t="s">
        <v>29</v>
      </c>
      <c r="J3152">
        <v>10009178002</v>
      </c>
      <c r="K3152" s="19">
        <v>23.7</v>
      </c>
      <c r="L3152">
        <v>25.027000000000001</v>
      </c>
      <c r="M3152">
        <v>24.841999999999999</v>
      </c>
      <c r="N3152">
        <v>27.062000000000001</v>
      </c>
      <c r="O3152">
        <v>1.1100000000000001</v>
      </c>
    </row>
    <row r="3153" spans="1:15" x14ac:dyDescent="0.35">
      <c r="A3153" t="s">
        <v>237</v>
      </c>
      <c r="B3153">
        <v>2020</v>
      </c>
      <c r="C3153" s="10">
        <v>43757</v>
      </c>
      <c r="D3153" t="s">
        <v>236</v>
      </c>
      <c r="E3153" t="s">
        <v>117</v>
      </c>
      <c r="F3153">
        <v>3</v>
      </c>
      <c r="G3153">
        <v>4</v>
      </c>
      <c r="H3153" t="s">
        <v>244</v>
      </c>
      <c r="I3153" t="s">
        <v>207</v>
      </c>
      <c r="J3153" t="e">
        <v>#N/A</v>
      </c>
      <c r="K3153" s="19">
        <v>21.8</v>
      </c>
      <c r="L3153">
        <v>17.001999999999999</v>
      </c>
      <c r="M3153">
        <v>15.339</v>
      </c>
      <c r="N3153">
        <v>22.193000000000001</v>
      </c>
      <c r="O3153">
        <v>3.427</v>
      </c>
    </row>
    <row r="3154" spans="1:15" x14ac:dyDescent="0.35">
      <c r="A3154" t="s">
        <v>237</v>
      </c>
      <c r="B3154">
        <v>2020</v>
      </c>
      <c r="C3154" s="10">
        <v>43757</v>
      </c>
      <c r="D3154" t="s">
        <v>236</v>
      </c>
      <c r="E3154" t="s">
        <v>117</v>
      </c>
      <c r="F3154">
        <v>4</v>
      </c>
      <c r="G3154">
        <v>1</v>
      </c>
      <c r="H3154" t="s">
        <v>218</v>
      </c>
      <c r="I3154" t="s">
        <v>46</v>
      </c>
      <c r="J3154">
        <v>10006902239</v>
      </c>
      <c r="K3154" s="19">
        <v>28.3</v>
      </c>
      <c r="L3154">
        <v>28.364999999999998</v>
      </c>
      <c r="M3154">
        <v>28.475999999999999</v>
      </c>
      <c r="N3154">
        <v>30.212</v>
      </c>
      <c r="O3154">
        <v>0.86799999999999999</v>
      </c>
    </row>
    <row r="3155" spans="1:15" x14ac:dyDescent="0.35">
      <c r="A3155" t="s">
        <v>237</v>
      </c>
      <c r="B3155">
        <v>2020</v>
      </c>
      <c r="C3155" s="10">
        <v>43757</v>
      </c>
      <c r="D3155" t="s">
        <v>236</v>
      </c>
      <c r="E3155" t="s">
        <v>117</v>
      </c>
      <c r="F3155">
        <v>4</v>
      </c>
      <c r="G3155">
        <v>2</v>
      </c>
      <c r="H3155" t="s">
        <v>143</v>
      </c>
      <c r="I3155" t="s">
        <v>95</v>
      </c>
      <c r="J3155">
        <v>10009181234</v>
      </c>
      <c r="K3155" s="19">
        <v>24.5</v>
      </c>
      <c r="L3155">
        <v>24.226999999999901</v>
      </c>
      <c r="M3155">
        <v>24.292999999999999</v>
      </c>
      <c r="N3155">
        <v>25.896999999999998</v>
      </c>
      <c r="O3155">
        <v>0.80200000000000005</v>
      </c>
    </row>
    <row r="3156" spans="1:15" x14ac:dyDescent="0.35">
      <c r="A3156" t="s">
        <v>237</v>
      </c>
      <c r="B3156">
        <v>2020</v>
      </c>
      <c r="C3156" s="10">
        <v>43757</v>
      </c>
      <c r="D3156" t="s">
        <v>236</v>
      </c>
      <c r="E3156" t="s">
        <v>117</v>
      </c>
      <c r="F3156">
        <v>4</v>
      </c>
      <c r="G3156">
        <v>3</v>
      </c>
      <c r="H3156" t="s">
        <v>171</v>
      </c>
      <c r="I3156" t="s">
        <v>82</v>
      </c>
      <c r="J3156">
        <v>10007073506</v>
      </c>
      <c r="K3156" s="19">
        <v>29.3</v>
      </c>
      <c r="L3156">
        <v>21.379000000000001</v>
      </c>
      <c r="M3156">
        <v>21.414000000000001</v>
      </c>
      <c r="N3156">
        <v>23.408000000000001</v>
      </c>
      <c r="O3156">
        <v>0.997</v>
      </c>
    </row>
    <row r="3157" spans="1:15" x14ac:dyDescent="0.35">
      <c r="A3157" t="s">
        <v>237</v>
      </c>
      <c r="B3157">
        <v>2020</v>
      </c>
      <c r="C3157" s="10">
        <v>43757</v>
      </c>
      <c r="D3157" t="s">
        <v>236</v>
      </c>
      <c r="E3157" t="s">
        <v>117</v>
      </c>
      <c r="F3157">
        <v>4</v>
      </c>
      <c r="G3157">
        <v>4</v>
      </c>
      <c r="H3157" t="s">
        <v>187</v>
      </c>
      <c r="I3157" t="s">
        <v>188</v>
      </c>
      <c r="J3157">
        <v>10009017243</v>
      </c>
      <c r="K3157" s="19">
        <v>24.4</v>
      </c>
      <c r="L3157">
        <v>16.562999999999999</v>
      </c>
      <c r="M3157">
        <v>16.488</v>
      </c>
      <c r="N3157">
        <v>21.004000000000001</v>
      </c>
      <c r="O3157">
        <v>2.258</v>
      </c>
    </row>
    <row r="3158" spans="1:15" x14ac:dyDescent="0.35">
      <c r="A3158" t="s">
        <v>237</v>
      </c>
      <c r="B3158">
        <v>2020</v>
      </c>
      <c r="C3158" s="10">
        <v>43757</v>
      </c>
      <c r="D3158" t="s">
        <v>236</v>
      </c>
      <c r="E3158" t="s">
        <v>117</v>
      </c>
      <c r="F3158">
        <v>4</v>
      </c>
      <c r="G3158">
        <v>5</v>
      </c>
      <c r="H3158" t="s">
        <v>83</v>
      </c>
      <c r="I3158" t="s">
        <v>250</v>
      </c>
      <c r="J3158">
        <v>10055137915</v>
      </c>
      <c r="K3158" s="19">
        <v>26.2</v>
      </c>
      <c r="L3158">
        <v>11.002000000000001</v>
      </c>
      <c r="M3158">
        <v>9.3710000000000004</v>
      </c>
      <c r="N3158">
        <v>16.887</v>
      </c>
      <c r="O3158">
        <v>3.758</v>
      </c>
    </row>
    <row r="3159" spans="1:15" x14ac:dyDescent="0.35">
      <c r="A3159" t="s">
        <v>235</v>
      </c>
      <c r="B3159">
        <v>2020</v>
      </c>
      <c r="C3159" s="10">
        <v>43757</v>
      </c>
      <c r="D3159" t="s">
        <v>236</v>
      </c>
      <c r="E3159" t="s">
        <v>119</v>
      </c>
      <c r="F3159">
        <v>1</v>
      </c>
      <c r="G3159">
        <v>1</v>
      </c>
      <c r="H3159" t="s">
        <v>220</v>
      </c>
      <c r="I3159" t="s">
        <v>35</v>
      </c>
      <c r="J3159">
        <v>10005782695</v>
      </c>
      <c r="K3159" s="19">
        <v>30.3</v>
      </c>
      <c r="L3159">
        <v>29.91</v>
      </c>
      <c r="M3159">
        <v>30.055</v>
      </c>
      <c r="N3159">
        <v>31.577000000000002</v>
      </c>
      <c r="O3159">
        <v>0.76100000000000001</v>
      </c>
    </row>
    <row r="3160" spans="1:15" x14ac:dyDescent="0.35">
      <c r="A3160" t="s">
        <v>237</v>
      </c>
      <c r="B3160">
        <v>2020</v>
      </c>
      <c r="C3160" s="10">
        <v>43757</v>
      </c>
      <c r="D3160" t="s">
        <v>236</v>
      </c>
      <c r="E3160" t="s">
        <v>119</v>
      </c>
      <c r="F3160">
        <v>1</v>
      </c>
      <c r="G3160">
        <v>1</v>
      </c>
      <c r="H3160" t="s">
        <v>92</v>
      </c>
      <c r="I3160" t="s">
        <v>23</v>
      </c>
      <c r="J3160">
        <v>10009535686</v>
      </c>
      <c r="K3160" s="19">
        <v>22.6</v>
      </c>
      <c r="L3160">
        <v>29.302999999999901</v>
      </c>
      <c r="M3160">
        <v>29.727</v>
      </c>
      <c r="N3160">
        <v>32.267000000000003</v>
      </c>
      <c r="O3160">
        <v>1.27</v>
      </c>
    </row>
    <row r="3161" spans="1:15" x14ac:dyDescent="0.35">
      <c r="A3161" t="s">
        <v>235</v>
      </c>
      <c r="B3161">
        <v>2020</v>
      </c>
      <c r="C3161" s="10">
        <v>43757</v>
      </c>
      <c r="D3161" t="s">
        <v>236</v>
      </c>
      <c r="E3161" t="s">
        <v>119</v>
      </c>
      <c r="F3161">
        <v>1</v>
      </c>
      <c r="G3161">
        <v>2</v>
      </c>
      <c r="H3161" t="s">
        <v>247</v>
      </c>
      <c r="I3161" t="s">
        <v>35</v>
      </c>
      <c r="J3161">
        <v>10009138491</v>
      </c>
      <c r="K3161" s="19">
        <v>23.4</v>
      </c>
      <c r="L3161">
        <v>26.667999999999999</v>
      </c>
      <c r="M3161">
        <v>27.268000000000001</v>
      </c>
      <c r="N3161">
        <v>30.391999999999999</v>
      </c>
      <c r="O3161">
        <v>1.5620000000000001</v>
      </c>
    </row>
    <row r="3162" spans="1:15" x14ac:dyDescent="0.35">
      <c r="A3162" t="s">
        <v>237</v>
      </c>
      <c r="B3162">
        <v>2020</v>
      </c>
      <c r="C3162" s="10">
        <v>43757</v>
      </c>
      <c r="D3162" t="s">
        <v>236</v>
      </c>
      <c r="E3162" t="s">
        <v>119</v>
      </c>
      <c r="F3162">
        <v>1</v>
      </c>
      <c r="G3162">
        <v>2</v>
      </c>
      <c r="H3162" t="s">
        <v>99</v>
      </c>
      <c r="I3162" t="s">
        <v>27</v>
      </c>
      <c r="J3162">
        <v>10010678569</v>
      </c>
      <c r="K3162" s="19">
        <v>22.5</v>
      </c>
      <c r="L3162">
        <v>30.507999999999999</v>
      </c>
      <c r="M3162">
        <v>30.596</v>
      </c>
      <c r="N3162">
        <v>33.094000000000001</v>
      </c>
      <c r="O3162">
        <v>1.2490000000000001</v>
      </c>
    </row>
    <row r="3163" spans="1:15" x14ac:dyDescent="0.35">
      <c r="A3163" t="s">
        <v>235</v>
      </c>
      <c r="B3163">
        <v>2020</v>
      </c>
      <c r="C3163" s="10">
        <v>43757</v>
      </c>
      <c r="D3163" t="s">
        <v>236</v>
      </c>
      <c r="E3163" t="s">
        <v>119</v>
      </c>
      <c r="F3163">
        <v>1</v>
      </c>
      <c r="G3163">
        <v>3</v>
      </c>
      <c r="H3163" t="s">
        <v>106</v>
      </c>
      <c r="I3163" t="s">
        <v>102</v>
      </c>
      <c r="J3163">
        <v>10006894559</v>
      </c>
      <c r="K3163" s="19">
        <v>27.2</v>
      </c>
      <c r="L3163">
        <v>32.593000000000004</v>
      </c>
      <c r="M3163">
        <v>32.497</v>
      </c>
      <c r="N3163">
        <v>34.006999999999998</v>
      </c>
      <c r="O3163">
        <v>0.755</v>
      </c>
    </row>
    <row r="3164" spans="1:15" x14ac:dyDescent="0.35">
      <c r="A3164" t="s">
        <v>237</v>
      </c>
      <c r="B3164">
        <v>2020</v>
      </c>
      <c r="C3164" s="10">
        <v>43757</v>
      </c>
      <c r="D3164" t="s">
        <v>236</v>
      </c>
      <c r="E3164" t="s">
        <v>119</v>
      </c>
      <c r="F3164">
        <v>1</v>
      </c>
      <c r="G3164">
        <v>3</v>
      </c>
      <c r="H3164" t="s">
        <v>54</v>
      </c>
      <c r="I3164" t="s">
        <v>42</v>
      </c>
      <c r="J3164">
        <v>10004612534</v>
      </c>
      <c r="K3164" s="19">
        <v>32.4</v>
      </c>
      <c r="L3164">
        <v>27.734000000000002</v>
      </c>
      <c r="M3164">
        <v>27.83</v>
      </c>
      <c r="N3164">
        <v>29.687999999999999</v>
      </c>
      <c r="O3164">
        <v>0.92900000000000005</v>
      </c>
    </row>
    <row r="3165" spans="1:15" x14ac:dyDescent="0.35">
      <c r="A3165" t="s">
        <v>235</v>
      </c>
      <c r="B3165">
        <v>2020</v>
      </c>
      <c r="C3165" s="10">
        <v>43757</v>
      </c>
      <c r="D3165" t="s">
        <v>236</v>
      </c>
      <c r="E3165" t="s">
        <v>119</v>
      </c>
      <c r="F3165">
        <v>1</v>
      </c>
      <c r="G3165">
        <v>4</v>
      </c>
      <c r="H3165" t="s">
        <v>245</v>
      </c>
      <c r="I3165" t="s">
        <v>35</v>
      </c>
      <c r="J3165">
        <v>10015443087</v>
      </c>
      <c r="K3165" s="19">
        <v>20.7</v>
      </c>
      <c r="L3165">
        <v>23.241</v>
      </c>
      <c r="M3165">
        <v>23.835999999999999</v>
      </c>
      <c r="N3165">
        <v>27.686</v>
      </c>
      <c r="O3165">
        <v>1.925</v>
      </c>
    </row>
    <row r="3166" spans="1:15" x14ac:dyDescent="0.35">
      <c r="A3166" t="s">
        <v>237</v>
      </c>
      <c r="B3166">
        <v>2020</v>
      </c>
      <c r="C3166" s="10">
        <v>43757</v>
      </c>
      <c r="D3166" t="s">
        <v>236</v>
      </c>
      <c r="E3166" t="s">
        <v>119</v>
      </c>
      <c r="F3166">
        <v>1</v>
      </c>
      <c r="G3166">
        <v>4</v>
      </c>
      <c r="H3166" t="s">
        <v>45</v>
      </c>
      <c r="I3166" t="s">
        <v>46</v>
      </c>
      <c r="J3166">
        <v>10009176281</v>
      </c>
      <c r="K3166" s="19">
        <v>23.7</v>
      </c>
      <c r="L3166">
        <v>24.303999999999998</v>
      </c>
      <c r="M3166">
        <v>24.484999999999999</v>
      </c>
      <c r="N3166">
        <v>26.582999999999998</v>
      </c>
      <c r="O3166">
        <v>1.0489999999999999</v>
      </c>
    </row>
    <row r="3167" spans="1:15" x14ac:dyDescent="0.35">
      <c r="A3167" t="s">
        <v>235</v>
      </c>
      <c r="B3167">
        <v>2020</v>
      </c>
      <c r="C3167" s="10">
        <v>43757</v>
      </c>
      <c r="D3167" t="s">
        <v>236</v>
      </c>
      <c r="E3167" t="s">
        <v>119</v>
      </c>
      <c r="F3167">
        <v>1</v>
      </c>
      <c r="G3167">
        <v>5</v>
      </c>
      <c r="H3167" t="s">
        <v>241</v>
      </c>
      <c r="I3167" t="s">
        <v>35</v>
      </c>
      <c r="J3167">
        <v>10009978048</v>
      </c>
      <c r="K3167" s="19">
        <v>20.9</v>
      </c>
      <c r="L3167">
        <v>21.332999999999998</v>
      </c>
      <c r="M3167">
        <v>21.923999999999999</v>
      </c>
      <c r="N3167">
        <v>26.018000000000001</v>
      </c>
      <c r="O3167">
        <v>2.0470000000000002</v>
      </c>
    </row>
    <row r="3168" spans="1:15" x14ac:dyDescent="0.35">
      <c r="A3168" t="s">
        <v>237</v>
      </c>
      <c r="B3168">
        <v>2020</v>
      </c>
      <c r="C3168" s="10">
        <v>43757</v>
      </c>
      <c r="D3168" t="s">
        <v>236</v>
      </c>
      <c r="E3168" t="s">
        <v>119</v>
      </c>
      <c r="F3168">
        <v>1</v>
      </c>
      <c r="G3168">
        <v>5</v>
      </c>
      <c r="H3168" t="s">
        <v>218</v>
      </c>
      <c r="I3168" t="s">
        <v>46</v>
      </c>
      <c r="J3168">
        <v>10006902239</v>
      </c>
      <c r="K3168" s="19">
        <v>28.3</v>
      </c>
      <c r="L3168">
        <v>28.475999999999999</v>
      </c>
      <c r="M3168">
        <v>28.341000000000001</v>
      </c>
      <c r="N3168">
        <v>30.055</v>
      </c>
      <c r="O3168">
        <v>0.85699999999999998</v>
      </c>
    </row>
    <row r="3169" spans="1:15" x14ac:dyDescent="0.35">
      <c r="A3169" t="s">
        <v>235</v>
      </c>
      <c r="B3169">
        <v>2020</v>
      </c>
      <c r="C3169" s="10">
        <v>43757</v>
      </c>
      <c r="D3169" t="s">
        <v>236</v>
      </c>
      <c r="E3169" t="s">
        <v>119</v>
      </c>
      <c r="F3169">
        <v>1</v>
      </c>
      <c r="G3169">
        <v>6</v>
      </c>
      <c r="H3169" t="s">
        <v>248</v>
      </c>
      <c r="I3169" t="s">
        <v>35</v>
      </c>
      <c r="J3169">
        <v>10008997641</v>
      </c>
      <c r="K3169" s="19">
        <v>24.2</v>
      </c>
      <c r="L3169">
        <v>25.797999999999998</v>
      </c>
      <c r="M3169">
        <v>25.504999999999999</v>
      </c>
      <c r="N3169">
        <v>27.922999999999998</v>
      </c>
      <c r="O3169">
        <v>1.2090000000000001</v>
      </c>
    </row>
    <row r="3170" spans="1:15" x14ac:dyDescent="0.35">
      <c r="A3170" t="s">
        <v>237</v>
      </c>
      <c r="B3170">
        <v>2020</v>
      </c>
      <c r="C3170" s="10">
        <v>43757</v>
      </c>
      <c r="D3170" t="s">
        <v>236</v>
      </c>
      <c r="E3170" t="s">
        <v>119</v>
      </c>
      <c r="F3170">
        <v>1</v>
      </c>
      <c r="G3170">
        <v>6</v>
      </c>
      <c r="H3170" t="s">
        <v>174</v>
      </c>
      <c r="I3170" t="s">
        <v>37</v>
      </c>
      <c r="J3170">
        <v>10006552534</v>
      </c>
      <c r="K3170" s="19">
        <v>29.4</v>
      </c>
      <c r="L3170">
        <v>25.44</v>
      </c>
      <c r="M3170">
        <v>25.341999999999999</v>
      </c>
      <c r="N3170">
        <v>26.914000000000001</v>
      </c>
      <c r="O3170">
        <v>0.78600000000000003</v>
      </c>
    </row>
    <row r="3171" spans="1:15" x14ac:dyDescent="0.35">
      <c r="A3171" t="s">
        <v>235</v>
      </c>
      <c r="B3171">
        <v>2020</v>
      </c>
      <c r="C3171" s="10">
        <v>43757</v>
      </c>
      <c r="D3171" t="s">
        <v>236</v>
      </c>
      <c r="E3171" t="s">
        <v>119</v>
      </c>
      <c r="F3171">
        <v>2</v>
      </c>
      <c r="G3171">
        <v>1</v>
      </c>
      <c r="H3171" t="s">
        <v>124</v>
      </c>
      <c r="I3171" t="s">
        <v>35</v>
      </c>
      <c r="J3171">
        <v>10009012391</v>
      </c>
      <c r="K3171" s="19">
        <v>24</v>
      </c>
      <c r="L3171">
        <v>23.876000000000001</v>
      </c>
      <c r="M3171">
        <v>26.312000000000001</v>
      </c>
      <c r="N3171">
        <v>31.152000000000001</v>
      </c>
      <c r="O3171">
        <v>2.42</v>
      </c>
    </row>
    <row r="3172" spans="1:15" x14ac:dyDescent="0.35">
      <c r="A3172" t="s">
        <v>237</v>
      </c>
      <c r="B3172">
        <v>2020</v>
      </c>
      <c r="C3172" s="10">
        <v>43757</v>
      </c>
      <c r="D3172" t="s">
        <v>236</v>
      </c>
      <c r="E3172" t="s">
        <v>119</v>
      </c>
      <c r="F3172">
        <v>2</v>
      </c>
      <c r="G3172">
        <v>1</v>
      </c>
      <c r="H3172" t="s">
        <v>197</v>
      </c>
      <c r="I3172" t="s">
        <v>198</v>
      </c>
      <c r="J3172">
        <v>10003100142</v>
      </c>
      <c r="K3172" s="19">
        <v>33.6</v>
      </c>
      <c r="L3172">
        <v>24.762</v>
      </c>
      <c r="M3172">
        <v>25.164999999999999</v>
      </c>
      <c r="N3172">
        <v>26.969000000000001</v>
      </c>
      <c r="O3172">
        <v>0.90200000000000002</v>
      </c>
    </row>
    <row r="3173" spans="1:15" x14ac:dyDescent="0.35">
      <c r="A3173" t="s">
        <v>235</v>
      </c>
      <c r="B3173">
        <v>2020</v>
      </c>
      <c r="C3173" s="10">
        <v>43757</v>
      </c>
      <c r="D3173" t="s">
        <v>236</v>
      </c>
      <c r="E3173" t="s">
        <v>119</v>
      </c>
      <c r="F3173">
        <v>2</v>
      </c>
      <c r="G3173">
        <v>2</v>
      </c>
      <c r="H3173" t="s">
        <v>129</v>
      </c>
      <c r="I3173" t="s">
        <v>35</v>
      </c>
      <c r="J3173">
        <v>10006184742</v>
      </c>
      <c r="K3173" s="19">
        <v>28.3</v>
      </c>
      <c r="L3173">
        <v>28.885000000000002</v>
      </c>
      <c r="M3173">
        <v>29.029</v>
      </c>
      <c r="N3173">
        <v>31.106999999999999</v>
      </c>
      <c r="O3173">
        <v>1.0389999999999999</v>
      </c>
    </row>
    <row r="3174" spans="1:15" x14ac:dyDescent="0.35">
      <c r="A3174" t="s">
        <v>237</v>
      </c>
      <c r="B3174">
        <v>2020</v>
      </c>
      <c r="C3174" s="10">
        <v>43757</v>
      </c>
      <c r="D3174" t="s">
        <v>236</v>
      </c>
      <c r="E3174" t="s">
        <v>119</v>
      </c>
      <c r="F3174">
        <v>2</v>
      </c>
      <c r="G3174">
        <v>2</v>
      </c>
      <c r="H3174" t="s">
        <v>200</v>
      </c>
      <c r="I3174" t="s">
        <v>23</v>
      </c>
      <c r="J3174">
        <v>10006900421</v>
      </c>
      <c r="K3174" s="19">
        <v>26.8</v>
      </c>
      <c r="L3174">
        <v>33.620999999999903</v>
      </c>
      <c r="M3174">
        <v>33.550999999999902</v>
      </c>
      <c r="N3174">
        <v>35.070999999999998</v>
      </c>
      <c r="O3174">
        <v>0.76</v>
      </c>
    </row>
    <row r="3175" spans="1:15" x14ac:dyDescent="0.35">
      <c r="A3175" t="s">
        <v>235</v>
      </c>
      <c r="B3175">
        <v>2020</v>
      </c>
      <c r="C3175" s="10">
        <v>43757</v>
      </c>
      <c r="D3175" t="s">
        <v>236</v>
      </c>
      <c r="E3175" t="s">
        <v>119</v>
      </c>
      <c r="F3175">
        <v>2</v>
      </c>
      <c r="G3175">
        <v>3</v>
      </c>
      <c r="H3175" t="s">
        <v>231</v>
      </c>
      <c r="I3175" t="s">
        <v>102</v>
      </c>
      <c r="J3175">
        <v>10009009260</v>
      </c>
      <c r="K3175" s="19">
        <v>24.5</v>
      </c>
      <c r="L3175">
        <v>25.352</v>
      </c>
      <c r="M3175">
        <v>25.686</v>
      </c>
      <c r="N3175">
        <v>28.224</v>
      </c>
      <c r="O3175">
        <v>1.2689999999999999</v>
      </c>
    </row>
    <row r="3176" spans="1:15" x14ac:dyDescent="0.35">
      <c r="A3176" t="s">
        <v>237</v>
      </c>
      <c r="B3176">
        <v>2020</v>
      </c>
      <c r="C3176" s="10">
        <v>43757</v>
      </c>
      <c r="D3176" t="s">
        <v>236</v>
      </c>
      <c r="E3176" t="s">
        <v>119</v>
      </c>
      <c r="F3176">
        <v>2</v>
      </c>
      <c r="G3176">
        <v>3</v>
      </c>
      <c r="H3176" t="s">
        <v>96</v>
      </c>
      <c r="I3176" t="s">
        <v>27</v>
      </c>
      <c r="J3176">
        <v>10015683567</v>
      </c>
      <c r="K3176" s="19">
        <v>20.7</v>
      </c>
      <c r="L3176">
        <v>26.391999999999999</v>
      </c>
      <c r="M3176">
        <v>26.784999999999901</v>
      </c>
      <c r="N3176">
        <v>30.422999999999998</v>
      </c>
      <c r="O3176">
        <v>1.819</v>
      </c>
    </row>
    <row r="3177" spans="1:15" x14ac:dyDescent="0.35">
      <c r="A3177" t="s">
        <v>235</v>
      </c>
      <c r="B3177">
        <v>2020</v>
      </c>
      <c r="C3177" s="10">
        <v>43757</v>
      </c>
      <c r="D3177" t="s">
        <v>236</v>
      </c>
      <c r="E3177" t="s">
        <v>119</v>
      </c>
      <c r="F3177">
        <v>2</v>
      </c>
      <c r="G3177">
        <v>4</v>
      </c>
      <c r="H3177" t="s">
        <v>177</v>
      </c>
      <c r="I3177" t="s">
        <v>102</v>
      </c>
      <c r="J3177">
        <v>10010664829</v>
      </c>
      <c r="K3177" s="19">
        <v>21.5</v>
      </c>
      <c r="L3177">
        <v>17.065999999999999</v>
      </c>
      <c r="M3177">
        <v>19.167999999999999</v>
      </c>
      <c r="N3177">
        <v>23.19</v>
      </c>
      <c r="O3177">
        <v>2.0110000000000001</v>
      </c>
    </row>
    <row r="3178" spans="1:15" x14ac:dyDescent="0.35">
      <c r="A3178" t="s">
        <v>237</v>
      </c>
      <c r="B3178">
        <v>2020</v>
      </c>
      <c r="C3178" s="10">
        <v>43757</v>
      </c>
      <c r="D3178" t="s">
        <v>236</v>
      </c>
      <c r="E3178" t="s">
        <v>119</v>
      </c>
      <c r="F3178">
        <v>2</v>
      </c>
      <c r="G3178">
        <v>4</v>
      </c>
      <c r="H3178" t="s">
        <v>192</v>
      </c>
      <c r="I3178" t="s">
        <v>113</v>
      </c>
      <c r="J3178">
        <v>10004599194</v>
      </c>
      <c r="K3178" s="19">
        <v>31.6</v>
      </c>
      <c r="L3178">
        <v>30.992999999999999</v>
      </c>
      <c r="M3178">
        <v>30.863999999999901</v>
      </c>
      <c r="N3178">
        <v>32.537999999999997</v>
      </c>
      <c r="O3178">
        <v>0.83699999999999997</v>
      </c>
    </row>
    <row r="3179" spans="1:15" x14ac:dyDescent="0.35">
      <c r="A3179" t="s">
        <v>235</v>
      </c>
      <c r="B3179">
        <v>2020</v>
      </c>
      <c r="C3179" s="10">
        <v>43757</v>
      </c>
      <c r="D3179" t="s">
        <v>236</v>
      </c>
      <c r="E3179" t="s">
        <v>119</v>
      </c>
      <c r="F3179">
        <v>2</v>
      </c>
      <c r="G3179">
        <v>5</v>
      </c>
      <c r="H3179" t="s">
        <v>242</v>
      </c>
      <c r="I3179" t="s">
        <v>102</v>
      </c>
      <c r="J3179">
        <v>10007811716</v>
      </c>
      <c r="K3179" s="19">
        <v>26.6</v>
      </c>
      <c r="L3179">
        <v>21.443999999999999</v>
      </c>
      <c r="M3179">
        <v>21.925000000000001</v>
      </c>
      <c r="N3179">
        <v>24.869</v>
      </c>
      <c r="O3179">
        <v>1.472</v>
      </c>
    </row>
    <row r="3180" spans="1:15" x14ac:dyDescent="0.35">
      <c r="A3180" t="s">
        <v>237</v>
      </c>
      <c r="B3180">
        <v>2020</v>
      </c>
      <c r="C3180" s="10">
        <v>43757</v>
      </c>
      <c r="D3180" t="s">
        <v>236</v>
      </c>
      <c r="E3180" t="s">
        <v>119</v>
      </c>
      <c r="F3180">
        <v>2</v>
      </c>
      <c r="G3180">
        <v>5</v>
      </c>
      <c r="H3180" t="s">
        <v>194</v>
      </c>
      <c r="I3180" t="s">
        <v>29</v>
      </c>
      <c r="J3180">
        <v>10004601723</v>
      </c>
      <c r="K3180" s="19">
        <v>32.299999999999997</v>
      </c>
      <c r="L3180">
        <v>32.191000000000003</v>
      </c>
      <c r="M3180">
        <v>31.908999999999999</v>
      </c>
      <c r="N3180">
        <v>33.710999999999999</v>
      </c>
      <c r="O3180">
        <v>0.90100000000000002</v>
      </c>
    </row>
    <row r="3181" spans="1:15" x14ac:dyDescent="0.35">
      <c r="A3181" t="s">
        <v>235</v>
      </c>
      <c r="B3181">
        <v>2020</v>
      </c>
      <c r="C3181" s="10">
        <v>43757</v>
      </c>
      <c r="D3181" t="s">
        <v>236</v>
      </c>
      <c r="E3181" t="s">
        <v>119</v>
      </c>
      <c r="F3181">
        <v>2</v>
      </c>
      <c r="G3181">
        <v>6</v>
      </c>
      <c r="H3181" t="s">
        <v>136</v>
      </c>
      <c r="I3181" t="s">
        <v>35</v>
      </c>
      <c r="J3181">
        <v>10010624918</v>
      </c>
      <c r="K3181" s="19">
        <v>23.1</v>
      </c>
      <c r="L3181">
        <v>25.963999999999999</v>
      </c>
      <c r="M3181">
        <v>25.521000000000001</v>
      </c>
      <c r="N3181">
        <v>28.837</v>
      </c>
      <c r="O3181">
        <v>1.6579999999999999</v>
      </c>
    </row>
    <row r="3182" spans="1:15" x14ac:dyDescent="0.35">
      <c r="A3182" t="s">
        <v>237</v>
      </c>
      <c r="B3182">
        <v>2020</v>
      </c>
      <c r="C3182" s="10">
        <v>43757</v>
      </c>
      <c r="D3182" t="s">
        <v>236</v>
      </c>
      <c r="E3182" t="s">
        <v>119</v>
      </c>
      <c r="F3182">
        <v>2</v>
      </c>
      <c r="G3182">
        <v>6</v>
      </c>
      <c r="H3182" t="s">
        <v>112</v>
      </c>
      <c r="I3182" t="s">
        <v>113</v>
      </c>
      <c r="J3182">
        <v>10009967641</v>
      </c>
      <c r="K3182" s="19">
        <v>22.5</v>
      </c>
      <c r="L3182">
        <v>30.405999999999999</v>
      </c>
      <c r="M3182">
        <v>30.042999999999999</v>
      </c>
      <c r="N3182">
        <v>32.021000000000001</v>
      </c>
      <c r="O3182">
        <v>0.98899999999999999</v>
      </c>
    </row>
    <row r="3183" spans="1:15" x14ac:dyDescent="0.35">
      <c r="A3183" t="s">
        <v>235</v>
      </c>
      <c r="B3183">
        <v>2020</v>
      </c>
      <c r="C3183" s="10">
        <v>43757</v>
      </c>
      <c r="D3183" t="s">
        <v>236</v>
      </c>
      <c r="E3183" t="s">
        <v>121</v>
      </c>
      <c r="F3183">
        <v>1</v>
      </c>
      <c r="G3183">
        <v>1</v>
      </c>
      <c r="H3183" t="s">
        <v>129</v>
      </c>
      <c r="I3183" t="s">
        <v>35</v>
      </c>
      <c r="J3183">
        <v>10006184742</v>
      </c>
      <c r="K3183" s="19">
        <v>28.3</v>
      </c>
      <c r="L3183">
        <v>29.029</v>
      </c>
      <c r="M3183">
        <v>29.354999999999901</v>
      </c>
      <c r="N3183">
        <v>31.390999999999998</v>
      </c>
      <c r="O3183">
        <v>1.018</v>
      </c>
    </row>
    <row r="3184" spans="1:15" x14ac:dyDescent="0.35">
      <c r="A3184" t="s">
        <v>237</v>
      </c>
      <c r="B3184">
        <v>2020</v>
      </c>
      <c r="C3184" s="10">
        <v>43757</v>
      </c>
      <c r="D3184" t="s">
        <v>236</v>
      </c>
      <c r="E3184" t="s">
        <v>121</v>
      </c>
      <c r="F3184">
        <v>1</v>
      </c>
      <c r="G3184">
        <v>1</v>
      </c>
      <c r="H3184" t="s">
        <v>92</v>
      </c>
      <c r="I3184" t="s">
        <v>23</v>
      </c>
      <c r="J3184">
        <v>10009535686</v>
      </c>
      <c r="K3184" s="19">
        <v>22.6</v>
      </c>
      <c r="L3184">
        <v>29.727</v>
      </c>
      <c r="M3184">
        <v>30.128</v>
      </c>
      <c r="N3184">
        <v>32.584000000000003</v>
      </c>
      <c r="O3184">
        <v>1.228</v>
      </c>
    </row>
    <row r="3185" spans="1:15" x14ac:dyDescent="0.35">
      <c r="A3185" t="s">
        <v>235</v>
      </c>
      <c r="B3185">
        <v>2020</v>
      </c>
      <c r="C3185" s="10">
        <v>43757</v>
      </c>
      <c r="D3185" t="s">
        <v>236</v>
      </c>
      <c r="E3185" t="s">
        <v>121</v>
      </c>
      <c r="F3185">
        <v>1</v>
      </c>
      <c r="G3185">
        <v>2</v>
      </c>
      <c r="H3185" t="s">
        <v>220</v>
      </c>
      <c r="I3185" t="s">
        <v>35</v>
      </c>
      <c r="J3185">
        <v>10005782695</v>
      </c>
      <c r="K3185" s="19">
        <v>30.3</v>
      </c>
      <c r="L3185">
        <v>30.055</v>
      </c>
      <c r="M3185">
        <v>30.128</v>
      </c>
      <c r="N3185">
        <v>31.638000000000002</v>
      </c>
      <c r="O3185">
        <v>0.755</v>
      </c>
    </row>
    <row r="3186" spans="1:15" x14ac:dyDescent="0.35">
      <c r="A3186" t="s">
        <v>237</v>
      </c>
      <c r="B3186">
        <v>2020</v>
      </c>
      <c r="C3186" s="10">
        <v>43757</v>
      </c>
      <c r="D3186" t="s">
        <v>236</v>
      </c>
      <c r="E3186" t="s">
        <v>121</v>
      </c>
      <c r="F3186">
        <v>1</v>
      </c>
      <c r="G3186">
        <v>2</v>
      </c>
      <c r="H3186" t="s">
        <v>197</v>
      </c>
      <c r="I3186" t="s">
        <v>198</v>
      </c>
      <c r="J3186">
        <v>10003100142</v>
      </c>
      <c r="K3186" s="19">
        <v>33.6</v>
      </c>
      <c r="L3186">
        <v>25.164999999999999</v>
      </c>
      <c r="M3186">
        <v>25.49</v>
      </c>
      <c r="N3186">
        <v>27.265999999999998</v>
      </c>
      <c r="O3186">
        <v>0.88800000000000001</v>
      </c>
    </row>
    <row r="3187" spans="1:15" x14ac:dyDescent="0.35">
      <c r="A3187" t="s">
        <v>235</v>
      </c>
      <c r="B3187">
        <v>2020</v>
      </c>
      <c r="C3187" s="10">
        <v>43757</v>
      </c>
      <c r="D3187" t="s">
        <v>236</v>
      </c>
      <c r="E3187" t="s">
        <v>121</v>
      </c>
      <c r="F3187">
        <v>1</v>
      </c>
      <c r="G3187">
        <v>3</v>
      </c>
      <c r="H3187" t="s">
        <v>247</v>
      </c>
      <c r="I3187" t="s">
        <v>35</v>
      </c>
      <c r="J3187">
        <v>10009138491</v>
      </c>
      <c r="K3187" s="19">
        <v>23.4</v>
      </c>
      <c r="L3187">
        <v>27.268000000000001</v>
      </c>
      <c r="M3187">
        <v>27.619</v>
      </c>
      <c r="N3187">
        <v>30.571000000000002</v>
      </c>
      <c r="O3187">
        <v>1.476</v>
      </c>
    </row>
    <row r="3188" spans="1:15" x14ac:dyDescent="0.35">
      <c r="A3188" t="s">
        <v>237</v>
      </c>
      <c r="B3188">
        <v>2020</v>
      </c>
      <c r="C3188" s="10">
        <v>43757</v>
      </c>
      <c r="D3188" t="s">
        <v>236</v>
      </c>
      <c r="E3188" t="s">
        <v>121</v>
      </c>
      <c r="F3188">
        <v>1</v>
      </c>
      <c r="G3188">
        <v>3</v>
      </c>
      <c r="H3188" t="s">
        <v>200</v>
      </c>
      <c r="I3188" t="s">
        <v>23</v>
      </c>
      <c r="J3188">
        <v>10006900421</v>
      </c>
      <c r="K3188" s="19">
        <v>26.8</v>
      </c>
      <c r="L3188">
        <v>33.550999999999902</v>
      </c>
      <c r="M3188">
        <v>33.463999999999999</v>
      </c>
      <c r="N3188">
        <v>34.972000000000001</v>
      </c>
      <c r="O3188">
        <v>0.754</v>
      </c>
    </row>
    <row r="3189" spans="1:15" x14ac:dyDescent="0.35">
      <c r="A3189" t="s">
        <v>235</v>
      </c>
      <c r="B3189">
        <v>2020</v>
      </c>
      <c r="C3189" s="10">
        <v>43757</v>
      </c>
      <c r="D3189" t="s">
        <v>236</v>
      </c>
      <c r="E3189" t="s">
        <v>121</v>
      </c>
      <c r="F3189">
        <v>1</v>
      </c>
      <c r="G3189">
        <v>4</v>
      </c>
      <c r="H3189" t="s">
        <v>124</v>
      </c>
      <c r="I3189" t="s">
        <v>35</v>
      </c>
      <c r="J3189">
        <v>10009012391</v>
      </c>
      <c r="K3189" s="19">
        <v>24</v>
      </c>
      <c r="L3189">
        <v>26.312000000000001</v>
      </c>
      <c r="M3189">
        <v>26.66</v>
      </c>
      <c r="N3189">
        <v>30.914000000000001</v>
      </c>
      <c r="O3189">
        <v>2.1269999999999998</v>
      </c>
    </row>
    <row r="3190" spans="1:15" x14ac:dyDescent="0.35">
      <c r="A3190" t="s">
        <v>237</v>
      </c>
      <c r="B3190">
        <v>2020</v>
      </c>
      <c r="C3190" s="10">
        <v>43757</v>
      </c>
      <c r="D3190" t="s">
        <v>236</v>
      </c>
      <c r="E3190" t="s">
        <v>121</v>
      </c>
      <c r="F3190">
        <v>1</v>
      </c>
      <c r="G3190">
        <v>4</v>
      </c>
      <c r="H3190" t="s">
        <v>54</v>
      </c>
      <c r="I3190" t="s">
        <v>42</v>
      </c>
      <c r="J3190">
        <v>10004612534</v>
      </c>
      <c r="K3190" s="19">
        <v>32.4</v>
      </c>
      <c r="L3190">
        <v>27.83</v>
      </c>
      <c r="M3190">
        <v>27.893999999999998</v>
      </c>
      <c r="N3190">
        <v>29.72</v>
      </c>
      <c r="O3190">
        <v>0.91300000000000003</v>
      </c>
    </row>
    <row r="3191" spans="1:15" x14ac:dyDescent="0.35">
      <c r="A3191" t="s">
        <v>235</v>
      </c>
      <c r="B3191">
        <v>2020</v>
      </c>
      <c r="C3191" s="10">
        <v>43757</v>
      </c>
      <c r="D3191" t="s">
        <v>236</v>
      </c>
      <c r="E3191" t="s">
        <v>121</v>
      </c>
      <c r="F3191">
        <v>1</v>
      </c>
      <c r="G3191">
        <v>5</v>
      </c>
      <c r="H3191" t="s">
        <v>231</v>
      </c>
      <c r="I3191" t="s">
        <v>102</v>
      </c>
      <c r="J3191">
        <v>10009009260</v>
      </c>
      <c r="K3191" s="19">
        <v>24.5</v>
      </c>
      <c r="L3191">
        <v>25.686</v>
      </c>
      <c r="M3191">
        <v>25.802</v>
      </c>
      <c r="N3191">
        <v>28.25</v>
      </c>
      <c r="O3191">
        <v>1.224</v>
      </c>
    </row>
    <row r="3192" spans="1:15" x14ac:dyDescent="0.35">
      <c r="A3192" t="s">
        <v>237</v>
      </c>
      <c r="B3192">
        <v>2020</v>
      </c>
      <c r="C3192" s="10">
        <v>43757</v>
      </c>
      <c r="D3192" t="s">
        <v>236</v>
      </c>
      <c r="E3192" t="s">
        <v>121</v>
      </c>
      <c r="F3192">
        <v>1</v>
      </c>
      <c r="G3192">
        <v>5</v>
      </c>
      <c r="H3192" t="s">
        <v>99</v>
      </c>
      <c r="I3192" t="s">
        <v>27</v>
      </c>
      <c r="J3192">
        <v>10010678569</v>
      </c>
      <c r="K3192" s="19">
        <v>22.5</v>
      </c>
      <c r="L3192">
        <v>30.596</v>
      </c>
      <c r="M3192">
        <v>30.317</v>
      </c>
      <c r="N3192">
        <v>32.728999999999999</v>
      </c>
      <c r="O3192">
        <v>1.206</v>
      </c>
    </row>
    <row r="3193" spans="1:15" x14ac:dyDescent="0.35">
      <c r="A3193" t="s">
        <v>235</v>
      </c>
      <c r="B3193">
        <v>2020</v>
      </c>
      <c r="C3193" s="10">
        <v>43757</v>
      </c>
      <c r="D3193" t="s">
        <v>236</v>
      </c>
      <c r="E3193" t="s">
        <v>121</v>
      </c>
      <c r="F3193">
        <v>1</v>
      </c>
      <c r="G3193">
        <v>6</v>
      </c>
      <c r="H3193" t="s">
        <v>106</v>
      </c>
      <c r="I3193" t="s">
        <v>102</v>
      </c>
      <c r="J3193">
        <v>10006894559</v>
      </c>
      <c r="K3193" s="19">
        <v>27.2</v>
      </c>
      <c r="L3193">
        <v>32.497</v>
      </c>
      <c r="M3193">
        <v>32.265999999999998</v>
      </c>
      <c r="N3193">
        <v>33.765999999999998</v>
      </c>
      <c r="O3193">
        <v>0.75</v>
      </c>
    </row>
    <row r="3194" spans="1:15" x14ac:dyDescent="0.35">
      <c r="A3194" t="s">
        <v>237</v>
      </c>
      <c r="B3194">
        <v>2020</v>
      </c>
      <c r="C3194" s="10">
        <v>43757</v>
      </c>
      <c r="D3194" t="s">
        <v>236</v>
      </c>
      <c r="E3194" t="s">
        <v>121</v>
      </c>
      <c r="F3194">
        <v>1</v>
      </c>
      <c r="G3194">
        <v>6</v>
      </c>
      <c r="H3194" t="s">
        <v>96</v>
      </c>
      <c r="I3194" t="s">
        <v>27</v>
      </c>
      <c r="J3194">
        <v>10015683567</v>
      </c>
      <c r="K3194" s="19">
        <v>20.7</v>
      </c>
      <c r="L3194">
        <v>26.784999999999901</v>
      </c>
      <c r="M3194">
        <v>26.41</v>
      </c>
      <c r="N3194">
        <v>29.8</v>
      </c>
      <c r="O3194">
        <v>1.6950000000000001</v>
      </c>
    </row>
    <row r="3195" spans="1:15" x14ac:dyDescent="0.35">
      <c r="A3195" t="s">
        <v>235</v>
      </c>
      <c r="B3195">
        <v>2020</v>
      </c>
      <c r="C3195" s="10">
        <v>43757</v>
      </c>
      <c r="D3195" t="s">
        <v>236</v>
      </c>
      <c r="E3195" t="s">
        <v>121</v>
      </c>
      <c r="F3195">
        <v>2</v>
      </c>
      <c r="G3195">
        <v>1</v>
      </c>
      <c r="H3195" t="s">
        <v>242</v>
      </c>
      <c r="I3195" t="s">
        <v>102</v>
      </c>
      <c r="J3195">
        <v>10007811716</v>
      </c>
      <c r="K3195" s="19">
        <v>26.6</v>
      </c>
      <c r="L3195">
        <v>21.925000000000001</v>
      </c>
      <c r="M3195">
        <v>23.007999999999999</v>
      </c>
      <c r="N3195">
        <v>25.82</v>
      </c>
      <c r="O3195">
        <v>1.4059999999999999</v>
      </c>
    </row>
    <row r="3196" spans="1:15" x14ac:dyDescent="0.35">
      <c r="A3196" t="s">
        <v>237</v>
      </c>
      <c r="B3196">
        <v>2020</v>
      </c>
      <c r="C3196" s="10">
        <v>43757</v>
      </c>
      <c r="D3196" t="s">
        <v>236</v>
      </c>
      <c r="E3196" t="s">
        <v>121</v>
      </c>
      <c r="F3196">
        <v>2</v>
      </c>
      <c r="G3196">
        <v>1</v>
      </c>
      <c r="H3196" t="s">
        <v>192</v>
      </c>
      <c r="I3196" t="s">
        <v>113</v>
      </c>
      <c r="J3196">
        <v>10004599194</v>
      </c>
      <c r="K3196" s="19">
        <v>31.6</v>
      </c>
      <c r="L3196">
        <v>30.863999999999901</v>
      </c>
      <c r="M3196">
        <v>30.919</v>
      </c>
      <c r="N3196">
        <v>32.575000000000003</v>
      </c>
      <c r="O3196">
        <v>0.82799999999999996</v>
      </c>
    </row>
    <row r="3197" spans="1:15" x14ac:dyDescent="0.35">
      <c r="A3197" t="s">
        <v>235</v>
      </c>
      <c r="B3197">
        <v>2020</v>
      </c>
      <c r="C3197" s="10">
        <v>43757</v>
      </c>
      <c r="D3197" t="s">
        <v>236</v>
      </c>
      <c r="E3197" t="s">
        <v>121</v>
      </c>
      <c r="F3197">
        <v>2</v>
      </c>
      <c r="G3197">
        <v>2</v>
      </c>
      <c r="H3197" t="s">
        <v>177</v>
      </c>
      <c r="I3197" t="s">
        <v>102</v>
      </c>
      <c r="J3197">
        <v>10010664829</v>
      </c>
      <c r="K3197" s="19">
        <v>21.5</v>
      </c>
      <c r="L3197">
        <v>19.167999999999999</v>
      </c>
      <c r="M3197">
        <v>21.004999999999999</v>
      </c>
      <c r="N3197">
        <v>24.678999999999998</v>
      </c>
      <c r="O3197">
        <v>1.837</v>
      </c>
    </row>
    <row r="3198" spans="1:15" x14ac:dyDescent="0.35">
      <c r="A3198" t="s">
        <v>237</v>
      </c>
      <c r="B3198">
        <v>2020</v>
      </c>
      <c r="C3198" s="10">
        <v>43757</v>
      </c>
      <c r="D3198" t="s">
        <v>236</v>
      </c>
      <c r="E3198" t="s">
        <v>121</v>
      </c>
      <c r="F3198">
        <v>2</v>
      </c>
      <c r="G3198">
        <v>2</v>
      </c>
      <c r="H3198" t="s">
        <v>218</v>
      </c>
      <c r="I3198" t="s">
        <v>46</v>
      </c>
      <c r="J3198">
        <v>10006902239</v>
      </c>
      <c r="K3198" s="19">
        <v>28.3</v>
      </c>
      <c r="L3198">
        <v>28.341000000000001</v>
      </c>
      <c r="M3198">
        <v>28.411000000000001</v>
      </c>
      <c r="N3198">
        <v>30.103000000000002</v>
      </c>
      <c r="O3198">
        <v>0.84599999999999997</v>
      </c>
    </row>
    <row r="3199" spans="1:15" x14ac:dyDescent="0.35">
      <c r="A3199" t="s">
        <v>235</v>
      </c>
      <c r="B3199">
        <v>2020</v>
      </c>
      <c r="C3199" s="10">
        <v>43757</v>
      </c>
      <c r="D3199" t="s">
        <v>236</v>
      </c>
      <c r="E3199" t="s">
        <v>121</v>
      </c>
      <c r="F3199">
        <v>2</v>
      </c>
      <c r="G3199">
        <v>3</v>
      </c>
      <c r="H3199" t="s">
        <v>136</v>
      </c>
      <c r="I3199" t="s">
        <v>35</v>
      </c>
      <c r="J3199">
        <v>10010624918</v>
      </c>
      <c r="K3199" s="19">
        <v>23.1</v>
      </c>
      <c r="L3199">
        <v>25.521000000000001</v>
      </c>
      <c r="M3199">
        <v>25.814</v>
      </c>
      <c r="N3199">
        <v>28.925999999999998</v>
      </c>
      <c r="O3199">
        <v>1.556</v>
      </c>
    </row>
    <row r="3200" spans="1:15" x14ac:dyDescent="0.35">
      <c r="A3200" t="s">
        <v>237</v>
      </c>
      <c r="B3200">
        <v>2020</v>
      </c>
      <c r="C3200" s="10">
        <v>43757</v>
      </c>
      <c r="D3200" t="s">
        <v>236</v>
      </c>
      <c r="E3200" t="s">
        <v>121</v>
      </c>
      <c r="F3200">
        <v>2</v>
      </c>
      <c r="G3200">
        <v>3</v>
      </c>
      <c r="H3200" t="s">
        <v>194</v>
      </c>
      <c r="I3200" t="s">
        <v>29</v>
      </c>
      <c r="J3200">
        <v>10004601723</v>
      </c>
      <c r="K3200" s="19">
        <v>32.299999999999997</v>
      </c>
      <c r="L3200">
        <v>31.908999999999999</v>
      </c>
      <c r="M3200">
        <v>31.754999999999999</v>
      </c>
      <c r="N3200">
        <v>33.529000000000003</v>
      </c>
      <c r="O3200">
        <v>0.88700000000000001</v>
      </c>
    </row>
    <row r="3201" spans="1:15" x14ac:dyDescent="0.35">
      <c r="A3201" t="s">
        <v>235</v>
      </c>
      <c r="B3201">
        <v>2020</v>
      </c>
      <c r="C3201" s="10">
        <v>43757</v>
      </c>
      <c r="D3201" t="s">
        <v>236</v>
      </c>
      <c r="E3201" t="s">
        <v>121</v>
      </c>
      <c r="F3201">
        <v>2</v>
      </c>
      <c r="G3201">
        <v>4</v>
      </c>
      <c r="H3201" t="s">
        <v>241</v>
      </c>
      <c r="I3201" t="s">
        <v>35</v>
      </c>
      <c r="J3201">
        <v>10009978048</v>
      </c>
      <c r="K3201" s="19">
        <v>20.9</v>
      </c>
      <c r="L3201">
        <v>21.923999999999999</v>
      </c>
      <c r="M3201">
        <v>22.626999999999999</v>
      </c>
      <c r="N3201">
        <v>26.353000000000002</v>
      </c>
      <c r="O3201">
        <v>1.863</v>
      </c>
    </row>
    <row r="3202" spans="1:15" x14ac:dyDescent="0.35">
      <c r="A3202" t="s">
        <v>237</v>
      </c>
      <c r="B3202">
        <v>2020</v>
      </c>
      <c r="C3202" s="10">
        <v>43757</v>
      </c>
      <c r="D3202" t="s">
        <v>236</v>
      </c>
      <c r="E3202" t="s">
        <v>121</v>
      </c>
      <c r="F3202">
        <v>2</v>
      </c>
      <c r="G3202">
        <v>4</v>
      </c>
      <c r="H3202" t="s">
        <v>112</v>
      </c>
      <c r="I3202" t="s">
        <v>113</v>
      </c>
      <c r="J3202">
        <v>10009967641</v>
      </c>
      <c r="K3202" s="19">
        <v>22.5</v>
      </c>
      <c r="L3202">
        <v>30.042999999999999</v>
      </c>
      <c r="M3202">
        <v>29.861000000000001</v>
      </c>
      <c r="N3202">
        <v>31.798999999999999</v>
      </c>
      <c r="O3202">
        <v>0.96899999999999997</v>
      </c>
    </row>
    <row r="3203" spans="1:15" x14ac:dyDescent="0.35">
      <c r="A3203" t="s">
        <v>235</v>
      </c>
      <c r="B3203">
        <v>2020</v>
      </c>
      <c r="C3203" s="10">
        <v>43757</v>
      </c>
      <c r="D3203" t="s">
        <v>236</v>
      </c>
      <c r="E3203" t="s">
        <v>121</v>
      </c>
      <c r="F3203">
        <v>2</v>
      </c>
      <c r="G3203">
        <v>5</v>
      </c>
      <c r="H3203" t="s">
        <v>245</v>
      </c>
      <c r="I3203" t="s">
        <v>35</v>
      </c>
      <c r="J3203">
        <v>10015443087</v>
      </c>
      <c r="K3203" s="19">
        <v>20.7</v>
      </c>
      <c r="L3203">
        <v>23.835999999999999</v>
      </c>
      <c r="M3203">
        <v>23.794</v>
      </c>
      <c r="N3203">
        <v>27.34</v>
      </c>
      <c r="O3203">
        <v>1.7729999999999999</v>
      </c>
    </row>
    <row r="3204" spans="1:15" x14ac:dyDescent="0.35">
      <c r="A3204" t="s">
        <v>237</v>
      </c>
      <c r="B3204">
        <v>2020</v>
      </c>
      <c r="C3204" s="10">
        <v>43757</v>
      </c>
      <c r="D3204" t="s">
        <v>236</v>
      </c>
      <c r="E3204" t="s">
        <v>121</v>
      </c>
      <c r="F3204">
        <v>2</v>
      </c>
      <c r="G3204">
        <v>5</v>
      </c>
      <c r="H3204" t="s">
        <v>174</v>
      </c>
      <c r="I3204" t="s">
        <v>37</v>
      </c>
      <c r="J3204">
        <v>10006552534</v>
      </c>
      <c r="K3204" s="19">
        <v>29.4</v>
      </c>
      <c r="L3204">
        <v>25.341999999999999</v>
      </c>
      <c r="M3204">
        <v>25.318000000000001</v>
      </c>
      <c r="N3204">
        <v>26.876000000000001</v>
      </c>
      <c r="O3204">
        <v>0.77900000000000003</v>
      </c>
    </row>
    <row r="3205" spans="1:15" x14ac:dyDescent="0.35">
      <c r="A3205" t="s">
        <v>235</v>
      </c>
      <c r="B3205">
        <v>2020</v>
      </c>
      <c r="C3205" s="10">
        <v>43757</v>
      </c>
      <c r="D3205" t="s">
        <v>236</v>
      </c>
      <c r="E3205" t="s">
        <v>121</v>
      </c>
      <c r="F3205">
        <v>2</v>
      </c>
      <c r="G3205">
        <v>6</v>
      </c>
      <c r="H3205" t="s">
        <v>248</v>
      </c>
      <c r="I3205" t="s">
        <v>35</v>
      </c>
      <c r="J3205">
        <v>10008997641</v>
      </c>
      <c r="K3205" s="19">
        <v>24.2</v>
      </c>
      <c r="L3205">
        <v>25.504999999999999</v>
      </c>
      <c r="M3205">
        <v>25.207000000000001</v>
      </c>
      <c r="N3205">
        <v>27.555</v>
      </c>
      <c r="O3205">
        <v>1.1739999999999999</v>
      </c>
    </row>
    <row r="3206" spans="1:15" x14ac:dyDescent="0.35">
      <c r="A3206" t="s">
        <v>237</v>
      </c>
      <c r="B3206">
        <v>2020</v>
      </c>
      <c r="C3206" s="10">
        <v>43757</v>
      </c>
      <c r="D3206" t="s">
        <v>236</v>
      </c>
      <c r="E3206" t="s">
        <v>121</v>
      </c>
      <c r="F3206">
        <v>2</v>
      </c>
      <c r="G3206">
        <v>6</v>
      </c>
      <c r="H3206" t="s">
        <v>45</v>
      </c>
      <c r="I3206" t="s">
        <v>46</v>
      </c>
      <c r="J3206">
        <v>10009176281</v>
      </c>
      <c r="K3206" s="19">
        <v>23.7</v>
      </c>
      <c r="L3206">
        <v>24.484999999999999</v>
      </c>
      <c r="M3206">
        <v>24.329000000000001</v>
      </c>
      <c r="N3206">
        <v>26.382999999999999</v>
      </c>
      <c r="O3206">
        <v>1.0269999999999999</v>
      </c>
    </row>
    <row r="3207" spans="1:15" x14ac:dyDescent="0.35">
      <c r="A3207" t="s">
        <v>233</v>
      </c>
      <c r="B3207">
        <v>2020</v>
      </c>
      <c r="C3207" s="10">
        <v>43771</v>
      </c>
      <c r="D3207" t="s">
        <v>140</v>
      </c>
      <c r="E3207" t="s">
        <v>91</v>
      </c>
      <c r="F3207">
        <v>1</v>
      </c>
      <c r="G3207">
        <v>1</v>
      </c>
      <c r="H3207" t="s">
        <v>200</v>
      </c>
      <c r="I3207" t="s">
        <v>23</v>
      </c>
      <c r="J3207">
        <v>10006900421</v>
      </c>
      <c r="K3207" s="19">
        <v>26.9</v>
      </c>
      <c r="L3207">
        <v>33.463999999999999</v>
      </c>
      <c r="M3207">
        <v>33.509</v>
      </c>
      <c r="N3207">
        <v>35.018999999999998</v>
      </c>
      <c r="O3207">
        <v>0.755</v>
      </c>
    </row>
    <row r="3208" spans="1:15" x14ac:dyDescent="0.35">
      <c r="A3208" t="s">
        <v>233</v>
      </c>
      <c r="B3208">
        <v>2020</v>
      </c>
      <c r="C3208" s="10">
        <v>43771</v>
      </c>
      <c r="D3208" t="s">
        <v>140</v>
      </c>
      <c r="E3208" t="s">
        <v>91</v>
      </c>
      <c r="F3208">
        <v>1</v>
      </c>
      <c r="G3208">
        <v>2</v>
      </c>
      <c r="H3208" t="s">
        <v>143</v>
      </c>
      <c r="I3208" t="s">
        <v>95</v>
      </c>
      <c r="J3208">
        <v>10009181234</v>
      </c>
      <c r="K3208" s="19">
        <v>24.6</v>
      </c>
      <c r="L3208">
        <v>24.292999999999999</v>
      </c>
      <c r="M3208">
        <v>24.453999999999901</v>
      </c>
      <c r="N3208">
        <v>26.047999999999998</v>
      </c>
      <c r="O3208">
        <v>0.79700000000000004</v>
      </c>
    </row>
    <row r="3209" spans="1:15" x14ac:dyDescent="0.35">
      <c r="A3209" t="s">
        <v>233</v>
      </c>
      <c r="B3209">
        <v>2020</v>
      </c>
      <c r="C3209" s="10">
        <v>43771</v>
      </c>
      <c r="D3209" t="s">
        <v>140</v>
      </c>
      <c r="E3209" t="s">
        <v>91</v>
      </c>
      <c r="F3209">
        <v>1</v>
      </c>
      <c r="G3209">
        <v>3</v>
      </c>
      <c r="H3209" t="s">
        <v>187</v>
      </c>
      <c r="I3209" t="s">
        <v>188</v>
      </c>
      <c r="J3209">
        <v>10009017243</v>
      </c>
      <c r="K3209" s="19">
        <v>24.5</v>
      </c>
      <c r="L3209">
        <v>16.488</v>
      </c>
      <c r="M3209">
        <v>18.234000000000002</v>
      </c>
      <c r="N3209">
        <v>22.334</v>
      </c>
      <c r="O3209">
        <v>2.0499999999999998</v>
      </c>
    </row>
    <row r="3210" spans="1:15" x14ac:dyDescent="0.35">
      <c r="A3210" t="s">
        <v>233</v>
      </c>
      <c r="B3210">
        <v>2020</v>
      </c>
      <c r="C3210" s="10">
        <v>43771</v>
      </c>
      <c r="D3210" t="s">
        <v>140</v>
      </c>
      <c r="E3210" t="s">
        <v>91</v>
      </c>
      <c r="F3210">
        <v>1</v>
      </c>
      <c r="G3210">
        <v>4</v>
      </c>
      <c r="H3210" t="s">
        <v>105</v>
      </c>
      <c r="I3210" t="s">
        <v>39</v>
      </c>
      <c r="J3210">
        <v>10052089586</v>
      </c>
      <c r="K3210" s="19">
        <v>20.8</v>
      </c>
      <c r="L3210">
        <v>9</v>
      </c>
      <c r="M3210">
        <v>16.427999999999901</v>
      </c>
      <c r="N3210">
        <v>24.655999999999999</v>
      </c>
      <c r="O3210">
        <v>4.1139999999999999</v>
      </c>
    </row>
    <row r="3211" spans="1:15" x14ac:dyDescent="0.35">
      <c r="A3211" t="s">
        <v>233</v>
      </c>
      <c r="B3211">
        <v>2020</v>
      </c>
      <c r="C3211" s="10">
        <v>43771</v>
      </c>
      <c r="D3211" t="s">
        <v>140</v>
      </c>
      <c r="E3211" t="s">
        <v>91</v>
      </c>
      <c r="F3211">
        <v>1</v>
      </c>
      <c r="G3211">
        <v>9</v>
      </c>
      <c r="H3211" t="s">
        <v>40</v>
      </c>
      <c r="I3211" t="s">
        <v>29</v>
      </c>
      <c r="J3211">
        <v>10009178002</v>
      </c>
      <c r="K3211" s="19">
        <v>23.8</v>
      </c>
      <c r="L3211">
        <v>24.841999999999999</v>
      </c>
      <c r="M3211">
        <v>24.574999999999999</v>
      </c>
      <c r="N3211">
        <v>26.742999999999999</v>
      </c>
      <c r="O3211">
        <v>1.0840000000000001</v>
      </c>
    </row>
    <row r="3212" spans="1:15" x14ac:dyDescent="0.35">
      <c r="A3212" t="s">
        <v>233</v>
      </c>
      <c r="B3212">
        <v>2020</v>
      </c>
      <c r="C3212" s="10">
        <v>43771</v>
      </c>
      <c r="D3212" t="s">
        <v>140</v>
      </c>
      <c r="E3212" t="s">
        <v>91</v>
      </c>
      <c r="F3212">
        <v>1</v>
      </c>
      <c r="G3212">
        <v>9</v>
      </c>
      <c r="H3212" t="s">
        <v>153</v>
      </c>
      <c r="I3212" t="s">
        <v>154</v>
      </c>
      <c r="J3212">
        <v>10004717719</v>
      </c>
      <c r="K3212" s="19">
        <v>30.9</v>
      </c>
      <c r="L3212">
        <v>24.65</v>
      </c>
      <c r="M3212">
        <v>24.484999999999999</v>
      </c>
      <c r="N3212">
        <v>26.277000000000001</v>
      </c>
      <c r="O3212">
        <v>0.89600000000000002</v>
      </c>
    </row>
    <row r="3213" spans="1:15" x14ac:dyDescent="0.35">
      <c r="A3213" t="s">
        <v>233</v>
      </c>
      <c r="B3213">
        <v>2020</v>
      </c>
      <c r="C3213" s="10">
        <v>43771</v>
      </c>
      <c r="D3213" t="s">
        <v>140</v>
      </c>
      <c r="E3213" t="s">
        <v>91</v>
      </c>
      <c r="F3213">
        <v>1</v>
      </c>
      <c r="G3213">
        <v>9</v>
      </c>
      <c r="H3213" t="s">
        <v>234</v>
      </c>
      <c r="I3213" t="s">
        <v>25</v>
      </c>
      <c r="J3213">
        <v>10006073493</v>
      </c>
      <c r="K3213" s="19">
        <v>29.9</v>
      </c>
      <c r="L3213">
        <v>22.425999999999998</v>
      </c>
      <c r="M3213">
        <v>22.387999999999899</v>
      </c>
      <c r="N3213">
        <v>23.835999999999999</v>
      </c>
      <c r="O3213">
        <v>0.72399999999999998</v>
      </c>
    </row>
    <row r="3214" spans="1:15" x14ac:dyDescent="0.35">
      <c r="A3214" t="s">
        <v>233</v>
      </c>
      <c r="B3214">
        <v>2020</v>
      </c>
      <c r="C3214" s="10">
        <v>43771</v>
      </c>
      <c r="D3214" t="s">
        <v>140</v>
      </c>
      <c r="E3214" t="s">
        <v>91</v>
      </c>
      <c r="F3214">
        <v>2</v>
      </c>
      <c r="G3214">
        <v>1</v>
      </c>
      <c r="H3214" t="s">
        <v>197</v>
      </c>
      <c r="I3214" t="s">
        <v>198</v>
      </c>
      <c r="J3214">
        <v>10003100142</v>
      </c>
      <c r="K3214" s="19">
        <v>33.6</v>
      </c>
      <c r="L3214">
        <v>25.49</v>
      </c>
      <c r="M3214">
        <v>25.898</v>
      </c>
      <c r="N3214">
        <v>27.655999999999999</v>
      </c>
      <c r="O3214">
        <v>0.879</v>
      </c>
    </row>
    <row r="3215" spans="1:15" x14ac:dyDescent="0.35">
      <c r="A3215" t="s">
        <v>233</v>
      </c>
      <c r="B3215">
        <v>2020</v>
      </c>
      <c r="C3215" s="10">
        <v>43771</v>
      </c>
      <c r="D3215" t="s">
        <v>140</v>
      </c>
      <c r="E3215" t="s">
        <v>91</v>
      </c>
      <c r="F3215">
        <v>2</v>
      </c>
      <c r="G3215">
        <v>2</v>
      </c>
      <c r="H3215" t="s">
        <v>97</v>
      </c>
      <c r="I3215" t="s">
        <v>29</v>
      </c>
      <c r="J3215">
        <v>10048325582</v>
      </c>
      <c r="K3215" s="19">
        <v>27.8</v>
      </c>
      <c r="L3215">
        <v>33.472999999999999</v>
      </c>
      <c r="M3215">
        <v>33.366999999999997</v>
      </c>
      <c r="N3215">
        <v>35.652999999999999</v>
      </c>
      <c r="O3215">
        <v>1.143</v>
      </c>
    </row>
    <row r="3216" spans="1:15" x14ac:dyDescent="0.35">
      <c r="A3216" t="s">
        <v>233</v>
      </c>
      <c r="B3216">
        <v>2020</v>
      </c>
      <c r="C3216" s="10">
        <v>43771</v>
      </c>
      <c r="D3216" t="s">
        <v>140</v>
      </c>
      <c r="E3216" t="s">
        <v>91</v>
      </c>
      <c r="F3216">
        <v>2</v>
      </c>
      <c r="G3216">
        <v>3</v>
      </c>
      <c r="H3216" t="s">
        <v>100</v>
      </c>
      <c r="I3216" t="s">
        <v>44</v>
      </c>
      <c r="J3216">
        <v>10010830840</v>
      </c>
      <c r="K3216" s="19">
        <v>21</v>
      </c>
      <c r="L3216">
        <v>27.254000000000001</v>
      </c>
      <c r="M3216">
        <v>27.419</v>
      </c>
      <c r="N3216">
        <v>29.995000000000001</v>
      </c>
      <c r="O3216">
        <v>1.288</v>
      </c>
    </row>
    <row r="3217" spans="1:15" x14ac:dyDescent="0.35">
      <c r="A3217" t="s">
        <v>233</v>
      </c>
      <c r="B3217">
        <v>2020</v>
      </c>
      <c r="C3217" s="10">
        <v>43771</v>
      </c>
      <c r="D3217" t="s">
        <v>140</v>
      </c>
      <c r="E3217" t="s">
        <v>91</v>
      </c>
      <c r="F3217">
        <v>2</v>
      </c>
      <c r="G3217">
        <v>4</v>
      </c>
      <c r="H3217" t="s">
        <v>180</v>
      </c>
      <c r="I3217" t="s">
        <v>31</v>
      </c>
      <c r="J3217">
        <v>10090680735</v>
      </c>
      <c r="K3217" s="19">
        <v>27.1</v>
      </c>
      <c r="L3217">
        <v>21.843</v>
      </c>
      <c r="M3217">
        <v>22.602</v>
      </c>
      <c r="N3217">
        <v>26.544</v>
      </c>
      <c r="O3217">
        <v>1.9710000000000001</v>
      </c>
    </row>
    <row r="3218" spans="1:15" x14ac:dyDescent="0.35">
      <c r="A3218" t="s">
        <v>233</v>
      </c>
      <c r="B3218">
        <v>2020</v>
      </c>
      <c r="C3218" s="10">
        <v>43771</v>
      </c>
      <c r="D3218" t="s">
        <v>140</v>
      </c>
      <c r="E3218" t="s">
        <v>91</v>
      </c>
      <c r="F3218">
        <v>2</v>
      </c>
      <c r="G3218">
        <v>5</v>
      </c>
      <c r="H3218" t="s">
        <v>218</v>
      </c>
      <c r="I3218" t="s">
        <v>46</v>
      </c>
      <c r="J3218">
        <v>10006902239</v>
      </c>
      <c r="K3218" s="19">
        <v>28.3</v>
      </c>
      <c r="L3218">
        <v>28.411000000000001</v>
      </c>
      <c r="M3218">
        <v>28.244</v>
      </c>
      <c r="N3218">
        <v>29.92</v>
      </c>
      <c r="O3218">
        <v>0.83799999999999997</v>
      </c>
    </row>
    <row r="3219" spans="1:15" x14ac:dyDescent="0.35">
      <c r="A3219" t="s">
        <v>233</v>
      </c>
      <c r="B3219">
        <v>2020</v>
      </c>
      <c r="C3219" s="10">
        <v>43771</v>
      </c>
      <c r="D3219" t="s">
        <v>140</v>
      </c>
      <c r="E3219" t="s">
        <v>91</v>
      </c>
      <c r="F3219">
        <v>2</v>
      </c>
      <c r="G3219">
        <v>6</v>
      </c>
      <c r="H3219" t="s">
        <v>210</v>
      </c>
      <c r="I3219" t="s">
        <v>188</v>
      </c>
      <c r="J3219">
        <v>10009049979</v>
      </c>
      <c r="K3219" s="19">
        <v>24.6</v>
      </c>
      <c r="L3219">
        <v>21.751999999999999</v>
      </c>
      <c r="M3219">
        <v>21.611000000000001</v>
      </c>
      <c r="N3219">
        <v>24.010999999999999</v>
      </c>
      <c r="O3219">
        <v>1.2</v>
      </c>
    </row>
    <row r="3220" spans="1:15" x14ac:dyDescent="0.35">
      <c r="A3220" t="s">
        <v>233</v>
      </c>
      <c r="B3220">
        <v>2020</v>
      </c>
      <c r="C3220" s="10">
        <v>43771</v>
      </c>
      <c r="D3220" t="s">
        <v>140</v>
      </c>
      <c r="E3220" t="s">
        <v>91</v>
      </c>
      <c r="F3220">
        <v>2</v>
      </c>
      <c r="G3220">
        <v>9</v>
      </c>
      <c r="H3220" t="s">
        <v>206</v>
      </c>
      <c r="I3220" t="s">
        <v>207</v>
      </c>
      <c r="J3220">
        <v>10090555241</v>
      </c>
      <c r="K3220" s="19">
        <v>21.8</v>
      </c>
      <c r="L3220">
        <v>9</v>
      </c>
      <c r="M3220">
        <v>5.47799999999999</v>
      </c>
      <c r="N3220">
        <v>16.841999999999999</v>
      </c>
      <c r="O3220">
        <v>5.6820000000000004</v>
      </c>
    </row>
    <row r="3221" spans="1:15" x14ac:dyDescent="0.35">
      <c r="A3221" t="s">
        <v>233</v>
      </c>
      <c r="B3221">
        <v>2020</v>
      </c>
      <c r="C3221" s="10">
        <v>43771</v>
      </c>
      <c r="D3221" t="s">
        <v>140</v>
      </c>
      <c r="E3221" t="s">
        <v>91</v>
      </c>
      <c r="F3221">
        <v>3</v>
      </c>
      <c r="G3221">
        <v>1</v>
      </c>
      <c r="H3221" t="s">
        <v>99</v>
      </c>
      <c r="I3221" t="s">
        <v>27</v>
      </c>
      <c r="J3221">
        <v>10010678569</v>
      </c>
      <c r="K3221" s="19">
        <v>22.5</v>
      </c>
      <c r="L3221">
        <v>30.317</v>
      </c>
      <c r="M3221">
        <v>30.643999999999998</v>
      </c>
      <c r="N3221">
        <v>33.012</v>
      </c>
      <c r="O3221">
        <v>1.1839999999999999</v>
      </c>
    </row>
    <row r="3222" spans="1:15" x14ac:dyDescent="0.35">
      <c r="A3222" t="s">
        <v>233</v>
      </c>
      <c r="B3222">
        <v>2020</v>
      </c>
      <c r="C3222" s="10">
        <v>43771</v>
      </c>
      <c r="D3222" t="s">
        <v>140</v>
      </c>
      <c r="E3222" t="s">
        <v>91</v>
      </c>
      <c r="F3222">
        <v>3</v>
      </c>
      <c r="G3222">
        <v>2</v>
      </c>
      <c r="H3222" t="s">
        <v>93</v>
      </c>
      <c r="I3222" t="s">
        <v>52</v>
      </c>
      <c r="J3222">
        <v>10009150215</v>
      </c>
      <c r="K3222" s="19">
        <v>23.9</v>
      </c>
      <c r="L3222">
        <v>25.244</v>
      </c>
      <c r="M3222">
        <v>25.521999999999998</v>
      </c>
      <c r="N3222">
        <v>27.42</v>
      </c>
      <c r="O3222">
        <v>0.94899999999999995</v>
      </c>
    </row>
    <row r="3223" spans="1:15" x14ac:dyDescent="0.35">
      <c r="A3223" t="s">
        <v>233</v>
      </c>
      <c r="B3223">
        <v>2020</v>
      </c>
      <c r="C3223" s="10">
        <v>43771</v>
      </c>
      <c r="D3223" t="s">
        <v>140</v>
      </c>
      <c r="E3223" t="s">
        <v>91</v>
      </c>
      <c r="F3223">
        <v>3</v>
      </c>
      <c r="G3223">
        <v>3</v>
      </c>
      <c r="H3223" t="s">
        <v>213</v>
      </c>
      <c r="I3223" t="s">
        <v>42</v>
      </c>
      <c r="J3223">
        <v>10006422895</v>
      </c>
      <c r="K3223" s="19">
        <v>28.4</v>
      </c>
      <c r="L3223">
        <v>28.137999999999899</v>
      </c>
      <c r="M3223">
        <v>28.141999999999999</v>
      </c>
      <c r="N3223">
        <v>29.742000000000001</v>
      </c>
      <c r="O3223">
        <v>0.8</v>
      </c>
    </row>
    <row r="3224" spans="1:15" x14ac:dyDescent="0.35">
      <c r="A3224" t="s">
        <v>233</v>
      </c>
      <c r="B3224">
        <v>2020</v>
      </c>
      <c r="C3224" s="10">
        <v>43771</v>
      </c>
      <c r="D3224" t="s">
        <v>140</v>
      </c>
      <c r="E3224" t="s">
        <v>91</v>
      </c>
      <c r="F3224">
        <v>3</v>
      </c>
      <c r="G3224">
        <v>4</v>
      </c>
      <c r="H3224" t="s">
        <v>171</v>
      </c>
      <c r="I3224" t="s">
        <v>82</v>
      </c>
      <c r="J3224">
        <v>10007073506</v>
      </c>
      <c r="K3224" s="19">
        <v>29.3</v>
      </c>
      <c r="L3224">
        <v>21.414000000000001</v>
      </c>
      <c r="M3224">
        <v>21.637</v>
      </c>
      <c r="N3224">
        <v>23.597000000000001</v>
      </c>
      <c r="O3224">
        <v>0.98</v>
      </c>
    </row>
    <row r="3225" spans="1:15" x14ac:dyDescent="0.35">
      <c r="A3225" t="s">
        <v>233</v>
      </c>
      <c r="B3225">
        <v>2020</v>
      </c>
      <c r="C3225" s="10">
        <v>43771</v>
      </c>
      <c r="D3225" t="s">
        <v>140</v>
      </c>
      <c r="E3225" t="s">
        <v>91</v>
      </c>
      <c r="F3225">
        <v>3</v>
      </c>
      <c r="G3225">
        <v>5</v>
      </c>
      <c r="H3225" t="s">
        <v>159</v>
      </c>
      <c r="I3225" t="s">
        <v>156</v>
      </c>
      <c r="J3225">
        <v>10010829830</v>
      </c>
      <c r="K3225" s="19">
        <v>21.8</v>
      </c>
      <c r="L3225">
        <v>9</v>
      </c>
      <c r="M3225">
        <v>16.547000000000001</v>
      </c>
      <c r="N3225">
        <v>24.779</v>
      </c>
      <c r="O3225">
        <v>4.1159999999999997</v>
      </c>
    </row>
    <row r="3226" spans="1:15" x14ac:dyDescent="0.35">
      <c r="A3226" t="s">
        <v>233</v>
      </c>
      <c r="B3226">
        <v>2020</v>
      </c>
      <c r="C3226" s="10">
        <v>43771</v>
      </c>
      <c r="D3226" t="s">
        <v>140</v>
      </c>
      <c r="E3226" t="s">
        <v>91</v>
      </c>
      <c r="F3226">
        <v>3</v>
      </c>
      <c r="G3226">
        <v>9</v>
      </c>
      <c r="H3226" t="s">
        <v>125</v>
      </c>
      <c r="I3226" t="s">
        <v>113</v>
      </c>
      <c r="J3226">
        <v>10017950943</v>
      </c>
      <c r="K3226" s="19">
        <v>22.7</v>
      </c>
      <c r="L3226">
        <v>27.588999999999999</v>
      </c>
      <c r="M3226">
        <v>27.244</v>
      </c>
      <c r="N3226">
        <v>29.192</v>
      </c>
      <c r="O3226">
        <v>0.97399999999999998</v>
      </c>
    </row>
    <row r="3227" spans="1:15" x14ac:dyDescent="0.35">
      <c r="A3227" t="s">
        <v>233</v>
      </c>
      <c r="B3227">
        <v>2020</v>
      </c>
      <c r="C3227" s="10">
        <v>43771</v>
      </c>
      <c r="D3227" t="s">
        <v>140</v>
      </c>
      <c r="E3227" t="s">
        <v>91</v>
      </c>
      <c r="F3227">
        <v>3</v>
      </c>
      <c r="G3227">
        <v>9</v>
      </c>
      <c r="H3227" t="s">
        <v>30</v>
      </c>
      <c r="I3227" t="s">
        <v>31</v>
      </c>
      <c r="J3227">
        <v>10010773549</v>
      </c>
      <c r="K3227" s="19">
        <v>23.7</v>
      </c>
      <c r="L3227">
        <v>24.008999999999901</v>
      </c>
      <c r="M3227">
        <v>23.334</v>
      </c>
      <c r="N3227">
        <v>26.946000000000002</v>
      </c>
      <c r="O3227">
        <v>1.806</v>
      </c>
    </row>
    <row r="3228" spans="1:15" x14ac:dyDescent="0.35">
      <c r="A3228" t="s">
        <v>233</v>
      </c>
      <c r="B3228">
        <v>2020</v>
      </c>
      <c r="C3228" s="10">
        <v>43771</v>
      </c>
      <c r="D3228" t="s">
        <v>140</v>
      </c>
      <c r="E3228" t="s">
        <v>91</v>
      </c>
      <c r="F3228">
        <v>4</v>
      </c>
      <c r="G3228">
        <v>1</v>
      </c>
      <c r="H3228" t="s">
        <v>92</v>
      </c>
      <c r="I3228" t="s">
        <v>23</v>
      </c>
      <c r="J3228">
        <v>10009535686</v>
      </c>
      <c r="K3228" s="19">
        <v>22.6</v>
      </c>
      <c r="L3228">
        <v>30.128</v>
      </c>
      <c r="M3228">
        <v>30.587</v>
      </c>
      <c r="N3228">
        <v>32.991</v>
      </c>
      <c r="O3228">
        <v>1.202</v>
      </c>
    </row>
    <row r="3229" spans="1:15" x14ac:dyDescent="0.35">
      <c r="A3229" t="s">
        <v>233</v>
      </c>
      <c r="B3229">
        <v>2020</v>
      </c>
      <c r="C3229" s="10">
        <v>43771</v>
      </c>
      <c r="D3229" t="s">
        <v>140</v>
      </c>
      <c r="E3229" t="s">
        <v>91</v>
      </c>
      <c r="F3229">
        <v>4</v>
      </c>
      <c r="G3229">
        <v>2</v>
      </c>
      <c r="H3229" t="s">
        <v>112</v>
      </c>
      <c r="I3229" t="s">
        <v>113</v>
      </c>
      <c r="J3229">
        <v>10009967641</v>
      </c>
      <c r="K3229" s="19">
        <v>22.5</v>
      </c>
      <c r="L3229">
        <v>29.861000000000001</v>
      </c>
      <c r="M3229">
        <v>30.004999999999999</v>
      </c>
      <c r="N3229">
        <v>31.914999999999999</v>
      </c>
      <c r="O3229">
        <v>0.95499999999999996</v>
      </c>
    </row>
    <row r="3230" spans="1:15" x14ac:dyDescent="0.35">
      <c r="A3230" t="s">
        <v>233</v>
      </c>
      <c r="B3230">
        <v>2020</v>
      </c>
      <c r="C3230" s="10">
        <v>43771</v>
      </c>
      <c r="D3230" t="s">
        <v>140</v>
      </c>
      <c r="E3230" t="s">
        <v>91</v>
      </c>
      <c r="F3230">
        <v>4</v>
      </c>
      <c r="G3230">
        <v>3</v>
      </c>
      <c r="H3230" t="s">
        <v>110</v>
      </c>
      <c r="I3230" t="s">
        <v>58</v>
      </c>
      <c r="J3230">
        <v>10010797292</v>
      </c>
      <c r="K3230" s="19">
        <v>21.5</v>
      </c>
      <c r="L3230">
        <v>19.902000000000001</v>
      </c>
      <c r="M3230">
        <v>22.815999999999999</v>
      </c>
      <c r="N3230">
        <v>28.181999999999999</v>
      </c>
      <c r="O3230">
        <v>2.6829999999999998</v>
      </c>
    </row>
    <row r="3231" spans="1:15" x14ac:dyDescent="0.35">
      <c r="A3231" t="s">
        <v>233</v>
      </c>
      <c r="B3231">
        <v>2020</v>
      </c>
      <c r="C3231" s="10">
        <v>43771</v>
      </c>
      <c r="D3231" t="s">
        <v>140</v>
      </c>
      <c r="E3231" t="s">
        <v>91</v>
      </c>
      <c r="F3231">
        <v>4</v>
      </c>
      <c r="G3231">
        <v>4</v>
      </c>
      <c r="H3231" t="s">
        <v>203</v>
      </c>
      <c r="I3231" t="s">
        <v>198</v>
      </c>
      <c r="J3231">
        <v>10051694112</v>
      </c>
      <c r="K3231" s="19">
        <v>32.799999999999997</v>
      </c>
      <c r="L3231">
        <v>27.29</v>
      </c>
      <c r="M3231">
        <v>27.303999999999998</v>
      </c>
      <c r="N3231">
        <v>29.114000000000001</v>
      </c>
      <c r="O3231">
        <v>0.90500000000000003</v>
      </c>
    </row>
    <row r="3232" spans="1:15" x14ac:dyDescent="0.35">
      <c r="A3232" t="s">
        <v>233</v>
      </c>
      <c r="B3232">
        <v>2020</v>
      </c>
      <c r="C3232" s="10">
        <v>43771</v>
      </c>
      <c r="D3232" t="s">
        <v>140</v>
      </c>
      <c r="E3232" t="s">
        <v>91</v>
      </c>
      <c r="F3232">
        <v>4</v>
      </c>
      <c r="G3232">
        <v>5</v>
      </c>
      <c r="H3232" t="s">
        <v>115</v>
      </c>
      <c r="I3232" t="s">
        <v>102</v>
      </c>
      <c r="J3232">
        <v>10009009159</v>
      </c>
      <c r="K3232" s="19">
        <v>24.7</v>
      </c>
      <c r="L3232">
        <v>27.062000000000001</v>
      </c>
      <c r="M3232">
        <v>26.567999999999898</v>
      </c>
      <c r="N3232">
        <v>30.143999999999998</v>
      </c>
      <c r="O3232">
        <v>1.788</v>
      </c>
    </row>
    <row r="3233" spans="1:15" x14ac:dyDescent="0.35">
      <c r="A3233" t="s">
        <v>233</v>
      </c>
      <c r="B3233">
        <v>2020</v>
      </c>
      <c r="C3233" s="10">
        <v>43771</v>
      </c>
      <c r="D3233" t="s">
        <v>140</v>
      </c>
      <c r="E3233" t="s">
        <v>91</v>
      </c>
      <c r="F3233">
        <v>4</v>
      </c>
      <c r="G3233">
        <v>6</v>
      </c>
      <c r="H3233" t="s">
        <v>59</v>
      </c>
      <c r="I3233" t="s">
        <v>37</v>
      </c>
      <c r="J3233">
        <v>10007502427</v>
      </c>
      <c r="K3233" s="19">
        <v>26</v>
      </c>
      <c r="L3233">
        <v>23.47</v>
      </c>
      <c r="M3233">
        <v>23.248000000000001</v>
      </c>
      <c r="N3233">
        <v>26.126000000000001</v>
      </c>
      <c r="O3233">
        <v>1.4390000000000001</v>
      </c>
    </row>
    <row r="3234" spans="1:15" x14ac:dyDescent="0.35">
      <c r="A3234" t="s">
        <v>233</v>
      </c>
      <c r="B3234">
        <v>2020</v>
      </c>
      <c r="C3234" s="10">
        <v>43771</v>
      </c>
      <c r="D3234" t="s">
        <v>140</v>
      </c>
      <c r="E3234" t="s">
        <v>91</v>
      </c>
      <c r="F3234">
        <v>4</v>
      </c>
      <c r="G3234">
        <v>7</v>
      </c>
      <c r="H3234" t="s">
        <v>51</v>
      </c>
      <c r="I3234" t="s">
        <v>52</v>
      </c>
      <c r="J3234">
        <v>10010645732</v>
      </c>
      <c r="K3234" s="19">
        <v>21.9</v>
      </c>
      <c r="L3234">
        <v>17.742000000000001</v>
      </c>
      <c r="M3234">
        <v>16.159999999999901</v>
      </c>
      <c r="N3234">
        <v>22.405999999999999</v>
      </c>
      <c r="O3234">
        <v>3.1230000000000002</v>
      </c>
    </row>
    <row r="3235" spans="1:15" x14ac:dyDescent="0.35">
      <c r="A3235" t="s">
        <v>233</v>
      </c>
      <c r="B3235">
        <v>2020</v>
      </c>
      <c r="C3235" s="10">
        <v>43771</v>
      </c>
      <c r="D3235" t="s">
        <v>140</v>
      </c>
      <c r="E3235" t="s">
        <v>117</v>
      </c>
      <c r="F3235">
        <v>1</v>
      </c>
      <c r="G3235">
        <v>1</v>
      </c>
      <c r="H3235" t="s">
        <v>153</v>
      </c>
      <c r="I3235" t="s">
        <v>154</v>
      </c>
      <c r="J3235">
        <v>10004717719</v>
      </c>
      <c r="K3235" s="19">
        <v>30.9</v>
      </c>
      <c r="L3235">
        <v>24.484999999999999</v>
      </c>
      <c r="M3235">
        <v>24.741</v>
      </c>
      <c r="N3235">
        <v>26.518999999999998</v>
      </c>
      <c r="O3235">
        <v>0.88900000000000001</v>
      </c>
    </row>
    <row r="3236" spans="1:15" x14ac:dyDescent="0.35">
      <c r="A3236" t="s">
        <v>233</v>
      </c>
      <c r="B3236">
        <v>2020</v>
      </c>
      <c r="C3236" s="10">
        <v>43771</v>
      </c>
      <c r="D3236" t="s">
        <v>140</v>
      </c>
      <c r="E3236" t="s">
        <v>117</v>
      </c>
      <c r="F3236">
        <v>1</v>
      </c>
      <c r="G3236">
        <v>2</v>
      </c>
      <c r="H3236" t="s">
        <v>203</v>
      </c>
      <c r="I3236" t="s">
        <v>198</v>
      </c>
      <c r="J3236">
        <v>10051694112</v>
      </c>
      <c r="K3236" s="19">
        <v>32.799999999999997</v>
      </c>
      <c r="L3236">
        <v>27.303999999999998</v>
      </c>
      <c r="M3236">
        <v>27.282999999999902</v>
      </c>
      <c r="N3236">
        <v>29.074999999999999</v>
      </c>
      <c r="O3236">
        <v>0.89600000000000002</v>
      </c>
    </row>
    <row r="3237" spans="1:15" x14ac:dyDescent="0.35">
      <c r="A3237" t="s">
        <v>233</v>
      </c>
      <c r="B3237">
        <v>2020</v>
      </c>
      <c r="C3237" s="10">
        <v>43771</v>
      </c>
      <c r="D3237" t="s">
        <v>140</v>
      </c>
      <c r="E3237" t="s">
        <v>117</v>
      </c>
      <c r="F3237">
        <v>1</v>
      </c>
      <c r="G3237">
        <v>3</v>
      </c>
      <c r="H3237" t="s">
        <v>210</v>
      </c>
      <c r="I3237" t="s">
        <v>188</v>
      </c>
      <c r="J3237">
        <v>10009049979</v>
      </c>
      <c r="K3237" s="19">
        <v>24.6</v>
      </c>
      <c r="L3237">
        <v>21.611000000000001</v>
      </c>
      <c r="M3237">
        <v>21.713999999999999</v>
      </c>
      <c r="N3237">
        <v>24.058</v>
      </c>
      <c r="O3237">
        <v>1.1719999999999999</v>
      </c>
    </row>
    <row r="3238" spans="1:15" x14ac:dyDescent="0.35">
      <c r="A3238" t="s">
        <v>233</v>
      </c>
      <c r="B3238">
        <v>2020</v>
      </c>
      <c r="C3238" s="10">
        <v>43771</v>
      </c>
      <c r="D3238" t="s">
        <v>140</v>
      </c>
      <c r="E3238" t="s">
        <v>117</v>
      </c>
      <c r="F3238">
        <v>1</v>
      </c>
      <c r="G3238">
        <v>4</v>
      </c>
      <c r="H3238" t="s">
        <v>187</v>
      </c>
      <c r="I3238" t="s">
        <v>188</v>
      </c>
      <c r="J3238">
        <v>10009017243</v>
      </c>
      <c r="K3238" s="19">
        <v>24.5</v>
      </c>
      <c r="L3238">
        <v>18.234000000000002</v>
      </c>
      <c r="M3238">
        <v>18.265000000000001</v>
      </c>
      <c r="N3238">
        <v>22.100999999999999</v>
      </c>
      <c r="O3238">
        <v>1.9179999999999999</v>
      </c>
    </row>
    <row r="3239" spans="1:15" x14ac:dyDescent="0.35">
      <c r="A3239" t="s">
        <v>233</v>
      </c>
      <c r="B3239">
        <v>2020</v>
      </c>
      <c r="C3239" s="10">
        <v>43771</v>
      </c>
      <c r="D3239" t="s">
        <v>140</v>
      </c>
      <c r="E3239" t="s">
        <v>117</v>
      </c>
      <c r="F3239">
        <v>1</v>
      </c>
      <c r="G3239">
        <v>5</v>
      </c>
      <c r="H3239" t="s">
        <v>159</v>
      </c>
      <c r="I3239" t="s">
        <v>156</v>
      </c>
      <c r="J3239">
        <v>10010829830</v>
      </c>
      <c r="K3239" s="19">
        <v>21.8</v>
      </c>
      <c r="L3239">
        <v>16.547000000000001</v>
      </c>
      <c r="M3239">
        <v>14.062999999999899</v>
      </c>
      <c r="N3239">
        <v>20.895</v>
      </c>
      <c r="O3239">
        <v>3.4159999999999999</v>
      </c>
    </row>
    <row r="3240" spans="1:15" x14ac:dyDescent="0.35">
      <c r="A3240" t="s">
        <v>233</v>
      </c>
      <c r="B3240">
        <v>2020</v>
      </c>
      <c r="C3240" s="10">
        <v>43771</v>
      </c>
      <c r="D3240" t="s">
        <v>140</v>
      </c>
      <c r="E3240" t="s">
        <v>117</v>
      </c>
      <c r="F3240">
        <v>2</v>
      </c>
      <c r="G3240">
        <v>1</v>
      </c>
      <c r="H3240" t="s">
        <v>218</v>
      </c>
      <c r="I3240" t="s">
        <v>46</v>
      </c>
      <c r="J3240">
        <v>10006902239</v>
      </c>
      <c r="K3240" s="19">
        <v>28.3</v>
      </c>
      <c r="L3240">
        <v>28.244</v>
      </c>
      <c r="M3240">
        <v>28.407</v>
      </c>
      <c r="N3240">
        <v>30.074999999999999</v>
      </c>
      <c r="O3240">
        <v>0.83399999999999996</v>
      </c>
    </row>
    <row r="3241" spans="1:15" x14ac:dyDescent="0.35">
      <c r="A3241" t="s">
        <v>233</v>
      </c>
      <c r="B3241">
        <v>2020</v>
      </c>
      <c r="C3241" s="10">
        <v>43771</v>
      </c>
      <c r="D3241" t="s">
        <v>140</v>
      </c>
      <c r="E3241" t="s">
        <v>117</v>
      </c>
      <c r="F3241">
        <v>2</v>
      </c>
      <c r="G3241">
        <v>2</v>
      </c>
      <c r="H3241" t="s">
        <v>100</v>
      </c>
      <c r="I3241" t="s">
        <v>44</v>
      </c>
      <c r="J3241">
        <v>10010830840</v>
      </c>
      <c r="K3241" s="19">
        <v>21</v>
      </c>
      <c r="L3241">
        <v>27.419</v>
      </c>
      <c r="M3241">
        <v>27.466000000000001</v>
      </c>
      <c r="N3241">
        <v>29.975999999999999</v>
      </c>
      <c r="O3241">
        <v>1.2549999999999999</v>
      </c>
    </row>
    <row r="3242" spans="1:15" x14ac:dyDescent="0.35">
      <c r="A3242" t="s">
        <v>233</v>
      </c>
      <c r="B3242">
        <v>2020</v>
      </c>
      <c r="C3242" s="10">
        <v>43771</v>
      </c>
      <c r="D3242" t="s">
        <v>140</v>
      </c>
      <c r="E3242" t="s">
        <v>117</v>
      </c>
      <c r="F3242">
        <v>2</v>
      </c>
      <c r="G3242">
        <v>3</v>
      </c>
      <c r="H3242" t="s">
        <v>51</v>
      </c>
      <c r="I3242" t="s">
        <v>52</v>
      </c>
      <c r="J3242">
        <v>10010645732</v>
      </c>
      <c r="K3242" s="19">
        <v>21.9</v>
      </c>
      <c r="L3242">
        <v>16.159999999999901</v>
      </c>
      <c r="M3242">
        <v>18.263999999999999</v>
      </c>
      <c r="N3242">
        <v>23.603999999999999</v>
      </c>
      <c r="O3242">
        <v>2.67</v>
      </c>
    </row>
    <row r="3243" spans="1:15" x14ac:dyDescent="0.35">
      <c r="A3243" t="s">
        <v>233</v>
      </c>
      <c r="B3243">
        <v>2020</v>
      </c>
      <c r="C3243" s="10">
        <v>43771</v>
      </c>
      <c r="D3243" t="s">
        <v>140</v>
      </c>
      <c r="E3243" t="s">
        <v>117</v>
      </c>
      <c r="F3243">
        <v>2</v>
      </c>
      <c r="G3243">
        <v>4</v>
      </c>
      <c r="H3243" t="s">
        <v>171</v>
      </c>
      <c r="I3243" t="s">
        <v>82</v>
      </c>
      <c r="J3243">
        <v>10007073506</v>
      </c>
      <c r="K3243" s="19">
        <v>29.3</v>
      </c>
      <c r="L3243">
        <v>21.637</v>
      </c>
      <c r="M3243">
        <v>21.608000000000001</v>
      </c>
      <c r="N3243">
        <v>23.542000000000002</v>
      </c>
      <c r="O3243">
        <v>0.96699999999999997</v>
      </c>
    </row>
    <row r="3244" spans="1:15" x14ac:dyDescent="0.35">
      <c r="A3244" t="s">
        <v>233</v>
      </c>
      <c r="B3244">
        <v>2020</v>
      </c>
      <c r="C3244" s="10">
        <v>43771</v>
      </c>
      <c r="D3244" t="s">
        <v>140</v>
      </c>
      <c r="E3244" t="s">
        <v>117</v>
      </c>
      <c r="F3244">
        <v>2</v>
      </c>
      <c r="G3244">
        <v>9</v>
      </c>
      <c r="H3244" t="s">
        <v>234</v>
      </c>
      <c r="I3244" t="s">
        <v>25</v>
      </c>
      <c r="J3244">
        <v>10006073493</v>
      </c>
      <c r="K3244" s="19">
        <v>29.9</v>
      </c>
      <c r="L3244">
        <v>22.387999999999899</v>
      </c>
      <c r="M3244">
        <v>22.244999999999902</v>
      </c>
      <c r="N3244">
        <v>23.690999999999999</v>
      </c>
      <c r="O3244">
        <v>0.72299999999999998</v>
      </c>
    </row>
    <row r="3245" spans="1:15" x14ac:dyDescent="0.35">
      <c r="A3245" t="s">
        <v>233</v>
      </c>
      <c r="B3245">
        <v>2020</v>
      </c>
      <c r="C3245" s="10">
        <v>43771</v>
      </c>
      <c r="D3245" t="s">
        <v>140</v>
      </c>
      <c r="E3245" t="s">
        <v>117</v>
      </c>
      <c r="F3245">
        <v>3</v>
      </c>
      <c r="G3245">
        <v>1</v>
      </c>
      <c r="H3245" t="s">
        <v>180</v>
      </c>
      <c r="I3245" t="s">
        <v>31</v>
      </c>
      <c r="J3245">
        <v>10090680735</v>
      </c>
      <c r="K3245" s="19">
        <v>27.1</v>
      </c>
      <c r="L3245">
        <v>22.602</v>
      </c>
      <c r="M3245">
        <v>23.96</v>
      </c>
      <c r="N3245">
        <v>27.693999999999999</v>
      </c>
      <c r="O3245">
        <v>1.867</v>
      </c>
    </row>
    <row r="3246" spans="1:15" x14ac:dyDescent="0.35">
      <c r="A3246" t="s">
        <v>233</v>
      </c>
      <c r="B3246">
        <v>2020</v>
      </c>
      <c r="C3246" s="10">
        <v>43771</v>
      </c>
      <c r="D3246" t="s">
        <v>140</v>
      </c>
      <c r="E3246" t="s">
        <v>117</v>
      </c>
      <c r="F3246">
        <v>3</v>
      </c>
      <c r="G3246">
        <v>2</v>
      </c>
      <c r="H3246" t="s">
        <v>213</v>
      </c>
      <c r="I3246" t="s">
        <v>42</v>
      </c>
      <c r="J3246">
        <v>10006422895</v>
      </c>
      <c r="K3246" s="19">
        <v>28.4</v>
      </c>
      <c r="L3246">
        <v>28.141999999999999</v>
      </c>
      <c r="M3246">
        <v>28.137</v>
      </c>
      <c r="N3246">
        <v>29.727</v>
      </c>
      <c r="O3246">
        <v>0.79500000000000004</v>
      </c>
    </row>
    <row r="3247" spans="1:15" x14ac:dyDescent="0.35">
      <c r="A3247" t="s">
        <v>233</v>
      </c>
      <c r="B3247">
        <v>2020</v>
      </c>
      <c r="C3247" s="10">
        <v>43771</v>
      </c>
      <c r="D3247" t="s">
        <v>140</v>
      </c>
      <c r="E3247" t="s">
        <v>117</v>
      </c>
      <c r="F3247">
        <v>3</v>
      </c>
      <c r="G3247">
        <v>3</v>
      </c>
      <c r="H3247" t="s">
        <v>59</v>
      </c>
      <c r="I3247" t="s">
        <v>37</v>
      </c>
      <c r="J3247">
        <v>10007502427</v>
      </c>
      <c r="K3247" s="19">
        <v>26</v>
      </c>
      <c r="L3247">
        <v>23.248000000000001</v>
      </c>
      <c r="M3247">
        <v>23.308</v>
      </c>
      <c r="N3247">
        <v>26.09</v>
      </c>
      <c r="O3247">
        <v>1.391</v>
      </c>
    </row>
    <row r="3248" spans="1:15" x14ac:dyDescent="0.35">
      <c r="A3248" t="s">
        <v>233</v>
      </c>
      <c r="B3248">
        <v>2020</v>
      </c>
      <c r="C3248" s="10">
        <v>43771</v>
      </c>
      <c r="D3248" t="s">
        <v>140</v>
      </c>
      <c r="E3248" t="s">
        <v>117</v>
      </c>
      <c r="F3248">
        <v>3</v>
      </c>
      <c r="G3248">
        <v>9</v>
      </c>
      <c r="H3248" t="s">
        <v>40</v>
      </c>
      <c r="I3248" t="s">
        <v>29</v>
      </c>
      <c r="J3248">
        <v>10009178002</v>
      </c>
      <c r="K3248" s="19">
        <v>23.8</v>
      </c>
      <c r="L3248">
        <v>24.574999999999999</v>
      </c>
      <c r="M3248">
        <v>24.303999999999998</v>
      </c>
      <c r="N3248">
        <v>26.442</v>
      </c>
      <c r="O3248">
        <v>1.069</v>
      </c>
    </row>
    <row r="3249" spans="1:15" x14ac:dyDescent="0.35">
      <c r="A3249" t="s">
        <v>233</v>
      </c>
      <c r="B3249">
        <v>2020</v>
      </c>
      <c r="C3249" s="10">
        <v>43771</v>
      </c>
      <c r="D3249" t="s">
        <v>140</v>
      </c>
      <c r="E3249" t="s">
        <v>117</v>
      </c>
      <c r="F3249">
        <v>4</v>
      </c>
      <c r="G3249">
        <v>1</v>
      </c>
      <c r="H3249" t="s">
        <v>30</v>
      </c>
      <c r="I3249" t="s">
        <v>31</v>
      </c>
      <c r="J3249">
        <v>10010773549</v>
      </c>
      <c r="K3249" s="19">
        <v>23.7</v>
      </c>
      <c r="L3249">
        <v>23.334</v>
      </c>
      <c r="M3249">
        <v>24.434999999999999</v>
      </c>
      <c r="N3249">
        <v>27.895</v>
      </c>
      <c r="O3249">
        <v>1.73</v>
      </c>
    </row>
    <row r="3250" spans="1:15" x14ac:dyDescent="0.35">
      <c r="A3250" t="s">
        <v>233</v>
      </c>
      <c r="B3250">
        <v>2020</v>
      </c>
      <c r="C3250" s="10">
        <v>43771</v>
      </c>
      <c r="D3250" t="s">
        <v>140</v>
      </c>
      <c r="E3250" t="s">
        <v>117</v>
      </c>
      <c r="F3250">
        <v>4</v>
      </c>
      <c r="G3250">
        <v>2</v>
      </c>
      <c r="H3250" t="s">
        <v>110</v>
      </c>
      <c r="I3250" t="s">
        <v>58</v>
      </c>
      <c r="J3250">
        <v>10010797292</v>
      </c>
      <c r="K3250" s="19">
        <v>21.5</v>
      </c>
      <c r="L3250">
        <v>22.815999999999999</v>
      </c>
      <c r="M3250">
        <v>23.734999999999999</v>
      </c>
      <c r="N3250">
        <v>28.535</v>
      </c>
      <c r="O3250">
        <v>2.4</v>
      </c>
    </row>
    <row r="3251" spans="1:15" x14ac:dyDescent="0.35">
      <c r="A3251" t="s">
        <v>233</v>
      </c>
      <c r="B3251">
        <v>2020</v>
      </c>
      <c r="C3251" s="10">
        <v>43771</v>
      </c>
      <c r="D3251" t="s">
        <v>140</v>
      </c>
      <c r="E3251" t="s">
        <v>117</v>
      </c>
      <c r="F3251">
        <v>4</v>
      </c>
      <c r="G3251">
        <v>3</v>
      </c>
      <c r="H3251" t="s">
        <v>115</v>
      </c>
      <c r="I3251" t="s">
        <v>102</v>
      </c>
      <c r="J3251">
        <v>10009009159</v>
      </c>
      <c r="K3251" s="19">
        <v>24.7</v>
      </c>
      <c r="L3251">
        <v>26.567999999999898</v>
      </c>
      <c r="M3251">
        <v>26.125</v>
      </c>
      <c r="N3251">
        <v>29.529</v>
      </c>
      <c r="O3251">
        <v>1.702</v>
      </c>
    </row>
    <row r="3252" spans="1:15" x14ac:dyDescent="0.35">
      <c r="A3252" t="s">
        <v>233</v>
      </c>
      <c r="B3252">
        <v>2020</v>
      </c>
      <c r="C3252" s="10">
        <v>43771</v>
      </c>
      <c r="D3252" t="s">
        <v>140</v>
      </c>
      <c r="E3252" t="s">
        <v>117</v>
      </c>
      <c r="F3252">
        <v>4</v>
      </c>
      <c r="G3252">
        <v>4</v>
      </c>
      <c r="H3252" t="s">
        <v>206</v>
      </c>
      <c r="I3252" t="s">
        <v>207</v>
      </c>
      <c r="J3252">
        <v>10090555241</v>
      </c>
      <c r="K3252" s="19">
        <v>21.8</v>
      </c>
      <c r="L3252">
        <v>5.47799999999999</v>
      </c>
      <c r="M3252">
        <v>11.385</v>
      </c>
      <c r="N3252">
        <v>19.553000000000001</v>
      </c>
      <c r="O3252">
        <v>4.0839999999999996</v>
      </c>
    </row>
    <row r="3253" spans="1:15" x14ac:dyDescent="0.35">
      <c r="A3253" t="s">
        <v>233</v>
      </c>
      <c r="B3253">
        <v>2020</v>
      </c>
      <c r="C3253" s="10">
        <v>43771</v>
      </c>
      <c r="D3253" t="s">
        <v>140</v>
      </c>
      <c r="E3253" t="s">
        <v>117</v>
      </c>
      <c r="F3253">
        <v>4</v>
      </c>
      <c r="G3253">
        <v>5</v>
      </c>
      <c r="H3253" t="s">
        <v>105</v>
      </c>
      <c r="I3253" t="s">
        <v>39</v>
      </c>
      <c r="J3253">
        <v>10052089586</v>
      </c>
      <c r="K3253" s="19">
        <v>20.8</v>
      </c>
      <c r="L3253">
        <v>16.427999999999901</v>
      </c>
      <c r="M3253">
        <v>13.6959999999999</v>
      </c>
      <c r="N3253">
        <v>20.74</v>
      </c>
      <c r="O3253">
        <v>3.5219999999999998</v>
      </c>
    </row>
    <row r="3254" spans="1:15" x14ac:dyDescent="0.35">
      <c r="A3254" t="s">
        <v>233</v>
      </c>
      <c r="B3254">
        <v>2020</v>
      </c>
      <c r="C3254" s="10">
        <v>43771</v>
      </c>
      <c r="D3254" t="s">
        <v>140</v>
      </c>
      <c r="E3254" t="s">
        <v>119</v>
      </c>
      <c r="F3254">
        <v>1</v>
      </c>
      <c r="G3254">
        <v>1</v>
      </c>
      <c r="H3254" t="s">
        <v>97</v>
      </c>
      <c r="I3254" t="s">
        <v>29</v>
      </c>
      <c r="J3254">
        <v>10048325582</v>
      </c>
      <c r="K3254" s="19">
        <v>27.8</v>
      </c>
      <c r="L3254">
        <v>33.366999999999997</v>
      </c>
      <c r="M3254">
        <v>33.701000000000001</v>
      </c>
      <c r="N3254">
        <v>35.951000000000001</v>
      </c>
      <c r="O3254">
        <v>1.125</v>
      </c>
    </row>
    <row r="3255" spans="1:15" x14ac:dyDescent="0.35">
      <c r="A3255" t="s">
        <v>233</v>
      </c>
      <c r="B3255">
        <v>2020</v>
      </c>
      <c r="C3255" s="10">
        <v>43771</v>
      </c>
      <c r="D3255" t="s">
        <v>140</v>
      </c>
      <c r="E3255" t="s">
        <v>119</v>
      </c>
      <c r="F3255">
        <v>1</v>
      </c>
      <c r="G3255">
        <v>2</v>
      </c>
      <c r="H3255" t="s">
        <v>200</v>
      </c>
      <c r="I3255" t="s">
        <v>23</v>
      </c>
      <c r="J3255">
        <v>10006900421</v>
      </c>
      <c r="K3255" s="19">
        <v>26.9</v>
      </c>
      <c r="L3255">
        <v>33.509</v>
      </c>
      <c r="M3255">
        <v>33.542999999999999</v>
      </c>
      <c r="N3255">
        <v>35.046999999999997</v>
      </c>
      <c r="O3255">
        <v>0.752</v>
      </c>
    </row>
    <row r="3256" spans="1:15" x14ac:dyDescent="0.35">
      <c r="A3256" t="s">
        <v>233</v>
      </c>
      <c r="B3256">
        <v>2020</v>
      </c>
      <c r="C3256" s="10">
        <v>43771</v>
      </c>
      <c r="D3256" t="s">
        <v>140</v>
      </c>
      <c r="E3256" t="s">
        <v>119</v>
      </c>
      <c r="F3256">
        <v>1</v>
      </c>
      <c r="G3256">
        <v>3</v>
      </c>
      <c r="H3256" t="s">
        <v>92</v>
      </c>
      <c r="I3256" t="s">
        <v>23</v>
      </c>
      <c r="J3256">
        <v>10009535686</v>
      </c>
      <c r="K3256" s="19">
        <v>22.6</v>
      </c>
      <c r="L3256">
        <v>30.587</v>
      </c>
      <c r="M3256">
        <v>30.604999999999901</v>
      </c>
      <c r="N3256">
        <v>32.948999999999998</v>
      </c>
      <c r="O3256">
        <v>1.1719999999999999</v>
      </c>
    </row>
    <row r="3257" spans="1:15" x14ac:dyDescent="0.35">
      <c r="A3257" t="s">
        <v>233</v>
      </c>
      <c r="B3257">
        <v>2020</v>
      </c>
      <c r="C3257" s="10">
        <v>43771</v>
      </c>
      <c r="D3257" t="s">
        <v>140</v>
      </c>
      <c r="E3257" t="s">
        <v>119</v>
      </c>
      <c r="F3257">
        <v>1</v>
      </c>
      <c r="G3257">
        <v>4</v>
      </c>
      <c r="H3257" t="s">
        <v>153</v>
      </c>
      <c r="I3257" t="s">
        <v>154</v>
      </c>
      <c r="J3257">
        <v>10004717719</v>
      </c>
      <c r="K3257" s="19">
        <v>30.9</v>
      </c>
      <c r="L3257">
        <v>24.741</v>
      </c>
      <c r="M3257">
        <v>24.863</v>
      </c>
      <c r="N3257">
        <v>26.620999999999999</v>
      </c>
      <c r="O3257">
        <v>0.879</v>
      </c>
    </row>
    <row r="3258" spans="1:15" x14ac:dyDescent="0.35">
      <c r="A3258" t="s">
        <v>233</v>
      </c>
      <c r="B3258">
        <v>2020</v>
      </c>
      <c r="C3258" s="10">
        <v>43771</v>
      </c>
      <c r="D3258" t="s">
        <v>140</v>
      </c>
      <c r="E3258" t="s">
        <v>119</v>
      </c>
      <c r="F3258">
        <v>1</v>
      </c>
      <c r="G3258">
        <v>5</v>
      </c>
      <c r="H3258" t="s">
        <v>30</v>
      </c>
      <c r="I3258" t="s">
        <v>31</v>
      </c>
      <c r="J3258">
        <v>10010773549</v>
      </c>
      <c r="K3258" s="19">
        <v>23.7</v>
      </c>
      <c r="L3258">
        <v>24.434999999999999</v>
      </c>
      <c r="M3258">
        <v>24.323</v>
      </c>
      <c r="N3258">
        <v>27.603000000000002</v>
      </c>
      <c r="O3258">
        <v>1.64</v>
      </c>
    </row>
    <row r="3259" spans="1:15" x14ac:dyDescent="0.35">
      <c r="A3259" t="s">
        <v>233</v>
      </c>
      <c r="B3259">
        <v>2020</v>
      </c>
      <c r="C3259" s="10">
        <v>43771</v>
      </c>
      <c r="D3259" t="s">
        <v>140</v>
      </c>
      <c r="E3259" t="s">
        <v>119</v>
      </c>
      <c r="F3259">
        <v>1</v>
      </c>
      <c r="G3259">
        <v>9</v>
      </c>
      <c r="H3259" t="s">
        <v>93</v>
      </c>
      <c r="I3259" t="s">
        <v>52</v>
      </c>
      <c r="J3259">
        <v>10009150215</v>
      </c>
      <c r="K3259" s="19">
        <v>23.9</v>
      </c>
      <c r="L3259">
        <v>25.521999999999998</v>
      </c>
      <c r="M3259">
        <v>25.288</v>
      </c>
      <c r="N3259">
        <v>27.167999999999999</v>
      </c>
      <c r="O3259">
        <v>0.94</v>
      </c>
    </row>
    <row r="3260" spans="1:15" x14ac:dyDescent="0.35">
      <c r="A3260" t="s">
        <v>233</v>
      </c>
      <c r="B3260">
        <v>2020</v>
      </c>
      <c r="C3260" s="10">
        <v>43771</v>
      </c>
      <c r="D3260" t="s">
        <v>140</v>
      </c>
      <c r="E3260" t="s">
        <v>119</v>
      </c>
      <c r="F3260">
        <v>2</v>
      </c>
      <c r="G3260">
        <v>1</v>
      </c>
      <c r="H3260" t="s">
        <v>197</v>
      </c>
      <c r="I3260" t="s">
        <v>198</v>
      </c>
      <c r="J3260">
        <v>10003100142</v>
      </c>
      <c r="K3260" s="19">
        <v>33.6</v>
      </c>
      <c r="L3260">
        <v>25.898</v>
      </c>
      <c r="M3260">
        <v>26.251999999999999</v>
      </c>
      <c r="N3260">
        <v>27.992000000000001</v>
      </c>
      <c r="O3260">
        <v>0.87</v>
      </c>
    </row>
    <row r="3261" spans="1:15" x14ac:dyDescent="0.35">
      <c r="A3261" t="s">
        <v>233</v>
      </c>
      <c r="B3261">
        <v>2020</v>
      </c>
      <c r="C3261" s="10">
        <v>43771</v>
      </c>
      <c r="D3261" t="s">
        <v>140</v>
      </c>
      <c r="E3261" t="s">
        <v>119</v>
      </c>
      <c r="F3261">
        <v>2</v>
      </c>
      <c r="G3261">
        <v>2</v>
      </c>
      <c r="H3261" t="s">
        <v>180</v>
      </c>
      <c r="I3261" t="s">
        <v>31</v>
      </c>
      <c r="J3261">
        <v>10090680735</v>
      </c>
      <c r="K3261" s="19">
        <v>27.1</v>
      </c>
      <c r="L3261">
        <v>23.96</v>
      </c>
      <c r="M3261">
        <v>25.052</v>
      </c>
      <c r="N3261">
        <v>28.536000000000001</v>
      </c>
      <c r="O3261">
        <v>1.742</v>
      </c>
    </row>
    <row r="3262" spans="1:15" x14ac:dyDescent="0.35">
      <c r="A3262" t="s">
        <v>233</v>
      </c>
      <c r="B3262">
        <v>2020</v>
      </c>
      <c r="C3262" s="10">
        <v>43771</v>
      </c>
      <c r="D3262" t="s">
        <v>140</v>
      </c>
      <c r="E3262" t="s">
        <v>119</v>
      </c>
      <c r="F3262">
        <v>2</v>
      </c>
      <c r="G3262">
        <v>3</v>
      </c>
      <c r="H3262" t="s">
        <v>112</v>
      </c>
      <c r="I3262" t="s">
        <v>113</v>
      </c>
      <c r="J3262">
        <v>10009967641</v>
      </c>
      <c r="K3262" s="19">
        <v>22.5</v>
      </c>
      <c r="L3262">
        <v>30.004999999999999</v>
      </c>
      <c r="M3262">
        <v>29.97</v>
      </c>
      <c r="N3262">
        <v>31.85</v>
      </c>
      <c r="O3262">
        <v>0.94</v>
      </c>
    </row>
    <row r="3263" spans="1:15" x14ac:dyDescent="0.35">
      <c r="A3263" t="s">
        <v>233</v>
      </c>
      <c r="B3263">
        <v>2020</v>
      </c>
      <c r="C3263" s="10">
        <v>43771</v>
      </c>
      <c r="D3263" t="s">
        <v>140</v>
      </c>
      <c r="E3263" t="s">
        <v>119</v>
      </c>
      <c r="F3263">
        <v>2</v>
      </c>
      <c r="G3263">
        <v>4</v>
      </c>
      <c r="H3263" t="s">
        <v>218</v>
      </c>
      <c r="I3263" t="s">
        <v>46</v>
      </c>
      <c r="J3263">
        <v>10006902239</v>
      </c>
      <c r="K3263" s="19">
        <v>28.3</v>
      </c>
      <c r="L3263">
        <v>28.407</v>
      </c>
      <c r="M3263">
        <v>28.361000000000001</v>
      </c>
      <c r="N3263">
        <v>30.010999999999999</v>
      </c>
      <c r="O3263">
        <v>0.82499999999999996</v>
      </c>
    </row>
    <row r="3264" spans="1:15" x14ac:dyDescent="0.35">
      <c r="A3264" t="s">
        <v>233</v>
      </c>
      <c r="B3264">
        <v>2020</v>
      </c>
      <c r="C3264" s="10">
        <v>43771</v>
      </c>
      <c r="D3264" t="s">
        <v>140</v>
      </c>
      <c r="E3264" t="s">
        <v>119</v>
      </c>
      <c r="F3264">
        <v>2</v>
      </c>
      <c r="G3264">
        <v>5</v>
      </c>
      <c r="H3264" t="s">
        <v>143</v>
      </c>
      <c r="I3264" t="s">
        <v>95</v>
      </c>
      <c r="J3264">
        <v>10009181234</v>
      </c>
      <c r="K3264" s="19">
        <v>24.6</v>
      </c>
      <c r="L3264">
        <v>24.453999999999901</v>
      </c>
      <c r="M3264">
        <v>24.463999999999999</v>
      </c>
      <c r="N3264">
        <v>26.045999999999999</v>
      </c>
      <c r="O3264">
        <v>0.79100000000000004</v>
      </c>
    </row>
    <row r="3265" spans="1:15" x14ac:dyDescent="0.35">
      <c r="A3265" t="s">
        <v>233</v>
      </c>
      <c r="B3265">
        <v>2020</v>
      </c>
      <c r="C3265" s="10">
        <v>43771</v>
      </c>
      <c r="D3265" t="s">
        <v>140</v>
      </c>
      <c r="E3265" t="s">
        <v>119</v>
      </c>
      <c r="F3265">
        <v>2</v>
      </c>
      <c r="G3265">
        <v>6</v>
      </c>
      <c r="H3265" t="s">
        <v>99</v>
      </c>
      <c r="I3265" t="s">
        <v>27</v>
      </c>
      <c r="J3265">
        <v>10010678569</v>
      </c>
      <c r="K3265" s="19">
        <v>22.5</v>
      </c>
      <c r="L3265">
        <v>30.643999999999998</v>
      </c>
      <c r="M3265">
        <v>29.9849999999999</v>
      </c>
      <c r="N3265">
        <v>32.296999999999997</v>
      </c>
      <c r="O3265">
        <v>1.1559999999999999</v>
      </c>
    </row>
    <row r="3266" spans="1:15" x14ac:dyDescent="0.35">
      <c r="A3266" t="s">
        <v>233</v>
      </c>
      <c r="B3266">
        <v>2020</v>
      </c>
      <c r="C3266" s="10">
        <v>43771</v>
      </c>
      <c r="D3266" t="s">
        <v>140</v>
      </c>
      <c r="E3266" t="s">
        <v>121</v>
      </c>
      <c r="F3266">
        <v>1</v>
      </c>
      <c r="G3266">
        <v>1</v>
      </c>
      <c r="H3266" t="s">
        <v>92</v>
      </c>
      <c r="I3266" t="s">
        <v>23</v>
      </c>
      <c r="J3266">
        <v>10009535686</v>
      </c>
      <c r="K3266" s="19">
        <v>22.6</v>
      </c>
      <c r="L3266">
        <v>30.604999999999901</v>
      </c>
      <c r="M3266">
        <v>31.050999999999998</v>
      </c>
      <c r="N3266">
        <v>33.347000000000001</v>
      </c>
      <c r="O3266">
        <v>1.1479999999999999</v>
      </c>
    </row>
    <row r="3267" spans="1:15" x14ac:dyDescent="0.35">
      <c r="A3267" t="s">
        <v>233</v>
      </c>
      <c r="B3267">
        <v>2020</v>
      </c>
      <c r="C3267" s="10">
        <v>43771</v>
      </c>
      <c r="D3267" t="s">
        <v>140</v>
      </c>
      <c r="E3267" t="s">
        <v>121</v>
      </c>
      <c r="F3267">
        <v>1</v>
      </c>
      <c r="G3267">
        <v>2</v>
      </c>
      <c r="H3267" t="s">
        <v>197</v>
      </c>
      <c r="I3267" t="s">
        <v>198</v>
      </c>
      <c r="J3267">
        <v>10003100142</v>
      </c>
      <c r="K3267" s="19">
        <v>33.6</v>
      </c>
      <c r="L3267">
        <v>26.251999999999999</v>
      </c>
      <c r="M3267">
        <v>26.562999999999999</v>
      </c>
      <c r="N3267">
        <v>28.283000000000001</v>
      </c>
      <c r="O3267">
        <v>0.86</v>
      </c>
    </row>
    <row r="3268" spans="1:15" x14ac:dyDescent="0.35">
      <c r="A3268" t="s">
        <v>233</v>
      </c>
      <c r="B3268">
        <v>2020</v>
      </c>
      <c r="C3268" s="10">
        <v>43771</v>
      </c>
      <c r="D3268" t="s">
        <v>140</v>
      </c>
      <c r="E3268" t="s">
        <v>121</v>
      </c>
      <c r="F3268">
        <v>1</v>
      </c>
      <c r="G3268">
        <v>3</v>
      </c>
      <c r="H3268" t="s">
        <v>180</v>
      </c>
      <c r="I3268" t="s">
        <v>31</v>
      </c>
      <c r="J3268">
        <v>10090680735</v>
      </c>
      <c r="K3268" s="19">
        <v>27.1</v>
      </c>
      <c r="L3268">
        <v>25.052</v>
      </c>
      <c r="M3268">
        <v>25.901</v>
      </c>
      <c r="N3268">
        <v>29.170999999999999</v>
      </c>
      <c r="O3268">
        <v>1.635</v>
      </c>
    </row>
    <row r="3269" spans="1:15" x14ac:dyDescent="0.35">
      <c r="A3269" t="s">
        <v>233</v>
      </c>
      <c r="B3269">
        <v>2020</v>
      </c>
      <c r="C3269" s="10">
        <v>43771</v>
      </c>
      <c r="D3269" t="s">
        <v>140</v>
      </c>
      <c r="E3269" t="s">
        <v>121</v>
      </c>
      <c r="F3269">
        <v>1</v>
      </c>
      <c r="G3269">
        <v>4</v>
      </c>
      <c r="H3269" t="s">
        <v>112</v>
      </c>
      <c r="I3269" t="s">
        <v>113</v>
      </c>
      <c r="J3269">
        <v>10009967641</v>
      </c>
      <c r="K3269" s="19">
        <v>22.5</v>
      </c>
      <c r="L3269">
        <v>29.97</v>
      </c>
      <c r="M3269">
        <v>29.957999999999998</v>
      </c>
      <c r="N3269">
        <v>31.808</v>
      </c>
      <c r="O3269">
        <v>0.92500000000000004</v>
      </c>
    </row>
    <row r="3270" spans="1:15" x14ac:dyDescent="0.35">
      <c r="A3270" t="s">
        <v>233</v>
      </c>
      <c r="B3270">
        <v>2020</v>
      </c>
      <c r="C3270" s="10">
        <v>43771</v>
      </c>
      <c r="D3270" t="s">
        <v>140</v>
      </c>
      <c r="E3270" t="s">
        <v>121</v>
      </c>
      <c r="F3270">
        <v>1</v>
      </c>
      <c r="G3270">
        <v>5</v>
      </c>
      <c r="H3270" t="s">
        <v>200</v>
      </c>
      <c r="I3270" t="s">
        <v>23</v>
      </c>
      <c r="J3270">
        <v>10006900421</v>
      </c>
      <c r="K3270" s="19">
        <v>26.9</v>
      </c>
      <c r="L3270">
        <v>33.542999999999999</v>
      </c>
      <c r="M3270">
        <v>33.363999999999997</v>
      </c>
      <c r="N3270">
        <v>34.857999999999997</v>
      </c>
      <c r="O3270">
        <v>0.747</v>
      </c>
    </row>
    <row r="3271" spans="1:15" x14ac:dyDescent="0.35">
      <c r="A3271" t="s">
        <v>233</v>
      </c>
      <c r="B3271">
        <v>2020</v>
      </c>
      <c r="C3271" s="10">
        <v>43771</v>
      </c>
      <c r="D3271" t="s">
        <v>140</v>
      </c>
      <c r="E3271" t="s">
        <v>121</v>
      </c>
      <c r="F3271">
        <v>1</v>
      </c>
      <c r="G3271">
        <v>6</v>
      </c>
      <c r="H3271" t="s">
        <v>97</v>
      </c>
      <c r="I3271" t="s">
        <v>29</v>
      </c>
      <c r="J3271">
        <v>10048325582</v>
      </c>
      <c r="K3271" s="19">
        <v>27.8</v>
      </c>
      <c r="L3271">
        <v>33.701000000000001</v>
      </c>
      <c r="M3271">
        <v>33.112000000000002</v>
      </c>
      <c r="N3271">
        <v>35.314</v>
      </c>
      <c r="O3271">
        <v>1.101</v>
      </c>
    </row>
    <row r="3272" spans="1:15" x14ac:dyDescent="0.35">
      <c r="A3272" t="s">
        <v>233</v>
      </c>
      <c r="B3272">
        <v>2020</v>
      </c>
      <c r="C3272" s="10">
        <v>43771</v>
      </c>
      <c r="D3272" t="s">
        <v>140</v>
      </c>
      <c r="E3272" t="s">
        <v>121</v>
      </c>
      <c r="F3272">
        <v>2</v>
      </c>
      <c r="G3272">
        <v>1</v>
      </c>
      <c r="H3272" t="s">
        <v>99</v>
      </c>
      <c r="I3272" t="s">
        <v>27</v>
      </c>
      <c r="J3272">
        <v>10010678569</v>
      </c>
      <c r="K3272" s="19">
        <v>22.5</v>
      </c>
      <c r="L3272">
        <v>29.9849999999999</v>
      </c>
      <c r="M3272">
        <v>30.317999999999898</v>
      </c>
      <c r="N3272">
        <v>32.591999999999999</v>
      </c>
      <c r="O3272">
        <v>1.137</v>
      </c>
    </row>
    <row r="3273" spans="1:15" x14ac:dyDescent="0.35">
      <c r="A3273" t="s">
        <v>233</v>
      </c>
      <c r="B3273">
        <v>2020</v>
      </c>
      <c r="C3273" s="10">
        <v>43771</v>
      </c>
      <c r="D3273" t="s">
        <v>140</v>
      </c>
      <c r="E3273" t="s">
        <v>121</v>
      </c>
      <c r="F3273">
        <v>2</v>
      </c>
      <c r="G3273">
        <v>2</v>
      </c>
      <c r="H3273" t="s">
        <v>218</v>
      </c>
      <c r="I3273" t="s">
        <v>46</v>
      </c>
      <c r="J3273">
        <v>10006902239</v>
      </c>
      <c r="K3273" s="19">
        <v>28.3</v>
      </c>
      <c r="L3273">
        <v>28.361000000000001</v>
      </c>
      <c r="M3273">
        <v>28.465</v>
      </c>
      <c r="N3273">
        <v>30.100999999999999</v>
      </c>
      <c r="O3273">
        <v>0.81799999999999995</v>
      </c>
    </row>
    <row r="3274" spans="1:15" x14ac:dyDescent="0.35">
      <c r="A3274" t="s">
        <v>233</v>
      </c>
      <c r="B3274">
        <v>2020</v>
      </c>
      <c r="C3274" s="10">
        <v>43771</v>
      </c>
      <c r="D3274" t="s">
        <v>140</v>
      </c>
      <c r="E3274" t="s">
        <v>121</v>
      </c>
      <c r="F3274">
        <v>2</v>
      </c>
      <c r="G3274">
        <v>3</v>
      </c>
      <c r="H3274" t="s">
        <v>30</v>
      </c>
      <c r="I3274" t="s">
        <v>31</v>
      </c>
      <c r="J3274">
        <v>10010773549</v>
      </c>
      <c r="K3274" s="19">
        <v>23.7</v>
      </c>
      <c r="L3274">
        <v>24.323</v>
      </c>
      <c r="M3274">
        <v>24.725999999999999</v>
      </c>
      <c r="N3274">
        <v>27.838000000000001</v>
      </c>
      <c r="O3274">
        <v>1.556</v>
      </c>
    </row>
    <row r="3275" spans="1:15" x14ac:dyDescent="0.35">
      <c r="A3275" t="s">
        <v>233</v>
      </c>
      <c r="B3275">
        <v>2020</v>
      </c>
      <c r="C3275" s="10">
        <v>43771</v>
      </c>
      <c r="D3275" t="s">
        <v>140</v>
      </c>
      <c r="E3275" t="s">
        <v>121</v>
      </c>
      <c r="F3275">
        <v>2</v>
      </c>
      <c r="G3275">
        <v>4</v>
      </c>
      <c r="H3275" t="s">
        <v>143</v>
      </c>
      <c r="I3275" t="s">
        <v>95</v>
      </c>
      <c r="J3275">
        <v>10009181234</v>
      </c>
      <c r="K3275" s="19">
        <v>24.6</v>
      </c>
      <c r="L3275">
        <v>24.463999999999999</v>
      </c>
      <c r="M3275">
        <v>24.498999999999999</v>
      </c>
      <c r="N3275">
        <v>26.068999999999999</v>
      </c>
      <c r="O3275">
        <v>0.78500000000000003</v>
      </c>
    </row>
    <row r="3276" spans="1:15" x14ac:dyDescent="0.35">
      <c r="A3276" t="s">
        <v>233</v>
      </c>
      <c r="B3276">
        <v>2020</v>
      </c>
      <c r="C3276" s="10">
        <v>43771</v>
      </c>
      <c r="D3276" t="s">
        <v>140</v>
      </c>
      <c r="E3276" t="s">
        <v>121</v>
      </c>
      <c r="F3276">
        <v>2</v>
      </c>
      <c r="G3276">
        <v>5</v>
      </c>
      <c r="H3276" t="s">
        <v>153</v>
      </c>
      <c r="I3276" t="s">
        <v>154</v>
      </c>
      <c r="J3276">
        <v>10004717719</v>
      </c>
      <c r="K3276" s="19">
        <v>30.9</v>
      </c>
      <c r="L3276">
        <v>24.863</v>
      </c>
      <c r="M3276">
        <v>24.777000000000001</v>
      </c>
      <c r="N3276">
        <v>26.515000000000001</v>
      </c>
      <c r="O3276">
        <v>0.86899999999999999</v>
      </c>
    </row>
    <row r="3277" spans="1:15" x14ac:dyDescent="0.35">
      <c r="A3277" t="s">
        <v>233</v>
      </c>
      <c r="B3277">
        <v>2020</v>
      </c>
      <c r="C3277" s="10">
        <v>43771</v>
      </c>
      <c r="D3277" t="s">
        <v>140</v>
      </c>
      <c r="E3277" t="s">
        <v>121</v>
      </c>
      <c r="F3277">
        <v>2</v>
      </c>
      <c r="G3277">
        <v>9</v>
      </c>
      <c r="H3277" t="s">
        <v>93</v>
      </c>
      <c r="I3277" t="s">
        <v>52</v>
      </c>
      <c r="J3277">
        <v>10009150215</v>
      </c>
      <c r="K3277" s="19">
        <v>23.9</v>
      </c>
      <c r="L3277">
        <v>25.288</v>
      </c>
      <c r="M3277">
        <v>25.007000000000001</v>
      </c>
      <c r="N3277">
        <v>26.867000000000001</v>
      </c>
      <c r="O3277">
        <v>0.93</v>
      </c>
    </row>
    <row r="3278" spans="1:15" x14ac:dyDescent="0.35">
      <c r="A3278" t="s">
        <v>65</v>
      </c>
      <c r="B3278">
        <v>2020</v>
      </c>
      <c r="C3278" s="10">
        <v>43779</v>
      </c>
      <c r="D3278" t="s">
        <v>140</v>
      </c>
      <c r="E3278" t="s">
        <v>91</v>
      </c>
      <c r="F3278">
        <v>1</v>
      </c>
      <c r="G3278">
        <v>1</v>
      </c>
      <c r="H3278" t="s">
        <v>200</v>
      </c>
      <c r="I3278" t="s">
        <v>23</v>
      </c>
      <c r="J3278">
        <v>10006900421</v>
      </c>
      <c r="K3278" s="19">
        <v>26.9</v>
      </c>
      <c r="L3278">
        <v>33.363999999999997</v>
      </c>
      <c r="M3278">
        <v>33.466999999999999</v>
      </c>
      <c r="N3278">
        <v>34.959000000000003</v>
      </c>
      <c r="O3278">
        <v>0.746</v>
      </c>
    </row>
    <row r="3279" spans="1:15" x14ac:dyDescent="0.35">
      <c r="A3279" t="s">
        <v>65</v>
      </c>
      <c r="B3279">
        <v>2020</v>
      </c>
      <c r="C3279" s="10">
        <v>43779</v>
      </c>
      <c r="D3279" t="s">
        <v>140</v>
      </c>
      <c r="E3279" t="s">
        <v>91</v>
      </c>
      <c r="F3279">
        <v>1</v>
      </c>
      <c r="G3279">
        <v>2</v>
      </c>
      <c r="H3279" t="s">
        <v>197</v>
      </c>
      <c r="I3279" t="s">
        <v>198</v>
      </c>
      <c r="J3279">
        <v>10003100142</v>
      </c>
      <c r="K3279" s="19">
        <v>33.6</v>
      </c>
      <c r="L3279">
        <v>26.562999999999999</v>
      </c>
      <c r="M3279">
        <v>26.799999999999901</v>
      </c>
      <c r="N3279">
        <v>28.501999999999999</v>
      </c>
      <c r="O3279">
        <v>0.85099999999999998</v>
      </c>
    </row>
    <row r="3280" spans="1:15" x14ac:dyDescent="0.35">
      <c r="A3280" t="s">
        <v>65</v>
      </c>
      <c r="B3280">
        <v>2020</v>
      </c>
      <c r="C3280" s="10">
        <v>43779</v>
      </c>
      <c r="D3280" t="s">
        <v>140</v>
      </c>
      <c r="E3280" t="s">
        <v>91</v>
      </c>
      <c r="F3280">
        <v>1</v>
      </c>
      <c r="G3280">
        <v>3</v>
      </c>
      <c r="H3280" t="s">
        <v>192</v>
      </c>
      <c r="I3280" t="s">
        <v>113</v>
      </c>
      <c r="J3280">
        <v>10004599194</v>
      </c>
      <c r="K3280" s="19">
        <v>31.6</v>
      </c>
      <c r="L3280">
        <v>30.919</v>
      </c>
      <c r="M3280">
        <v>30.875999999999902</v>
      </c>
      <c r="N3280">
        <v>32.515999999999998</v>
      </c>
      <c r="O3280">
        <v>0.82</v>
      </c>
    </row>
    <row r="3281" spans="1:15" x14ac:dyDescent="0.35">
      <c r="A3281" t="s">
        <v>65</v>
      </c>
      <c r="B3281">
        <v>2020</v>
      </c>
      <c r="C3281" s="10">
        <v>43779</v>
      </c>
      <c r="D3281" t="s">
        <v>140</v>
      </c>
      <c r="E3281" t="s">
        <v>91</v>
      </c>
      <c r="F3281">
        <v>1</v>
      </c>
      <c r="G3281">
        <v>4</v>
      </c>
      <c r="H3281" t="s">
        <v>54</v>
      </c>
      <c r="I3281" t="s">
        <v>42</v>
      </c>
      <c r="J3281">
        <v>10004612534</v>
      </c>
      <c r="K3281" s="19">
        <v>32.4</v>
      </c>
      <c r="L3281">
        <v>27.893999999999998</v>
      </c>
      <c r="M3281">
        <v>27.847999999999999</v>
      </c>
      <c r="N3281">
        <v>29.65</v>
      </c>
      <c r="O3281">
        <v>0.90100000000000002</v>
      </c>
    </row>
    <row r="3282" spans="1:15" x14ac:dyDescent="0.35">
      <c r="A3282" t="s">
        <v>65</v>
      </c>
      <c r="B3282">
        <v>2020</v>
      </c>
      <c r="C3282" s="10">
        <v>43779</v>
      </c>
      <c r="D3282" t="s">
        <v>140</v>
      </c>
      <c r="E3282" t="s">
        <v>91</v>
      </c>
      <c r="F3282">
        <v>1</v>
      </c>
      <c r="G3282">
        <v>5</v>
      </c>
      <c r="H3282" t="s">
        <v>171</v>
      </c>
      <c r="I3282" t="s">
        <v>82</v>
      </c>
      <c r="J3282">
        <v>10007073506</v>
      </c>
      <c r="K3282" s="19">
        <v>29.4</v>
      </c>
      <c r="L3282">
        <v>21.608000000000001</v>
      </c>
      <c r="M3282">
        <v>21.712</v>
      </c>
      <c r="N3282">
        <v>23.617999999999999</v>
      </c>
      <c r="O3282">
        <v>0.95299999999999996</v>
      </c>
    </row>
    <row r="3283" spans="1:15" x14ac:dyDescent="0.35">
      <c r="A3283" t="s">
        <v>65</v>
      </c>
      <c r="B3283">
        <v>2020</v>
      </c>
      <c r="C3283" s="10">
        <v>43779</v>
      </c>
      <c r="D3283" t="s">
        <v>140</v>
      </c>
      <c r="E3283" t="s">
        <v>91</v>
      </c>
      <c r="F3283">
        <v>1</v>
      </c>
      <c r="G3283">
        <v>6</v>
      </c>
      <c r="H3283" t="s">
        <v>105</v>
      </c>
      <c r="I3283" t="s">
        <v>39</v>
      </c>
      <c r="J3283">
        <v>10052089586</v>
      </c>
      <c r="K3283" s="19">
        <v>20.8</v>
      </c>
      <c r="L3283">
        <v>13.6959999999999</v>
      </c>
      <c r="M3283">
        <v>15.542999999999999</v>
      </c>
      <c r="N3283">
        <v>21.311</v>
      </c>
      <c r="O3283">
        <v>2.8839999999999999</v>
      </c>
    </row>
    <row r="3284" spans="1:15" x14ac:dyDescent="0.35">
      <c r="A3284" t="s">
        <v>65</v>
      </c>
      <c r="B3284">
        <v>2020</v>
      </c>
      <c r="C3284" s="10">
        <v>43779</v>
      </c>
      <c r="D3284" t="s">
        <v>140</v>
      </c>
      <c r="E3284" t="s">
        <v>91</v>
      </c>
      <c r="F3284">
        <v>1</v>
      </c>
      <c r="G3284">
        <v>7</v>
      </c>
      <c r="H3284" t="s">
        <v>30</v>
      </c>
      <c r="I3284" t="s">
        <v>31</v>
      </c>
      <c r="J3284">
        <v>10010773549</v>
      </c>
      <c r="K3284" s="19">
        <v>23.7</v>
      </c>
      <c r="L3284">
        <v>24.725999999999999</v>
      </c>
      <c r="M3284">
        <v>23.797999999999998</v>
      </c>
      <c r="N3284">
        <v>26.794</v>
      </c>
      <c r="O3284">
        <v>1.498</v>
      </c>
    </row>
    <row r="3285" spans="1:15" x14ac:dyDescent="0.35">
      <c r="A3285" t="s">
        <v>65</v>
      </c>
      <c r="B3285">
        <v>2020</v>
      </c>
      <c r="C3285" s="10">
        <v>43779</v>
      </c>
      <c r="D3285" t="s">
        <v>140</v>
      </c>
      <c r="E3285" t="s">
        <v>91</v>
      </c>
      <c r="F3285">
        <v>2</v>
      </c>
      <c r="G3285">
        <v>1</v>
      </c>
      <c r="H3285" t="s">
        <v>194</v>
      </c>
      <c r="I3285" t="s">
        <v>29</v>
      </c>
      <c r="J3285">
        <v>10004601723</v>
      </c>
      <c r="K3285" s="19">
        <v>32.4</v>
      </c>
      <c r="L3285">
        <v>31.754999999999999</v>
      </c>
      <c r="M3285">
        <v>31.92</v>
      </c>
      <c r="N3285">
        <v>33.682000000000002</v>
      </c>
      <c r="O3285">
        <v>0.88100000000000001</v>
      </c>
    </row>
    <row r="3286" spans="1:15" x14ac:dyDescent="0.35">
      <c r="A3286" t="s">
        <v>65</v>
      </c>
      <c r="B3286">
        <v>2020</v>
      </c>
      <c r="C3286" s="10">
        <v>43779</v>
      </c>
      <c r="D3286" t="s">
        <v>140</v>
      </c>
      <c r="E3286" t="s">
        <v>91</v>
      </c>
      <c r="F3286">
        <v>2</v>
      </c>
      <c r="G3286">
        <v>2</v>
      </c>
      <c r="H3286" t="s">
        <v>115</v>
      </c>
      <c r="I3286" t="s">
        <v>102</v>
      </c>
      <c r="J3286">
        <v>10009009159</v>
      </c>
      <c r="K3286" s="19">
        <v>24.7</v>
      </c>
      <c r="L3286">
        <v>26.125</v>
      </c>
      <c r="M3286">
        <v>26.760999999999999</v>
      </c>
      <c r="N3286">
        <v>29.986999999999998</v>
      </c>
      <c r="O3286">
        <v>1.613</v>
      </c>
    </row>
    <row r="3287" spans="1:15" x14ac:dyDescent="0.35">
      <c r="A3287" t="s">
        <v>65</v>
      </c>
      <c r="B3287">
        <v>2020</v>
      </c>
      <c r="C3287" s="10">
        <v>43779</v>
      </c>
      <c r="D3287" t="s">
        <v>140</v>
      </c>
      <c r="E3287" t="s">
        <v>91</v>
      </c>
      <c r="F3287">
        <v>2</v>
      </c>
      <c r="G3287">
        <v>3</v>
      </c>
      <c r="H3287" t="s">
        <v>210</v>
      </c>
      <c r="I3287" t="s">
        <v>188</v>
      </c>
      <c r="J3287">
        <v>10009049979</v>
      </c>
      <c r="K3287" s="19">
        <v>24.6</v>
      </c>
      <c r="L3287">
        <v>21.713999999999999</v>
      </c>
      <c r="M3287">
        <v>22.193000000000001</v>
      </c>
      <c r="N3287">
        <v>24.475000000000001</v>
      </c>
      <c r="O3287">
        <v>1.141</v>
      </c>
    </row>
    <row r="3288" spans="1:15" x14ac:dyDescent="0.35">
      <c r="A3288" t="s">
        <v>65</v>
      </c>
      <c r="B3288">
        <v>2020</v>
      </c>
      <c r="C3288" s="10">
        <v>43779</v>
      </c>
      <c r="D3288" t="s">
        <v>140</v>
      </c>
      <c r="E3288" t="s">
        <v>91</v>
      </c>
      <c r="F3288">
        <v>2</v>
      </c>
      <c r="G3288">
        <v>4</v>
      </c>
      <c r="H3288" t="s">
        <v>51</v>
      </c>
      <c r="I3288" t="s">
        <v>52</v>
      </c>
      <c r="J3288">
        <v>10010645732</v>
      </c>
      <c r="K3288" s="19">
        <v>21.9</v>
      </c>
      <c r="L3288">
        <v>18.263999999999999</v>
      </c>
      <c r="M3288">
        <v>20.122999999999902</v>
      </c>
      <c r="N3288">
        <v>24.768999999999998</v>
      </c>
      <c r="O3288">
        <v>2.323</v>
      </c>
    </row>
    <row r="3289" spans="1:15" x14ac:dyDescent="0.35">
      <c r="A3289" t="s">
        <v>65</v>
      </c>
      <c r="B3289">
        <v>2020</v>
      </c>
      <c r="C3289" s="10">
        <v>43779</v>
      </c>
      <c r="D3289" t="s">
        <v>140</v>
      </c>
      <c r="E3289" t="s">
        <v>91</v>
      </c>
      <c r="F3289">
        <v>2</v>
      </c>
      <c r="G3289">
        <v>5</v>
      </c>
      <c r="H3289" t="s">
        <v>100</v>
      </c>
      <c r="I3289" t="s">
        <v>44</v>
      </c>
      <c r="J3289">
        <v>10010830840</v>
      </c>
      <c r="K3289" s="19">
        <v>21</v>
      </c>
      <c r="L3289">
        <v>27.466000000000001</v>
      </c>
      <c r="M3289">
        <v>27.19</v>
      </c>
      <c r="N3289">
        <v>29.622</v>
      </c>
      <c r="O3289">
        <v>1.216</v>
      </c>
    </row>
    <row r="3290" spans="1:15" x14ac:dyDescent="0.35">
      <c r="A3290" t="s">
        <v>65</v>
      </c>
      <c r="B3290">
        <v>2020</v>
      </c>
      <c r="C3290" s="10">
        <v>43779</v>
      </c>
      <c r="D3290" t="s">
        <v>140</v>
      </c>
      <c r="E3290" t="s">
        <v>91</v>
      </c>
      <c r="F3290">
        <v>2</v>
      </c>
      <c r="G3290">
        <v>6</v>
      </c>
      <c r="H3290" t="s">
        <v>174</v>
      </c>
      <c r="I3290" t="s">
        <v>37</v>
      </c>
      <c r="J3290">
        <v>10006552534</v>
      </c>
      <c r="K3290" s="19">
        <v>29.5</v>
      </c>
      <c r="L3290">
        <v>25.318000000000001</v>
      </c>
      <c r="M3290">
        <v>25.215</v>
      </c>
      <c r="N3290">
        <v>26.760999999999999</v>
      </c>
      <c r="O3290">
        <v>0.77300000000000002</v>
      </c>
    </row>
    <row r="3291" spans="1:15" x14ac:dyDescent="0.35">
      <c r="A3291" t="s">
        <v>65</v>
      </c>
      <c r="B3291">
        <v>2020</v>
      </c>
      <c r="C3291" s="10">
        <v>43779</v>
      </c>
      <c r="D3291" t="s">
        <v>140</v>
      </c>
      <c r="E3291" t="s">
        <v>91</v>
      </c>
      <c r="F3291">
        <v>2</v>
      </c>
      <c r="G3291">
        <v>7</v>
      </c>
      <c r="H3291" t="s">
        <v>231</v>
      </c>
      <c r="I3291" t="s">
        <v>102</v>
      </c>
      <c r="J3291">
        <v>10009009260</v>
      </c>
      <c r="K3291" s="19">
        <v>24.6</v>
      </c>
      <c r="L3291">
        <v>25.802</v>
      </c>
      <c r="M3291">
        <v>25.253999999999898</v>
      </c>
      <c r="N3291">
        <v>27.641999999999999</v>
      </c>
      <c r="O3291">
        <v>1.194</v>
      </c>
    </row>
    <row r="3292" spans="1:15" x14ac:dyDescent="0.35">
      <c r="A3292" t="s">
        <v>65</v>
      </c>
      <c r="B3292">
        <v>2020</v>
      </c>
      <c r="C3292" s="10">
        <v>43779</v>
      </c>
      <c r="D3292" t="s">
        <v>140</v>
      </c>
      <c r="E3292" t="s">
        <v>91</v>
      </c>
      <c r="F3292">
        <v>3</v>
      </c>
      <c r="G3292">
        <v>1</v>
      </c>
      <c r="H3292" t="s">
        <v>99</v>
      </c>
      <c r="I3292" t="s">
        <v>27</v>
      </c>
      <c r="J3292">
        <v>10010678569</v>
      </c>
      <c r="K3292" s="19">
        <v>22.6</v>
      </c>
      <c r="L3292">
        <v>30.317999999999898</v>
      </c>
      <c r="M3292">
        <v>30.567</v>
      </c>
      <c r="N3292">
        <v>32.811</v>
      </c>
      <c r="O3292">
        <v>1.1220000000000001</v>
      </c>
    </row>
    <row r="3293" spans="1:15" x14ac:dyDescent="0.35">
      <c r="A3293" t="s">
        <v>65</v>
      </c>
      <c r="B3293">
        <v>2020</v>
      </c>
      <c r="C3293" s="10">
        <v>43779</v>
      </c>
      <c r="D3293" t="s">
        <v>140</v>
      </c>
      <c r="E3293" t="s">
        <v>91</v>
      </c>
      <c r="F3293">
        <v>3</v>
      </c>
      <c r="G3293">
        <v>2</v>
      </c>
      <c r="H3293" t="s">
        <v>203</v>
      </c>
      <c r="I3293" t="s">
        <v>198</v>
      </c>
      <c r="J3293">
        <v>10051694112</v>
      </c>
      <c r="K3293" s="19">
        <v>32.9</v>
      </c>
      <c r="L3293">
        <v>27.282999999999902</v>
      </c>
      <c r="M3293">
        <v>27.390999999999998</v>
      </c>
      <c r="N3293">
        <v>29.164999999999999</v>
      </c>
      <c r="O3293">
        <v>0.88700000000000001</v>
      </c>
    </row>
    <row r="3294" spans="1:15" x14ac:dyDescent="0.35">
      <c r="A3294" t="s">
        <v>65</v>
      </c>
      <c r="B3294">
        <v>2020</v>
      </c>
      <c r="C3294" s="10">
        <v>43779</v>
      </c>
      <c r="D3294" t="s">
        <v>140</v>
      </c>
      <c r="E3294" t="s">
        <v>91</v>
      </c>
      <c r="F3294">
        <v>3</v>
      </c>
      <c r="G3294">
        <v>3</v>
      </c>
      <c r="H3294" t="s">
        <v>153</v>
      </c>
      <c r="I3294" t="s">
        <v>154</v>
      </c>
      <c r="J3294">
        <v>10004717719</v>
      </c>
      <c r="K3294" s="19">
        <v>30.9</v>
      </c>
      <c r="L3294">
        <v>24.777000000000001</v>
      </c>
      <c r="M3294">
        <v>24.843</v>
      </c>
      <c r="N3294">
        <v>26.562999999999999</v>
      </c>
      <c r="O3294">
        <v>0.86</v>
      </c>
    </row>
    <row r="3295" spans="1:15" x14ac:dyDescent="0.35">
      <c r="A3295" t="s">
        <v>65</v>
      </c>
      <c r="B3295">
        <v>2020</v>
      </c>
      <c r="C3295" s="10">
        <v>43779</v>
      </c>
      <c r="D3295" t="s">
        <v>140</v>
      </c>
      <c r="E3295" t="s">
        <v>91</v>
      </c>
      <c r="F3295">
        <v>3</v>
      </c>
      <c r="G3295">
        <v>4</v>
      </c>
      <c r="H3295" t="s">
        <v>159</v>
      </c>
      <c r="I3295" t="s">
        <v>156</v>
      </c>
      <c r="J3295">
        <v>10010829830</v>
      </c>
      <c r="K3295" s="19">
        <v>21.8</v>
      </c>
      <c r="L3295">
        <v>14.062999999999899</v>
      </c>
      <c r="M3295">
        <v>16.78</v>
      </c>
      <c r="N3295">
        <v>22.388000000000002</v>
      </c>
      <c r="O3295">
        <v>2.8039999999999998</v>
      </c>
    </row>
    <row r="3296" spans="1:15" x14ac:dyDescent="0.35">
      <c r="A3296" t="s">
        <v>65</v>
      </c>
      <c r="B3296">
        <v>2020</v>
      </c>
      <c r="C3296" s="10">
        <v>43779</v>
      </c>
      <c r="D3296" t="s">
        <v>140</v>
      </c>
      <c r="E3296" t="s">
        <v>91</v>
      </c>
      <c r="F3296">
        <v>3</v>
      </c>
      <c r="G3296">
        <v>5</v>
      </c>
      <c r="H3296" t="s">
        <v>62</v>
      </c>
      <c r="I3296" t="s">
        <v>63</v>
      </c>
      <c r="J3296">
        <v>10007351671</v>
      </c>
      <c r="K3296" s="19">
        <v>30</v>
      </c>
      <c r="L3296">
        <v>16.579000000000001</v>
      </c>
      <c r="M3296">
        <v>17.085000000000001</v>
      </c>
      <c r="N3296">
        <v>20.495000000000001</v>
      </c>
      <c r="O3296">
        <v>1.7050000000000001</v>
      </c>
    </row>
    <row r="3297" spans="1:15" x14ac:dyDescent="0.35">
      <c r="A3297" t="s">
        <v>65</v>
      </c>
      <c r="B3297">
        <v>2020</v>
      </c>
      <c r="C3297" s="10">
        <v>43779</v>
      </c>
      <c r="D3297" t="s">
        <v>140</v>
      </c>
      <c r="E3297" t="s">
        <v>91</v>
      </c>
      <c r="F3297">
        <v>3</v>
      </c>
      <c r="G3297">
        <v>6</v>
      </c>
      <c r="H3297" t="s">
        <v>232</v>
      </c>
      <c r="I3297" t="s">
        <v>212</v>
      </c>
      <c r="J3297">
        <v>10011141846</v>
      </c>
      <c r="K3297" s="19">
        <v>20.9</v>
      </c>
      <c r="L3297">
        <v>9</v>
      </c>
      <c r="M3297">
        <v>12.254</v>
      </c>
      <c r="N3297">
        <v>20.734000000000002</v>
      </c>
      <c r="O3297">
        <v>4.24</v>
      </c>
    </row>
    <row r="3298" spans="1:15" x14ac:dyDescent="0.35">
      <c r="A3298" t="s">
        <v>65</v>
      </c>
      <c r="B3298">
        <v>2020</v>
      </c>
      <c r="C3298" s="10">
        <v>43779</v>
      </c>
      <c r="D3298" t="s">
        <v>140</v>
      </c>
      <c r="E3298" t="s">
        <v>91</v>
      </c>
      <c r="F3298">
        <v>3</v>
      </c>
      <c r="G3298">
        <v>7</v>
      </c>
      <c r="H3298" t="s">
        <v>143</v>
      </c>
      <c r="I3298" t="s">
        <v>95</v>
      </c>
      <c r="J3298">
        <v>10009181234</v>
      </c>
      <c r="K3298" s="19">
        <v>24.6</v>
      </c>
      <c r="L3298">
        <v>24.498999999999999</v>
      </c>
      <c r="M3298">
        <v>24.196999999999999</v>
      </c>
      <c r="N3298">
        <v>25.759</v>
      </c>
      <c r="O3298">
        <v>0.78100000000000003</v>
      </c>
    </row>
    <row r="3299" spans="1:15" x14ac:dyDescent="0.35">
      <c r="A3299" t="s">
        <v>65</v>
      </c>
      <c r="B3299">
        <v>2020</v>
      </c>
      <c r="C3299" s="10">
        <v>43779</v>
      </c>
      <c r="D3299" t="s">
        <v>140</v>
      </c>
      <c r="E3299" t="s">
        <v>91</v>
      </c>
      <c r="F3299">
        <v>4</v>
      </c>
      <c r="G3299">
        <v>1</v>
      </c>
      <c r="H3299" t="s">
        <v>97</v>
      </c>
      <c r="I3299" t="s">
        <v>29</v>
      </c>
      <c r="J3299">
        <v>10048325582</v>
      </c>
      <c r="K3299" s="19">
        <v>27.8</v>
      </c>
      <c r="L3299">
        <v>33.112000000000002</v>
      </c>
      <c r="M3299">
        <v>33.281999999999996</v>
      </c>
      <c r="N3299">
        <v>35.46</v>
      </c>
      <c r="O3299">
        <v>1.089</v>
      </c>
    </row>
    <row r="3300" spans="1:15" x14ac:dyDescent="0.35">
      <c r="A3300" t="s">
        <v>65</v>
      </c>
      <c r="B3300">
        <v>2020</v>
      </c>
      <c r="C3300" s="10">
        <v>43779</v>
      </c>
      <c r="D3300" t="s">
        <v>140</v>
      </c>
      <c r="E3300" t="s">
        <v>91</v>
      </c>
      <c r="F3300">
        <v>4</v>
      </c>
      <c r="G3300">
        <v>2</v>
      </c>
      <c r="H3300" t="s">
        <v>208</v>
      </c>
      <c r="I3300" t="s">
        <v>58</v>
      </c>
      <c r="J3300">
        <v>10007828183</v>
      </c>
      <c r="K3300" s="19">
        <v>26.1</v>
      </c>
      <c r="L3300">
        <v>22.513999999999999</v>
      </c>
      <c r="M3300">
        <v>23.251999999999999</v>
      </c>
      <c r="N3300">
        <v>25.838000000000001</v>
      </c>
      <c r="O3300">
        <v>1.2929999999999999</v>
      </c>
    </row>
    <row r="3301" spans="1:15" x14ac:dyDescent="0.35">
      <c r="A3301" t="s">
        <v>65</v>
      </c>
      <c r="B3301">
        <v>2020</v>
      </c>
      <c r="C3301" s="10">
        <v>43779</v>
      </c>
      <c r="D3301" t="s">
        <v>140</v>
      </c>
      <c r="E3301" t="s">
        <v>91</v>
      </c>
      <c r="F3301">
        <v>4</v>
      </c>
      <c r="G3301">
        <v>3</v>
      </c>
      <c r="H3301" t="s">
        <v>218</v>
      </c>
      <c r="I3301" t="s">
        <v>46</v>
      </c>
      <c r="J3301">
        <v>10006902239</v>
      </c>
      <c r="K3301" s="19">
        <v>28.4</v>
      </c>
      <c r="L3301">
        <v>28.465</v>
      </c>
      <c r="M3301">
        <v>28.460999999999999</v>
      </c>
      <c r="N3301">
        <v>30.082999999999998</v>
      </c>
      <c r="O3301">
        <v>0.81100000000000005</v>
      </c>
    </row>
    <row r="3302" spans="1:15" x14ac:dyDescent="0.35">
      <c r="A3302" t="s">
        <v>65</v>
      </c>
      <c r="B3302">
        <v>2020</v>
      </c>
      <c r="C3302" s="10">
        <v>43779</v>
      </c>
      <c r="D3302" t="s">
        <v>140</v>
      </c>
      <c r="E3302" t="s">
        <v>91</v>
      </c>
      <c r="F3302">
        <v>4</v>
      </c>
      <c r="G3302">
        <v>4</v>
      </c>
      <c r="H3302" t="s">
        <v>93</v>
      </c>
      <c r="I3302" t="s">
        <v>52</v>
      </c>
      <c r="J3302">
        <v>10009150215</v>
      </c>
      <c r="K3302" s="19">
        <v>24</v>
      </c>
      <c r="L3302">
        <v>25.007000000000001</v>
      </c>
      <c r="M3302">
        <v>25.042000000000002</v>
      </c>
      <c r="N3302">
        <v>26.876000000000001</v>
      </c>
      <c r="O3302">
        <v>0.91700000000000004</v>
      </c>
    </row>
    <row r="3303" spans="1:15" x14ac:dyDescent="0.35">
      <c r="A3303" t="s">
        <v>65</v>
      </c>
      <c r="B3303">
        <v>2020</v>
      </c>
      <c r="C3303" s="10">
        <v>43779</v>
      </c>
      <c r="D3303" t="s">
        <v>140</v>
      </c>
      <c r="E3303" t="s">
        <v>91</v>
      </c>
      <c r="F3303">
        <v>4</v>
      </c>
      <c r="G3303">
        <v>5</v>
      </c>
      <c r="H3303" t="s">
        <v>187</v>
      </c>
      <c r="I3303" t="s">
        <v>188</v>
      </c>
      <c r="J3303">
        <v>10009017243</v>
      </c>
      <c r="K3303" s="19">
        <v>24.5</v>
      </c>
      <c r="L3303">
        <v>18.265000000000001</v>
      </c>
      <c r="M3303">
        <v>18.959</v>
      </c>
      <c r="N3303">
        <v>22.524999999999999</v>
      </c>
      <c r="O3303">
        <v>1.7829999999999999</v>
      </c>
    </row>
    <row r="3304" spans="1:15" x14ac:dyDescent="0.35">
      <c r="A3304" t="s">
        <v>65</v>
      </c>
      <c r="B3304">
        <v>2020</v>
      </c>
      <c r="C3304" s="10">
        <v>43779</v>
      </c>
      <c r="D3304" t="s">
        <v>140</v>
      </c>
      <c r="E3304" t="s">
        <v>91</v>
      </c>
      <c r="F3304">
        <v>4</v>
      </c>
      <c r="G3304">
        <v>6</v>
      </c>
      <c r="H3304" t="s">
        <v>22</v>
      </c>
      <c r="I3304" t="s">
        <v>23</v>
      </c>
      <c r="J3304">
        <v>10007379761</v>
      </c>
      <c r="K3304" s="19">
        <v>26.7</v>
      </c>
      <c r="L3304">
        <v>19.873999999999999</v>
      </c>
      <c r="M3304">
        <v>19.75</v>
      </c>
      <c r="N3304">
        <v>24.102</v>
      </c>
      <c r="O3304">
        <v>2.1760000000000002</v>
      </c>
    </row>
    <row r="3305" spans="1:15" x14ac:dyDescent="0.35">
      <c r="A3305" t="s">
        <v>65</v>
      </c>
      <c r="B3305">
        <v>2020</v>
      </c>
      <c r="C3305" s="10">
        <v>43779</v>
      </c>
      <c r="D3305" t="s">
        <v>140</v>
      </c>
      <c r="E3305" t="s">
        <v>91</v>
      </c>
      <c r="F3305">
        <v>4</v>
      </c>
      <c r="G3305">
        <v>7</v>
      </c>
      <c r="H3305" t="s">
        <v>180</v>
      </c>
      <c r="I3305" t="s">
        <v>31</v>
      </c>
      <c r="J3305">
        <v>10090680735</v>
      </c>
      <c r="K3305" s="19">
        <v>27.1</v>
      </c>
      <c r="L3305">
        <v>25.901</v>
      </c>
      <c r="M3305">
        <v>24.771999999999998</v>
      </c>
      <c r="N3305">
        <v>27.896000000000001</v>
      </c>
      <c r="O3305">
        <v>1.5620000000000001</v>
      </c>
    </row>
    <row r="3306" spans="1:15" x14ac:dyDescent="0.35">
      <c r="A3306" t="s">
        <v>65</v>
      </c>
      <c r="B3306">
        <v>2020</v>
      </c>
      <c r="C3306" s="10">
        <v>43779</v>
      </c>
      <c r="D3306" t="s">
        <v>140</v>
      </c>
      <c r="E3306" t="s">
        <v>117</v>
      </c>
      <c r="F3306">
        <v>1</v>
      </c>
      <c r="G3306">
        <v>1</v>
      </c>
      <c r="H3306" t="s">
        <v>192</v>
      </c>
      <c r="I3306" t="s">
        <v>113</v>
      </c>
      <c r="J3306">
        <v>10004599194</v>
      </c>
      <c r="K3306" s="19">
        <v>31.6</v>
      </c>
      <c r="L3306">
        <v>30.875999999999902</v>
      </c>
      <c r="M3306">
        <v>30.974999999999898</v>
      </c>
      <c r="N3306">
        <v>32.610999999999997</v>
      </c>
      <c r="O3306">
        <v>0.81799999999999995</v>
      </c>
    </row>
    <row r="3307" spans="1:15" x14ac:dyDescent="0.35">
      <c r="A3307" t="s">
        <v>65</v>
      </c>
      <c r="B3307">
        <v>2020</v>
      </c>
      <c r="C3307" s="10">
        <v>43779</v>
      </c>
      <c r="D3307" t="s">
        <v>140</v>
      </c>
      <c r="E3307" t="s">
        <v>117</v>
      </c>
      <c r="F3307">
        <v>1</v>
      </c>
      <c r="G3307">
        <v>2</v>
      </c>
      <c r="H3307" t="s">
        <v>93</v>
      </c>
      <c r="I3307" t="s">
        <v>52</v>
      </c>
      <c r="J3307">
        <v>10009150215</v>
      </c>
      <c r="K3307" s="19">
        <v>24</v>
      </c>
      <c r="L3307">
        <v>25.042000000000002</v>
      </c>
      <c r="M3307">
        <v>25.204999999999998</v>
      </c>
      <c r="N3307">
        <v>27.018999999999998</v>
      </c>
      <c r="O3307">
        <v>0.90700000000000003</v>
      </c>
    </row>
    <row r="3308" spans="1:15" x14ac:dyDescent="0.35">
      <c r="A3308" t="s">
        <v>65</v>
      </c>
      <c r="B3308">
        <v>2020</v>
      </c>
      <c r="C3308" s="10">
        <v>43779</v>
      </c>
      <c r="D3308" t="s">
        <v>140</v>
      </c>
      <c r="E3308" t="s">
        <v>117</v>
      </c>
      <c r="F3308">
        <v>1</v>
      </c>
      <c r="G3308">
        <v>3</v>
      </c>
      <c r="H3308" t="s">
        <v>174</v>
      </c>
      <c r="I3308" t="s">
        <v>37</v>
      </c>
      <c r="J3308">
        <v>10006552534</v>
      </c>
      <c r="K3308" s="19">
        <v>29.5</v>
      </c>
      <c r="L3308">
        <v>25.215</v>
      </c>
      <c r="M3308">
        <v>25.22</v>
      </c>
      <c r="N3308">
        <v>26.757999999999999</v>
      </c>
      <c r="O3308">
        <v>0.76900000000000002</v>
      </c>
    </row>
    <row r="3309" spans="1:15" x14ac:dyDescent="0.35">
      <c r="A3309" t="s">
        <v>65</v>
      </c>
      <c r="B3309">
        <v>2020</v>
      </c>
      <c r="C3309" s="10">
        <v>43779</v>
      </c>
      <c r="D3309" t="s">
        <v>140</v>
      </c>
      <c r="E3309" t="s">
        <v>117</v>
      </c>
      <c r="F3309">
        <v>1</v>
      </c>
      <c r="G3309">
        <v>4</v>
      </c>
      <c r="H3309" t="s">
        <v>30</v>
      </c>
      <c r="I3309" t="s">
        <v>31</v>
      </c>
      <c r="J3309">
        <v>10010773549</v>
      </c>
      <c r="K3309" s="19">
        <v>23.7</v>
      </c>
      <c r="L3309">
        <v>23.797999999999998</v>
      </c>
      <c r="M3309">
        <v>23.509</v>
      </c>
      <c r="N3309">
        <v>26.396999999999998</v>
      </c>
      <c r="O3309">
        <v>1.444</v>
      </c>
    </row>
    <row r="3310" spans="1:15" x14ac:dyDescent="0.35">
      <c r="A3310" t="s">
        <v>65</v>
      </c>
      <c r="B3310">
        <v>2020</v>
      </c>
      <c r="C3310" s="10">
        <v>43779</v>
      </c>
      <c r="D3310" t="s">
        <v>140</v>
      </c>
      <c r="E3310" t="s">
        <v>117</v>
      </c>
      <c r="F3310">
        <v>1</v>
      </c>
      <c r="G3310">
        <v>5</v>
      </c>
      <c r="H3310" t="s">
        <v>62</v>
      </c>
      <c r="I3310" t="s">
        <v>63</v>
      </c>
      <c r="J3310">
        <v>10007351671</v>
      </c>
      <c r="K3310" s="19">
        <v>30</v>
      </c>
      <c r="L3310">
        <v>17.085000000000001</v>
      </c>
      <c r="M3310">
        <v>16.815000000000001</v>
      </c>
      <c r="N3310">
        <v>20.125</v>
      </c>
      <c r="O3310">
        <v>1.655</v>
      </c>
    </row>
    <row r="3311" spans="1:15" x14ac:dyDescent="0.35">
      <c r="A3311" t="s">
        <v>65</v>
      </c>
      <c r="B3311">
        <v>2020</v>
      </c>
      <c r="C3311" s="10">
        <v>43779</v>
      </c>
      <c r="D3311" t="s">
        <v>140</v>
      </c>
      <c r="E3311" t="s">
        <v>117</v>
      </c>
      <c r="F3311">
        <v>2</v>
      </c>
      <c r="G3311">
        <v>1</v>
      </c>
      <c r="H3311" t="s">
        <v>100</v>
      </c>
      <c r="I3311" t="s">
        <v>44</v>
      </c>
      <c r="J3311">
        <v>10010830840</v>
      </c>
      <c r="K3311" s="19">
        <v>21</v>
      </c>
      <c r="L3311">
        <v>27.19</v>
      </c>
      <c r="M3311">
        <v>27.507999999999999</v>
      </c>
      <c r="N3311">
        <v>29.902000000000001</v>
      </c>
      <c r="O3311">
        <v>1.1970000000000001</v>
      </c>
    </row>
    <row r="3312" spans="1:15" x14ac:dyDescent="0.35">
      <c r="A3312" t="s">
        <v>65</v>
      </c>
      <c r="B3312">
        <v>2020</v>
      </c>
      <c r="C3312" s="10">
        <v>43779</v>
      </c>
      <c r="D3312" t="s">
        <v>140</v>
      </c>
      <c r="E3312" t="s">
        <v>117</v>
      </c>
      <c r="F3312">
        <v>2</v>
      </c>
      <c r="G3312">
        <v>2</v>
      </c>
      <c r="H3312" t="s">
        <v>180</v>
      </c>
      <c r="I3312" t="s">
        <v>31</v>
      </c>
      <c r="J3312">
        <v>10090680735</v>
      </c>
      <c r="K3312" s="19">
        <v>27.1</v>
      </c>
      <c r="L3312">
        <v>24.771999999999998</v>
      </c>
      <c r="M3312">
        <v>24.992000000000001</v>
      </c>
      <c r="N3312">
        <v>27.998000000000001</v>
      </c>
      <c r="O3312">
        <v>1.5029999999999999</v>
      </c>
    </row>
    <row r="3313" spans="1:15" x14ac:dyDescent="0.35">
      <c r="A3313" t="s">
        <v>65</v>
      </c>
      <c r="B3313">
        <v>2020</v>
      </c>
      <c r="C3313" s="10">
        <v>43779</v>
      </c>
      <c r="D3313" t="s">
        <v>140</v>
      </c>
      <c r="E3313" t="s">
        <v>117</v>
      </c>
      <c r="F3313">
        <v>2</v>
      </c>
      <c r="G3313">
        <v>3</v>
      </c>
      <c r="H3313" t="s">
        <v>159</v>
      </c>
      <c r="I3313" t="s">
        <v>156</v>
      </c>
      <c r="J3313">
        <v>10010829830</v>
      </c>
      <c r="K3313" s="19">
        <v>21.8</v>
      </c>
      <c r="L3313">
        <v>16.78</v>
      </c>
      <c r="M3313">
        <v>18.212999999999901</v>
      </c>
      <c r="N3313">
        <v>23.152999999999999</v>
      </c>
      <c r="O3313">
        <v>2.4700000000000002</v>
      </c>
    </row>
    <row r="3314" spans="1:15" x14ac:dyDescent="0.35">
      <c r="A3314" t="s">
        <v>65</v>
      </c>
      <c r="B3314">
        <v>2020</v>
      </c>
      <c r="C3314" s="10">
        <v>43779</v>
      </c>
      <c r="D3314" t="s">
        <v>140</v>
      </c>
      <c r="E3314" t="s">
        <v>117</v>
      </c>
      <c r="F3314">
        <v>2</v>
      </c>
      <c r="G3314">
        <v>4</v>
      </c>
      <c r="H3314" t="s">
        <v>210</v>
      </c>
      <c r="I3314" t="s">
        <v>188</v>
      </c>
      <c r="J3314">
        <v>10009049979</v>
      </c>
      <c r="K3314" s="19">
        <v>24.6</v>
      </c>
      <c r="L3314">
        <v>22.193000000000001</v>
      </c>
      <c r="M3314">
        <v>22.036999999999999</v>
      </c>
      <c r="N3314">
        <v>24.274999999999999</v>
      </c>
      <c r="O3314">
        <v>1.119</v>
      </c>
    </row>
    <row r="3315" spans="1:15" x14ac:dyDescent="0.35">
      <c r="A3315" t="s">
        <v>65</v>
      </c>
      <c r="B3315">
        <v>2020</v>
      </c>
      <c r="C3315" s="10">
        <v>43779</v>
      </c>
      <c r="D3315" t="s">
        <v>140</v>
      </c>
      <c r="E3315" t="s">
        <v>117</v>
      </c>
      <c r="F3315">
        <v>2</v>
      </c>
      <c r="G3315">
        <v>5</v>
      </c>
      <c r="H3315" t="s">
        <v>105</v>
      </c>
      <c r="I3315" t="s">
        <v>39</v>
      </c>
      <c r="J3315">
        <v>10052089586</v>
      </c>
      <c r="K3315" s="19">
        <v>20.8</v>
      </c>
      <c r="L3315">
        <v>15.542999999999999</v>
      </c>
      <c r="M3315">
        <v>14.601000000000001</v>
      </c>
      <c r="N3315">
        <v>19.861000000000001</v>
      </c>
      <c r="O3315">
        <v>2.63</v>
      </c>
    </row>
    <row r="3316" spans="1:15" x14ac:dyDescent="0.35">
      <c r="A3316" t="s">
        <v>65</v>
      </c>
      <c r="B3316">
        <v>2020</v>
      </c>
      <c r="C3316" s="10">
        <v>43779</v>
      </c>
      <c r="D3316" t="s">
        <v>140</v>
      </c>
      <c r="E3316" t="s">
        <v>117</v>
      </c>
      <c r="F3316">
        <v>3</v>
      </c>
      <c r="G3316">
        <v>1</v>
      </c>
      <c r="H3316" t="s">
        <v>143</v>
      </c>
      <c r="I3316" t="s">
        <v>95</v>
      </c>
      <c r="J3316">
        <v>10009181234</v>
      </c>
      <c r="K3316" s="19">
        <v>24.6</v>
      </c>
      <c r="L3316">
        <v>24.196999999999999</v>
      </c>
      <c r="M3316">
        <v>24.384999999999899</v>
      </c>
      <c r="N3316">
        <v>25.940999999999999</v>
      </c>
      <c r="O3316">
        <v>0.77800000000000002</v>
      </c>
    </row>
    <row r="3317" spans="1:15" x14ac:dyDescent="0.35">
      <c r="A3317" t="s">
        <v>65</v>
      </c>
      <c r="B3317">
        <v>2020</v>
      </c>
      <c r="C3317" s="10">
        <v>43779</v>
      </c>
      <c r="D3317" t="s">
        <v>140</v>
      </c>
      <c r="E3317" t="s">
        <v>117</v>
      </c>
      <c r="F3317">
        <v>3</v>
      </c>
      <c r="G3317">
        <v>2</v>
      </c>
      <c r="H3317" t="s">
        <v>22</v>
      </c>
      <c r="I3317" t="s">
        <v>23</v>
      </c>
      <c r="J3317">
        <v>10007379761</v>
      </c>
      <c r="K3317" s="19">
        <v>26.7</v>
      </c>
      <c r="L3317">
        <v>19.75</v>
      </c>
      <c r="M3317">
        <v>20.86</v>
      </c>
      <c r="N3317">
        <v>24.856000000000002</v>
      </c>
      <c r="O3317">
        <v>1.998</v>
      </c>
    </row>
    <row r="3318" spans="1:15" x14ac:dyDescent="0.35">
      <c r="A3318" t="s">
        <v>65</v>
      </c>
      <c r="B3318">
        <v>2020</v>
      </c>
      <c r="C3318" s="10">
        <v>43779</v>
      </c>
      <c r="D3318" t="s">
        <v>140</v>
      </c>
      <c r="E3318" t="s">
        <v>117</v>
      </c>
      <c r="F3318">
        <v>3</v>
      </c>
      <c r="G3318">
        <v>3</v>
      </c>
      <c r="H3318" t="s">
        <v>153</v>
      </c>
      <c r="I3318" t="s">
        <v>154</v>
      </c>
      <c r="J3318">
        <v>10004717719</v>
      </c>
      <c r="K3318" s="19">
        <v>30.9</v>
      </c>
      <c r="L3318">
        <v>24.843</v>
      </c>
      <c r="M3318">
        <v>24.795999999999999</v>
      </c>
      <c r="N3318">
        <v>26.498000000000001</v>
      </c>
      <c r="O3318">
        <v>0.85099999999999998</v>
      </c>
    </row>
    <row r="3319" spans="1:15" x14ac:dyDescent="0.35">
      <c r="A3319" t="s">
        <v>65</v>
      </c>
      <c r="B3319">
        <v>2020</v>
      </c>
      <c r="C3319" s="10">
        <v>43779</v>
      </c>
      <c r="D3319" t="s">
        <v>140</v>
      </c>
      <c r="E3319" t="s">
        <v>117</v>
      </c>
      <c r="F3319">
        <v>3</v>
      </c>
      <c r="G3319">
        <v>4</v>
      </c>
      <c r="H3319" t="s">
        <v>171</v>
      </c>
      <c r="I3319" t="s">
        <v>82</v>
      </c>
      <c r="J3319">
        <v>10007073506</v>
      </c>
      <c r="K3319" s="19">
        <v>29.4</v>
      </c>
      <c r="L3319">
        <v>21.712</v>
      </c>
      <c r="M3319">
        <v>21.658000000000001</v>
      </c>
      <c r="N3319">
        <v>23.538</v>
      </c>
      <c r="O3319">
        <v>0.94</v>
      </c>
    </row>
    <row r="3320" spans="1:15" x14ac:dyDescent="0.35">
      <c r="A3320" t="s">
        <v>65</v>
      </c>
      <c r="B3320">
        <v>2020</v>
      </c>
      <c r="C3320" s="10">
        <v>43779</v>
      </c>
      <c r="D3320" t="s">
        <v>140</v>
      </c>
      <c r="E3320" t="s">
        <v>117</v>
      </c>
      <c r="F3320">
        <v>3</v>
      </c>
      <c r="G3320">
        <v>5</v>
      </c>
      <c r="H3320" t="s">
        <v>51</v>
      </c>
      <c r="I3320" t="s">
        <v>52</v>
      </c>
      <c r="J3320">
        <v>10010645732</v>
      </c>
      <c r="K3320" s="19">
        <v>21.9</v>
      </c>
      <c r="L3320">
        <v>20.122999999999902</v>
      </c>
      <c r="M3320">
        <v>18.957999999999998</v>
      </c>
      <c r="N3320">
        <v>23.26</v>
      </c>
      <c r="O3320">
        <v>2.1509999999999998</v>
      </c>
    </row>
    <row r="3321" spans="1:15" x14ac:dyDescent="0.35">
      <c r="A3321" t="s">
        <v>65</v>
      </c>
      <c r="B3321">
        <v>2020</v>
      </c>
      <c r="C3321" s="10">
        <v>43779</v>
      </c>
      <c r="D3321" t="s">
        <v>140</v>
      </c>
      <c r="E3321" t="s">
        <v>117</v>
      </c>
      <c r="F3321">
        <v>4</v>
      </c>
      <c r="G3321">
        <v>1</v>
      </c>
      <c r="H3321" t="s">
        <v>231</v>
      </c>
      <c r="I3321" t="s">
        <v>102</v>
      </c>
      <c r="J3321">
        <v>10009009260</v>
      </c>
      <c r="K3321" s="19">
        <v>24.6</v>
      </c>
      <c r="L3321">
        <v>25.253999999999898</v>
      </c>
      <c r="M3321">
        <v>25.710999999999999</v>
      </c>
      <c r="N3321">
        <v>28.053000000000001</v>
      </c>
      <c r="O3321">
        <v>1.171</v>
      </c>
    </row>
    <row r="3322" spans="1:15" x14ac:dyDescent="0.35">
      <c r="A3322" t="s">
        <v>65</v>
      </c>
      <c r="B3322">
        <v>2020</v>
      </c>
      <c r="C3322" s="10">
        <v>43779</v>
      </c>
      <c r="D3322" t="s">
        <v>140</v>
      </c>
      <c r="E3322" t="s">
        <v>117</v>
      </c>
      <c r="F3322">
        <v>4</v>
      </c>
      <c r="G3322">
        <v>2</v>
      </c>
      <c r="H3322" t="s">
        <v>232</v>
      </c>
      <c r="I3322" t="s">
        <v>212</v>
      </c>
      <c r="J3322">
        <v>10011141846</v>
      </c>
      <c r="K3322" s="19">
        <v>20.9</v>
      </c>
      <c r="L3322">
        <v>12.254</v>
      </c>
      <c r="M3322">
        <v>18.739999999999998</v>
      </c>
      <c r="N3322">
        <v>25.206</v>
      </c>
      <c r="O3322">
        <v>3.2330000000000001</v>
      </c>
    </row>
    <row r="3323" spans="1:15" x14ac:dyDescent="0.35">
      <c r="A3323" t="s">
        <v>65</v>
      </c>
      <c r="B3323">
        <v>2020</v>
      </c>
      <c r="C3323" s="10">
        <v>43779</v>
      </c>
      <c r="D3323" t="s">
        <v>140</v>
      </c>
      <c r="E3323" t="s">
        <v>117</v>
      </c>
      <c r="F3323">
        <v>4</v>
      </c>
      <c r="G3323">
        <v>3</v>
      </c>
      <c r="H3323" t="s">
        <v>218</v>
      </c>
      <c r="I3323" t="s">
        <v>46</v>
      </c>
      <c r="J3323">
        <v>10006902239</v>
      </c>
      <c r="K3323" s="19">
        <v>28.4</v>
      </c>
      <c r="L3323">
        <v>28.460999999999999</v>
      </c>
      <c r="M3323">
        <v>28.363</v>
      </c>
      <c r="N3323">
        <v>29.972999999999999</v>
      </c>
      <c r="O3323">
        <v>0.80500000000000005</v>
      </c>
    </row>
    <row r="3324" spans="1:15" x14ac:dyDescent="0.35">
      <c r="A3324" t="s">
        <v>65</v>
      </c>
      <c r="B3324">
        <v>2020</v>
      </c>
      <c r="C3324" s="10">
        <v>43779</v>
      </c>
      <c r="D3324" t="s">
        <v>140</v>
      </c>
      <c r="E3324" t="s">
        <v>117</v>
      </c>
      <c r="F3324">
        <v>4</v>
      </c>
      <c r="G3324">
        <v>4</v>
      </c>
      <c r="H3324" t="s">
        <v>187</v>
      </c>
      <c r="I3324" t="s">
        <v>188</v>
      </c>
      <c r="J3324">
        <v>10009017243</v>
      </c>
      <c r="K3324" s="19">
        <v>24.5</v>
      </c>
      <c r="L3324">
        <v>18.959</v>
      </c>
      <c r="M3324">
        <v>19.413</v>
      </c>
      <c r="N3324">
        <v>22.779</v>
      </c>
      <c r="O3324">
        <v>1.6830000000000001</v>
      </c>
    </row>
    <row r="3325" spans="1:15" x14ac:dyDescent="0.35">
      <c r="A3325" t="s">
        <v>65</v>
      </c>
      <c r="B3325">
        <v>2020</v>
      </c>
      <c r="C3325" s="10">
        <v>43779</v>
      </c>
      <c r="D3325" t="s">
        <v>140</v>
      </c>
      <c r="E3325" t="s">
        <v>117</v>
      </c>
      <c r="F3325">
        <v>4</v>
      </c>
      <c r="G3325">
        <v>5</v>
      </c>
      <c r="H3325" t="s">
        <v>54</v>
      </c>
      <c r="I3325" t="s">
        <v>42</v>
      </c>
      <c r="J3325">
        <v>10004612534</v>
      </c>
      <c r="K3325" s="19">
        <v>32.4</v>
      </c>
      <c r="L3325">
        <v>27.847999999999999</v>
      </c>
      <c r="M3325">
        <v>27.497</v>
      </c>
      <c r="N3325">
        <v>29.280999999999999</v>
      </c>
      <c r="O3325">
        <v>0.89200000000000002</v>
      </c>
    </row>
    <row r="3326" spans="1:15" x14ac:dyDescent="0.35">
      <c r="A3326" t="s">
        <v>65</v>
      </c>
      <c r="B3326">
        <v>2020</v>
      </c>
      <c r="C3326" s="10">
        <v>43779</v>
      </c>
      <c r="D3326" t="s">
        <v>140</v>
      </c>
      <c r="E3326" t="s">
        <v>119</v>
      </c>
      <c r="F3326">
        <v>1</v>
      </c>
      <c r="G3326">
        <v>1</v>
      </c>
      <c r="H3326" t="s">
        <v>192</v>
      </c>
      <c r="I3326" t="s">
        <v>113</v>
      </c>
      <c r="J3326">
        <v>10004599194</v>
      </c>
      <c r="K3326" s="19">
        <v>31.6</v>
      </c>
      <c r="L3326">
        <v>30.974999999999898</v>
      </c>
      <c r="M3326">
        <v>31.2229999999999</v>
      </c>
      <c r="N3326">
        <v>32.848999999999997</v>
      </c>
      <c r="O3326">
        <v>0.81299999999999994</v>
      </c>
    </row>
    <row r="3327" spans="1:15" x14ac:dyDescent="0.35">
      <c r="A3327" t="s">
        <v>65</v>
      </c>
      <c r="B3327">
        <v>2020</v>
      </c>
      <c r="C3327" s="10">
        <v>43779</v>
      </c>
      <c r="D3327" t="s">
        <v>140</v>
      </c>
      <c r="E3327" t="s">
        <v>119</v>
      </c>
      <c r="F3327">
        <v>1</v>
      </c>
      <c r="G3327">
        <v>2</v>
      </c>
      <c r="H3327" t="s">
        <v>97</v>
      </c>
      <c r="I3327" t="s">
        <v>29</v>
      </c>
      <c r="J3327">
        <v>10048325582</v>
      </c>
      <c r="K3327" s="19">
        <v>27.8</v>
      </c>
      <c r="L3327">
        <v>33.281999999999996</v>
      </c>
      <c r="M3327">
        <v>33.351999999999997</v>
      </c>
      <c r="N3327">
        <v>35.485999999999997</v>
      </c>
      <c r="O3327">
        <v>1.0669999999999999</v>
      </c>
    </row>
    <row r="3328" spans="1:15" x14ac:dyDescent="0.35">
      <c r="A3328" t="s">
        <v>65</v>
      </c>
      <c r="B3328">
        <v>2020</v>
      </c>
      <c r="C3328" s="10">
        <v>43779</v>
      </c>
      <c r="D3328" t="s">
        <v>140</v>
      </c>
      <c r="E3328" t="s">
        <v>119</v>
      </c>
      <c r="F3328">
        <v>1</v>
      </c>
      <c r="G3328">
        <v>3</v>
      </c>
      <c r="H3328" t="s">
        <v>203</v>
      </c>
      <c r="I3328" t="s">
        <v>198</v>
      </c>
      <c r="J3328">
        <v>10051694112</v>
      </c>
      <c r="K3328" s="19">
        <v>32.9</v>
      </c>
      <c r="L3328">
        <v>27.390999999999998</v>
      </c>
      <c r="M3328">
        <v>27.579000000000001</v>
      </c>
      <c r="N3328">
        <v>29.331</v>
      </c>
      <c r="O3328">
        <v>0.876</v>
      </c>
    </row>
    <row r="3329" spans="1:15" x14ac:dyDescent="0.35">
      <c r="A3329" t="s">
        <v>65</v>
      </c>
      <c r="B3329">
        <v>2020</v>
      </c>
      <c r="C3329" s="10">
        <v>43779</v>
      </c>
      <c r="D3329" t="s">
        <v>140</v>
      </c>
      <c r="E3329" t="s">
        <v>119</v>
      </c>
      <c r="F3329">
        <v>1</v>
      </c>
      <c r="G3329">
        <v>4</v>
      </c>
      <c r="H3329" t="s">
        <v>200</v>
      </c>
      <c r="I3329" t="s">
        <v>23</v>
      </c>
      <c r="J3329">
        <v>10006900421</v>
      </c>
      <c r="K3329" s="19">
        <v>26.9</v>
      </c>
      <c r="L3329">
        <v>33.466999999999999</v>
      </c>
      <c r="M3329">
        <v>33.341000000000001</v>
      </c>
      <c r="N3329">
        <v>34.825000000000003</v>
      </c>
      <c r="O3329">
        <v>0.74199999999999999</v>
      </c>
    </row>
    <row r="3330" spans="1:15" x14ac:dyDescent="0.35">
      <c r="A3330" t="s">
        <v>65</v>
      </c>
      <c r="B3330">
        <v>2020</v>
      </c>
      <c r="C3330" s="10">
        <v>43779</v>
      </c>
      <c r="D3330" t="s">
        <v>140</v>
      </c>
      <c r="E3330" t="s">
        <v>119</v>
      </c>
      <c r="F3330">
        <v>1</v>
      </c>
      <c r="G3330">
        <v>5</v>
      </c>
      <c r="H3330" t="s">
        <v>115</v>
      </c>
      <c r="I3330" t="s">
        <v>102</v>
      </c>
      <c r="J3330">
        <v>10009009159</v>
      </c>
      <c r="K3330" s="19">
        <v>24.7</v>
      </c>
      <c r="L3330">
        <v>26.760999999999999</v>
      </c>
      <c r="M3330">
        <v>26.608999999999899</v>
      </c>
      <c r="N3330">
        <v>29.684999999999999</v>
      </c>
      <c r="O3330">
        <v>1.538</v>
      </c>
    </row>
    <row r="3331" spans="1:15" x14ac:dyDescent="0.35">
      <c r="A3331" t="s">
        <v>65</v>
      </c>
      <c r="B3331">
        <v>2020</v>
      </c>
      <c r="C3331" s="10">
        <v>43779</v>
      </c>
      <c r="D3331" t="s">
        <v>140</v>
      </c>
      <c r="E3331" t="s">
        <v>119</v>
      </c>
      <c r="F3331">
        <v>1</v>
      </c>
      <c r="G3331">
        <v>6</v>
      </c>
      <c r="H3331" t="s">
        <v>231</v>
      </c>
      <c r="I3331" t="s">
        <v>102</v>
      </c>
      <c r="J3331">
        <v>10009009260</v>
      </c>
      <c r="K3331" s="19">
        <v>24.6</v>
      </c>
      <c r="L3331">
        <v>25.710999999999999</v>
      </c>
      <c r="M3331">
        <v>25.433</v>
      </c>
      <c r="N3331">
        <v>27.734999999999999</v>
      </c>
      <c r="O3331">
        <v>1.151</v>
      </c>
    </row>
    <row r="3332" spans="1:15" x14ac:dyDescent="0.35">
      <c r="A3332" t="s">
        <v>65</v>
      </c>
      <c r="B3332">
        <v>2020</v>
      </c>
      <c r="C3332" s="10">
        <v>43779</v>
      </c>
      <c r="D3332" t="s">
        <v>140</v>
      </c>
      <c r="E3332" t="s">
        <v>119</v>
      </c>
      <c r="F3332">
        <v>2</v>
      </c>
      <c r="G3332">
        <v>1</v>
      </c>
      <c r="H3332" t="s">
        <v>197</v>
      </c>
      <c r="I3332" t="s">
        <v>198</v>
      </c>
      <c r="J3332">
        <v>10003100142</v>
      </c>
      <c r="K3332" s="19">
        <v>33.6</v>
      </c>
      <c r="L3332">
        <v>26.799999999999901</v>
      </c>
      <c r="M3332">
        <v>27.14</v>
      </c>
      <c r="N3332">
        <v>28.827999999999999</v>
      </c>
      <c r="O3332">
        <v>0.84399999999999997</v>
      </c>
    </row>
    <row r="3333" spans="1:15" x14ac:dyDescent="0.35">
      <c r="A3333" t="s">
        <v>65</v>
      </c>
      <c r="B3333">
        <v>2020</v>
      </c>
      <c r="C3333" s="10">
        <v>43779</v>
      </c>
      <c r="D3333" t="s">
        <v>140</v>
      </c>
      <c r="E3333" t="s">
        <v>119</v>
      </c>
      <c r="F3333">
        <v>2</v>
      </c>
      <c r="G3333">
        <v>2</v>
      </c>
      <c r="H3333" t="s">
        <v>194</v>
      </c>
      <c r="I3333" t="s">
        <v>29</v>
      </c>
      <c r="J3333">
        <v>10004601723</v>
      </c>
      <c r="K3333" s="19">
        <v>32.4</v>
      </c>
      <c r="L3333">
        <v>31.92</v>
      </c>
      <c r="M3333">
        <v>31.947999999999901</v>
      </c>
      <c r="N3333">
        <v>33.69</v>
      </c>
      <c r="O3333">
        <v>0.871</v>
      </c>
    </row>
    <row r="3334" spans="1:15" x14ac:dyDescent="0.35">
      <c r="A3334" t="s">
        <v>65</v>
      </c>
      <c r="B3334">
        <v>2020</v>
      </c>
      <c r="C3334" s="10">
        <v>43779</v>
      </c>
      <c r="D3334" t="s">
        <v>140</v>
      </c>
      <c r="E3334" t="s">
        <v>119</v>
      </c>
      <c r="F3334">
        <v>2</v>
      </c>
      <c r="G3334">
        <v>3</v>
      </c>
      <c r="H3334" t="s">
        <v>99</v>
      </c>
      <c r="I3334" t="s">
        <v>27</v>
      </c>
      <c r="J3334">
        <v>10010678569</v>
      </c>
      <c r="K3334" s="19">
        <v>22.6</v>
      </c>
      <c r="L3334">
        <v>30.567</v>
      </c>
      <c r="M3334">
        <v>30.515000000000001</v>
      </c>
      <c r="N3334">
        <v>32.707000000000001</v>
      </c>
      <c r="O3334">
        <v>1.0960000000000001</v>
      </c>
    </row>
    <row r="3335" spans="1:15" x14ac:dyDescent="0.35">
      <c r="A3335" t="s">
        <v>65</v>
      </c>
      <c r="B3335">
        <v>2020</v>
      </c>
      <c r="C3335" s="10">
        <v>43779</v>
      </c>
      <c r="D3335" t="s">
        <v>140</v>
      </c>
      <c r="E3335" t="s">
        <v>119</v>
      </c>
      <c r="F3335">
        <v>2</v>
      </c>
      <c r="G3335">
        <v>4</v>
      </c>
      <c r="H3335" t="s">
        <v>100</v>
      </c>
      <c r="I3335" t="s">
        <v>44</v>
      </c>
      <c r="J3335">
        <v>10010830840</v>
      </c>
      <c r="K3335" s="19">
        <v>21</v>
      </c>
      <c r="L3335">
        <v>27.507999999999999</v>
      </c>
      <c r="M3335">
        <v>27.454999999999998</v>
      </c>
      <c r="N3335">
        <v>29.786999999999999</v>
      </c>
      <c r="O3335">
        <v>1.1659999999999999</v>
      </c>
    </row>
    <row r="3336" spans="1:15" x14ac:dyDescent="0.35">
      <c r="A3336" t="s">
        <v>65</v>
      </c>
      <c r="B3336">
        <v>2020</v>
      </c>
      <c r="C3336" s="10">
        <v>43779</v>
      </c>
      <c r="D3336" t="s">
        <v>140</v>
      </c>
      <c r="E3336" t="s">
        <v>119</v>
      </c>
      <c r="F3336">
        <v>2</v>
      </c>
      <c r="G3336">
        <v>5</v>
      </c>
      <c r="H3336" t="s">
        <v>208</v>
      </c>
      <c r="I3336" t="s">
        <v>58</v>
      </c>
      <c r="J3336">
        <v>10007828183</v>
      </c>
      <c r="K3336" s="19">
        <v>26.1</v>
      </c>
      <c r="L3336">
        <v>23.251999999999999</v>
      </c>
      <c r="M3336">
        <v>23.259999999999899</v>
      </c>
      <c r="N3336">
        <v>25.771999999999998</v>
      </c>
      <c r="O3336">
        <v>1.256</v>
      </c>
    </row>
    <row r="3337" spans="1:15" x14ac:dyDescent="0.35">
      <c r="A3337" t="s">
        <v>65</v>
      </c>
      <c r="B3337">
        <v>2020</v>
      </c>
      <c r="C3337" s="10">
        <v>43779</v>
      </c>
      <c r="D3337" t="s">
        <v>140</v>
      </c>
      <c r="E3337" t="s">
        <v>119</v>
      </c>
      <c r="F3337">
        <v>2</v>
      </c>
      <c r="G3337">
        <v>6</v>
      </c>
      <c r="H3337" t="s">
        <v>143</v>
      </c>
      <c r="I3337" t="s">
        <v>95</v>
      </c>
      <c r="J3337">
        <v>10009181234</v>
      </c>
      <c r="K3337" s="19">
        <v>24.6</v>
      </c>
      <c r="L3337">
        <v>24.384999999999899</v>
      </c>
      <c r="M3337">
        <v>24.234999999999999</v>
      </c>
      <c r="N3337">
        <v>25.785</v>
      </c>
      <c r="O3337">
        <v>0.77500000000000002</v>
      </c>
    </row>
    <row r="3338" spans="1:15" x14ac:dyDescent="0.35">
      <c r="A3338" t="s">
        <v>65</v>
      </c>
      <c r="B3338">
        <v>2020</v>
      </c>
      <c r="C3338" s="10">
        <v>43779</v>
      </c>
      <c r="D3338" t="s">
        <v>140</v>
      </c>
      <c r="E3338" t="s">
        <v>121</v>
      </c>
      <c r="F3338">
        <v>1</v>
      </c>
      <c r="G3338">
        <v>1</v>
      </c>
      <c r="H3338" t="s">
        <v>99</v>
      </c>
      <c r="I3338" t="s">
        <v>27</v>
      </c>
      <c r="J3338">
        <v>10010678569</v>
      </c>
      <c r="K3338" s="19">
        <v>22.6</v>
      </c>
      <c r="L3338">
        <v>30.515000000000001</v>
      </c>
      <c r="M3338">
        <v>30.950999999999901</v>
      </c>
      <c r="N3338">
        <v>33.104999999999997</v>
      </c>
      <c r="O3338">
        <v>1.077</v>
      </c>
    </row>
    <row r="3339" spans="1:15" x14ac:dyDescent="0.35">
      <c r="A3339" t="s">
        <v>65</v>
      </c>
      <c r="B3339">
        <v>2020</v>
      </c>
      <c r="C3339" s="10">
        <v>43779</v>
      </c>
      <c r="D3339" t="s">
        <v>140</v>
      </c>
      <c r="E3339" t="s">
        <v>121</v>
      </c>
      <c r="F3339">
        <v>1</v>
      </c>
      <c r="G3339">
        <v>2</v>
      </c>
      <c r="H3339" t="s">
        <v>194</v>
      </c>
      <c r="I3339" t="s">
        <v>29</v>
      </c>
      <c r="J3339">
        <v>10004601723</v>
      </c>
      <c r="K3339" s="19">
        <v>32.4</v>
      </c>
      <c r="L3339">
        <v>31.947999999999901</v>
      </c>
      <c r="M3339">
        <v>32.048999999999999</v>
      </c>
      <c r="N3339">
        <v>33.771000000000001</v>
      </c>
      <c r="O3339">
        <v>0.86099999999999999</v>
      </c>
    </row>
    <row r="3340" spans="1:15" x14ac:dyDescent="0.35">
      <c r="A3340" t="s">
        <v>65</v>
      </c>
      <c r="B3340">
        <v>2020</v>
      </c>
      <c r="C3340" s="10">
        <v>43779</v>
      </c>
      <c r="D3340" t="s">
        <v>140</v>
      </c>
      <c r="E3340" t="s">
        <v>121</v>
      </c>
      <c r="F3340">
        <v>1</v>
      </c>
      <c r="G3340">
        <v>3</v>
      </c>
      <c r="H3340" t="s">
        <v>197</v>
      </c>
      <c r="I3340" t="s">
        <v>198</v>
      </c>
      <c r="J3340">
        <v>10003100142</v>
      </c>
      <c r="K3340" s="19">
        <v>33.6</v>
      </c>
      <c r="L3340">
        <v>27.14</v>
      </c>
      <c r="M3340">
        <v>27.321999999999999</v>
      </c>
      <c r="N3340">
        <v>28.992000000000001</v>
      </c>
      <c r="O3340">
        <v>0.83499999999999996</v>
      </c>
    </row>
    <row r="3341" spans="1:15" x14ac:dyDescent="0.35">
      <c r="A3341" t="s">
        <v>65</v>
      </c>
      <c r="B3341">
        <v>2020</v>
      </c>
      <c r="C3341" s="10">
        <v>43779</v>
      </c>
      <c r="D3341" t="s">
        <v>140</v>
      </c>
      <c r="E3341" t="s">
        <v>121</v>
      </c>
      <c r="F3341">
        <v>1</v>
      </c>
      <c r="G3341">
        <v>4</v>
      </c>
      <c r="H3341" t="s">
        <v>192</v>
      </c>
      <c r="I3341" t="s">
        <v>113</v>
      </c>
      <c r="J3341">
        <v>10004599194</v>
      </c>
      <c r="K3341" s="19">
        <v>31.6</v>
      </c>
      <c r="L3341">
        <v>31.2229999999999</v>
      </c>
      <c r="M3341">
        <v>31.164999999999999</v>
      </c>
      <c r="N3341">
        <v>32.774999999999999</v>
      </c>
      <c r="O3341">
        <v>0.80500000000000005</v>
      </c>
    </row>
    <row r="3342" spans="1:15" x14ac:dyDescent="0.35">
      <c r="A3342" t="s">
        <v>65</v>
      </c>
      <c r="B3342">
        <v>2020</v>
      </c>
      <c r="C3342" s="10">
        <v>43779</v>
      </c>
      <c r="D3342" t="s">
        <v>140</v>
      </c>
      <c r="E3342" t="s">
        <v>121</v>
      </c>
      <c r="F3342">
        <v>1</v>
      </c>
      <c r="G3342">
        <v>5</v>
      </c>
      <c r="H3342" t="s">
        <v>203</v>
      </c>
      <c r="I3342" t="s">
        <v>198</v>
      </c>
      <c r="J3342">
        <v>10051694112</v>
      </c>
      <c r="K3342" s="19">
        <v>32.9</v>
      </c>
      <c r="L3342">
        <v>27.579000000000001</v>
      </c>
      <c r="M3342">
        <v>27.565000000000001</v>
      </c>
      <c r="N3342">
        <v>29.297000000000001</v>
      </c>
      <c r="O3342">
        <v>0.86599999999999999</v>
      </c>
    </row>
    <row r="3343" spans="1:15" x14ac:dyDescent="0.35">
      <c r="A3343" t="s">
        <v>65</v>
      </c>
      <c r="B3343">
        <v>2020</v>
      </c>
      <c r="C3343" s="10">
        <v>43779</v>
      </c>
      <c r="D3343" t="s">
        <v>140</v>
      </c>
      <c r="E3343" t="s">
        <v>121</v>
      </c>
      <c r="F3343">
        <v>1</v>
      </c>
      <c r="G3343">
        <v>6</v>
      </c>
      <c r="H3343" t="s">
        <v>97</v>
      </c>
      <c r="I3343" t="s">
        <v>29</v>
      </c>
      <c r="J3343">
        <v>10048325582</v>
      </c>
      <c r="K3343" s="19">
        <v>27.8</v>
      </c>
      <c r="L3343">
        <v>33.351999999999997</v>
      </c>
      <c r="M3343">
        <v>32.808</v>
      </c>
      <c r="N3343">
        <v>34.902000000000001</v>
      </c>
      <c r="O3343">
        <v>1.0469999999999999</v>
      </c>
    </row>
    <row r="3344" spans="1:15" x14ac:dyDescent="0.35">
      <c r="A3344" t="s">
        <v>65</v>
      </c>
      <c r="B3344">
        <v>2020</v>
      </c>
      <c r="C3344" s="10">
        <v>43779</v>
      </c>
      <c r="D3344" t="s">
        <v>140</v>
      </c>
      <c r="E3344" t="s">
        <v>121</v>
      </c>
      <c r="F3344">
        <v>2</v>
      </c>
      <c r="G3344">
        <v>1</v>
      </c>
      <c r="H3344" t="s">
        <v>115</v>
      </c>
      <c r="I3344" t="s">
        <v>102</v>
      </c>
      <c r="J3344">
        <v>10009009159</v>
      </c>
      <c r="K3344" s="19">
        <v>24.7</v>
      </c>
      <c r="L3344">
        <v>26.608999999999899</v>
      </c>
      <c r="M3344">
        <v>27.445</v>
      </c>
      <c r="N3344">
        <v>30.407</v>
      </c>
      <c r="O3344">
        <v>1.4810000000000001</v>
      </c>
    </row>
    <row r="3345" spans="1:15" x14ac:dyDescent="0.35">
      <c r="A3345" t="s">
        <v>65</v>
      </c>
      <c r="B3345">
        <v>2020</v>
      </c>
      <c r="C3345" s="10">
        <v>43779</v>
      </c>
      <c r="D3345" t="s">
        <v>140</v>
      </c>
      <c r="E3345" t="s">
        <v>121</v>
      </c>
      <c r="F3345">
        <v>2</v>
      </c>
      <c r="G3345">
        <v>2</v>
      </c>
      <c r="H3345" t="s">
        <v>143</v>
      </c>
      <c r="I3345" t="s">
        <v>95</v>
      </c>
      <c r="J3345">
        <v>10009181234</v>
      </c>
      <c r="K3345" s="19">
        <v>24.6</v>
      </c>
      <c r="L3345">
        <v>24.234999999999999</v>
      </c>
      <c r="M3345">
        <v>24.466000000000001</v>
      </c>
      <c r="N3345">
        <v>26.006</v>
      </c>
      <c r="O3345">
        <v>0.77</v>
      </c>
    </row>
    <row r="3346" spans="1:15" x14ac:dyDescent="0.35">
      <c r="A3346" t="s">
        <v>65</v>
      </c>
      <c r="B3346">
        <v>2020</v>
      </c>
      <c r="C3346" s="10">
        <v>43779</v>
      </c>
      <c r="D3346" t="s">
        <v>140</v>
      </c>
      <c r="E3346" t="s">
        <v>121</v>
      </c>
      <c r="F3346">
        <v>2</v>
      </c>
      <c r="G3346">
        <v>3</v>
      </c>
      <c r="H3346" t="s">
        <v>231</v>
      </c>
      <c r="I3346" t="s">
        <v>102</v>
      </c>
      <c r="J3346">
        <v>10009009260</v>
      </c>
      <c r="K3346" s="19">
        <v>24.6</v>
      </c>
      <c r="L3346">
        <v>25.433</v>
      </c>
      <c r="M3346">
        <v>25.667999999999999</v>
      </c>
      <c r="N3346">
        <v>27.911999999999999</v>
      </c>
      <c r="O3346">
        <v>1.1220000000000001</v>
      </c>
    </row>
    <row r="3347" spans="1:15" x14ac:dyDescent="0.35">
      <c r="A3347" t="s">
        <v>65</v>
      </c>
      <c r="B3347">
        <v>2020</v>
      </c>
      <c r="C3347" s="10">
        <v>43779</v>
      </c>
      <c r="D3347" t="s">
        <v>140</v>
      </c>
      <c r="E3347" t="s">
        <v>121</v>
      </c>
      <c r="F3347">
        <v>2</v>
      </c>
      <c r="G3347">
        <v>4</v>
      </c>
      <c r="H3347" t="s">
        <v>200</v>
      </c>
      <c r="I3347" t="s">
        <v>23</v>
      </c>
      <c r="J3347">
        <v>10006900421</v>
      </c>
      <c r="K3347" s="19">
        <v>26.9</v>
      </c>
      <c r="L3347">
        <v>33.341000000000001</v>
      </c>
      <c r="M3347">
        <v>33.146999999999998</v>
      </c>
      <c r="N3347">
        <v>34.622999999999998</v>
      </c>
      <c r="O3347">
        <v>0.73799999999999999</v>
      </c>
    </row>
    <row r="3348" spans="1:15" x14ac:dyDescent="0.35">
      <c r="A3348" t="s">
        <v>65</v>
      </c>
      <c r="B3348">
        <v>2020</v>
      </c>
      <c r="C3348" s="10">
        <v>43779</v>
      </c>
      <c r="D3348" t="s">
        <v>140</v>
      </c>
      <c r="E3348" t="s">
        <v>121</v>
      </c>
      <c r="F3348">
        <v>2</v>
      </c>
      <c r="G3348">
        <v>5</v>
      </c>
      <c r="H3348" t="s">
        <v>100</v>
      </c>
      <c r="I3348" t="s">
        <v>44</v>
      </c>
      <c r="J3348">
        <v>10010830840</v>
      </c>
      <c r="K3348" s="19">
        <v>21</v>
      </c>
      <c r="L3348">
        <v>27.454999999999998</v>
      </c>
      <c r="M3348">
        <v>27.212999999999901</v>
      </c>
      <c r="N3348">
        <v>29.486999999999998</v>
      </c>
      <c r="O3348">
        <v>1.137</v>
      </c>
    </row>
    <row r="3349" spans="1:15" x14ac:dyDescent="0.35">
      <c r="A3349" t="s">
        <v>65</v>
      </c>
      <c r="B3349">
        <v>2020</v>
      </c>
      <c r="C3349" s="10">
        <v>43779</v>
      </c>
      <c r="D3349" t="s">
        <v>140</v>
      </c>
      <c r="E3349" t="s">
        <v>121</v>
      </c>
      <c r="F3349">
        <v>2</v>
      </c>
      <c r="G3349">
        <v>6</v>
      </c>
      <c r="H3349" t="s">
        <v>208</v>
      </c>
      <c r="I3349" t="s">
        <v>58</v>
      </c>
      <c r="J3349">
        <v>10007828183</v>
      </c>
      <c r="K3349" s="19">
        <v>26.1</v>
      </c>
      <c r="L3349">
        <v>23.259999999999899</v>
      </c>
      <c r="M3349">
        <v>22.965999999999902</v>
      </c>
      <c r="N3349">
        <v>25.425999999999998</v>
      </c>
      <c r="O3349">
        <v>1.23</v>
      </c>
    </row>
    <row r="3350" spans="1:15" x14ac:dyDescent="0.35">
      <c r="A3350" t="s">
        <v>226</v>
      </c>
      <c r="B3350">
        <v>2019</v>
      </c>
      <c r="C3350" s="10">
        <v>43799</v>
      </c>
      <c r="D3350" t="s">
        <v>140</v>
      </c>
      <c r="E3350" t="s">
        <v>91</v>
      </c>
      <c r="F3350">
        <v>1</v>
      </c>
      <c r="G3350">
        <v>1</v>
      </c>
      <c r="H3350" t="s">
        <v>193</v>
      </c>
      <c r="I3350" t="s">
        <v>31</v>
      </c>
      <c r="J3350">
        <v>10005727327</v>
      </c>
      <c r="K3350" s="19"/>
      <c r="L3350">
        <v>27.233000000000001</v>
      </c>
      <c r="M3350">
        <v>27.417999999999999</v>
      </c>
      <c r="N3350">
        <v>28.988</v>
      </c>
      <c r="O3350">
        <v>0.78500000000000003</v>
      </c>
    </row>
    <row r="3351" spans="1:15" x14ac:dyDescent="0.35">
      <c r="A3351" t="s">
        <v>226</v>
      </c>
      <c r="B3351">
        <v>2019</v>
      </c>
      <c r="C3351" s="10">
        <v>43799</v>
      </c>
      <c r="D3351" t="s">
        <v>140</v>
      </c>
      <c r="E3351" t="s">
        <v>91</v>
      </c>
      <c r="F3351">
        <v>1</v>
      </c>
      <c r="G3351">
        <v>2</v>
      </c>
      <c r="H3351" t="s">
        <v>192</v>
      </c>
      <c r="I3351" t="s">
        <v>113</v>
      </c>
      <c r="J3351">
        <v>10004599194</v>
      </c>
      <c r="K3351" s="19"/>
      <c r="L3351">
        <v>31.164999999999999</v>
      </c>
      <c r="M3351">
        <v>31.088999999999999</v>
      </c>
      <c r="N3351">
        <v>32.689</v>
      </c>
      <c r="O3351">
        <v>0.8</v>
      </c>
    </row>
    <row r="3352" spans="1:15" x14ac:dyDescent="0.35">
      <c r="A3352" t="s">
        <v>226</v>
      </c>
      <c r="B3352">
        <v>2019</v>
      </c>
      <c r="C3352" s="10">
        <v>43799</v>
      </c>
      <c r="D3352" t="s">
        <v>140</v>
      </c>
      <c r="E3352" t="s">
        <v>91</v>
      </c>
      <c r="F3352">
        <v>1</v>
      </c>
      <c r="G3352">
        <v>3</v>
      </c>
      <c r="H3352" t="s">
        <v>158</v>
      </c>
      <c r="I3352" t="s">
        <v>145</v>
      </c>
      <c r="J3352">
        <v>10010894696</v>
      </c>
      <c r="K3352" s="19"/>
      <c r="L3352">
        <v>20.088999999999999</v>
      </c>
      <c r="M3352">
        <v>20.36</v>
      </c>
      <c r="N3352">
        <v>22.538</v>
      </c>
      <c r="O3352">
        <v>1.089</v>
      </c>
    </row>
    <row r="3353" spans="1:15" x14ac:dyDescent="0.35">
      <c r="A3353" t="s">
        <v>226</v>
      </c>
      <c r="B3353">
        <v>2019</v>
      </c>
      <c r="C3353" s="10">
        <v>43799</v>
      </c>
      <c r="D3353" t="s">
        <v>140</v>
      </c>
      <c r="E3353" t="s">
        <v>91</v>
      </c>
      <c r="F3353">
        <v>1</v>
      </c>
      <c r="G3353">
        <v>4</v>
      </c>
      <c r="H3353" t="s">
        <v>174</v>
      </c>
      <c r="I3353" t="s">
        <v>37</v>
      </c>
      <c r="J3353">
        <v>10006552534</v>
      </c>
      <c r="K3353" s="19"/>
      <c r="L3353">
        <v>25.22</v>
      </c>
      <c r="M3353">
        <v>25.088000000000001</v>
      </c>
      <c r="N3353">
        <v>26.62</v>
      </c>
      <c r="O3353">
        <v>0.76600000000000001</v>
      </c>
    </row>
    <row r="3354" spans="1:15" x14ac:dyDescent="0.35">
      <c r="A3354" t="s">
        <v>226</v>
      </c>
      <c r="B3354">
        <v>2019</v>
      </c>
      <c r="C3354" s="10">
        <v>43799</v>
      </c>
      <c r="D3354" t="s">
        <v>140</v>
      </c>
      <c r="E3354" t="s">
        <v>91</v>
      </c>
      <c r="F3354">
        <v>1</v>
      </c>
      <c r="G3354">
        <v>5</v>
      </c>
      <c r="H3354" t="s">
        <v>214</v>
      </c>
      <c r="I3354" t="s">
        <v>164</v>
      </c>
      <c r="J3354">
        <v>10009504667</v>
      </c>
      <c r="K3354" s="19"/>
      <c r="L3354">
        <v>9</v>
      </c>
      <c r="M3354">
        <v>5.8049999999999997</v>
      </c>
      <c r="N3354">
        <v>17.312999999999999</v>
      </c>
      <c r="O3354">
        <v>5.7539999999999996</v>
      </c>
    </row>
    <row r="3355" spans="1:15" x14ac:dyDescent="0.35">
      <c r="A3355" t="s">
        <v>226</v>
      </c>
      <c r="B3355">
        <v>2019</v>
      </c>
      <c r="C3355" s="10">
        <v>43799</v>
      </c>
      <c r="D3355" t="s">
        <v>140</v>
      </c>
      <c r="E3355" t="s">
        <v>91</v>
      </c>
      <c r="F3355">
        <v>2</v>
      </c>
      <c r="G3355">
        <v>1</v>
      </c>
      <c r="H3355" t="s">
        <v>196</v>
      </c>
      <c r="I3355" t="s">
        <v>52</v>
      </c>
      <c r="J3355">
        <v>10004868370</v>
      </c>
      <c r="K3355" s="19"/>
      <c r="L3355">
        <v>29.289000000000001</v>
      </c>
      <c r="M3355">
        <v>29.436999999999902</v>
      </c>
      <c r="N3355">
        <v>30.890999999999998</v>
      </c>
      <c r="O3355">
        <v>0.72699999999999998</v>
      </c>
    </row>
    <row r="3356" spans="1:15" x14ac:dyDescent="0.35">
      <c r="A3356" t="s">
        <v>226</v>
      </c>
      <c r="B3356">
        <v>2019</v>
      </c>
      <c r="C3356" s="10">
        <v>43799</v>
      </c>
      <c r="D3356" t="s">
        <v>140</v>
      </c>
      <c r="E3356" t="s">
        <v>91</v>
      </c>
      <c r="F3356">
        <v>2</v>
      </c>
      <c r="G3356">
        <v>2</v>
      </c>
      <c r="H3356" t="s">
        <v>221</v>
      </c>
      <c r="I3356" t="s">
        <v>227</v>
      </c>
      <c r="J3356">
        <v>10008098470</v>
      </c>
      <c r="K3356" s="19"/>
      <c r="L3356">
        <v>28.64</v>
      </c>
      <c r="M3356">
        <v>28.721</v>
      </c>
      <c r="N3356">
        <v>30.419</v>
      </c>
      <c r="O3356">
        <v>0.84899999999999998</v>
      </c>
    </row>
    <row r="3357" spans="1:15" x14ac:dyDescent="0.35">
      <c r="A3357" t="s">
        <v>226</v>
      </c>
      <c r="B3357">
        <v>2019</v>
      </c>
      <c r="C3357" s="10">
        <v>43799</v>
      </c>
      <c r="D3357" t="s">
        <v>140</v>
      </c>
      <c r="E3357" t="s">
        <v>91</v>
      </c>
      <c r="F3357">
        <v>2</v>
      </c>
      <c r="G3357">
        <v>3</v>
      </c>
      <c r="H3357" t="s">
        <v>124</v>
      </c>
      <c r="I3357" t="s">
        <v>35</v>
      </c>
      <c r="J3357">
        <v>10009012391</v>
      </c>
      <c r="K3357" s="19"/>
      <c r="L3357">
        <v>26.66</v>
      </c>
      <c r="M3357">
        <v>26.582999999999998</v>
      </c>
      <c r="N3357">
        <v>30.515000000000001</v>
      </c>
      <c r="O3357">
        <v>1.966</v>
      </c>
    </row>
    <row r="3358" spans="1:15" x14ac:dyDescent="0.35">
      <c r="A3358" t="s">
        <v>226</v>
      </c>
      <c r="B3358">
        <v>2019</v>
      </c>
      <c r="C3358" s="10">
        <v>43799</v>
      </c>
      <c r="D3358" t="s">
        <v>140</v>
      </c>
      <c r="E3358" t="s">
        <v>91</v>
      </c>
      <c r="F3358">
        <v>2</v>
      </c>
      <c r="G3358">
        <v>4</v>
      </c>
      <c r="H3358" t="s">
        <v>54</v>
      </c>
      <c r="I3358" t="s">
        <v>42</v>
      </c>
      <c r="J3358">
        <v>10004612534</v>
      </c>
      <c r="K3358" s="19"/>
      <c r="L3358">
        <v>27.497</v>
      </c>
      <c r="M3358">
        <v>27.343</v>
      </c>
      <c r="N3358">
        <v>29.111000000000001</v>
      </c>
      <c r="O3358">
        <v>0.88400000000000001</v>
      </c>
    </row>
    <row r="3359" spans="1:15" x14ac:dyDescent="0.35">
      <c r="A3359" t="s">
        <v>226</v>
      </c>
      <c r="B3359">
        <v>2019</v>
      </c>
      <c r="C3359" s="10">
        <v>43799</v>
      </c>
      <c r="D3359" t="s">
        <v>140</v>
      </c>
      <c r="E3359" t="s">
        <v>91</v>
      </c>
      <c r="F3359">
        <v>2</v>
      </c>
      <c r="G3359">
        <v>5</v>
      </c>
      <c r="H3359" t="s">
        <v>206</v>
      </c>
      <c r="I3359" t="s">
        <v>207</v>
      </c>
      <c r="J3359">
        <v>10090555241</v>
      </c>
      <c r="K3359" s="19"/>
      <c r="L3359">
        <v>11.385</v>
      </c>
      <c r="M3359">
        <v>11.103</v>
      </c>
      <c r="N3359">
        <v>18.507000000000001</v>
      </c>
      <c r="O3359">
        <v>3.702</v>
      </c>
    </row>
    <row r="3360" spans="1:15" x14ac:dyDescent="0.35">
      <c r="A3360" t="s">
        <v>226</v>
      </c>
      <c r="B3360">
        <v>2019</v>
      </c>
      <c r="C3360" s="10">
        <v>43799</v>
      </c>
      <c r="D3360" t="s">
        <v>140</v>
      </c>
      <c r="E3360" t="s">
        <v>91</v>
      </c>
      <c r="F3360">
        <v>3</v>
      </c>
      <c r="G3360">
        <v>1</v>
      </c>
      <c r="H3360" t="s">
        <v>183</v>
      </c>
      <c r="I3360" t="s">
        <v>33</v>
      </c>
      <c r="J3360">
        <v>10007212639</v>
      </c>
      <c r="K3360" s="19"/>
      <c r="L3360">
        <v>26.225000000000001</v>
      </c>
      <c r="M3360">
        <v>26.405000000000001</v>
      </c>
      <c r="N3360">
        <v>27.905000000000001</v>
      </c>
      <c r="O3360">
        <v>0.75</v>
      </c>
    </row>
    <row r="3361" spans="1:15" x14ac:dyDescent="0.35">
      <c r="A3361" t="s">
        <v>226</v>
      </c>
      <c r="B3361">
        <v>2019</v>
      </c>
      <c r="C3361" s="10">
        <v>43799</v>
      </c>
      <c r="D3361" t="s">
        <v>140</v>
      </c>
      <c r="E3361" t="s">
        <v>91</v>
      </c>
      <c r="F3361">
        <v>3</v>
      </c>
      <c r="G3361">
        <v>2</v>
      </c>
      <c r="H3361" t="s">
        <v>200</v>
      </c>
      <c r="I3361" t="s">
        <v>228</v>
      </c>
      <c r="J3361">
        <v>10006900421</v>
      </c>
      <c r="K3361" s="19"/>
      <c r="L3361">
        <v>33.146999999999998</v>
      </c>
      <c r="M3361">
        <v>33.003999999999998</v>
      </c>
      <c r="N3361">
        <v>34.478000000000002</v>
      </c>
      <c r="O3361">
        <v>0.73699999999999999</v>
      </c>
    </row>
    <row r="3362" spans="1:15" x14ac:dyDescent="0.35">
      <c r="A3362" t="s">
        <v>226</v>
      </c>
      <c r="B3362">
        <v>2019</v>
      </c>
      <c r="C3362" s="10">
        <v>43799</v>
      </c>
      <c r="D3362" t="s">
        <v>140</v>
      </c>
      <c r="E3362" t="s">
        <v>91</v>
      </c>
      <c r="F3362">
        <v>3</v>
      </c>
      <c r="G3362">
        <v>3</v>
      </c>
      <c r="H3362" t="s">
        <v>229</v>
      </c>
      <c r="I3362" t="s">
        <v>152</v>
      </c>
      <c r="J3362">
        <v>10011155990</v>
      </c>
      <c r="K3362" s="19"/>
      <c r="L3362">
        <v>12.398</v>
      </c>
      <c r="M3362">
        <v>13.877999999999901</v>
      </c>
      <c r="N3362">
        <v>17.861999999999998</v>
      </c>
      <c r="O3362">
        <v>1.992</v>
      </c>
    </row>
    <row r="3363" spans="1:15" x14ac:dyDescent="0.35">
      <c r="A3363" t="s">
        <v>226</v>
      </c>
      <c r="B3363">
        <v>2019</v>
      </c>
      <c r="C3363" s="10">
        <v>43799</v>
      </c>
      <c r="D3363" t="s">
        <v>140</v>
      </c>
      <c r="E3363" t="s">
        <v>91</v>
      </c>
      <c r="F3363">
        <v>3</v>
      </c>
      <c r="G3363">
        <v>4</v>
      </c>
      <c r="H3363" t="s">
        <v>208</v>
      </c>
      <c r="I3363" t="s">
        <v>58</v>
      </c>
      <c r="J3363">
        <v>10007828183</v>
      </c>
      <c r="K3363" s="19"/>
      <c r="L3363">
        <v>22.965999999999902</v>
      </c>
      <c r="M3363">
        <v>22.512</v>
      </c>
      <c r="N3363">
        <v>24.931999999999999</v>
      </c>
      <c r="O3363">
        <v>1.21</v>
      </c>
    </row>
    <row r="3364" spans="1:15" x14ac:dyDescent="0.35">
      <c r="A3364" t="s">
        <v>226</v>
      </c>
      <c r="B3364">
        <v>2019</v>
      </c>
      <c r="C3364" s="10">
        <v>43799</v>
      </c>
      <c r="D3364" t="s">
        <v>140</v>
      </c>
      <c r="E3364" t="s">
        <v>91</v>
      </c>
      <c r="F3364">
        <v>4</v>
      </c>
      <c r="G3364">
        <v>1</v>
      </c>
      <c r="H3364" t="s">
        <v>92</v>
      </c>
      <c r="I3364" t="s">
        <v>23</v>
      </c>
      <c r="J3364">
        <v>10009535686</v>
      </c>
      <c r="K3364" s="19"/>
      <c r="L3364">
        <v>31.050999999999998</v>
      </c>
      <c r="M3364">
        <v>31.222000000000001</v>
      </c>
      <c r="N3364">
        <v>33.494</v>
      </c>
      <c r="O3364">
        <v>1.1359999999999999</v>
      </c>
    </row>
    <row r="3365" spans="1:15" x14ac:dyDescent="0.35">
      <c r="A3365" t="s">
        <v>226</v>
      </c>
      <c r="B3365">
        <v>2019</v>
      </c>
      <c r="C3365" s="10">
        <v>43799</v>
      </c>
      <c r="D3365" t="s">
        <v>140</v>
      </c>
      <c r="E3365" t="s">
        <v>91</v>
      </c>
      <c r="F3365">
        <v>4</v>
      </c>
      <c r="G3365">
        <v>2</v>
      </c>
      <c r="H3365" t="s">
        <v>103</v>
      </c>
      <c r="I3365" t="s">
        <v>104</v>
      </c>
      <c r="J3365">
        <v>10009010876</v>
      </c>
      <c r="K3365" s="19"/>
      <c r="L3365">
        <v>24.756</v>
      </c>
      <c r="M3365">
        <v>24.912999999999901</v>
      </c>
      <c r="N3365">
        <v>26.678999999999998</v>
      </c>
      <c r="O3365">
        <v>0.88300000000000001</v>
      </c>
    </row>
    <row r="3366" spans="1:15" x14ac:dyDescent="0.35">
      <c r="A3366" t="s">
        <v>226</v>
      </c>
      <c r="B3366">
        <v>2019</v>
      </c>
      <c r="C3366" s="10">
        <v>43799</v>
      </c>
      <c r="D3366" t="s">
        <v>140</v>
      </c>
      <c r="E3366" t="s">
        <v>91</v>
      </c>
      <c r="F3366">
        <v>4</v>
      </c>
      <c r="G3366">
        <v>3</v>
      </c>
      <c r="H3366" t="s">
        <v>134</v>
      </c>
      <c r="I3366" t="s">
        <v>216</v>
      </c>
      <c r="J3366">
        <v>10015713273</v>
      </c>
      <c r="K3366" s="19"/>
      <c r="L3366">
        <v>16.718</v>
      </c>
      <c r="M3366">
        <v>18.896999999999998</v>
      </c>
      <c r="N3366">
        <v>24.364999999999998</v>
      </c>
      <c r="O3366">
        <v>2.734</v>
      </c>
    </row>
    <row r="3367" spans="1:15" x14ac:dyDescent="0.35">
      <c r="A3367" t="s">
        <v>226</v>
      </c>
      <c r="B3367">
        <v>2019</v>
      </c>
      <c r="C3367" s="10">
        <v>43799</v>
      </c>
      <c r="D3367" t="s">
        <v>140</v>
      </c>
      <c r="E3367" t="s">
        <v>91</v>
      </c>
      <c r="F3367">
        <v>4</v>
      </c>
      <c r="G3367">
        <v>4</v>
      </c>
      <c r="H3367" t="s">
        <v>153</v>
      </c>
      <c r="I3367" t="s">
        <v>154</v>
      </c>
      <c r="J3367">
        <v>10004717719</v>
      </c>
      <c r="K3367" s="19"/>
      <c r="L3367">
        <v>24.795999999999999</v>
      </c>
      <c r="M3367">
        <v>24.684999999999999</v>
      </c>
      <c r="N3367">
        <v>26.373000000000001</v>
      </c>
      <c r="O3367">
        <v>0.84399999999999997</v>
      </c>
    </row>
    <row r="3368" spans="1:15" x14ac:dyDescent="0.35">
      <c r="A3368" t="s">
        <v>226</v>
      </c>
      <c r="B3368">
        <v>2019</v>
      </c>
      <c r="C3368" s="10">
        <v>43799</v>
      </c>
      <c r="D3368" t="s">
        <v>140</v>
      </c>
      <c r="E3368" t="s">
        <v>91</v>
      </c>
      <c r="F3368">
        <v>4</v>
      </c>
      <c r="G3368">
        <v>5</v>
      </c>
      <c r="H3368" t="s">
        <v>171</v>
      </c>
      <c r="I3368" t="s">
        <v>82</v>
      </c>
      <c r="J3368">
        <v>10007073506</v>
      </c>
      <c r="K3368" s="19"/>
      <c r="L3368">
        <v>21.658000000000001</v>
      </c>
      <c r="M3368">
        <v>21.472999999999999</v>
      </c>
      <c r="N3368">
        <v>23.337</v>
      </c>
      <c r="O3368">
        <v>0.93200000000000005</v>
      </c>
    </row>
    <row r="3369" spans="1:15" x14ac:dyDescent="0.35">
      <c r="A3369" t="s">
        <v>226</v>
      </c>
      <c r="B3369">
        <v>2019</v>
      </c>
      <c r="C3369" s="10">
        <v>43799</v>
      </c>
      <c r="D3369" t="s">
        <v>140</v>
      </c>
      <c r="E3369" t="s">
        <v>91</v>
      </c>
      <c r="F3369">
        <v>5</v>
      </c>
      <c r="G3369">
        <v>1</v>
      </c>
      <c r="H3369" t="s">
        <v>194</v>
      </c>
      <c r="I3369" t="s">
        <v>230</v>
      </c>
      <c r="J3369">
        <v>10004601723</v>
      </c>
      <c r="K3369" s="19"/>
      <c r="L3369">
        <v>32.048999999999999</v>
      </c>
      <c r="M3369">
        <v>32.098999999999997</v>
      </c>
      <c r="N3369">
        <v>33.819000000000003</v>
      </c>
      <c r="O3369">
        <v>0.86</v>
      </c>
    </row>
    <row r="3370" spans="1:15" x14ac:dyDescent="0.35">
      <c r="A3370" t="s">
        <v>226</v>
      </c>
      <c r="B3370">
        <v>2019</v>
      </c>
      <c r="C3370" s="10">
        <v>43799</v>
      </c>
      <c r="D3370" t="s">
        <v>140</v>
      </c>
      <c r="E3370" t="s">
        <v>91</v>
      </c>
      <c r="F3370">
        <v>5</v>
      </c>
      <c r="G3370">
        <v>2</v>
      </c>
      <c r="H3370" t="s">
        <v>105</v>
      </c>
      <c r="I3370" t="s">
        <v>39</v>
      </c>
      <c r="J3370">
        <v>10052089586</v>
      </c>
      <c r="K3370" s="19"/>
      <c r="L3370">
        <v>14.601000000000001</v>
      </c>
      <c r="M3370">
        <v>17.428999999999998</v>
      </c>
      <c r="N3370">
        <v>22.145</v>
      </c>
      <c r="O3370">
        <v>2.3580000000000001</v>
      </c>
    </row>
    <row r="3371" spans="1:15" x14ac:dyDescent="0.35">
      <c r="A3371" t="s">
        <v>226</v>
      </c>
      <c r="B3371">
        <v>2019</v>
      </c>
      <c r="C3371" s="10">
        <v>43799</v>
      </c>
      <c r="D3371" t="s">
        <v>140</v>
      </c>
      <c r="E3371" t="s">
        <v>91</v>
      </c>
      <c r="F3371">
        <v>5</v>
      </c>
      <c r="G3371">
        <v>3</v>
      </c>
      <c r="H3371" t="s">
        <v>45</v>
      </c>
      <c r="I3371" t="s">
        <v>46</v>
      </c>
      <c r="J3371">
        <v>10009176281</v>
      </c>
      <c r="K3371" s="19"/>
      <c r="L3371">
        <v>24.329000000000001</v>
      </c>
      <c r="M3371">
        <v>24.279</v>
      </c>
      <c r="N3371">
        <v>26.300999999999998</v>
      </c>
      <c r="O3371">
        <v>1.0109999999999999</v>
      </c>
    </row>
    <row r="3372" spans="1:15" x14ac:dyDescent="0.35">
      <c r="A3372" t="s">
        <v>226</v>
      </c>
      <c r="B3372">
        <v>2019</v>
      </c>
      <c r="C3372" s="10">
        <v>43799</v>
      </c>
      <c r="D3372" t="s">
        <v>140</v>
      </c>
      <c r="E3372" t="s">
        <v>91</v>
      </c>
      <c r="F3372">
        <v>5</v>
      </c>
      <c r="G3372">
        <v>4</v>
      </c>
      <c r="H3372" t="s">
        <v>211</v>
      </c>
      <c r="I3372" t="s">
        <v>212</v>
      </c>
      <c r="J3372">
        <v>10010608447</v>
      </c>
      <c r="K3372" s="19"/>
      <c r="L3372">
        <v>22.585000000000001</v>
      </c>
      <c r="M3372">
        <v>22.462</v>
      </c>
      <c r="N3372">
        <v>24.38</v>
      </c>
      <c r="O3372">
        <v>0.95899999999999996</v>
      </c>
    </row>
    <row r="3373" spans="1:15" x14ac:dyDescent="0.35">
      <c r="A3373" t="s">
        <v>226</v>
      </c>
      <c r="B3373">
        <v>2019</v>
      </c>
      <c r="C3373" s="10">
        <v>43799</v>
      </c>
      <c r="D3373" t="s">
        <v>140</v>
      </c>
      <c r="E3373" t="s">
        <v>91</v>
      </c>
      <c r="F3373">
        <v>5</v>
      </c>
      <c r="G3373">
        <v>5</v>
      </c>
      <c r="H3373" t="s">
        <v>62</v>
      </c>
      <c r="I3373" t="s">
        <v>63</v>
      </c>
      <c r="J3373">
        <v>10007351671</v>
      </c>
      <c r="K3373" s="19"/>
      <c r="L3373">
        <v>16.815000000000001</v>
      </c>
      <c r="M3373">
        <v>16.473999999999901</v>
      </c>
      <c r="N3373">
        <v>19.681999999999999</v>
      </c>
      <c r="O3373">
        <v>1.6040000000000001</v>
      </c>
    </row>
    <row r="3374" spans="1:15" x14ac:dyDescent="0.35">
      <c r="A3374" t="s">
        <v>226</v>
      </c>
      <c r="B3374">
        <v>2019</v>
      </c>
      <c r="C3374" s="10">
        <v>43799</v>
      </c>
      <c r="D3374" t="s">
        <v>140</v>
      </c>
      <c r="E3374" t="s">
        <v>91</v>
      </c>
      <c r="F3374">
        <v>6</v>
      </c>
      <c r="G3374">
        <v>1</v>
      </c>
      <c r="H3374" t="s">
        <v>115</v>
      </c>
      <c r="I3374" t="s">
        <v>116</v>
      </c>
      <c r="J3374">
        <v>10009009159</v>
      </c>
      <c r="K3374" s="19"/>
      <c r="L3374">
        <v>27.445</v>
      </c>
      <c r="M3374">
        <v>28.178999999999998</v>
      </c>
      <c r="N3374">
        <v>31.055</v>
      </c>
      <c r="O3374">
        <v>1.4379999999999999</v>
      </c>
    </row>
    <row r="3375" spans="1:15" x14ac:dyDescent="0.35">
      <c r="A3375" t="s">
        <v>226</v>
      </c>
      <c r="B3375">
        <v>2019</v>
      </c>
      <c r="C3375" s="10">
        <v>43799</v>
      </c>
      <c r="D3375" t="s">
        <v>140</v>
      </c>
      <c r="E3375" t="s">
        <v>91</v>
      </c>
      <c r="F3375">
        <v>6</v>
      </c>
      <c r="G3375">
        <v>2</v>
      </c>
      <c r="H3375" t="s">
        <v>97</v>
      </c>
      <c r="I3375" t="s">
        <v>29</v>
      </c>
      <c r="J3375">
        <v>10048325582</v>
      </c>
      <c r="K3375" s="19"/>
      <c r="L3375">
        <v>32.808</v>
      </c>
      <c r="M3375">
        <v>32.707000000000001</v>
      </c>
      <c r="N3375">
        <v>34.768999999999998</v>
      </c>
      <c r="O3375">
        <v>1.0309999999999999</v>
      </c>
    </row>
    <row r="3376" spans="1:15" x14ac:dyDescent="0.35">
      <c r="A3376" t="s">
        <v>226</v>
      </c>
      <c r="B3376">
        <v>2019</v>
      </c>
      <c r="C3376" s="10">
        <v>43799</v>
      </c>
      <c r="D3376" t="s">
        <v>140</v>
      </c>
      <c r="E3376" t="s">
        <v>91</v>
      </c>
      <c r="F3376">
        <v>6</v>
      </c>
      <c r="G3376">
        <v>3</v>
      </c>
      <c r="H3376" t="s">
        <v>143</v>
      </c>
      <c r="I3376" t="s">
        <v>95</v>
      </c>
      <c r="J3376">
        <v>10009181234</v>
      </c>
      <c r="K3376" s="19"/>
      <c r="L3376">
        <v>24.466000000000001</v>
      </c>
      <c r="M3376">
        <v>24.547000000000001</v>
      </c>
      <c r="N3376">
        <v>26.081</v>
      </c>
      <c r="O3376">
        <v>0.76700000000000002</v>
      </c>
    </row>
    <row r="3377" spans="1:15" x14ac:dyDescent="0.35">
      <c r="A3377" t="s">
        <v>226</v>
      </c>
      <c r="B3377">
        <v>2019</v>
      </c>
      <c r="C3377" s="10">
        <v>43799</v>
      </c>
      <c r="D3377" t="s">
        <v>140</v>
      </c>
      <c r="E3377" t="s">
        <v>91</v>
      </c>
      <c r="F3377">
        <v>6</v>
      </c>
      <c r="G3377">
        <v>4</v>
      </c>
      <c r="H3377" t="s">
        <v>223</v>
      </c>
      <c r="I3377" t="s">
        <v>224</v>
      </c>
      <c r="J3377">
        <v>10010920665</v>
      </c>
      <c r="K3377" s="19"/>
      <c r="L3377">
        <v>9</v>
      </c>
      <c r="M3377">
        <v>16.021000000000001</v>
      </c>
      <c r="N3377">
        <v>24.843</v>
      </c>
      <c r="O3377">
        <v>4.4109999999999996</v>
      </c>
    </row>
    <row r="3378" spans="1:15" x14ac:dyDescent="0.35">
      <c r="A3378" t="s">
        <v>226</v>
      </c>
      <c r="B3378">
        <v>2019</v>
      </c>
      <c r="C3378" s="10">
        <v>43799</v>
      </c>
      <c r="D3378" t="s">
        <v>140</v>
      </c>
      <c r="E3378" t="s">
        <v>91</v>
      </c>
      <c r="F3378">
        <v>6</v>
      </c>
      <c r="G3378">
        <v>5</v>
      </c>
      <c r="H3378" t="s">
        <v>209</v>
      </c>
      <c r="I3378" t="s">
        <v>198</v>
      </c>
      <c r="J3378">
        <v>10007772108</v>
      </c>
      <c r="K3378" s="19"/>
      <c r="L3378">
        <v>22.388999999999999</v>
      </c>
      <c r="M3378">
        <v>22.210999999999999</v>
      </c>
      <c r="N3378">
        <v>24.353000000000002</v>
      </c>
      <c r="O3378">
        <v>1.071</v>
      </c>
    </row>
    <row r="3379" spans="1:15" x14ac:dyDescent="0.35">
      <c r="A3379" t="s">
        <v>226</v>
      </c>
      <c r="B3379">
        <v>2019</v>
      </c>
      <c r="C3379" s="10">
        <v>43799</v>
      </c>
      <c r="D3379" t="s">
        <v>140</v>
      </c>
      <c r="E3379" t="s">
        <v>91</v>
      </c>
      <c r="F3379">
        <v>6</v>
      </c>
      <c r="G3379">
        <v>6</v>
      </c>
      <c r="H3379" t="s">
        <v>24</v>
      </c>
      <c r="I3379" t="s">
        <v>25</v>
      </c>
      <c r="J3379">
        <v>10028995102</v>
      </c>
      <c r="K3379" s="19"/>
      <c r="L3379">
        <v>9</v>
      </c>
      <c r="M3379">
        <v>5.18799999999999</v>
      </c>
      <c r="N3379">
        <v>16.565999999999999</v>
      </c>
      <c r="O3379">
        <v>5.6890000000000001</v>
      </c>
    </row>
    <row r="3380" spans="1:15" x14ac:dyDescent="0.35">
      <c r="A3380" t="s">
        <v>226</v>
      </c>
      <c r="B3380">
        <v>2019</v>
      </c>
      <c r="C3380" s="10">
        <v>43799</v>
      </c>
      <c r="D3380" t="s">
        <v>140</v>
      </c>
      <c r="E3380" t="s">
        <v>117</v>
      </c>
      <c r="F3380">
        <v>1</v>
      </c>
      <c r="G3380">
        <v>1</v>
      </c>
      <c r="H3380" t="s">
        <v>192</v>
      </c>
      <c r="I3380" t="s">
        <v>113</v>
      </c>
      <c r="J3380">
        <v>10004599194</v>
      </c>
      <c r="K3380" s="19"/>
      <c r="L3380">
        <v>31.088999999999999</v>
      </c>
      <c r="M3380">
        <v>31.1419999999999</v>
      </c>
      <c r="N3380">
        <v>32.741999999999997</v>
      </c>
      <c r="O3380">
        <v>0.8</v>
      </c>
    </row>
    <row r="3381" spans="1:15" x14ac:dyDescent="0.35">
      <c r="A3381" t="s">
        <v>226</v>
      </c>
      <c r="B3381">
        <v>2019</v>
      </c>
      <c r="C3381" s="10">
        <v>43799</v>
      </c>
      <c r="D3381" t="s">
        <v>140</v>
      </c>
      <c r="E3381" t="s">
        <v>117</v>
      </c>
      <c r="F3381">
        <v>1</v>
      </c>
      <c r="G3381">
        <v>2</v>
      </c>
      <c r="H3381" t="s">
        <v>211</v>
      </c>
      <c r="I3381" t="s">
        <v>212</v>
      </c>
      <c r="J3381">
        <v>10010608447</v>
      </c>
      <c r="K3381" s="19"/>
      <c r="L3381">
        <v>22.462</v>
      </c>
      <c r="M3381">
        <v>22.651999999999902</v>
      </c>
      <c r="N3381">
        <v>24.547999999999998</v>
      </c>
      <c r="O3381">
        <v>0.94799999999999995</v>
      </c>
    </row>
    <row r="3382" spans="1:15" x14ac:dyDescent="0.35">
      <c r="A3382" t="s">
        <v>226</v>
      </c>
      <c r="B3382">
        <v>2019</v>
      </c>
      <c r="C3382" s="10">
        <v>43799</v>
      </c>
      <c r="D3382" t="s">
        <v>140</v>
      </c>
      <c r="E3382" t="s">
        <v>117</v>
      </c>
      <c r="F3382">
        <v>1</v>
      </c>
      <c r="G3382">
        <v>3</v>
      </c>
      <c r="H3382" t="s">
        <v>171</v>
      </c>
      <c r="I3382" t="s">
        <v>82</v>
      </c>
      <c r="J3382">
        <v>10007073506</v>
      </c>
      <c r="K3382" s="19"/>
      <c r="L3382">
        <v>21.472999999999999</v>
      </c>
      <c r="M3382">
        <v>21.527999999999999</v>
      </c>
      <c r="N3382">
        <v>23.372</v>
      </c>
      <c r="O3382">
        <v>0.92200000000000004</v>
      </c>
    </row>
    <row r="3383" spans="1:15" x14ac:dyDescent="0.35">
      <c r="A3383" t="s">
        <v>226</v>
      </c>
      <c r="B3383">
        <v>2019</v>
      </c>
      <c r="C3383" s="10">
        <v>43799</v>
      </c>
      <c r="D3383" t="s">
        <v>140</v>
      </c>
      <c r="E3383" t="s">
        <v>117</v>
      </c>
      <c r="F3383">
        <v>1</v>
      </c>
      <c r="G3383">
        <v>4</v>
      </c>
      <c r="H3383" t="s">
        <v>143</v>
      </c>
      <c r="I3383" t="s">
        <v>95</v>
      </c>
      <c r="J3383">
        <v>10009181234</v>
      </c>
      <c r="K3383" s="19"/>
      <c r="L3383">
        <v>24.547000000000001</v>
      </c>
      <c r="M3383">
        <v>24.370999999999999</v>
      </c>
      <c r="N3383">
        <v>25.901</v>
      </c>
      <c r="O3383">
        <v>0.76500000000000001</v>
      </c>
    </row>
    <row r="3384" spans="1:15" x14ac:dyDescent="0.35">
      <c r="A3384" t="s">
        <v>226</v>
      </c>
      <c r="B3384">
        <v>2019</v>
      </c>
      <c r="C3384" s="10">
        <v>43799</v>
      </c>
      <c r="D3384" t="s">
        <v>140</v>
      </c>
      <c r="E3384" t="s">
        <v>117</v>
      </c>
      <c r="F3384">
        <v>2</v>
      </c>
      <c r="G3384">
        <v>1</v>
      </c>
      <c r="H3384" t="s">
        <v>221</v>
      </c>
      <c r="I3384" t="s">
        <v>227</v>
      </c>
      <c r="J3384">
        <v>10008098470</v>
      </c>
      <c r="K3384" s="19"/>
      <c r="L3384">
        <v>28.721</v>
      </c>
      <c r="M3384">
        <v>28.826000000000001</v>
      </c>
      <c r="N3384">
        <v>30.518000000000001</v>
      </c>
      <c r="O3384">
        <v>0.84599999999999997</v>
      </c>
    </row>
    <row r="3385" spans="1:15" x14ac:dyDescent="0.35">
      <c r="A3385" t="s">
        <v>226</v>
      </c>
      <c r="B3385">
        <v>2019</v>
      </c>
      <c r="C3385" s="10">
        <v>43799</v>
      </c>
      <c r="D3385" t="s">
        <v>140</v>
      </c>
      <c r="E3385" t="s">
        <v>117</v>
      </c>
      <c r="F3385">
        <v>2</v>
      </c>
      <c r="G3385">
        <v>2</v>
      </c>
      <c r="H3385" t="s">
        <v>153</v>
      </c>
      <c r="I3385" t="s">
        <v>154</v>
      </c>
      <c r="J3385">
        <v>10004717719</v>
      </c>
      <c r="K3385" s="19"/>
      <c r="L3385">
        <v>24.684999999999999</v>
      </c>
      <c r="M3385">
        <v>24.745999999999999</v>
      </c>
      <c r="N3385">
        <v>26.423999999999999</v>
      </c>
      <c r="O3385">
        <v>0.83899999999999997</v>
      </c>
    </row>
    <row r="3386" spans="1:15" x14ac:dyDescent="0.35">
      <c r="A3386" t="s">
        <v>226</v>
      </c>
      <c r="B3386">
        <v>2019</v>
      </c>
      <c r="C3386" s="10">
        <v>43799</v>
      </c>
      <c r="D3386" t="s">
        <v>140</v>
      </c>
      <c r="E3386" t="s">
        <v>117</v>
      </c>
      <c r="F3386">
        <v>2</v>
      </c>
      <c r="G3386">
        <v>3</v>
      </c>
      <c r="H3386" t="s">
        <v>45</v>
      </c>
      <c r="I3386" t="s">
        <v>46</v>
      </c>
      <c r="J3386">
        <v>10009176281</v>
      </c>
      <c r="K3386" s="19"/>
      <c r="L3386">
        <v>24.279</v>
      </c>
      <c r="M3386">
        <v>24.140999999999998</v>
      </c>
      <c r="N3386">
        <v>26.140999999999998</v>
      </c>
      <c r="O3386">
        <v>1</v>
      </c>
    </row>
    <row r="3387" spans="1:15" x14ac:dyDescent="0.35">
      <c r="A3387" t="s">
        <v>226</v>
      </c>
      <c r="B3387">
        <v>2019</v>
      </c>
      <c r="C3387" s="10">
        <v>43799</v>
      </c>
      <c r="D3387" t="s">
        <v>140</v>
      </c>
      <c r="E3387" t="s">
        <v>117</v>
      </c>
      <c r="F3387">
        <v>2</v>
      </c>
      <c r="G3387">
        <v>4</v>
      </c>
      <c r="H3387" t="s">
        <v>24</v>
      </c>
      <c r="I3387" t="s">
        <v>25</v>
      </c>
      <c r="J3387">
        <v>10028995102</v>
      </c>
      <c r="K3387" s="19"/>
      <c r="L3387">
        <v>5.18799999999999</v>
      </c>
      <c r="M3387">
        <v>4.9919999999999902</v>
      </c>
      <c r="N3387">
        <v>14.888</v>
      </c>
      <c r="O3387">
        <v>4.9480000000000004</v>
      </c>
    </row>
    <row r="3388" spans="1:15" x14ac:dyDescent="0.35">
      <c r="A3388" t="s">
        <v>226</v>
      </c>
      <c r="B3388">
        <v>2019</v>
      </c>
      <c r="C3388" s="10">
        <v>43799</v>
      </c>
      <c r="D3388" t="s">
        <v>140</v>
      </c>
      <c r="E3388" t="s">
        <v>117</v>
      </c>
      <c r="F3388">
        <v>3</v>
      </c>
      <c r="G3388">
        <v>1</v>
      </c>
      <c r="H3388" t="s">
        <v>200</v>
      </c>
      <c r="I3388" t="s">
        <v>228</v>
      </c>
      <c r="J3388">
        <v>10006900421</v>
      </c>
      <c r="K3388" s="19"/>
      <c r="L3388">
        <v>33.003999999999998</v>
      </c>
      <c r="M3388">
        <v>33.027999999999999</v>
      </c>
      <c r="N3388">
        <v>34.506</v>
      </c>
      <c r="O3388">
        <v>0.73899999999999999</v>
      </c>
    </row>
    <row r="3389" spans="1:15" x14ac:dyDescent="0.35">
      <c r="A3389" t="s">
        <v>226</v>
      </c>
      <c r="B3389">
        <v>2019</v>
      </c>
      <c r="C3389" s="10">
        <v>43799</v>
      </c>
      <c r="D3389" t="s">
        <v>140</v>
      </c>
      <c r="E3389" t="s">
        <v>117</v>
      </c>
      <c r="F3389">
        <v>3</v>
      </c>
      <c r="G3389">
        <v>2</v>
      </c>
      <c r="H3389" t="s">
        <v>134</v>
      </c>
      <c r="I3389" t="s">
        <v>216</v>
      </c>
      <c r="J3389">
        <v>10015713273</v>
      </c>
      <c r="K3389" s="19"/>
      <c r="L3389">
        <v>18.896999999999998</v>
      </c>
      <c r="M3389">
        <v>20.280999999999999</v>
      </c>
      <c r="N3389">
        <v>25.279</v>
      </c>
      <c r="O3389">
        <v>2.4990000000000001</v>
      </c>
    </row>
    <row r="3390" spans="1:15" x14ac:dyDescent="0.35">
      <c r="A3390" t="s">
        <v>226</v>
      </c>
      <c r="B3390">
        <v>2019</v>
      </c>
      <c r="C3390" s="10">
        <v>43799</v>
      </c>
      <c r="D3390" t="s">
        <v>140</v>
      </c>
      <c r="E3390" t="s">
        <v>117</v>
      </c>
      <c r="F3390">
        <v>3</v>
      </c>
      <c r="G3390">
        <v>3</v>
      </c>
      <c r="H3390" t="s">
        <v>206</v>
      </c>
      <c r="I3390" t="s">
        <v>207</v>
      </c>
      <c r="J3390">
        <v>10090555241</v>
      </c>
      <c r="K3390" s="19"/>
      <c r="L3390">
        <v>11.103</v>
      </c>
      <c r="M3390">
        <v>14.142999999999899</v>
      </c>
      <c r="N3390">
        <v>20.332999999999998</v>
      </c>
      <c r="O3390">
        <v>3.0950000000000002</v>
      </c>
    </row>
    <row r="3391" spans="1:15" x14ac:dyDescent="0.35">
      <c r="A3391" t="s">
        <v>226</v>
      </c>
      <c r="B3391">
        <v>2019</v>
      </c>
      <c r="C3391" s="10">
        <v>43799</v>
      </c>
      <c r="D3391" t="s">
        <v>140</v>
      </c>
      <c r="E3391" t="s">
        <v>117</v>
      </c>
      <c r="F3391">
        <v>3</v>
      </c>
      <c r="G3391">
        <v>4</v>
      </c>
      <c r="H3391" t="s">
        <v>208</v>
      </c>
      <c r="I3391" t="s">
        <v>58</v>
      </c>
      <c r="J3391">
        <v>10007828183</v>
      </c>
      <c r="K3391" s="19"/>
      <c r="L3391">
        <v>22.512</v>
      </c>
      <c r="M3391">
        <v>22.099999999999898</v>
      </c>
      <c r="N3391">
        <v>24.481999999999999</v>
      </c>
      <c r="O3391">
        <v>1.1910000000000001</v>
      </c>
    </row>
    <row r="3392" spans="1:15" x14ac:dyDescent="0.35">
      <c r="A3392" t="s">
        <v>226</v>
      </c>
      <c r="B3392">
        <v>2019</v>
      </c>
      <c r="C3392" s="10">
        <v>43799</v>
      </c>
      <c r="D3392" t="s">
        <v>140</v>
      </c>
      <c r="E3392" t="s">
        <v>117</v>
      </c>
      <c r="F3392">
        <v>4</v>
      </c>
      <c r="G3392">
        <v>1</v>
      </c>
      <c r="H3392" t="s">
        <v>54</v>
      </c>
      <c r="I3392" t="s">
        <v>42</v>
      </c>
      <c r="J3392">
        <v>10004612534</v>
      </c>
      <c r="K3392" s="19"/>
      <c r="L3392">
        <v>27.343</v>
      </c>
      <c r="M3392">
        <v>27.445</v>
      </c>
      <c r="N3392">
        <v>29.207000000000001</v>
      </c>
      <c r="O3392">
        <v>0.88100000000000001</v>
      </c>
    </row>
    <row r="3393" spans="1:15" x14ac:dyDescent="0.35">
      <c r="A3393" t="s">
        <v>226</v>
      </c>
      <c r="B3393">
        <v>2019</v>
      </c>
      <c r="C3393" s="10">
        <v>43799</v>
      </c>
      <c r="D3393" t="s">
        <v>140</v>
      </c>
      <c r="E3393" t="s">
        <v>117</v>
      </c>
      <c r="F3393">
        <v>4</v>
      </c>
      <c r="G3393">
        <v>2</v>
      </c>
      <c r="H3393" t="s">
        <v>103</v>
      </c>
      <c r="I3393" t="s">
        <v>104</v>
      </c>
      <c r="J3393">
        <v>10009010876</v>
      </c>
      <c r="K3393" s="19"/>
      <c r="L3393">
        <v>24.912999999999901</v>
      </c>
      <c r="M3393">
        <v>24.881</v>
      </c>
      <c r="N3393">
        <v>26.637</v>
      </c>
      <c r="O3393">
        <v>0.878</v>
      </c>
    </row>
    <row r="3394" spans="1:15" x14ac:dyDescent="0.35">
      <c r="A3394" t="s">
        <v>226</v>
      </c>
      <c r="B3394">
        <v>2019</v>
      </c>
      <c r="C3394" s="10">
        <v>43799</v>
      </c>
      <c r="D3394" t="s">
        <v>140</v>
      </c>
      <c r="E3394" t="s">
        <v>117</v>
      </c>
      <c r="F3394">
        <v>4</v>
      </c>
      <c r="G3394">
        <v>3</v>
      </c>
      <c r="H3394" t="s">
        <v>229</v>
      </c>
      <c r="I3394" t="s">
        <v>152</v>
      </c>
      <c r="J3394">
        <v>10011155990</v>
      </c>
      <c r="K3394" s="19"/>
      <c r="L3394">
        <v>13.877999999999901</v>
      </c>
      <c r="M3394">
        <v>14.183</v>
      </c>
      <c r="N3394">
        <v>18.016999999999999</v>
      </c>
      <c r="O3394">
        <v>1.917</v>
      </c>
    </row>
    <row r="3395" spans="1:15" x14ac:dyDescent="0.35">
      <c r="A3395" t="s">
        <v>226</v>
      </c>
      <c r="B3395">
        <v>2019</v>
      </c>
      <c r="C3395" s="10">
        <v>43799</v>
      </c>
      <c r="D3395" t="s">
        <v>140</v>
      </c>
      <c r="E3395" t="s">
        <v>117</v>
      </c>
      <c r="F3395">
        <v>4</v>
      </c>
      <c r="G3395">
        <v>4</v>
      </c>
      <c r="H3395" t="s">
        <v>214</v>
      </c>
      <c r="I3395" t="s">
        <v>164</v>
      </c>
      <c r="J3395">
        <v>10009504667</v>
      </c>
      <c r="K3395" s="19"/>
      <c r="L3395">
        <v>5.8049999999999997</v>
      </c>
      <c r="M3395">
        <v>4.3390000000000004</v>
      </c>
      <c r="N3395">
        <v>13.725</v>
      </c>
      <c r="O3395">
        <v>4.6929999999999996</v>
      </c>
    </row>
    <row r="3396" spans="1:15" x14ac:dyDescent="0.35">
      <c r="A3396" t="s">
        <v>226</v>
      </c>
      <c r="B3396">
        <v>2019</v>
      </c>
      <c r="C3396" s="10">
        <v>43799</v>
      </c>
      <c r="D3396" t="s">
        <v>140</v>
      </c>
      <c r="E3396" t="s">
        <v>117</v>
      </c>
      <c r="F3396">
        <v>5</v>
      </c>
      <c r="G3396">
        <v>1</v>
      </c>
      <c r="H3396" t="s">
        <v>124</v>
      </c>
      <c r="I3396" t="s">
        <v>35</v>
      </c>
      <c r="J3396">
        <v>10009012391</v>
      </c>
      <c r="K3396" s="19"/>
      <c r="L3396">
        <v>26.582999999999998</v>
      </c>
      <c r="M3396">
        <v>27.198</v>
      </c>
      <c r="N3396">
        <v>30.984000000000002</v>
      </c>
      <c r="O3396">
        <v>1.893</v>
      </c>
    </row>
    <row r="3397" spans="1:15" x14ac:dyDescent="0.35">
      <c r="A3397" t="s">
        <v>226</v>
      </c>
      <c r="B3397">
        <v>2019</v>
      </c>
      <c r="C3397" s="10">
        <v>43799</v>
      </c>
      <c r="D3397" t="s">
        <v>140</v>
      </c>
      <c r="E3397" t="s">
        <v>117</v>
      </c>
      <c r="F3397">
        <v>5</v>
      </c>
      <c r="G3397">
        <v>2</v>
      </c>
      <c r="H3397" t="s">
        <v>209</v>
      </c>
      <c r="I3397" t="s">
        <v>198</v>
      </c>
      <c r="J3397">
        <v>10007772108</v>
      </c>
      <c r="K3397" s="19"/>
      <c r="L3397">
        <v>22.210999999999999</v>
      </c>
      <c r="M3397">
        <v>22.437999999999999</v>
      </c>
      <c r="N3397">
        <v>24.547999999999998</v>
      </c>
      <c r="O3397">
        <v>1.0549999999999999</v>
      </c>
    </row>
    <row r="3398" spans="1:15" x14ac:dyDescent="0.35">
      <c r="A3398" t="s">
        <v>226</v>
      </c>
      <c r="B3398">
        <v>2019</v>
      </c>
      <c r="C3398" s="10">
        <v>43799</v>
      </c>
      <c r="D3398" t="s">
        <v>140</v>
      </c>
      <c r="E3398" t="s">
        <v>117</v>
      </c>
      <c r="F3398">
        <v>5</v>
      </c>
      <c r="G3398">
        <v>3</v>
      </c>
      <c r="H3398" t="s">
        <v>174</v>
      </c>
      <c r="I3398" t="s">
        <v>37</v>
      </c>
      <c r="J3398">
        <v>10006552534</v>
      </c>
      <c r="K3398" s="19"/>
      <c r="L3398">
        <v>25.088000000000001</v>
      </c>
      <c r="M3398">
        <v>25.007999999999999</v>
      </c>
      <c r="N3398">
        <v>26.533999999999999</v>
      </c>
      <c r="O3398">
        <v>0.76300000000000001</v>
      </c>
    </row>
    <row r="3399" spans="1:15" x14ac:dyDescent="0.35">
      <c r="A3399" t="s">
        <v>226</v>
      </c>
      <c r="B3399">
        <v>2019</v>
      </c>
      <c r="C3399" s="10">
        <v>43799</v>
      </c>
      <c r="D3399" t="s">
        <v>140</v>
      </c>
      <c r="E3399" t="s">
        <v>117</v>
      </c>
      <c r="F3399">
        <v>5</v>
      </c>
      <c r="G3399">
        <v>4</v>
      </c>
      <c r="H3399" t="s">
        <v>105</v>
      </c>
      <c r="I3399" t="s">
        <v>39</v>
      </c>
      <c r="J3399">
        <v>10052089586</v>
      </c>
      <c r="K3399" s="19"/>
      <c r="L3399">
        <v>17.428999999999998</v>
      </c>
      <c r="M3399">
        <v>16.89</v>
      </c>
      <c r="N3399">
        <v>21.338000000000001</v>
      </c>
      <c r="O3399">
        <v>2.2240000000000002</v>
      </c>
    </row>
    <row r="3400" spans="1:15" x14ac:dyDescent="0.35">
      <c r="A3400" t="s">
        <v>226</v>
      </c>
      <c r="B3400">
        <v>2019</v>
      </c>
      <c r="C3400" s="10">
        <v>43799</v>
      </c>
      <c r="D3400" t="s">
        <v>140</v>
      </c>
      <c r="E3400" t="s">
        <v>117</v>
      </c>
      <c r="F3400">
        <v>6</v>
      </c>
      <c r="G3400">
        <v>1</v>
      </c>
      <c r="H3400" t="s">
        <v>97</v>
      </c>
      <c r="I3400" t="s">
        <v>29</v>
      </c>
      <c r="J3400">
        <v>10048325582</v>
      </c>
      <c r="K3400" s="19"/>
      <c r="L3400">
        <v>32.707000000000001</v>
      </c>
      <c r="M3400">
        <v>32.734999999999999</v>
      </c>
      <c r="N3400">
        <v>34.795000000000002</v>
      </c>
      <c r="O3400">
        <v>1.03</v>
      </c>
    </row>
    <row r="3401" spans="1:15" x14ac:dyDescent="0.35">
      <c r="A3401" t="s">
        <v>226</v>
      </c>
      <c r="B3401">
        <v>2019</v>
      </c>
      <c r="C3401" s="10">
        <v>43799</v>
      </c>
      <c r="D3401" t="s">
        <v>140</v>
      </c>
      <c r="E3401" t="s">
        <v>117</v>
      </c>
      <c r="F3401">
        <v>6</v>
      </c>
      <c r="G3401">
        <v>2</v>
      </c>
      <c r="H3401" t="s">
        <v>62</v>
      </c>
      <c r="I3401" t="s">
        <v>63</v>
      </c>
      <c r="J3401">
        <v>10007351671</v>
      </c>
      <c r="K3401" s="19"/>
      <c r="L3401">
        <v>16.473999999999901</v>
      </c>
      <c r="M3401">
        <v>17.327999999999999</v>
      </c>
      <c r="N3401">
        <v>20.431999999999999</v>
      </c>
      <c r="O3401">
        <v>1.552</v>
      </c>
    </row>
    <row r="3402" spans="1:15" x14ac:dyDescent="0.35">
      <c r="A3402" t="s">
        <v>226</v>
      </c>
      <c r="B3402">
        <v>2019</v>
      </c>
      <c r="C3402" s="10">
        <v>43799</v>
      </c>
      <c r="D3402" t="s">
        <v>140</v>
      </c>
      <c r="E3402" t="s">
        <v>117</v>
      </c>
      <c r="F3402">
        <v>6</v>
      </c>
      <c r="G3402">
        <v>3</v>
      </c>
      <c r="H3402" t="s">
        <v>223</v>
      </c>
      <c r="I3402" t="s">
        <v>224</v>
      </c>
      <c r="J3402">
        <v>10010920665</v>
      </c>
      <c r="K3402" s="19"/>
      <c r="L3402">
        <v>16.021000000000001</v>
      </c>
      <c r="M3402">
        <v>16.501000000000001</v>
      </c>
      <c r="N3402">
        <v>23.381</v>
      </c>
      <c r="O3402">
        <v>3.44</v>
      </c>
    </row>
    <row r="3403" spans="1:15" x14ac:dyDescent="0.35">
      <c r="A3403" t="s">
        <v>226</v>
      </c>
      <c r="B3403">
        <v>2019</v>
      </c>
      <c r="C3403" s="10">
        <v>43799</v>
      </c>
      <c r="D3403" t="s">
        <v>140</v>
      </c>
      <c r="E3403" t="s">
        <v>117</v>
      </c>
      <c r="F3403">
        <v>6</v>
      </c>
      <c r="G3403">
        <v>4</v>
      </c>
      <c r="H3403" t="s">
        <v>158</v>
      </c>
      <c r="I3403" t="s">
        <v>145</v>
      </c>
      <c r="J3403">
        <v>10010894696</v>
      </c>
      <c r="K3403" s="19"/>
      <c r="L3403">
        <v>20.36</v>
      </c>
      <c r="M3403">
        <v>20.097999999999999</v>
      </c>
      <c r="N3403">
        <v>22.251999999999999</v>
      </c>
      <c r="O3403">
        <v>1.077</v>
      </c>
    </row>
    <row r="3404" spans="1:15" x14ac:dyDescent="0.35">
      <c r="A3404" t="s">
        <v>226</v>
      </c>
      <c r="B3404">
        <v>2019</v>
      </c>
      <c r="C3404" s="10">
        <v>43799</v>
      </c>
      <c r="D3404" t="s">
        <v>140</v>
      </c>
      <c r="E3404" t="s">
        <v>119</v>
      </c>
      <c r="F3404">
        <v>1</v>
      </c>
      <c r="G3404">
        <v>1</v>
      </c>
      <c r="H3404" t="s">
        <v>92</v>
      </c>
      <c r="I3404" t="s">
        <v>23</v>
      </c>
      <c r="J3404">
        <v>10009535686</v>
      </c>
      <c r="K3404" s="19"/>
      <c r="L3404">
        <v>31.222000000000001</v>
      </c>
      <c r="M3404">
        <v>31.678000000000001</v>
      </c>
      <c r="N3404">
        <v>33.908000000000001</v>
      </c>
      <c r="O3404">
        <v>1.115</v>
      </c>
    </row>
    <row r="3405" spans="1:15" x14ac:dyDescent="0.35">
      <c r="A3405" t="s">
        <v>226</v>
      </c>
      <c r="B3405">
        <v>2019</v>
      </c>
      <c r="C3405" s="10">
        <v>43799</v>
      </c>
      <c r="D3405" t="s">
        <v>140</v>
      </c>
      <c r="E3405" t="s">
        <v>119</v>
      </c>
      <c r="F3405">
        <v>1</v>
      </c>
      <c r="G3405">
        <v>2</v>
      </c>
      <c r="H3405" t="s">
        <v>200</v>
      </c>
      <c r="I3405" t="s">
        <v>228</v>
      </c>
      <c r="J3405">
        <v>10006900421</v>
      </c>
      <c r="K3405" s="19"/>
      <c r="L3405">
        <v>33.027999999999999</v>
      </c>
      <c r="M3405">
        <v>33.087000000000003</v>
      </c>
      <c r="N3405">
        <v>34.557000000000002</v>
      </c>
      <c r="O3405">
        <v>0.73499999999999999</v>
      </c>
    </row>
    <row r="3406" spans="1:15" x14ac:dyDescent="0.35">
      <c r="A3406" t="s">
        <v>226</v>
      </c>
      <c r="B3406">
        <v>2019</v>
      </c>
      <c r="C3406" s="10">
        <v>43799</v>
      </c>
      <c r="D3406" t="s">
        <v>140</v>
      </c>
      <c r="E3406" t="s">
        <v>119</v>
      </c>
      <c r="F3406">
        <v>1</v>
      </c>
      <c r="G3406">
        <v>3</v>
      </c>
      <c r="H3406" t="s">
        <v>193</v>
      </c>
      <c r="I3406" t="s">
        <v>31</v>
      </c>
      <c r="J3406">
        <v>10005727327</v>
      </c>
      <c r="K3406" s="19"/>
      <c r="L3406">
        <v>27.417999999999999</v>
      </c>
      <c r="M3406">
        <v>27.584</v>
      </c>
      <c r="N3406">
        <v>29.141999999999999</v>
      </c>
      <c r="O3406">
        <v>0.77900000000000003</v>
      </c>
    </row>
    <row r="3407" spans="1:15" x14ac:dyDescent="0.35">
      <c r="A3407" t="s">
        <v>226</v>
      </c>
      <c r="B3407">
        <v>2019</v>
      </c>
      <c r="C3407" s="10">
        <v>43799</v>
      </c>
      <c r="D3407" t="s">
        <v>140</v>
      </c>
      <c r="E3407" t="s">
        <v>119</v>
      </c>
      <c r="F3407">
        <v>1</v>
      </c>
      <c r="G3407">
        <v>4</v>
      </c>
      <c r="H3407" t="s">
        <v>221</v>
      </c>
      <c r="I3407" t="s">
        <v>227</v>
      </c>
      <c r="J3407">
        <v>10008098470</v>
      </c>
      <c r="K3407" s="19"/>
      <c r="L3407">
        <v>28.826000000000001</v>
      </c>
      <c r="M3407">
        <v>28.876999999999999</v>
      </c>
      <c r="N3407">
        <v>30.550999999999998</v>
      </c>
      <c r="O3407">
        <v>0.83699999999999997</v>
      </c>
    </row>
    <row r="3408" spans="1:15" x14ac:dyDescent="0.35">
      <c r="A3408" t="s">
        <v>226</v>
      </c>
      <c r="B3408">
        <v>2019</v>
      </c>
      <c r="C3408" s="10">
        <v>43799</v>
      </c>
      <c r="D3408" t="s">
        <v>140</v>
      </c>
      <c r="E3408" t="s">
        <v>119</v>
      </c>
      <c r="F3408">
        <v>1</v>
      </c>
      <c r="G3408">
        <v>5</v>
      </c>
      <c r="H3408" t="s">
        <v>97</v>
      </c>
      <c r="I3408" t="s">
        <v>29</v>
      </c>
      <c r="J3408">
        <v>10048325582</v>
      </c>
      <c r="K3408" s="19"/>
      <c r="L3408">
        <v>32.734999999999999</v>
      </c>
      <c r="M3408">
        <v>32.456999999999901</v>
      </c>
      <c r="N3408">
        <v>34.476999999999997</v>
      </c>
      <c r="O3408">
        <v>1.01</v>
      </c>
    </row>
    <row r="3409" spans="1:15" x14ac:dyDescent="0.35">
      <c r="A3409" t="s">
        <v>226</v>
      </c>
      <c r="B3409">
        <v>2019</v>
      </c>
      <c r="C3409" s="10">
        <v>43799</v>
      </c>
      <c r="D3409" t="s">
        <v>140</v>
      </c>
      <c r="E3409" t="s">
        <v>119</v>
      </c>
      <c r="F3409">
        <v>1</v>
      </c>
      <c r="G3409">
        <v>6</v>
      </c>
      <c r="H3409" t="s">
        <v>194</v>
      </c>
      <c r="I3409" t="s">
        <v>230</v>
      </c>
      <c r="J3409">
        <v>10004601723</v>
      </c>
      <c r="K3409" s="19"/>
      <c r="L3409">
        <v>32.098999999999997</v>
      </c>
      <c r="M3409">
        <v>31.811999999999902</v>
      </c>
      <c r="N3409">
        <v>33.515999999999998</v>
      </c>
      <c r="O3409">
        <v>0.85199999999999998</v>
      </c>
    </row>
    <row r="3410" spans="1:15" x14ac:dyDescent="0.35">
      <c r="A3410" t="s">
        <v>226</v>
      </c>
      <c r="B3410">
        <v>2019</v>
      </c>
      <c r="C3410" s="10">
        <v>43799</v>
      </c>
      <c r="D3410" t="s">
        <v>140</v>
      </c>
      <c r="E3410" t="s">
        <v>119</v>
      </c>
      <c r="F3410">
        <v>2</v>
      </c>
      <c r="G3410">
        <v>1</v>
      </c>
      <c r="H3410" t="s">
        <v>196</v>
      </c>
      <c r="I3410" t="s">
        <v>52</v>
      </c>
      <c r="J3410">
        <v>10004868370</v>
      </c>
      <c r="K3410" s="19"/>
      <c r="L3410">
        <v>29.436999999999902</v>
      </c>
      <c r="M3410">
        <v>29.635999999999999</v>
      </c>
      <c r="N3410">
        <v>31.085999999999999</v>
      </c>
      <c r="O3410">
        <v>0.72499999999999998</v>
      </c>
    </row>
    <row r="3411" spans="1:15" x14ac:dyDescent="0.35">
      <c r="A3411" t="s">
        <v>226</v>
      </c>
      <c r="B3411">
        <v>2019</v>
      </c>
      <c r="C3411" s="10">
        <v>43799</v>
      </c>
      <c r="D3411" t="s">
        <v>140</v>
      </c>
      <c r="E3411" t="s">
        <v>119</v>
      </c>
      <c r="F3411">
        <v>2</v>
      </c>
      <c r="G3411">
        <v>2</v>
      </c>
      <c r="H3411" t="s">
        <v>192</v>
      </c>
      <c r="I3411" t="s">
        <v>113</v>
      </c>
      <c r="J3411">
        <v>10004599194</v>
      </c>
      <c r="K3411" s="19"/>
      <c r="L3411">
        <v>31.1419999999999</v>
      </c>
      <c r="M3411">
        <v>31.213000000000001</v>
      </c>
      <c r="N3411">
        <v>32.801000000000002</v>
      </c>
      <c r="O3411">
        <v>0.79400000000000004</v>
      </c>
    </row>
    <row r="3412" spans="1:15" x14ac:dyDescent="0.35">
      <c r="A3412" t="s">
        <v>226</v>
      </c>
      <c r="B3412">
        <v>2019</v>
      </c>
      <c r="C3412" s="10">
        <v>43799</v>
      </c>
      <c r="D3412" t="s">
        <v>140</v>
      </c>
      <c r="E3412" t="s">
        <v>119</v>
      </c>
      <c r="F3412">
        <v>2</v>
      </c>
      <c r="G3412">
        <v>3</v>
      </c>
      <c r="H3412" t="s">
        <v>124</v>
      </c>
      <c r="I3412" t="s">
        <v>35</v>
      </c>
      <c r="J3412">
        <v>10009012391</v>
      </c>
      <c r="K3412" s="19"/>
      <c r="L3412">
        <v>27.198</v>
      </c>
      <c r="M3412">
        <v>27.591999999999999</v>
      </c>
      <c r="N3412">
        <v>31.12</v>
      </c>
      <c r="O3412">
        <v>1.764</v>
      </c>
    </row>
    <row r="3413" spans="1:15" x14ac:dyDescent="0.35">
      <c r="A3413" t="s">
        <v>226</v>
      </c>
      <c r="B3413">
        <v>2019</v>
      </c>
      <c r="C3413" s="10">
        <v>43799</v>
      </c>
      <c r="D3413" t="s">
        <v>140</v>
      </c>
      <c r="E3413" t="s">
        <v>119</v>
      </c>
      <c r="F3413">
        <v>2</v>
      </c>
      <c r="G3413">
        <v>4</v>
      </c>
      <c r="H3413" t="s">
        <v>115</v>
      </c>
      <c r="I3413" t="s">
        <v>116</v>
      </c>
      <c r="J3413">
        <v>10009009159</v>
      </c>
      <c r="K3413" s="19"/>
      <c r="L3413">
        <v>28.178999999999998</v>
      </c>
      <c r="M3413">
        <v>28.105999999999899</v>
      </c>
      <c r="N3413">
        <v>30.867999999999999</v>
      </c>
      <c r="O3413">
        <v>1.381</v>
      </c>
    </row>
    <row r="3414" spans="1:15" x14ac:dyDescent="0.35">
      <c r="A3414" t="s">
        <v>226</v>
      </c>
      <c r="B3414">
        <v>2019</v>
      </c>
      <c r="C3414" s="10">
        <v>43799</v>
      </c>
      <c r="D3414" t="s">
        <v>140</v>
      </c>
      <c r="E3414" t="s">
        <v>119</v>
      </c>
      <c r="F3414">
        <v>2</v>
      </c>
      <c r="G3414">
        <v>5</v>
      </c>
      <c r="H3414" t="s">
        <v>183</v>
      </c>
      <c r="I3414" t="s">
        <v>33</v>
      </c>
      <c r="J3414">
        <v>10007212639</v>
      </c>
      <c r="K3414" s="19"/>
      <c r="L3414">
        <v>26.405000000000001</v>
      </c>
      <c r="M3414">
        <v>26.369</v>
      </c>
      <c r="N3414">
        <v>27.861000000000001</v>
      </c>
      <c r="O3414">
        <v>0.746</v>
      </c>
    </row>
    <row r="3415" spans="1:15" x14ac:dyDescent="0.35">
      <c r="A3415" t="s">
        <v>226</v>
      </c>
      <c r="B3415">
        <v>2019</v>
      </c>
      <c r="C3415" s="10">
        <v>43799</v>
      </c>
      <c r="D3415" t="s">
        <v>140</v>
      </c>
      <c r="E3415" t="s">
        <v>119</v>
      </c>
      <c r="F3415">
        <v>2</v>
      </c>
      <c r="G3415">
        <v>6</v>
      </c>
      <c r="H3415" t="s">
        <v>54</v>
      </c>
      <c r="I3415" t="s">
        <v>42</v>
      </c>
      <c r="J3415">
        <v>10004612534</v>
      </c>
      <c r="K3415" s="19"/>
      <c r="L3415">
        <v>27.445</v>
      </c>
      <c r="M3415">
        <v>27.206</v>
      </c>
      <c r="N3415">
        <v>28.952000000000002</v>
      </c>
      <c r="O3415">
        <v>0.873</v>
      </c>
    </row>
    <row r="3416" spans="1:15" x14ac:dyDescent="0.35">
      <c r="A3416" t="s">
        <v>226</v>
      </c>
      <c r="B3416">
        <v>2019</v>
      </c>
      <c r="C3416" s="10">
        <v>43799</v>
      </c>
      <c r="D3416" t="s">
        <v>140</v>
      </c>
      <c r="E3416" t="s">
        <v>121</v>
      </c>
      <c r="F3416">
        <v>1</v>
      </c>
      <c r="G3416">
        <v>1</v>
      </c>
      <c r="H3416" t="s">
        <v>124</v>
      </c>
      <c r="I3416" t="s">
        <v>35</v>
      </c>
      <c r="J3416">
        <v>10009012391</v>
      </c>
      <c r="K3416" s="19"/>
      <c r="L3416">
        <v>27.591999999999999</v>
      </c>
      <c r="M3416">
        <v>28.966000000000001</v>
      </c>
      <c r="N3416">
        <v>32.316000000000003</v>
      </c>
      <c r="O3416">
        <v>1.675</v>
      </c>
    </row>
    <row r="3417" spans="1:15" x14ac:dyDescent="0.35">
      <c r="A3417" t="s">
        <v>226</v>
      </c>
      <c r="B3417">
        <v>2019</v>
      </c>
      <c r="C3417" s="10">
        <v>43799</v>
      </c>
      <c r="D3417" t="s">
        <v>140</v>
      </c>
      <c r="E3417" t="s">
        <v>121</v>
      </c>
      <c r="F3417">
        <v>1</v>
      </c>
      <c r="G3417">
        <v>2</v>
      </c>
      <c r="H3417" t="s">
        <v>192</v>
      </c>
      <c r="I3417" t="s">
        <v>113</v>
      </c>
      <c r="J3417">
        <v>10004599194</v>
      </c>
      <c r="K3417" s="19"/>
      <c r="L3417">
        <v>31.213000000000001</v>
      </c>
      <c r="M3417">
        <v>31.338000000000001</v>
      </c>
      <c r="N3417">
        <v>32.914000000000001</v>
      </c>
      <c r="O3417">
        <v>0.78800000000000003</v>
      </c>
    </row>
    <row r="3418" spans="1:15" x14ac:dyDescent="0.35">
      <c r="A3418" t="s">
        <v>226</v>
      </c>
      <c r="B3418">
        <v>2019</v>
      </c>
      <c r="C3418" s="10">
        <v>43799</v>
      </c>
      <c r="D3418" t="s">
        <v>140</v>
      </c>
      <c r="E3418" t="s">
        <v>121</v>
      </c>
      <c r="F3418">
        <v>1</v>
      </c>
      <c r="G3418">
        <v>3</v>
      </c>
      <c r="H3418" t="s">
        <v>200</v>
      </c>
      <c r="I3418" t="s">
        <v>228</v>
      </c>
      <c r="J3418">
        <v>10006900421</v>
      </c>
      <c r="K3418" s="19"/>
      <c r="L3418">
        <v>33.087000000000003</v>
      </c>
      <c r="M3418">
        <v>33.068999999999903</v>
      </c>
      <c r="N3418">
        <v>34.530999999999999</v>
      </c>
      <c r="O3418">
        <v>0.73099999999999998</v>
      </c>
    </row>
    <row r="3419" spans="1:15" x14ac:dyDescent="0.35">
      <c r="A3419" t="s">
        <v>226</v>
      </c>
      <c r="B3419">
        <v>2019</v>
      </c>
      <c r="C3419" s="10">
        <v>43799</v>
      </c>
      <c r="D3419" t="s">
        <v>140</v>
      </c>
      <c r="E3419" t="s">
        <v>121</v>
      </c>
      <c r="F3419">
        <v>1</v>
      </c>
      <c r="G3419">
        <v>4</v>
      </c>
      <c r="H3419" t="s">
        <v>92</v>
      </c>
      <c r="I3419" t="s">
        <v>23</v>
      </c>
      <c r="J3419">
        <v>10009535686</v>
      </c>
      <c r="K3419" s="19"/>
      <c r="L3419">
        <v>31.678000000000001</v>
      </c>
      <c r="M3419">
        <v>31.553999999999998</v>
      </c>
      <c r="N3419">
        <v>33.731999999999999</v>
      </c>
      <c r="O3419">
        <v>1.089</v>
      </c>
    </row>
    <row r="3420" spans="1:15" x14ac:dyDescent="0.35">
      <c r="A3420" t="s">
        <v>226</v>
      </c>
      <c r="B3420">
        <v>2019</v>
      </c>
      <c r="C3420" s="10">
        <v>43799</v>
      </c>
      <c r="D3420" t="s">
        <v>140</v>
      </c>
      <c r="E3420" t="s">
        <v>121</v>
      </c>
      <c r="F3420">
        <v>1</v>
      </c>
      <c r="G3420">
        <v>5</v>
      </c>
      <c r="H3420" t="s">
        <v>193</v>
      </c>
      <c r="I3420" t="s">
        <v>31</v>
      </c>
      <c r="J3420">
        <v>10005727327</v>
      </c>
      <c r="K3420" s="19"/>
      <c r="L3420">
        <v>27.584</v>
      </c>
      <c r="M3420">
        <v>27.567999999999898</v>
      </c>
      <c r="N3420">
        <v>29.116</v>
      </c>
      <c r="O3420">
        <v>0.77400000000000002</v>
      </c>
    </row>
    <row r="3421" spans="1:15" x14ac:dyDescent="0.35">
      <c r="A3421" t="s">
        <v>226</v>
      </c>
      <c r="B3421">
        <v>2019</v>
      </c>
      <c r="C3421" s="10">
        <v>43799</v>
      </c>
      <c r="D3421" t="s">
        <v>140</v>
      </c>
      <c r="E3421" t="s">
        <v>121</v>
      </c>
      <c r="F3421">
        <v>1</v>
      </c>
      <c r="G3421">
        <v>6</v>
      </c>
      <c r="H3421" t="s">
        <v>196</v>
      </c>
      <c r="I3421" t="s">
        <v>52</v>
      </c>
      <c r="J3421">
        <v>10004868370</v>
      </c>
      <c r="K3421" s="19"/>
      <c r="L3421">
        <v>29.635999999999999</v>
      </c>
      <c r="M3421">
        <v>29.463999999999999</v>
      </c>
      <c r="N3421">
        <v>30.91</v>
      </c>
      <c r="O3421">
        <v>0.72299999999999998</v>
      </c>
    </row>
    <row r="3422" spans="1:15" x14ac:dyDescent="0.35">
      <c r="A3422" t="s">
        <v>226</v>
      </c>
      <c r="B3422">
        <v>2019</v>
      </c>
      <c r="C3422" s="10">
        <v>43799</v>
      </c>
      <c r="D3422" t="s">
        <v>140</v>
      </c>
      <c r="E3422" t="s">
        <v>121</v>
      </c>
      <c r="F3422">
        <v>2</v>
      </c>
      <c r="G3422">
        <v>1</v>
      </c>
      <c r="H3422" t="s">
        <v>194</v>
      </c>
      <c r="I3422" t="s">
        <v>230</v>
      </c>
      <c r="J3422">
        <v>10004601723</v>
      </c>
      <c r="K3422" s="19"/>
      <c r="L3422">
        <v>31.811999999999902</v>
      </c>
      <c r="M3422">
        <v>32.000999999999998</v>
      </c>
      <c r="N3422">
        <v>33.692999999999998</v>
      </c>
      <c r="O3422">
        <v>0.84599999999999997</v>
      </c>
    </row>
    <row r="3423" spans="1:15" x14ac:dyDescent="0.35">
      <c r="A3423" t="s">
        <v>226</v>
      </c>
      <c r="B3423">
        <v>2019</v>
      </c>
      <c r="C3423" s="10">
        <v>43799</v>
      </c>
      <c r="D3423" t="s">
        <v>140</v>
      </c>
      <c r="E3423" t="s">
        <v>121</v>
      </c>
      <c r="F3423">
        <v>2</v>
      </c>
      <c r="G3423">
        <v>2</v>
      </c>
      <c r="H3423" t="s">
        <v>183</v>
      </c>
      <c r="I3423" t="s">
        <v>33</v>
      </c>
      <c r="J3423">
        <v>10007212639</v>
      </c>
      <c r="K3423" s="19"/>
      <c r="L3423">
        <v>26.369</v>
      </c>
      <c r="M3423">
        <v>26.573</v>
      </c>
      <c r="N3423">
        <v>28.056999999999999</v>
      </c>
      <c r="O3423">
        <v>0.74199999999999999</v>
      </c>
    </row>
    <row r="3424" spans="1:15" x14ac:dyDescent="0.35">
      <c r="A3424" t="s">
        <v>226</v>
      </c>
      <c r="B3424">
        <v>2019</v>
      </c>
      <c r="C3424" s="10">
        <v>43799</v>
      </c>
      <c r="D3424" t="s">
        <v>140</v>
      </c>
      <c r="E3424" t="s">
        <v>121</v>
      </c>
      <c r="F3424">
        <v>2</v>
      </c>
      <c r="G3424">
        <v>3</v>
      </c>
      <c r="H3424" t="s">
        <v>115</v>
      </c>
      <c r="I3424" t="s">
        <v>116</v>
      </c>
      <c r="J3424">
        <v>10009009159</v>
      </c>
      <c r="K3424" s="19"/>
      <c r="L3424">
        <v>28.105999999999899</v>
      </c>
      <c r="M3424">
        <v>28.31</v>
      </c>
      <c r="N3424">
        <v>30.966000000000001</v>
      </c>
      <c r="O3424">
        <v>1.3280000000000001</v>
      </c>
    </row>
    <row r="3425" spans="1:15" x14ac:dyDescent="0.35">
      <c r="A3425" t="s">
        <v>226</v>
      </c>
      <c r="B3425">
        <v>2019</v>
      </c>
      <c r="C3425" s="10">
        <v>43799</v>
      </c>
      <c r="D3425" t="s">
        <v>140</v>
      </c>
      <c r="E3425" t="s">
        <v>121</v>
      </c>
      <c r="F3425">
        <v>2</v>
      </c>
      <c r="G3425">
        <v>4</v>
      </c>
      <c r="H3425" t="s">
        <v>221</v>
      </c>
      <c r="I3425" t="s">
        <v>227</v>
      </c>
      <c r="J3425">
        <v>10008098470</v>
      </c>
      <c r="K3425" s="19"/>
      <c r="L3425">
        <v>28.876999999999999</v>
      </c>
      <c r="M3425">
        <v>28.863</v>
      </c>
      <c r="N3425">
        <v>30.518999999999998</v>
      </c>
      <c r="O3425">
        <v>0.82799999999999996</v>
      </c>
    </row>
    <row r="3426" spans="1:15" x14ac:dyDescent="0.35">
      <c r="A3426" t="s">
        <v>226</v>
      </c>
      <c r="B3426">
        <v>2019</v>
      </c>
      <c r="C3426" s="10">
        <v>43799</v>
      </c>
      <c r="D3426" t="s">
        <v>140</v>
      </c>
      <c r="E3426" t="s">
        <v>121</v>
      </c>
      <c r="F3426">
        <v>2</v>
      </c>
      <c r="G3426">
        <v>5</v>
      </c>
      <c r="H3426" t="s">
        <v>54</v>
      </c>
      <c r="I3426" t="s">
        <v>42</v>
      </c>
      <c r="J3426">
        <v>10004612534</v>
      </c>
      <c r="K3426" s="19"/>
      <c r="L3426">
        <v>27.206</v>
      </c>
      <c r="M3426">
        <v>27.164000000000001</v>
      </c>
      <c r="N3426">
        <v>28.89</v>
      </c>
      <c r="O3426">
        <v>0.86299999999999999</v>
      </c>
    </row>
    <row r="3427" spans="1:15" x14ac:dyDescent="0.35">
      <c r="A3427" t="s">
        <v>226</v>
      </c>
      <c r="B3427">
        <v>2019</v>
      </c>
      <c r="C3427" s="10">
        <v>43799</v>
      </c>
      <c r="D3427" t="s">
        <v>140</v>
      </c>
      <c r="E3427" t="s">
        <v>121</v>
      </c>
      <c r="F3427">
        <v>2</v>
      </c>
      <c r="G3427">
        <v>6</v>
      </c>
      <c r="H3427" t="s">
        <v>97</v>
      </c>
      <c r="I3427" t="s">
        <v>29</v>
      </c>
      <c r="J3427">
        <v>10048325582</v>
      </c>
      <c r="K3427" s="19"/>
      <c r="L3427">
        <v>32.456999999999901</v>
      </c>
      <c r="M3427">
        <v>31.96</v>
      </c>
      <c r="N3427">
        <v>33.948</v>
      </c>
      <c r="O3427">
        <v>0.99399999999999999</v>
      </c>
    </row>
    <row r="3428" spans="1:15" x14ac:dyDescent="0.35">
      <c r="A3428" t="s">
        <v>225</v>
      </c>
      <c r="B3428">
        <v>2020</v>
      </c>
      <c r="C3428" s="10">
        <v>43806</v>
      </c>
      <c r="D3428" t="s">
        <v>140</v>
      </c>
      <c r="E3428" t="s">
        <v>91</v>
      </c>
      <c r="F3428">
        <v>1</v>
      </c>
      <c r="G3428">
        <v>1</v>
      </c>
      <c r="H3428" t="s">
        <v>183</v>
      </c>
      <c r="I3428" t="s">
        <v>33</v>
      </c>
      <c r="J3428">
        <v>10007212639</v>
      </c>
      <c r="K3428" s="19">
        <v>28.4</v>
      </c>
      <c r="L3428">
        <v>26.573</v>
      </c>
      <c r="M3428">
        <v>26.763999999999999</v>
      </c>
      <c r="N3428">
        <v>28.242000000000001</v>
      </c>
      <c r="O3428">
        <v>0.73899999999999999</v>
      </c>
    </row>
    <row r="3429" spans="1:15" x14ac:dyDescent="0.35">
      <c r="A3429" t="s">
        <v>225</v>
      </c>
      <c r="B3429">
        <v>2020</v>
      </c>
      <c r="C3429" s="10">
        <v>43806</v>
      </c>
      <c r="D3429" t="s">
        <v>140</v>
      </c>
      <c r="E3429" t="s">
        <v>91</v>
      </c>
      <c r="F3429">
        <v>1</v>
      </c>
      <c r="G3429">
        <v>2</v>
      </c>
      <c r="H3429" t="s">
        <v>103</v>
      </c>
      <c r="I3429" t="s">
        <v>104</v>
      </c>
      <c r="J3429">
        <v>10009010876</v>
      </c>
      <c r="K3429" s="19">
        <v>25.8</v>
      </c>
      <c r="L3429">
        <v>24.881</v>
      </c>
      <c r="M3429">
        <v>25.08</v>
      </c>
      <c r="N3429">
        <v>26.815999999999999</v>
      </c>
      <c r="O3429">
        <v>0.86799999999999999</v>
      </c>
    </row>
    <row r="3430" spans="1:15" x14ac:dyDescent="0.35">
      <c r="A3430" t="s">
        <v>225</v>
      </c>
      <c r="B3430">
        <v>2020</v>
      </c>
      <c r="C3430" s="10">
        <v>43806</v>
      </c>
      <c r="D3430" t="s">
        <v>140</v>
      </c>
      <c r="E3430" t="s">
        <v>91</v>
      </c>
      <c r="F3430">
        <v>1</v>
      </c>
      <c r="G3430">
        <v>3</v>
      </c>
      <c r="H3430" t="s">
        <v>206</v>
      </c>
      <c r="I3430" t="s">
        <v>207</v>
      </c>
      <c r="J3430">
        <v>10090555241</v>
      </c>
      <c r="K3430" s="19">
        <v>21.9</v>
      </c>
      <c r="L3430">
        <v>14.142999999999899</v>
      </c>
      <c r="M3430">
        <v>18.065999999999999</v>
      </c>
      <c r="N3430">
        <v>23.244</v>
      </c>
      <c r="O3430">
        <v>2.589</v>
      </c>
    </row>
    <row r="3431" spans="1:15" x14ac:dyDescent="0.35">
      <c r="A3431" t="s">
        <v>225</v>
      </c>
      <c r="B3431">
        <v>2020</v>
      </c>
      <c r="C3431" s="10">
        <v>43806</v>
      </c>
      <c r="D3431" t="s">
        <v>140</v>
      </c>
      <c r="E3431" t="s">
        <v>91</v>
      </c>
      <c r="F3431">
        <v>1</v>
      </c>
      <c r="G3431">
        <v>4</v>
      </c>
      <c r="H3431" t="s">
        <v>218</v>
      </c>
      <c r="I3431" t="s">
        <v>46</v>
      </c>
      <c r="J3431">
        <v>10006902239</v>
      </c>
      <c r="K3431" s="19">
        <v>28.4</v>
      </c>
      <c r="L3431">
        <v>28.363</v>
      </c>
      <c r="M3431">
        <v>28.257999999999999</v>
      </c>
      <c r="N3431">
        <v>29.853999999999999</v>
      </c>
      <c r="O3431">
        <v>0.79800000000000004</v>
      </c>
    </row>
    <row r="3432" spans="1:15" x14ac:dyDescent="0.35">
      <c r="A3432" t="s">
        <v>225</v>
      </c>
      <c r="B3432">
        <v>2020</v>
      </c>
      <c r="C3432" s="10">
        <v>43806</v>
      </c>
      <c r="D3432" t="s">
        <v>140</v>
      </c>
      <c r="E3432" t="s">
        <v>91</v>
      </c>
      <c r="F3432">
        <v>1</v>
      </c>
      <c r="G3432">
        <v>5</v>
      </c>
      <c r="H3432" t="s">
        <v>193</v>
      </c>
      <c r="I3432" t="s">
        <v>31</v>
      </c>
      <c r="J3432">
        <v>10005727327</v>
      </c>
      <c r="K3432" s="19">
        <v>33.9</v>
      </c>
      <c r="L3432">
        <v>27.567999999999898</v>
      </c>
      <c r="M3432">
        <v>27.428999999999998</v>
      </c>
      <c r="N3432">
        <v>28.965</v>
      </c>
      <c r="O3432">
        <v>0.76800000000000002</v>
      </c>
    </row>
    <row r="3433" spans="1:15" x14ac:dyDescent="0.35">
      <c r="A3433" t="s">
        <v>225</v>
      </c>
      <c r="B3433">
        <v>2020</v>
      </c>
      <c r="C3433" s="10">
        <v>43806</v>
      </c>
      <c r="D3433" t="s">
        <v>140</v>
      </c>
      <c r="E3433" t="s">
        <v>91</v>
      </c>
      <c r="F3433">
        <v>1</v>
      </c>
      <c r="G3433">
        <v>6</v>
      </c>
      <c r="H3433" t="s">
        <v>213</v>
      </c>
      <c r="I3433" t="s">
        <v>42</v>
      </c>
      <c r="J3433">
        <v>10006422895</v>
      </c>
      <c r="K3433" s="19">
        <v>28.5</v>
      </c>
      <c r="L3433">
        <v>28.137</v>
      </c>
      <c r="M3433">
        <v>27.869</v>
      </c>
      <c r="N3433">
        <v>29.449000000000002</v>
      </c>
      <c r="O3433">
        <v>0.79</v>
      </c>
    </row>
    <row r="3434" spans="1:15" x14ac:dyDescent="0.35">
      <c r="A3434" t="s">
        <v>225</v>
      </c>
      <c r="B3434">
        <v>2020</v>
      </c>
      <c r="C3434" s="10">
        <v>43806</v>
      </c>
      <c r="D3434" t="s">
        <v>140</v>
      </c>
      <c r="E3434" t="s">
        <v>91</v>
      </c>
      <c r="F3434">
        <v>2</v>
      </c>
      <c r="G3434">
        <v>1</v>
      </c>
      <c r="H3434" t="s">
        <v>106</v>
      </c>
      <c r="I3434" t="s">
        <v>102</v>
      </c>
      <c r="J3434">
        <v>10006894559</v>
      </c>
      <c r="K3434" s="19">
        <v>27.3</v>
      </c>
      <c r="L3434">
        <v>32.265999999999998</v>
      </c>
      <c r="M3434">
        <v>32.368000000000002</v>
      </c>
      <c r="N3434">
        <v>33.866</v>
      </c>
      <c r="O3434">
        <v>0.749</v>
      </c>
    </row>
    <row r="3435" spans="1:15" x14ac:dyDescent="0.35">
      <c r="A3435" t="s">
        <v>225</v>
      </c>
      <c r="B3435">
        <v>2020</v>
      </c>
      <c r="C3435" s="10">
        <v>43806</v>
      </c>
      <c r="D3435" t="s">
        <v>140</v>
      </c>
      <c r="E3435" t="s">
        <v>91</v>
      </c>
      <c r="F3435">
        <v>2</v>
      </c>
      <c r="G3435">
        <v>2</v>
      </c>
      <c r="H3435" t="s">
        <v>196</v>
      </c>
      <c r="I3435" t="s">
        <v>52</v>
      </c>
      <c r="J3435">
        <v>10004868370</v>
      </c>
      <c r="K3435" s="19">
        <v>31.9</v>
      </c>
      <c r="L3435">
        <v>29.463999999999999</v>
      </c>
      <c r="M3435">
        <v>29.512</v>
      </c>
      <c r="N3435">
        <v>30.954000000000001</v>
      </c>
      <c r="O3435">
        <v>0.72099999999999997</v>
      </c>
    </row>
    <row r="3436" spans="1:15" x14ac:dyDescent="0.35">
      <c r="A3436" t="s">
        <v>225</v>
      </c>
      <c r="B3436">
        <v>2020</v>
      </c>
      <c r="C3436" s="10">
        <v>43806</v>
      </c>
      <c r="D3436" t="s">
        <v>140</v>
      </c>
      <c r="E3436" t="s">
        <v>91</v>
      </c>
      <c r="F3436">
        <v>2</v>
      </c>
      <c r="G3436">
        <v>3</v>
      </c>
      <c r="H3436" t="s">
        <v>153</v>
      </c>
      <c r="I3436" t="s">
        <v>154</v>
      </c>
      <c r="J3436">
        <v>10004717719</v>
      </c>
      <c r="K3436" s="19">
        <v>31</v>
      </c>
      <c r="L3436">
        <v>24.745999999999999</v>
      </c>
      <c r="M3436">
        <v>24.853999999999999</v>
      </c>
      <c r="N3436">
        <v>26.518000000000001</v>
      </c>
      <c r="O3436">
        <v>0.83199999999999996</v>
      </c>
    </row>
    <row r="3437" spans="1:15" x14ac:dyDescent="0.35">
      <c r="A3437" t="s">
        <v>225</v>
      </c>
      <c r="B3437">
        <v>2020</v>
      </c>
      <c r="C3437" s="10">
        <v>43806</v>
      </c>
      <c r="D3437" t="s">
        <v>140</v>
      </c>
      <c r="E3437" t="s">
        <v>91</v>
      </c>
      <c r="F3437">
        <v>2</v>
      </c>
      <c r="G3437">
        <v>4</v>
      </c>
      <c r="H3437" t="s">
        <v>110</v>
      </c>
      <c r="I3437" t="s">
        <v>58</v>
      </c>
      <c r="J3437">
        <v>10010797292</v>
      </c>
      <c r="K3437" s="19">
        <v>21.6</v>
      </c>
      <c r="L3437">
        <v>23.734999999999999</v>
      </c>
      <c r="M3437">
        <v>23.57</v>
      </c>
      <c r="N3437">
        <v>27.896000000000001</v>
      </c>
      <c r="O3437">
        <v>2.1629999999999998</v>
      </c>
    </row>
    <row r="3438" spans="1:15" x14ac:dyDescent="0.35">
      <c r="A3438" t="s">
        <v>225</v>
      </c>
      <c r="B3438">
        <v>2020</v>
      </c>
      <c r="C3438" s="10">
        <v>43806</v>
      </c>
      <c r="D3438" t="s">
        <v>140</v>
      </c>
      <c r="E3438" t="s">
        <v>91</v>
      </c>
      <c r="F3438">
        <v>2</v>
      </c>
      <c r="G3438">
        <v>5</v>
      </c>
      <c r="H3438" t="s">
        <v>158</v>
      </c>
      <c r="I3438" t="s">
        <v>145</v>
      </c>
      <c r="J3438">
        <v>10010894696</v>
      </c>
      <c r="K3438" s="19">
        <v>33.6</v>
      </c>
      <c r="L3438">
        <v>20.097999999999999</v>
      </c>
      <c r="M3438">
        <v>20.157</v>
      </c>
      <c r="N3438">
        <v>22.271000000000001</v>
      </c>
      <c r="O3438">
        <v>1.0569999999999999</v>
      </c>
    </row>
    <row r="3439" spans="1:15" x14ac:dyDescent="0.35">
      <c r="A3439" t="s">
        <v>225</v>
      </c>
      <c r="B3439">
        <v>2020</v>
      </c>
      <c r="C3439" s="10">
        <v>43806</v>
      </c>
      <c r="D3439" t="s">
        <v>140</v>
      </c>
      <c r="E3439" t="s">
        <v>91</v>
      </c>
      <c r="F3439">
        <v>2</v>
      </c>
      <c r="G3439">
        <v>6</v>
      </c>
      <c r="H3439" t="s">
        <v>211</v>
      </c>
      <c r="I3439" t="s">
        <v>212</v>
      </c>
      <c r="J3439">
        <v>10010608447</v>
      </c>
      <c r="K3439" s="19">
        <v>22.4</v>
      </c>
      <c r="L3439">
        <v>22.651999999999902</v>
      </c>
      <c r="M3439">
        <v>22.401</v>
      </c>
      <c r="N3439">
        <v>24.279</v>
      </c>
      <c r="O3439">
        <v>0.93899999999999995</v>
      </c>
    </row>
    <row r="3440" spans="1:15" x14ac:dyDescent="0.35">
      <c r="A3440" t="s">
        <v>225</v>
      </c>
      <c r="B3440">
        <v>2020</v>
      </c>
      <c r="C3440" s="10">
        <v>43806</v>
      </c>
      <c r="D3440" t="s">
        <v>140</v>
      </c>
      <c r="E3440" t="s">
        <v>91</v>
      </c>
      <c r="F3440">
        <v>3</v>
      </c>
      <c r="G3440">
        <v>1</v>
      </c>
      <c r="H3440" t="s">
        <v>195</v>
      </c>
      <c r="I3440" t="s">
        <v>31</v>
      </c>
      <c r="J3440">
        <v>10005964470</v>
      </c>
      <c r="K3440" s="19">
        <v>30.7</v>
      </c>
      <c r="L3440">
        <v>29.082999999999998</v>
      </c>
      <c r="M3440">
        <v>29.242999999999999</v>
      </c>
      <c r="N3440">
        <v>30.736999999999998</v>
      </c>
      <c r="O3440">
        <v>0.747</v>
      </c>
    </row>
    <row r="3441" spans="1:15" x14ac:dyDescent="0.35">
      <c r="A3441" t="s">
        <v>225</v>
      </c>
      <c r="B3441">
        <v>2020</v>
      </c>
      <c r="C3441" s="10">
        <v>43806</v>
      </c>
      <c r="D3441" t="s">
        <v>140</v>
      </c>
      <c r="E3441" t="s">
        <v>91</v>
      </c>
      <c r="F3441">
        <v>3</v>
      </c>
      <c r="G3441">
        <v>2</v>
      </c>
      <c r="H3441" t="s">
        <v>197</v>
      </c>
      <c r="I3441" t="s">
        <v>198</v>
      </c>
      <c r="J3441">
        <v>10003100142</v>
      </c>
      <c r="K3441" s="19">
        <v>33.700000000000003</v>
      </c>
      <c r="L3441">
        <v>27.321999999999999</v>
      </c>
      <c r="M3441">
        <v>27.452999999999999</v>
      </c>
      <c r="N3441">
        <v>29.106999999999999</v>
      </c>
      <c r="O3441">
        <v>0.82699999999999996</v>
      </c>
    </row>
    <row r="3442" spans="1:15" x14ac:dyDescent="0.35">
      <c r="A3442" t="s">
        <v>225</v>
      </c>
      <c r="B3442">
        <v>2020</v>
      </c>
      <c r="C3442" s="10">
        <v>43806</v>
      </c>
      <c r="D3442" t="s">
        <v>140</v>
      </c>
      <c r="E3442" t="s">
        <v>91</v>
      </c>
      <c r="F3442">
        <v>3</v>
      </c>
      <c r="G3442">
        <v>3</v>
      </c>
      <c r="H3442" t="s">
        <v>215</v>
      </c>
      <c r="I3442" t="s">
        <v>33</v>
      </c>
      <c r="J3442">
        <v>10009307435</v>
      </c>
      <c r="K3442" s="19">
        <v>27.7</v>
      </c>
      <c r="L3442">
        <v>19.966000000000001</v>
      </c>
      <c r="M3442">
        <v>21.19</v>
      </c>
      <c r="N3442">
        <v>24.722000000000001</v>
      </c>
      <c r="O3442">
        <v>1.766</v>
      </c>
    </row>
    <row r="3443" spans="1:15" x14ac:dyDescent="0.35">
      <c r="A3443" t="s">
        <v>225</v>
      </c>
      <c r="B3443">
        <v>2020</v>
      </c>
      <c r="C3443" s="10">
        <v>43806</v>
      </c>
      <c r="D3443" t="s">
        <v>140</v>
      </c>
      <c r="E3443" t="s">
        <v>91</v>
      </c>
      <c r="F3443">
        <v>3</v>
      </c>
      <c r="G3443">
        <v>4</v>
      </c>
      <c r="H3443" t="s">
        <v>93</v>
      </c>
      <c r="I3443" t="s">
        <v>52</v>
      </c>
      <c r="J3443">
        <v>10009150215</v>
      </c>
      <c r="K3443" s="19">
        <v>24</v>
      </c>
      <c r="L3443">
        <v>25.204999999999998</v>
      </c>
      <c r="M3443">
        <v>25.242000000000001</v>
      </c>
      <c r="N3443">
        <v>27.03</v>
      </c>
      <c r="O3443">
        <v>0.89400000000000002</v>
      </c>
    </row>
    <row r="3444" spans="1:15" x14ac:dyDescent="0.35">
      <c r="A3444" t="s">
        <v>225</v>
      </c>
      <c r="B3444">
        <v>2020</v>
      </c>
      <c r="C3444" s="10">
        <v>43806</v>
      </c>
      <c r="D3444" t="s">
        <v>140</v>
      </c>
      <c r="E3444" t="s">
        <v>91</v>
      </c>
      <c r="F3444">
        <v>3</v>
      </c>
      <c r="G3444">
        <v>5</v>
      </c>
      <c r="H3444" t="s">
        <v>223</v>
      </c>
      <c r="I3444" t="s">
        <v>224</v>
      </c>
      <c r="J3444">
        <v>10010920665</v>
      </c>
      <c r="K3444" s="19">
        <v>22.4</v>
      </c>
      <c r="L3444">
        <v>16.501000000000001</v>
      </c>
      <c r="M3444">
        <v>18.585999999999999</v>
      </c>
      <c r="N3444">
        <v>24.14</v>
      </c>
      <c r="O3444">
        <v>2.7770000000000001</v>
      </c>
    </row>
    <row r="3445" spans="1:15" x14ac:dyDescent="0.35">
      <c r="A3445" t="s">
        <v>225</v>
      </c>
      <c r="B3445">
        <v>2020</v>
      </c>
      <c r="C3445" s="10">
        <v>43806</v>
      </c>
      <c r="D3445" t="s">
        <v>140</v>
      </c>
      <c r="E3445" t="s">
        <v>91</v>
      </c>
      <c r="F3445">
        <v>3</v>
      </c>
      <c r="G3445">
        <v>6</v>
      </c>
      <c r="H3445" t="s">
        <v>220</v>
      </c>
      <c r="I3445" t="s">
        <v>35</v>
      </c>
      <c r="J3445">
        <v>10005782695</v>
      </c>
      <c r="K3445" s="19">
        <v>30.4</v>
      </c>
      <c r="L3445">
        <v>30.128</v>
      </c>
      <c r="M3445">
        <v>29.870999999999999</v>
      </c>
      <c r="N3445">
        <v>31.370999999999999</v>
      </c>
      <c r="O3445">
        <v>0.75</v>
      </c>
    </row>
    <row r="3446" spans="1:15" x14ac:dyDescent="0.35">
      <c r="A3446" t="s">
        <v>225</v>
      </c>
      <c r="B3446">
        <v>2020</v>
      </c>
      <c r="C3446" s="10">
        <v>43806</v>
      </c>
      <c r="D3446" t="s">
        <v>140</v>
      </c>
      <c r="E3446" t="s">
        <v>91</v>
      </c>
      <c r="F3446">
        <v>3</v>
      </c>
      <c r="G3446">
        <v>7</v>
      </c>
      <c r="H3446" t="s">
        <v>59</v>
      </c>
      <c r="I3446" t="s">
        <v>37</v>
      </c>
      <c r="J3446">
        <v>10007502427</v>
      </c>
      <c r="K3446" s="19">
        <v>26.1</v>
      </c>
      <c r="L3446">
        <v>23.308</v>
      </c>
      <c r="M3446">
        <v>22.782999999999902</v>
      </c>
      <c r="N3446">
        <v>25.478999999999999</v>
      </c>
      <c r="O3446">
        <v>1.3480000000000001</v>
      </c>
    </row>
    <row r="3447" spans="1:15" x14ac:dyDescent="0.35">
      <c r="A3447" t="s">
        <v>225</v>
      </c>
      <c r="B3447">
        <v>2020</v>
      </c>
      <c r="C3447" s="10">
        <v>43806</v>
      </c>
      <c r="D3447" t="s">
        <v>140</v>
      </c>
      <c r="E3447" t="s">
        <v>91</v>
      </c>
      <c r="F3447">
        <v>4</v>
      </c>
      <c r="G3447">
        <v>1</v>
      </c>
      <c r="H3447" t="s">
        <v>115</v>
      </c>
      <c r="I3447" t="s">
        <v>102</v>
      </c>
      <c r="J3447">
        <v>10009009159</v>
      </c>
      <c r="K3447" s="19">
        <v>24.8</v>
      </c>
      <c r="L3447">
        <v>28.31</v>
      </c>
      <c r="M3447">
        <v>28.786000000000001</v>
      </c>
      <c r="N3447">
        <v>31.378</v>
      </c>
      <c r="O3447">
        <v>1.296</v>
      </c>
    </row>
    <row r="3448" spans="1:15" x14ac:dyDescent="0.35">
      <c r="A3448" t="s">
        <v>225</v>
      </c>
      <c r="B3448">
        <v>2020</v>
      </c>
      <c r="C3448" s="10">
        <v>43806</v>
      </c>
      <c r="D3448" t="s">
        <v>140</v>
      </c>
      <c r="E3448" t="s">
        <v>91</v>
      </c>
      <c r="F3448">
        <v>4</v>
      </c>
      <c r="G3448">
        <v>2</v>
      </c>
      <c r="H3448" t="s">
        <v>203</v>
      </c>
      <c r="I3448" t="s">
        <v>198</v>
      </c>
      <c r="J3448">
        <v>10051694112</v>
      </c>
      <c r="K3448" s="19">
        <v>32.9</v>
      </c>
      <c r="L3448">
        <v>27.565000000000001</v>
      </c>
      <c r="M3448">
        <v>27.675000000000001</v>
      </c>
      <c r="N3448">
        <v>29.388999999999999</v>
      </c>
      <c r="O3448">
        <v>0.85699999999999998</v>
      </c>
    </row>
    <row r="3449" spans="1:15" x14ac:dyDescent="0.35">
      <c r="A3449" t="s">
        <v>225</v>
      </c>
      <c r="B3449">
        <v>2020</v>
      </c>
      <c r="C3449" s="10">
        <v>43806</v>
      </c>
      <c r="D3449" t="s">
        <v>140</v>
      </c>
      <c r="E3449" t="s">
        <v>91</v>
      </c>
      <c r="F3449">
        <v>4</v>
      </c>
      <c r="G3449">
        <v>3</v>
      </c>
      <c r="H3449" t="s">
        <v>171</v>
      </c>
      <c r="I3449" t="s">
        <v>82</v>
      </c>
      <c r="J3449">
        <v>10007073506</v>
      </c>
      <c r="K3449" s="19">
        <v>29.4</v>
      </c>
      <c r="L3449">
        <v>21.527999999999999</v>
      </c>
      <c r="M3449">
        <v>21.795999999999999</v>
      </c>
      <c r="N3449">
        <v>23.614000000000001</v>
      </c>
      <c r="O3449">
        <v>0.90900000000000003</v>
      </c>
    </row>
    <row r="3450" spans="1:15" x14ac:dyDescent="0.35">
      <c r="A3450" t="s">
        <v>225</v>
      </c>
      <c r="B3450">
        <v>2020</v>
      </c>
      <c r="C3450" s="10">
        <v>43806</v>
      </c>
      <c r="D3450" t="s">
        <v>140</v>
      </c>
      <c r="E3450" t="s">
        <v>91</v>
      </c>
      <c r="F3450">
        <v>4</v>
      </c>
      <c r="G3450">
        <v>4</v>
      </c>
      <c r="H3450" t="s">
        <v>100</v>
      </c>
      <c r="I3450" t="s">
        <v>44</v>
      </c>
      <c r="J3450">
        <v>10010830840</v>
      </c>
      <c r="K3450" s="19">
        <v>21.1</v>
      </c>
      <c r="L3450">
        <v>27.212999999999901</v>
      </c>
      <c r="M3450">
        <v>27.052</v>
      </c>
      <c r="N3450">
        <v>29.27</v>
      </c>
      <c r="O3450">
        <v>1.109</v>
      </c>
    </row>
    <row r="3451" spans="1:15" x14ac:dyDescent="0.35">
      <c r="A3451" t="s">
        <v>225</v>
      </c>
      <c r="B3451">
        <v>2020</v>
      </c>
      <c r="C3451" s="10">
        <v>43806</v>
      </c>
      <c r="D3451" t="s">
        <v>140</v>
      </c>
      <c r="E3451" t="s">
        <v>91</v>
      </c>
      <c r="F3451">
        <v>4</v>
      </c>
      <c r="G3451">
        <v>5</v>
      </c>
      <c r="H3451" t="s">
        <v>105</v>
      </c>
      <c r="I3451" t="s">
        <v>39</v>
      </c>
      <c r="J3451">
        <v>10052089586</v>
      </c>
      <c r="K3451" s="19">
        <v>20.9</v>
      </c>
      <c r="L3451">
        <v>16.89</v>
      </c>
      <c r="M3451">
        <v>17.853000000000002</v>
      </c>
      <c r="N3451">
        <v>21.893000000000001</v>
      </c>
      <c r="O3451">
        <v>2.02</v>
      </c>
    </row>
    <row r="3452" spans="1:15" x14ac:dyDescent="0.35">
      <c r="A3452" t="s">
        <v>225</v>
      </c>
      <c r="B3452">
        <v>2020</v>
      </c>
      <c r="C3452" s="10">
        <v>43806</v>
      </c>
      <c r="D3452" t="s">
        <v>140</v>
      </c>
      <c r="E3452" t="s">
        <v>91</v>
      </c>
      <c r="F3452">
        <v>4</v>
      </c>
      <c r="G3452">
        <v>6</v>
      </c>
      <c r="H3452" t="s">
        <v>96</v>
      </c>
      <c r="I3452" t="s">
        <v>27</v>
      </c>
      <c r="J3452">
        <v>10015683567</v>
      </c>
      <c r="K3452" s="19">
        <v>20.9</v>
      </c>
      <c r="L3452">
        <v>26.41</v>
      </c>
      <c r="M3452">
        <v>25.416999999999899</v>
      </c>
      <c r="N3452">
        <v>28.626999999999999</v>
      </c>
      <c r="O3452">
        <v>1.605</v>
      </c>
    </row>
    <row r="3453" spans="1:15" x14ac:dyDescent="0.35">
      <c r="A3453" t="s">
        <v>225</v>
      </c>
      <c r="B3453">
        <v>2020</v>
      </c>
      <c r="C3453" s="10">
        <v>43806</v>
      </c>
      <c r="D3453" t="s">
        <v>140</v>
      </c>
      <c r="E3453" t="s">
        <v>91</v>
      </c>
      <c r="F3453">
        <v>4</v>
      </c>
      <c r="G3453">
        <v>7</v>
      </c>
      <c r="H3453" t="s">
        <v>62</v>
      </c>
      <c r="I3453" t="s">
        <v>63</v>
      </c>
      <c r="J3453">
        <v>10007351671</v>
      </c>
      <c r="K3453" s="19">
        <v>30</v>
      </c>
      <c r="L3453">
        <v>17.327999999999999</v>
      </c>
      <c r="M3453">
        <v>17.001999999999999</v>
      </c>
      <c r="N3453">
        <v>20.012</v>
      </c>
      <c r="O3453">
        <v>1.5049999999999999</v>
      </c>
    </row>
    <row r="3454" spans="1:15" x14ac:dyDescent="0.35">
      <c r="A3454" t="s">
        <v>225</v>
      </c>
      <c r="B3454">
        <v>2020</v>
      </c>
      <c r="C3454" s="10">
        <v>43806</v>
      </c>
      <c r="D3454" t="s">
        <v>140</v>
      </c>
      <c r="E3454" t="s">
        <v>117</v>
      </c>
      <c r="F3454">
        <v>1</v>
      </c>
      <c r="G3454">
        <v>1</v>
      </c>
      <c r="H3454" t="s">
        <v>100</v>
      </c>
      <c r="I3454" t="s">
        <v>44</v>
      </c>
      <c r="J3454">
        <v>10010830840</v>
      </c>
      <c r="K3454" s="19">
        <v>21.1</v>
      </c>
      <c r="L3454">
        <v>27.052</v>
      </c>
      <c r="M3454">
        <v>27.242999999999999</v>
      </c>
      <c r="N3454">
        <v>29.437000000000001</v>
      </c>
      <c r="O3454">
        <v>1.097</v>
      </c>
    </row>
    <row r="3455" spans="1:15" x14ac:dyDescent="0.35">
      <c r="A3455" t="s">
        <v>225</v>
      </c>
      <c r="B3455">
        <v>2020</v>
      </c>
      <c r="C3455" s="10">
        <v>43806</v>
      </c>
      <c r="D3455" t="s">
        <v>140</v>
      </c>
      <c r="E3455" t="s">
        <v>117</v>
      </c>
      <c r="F3455">
        <v>1</v>
      </c>
      <c r="G3455">
        <v>2</v>
      </c>
      <c r="H3455" t="s">
        <v>211</v>
      </c>
      <c r="I3455" t="s">
        <v>212</v>
      </c>
      <c r="J3455">
        <v>10010608447</v>
      </c>
      <c r="K3455" s="19">
        <v>22.4</v>
      </c>
      <c r="L3455">
        <v>22.401</v>
      </c>
      <c r="M3455">
        <v>22.527999999999999</v>
      </c>
      <c r="N3455">
        <v>24.388000000000002</v>
      </c>
      <c r="O3455">
        <v>0.93</v>
      </c>
    </row>
    <row r="3456" spans="1:15" x14ac:dyDescent="0.35">
      <c r="A3456" t="s">
        <v>225</v>
      </c>
      <c r="B3456">
        <v>2020</v>
      </c>
      <c r="C3456" s="10">
        <v>43806</v>
      </c>
      <c r="D3456" t="s">
        <v>140</v>
      </c>
      <c r="E3456" t="s">
        <v>117</v>
      </c>
      <c r="F3456">
        <v>1</v>
      </c>
      <c r="G3456">
        <v>3</v>
      </c>
      <c r="H3456" t="s">
        <v>223</v>
      </c>
      <c r="I3456" t="s">
        <v>224</v>
      </c>
      <c r="J3456">
        <v>10010920665</v>
      </c>
      <c r="K3456" s="19">
        <v>22.4</v>
      </c>
      <c r="L3456">
        <v>18.585999999999999</v>
      </c>
      <c r="M3456">
        <v>18.757999999999999</v>
      </c>
      <c r="N3456">
        <v>23.72</v>
      </c>
      <c r="O3456">
        <v>2.4809999999999999</v>
      </c>
    </row>
    <row r="3457" spans="1:15" x14ac:dyDescent="0.35">
      <c r="A3457" t="s">
        <v>225</v>
      </c>
      <c r="B3457">
        <v>2020</v>
      </c>
      <c r="C3457" s="10">
        <v>43806</v>
      </c>
      <c r="D3457" t="s">
        <v>140</v>
      </c>
      <c r="E3457" t="s">
        <v>117</v>
      </c>
      <c r="F3457">
        <v>1</v>
      </c>
      <c r="G3457">
        <v>4</v>
      </c>
      <c r="H3457" t="s">
        <v>206</v>
      </c>
      <c r="I3457" t="s">
        <v>207</v>
      </c>
      <c r="J3457">
        <v>10090555241</v>
      </c>
      <c r="K3457" s="19">
        <v>21.9</v>
      </c>
      <c r="L3457">
        <v>18.065999999999999</v>
      </c>
      <c r="M3457">
        <v>17.082999999999998</v>
      </c>
      <c r="N3457">
        <v>21.882999999999999</v>
      </c>
      <c r="O3457">
        <v>2.4</v>
      </c>
    </row>
    <row r="3458" spans="1:15" x14ac:dyDescent="0.35">
      <c r="A3458" t="s">
        <v>225</v>
      </c>
      <c r="B3458">
        <v>2020</v>
      </c>
      <c r="C3458" s="10">
        <v>43806</v>
      </c>
      <c r="D3458" t="s">
        <v>140</v>
      </c>
      <c r="E3458" t="s">
        <v>117</v>
      </c>
      <c r="F3458">
        <v>2</v>
      </c>
      <c r="G3458">
        <v>1</v>
      </c>
      <c r="H3458" t="s">
        <v>213</v>
      </c>
      <c r="I3458" t="s">
        <v>42</v>
      </c>
      <c r="J3458">
        <v>10006422895</v>
      </c>
      <c r="K3458" s="19">
        <v>28.5</v>
      </c>
      <c r="L3458">
        <v>27.869</v>
      </c>
      <c r="M3458">
        <v>27.992999999999999</v>
      </c>
      <c r="N3458">
        <v>29.568999999999999</v>
      </c>
      <c r="O3458">
        <v>0.78800000000000003</v>
      </c>
    </row>
    <row r="3459" spans="1:15" x14ac:dyDescent="0.35">
      <c r="A3459" t="s">
        <v>225</v>
      </c>
      <c r="B3459">
        <v>2020</v>
      </c>
      <c r="C3459" s="10">
        <v>43806</v>
      </c>
      <c r="D3459" t="s">
        <v>140</v>
      </c>
      <c r="E3459" t="s">
        <v>117</v>
      </c>
      <c r="F3459">
        <v>2</v>
      </c>
      <c r="G3459">
        <v>2</v>
      </c>
      <c r="H3459" t="s">
        <v>59</v>
      </c>
      <c r="I3459" t="s">
        <v>37</v>
      </c>
      <c r="J3459">
        <v>10007502427</v>
      </c>
      <c r="K3459" s="19">
        <v>26.1</v>
      </c>
      <c r="L3459">
        <v>22.782999999999902</v>
      </c>
      <c r="M3459">
        <v>23.149000000000001</v>
      </c>
      <c r="N3459">
        <v>25.765000000000001</v>
      </c>
      <c r="O3459">
        <v>1.3080000000000001</v>
      </c>
    </row>
    <row r="3460" spans="1:15" x14ac:dyDescent="0.35">
      <c r="A3460" t="s">
        <v>225</v>
      </c>
      <c r="B3460">
        <v>2020</v>
      </c>
      <c r="C3460" s="10">
        <v>43806</v>
      </c>
      <c r="D3460" t="s">
        <v>140</v>
      </c>
      <c r="E3460" t="s">
        <v>117</v>
      </c>
      <c r="F3460">
        <v>2</v>
      </c>
      <c r="G3460">
        <v>3</v>
      </c>
      <c r="H3460" t="s">
        <v>153</v>
      </c>
      <c r="I3460" t="s">
        <v>154</v>
      </c>
      <c r="J3460">
        <v>10004717719</v>
      </c>
      <c r="K3460" s="19">
        <v>31</v>
      </c>
      <c r="L3460">
        <v>24.853999999999999</v>
      </c>
      <c r="M3460">
        <v>24.821999999999999</v>
      </c>
      <c r="N3460">
        <v>26.474</v>
      </c>
      <c r="O3460">
        <v>0.82599999999999996</v>
      </c>
    </row>
    <row r="3461" spans="1:15" x14ac:dyDescent="0.35">
      <c r="A3461" t="s">
        <v>225</v>
      </c>
      <c r="B3461">
        <v>2020</v>
      </c>
      <c r="C3461" s="10">
        <v>43806</v>
      </c>
      <c r="D3461" t="s">
        <v>140</v>
      </c>
      <c r="E3461" t="s">
        <v>117</v>
      </c>
      <c r="F3461">
        <v>2</v>
      </c>
      <c r="G3461">
        <v>4</v>
      </c>
      <c r="H3461" t="s">
        <v>93</v>
      </c>
      <c r="I3461" t="s">
        <v>52</v>
      </c>
      <c r="J3461">
        <v>10009150215</v>
      </c>
      <c r="K3461" s="19">
        <v>24</v>
      </c>
      <c r="L3461">
        <v>25.242000000000001</v>
      </c>
      <c r="M3461">
        <v>25.026999999999902</v>
      </c>
      <c r="N3461">
        <v>26.800999999999998</v>
      </c>
      <c r="O3461">
        <v>0.88700000000000001</v>
      </c>
    </row>
    <row r="3462" spans="1:15" x14ac:dyDescent="0.35">
      <c r="A3462" t="s">
        <v>225</v>
      </c>
      <c r="B3462">
        <v>2020</v>
      </c>
      <c r="C3462" s="10">
        <v>43806</v>
      </c>
      <c r="D3462" t="s">
        <v>140</v>
      </c>
      <c r="E3462" t="s">
        <v>117</v>
      </c>
      <c r="F3462">
        <v>3</v>
      </c>
      <c r="G3462">
        <v>1</v>
      </c>
      <c r="H3462" t="s">
        <v>110</v>
      </c>
      <c r="I3462" t="s">
        <v>58</v>
      </c>
      <c r="J3462">
        <v>10010797292</v>
      </c>
      <c r="K3462" s="19">
        <v>21.6</v>
      </c>
      <c r="L3462">
        <v>23.57</v>
      </c>
      <c r="M3462">
        <v>24.911999999999999</v>
      </c>
      <c r="N3462">
        <v>28.975999999999999</v>
      </c>
      <c r="O3462">
        <v>2.032</v>
      </c>
    </row>
    <row r="3463" spans="1:15" x14ac:dyDescent="0.35">
      <c r="A3463" t="s">
        <v>225</v>
      </c>
      <c r="B3463">
        <v>2020</v>
      </c>
      <c r="C3463" s="10">
        <v>43806</v>
      </c>
      <c r="D3463" t="s">
        <v>140</v>
      </c>
      <c r="E3463" t="s">
        <v>117</v>
      </c>
      <c r="F3463">
        <v>3</v>
      </c>
      <c r="G3463">
        <v>2</v>
      </c>
      <c r="H3463" t="s">
        <v>215</v>
      </c>
      <c r="I3463" t="s">
        <v>33</v>
      </c>
      <c r="J3463">
        <v>10009307435</v>
      </c>
      <c r="K3463" s="19">
        <v>27.7</v>
      </c>
      <c r="L3463">
        <v>21.19</v>
      </c>
      <c r="M3463">
        <v>22.026</v>
      </c>
      <c r="N3463">
        <v>25.367999999999999</v>
      </c>
      <c r="O3463">
        <v>1.671</v>
      </c>
    </row>
    <row r="3464" spans="1:15" x14ac:dyDescent="0.35">
      <c r="A3464" t="s">
        <v>225</v>
      </c>
      <c r="B3464">
        <v>2020</v>
      </c>
      <c r="C3464" s="10">
        <v>43806</v>
      </c>
      <c r="D3464" t="s">
        <v>140</v>
      </c>
      <c r="E3464" t="s">
        <v>117</v>
      </c>
      <c r="F3464">
        <v>3</v>
      </c>
      <c r="G3464">
        <v>3</v>
      </c>
      <c r="H3464" t="s">
        <v>96</v>
      </c>
      <c r="I3464" t="s">
        <v>27</v>
      </c>
      <c r="J3464">
        <v>10015683567</v>
      </c>
      <c r="K3464" s="19">
        <v>20.9</v>
      </c>
      <c r="L3464">
        <v>25.416999999999899</v>
      </c>
      <c r="M3464">
        <v>25.257999999999999</v>
      </c>
      <c r="N3464">
        <v>28.32</v>
      </c>
      <c r="O3464">
        <v>1.5309999999999999</v>
      </c>
    </row>
    <row r="3465" spans="1:15" x14ac:dyDescent="0.35">
      <c r="A3465" t="s">
        <v>225</v>
      </c>
      <c r="B3465">
        <v>2020</v>
      </c>
      <c r="C3465" s="10">
        <v>43806</v>
      </c>
      <c r="D3465" t="s">
        <v>140</v>
      </c>
      <c r="E3465" t="s">
        <v>117</v>
      </c>
      <c r="F3465">
        <v>3</v>
      </c>
      <c r="G3465">
        <v>4</v>
      </c>
      <c r="H3465" t="s">
        <v>62</v>
      </c>
      <c r="I3465" t="s">
        <v>63</v>
      </c>
      <c r="J3465">
        <v>10007351671</v>
      </c>
      <c r="K3465" s="19">
        <v>30</v>
      </c>
      <c r="L3465">
        <v>17.001999999999999</v>
      </c>
      <c r="M3465">
        <v>17.475999999999999</v>
      </c>
      <c r="N3465">
        <v>20.366</v>
      </c>
      <c r="O3465">
        <v>1.4450000000000001</v>
      </c>
    </row>
    <row r="3466" spans="1:15" x14ac:dyDescent="0.35">
      <c r="A3466" t="s">
        <v>225</v>
      </c>
      <c r="B3466">
        <v>2020</v>
      </c>
      <c r="C3466" s="10">
        <v>43806</v>
      </c>
      <c r="D3466" t="s">
        <v>140</v>
      </c>
      <c r="E3466" t="s">
        <v>117</v>
      </c>
      <c r="F3466">
        <v>3</v>
      </c>
      <c r="G3466">
        <v>5</v>
      </c>
      <c r="H3466" t="s">
        <v>193</v>
      </c>
      <c r="I3466" t="s">
        <v>31</v>
      </c>
      <c r="J3466">
        <v>10005727327</v>
      </c>
      <c r="K3466" s="19">
        <v>33.9</v>
      </c>
      <c r="L3466">
        <v>27.428999999999998</v>
      </c>
      <c r="M3466">
        <v>27.151999999999902</v>
      </c>
      <c r="N3466">
        <v>28.681999999999999</v>
      </c>
      <c r="O3466">
        <v>0.76500000000000001</v>
      </c>
    </row>
    <row r="3467" spans="1:15" x14ac:dyDescent="0.35">
      <c r="A3467" t="s">
        <v>225</v>
      </c>
      <c r="B3467">
        <v>2020</v>
      </c>
      <c r="C3467" s="10">
        <v>43806</v>
      </c>
      <c r="D3467" t="s">
        <v>140</v>
      </c>
      <c r="E3467" t="s">
        <v>117</v>
      </c>
      <c r="F3467">
        <v>4</v>
      </c>
      <c r="G3467">
        <v>1</v>
      </c>
      <c r="H3467" t="s">
        <v>220</v>
      </c>
      <c r="I3467" t="s">
        <v>35</v>
      </c>
      <c r="J3467">
        <v>10005782695</v>
      </c>
      <c r="K3467" s="19">
        <v>30.4</v>
      </c>
      <c r="L3467">
        <v>29.870999999999999</v>
      </c>
      <c r="M3467">
        <v>29.946000000000002</v>
      </c>
      <c r="N3467">
        <v>31.446000000000002</v>
      </c>
      <c r="O3467">
        <v>0.75</v>
      </c>
    </row>
    <row r="3468" spans="1:15" x14ac:dyDescent="0.35">
      <c r="A3468" t="s">
        <v>225</v>
      </c>
      <c r="B3468">
        <v>2020</v>
      </c>
      <c r="C3468" s="10">
        <v>43806</v>
      </c>
      <c r="D3468" t="s">
        <v>140</v>
      </c>
      <c r="E3468" t="s">
        <v>117</v>
      </c>
      <c r="F3468">
        <v>4</v>
      </c>
      <c r="G3468">
        <v>2</v>
      </c>
      <c r="H3468" t="s">
        <v>158</v>
      </c>
      <c r="I3468" t="s">
        <v>145</v>
      </c>
      <c r="J3468">
        <v>10010894696</v>
      </c>
      <c r="K3468" s="19">
        <v>33.6</v>
      </c>
      <c r="L3468">
        <v>20.157</v>
      </c>
      <c r="M3468">
        <v>20.574999999999999</v>
      </c>
      <c r="N3468">
        <v>22.652999999999999</v>
      </c>
      <c r="O3468">
        <v>1.0389999999999999</v>
      </c>
    </row>
    <row r="3469" spans="1:15" x14ac:dyDescent="0.35">
      <c r="A3469" t="s">
        <v>225</v>
      </c>
      <c r="B3469">
        <v>2020</v>
      </c>
      <c r="C3469" s="10">
        <v>43806</v>
      </c>
      <c r="D3469" t="s">
        <v>140</v>
      </c>
      <c r="E3469" t="s">
        <v>117</v>
      </c>
      <c r="F3469">
        <v>4</v>
      </c>
      <c r="G3469">
        <v>3</v>
      </c>
      <c r="H3469" t="s">
        <v>218</v>
      </c>
      <c r="I3469" t="s">
        <v>46</v>
      </c>
      <c r="J3469">
        <v>10006902239</v>
      </c>
      <c r="K3469" s="19">
        <v>28.4</v>
      </c>
      <c r="L3469">
        <v>28.257999999999999</v>
      </c>
      <c r="M3469">
        <v>28.129000000000001</v>
      </c>
      <c r="N3469">
        <v>29.715</v>
      </c>
      <c r="O3469">
        <v>0.79300000000000004</v>
      </c>
    </row>
    <row r="3470" spans="1:15" x14ac:dyDescent="0.35">
      <c r="A3470" t="s">
        <v>225</v>
      </c>
      <c r="B3470">
        <v>2020</v>
      </c>
      <c r="C3470" s="10">
        <v>43806</v>
      </c>
      <c r="D3470" t="s">
        <v>140</v>
      </c>
      <c r="E3470" t="s">
        <v>117</v>
      </c>
      <c r="F3470">
        <v>4</v>
      </c>
      <c r="G3470">
        <v>4</v>
      </c>
      <c r="H3470" t="s">
        <v>171</v>
      </c>
      <c r="I3470" t="s">
        <v>82</v>
      </c>
      <c r="J3470">
        <v>10007073506</v>
      </c>
      <c r="K3470" s="19">
        <v>29.4</v>
      </c>
      <c r="L3470">
        <v>21.795999999999999</v>
      </c>
      <c r="M3470">
        <v>21.756999999999898</v>
      </c>
      <c r="N3470">
        <v>23.556999999999999</v>
      </c>
      <c r="O3470">
        <v>0.9</v>
      </c>
    </row>
    <row r="3471" spans="1:15" x14ac:dyDescent="0.35">
      <c r="A3471" t="s">
        <v>225</v>
      </c>
      <c r="B3471">
        <v>2020</v>
      </c>
      <c r="C3471" s="10">
        <v>43806</v>
      </c>
      <c r="D3471" t="s">
        <v>140</v>
      </c>
      <c r="E3471" t="s">
        <v>117</v>
      </c>
      <c r="F3471">
        <v>4</v>
      </c>
      <c r="G3471">
        <v>5</v>
      </c>
      <c r="H3471" t="s">
        <v>105</v>
      </c>
      <c r="I3471" t="s">
        <v>39</v>
      </c>
      <c r="J3471">
        <v>10052089586</v>
      </c>
      <c r="K3471" s="19">
        <v>20.9</v>
      </c>
      <c r="L3471">
        <v>17.853000000000002</v>
      </c>
      <c r="M3471">
        <v>17.282999999999902</v>
      </c>
      <c r="N3471">
        <v>21.126999999999999</v>
      </c>
      <c r="O3471">
        <v>1.9219999999999999</v>
      </c>
    </row>
    <row r="3472" spans="1:15" x14ac:dyDescent="0.35">
      <c r="A3472" t="s">
        <v>225</v>
      </c>
      <c r="B3472">
        <v>2020</v>
      </c>
      <c r="C3472" s="10">
        <v>43806</v>
      </c>
      <c r="D3472" t="s">
        <v>140</v>
      </c>
      <c r="E3472" t="s">
        <v>119</v>
      </c>
      <c r="F3472">
        <v>1</v>
      </c>
      <c r="G3472">
        <v>1</v>
      </c>
      <c r="H3472" t="s">
        <v>196</v>
      </c>
      <c r="I3472" t="s">
        <v>52</v>
      </c>
      <c r="J3472">
        <v>10004868370</v>
      </c>
      <c r="K3472" s="19">
        <v>31.9</v>
      </c>
      <c r="L3472">
        <v>29.512</v>
      </c>
      <c r="M3472">
        <v>29.690999999999999</v>
      </c>
      <c r="N3472">
        <v>31.129000000000001</v>
      </c>
      <c r="O3472">
        <v>0.71899999999999997</v>
      </c>
    </row>
    <row r="3473" spans="1:15" x14ac:dyDescent="0.35">
      <c r="A3473" t="s">
        <v>225</v>
      </c>
      <c r="B3473">
        <v>2020</v>
      </c>
      <c r="C3473" s="10">
        <v>43806</v>
      </c>
      <c r="D3473" t="s">
        <v>140</v>
      </c>
      <c r="E3473" t="s">
        <v>119</v>
      </c>
      <c r="F3473">
        <v>1</v>
      </c>
      <c r="G3473">
        <v>2</v>
      </c>
      <c r="H3473" t="s">
        <v>115</v>
      </c>
      <c r="I3473" t="s">
        <v>102</v>
      </c>
      <c r="J3473">
        <v>10009009159</v>
      </c>
      <c r="K3473" s="19">
        <v>24.8</v>
      </c>
      <c r="L3473">
        <v>28.786000000000001</v>
      </c>
      <c r="M3473">
        <v>29.073999999999899</v>
      </c>
      <c r="N3473">
        <v>31.584</v>
      </c>
      <c r="O3473">
        <v>1.2549999999999999</v>
      </c>
    </row>
    <row r="3474" spans="1:15" x14ac:dyDescent="0.35">
      <c r="A3474" t="s">
        <v>225</v>
      </c>
      <c r="B3474">
        <v>2020</v>
      </c>
      <c r="C3474" s="10">
        <v>43806</v>
      </c>
      <c r="D3474" t="s">
        <v>140</v>
      </c>
      <c r="E3474" t="s">
        <v>119</v>
      </c>
      <c r="F3474">
        <v>1</v>
      </c>
      <c r="G3474">
        <v>3</v>
      </c>
      <c r="H3474" t="s">
        <v>197</v>
      </c>
      <c r="I3474" t="s">
        <v>198</v>
      </c>
      <c r="J3474">
        <v>10003100142</v>
      </c>
      <c r="K3474" s="19">
        <v>33.700000000000003</v>
      </c>
      <c r="L3474">
        <v>27.452999999999999</v>
      </c>
      <c r="M3474">
        <v>27.545999999999999</v>
      </c>
      <c r="N3474">
        <v>29.184000000000001</v>
      </c>
      <c r="O3474">
        <v>0.81899999999999995</v>
      </c>
    </row>
    <row r="3475" spans="1:15" x14ac:dyDescent="0.35">
      <c r="A3475" t="s">
        <v>225</v>
      </c>
      <c r="B3475">
        <v>2020</v>
      </c>
      <c r="C3475" s="10">
        <v>43806</v>
      </c>
      <c r="D3475" t="s">
        <v>140</v>
      </c>
      <c r="E3475" t="s">
        <v>119</v>
      </c>
      <c r="F3475">
        <v>1</v>
      </c>
      <c r="G3475">
        <v>4</v>
      </c>
      <c r="H3475" t="s">
        <v>183</v>
      </c>
      <c r="I3475" t="s">
        <v>33</v>
      </c>
      <c r="J3475">
        <v>10007212639</v>
      </c>
      <c r="K3475" s="19">
        <v>28.4</v>
      </c>
      <c r="L3475">
        <v>26.763999999999999</v>
      </c>
      <c r="M3475">
        <v>26.79</v>
      </c>
      <c r="N3475">
        <v>28.26</v>
      </c>
      <c r="O3475">
        <v>0.73499999999999999</v>
      </c>
    </row>
    <row r="3476" spans="1:15" x14ac:dyDescent="0.35">
      <c r="A3476" t="s">
        <v>225</v>
      </c>
      <c r="B3476">
        <v>2020</v>
      </c>
      <c r="C3476" s="10">
        <v>43806</v>
      </c>
      <c r="D3476" t="s">
        <v>140</v>
      </c>
      <c r="E3476" t="s">
        <v>119</v>
      </c>
      <c r="F3476">
        <v>1</v>
      </c>
      <c r="G3476">
        <v>5</v>
      </c>
      <c r="H3476" t="s">
        <v>220</v>
      </c>
      <c r="I3476" t="s">
        <v>35</v>
      </c>
      <c r="J3476">
        <v>10005782695</v>
      </c>
      <c r="K3476" s="19">
        <v>30.4</v>
      </c>
      <c r="L3476">
        <v>29.946000000000002</v>
      </c>
      <c r="M3476">
        <v>29.8</v>
      </c>
      <c r="N3476">
        <v>31.292000000000002</v>
      </c>
      <c r="O3476">
        <v>0.746</v>
      </c>
    </row>
    <row r="3477" spans="1:15" x14ac:dyDescent="0.35">
      <c r="A3477" t="s">
        <v>225</v>
      </c>
      <c r="B3477">
        <v>2020</v>
      </c>
      <c r="C3477" s="10">
        <v>43806</v>
      </c>
      <c r="D3477" t="s">
        <v>140</v>
      </c>
      <c r="E3477" t="s">
        <v>119</v>
      </c>
      <c r="F3477">
        <v>1</v>
      </c>
      <c r="G3477">
        <v>6</v>
      </c>
      <c r="H3477" t="s">
        <v>100</v>
      </c>
      <c r="I3477" t="s">
        <v>44</v>
      </c>
      <c r="J3477">
        <v>10010830840</v>
      </c>
      <c r="K3477" s="19">
        <v>21.1</v>
      </c>
      <c r="L3477">
        <v>27.242999999999999</v>
      </c>
      <c r="M3477">
        <v>26.885000000000002</v>
      </c>
      <c r="N3477">
        <v>29.041</v>
      </c>
      <c r="O3477">
        <v>1.0780000000000001</v>
      </c>
    </row>
    <row r="3478" spans="1:15" x14ac:dyDescent="0.35">
      <c r="A3478" t="s">
        <v>225</v>
      </c>
      <c r="B3478">
        <v>2020</v>
      </c>
      <c r="C3478" s="10">
        <v>43806</v>
      </c>
      <c r="D3478" t="s">
        <v>140</v>
      </c>
      <c r="E3478" t="s">
        <v>119</v>
      </c>
      <c r="F3478">
        <v>2</v>
      </c>
      <c r="G3478">
        <v>1</v>
      </c>
      <c r="H3478" t="s">
        <v>106</v>
      </c>
      <c r="I3478" t="s">
        <v>102</v>
      </c>
      <c r="J3478">
        <v>10006894559</v>
      </c>
      <c r="K3478" s="19">
        <v>27.3</v>
      </c>
      <c r="L3478">
        <v>32.368000000000002</v>
      </c>
      <c r="M3478">
        <v>32.493000000000002</v>
      </c>
      <c r="N3478">
        <v>33.987000000000002</v>
      </c>
      <c r="O3478">
        <v>0.747</v>
      </c>
    </row>
    <row r="3479" spans="1:15" x14ac:dyDescent="0.35">
      <c r="A3479" t="s">
        <v>225</v>
      </c>
      <c r="B3479">
        <v>2020</v>
      </c>
      <c r="C3479" s="10">
        <v>43806</v>
      </c>
      <c r="D3479" t="s">
        <v>140</v>
      </c>
      <c r="E3479" t="s">
        <v>119</v>
      </c>
      <c r="F3479">
        <v>2</v>
      </c>
      <c r="G3479">
        <v>2</v>
      </c>
      <c r="H3479" t="s">
        <v>203</v>
      </c>
      <c r="I3479" t="s">
        <v>198</v>
      </c>
      <c r="J3479">
        <v>10051694112</v>
      </c>
      <c r="K3479" s="19">
        <v>32.9</v>
      </c>
      <c r="L3479">
        <v>27.675000000000001</v>
      </c>
      <c r="M3479">
        <v>27.866</v>
      </c>
      <c r="N3479">
        <v>29.562000000000001</v>
      </c>
      <c r="O3479">
        <v>0.84799999999999998</v>
      </c>
    </row>
    <row r="3480" spans="1:15" x14ac:dyDescent="0.35">
      <c r="A3480" t="s">
        <v>225</v>
      </c>
      <c r="B3480">
        <v>2020</v>
      </c>
      <c r="C3480" s="10">
        <v>43806</v>
      </c>
      <c r="D3480" t="s">
        <v>140</v>
      </c>
      <c r="E3480" t="s">
        <v>119</v>
      </c>
      <c r="F3480">
        <v>2</v>
      </c>
      <c r="G3480">
        <v>3</v>
      </c>
      <c r="H3480" t="s">
        <v>195</v>
      </c>
      <c r="I3480" t="s">
        <v>31</v>
      </c>
      <c r="J3480">
        <v>10005964470</v>
      </c>
      <c r="K3480" s="19">
        <v>30.7</v>
      </c>
      <c r="L3480">
        <v>29.242999999999999</v>
      </c>
      <c r="M3480">
        <v>29.259</v>
      </c>
      <c r="N3480">
        <v>30.745000000000001</v>
      </c>
      <c r="O3480">
        <v>0.74299999999999999</v>
      </c>
    </row>
    <row r="3481" spans="1:15" x14ac:dyDescent="0.35">
      <c r="A3481" t="s">
        <v>225</v>
      </c>
      <c r="B3481">
        <v>2020</v>
      </c>
      <c r="C3481" s="10">
        <v>43806</v>
      </c>
      <c r="D3481" t="s">
        <v>140</v>
      </c>
      <c r="E3481" t="s">
        <v>119</v>
      </c>
      <c r="F3481">
        <v>2</v>
      </c>
      <c r="G3481">
        <v>4</v>
      </c>
      <c r="H3481" t="s">
        <v>110</v>
      </c>
      <c r="I3481" t="s">
        <v>58</v>
      </c>
      <c r="J3481">
        <v>10010797292</v>
      </c>
      <c r="K3481" s="19">
        <v>21.6</v>
      </c>
      <c r="L3481">
        <v>24.911999999999999</v>
      </c>
      <c r="M3481">
        <v>25.12</v>
      </c>
      <c r="N3481">
        <v>28.87</v>
      </c>
      <c r="O3481">
        <v>1.875</v>
      </c>
    </row>
    <row r="3482" spans="1:15" x14ac:dyDescent="0.35">
      <c r="A3482" t="s">
        <v>225</v>
      </c>
      <c r="B3482">
        <v>2020</v>
      </c>
      <c r="C3482" s="10">
        <v>43806</v>
      </c>
      <c r="D3482" t="s">
        <v>140</v>
      </c>
      <c r="E3482" t="s">
        <v>119</v>
      </c>
      <c r="F3482">
        <v>2</v>
      </c>
      <c r="G3482">
        <v>5</v>
      </c>
      <c r="H3482" t="s">
        <v>103</v>
      </c>
      <c r="I3482" t="s">
        <v>104</v>
      </c>
      <c r="J3482">
        <v>10009010876</v>
      </c>
      <c r="K3482" s="19">
        <v>25.8</v>
      </c>
      <c r="L3482">
        <v>25.08</v>
      </c>
      <c r="M3482">
        <v>25.053999999999998</v>
      </c>
      <c r="N3482">
        <v>26.771999999999998</v>
      </c>
      <c r="O3482">
        <v>0.85899999999999999</v>
      </c>
    </row>
    <row r="3483" spans="1:15" x14ac:dyDescent="0.35">
      <c r="A3483" t="s">
        <v>225</v>
      </c>
      <c r="B3483">
        <v>2020</v>
      </c>
      <c r="C3483" s="10">
        <v>43806</v>
      </c>
      <c r="D3483" t="s">
        <v>140</v>
      </c>
      <c r="E3483" t="s">
        <v>119</v>
      </c>
      <c r="F3483">
        <v>2</v>
      </c>
      <c r="G3483">
        <v>6</v>
      </c>
      <c r="H3483" t="s">
        <v>213</v>
      </c>
      <c r="I3483" t="s">
        <v>42</v>
      </c>
      <c r="J3483">
        <v>10006422895</v>
      </c>
      <c r="K3483" s="19">
        <v>28.5</v>
      </c>
      <c r="L3483">
        <v>27.992999999999999</v>
      </c>
      <c r="M3483">
        <v>27.763999999999999</v>
      </c>
      <c r="N3483">
        <v>29.332000000000001</v>
      </c>
      <c r="O3483">
        <v>0.78400000000000003</v>
      </c>
    </row>
    <row r="3484" spans="1:15" x14ac:dyDescent="0.35">
      <c r="A3484" t="s">
        <v>225</v>
      </c>
      <c r="B3484">
        <v>2020</v>
      </c>
      <c r="C3484" s="10">
        <v>43806</v>
      </c>
      <c r="D3484" t="s">
        <v>140</v>
      </c>
      <c r="E3484" t="s">
        <v>121</v>
      </c>
      <c r="F3484">
        <v>1</v>
      </c>
      <c r="G3484">
        <v>1</v>
      </c>
      <c r="H3484" t="s">
        <v>196</v>
      </c>
      <c r="I3484" t="s">
        <v>52</v>
      </c>
      <c r="J3484">
        <v>10004868370</v>
      </c>
      <c r="K3484" s="19">
        <v>31.9</v>
      </c>
      <c r="L3484">
        <v>29.690999999999999</v>
      </c>
      <c r="M3484">
        <v>29.884</v>
      </c>
      <c r="N3484">
        <v>31.318000000000001</v>
      </c>
      <c r="O3484">
        <v>0.71699999999999997</v>
      </c>
    </row>
    <row r="3485" spans="1:15" x14ac:dyDescent="0.35">
      <c r="A3485" t="s">
        <v>225</v>
      </c>
      <c r="B3485">
        <v>2020</v>
      </c>
      <c r="C3485" s="10">
        <v>43806</v>
      </c>
      <c r="D3485" t="s">
        <v>140</v>
      </c>
      <c r="E3485" t="s">
        <v>121</v>
      </c>
      <c r="F3485">
        <v>1</v>
      </c>
      <c r="G3485">
        <v>2</v>
      </c>
      <c r="H3485" t="s">
        <v>203</v>
      </c>
      <c r="I3485" t="s">
        <v>198</v>
      </c>
      <c r="J3485">
        <v>10051694112</v>
      </c>
      <c r="K3485" s="19">
        <v>32.9</v>
      </c>
      <c r="L3485">
        <v>27.866</v>
      </c>
      <c r="M3485">
        <v>28.084</v>
      </c>
      <c r="N3485">
        <v>29.762</v>
      </c>
      <c r="O3485">
        <v>0.83899999999999997</v>
      </c>
    </row>
    <row r="3486" spans="1:15" x14ac:dyDescent="0.35">
      <c r="A3486" t="s">
        <v>225</v>
      </c>
      <c r="B3486">
        <v>2020</v>
      </c>
      <c r="C3486" s="10">
        <v>43806</v>
      </c>
      <c r="D3486" t="s">
        <v>140</v>
      </c>
      <c r="E3486" t="s">
        <v>121</v>
      </c>
      <c r="F3486">
        <v>1</v>
      </c>
      <c r="G3486">
        <v>3</v>
      </c>
      <c r="H3486" t="s">
        <v>106</v>
      </c>
      <c r="I3486" t="s">
        <v>102</v>
      </c>
      <c r="J3486">
        <v>10006894559</v>
      </c>
      <c r="K3486" s="19">
        <v>27.3</v>
      </c>
      <c r="L3486">
        <v>32.493000000000002</v>
      </c>
      <c r="M3486">
        <v>32.451000000000001</v>
      </c>
      <c r="N3486">
        <v>33.936999999999998</v>
      </c>
      <c r="O3486">
        <v>0.74299999999999999</v>
      </c>
    </row>
    <row r="3487" spans="1:15" x14ac:dyDescent="0.35">
      <c r="A3487" t="s">
        <v>225</v>
      </c>
      <c r="B3487">
        <v>2020</v>
      </c>
      <c r="C3487" s="10">
        <v>43806</v>
      </c>
      <c r="D3487" t="s">
        <v>140</v>
      </c>
      <c r="E3487" t="s">
        <v>121</v>
      </c>
      <c r="F3487">
        <v>1</v>
      </c>
      <c r="G3487">
        <v>4</v>
      </c>
      <c r="H3487" t="s">
        <v>115</v>
      </c>
      <c r="I3487" t="s">
        <v>102</v>
      </c>
      <c r="J3487">
        <v>10009009159</v>
      </c>
      <c r="K3487" s="19">
        <v>24.8</v>
      </c>
      <c r="L3487">
        <v>29.073999999999899</v>
      </c>
      <c r="M3487">
        <v>29.024999999999999</v>
      </c>
      <c r="N3487">
        <v>31.457000000000001</v>
      </c>
      <c r="O3487">
        <v>1.216</v>
      </c>
    </row>
    <row r="3488" spans="1:15" x14ac:dyDescent="0.35">
      <c r="A3488" t="s">
        <v>225</v>
      </c>
      <c r="B3488">
        <v>2020</v>
      </c>
      <c r="C3488" s="10">
        <v>43806</v>
      </c>
      <c r="D3488" t="s">
        <v>140</v>
      </c>
      <c r="E3488" t="s">
        <v>121</v>
      </c>
      <c r="F3488">
        <v>1</v>
      </c>
      <c r="G3488">
        <v>5</v>
      </c>
      <c r="H3488" t="s">
        <v>195</v>
      </c>
      <c r="I3488" t="s">
        <v>31</v>
      </c>
      <c r="J3488">
        <v>10005964470</v>
      </c>
      <c r="K3488" s="19">
        <v>30.7</v>
      </c>
      <c r="L3488">
        <v>29.259</v>
      </c>
      <c r="M3488">
        <v>29.165999999999901</v>
      </c>
      <c r="N3488">
        <v>30.643999999999998</v>
      </c>
      <c r="O3488">
        <v>0.73899999999999999</v>
      </c>
    </row>
    <row r="3489" spans="1:15" x14ac:dyDescent="0.35">
      <c r="A3489" t="s">
        <v>225</v>
      </c>
      <c r="B3489">
        <v>2020</v>
      </c>
      <c r="C3489" s="10">
        <v>43806</v>
      </c>
      <c r="D3489" t="s">
        <v>140</v>
      </c>
      <c r="E3489" t="s">
        <v>121</v>
      </c>
      <c r="F3489">
        <v>1</v>
      </c>
      <c r="G3489">
        <v>6</v>
      </c>
      <c r="H3489" t="s">
        <v>197</v>
      </c>
      <c r="I3489" t="s">
        <v>198</v>
      </c>
      <c r="J3489">
        <v>10003100142</v>
      </c>
      <c r="K3489" s="19">
        <v>33.700000000000003</v>
      </c>
      <c r="L3489">
        <v>27.545999999999999</v>
      </c>
      <c r="M3489">
        <v>27.361999999999998</v>
      </c>
      <c r="N3489">
        <v>28.99</v>
      </c>
      <c r="O3489">
        <v>0.81399999999999995</v>
      </c>
    </row>
    <row r="3490" spans="1:15" x14ac:dyDescent="0.35">
      <c r="A3490" t="s">
        <v>225</v>
      </c>
      <c r="B3490">
        <v>2020</v>
      </c>
      <c r="C3490" s="10">
        <v>43806</v>
      </c>
      <c r="D3490" t="s">
        <v>140</v>
      </c>
      <c r="E3490" t="s">
        <v>121</v>
      </c>
      <c r="F3490">
        <v>2</v>
      </c>
      <c r="G3490">
        <v>1</v>
      </c>
      <c r="H3490" t="s">
        <v>220</v>
      </c>
      <c r="I3490" t="s">
        <v>35</v>
      </c>
      <c r="J3490">
        <v>10005782695</v>
      </c>
      <c r="K3490" s="19">
        <v>30.4</v>
      </c>
      <c r="L3490">
        <v>29.8</v>
      </c>
      <c r="M3490">
        <v>29.956</v>
      </c>
      <c r="N3490">
        <v>31.443999999999999</v>
      </c>
      <c r="O3490">
        <v>0.74399999999999999</v>
      </c>
    </row>
    <row r="3491" spans="1:15" x14ac:dyDescent="0.35">
      <c r="A3491" t="s">
        <v>225</v>
      </c>
      <c r="B3491">
        <v>2020</v>
      </c>
      <c r="C3491" s="10">
        <v>43806</v>
      </c>
      <c r="D3491" t="s">
        <v>140</v>
      </c>
      <c r="E3491" t="s">
        <v>121</v>
      </c>
      <c r="F3491">
        <v>2</v>
      </c>
      <c r="G3491">
        <v>2</v>
      </c>
      <c r="H3491" t="s">
        <v>110</v>
      </c>
      <c r="I3491" t="s">
        <v>58</v>
      </c>
      <c r="J3491">
        <v>10010797292</v>
      </c>
      <c r="K3491" s="19">
        <v>21.6</v>
      </c>
      <c r="L3491">
        <v>25.12</v>
      </c>
      <c r="M3491">
        <v>25.98</v>
      </c>
      <c r="N3491">
        <v>29.488</v>
      </c>
      <c r="O3491">
        <v>1.754</v>
      </c>
    </row>
    <row r="3492" spans="1:15" x14ac:dyDescent="0.35">
      <c r="A3492" t="s">
        <v>225</v>
      </c>
      <c r="B3492">
        <v>2020</v>
      </c>
      <c r="C3492" s="10">
        <v>43806</v>
      </c>
      <c r="D3492" t="s">
        <v>140</v>
      </c>
      <c r="E3492" t="s">
        <v>121</v>
      </c>
      <c r="F3492">
        <v>2</v>
      </c>
      <c r="G3492">
        <v>3</v>
      </c>
      <c r="H3492" t="s">
        <v>103</v>
      </c>
      <c r="I3492" t="s">
        <v>104</v>
      </c>
      <c r="J3492">
        <v>10009010876</v>
      </c>
      <c r="K3492" s="19">
        <v>25.8</v>
      </c>
      <c r="L3492">
        <v>25.053999999999998</v>
      </c>
      <c r="M3492">
        <v>25.202999999999999</v>
      </c>
      <c r="N3492">
        <v>26.901</v>
      </c>
      <c r="O3492">
        <v>0.84899999999999998</v>
      </c>
    </row>
    <row r="3493" spans="1:15" x14ac:dyDescent="0.35">
      <c r="A3493" t="s">
        <v>225</v>
      </c>
      <c r="B3493">
        <v>2020</v>
      </c>
      <c r="C3493" s="10">
        <v>43806</v>
      </c>
      <c r="D3493" t="s">
        <v>140</v>
      </c>
      <c r="E3493" t="s">
        <v>121</v>
      </c>
      <c r="F3493">
        <v>2</v>
      </c>
      <c r="G3493">
        <v>4</v>
      </c>
      <c r="H3493" t="s">
        <v>213</v>
      </c>
      <c r="I3493" t="s">
        <v>42</v>
      </c>
      <c r="J3493">
        <v>10006422895</v>
      </c>
      <c r="K3493" s="19">
        <v>28.5</v>
      </c>
      <c r="L3493">
        <v>27.763999999999999</v>
      </c>
      <c r="M3493">
        <v>27.72</v>
      </c>
      <c r="N3493">
        <v>29.276</v>
      </c>
      <c r="O3493">
        <v>0.77800000000000002</v>
      </c>
    </row>
    <row r="3494" spans="1:15" x14ac:dyDescent="0.35">
      <c r="A3494" t="s">
        <v>225</v>
      </c>
      <c r="B3494">
        <v>2020</v>
      </c>
      <c r="C3494" s="10">
        <v>43806</v>
      </c>
      <c r="D3494" t="s">
        <v>140</v>
      </c>
      <c r="E3494" t="s">
        <v>121</v>
      </c>
      <c r="F3494">
        <v>2</v>
      </c>
      <c r="G3494">
        <v>5</v>
      </c>
      <c r="H3494" t="s">
        <v>183</v>
      </c>
      <c r="I3494" t="s">
        <v>33</v>
      </c>
      <c r="J3494">
        <v>10007212639</v>
      </c>
      <c r="K3494" s="19">
        <v>28.4</v>
      </c>
      <c r="L3494">
        <v>26.79</v>
      </c>
      <c r="M3494">
        <v>26.707999999999998</v>
      </c>
      <c r="N3494">
        <v>28.17</v>
      </c>
      <c r="O3494">
        <v>0.73099999999999998</v>
      </c>
    </row>
    <row r="3495" spans="1:15" x14ac:dyDescent="0.35">
      <c r="A3495" t="s">
        <v>225</v>
      </c>
      <c r="B3495">
        <v>2020</v>
      </c>
      <c r="C3495" s="10">
        <v>43806</v>
      </c>
      <c r="D3495" t="s">
        <v>140</v>
      </c>
      <c r="E3495" t="s">
        <v>121</v>
      </c>
      <c r="F3495">
        <v>2</v>
      </c>
      <c r="G3495">
        <v>6</v>
      </c>
      <c r="H3495" t="s">
        <v>100</v>
      </c>
      <c r="I3495" t="s">
        <v>44</v>
      </c>
      <c r="J3495">
        <v>10010830840</v>
      </c>
      <c r="K3495" s="19">
        <v>21.1</v>
      </c>
      <c r="L3495">
        <v>26.885000000000002</v>
      </c>
      <c r="M3495">
        <v>26.497</v>
      </c>
      <c r="N3495">
        <v>28.614999999999998</v>
      </c>
      <c r="O3495">
        <v>1.0589999999999999</v>
      </c>
    </row>
    <row r="3496" spans="1:15" x14ac:dyDescent="0.35">
      <c r="A3496" t="s">
        <v>222</v>
      </c>
      <c r="B3496">
        <v>2020</v>
      </c>
      <c r="C3496" s="10">
        <v>43813</v>
      </c>
      <c r="D3496" t="s">
        <v>140</v>
      </c>
      <c r="E3496" t="s">
        <v>91</v>
      </c>
      <c r="F3496">
        <v>1</v>
      </c>
      <c r="G3496">
        <v>1</v>
      </c>
      <c r="H3496" t="s">
        <v>103</v>
      </c>
      <c r="I3496" t="s">
        <v>104</v>
      </c>
      <c r="J3496">
        <v>10009010876</v>
      </c>
      <c r="K3496" s="19">
        <v>25.9</v>
      </c>
      <c r="L3496">
        <v>25.202999999999999</v>
      </c>
      <c r="M3496">
        <v>25.442</v>
      </c>
      <c r="N3496">
        <v>27.126000000000001</v>
      </c>
      <c r="O3496">
        <v>0.84199999999999997</v>
      </c>
    </row>
    <row r="3497" spans="1:15" x14ac:dyDescent="0.35">
      <c r="A3497" t="s">
        <v>222</v>
      </c>
      <c r="B3497">
        <v>2020</v>
      </c>
      <c r="C3497" s="10">
        <v>43813</v>
      </c>
      <c r="D3497" t="s">
        <v>140</v>
      </c>
      <c r="E3497" t="s">
        <v>91</v>
      </c>
      <c r="F3497">
        <v>1</v>
      </c>
      <c r="G3497">
        <v>2</v>
      </c>
      <c r="H3497" t="s">
        <v>105</v>
      </c>
      <c r="I3497" t="s">
        <v>39</v>
      </c>
      <c r="J3497">
        <v>10052089586</v>
      </c>
      <c r="K3497" s="19">
        <v>20.9</v>
      </c>
      <c r="L3497">
        <v>17.282999999999902</v>
      </c>
      <c r="M3497">
        <v>18.975999999999999</v>
      </c>
      <c r="N3497">
        <v>22.54</v>
      </c>
      <c r="O3497">
        <v>1.782</v>
      </c>
    </row>
    <row r="3498" spans="1:15" x14ac:dyDescent="0.35">
      <c r="A3498" t="s">
        <v>222</v>
      </c>
      <c r="B3498">
        <v>2020</v>
      </c>
      <c r="C3498" s="10">
        <v>43813</v>
      </c>
      <c r="D3498" t="s">
        <v>140</v>
      </c>
      <c r="E3498" t="s">
        <v>91</v>
      </c>
      <c r="F3498">
        <v>1</v>
      </c>
      <c r="G3498">
        <v>9</v>
      </c>
      <c r="H3498" t="s">
        <v>203</v>
      </c>
      <c r="I3498" t="s">
        <v>198</v>
      </c>
      <c r="J3498">
        <v>10051694112</v>
      </c>
      <c r="K3498" s="19">
        <v>33</v>
      </c>
      <c r="L3498">
        <v>28.084</v>
      </c>
      <c r="M3498">
        <v>27.998000000000001</v>
      </c>
      <c r="N3498">
        <v>29.658000000000001</v>
      </c>
      <c r="O3498">
        <v>0.83</v>
      </c>
    </row>
    <row r="3499" spans="1:15" x14ac:dyDescent="0.35">
      <c r="A3499" t="s">
        <v>222</v>
      </c>
      <c r="B3499">
        <v>2020</v>
      </c>
      <c r="C3499" s="10">
        <v>43813</v>
      </c>
      <c r="D3499" t="s">
        <v>140</v>
      </c>
      <c r="E3499" t="s">
        <v>91</v>
      </c>
      <c r="F3499">
        <v>1</v>
      </c>
      <c r="G3499">
        <v>9</v>
      </c>
      <c r="H3499" t="s">
        <v>196</v>
      </c>
      <c r="I3499" t="s">
        <v>52</v>
      </c>
      <c r="J3499">
        <v>10004868370</v>
      </c>
      <c r="K3499" s="19">
        <v>31.9</v>
      </c>
      <c r="L3499">
        <v>29.884</v>
      </c>
      <c r="M3499">
        <v>29.771999999999998</v>
      </c>
      <c r="N3499">
        <v>31.198</v>
      </c>
      <c r="O3499">
        <v>0.71299999999999997</v>
      </c>
    </row>
    <row r="3500" spans="1:15" x14ac:dyDescent="0.35">
      <c r="A3500" t="s">
        <v>222</v>
      </c>
      <c r="B3500">
        <v>2020</v>
      </c>
      <c r="C3500" s="10">
        <v>43813</v>
      </c>
      <c r="D3500" t="s">
        <v>140</v>
      </c>
      <c r="E3500" t="s">
        <v>91</v>
      </c>
      <c r="F3500">
        <v>1</v>
      </c>
      <c r="G3500">
        <v>9</v>
      </c>
      <c r="H3500" t="s">
        <v>221</v>
      </c>
      <c r="I3500" t="s">
        <v>31</v>
      </c>
      <c r="J3500">
        <v>10008098470</v>
      </c>
      <c r="K3500" s="19">
        <v>34.799999999999997</v>
      </c>
      <c r="L3500">
        <v>28.863</v>
      </c>
      <c r="M3500">
        <v>28.756</v>
      </c>
      <c r="N3500">
        <v>30.393999999999998</v>
      </c>
      <c r="O3500">
        <v>0.81899999999999995</v>
      </c>
    </row>
    <row r="3501" spans="1:15" x14ac:dyDescent="0.35">
      <c r="A3501" t="s">
        <v>222</v>
      </c>
      <c r="B3501">
        <v>2020</v>
      </c>
      <c r="C3501" s="10">
        <v>43813</v>
      </c>
      <c r="D3501" t="s">
        <v>140</v>
      </c>
      <c r="E3501" t="s">
        <v>91</v>
      </c>
      <c r="F3501">
        <v>1</v>
      </c>
      <c r="G3501">
        <v>9</v>
      </c>
      <c r="H3501" t="s">
        <v>218</v>
      </c>
      <c r="I3501" t="s">
        <v>46</v>
      </c>
      <c r="J3501">
        <v>10006902239</v>
      </c>
      <c r="K3501" s="19">
        <v>28.4</v>
      </c>
      <c r="L3501">
        <v>28.129000000000001</v>
      </c>
      <c r="M3501">
        <v>28.058</v>
      </c>
      <c r="N3501">
        <v>29.63</v>
      </c>
      <c r="O3501">
        <v>0.78600000000000003</v>
      </c>
    </row>
    <row r="3502" spans="1:15" x14ac:dyDescent="0.35">
      <c r="A3502" t="s">
        <v>222</v>
      </c>
      <c r="B3502">
        <v>2020</v>
      </c>
      <c r="C3502" s="10">
        <v>43813</v>
      </c>
      <c r="D3502" t="s">
        <v>140</v>
      </c>
      <c r="E3502" t="s">
        <v>91</v>
      </c>
      <c r="F3502">
        <v>2</v>
      </c>
      <c r="G3502">
        <v>1</v>
      </c>
      <c r="H3502" t="s">
        <v>124</v>
      </c>
      <c r="I3502" t="s">
        <v>35</v>
      </c>
      <c r="J3502">
        <v>10009012391</v>
      </c>
      <c r="K3502" s="19">
        <v>24.2</v>
      </c>
      <c r="L3502">
        <v>28.966000000000001</v>
      </c>
      <c r="M3502">
        <v>29.704999999999998</v>
      </c>
      <c r="N3502">
        <v>32.933</v>
      </c>
      <c r="O3502">
        <v>1.6140000000000001</v>
      </c>
    </row>
    <row r="3503" spans="1:15" x14ac:dyDescent="0.35">
      <c r="A3503" t="s">
        <v>222</v>
      </c>
      <c r="B3503">
        <v>2020</v>
      </c>
      <c r="C3503" s="10">
        <v>43813</v>
      </c>
      <c r="D3503" t="s">
        <v>140</v>
      </c>
      <c r="E3503" t="s">
        <v>91</v>
      </c>
      <c r="F3503">
        <v>2</v>
      </c>
      <c r="G3503">
        <v>2</v>
      </c>
      <c r="H3503" t="s">
        <v>115</v>
      </c>
      <c r="I3503" t="s">
        <v>102</v>
      </c>
      <c r="J3503">
        <v>10009009159</v>
      </c>
      <c r="K3503" s="19">
        <v>24.8</v>
      </c>
      <c r="L3503">
        <v>29.024999999999999</v>
      </c>
      <c r="M3503">
        <v>29.175999999999998</v>
      </c>
      <c r="N3503">
        <v>31.55</v>
      </c>
      <c r="O3503">
        <v>1.1870000000000001</v>
      </c>
    </row>
    <row r="3504" spans="1:15" x14ac:dyDescent="0.35">
      <c r="A3504" t="s">
        <v>222</v>
      </c>
      <c r="B3504">
        <v>2020</v>
      </c>
      <c r="C3504" s="10">
        <v>43813</v>
      </c>
      <c r="D3504" t="s">
        <v>140</v>
      </c>
      <c r="E3504" t="s">
        <v>91</v>
      </c>
      <c r="F3504">
        <v>2</v>
      </c>
      <c r="G3504">
        <v>3</v>
      </c>
      <c r="H3504" t="s">
        <v>54</v>
      </c>
      <c r="I3504" t="s">
        <v>42</v>
      </c>
      <c r="J3504">
        <v>10004612534</v>
      </c>
      <c r="K3504" s="19">
        <v>32.5</v>
      </c>
      <c r="L3504">
        <v>27.164000000000001</v>
      </c>
      <c r="M3504">
        <v>27.196000000000002</v>
      </c>
      <c r="N3504">
        <v>28.904</v>
      </c>
      <c r="O3504">
        <v>0.85399999999999998</v>
      </c>
    </row>
    <row r="3505" spans="1:15" x14ac:dyDescent="0.35">
      <c r="A3505" t="s">
        <v>222</v>
      </c>
      <c r="B3505">
        <v>2020</v>
      </c>
      <c r="C3505" s="10">
        <v>43813</v>
      </c>
      <c r="D3505" t="s">
        <v>140</v>
      </c>
      <c r="E3505" t="s">
        <v>91</v>
      </c>
      <c r="F3505">
        <v>2</v>
      </c>
      <c r="G3505">
        <v>4</v>
      </c>
      <c r="H3505" t="s">
        <v>211</v>
      </c>
      <c r="I3505" t="s">
        <v>212</v>
      </c>
      <c r="J3505">
        <v>10010608447</v>
      </c>
      <c r="K3505" s="19">
        <v>22.5</v>
      </c>
      <c r="L3505">
        <v>22.527999999999999</v>
      </c>
      <c r="M3505">
        <v>22.628</v>
      </c>
      <c r="N3505">
        <v>24.463999999999999</v>
      </c>
      <c r="O3505">
        <v>0.91800000000000004</v>
      </c>
    </row>
    <row r="3506" spans="1:15" x14ac:dyDescent="0.35">
      <c r="A3506" t="s">
        <v>222</v>
      </c>
      <c r="B3506">
        <v>2020</v>
      </c>
      <c r="C3506" s="10">
        <v>43813</v>
      </c>
      <c r="D3506" t="s">
        <v>140</v>
      </c>
      <c r="E3506" t="s">
        <v>91</v>
      </c>
      <c r="F3506">
        <v>2</v>
      </c>
      <c r="G3506">
        <v>5</v>
      </c>
      <c r="H3506" t="s">
        <v>223</v>
      </c>
      <c r="I3506" t="s">
        <v>224</v>
      </c>
      <c r="J3506">
        <v>10010920665</v>
      </c>
      <c r="K3506" s="19">
        <v>22.4</v>
      </c>
      <c r="L3506">
        <v>18.757999999999999</v>
      </c>
      <c r="M3506">
        <v>19.106999999999999</v>
      </c>
      <c r="N3506">
        <v>23.559000000000001</v>
      </c>
      <c r="O3506">
        <v>2.226</v>
      </c>
    </row>
    <row r="3507" spans="1:15" x14ac:dyDescent="0.35">
      <c r="A3507" t="s">
        <v>222</v>
      </c>
      <c r="B3507">
        <v>2020</v>
      </c>
      <c r="C3507" s="10">
        <v>43813</v>
      </c>
      <c r="D3507" t="s">
        <v>140</v>
      </c>
      <c r="E3507" t="s">
        <v>91</v>
      </c>
      <c r="F3507">
        <v>2</v>
      </c>
      <c r="G3507">
        <v>6</v>
      </c>
      <c r="H3507" t="s">
        <v>174</v>
      </c>
      <c r="I3507" t="s">
        <v>37</v>
      </c>
      <c r="J3507">
        <v>10006552534</v>
      </c>
      <c r="K3507" s="19">
        <v>29.6</v>
      </c>
      <c r="L3507">
        <v>25.007999999999999</v>
      </c>
      <c r="M3507">
        <v>24.800999999999998</v>
      </c>
      <c r="N3507">
        <v>26.321000000000002</v>
      </c>
      <c r="O3507">
        <v>0.76</v>
      </c>
    </row>
    <row r="3508" spans="1:15" x14ac:dyDescent="0.35">
      <c r="A3508" t="s">
        <v>222</v>
      </c>
      <c r="B3508">
        <v>2020</v>
      </c>
      <c r="C3508" s="10">
        <v>43813</v>
      </c>
      <c r="D3508" t="s">
        <v>140</v>
      </c>
      <c r="E3508" t="s">
        <v>91</v>
      </c>
      <c r="F3508">
        <v>3</v>
      </c>
      <c r="G3508">
        <v>1</v>
      </c>
      <c r="H3508" t="s">
        <v>106</v>
      </c>
      <c r="I3508" t="s">
        <v>102</v>
      </c>
      <c r="J3508">
        <v>10006894559</v>
      </c>
      <c r="K3508" s="19">
        <v>27.3</v>
      </c>
      <c r="L3508">
        <v>32.451000000000001</v>
      </c>
      <c r="M3508">
        <v>32.558</v>
      </c>
      <c r="N3508">
        <v>34.042000000000002</v>
      </c>
      <c r="O3508">
        <v>0.74199999999999999</v>
      </c>
    </row>
    <row r="3509" spans="1:15" x14ac:dyDescent="0.35">
      <c r="A3509" t="s">
        <v>222</v>
      </c>
      <c r="B3509">
        <v>2020</v>
      </c>
      <c r="C3509" s="10">
        <v>43813</v>
      </c>
      <c r="D3509" t="s">
        <v>140</v>
      </c>
      <c r="E3509" t="s">
        <v>91</v>
      </c>
      <c r="F3509">
        <v>3</v>
      </c>
      <c r="G3509">
        <v>2</v>
      </c>
      <c r="H3509" t="s">
        <v>112</v>
      </c>
      <c r="I3509" t="s">
        <v>113</v>
      </c>
      <c r="J3509">
        <v>10009967641</v>
      </c>
      <c r="K3509" s="19">
        <v>22.6</v>
      </c>
      <c r="L3509">
        <v>29.957999999999998</v>
      </c>
      <c r="M3509">
        <v>30.032</v>
      </c>
      <c r="N3509">
        <v>31.86</v>
      </c>
      <c r="O3509">
        <v>0.91400000000000003</v>
      </c>
    </row>
    <row r="3510" spans="1:15" x14ac:dyDescent="0.35">
      <c r="A3510" t="s">
        <v>222</v>
      </c>
      <c r="B3510">
        <v>2020</v>
      </c>
      <c r="C3510" s="10">
        <v>43813</v>
      </c>
      <c r="D3510" t="s">
        <v>140</v>
      </c>
      <c r="E3510" t="s">
        <v>91</v>
      </c>
      <c r="F3510">
        <v>3</v>
      </c>
      <c r="G3510">
        <v>3</v>
      </c>
      <c r="H3510" t="s">
        <v>215</v>
      </c>
      <c r="I3510" t="s">
        <v>33</v>
      </c>
      <c r="J3510">
        <v>10009307435</v>
      </c>
      <c r="K3510" s="19">
        <v>27.7</v>
      </c>
      <c r="L3510">
        <v>22.026</v>
      </c>
      <c r="M3510">
        <v>22.736999999999998</v>
      </c>
      <c r="N3510">
        <v>25.908999999999999</v>
      </c>
      <c r="O3510">
        <v>1.5860000000000001</v>
      </c>
    </row>
    <row r="3511" spans="1:15" x14ac:dyDescent="0.35">
      <c r="A3511" t="s">
        <v>222</v>
      </c>
      <c r="B3511">
        <v>2020</v>
      </c>
      <c r="C3511" s="10">
        <v>43813</v>
      </c>
      <c r="D3511" t="s">
        <v>140</v>
      </c>
      <c r="E3511" t="s">
        <v>91</v>
      </c>
      <c r="F3511">
        <v>3</v>
      </c>
      <c r="G3511">
        <v>4</v>
      </c>
      <c r="H3511" t="s">
        <v>96</v>
      </c>
      <c r="I3511" t="s">
        <v>27</v>
      </c>
      <c r="J3511">
        <v>10015683567</v>
      </c>
      <c r="K3511" s="19">
        <v>20.9</v>
      </c>
      <c r="L3511">
        <v>25.257999999999999</v>
      </c>
      <c r="M3511">
        <v>25.184999999999999</v>
      </c>
      <c r="N3511">
        <v>28.114999999999998</v>
      </c>
      <c r="O3511">
        <v>1.4650000000000001</v>
      </c>
    </row>
    <row r="3512" spans="1:15" x14ac:dyDescent="0.35">
      <c r="A3512" t="s">
        <v>222</v>
      </c>
      <c r="B3512">
        <v>2020</v>
      </c>
      <c r="C3512" s="10">
        <v>43813</v>
      </c>
      <c r="D3512" t="s">
        <v>140</v>
      </c>
      <c r="E3512" t="s">
        <v>91</v>
      </c>
      <c r="F3512">
        <v>3</v>
      </c>
      <c r="G3512">
        <v>5</v>
      </c>
      <c r="H3512" t="s">
        <v>206</v>
      </c>
      <c r="I3512" t="s">
        <v>207</v>
      </c>
      <c r="J3512">
        <v>10090555241</v>
      </c>
      <c r="K3512" s="19">
        <v>22</v>
      </c>
      <c r="L3512">
        <v>17.082999999999998</v>
      </c>
      <c r="M3512">
        <v>17.963999999999999</v>
      </c>
      <c r="N3512">
        <v>22.303999999999998</v>
      </c>
      <c r="O3512">
        <v>2.17</v>
      </c>
    </row>
    <row r="3513" spans="1:15" x14ac:dyDescent="0.35">
      <c r="A3513" t="s">
        <v>222</v>
      </c>
      <c r="B3513">
        <v>2020</v>
      </c>
      <c r="C3513" s="10">
        <v>43813</v>
      </c>
      <c r="D3513" t="s">
        <v>140</v>
      </c>
      <c r="E3513" t="s">
        <v>91</v>
      </c>
      <c r="F3513">
        <v>3</v>
      </c>
      <c r="G3513">
        <v>6</v>
      </c>
      <c r="H3513" t="s">
        <v>110</v>
      </c>
      <c r="I3513" t="s">
        <v>58</v>
      </c>
      <c r="J3513">
        <v>10010797292</v>
      </c>
      <c r="K3513" s="19">
        <v>21.7</v>
      </c>
      <c r="L3513">
        <v>25.98</v>
      </c>
      <c r="M3513">
        <v>24.831</v>
      </c>
      <c r="N3513">
        <v>28.172999999999998</v>
      </c>
      <c r="O3513">
        <v>1.671</v>
      </c>
    </row>
    <row r="3514" spans="1:15" x14ac:dyDescent="0.35">
      <c r="A3514" t="s">
        <v>222</v>
      </c>
      <c r="B3514">
        <v>2020</v>
      </c>
      <c r="C3514" s="10">
        <v>43813</v>
      </c>
      <c r="D3514" t="s">
        <v>140</v>
      </c>
      <c r="E3514" t="s">
        <v>91</v>
      </c>
      <c r="F3514">
        <v>4</v>
      </c>
      <c r="G3514">
        <v>1</v>
      </c>
      <c r="H3514" t="s">
        <v>197</v>
      </c>
      <c r="I3514" t="s">
        <v>198</v>
      </c>
      <c r="J3514">
        <v>10003100142</v>
      </c>
      <c r="K3514" s="19">
        <v>33.700000000000003</v>
      </c>
      <c r="L3514">
        <v>27.361999999999998</v>
      </c>
      <c r="M3514">
        <v>27.588000000000001</v>
      </c>
      <c r="N3514">
        <v>29.206</v>
      </c>
      <c r="O3514">
        <v>0.80900000000000005</v>
      </c>
    </row>
    <row r="3515" spans="1:15" x14ac:dyDescent="0.35">
      <c r="A3515" t="s">
        <v>222</v>
      </c>
      <c r="B3515">
        <v>2020</v>
      </c>
      <c r="C3515" s="10">
        <v>43813</v>
      </c>
      <c r="D3515" t="s">
        <v>140</v>
      </c>
      <c r="E3515" t="s">
        <v>91</v>
      </c>
      <c r="F3515">
        <v>4</v>
      </c>
      <c r="G3515">
        <v>2</v>
      </c>
      <c r="H3515" t="s">
        <v>183</v>
      </c>
      <c r="I3515" t="s">
        <v>33</v>
      </c>
      <c r="J3515">
        <v>10007212639</v>
      </c>
      <c r="K3515" s="19">
        <v>28.4</v>
      </c>
      <c r="L3515">
        <v>26.707999999999998</v>
      </c>
      <c r="M3515">
        <v>26.818999999999999</v>
      </c>
      <c r="N3515">
        <v>28.273</v>
      </c>
      <c r="O3515">
        <v>0.72699999999999998</v>
      </c>
    </row>
    <row r="3516" spans="1:15" x14ac:dyDescent="0.35">
      <c r="A3516" t="s">
        <v>222</v>
      </c>
      <c r="B3516">
        <v>2020</v>
      </c>
      <c r="C3516" s="10">
        <v>43813</v>
      </c>
      <c r="D3516" t="s">
        <v>140</v>
      </c>
      <c r="E3516" t="s">
        <v>91</v>
      </c>
      <c r="F3516">
        <v>4</v>
      </c>
      <c r="G3516">
        <v>3</v>
      </c>
      <c r="H3516" t="s">
        <v>100</v>
      </c>
      <c r="I3516" t="s">
        <v>44</v>
      </c>
      <c r="J3516">
        <v>10010830840</v>
      </c>
      <c r="K3516" s="19">
        <v>21.1</v>
      </c>
      <c r="L3516">
        <v>26.497</v>
      </c>
      <c r="M3516">
        <v>26.576000000000001</v>
      </c>
      <c r="N3516">
        <v>28.648</v>
      </c>
      <c r="O3516">
        <v>1.036</v>
      </c>
    </row>
    <row r="3517" spans="1:15" x14ac:dyDescent="0.35">
      <c r="A3517" t="s">
        <v>222</v>
      </c>
      <c r="B3517">
        <v>2020</v>
      </c>
      <c r="C3517" s="10">
        <v>43813</v>
      </c>
      <c r="D3517" t="s">
        <v>140</v>
      </c>
      <c r="E3517" t="s">
        <v>91</v>
      </c>
      <c r="F3517">
        <v>4</v>
      </c>
      <c r="G3517">
        <v>4</v>
      </c>
      <c r="H3517" t="s">
        <v>158</v>
      </c>
      <c r="I3517" t="s">
        <v>145</v>
      </c>
      <c r="J3517">
        <v>10010894696</v>
      </c>
      <c r="K3517" s="19">
        <v>33.6</v>
      </c>
      <c r="L3517">
        <v>20.574999999999999</v>
      </c>
      <c r="M3517">
        <v>20.864999999999998</v>
      </c>
      <c r="N3517">
        <v>22.899000000000001</v>
      </c>
      <c r="O3517">
        <v>1.0169999999999999</v>
      </c>
    </row>
    <row r="3518" spans="1:15" x14ac:dyDescent="0.35">
      <c r="A3518" t="s">
        <v>222</v>
      </c>
      <c r="B3518">
        <v>2020</v>
      </c>
      <c r="C3518" s="10">
        <v>43813</v>
      </c>
      <c r="D3518" t="s">
        <v>140</v>
      </c>
      <c r="E3518" t="s">
        <v>91</v>
      </c>
      <c r="F3518">
        <v>4</v>
      </c>
      <c r="G3518">
        <v>5</v>
      </c>
      <c r="H3518" t="s">
        <v>153</v>
      </c>
      <c r="I3518" t="s">
        <v>154</v>
      </c>
      <c r="J3518">
        <v>10004717719</v>
      </c>
      <c r="K3518" s="19">
        <v>31</v>
      </c>
      <c r="L3518">
        <v>24.821999999999999</v>
      </c>
      <c r="M3518">
        <v>24.777999999999999</v>
      </c>
      <c r="N3518">
        <v>26.414000000000001</v>
      </c>
      <c r="O3518">
        <v>0.81799999999999995</v>
      </c>
    </row>
    <row r="3519" spans="1:15" x14ac:dyDescent="0.35">
      <c r="A3519" t="s">
        <v>222</v>
      </c>
      <c r="B3519">
        <v>2020</v>
      </c>
      <c r="C3519" s="10">
        <v>43813</v>
      </c>
      <c r="D3519" t="s">
        <v>140</v>
      </c>
      <c r="E3519" t="s">
        <v>91</v>
      </c>
      <c r="F3519">
        <v>4</v>
      </c>
      <c r="G3519">
        <v>6</v>
      </c>
      <c r="H3519" t="s">
        <v>195</v>
      </c>
      <c r="I3519" t="s">
        <v>31</v>
      </c>
      <c r="J3519">
        <v>10005964470</v>
      </c>
      <c r="K3519" s="19">
        <v>30.7</v>
      </c>
      <c r="L3519">
        <v>29.165999999999901</v>
      </c>
      <c r="M3519">
        <v>28.933</v>
      </c>
      <c r="N3519">
        <v>30.402999999999999</v>
      </c>
      <c r="O3519">
        <v>0.73499999999999999</v>
      </c>
    </row>
    <row r="3520" spans="1:15" x14ac:dyDescent="0.35">
      <c r="A3520" t="s">
        <v>222</v>
      </c>
      <c r="B3520">
        <v>2020</v>
      </c>
      <c r="C3520" s="10">
        <v>43813</v>
      </c>
      <c r="D3520" t="s">
        <v>140</v>
      </c>
      <c r="E3520" t="s">
        <v>91</v>
      </c>
      <c r="F3520">
        <v>4</v>
      </c>
      <c r="G3520">
        <v>7</v>
      </c>
      <c r="H3520" t="s">
        <v>171</v>
      </c>
      <c r="I3520" t="s">
        <v>82</v>
      </c>
      <c r="J3520">
        <v>10007073506</v>
      </c>
      <c r="K3520" s="19">
        <v>29.4</v>
      </c>
      <c r="L3520">
        <v>21.756999999999898</v>
      </c>
      <c r="M3520">
        <v>21.571999999999999</v>
      </c>
      <c r="N3520">
        <v>23.356000000000002</v>
      </c>
      <c r="O3520">
        <v>0.89200000000000002</v>
      </c>
    </row>
    <row r="3521" spans="1:15" x14ac:dyDescent="0.35">
      <c r="A3521" t="s">
        <v>222</v>
      </c>
      <c r="B3521">
        <v>2020</v>
      </c>
      <c r="C3521" s="10">
        <v>43813</v>
      </c>
      <c r="D3521" t="s">
        <v>140</v>
      </c>
      <c r="E3521" t="s">
        <v>117</v>
      </c>
      <c r="F3521">
        <v>1</v>
      </c>
      <c r="G3521">
        <v>1</v>
      </c>
      <c r="H3521" t="s">
        <v>195</v>
      </c>
      <c r="I3521" t="s">
        <v>31</v>
      </c>
      <c r="J3521">
        <v>10005964470</v>
      </c>
      <c r="K3521" s="19">
        <v>30.7</v>
      </c>
      <c r="L3521">
        <v>28.933</v>
      </c>
      <c r="M3521">
        <v>28.968</v>
      </c>
      <c r="N3521">
        <v>30.442</v>
      </c>
      <c r="O3521">
        <v>0.73699999999999999</v>
      </c>
    </row>
    <row r="3522" spans="1:15" x14ac:dyDescent="0.35">
      <c r="A3522" t="s">
        <v>222</v>
      </c>
      <c r="B3522">
        <v>2020</v>
      </c>
      <c r="C3522" s="10">
        <v>43813</v>
      </c>
      <c r="D3522" t="s">
        <v>140</v>
      </c>
      <c r="E3522" t="s">
        <v>117</v>
      </c>
      <c r="F3522">
        <v>1</v>
      </c>
      <c r="G3522">
        <v>2</v>
      </c>
      <c r="H3522" t="s">
        <v>206</v>
      </c>
      <c r="I3522" t="s">
        <v>207</v>
      </c>
      <c r="J3522">
        <v>10090555241</v>
      </c>
      <c r="K3522" s="19">
        <v>22</v>
      </c>
      <c r="L3522">
        <v>17.963999999999999</v>
      </c>
      <c r="M3522">
        <v>18.678999999999998</v>
      </c>
      <c r="N3522">
        <v>22.786999999999999</v>
      </c>
      <c r="O3522">
        <v>2.0539999999999998</v>
      </c>
    </row>
    <row r="3523" spans="1:15" x14ac:dyDescent="0.35">
      <c r="A3523" t="s">
        <v>222</v>
      </c>
      <c r="B3523">
        <v>2020</v>
      </c>
      <c r="C3523" s="10">
        <v>43813</v>
      </c>
      <c r="D3523" t="s">
        <v>140</v>
      </c>
      <c r="E3523" t="s">
        <v>117</v>
      </c>
      <c r="F3523">
        <v>1</v>
      </c>
      <c r="G3523">
        <v>3</v>
      </c>
      <c r="H3523" t="s">
        <v>223</v>
      </c>
      <c r="I3523" t="s">
        <v>224</v>
      </c>
      <c r="J3523">
        <v>10010920665</v>
      </c>
      <c r="K3523" s="19">
        <v>22.4</v>
      </c>
      <c r="L3523">
        <v>19.106999999999999</v>
      </c>
      <c r="M3523">
        <v>18.456</v>
      </c>
      <c r="N3523">
        <v>22.7</v>
      </c>
      <c r="O3523">
        <v>2.1219999999999999</v>
      </c>
    </row>
    <row r="3524" spans="1:15" x14ac:dyDescent="0.35">
      <c r="A3524" t="s">
        <v>222</v>
      </c>
      <c r="B3524">
        <v>2020</v>
      </c>
      <c r="C3524" s="10">
        <v>43813</v>
      </c>
      <c r="D3524" t="s">
        <v>140</v>
      </c>
      <c r="E3524" t="s">
        <v>117</v>
      </c>
      <c r="F3524">
        <v>2</v>
      </c>
      <c r="G3524">
        <v>1</v>
      </c>
      <c r="H3524" t="s">
        <v>54</v>
      </c>
      <c r="I3524" t="s">
        <v>42</v>
      </c>
      <c r="J3524">
        <v>10004612534</v>
      </c>
      <c r="K3524" s="19">
        <v>32.5</v>
      </c>
      <c r="L3524">
        <v>27.196000000000002</v>
      </c>
      <c r="M3524">
        <v>27.370999999999999</v>
      </c>
      <c r="N3524">
        <v>29.068999999999999</v>
      </c>
      <c r="O3524">
        <v>0.84899999999999998</v>
      </c>
    </row>
    <row r="3525" spans="1:15" x14ac:dyDescent="0.35">
      <c r="A3525" t="s">
        <v>222</v>
      </c>
      <c r="B3525">
        <v>2020</v>
      </c>
      <c r="C3525" s="10">
        <v>43813</v>
      </c>
      <c r="D3525" t="s">
        <v>140</v>
      </c>
      <c r="E3525" t="s">
        <v>117</v>
      </c>
      <c r="F3525">
        <v>2</v>
      </c>
      <c r="G3525">
        <v>2</v>
      </c>
      <c r="H3525" t="s">
        <v>96</v>
      </c>
      <c r="I3525" t="s">
        <v>27</v>
      </c>
      <c r="J3525">
        <v>10015683567</v>
      </c>
      <c r="K3525" s="19">
        <v>20.9</v>
      </c>
      <c r="L3525">
        <v>25.184999999999999</v>
      </c>
      <c r="M3525">
        <v>25.376000000000001</v>
      </c>
      <c r="N3525">
        <v>28.204000000000001</v>
      </c>
      <c r="O3525">
        <v>1.4139999999999999</v>
      </c>
    </row>
    <row r="3526" spans="1:15" x14ac:dyDescent="0.35">
      <c r="A3526" t="s">
        <v>222</v>
      </c>
      <c r="B3526">
        <v>2020</v>
      </c>
      <c r="C3526" s="10">
        <v>43813</v>
      </c>
      <c r="D3526" t="s">
        <v>140</v>
      </c>
      <c r="E3526" t="s">
        <v>117</v>
      </c>
      <c r="F3526">
        <v>2</v>
      </c>
      <c r="G3526">
        <v>3</v>
      </c>
      <c r="H3526" t="s">
        <v>158</v>
      </c>
      <c r="I3526" t="s">
        <v>145</v>
      </c>
      <c r="J3526">
        <v>10010894696</v>
      </c>
      <c r="K3526" s="19">
        <v>33.6</v>
      </c>
      <c r="L3526">
        <v>20.864999999999998</v>
      </c>
      <c r="M3526">
        <v>21.033999999999999</v>
      </c>
      <c r="N3526">
        <v>23.038</v>
      </c>
      <c r="O3526">
        <v>1.002</v>
      </c>
    </row>
    <row r="3527" spans="1:15" x14ac:dyDescent="0.35">
      <c r="A3527" t="s">
        <v>222</v>
      </c>
      <c r="B3527">
        <v>2020</v>
      </c>
      <c r="C3527" s="10">
        <v>43813</v>
      </c>
      <c r="D3527" t="s">
        <v>140</v>
      </c>
      <c r="E3527" t="s">
        <v>117</v>
      </c>
      <c r="F3527">
        <v>2</v>
      </c>
      <c r="G3527">
        <v>4</v>
      </c>
      <c r="H3527" t="s">
        <v>203</v>
      </c>
      <c r="I3527" t="s">
        <v>198</v>
      </c>
      <c r="J3527">
        <v>10051694112</v>
      </c>
      <c r="K3527" s="19">
        <v>33</v>
      </c>
      <c r="L3527">
        <v>27.998000000000001</v>
      </c>
      <c r="M3527">
        <v>27.73</v>
      </c>
      <c r="N3527">
        <v>29.38</v>
      </c>
      <c r="O3527">
        <v>0.82499999999999996</v>
      </c>
    </row>
    <row r="3528" spans="1:15" x14ac:dyDescent="0.35">
      <c r="A3528" t="s">
        <v>222</v>
      </c>
      <c r="B3528">
        <v>2020</v>
      </c>
      <c r="C3528" s="10">
        <v>43813</v>
      </c>
      <c r="D3528" t="s">
        <v>140</v>
      </c>
      <c r="E3528" t="s">
        <v>117</v>
      </c>
      <c r="F3528">
        <v>3</v>
      </c>
      <c r="G3528">
        <v>1</v>
      </c>
      <c r="H3528" t="s">
        <v>215</v>
      </c>
      <c r="I3528" t="s">
        <v>33</v>
      </c>
      <c r="J3528">
        <v>10009307435</v>
      </c>
      <c r="K3528" s="19">
        <v>27.7</v>
      </c>
      <c r="L3528">
        <v>22.736999999999998</v>
      </c>
      <c r="M3528">
        <v>23.512</v>
      </c>
      <c r="N3528">
        <v>26.574000000000002</v>
      </c>
      <c r="O3528">
        <v>1.5309999999999999</v>
      </c>
    </row>
    <row r="3529" spans="1:15" x14ac:dyDescent="0.35">
      <c r="A3529" t="s">
        <v>222</v>
      </c>
      <c r="B3529">
        <v>2020</v>
      </c>
      <c r="C3529" s="10">
        <v>43813</v>
      </c>
      <c r="D3529" t="s">
        <v>140</v>
      </c>
      <c r="E3529" t="s">
        <v>117</v>
      </c>
      <c r="F3529">
        <v>3</v>
      </c>
      <c r="G3529">
        <v>2</v>
      </c>
      <c r="H3529" t="s">
        <v>211</v>
      </c>
      <c r="I3529" t="s">
        <v>212</v>
      </c>
      <c r="J3529">
        <v>10010608447</v>
      </c>
      <c r="K3529" s="19">
        <v>22.5</v>
      </c>
      <c r="L3529">
        <v>22.628</v>
      </c>
      <c r="M3529">
        <v>22.789000000000001</v>
      </c>
      <c r="N3529">
        <v>24.603000000000002</v>
      </c>
      <c r="O3529">
        <v>0.90700000000000003</v>
      </c>
    </row>
    <row r="3530" spans="1:15" x14ac:dyDescent="0.35">
      <c r="A3530" t="s">
        <v>222</v>
      </c>
      <c r="B3530">
        <v>2020</v>
      </c>
      <c r="C3530" s="10">
        <v>43813</v>
      </c>
      <c r="D3530" t="s">
        <v>140</v>
      </c>
      <c r="E3530" t="s">
        <v>117</v>
      </c>
      <c r="F3530">
        <v>3</v>
      </c>
      <c r="G3530">
        <v>3</v>
      </c>
      <c r="H3530" t="s">
        <v>153</v>
      </c>
      <c r="I3530" t="s">
        <v>154</v>
      </c>
      <c r="J3530">
        <v>10004717719</v>
      </c>
      <c r="K3530" s="19">
        <v>31</v>
      </c>
      <c r="L3530">
        <v>24.777999999999999</v>
      </c>
      <c r="M3530">
        <v>24.725999999999999</v>
      </c>
      <c r="N3530">
        <v>26.35</v>
      </c>
      <c r="O3530">
        <v>0.81200000000000006</v>
      </c>
    </row>
    <row r="3531" spans="1:15" x14ac:dyDescent="0.35">
      <c r="A3531" t="s">
        <v>222</v>
      </c>
      <c r="B3531">
        <v>2020</v>
      </c>
      <c r="C3531" s="10">
        <v>43813</v>
      </c>
      <c r="D3531" t="s">
        <v>140</v>
      </c>
      <c r="E3531" t="s">
        <v>117</v>
      </c>
      <c r="F3531">
        <v>3</v>
      </c>
      <c r="G3531">
        <v>4</v>
      </c>
      <c r="H3531" t="s">
        <v>110</v>
      </c>
      <c r="I3531" t="s">
        <v>58</v>
      </c>
      <c r="J3531">
        <v>10010797292</v>
      </c>
      <c r="K3531" s="19">
        <v>21.7</v>
      </c>
      <c r="L3531">
        <v>24.831</v>
      </c>
      <c r="M3531">
        <v>24.036000000000001</v>
      </c>
      <c r="N3531">
        <v>27.242000000000001</v>
      </c>
      <c r="O3531">
        <v>1.603</v>
      </c>
    </row>
    <row r="3532" spans="1:15" x14ac:dyDescent="0.35">
      <c r="A3532" t="s">
        <v>222</v>
      </c>
      <c r="B3532">
        <v>2020</v>
      </c>
      <c r="C3532" s="10">
        <v>43813</v>
      </c>
      <c r="D3532" t="s">
        <v>140</v>
      </c>
      <c r="E3532" t="s">
        <v>117</v>
      </c>
      <c r="F3532">
        <v>4</v>
      </c>
      <c r="G3532">
        <v>1</v>
      </c>
      <c r="H3532" t="s">
        <v>100</v>
      </c>
      <c r="I3532" t="s">
        <v>44</v>
      </c>
      <c r="J3532">
        <v>10010830840</v>
      </c>
      <c r="K3532" s="19">
        <v>21.1</v>
      </c>
      <c r="L3532">
        <v>26.576000000000001</v>
      </c>
      <c r="M3532">
        <v>26.8429999999999</v>
      </c>
      <c r="N3532">
        <v>28.890999999999998</v>
      </c>
      <c r="O3532">
        <v>1.024</v>
      </c>
    </row>
    <row r="3533" spans="1:15" x14ac:dyDescent="0.35">
      <c r="A3533" t="s">
        <v>222</v>
      </c>
      <c r="B3533">
        <v>2020</v>
      </c>
      <c r="C3533" s="10">
        <v>43813</v>
      </c>
      <c r="D3533" t="s">
        <v>140</v>
      </c>
      <c r="E3533" t="s">
        <v>117</v>
      </c>
      <c r="F3533">
        <v>4</v>
      </c>
      <c r="G3533">
        <v>2</v>
      </c>
      <c r="H3533" t="s">
        <v>174</v>
      </c>
      <c r="I3533" t="s">
        <v>37</v>
      </c>
      <c r="J3533">
        <v>10006552534</v>
      </c>
      <c r="K3533" s="19">
        <v>29.6</v>
      </c>
      <c r="L3533">
        <v>24.800999999999998</v>
      </c>
      <c r="M3533">
        <v>24.887</v>
      </c>
      <c r="N3533">
        <v>26.401</v>
      </c>
      <c r="O3533">
        <v>0.75700000000000001</v>
      </c>
    </row>
    <row r="3534" spans="1:15" x14ac:dyDescent="0.35">
      <c r="A3534" t="s">
        <v>222</v>
      </c>
      <c r="B3534">
        <v>2020</v>
      </c>
      <c r="C3534" s="10">
        <v>43813</v>
      </c>
      <c r="D3534" t="s">
        <v>140</v>
      </c>
      <c r="E3534" t="s">
        <v>117</v>
      </c>
      <c r="F3534">
        <v>4</v>
      </c>
      <c r="G3534">
        <v>3</v>
      </c>
      <c r="H3534" t="s">
        <v>218</v>
      </c>
      <c r="I3534" t="s">
        <v>46</v>
      </c>
      <c r="J3534">
        <v>10006902239</v>
      </c>
      <c r="K3534" s="19">
        <v>28.4</v>
      </c>
      <c r="L3534">
        <v>28.058</v>
      </c>
      <c r="M3534">
        <v>27.931000000000001</v>
      </c>
      <c r="N3534">
        <v>29.495000000000001</v>
      </c>
      <c r="O3534">
        <v>0.78200000000000003</v>
      </c>
    </row>
    <row r="3535" spans="1:15" x14ac:dyDescent="0.35">
      <c r="A3535" t="s">
        <v>222</v>
      </c>
      <c r="B3535">
        <v>2020</v>
      </c>
      <c r="C3535" s="10">
        <v>43813</v>
      </c>
      <c r="D3535" t="s">
        <v>140</v>
      </c>
      <c r="E3535" t="s">
        <v>117</v>
      </c>
      <c r="F3535">
        <v>4</v>
      </c>
      <c r="G3535">
        <v>4</v>
      </c>
      <c r="H3535" t="s">
        <v>171</v>
      </c>
      <c r="I3535" t="s">
        <v>82</v>
      </c>
      <c r="J3535">
        <v>10007073506</v>
      </c>
      <c r="K3535" s="19">
        <v>29.4</v>
      </c>
      <c r="L3535">
        <v>21.571999999999999</v>
      </c>
      <c r="M3535">
        <v>21.465999999999902</v>
      </c>
      <c r="N3535">
        <v>23.24</v>
      </c>
      <c r="O3535">
        <v>0.88700000000000001</v>
      </c>
    </row>
    <row r="3536" spans="1:15" x14ac:dyDescent="0.35">
      <c r="A3536" t="s">
        <v>222</v>
      </c>
      <c r="B3536">
        <v>2020</v>
      </c>
      <c r="C3536" s="10">
        <v>43813</v>
      </c>
      <c r="D3536" t="s">
        <v>140</v>
      </c>
      <c r="E3536" t="s">
        <v>119</v>
      </c>
      <c r="F3536">
        <v>1</v>
      </c>
      <c r="G3536">
        <v>1</v>
      </c>
      <c r="H3536" t="s">
        <v>197</v>
      </c>
      <c r="I3536" t="s">
        <v>198</v>
      </c>
      <c r="J3536">
        <v>10003100142</v>
      </c>
      <c r="K3536" s="19">
        <v>33.700000000000003</v>
      </c>
      <c r="L3536">
        <v>27.588000000000001</v>
      </c>
      <c r="M3536">
        <v>27.844999999999999</v>
      </c>
      <c r="N3536">
        <v>29.452999999999999</v>
      </c>
      <c r="O3536">
        <v>0.80400000000000005</v>
      </c>
    </row>
    <row r="3537" spans="1:15" x14ac:dyDescent="0.35">
      <c r="A3537" t="s">
        <v>222</v>
      </c>
      <c r="B3537">
        <v>2020</v>
      </c>
      <c r="C3537" s="10">
        <v>43813</v>
      </c>
      <c r="D3537" t="s">
        <v>140</v>
      </c>
      <c r="E3537" t="s">
        <v>119</v>
      </c>
      <c r="F3537">
        <v>1</v>
      </c>
      <c r="G3537">
        <v>2</v>
      </c>
      <c r="H3537" t="s">
        <v>112</v>
      </c>
      <c r="I3537" t="s">
        <v>113</v>
      </c>
      <c r="J3537">
        <v>10009967641</v>
      </c>
      <c r="K3537" s="19">
        <v>22.6</v>
      </c>
      <c r="L3537">
        <v>30.032</v>
      </c>
      <c r="M3537">
        <v>30.106000000000002</v>
      </c>
      <c r="N3537">
        <v>31.91</v>
      </c>
      <c r="O3537">
        <v>0.90200000000000002</v>
      </c>
    </row>
    <row r="3538" spans="1:15" x14ac:dyDescent="0.35">
      <c r="A3538" t="s">
        <v>222</v>
      </c>
      <c r="B3538">
        <v>2020</v>
      </c>
      <c r="C3538" s="10">
        <v>43813</v>
      </c>
      <c r="D3538" t="s">
        <v>140</v>
      </c>
      <c r="E3538" t="s">
        <v>119</v>
      </c>
      <c r="F3538">
        <v>1</v>
      </c>
      <c r="G3538">
        <v>3</v>
      </c>
      <c r="H3538" t="s">
        <v>103</v>
      </c>
      <c r="I3538" t="s">
        <v>104</v>
      </c>
      <c r="J3538">
        <v>10009010876</v>
      </c>
      <c r="K3538" s="19">
        <v>25.9</v>
      </c>
      <c r="L3538">
        <v>25.442</v>
      </c>
      <c r="M3538">
        <v>25.585000000000001</v>
      </c>
      <c r="N3538">
        <v>27.251000000000001</v>
      </c>
      <c r="O3538">
        <v>0.83299999999999996</v>
      </c>
    </row>
    <row r="3539" spans="1:15" x14ac:dyDescent="0.35">
      <c r="A3539" t="s">
        <v>222</v>
      </c>
      <c r="B3539">
        <v>2020</v>
      </c>
      <c r="C3539" s="10">
        <v>43813</v>
      </c>
      <c r="D3539" t="s">
        <v>140</v>
      </c>
      <c r="E3539" t="s">
        <v>119</v>
      </c>
      <c r="F3539">
        <v>1</v>
      </c>
      <c r="G3539">
        <v>4</v>
      </c>
      <c r="H3539" t="s">
        <v>215</v>
      </c>
      <c r="I3539" t="s">
        <v>33</v>
      </c>
      <c r="J3539">
        <v>10009307435</v>
      </c>
      <c r="K3539" s="19">
        <v>27.7</v>
      </c>
      <c r="L3539">
        <v>23.512</v>
      </c>
      <c r="M3539">
        <v>23.838000000000001</v>
      </c>
      <c r="N3539">
        <v>26.756</v>
      </c>
      <c r="O3539">
        <v>1.4590000000000001</v>
      </c>
    </row>
    <row r="3540" spans="1:15" x14ac:dyDescent="0.35">
      <c r="A3540" t="s">
        <v>222</v>
      </c>
      <c r="B3540">
        <v>2020</v>
      </c>
      <c r="C3540" s="10">
        <v>43813</v>
      </c>
      <c r="D3540" t="s">
        <v>140</v>
      </c>
      <c r="E3540" t="s">
        <v>119</v>
      </c>
      <c r="F3540">
        <v>1</v>
      </c>
      <c r="G3540">
        <v>5</v>
      </c>
      <c r="H3540" t="s">
        <v>195</v>
      </c>
      <c r="I3540" t="s">
        <v>31</v>
      </c>
      <c r="J3540">
        <v>10005964470</v>
      </c>
      <c r="K3540" s="19">
        <v>30.7</v>
      </c>
      <c r="L3540">
        <v>28.968</v>
      </c>
      <c r="M3540">
        <v>28.84</v>
      </c>
      <c r="N3540">
        <v>30.306000000000001</v>
      </c>
      <c r="O3540">
        <v>0.73299999999999998</v>
      </c>
    </row>
    <row r="3541" spans="1:15" x14ac:dyDescent="0.35">
      <c r="A3541" t="s">
        <v>222</v>
      </c>
      <c r="B3541">
        <v>2020</v>
      </c>
      <c r="C3541" s="10">
        <v>43813</v>
      </c>
      <c r="D3541" t="s">
        <v>140</v>
      </c>
      <c r="E3541" t="s">
        <v>119</v>
      </c>
      <c r="F3541">
        <v>1</v>
      </c>
      <c r="G3541">
        <v>6</v>
      </c>
      <c r="H3541" t="s">
        <v>115</v>
      </c>
      <c r="I3541" t="s">
        <v>102</v>
      </c>
      <c r="J3541">
        <v>10009009159</v>
      </c>
      <c r="K3541" s="19">
        <v>24.8</v>
      </c>
      <c r="L3541">
        <v>29.175999999999998</v>
      </c>
      <c r="M3541">
        <v>28.61</v>
      </c>
      <c r="N3541">
        <v>30.928000000000001</v>
      </c>
      <c r="O3541">
        <v>1.159</v>
      </c>
    </row>
    <row r="3542" spans="1:15" x14ac:dyDescent="0.35">
      <c r="A3542" t="s">
        <v>222</v>
      </c>
      <c r="B3542">
        <v>2020</v>
      </c>
      <c r="C3542" s="10">
        <v>43813</v>
      </c>
      <c r="D3542" t="s">
        <v>140</v>
      </c>
      <c r="E3542" t="s">
        <v>119</v>
      </c>
      <c r="F3542">
        <v>2</v>
      </c>
      <c r="G3542">
        <v>1</v>
      </c>
      <c r="H3542" t="s">
        <v>106</v>
      </c>
      <c r="I3542" t="s">
        <v>102</v>
      </c>
      <c r="J3542">
        <v>10006894559</v>
      </c>
      <c r="K3542" s="19">
        <v>27.3</v>
      </c>
      <c r="L3542">
        <v>32.558</v>
      </c>
      <c r="M3542">
        <v>32.661999999999999</v>
      </c>
      <c r="N3542">
        <v>34.143999999999998</v>
      </c>
      <c r="O3542">
        <v>0.74099999999999999</v>
      </c>
    </row>
    <row r="3543" spans="1:15" x14ac:dyDescent="0.35">
      <c r="A3543" t="s">
        <v>222</v>
      </c>
      <c r="B3543">
        <v>2020</v>
      </c>
      <c r="C3543" s="10">
        <v>43813</v>
      </c>
      <c r="D3543" t="s">
        <v>140</v>
      </c>
      <c r="E3543" t="s">
        <v>119</v>
      </c>
      <c r="F3543">
        <v>2</v>
      </c>
      <c r="G3543">
        <v>2</v>
      </c>
      <c r="H3543" t="s">
        <v>54</v>
      </c>
      <c r="I3543" t="s">
        <v>42</v>
      </c>
      <c r="J3543">
        <v>10004612534</v>
      </c>
      <c r="K3543" s="19">
        <v>32.5</v>
      </c>
      <c r="L3543">
        <v>27.370999999999999</v>
      </c>
      <c r="M3543">
        <v>27.542000000000002</v>
      </c>
      <c r="N3543">
        <v>29.224</v>
      </c>
      <c r="O3543">
        <v>0.84099999999999997</v>
      </c>
    </row>
    <row r="3544" spans="1:15" x14ac:dyDescent="0.35">
      <c r="A3544" t="s">
        <v>222</v>
      </c>
      <c r="B3544">
        <v>2020</v>
      </c>
      <c r="C3544" s="10">
        <v>43813</v>
      </c>
      <c r="D3544" t="s">
        <v>140</v>
      </c>
      <c r="E3544" t="s">
        <v>119</v>
      </c>
      <c r="F3544">
        <v>2</v>
      </c>
      <c r="G3544">
        <v>3</v>
      </c>
      <c r="H3544" t="s">
        <v>100</v>
      </c>
      <c r="I3544" t="s">
        <v>44</v>
      </c>
      <c r="J3544">
        <v>10010830840</v>
      </c>
      <c r="K3544" s="19">
        <v>21.1</v>
      </c>
      <c r="L3544">
        <v>26.8429999999999</v>
      </c>
      <c r="M3544">
        <v>26.95</v>
      </c>
      <c r="N3544">
        <v>28.96</v>
      </c>
      <c r="O3544">
        <v>1.0049999999999999</v>
      </c>
    </row>
    <row r="3545" spans="1:15" x14ac:dyDescent="0.35">
      <c r="A3545" t="s">
        <v>222</v>
      </c>
      <c r="B3545">
        <v>2020</v>
      </c>
      <c r="C3545" s="10">
        <v>43813</v>
      </c>
      <c r="D3545" t="s">
        <v>140</v>
      </c>
      <c r="E3545" t="s">
        <v>119</v>
      </c>
      <c r="F3545">
        <v>2</v>
      </c>
      <c r="G3545">
        <v>4</v>
      </c>
      <c r="H3545" t="s">
        <v>183</v>
      </c>
      <c r="I3545" t="s">
        <v>33</v>
      </c>
      <c r="J3545">
        <v>10007212639</v>
      </c>
      <c r="K3545" s="19">
        <v>28.4</v>
      </c>
      <c r="L3545">
        <v>26.818999999999999</v>
      </c>
      <c r="M3545">
        <v>26.803000000000001</v>
      </c>
      <c r="N3545">
        <v>28.251000000000001</v>
      </c>
      <c r="O3545">
        <v>0.72399999999999998</v>
      </c>
    </row>
    <row r="3546" spans="1:15" x14ac:dyDescent="0.35">
      <c r="A3546" t="s">
        <v>222</v>
      </c>
      <c r="B3546">
        <v>2020</v>
      </c>
      <c r="C3546" s="10">
        <v>43813</v>
      </c>
      <c r="D3546" t="s">
        <v>140</v>
      </c>
      <c r="E3546" t="s">
        <v>119</v>
      </c>
      <c r="F3546">
        <v>2</v>
      </c>
      <c r="G3546">
        <v>5</v>
      </c>
      <c r="H3546" t="s">
        <v>105</v>
      </c>
      <c r="I3546" t="s">
        <v>39</v>
      </c>
      <c r="J3546">
        <v>10052089586</v>
      </c>
      <c r="K3546" s="19">
        <v>20.9</v>
      </c>
      <c r="L3546">
        <v>18.975999999999999</v>
      </c>
      <c r="M3546">
        <v>19.534999999999901</v>
      </c>
      <c r="N3546">
        <v>22.890999999999998</v>
      </c>
      <c r="O3546">
        <v>1.6779999999999999</v>
      </c>
    </row>
    <row r="3547" spans="1:15" x14ac:dyDescent="0.35">
      <c r="A3547" t="s">
        <v>222</v>
      </c>
      <c r="B3547">
        <v>2020</v>
      </c>
      <c r="C3547" s="10">
        <v>43813</v>
      </c>
      <c r="D3547" t="s">
        <v>140</v>
      </c>
      <c r="E3547" t="s">
        <v>119</v>
      </c>
      <c r="F3547">
        <v>2</v>
      </c>
      <c r="G3547">
        <v>6</v>
      </c>
      <c r="H3547" t="s">
        <v>124</v>
      </c>
      <c r="I3547" t="s">
        <v>35</v>
      </c>
      <c r="J3547">
        <v>10009012391</v>
      </c>
      <c r="K3547" s="19">
        <v>24.2</v>
      </c>
      <c r="L3547">
        <v>29.704999999999998</v>
      </c>
      <c r="M3547">
        <v>28.463000000000001</v>
      </c>
      <c r="N3547">
        <v>31.548999999999999</v>
      </c>
      <c r="O3547">
        <v>1.5429999999999999</v>
      </c>
    </row>
    <row r="3548" spans="1:15" x14ac:dyDescent="0.35">
      <c r="A3548" t="s">
        <v>222</v>
      </c>
      <c r="B3548">
        <v>2020</v>
      </c>
      <c r="C3548" s="10">
        <v>43813</v>
      </c>
      <c r="D3548" t="s">
        <v>140</v>
      </c>
      <c r="E3548" t="s">
        <v>121</v>
      </c>
      <c r="F3548">
        <v>1</v>
      </c>
      <c r="G3548">
        <v>1</v>
      </c>
      <c r="H3548" t="s">
        <v>100</v>
      </c>
      <c r="I3548" t="s">
        <v>44</v>
      </c>
      <c r="J3548">
        <v>10010830840</v>
      </c>
      <c r="K3548" s="19">
        <v>21.1</v>
      </c>
      <c r="L3548">
        <v>26.95</v>
      </c>
      <c r="M3548">
        <v>27.402999999999999</v>
      </c>
      <c r="N3548">
        <v>29.385000000000002</v>
      </c>
      <c r="O3548">
        <v>0.99099999999999999</v>
      </c>
    </row>
    <row r="3549" spans="1:15" x14ac:dyDescent="0.35">
      <c r="A3549" t="s">
        <v>222</v>
      </c>
      <c r="B3549">
        <v>2020</v>
      </c>
      <c r="C3549" s="10">
        <v>43813</v>
      </c>
      <c r="D3549" t="s">
        <v>140</v>
      </c>
      <c r="E3549" t="s">
        <v>121</v>
      </c>
      <c r="F3549">
        <v>1</v>
      </c>
      <c r="G3549">
        <v>2</v>
      </c>
      <c r="H3549" t="s">
        <v>106</v>
      </c>
      <c r="I3549" t="s">
        <v>102</v>
      </c>
      <c r="J3549">
        <v>10006894559</v>
      </c>
      <c r="K3549" s="19">
        <v>27.3</v>
      </c>
      <c r="L3549">
        <v>32.661999999999999</v>
      </c>
      <c r="M3549">
        <v>32.659999999999997</v>
      </c>
      <c r="N3549">
        <v>34.134</v>
      </c>
      <c r="O3549">
        <v>0.73699999999999999</v>
      </c>
    </row>
    <row r="3550" spans="1:15" x14ac:dyDescent="0.35">
      <c r="A3550" t="s">
        <v>222</v>
      </c>
      <c r="B3550">
        <v>2020</v>
      </c>
      <c r="C3550" s="10">
        <v>43813</v>
      </c>
      <c r="D3550" t="s">
        <v>140</v>
      </c>
      <c r="E3550" t="s">
        <v>121</v>
      </c>
      <c r="F3550">
        <v>1</v>
      </c>
      <c r="G3550">
        <v>3</v>
      </c>
      <c r="H3550" t="s">
        <v>54</v>
      </c>
      <c r="I3550" t="s">
        <v>42</v>
      </c>
      <c r="J3550">
        <v>10004612534</v>
      </c>
      <c r="K3550" s="19">
        <v>32.5</v>
      </c>
      <c r="L3550">
        <v>27.542000000000002</v>
      </c>
      <c r="M3550">
        <v>27.631999999999898</v>
      </c>
      <c r="N3550">
        <v>29.295999999999999</v>
      </c>
      <c r="O3550">
        <v>0.83199999999999996</v>
      </c>
    </row>
    <row r="3551" spans="1:15" x14ac:dyDescent="0.35">
      <c r="A3551" t="s">
        <v>222</v>
      </c>
      <c r="B3551">
        <v>2020</v>
      </c>
      <c r="C3551" s="10">
        <v>43813</v>
      </c>
      <c r="D3551" t="s">
        <v>140</v>
      </c>
      <c r="E3551" t="s">
        <v>121</v>
      </c>
      <c r="F3551">
        <v>1</v>
      </c>
      <c r="G3551">
        <v>4</v>
      </c>
      <c r="H3551" t="s">
        <v>112</v>
      </c>
      <c r="I3551" t="s">
        <v>113</v>
      </c>
      <c r="J3551">
        <v>10009967641</v>
      </c>
      <c r="K3551" s="19">
        <v>22.6</v>
      </c>
      <c r="L3551">
        <v>30.106000000000002</v>
      </c>
      <c r="M3551">
        <v>29.98</v>
      </c>
      <c r="N3551">
        <v>31.76</v>
      </c>
      <c r="O3551">
        <v>0.89</v>
      </c>
    </row>
    <row r="3552" spans="1:15" x14ac:dyDescent="0.35">
      <c r="A3552" t="s">
        <v>222</v>
      </c>
      <c r="B3552">
        <v>2020</v>
      </c>
      <c r="C3552" s="10">
        <v>43813</v>
      </c>
      <c r="D3552" t="s">
        <v>140</v>
      </c>
      <c r="E3552" t="s">
        <v>121</v>
      </c>
      <c r="F3552">
        <v>1</v>
      </c>
      <c r="G3552">
        <v>5</v>
      </c>
      <c r="H3552" t="s">
        <v>197</v>
      </c>
      <c r="I3552" t="s">
        <v>198</v>
      </c>
      <c r="J3552">
        <v>10003100142</v>
      </c>
      <c r="K3552" s="19">
        <v>33.700000000000003</v>
      </c>
      <c r="L3552">
        <v>27.844999999999999</v>
      </c>
      <c r="M3552">
        <v>27.713000000000001</v>
      </c>
      <c r="N3552">
        <v>29.309000000000001</v>
      </c>
      <c r="O3552">
        <v>0.79800000000000004</v>
      </c>
    </row>
    <row r="3553" spans="1:15" x14ac:dyDescent="0.35">
      <c r="A3553" t="s">
        <v>222</v>
      </c>
      <c r="B3553">
        <v>2020</v>
      </c>
      <c r="C3553" s="10">
        <v>43813</v>
      </c>
      <c r="D3553" t="s">
        <v>140</v>
      </c>
      <c r="E3553" t="s">
        <v>121</v>
      </c>
      <c r="F3553">
        <v>1</v>
      </c>
      <c r="G3553">
        <v>5</v>
      </c>
      <c r="H3553" t="s">
        <v>103</v>
      </c>
      <c r="I3553" t="s">
        <v>104</v>
      </c>
      <c r="J3553">
        <v>10009010876</v>
      </c>
      <c r="K3553" s="19">
        <v>25.9</v>
      </c>
      <c r="L3553">
        <v>25.585000000000001</v>
      </c>
      <c r="M3553">
        <v>25.533000000000001</v>
      </c>
      <c r="N3553">
        <v>27.183</v>
      </c>
      <c r="O3553">
        <v>0.82499999999999996</v>
      </c>
    </row>
    <row r="3554" spans="1:15" x14ac:dyDescent="0.35">
      <c r="A3554" t="s">
        <v>222</v>
      </c>
      <c r="B3554">
        <v>2020</v>
      </c>
      <c r="C3554" s="10">
        <v>43813</v>
      </c>
      <c r="D3554" t="s">
        <v>140</v>
      </c>
      <c r="E3554" t="s">
        <v>121</v>
      </c>
      <c r="F3554">
        <v>2</v>
      </c>
      <c r="G3554">
        <v>1</v>
      </c>
      <c r="H3554" t="s">
        <v>195</v>
      </c>
      <c r="I3554" t="s">
        <v>31</v>
      </c>
      <c r="J3554">
        <v>10005964470</v>
      </c>
      <c r="K3554" s="19">
        <v>30.7</v>
      </c>
      <c r="L3554">
        <v>28.84</v>
      </c>
      <c r="M3554">
        <v>29.018999999999998</v>
      </c>
      <c r="N3554">
        <v>30.481000000000002</v>
      </c>
      <c r="O3554">
        <v>0.73099999999999998</v>
      </c>
    </row>
    <row r="3555" spans="1:15" x14ac:dyDescent="0.35">
      <c r="A3555" t="s">
        <v>222</v>
      </c>
      <c r="B3555">
        <v>2020</v>
      </c>
      <c r="C3555" s="10">
        <v>43813</v>
      </c>
      <c r="D3555" t="s">
        <v>140</v>
      </c>
      <c r="E3555" t="s">
        <v>121</v>
      </c>
      <c r="F3555">
        <v>2</v>
      </c>
      <c r="G3555">
        <v>2</v>
      </c>
      <c r="H3555" t="s">
        <v>115</v>
      </c>
      <c r="I3555" t="s">
        <v>102</v>
      </c>
      <c r="J3555">
        <v>10009009159</v>
      </c>
      <c r="K3555" s="19">
        <v>24.8</v>
      </c>
      <c r="L3555">
        <v>28.61</v>
      </c>
      <c r="M3555">
        <v>28.8</v>
      </c>
      <c r="N3555">
        <v>31.064</v>
      </c>
      <c r="O3555">
        <v>1.1319999999999999</v>
      </c>
    </row>
    <row r="3556" spans="1:15" x14ac:dyDescent="0.35">
      <c r="A3556" t="s">
        <v>222</v>
      </c>
      <c r="B3556">
        <v>2020</v>
      </c>
      <c r="C3556" s="10">
        <v>43813</v>
      </c>
      <c r="D3556" t="s">
        <v>140</v>
      </c>
      <c r="E3556" t="s">
        <v>121</v>
      </c>
      <c r="F3556">
        <v>2</v>
      </c>
      <c r="G3556">
        <v>3</v>
      </c>
      <c r="H3556" t="s">
        <v>124</v>
      </c>
      <c r="I3556" t="s">
        <v>35</v>
      </c>
      <c r="J3556">
        <v>10009012391</v>
      </c>
      <c r="K3556" s="19">
        <v>24.2</v>
      </c>
      <c r="L3556">
        <v>28.463000000000001</v>
      </c>
      <c r="M3556">
        <v>28.423999999999999</v>
      </c>
      <c r="N3556">
        <v>31.372</v>
      </c>
      <c r="O3556">
        <v>1.474</v>
      </c>
    </row>
    <row r="3557" spans="1:15" x14ac:dyDescent="0.35">
      <c r="A3557" t="s">
        <v>222</v>
      </c>
      <c r="B3557">
        <v>2020</v>
      </c>
      <c r="C3557" s="10">
        <v>43813</v>
      </c>
      <c r="D3557" t="s">
        <v>140</v>
      </c>
      <c r="E3557" t="s">
        <v>121</v>
      </c>
      <c r="F3557">
        <v>2</v>
      </c>
      <c r="G3557">
        <v>4</v>
      </c>
      <c r="H3557" t="s">
        <v>183</v>
      </c>
      <c r="I3557" t="s">
        <v>33</v>
      </c>
      <c r="J3557">
        <v>10007212639</v>
      </c>
      <c r="K3557" s="19">
        <v>28.4</v>
      </c>
      <c r="L3557">
        <v>26.803000000000001</v>
      </c>
      <c r="M3557">
        <v>26.774999999999999</v>
      </c>
      <c r="N3557">
        <v>28.216999999999999</v>
      </c>
      <c r="O3557">
        <v>0.72099999999999997</v>
      </c>
    </row>
    <row r="3558" spans="1:15" x14ac:dyDescent="0.35">
      <c r="A3558" t="s">
        <v>222</v>
      </c>
      <c r="B3558">
        <v>2020</v>
      </c>
      <c r="C3558" s="10">
        <v>43813</v>
      </c>
      <c r="D3558" t="s">
        <v>140</v>
      </c>
      <c r="E3558" t="s">
        <v>121</v>
      </c>
      <c r="F3558">
        <v>2</v>
      </c>
      <c r="G3558">
        <v>5</v>
      </c>
      <c r="H3558" t="s">
        <v>105</v>
      </c>
      <c r="I3558" t="s">
        <v>39</v>
      </c>
      <c r="J3558">
        <v>10052089586</v>
      </c>
      <c r="K3558" s="19">
        <v>20.9</v>
      </c>
      <c r="L3558">
        <v>19.534999999999901</v>
      </c>
      <c r="M3558">
        <v>19.812999999999999</v>
      </c>
      <c r="N3558">
        <v>23.004999999999999</v>
      </c>
      <c r="O3558">
        <v>1.5960000000000001</v>
      </c>
    </row>
    <row r="3559" spans="1:15" x14ac:dyDescent="0.35">
      <c r="A3559" t="s">
        <v>222</v>
      </c>
      <c r="B3559">
        <v>2020</v>
      </c>
      <c r="C3559" s="10">
        <v>43813</v>
      </c>
      <c r="D3559" t="s">
        <v>140</v>
      </c>
      <c r="E3559" t="s">
        <v>121</v>
      </c>
      <c r="F3559">
        <v>2</v>
      </c>
      <c r="G3559">
        <v>6</v>
      </c>
      <c r="H3559" t="s">
        <v>215</v>
      </c>
      <c r="I3559" t="s">
        <v>33</v>
      </c>
      <c r="J3559">
        <v>10009307435</v>
      </c>
      <c r="K3559" s="19">
        <v>27.7</v>
      </c>
      <c r="L3559">
        <v>23.838000000000001</v>
      </c>
      <c r="M3559">
        <v>23.234999999999999</v>
      </c>
      <c r="N3559">
        <v>26.062999999999999</v>
      </c>
      <c r="O3559">
        <v>1.4139999999999999</v>
      </c>
    </row>
    <row r="3560" spans="1:15" x14ac:dyDescent="0.35">
      <c r="A3560" t="s">
        <v>217</v>
      </c>
      <c r="B3560">
        <v>2020</v>
      </c>
      <c r="C3560" s="10">
        <v>43888</v>
      </c>
      <c r="D3560" t="s">
        <v>20</v>
      </c>
      <c r="E3560" t="s">
        <v>91</v>
      </c>
      <c r="F3560">
        <v>1</v>
      </c>
      <c r="G3560">
        <v>1</v>
      </c>
      <c r="H3560" t="s">
        <v>92</v>
      </c>
      <c r="I3560" t="s">
        <v>23</v>
      </c>
      <c r="J3560">
        <v>10009535686</v>
      </c>
      <c r="K3560" s="19">
        <v>23</v>
      </c>
      <c r="L3560">
        <v>31.553999999999998</v>
      </c>
      <c r="M3560">
        <v>31.849999999999898</v>
      </c>
      <c r="N3560">
        <v>33.997999999999998</v>
      </c>
      <c r="O3560">
        <v>1.0740000000000001</v>
      </c>
    </row>
    <row r="3561" spans="1:15" x14ac:dyDescent="0.35">
      <c r="A3561" t="s">
        <v>217</v>
      </c>
      <c r="B3561">
        <v>2020</v>
      </c>
      <c r="C3561" s="10">
        <v>43888</v>
      </c>
      <c r="D3561" t="s">
        <v>20</v>
      </c>
      <c r="E3561" t="s">
        <v>91</v>
      </c>
      <c r="F3561">
        <v>1</v>
      </c>
      <c r="G3561">
        <v>2</v>
      </c>
      <c r="H3561" t="s">
        <v>196</v>
      </c>
      <c r="I3561" t="s">
        <v>52</v>
      </c>
      <c r="J3561">
        <v>10004868370</v>
      </c>
      <c r="K3561" s="19">
        <v>32.1</v>
      </c>
      <c r="L3561">
        <v>29.771999999999998</v>
      </c>
      <c r="M3561">
        <v>29.852</v>
      </c>
      <c r="N3561">
        <v>31.274000000000001</v>
      </c>
      <c r="O3561">
        <v>0.71099999999999997</v>
      </c>
    </row>
    <row r="3562" spans="1:15" x14ac:dyDescent="0.35">
      <c r="A3562" t="s">
        <v>217</v>
      </c>
      <c r="B3562">
        <v>2020</v>
      </c>
      <c r="C3562" s="10">
        <v>43888</v>
      </c>
      <c r="D3562" t="s">
        <v>20</v>
      </c>
      <c r="E3562" t="s">
        <v>91</v>
      </c>
      <c r="F3562">
        <v>1</v>
      </c>
      <c r="G3562">
        <v>3</v>
      </c>
      <c r="H3562" t="s">
        <v>97</v>
      </c>
      <c r="I3562" t="s">
        <v>29</v>
      </c>
      <c r="J3562">
        <v>10048325582</v>
      </c>
      <c r="K3562" s="19">
        <v>28.1</v>
      </c>
      <c r="L3562">
        <v>31.96</v>
      </c>
      <c r="M3562">
        <v>31.823</v>
      </c>
      <c r="N3562">
        <v>33.780999999999999</v>
      </c>
      <c r="O3562">
        <v>0.97899999999999998</v>
      </c>
    </row>
    <row r="3563" spans="1:15" x14ac:dyDescent="0.35">
      <c r="A3563" t="s">
        <v>217</v>
      </c>
      <c r="B3563">
        <v>2020</v>
      </c>
      <c r="C3563" s="10">
        <v>43888</v>
      </c>
      <c r="D3563" t="s">
        <v>20</v>
      </c>
      <c r="E3563" t="s">
        <v>91</v>
      </c>
      <c r="F3563">
        <v>1</v>
      </c>
      <c r="G3563">
        <v>4</v>
      </c>
      <c r="H3563" t="s">
        <v>203</v>
      </c>
      <c r="I3563" t="s">
        <v>198</v>
      </c>
      <c r="J3563">
        <v>10051694112</v>
      </c>
      <c r="K3563" s="19">
        <v>33.200000000000003</v>
      </c>
      <c r="L3563">
        <v>27.73</v>
      </c>
      <c r="M3563">
        <v>27.64</v>
      </c>
      <c r="N3563">
        <v>29.28</v>
      </c>
      <c r="O3563">
        <v>0.82</v>
      </c>
    </row>
    <row r="3564" spans="1:15" x14ac:dyDescent="0.35">
      <c r="A3564" t="s">
        <v>217</v>
      </c>
      <c r="B3564">
        <v>2020</v>
      </c>
      <c r="C3564" s="10">
        <v>43888</v>
      </c>
      <c r="D3564" t="s">
        <v>20</v>
      </c>
      <c r="E3564" t="s">
        <v>91</v>
      </c>
      <c r="F3564">
        <v>1</v>
      </c>
      <c r="G3564">
        <v>5</v>
      </c>
      <c r="H3564" t="s">
        <v>62</v>
      </c>
      <c r="I3564" t="s">
        <v>63</v>
      </c>
      <c r="J3564">
        <v>10007351671</v>
      </c>
      <c r="K3564" s="19">
        <v>30.3</v>
      </c>
      <c r="L3564">
        <v>17.475999999999999</v>
      </c>
      <c r="M3564">
        <v>17.393000000000001</v>
      </c>
      <c r="N3564">
        <v>20.247</v>
      </c>
      <c r="O3564">
        <v>1.427</v>
      </c>
    </row>
    <row r="3565" spans="1:15" x14ac:dyDescent="0.35">
      <c r="A3565" t="s">
        <v>217</v>
      </c>
      <c r="B3565">
        <v>2020</v>
      </c>
      <c r="C3565" s="10">
        <v>43888</v>
      </c>
      <c r="D3565" t="s">
        <v>20</v>
      </c>
      <c r="E3565" t="s">
        <v>91</v>
      </c>
      <c r="F3565">
        <v>2</v>
      </c>
      <c r="G3565">
        <v>1</v>
      </c>
      <c r="H3565" t="s">
        <v>96</v>
      </c>
      <c r="I3565" t="s">
        <v>27</v>
      </c>
      <c r="J3565">
        <v>10015683567</v>
      </c>
      <c r="K3565" s="19">
        <v>21.1</v>
      </c>
      <c r="L3565">
        <v>25.376000000000001</v>
      </c>
      <c r="M3565">
        <v>26.262999999999899</v>
      </c>
      <c r="N3565">
        <v>29.003</v>
      </c>
      <c r="O3565">
        <v>1.37</v>
      </c>
    </row>
    <row r="3566" spans="1:15" x14ac:dyDescent="0.35">
      <c r="A3566" t="s">
        <v>217</v>
      </c>
      <c r="B3566">
        <v>2020</v>
      </c>
      <c r="C3566" s="10">
        <v>43888</v>
      </c>
      <c r="D3566" t="s">
        <v>20</v>
      </c>
      <c r="E3566" t="s">
        <v>91</v>
      </c>
      <c r="F3566">
        <v>2</v>
      </c>
      <c r="G3566">
        <v>2</v>
      </c>
      <c r="H3566" t="s">
        <v>112</v>
      </c>
      <c r="I3566" t="s">
        <v>113</v>
      </c>
      <c r="J3566">
        <v>10009967641</v>
      </c>
      <c r="K3566" s="19">
        <v>22.8</v>
      </c>
      <c r="L3566">
        <v>29.98</v>
      </c>
      <c r="M3566">
        <v>30.055</v>
      </c>
      <c r="N3566">
        <v>31.815000000000001</v>
      </c>
      <c r="O3566">
        <v>0.88</v>
      </c>
    </row>
    <row r="3567" spans="1:15" x14ac:dyDescent="0.35">
      <c r="A3567" t="s">
        <v>217</v>
      </c>
      <c r="B3567">
        <v>2020</v>
      </c>
      <c r="C3567" s="10">
        <v>43888</v>
      </c>
      <c r="D3567" t="s">
        <v>20</v>
      </c>
      <c r="E3567" t="s">
        <v>91</v>
      </c>
      <c r="F3567">
        <v>2</v>
      </c>
      <c r="G3567">
        <v>3</v>
      </c>
      <c r="H3567" t="s">
        <v>194</v>
      </c>
      <c r="I3567" t="s">
        <v>29</v>
      </c>
      <c r="J3567">
        <v>10004601723</v>
      </c>
      <c r="K3567" s="19">
        <v>32.700000000000003</v>
      </c>
      <c r="L3567">
        <v>32.000999999999998</v>
      </c>
      <c r="M3567">
        <v>31.887</v>
      </c>
      <c r="N3567">
        <v>33.563000000000002</v>
      </c>
      <c r="O3567">
        <v>0.83799999999999997</v>
      </c>
    </row>
    <row r="3568" spans="1:15" x14ac:dyDescent="0.35">
      <c r="A3568" t="s">
        <v>217</v>
      </c>
      <c r="B3568">
        <v>2020</v>
      </c>
      <c r="C3568" s="10">
        <v>43888</v>
      </c>
      <c r="D3568" t="s">
        <v>20</v>
      </c>
      <c r="E3568" t="s">
        <v>91</v>
      </c>
      <c r="F3568">
        <v>2</v>
      </c>
      <c r="G3568">
        <v>4</v>
      </c>
      <c r="H3568" t="s">
        <v>193</v>
      </c>
      <c r="I3568" t="s">
        <v>31</v>
      </c>
      <c r="J3568">
        <v>10005727327</v>
      </c>
      <c r="K3568" s="19">
        <v>34.1</v>
      </c>
      <c r="L3568">
        <v>27.151999999999902</v>
      </c>
      <c r="M3568">
        <v>27.106999999999999</v>
      </c>
      <c r="N3568">
        <v>28.629000000000001</v>
      </c>
      <c r="O3568">
        <v>0.76100000000000001</v>
      </c>
    </row>
    <row r="3569" spans="1:15" x14ac:dyDescent="0.35">
      <c r="A3569" t="s">
        <v>217</v>
      </c>
      <c r="B3569">
        <v>2020</v>
      </c>
      <c r="C3569" s="10">
        <v>43888</v>
      </c>
      <c r="D3569" t="s">
        <v>20</v>
      </c>
      <c r="E3569" t="s">
        <v>91</v>
      </c>
      <c r="F3569">
        <v>2</v>
      </c>
      <c r="G3569">
        <v>5</v>
      </c>
      <c r="H3569" t="s">
        <v>153</v>
      </c>
      <c r="I3569" t="s">
        <v>154</v>
      </c>
      <c r="J3569">
        <v>10004717719</v>
      </c>
      <c r="K3569" s="19">
        <v>31.2</v>
      </c>
      <c r="L3569">
        <v>24.725999999999999</v>
      </c>
      <c r="M3569">
        <v>24.6</v>
      </c>
      <c r="N3569">
        <v>26.218</v>
      </c>
      <c r="O3569">
        <v>0.80900000000000005</v>
      </c>
    </row>
    <row r="3570" spans="1:15" x14ac:dyDescent="0.35">
      <c r="A3570" t="s">
        <v>217</v>
      </c>
      <c r="B3570">
        <v>2020</v>
      </c>
      <c r="C3570" s="10">
        <v>43888</v>
      </c>
      <c r="D3570" t="s">
        <v>20</v>
      </c>
      <c r="E3570" t="s">
        <v>91</v>
      </c>
      <c r="F3570">
        <v>3</v>
      </c>
      <c r="G3570">
        <v>1</v>
      </c>
      <c r="H3570" t="s">
        <v>22</v>
      </c>
      <c r="I3570" t="s">
        <v>23</v>
      </c>
      <c r="J3570">
        <v>10007379761</v>
      </c>
      <c r="K3570" s="19">
        <v>27</v>
      </c>
      <c r="L3570">
        <v>20.86</v>
      </c>
      <c r="M3570">
        <v>23.085999999999999</v>
      </c>
      <c r="N3570">
        <v>26.81</v>
      </c>
      <c r="O3570">
        <v>1.8620000000000001</v>
      </c>
    </row>
    <row r="3571" spans="1:15" x14ac:dyDescent="0.35">
      <c r="A3571" t="s">
        <v>217</v>
      </c>
      <c r="B3571">
        <v>2020</v>
      </c>
      <c r="C3571" s="10">
        <v>43888</v>
      </c>
      <c r="D3571" t="s">
        <v>20</v>
      </c>
      <c r="E3571" t="s">
        <v>91</v>
      </c>
      <c r="F3571">
        <v>3</v>
      </c>
      <c r="G3571">
        <v>2</v>
      </c>
      <c r="H3571" t="s">
        <v>218</v>
      </c>
      <c r="I3571" t="s">
        <v>46</v>
      </c>
      <c r="J3571">
        <v>10006902239</v>
      </c>
      <c r="K3571" s="19">
        <v>28.7</v>
      </c>
      <c r="L3571">
        <v>27.931000000000001</v>
      </c>
      <c r="M3571">
        <v>28.053999999999998</v>
      </c>
      <c r="N3571">
        <v>29.606000000000002</v>
      </c>
      <c r="O3571">
        <v>0.77600000000000002</v>
      </c>
    </row>
    <row r="3572" spans="1:15" x14ac:dyDescent="0.35">
      <c r="A3572" t="s">
        <v>217</v>
      </c>
      <c r="B3572">
        <v>2020</v>
      </c>
      <c r="C3572" s="10">
        <v>43888</v>
      </c>
      <c r="D3572" t="s">
        <v>20</v>
      </c>
      <c r="E3572" t="s">
        <v>91</v>
      </c>
      <c r="F3572">
        <v>3</v>
      </c>
      <c r="G3572">
        <v>3</v>
      </c>
      <c r="H3572" t="s">
        <v>115</v>
      </c>
      <c r="I3572" t="s">
        <v>102</v>
      </c>
      <c r="J3572">
        <v>10009009159</v>
      </c>
      <c r="K3572" s="19">
        <v>25</v>
      </c>
      <c r="L3572">
        <v>28.8</v>
      </c>
      <c r="M3572">
        <v>28.826000000000001</v>
      </c>
      <c r="N3572">
        <v>31.033999999999999</v>
      </c>
      <c r="O3572">
        <v>1.1040000000000001</v>
      </c>
    </row>
    <row r="3573" spans="1:15" x14ac:dyDescent="0.35">
      <c r="A3573" t="s">
        <v>217</v>
      </c>
      <c r="B3573">
        <v>2020</v>
      </c>
      <c r="C3573" s="10">
        <v>43888</v>
      </c>
      <c r="D3573" t="s">
        <v>20</v>
      </c>
      <c r="E3573" t="s">
        <v>91</v>
      </c>
      <c r="F3573">
        <v>3</v>
      </c>
      <c r="G3573">
        <v>4</v>
      </c>
      <c r="H3573" t="s">
        <v>100</v>
      </c>
      <c r="I3573" t="s">
        <v>44</v>
      </c>
      <c r="J3573">
        <v>10010830840</v>
      </c>
      <c r="K3573" s="19">
        <v>21.3</v>
      </c>
      <c r="L3573">
        <v>27.402999999999999</v>
      </c>
      <c r="M3573">
        <v>27.388999999999999</v>
      </c>
      <c r="N3573">
        <v>29.337</v>
      </c>
      <c r="O3573">
        <v>0.97399999999999998</v>
      </c>
    </row>
    <row r="3574" spans="1:15" x14ac:dyDescent="0.35">
      <c r="A3574" t="s">
        <v>217</v>
      </c>
      <c r="B3574">
        <v>2020</v>
      </c>
      <c r="C3574" s="10">
        <v>43888</v>
      </c>
      <c r="D3574" t="s">
        <v>20</v>
      </c>
      <c r="E3574" t="s">
        <v>91</v>
      </c>
      <c r="F3574">
        <v>3</v>
      </c>
      <c r="G3574">
        <v>5</v>
      </c>
      <c r="H3574" t="s">
        <v>192</v>
      </c>
      <c r="I3574" t="s">
        <v>113</v>
      </c>
      <c r="J3574">
        <v>10004599194</v>
      </c>
      <c r="K3574" s="19">
        <v>31.9</v>
      </c>
      <c r="L3574">
        <v>31.338000000000001</v>
      </c>
      <c r="M3574">
        <v>31.117999999999999</v>
      </c>
      <c r="N3574">
        <v>32.682000000000002</v>
      </c>
      <c r="O3574">
        <v>0.78200000000000003</v>
      </c>
    </row>
    <row r="3575" spans="1:15" x14ac:dyDescent="0.35">
      <c r="A3575" t="s">
        <v>217</v>
      </c>
      <c r="B3575">
        <v>2020</v>
      </c>
      <c r="C3575" s="10">
        <v>43888</v>
      </c>
      <c r="D3575" t="s">
        <v>20</v>
      </c>
      <c r="E3575" t="s">
        <v>91</v>
      </c>
      <c r="F3575">
        <v>3</v>
      </c>
      <c r="G3575">
        <v>6</v>
      </c>
      <c r="H3575" t="s">
        <v>174</v>
      </c>
      <c r="I3575" t="s">
        <v>37</v>
      </c>
      <c r="J3575">
        <v>10006552534</v>
      </c>
      <c r="K3575" s="19">
        <v>29.8</v>
      </c>
      <c r="L3575">
        <v>24.887</v>
      </c>
      <c r="M3575">
        <v>24.759999999999899</v>
      </c>
      <c r="N3575">
        <v>26.27</v>
      </c>
      <c r="O3575">
        <v>0.755</v>
      </c>
    </row>
    <row r="3576" spans="1:15" x14ac:dyDescent="0.35">
      <c r="A3576" t="s">
        <v>217</v>
      </c>
      <c r="B3576">
        <v>2020</v>
      </c>
      <c r="C3576" s="10">
        <v>43888</v>
      </c>
      <c r="D3576" t="s">
        <v>20</v>
      </c>
      <c r="E3576" t="s">
        <v>91</v>
      </c>
      <c r="F3576">
        <v>4</v>
      </c>
      <c r="G3576">
        <v>1</v>
      </c>
      <c r="H3576" t="s">
        <v>99</v>
      </c>
      <c r="I3576" t="s">
        <v>27</v>
      </c>
      <c r="J3576">
        <v>10010678569</v>
      </c>
      <c r="K3576" s="19">
        <v>22.9</v>
      </c>
      <c r="L3576">
        <v>30.950999999999901</v>
      </c>
      <c r="M3576">
        <v>31.268999999999998</v>
      </c>
      <c r="N3576">
        <v>33.390999999999998</v>
      </c>
      <c r="O3576">
        <v>1.0609999999999999</v>
      </c>
    </row>
    <row r="3577" spans="1:15" x14ac:dyDescent="0.35">
      <c r="A3577" t="s">
        <v>217</v>
      </c>
      <c r="B3577">
        <v>2020</v>
      </c>
      <c r="C3577" s="10">
        <v>43888</v>
      </c>
      <c r="D3577" t="s">
        <v>20</v>
      </c>
      <c r="E3577" t="s">
        <v>91</v>
      </c>
      <c r="F3577">
        <v>4</v>
      </c>
      <c r="G3577">
        <v>2</v>
      </c>
      <c r="H3577" t="s">
        <v>197</v>
      </c>
      <c r="I3577" t="s">
        <v>198</v>
      </c>
      <c r="J3577">
        <v>10003100142</v>
      </c>
      <c r="K3577" s="19">
        <v>33.9</v>
      </c>
      <c r="L3577">
        <v>27.713000000000001</v>
      </c>
      <c r="M3577">
        <v>27.888000000000002</v>
      </c>
      <c r="N3577">
        <v>29.472000000000001</v>
      </c>
      <c r="O3577">
        <v>0.79200000000000004</v>
      </c>
    </row>
    <row r="3578" spans="1:15" x14ac:dyDescent="0.35">
      <c r="A3578" t="s">
        <v>217</v>
      </c>
      <c r="B3578">
        <v>2020</v>
      </c>
      <c r="C3578" s="10">
        <v>43888</v>
      </c>
      <c r="D3578" t="s">
        <v>20</v>
      </c>
      <c r="E3578" t="s">
        <v>91</v>
      </c>
      <c r="F3578">
        <v>4</v>
      </c>
      <c r="G3578">
        <v>3</v>
      </c>
      <c r="H3578" t="s">
        <v>219</v>
      </c>
      <c r="I3578" t="s">
        <v>23</v>
      </c>
      <c r="J3578">
        <v>10050887493</v>
      </c>
      <c r="K3578" s="19">
        <v>36.5</v>
      </c>
      <c r="L3578">
        <v>28.561</v>
      </c>
      <c r="M3578">
        <v>28.652000000000001</v>
      </c>
      <c r="N3578">
        <v>30.795999999999999</v>
      </c>
      <c r="O3578">
        <v>1.0720000000000001</v>
      </c>
    </row>
    <row r="3579" spans="1:15" x14ac:dyDescent="0.35">
      <c r="A3579" t="s">
        <v>217</v>
      </c>
      <c r="B3579">
        <v>2020</v>
      </c>
      <c r="C3579" s="10">
        <v>43888</v>
      </c>
      <c r="D3579" t="s">
        <v>20</v>
      </c>
      <c r="E3579" t="s">
        <v>91</v>
      </c>
      <c r="F3579">
        <v>4</v>
      </c>
      <c r="G3579">
        <v>4</v>
      </c>
      <c r="H3579" t="s">
        <v>110</v>
      </c>
      <c r="I3579" t="s">
        <v>58</v>
      </c>
      <c r="J3579">
        <v>10010797292</v>
      </c>
      <c r="K3579" s="19">
        <v>21.9</v>
      </c>
      <c r="L3579">
        <v>24.036000000000001</v>
      </c>
      <c r="M3579">
        <v>24.428000000000001</v>
      </c>
      <c r="N3579">
        <v>27.472000000000001</v>
      </c>
      <c r="O3579">
        <v>1.522</v>
      </c>
    </row>
    <row r="3580" spans="1:15" x14ac:dyDescent="0.35">
      <c r="A3580" t="s">
        <v>217</v>
      </c>
      <c r="B3580">
        <v>2020</v>
      </c>
      <c r="C3580" s="10">
        <v>43888</v>
      </c>
      <c r="D3580" t="s">
        <v>20</v>
      </c>
      <c r="E3580" t="s">
        <v>91</v>
      </c>
      <c r="F3580">
        <v>4</v>
      </c>
      <c r="G3580">
        <v>5</v>
      </c>
      <c r="H3580" t="s">
        <v>220</v>
      </c>
      <c r="I3580" t="s">
        <v>35</v>
      </c>
      <c r="J3580">
        <v>10005782695</v>
      </c>
      <c r="K3580" s="19">
        <v>30.6</v>
      </c>
      <c r="L3580">
        <v>29.956</v>
      </c>
      <c r="M3580">
        <v>29.82</v>
      </c>
      <c r="N3580">
        <v>31.3</v>
      </c>
      <c r="O3580">
        <v>0.74</v>
      </c>
    </row>
    <row r="3581" spans="1:15" x14ac:dyDescent="0.35">
      <c r="A3581" t="s">
        <v>217</v>
      </c>
      <c r="B3581">
        <v>2020</v>
      </c>
      <c r="C3581" s="10">
        <v>43888</v>
      </c>
      <c r="D3581" t="s">
        <v>20</v>
      </c>
      <c r="E3581" t="s">
        <v>91</v>
      </c>
      <c r="F3581">
        <v>4</v>
      </c>
      <c r="G3581">
        <v>6</v>
      </c>
      <c r="H3581" t="s">
        <v>221</v>
      </c>
      <c r="I3581" t="s">
        <v>31</v>
      </c>
      <c r="J3581">
        <v>10008098470</v>
      </c>
      <c r="K3581" s="19">
        <v>35.1</v>
      </c>
      <c r="L3581">
        <v>28.756</v>
      </c>
      <c r="M3581">
        <v>28.520999999999901</v>
      </c>
      <c r="N3581">
        <v>30.146999999999998</v>
      </c>
      <c r="O3581">
        <v>0.81299999999999994</v>
      </c>
    </row>
    <row r="3582" spans="1:15" x14ac:dyDescent="0.35">
      <c r="A3582" t="s">
        <v>217</v>
      </c>
      <c r="B3582">
        <v>2020</v>
      </c>
      <c r="C3582" s="10">
        <v>43888</v>
      </c>
      <c r="D3582" t="s">
        <v>20</v>
      </c>
      <c r="E3582" t="s">
        <v>91</v>
      </c>
      <c r="F3582">
        <v>5</v>
      </c>
      <c r="G3582">
        <v>1</v>
      </c>
      <c r="H3582" t="s">
        <v>195</v>
      </c>
      <c r="I3582" t="s">
        <v>31</v>
      </c>
      <c r="J3582">
        <v>10005964470</v>
      </c>
      <c r="K3582" s="19">
        <v>30.9</v>
      </c>
      <c r="L3582">
        <v>29.018999999999998</v>
      </c>
      <c r="M3582">
        <v>29.225999999999999</v>
      </c>
      <c r="N3582">
        <v>30.684000000000001</v>
      </c>
      <c r="O3582">
        <v>0.72899999999999998</v>
      </c>
    </row>
    <row r="3583" spans="1:15" x14ac:dyDescent="0.35">
      <c r="A3583" t="s">
        <v>217</v>
      </c>
      <c r="B3583">
        <v>2020</v>
      </c>
      <c r="C3583" s="10">
        <v>43888</v>
      </c>
      <c r="D3583" t="s">
        <v>20</v>
      </c>
      <c r="E3583" t="s">
        <v>91</v>
      </c>
      <c r="F3583">
        <v>5</v>
      </c>
      <c r="G3583">
        <v>2</v>
      </c>
      <c r="H3583" t="s">
        <v>200</v>
      </c>
      <c r="I3583" t="s">
        <v>23</v>
      </c>
      <c r="J3583">
        <v>10006900421</v>
      </c>
      <c r="K3583" s="19">
        <v>27.2</v>
      </c>
      <c r="L3583">
        <v>33.068999999999903</v>
      </c>
      <c r="M3583">
        <v>33.064999999999998</v>
      </c>
      <c r="N3583">
        <v>34.521000000000001</v>
      </c>
      <c r="O3583">
        <v>0.72799999999999998</v>
      </c>
    </row>
    <row r="3584" spans="1:15" x14ac:dyDescent="0.35">
      <c r="A3584" t="s">
        <v>217</v>
      </c>
      <c r="B3584">
        <v>2020</v>
      </c>
      <c r="C3584" s="10">
        <v>43888</v>
      </c>
      <c r="D3584" t="s">
        <v>20</v>
      </c>
      <c r="E3584" t="s">
        <v>91</v>
      </c>
      <c r="F3584">
        <v>5</v>
      </c>
      <c r="G3584">
        <v>3</v>
      </c>
      <c r="H3584" t="s">
        <v>129</v>
      </c>
      <c r="I3584" t="s">
        <v>35</v>
      </c>
      <c r="J3584">
        <v>10006184742</v>
      </c>
      <c r="K3584" s="19">
        <v>28.6</v>
      </c>
      <c r="L3584">
        <v>29.354999999999901</v>
      </c>
      <c r="M3584">
        <v>29.382000000000001</v>
      </c>
      <c r="N3584">
        <v>31.382000000000001</v>
      </c>
      <c r="O3584">
        <v>1</v>
      </c>
    </row>
    <row r="3585" spans="1:15" x14ac:dyDescent="0.35">
      <c r="A3585" t="s">
        <v>217</v>
      </c>
      <c r="B3585">
        <v>2020</v>
      </c>
      <c r="C3585" s="10">
        <v>43888</v>
      </c>
      <c r="D3585" t="s">
        <v>20</v>
      </c>
      <c r="E3585" t="s">
        <v>91</v>
      </c>
      <c r="F3585">
        <v>5</v>
      </c>
      <c r="G3585">
        <v>4</v>
      </c>
      <c r="H3585" t="s">
        <v>54</v>
      </c>
      <c r="I3585" t="s">
        <v>42</v>
      </c>
      <c r="J3585">
        <v>10004612534</v>
      </c>
      <c r="K3585" s="19">
        <v>32.700000000000003</v>
      </c>
      <c r="L3585">
        <v>27.631999999999898</v>
      </c>
      <c r="M3585">
        <v>27.605</v>
      </c>
      <c r="N3585">
        <v>29.254999999999999</v>
      </c>
      <c r="O3585">
        <v>0.82499999999999996</v>
      </c>
    </row>
    <row r="3586" spans="1:15" x14ac:dyDescent="0.35">
      <c r="A3586" t="s">
        <v>217</v>
      </c>
      <c r="B3586">
        <v>2020</v>
      </c>
      <c r="C3586" s="10">
        <v>43888</v>
      </c>
      <c r="D3586" t="s">
        <v>20</v>
      </c>
      <c r="E3586" t="s">
        <v>91</v>
      </c>
      <c r="F3586">
        <v>5</v>
      </c>
      <c r="G3586">
        <v>5</v>
      </c>
      <c r="H3586" t="s">
        <v>211</v>
      </c>
      <c r="I3586" t="s">
        <v>212</v>
      </c>
      <c r="J3586">
        <v>10010608447</v>
      </c>
      <c r="K3586" s="19">
        <v>22.7</v>
      </c>
      <c r="L3586">
        <v>22.789000000000001</v>
      </c>
      <c r="M3586">
        <v>22.823</v>
      </c>
      <c r="N3586">
        <v>24.617000000000001</v>
      </c>
      <c r="O3586">
        <v>0.89700000000000002</v>
      </c>
    </row>
    <row r="3587" spans="1:15" x14ac:dyDescent="0.35">
      <c r="A3587" t="s">
        <v>217</v>
      </c>
      <c r="B3587">
        <v>2020</v>
      </c>
      <c r="C3587" s="10">
        <v>43888</v>
      </c>
      <c r="D3587" t="s">
        <v>20</v>
      </c>
      <c r="E3587" t="s">
        <v>91</v>
      </c>
      <c r="F3587">
        <v>5</v>
      </c>
      <c r="G3587">
        <v>6</v>
      </c>
      <c r="H3587" t="s">
        <v>50</v>
      </c>
      <c r="I3587" t="s">
        <v>44</v>
      </c>
      <c r="J3587">
        <v>10009039774</v>
      </c>
      <c r="K3587" s="19">
        <v>25.6</v>
      </c>
      <c r="L3587">
        <v>24.501999999999999</v>
      </c>
      <c r="M3587">
        <v>23.882999999999999</v>
      </c>
      <c r="N3587">
        <v>26.844999999999999</v>
      </c>
      <c r="O3587">
        <v>1.4810000000000001</v>
      </c>
    </row>
    <row r="3588" spans="1:15" x14ac:dyDescent="0.35">
      <c r="A3588" t="s">
        <v>217</v>
      </c>
      <c r="B3588">
        <v>2020</v>
      </c>
      <c r="C3588" s="10">
        <v>43888</v>
      </c>
      <c r="D3588" t="s">
        <v>20</v>
      </c>
      <c r="E3588" t="s">
        <v>117</v>
      </c>
      <c r="F3588">
        <v>1</v>
      </c>
      <c r="G3588">
        <v>1</v>
      </c>
      <c r="H3588" t="s">
        <v>97</v>
      </c>
      <c r="I3588" t="s">
        <v>29</v>
      </c>
      <c r="J3588">
        <v>10048325582</v>
      </c>
      <c r="K3588" s="19">
        <v>28.1</v>
      </c>
      <c r="L3588">
        <v>31.823</v>
      </c>
      <c r="M3588">
        <v>31.950999999999901</v>
      </c>
      <c r="N3588">
        <v>33.896999999999998</v>
      </c>
      <c r="O3588">
        <v>0.97299999999999998</v>
      </c>
    </row>
    <row r="3589" spans="1:15" x14ac:dyDescent="0.35">
      <c r="A3589" t="s">
        <v>217</v>
      </c>
      <c r="B3589">
        <v>2020</v>
      </c>
      <c r="C3589" s="10">
        <v>43888</v>
      </c>
      <c r="D3589" t="s">
        <v>20</v>
      </c>
      <c r="E3589" t="s">
        <v>117</v>
      </c>
      <c r="F3589">
        <v>1</v>
      </c>
      <c r="G3589">
        <v>2</v>
      </c>
      <c r="H3589" t="s">
        <v>110</v>
      </c>
      <c r="I3589" t="s">
        <v>58</v>
      </c>
      <c r="J3589">
        <v>10010797292</v>
      </c>
      <c r="K3589" s="19">
        <v>21.9</v>
      </c>
      <c r="L3589">
        <v>24.428000000000001</v>
      </c>
      <c r="M3589">
        <v>24.895</v>
      </c>
      <c r="N3589">
        <v>27.829000000000001</v>
      </c>
      <c r="O3589">
        <v>1.4670000000000001</v>
      </c>
    </row>
    <row r="3590" spans="1:15" x14ac:dyDescent="0.35">
      <c r="A3590" t="s">
        <v>217</v>
      </c>
      <c r="B3590">
        <v>2020</v>
      </c>
      <c r="C3590" s="10">
        <v>43888</v>
      </c>
      <c r="D3590" t="s">
        <v>20</v>
      </c>
      <c r="E3590" t="s">
        <v>117</v>
      </c>
      <c r="F3590">
        <v>1</v>
      </c>
      <c r="G3590">
        <v>3</v>
      </c>
      <c r="H3590" t="s">
        <v>174</v>
      </c>
      <c r="I3590" t="s">
        <v>37</v>
      </c>
      <c r="J3590">
        <v>10006552534</v>
      </c>
      <c r="K3590" s="19">
        <v>29.8</v>
      </c>
      <c r="L3590">
        <v>24.759999999999899</v>
      </c>
      <c r="M3590">
        <v>24.788</v>
      </c>
      <c r="N3590">
        <v>26.292000000000002</v>
      </c>
      <c r="O3590">
        <v>0.752</v>
      </c>
    </row>
    <row r="3591" spans="1:15" x14ac:dyDescent="0.35">
      <c r="A3591" t="s">
        <v>217</v>
      </c>
      <c r="B3591">
        <v>2020</v>
      </c>
      <c r="C3591" s="10">
        <v>43888</v>
      </c>
      <c r="D3591" t="s">
        <v>20</v>
      </c>
      <c r="E3591" t="s">
        <v>117</v>
      </c>
      <c r="F3591">
        <v>1</v>
      </c>
      <c r="G3591">
        <v>4</v>
      </c>
      <c r="H3591" t="s">
        <v>54</v>
      </c>
      <c r="I3591" t="s">
        <v>42</v>
      </c>
      <c r="J3591">
        <v>10004612534</v>
      </c>
      <c r="K3591" s="19">
        <v>32.700000000000003</v>
      </c>
      <c r="L3591">
        <v>27.605</v>
      </c>
      <c r="M3591">
        <v>27.398</v>
      </c>
      <c r="N3591">
        <v>29.04</v>
      </c>
      <c r="O3591">
        <v>0.82099999999999995</v>
      </c>
    </row>
    <row r="3592" spans="1:15" x14ac:dyDescent="0.35">
      <c r="A3592" t="s">
        <v>217</v>
      </c>
      <c r="B3592">
        <v>2020</v>
      </c>
      <c r="C3592" s="10">
        <v>43888</v>
      </c>
      <c r="D3592" t="s">
        <v>20</v>
      </c>
      <c r="E3592" t="s">
        <v>117</v>
      </c>
      <c r="F3592">
        <v>2</v>
      </c>
      <c r="G3592">
        <v>1</v>
      </c>
      <c r="H3592" t="s">
        <v>221</v>
      </c>
      <c r="I3592" t="s">
        <v>31</v>
      </c>
      <c r="J3592">
        <v>10008098470</v>
      </c>
      <c r="K3592" s="19">
        <v>35.1</v>
      </c>
      <c r="L3592">
        <v>28.520999999999901</v>
      </c>
      <c r="M3592">
        <v>28.707000000000001</v>
      </c>
      <c r="N3592">
        <v>30.324999999999999</v>
      </c>
      <c r="O3592">
        <v>0.80900000000000005</v>
      </c>
    </row>
    <row r="3593" spans="1:15" x14ac:dyDescent="0.35">
      <c r="A3593" t="s">
        <v>217</v>
      </c>
      <c r="B3593">
        <v>2020</v>
      </c>
      <c r="C3593" s="10">
        <v>43888</v>
      </c>
      <c r="D3593" t="s">
        <v>20</v>
      </c>
      <c r="E3593" t="s">
        <v>117</v>
      </c>
      <c r="F3593">
        <v>2</v>
      </c>
      <c r="G3593">
        <v>2</v>
      </c>
      <c r="H3593" t="s">
        <v>211</v>
      </c>
      <c r="I3593" t="s">
        <v>212</v>
      </c>
      <c r="J3593">
        <v>10010608447</v>
      </c>
      <c r="K3593" s="19">
        <v>22.7</v>
      </c>
      <c r="L3593">
        <v>22.823</v>
      </c>
      <c r="M3593">
        <v>23.145</v>
      </c>
      <c r="N3593">
        <v>24.917000000000002</v>
      </c>
      <c r="O3593">
        <v>0.88600000000000001</v>
      </c>
    </row>
    <row r="3594" spans="1:15" x14ac:dyDescent="0.35">
      <c r="A3594" t="s">
        <v>217</v>
      </c>
      <c r="B3594">
        <v>2020</v>
      </c>
      <c r="C3594" s="10">
        <v>43888</v>
      </c>
      <c r="D3594" t="s">
        <v>20</v>
      </c>
      <c r="E3594" t="s">
        <v>117</v>
      </c>
      <c r="F3594">
        <v>2</v>
      </c>
      <c r="G3594">
        <v>3</v>
      </c>
      <c r="H3594" t="s">
        <v>203</v>
      </c>
      <c r="I3594" t="s">
        <v>198</v>
      </c>
      <c r="J3594">
        <v>10051694112</v>
      </c>
      <c r="K3594" s="19">
        <v>33.200000000000003</v>
      </c>
      <c r="L3594">
        <v>27.64</v>
      </c>
      <c r="M3594">
        <v>27.65</v>
      </c>
      <c r="N3594">
        <v>29.276</v>
      </c>
      <c r="O3594">
        <v>0.81299999999999994</v>
      </c>
    </row>
    <row r="3595" spans="1:15" x14ac:dyDescent="0.35">
      <c r="A3595" t="s">
        <v>217</v>
      </c>
      <c r="B3595">
        <v>2020</v>
      </c>
      <c r="C3595" s="10">
        <v>43888</v>
      </c>
      <c r="D3595" t="s">
        <v>20</v>
      </c>
      <c r="E3595" t="s">
        <v>117</v>
      </c>
      <c r="F3595">
        <v>2</v>
      </c>
      <c r="G3595">
        <v>4</v>
      </c>
      <c r="H3595" t="s">
        <v>100</v>
      </c>
      <c r="I3595" t="s">
        <v>44</v>
      </c>
      <c r="J3595">
        <v>10010830840</v>
      </c>
      <c r="K3595" s="19">
        <v>21.3</v>
      </c>
      <c r="L3595">
        <v>27.388999999999999</v>
      </c>
      <c r="M3595">
        <v>27.297000000000001</v>
      </c>
      <c r="N3595">
        <v>29.215</v>
      </c>
      <c r="O3595">
        <v>0.95899999999999996</v>
      </c>
    </row>
    <row r="3596" spans="1:15" x14ac:dyDescent="0.35">
      <c r="A3596" t="s">
        <v>217</v>
      </c>
      <c r="B3596">
        <v>2020</v>
      </c>
      <c r="C3596" s="10">
        <v>43888</v>
      </c>
      <c r="D3596" t="s">
        <v>20</v>
      </c>
      <c r="E3596" t="s">
        <v>117</v>
      </c>
      <c r="F3596">
        <v>2</v>
      </c>
      <c r="G3596">
        <v>5</v>
      </c>
      <c r="H3596" t="s">
        <v>194</v>
      </c>
      <c r="I3596" t="s">
        <v>29</v>
      </c>
      <c r="J3596">
        <v>10004601723</v>
      </c>
      <c r="K3596" s="19">
        <v>32.700000000000003</v>
      </c>
      <c r="L3596">
        <v>31.887</v>
      </c>
      <c r="M3596">
        <v>31.545000000000002</v>
      </c>
      <c r="N3596">
        <v>33.207000000000001</v>
      </c>
      <c r="O3596">
        <v>0.83099999999999996</v>
      </c>
    </row>
    <row r="3597" spans="1:15" x14ac:dyDescent="0.35">
      <c r="A3597" t="s">
        <v>217</v>
      </c>
      <c r="B3597">
        <v>2020</v>
      </c>
      <c r="C3597" s="10">
        <v>43888</v>
      </c>
      <c r="D3597" t="s">
        <v>20</v>
      </c>
      <c r="E3597" t="s">
        <v>117</v>
      </c>
      <c r="F3597">
        <v>3</v>
      </c>
      <c r="G3597">
        <v>1</v>
      </c>
      <c r="H3597" t="s">
        <v>193</v>
      </c>
      <c r="I3597" t="s">
        <v>31</v>
      </c>
      <c r="J3597">
        <v>10005727327</v>
      </c>
      <c r="K3597" s="19">
        <v>34.1</v>
      </c>
      <c r="L3597">
        <v>27.106999999999999</v>
      </c>
      <c r="M3597">
        <v>27.311999999999902</v>
      </c>
      <c r="N3597">
        <v>28.827999999999999</v>
      </c>
      <c r="O3597">
        <v>0.75800000000000001</v>
      </c>
    </row>
    <row r="3598" spans="1:15" x14ac:dyDescent="0.35">
      <c r="A3598" t="s">
        <v>217</v>
      </c>
      <c r="B3598">
        <v>2020</v>
      </c>
      <c r="C3598" s="10">
        <v>43888</v>
      </c>
      <c r="D3598" t="s">
        <v>20</v>
      </c>
      <c r="E3598" t="s">
        <v>117</v>
      </c>
      <c r="F3598">
        <v>3</v>
      </c>
      <c r="G3598">
        <v>2</v>
      </c>
      <c r="H3598" t="s">
        <v>115</v>
      </c>
      <c r="I3598" t="s">
        <v>102</v>
      </c>
      <c r="J3598">
        <v>10009009159</v>
      </c>
      <c r="K3598" s="19">
        <v>25</v>
      </c>
      <c r="L3598">
        <v>28.826000000000001</v>
      </c>
      <c r="M3598">
        <v>28.902999999999999</v>
      </c>
      <c r="N3598">
        <v>31.067</v>
      </c>
      <c r="O3598">
        <v>1.0820000000000001</v>
      </c>
    </row>
    <row r="3599" spans="1:15" x14ac:dyDescent="0.35">
      <c r="A3599" t="s">
        <v>217</v>
      </c>
      <c r="B3599">
        <v>2020</v>
      </c>
      <c r="C3599" s="10">
        <v>43888</v>
      </c>
      <c r="D3599" t="s">
        <v>20</v>
      </c>
      <c r="E3599" t="s">
        <v>117</v>
      </c>
      <c r="F3599">
        <v>3</v>
      </c>
      <c r="G3599">
        <v>3</v>
      </c>
      <c r="H3599" t="s">
        <v>220</v>
      </c>
      <c r="I3599" t="s">
        <v>35</v>
      </c>
      <c r="J3599">
        <v>10005782695</v>
      </c>
      <c r="K3599" s="19">
        <v>30.6</v>
      </c>
      <c r="L3599">
        <v>29.82</v>
      </c>
      <c r="M3599">
        <v>29.741</v>
      </c>
      <c r="N3599">
        <v>31.215</v>
      </c>
      <c r="O3599">
        <v>0.73699999999999999</v>
      </c>
    </row>
    <row r="3600" spans="1:15" x14ac:dyDescent="0.35">
      <c r="A3600" t="s">
        <v>217</v>
      </c>
      <c r="B3600">
        <v>2020</v>
      </c>
      <c r="C3600" s="10">
        <v>43888</v>
      </c>
      <c r="D3600" t="s">
        <v>20</v>
      </c>
      <c r="E3600" t="s">
        <v>117</v>
      </c>
      <c r="F3600">
        <v>3</v>
      </c>
      <c r="G3600">
        <v>4</v>
      </c>
      <c r="H3600" t="s">
        <v>50</v>
      </c>
      <c r="I3600" t="s">
        <v>44</v>
      </c>
      <c r="J3600">
        <v>10009039774</v>
      </c>
      <c r="K3600" s="19">
        <v>25.6</v>
      </c>
      <c r="L3600">
        <v>23.882999999999999</v>
      </c>
      <c r="M3600">
        <v>23.721999999999898</v>
      </c>
      <c r="N3600">
        <v>26.585999999999999</v>
      </c>
      <c r="O3600">
        <v>1.4319999999999999</v>
      </c>
    </row>
    <row r="3601" spans="1:15" x14ac:dyDescent="0.35">
      <c r="A3601" t="s">
        <v>217</v>
      </c>
      <c r="B3601">
        <v>2020</v>
      </c>
      <c r="C3601" s="10">
        <v>43888</v>
      </c>
      <c r="D3601" t="s">
        <v>20</v>
      </c>
      <c r="E3601" t="s">
        <v>117</v>
      </c>
      <c r="F3601">
        <v>3</v>
      </c>
      <c r="G3601">
        <v>5</v>
      </c>
      <c r="H3601" t="s">
        <v>62</v>
      </c>
      <c r="I3601" t="s">
        <v>63</v>
      </c>
      <c r="J3601">
        <v>10007351671</v>
      </c>
      <c r="K3601" s="19">
        <v>30.3</v>
      </c>
      <c r="L3601">
        <v>17.393000000000001</v>
      </c>
      <c r="M3601">
        <v>17.247</v>
      </c>
      <c r="N3601">
        <v>20.053000000000001</v>
      </c>
      <c r="O3601">
        <v>1.403</v>
      </c>
    </row>
    <row r="3602" spans="1:15" x14ac:dyDescent="0.35">
      <c r="A3602" t="s">
        <v>217</v>
      </c>
      <c r="B3602">
        <v>2020</v>
      </c>
      <c r="C3602" s="10">
        <v>43888</v>
      </c>
      <c r="D3602" t="s">
        <v>20</v>
      </c>
      <c r="E3602" t="s">
        <v>117</v>
      </c>
      <c r="F3602">
        <v>4</v>
      </c>
      <c r="G3602">
        <v>1</v>
      </c>
      <c r="H3602" t="s">
        <v>192</v>
      </c>
      <c r="I3602" t="s">
        <v>113</v>
      </c>
      <c r="J3602">
        <v>10004599194</v>
      </c>
      <c r="K3602" s="19">
        <v>31.9</v>
      </c>
      <c r="L3602">
        <v>31.117999999999999</v>
      </c>
      <c r="M3602">
        <v>31.244</v>
      </c>
      <c r="N3602">
        <v>32.804000000000002</v>
      </c>
      <c r="O3602">
        <v>0.78</v>
      </c>
    </row>
    <row r="3603" spans="1:15" x14ac:dyDescent="0.35">
      <c r="A3603" t="s">
        <v>217</v>
      </c>
      <c r="B3603">
        <v>2020</v>
      </c>
      <c r="C3603" s="10">
        <v>43888</v>
      </c>
      <c r="D3603" t="s">
        <v>20</v>
      </c>
      <c r="E3603" t="s">
        <v>117</v>
      </c>
      <c r="F3603">
        <v>4</v>
      </c>
      <c r="G3603">
        <v>2</v>
      </c>
      <c r="H3603" t="s">
        <v>129</v>
      </c>
      <c r="I3603" t="s">
        <v>35</v>
      </c>
      <c r="J3603">
        <v>10006184742</v>
      </c>
      <c r="K3603" s="19">
        <v>28.6</v>
      </c>
      <c r="L3603">
        <v>29.382000000000001</v>
      </c>
      <c r="M3603">
        <v>29.439</v>
      </c>
      <c r="N3603">
        <v>31.411000000000001</v>
      </c>
      <c r="O3603">
        <v>0.98599999999999999</v>
      </c>
    </row>
    <row r="3604" spans="1:15" x14ac:dyDescent="0.35">
      <c r="A3604" t="s">
        <v>217</v>
      </c>
      <c r="B3604">
        <v>2020</v>
      </c>
      <c r="C3604" s="10">
        <v>43888</v>
      </c>
      <c r="D3604" t="s">
        <v>20</v>
      </c>
      <c r="E3604" t="s">
        <v>117</v>
      </c>
      <c r="F3604">
        <v>4</v>
      </c>
      <c r="G3604">
        <v>3</v>
      </c>
      <c r="H3604" t="s">
        <v>153</v>
      </c>
      <c r="I3604" t="s">
        <v>154</v>
      </c>
      <c r="J3604">
        <v>10004717719</v>
      </c>
      <c r="K3604" s="19">
        <v>31.2</v>
      </c>
      <c r="L3604">
        <v>24.6</v>
      </c>
      <c r="M3604">
        <v>24.675999999999998</v>
      </c>
      <c r="N3604">
        <v>26.283999999999999</v>
      </c>
      <c r="O3604">
        <v>0.80400000000000005</v>
      </c>
    </row>
    <row r="3605" spans="1:15" x14ac:dyDescent="0.35">
      <c r="A3605" t="s">
        <v>217</v>
      </c>
      <c r="B3605">
        <v>2020</v>
      </c>
      <c r="C3605" s="10">
        <v>43888</v>
      </c>
      <c r="D3605" t="s">
        <v>20</v>
      </c>
      <c r="E3605" t="s">
        <v>117</v>
      </c>
      <c r="F3605">
        <v>4</v>
      </c>
      <c r="G3605">
        <v>4</v>
      </c>
      <c r="H3605" t="s">
        <v>219</v>
      </c>
      <c r="I3605" t="s">
        <v>23</v>
      </c>
      <c r="J3605">
        <v>10050887493</v>
      </c>
      <c r="K3605" s="19">
        <v>36.5</v>
      </c>
      <c r="L3605">
        <v>28.652000000000001</v>
      </c>
      <c r="M3605">
        <v>28.305</v>
      </c>
      <c r="N3605">
        <v>30.419</v>
      </c>
      <c r="O3605">
        <v>1.0569999999999999</v>
      </c>
    </row>
    <row r="3606" spans="1:15" x14ac:dyDescent="0.35">
      <c r="A3606" t="s">
        <v>217</v>
      </c>
      <c r="B3606">
        <v>2020</v>
      </c>
      <c r="C3606" s="10">
        <v>43888</v>
      </c>
      <c r="D3606" t="s">
        <v>20</v>
      </c>
      <c r="E3606" t="s">
        <v>119</v>
      </c>
      <c r="F3606">
        <v>1</v>
      </c>
      <c r="G3606">
        <v>1</v>
      </c>
      <c r="H3606" t="s">
        <v>92</v>
      </c>
      <c r="I3606" t="s">
        <v>23</v>
      </c>
      <c r="J3606">
        <v>10009535686</v>
      </c>
      <c r="K3606" s="19">
        <v>23</v>
      </c>
      <c r="L3606">
        <v>31.849999999999898</v>
      </c>
      <c r="M3606">
        <v>32.191000000000003</v>
      </c>
      <c r="N3606">
        <v>34.307000000000002</v>
      </c>
      <c r="O3606">
        <v>1.0580000000000001</v>
      </c>
    </row>
    <row r="3607" spans="1:15" x14ac:dyDescent="0.35">
      <c r="A3607" t="s">
        <v>217</v>
      </c>
      <c r="B3607">
        <v>2020</v>
      </c>
      <c r="C3607" s="10">
        <v>43888</v>
      </c>
      <c r="D3607" t="s">
        <v>20</v>
      </c>
      <c r="E3607" t="s">
        <v>119</v>
      </c>
      <c r="F3607">
        <v>1</v>
      </c>
      <c r="G3607">
        <v>2</v>
      </c>
      <c r="H3607" t="s">
        <v>99</v>
      </c>
      <c r="I3607" t="s">
        <v>27</v>
      </c>
      <c r="J3607">
        <v>10010678569</v>
      </c>
      <c r="K3607" s="19">
        <v>22.9</v>
      </c>
      <c r="L3607">
        <v>31.268999999999998</v>
      </c>
      <c r="M3607">
        <v>31.424999999999901</v>
      </c>
      <c r="N3607">
        <v>33.506999999999998</v>
      </c>
      <c r="O3607">
        <v>1.0409999999999999</v>
      </c>
    </row>
    <row r="3608" spans="1:15" x14ac:dyDescent="0.35">
      <c r="A3608" t="s">
        <v>217</v>
      </c>
      <c r="B3608">
        <v>2020</v>
      </c>
      <c r="C3608" s="10">
        <v>43888</v>
      </c>
      <c r="D3608" t="s">
        <v>20</v>
      </c>
      <c r="E3608" t="s">
        <v>119</v>
      </c>
      <c r="F3608">
        <v>1</v>
      </c>
      <c r="G3608">
        <v>3</v>
      </c>
      <c r="H3608" t="s">
        <v>110</v>
      </c>
      <c r="I3608" t="s">
        <v>58</v>
      </c>
      <c r="J3608">
        <v>10010797292</v>
      </c>
      <c r="K3608" s="19">
        <v>21.9</v>
      </c>
      <c r="L3608">
        <v>24.895</v>
      </c>
      <c r="M3608">
        <v>25.521999999999998</v>
      </c>
      <c r="N3608">
        <v>28.332000000000001</v>
      </c>
      <c r="O3608">
        <v>1.405</v>
      </c>
    </row>
    <row r="3609" spans="1:15" x14ac:dyDescent="0.35">
      <c r="A3609" t="s">
        <v>217</v>
      </c>
      <c r="B3609">
        <v>2020</v>
      </c>
      <c r="C3609" s="10">
        <v>43888</v>
      </c>
      <c r="D3609" t="s">
        <v>20</v>
      </c>
      <c r="E3609" t="s">
        <v>119</v>
      </c>
      <c r="F3609">
        <v>1</v>
      </c>
      <c r="G3609">
        <v>4</v>
      </c>
      <c r="H3609" t="s">
        <v>112</v>
      </c>
      <c r="I3609" t="s">
        <v>113</v>
      </c>
      <c r="J3609">
        <v>10009967641</v>
      </c>
      <c r="K3609" s="19">
        <v>22.8</v>
      </c>
      <c r="L3609">
        <v>30.055</v>
      </c>
      <c r="M3609">
        <v>30.006</v>
      </c>
      <c r="N3609">
        <v>31.744</v>
      </c>
      <c r="O3609">
        <v>0.86899999999999999</v>
      </c>
    </row>
    <row r="3610" spans="1:15" x14ac:dyDescent="0.35">
      <c r="A3610" t="s">
        <v>217</v>
      </c>
      <c r="B3610">
        <v>2020</v>
      </c>
      <c r="C3610" s="10">
        <v>43888</v>
      </c>
      <c r="D3610" t="s">
        <v>20</v>
      </c>
      <c r="E3610" t="s">
        <v>119</v>
      </c>
      <c r="F3610">
        <v>1</v>
      </c>
      <c r="G3610">
        <v>5</v>
      </c>
      <c r="H3610" t="s">
        <v>221</v>
      </c>
      <c r="I3610" t="s">
        <v>31</v>
      </c>
      <c r="J3610">
        <v>10008098470</v>
      </c>
      <c r="K3610" s="19">
        <v>35.1</v>
      </c>
      <c r="L3610">
        <v>28.707000000000001</v>
      </c>
      <c r="M3610">
        <v>28.626000000000001</v>
      </c>
      <c r="N3610">
        <v>30.23</v>
      </c>
      <c r="O3610">
        <v>0.80200000000000005</v>
      </c>
    </row>
    <row r="3611" spans="1:15" x14ac:dyDescent="0.35">
      <c r="A3611" t="s">
        <v>217</v>
      </c>
      <c r="B3611">
        <v>2020</v>
      </c>
      <c r="C3611" s="10">
        <v>43888</v>
      </c>
      <c r="D3611" t="s">
        <v>20</v>
      </c>
      <c r="E3611" t="s">
        <v>119</v>
      </c>
      <c r="F3611">
        <v>1</v>
      </c>
      <c r="G3611">
        <v>6</v>
      </c>
      <c r="H3611" t="s">
        <v>129</v>
      </c>
      <c r="I3611" t="s">
        <v>35</v>
      </c>
      <c r="J3611">
        <v>10006184742</v>
      </c>
      <c r="K3611" s="19">
        <v>28.6</v>
      </c>
      <c r="L3611">
        <v>29.439</v>
      </c>
      <c r="M3611">
        <v>29.106999999999999</v>
      </c>
      <c r="N3611">
        <v>31.053000000000001</v>
      </c>
      <c r="O3611">
        <v>0.97299999999999998</v>
      </c>
    </row>
    <row r="3612" spans="1:15" x14ac:dyDescent="0.35">
      <c r="A3612" t="s">
        <v>217</v>
      </c>
      <c r="B3612">
        <v>2020</v>
      </c>
      <c r="C3612" s="10">
        <v>43888</v>
      </c>
      <c r="D3612" t="s">
        <v>20</v>
      </c>
      <c r="E3612" t="s">
        <v>119</v>
      </c>
      <c r="F3612">
        <v>2</v>
      </c>
      <c r="G3612">
        <v>1</v>
      </c>
      <c r="H3612" t="s">
        <v>200</v>
      </c>
      <c r="I3612" t="s">
        <v>23</v>
      </c>
      <c r="J3612">
        <v>10006900421</v>
      </c>
      <c r="K3612" s="19">
        <v>27.2</v>
      </c>
      <c r="L3612">
        <v>33.064999999999998</v>
      </c>
      <c r="M3612">
        <v>33.192</v>
      </c>
      <c r="N3612">
        <v>34.646000000000001</v>
      </c>
      <c r="O3612">
        <v>0.72699999999999998</v>
      </c>
    </row>
    <row r="3613" spans="1:15" x14ac:dyDescent="0.35">
      <c r="A3613" t="s">
        <v>217</v>
      </c>
      <c r="B3613">
        <v>2020</v>
      </c>
      <c r="C3613" s="10">
        <v>43888</v>
      </c>
      <c r="D3613" t="s">
        <v>20</v>
      </c>
      <c r="E3613" t="s">
        <v>119</v>
      </c>
      <c r="F3613">
        <v>2</v>
      </c>
      <c r="G3613">
        <v>2</v>
      </c>
      <c r="H3613" t="s">
        <v>195</v>
      </c>
      <c r="I3613" t="s">
        <v>31</v>
      </c>
      <c r="J3613">
        <v>10005964470</v>
      </c>
      <c r="K3613" s="19">
        <v>30.9</v>
      </c>
      <c r="L3613">
        <v>29.225999999999999</v>
      </c>
      <c r="M3613">
        <v>29.354999999999901</v>
      </c>
      <c r="N3613">
        <v>30.806999999999999</v>
      </c>
      <c r="O3613">
        <v>0.72599999999999998</v>
      </c>
    </row>
    <row r="3614" spans="1:15" x14ac:dyDescent="0.35">
      <c r="A3614" t="s">
        <v>217</v>
      </c>
      <c r="B3614">
        <v>2020</v>
      </c>
      <c r="C3614" s="10">
        <v>43888</v>
      </c>
      <c r="D3614" t="s">
        <v>20</v>
      </c>
      <c r="E3614" t="s">
        <v>119</v>
      </c>
      <c r="F3614">
        <v>2</v>
      </c>
      <c r="G3614">
        <v>3</v>
      </c>
      <c r="H3614" t="s">
        <v>96</v>
      </c>
      <c r="I3614" t="s">
        <v>27</v>
      </c>
      <c r="J3614">
        <v>10015683567</v>
      </c>
      <c r="K3614" s="19">
        <v>21.1</v>
      </c>
      <c r="L3614">
        <v>26.262999999999899</v>
      </c>
      <c r="M3614">
        <v>26.677</v>
      </c>
      <c r="N3614">
        <v>29.317</v>
      </c>
      <c r="O3614">
        <v>1.32</v>
      </c>
    </row>
    <row r="3615" spans="1:15" x14ac:dyDescent="0.35">
      <c r="A3615" t="s">
        <v>217</v>
      </c>
      <c r="B3615">
        <v>2020</v>
      </c>
      <c r="C3615" s="10">
        <v>43888</v>
      </c>
      <c r="D3615" t="s">
        <v>20</v>
      </c>
      <c r="E3615" t="s">
        <v>119</v>
      </c>
      <c r="F3615">
        <v>2</v>
      </c>
      <c r="G3615">
        <v>4</v>
      </c>
      <c r="H3615" t="s">
        <v>192</v>
      </c>
      <c r="I3615" t="s">
        <v>113</v>
      </c>
      <c r="J3615">
        <v>10004599194</v>
      </c>
      <c r="K3615" s="19">
        <v>31.9</v>
      </c>
      <c r="L3615">
        <v>31.244</v>
      </c>
      <c r="M3615">
        <v>31.161999999999999</v>
      </c>
      <c r="N3615">
        <v>32.71</v>
      </c>
      <c r="O3615">
        <v>0.77400000000000002</v>
      </c>
    </row>
    <row r="3616" spans="1:15" x14ac:dyDescent="0.35">
      <c r="A3616" t="s">
        <v>217</v>
      </c>
      <c r="B3616">
        <v>2020</v>
      </c>
      <c r="C3616" s="10">
        <v>43888</v>
      </c>
      <c r="D3616" t="s">
        <v>20</v>
      </c>
      <c r="E3616" t="s">
        <v>119</v>
      </c>
      <c r="F3616">
        <v>2</v>
      </c>
      <c r="G3616">
        <v>5</v>
      </c>
      <c r="H3616" t="s">
        <v>218</v>
      </c>
      <c r="I3616" t="s">
        <v>46</v>
      </c>
      <c r="J3616">
        <v>10006902239</v>
      </c>
      <c r="K3616" s="19">
        <v>28.7</v>
      </c>
      <c r="L3616">
        <v>28.053999999999998</v>
      </c>
      <c r="M3616">
        <v>27.992999999999999</v>
      </c>
      <c r="N3616">
        <v>29.535</v>
      </c>
      <c r="O3616">
        <v>0.77100000000000002</v>
      </c>
    </row>
    <row r="3617" spans="1:15" x14ac:dyDescent="0.35">
      <c r="A3617" t="s">
        <v>217</v>
      </c>
      <c r="B3617">
        <v>2020</v>
      </c>
      <c r="C3617" s="10">
        <v>43888</v>
      </c>
      <c r="D3617" t="s">
        <v>20</v>
      </c>
      <c r="E3617" t="s">
        <v>119</v>
      </c>
      <c r="F3617">
        <v>2</v>
      </c>
      <c r="G3617">
        <v>6</v>
      </c>
      <c r="H3617" t="s">
        <v>115</v>
      </c>
      <c r="I3617" t="s">
        <v>102</v>
      </c>
      <c r="J3617">
        <v>10009009159</v>
      </c>
      <c r="K3617" s="19">
        <v>25</v>
      </c>
      <c r="L3617">
        <v>28.902999999999999</v>
      </c>
      <c r="M3617">
        <v>28.52</v>
      </c>
      <c r="N3617">
        <v>30.646000000000001</v>
      </c>
      <c r="O3617">
        <v>1.0629999999999999</v>
      </c>
    </row>
    <row r="3618" spans="1:15" x14ac:dyDescent="0.35">
      <c r="A3618" t="s">
        <v>217</v>
      </c>
      <c r="B3618">
        <v>2020</v>
      </c>
      <c r="C3618" s="10">
        <v>43888</v>
      </c>
      <c r="D3618" t="s">
        <v>20</v>
      </c>
      <c r="E3618" t="s">
        <v>119</v>
      </c>
      <c r="F3618">
        <v>3</v>
      </c>
      <c r="G3618">
        <v>1</v>
      </c>
      <c r="H3618" t="s">
        <v>193</v>
      </c>
      <c r="I3618" t="s">
        <v>31</v>
      </c>
      <c r="J3618">
        <v>10005727327</v>
      </c>
      <c r="K3618" s="19">
        <v>34.1</v>
      </c>
      <c r="L3618">
        <v>27.311999999999902</v>
      </c>
      <c r="M3618">
        <v>27.549999999999901</v>
      </c>
      <c r="N3618">
        <v>29.06</v>
      </c>
      <c r="O3618">
        <v>0.755</v>
      </c>
    </row>
    <row r="3619" spans="1:15" x14ac:dyDescent="0.35">
      <c r="A3619" t="s">
        <v>217</v>
      </c>
      <c r="B3619">
        <v>2020</v>
      </c>
      <c r="C3619" s="10">
        <v>43888</v>
      </c>
      <c r="D3619" t="s">
        <v>20</v>
      </c>
      <c r="E3619" t="s">
        <v>119</v>
      </c>
      <c r="F3619">
        <v>3</v>
      </c>
      <c r="G3619">
        <v>2</v>
      </c>
      <c r="H3619" t="s">
        <v>196</v>
      </c>
      <c r="I3619" t="s">
        <v>52</v>
      </c>
      <c r="J3619">
        <v>10004868370</v>
      </c>
      <c r="K3619" s="19">
        <v>32.1</v>
      </c>
      <c r="L3619">
        <v>29.852</v>
      </c>
      <c r="M3619">
        <v>29.911000000000001</v>
      </c>
      <c r="N3619">
        <v>31.327000000000002</v>
      </c>
      <c r="O3619">
        <v>0.70799999999999996</v>
      </c>
    </row>
    <row r="3620" spans="1:15" x14ac:dyDescent="0.35">
      <c r="A3620" t="s">
        <v>217</v>
      </c>
      <c r="B3620">
        <v>2020</v>
      </c>
      <c r="C3620" s="10">
        <v>43888</v>
      </c>
      <c r="D3620" t="s">
        <v>20</v>
      </c>
      <c r="E3620" t="s">
        <v>119</v>
      </c>
      <c r="F3620">
        <v>3</v>
      </c>
      <c r="G3620">
        <v>3</v>
      </c>
      <c r="H3620" t="s">
        <v>22</v>
      </c>
      <c r="I3620" t="s">
        <v>23</v>
      </c>
      <c r="J3620">
        <v>10007379761</v>
      </c>
      <c r="K3620" s="19">
        <v>27</v>
      </c>
      <c r="L3620">
        <v>23.085999999999999</v>
      </c>
      <c r="M3620">
        <v>23.975999999999999</v>
      </c>
      <c r="N3620">
        <v>27.45</v>
      </c>
      <c r="O3620">
        <v>1.7370000000000001</v>
      </c>
    </row>
    <row r="3621" spans="1:15" x14ac:dyDescent="0.35">
      <c r="A3621" t="s">
        <v>217</v>
      </c>
      <c r="B3621">
        <v>2020</v>
      </c>
      <c r="C3621" s="10">
        <v>43888</v>
      </c>
      <c r="D3621" t="s">
        <v>20</v>
      </c>
      <c r="E3621" t="s">
        <v>119</v>
      </c>
      <c r="F3621">
        <v>3</v>
      </c>
      <c r="G3621">
        <v>4</v>
      </c>
      <c r="H3621" t="s">
        <v>97</v>
      </c>
      <c r="I3621" t="s">
        <v>29</v>
      </c>
      <c r="J3621">
        <v>10048325582</v>
      </c>
      <c r="K3621" s="19">
        <v>28.1</v>
      </c>
      <c r="L3621">
        <v>31.950999999999901</v>
      </c>
      <c r="M3621">
        <v>31.707000000000001</v>
      </c>
      <c r="N3621">
        <v>33.621000000000002</v>
      </c>
      <c r="O3621">
        <v>0.95699999999999996</v>
      </c>
    </row>
    <row r="3622" spans="1:15" x14ac:dyDescent="0.35">
      <c r="A3622" t="s">
        <v>217</v>
      </c>
      <c r="B3622">
        <v>2020</v>
      </c>
      <c r="C3622" s="10">
        <v>43888</v>
      </c>
      <c r="D3622" t="s">
        <v>20</v>
      </c>
      <c r="E3622" t="s">
        <v>119</v>
      </c>
      <c r="F3622">
        <v>3</v>
      </c>
      <c r="G3622">
        <v>5</v>
      </c>
      <c r="H3622" t="s">
        <v>197</v>
      </c>
      <c r="I3622" t="s">
        <v>198</v>
      </c>
      <c r="J3622">
        <v>10003100142</v>
      </c>
      <c r="K3622" s="19">
        <v>33.9</v>
      </c>
      <c r="L3622">
        <v>27.888000000000002</v>
      </c>
      <c r="M3622">
        <v>27.77</v>
      </c>
      <c r="N3622">
        <v>29.341999999999999</v>
      </c>
      <c r="O3622">
        <v>0.78600000000000003</v>
      </c>
    </row>
    <row r="3623" spans="1:15" x14ac:dyDescent="0.35">
      <c r="A3623" t="s">
        <v>217</v>
      </c>
      <c r="B3623">
        <v>2020</v>
      </c>
      <c r="C3623" s="10">
        <v>43888</v>
      </c>
      <c r="D3623" t="s">
        <v>20</v>
      </c>
      <c r="E3623" t="s">
        <v>119</v>
      </c>
      <c r="F3623">
        <v>3</v>
      </c>
      <c r="G3623">
        <v>6</v>
      </c>
      <c r="H3623" t="s">
        <v>211</v>
      </c>
      <c r="I3623" t="s">
        <v>212</v>
      </c>
      <c r="J3623">
        <v>10010608447</v>
      </c>
      <c r="K3623" s="19">
        <v>22.7</v>
      </c>
      <c r="L3623">
        <v>23.145</v>
      </c>
      <c r="M3623">
        <v>23.005999999999901</v>
      </c>
      <c r="N3623">
        <v>24.765999999999998</v>
      </c>
      <c r="O3623">
        <v>0.88</v>
      </c>
    </row>
    <row r="3624" spans="1:15" x14ac:dyDescent="0.35">
      <c r="A3624" t="s">
        <v>217</v>
      </c>
      <c r="B3624">
        <v>2020</v>
      </c>
      <c r="C3624" s="10">
        <v>43888</v>
      </c>
      <c r="D3624" t="s">
        <v>20</v>
      </c>
      <c r="E3624" t="s">
        <v>120</v>
      </c>
      <c r="F3624">
        <v>1</v>
      </c>
      <c r="G3624">
        <v>1</v>
      </c>
      <c r="H3624" t="s">
        <v>195</v>
      </c>
      <c r="I3624" t="s">
        <v>31</v>
      </c>
      <c r="J3624">
        <v>10005964470</v>
      </c>
      <c r="K3624" s="19">
        <v>30.9</v>
      </c>
      <c r="L3624">
        <v>29.354999999999901</v>
      </c>
      <c r="M3624">
        <v>29.562000000000001</v>
      </c>
      <c r="N3624">
        <v>31.01</v>
      </c>
      <c r="O3624">
        <v>0.72399999999999998</v>
      </c>
    </row>
    <row r="3625" spans="1:15" x14ac:dyDescent="0.35">
      <c r="A3625" t="s">
        <v>217</v>
      </c>
      <c r="B3625">
        <v>2020</v>
      </c>
      <c r="C3625" s="10">
        <v>43888</v>
      </c>
      <c r="D3625" t="s">
        <v>20</v>
      </c>
      <c r="E3625" t="s">
        <v>120</v>
      </c>
      <c r="F3625">
        <v>1</v>
      </c>
      <c r="G3625">
        <v>2</v>
      </c>
      <c r="H3625" t="s">
        <v>110</v>
      </c>
      <c r="I3625" t="s">
        <v>58</v>
      </c>
      <c r="J3625">
        <v>10010797292</v>
      </c>
      <c r="K3625" s="19">
        <v>21.9</v>
      </c>
      <c r="L3625">
        <v>25.521999999999998</v>
      </c>
      <c r="M3625">
        <v>26.277999999999999</v>
      </c>
      <c r="N3625">
        <v>28.98</v>
      </c>
      <c r="O3625">
        <v>1.351</v>
      </c>
    </row>
    <row r="3626" spans="1:15" x14ac:dyDescent="0.35">
      <c r="A3626" t="s">
        <v>217</v>
      </c>
      <c r="B3626">
        <v>2020</v>
      </c>
      <c r="C3626" s="10">
        <v>43888</v>
      </c>
      <c r="D3626" t="s">
        <v>20</v>
      </c>
      <c r="E3626" t="s">
        <v>120</v>
      </c>
      <c r="F3626">
        <v>1</v>
      </c>
      <c r="G3626">
        <v>3</v>
      </c>
      <c r="H3626" t="s">
        <v>92</v>
      </c>
      <c r="I3626" t="s">
        <v>23</v>
      </c>
      <c r="J3626">
        <v>10009535686</v>
      </c>
      <c r="K3626" s="19">
        <v>23</v>
      </c>
      <c r="L3626">
        <v>32.191000000000003</v>
      </c>
      <c r="M3626">
        <v>32.132999999999903</v>
      </c>
      <c r="N3626">
        <v>34.204999999999998</v>
      </c>
      <c r="O3626">
        <v>1.036</v>
      </c>
    </row>
    <row r="3627" spans="1:15" x14ac:dyDescent="0.35">
      <c r="A3627" t="s">
        <v>217</v>
      </c>
      <c r="B3627">
        <v>2020</v>
      </c>
      <c r="C3627" s="10">
        <v>43888</v>
      </c>
      <c r="D3627" t="s">
        <v>20</v>
      </c>
      <c r="E3627" t="s">
        <v>120</v>
      </c>
      <c r="F3627">
        <v>1</v>
      </c>
      <c r="G3627">
        <v>4</v>
      </c>
      <c r="H3627" t="s">
        <v>192</v>
      </c>
      <c r="I3627" t="s">
        <v>113</v>
      </c>
      <c r="J3627">
        <v>10004599194</v>
      </c>
      <c r="K3627" s="19">
        <v>31.9</v>
      </c>
      <c r="L3627">
        <v>31.161999999999999</v>
      </c>
      <c r="M3627">
        <v>31.097999999999999</v>
      </c>
      <c r="N3627">
        <v>32.634</v>
      </c>
      <c r="O3627">
        <v>0.76800000000000002</v>
      </c>
    </row>
    <row r="3628" spans="1:15" x14ac:dyDescent="0.35">
      <c r="A3628" t="s">
        <v>217</v>
      </c>
      <c r="B3628">
        <v>2020</v>
      </c>
      <c r="C3628" s="10">
        <v>43888</v>
      </c>
      <c r="D3628" t="s">
        <v>20</v>
      </c>
      <c r="E3628" t="s">
        <v>120</v>
      </c>
      <c r="F3628">
        <v>1</v>
      </c>
      <c r="G3628">
        <v>5</v>
      </c>
      <c r="H3628" t="s">
        <v>99</v>
      </c>
      <c r="I3628" t="s">
        <v>27</v>
      </c>
      <c r="J3628">
        <v>10010678569</v>
      </c>
      <c r="K3628" s="19">
        <v>22.9</v>
      </c>
      <c r="L3628">
        <v>31.424999999999901</v>
      </c>
      <c r="M3628">
        <v>31.135000000000002</v>
      </c>
      <c r="N3628">
        <v>33.179000000000002</v>
      </c>
      <c r="O3628">
        <v>1.022</v>
      </c>
    </row>
    <row r="3629" spans="1:15" x14ac:dyDescent="0.35">
      <c r="A3629" t="s">
        <v>217</v>
      </c>
      <c r="B3629">
        <v>2020</v>
      </c>
      <c r="C3629" s="10">
        <v>43888</v>
      </c>
      <c r="D3629" t="s">
        <v>20</v>
      </c>
      <c r="E3629" t="s">
        <v>120</v>
      </c>
      <c r="F3629">
        <v>1</v>
      </c>
      <c r="G3629">
        <v>6</v>
      </c>
      <c r="H3629" t="s">
        <v>22</v>
      </c>
      <c r="I3629" t="s">
        <v>23</v>
      </c>
      <c r="J3629">
        <v>10007379761</v>
      </c>
      <c r="K3629" s="19">
        <v>27</v>
      </c>
      <c r="L3629">
        <v>23.975999999999999</v>
      </c>
      <c r="M3629">
        <v>23.536999999999999</v>
      </c>
      <c r="N3629">
        <v>26.875</v>
      </c>
      <c r="O3629">
        <v>1.669</v>
      </c>
    </row>
    <row r="3630" spans="1:15" x14ac:dyDescent="0.35">
      <c r="A3630" t="s">
        <v>217</v>
      </c>
      <c r="B3630">
        <v>2020</v>
      </c>
      <c r="C3630" s="10">
        <v>43888</v>
      </c>
      <c r="D3630" t="s">
        <v>20</v>
      </c>
      <c r="E3630" t="s">
        <v>120</v>
      </c>
      <c r="F3630">
        <v>2</v>
      </c>
      <c r="G3630">
        <v>1</v>
      </c>
      <c r="H3630" t="s">
        <v>196</v>
      </c>
      <c r="I3630" t="s">
        <v>52</v>
      </c>
      <c r="J3630">
        <v>10004868370</v>
      </c>
      <c r="K3630" s="19">
        <v>32.1</v>
      </c>
      <c r="L3630">
        <v>29.911000000000001</v>
      </c>
      <c r="M3630">
        <v>30.116</v>
      </c>
      <c r="N3630">
        <v>31.527999999999999</v>
      </c>
      <c r="O3630">
        <v>0.70599999999999996</v>
      </c>
    </row>
    <row r="3631" spans="1:15" x14ac:dyDescent="0.35">
      <c r="A3631" t="s">
        <v>217</v>
      </c>
      <c r="B3631">
        <v>2020</v>
      </c>
      <c r="C3631" s="10">
        <v>43888</v>
      </c>
      <c r="D3631" t="s">
        <v>20</v>
      </c>
      <c r="E3631" t="s">
        <v>120</v>
      </c>
      <c r="F3631">
        <v>2</v>
      </c>
      <c r="G3631">
        <v>2</v>
      </c>
      <c r="H3631" t="s">
        <v>97</v>
      </c>
      <c r="I3631" t="s">
        <v>29</v>
      </c>
      <c r="J3631">
        <v>10048325582</v>
      </c>
      <c r="K3631" s="19">
        <v>28.1</v>
      </c>
      <c r="L3631">
        <v>31.707000000000001</v>
      </c>
      <c r="M3631">
        <v>31.829000000000001</v>
      </c>
      <c r="N3631">
        <v>33.715000000000003</v>
      </c>
      <c r="O3631">
        <v>0.94299999999999995</v>
      </c>
    </row>
    <row r="3632" spans="1:15" x14ac:dyDescent="0.35">
      <c r="A3632" t="s">
        <v>217</v>
      </c>
      <c r="B3632">
        <v>2020</v>
      </c>
      <c r="C3632" s="10">
        <v>43888</v>
      </c>
      <c r="D3632" t="s">
        <v>20</v>
      </c>
      <c r="E3632" t="s">
        <v>120</v>
      </c>
      <c r="F3632">
        <v>2</v>
      </c>
      <c r="G3632">
        <v>3</v>
      </c>
      <c r="H3632" t="s">
        <v>112</v>
      </c>
      <c r="I3632" t="s">
        <v>113</v>
      </c>
      <c r="J3632">
        <v>10009967641</v>
      </c>
      <c r="K3632" s="19">
        <v>22.8</v>
      </c>
      <c r="L3632">
        <v>30.006</v>
      </c>
      <c r="M3632">
        <v>30.079000000000001</v>
      </c>
      <c r="N3632">
        <v>31.797000000000001</v>
      </c>
      <c r="O3632">
        <v>0.85899999999999999</v>
      </c>
    </row>
    <row r="3633" spans="1:15" x14ac:dyDescent="0.35">
      <c r="A3633" t="s">
        <v>217</v>
      </c>
      <c r="B3633">
        <v>2020</v>
      </c>
      <c r="C3633" s="10">
        <v>43888</v>
      </c>
      <c r="D3633" t="s">
        <v>20</v>
      </c>
      <c r="E3633" t="s">
        <v>120</v>
      </c>
      <c r="F3633">
        <v>2</v>
      </c>
      <c r="G3633">
        <v>4</v>
      </c>
      <c r="H3633" t="s">
        <v>200</v>
      </c>
      <c r="I3633" t="s">
        <v>23</v>
      </c>
      <c r="J3633">
        <v>10006900421</v>
      </c>
      <c r="K3633" s="19">
        <v>27.2</v>
      </c>
      <c r="L3633">
        <v>33.192</v>
      </c>
      <c r="M3633">
        <v>33.082999999999998</v>
      </c>
      <c r="N3633">
        <v>34.529000000000003</v>
      </c>
      <c r="O3633">
        <v>0.72299999999999998</v>
      </c>
    </row>
    <row r="3634" spans="1:15" x14ac:dyDescent="0.35">
      <c r="A3634" t="s">
        <v>217</v>
      </c>
      <c r="B3634">
        <v>2020</v>
      </c>
      <c r="C3634" s="10">
        <v>43888</v>
      </c>
      <c r="D3634" t="s">
        <v>20</v>
      </c>
      <c r="E3634" t="s">
        <v>120</v>
      </c>
      <c r="F3634">
        <v>2</v>
      </c>
      <c r="G3634">
        <v>5</v>
      </c>
      <c r="H3634" t="s">
        <v>193</v>
      </c>
      <c r="I3634" t="s">
        <v>31</v>
      </c>
      <c r="J3634">
        <v>10005727327</v>
      </c>
      <c r="K3634" s="19">
        <v>34.1</v>
      </c>
      <c r="L3634">
        <v>27.549999999999901</v>
      </c>
      <c r="M3634">
        <v>27.515000000000001</v>
      </c>
      <c r="N3634">
        <v>29.016999999999999</v>
      </c>
      <c r="O3634">
        <v>0.751</v>
      </c>
    </row>
    <row r="3635" spans="1:15" x14ac:dyDescent="0.35">
      <c r="A3635" t="s">
        <v>217</v>
      </c>
      <c r="B3635">
        <v>2020</v>
      </c>
      <c r="C3635" s="10">
        <v>43888</v>
      </c>
      <c r="D3635" t="s">
        <v>20</v>
      </c>
      <c r="E3635" t="s">
        <v>120</v>
      </c>
      <c r="F3635">
        <v>2</v>
      </c>
      <c r="G3635">
        <v>6</v>
      </c>
      <c r="H3635" t="s">
        <v>96</v>
      </c>
      <c r="I3635" t="s">
        <v>27</v>
      </c>
      <c r="J3635">
        <v>10015683567</v>
      </c>
      <c r="K3635" s="19">
        <v>21.1</v>
      </c>
      <c r="L3635">
        <v>26.677</v>
      </c>
      <c r="M3635">
        <v>26.266999999999999</v>
      </c>
      <c r="N3635">
        <v>28.841000000000001</v>
      </c>
      <c r="O3635">
        <v>1.2869999999999999</v>
      </c>
    </row>
    <row r="3636" spans="1:15" x14ac:dyDescent="0.35">
      <c r="A3636" t="s">
        <v>217</v>
      </c>
      <c r="B3636">
        <v>2020</v>
      </c>
      <c r="C3636" s="10">
        <v>43888</v>
      </c>
      <c r="D3636" t="s">
        <v>20</v>
      </c>
      <c r="E3636" t="s">
        <v>121</v>
      </c>
      <c r="F3636">
        <v>1</v>
      </c>
      <c r="G3636">
        <v>1</v>
      </c>
      <c r="H3636" t="s">
        <v>92</v>
      </c>
      <c r="I3636" t="s">
        <v>23</v>
      </c>
      <c r="J3636">
        <v>10009535686</v>
      </c>
      <c r="K3636" s="19">
        <v>23</v>
      </c>
      <c r="L3636">
        <v>32.132999999999903</v>
      </c>
      <c r="M3636">
        <v>32.445</v>
      </c>
      <c r="N3636">
        <v>34.488999999999997</v>
      </c>
      <c r="O3636">
        <v>1.022</v>
      </c>
    </row>
    <row r="3637" spans="1:15" x14ac:dyDescent="0.35">
      <c r="A3637" t="s">
        <v>217</v>
      </c>
      <c r="B3637">
        <v>2020</v>
      </c>
      <c r="C3637" s="10">
        <v>43888</v>
      </c>
      <c r="D3637" t="s">
        <v>20</v>
      </c>
      <c r="E3637" t="s">
        <v>121</v>
      </c>
      <c r="F3637">
        <v>1</v>
      </c>
      <c r="G3637">
        <v>2</v>
      </c>
      <c r="H3637" t="s">
        <v>195</v>
      </c>
      <c r="I3637" t="s">
        <v>31</v>
      </c>
      <c r="J3637">
        <v>10005964470</v>
      </c>
      <c r="K3637" s="19">
        <v>30.9</v>
      </c>
      <c r="L3637">
        <v>29.562000000000001</v>
      </c>
      <c r="M3637">
        <v>29.698</v>
      </c>
      <c r="N3637">
        <v>31.14</v>
      </c>
      <c r="O3637">
        <v>0.72099999999999997</v>
      </c>
    </row>
    <row r="3638" spans="1:15" x14ac:dyDescent="0.35">
      <c r="A3638" t="s">
        <v>217</v>
      </c>
      <c r="B3638">
        <v>2020</v>
      </c>
      <c r="C3638" s="10">
        <v>43888</v>
      </c>
      <c r="D3638" t="s">
        <v>20</v>
      </c>
      <c r="E3638" t="s">
        <v>121</v>
      </c>
      <c r="F3638">
        <v>1</v>
      </c>
      <c r="G3638">
        <v>3</v>
      </c>
      <c r="H3638" t="s">
        <v>196</v>
      </c>
      <c r="I3638" t="s">
        <v>52</v>
      </c>
      <c r="J3638">
        <v>10004868370</v>
      </c>
      <c r="K3638" s="19">
        <v>32.1</v>
      </c>
      <c r="L3638">
        <v>30.116</v>
      </c>
      <c r="M3638">
        <v>30.163</v>
      </c>
      <c r="N3638">
        <v>31.568999999999999</v>
      </c>
      <c r="O3638">
        <v>0.70299999999999996</v>
      </c>
    </row>
    <row r="3639" spans="1:15" x14ac:dyDescent="0.35">
      <c r="A3639" t="s">
        <v>217</v>
      </c>
      <c r="B3639">
        <v>2020</v>
      </c>
      <c r="C3639" s="10">
        <v>43888</v>
      </c>
      <c r="D3639" t="s">
        <v>20</v>
      </c>
      <c r="E3639" t="s">
        <v>121</v>
      </c>
      <c r="F3639">
        <v>1</v>
      </c>
      <c r="G3639">
        <v>4</v>
      </c>
      <c r="H3639" t="s">
        <v>112</v>
      </c>
      <c r="I3639" t="s">
        <v>113</v>
      </c>
      <c r="J3639">
        <v>10009967641</v>
      </c>
      <c r="K3639" s="19">
        <v>22.8</v>
      </c>
      <c r="L3639">
        <v>30.079000000000001</v>
      </c>
      <c r="M3639">
        <v>30.055</v>
      </c>
      <c r="N3639">
        <v>31.753</v>
      </c>
      <c r="O3639">
        <v>0.84899999999999998</v>
      </c>
    </row>
    <row r="3640" spans="1:15" x14ac:dyDescent="0.35">
      <c r="A3640" t="s">
        <v>217</v>
      </c>
      <c r="B3640">
        <v>2020</v>
      </c>
      <c r="C3640" s="10">
        <v>43888</v>
      </c>
      <c r="D3640" t="s">
        <v>20</v>
      </c>
      <c r="E3640" t="s">
        <v>121</v>
      </c>
      <c r="F3640">
        <v>1</v>
      </c>
      <c r="G3640">
        <v>5</v>
      </c>
      <c r="H3640" t="s">
        <v>97</v>
      </c>
      <c r="I3640" t="s">
        <v>29</v>
      </c>
      <c r="J3640">
        <v>10048325582</v>
      </c>
      <c r="K3640" s="19">
        <v>28.1</v>
      </c>
      <c r="L3640">
        <v>31.829000000000001</v>
      </c>
      <c r="M3640">
        <v>31.591000000000001</v>
      </c>
      <c r="N3640">
        <v>33.451000000000001</v>
      </c>
      <c r="O3640">
        <v>0.93</v>
      </c>
    </row>
    <row r="3641" spans="1:15" x14ac:dyDescent="0.35">
      <c r="A3641" t="s">
        <v>217</v>
      </c>
      <c r="B3641">
        <v>2020</v>
      </c>
      <c r="C3641" s="10">
        <v>43888</v>
      </c>
      <c r="D3641" t="s">
        <v>20</v>
      </c>
      <c r="E3641" t="s">
        <v>121</v>
      </c>
      <c r="F3641">
        <v>1</v>
      </c>
      <c r="G3641">
        <v>6</v>
      </c>
      <c r="H3641" t="s">
        <v>110</v>
      </c>
      <c r="I3641" t="s">
        <v>58</v>
      </c>
      <c r="J3641">
        <v>10010797292</v>
      </c>
      <c r="K3641" s="19">
        <v>21.9</v>
      </c>
      <c r="L3641">
        <v>26.277999999999999</v>
      </c>
      <c r="M3641">
        <v>25.913999999999898</v>
      </c>
      <c r="N3641">
        <v>28.547999999999998</v>
      </c>
      <c r="O3641">
        <v>1.3169999999999999</v>
      </c>
    </row>
    <row r="3642" spans="1:15" x14ac:dyDescent="0.35">
      <c r="A3642" t="s">
        <v>217</v>
      </c>
      <c r="B3642">
        <v>2020</v>
      </c>
      <c r="C3642" s="10">
        <v>43888</v>
      </c>
      <c r="D3642" t="s">
        <v>20</v>
      </c>
      <c r="E3642" t="s">
        <v>121</v>
      </c>
      <c r="F3642">
        <v>2</v>
      </c>
      <c r="G3642">
        <v>1</v>
      </c>
      <c r="H3642" t="s">
        <v>22</v>
      </c>
      <c r="I3642" t="s">
        <v>23</v>
      </c>
      <c r="J3642">
        <v>10007379761</v>
      </c>
      <c r="K3642" s="19">
        <v>27</v>
      </c>
      <c r="L3642">
        <v>23.536999999999999</v>
      </c>
      <c r="M3642">
        <v>25.094999999999999</v>
      </c>
      <c r="N3642">
        <v>28.271000000000001</v>
      </c>
      <c r="O3642">
        <v>1.5880000000000001</v>
      </c>
    </row>
    <row r="3643" spans="1:15" x14ac:dyDescent="0.35">
      <c r="A3643" t="s">
        <v>217</v>
      </c>
      <c r="B3643">
        <v>2020</v>
      </c>
      <c r="C3643" s="10">
        <v>43888</v>
      </c>
      <c r="D3643" t="s">
        <v>20</v>
      </c>
      <c r="E3643" t="s">
        <v>121</v>
      </c>
      <c r="F3643">
        <v>2</v>
      </c>
      <c r="G3643">
        <v>2</v>
      </c>
      <c r="H3643" t="s">
        <v>192</v>
      </c>
      <c r="I3643" t="s">
        <v>113</v>
      </c>
      <c r="J3643">
        <v>10004599194</v>
      </c>
      <c r="K3643" s="19">
        <v>31.9</v>
      </c>
      <c r="L3643">
        <v>31.097999999999999</v>
      </c>
      <c r="M3643">
        <v>31.166999999999899</v>
      </c>
      <c r="N3643">
        <v>32.692999999999998</v>
      </c>
      <c r="O3643">
        <v>0.76300000000000001</v>
      </c>
    </row>
    <row r="3644" spans="1:15" x14ac:dyDescent="0.35">
      <c r="A3644" t="s">
        <v>217</v>
      </c>
      <c r="B3644">
        <v>2020</v>
      </c>
      <c r="C3644" s="10">
        <v>43888</v>
      </c>
      <c r="D3644" t="s">
        <v>20</v>
      </c>
      <c r="E3644" t="s">
        <v>121</v>
      </c>
      <c r="F3644">
        <v>2</v>
      </c>
      <c r="G3644">
        <v>3</v>
      </c>
      <c r="H3644" t="s">
        <v>96</v>
      </c>
      <c r="I3644" t="s">
        <v>27</v>
      </c>
      <c r="J3644">
        <v>10015683567</v>
      </c>
      <c r="K3644" s="19">
        <v>21.1</v>
      </c>
      <c r="L3644">
        <v>26.266999999999999</v>
      </c>
      <c r="M3644">
        <v>26.646000000000001</v>
      </c>
      <c r="N3644">
        <v>29.134</v>
      </c>
      <c r="O3644">
        <v>1.244</v>
      </c>
    </row>
    <row r="3645" spans="1:15" x14ac:dyDescent="0.35">
      <c r="A3645" t="s">
        <v>217</v>
      </c>
      <c r="B3645">
        <v>2020</v>
      </c>
      <c r="C3645" s="10">
        <v>43888</v>
      </c>
      <c r="D3645" t="s">
        <v>20</v>
      </c>
      <c r="E3645" t="s">
        <v>121</v>
      </c>
      <c r="F3645">
        <v>2</v>
      </c>
      <c r="G3645">
        <v>4</v>
      </c>
      <c r="H3645" t="s">
        <v>99</v>
      </c>
      <c r="I3645" t="s">
        <v>27</v>
      </c>
      <c r="J3645">
        <v>10010678569</v>
      </c>
      <c r="K3645" s="19">
        <v>22.9</v>
      </c>
      <c r="L3645">
        <v>31.135000000000002</v>
      </c>
      <c r="M3645">
        <v>31.008999999999901</v>
      </c>
      <c r="N3645">
        <v>33.012999999999998</v>
      </c>
      <c r="O3645">
        <v>1.002</v>
      </c>
    </row>
    <row r="3646" spans="1:15" x14ac:dyDescent="0.35">
      <c r="A3646" t="s">
        <v>217</v>
      </c>
      <c r="B3646">
        <v>2020</v>
      </c>
      <c r="C3646" s="10">
        <v>43888</v>
      </c>
      <c r="D3646" t="s">
        <v>20</v>
      </c>
      <c r="E3646" t="s">
        <v>121</v>
      </c>
      <c r="F3646">
        <v>2</v>
      </c>
      <c r="G3646">
        <v>5</v>
      </c>
      <c r="H3646" t="s">
        <v>200</v>
      </c>
      <c r="I3646" t="s">
        <v>23</v>
      </c>
      <c r="J3646">
        <v>10006900421</v>
      </c>
      <c r="K3646" s="19">
        <v>27.2</v>
      </c>
      <c r="L3646">
        <v>33.082999999999998</v>
      </c>
      <c r="M3646">
        <v>32.898000000000003</v>
      </c>
      <c r="N3646">
        <v>34.338000000000001</v>
      </c>
      <c r="O3646">
        <v>0.72</v>
      </c>
    </row>
    <row r="3647" spans="1:15" x14ac:dyDescent="0.35">
      <c r="A3647" t="s">
        <v>217</v>
      </c>
      <c r="B3647">
        <v>2020</v>
      </c>
      <c r="C3647" s="10">
        <v>43888</v>
      </c>
      <c r="D3647" t="s">
        <v>20</v>
      </c>
      <c r="E3647" t="s">
        <v>121</v>
      </c>
      <c r="F3647">
        <v>2</v>
      </c>
      <c r="G3647">
        <v>6</v>
      </c>
      <c r="H3647" t="s">
        <v>193</v>
      </c>
      <c r="I3647" t="s">
        <v>31</v>
      </c>
      <c r="J3647">
        <v>10005727327</v>
      </c>
      <c r="K3647" s="19">
        <v>34.1</v>
      </c>
      <c r="L3647">
        <v>27.515000000000001</v>
      </c>
      <c r="M3647">
        <v>27.372</v>
      </c>
      <c r="N3647">
        <v>28.87</v>
      </c>
      <c r="O3647">
        <v>0.749</v>
      </c>
    </row>
    <row r="3648" spans="1:15" x14ac:dyDescent="0.35">
      <c r="A3648" t="s">
        <v>162</v>
      </c>
      <c r="B3648">
        <v>2020</v>
      </c>
      <c r="C3648" s="10">
        <v>44129</v>
      </c>
      <c r="D3648" t="s">
        <v>140</v>
      </c>
      <c r="E3648" t="s">
        <v>91</v>
      </c>
      <c r="F3648">
        <v>1</v>
      </c>
      <c r="G3648">
        <v>1</v>
      </c>
      <c r="H3648" t="s">
        <v>171</v>
      </c>
      <c r="I3648" t="s">
        <v>82</v>
      </c>
      <c r="J3648">
        <v>10007073506</v>
      </c>
      <c r="K3648" s="19">
        <f>(C3648-VLOOKUP(H3648,Riders!$A$2:$C$1999,2,FALSE))/365</f>
        <v>30.334246575342465</v>
      </c>
      <c r="L3648">
        <v>21.465999999999902</v>
      </c>
      <c r="M3648">
        <v>21.876000000000001</v>
      </c>
      <c r="N3648">
        <v>23.632000000000001</v>
      </c>
      <c r="O3648">
        <v>0.878</v>
      </c>
    </row>
    <row r="3649" spans="1:15" x14ac:dyDescent="0.35">
      <c r="A3649" t="s">
        <v>162</v>
      </c>
      <c r="B3649">
        <v>2020</v>
      </c>
      <c r="C3649" s="10">
        <v>44129</v>
      </c>
      <c r="D3649" t="s">
        <v>140</v>
      </c>
      <c r="E3649" t="s">
        <v>91</v>
      </c>
      <c r="F3649">
        <v>1</v>
      </c>
      <c r="G3649">
        <v>2</v>
      </c>
      <c r="H3649" t="s">
        <v>100</v>
      </c>
      <c r="I3649" t="s">
        <v>44</v>
      </c>
      <c r="J3649">
        <v>10010830840</v>
      </c>
      <c r="K3649" s="19">
        <f>(C3649-VLOOKUP(H3649,Riders!$A$2:$C$1999,2,FALSE))/365</f>
        <v>22.008219178082193</v>
      </c>
      <c r="L3649">
        <v>27.297000000000001</v>
      </c>
      <c r="M3649">
        <v>27.347999999999999</v>
      </c>
      <c r="N3649">
        <v>29.238</v>
      </c>
      <c r="O3649">
        <v>0.94499999999999995</v>
      </c>
    </row>
    <row r="3650" spans="1:15" x14ac:dyDescent="0.35">
      <c r="A3650" t="s">
        <v>162</v>
      </c>
      <c r="B3650">
        <v>2020</v>
      </c>
      <c r="C3650" s="10">
        <v>44129</v>
      </c>
      <c r="D3650" t="s">
        <v>140</v>
      </c>
      <c r="E3650" t="s">
        <v>91</v>
      </c>
      <c r="F3650">
        <v>1</v>
      </c>
      <c r="G3650">
        <v>3</v>
      </c>
      <c r="H3650" t="s">
        <v>203</v>
      </c>
      <c r="I3650" t="s">
        <v>204</v>
      </c>
      <c r="J3650">
        <v>10051694112</v>
      </c>
      <c r="K3650" s="19">
        <f>(C3650-VLOOKUP(H3650,Riders!$A$2:$C$1999,2,FALSE))/365</f>
        <v>120.9013698630137</v>
      </c>
      <c r="L3650">
        <v>27.65</v>
      </c>
      <c r="M3650">
        <v>27.588999999999999</v>
      </c>
      <c r="N3650">
        <v>29.201000000000001</v>
      </c>
      <c r="O3650">
        <v>0.80600000000000005</v>
      </c>
    </row>
    <row r="3651" spans="1:15" x14ac:dyDescent="0.35">
      <c r="A3651" t="s">
        <v>162</v>
      </c>
      <c r="B3651">
        <v>2020</v>
      </c>
      <c r="C3651" s="10">
        <v>44129</v>
      </c>
      <c r="D3651" t="s">
        <v>140</v>
      </c>
      <c r="E3651" t="s">
        <v>91</v>
      </c>
      <c r="F3651">
        <v>1</v>
      </c>
      <c r="G3651">
        <v>4</v>
      </c>
      <c r="H3651" t="s">
        <v>205</v>
      </c>
      <c r="I3651" t="s">
        <v>102</v>
      </c>
      <c r="J3651">
        <v>10011146694</v>
      </c>
      <c r="K3651" s="19" t="e">
        <f>(C3651-VLOOKUP(H3651,Riders!$A$2:$C$1999,2,FALSE))/365</f>
        <v>#N/A</v>
      </c>
      <c r="L3651">
        <v>20.09</v>
      </c>
      <c r="M3651">
        <v>20.478000000000002</v>
      </c>
      <c r="N3651">
        <v>24.891999999999999</v>
      </c>
      <c r="O3651">
        <v>2.2069999999999999</v>
      </c>
    </row>
    <row r="3652" spans="1:15" x14ac:dyDescent="0.35">
      <c r="A3652" t="s">
        <v>162</v>
      </c>
      <c r="B3652">
        <v>2020</v>
      </c>
      <c r="C3652" s="10">
        <v>44129</v>
      </c>
      <c r="D3652" t="s">
        <v>140</v>
      </c>
      <c r="E3652" t="s">
        <v>91</v>
      </c>
      <c r="F3652">
        <v>1</v>
      </c>
      <c r="G3652">
        <v>5</v>
      </c>
      <c r="H3652" t="s">
        <v>206</v>
      </c>
      <c r="I3652" t="s">
        <v>207</v>
      </c>
      <c r="J3652">
        <v>10090555241</v>
      </c>
      <c r="K3652" s="19">
        <f>(C3652-VLOOKUP(H3652,Riders!$A$2:$C$1999,2,FALSE))/365</f>
        <v>120.9013698630137</v>
      </c>
      <c r="L3652">
        <v>18.678999999999998</v>
      </c>
      <c r="M3652">
        <v>18.747999999999902</v>
      </c>
      <c r="N3652">
        <v>22.553999999999998</v>
      </c>
      <c r="O3652">
        <v>1.903</v>
      </c>
    </row>
    <row r="3653" spans="1:15" x14ac:dyDescent="0.35">
      <c r="A3653" t="s">
        <v>162</v>
      </c>
      <c r="B3653">
        <v>2020</v>
      </c>
      <c r="C3653" s="10">
        <v>44129</v>
      </c>
      <c r="D3653" t="s">
        <v>140</v>
      </c>
      <c r="E3653" t="s">
        <v>91</v>
      </c>
      <c r="F3653">
        <v>1</v>
      </c>
      <c r="G3653">
        <v>6</v>
      </c>
      <c r="H3653" t="s">
        <v>208</v>
      </c>
      <c r="I3653" t="s">
        <v>58</v>
      </c>
      <c r="J3653">
        <v>10007828183</v>
      </c>
      <c r="K3653" s="19">
        <f>(C3653-VLOOKUP(H3653,Riders!$A$2:$C$1999,2,FALSE))/365</f>
        <v>120.9013698630137</v>
      </c>
      <c r="L3653">
        <v>22.099999999999898</v>
      </c>
      <c r="M3653">
        <v>21.681999999999999</v>
      </c>
      <c r="N3653">
        <v>24.015999999999998</v>
      </c>
      <c r="O3653">
        <v>1.167</v>
      </c>
    </row>
    <row r="3654" spans="1:15" x14ac:dyDescent="0.35">
      <c r="A3654" t="s">
        <v>162</v>
      </c>
      <c r="B3654">
        <v>2020</v>
      </c>
      <c r="C3654" s="10">
        <v>44129</v>
      </c>
      <c r="D3654" t="s">
        <v>140</v>
      </c>
      <c r="E3654" t="s">
        <v>91</v>
      </c>
      <c r="F3654">
        <v>2</v>
      </c>
      <c r="G3654">
        <v>1</v>
      </c>
      <c r="H3654" t="s">
        <v>115</v>
      </c>
      <c r="I3654" t="s">
        <v>116</v>
      </c>
      <c r="J3654">
        <v>10009009159</v>
      </c>
      <c r="K3654" s="19">
        <f>(C3654-VLOOKUP(H3654,Riders!$A$2:$C$1999,2,FALSE))/365</f>
        <v>25.706849315068492</v>
      </c>
      <c r="L3654">
        <v>28.52</v>
      </c>
      <c r="M3654">
        <v>28.757999999999999</v>
      </c>
      <c r="N3654">
        <v>30.858000000000001</v>
      </c>
      <c r="O3654">
        <v>1.05</v>
      </c>
    </row>
    <row r="3655" spans="1:15" x14ac:dyDescent="0.35">
      <c r="A3655" t="s">
        <v>162</v>
      </c>
      <c r="B3655">
        <v>2020</v>
      </c>
      <c r="C3655" s="10">
        <v>44129</v>
      </c>
      <c r="D3655" t="s">
        <v>140</v>
      </c>
      <c r="E3655" t="s">
        <v>91</v>
      </c>
      <c r="F3655">
        <v>2</v>
      </c>
      <c r="G3655">
        <v>2</v>
      </c>
      <c r="H3655" t="s">
        <v>103</v>
      </c>
      <c r="I3655" t="s">
        <v>104</v>
      </c>
      <c r="J3655">
        <v>10009010876</v>
      </c>
      <c r="K3655" s="19">
        <f>(C3655-VLOOKUP(H3655,Riders!$A$2:$C$1999,2,FALSE))/365</f>
        <v>26.75068493150685</v>
      </c>
      <c r="L3655">
        <v>25.533000000000001</v>
      </c>
      <c r="M3655">
        <v>25.64</v>
      </c>
      <c r="N3655">
        <v>27.277999999999999</v>
      </c>
      <c r="O3655">
        <v>0.81899999999999995</v>
      </c>
    </row>
    <row r="3656" spans="1:15" x14ac:dyDescent="0.35">
      <c r="A3656" t="s">
        <v>162</v>
      </c>
      <c r="B3656">
        <v>2020</v>
      </c>
      <c r="C3656" s="10">
        <v>44129</v>
      </c>
      <c r="D3656" t="s">
        <v>140</v>
      </c>
      <c r="E3656" t="s">
        <v>91</v>
      </c>
      <c r="F3656">
        <v>2</v>
      </c>
      <c r="G3656">
        <v>3</v>
      </c>
      <c r="H3656" t="s">
        <v>174</v>
      </c>
      <c r="I3656" t="s">
        <v>37</v>
      </c>
      <c r="J3656">
        <v>10006552534</v>
      </c>
      <c r="K3656" s="19">
        <f>(C3656-VLOOKUP(H3656,Riders!$A$2:$C$1999,2,FALSE))/365</f>
        <v>30.463013698630139</v>
      </c>
      <c r="L3656">
        <v>24.788</v>
      </c>
      <c r="M3656">
        <v>24.803000000000001</v>
      </c>
      <c r="N3656">
        <v>26.298999999999999</v>
      </c>
      <c r="O3656">
        <v>0.748</v>
      </c>
    </row>
    <row r="3657" spans="1:15" x14ac:dyDescent="0.35">
      <c r="A3657" t="s">
        <v>162</v>
      </c>
      <c r="B3657">
        <v>2020</v>
      </c>
      <c r="C3657" s="10">
        <v>44129</v>
      </c>
      <c r="D3657" t="s">
        <v>140</v>
      </c>
      <c r="E3657" t="s">
        <v>91</v>
      </c>
      <c r="F3657">
        <v>2</v>
      </c>
      <c r="G3657">
        <v>4</v>
      </c>
      <c r="H3657" t="s">
        <v>209</v>
      </c>
      <c r="I3657" t="s">
        <v>198</v>
      </c>
      <c r="J3657">
        <v>10007772108</v>
      </c>
      <c r="K3657" s="19" t="e">
        <f>(C3657-VLOOKUP(H3657,Riders!$A$2:$C$1999,2,FALSE))/365</f>
        <v>#N/A</v>
      </c>
      <c r="L3657">
        <v>22.437999999999999</v>
      </c>
      <c r="M3657">
        <v>22.407</v>
      </c>
      <c r="N3657">
        <v>24.478999999999999</v>
      </c>
      <c r="O3657">
        <v>1.036</v>
      </c>
    </row>
    <row r="3658" spans="1:15" x14ac:dyDescent="0.35">
      <c r="A3658" t="s">
        <v>162</v>
      </c>
      <c r="B3658">
        <v>2020</v>
      </c>
      <c r="C3658" s="10">
        <v>44129</v>
      </c>
      <c r="D3658" t="s">
        <v>140</v>
      </c>
      <c r="E3658" t="s">
        <v>91</v>
      </c>
      <c r="F3658">
        <v>2</v>
      </c>
      <c r="G3658">
        <v>5</v>
      </c>
      <c r="H3658" t="s">
        <v>24</v>
      </c>
      <c r="I3658" t="s">
        <v>25</v>
      </c>
      <c r="J3658">
        <v>10028995102</v>
      </c>
      <c r="K3658" s="19">
        <f>(C3658-VLOOKUP(H3658,Riders!$A$2:$C$1999,2,FALSE))/365</f>
        <v>19.024657534246575</v>
      </c>
      <c r="L3658">
        <v>4.9919999999999902</v>
      </c>
      <c r="M3658">
        <v>10.683999999999999</v>
      </c>
      <c r="N3658">
        <v>17.812000000000001</v>
      </c>
      <c r="O3658">
        <v>3.5640000000000001</v>
      </c>
    </row>
    <row r="3659" spans="1:15" x14ac:dyDescent="0.35">
      <c r="A3659" t="s">
        <v>162</v>
      </c>
      <c r="B3659">
        <v>2020</v>
      </c>
      <c r="C3659" s="10">
        <v>44129</v>
      </c>
      <c r="D3659" t="s">
        <v>140</v>
      </c>
      <c r="E3659" t="s">
        <v>91</v>
      </c>
      <c r="F3659">
        <v>2</v>
      </c>
      <c r="G3659">
        <v>6</v>
      </c>
      <c r="H3659" t="s">
        <v>210</v>
      </c>
      <c r="I3659" t="s">
        <v>188</v>
      </c>
      <c r="J3659">
        <v>10009049979</v>
      </c>
      <c r="K3659" s="19">
        <f>(C3659-VLOOKUP(H3659,Riders!$A$2:$C$1999,2,FALSE))/365</f>
        <v>25.589041095890412</v>
      </c>
      <c r="L3659">
        <v>22.036999999999999</v>
      </c>
      <c r="M3659">
        <v>21.576999999999899</v>
      </c>
      <c r="N3659">
        <v>23.779</v>
      </c>
      <c r="O3659">
        <v>1.101</v>
      </c>
    </row>
    <row r="3660" spans="1:15" x14ac:dyDescent="0.35">
      <c r="A3660" t="s">
        <v>162</v>
      </c>
      <c r="B3660">
        <v>2020</v>
      </c>
      <c r="C3660" s="10">
        <v>44129</v>
      </c>
      <c r="D3660" t="s">
        <v>140</v>
      </c>
      <c r="E3660" t="s">
        <v>91</v>
      </c>
      <c r="F3660">
        <v>3</v>
      </c>
      <c r="G3660">
        <v>1</v>
      </c>
      <c r="H3660" t="s">
        <v>68</v>
      </c>
      <c r="I3660" t="s">
        <v>29</v>
      </c>
      <c r="J3660">
        <v>10006379247</v>
      </c>
      <c r="K3660" s="19">
        <f>(C3660-VLOOKUP(H3660,Riders!$A$2:$C$1999,2,FALSE))/365</f>
        <v>30.586301369863012</v>
      </c>
      <c r="L3660">
        <v>31.189</v>
      </c>
      <c r="M3660">
        <v>31.328999999999901</v>
      </c>
      <c r="N3660">
        <v>32.970999999999997</v>
      </c>
      <c r="O3660">
        <v>0.82099999999999995</v>
      </c>
    </row>
    <row r="3661" spans="1:15" x14ac:dyDescent="0.35">
      <c r="A3661" t="s">
        <v>162</v>
      </c>
      <c r="B3661">
        <v>2020</v>
      </c>
      <c r="C3661" s="10">
        <v>44129</v>
      </c>
      <c r="D3661" t="s">
        <v>140</v>
      </c>
      <c r="E3661" t="s">
        <v>91</v>
      </c>
      <c r="F3661">
        <v>3</v>
      </c>
      <c r="G3661">
        <v>2</v>
      </c>
      <c r="H3661" t="s">
        <v>180</v>
      </c>
      <c r="I3661" t="s">
        <v>31</v>
      </c>
      <c r="J3661">
        <v>10090680735</v>
      </c>
      <c r="K3661" s="19">
        <f>(C3661-VLOOKUP(H3661,Riders!$A$2:$C$1999,2,FALSE))/365</f>
        <v>28.104109589041094</v>
      </c>
      <c r="L3661">
        <v>24.992000000000001</v>
      </c>
      <c r="M3661">
        <v>25.573</v>
      </c>
      <c r="N3661">
        <v>28.459</v>
      </c>
      <c r="O3661">
        <v>1.4430000000000001</v>
      </c>
    </row>
    <row r="3662" spans="1:15" x14ac:dyDescent="0.35">
      <c r="A3662" t="s">
        <v>162</v>
      </c>
      <c r="B3662">
        <v>2020</v>
      </c>
      <c r="C3662" s="10">
        <v>44129</v>
      </c>
      <c r="D3662" t="s">
        <v>140</v>
      </c>
      <c r="E3662" t="s">
        <v>91</v>
      </c>
      <c r="F3662">
        <v>3</v>
      </c>
      <c r="G3662">
        <v>3</v>
      </c>
      <c r="H3662" t="s">
        <v>96</v>
      </c>
      <c r="I3662" t="s">
        <v>27</v>
      </c>
      <c r="J3662">
        <v>10015683567</v>
      </c>
      <c r="K3662" s="19">
        <f>(C3662-VLOOKUP(H3662,Riders!$A$2:$C$1999,2,FALSE))/365</f>
        <v>21.775342465753425</v>
      </c>
      <c r="L3662">
        <v>26.646000000000001</v>
      </c>
      <c r="M3662">
        <v>26.72</v>
      </c>
      <c r="N3662">
        <v>29.135999999999999</v>
      </c>
      <c r="O3662">
        <v>1.208</v>
      </c>
    </row>
    <row r="3663" spans="1:15" x14ac:dyDescent="0.35">
      <c r="A3663" t="s">
        <v>162</v>
      </c>
      <c r="B3663">
        <v>2020</v>
      </c>
      <c r="C3663" s="10">
        <v>44129</v>
      </c>
      <c r="D3663" t="s">
        <v>140</v>
      </c>
      <c r="E3663" t="s">
        <v>91</v>
      </c>
      <c r="F3663">
        <v>3</v>
      </c>
      <c r="G3663">
        <v>4</v>
      </c>
      <c r="H3663" t="s">
        <v>211</v>
      </c>
      <c r="I3663" t="s">
        <v>212</v>
      </c>
      <c r="J3663">
        <v>10010608447</v>
      </c>
      <c r="K3663" s="19">
        <f>(C3663-VLOOKUP(H3663,Riders!$A$2:$C$1999,2,FALSE))/365</f>
        <v>120.9013698630137</v>
      </c>
      <c r="L3663">
        <v>23.005999999999901</v>
      </c>
      <c r="M3663">
        <v>23.094999999999999</v>
      </c>
      <c r="N3663">
        <v>24.835000000000001</v>
      </c>
      <c r="O3663">
        <v>0.87</v>
      </c>
    </row>
    <row r="3664" spans="1:15" x14ac:dyDescent="0.35">
      <c r="A3664" t="s">
        <v>162</v>
      </c>
      <c r="B3664">
        <v>2020</v>
      </c>
      <c r="C3664" s="10">
        <v>44129</v>
      </c>
      <c r="D3664" t="s">
        <v>140</v>
      </c>
      <c r="E3664" t="s">
        <v>91</v>
      </c>
      <c r="F3664">
        <v>3</v>
      </c>
      <c r="G3664">
        <v>5</v>
      </c>
      <c r="H3664" t="s">
        <v>213</v>
      </c>
      <c r="I3664" t="s">
        <v>42</v>
      </c>
      <c r="J3664">
        <v>10006422895</v>
      </c>
      <c r="K3664" s="19">
        <f>(C3664-VLOOKUP(H3664,Riders!$A$2:$C$1999,2,FALSE))/365</f>
        <v>120.9013698630137</v>
      </c>
      <c r="L3664">
        <v>27.72</v>
      </c>
      <c r="M3664">
        <v>27.545000000000002</v>
      </c>
      <c r="N3664">
        <v>29.091000000000001</v>
      </c>
      <c r="O3664">
        <v>0.77300000000000002</v>
      </c>
    </row>
    <row r="3665" spans="1:15" x14ac:dyDescent="0.35">
      <c r="A3665" t="s">
        <v>162</v>
      </c>
      <c r="B3665">
        <v>2020</v>
      </c>
      <c r="C3665" s="10">
        <v>44129</v>
      </c>
      <c r="D3665" t="s">
        <v>140</v>
      </c>
      <c r="E3665" t="s">
        <v>91</v>
      </c>
      <c r="F3665">
        <v>3</v>
      </c>
      <c r="G3665">
        <v>6</v>
      </c>
      <c r="H3665" t="s">
        <v>105</v>
      </c>
      <c r="I3665" t="s">
        <v>39</v>
      </c>
      <c r="J3665">
        <v>10052089586</v>
      </c>
      <c r="K3665" s="19">
        <f>(C3665-VLOOKUP(H3665,Riders!$A$2:$C$1999,2,FALSE))/365</f>
        <v>21.81917808219178</v>
      </c>
      <c r="L3665">
        <v>19.812999999999999</v>
      </c>
      <c r="M3665">
        <v>19.449000000000002</v>
      </c>
      <c r="N3665">
        <v>22.539000000000001</v>
      </c>
      <c r="O3665">
        <v>1.5449999999999999</v>
      </c>
    </row>
    <row r="3666" spans="1:15" x14ac:dyDescent="0.35">
      <c r="A3666" t="s">
        <v>162</v>
      </c>
      <c r="B3666">
        <v>2020</v>
      </c>
      <c r="C3666" s="10">
        <v>44129</v>
      </c>
      <c r="D3666" t="s">
        <v>140</v>
      </c>
      <c r="E3666" t="s">
        <v>91</v>
      </c>
      <c r="F3666">
        <v>4</v>
      </c>
      <c r="G3666">
        <v>1</v>
      </c>
      <c r="H3666" t="s">
        <v>143</v>
      </c>
      <c r="I3666" t="s">
        <v>95</v>
      </c>
      <c r="J3666">
        <v>10009181234</v>
      </c>
      <c r="K3666" s="19">
        <f>(C3666-VLOOKUP(H3666,Riders!$A$2:$C$1999,2,FALSE))/365</f>
        <v>25.564383561643837</v>
      </c>
      <c r="L3666">
        <v>24.370999999999999</v>
      </c>
      <c r="M3666">
        <v>24.579000000000001</v>
      </c>
      <c r="N3666">
        <v>26.103000000000002</v>
      </c>
      <c r="O3666">
        <v>0.76200000000000001</v>
      </c>
    </row>
    <row r="3667" spans="1:15" x14ac:dyDescent="0.35">
      <c r="A3667" t="s">
        <v>162</v>
      </c>
      <c r="B3667">
        <v>2020</v>
      </c>
      <c r="C3667" s="10">
        <v>44129</v>
      </c>
      <c r="D3667" t="s">
        <v>140</v>
      </c>
      <c r="E3667" t="s">
        <v>91</v>
      </c>
      <c r="F3667">
        <v>4</v>
      </c>
      <c r="G3667">
        <v>2</v>
      </c>
      <c r="H3667" t="s">
        <v>167</v>
      </c>
      <c r="I3667" t="s">
        <v>46</v>
      </c>
      <c r="J3667">
        <v>10005953154</v>
      </c>
      <c r="K3667" s="19">
        <f>(C3667-VLOOKUP(H3667,Riders!$A$2:$C$1999,2,FALSE))/365</f>
        <v>30.816438356164383</v>
      </c>
      <c r="L3667">
        <v>22.349999999999898</v>
      </c>
      <c r="M3667">
        <v>23.062000000000001</v>
      </c>
      <c r="N3667">
        <v>26.582000000000001</v>
      </c>
      <c r="O3667">
        <v>1.76</v>
      </c>
    </row>
    <row r="3668" spans="1:15" x14ac:dyDescent="0.35">
      <c r="A3668" t="s">
        <v>162</v>
      </c>
      <c r="B3668">
        <v>2020</v>
      </c>
      <c r="C3668" s="10">
        <v>44129</v>
      </c>
      <c r="D3668" t="s">
        <v>140</v>
      </c>
      <c r="E3668" t="s">
        <v>91</v>
      </c>
      <c r="F3668">
        <v>4</v>
      </c>
      <c r="G3668">
        <v>3</v>
      </c>
      <c r="H3668" t="s">
        <v>153</v>
      </c>
      <c r="I3668" t="s">
        <v>154</v>
      </c>
      <c r="J3668">
        <v>10004717719</v>
      </c>
      <c r="K3668" s="19">
        <f>(C3668-VLOOKUP(H3668,Riders!$A$2:$C$1999,2,FALSE))/365</f>
        <v>31.901369863013699</v>
      </c>
      <c r="L3668">
        <v>24.675999999999998</v>
      </c>
      <c r="M3668">
        <v>24.692</v>
      </c>
      <c r="N3668">
        <v>26.286000000000001</v>
      </c>
      <c r="O3668">
        <v>0.79700000000000004</v>
      </c>
    </row>
    <row r="3669" spans="1:15" x14ac:dyDescent="0.35">
      <c r="A3669" t="s">
        <v>162</v>
      </c>
      <c r="B3669">
        <v>2020</v>
      </c>
      <c r="C3669" s="10">
        <v>44129</v>
      </c>
      <c r="D3669" t="s">
        <v>140</v>
      </c>
      <c r="E3669" t="s">
        <v>91</v>
      </c>
      <c r="F3669">
        <v>4</v>
      </c>
      <c r="G3669">
        <v>4</v>
      </c>
      <c r="H3669" t="s">
        <v>214</v>
      </c>
      <c r="I3669" t="s">
        <v>164</v>
      </c>
      <c r="J3669">
        <v>10009504667</v>
      </c>
      <c r="K3669" s="19" t="e">
        <f>(C3669-VLOOKUP(H3669,Riders!$A$2:$C$1999,2,FALSE))/365</f>
        <v>#N/A</v>
      </c>
      <c r="L3669">
        <v>4.3390000000000004</v>
      </c>
      <c r="M3669">
        <v>12.656000000000001</v>
      </c>
      <c r="N3669">
        <v>19.364000000000001</v>
      </c>
      <c r="O3669">
        <v>3.3540000000000001</v>
      </c>
    </row>
    <row r="3670" spans="1:15" x14ac:dyDescent="0.35">
      <c r="A3670" t="s">
        <v>162</v>
      </c>
      <c r="B3670">
        <v>2020</v>
      </c>
      <c r="C3670" s="10">
        <v>44129</v>
      </c>
      <c r="D3670" t="s">
        <v>140</v>
      </c>
      <c r="E3670" t="s">
        <v>91</v>
      </c>
      <c r="F3670">
        <v>4</v>
      </c>
      <c r="G3670">
        <v>5</v>
      </c>
      <c r="H3670" t="s">
        <v>183</v>
      </c>
      <c r="I3670" t="s">
        <v>33</v>
      </c>
      <c r="J3670">
        <v>10007212639</v>
      </c>
      <c r="K3670" s="19">
        <f>(C3670-VLOOKUP(H3670,Riders!$A$2:$C$1999,2,FALSE))/365</f>
        <v>29.331506849315069</v>
      </c>
      <c r="L3670">
        <v>26.774999999999999</v>
      </c>
      <c r="M3670">
        <v>26.591999999999999</v>
      </c>
      <c r="N3670">
        <v>28.027999999999999</v>
      </c>
      <c r="O3670">
        <v>0.71799999999999997</v>
      </c>
    </row>
    <row r="3671" spans="1:15" x14ac:dyDescent="0.35">
      <c r="A3671" t="s">
        <v>162</v>
      </c>
      <c r="B3671">
        <v>2020</v>
      </c>
      <c r="C3671" s="10">
        <v>44129</v>
      </c>
      <c r="D3671" t="s">
        <v>140</v>
      </c>
      <c r="E3671" t="s">
        <v>91</v>
      </c>
      <c r="F3671">
        <v>4</v>
      </c>
      <c r="G3671">
        <v>6</v>
      </c>
      <c r="H3671" t="s">
        <v>215</v>
      </c>
      <c r="I3671" t="s">
        <v>216</v>
      </c>
      <c r="J3671">
        <v>10009307435</v>
      </c>
      <c r="K3671" s="19">
        <f>(C3671-VLOOKUP(H3671,Riders!$A$2:$C$1999,2,FALSE))/365</f>
        <v>120.9013698630137</v>
      </c>
      <c r="L3671">
        <v>23.234999999999999</v>
      </c>
      <c r="M3671">
        <v>22.573</v>
      </c>
      <c r="N3671">
        <v>25.311</v>
      </c>
      <c r="O3671">
        <v>1.369</v>
      </c>
    </row>
    <row r="3672" spans="1:15" x14ac:dyDescent="0.35">
      <c r="A3672" t="s">
        <v>162</v>
      </c>
      <c r="B3672">
        <v>2020</v>
      </c>
      <c r="C3672" s="10">
        <v>44129</v>
      </c>
      <c r="D3672" t="s">
        <v>140</v>
      </c>
      <c r="E3672" t="s">
        <v>117</v>
      </c>
      <c r="F3672">
        <v>1</v>
      </c>
      <c r="G3672">
        <v>1</v>
      </c>
      <c r="H3672" t="s">
        <v>203</v>
      </c>
      <c r="I3672" t="s">
        <v>204</v>
      </c>
      <c r="J3672">
        <v>10051694112</v>
      </c>
      <c r="K3672" s="19">
        <f>(C3672-VLOOKUP(H3672,Riders!$A$2:$C$1999,2,FALSE))/365</f>
        <v>120.9013698630137</v>
      </c>
      <c r="L3672">
        <v>27.588999999999999</v>
      </c>
      <c r="M3672">
        <v>27.716999999999999</v>
      </c>
      <c r="N3672">
        <v>29.324999999999999</v>
      </c>
      <c r="O3672">
        <v>0.80400000000000005</v>
      </c>
    </row>
    <row r="3673" spans="1:15" x14ac:dyDescent="0.35">
      <c r="A3673" t="s">
        <v>162</v>
      </c>
      <c r="B3673">
        <v>2020</v>
      </c>
      <c r="C3673" s="10">
        <v>44129</v>
      </c>
      <c r="D3673" t="s">
        <v>140</v>
      </c>
      <c r="E3673" t="s">
        <v>117</v>
      </c>
      <c r="F3673">
        <v>1</v>
      </c>
      <c r="G3673">
        <v>2</v>
      </c>
      <c r="H3673" t="s">
        <v>213</v>
      </c>
      <c r="I3673" t="s">
        <v>42</v>
      </c>
      <c r="J3673">
        <v>10006422895</v>
      </c>
      <c r="K3673" s="19">
        <f>(C3673-VLOOKUP(H3673,Riders!$A$2:$C$1999,2,FALSE))/365</f>
        <v>120.9013698630137</v>
      </c>
      <c r="L3673">
        <v>27.545000000000002</v>
      </c>
      <c r="M3673">
        <v>27.518999999999998</v>
      </c>
      <c r="N3673">
        <v>29.059000000000001</v>
      </c>
      <c r="O3673">
        <v>0.77</v>
      </c>
    </row>
    <row r="3674" spans="1:15" x14ac:dyDescent="0.35">
      <c r="A3674" t="s">
        <v>162</v>
      </c>
      <c r="B3674">
        <v>2020</v>
      </c>
      <c r="C3674" s="10">
        <v>44129</v>
      </c>
      <c r="D3674" t="s">
        <v>140</v>
      </c>
      <c r="E3674" t="s">
        <v>117</v>
      </c>
      <c r="F3674">
        <v>1</v>
      </c>
      <c r="G3674">
        <v>3</v>
      </c>
      <c r="H3674" t="s">
        <v>210</v>
      </c>
      <c r="I3674" t="s">
        <v>188</v>
      </c>
      <c r="J3674">
        <v>10009049979</v>
      </c>
      <c r="K3674" s="19">
        <f>(C3674-VLOOKUP(H3674,Riders!$A$2:$C$1999,2,FALSE))/365</f>
        <v>25.589041095890412</v>
      </c>
      <c r="L3674">
        <v>21.576999999999899</v>
      </c>
      <c r="M3674">
        <v>21.56</v>
      </c>
      <c r="N3674">
        <v>23.731999999999999</v>
      </c>
      <c r="O3674">
        <v>1.0860000000000001</v>
      </c>
    </row>
    <row r="3675" spans="1:15" x14ac:dyDescent="0.35">
      <c r="A3675" t="s">
        <v>162</v>
      </c>
      <c r="B3675">
        <v>2020</v>
      </c>
      <c r="C3675" s="10">
        <v>44129</v>
      </c>
      <c r="D3675" t="s">
        <v>140</v>
      </c>
      <c r="E3675" t="s">
        <v>117</v>
      </c>
      <c r="F3675">
        <v>1</v>
      </c>
      <c r="G3675">
        <v>4</v>
      </c>
      <c r="H3675" t="s">
        <v>214</v>
      </c>
      <c r="I3675" t="s">
        <v>164</v>
      </c>
      <c r="J3675">
        <v>10009504667</v>
      </c>
      <c r="K3675" s="19" t="e">
        <f>(C3675-VLOOKUP(H3675,Riders!$A$2:$C$1999,2,FALSE))/365</f>
        <v>#N/A</v>
      </c>
      <c r="L3675">
        <v>12.656000000000001</v>
      </c>
      <c r="M3675">
        <v>12.108000000000001</v>
      </c>
      <c r="N3675">
        <v>18.256</v>
      </c>
      <c r="O3675">
        <v>3.0739999999999998</v>
      </c>
    </row>
    <row r="3676" spans="1:15" x14ac:dyDescent="0.35">
      <c r="A3676" t="s">
        <v>162</v>
      </c>
      <c r="B3676">
        <v>2020</v>
      </c>
      <c r="C3676" s="10">
        <v>44129</v>
      </c>
      <c r="D3676" t="s">
        <v>140</v>
      </c>
      <c r="E3676" t="s">
        <v>117</v>
      </c>
      <c r="F3676">
        <v>2</v>
      </c>
      <c r="G3676">
        <v>1</v>
      </c>
      <c r="H3676" t="s">
        <v>174</v>
      </c>
      <c r="I3676" t="s">
        <v>37</v>
      </c>
      <c r="J3676">
        <v>10006552534</v>
      </c>
      <c r="K3676" s="19">
        <f>(C3676-VLOOKUP(H3676,Riders!$A$2:$C$1999,2,FALSE))/365</f>
        <v>30.463013698630139</v>
      </c>
      <c r="L3676">
        <v>24.803000000000001</v>
      </c>
      <c r="M3676">
        <v>24.914000000000001</v>
      </c>
      <c r="N3676">
        <v>26.408000000000001</v>
      </c>
      <c r="O3676">
        <v>0.747</v>
      </c>
    </row>
    <row r="3677" spans="1:15" x14ac:dyDescent="0.35">
      <c r="A3677" t="s">
        <v>162</v>
      </c>
      <c r="B3677">
        <v>2020</v>
      </c>
      <c r="C3677" s="10">
        <v>44129</v>
      </c>
      <c r="D3677" t="s">
        <v>140</v>
      </c>
      <c r="E3677" t="s">
        <v>117</v>
      </c>
      <c r="F3677">
        <v>2</v>
      </c>
      <c r="G3677">
        <v>2</v>
      </c>
      <c r="H3677" t="s">
        <v>208</v>
      </c>
      <c r="I3677" t="s">
        <v>58</v>
      </c>
      <c r="J3677">
        <v>10007828183</v>
      </c>
      <c r="K3677" s="19">
        <f>(C3677-VLOOKUP(H3677,Riders!$A$2:$C$1999,2,FALSE))/365</f>
        <v>120.9013698630137</v>
      </c>
      <c r="L3677">
        <v>21.681999999999999</v>
      </c>
      <c r="M3677">
        <v>21.826999999999899</v>
      </c>
      <c r="N3677">
        <v>24.114999999999998</v>
      </c>
      <c r="O3677">
        <v>1.1439999999999999</v>
      </c>
    </row>
    <row r="3678" spans="1:15" x14ac:dyDescent="0.35">
      <c r="A3678" t="s">
        <v>162</v>
      </c>
      <c r="B3678">
        <v>2020</v>
      </c>
      <c r="C3678" s="10">
        <v>44129</v>
      </c>
      <c r="D3678" t="s">
        <v>140</v>
      </c>
      <c r="E3678" t="s">
        <v>117</v>
      </c>
      <c r="F3678">
        <v>2</v>
      </c>
      <c r="G3678">
        <v>3</v>
      </c>
      <c r="H3678" t="s">
        <v>211</v>
      </c>
      <c r="I3678" t="s">
        <v>212</v>
      </c>
      <c r="J3678">
        <v>10010608447</v>
      </c>
      <c r="K3678" s="19">
        <f>(C3678-VLOOKUP(H3678,Riders!$A$2:$C$1999,2,FALSE))/365</f>
        <v>120.9013698630137</v>
      </c>
      <c r="L3678">
        <v>23.094999999999999</v>
      </c>
      <c r="M3678">
        <v>22.974999999999898</v>
      </c>
      <c r="N3678">
        <v>24.702999999999999</v>
      </c>
      <c r="O3678">
        <v>0.86399999999999999</v>
      </c>
    </row>
    <row r="3679" spans="1:15" x14ac:dyDescent="0.35">
      <c r="A3679" t="s">
        <v>162</v>
      </c>
      <c r="B3679">
        <v>2020</v>
      </c>
      <c r="C3679" s="10">
        <v>44129</v>
      </c>
      <c r="D3679" t="s">
        <v>140</v>
      </c>
      <c r="E3679" t="s">
        <v>117</v>
      </c>
      <c r="F3679">
        <v>2</v>
      </c>
      <c r="G3679">
        <v>4</v>
      </c>
      <c r="H3679" t="s">
        <v>24</v>
      </c>
      <c r="I3679" t="s">
        <v>25</v>
      </c>
      <c r="J3679">
        <v>10028995102</v>
      </c>
      <c r="K3679" s="19">
        <f>(C3679-VLOOKUP(H3679,Riders!$A$2:$C$1999,2,FALSE))/365</f>
        <v>19.024657534246575</v>
      </c>
      <c r="L3679">
        <v>10.683999999999999</v>
      </c>
      <c r="M3679">
        <v>10.169</v>
      </c>
      <c r="N3679">
        <v>16.637</v>
      </c>
      <c r="O3679">
        <v>3.234</v>
      </c>
    </row>
    <row r="3680" spans="1:15" x14ac:dyDescent="0.35">
      <c r="A3680" t="s">
        <v>162</v>
      </c>
      <c r="B3680">
        <v>2020</v>
      </c>
      <c r="C3680" s="10">
        <v>44129</v>
      </c>
      <c r="D3680" t="s">
        <v>140</v>
      </c>
      <c r="E3680" t="s">
        <v>117</v>
      </c>
      <c r="F3680">
        <v>3</v>
      </c>
      <c r="G3680">
        <v>1</v>
      </c>
      <c r="H3680" t="s">
        <v>96</v>
      </c>
      <c r="I3680" t="s">
        <v>27</v>
      </c>
      <c r="J3680">
        <v>10015683567</v>
      </c>
      <c r="K3680" s="19">
        <f>(C3680-VLOOKUP(H3680,Riders!$A$2:$C$1999,2,FALSE))/365</f>
        <v>21.775342465753425</v>
      </c>
      <c r="L3680">
        <v>26.72</v>
      </c>
      <c r="M3680">
        <v>26.971</v>
      </c>
      <c r="N3680">
        <v>29.353000000000002</v>
      </c>
      <c r="O3680">
        <v>1.1910000000000001</v>
      </c>
    </row>
    <row r="3681" spans="1:15" x14ac:dyDescent="0.35">
      <c r="A3681" t="s">
        <v>162</v>
      </c>
      <c r="B3681">
        <v>2020</v>
      </c>
      <c r="C3681" s="10">
        <v>44129</v>
      </c>
      <c r="D3681" t="s">
        <v>140</v>
      </c>
      <c r="E3681" t="s">
        <v>117</v>
      </c>
      <c r="F3681">
        <v>3</v>
      </c>
      <c r="G3681">
        <v>2</v>
      </c>
      <c r="H3681" t="s">
        <v>209</v>
      </c>
      <c r="I3681" t="s">
        <v>198</v>
      </c>
      <c r="J3681">
        <v>10007772108</v>
      </c>
      <c r="K3681" s="19" t="e">
        <f>(C3681-VLOOKUP(H3681,Riders!$A$2:$C$1999,2,FALSE))/365</f>
        <v>#N/A</v>
      </c>
      <c r="L3681">
        <v>22.407</v>
      </c>
      <c r="M3681">
        <v>22.579000000000001</v>
      </c>
      <c r="N3681">
        <v>24.620999999999999</v>
      </c>
      <c r="O3681">
        <v>1.0209999999999999</v>
      </c>
    </row>
    <row r="3682" spans="1:15" x14ac:dyDescent="0.35">
      <c r="A3682" t="s">
        <v>162</v>
      </c>
      <c r="B3682">
        <v>2020</v>
      </c>
      <c r="C3682" s="10">
        <v>44129</v>
      </c>
      <c r="D3682" t="s">
        <v>140</v>
      </c>
      <c r="E3682" t="s">
        <v>117</v>
      </c>
      <c r="F3682">
        <v>3</v>
      </c>
      <c r="G3682">
        <v>3</v>
      </c>
      <c r="H3682" t="s">
        <v>215</v>
      </c>
      <c r="I3682" t="s">
        <v>216</v>
      </c>
      <c r="J3682">
        <v>10009307435</v>
      </c>
      <c r="K3682" s="19">
        <f>(C3682-VLOOKUP(H3682,Riders!$A$2:$C$1999,2,FALSE))/365</f>
        <v>120.9013698630137</v>
      </c>
      <c r="L3682">
        <v>22.573</v>
      </c>
      <c r="M3682">
        <v>22.463000000000001</v>
      </c>
      <c r="N3682">
        <v>25.123000000000001</v>
      </c>
      <c r="O3682">
        <v>1.33</v>
      </c>
    </row>
    <row r="3683" spans="1:15" x14ac:dyDescent="0.35">
      <c r="A3683" t="s">
        <v>162</v>
      </c>
      <c r="B3683">
        <v>2020</v>
      </c>
      <c r="C3683" s="10">
        <v>44129</v>
      </c>
      <c r="D3683" t="s">
        <v>140</v>
      </c>
      <c r="E3683" t="s">
        <v>117</v>
      </c>
      <c r="F3683">
        <v>3</v>
      </c>
      <c r="G3683">
        <v>4</v>
      </c>
      <c r="H3683" t="s">
        <v>206</v>
      </c>
      <c r="I3683" t="s">
        <v>207</v>
      </c>
      <c r="J3683">
        <v>10090555241</v>
      </c>
      <c r="K3683" s="19">
        <f>(C3683-VLOOKUP(H3683,Riders!$A$2:$C$1999,2,FALSE))/365</f>
        <v>120.9013698630137</v>
      </c>
      <c r="L3683">
        <v>18.747999999999902</v>
      </c>
      <c r="M3683">
        <v>18.253</v>
      </c>
      <c r="N3683">
        <v>21.901</v>
      </c>
      <c r="O3683">
        <v>1.8240000000000001</v>
      </c>
    </row>
    <row r="3684" spans="1:15" x14ac:dyDescent="0.35">
      <c r="A3684" t="s">
        <v>162</v>
      </c>
      <c r="B3684">
        <v>2020</v>
      </c>
      <c r="C3684" s="10">
        <v>44129</v>
      </c>
      <c r="D3684" t="s">
        <v>140</v>
      </c>
      <c r="E3684" t="s">
        <v>117</v>
      </c>
      <c r="F3684">
        <v>4</v>
      </c>
      <c r="G3684">
        <v>1</v>
      </c>
      <c r="H3684" t="s">
        <v>205</v>
      </c>
      <c r="I3684" t="s">
        <v>102</v>
      </c>
      <c r="J3684">
        <v>10011146694</v>
      </c>
      <c r="K3684" s="19" t="e">
        <f>(C3684-VLOOKUP(H3684,Riders!$A$2:$C$1999,2,FALSE))/365</f>
        <v>#N/A</v>
      </c>
      <c r="L3684">
        <v>20.478000000000002</v>
      </c>
      <c r="M3684">
        <v>22.138999999999999</v>
      </c>
      <c r="N3684">
        <v>26.265000000000001</v>
      </c>
      <c r="O3684">
        <v>2.0630000000000002</v>
      </c>
    </row>
    <row r="3685" spans="1:15" x14ac:dyDescent="0.35">
      <c r="A3685" t="s">
        <v>162</v>
      </c>
      <c r="B3685">
        <v>2020</v>
      </c>
      <c r="C3685" s="10">
        <v>44129</v>
      </c>
      <c r="D3685" t="s">
        <v>140</v>
      </c>
      <c r="E3685" t="s">
        <v>117</v>
      </c>
      <c r="F3685">
        <v>4</v>
      </c>
      <c r="G3685">
        <v>2</v>
      </c>
      <c r="H3685" t="s">
        <v>153</v>
      </c>
      <c r="I3685" t="s">
        <v>154</v>
      </c>
      <c r="J3685">
        <v>10004717719</v>
      </c>
      <c r="K3685" s="19">
        <f>(C3685-VLOOKUP(H3685,Riders!$A$2:$C$1999,2,FALSE))/365</f>
        <v>31.901369863013699</v>
      </c>
      <c r="L3685">
        <v>24.692</v>
      </c>
      <c r="M3685">
        <v>24.747</v>
      </c>
      <c r="N3685">
        <v>26.331</v>
      </c>
      <c r="O3685">
        <v>0.79200000000000004</v>
      </c>
    </row>
    <row r="3686" spans="1:15" x14ac:dyDescent="0.35">
      <c r="A3686" t="s">
        <v>162</v>
      </c>
      <c r="B3686">
        <v>2020</v>
      </c>
      <c r="C3686" s="10">
        <v>44129</v>
      </c>
      <c r="D3686" t="s">
        <v>140</v>
      </c>
      <c r="E3686" t="s">
        <v>117</v>
      </c>
      <c r="F3686">
        <v>4</v>
      </c>
      <c r="G3686">
        <v>3</v>
      </c>
      <c r="H3686" t="s">
        <v>183</v>
      </c>
      <c r="I3686" t="s">
        <v>33</v>
      </c>
      <c r="J3686">
        <v>10007212639</v>
      </c>
      <c r="K3686" s="19">
        <f>(C3686-VLOOKUP(H3686,Riders!$A$2:$C$1999,2,FALSE))/365</f>
        <v>29.331506849315069</v>
      </c>
      <c r="L3686">
        <v>26.591999999999999</v>
      </c>
      <c r="M3686">
        <v>26.492000000000001</v>
      </c>
      <c r="N3686">
        <v>27.923999999999999</v>
      </c>
      <c r="O3686">
        <v>0.71599999999999997</v>
      </c>
    </row>
    <row r="3687" spans="1:15" x14ac:dyDescent="0.35">
      <c r="A3687" t="s">
        <v>162</v>
      </c>
      <c r="B3687">
        <v>2020</v>
      </c>
      <c r="C3687" s="10">
        <v>44129</v>
      </c>
      <c r="D3687" t="s">
        <v>140</v>
      </c>
      <c r="E3687" t="s">
        <v>117</v>
      </c>
      <c r="F3687">
        <v>4</v>
      </c>
      <c r="G3687">
        <v>4</v>
      </c>
      <c r="H3687" t="s">
        <v>105</v>
      </c>
      <c r="I3687" t="s">
        <v>39</v>
      </c>
      <c r="J3687">
        <v>10052089586</v>
      </c>
      <c r="K3687" s="19">
        <f>(C3687-VLOOKUP(H3687,Riders!$A$2:$C$1999,2,FALSE))/365</f>
        <v>21.81917808219178</v>
      </c>
      <c r="L3687">
        <v>19.449000000000002</v>
      </c>
      <c r="M3687">
        <v>19.164000000000001</v>
      </c>
      <c r="N3687">
        <v>22.173999999999999</v>
      </c>
      <c r="O3687">
        <v>1.5049999999999999</v>
      </c>
    </row>
    <row r="3688" spans="1:15" x14ac:dyDescent="0.35">
      <c r="A3688" t="s">
        <v>162</v>
      </c>
      <c r="B3688">
        <v>2020</v>
      </c>
      <c r="C3688" s="10">
        <v>44129</v>
      </c>
      <c r="D3688" t="s">
        <v>140</v>
      </c>
      <c r="E3688" t="s">
        <v>119</v>
      </c>
      <c r="F3688">
        <v>1</v>
      </c>
      <c r="G3688">
        <v>1</v>
      </c>
      <c r="H3688" t="s">
        <v>143</v>
      </c>
      <c r="I3688" t="s">
        <v>95</v>
      </c>
      <c r="J3688">
        <v>10009181234</v>
      </c>
      <c r="K3688" s="19">
        <f>(C3688-VLOOKUP(H3688,Riders!$A$2:$C$1999,2,FALSE))/365</f>
        <v>25.564383561643837</v>
      </c>
      <c r="L3688">
        <v>24.579000000000001</v>
      </c>
      <c r="M3688">
        <v>24.843</v>
      </c>
      <c r="N3688">
        <v>26.359000000000002</v>
      </c>
      <c r="O3688">
        <v>0.75800000000000001</v>
      </c>
    </row>
    <row r="3689" spans="1:15" x14ac:dyDescent="0.35">
      <c r="A3689" t="s">
        <v>162</v>
      </c>
      <c r="B3689">
        <v>2020</v>
      </c>
      <c r="C3689" s="10">
        <v>44129</v>
      </c>
      <c r="D3689" t="s">
        <v>140</v>
      </c>
      <c r="E3689" t="s">
        <v>119</v>
      </c>
      <c r="F3689">
        <v>1</v>
      </c>
      <c r="G3689">
        <v>2</v>
      </c>
      <c r="H3689" t="s">
        <v>203</v>
      </c>
      <c r="I3689" t="s">
        <v>204</v>
      </c>
      <c r="J3689">
        <v>10051694112</v>
      </c>
      <c r="K3689" s="19">
        <f>(C3689-VLOOKUP(H3689,Riders!$A$2:$C$1999,2,FALSE))/365</f>
        <v>120.9013698630137</v>
      </c>
      <c r="L3689">
        <v>27.716999999999999</v>
      </c>
      <c r="M3689">
        <v>27.798999999999999</v>
      </c>
      <c r="N3689">
        <v>29.393000000000001</v>
      </c>
      <c r="O3689">
        <v>0.79700000000000004</v>
      </c>
    </row>
    <row r="3690" spans="1:15" x14ac:dyDescent="0.35">
      <c r="A3690" t="s">
        <v>162</v>
      </c>
      <c r="B3690">
        <v>2020</v>
      </c>
      <c r="C3690" s="10">
        <v>44129</v>
      </c>
      <c r="D3690" t="s">
        <v>140</v>
      </c>
      <c r="E3690" t="s">
        <v>119</v>
      </c>
      <c r="F3690">
        <v>1</v>
      </c>
      <c r="G3690">
        <v>3</v>
      </c>
      <c r="H3690" t="s">
        <v>180</v>
      </c>
      <c r="I3690" t="s">
        <v>31</v>
      </c>
      <c r="J3690">
        <v>10090680735</v>
      </c>
      <c r="K3690" s="19">
        <f>(C3690-VLOOKUP(H3690,Riders!$A$2:$C$1999,2,FALSE))/365</f>
        <v>28.104109589041094</v>
      </c>
      <c r="L3690">
        <v>25.573</v>
      </c>
      <c r="M3690">
        <v>25.731999999999999</v>
      </c>
      <c r="N3690">
        <v>28.5</v>
      </c>
      <c r="O3690">
        <v>1.3839999999999999</v>
      </c>
    </row>
    <row r="3691" spans="1:15" x14ac:dyDescent="0.35">
      <c r="A3691" t="s">
        <v>162</v>
      </c>
      <c r="B3691">
        <v>2020</v>
      </c>
      <c r="C3691" s="10">
        <v>44129</v>
      </c>
      <c r="D3691" t="s">
        <v>140</v>
      </c>
      <c r="E3691" t="s">
        <v>119</v>
      </c>
      <c r="F3691">
        <v>1</v>
      </c>
      <c r="G3691">
        <v>4</v>
      </c>
      <c r="H3691" t="s">
        <v>96</v>
      </c>
      <c r="I3691" t="s">
        <v>27</v>
      </c>
      <c r="J3691">
        <v>10015683567</v>
      </c>
      <c r="K3691" s="19">
        <f>(C3691-VLOOKUP(H3691,Riders!$A$2:$C$1999,2,FALSE))/365</f>
        <v>21.775342465753425</v>
      </c>
      <c r="L3691">
        <v>26.971</v>
      </c>
      <c r="M3691">
        <v>26.820999999999898</v>
      </c>
      <c r="N3691">
        <v>29.138999999999999</v>
      </c>
      <c r="O3691">
        <v>1.159</v>
      </c>
    </row>
    <row r="3692" spans="1:15" x14ac:dyDescent="0.35">
      <c r="A3692" t="s">
        <v>162</v>
      </c>
      <c r="B3692">
        <v>2020</v>
      </c>
      <c r="C3692" s="10">
        <v>44129</v>
      </c>
      <c r="D3692" t="s">
        <v>140</v>
      </c>
      <c r="E3692" t="s">
        <v>119</v>
      </c>
      <c r="F3692">
        <v>1</v>
      </c>
      <c r="G3692">
        <v>5</v>
      </c>
      <c r="H3692" t="s">
        <v>103</v>
      </c>
      <c r="I3692" t="s">
        <v>104</v>
      </c>
      <c r="J3692">
        <v>10009010876</v>
      </c>
      <c r="K3692" s="19">
        <f>(C3692-VLOOKUP(H3692,Riders!$A$2:$C$1999,2,FALSE))/365</f>
        <v>26.75068493150685</v>
      </c>
      <c r="L3692">
        <v>25.64</v>
      </c>
      <c r="M3692">
        <v>25.523</v>
      </c>
      <c r="N3692">
        <v>27.146999999999998</v>
      </c>
      <c r="O3692">
        <v>0.81200000000000006</v>
      </c>
    </row>
    <row r="3693" spans="1:15" x14ac:dyDescent="0.35">
      <c r="A3693" t="s">
        <v>162</v>
      </c>
      <c r="B3693">
        <v>2020</v>
      </c>
      <c r="C3693" s="10">
        <v>44129</v>
      </c>
      <c r="D3693" t="s">
        <v>140</v>
      </c>
      <c r="E3693" t="s">
        <v>119</v>
      </c>
      <c r="F3693">
        <v>1</v>
      </c>
      <c r="G3693">
        <v>6</v>
      </c>
      <c r="H3693" t="s">
        <v>171</v>
      </c>
      <c r="I3693" t="s">
        <v>82</v>
      </c>
      <c r="J3693">
        <v>10007073506</v>
      </c>
      <c r="K3693" s="19">
        <f>(C3693-VLOOKUP(H3693,Riders!$A$2:$C$1999,2,FALSE))/365</f>
        <v>30.334246575342465</v>
      </c>
      <c r="L3693">
        <v>21.876000000000001</v>
      </c>
      <c r="M3693">
        <v>21.72</v>
      </c>
      <c r="N3693">
        <v>23.463999999999999</v>
      </c>
      <c r="O3693">
        <v>0.872</v>
      </c>
    </row>
    <row r="3694" spans="1:15" x14ac:dyDescent="0.35">
      <c r="A3694" t="s">
        <v>162</v>
      </c>
      <c r="B3694">
        <v>2020</v>
      </c>
      <c r="C3694" s="10">
        <v>44129</v>
      </c>
      <c r="D3694" t="s">
        <v>140</v>
      </c>
      <c r="E3694" t="s">
        <v>119</v>
      </c>
      <c r="F3694">
        <v>2</v>
      </c>
      <c r="G3694">
        <v>1</v>
      </c>
      <c r="H3694" t="s">
        <v>68</v>
      </c>
      <c r="I3694" t="s">
        <v>29</v>
      </c>
      <c r="J3694">
        <v>10006379247</v>
      </c>
      <c r="K3694" s="19">
        <f>(C3694-VLOOKUP(H3694,Riders!$A$2:$C$1999,2,FALSE))/365</f>
        <v>30.586301369863012</v>
      </c>
      <c r="L3694">
        <v>31.328999999999901</v>
      </c>
      <c r="M3694">
        <v>31.478999999999999</v>
      </c>
      <c r="N3694">
        <v>33.113</v>
      </c>
      <c r="O3694">
        <v>0.81699999999999995</v>
      </c>
    </row>
    <row r="3695" spans="1:15" x14ac:dyDescent="0.35">
      <c r="A3695" t="s">
        <v>162</v>
      </c>
      <c r="B3695">
        <v>2020</v>
      </c>
      <c r="C3695" s="10">
        <v>44129</v>
      </c>
      <c r="D3695" t="s">
        <v>140</v>
      </c>
      <c r="E3695" t="s">
        <v>119</v>
      </c>
      <c r="F3695">
        <v>2</v>
      </c>
      <c r="G3695">
        <v>2</v>
      </c>
      <c r="H3695" t="s">
        <v>100</v>
      </c>
      <c r="I3695" t="s">
        <v>44</v>
      </c>
      <c r="J3695">
        <v>10010830840</v>
      </c>
      <c r="K3695" s="19">
        <f>(C3695-VLOOKUP(H3695,Riders!$A$2:$C$1999,2,FALSE))/365</f>
        <v>22.008219178082193</v>
      </c>
      <c r="L3695">
        <v>27.347999999999999</v>
      </c>
      <c r="M3695">
        <v>27.54</v>
      </c>
      <c r="N3695">
        <v>29.404</v>
      </c>
      <c r="O3695">
        <v>0.93200000000000005</v>
      </c>
    </row>
    <row r="3696" spans="1:15" x14ac:dyDescent="0.35">
      <c r="A3696" t="s">
        <v>162</v>
      </c>
      <c r="B3696">
        <v>2020</v>
      </c>
      <c r="C3696" s="10">
        <v>44129</v>
      </c>
      <c r="D3696" t="s">
        <v>140</v>
      </c>
      <c r="E3696" t="s">
        <v>119</v>
      </c>
      <c r="F3696">
        <v>2</v>
      </c>
      <c r="G3696">
        <v>3</v>
      </c>
      <c r="H3696" t="s">
        <v>167</v>
      </c>
      <c r="I3696" t="s">
        <v>46</v>
      </c>
      <c r="J3696">
        <v>10005953154</v>
      </c>
      <c r="K3696" s="19">
        <f>(C3696-VLOOKUP(H3696,Riders!$A$2:$C$1999,2,FALSE))/365</f>
        <v>30.816438356164383</v>
      </c>
      <c r="L3696">
        <v>23.062000000000001</v>
      </c>
      <c r="M3696">
        <v>23.751999999999999</v>
      </c>
      <c r="N3696">
        <v>27.065999999999999</v>
      </c>
      <c r="O3696">
        <v>1.657</v>
      </c>
    </row>
    <row r="3697" spans="1:15" x14ac:dyDescent="0.35">
      <c r="A3697" t="s">
        <v>162</v>
      </c>
      <c r="B3697">
        <v>2020</v>
      </c>
      <c r="C3697" s="10">
        <v>44129</v>
      </c>
      <c r="D3697" t="s">
        <v>140</v>
      </c>
      <c r="E3697" t="s">
        <v>119</v>
      </c>
      <c r="F3697">
        <v>2</v>
      </c>
      <c r="G3697">
        <v>4</v>
      </c>
      <c r="H3697" t="s">
        <v>115</v>
      </c>
      <c r="I3697" t="s">
        <v>116</v>
      </c>
      <c r="J3697">
        <v>10009009159</v>
      </c>
      <c r="K3697" s="19">
        <f>(C3697-VLOOKUP(H3697,Riders!$A$2:$C$1999,2,FALSE))/365</f>
        <v>25.706849315068492</v>
      </c>
      <c r="L3697">
        <v>28.757999999999999</v>
      </c>
      <c r="M3697">
        <v>28.591999999999999</v>
      </c>
      <c r="N3697">
        <v>30.652000000000001</v>
      </c>
      <c r="O3697">
        <v>1.03</v>
      </c>
    </row>
    <row r="3698" spans="1:15" x14ac:dyDescent="0.35">
      <c r="A3698" t="s">
        <v>162</v>
      </c>
      <c r="B3698">
        <v>2020</v>
      </c>
      <c r="C3698" s="10">
        <v>44129</v>
      </c>
      <c r="D3698" t="s">
        <v>140</v>
      </c>
      <c r="E3698" t="s">
        <v>119</v>
      </c>
      <c r="F3698">
        <v>2</v>
      </c>
      <c r="G3698">
        <v>5</v>
      </c>
      <c r="H3698" t="s">
        <v>174</v>
      </c>
      <c r="I3698" t="s">
        <v>37</v>
      </c>
      <c r="J3698">
        <v>10006552534</v>
      </c>
      <c r="K3698" s="19">
        <f>(C3698-VLOOKUP(H3698,Riders!$A$2:$C$1999,2,FALSE))/365</f>
        <v>30.463013698630139</v>
      </c>
      <c r="L3698">
        <v>24.914000000000001</v>
      </c>
      <c r="M3698">
        <v>24.861000000000001</v>
      </c>
      <c r="N3698">
        <v>26.347000000000001</v>
      </c>
      <c r="O3698">
        <v>0.74299999999999999</v>
      </c>
    </row>
    <row r="3699" spans="1:15" x14ac:dyDescent="0.35">
      <c r="A3699" t="s">
        <v>162</v>
      </c>
      <c r="B3699">
        <v>2020</v>
      </c>
      <c r="C3699" s="10">
        <v>44129</v>
      </c>
      <c r="D3699" t="s">
        <v>140</v>
      </c>
      <c r="E3699" t="s">
        <v>119</v>
      </c>
      <c r="F3699">
        <v>2</v>
      </c>
      <c r="G3699">
        <v>6</v>
      </c>
      <c r="H3699" t="s">
        <v>205</v>
      </c>
      <c r="I3699" t="s">
        <v>102</v>
      </c>
      <c r="J3699">
        <v>10011146694</v>
      </c>
      <c r="K3699" s="19" t="e">
        <f>(C3699-VLOOKUP(H3699,Riders!$A$2:$C$1999,2,FALSE))/365</f>
        <v>#N/A</v>
      </c>
      <c r="L3699">
        <v>22.138999999999999</v>
      </c>
      <c r="M3699">
        <v>21.288999999999898</v>
      </c>
      <c r="N3699">
        <v>25.170999999999999</v>
      </c>
      <c r="O3699">
        <v>1.9410000000000001</v>
      </c>
    </row>
    <row r="3700" spans="1:15" x14ac:dyDescent="0.35">
      <c r="A3700" t="s">
        <v>162</v>
      </c>
      <c r="B3700">
        <v>2020</v>
      </c>
      <c r="C3700" s="10">
        <v>44129</v>
      </c>
      <c r="D3700" t="s">
        <v>140</v>
      </c>
      <c r="E3700" t="s">
        <v>121</v>
      </c>
      <c r="F3700">
        <v>1</v>
      </c>
      <c r="G3700">
        <v>1</v>
      </c>
      <c r="H3700" t="s">
        <v>68</v>
      </c>
      <c r="I3700" t="s">
        <v>29</v>
      </c>
      <c r="J3700">
        <v>10006379247</v>
      </c>
      <c r="K3700" s="19">
        <f>(C3700-VLOOKUP(H3700,Riders!$A$2:$C$1999,2,FALSE))/365</f>
        <v>30.586301369863012</v>
      </c>
      <c r="L3700">
        <v>31.478999999999999</v>
      </c>
      <c r="M3700">
        <v>31.624999999999901</v>
      </c>
      <c r="N3700">
        <v>33.250999999999998</v>
      </c>
      <c r="O3700">
        <v>0.81299999999999994</v>
      </c>
    </row>
    <row r="3701" spans="1:15" x14ac:dyDescent="0.35">
      <c r="A3701" t="s">
        <v>162</v>
      </c>
      <c r="B3701">
        <v>2020</v>
      </c>
      <c r="C3701" s="10">
        <v>44129</v>
      </c>
      <c r="D3701" t="s">
        <v>140</v>
      </c>
      <c r="E3701" t="s">
        <v>121</v>
      </c>
      <c r="F3701">
        <v>1</v>
      </c>
      <c r="G3701">
        <v>2</v>
      </c>
      <c r="H3701" t="s">
        <v>100</v>
      </c>
      <c r="I3701" t="s">
        <v>44</v>
      </c>
      <c r="J3701">
        <v>10010830840</v>
      </c>
      <c r="K3701" s="19">
        <f>(C3701-VLOOKUP(H3701,Riders!$A$2:$C$1999,2,FALSE))/365</f>
        <v>22.008219178082193</v>
      </c>
      <c r="L3701">
        <v>27.54</v>
      </c>
      <c r="M3701">
        <v>27.72</v>
      </c>
      <c r="N3701">
        <v>29.56</v>
      </c>
      <c r="O3701">
        <v>0.92</v>
      </c>
    </row>
    <row r="3702" spans="1:15" x14ac:dyDescent="0.35">
      <c r="A3702" t="s">
        <v>162</v>
      </c>
      <c r="B3702">
        <v>2020</v>
      </c>
      <c r="C3702" s="10">
        <v>44129</v>
      </c>
      <c r="D3702" t="s">
        <v>140</v>
      </c>
      <c r="E3702" t="s">
        <v>121</v>
      </c>
      <c r="F3702">
        <v>1</v>
      </c>
      <c r="G3702">
        <v>3</v>
      </c>
      <c r="H3702" t="s">
        <v>167</v>
      </c>
      <c r="I3702" t="s">
        <v>46</v>
      </c>
      <c r="J3702">
        <v>10005953154</v>
      </c>
      <c r="K3702" s="19">
        <f>(C3702-VLOOKUP(H3702,Riders!$A$2:$C$1999,2,FALSE))/365</f>
        <v>30.816438356164383</v>
      </c>
      <c r="L3702">
        <v>23.751999999999999</v>
      </c>
      <c r="M3702">
        <v>24.299999999999901</v>
      </c>
      <c r="N3702">
        <v>27.437999999999999</v>
      </c>
      <c r="O3702">
        <v>1.569</v>
      </c>
    </row>
    <row r="3703" spans="1:15" x14ac:dyDescent="0.35">
      <c r="A3703" t="s">
        <v>162</v>
      </c>
      <c r="B3703">
        <v>2020</v>
      </c>
      <c r="C3703" s="10">
        <v>44129</v>
      </c>
      <c r="D3703" t="s">
        <v>140</v>
      </c>
      <c r="E3703" t="s">
        <v>121</v>
      </c>
      <c r="F3703">
        <v>1</v>
      </c>
      <c r="G3703">
        <v>4</v>
      </c>
      <c r="H3703" t="s">
        <v>143</v>
      </c>
      <c r="I3703" t="s">
        <v>95</v>
      </c>
      <c r="J3703">
        <v>10009181234</v>
      </c>
      <c r="K3703" s="19">
        <f>(C3703-VLOOKUP(H3703,Riders!$A$2:$C$1999,2,FALSE))/365</f>
        <v>25.564383561643837</v>
      </c>
      <c r="L3703">
        <v>24.843</v>
      </c>
      <c r="M3703">
        <v>24.885999999999999</v>
      </c>
      <c r="N3703">
        <v>26.391999999999999</v>
      </c>
      <c r="O3703">
        <v>0.753</v>
      </c>
    </row>
    <row r="3704" spans="1:15" x14ac:dyDescent="0.35">
      <c r="A3704" t="s">
        <v>162</v>
      </c>
      <c r="B3704">
        <v>2020</v>
      </c>
      <c r="C3704" s="10">
        <v>44129</v>
      </c>
      <c r="D3704" t="s">
        <v>140</v>
      </c>
      <c r="E3704" t="s">
        <v>121</v>
      </c>
      <c r="F3704">
        <v>1</v>
      </c>
      <c r="G3704">
        <v>5</v>
      </c>
      <c r="H3704" t="s">
        <v>180</v>
      </c>
      <c r="I3704" t="s">
        <v>31</v>
      </c>
      <c r="J3704">
        <v>10090680735</v>
      </c>
      <c r="K3704" s="19">
        <f>(C3704-VLOOKUP(H3704,Riders!$A$2:$C$1999,2,FALSE))/365</f>
        <v>28.104109589041094</v>
      </c>
      <c r="L3704">
        <v>25.731999999999999</v>
      </c>
      <c r="M3704">
        <v>25.492999999999999</v>
      </c>
      <c r="N3704">
        <v>28.161000000000001</v>
      </c>
      <c r="O3704">
        <v>1.3340000000000001</v>
      </c>
    </row>
    <row r="3705" spans="1:15" x14ac:dyDescent="0.35">
      <c r="A3705" t="s">
        <v>162</v>
      </c>
      <c r="B3705">
        <v>2020</v>
      </c>
      <c r="C3705" s="10">
        <v>44129</v>
      </c>
      <c r="D3705" t="s">
        <v>140</v>
      </c>
      <c r="E3705" t="s">
        <v>121</v>
      </c>
      <c r="F3705">
        <v>1</v>
      </c>
      <c r="G3705">
        <v>6</v>
      </c>
      <c r="H3705" t="s">
        <v>203</v>
      </c>
      <c r="I3705" t="s">
        <v>204</v>
      </c>
      <c r="J3705">
        <v>10051694112</v>
      </c>
      <c r="K3705" s="19">
        <f>(C3705-VLOOKUP(H3705,Riders!$A$2:$C$1999,2,FALSE))/365</f>
        <v>120.9013698630137</v>
      </c>
      <c r="L3705">
        <v>27.798999999999999</v>
      </c>
      <c r="M3705">
        <v>27.553000000000001</v>
      </c>
      <c r="N3705">
        <v>29.137</v>
      </c>
      <c r="O3705">
        <v>0.79200000000000004</v>
      </c>
    </row>
    <row r="3706" spans="1:15" x14ac:dyDescent="0.35">
      <c r="A3706" t="s">
        <v>162</v>
      </c>
      <c r="B3706">
        <v>2020</v>
      </c>
      <c r="C3706" s="10">
        <v>44129</v>
      </c>
      <c r="D3706" t="s">
        <v>140</v>
      </c>
      <c r="E3706" t="s">
        <v>121</v>
      </c>
      <c r="F3706">
        <v>2</v>
      </c>
      <c r="G3706">
        <v>1</v>
      </c>
      <c r="H3706" t="s">
        <v>96</v>
      </c>
      <c r="I3706" t="s">
        <v>27</v>
      </c>
      <c r="J3706">
        <v>10015683567</v>
      </c>
      <c r="K3706" s="19">
        <f>(C3706-VLOOKUP(H3706,Riders!$A$2:$C$1999,2,FALSE))/365</f>
        <v>21.775342465753425</v>
      </c>
      <c r="L3706">
        <v>26.820999999999898</v>
      </c>
      <c r="M3706">
        <v>27.253</v>
      </c>
      <c r="N3706">
        <v>29.529</v>
      </c>
      <c r="O3706">
        <v>1.1379999999999999</v>
      </c>
    </row>
    <row r="3707" spans="1:15" x14ac:dyDescent="0.35">
      <c r="A3707" t="s">
        <v>162</v>
      </c>
      <c r="B3707">
        <v>2020</v>
      </c>
      <c r="C3707" s="10">
        <v>44129</v>
      </c>
      <c r="D3707" t="s">
        <v>140</v>
      </c>
      <c r="E3707" t="s">
        <v>121</v>
      </c>
      <c r="F3707">
        <v>2</v>
      </c>
      <c r="G3707">
        <v>2</v>
      </c>
      <c r="H3707" t="s">
        <v>115</v>
      </c>
      <c r="I3707" t="s">
        <v>116</v>
      </c>
      <c r="J3707">
        <v>10009009159</v>
      </c>
      <c r="K3707" s="19">
        <f>(C3707-VLOOKUP(H3707,Riders!$A$2:$C$1999,2,FALSE))/365</f>
        <v>25.706849315068492</v>
      </c>
      <c r="L3707">
        <v>28.591999999999999</v>
      </c>
      <c r="M3707">
        <v>28.651</v>
      </c>
      <c r="N3707">
        <v>30.675000000000001</v>
      </c>
      <c r="O3707">
        <v>1.012</v>
      </c>
    </row>
    <row r="3708" spans="1:15" x14ac:dyDescent="0.35">
      <c r="A3708" t="s">
        <v>162</v>
      </c>
      <c r="B3708">
        <v>2020</v>
      </c>
      <c r="C3708" s="10">
        <v>44129</v>
      </c>
      <c r="D3708" t="s">
        <v>140</v>
      </c>
      <c r="E3708" t="s">
        <v>121</v>
      </c>
      <c r="F3708">
        <v>2</v>
      </c>
      <c r="G3708">
        <v>3</v>
      </c>
      <c r="H3708" t="s">
        <v>171</v>
      </c>
      <c r="I3708" t="s">
        <v>82</v>
      </c>
      <c r="J3708">
        <v>10007073506</v>
      </c>
      <c r="K3708" s="19">
        <f>(C3708-VLOOKUP(H3708,Riders!$A$2:$C$1999,2,FALSE))/365</f>
        <v>30.334246575342465</v>
      </c>
      <c r="L3708">
        <v>21.72</v>
      </c>
      <c r="M3708">
        <v>21.925999999999998</v>
      </c>
      <c r="N3708">
        <v>23.65</v>
      </c>
      <c r="O3708">
        <v>0.86199999999999999</v>
      </c>
    </row>
    <row r="3709" spans="1:15" x14ac:dyDescent="0.35">
      <c r="A3709" t="s">
        <v>162</v>
      </c>
      <c r="B3709">
        <v>2020</v>
      </c>
      <c r="C3709" s="10">
        <v>44129</v>
      </c>
      <c r="D3709" t="s">
        <v>140</v>
      </c>
      <c r="E3709" t="s">
        <v>121</v>
      </c>
      <c r="F3709">
        <v>2</v>
      </c>
      <c r="G3709">
        <v>4</v>
      </c>
      <c r="H3709" t="s">
        <v>103</v>
      </c>
      <c r="I3709" t="s">
        <v>104</v>
      </c>
      <c r="J3709">
        <v>10009010876</v>
      </c>
      <c r="K3709" s="19">
        <f>(C3709-VLOOKUP(H3709,Riders!$A$2:$C$1999,2,FALSE))/365</f>
        <v>26.75068493150685</v>
      </c>
      <c r="L3709">
        <v>25.523</v>
      </c>
      <c r="M3709">
        <v>25.478000000000002</v>
      </c>
      <c r="N3709">
        <v>27.088000000000001</v>
      </c>
      <c r="O3709">
        <v>0.80500000000000005</v>
      </c>
    </row>
    <row r="3710" spans="1:15" x14ac:dyDescent="0.35">
      <c r="A3710" t="s">
        <v>162</v>
      </c>
      <c r="B3710">
        <v>2020</v>
      </c>
      <c r="C3710" s="10">
        <v>44129</v>
      </c>
      <c r="D3710" t="s">
        <v>140</v>
      </c>
      <c r="E3710" t="s">
        <v>121</v>
      </c>
      <c r="F3710">
        <v>2</v>
      </c>
      <c r="G3710">
        <v>5</v>
      </c>
      <c r="H3710" t="s">
        <v>174</v>
      </c>
      <c r="I3710" t="s">
        <v>37</v>
      </c>
      <c r="J3710">
        <v>10006552534</v>
      </c>
      <c r="K3710" s="19">
        <f>(C3710-VLOOKUP(H3710,Riders!$A$2:$C$1999,2,FALSE))/365</f>
        <v>30.463013698630139</v>
      </c>
      <c r="L3710">
        <v>24.861000000000001</v>
      </c>
      <c r="M3710">
        <v>24.762999999999899</v>
      </c>
      <c r="N3710">
        <v>26.241</v>
      </c>
      <c r="O3710">
        <v>0.73899999999999999</v>
      </c>
    </row>
    <row r="3711" spans="1:15" x14ac:dyDescent="0.35">
      <c r="A3711" t="s">
        <v>162</v>
      </c>
      <c r="B3711">
        <v>2020</v>
      </c>
      <c r="C3711" s="10">
        <v>44129</v>
      </c>
      <c r="D3711" t="s">
        <v>140</v>
      </c>
      <c r="E3711" t="s">
        <v>121</v>
      </c>
      <c r="F3711">
        <v>2</v>
      </c>
      <c r="G3711">
        <v>6</v>
      </c>
      <c r="H3711" t="s">
        <v>205</v>
      </c>
      <c r="I3711" t="s">
        <v>102</v>
      </c>
      <c r="J3711">
        <v>10011146694</v>
      </c>
      <c r="K3711" s="19" t="e">
        <f>(C3711-VLOOKUP(H3711,Riders!$A$2:$C$1999,2,FALSE))/365</f>
        <v>#N/A</v>
      </c>
      <c r="L3711">
        <v>21.288999999999898</v>
      </c>
      <c r="M3711">
        <v>20.463000000000001</v>
      </c>
      <c r="N3711">
        <v>24.132999999999999</v>
      </c>
      <c r="O3711">
        <v>1.835</v>
      </c>
    </row>
    <row r="3712" spans="1:15" x14ac:dyDescent="0.35">
      <c r="A3712" t="s">
        <v>190</v>
      </c>
      <c r="B3712">
        <v>2020</v>
      </c>
      <c r="C3712" s="10">
        <v>44415</v>
      </c>
      <c r="D3712" t="s">
        <v>191</v>
      </c>
      <c r="E3712" t="s">
        <v>91</v>
      </c>
      <c r="F3712">
        <v>1</v>
      </c>
      <c r="G3712">
        <v>1</v>
      </c>
      <c r="H3712" t="s">
        <v>96</v>
      </c>
      <c r="I3712" t="s">
        <v>27</v>
      </c>
      <c r="J3712">
        <v>10015683567</v>
      </c>
      <c r="K3712" s="19">
        <f>(C3712-VLOOKUP(H3712,Riders!$A$2:$C$1999,2,FALSE))/365</f>
        <v>22.55890410958904</v>
      </c>
      <c r="L3712">
        <v>27.253</v>
      </c>
      <c r="M3712">
        <v>27.79</v>
      </c>
      <c r="N3712">
        <v>30.021999999999998</v>
      </c>
      <c r="O3712">
        <v>1.1160000000000001</v>
      </c>
    </row>
    <row r="3713" spans="1:15" x14ac:dyDescent="0.35">
      <c r="A3713" t="s">
        <v>190</v>
      </c>
      <c r="B3713">
        <v>2020</v>
      </c>
      <c r="C3713" s="10">
        <v>44415</v>
      </c>
      <c r="D3713" t="s">
        <v>191</v>
      </c>
      <c r="E3713" t="s">
        <v>91</v>
      </c>
      <c r="F3713">
        <v>1</v>
      </c>
      <c r="G3713">
        <v>2</v>
      </c>
      <c r="H3713" t="s">
        <v>194</v>
      </c>
      <c r="I3713" t="s">
        <v>29</v>
      </c>
      <c r="J3713">
        <v>10004601723</v>
      </c>
      <c r="K3713" s="19" t="e">
        <f>(C3713-VLOOKUP(H3713,Riders!$A$2:$C$1999,2,FALSE))/365</f>
        <v>#N/A</v>
      </c>
      <c r="L3713">
        <v>31.545000000000002</v>
      </c>
      <c r="M3713">
        <v>31.574999999999999</v>
      </c>
      <c r="N3713">
        <v>33.222999999999999</v>
      </c>
      <c r="O3713">
        <v>0.82399999999999995</v>
      </c>
    </row>
    <row r="3714" spans="1:15" x14ac:dyDescent="0.35">
      <c r="A3714" t="s">
        <v>190</v>
      </c>
      <c r="B3714">
        <v>2020</v>
      </c>
      <c r="C3714" s="10">
        <v>44415</v>
      </c>
      <c r="D3714" t="s">
        <v>191</v>
      </c>
      <c r="E3714" t="s">
        <v>91</v>
      </c>
      <c r="F3714">
        <v>1</v>
      </c>
      <c r="G3714">
        <v>3</v>
      </c>
      <c r="H3714" t="s">
        <v>103</v>
      </c>
      <c r="I3714" t="s">
        <v>104</v>
      </c>
      <c r="J3714">
        <v>10009010876</v>
      </c>
      <c r="K3714" s="19">
        <f>(C3714-VLOOKUP(H3714,Riders!$A$2:$C$1999,2,FALSE))/365</f>
        <v>27.534246575342465</v>
      </c>
      <c r="L3714">
        <v>25.478000000000002</v>
      </c>
      <c r="M3714">
        <v>25.628</v>
      </c>
      <c r="N3714">
        <v>27.224</v>
      </c>
      <c r="O3714">
        <v>0.79800000000000004</v>
      </c>
    </row>
    <row r="3715" spans="1:15" x14ac:dyDescent="0.35">
      <c r="A3715" t="s">
        <v>190</v>
      </c>
      <c r="B3715">
        <v>2020</v>
      </c>
      <c r="C3715" s="10">
        <v>44415</v>
      </c>
      <c r="D3715" t="s">
        <v>191</v>
      </c>
      <c r="E3715" t="s">
        <v>91</v>
      </c>
      <c r="F3715">
        <v>1</v>
      </c>
      <c r="G3715">
        <v>4</v>
      </c>
      <c r="H3715" t="s">
        <v>192</v>
      </c>
      <c r="I3715" t="s">
        <v>113</v>
      </c>
      <c r="J3715">
        <v>10004599194</v>
      </c>
      <c r="K3715" s="19" t="e">
        <f>(C3715-VLOOKUP(H3715,Riders!$A$2:$C$1999,2,FALSE))/365</f>
        <v>#N/A</v>
      </c>
      <c r="L3715">
        <v>31.166999999999899</v>
      </c>
      <c r="M3715">
        <v>31.042999999999999</v>
      </c>
      <c r="N3715">
        <v>32.558999999999997</v>
      </c>
      <c r="O3715">
        <v>0.75800000000000001</v>
      </c>
    </row>
    <row r="3716" spans="1:15" x14ac:dyDescent="0.35">
      <c r="A3716" t="s">
        <v>190</v>
      </c>
      <c r="B3716">
        <v>2020</v>
      </c>
      <c r="C3716" s="10">
        <v>44415</v>
      </c>
      <c r="D3716" t="s">
        <v>191</v>
      </c>
      <c r="E3716" t="s">
        <v>91</v>
      </c>
      <c r="F3716">
        <v>1</v>
      </c>
      <c r="G3716">
        <v>5</v>
      </c>
      <c r="H3716" t="s">
        <v>129</v>
      </c>
      <c r="I3716" t="s">
        <v>35</v>
      </c>
      <c r="J3716">
        <v>10006184742</v>
      </c>
      <c r="K3716" s="19">
        <f>(C3716-VLOOKUP(H3716,Riders!$A$2:$C$1999,2,FALSE))/365</f>
        <v>30.082191780821919</v>
      </c>
      <c r="L3716">
        <v>29.106999999999999</v>
      </c>
      <c r="M3716">
        <v>28.853000000000002</v>
      </c>
      <c r="N3716">
        <v>30.773</v>
      </c>
      <c r="O3716">
        <v>0.96</v>
      </c>
    </row>
    <row r="3717" spans="1:15" x14ac:dyDescent="0.35">
      <c r="A3717" t="s">
        <v>190</v>
      </c>
      <c r="B3717">
        <v>2020</v>
      </c>
      <c r="C3717" s="10">
        <v>44415</v>
      </c>
      <c r="D3717" t="s">
        <v>191</v>
      </c>
      <c r="E3717" t="s">
        <v>91</v>
      </c>
      <c r="F3717">
        <v>1</v>
      </c>
      <c r="G3717">
        <v>6</v>
      </c>
      <c r="H3717" t="s">
        <v>199</v>
      </c>
      <c r="I3717" t="s">
        <v>198</v>
      </c>
      <c r="J3717" t="e">
        <v>#N/A</v>
      </c>
      <c r="K3717" s="19">
        <f>(C3717-VLOOKUP(H3717,Riders!$A$2:$C$1999,2,FALSE))/365</f>
        <v>19.997260273972604</v>
      </c>
      <c r="L3717">
        <v>9</v>
      </c>
      <c r="M3717">
        <v>6.9759999999999902</v>
      </c>
      <c r="N3717">
        <v>18.957999999999998</v>
      </c>
      <c r="O3717">
        <v>5.9909999999999997</v>
      </c>
    </row>
    <row r="3718" spans="1:15" x14ac:dyDescent="0.35">
      <c r="A3718" t="s">
        <v>190</v>
      </c>
      <c r="B3718">
        <v>2020</v>
      </c>
      <c r="C3718" s="10">
        <v>44415</v>
      </c>
      <c r="D3718" t="s">
        <v>191</v>
      </c>
      <c r="E3718" t="s">
        <v>91</v>
      </c>
      <c r="F3718">
        <v>2</v>
      </c>
      <c r="G3718">
        <v>1</v>
      </c>
      <c r="H3718" t="s">
        <v>112</v>
      </c>
      <c r="I3718" t="s">
        <v>113</v>
      </c>
      <c r="J3718">
        <v>10009967641</v>
      </c>
      <c r="K3718" s="19">
        <f>(C3718-VLOOKUP(H3718,Riders!$A$2:$C$1999,2,FALSE))/365</f>
        <v>24.306849315068494</v>
      </c>
      <c r="L3718">
        <v>30.055</v>
      </c>
      <c r="M3718">
        <v>30.271999999999998</v>
      </c>
      <c r="N3718">
        <v>31.957999999999998</v>
      </c>
      <c r="O3718">
        <v>0.84299999999999997</v>
      </c>
    </row>
    <row r="3719" spans="1:15" x14ac:dyDescent="0.35">
      <c r="A3719" t="s">
        <v>190</v>
      </c>
      <c r="B3719">
        <v>2020</v>
      </c>
      <c r="C3719" s="10">
        <v>44415</v>
      </c>
      <c r="D3719" t="s">
        <v>191</v>
      </c>
      <c r="E3719" t="s">
        <v>91</v>
      </c>
      <c r="F3719">
        <v>2</v>
      </c>
      <c r="G3719">
        <v>2</v>
      </c>
      <c r="H3719" t="s">
        <v>101</v>
      </c>
      <c r="I3719" t="s">
        <v>102</v>
      </c>
      <c r="J3719">
        <v>10015145724</v>
      </c>
      <c r="K3719" s="19">
        <f>(C3719-VLOOKUP(H3719,Riders!$A$2:$C$1999,2,FALSE))/365</f>
        <v>22.323287671232876</v>
      </c>
      <c r="L3719">
        <v>24.245000000000001</v>
      </c>
      <c r="M3719">
        <v>25.134</v>
      </c>
      <c r="N3719">
        <v>28.13</v>
      </c>
      <c r="O3719">
        <v>1.498</v>
      </c>
    </row>
    <row r="3720" spans="1:15" x14ac:dyDescent="0.35">
      <c r="A3720" t="s">
        <v>190</v>
      </c>
      <c r="B3720">
        <v>2020</v>
      </c>
      <c r="C3720" s="10">
        <v>44415</v>
      </c>
      <c r="D3720" t="s">
        <v>191</v>
      </c>
      <c r="E3720" t="s">
        <v>91</v>
      </c>
      <c r="F3720">
        <v>2</v>
      </c>
      <c r="G3720">
        <v>3</v>
      </c>
      <c r="H3720" t="s">
        <v>200</v>
      </c>
      <c r="I3720" t="s">
        <v>23</v>
      </c>
      <c r="J3720">
        <v>10006900421</v>
      </c>
      <c r="K3720" s="19" t="e">
        <f>(C3720-VLOOKUP(H3720,Riders!$A$2:$C$1999,2,FALSE))/365</f>
        <v>#N/A</v>
      </c>
      <c r="L3720">
        <v>32.898000000000003</v>
      </c>
      <c r="M3720">
        <v>32.808</v>
      </c>
      <c r="N3720">
        <v>34.241999999999997</v>
      </c>
      <c r="O3720">
        <v>0.71699999999999997</v>
      </c>
    </row>
    <row r="3721" spans="1:15" x14ac:dyDescent="0.35">
      <c r="A3721" t="s">
        <v>190</v>
      </c>
      <c r="B3721">
        <v>2020</v>
      </c>
      <c r="C3721" s="10">
        <v>44415</v>
      </c>
      <c r="D3721" t="s">
        <v>191</v>
      </c>
      <c r="E3721" t="s">
        <v>91</v>
      </c>
      <c r="F3721">
        <v>2</v>
      </c>
      <c r="G3721">
        <v>4</v>
      </c>
      <c r="H3721" t="s">
        <v>183</v>
      </c>
      <c r="I3721" t="s">
        <v>33</v>
      </c>
      <c r="J3721">
        <v>10007212639</v>
      </c>
      <c r="K3721" s="19">
        <f>(C3721-VLOOKUP(H3721,Riders!$A$2:$C$1999,2,FALSE))/365</f>
        <v>30.115068493150684</v>
      </c>
      <c r="L3721">
        <v>26.492000000000001</v>
      </c>
      <c r="M3721">
        <v>26.509</v>
      </c>
      <c r="N3721">
        <v>27.934999999999999</v>
      </c>
      <c r="O3721">
        <v>0.71299999999999997</v>
      </c>
    </row>
    <row r="3722" spans="1:15" x14ac:dyDescent="0.35">
      <c r="A3722" t="s">
        <v>190</v>
      </c>
      <c r="B3722">
        <v>2020</v>
      </c>
      <c r="C3722" s="10">
        <v>44415</v>
      </c>
      <c r="D3722" t="s">
        <v>191</v>
      </c>
      <c r="E3722" t="s">
        <v>91</v>
      </c>
      <c r="F3722">
        <v>2</v>
      </c>
      <c r="G3722">
        <v>5</v>
      </c>
      <c r="H3722" t="s">
        <v>110</v>
      </c>
      <c r="I3722" t="s">
        <v>58</v>
      </c>
      <c r="J3722">
        <v>10010797292</v>
      </c>
      <c r="K3722" s="19">
        <f>(C3722-VLOOKUP(H3722,Riders!$A$2:$C$1999,2,FALSE))/365</f>
        <v>23.328767123287673</v>
      </c>
      <c r="L3722">
        <v>25.913999999999898</v>
      </c>
      <c r="M3722">
        <v>25.725999999999999</v>
      </c>
      <c r="N3722">
        <v>28.277999999999999</v>
      </c>
      <c r="O3722">
        <v>1.276</v>
      </c>
    </row>
    <row r="3723" spans="1:15" x14ac:dyDescent="0.35">
      <c r="A3723" t="s">
        <v>190</v>
      </c>
      <c r="B3723">
        <v>2020</v>
      </c>
      <c r="C3723" s="10">
        <v>44415</v>
      </c>
      <c r="D3723" t="s">
        <v>191</v>
      </c>
      <c r="E3723" t="s">
        <v>91</v>
      </c>
      <c r="F3723">
        <v>2</v>
      </c>
      <c r="G3723">
        <v>6</v>
      </c>
      <c r="H3723" t="s">
        <v>93</v>
      </c>
      <c r="I3723" t="s">
        <v>52</v>
      </c>
      <c r="J3723">
        <v>10009150215</v>
      </c>
      <c r="K3723" s="19">
        <f>(C3723-VLOOKUP(H3723,Riders!$A$2:$C$1999,2,FALSE))/365</f>
        <v>25.715068493150685</v>
      </c>
      <c r="L3723">
        <v>25.026999999999902</v>
      </c>
      <c r="M3723">
        <v>24.828999999999901</v>
      </c>
      <c r="N3723">
        <v>26.588999999999999</v>
      </c>
      <c r="O3723">
        <v>0.88</v>
      </c>
    </row>
    <row r="3724" spans="1:15" x14ac:dyDescent="0.35">
      <c r="A3724" t="s">
        <v>190</v>
      </c>
      <c r="B3724">
        <v>2020</v>
      </c>
      <c r="C3724" s="10">
        <v>44415</v>
      </c>
      <c r="D3724" t="s">
        <v>191</v>
      </c>
      <c r="E3724" t="s">
        <v>91</v>
      </c>
      <c r="F3724">
        <v>3</v>
      </c>
      <c r="G3724">
        <v>1</v>
      </c>
      <c r="H3724" t="s">
        <v>196</v>
      </c>
      <c r="I3724" t="s">
        <v>52</v>
      </c>
      <c r="J3724">
        <v>10004868370</v>
      </c>
      <c r="K3724" s="19">
        <f>(C3724-VLOOKUP(H3724,Riders!$A$2:$C$1999,2,FALSE))/365</f>
        <v>121.68493150684931</v>
      </c>
      <c r="L3724">
        <v>30.163</v>
      </c>
      <c r="M3724">
        <v>30.282</v>
      </c>
      <c r="N3724">
        <v>31.687999999999999</v>
      </c>
      <c r="O3724">
        <v>0.70299999999999996</v>
      </c>
    </row>
    <row r="3725" spans="1:15" x14ac:dyDescent="0.35">
      <c r="A3725" t="s">
        <v>190</v>
      </c>
      <c r="B3725">
        <v>2020</v>
      </c>
      <c r="C3725" s="10">
        <v>44415</v>
      </c>
      <c r="D3725" t="s">
        <v>191</v>
      </c>
      <c r="E3725" t="s">
        <v>91</v>
      </c>
      <c r="F3725">
        <v>3</v>
      </c>
      <c r="G3725">
        <v>2</v>
      </c>
      <c r="H3725" t="s">
        <v>128</v>
      </c>
      <c r="I3725" t="s">
        <v>104</v>
      </c>
      <c r="J3725">
        <v>10010821241</v>
      </c>
      <c r="K3725" s="19">
        <f>(C3725-VLOOKUP(H3725,Riders!$A$2:$C$1999,2,FALSE))/365</f>
        <v>22.887671232876713</v>
      </c>
      <c r="L3725">
        <v>15.680999999999999</v>
      </c>
      <c r="M3725">
        <v>21.251999999999999</v>
      </c>
      <c r="N3725">
        <v>27.294</v>
      </c>
      <c r="O3725">
        <v>3.0209999999999999</v>
      </c>
    </row>
    <row r="3726" spans="1:15" x14ac:dyDescent="0.35">
      <c r="A3726" t="s">
        <v>190</v>
      </c>
      <c r="B3726">
        <v>2020</v>
      </c>
      <c r="C3726" s="10">
        <v>44415</v>
      </c>
      <c r="D3726" t="s">
        <v>191</v>
      </c>
      <c r="E3726" t="s">
        <v>91</v>
      </c>
      <c r="F3726">
        <v>3</v>
      </c>
      <c r="G3726">
        <v>3</v>
      </c>
      <c r="H3726" t="s">
        <v>45</v>
      </c>
      <c r="I3726" t="s">
        <v>46</v>
      </c>
      <c r="J3726">
        <v>10009176281</v>
      </c>
      <c r="K3726" s="19">
        <f>(C3726-VLOOKUP(H3726,Riders!$A$2:$C$1999,2,FALSE))/365</f>
        <v>25.473972602739725</v>
      </c>
      <c r="L3726">
        <v>24.140999999999998</v>
      </c>
      <c r="M3726">
        <v>24.358999999999899</v>
      </c>
      <c r="N3726">
        <v>26.324999999999999</v>
      </c>
      <c r="O3726">
        <v>0.98299999999999998</v>
      </c>
    </row>
    <row r="3727" spans="1:15" x14ac:dyDescent="0.35">
      <c r="A3727" t="s">
        <v>190</v>
      </c>
      <c r="B3727">
        <v>2020</v>
      </c>
      <c r="C3727" s="10">
        <v>44415</v>
      </c>
      <c r="D3727" t="s">
        <v>191</v>
      </c>
      <c r="E3727" t="s">
        <v>91</v>
      </c>
      <c r="F3727">
        <v>3</v>
      </c>
      <c r="G3727">
        <v>4</v>
      </c>
      <c r="H3727" t="s">
        <v>97</v>
      </c>
      <c r="I3727" t="s">
        <v>29</v>
      </c>
      <c r="J3727">
        <v>10048325582</v>
      </c>
      <c r="K3727" s="19">
        <f>(C3727-VLOOKUP(H3727,Riders!$A$2:$C$1999,2,FALSE))/365</f>
        <v>29.534246575342465</v>
      </c>
      <c r="L3727">
        <v>31.591000000000001</v>
      </c>
      <c r="M3727">
        <v>31.328999999999901</v>
      </c>
      <c r="N3727">
        <v>33.162999999999997</v>
      </c>
      <c r="O3727">
        <v>0.91700000000000004</v>
      </c>
    </row>
    <row r="3728" spans="1:15" x14ac:dyDescent="0.35">
      <c r="A3728" t="s">
        <v>190</v>
      </c>
      <c r="B3728">
        <v>2020</v>
      </c>
      <c r="C3728" s="10">
        <v>44415</v>
      </c>
      <c r="D3728" t="s">
        <v>191</v>
      </c>
      <c r="E3728" t="s">
        <v>91</v>
      </c>
      <c r="F3728">
        <v>3</v>
      </c>
      <c r="G3728">
        <v>5</v>
      </c>
      <c r="H3728" t="s">
        <v>62</v>
      </c>
      <c r="I3728" t="s">
        <v>63</v>
      </c>
      <c r="J3728">
        <v>10007351671</v>
      </c>
      <c r="K3728" s="19">
        <f>(C3728-VLOOKUP(H3728,Riders!$A$2:$C$1999,2,FALSE))/365</f>
        <v>31.715068493150685</v>
      </c>
      <c r="L3728">
        <v>17.247</v>
      </c>
      <c r="M3728">
        <v>17.802</v>
      </c>
      <c r="N3728">
        <v>20.506</v>
      </c>
      <c r="O3728">
        <v>1.3520000000000001</v>
      </c>
    </row>
    <row r="3729" spans="1:15" x14ac:dyDescent="0.35">
      <c r="A3729" t="s">
        <v>190</v>
      </c>
      <c r="B3729">
        <v>2020</v>
      </c>
      <c r="C3729" s="10">
        <v>44415</v>
      </c>
      <c r="D3729" t="s">
        <v>191</v>
      </c>
      <c r="E3729" t="s">
        <v>91</v>
      </c>
      <c r="F3729">
        <v>3</v>
      </c>
      <c r="G3729">
        <v>6</v>
      </c>
      <c r="H3729" t="s">
        <v>99</v>
      </c>
      <c r="I3729" t="s">
        <v>27</v>
      </c>
      <c r="J3729">
        <v>10010678569</v>
      </c>
      <c r="K3729" s="19">
        <f>(C3729-VLOOKUP(H3729,Riders!$A$2:$C$1999,2,FALSE))/365</f>
        <v>24.32054794520548</v>
      </c>
      <c r="L3729">
        <v>31.008999999999901</v>
      </c>
      <c r="M3729">
        <v>30.443000000000001</v>
      </c>
      <c r="N3729">
        <v>32.417000000000002</v>
      </c>
      <c r="O3729">
        <v>0.98699999999999999</v>
      </c>
    </row>
    <row r="3730" spans="1:15" x14ac:dyDescent="0.35">
      <c r="A3730" t="s">
        <v>190</v>
      </c>
      <c r="B3730">
        <v>2020</v>
      </c>
      <c r="C3730" s="10">
        <v>44415</v>
      </c>
      <c r="D3730" t="s">
        <v>191</v>
      </c>
      <c r="E3730" t="s">
        <v>91</v>
      </c>
      <c r="F3730">
        <v>4</v>
      </c>
      <c r="G3730">
        <v>1</v>
      </c>
      <c r="H3730" t="s">
        <v>193</v>
      </c>
      <c r="I3730" t="s">
        <v>31</v>
      </c>
      <c r="J3730">
        <v>10005727327</v>
      </c>
      <c r="K3730" s="19">
        <f>(C3730-VLOOKUP(H3730,Riders!$A$2:$C$1999,2,FALSE))/365</f>
        <v>121.68493150684931</v>
      </c>
      <c r="L3730">
        <v>27.372</v>
      </c>
      <c r="M3730">
        <v>27.600999999999999</v>
      </c>
      <c r="N3730">
        <v>29.093</v>
      </c>
      <c r="O3730">
        <v>0.746</v>
      </c>
    </row>
    <row r="3731" spans="1:15" x14ac:dyDescent="0.35">
      <c r="A3731" t="s">
        <v>190</v>
      </c>
      <c r="B3731">
        <v>2020</v>
      </c>
      <c r="C3731" s="10">
        <v>44415</v>
      </c>
      <c r="D3731" t="s">
        <v>191</v>
      </c>
      <c r="E3731" t="s">
        <v>91</v>
      </c>
      <c r="F3731">
        <v>4</v>
      </c>
      <c r="G3731">
        <v>2</v>
      </c>
      <c r="H3731" t="s">
        <v>197</v>
      </c>
      <c r="I3731" t="s">
        <v>198</v>
      </c>
      <c r="J3731">
        <v>10003100142</v>
      </c>
      <c r="K3731" s="19">
        <f>(C3731-VLOOKUP(H3731,Riders!$A$2:$C$1999,2,FALSE))/365</f>
        <v>35.4</v>
      </c>
      <c r="L3731">
        <v>27.77</v>
      </c>
      <c r="M3731">
        <v>27.91</v>
      </c>
      <c r="N3731">
        <v>29.47</v>
      </c>
      <c r="O3731">
        <v>0.78</v>
      </c>
    </row>
    <row r="3732" spans="1:15" x14ac:dyDescent="0.35">
      <c r="A3732" t="s">
        <v>190</v>
      </c>
      <c r="B3732">
        <v>2020</v>
      </c>
      <c r="C3732" s="10">
        <v>44415</v>
      </c>
      <c r="D3732" t="s">
        <v>191</v>
      </c>
      <c r="E3732" t="s">
        <v>91</v>
      </c>
      <c r="F3732">
        <v>4</v>
      </c>
      <c r="G3732">
        <v>3</v>
      </c>
      <c r="H3732" t="s">
        <v>106</v>
      </c>
      <c r="I3732" t="s">
        <v>102</v>
      </c>
      <c r="J3732">
        <v>10006894559</v>
      </c>
      <c r="K3732" s="19">
        <f>(C3732-VLOOKUP(H3732,Riders!$A$2:$C$1999,2,FALSE))/365</f>
        <v>28.972602739726028</v>
      </c>
      <c r="L3732">
        <v>32.659999999999997</v>
      </c>
      <c r="M3732">
        <v>32.564999999999998</v>
      </c>
      <c r="N3732">
        <v>34.030999999999999</v>
      </c>
      <c r="O3732">
        <v>0.73299999999999998</v>
      </c>
    </row>
    <row r="3733" spans="1:15" x14ac:dyDescent="0.35">
      <c r="A3733" t="s">
        <v>190</v>
      </c>
      <c r="B3733">
        <v>2020</v>
      </c>
      <c r="C3733" s="10">
        <v>44415</v>
      </c>
      <c r="D3733" t="s">
        <v>191</v>
      </c>
      <c r="E3733" t="s">
        <v>91</v>
      </c>
      <c r="F3733">
        <v>4</v>
      </c>
      <c r="G3733">
        <v>4</v>
      </c>
      <c r="H3733" t="s">
        <v>201</v>
      </c>
      <c r="I3733" t="s">
        <v>39</v>
      </c>
      <c r="J3733">
        <v>10007947011</v>
      </c>
      <c r="K3733" s="19" t="e">
        <f>(C3733-VLOOKUP(H3733,Riders!$A$2:$C$1999,2,FALSE))/365</f>
        <v>#N/A</v>
      </c>
      <c r="L3733">
        <v>22.847999999999999</v>
      </c>
      <c r="M3733">
        <v>23.116</v>
      </c>
      <c r="N3733">
        <v>25.396000000000001</v>
      </c>
      <c r="O3733">
        <v>1.1399999999999999</v>
      </c>
    </row>
    <row r="3734" spans="1:15" x14ac:dyDescent="0.35">
      <c r="A3734" t="s">
        <v>190</v>
      </c>
      <c r="B3734">
        <v>2020</v>
      </c>
      <c r="C3734" s="10">
        <v>44415</v>
      </c>
      <c r="D3734" t="s">
        <v>191</v>
      </c>
      <c r="E3734" t="s">
        <v>91</v>
      </c>
      <c r="F3734">
        <v>4</v>
      </c>
      <c r="G3734">
        <v>5</v>
      </c>
      <c r="H3734" t="s">
        <v>92</v>
      </c>
      <c r="I3734" t="s">
        <v>23</v>
      </c>
      <c r="J3734">
        <v>10009535686</v>
      </c>
      <c r="K3734" s="19">
        <f>(C3734-VLOOKUP(H3734,Riders!$A$2:$C$1999,2,FALSE))/365</f>
        <v>24.416438356164385</v>
      </c>
      <c r="L3734">
        <v>32.445</v>
      </c>
      <c r="M3734">
        <v>31.977</v>
      </c>
      <c r="N3734">
        <v>33.987000000000002</v>
      </c>
      <c r="O3734">
        <v>1.0049999999999999</v>
      </c>
    </row>
    <row r="3735" spans="1:15" x14ac:dyDescent="0.35">
      <c r="A3735" t="s">
        <v>190</v>
      </c>
      <c r="B3735">
        <v>2020</v>
      </c>
      <c r="C3735" s="10">
        <v>44415</v>
      </c>
      <c r="D3735" t="s">
        <v>191</v>
      </c>
      <c r="E3735" t="s">
        <v>91</v>
      </c>
      <c r="F3735">
        <v>4</v>
      </c>
      <c r="G3735">
        <v>6</v>
      </c>
      <c r="H3735" t="s">
        <v>202</v>
      </c>
      <c r="I3735" t="s">
        <v>46</v>
      </c>
      <c r="J3735">
        <v>10009079382</v>
      </c>
      <c r="K3735" s="19">
        <f>(C3735-VLOOKUP(H3735,Riders!$A$2:$C$1999,2,FALSE))/365</f>
        <v>26.068493150684933</v>
      </c>
      <c r="L3735">
        <v>9</v>
      </c>
      <c r="M3735">
        <v>7.0189999999999904</v>
      </c>
      <c r="N3735">
        <v>18.978999999999999</v>
      </c>
      <c r="O3735">
        <v>5.98</v>
      </c>
    </row>
    <row r="3736" spans="1:15" x14ac:dyDescent="0.35">
      <c r="A3736" t="s">
        <v>190</v>
      </c>
      <c r="B3736">
        <v>2020</v>
      </c>
      <c r="C3736" s="10">
        <v>44415</v>
      </c>
      <c r="D3736" t="s">
        <v>191</v>
      </c>
      <c r="E3736" t="s">
        <v>91</v>
      </c>
      <c r="F3736">
        <v>5</v>
      </c>
      <c r="G3736">
        <v>1</v>
      </c>
      <c r="H3736" t="s">
        <v>195</v>
      </c>
      <c r="I3736" t="s">
        <v>31</v>
      </c>
      <c r="J3736">
        <v>10005964470</v>
      </c>
      <c r="K3736" s="19">
        <f>(C3736-VLOOKUP(H3736,Riders!$A$2:$C$1999,2,FALSE))/365</f>
        <v>121.68493150684931</v>
      </c>
      <c r="L3736">
        <v>29.698</v>
      </c>
      <c r="M3736">
        <v>29.850999999999999</v>
      </c>
      <c r="N3736">
        <v>31.291</v>
      </c>
      <c r="O3736">
        <v>0.72</v>
      </c>
    </row>
    <row r="3737" spans="1:15" x14ac:dyDescent="0.35">
      <c r="A3737" t="s">
        <v>190</v>
      </c>
      <c r="B3737">
        <v>2020</v>
      </c>
      <c r="C3737" s="10">
        <v>44415</v>
      </c>
      <c r="D3737" t="s">
        <v>191</v>
      </c>
      <c r="E3737" t="s">
        <v>91</v>
      </c>
      <c r="F3737">
        <v>5</v>
      </c>
      <c r="G3737">
        <v>2</v>
      </c>
      <c r="H3737" t="s">
        <v>124</v>
      </c>
      <c r="I3737" t="s">
        <v>35</v>
      </c>
      <c r="J3737">
        <v>10009012391</v>
      </c>
      <c r="K3737" s="19">
        <f>(C3737-VLOOKUP(H3737,Riders!$A$2:$C$1999,2,FALSE))/365</f>
        <v>121.68493150684931</v>
      </c>
      <c r="L3737">
        <v>28.423999999999999</v>
      </c>
      <c r="M3737">
        <v>28.693000000000001</v>
      </c>
      <c r="N3737">
        <v>31.527000000000001</v>
      </c>
      <c r="O3737">
        <v>1.417</v>
      </c>
    </row>
    <row r="3738" spans="1:15" x14ac:dyDescent="0.35">
      <c r="A3738" t="s">
        <v>190</v>
      </c>
      <c r="B3738">
        <v>2020</v>
      </c>
      <c r="C3738" s="10">
        <v>44415</v>
      </c>
      <c r="D3738" t="s">
        <v>191</v>
      </c>
      <c r="E3738" t="s">
        <v>91</v>
      </c>
      <c r="F3738">
        <v>5</v>
      </c>
      <c r="G3738">
        <v>3</v>
      </c>
      <c r="H3738" t="s">
        <v>100</v>
      </c>
      <c r="I3738" t="s">
        <v>44</v>
      </c>
      <c r="J3738">
        <v>10010830840</v>
      </c>
      <c r="K3738" s="19">
        <f>(C3738-VLOOKUP(H3738,Riders!$A$2:$C$1999,2,FALSE))/365</f>
        <v>22.791780821917808</v>
      </c>
      <c r="L3738">
        <v>27.72</v>
      </c>
      <c r="M3738">
        <v>27.754000000000001</v>
      </c>
      <c r="N3738">
        <v>29.57</v>
      </c>
      <c r="O3738">
        <v>0.90800000000000003</v>
      </c>
    </row>
    <row r="3739" spans="1:15" x14ac:dyDescent="0.35">
      <c r="A3739" t="s">
        <v>190</v>
      </c>
      <c r="B3739">
        <v>2020</v>
      </c>
      <c r="C3739" s="10">
        <v>44415</v>
      </c>
      <c r="D3739" t="s">
        <v>191</v>
      </c>
      <c r="E3739" t="s">
        <v>91</v>
      </c>
      <c r="F3739">
        <v>5</v>
      </c>
      <c r="G3739">
        <v>4</v>
      </c>
      <c r="H3739" t="s">
        <v>54</v>
      </c>
      <c r="I3739" t="s">
        <v>42</v>
      </c>
      <c r="J3739">
        <v>10004612534</v>
      </c>
      <c r="K3739" s="19">
        <f>(C3739-VLOOKUP(H3739,Riders!$A$2:$C$1999,2,FALSE))/365</f>
        <v>34.200000000000003</v>
      </c>
      <c r="L3739">
        <v>27.398</v>
      </c>
      <c r="M3739">
        <v>27.329000000000001</v>
      </c>
      <c r="N3739">
        <v>28.957000000000001</v>
      </c>
      <c r="O3739">
        <v>0.81399999999999995</v>
      </c>
    </row>
    <row r="3740" spans="1:15" x14ac:dyDescent="0.35">
      <c r="A3740" t="s">
        <v>190</v>
      </c>
      <c r="B3740">
        <v>2020</v>
      </c>
      <c r="C3740" s="10">
        <v>44415</v>
      </c>
      <c r="D3740" t="s">
        <v>191</v>
      </c>
      <c r="E3740" t="s">
        <v>91</v>
      </c>
      <c r="F3740">
        <v>5</v>
      </c>
      <c r="G3740">
        <v>5</v>
      </c>
      <c r="H3740" t="s">
        <v>134</v>
      </c>
      <c r="I3740" t="s">
        <v>33</v>
      </c>
      <c r="J3740">
        <v>10015713273</v>
      </c>
      <c r="K3740" s="19">
        <f>(C3740-VLOOKUP(H3740,Riders!$A$2:$C$1999,2,FALSE))/365</f>
        <v>21.81095890410959</v>
      </c>
      <c r="L3740">
        <v>20.280999999999999</v>
      </c>
      <c r="M3740">
        <v>20.181999999999999</v>
      </c>
      <c r="N3740">
        <v>24.706</v>
      </c>
      <c r="O3740">
        <v>2.262</v>
      </c>
    </row>
    <row r="3741" spans="1:15" x14ac:dyDescent="0.35">
      <c r="A3741" t="s">
        <v>190</v>
      </c>
      <c r="B3741">
        <v>2020</v>
      </c>
      <c r="C3741" s="10">
        <v>44415</v>
      </c>
      <c r="D3741" t="s">
        <v>191</v>
      </c>
      <c r="E3741" t="s">
        <v>91</v>
      </c>
      <c r="F3741">
        <v>5</v>
      </c>
      <c r="G3741">
        <v>6</v>
      </c>
      <c r="H3741" t="s">
        <v>108</v>
      </c>
      <c r="I3741" t="s">
        <v>109</v>
      </c>
      <c r="J3741">
        <v>10117936018</v>
      </c>
      <c r="K3741" s="19">
        <f>(C3741-VLOOKUP(H3741,Riders!$A$2:$C$1999,2,FALSE))/365</f>
        <v>27.81917808219178</v>
      </c>
      <c r="L3741">
        <v>17.864999999999998</v>
      </c>
      <c r="M3741">
        <v>17.513999999999999</v>
      </c>
      <c r="N3741">
        <v>20.852</v>
      </c>
      <c r="O3741">
        <v>1.669</v>
      </c>
    </row>
    <row r="3742" spans="1:15" x14ac:dyDescent="0.35">
      <c r="A3742" t="s">
        <v>190</v>
      </c>
      <c r="B3742">
        <v>2020</v>
      </c>
      <c r="C3742" s="10">
        <v>44415</v>
      </c>
      <c r="D3742" t="s">
        <v>191</v>
      </c>
      <c r="E3742" t="s">
        <v>117</v>
      </c>
      <c r="F3742">
        <v>1</v>
      </c>
      <c r="G3742">
        <v>1</v>
      </c>
      <c r="H3742" t="s">
        <v>103</v>
      </c>
      <c r="I3742" t="s">
        <v>104</v>
      </c>
      <c r="J3742">
        <v>10009010876</v>
      </c>
      <c r="K3742" s="19">
        <f>(C3742-VLOOKUP(H3742,Riders!$A$2:$C$1999,2,FALSE))/365</f>
        <v>27.534246575342465</v>
      </c>
      <c r="L3742">
        <v>25.628</v>
      </c>
      <c r="M3742">
        <v>25.873999999999999</v>
      </c>
      <c r="N3742">
        <v>27.46</v>
      </c>
      <c r="O3742">
        <v>0.79300000000000004</v>
      </c>
    </row>
    <row r="3743" spans="1:15" x14ac:dyDescent="0.35">
      <c r="A3743" t="s">
        <v>190</v>
      </c>
      <c r="B3743">
        <v>2020</v>
      </c>
      <c r="C3743" s="10">
        <v>44415</v>
      </c>
      <c r="D3743" t="s">
        <v>191</v>
      </c>
      <c r="E3743" t="s">
        <v>117</v>
      </c>
      <c r="F3743">
        <v>1</v>
      </c>
      <c r="G3743">
        <v>2</v>
      </c>
      <c r="H3743" t="s">
        <v>93</v>
      </c>
      <c r="I3743" t="s">
        <v>52</v>
      </c>
      <c r="J3743">
        <v>10009150215</v>
      </c>
      <c r="K3743" s="19">
        <f>(C3743-VLOOKUP(H3743,Riders!$A$2:$C$1999,2,FALSE))/365</f>
        <v>25.715068493150685</v>
      </c>
      <c r="L3743">
        <v>24.828999999999901</v>
      </c>
      <c r="M3743">
        <v>25.03</v>
      </c>
      <c r="N3743">
        <v>26.77</v>
      </c>
      <c r="O3743">
        <v>0.87</v>
      </c>
    </row>
    <row r="3744" spans="1:15" x14ac:dyDescent="0.35">
      <c r="A3744" t="s">
        <v>190</v>
      </c>
      <c r="B3744">
        <v>2020</v>
      </c>
      <c r="C3744" s="10">
        <v>44415</v>
      </c>
      <c r="D3744" t="s">
        <v>191</v>
      </c>
      <c r="E3744" t="s">
        <v>117</v>
      </c>
      <c r="F3744">
        <v>1</v>
      </c>
      <c r="G3744">
        <v>3</v>
      </c>
      <c r="H3744" t="s">
        <v>99</v>
      </c>
      <c r="I3744" t="s">
        <v>27</v>
      </c>
      <c r="J3744">
        <v>10010678569</v>
      </c>
      <c r="K3744" s="19">
        <f>(C3744-VLOOKUP(H3744,Riders!$A$2:$C$1999,2,FALSE))/365</f>
        <v>24.32054794520548</v>
      </c>
      <c r="L3744">
        <v>30.443000000000001</v>
      </c>
      <c r="M3744">
        <v>30.268000000000001</v>
      </c>
      <c r="N3744">
        <v>32.21</v>
      </c>
      <c r="O3744">
        <v>0.97099999999999997</v>
      </c>
    </row>
    <row r="3745" spans="1:15" x14ac:dyDescent="0.35">
      <c r="A3745" t="s">
        <v>190</v>
      </c>
      <c r="B3745">
        <v>2020</v>
      </c>
      <c r="C3745" s="10">
        <v>44415</v>
      </c>
      <c r="D3745" t="s">
        <v>191</v>
      </c>
      <c r="E3745" t="s">
        <v>117</v>
      </c>
      <c r="F3745">
        <v>1</v>
      </c>
      <c r="G3745">
        <v>4</v>
      </c>
      <c r="H3745" t="s">
        <v>54</v>
      </c>
      <c r="I3745" t="s">
        <v>42</v>
      </c>
      <c r="J3745">
        <v>10004612534</v>
      </c>
      <c r="K3745" s="19">
        <f>(C3745-VLOOKUP(H3745,Riders!$A$2:$C$1999,2,FALSE))/365</f>
        <v>34.200000000000003</v>
      </c>
      <c r="L3745">
        <v>27.329000000000001</v>
      </c>
      <c r="M3745">
        <v>27.22</v>
      </c>
      <c r="N3745">
        <v>28.835999999999999</v>
      </c>
      <c r="O3745">
        <v>0.80800000000000005</v>
      </c>
    </row>
    <row r="3746" spans="1:15" x14ac:dyDescent="0.35">
      <c r="A3746" t="s">
        <v>190</v>
      </c>
      <c r="B3746">
        <v>2020</v>
      </c>
      <c r="C3746" s="10">
        <v>44415</v>
      </c>
      <c r="D3746" t="s">
        <v>191</v>
      </c>
      <c r="E3746" t="s">
        <v>117</v>
      </c>
      <c r="F3746">
        <v>1</v>
      </c>
      <c r="G3746">
        <v>5</v>
      </c>
      <c r="H3746" t="s">
        <v>201</v>
      </c>
      <c r="I3746" t="s">
        <v>39</v>
      </c>
      <c r="J3746">
        <v>10007947011</v>
      </c>
      <c r="K3746" s="19" t="e">
        <f>(C3746-VLOOKUP(H3746,Riders!$A$2:$C$1999,2,FALSE))/365</f>
        <v>#N/A</v>
      </c>
      <c r="L3746">
        <v>23.116</v>
      </c>
      <c r="M3746">
        <v>22.881</v>
      </c>
      <c r="N3746">
        <v>25.125</v>
      </c>
      <c r="O3746">
        <v>1.1220000000000001</v>
      </c>
    </row>
    <row r="3747" spans="1:15" x14ac:dyDescent="0.35">
      <c r="A3747" t="s">
        <v>190</v>
      </c>
      <c r="B3747">
        <v>2020</v>
      </c>
      <c r="C3747" s="10">
        <v>44415</v>
      </c>
      <c r="D3747" t="s">
        <v>191</v>
      </c>
      <c r="E3747" t="s">
        <v>117</v>
      </c>
      <c r="F3747">
        <v>2</v>
      </c>
      <c r="G3747">
        <v>1</v>
      </c>
      <c r="H3747" t="s">
        <v>192</v>
      </c>
      <c r="I3747" t="s">
        <v>113</v>
      </c>
      <c r="J3747">
        <v>10004599194</v>
      </c>
      <c r="K3747" s="19" t="e">
        <f>(C3747-VLOOKUP(H3747,Riders!$A$2:$C$1999,2,FALSE))/365</f>
        <v>#N/A</v>
      </c>
      <c r="L3747">
        <v>31.042999999999999</v>
      </c>
      <c r="M3747">
        <v>31.206</v>
      </c>
      <c r="N3747">
        <v>32.718000000000004</v>
      </c>
      <c r="O3747">
        <v>0.75600000000000001</v>
      </c>
    </row>
    <row r="3748" spans="1:15" x14ac:dyDescent="0.35">
      <c r="A3748" t="s">
        <v>190</v>
      </c>
      <c r="B3748">
        <v>2020</v>
      </c>
      <c r="C3748" s="10">
        <v>44415</v>
      </c>
      <c r="D3748" t="s">
        <v>191</v>
      </c>
      <c r="E3748" t="s">
        <v>117</v>
      </c>
      <c r="F3748">
        <v>2</v>
      </c>
      <c r="G3748">
        <v>2</v>
      </c>
      <c r="H3748" t="s">
        <v>97</v>
      </c>
      <c r="I3748" t="s">
        <v>29</v>
      </c>
      <c r="J3748">
        <v>10048325582</v>
      </c>
      <c r="K3748" s="19">
        <f>(C3748-VLOOKUP(H3748,Riders!$A$2:$C$1999,2,FALSE))/365</f>
        <v>29.534246575342465</v>
      </c>
      <c r="L3748">
        <v>31.328999999999901</v>
      </c>
      <c r="M3748">
        <v>31.381</v>
      </c>
      <c r="N3748">
        <v>33.195</v>
      </c>
      <c r="O3748">
        <v>0.90700000000000003</v>
      </c>
    </row>
    <row r="3749" spans="1:15" x14ac:dyDescent="0.35">
      <c r="A3749" t="s">
        <v>190</v>
      </c>
      <c r="B3749">
        <v>2020</v>
      </c>
      <c r="C3749" s="10">
        <v>44415</v>
      </c>
      <c r="D3749" t="s">
        <v>191</v>
      </c>
      <c r="E3749" t="s">
        <v>117</v>
      </c>
      <c r="F3749">
        <v>2</v>
      </c>
      <c r="G3749">
        <v>3</v>
      </c>
      <c r="H3749" t="s">
        <v>200</v>
      </c>
      <c r="I3749" t="s">
        <v>23</v>
      </c>
      <c r="J3749">
        <v>10006900421</v>
      </c>
      <c r="K3749" s="19" t="e">
        <f>(C3749-VLOOKUP(H3749,Riders!$A$2:$C$1999,2,FALSE))/365</f>
        <v>#N/A</v>
      </c>
      <c r="L3749">
        <v>32.808</v>
      </c>
      <c r="M3749">
        <v>32.701999999999998</v>
      </c>
      <c r="N3749">
        <v>34.134</v>
      </c>
      <c r="O3749">
        <v>0.71599999999999997</v>
      </c>
    </row>
    <row r="3750" spans="1:15" x14ac:dyDescent="0.35">
      <c r="A3750" t="s">
        <v>190</v>
      </c>
      <c r="B3750">
        <v>2020</v>
      </c>
      <c r="C3750" s="10">
        <v>44415</v>
      </c>
      <c r="D3750" t="s">
        <v>191</v>
      </c>
      <c r="E3750" t="s">
        <v>117</v>
      </c>
      <c r="F3750">
        <v>2</v>
      </c>
      <c r="G3750">
        <v>4</v>
      </c>
      <c r="H3750" t="s">
        <v>202</v>
      </c>
      <c r="I3750" t="s">
        <v>46</v>
      </c>
      <c r="J3750">
        <v>10009079382</v>
      </c>
      <c r="K3750" s="19">
        <f>(C3750-VLOOKUP(H3750,Riders!$A$2:$C$1999,2,FALSE))/365</f>
        <v>26.068493150684933</v>
      </c>
      <c r="L3750">
        <v>7.0189999999999904</v>
      </c>
      <c r="M3750">
        <v>14.328999999999899</v>
      </c>
      <c r="N3750">
        <v>22.716999999999999</v>
      </c>
      <c r="O3750">
        <v>4.194</v>
      </c>
    </row>
    <row r="3751" spans="1:15" x14ac:dyDescent="0.35">
      <c r="A3751" t="s">
        <v>190</v>
      </c>
      <c r="B3751">
        <v>2020</v>
      </c>
      <c r="C3751" s="10">
        <v>44415</v>
      </c>
      <c r="D3751" t="s">
        <v>191</v>
      </c>
      <c r="E3751" t="s">
        <v>117</v>
      </c>
      <c r="F3751">
        <v>2</v>
      </c>
      <c r="G3751">
        <v>5</v>
      </c>
      <c r="H3751" t="s">
        <v>134</v>
      </c>
      <c r="I3751" t="s">
        <v>33</v>
      </c>
      <c r="J3751">
        <v>10015713273</v>
      </c>
      <c r="K3751" s="19">
        <f>(C3751-VLOOKUP(H3751,Riders!$A$2:$C$1999,2,FALSE))/365</f>
        <v>21.81095890410959</v>
      </c>
      <c r="L3751">
        <v>20.181999999999999</v>
      </c>
      <c r="M3751">
        <v>19.331</v>
      </c>
      <c r="N3751">
        <v>23.645</v>
      </c>
      <c r="O3751">
        <v>2.157</v>
      </c>
    </row>
    <row r="3752" spans="1:15" x14ac:dyDescent="0.35">
      <c r="A3752" t="s">
        <v>190</v>
      </c>
      <c r="B3752">
        <v>2020</v>
      </c>
      <c r="C3752" s="10">
        <v>44415</v>
      </c>
      <c r="D3752" t="s">
        <v>191</v>
      </c>
      <c r="E3752" t="s">
        <v>117</v>
      </c>
      <c r="F3752">
        <v>3</v>
      </c>
      <c r="G3752">
        <v>1</v>
      </c>
      <c r="H3752" t="s">
        <v>92</v>
      </c>
      <c r="I3752" t="s">
        <v>23</v>
      </c>
      <c r="J3752">
        <v>10009535686</v>
      </c>
      <c r="K3752" s="19">
        <f>(C3752-VLOOKUP(H3752,Riders!$A$2:$C$1999,2,FALSE))/365</f>
        <v>24.416438356164385</v>
      </c>
      <c r="L3752">
        <v>31.977</v>
      </c>
      <c r="M3752">
        <v>32.098999999999997</v>
      </c>
      <c r="N3752">
        <v>34.094999999999999</v>
      </c>
      <c r="O3752">
        <v>0.998</v>
      </c>
    </row>
    <row r="3753" spans="1:15" x14ac:dyDescent="0.35">
      <c r="A3753" t="s">
        <v>190</v>
      </c>
      <c r="B3753">
        <v>2020</v>
      </c>
      <c r="C3753" s="10">
        <v>44415</v>
      </c>
      <c r="D3753" t="s">
        <v>191</v>
      </c>
      <c r="E3753" t="s">
        <v>117</v>
      </c>
      <c r="F3753">
        <v>3</v>
      </c>
      <c r="G3753">
        <v>2</v>
      </c>
      <c r="H3753" t="s">
        <v>108</v>
      </c>
      <c r="I3753" t="s">
        <v>109</v>
      </c>
      <c r="J3753">
        <v>10117936018</v>
      </c>
      <c r="K3753" s="19">
        <f>(C3753-VLOOKUP(H3753,Riders!$A$2:$C$1999,2,FALSE))/365</f>
        <v>27.81917808219178</v>
      </c>
      <c r="L3753">
        <v>17.513999999999999</v>
      </c>
      <c r="M3753">
        <v>18.98</v>
      </c>
      <c r="N3753">
        <v>22.154</v>
      </c>
      <c r="O3753">
        <v>1.587</v>
      </c>
    </row>
    <row r="3754" spans="1:15" x14ac:dyDescent="0.35">
      <c r="A3754" t="s">
        <v>190</v>
      </c>
      <c r="B3754">
        <v>2020</v>
      </c>
      <c r="C3754" s="10">
        <v>44415</v>
      </c>
      <c r="D3754" t="s">
        <v>191</v>
      </c>
      <c r="E3754" t="s">
        <v>117</v>
      </c>
      <c r="F3754">
        <v>3</v>
      </c>
      <c r="G3754">
        <v>3</v>
      </c>
      <c r="H3754" t="s">
        <v>129</v>
      </c>
      <c r="I3754" t="s">
        <v>35</v>
      </c>
      <c r="J3754">
        <v>10006184742</v>
      </c>
      <c r="K3754" s="19">
        <f>(C3754-VLOOKUP(H3754,Riders!$A$2:$C$1999,2,FALSE))/365</f>
        <v>30.082191780821919</v>
      </c>
      <c r="L3754">
        <v>28.853000000000002</v>
      </c>
      <c r="M3754">
        <v>28.736999999999998</v>
      </c>
      <c r="N3754">
        <v>30.629000000000001</v>
      </c>
      <c r="O3754">
        <v>0.94599999999999995</v>
      </c>
    </row>
    <row r="3755" spans="1:15" x14ac:dyDescent="0.35">
      <c r="A3755" t="s">
        <v>190</v>
      </c>
      <c r="B3755">
        <v>2020</v>
      </c>
      <c r="C3755" s="10">
        <v>44415</v>
      </c>
      <c r="D3755" t="s">
        <v>191</v>
      </c>
      <c r="E3755" t="s">
        <v>117</v>
      </c>
      <c r="F3755">
        <v>3</v>
      </c>
      <c r="G3755">
        <v>4</v>
      </c>
      <c r="H3755" t="s">
        <v>183</v>
      </c>
      <c r="I3755" t="s">
        <v>33</v>
      </c>
      <c r="J3755">
        <v>10007212639</v>
      </c>
      <c r="K3755" s="19">
        <f>(C3755-VLOOKUP(H3755,Riders!$A$2:$C$1999,2,FALSE))/365</f>
        <v>30.115068493150684</v>
      </c>
      <c r="L3755">
        <v>26.509</v>
      </c>
      <c r="M3755">
        <v>26.434000000000001</v>
      </c>
      <c r="N3755">
        <v>27.856000000000002</v>
      </c>
      <c r="O3755">
        <v>0.71099999999999997</v>
      </c>
    </row>
    <row r="3756" spans="1:15" x14ac:dyDescent="0.35">
      <c r="A3756" t="s">
        <v>190</v>
      </c>
      <c r="B3756">
        <v>2020</v>
      </c>
      <c r="C3756" s="10">
        <v>44415</v>
      </c>
      <c r="D3756" t="s">
        <v>191</v>
      </c>
      <c r="E3756" t="s">
        <v>117</v>
      </c>
      <c r="F3756">
        <v>3</v>
      </c>
      <c r="G3756">
        <v>5</v>
      </c>
      <c r="H3756" t="s">
        <v>45</v>
      </c>
      <c r="I3756" t="s">
        <v>46</v>
      </c>
      <c r="J3756">
        <v>10009176281</v>
      </c>
      <c r="K3756" s="19">
        <f>(C3756-VLOOKUP(H3756,Riders!$A$2:$C$1999,2,FALSE))/365</f>
        <v>25.473972602739725</v>
      </c>
      <c r="L3756">
        <v>24.358999999999899</v>
      </c>
      <c r="M3756">
        <v>24.125</v>
      </c>
      <c r="N3756">
        <v>26.068999999999999</v>
      </c>
      <c r="O3756">
        <v>0.97199999999999998</v>
      </c>
    </row>
    <row r="3757" spans="1:15" x14ac:dyDescent="0.35">
      <c r="A3757" t="s">
        <v>190</v>
      </c>
      <c r="B3757">
        <v>2020</v>
      </c>
      <c r="C3757" s="10">
        <v>44415</v>
      </c>
      <c r="D3757" t="s">
        <v>191</v>
      </c>
      <c r="E3757" t="s">
        <v>117</v>
      </c>
      <c r="F3757">
        <v>4</v>
      </c>
      <c r="G3757">
        <v>1</v>
      </c>
      <c r="H3757" t="s">
        <v>106</v>
      </c>
      <c r="I3757" t="s">
        <v>102</v>
      </c>
      <c r="J3757">
        <v>10006894559</v>
      </c>
      <c r="K3757" s="19">
        <f>(C3757-VLOOKUP(H3757,Riders!$A$2:$C$1999,2,FALSE))/365</f>
        <v>28.972602739726028</v>
      </c>
      <c r="L3757">
        <v>32.564999999999998</v>
      </c>
      <c r="M3757">
        <v>32.635999999999903</v>
      </c>
      <c r="N3757">
        <v>34.101999999999997</v>
      </c>
      <c r="O3757">
        <v>0.73299999999999998</v>
      </c>
    </row>
    <row r="3758" spans="1:15" x14ac:dyDescent="0.35">
      <c r="A3758" t="s">
        <v>190</v>
      </c>
      <c r="B3758">
        <v>2020</v>
      </c>
      <c r="C3758" s="10">
        <v>44415</v>
      </c>
      <c r="D3758" t="s">
        <v>191</v>
      </c>
      <c r="E3758" t="s">
        <v>117</v>
      </c>
      <c r="F3758">
        <v>4</v>
      </c>
      <c r="G3758">
        <v>2</v>
      </c>
      <c r="H3758" t="s">
        <v>100</v>
      </c>
      <c r="I3758" t="s">
        <v>44</v>
      </c>
      <c r="J3758">
        <v>10010830840</v>
      </c>
      <c r="K3758" s="19">
        <f>(C3758-VLOOKUP(H3758,Riders!$A$2:$C$1999,2,FALSE))/365</f>
        <v>22.791780821917808</v>
      </c>
      <c r="L3758">
        <v>27.754000000000001</v>
      </c>
      <c r="M3758">
        <v>27.835999999999999</v>
      </c>
      <c r="N3758">
        <v>29.635999999999999</v>
      </c>
      <c r="O3758">
        <v>0.9</v>
      </c>
    </row>
    <row r="3759" spans="1:15" x14ac:dyDescent="0.35">
      <c r="A3759" t="s">
        <v>190</v>
      </c>
      <c r="B3759">
        <v>2020</v>
      </c>
      <c r="C3759" s="10">
        <v>44415</v>
      </c>
      <c r="D3759" t="s">
        <v>191</v>
      </c>
      <c r="E3759" t="s">
        <v>117</v>
      </c>
      <c r="F3759">
        <v>4</v>
      </c>
      <c r="G3759">
        <v>3</v>
      </c>
      <c r="H3759" t="s">
        <v>110</v>
      </c>
      <c r="I3759" t="s">
        <v>58</v>
      </c>
      <c r="J3759">
        <v>10010797292</v>
      </c>
      <c r="K3759" s="19">
        <f>(C3759-VLOOKUP(H3759,Riders!$A$2:$C$1999,2,FALSE))/365</f>
        <v>23.328767123287673</v>
      </c>
      <c r="L3759">
        <v>25.725999999999999</v>
      </c>
      <c r="M3759">
        <v>25.664999999999999</v>
      </c>
      <c r="N3759">
        <v>28.158999999999999</v>
      </c>
      <c r="O3759">
        <v>1.2470000000000001</v>
      </c>
    </row>
    <row r="3760" spans="1:15" x14ac:dyDescent="0.35">
      <c r="A3760" t="s">
        <v>190</v>
      </c>
      <c r="B3760">
        <v>2020</v>
      </c>
      <c r="C3760" s="10">
        <v>44415</v>
      </c>
      <c r="D3760" t="s">
        <v>191</v>
      </c>
      <c r="E3760" t="s">
        <v>117</v>
      </c>
      <c r="F3760">
        <v>4</v>
      </c>
      <c r="G3760">
        <v>4</v>
      </c>
      <c r="H3760" t="s">
        <v>199</v>
      </c>
      <c r="I3760" t="s">
        <v>198</v>
      </c>
      <c r="J3760" t="e">
        <v>#N/A</v>
      </c>
      <c r="K3760" s="19">
        <f>(C3760-VLOOKUP(H3760,Riders!$A$2:$C$1999,2,FALSE))/365</f>
        <v>19.997260273972604</v>
      </c>
      <c r="L3760">
        <v>6.9759999999999902</v>
      </c>
      <c r="M3760">
        <v>12.462999999999999</v>
      </c>
      <c r="N3760">
        <v>20.741</v>
      </c>
      <c r="O3760">
        <v>4.1390000000000002</v>
      </c>
    </row>
    <row r="3761" spans="1:15" x14ac:dyDescent="0.35">
      <c r="A3761" t="s">
        <v>190</v>
      </c>
      <c r="B3761">
        <v>2020</v>
      </c>
      <c r="C3761" s="10">
        <v>44415</v>
      </c>
      <c r="D3761" t="s">
        <v>191</v>
      </c>
      <c r="E3761" t="s">
        <v>117</v>
      </c>
      <c r="F3761">
        <v>4</v>
      </c>
      <c r="G3761">
        <v>5</v>
      </c>
      <c r="H3761" t="s">
        <v>62</v>
      </c>
      <c r="I3761" t="s">
        <v>63</v>
      </c>
      <c r="J3761">
        <v>10007351671</v>
      </c>
      <c r="K3761" s="19">
        <f>(C3761-VLOOKUP(H3761,Riders!$A$2:$C$1999,2,FALSE))/365</f>
        <v>31.715068493150685</v>
      </c>
      <c r="L3761">
        <v>17.802</v>
      </c>
      <c r="M3761">
        <v>17.504000000000001</v>
      </c>
      <c r="N3761">
        <v>20.164000000000001</v>
      </c>
      <c r="O3761">
        <v>1.33</v>
      </c>
    </row>
    <row r="3762" spans="1:15" x14ac:dyDescent="0.35">
      <c r="A3762" t="s">
        <v>190</v>
      </c>
      <c r="B3762">
        <v>2020</v>
      </c>
      <c r="C3762" s="10">
        <v>44416</v>
      </c>
      <c r="D3762" t="s">
        <v>191</v>
      </c>
      <c r="E3762" t="s">
        <v>119</v>
      </c>
      <c r="F3762">
        <v>2</v>
      </c>
      <c r="G3762">
        <v>1</v>
      </c>
      <c r="H3762" t="s">
        <v>100</v>
      </c>
      <c r="I3762" t="s">
        <v>44</v>
      </c>
      <c r="J3762">
        <v>10010830840</v>
      </c>
      <c r="K3762" s="19">
        <f>(C3762-VLOOKUP(H3762,Riders!$A$2:$C$1999,2,FALSE))/365</f>
        <v>22.794520547945204</v>
      </c>
      <c r="L3762">
        <v>27.835999999999999</v>
      </c>
      <c r="M3762">
        <v>28.193999999999999</v>
      </c>
      <c r="N3762">
        <v>29.975999999999999</v>
      </c>
      <c r="O3762">
        <v>0.89100000000000001</v>
      </c>
    </row>
    <row r="3763" spans="1:15" x14ac:dyDescent="0.35">
      <c r="A3763" t="s">
        <v>190</v>
      </c>
      <c r="B3763">
        <v>2020</v>
      </c>
      <c r="C3763" s="10">
        <v>44416</v>
      </c>
      <c r="D3763" t="s">
        <v>191</v>
      </c>
      <c r="E3763" t="s">
        <v>119</v>
      </c>
      <c r="F3763">
        <v>1</v>
      </c>
      <c r="G3763">
        <v>2</v>
      </c>
      <c r="H3763" t="s">
        <v>192</v>
      </c>
      <c r="I3763" t="s">
        <v>113</v>
      </c>
      <c r="J3763">
        <v>10004599194</v>
      </c>
      <c r="K3763" s="19" t="e">
        <f>(C3763-VLOOKUP(H3763,Riders!$A$2:$C$1999,2,FALSE))/365</f>
        <v>#N/A</v>
      </c>
      <c r="L3763">
        <v>31.206</v>
      </c>
      <c r="M3763">
        <v>31.267999999999901</v>
      </c>
      <c r="N3763">
        <v>32.771999999999998</v>
      </c>
      <c r="O3763">
        <v>0.752</v>
      </c>
    </row>
    <row r="3764" spans="1:15" x14ac:dyDescent="0.35">
      <c r="A3764" t="s">
        <v>190</v>
      </c>
      <c r="B3764">
        <v>2020</v>
      </c>
      <c r="C3764" s="10">
        <v>44416</v>
      </c>
      <c r="D3764" t="s">
        <v>191</v>
      </c>
      <c r="E3764" t="s">
        <v>119</v>
      </c>
      <c r="F3764">
        <v>1</v>
      </c>
      <c r="G3764">
        <v>3</v>
      </c>
      <c r="H3764" t="s">
        <v>96</v>
      </c>
      <c r="I3764" t="s">
        <v>27</v>
      </c>
      <c r="J3764">
        <v>10015683567</v>
      </c>
      <c r="K3764" s="19">
        <f>(C3764-VLOOKUP(H3764,Riders!$A$2:$C$1999,2,FALSE))/365</f>
        <v>22.561643835616437</v>
      </c>
      <c r="L3764">
        <v>27.79</v>
      </c>
      <c r="M3764">
        <v>27.971</v>
      </c>
      <c r="N3764">
        <v>30.151</v>
      </c>
      <c r="O3764">
        <v>1.0900000000000001</v>
      </c>
    </row>
    <row r="3765" spans="1:15" x14ac:dyDescent="0.35">
      <c r="A3765" t="s">
        <v>190</v>
      </c>
      <c r="B3765">
        <v>2020</v>
      </c>
      <c r="C3765" s="10">
        <v>44416</v>
      </c>
      <c r="D3765" t="s">
        <v>191</v>
      </c>
      <c r="E3765" t="s">
        <v>119</v>
      </c>
      <c r="F3765">
        <v>1</v>
      </c>
      <c r="G3765">
        <v>4</v>
      </c>
      <c r="H3765" t="s">
        <v>92</v>
      </c>
      <c r="I3765" t="s">
        <v>23</v>
      </c>
      <c r="J3765">
        <v>10009535686</v>
      </c>
      <c r="K3765" s="19">
        <f>(C3765-VLOOKUP(H3765,Riders!$A$2:$C$1999,2,FALSE))/365</f>
        <v>24.419178082191781</v>
      </c>
      <c r="L3765">
        <v>32.098999999999997</v>
      </c>
      <c r="M3765">
        <v>31.8979999999999</v>
      </c>
      <c r="N3765">
        <v>33.857999999999997</v>
      </c>
      <c r="O3765">
        <v>0.98</v>
      </c>
    </row>
    <row r="3766" spans="1:15" x14ac:dyDescent="0.35">
      <c r="A3766" t="s">
        <v>190</v>
      </c>
      <c r="B3766">
        <v>2020</v>
      </c>
      <c r="C3766" s="10">
        <v>44416</v>
      </c>
      <c r="D3766" t="s">
        <v>191</v>
      </c>
      <c r="E3766" t="s">
        <v>119</v>
      </c>
      <c r="F3766">
        <v>1</v>
      </c>
      <c r="G3766">
        <v>5</v>
      </c>
      <c r="H3766" t="s">
        <v>101</v>
      </c>
      <c r="I3766" t="s">
        <v>102</v>
      </c>
      <c r="J3766">
        <v>10015145724</v>
      </c>
      <c r="K3766" s="19">
        <f>(C3766-VLOOKUP(H3766,Riders!$A$2:$C$1999,2,FALSE))/365</f>
        <v>22.326027397260273</v>
      </c>
      <c r="L3766">
        <v>25.134</v>
      </c>
      <c r="M3766">
        <v>25.113</v>
      </c>
      <c r="N3766">
        <v>27.984999999999999</v>
      </c>
      <c r="O3766">
        <v>1.4359999999999999</v>
      </c>
    </row>
    <row r="3767" spans="1:15" x14ac:dyDescent="0.35">
      <c r="A3767" t="s">
        <v>190</v>
      </c>
      <c r="B3767">
        <v>2020</v>
      </c>
      <c r="C3767" s="10">
        <v>44416</v>
      </c>
      <c r="D3767" t="s">
        <v>191</v>
      </c>
      <c r="E3767" t="s">
        <v>119</v>
      </c>
      <c r="F3767">
        <v>1</v>
      </c>
      <c r="G3767">
        <v>6</v>
      </c>
      <c r="H3767" t="s">
        <v>193</v>
      </c>
      <c r="I3767" t="s">
        <v>31</v>
      </c>
      <c r="J3767">
        <v>10005727327</v>
      </c>
      <c r="K3767" s="19">
        <f>(C3767-VLOOKUP(H3767,Riders!$A$2:$C$1999,2,FALSE))/365</f>
        <v>121.68767123287671</v>
      </c>
      <c r="L3767">
        <v>27.600999999999999</v>
      </c>
      <c r="M3767">
        <v>27.43</v>
      </c>
      <c r="N3767">
        <v>28.917999999999999</v>
      </c>
      <c r="O3767">
        <v>0.74399999999999999</v>
      </c>
    </row>
    <row r="3768" spans="1:15" x14ac:dyDescent="0.35">
      <c r="A3768" t="s">
        <v>190</v>
      </c>
      <c r="B3768">
        <v>2020</v>
      </c>
      <c r="C3768" s="10">
        <v>44416</v>
      </c>
      <c r="D3768" t="s">
        <v>191</v>
      </c>
      <c r="E3768" t="s">
        <v>119</v>
      </c>
      <c r="F3768">
        <v>2</v>
      </c>
      <c r="G3768">
        <v>1</v>
      </c>
      <c r="H3768" t="s">
        <v>128</v>
      </c>
      <c r="I3768" t="s">
        <v>104</v>
      </c>
      <c r="J3768">
        <v>10010821241</v>
      </c>
      <c r="K3768" s="19">
        <f>(C3768-VLOOKUP(H3768,Riders!$A$2:$C$1999,2,FALSE))/365</f>
        <v>22.890410958904109</v>
      </c>
      <c r="L3768">
        <v>21.251999999999999</v>
      </c>
      <c r="M3768">
        <v>25.111999999999998</v>
      </c>
      <c r="N3768">
        <v>30.396000000000001</v>
      </c>
      <c r="O3768">
        <v>2.6419999999999999</v>
      </c>
    </row>
    <row r="3769" spans="1:15" x14ac:dyDescent="0.35">
      <c r="A3769" t="s">
        <v>190</v>
      </c>
      <c r="B3769">
        <v>2020</v>
      </c>
      <c r="C3769" s="10">
        <v>44416</v>
      </c>
      <c r="D3769" t="s">
        <v>191</v>
      </c>
      <c r="E3769" t="s">
        <v>119</v>
      </c>
      <c r="F3769">
        <v>2</v>
      </c>
      <c r="G3769">
        <v>2</v>
      </c>
      <c r="H3769" t="s">
        <v>112</v>
      </c>
      <c r="I3769" t="s">
        <v>113</v>
      </c>
      <c r="J3769">
        <v>10009967641</v>
      </c>
      <c r="K3769" s="19">
        <f>(C3769-VLOOKUP(H3769,Riders!$A$2:$C$1999,2,FALSE))/365</f>
        <v>24.30958904109589</v>
      </c>
      <c r="L3769">
        <v>30.271999999999998</v>
      </c>
      <c r="M3769">
        <v>30.3309999999999</v>
      </c>
      <c r="N3769">
        <v>32.000999999999998</v>
      </c>
      <c r="O3769">
        <v>0.83499999999999996</v>
      </c>
    </row>
    <row r="3770" spans="1:15" x14ac:dyDescent="0.35">
      <c r="A3770" t="s">
        <v>190</v>
      </c>
      <c r="B3770">
        <v>2020</v>
      </c>
      <c r="C3770" s="10">
        <v>44416</v>
      </c>
      <c r="D3770" t="s">
        <v>191</v>
      </c>
      <c r="E3770" t="s">
        <v>119</v>
      </c>
      <c r="F3770">
        <v>2</v>
      </c>
      <c r="G3770">
        <v>3</v>
      </c>
      <c r="H3770" t="s">
        <v>108</v>
      </c>
      <c r="I3770" t="s">
        <v>109</v>
      </c>
      <c r="J3770">
        <v>10117936018</v>
      </c>
      <c r="K3770" s="19">
        <f>(C3770-VLOOKUP(H3770,Riders!$A$2:$C$1999,2,FALSE))/365</f>
        <v>27.82191780821918</v>
      </c>
      <c r="L3770">
        <v>18.98</v>
      </c>
      <c r="M3770">
        <v>20.163</v>
      </c>
      <c r="N3770">
        <v>23.181000000000001</v>
      </c>
      <c r="O3770">
        <v>1.5089999999999999</v>
      </c>
    </row>
    <row r="3771" spans="1:15" x14ac:dyDescent="0.35">
      <c r="A3771" t="s">
        <v>190</v>
      </c>
      <c r="B3771">
        <v>2020</v>
      </c>
      <c r="C3771" s="10">
        <v>44416</v>
      </c>
      <c r="D3771" t="s">
        <v>191</v>
      </c>
      <c r="E3771" t="s">
        <v>119</v>
      </c>
      <c r="F3771">
        <v>2</v>
      </c>
      <c r="G3771">
        <v>4</v>
      </c>
      <c r="H3771" t="s">
        <v>194</v>
      </c>
      <c r="I3771" t="s">
        <v>29</v>
      </c>
      <c r="J3771">
        <v>10004601723</v>
      </c>
      <c r="K3771" s="19" t="e">
        <f>(C3771-VLOOKUP(H3771,Riders!$A$2:$C$1999,2,FALSE))/365</f>
        <v>#N/A</v>
      </c>
      <c r="L3771">
        <v>31.574999999999999</v>
      </c>
      <c r="M3771">
        <v>31.405999999999899</v>
      </c>
      <c r="N3771">
        <v>33.037999999999997</v>
      </c>
      <c r="O3771">
        <v>0.81599999999999995</v>
      </c>
    </row>
    <row r="3772" spans="1:15" x14ac:dyDescent="0.35">
      <c r="A3772" t="s">
        <v>190</v>
      </c>
      <c r="B3772">
        <v>2020</v>
      </c>
      <c r="C3772" s="10">
        <v>44416</v>
      </c>
      <c r="D3772" t="s">
        <v>191</v>
      </c>
      <c r="E3772" t="s">
        <v>119</v>
      </c>
      <c r="F3772">
        <v>2</v>
      </c>
      <c r="G3772">
        <v>5</v>
      </c>
      <c r="H3772" t="s">
        <v>124</v>
      </c>
      <c r="I3772" t="s">
        <v>35</v>
      </c>
      <c r="J3772">
        <v>10009012391</v>
      </c>
      <c r="K3772" s="19">
        <f>(C3772-VLOOKUP(H3772,Riders!$A$2:$C$1999,2,FALSE))/365</f>
        <v>121.68767123287671</v>
      </c>
      <c r="L3772">
        <v>28.693000000000001</v>
      </c>
      <c r="M3772">
        <v>28.224</v>
      </c>
      <c r="N3772">
        <v>30.95</v>
      </c>
      <c r="O3772">
        <v>1.363</v>
      </c>
    </row>
    <row r="3773" spans="1:15" x14ac:dyDescent="0.35">
      <c r="A3773" t="s">
        <v>190</v>
      </c>
      <c r="B3773">
        <v>2020</v>
      </c>
      <c r="C3773" s="10">
        <v>44416</v>
      </c>
      <c r="D3773" t="s">
        <v>191</v>
      </c>
      <c r="E3773" t="s">
        <v>119</v>
      </c>
      <c r="F3773">
        <v>2</v>
      </c>
      <c r="G3773">
        <v>6</v>
      </c>
      <c r="H3773" t="s">
        <v>93</v>
      </c>
      <c r="I3773" t="s">
        <v>52</v>
      </c>
      <c r="J3773">
        <v>10009150215</v>
      </c>
      <c r="K3773" s="19">
        <f>(C3773-VLOOKUP(H3773,Riders!$A$2:$C$1999,2,FALSE))/365</f>
        <v>25.717808219178082</v>
      </c>
      <c r="L3773">
        <v>25.03</v>
      </c>
      <c r="M3773">
        <v>24.850999999999999</v>
      </c>
      <c r="N3773">
        <v>26.579000000000001</v>
      </c>
      <c r="O3773">
        <v>0.86399999999999999</v>
      </c>
    </row>
    <row r="3774" spans="1:15" x14ac:dyDescent="0.35">
      <c r="A3774" t="s">
        <v>190</v>
      </c>
      <c r="B3774">
        <v>2020</v>
      </c>
      <c r="C3774" s="10">
        <v>44416</v>
      </c>
      <c r="D3774" t="s">
        <v>191</v>
      </c>
      <c r="E3774" t="s">
        <v>119</v>
      </c>
      <c r="F3774">
        <v>3</v>
      </c>
      <c r="G3774">
        <v>1</v>
      </c>
      <c r="H3774" t="s">
        <v>195</v>
      </c>
      <c r="I3774" t="s">
        <v>31</v>
      </c>
      <c r="J3774">
        <v>10005964470</v>
      </c>
      <c r="K3774" s="19">
        <f>(C3774-VLOOKUP(H3774,Riders!$A$2:$C$1999,2,FALSE))/365</f>
        <v>121.68767123287671</v>
      </c>
      <c r="L3774">
        <v>29.850999999999999</v>
      </c>
      <c r="M3774">
        <v>30.042000000000002</v>
      </c>
      <c r="N3774">
        <v>31.478000000000002</v>
      </c>
      <c r="O3774">
        <v>0.71799999999999997</v>
      </c>
    </row>
    <row r="3775" spans="1:15" x14ac:dyDescent="0.35">
      <c r="A3775" t="s">
        <v>190</v>
      </c>
      <c r="B3775">
        <v>2020</v>
      </c>
      <c r="C3775" s="10">
        <v>44416</v>
      </c>
      <c r="D3775" t="s">
        <v>191</v>
      </c>
      <c r="E3775" t="s">
        <v>119</v>
      </c>
      <c r="F3775">
        <v>3</v>
      </c>
      <c r="G3775">
        <v>2</v>
      </c>
      <c r="H3775" t="s">
        <v>196</v>
      </c>
      <c r="I3775" t="s">
        <v>52</v>
      </c>
      <c r="J3775">
        <v>10004868370</v>
      </c>
      <c r="K3775" s="19">
        <f>(C3775-VLOOKUP(H3775,Riders!$A$2:$C$1999,2,FALSE))/365</f>
        <v>121.68767123287671</v>
      </c>
      <c r="L3775">
        <v>30.282</v>
      </c>
      <c r="M3775">
        <v>30.369</v>
      </c>
      <c r="N3775">
        <v>31.768999999999998</v>
      </c>
      <c r="O3775">
        <v>0.7</v>
      </c>
    </row>
    <row r="3776" spans="1:15" x14ac:dyDescent="0.35">
      <c r="A3776" t="s">
        <v>190</v>
      </c>
      <c r="B3776">
        <v>2020</v>
      </c>
      <c r="C3776" s="10">
        <v>44416</v>
      </c>
      <c r="D3776" t="s">
        <v>191</v>
      </c>
      <c r="E3776" t="s">
        <v>119</v>
      </c>
      <c r="F3776">
        <v>3</v>
      </c>
      <c r="G3776">
        <v>3</v>
      </c>
      <c r="H3776" t="s">
        <v>103</v>
      </c>
      <c r="I3776" t="s">
        <v>104</v>
      </c>
      <c r="J3776">
        <v>10009010876</v>
      </c>
      <c r="K3776" s="19">
        <f>(C3776-VLOOKUP(H3776,Riders!$A$2:$C$1999,2,FALSE))/365</f>
        <v>27.536986301369861</v>
      </c>
      <c r="L3776">
        <v>25.873999999999999</v>
      </c>
      <c r="M3776">
        <v>26.055</v>
      </c>
      <c r="N3776">
        <v>27.626999999999999</v>
      </c>
      <c r="O3776">
        <v>0.78600000000000003</v>
      </c>
    </row>
    <row r="3777" spans="1:15" x14ac:dyDescent="0.35">
      <c r="A3777" t="s">
        <v>190</v>
      </c>
      <c r="B3777">
        <v>2020</v>
      </c>
      <c r="C3777" s="10">
        <v>44416</v>
      </c>
      <c r="D3777" t="s">
        <v>191</v>
      </c>
      <c r="E3777" t="s">
        <v>119</v>
      </c>
      <c r="F3777">
        <v>3</v>
      </c>
      <c r="G3777">
        <v>4</v>
      </c>
      <c r="H3777" t="s">
        <v>106</v>
      </c>
      <c r="I3777" t="s">
        <v>102</v>
      </c>
      <c r="J3777">
        <v>10006894559</v>
      </c>
      <c r="K3777" s="19">
        <f>(C3777-VLOOKUP(H3777,Riders!$A$2:$C$1999,2,FALSE))/365</f>
        <v>28.975342465753425</v>
      </c>
      <c r="L3777">
        <v>32.635999999999903</v>
      </c>
      <c r="M3777">
        <v>32.527000000000001</v>
      </c>
      <c r="N3777">
        <v>33.984999999999999</v>
      </c>
      <c r="O3777">
        <v>0.72899999999999998</v>
      </c>
    </row>
    <row r="3778" spans="1:15" x14ac:dyDescent="0.35">
      <c r="A3778" t="s">
        <v>190</v>
      </c>
      <c r="B3778">
        <v>2020</v>
      </c>
      <c r="C3778" s="10">
        <v>44416</v>
      </c>
      <c r="D3778" t="s">
        <v>191</v>
      </c>
      <c r="E3778" t="s">
        <v>119</v>
      </c>
      <c r="F3778">
        <v>3</v>
      </c>
      <c r="G3778">
        <v>5</v>
      </c>
      <c r="H3778" t="s">
        <v>97</v>
      </c>
      <c r="I3778" t="s">
        <v>29</v>
      </c>
      <c r="J3778">
        <v>10048325582</v>
      </c>
      <c r="K3778" s="19">
        <f>(C3778-VLOOKUP(H3778,Riders!$A$2:$C$1999,2,FALSE))/365</f>
        <v>29.536986301369861</v>
      </c>
      <c r="L3778">
        <v>31.381</v>
      </c>
      <c r="M3778">
        <v>31.167000000000002</v>
      </c>
      <c r="N3778">
        <v>32.957000000000001</v>
      </c>
      <c r="O3778">
        <v>0.89500000000000002</v>
      </c>
    </row>
    <row r="3779" spans="1:15" x14ac:dyDescent="0.35">
      <c r="A3779" t="s">
        <v>190</v>
      </c>
      <c r="B3779">
        <v>2020</v>
      </c>
      <c r="C3779" s="10">
        <v>44416</v>
      </c>
      <c r="D3779" t="s">
        <v>191</v>
      </c>
      <c r="E3779" t="s">
        <v>119</v>
      </c>
      <c r="F3779">
        <v>3</v>
      </c>
      <c r="G3779">
        <v>6</v>
      </c>
      <c r="H3779" t="s">
        <v>197</v>
      </c>
      <c r="I3779" t="s">
        <v>198</v>
      </c>
      <c r="J3779">
        <v>10003100142</v>
      </c>
      <c r="K3779" s="19">
        <f>(C3779-VLOOKUP(H3779,Riders!$A$2:$C$1999,2,FALSE))/365</f>
        <v>35.402739726027399</v>
      </c>
      <c r="L3779">
        <v>27.91</v>
      </c>
      <c r="M3779">
        <v>27.745999999999999</v>
      </c>
      <c r="N3779">
        <v>29.297999999999998</v>
      </c>
      <c r="O3779">
        <v>0.77600000000000002</v>
      </c>
    </row>
    <row r="3780" spans="1:15" x14ac:dyDescent="0.35">
      <c r="A3780" t="s">
        <v>190</v>
      </c>
      <c r="B3780">
        <v>2020</v>
      </c>
      <c r="C3780" s="10">
        <v>44416</v>
      </c>
      <c r="D3780" t="s">
        <v>191</v>
      </c>
      <c r="E3780" t="s">
        <v>120</v>
      </c>
      <c r="F3780">
        <v>1</v>
      </c>
      <c r="G3780">
        <v>1</v>
      </c>
      <c r="H3780" t="s">
        <v>192</v>
      </c>
      <c r="I3780" t="s">
        <v>113</v>
      </c>
      <c r="J3780">
        <v>10004599194</v>
      </c>
      <c r="K3780" s="19" t="e">
        <f>(C3780-VLOOKUP(H3780,Riders!$A$2:$C$1999,2,FALSE))/365</f>
        <v>#N/A</v>
      </c>
      <c r="L3780">
        <v>31.267999999999901</v>
      </c>
      <c r="M3780">
        <v>31.427999999999901</v>
      </c>
      <c r="N3780">
        <v>32.927999999999997</v>
      </c>
      <c r="O3780">
        <v>0.75</v>
      </c>
    </row>
    <row r="3781" spans="1:15" x14ac:dyDescent="0.35">
      <c r="A3781" t="s">
        <v>190</v>
      </c>
      <c r="B3781">
        <v>2020</v>
      </c>
      <c r="C3781" s="10">
        <v>44416</v>
      </c>
      <c r="D3781" t="s">
        <v>191</v>
      </c>
      <c r="E3781" t="s">
        <v>120</v>
      </c>
      <c r="F3781">
        <v>1</v>
      </c>
      <c r="G3781">
        <v>2</v>
      </c>
      <c r="H3781" t="s">
        <v>106</v>
      </c>
      <c r="I3781" t="s">
        <v>102</v>
      </c>
      <c r="J3781">
        <v>10006894559</v>
      </c>
      <c r="K3781" s="19">
        <f>(C3781-VLOOKUP(H3781,Riders!$A$2:$C$1999,2,FALSE))/365</f>
        <v>28.975342465753425</v>
      </c>
      <c r="L3781">
        <v>32.527000000000001</v>
      </c>
      <c r="M3781">
        <v>32.534999999999997</v>
      </c>
      <c r="N3781">
        <v>33.987000000000002</v>
      </c>
      <c r="O3781">
        <v>0.72599999999999998</v>
      </c>
    </row>
    <row r="3782" spans="1:15" x14ac:dyDescent="0.35">
      <c r="A3782" t="s">
        <v>190</v>
      </c>
      <c r="B3782">
        <v>2020</v>
      </c>
      <c r="C3782" s="10">
        <v>44416</v>
      </c>
      <c r="D3782" t="s">
        <v>191</v>
      </c>
      <c r="E3782" t="s">
        <v>120</v>
      </c>
      <c r="F3782">
        <v>1</v>
      </c>
      <c r="G3782">
        <v>3</v>
      </c>
      <c r="H3782" t="s">
        <v>108</v>
      </c>
      <c r="I3782" t="s">
        <v>109</v>
      </c>
      <c r="J3782">
        <v>10117936018</v>
      </c>
      <c r="K3782" s="19">
        <f>(C3782-VLOOKUP(H3782,Riders!$A$2:$C$1999,2,FALSE))/365</f>
        <v>27.82191780821918</v>
      </c>
      <c r="L3782">
        <v>20.163</v>
      </c>
      <c r="M3782">
        <v>21.169999999999899</v>
      </c>
      <c r="N3782">
        <v>24.053999999999998</v>
      </c>
      <c r="O3782">
        <v>1.4419999999999999</v>
      </c>
    </row>
    <row r="3783" spans="1:15" x14ac:dyDescent="0.35">
      <c r="A3783" t="s">
        <v>190</v>
      </c>
      <c r="B3783">
        <v>2020</v>
      </c>
      <c r="C3783" s="10">
        <v>44416</v>
      </c>
      <c r="D3783" t="s">
        <v>191</v>
      </c>
      <c r="E3783" t="s">
        <v>120</v>
      </c>
      <c r="F3783">
        <v>1</v>
      </c>
      <c r="G3783">
        <v>4</v>
      </c>
      <c r="H3783" t="s">
        <v>112</v>
      </c>
      <c r="I3783" t="s">
        <v>113</v>
      </c>
      <c r="J3783">
        <v>10009967641</v>
      </c>
      <c r="K3783" s="19">
        <f>(C3783-VLOOKUP(H3783,Riders!$A$2:$C$1999,2,FALSE))/365</f>
        <v>24.30958904109589</v>
      </c>
      <c r="L3783">
        <v>30.3309999999999</v>
      </c>
      <c r="M3783">
        <v>30.213000000000001</v>
      </c>
      <c r="N3783">
        <v>31.867000000000001</v>
      </c>
      <c r="O3783">
        <v>0.82699999999999996</v>
      </c>
    </row>
    <row r="3784" spans="1:15" x14ac:dyDescent="0.35">
      <c r="A3784" t="s">
        <v>190</v>
      </c>
      <c r="B3784">
        <v>2020</v>
      </c>
      <c r="C3784" s="10">
        <v>44416</v>
      </c>
      <c r="D3784" t="s">
        <v>191</v>
      </c>
      <c r="E3784" t="s">
        <v>120</v>
      </c>
      <c r="F3784">
        <v>1</v>
      </c>
      <c r="G3784">
        <v>5</v>
      </c>
      <c r="H3784" t="s">
        <v>103</v>
      </c>
      <c r="I3784" t="s">
        <v>104</v>
      </c>
      <c r="J3784">
        <v>10009010876</v>
      </c>
      <c r="K3784" s="19">
        <f>(C3784-VLOOKUP(H3784,Riders!$A$2:$C$1999,2,FALSE))/365</f>
        <v>27.536986301369861</v>
      </c>
      <c r="L3784">
        <v>26.055</v>
      </c>
      <c r="M3784">
        <v>26.010999999999999</v>
      </c>
      <c r="N3784">
        <v>27.571000000000002</v>
      </c>
      <c r="O3784">
        <v>0.78</v>
      </c>
    </row>
    <row r="3785" spans="1:15" x14ac:dyDescent="0.35">
      <c r="A3785" t="s">
        <v>190</v>
      </c>
      <c r="B3785">
        <v>2020</v>
      </c>
      <c r="C3785" s="10">
        <v>44416</v>
      </c>
      <c r="D3785" t="s">
        <v>191</v>
      </c>
      <c r="E3785" t="s">
        <v>120</v>
      </c>
      <c r="F3785">
        <v>1</v>
      </c>
      <c r="G3785">
        <v>6</v>
      </c>
      <c r="H3785" t="s">
        <v>100</v>
      </c>
      <c r="I3785" t="s">
        <v>44</v>
      </c>
      <c r="J3785">
        <v>10010830840</v>
      </c>
      <c r="K3785" s="19">
        <f>(C3785-VLOOKUP(H3785,Riders!$A$2:$C$1999,2,FALSE))/365</f>
        <v>22.794520547945204</v>
      </c>
      <c r="L3785">
        <v>28.193999999999999</v>
      </c>
      <c r="M3785">
        <v>27.907</v>
      </c>
      <c r="N3785">
        <v>29.670999999999999</v>
      </c>
      <c r="O3785">
        <v>0.88200000000000001</v>
      </c>
    </row>
    <row r="3786" spans="1:15" x14ac:dyDescent="0.35">
      <c r="A3786" t="s">
        <v>190</v>
      </c>
      <c r="B3786">
        <v>2020</v>
      </c>
      <c r="C3786" s="10">
        <v>44416</v>
      </c>
      <c r="D3786" t="s">
        <v>191</v>
      </c>
      <c r="E3786" t="s">
        <v>120</v>
      </c>
      <c r="F3786">
        <v>2</v>
      </c>
      <c r="G3786">
        <v>1</v>
      </c>
      <c r="H3786" t="s">
        <v>196</v>
      </c>
      <c r="I3786" t="s">
        <v>52</v>
      </c>
      <c r="J3786">
        <v>10004868370</v>
      </c>
      <c r="K3786" s="19">
        <f>(C3786-VLOOKUP(H3786,Riders!$A$2:$C$1999,2,FALSE))/365</f>
        <v>121.68767123287671</v>
      </c>
      <c r="L3786">
        <v>30.369</v>
      </c>
      <c r="M3786">
        <v>30.556000000000001</v>
      </c>
      <c r="N3786">
        <v>31.954000000000001</v>
      </c>
      <c r="O3786">
        <v>0.69899999999999995</v>
      </c>
    </row>
    <row r="3787" spans="1:15" x14ac:dyDescent="0.35">
      <c r="A3787" t="s">
        <v>190</v>
      </c>
      <c r="B3787">
        <v>2020</v>
      </c>
      <c r="C3787" s="10">
        <v>44416</v>
      </c>
      <c r="D3787" t="s">
        <v>191</v>
      </c>
      <c r="E3787" t="s">
        <v>120</v>
      </c>
      <c r="F3787">
        <v>2</v>
      </c>
      <c r="G3787">
        <v>2</v>
      </c>
      <c r="H3787" t="s">
        <v>194</v>
      </c>
      <c r="I3787" t="s">
        <v>29</v>
      </c>
      <c r="J3787">
        <v>10004601723</v>
      </c>
      <c r="K3787" s="19" t="e">
        <f>(C3787-VLOOKUP(H3787,Riders!$A$2:$C$1999,2,FALSE))/365</f>
        <v>#N/A</v>
      </c>
      <c r="L3787">
        <v>31.405999999999899</v>
      </c>
      <c r="M3787">
        <v>31.509</v>
      </c>
      <c r="N3787">
        <v>33.127000000000002</v>
      </c>
      <c r="O3787">
        <v>0.80900000000000005</v>
      </c>
    </row>
    <row r="3788" spans="1:15" x14ac:dyDescent="0.35">
      <c r="A3788" t="s">
        <v>190</v>
      </c>
      <c r="B3788">
        <v>2020</v>
      </c>
      <c r="C3788" s="10">
        <v>44416</v>
      </c>
      <c r="D3788" t="s">
        <v>191</v>
      </c>
      <c r="E3788" t="s">
        <v>120</v>
      </c>
      <c r="F3788">
        <v>2</v>
      </c>
      <c r="G3788">
        <v>3</v>
      </c>
      <c r="H3788" t="s">
        <v>92</v>
      </c>
      <c r="I3788" t="s">
        <v>23</v>
      </c>
      <c r="J3788">
        <v>10009535686</v>
      </c>
      <c r="K3788" s="19">
        <f>(C3788-VLOOKUP(H3788,Riders!$A$2:$C$1999,2,FALSE))/365</f>
        <v>24.419178082191781</v>
      </c>
      <c r="L3788">
        <v>31.8979999999999</v>
      </c>
      <c r="M3788">
        <v>31.882000000000001</v>
      </c>
      <c r="N3788">
        <v>33.81</v>
      </c>
      <c r="O3788">
        <v>0.96399999999999997</v>
      </c>
    </row>
    <row r="3789" spans="1:15" x14ac:dyDescent="0.35">
      <c r="A3789" t="s">
        <v>190</v>
      </c>
      <c r="B3789">
        <v>2020</v>
      </c>
      <c r="C3789" s="10">
        <v>44416</v>
      </c>
      <c r="D3789" t="s">
        <v>191</v>
      </c>
      <c r="E3789" t="s">
        <v>120</v>
      </c>
      <c r="F3789">
        <v>2</v>
      </c>
      <c r="G3789">
        <v>4</v>
      </c>
      <c r="H3789" t="s">
        <v>96</v>
      </c>
      <c r="I3789" t="s">
        <v>27</v>
      </c>
      <c r="J3789">
        <v>10015683567</v>
      </c>
      <c r="K3789" s="19">
        <f>(C3789-VLOOKUP(H3789,Riders!$A$2:$C$1999,2,FALSE))/365</f>
        <v>22.561643835616437</v>
      </c>
      <c r="L3789">
        <v>27.971</v>
      </c>
      <c r="M3789">
        <v>28.033999999999999</v>
      </c>
      <c r="N3789">
        <v>30.166</v>
      </c>
      <c r="O3789">
        <v>1.0660000000000001</v>
      </c>
    </row>
    <row r="3790" spans="1:15" x14ac:dyDescent="0.35">
      <c r="A3790" t="s">
        <v>190</v>
      </c>
      <c r="B3790">
        <v>2020</v>
      </c>
      <c r="C3790" s="10">
        <v>44416</v>
      </c>
      <c r="D3790" t="s">
        <v>191</v>
      </c>
      <c r="E3790" t="s">
        <v>120</v>
      </c>
      <c r="F3790">
        <v>2</v>
      </c>
      <c r="G3790">
        <v>5</v>
      </c>
      <c r="H3790" t="s">
        <v>195</v>
      </c>
      <c r="I3790" t="s">
        <v>31</v>
      </c>
      <c r="J3790">
        <v>10005964470</v>
      </c>
      <c r="K3790" s="19">
        <f>(C3790-VLOOKUP(H3790,Riders!$A$2:$C$1999,2,FALSE))/365</f>
        <v>121.68767123287671</v>
      </c>
      <c r="L3790">
        <v>30.042000000000002</v>
      </c>
      <c r="M3790">
        <v>29.940999999999999</v>
      </c>
      <c r="N3790">
        <v>31.370999999999999</v>
      </c>
      <c r="O3790">
        <v>0.71499999999999997</v>
      </c>
    </row>
    <row r="3791" spans="1:15" x14ac:dyDescent="0.35">
      <c r="A3791" t="s">
        <v>190</v>
      </c>
      <c r="B3791">
        <v>2020</v>
      </c>
      <c r="C3791" s="10">
        <v>44416</v>
      </c>
      <c r="D3791" t="s">
        <v>191</v>
      </c>
      <c r="E3791" t="s">
        <v>120</v>
      </c>
      <c r="F3791">
        <v>2</v>
      </c>
      <c r="G3791">
        <v>9</v>
      </c>
      <c r="H3791" t="s">
        <v>128</v>
      </c>
      <c r="I3791" t="s">
        <v>104</v>
      </c>
      <c r="J3791">
        <v>10010821241</v>
      </c>
      <c r="K3791" s="19">
        <f>(C3791-VLOOKUP(H3791,Riders!$A$2:$C$1999,2,FALSE))/365</f>
        <v>22.890410958904109</v>
      </c>
      <c r="L3791">
        <v>25.111999999999998</v>
      </c>
      <c r="M3791">
        <v>23.783999999999999</v>
      </c>
      <c r="N3791">
        <v>28.571999999999999</v>
      </c>
      <c r="O3791">
        <v>2.3940000000000001</v>
      </c>
    </row>
    <row r="3792" spans="1:15" x14ac:dyDescent="0.35">
      <c r="A3792" t="s">
        <v>190</v>
      </c>
      <c r="B3792">
        <v>2020</v>
      </c>
      <c r="C3792" s="10">
        <v>44416</v>
      </c>
      <c r="D3792" t="s">
        <v>191</v>
      </c>
      <c r="E3792" t="s">
        <v>121</v>
      </c>
      <c r="F3792">
        <v>1</v>
      </c>
      <c r="G3792">
        <v>1</v>
      </c>
      <c r="H3792" t="s">
        <v>192</v>
      </c>
      <c r="I3792" t="s">
        <v>113</v>
      </c>
      <c r="J3792">
        <v>10004599194</v>
      </c>
      <c r="K3792" s="19" t="e">
        <f>(C3792-VLOOKUP(H3792,Riders!$A$2:$C$1999,2,FALSE))/365</f>
        <v>#N/A</v>
      </c>
      <c r="L3792">
        <v>31.427999999999901</v>
      </c>
      <c r="M3792">
        <v>31.611999999999998</v>
      </c>
      <c r="N3792">
        <v>33.106000000000002</v>
      </c>
      <c r="O3792">
        <v>0.747</v>
      </c>
    </row>
    <row r="3793" spans="1:15" x14ac:dyDescent="0.35">
      <c r="A3793" t="s">
        <v>190</v>
      </c>
      <c r="B3793">
        <v>2020</v>
      </c>
      <c r="C3793" s="10">
        <v>44416</v>
      </c>
      <c r="D3793" t="s">
        <v>191</v>
      </c>
      <c r="E3793" t="s">
        <v>121</v>
      </c>
      <c r="F3793">
        <v>1</v>
      </c>
      <c r="G3793">
        <v>2</v>
      </c>
      <c r="H3793" t="s">
        <v>196</v>
      </c>
      <c r="I3793" t="s">
        <v>52</v>
      </c>
      <c r="J3793">
        <v>10004868370</v>
      </c>
      <c r="K3793" s="19">
        <f>(C3793-VLOOKUP(H3793,Riders!$A$2:$C$1999,2,FALSE))/365</f>
        <v>121.68767123287671</v>
      </c>
      <c r="L3793">
        <v>30.556000000000001</v>
      </c>
      <c r="M3793">
        <v>30.651</v>
      </c>
      <c r="N3793">
        <v>32.045000000000002</v>
      </c>
      <c r="O3793">
        <v>0.69699999999999995</v>
      </c>
    </row>
    <row r="3794" spans="1:15" x14ac:dyDescent="0.35">
      <c r="A3794" t="s">
        <v>190</v>
      </c>
      <c r="B3794">
        <v>2020</v>
      </c>
      <c r="C3794" s="10">
        <v>44416</v>
      </c>
      <c r="D3794" t="s">
        <v>191</v>
      </c>
      <c r="E3794" t="s">
        <v>121</v>
      </c>
      <c r="F3794">
        <v>1</v>
      </c>
      <c r="G3794">
        <v>3</v>
      </c>
      <c r="H3794" t="s">
        <v>92</v>
      </c>
      <c r="I3794" t="s">
        <v>23</v>
      </c>
      <c r="J3794">
        <v>10009535686</v>
      </c>
      <c r="K3794" s="19">
        <f>(C3794-VLOOKUP(H3794,Riders!$A$2:$C$1999,2,FALSE))/365</f>
        <v>24.419178082191781</v>
      </c>
      <c r="L3794">
        <v>31.882000000000001</v>
      </c>
      <c r="M3794">
        <v>31.858000000000001</v>
      </c>
      <c r="N3794">
        <v>33.756</v>
      </c>
      <c r="O3794">
        <v>0.94899999999999995</v>
      </c>
    </row>
    <row r="3795" spans="1:15" x14ac:dyDescent="0.35">
      <c r="A3795" t="s">
        <v>190</v>
      </c>
      <c r="B3795">
        <v>2020</v>
      </c>
      <c r="C3795" s="10">
        <v>44416</v>
      </c>
      <c r="D3795" t="s">
        <v>191</v>
      </c>
      <c r="E3795" t="s">
        <v>121</v>
      </c>
      <c r="F3795">
        <v>1</v>
      </c>
      <c r="G3795">
        <v>4</v>
      </c>
      <c r="H3795" t="s">
        <v>108</v>
      </c>
      <c r="I3795" t="s">
        <v>109</v>
      </c>
      <c r="J3795">
        <v>10117936018</v>
      </c>
      <c r="K3795" s="19">
        <f>(C3795-VLOOKUP(H3795,Riders!$A$2:$C$1999,2,FALSE))/365</f>
        <v>27.82191780821918</v>
      </c>
      <c r="L3795">
        <v>21.169999999999899</v>
      </c>
      <c r="M3795">
        <v>21.942</v>
      </c>
      <c r="N3795">
        <v>24.707999999999998</v>
      </c>
      <c r="O3795">
        <v>1.383</v>
      </c>
    </row>
    <row r="3796" spans="1:15" x14ac:dyDescent="0.35">
      <c r="A3796" t="s">
        <v>190</v>
      </c>
      <c r="B3796">
        <v>2020</v>
      </c>
      <c r="C3796" s="10">
        <v>44416</v>
      </c>
      <c r="D3796" t="s">
        <v>191</v>
      </c>
      <c r="E3796" t="s">
        <v>121</v>
      </c>
      <c r="F3796">
        <v>1</v>
      </c>
      <c r="G3796">
        <v>5</v>
      </c>
      <c r="H3796" t="s">
        <v>106</v>
      </c>
      <c r="I3796" t="s">
        <v>102</v>
      </c>
      <c r="J3796">
        <v>10006894559</v>
      </c>
      <c r="K3796" s="19">
        <f>(C3796-VLOOKUP(H3796,Riders!$A$2:$C$1999,2,FALSE))/365</f>
        <v>28.975342465753425</v>
      </c>
      <c r="L3796">
        <v>32.534999999999997</v>
      </c>
      <c r="M3796">
        <v>32.368000000000002</v>
      </c>
      <c r="N3796">
        <v>33.814</v>
      </c>
      <c r="O3796">
        <v>0.72299999999999998</v>
      </c>
    </row>
    <row r="3797" spans="1:15" x14ac:dyDescent="0.35">
      <c r="A3797" t="s">
        <v>190</v>
      </c>
      <c r="B3797">
        <v>2020</v>
      </c>
      <c r="C3797" s="10">
        <v>44416</v>
      </c>
      <c r="D3797" t="s">
        <v>191</v>
      </c>
      <c r="E3797" t="s">
        <v>121</v>
      </c>
      <c r="F3797">
        <v>1</v>
      </c>
      <c r="G3797">
        <v>6</v>
      </c>
      <c r="H3797" t="s">
        <v>194</v>
      </c>
      <c r="I3797" t="s">
        <v>29</v>
      </c>
      <c r="J3797">
        <v>10004601723</v>
      </c>
      <c r="K3797" s="19" t="e">
        <f>(C3797-VLOOKUP(H3797,Riders!$A$2:$C$1999,2,FALSE))/365</f>
        <v>#N/A</v>
      </c>
      <c r="L3797">
        <v>31.509</v>
      </c>
      <c r="M3797">
        <v>31.238</v>
      </c>
      <c r="N3797">
        <v>32.844000000000001</v>
      </c>
      <c r="O3797">
        <v>0.80300000000000005</v>
      </c>
    </row>
    <row r="3798" spans="1:15" x14ac:dyDescent="0.35">
      <c r="A3798" t="s">
        <v>190</v>
      </c>
      <c r="B3798">
        <v>2020</v>
      </c>
      <c r="C3798" s="10">
        <v>44416</v>
      </c>
      <c r="D3798" t="s">
        <v>191</v>
      </c>
      <c r="E3798" t="s">
        <v>121</v>
      </c>
      <c r="F3798">
        <v>2</v>
      </c>
      <c r="G3798">
        <v>1</v>
      </c>
      <c r="H3798" t="s">
        <v>195</v>
      </c>
      <c r="I3798" t="s">
        <v>31</v>
      </c>
      <c r="J3798">
        <v>10005964470</v>
      </c>
      <c r="K3798" s="19">
        <f>(C3798-VLOOKUP(H3798,Riders!$A$2:$C$1999,2,FALSE))/365</f>
        <v>121.68767123287671</v>
      </c>
      <c r="L3798">
        <v>29.940999999999999</v>
      </c>
      <c r="M3798">
        <v>30.09</v>
      </c>
      <c r="N3798">
        <v>31.518000000000001</v>
      </c>
      <c r="O3798">
        <v>0.71399999999999997</v>
      </c>
    </row>
    <row r="3799" spans="1:15" x14ac:dyDescent="0.35">
      <c r="A3799" t="s">
        <v>190</v>
      </c>
      <c r="B3799">
        <v>2020</v>
      </c>
      <c r="C3799" s="10">
        <v>44416</v>
      </c>
      <c r="D3799" t="s">
        <v>191</v>
      </c>
      <c r="E3799" t="s">
        <v>121</v>
      </c>
      <c r="F3799">
        <v>2</v>
      </c>
      <c r="G3799">
        <v>2</v>
      </c>
      <c r="H3799" t="s">
        <v>112</v>
      </c>
      <c r="I3799" t="s">
        <v>113</v>
      </c>
      <c r="J3799">
        <v>10009967641</v>
      </c>
      <c r="K3799" s="19">
        <f>(C3799-VLOOKUP(H3799,Riders!$A$2:$C$1999,2,FALSE))/365</f>
        <v>24.30958904109589</v>
      </c>
      <c r="L3799">
        <v>30.213000000000001</v>
      </c>
      <c r="M3799">
        <v>30.266999999999999</v>
      </c>
      <c r="N3799">
        <v>31.907</v>
      </c>
      <c r="O3799">
        <v>0.82</v>
      </c>
    </row>
    <row r="3800" spans="1:15" x14ac:dyDescent="0.35">
      <c r="A3800" t="s">
        <v>190</v>
      </c>
      <c r="B3800">
        <v>2020</v>
      </c>
      <c r="C3800" s="10">
        <v>44416</v>
      </c>
      <c r="D3800" t="s">
        <v>191</v>
      </c>
      <c r="E3800" t="s">
        <v>121</v>
      </c>
      <c r="F3800">
        <v>2</v>
      </c>
      <c r="G3800">
        <v>3</v>
      </c>
      <c r="H3800" t="s">
        <v>103</v>
      </c>
      <c r="I3800" t="s">
        <v>104</v>
      </c>
      <c r="J3800">
        <v>10009010876</v>
      </c>
      <c r="K3800" s="19">
        <f>(C3800-VLOOKUP(H3800,Riders!$A$2:$C$1999,2,FALSE))/365</f>
        <v>27.536986301369861</v>
      </c>
      <c r="L3800">
        <v>26.010999999999999</v>
      </c>
      <c r="M3800">
        <v>26.099999999999898</v>
      </c>
      <c r="N3800">
        <v>27.65</v>
      </c>
      <c r="O3800">
        <v>0.77500000000000002</v>
      </c>
    </row>
    <row r="3801" spans="1:15" x14ac:dyDescent="0.35">
      <c r="A3801" t="s">
        <v>190</v>
      </c>
      <c r="B3801">
        <v>2020</v>
      </c>
      <c r="C3801" s="10">
        <v>44416</v>
      </c>
      <c r="D3801" t="s">
        <v>191</v>
      </c>
      <c r="E3801" t="s">
        <v>121</v>
      </c>
      <c r="F3801">
        <v>2</v>
      </c>
      <c r="G3801">
        <v>4</v>
      </c>
      <c r="H3801" t="s">
        <v>96</v>
      </c>
      <c r="I3801" t="s">
        <v>27</v>
      </c>
      <c r="J3801">
        <v>10015683567</v>
      </c>
      <c r="K3801" s="19">
        <f>(C3801-VLOOKUP(H3801,Riders!$A$2:$C$1999,2,FALSE))/365</f>
        <v>22.561643835616437</v>
      </c>
      <c r="L3801">
        <v>28.033999999999999</v>
      </c>
      <c r="M3801">
        <v>27.896000000000001</v>
      </c>
      <c r="N3801">
        <v>29.988</v>
      </c>
      <c r="O3801">
        <v>1.046</v>
      </c>
    </row>
    <row r="3802" spans="1:15" x14ac:dyDescent="0.35">
      <c r="A3802" t="s">
        <v>190</v>
      </c>
      <c r="B3802">
        <v>2020</v>
      </c>
      <c r="C3802" s="10">
        <v>44416</v>
      </c>
      <c r="D3802" t="s">
        <v>191</v>
      </c>
      <c r="E3802" t="s">
        <v>121</v>
      </c>
      <c r="F3802">
        <v>2</v>
      </c>
      <c r="G3802">
        <v>5</v>
      </c>
      <c r="H3802" t="s">
        <v>100</v>
      </c>
      <c r="I3802" t="s">
        <v>44</v>
      </c>
      <c r="J3802">
        <v>10010830840</v>
      </c>
      <c r="K3802" s="19">
        <f>(C3802-VLOOKUP(H3802,Riders!$A$2:$C$1999,2,FALSE))/365</f>
        <v>22.794520547945204</v>
      </c>
      <c r="L3802">
        <v>27.907</v>
      </c>
      <c r="M3802">
        <v>27.675000000000001</v>
      </c>
      <c r="N3802">
        <v>29.425000000000001</v>
      </c>
      <c r="O3802">
        <v>0.875</v>
      </c>
    </row>
    <row r="3803" spans="1:15" x14ac:dyDescent="0.35">
      <c r="A3803" t="s">
        <v>182</v>
      </c>
      <c r="B3803">
        <v>2021</v>
      </c>
      <c r="C3803" s="10">
        <v>44493</v>
      </c>
      <c r="D3803" t="s">
        <v>20</v>
      </c>
      <c r="E3803" t="s">
        <v>91</v>
      </c>
      <c r="F3803">
        <v>1</v>
      </c>
      <c r="G3803">
        <v>1</v>
      </c>
      <c r="H3803" t="s">
        <v>92</v>
      </c>
      <c r="I3803" t="s">
        <v>23</v>
      </c>
      <c r="J3803">
        <v>10009535686</v>
      </c>
      <c r="K3803" s="19">
        <f>(C3803-VLOOKUP(H3803,Riders!$A$2:$C$1999,2,FALSE))/365</f>
        <v>24.63013698630137</v>
      </c>
      <c r="L3803">
        <v>31.858000000000001</v>
      </c>
      <c r="M3803">
        <v>32.092999999999897</v>
      </c>
      <c r="N3803">
        <v>33.972999999999999</v>
      </c>
      <c r="O3803">
        <v>0.94</v>
      </c>
    </row>
    <row r="3804" spans="1:15" x14ac:dyDescent="0.35">
      <c r="A3804" t="s">
        <v>182</v>
      </c>
      <c r="B3804">
        <v>2021</v>
      </c>
      <c r="C3804" s="10">
        <v>44493</v>
      </c>
      <c r="D3804" t="s">
        <v>20</v>
      </c>
      <c r="E3804" t="s">
        <v>91</v>
      </c>
      <c r="F3804">
        <v>1</v>
      </c>
      <c r="G3804">
        <v>2</v>
      </c>
      <c r="H3804" t="s">
        <v>115</v>
      </c>
      <c r="I3804" t="s">
        <v>116</v>
      </c>
      <c r="J3804">
        <v>10009009159</v>
      </c>
      <c r="K3804" s="19">
        <f>(C3804-VLOOKUP(H3804,Riders!$A$2:$C$1999,2,FALSE))/365</f>
        <v>26.704109589041096</v>
      </c>
      <c r="L3804">
        <v>28.651</v>
      </c>
      <c r="M3804">
        <v>28.884</v>
      </c>
      <c r="N3804">
        <v>30.876000000000001</v>
      </c>
      <c r="O3804">
        <v>0.996</v>
      </c>
    </row>
    <row r="3805" spans="1:15" x14ac:dyDescent="0.35">
      <c r="A3805" t="s">
        <v>182</v>
      </c>
      <c r="B3805">
        <v>2021</v>
      </c>
      <c r="C3805" s="10">
        <v>44493</v>
      </c>
      <c r="D3805" t="s">
        <v>20</v>
      </c>
      <c r="E3805" t="s">
        <v>91</v>
      </c>
      <c r="F3805">
        <v>1</v>
      </c>
      <c r="G3805">
        <v>3</v>
      </c>
      <c r="H3805" t="s">
        <v>36</v>
      </c>
      <c r="I3805" t="s">
        <v>37</v>
      </c>
      <c r="J3805">
        <v>10011152354</v>
      </c>
      <c r="K3805" s="19">
        <f>(C3805-VLOOKUP(H3805,Riders!$A$2:$C$1999,2,FALSE))/365</f>
        <v>23.424657534246574</v>
      </c>
      <c r="L3805">
        <v>9</v>
      </c>
      <c r="M3805">
        <v>21.937999999999999</v>
      </c>
      <c r="N3805">
        <v>30.251999999999999</v>
      </c>
      <c r="O3805">
        <v>4.157</v>
      </c>
    </row>
    <row r="3806" spans="1:15" x14ac:dyDescent="0.35">
      <c r="A3806" t="s">
        <v>182</v>
      </c>
      <c r="B3806">
        <v>2021</v>
      </c>
      <c r="C3806" s="10">
        <v>44493</v>
      </c>
      <c r="D3806" t="s">
        <v>20</v>
      </c>
      <c r="E3806" t="s">
        <v>91</v>
      </c>
      <c r="F3806">
        <v>1</v>
      </c>
      <c r="G3806">
        <v>4</v>
      </c>
      <c r="H3806" t="s">
        <v>125</v>
      </c>
      <c r="I3806" t="s">
        <v>113</v>
      </c>
      <c r="J3806">
        <v>10017950943</v>
      </c>
      <c r="K3806" s="19">
        <f>(C3806-VLOOKUP(H3806,Riders!$A$2:$C$1999,2,FALSE))/365</f>
        <v>24.706849315068492</v>
      </c>
      <c r="L3806">
        <v>27.244</v>
      </c>
      <c r="M3806">
        <v>27.271999999999998</v>
      </c>
      <c r="N3806">
        <v>29.187999999999999</v>
      </c>
      <c r="O3806">
        <v>0.95799999999999996</v>
      </c>
    </row>
    <row r="3807" spans="1:15" x14ac:dyDescent="0.35">
      <c r="A3807" t="s">
        <v>182</v>
      </c>
      <c r="B3807">
        <v>2021</v>
      </c>
      <c r="C3807" s="10">
        <v>44493</v>
      </c>
      <c r="D3807" t="s">
        <v>20</v>
      </c>
      <c r="E3807" t="s">
        <v>91</v>
      </c>
      <c r="F3807">
        <v>1</v>
      </c>
      <c r="G3807">
        <v>5</v>
      </c>
      <c r="H3807" t="s">
        <v>93</v>
      </c>
      <c r="I3807" t="s">
        <v>52</v>
      </c>
      <c r="J3807">
        <v>10009150215</v>
      </c>
      <c r="K3807" s="19">
        <f>(C3807-VLOOKUP(H3807,Riders!$A$2:$C$1999,2,FALSE))/365</f>
        <v>25.92876712328767</v>
      </c>
      <c r="L3807">
        <v>24.850999999999999</v>
      </c>
      <c r="M3807">
        <v>24.875</v>
      </c>
      <c r="N3807">
        <v>26.582999999999998</v>
      </c>
      <c r="O3807">
        <v>0.85399999999999998</v>
      </c>
    </row>
    <row r="3808" spans="1:15" x14ac:dyDescent="0.35">
      <c r="A3808" t="s">
        <v>182</v>
      </c>
      <c r="B3808">
        <v>2021</v>
      </c>
      <c r="C3808" s="10">
        <v>44493</v>
      </c>
      <c r="D3808" t="s">
        <v>20</v>
      </c>
      <c r="E3808" t="s">
        <v>91</v>
      </c>
      <c r="F3808">
        <v>1</v>
      </c>
      <c r="G3808">
        <v>6</v>
      </c>
      <c r="H3808" t="s">
        <v>183</v>
      </c>
      <c r="I3808" t="s">
        <v>33</v>
      </c>
      <c r="J3808">
        <v>10007212639</v>
      </c>
      <c r="K3808" s="19">
        <f>(C3808-VLOOKUP(H3808,Riders!$A$2:$C$1999,2,FALSE))/365</f>
        <v>30.328767123287673</v>
      </c>
      <c r="L3808">
        <v>26.434000000000001</v>
      </c>
      <c r="M3808">
        <v>26.335999999999999</v>
      </c>
      <c r="N3808">
        <v>27.751999999999999</v>
      </c>
      <c r="O3808">
        <v>0.70799999999999996</v>
      </c>
    </row>
    <row r="3809" spans="1:15" x14ac:dyDescent="0.35">
      <c r="A3809" t="s">
        <v>182</v>
      </c>
      <c r="B3809">
        <v>2021</v>
      </c>
      <c r="C3809" s="10">
        <v>44493</v>
      </c>
      <c r="D3809" t="s">
        <v>20</v>
      </c>
      <c r="E3809" t="s">
        <v>91</v>
      </c>
      <c r="F3809">
        <v>1</v>
      </c>
      <c r="G3809">
        <v>7</v>
      </c>
      <c r="H3809" t="s">
        <v>143</v>
      </c>
      <c r="I3809" t="s">
        <v>95</v>
      </c>
      <c r="J3809">
        <v>10009181234</v>
      </c>
      <c r="K3809" s="19">
        <f>(C3809-VLOOKUP(H3809,Riders!$A$2:$C$1999,2,FALSE))/365</f>
        <v>26.561643835616437</v>
      </c>
      <c r="L3809">
        <v>24.885999999999999</v>
      </c>
      <c r="M3809">
        <v>24.716000000000001</v>
      </c>
      <c r="N3809">
        <v>26.216000000000001</v>
      </c>
      <c r="O3809">
        <v>0.75</v>
      </c>
    </row>
    <row r="3810" spans="1:15" x14ac:dyDescent="0.35">
      <c r="A3810" t="s">
        <v>182</v>
      </c>
      <c r="B3810">
        <v>2021</v>
      </c>
      <c r="C3810" s="10">
        <v>44493</v>
      </c>
      <c r="D3810" t="s">
        <v>20</v>
      </c>
      <c r="E3810" t="s">
        <v>91</v>
      </c>
      <c r="F3810">
        <v>2</v>
      </c>
      <c r="G3810">
        <v>1</v>
      </c>
      <c r="H3810" t="s">
        <v>184</v>
      </c>
      <c r="I3810" t="s">
        <v>185</v>
      </c>
      <c r="J3810">
        <v>10034964036</v>
      </c>
      <c r="K3810" s="19">
        <f>(C3810-VLOOKUP(H3810,Riders!$A$2:$C$1999,2,FALSE))/365</f>
        <v>121.8986301369863</v>
      </c>
      <c r="L3810">
        <v>9</v>
      </c>
      <c r="M3810">
        <v>26.253999999999898</v>
      </c>
      <c r="N3810">
        <v>36.923999999999999</v>
      </c>
      <c r="O3810">
        <v>5.335</v>
      </c>
    </row>
    <row r="3811" spans="1:15" x14ac:dyDescent="0.35">
      <c r="A3811" t="s">
        <v>182</v>
      </c>
      <c r="B3811">
        <v>2021</v>
      </c>
      <c r="C3811" s="10">
        <v>44493</v>
      </c>
      <c r="D3811" t="s">
        <v>20</v>
      </c>
      <c r="E3811" t="s">
        <v>91</v>
      </c>
      <c r="F3811">
        <v>2</v>
      </c>
      <c r="G3811">
        <v>2</v>
      </c>
      <c r="H3811" t="s">
        <v>97</v>
      </c>
      <c r="I3811" t="s">
        <v>29</v>
      </c>
      <c r="J3811">
        <v>10048325582</v>
      </c>
      <c r="K3811" s="19">
        <f>(C3811-VLOOKUP(H3811,Riders!$A$2:$C$1999,2,FALSE))/365</f>
        <v>29.747945205479454</v>
      </c>
      <c r="L3811">
        <v>31.167000000000002</v>
      </c>
      <c r="M3811">
        <v>31.242000000000001</v>
      </c>
      <c r="N3811">
        <v>33.020000000000003</v>
      </c>
      <c r="O3811">
        <v>0.88900000000000001</v>
      </c>
    </row>
    <row r="3812" spans="1:15" x14ac:dyDescent="0.35">
      <c r="A3812" t="s">
        <v>182</v>
      </c>
      <c r="B3812">
        <v>2021</v>
      </c>
      <c r="C3812" s="10">
        <v>44493</v>
      </c>
      <c r="D3812" t="s">
        <v>20</v>
      </c>
      <c r="E3812" t="s">
        <v>91</v>
      </c>
      <c r="F3812">
        <v>2</v>
      </c>
      <c r="G3812">
        <v>3</v>
      </c>
      <c r="H3812" t="s">
        <v>132</v>
      </c>
      <c r="I3812" t="s">
        <v>113</v>
      </c>
      <c r="J3812">
        <v>10015483305</v>
      </c>
      <c r="K3812" s="19">
        <f>(C3812-VLOOKUP(H3812,Riders!$A$2:$C$1999,2,FALSE))/365</f>
        <v>22.298630136986301</v>
      </c>
      <c r="L3812">
        <v>9</v>
      </c>
      <c r="M3812">
        <v>20.591999999999999</v>
      </c>
      <c r="N3812">
        <v>29.425999999999998</v>
      </c>
      <c r="O3812">
        <v>4.4169999999999998</v>
      </c>
    </row>
    <row r="3813" spans="1:15" x14ac:dyDescent="0.35">
      <c r="A3813" t="s">
        <v>182</v>
      </c>
      <c r="B3813">
        <v>2021</v>
      </c>
      <c r="C3813" s="10">
        <v>44493</v>
      </c>
      <c r="D3813" t="s">
        <v>20</v>
      </c>
      <c r="E3813" t="s">
        <v>91</v>
      </c>
      <c r="F3813">
        <v>2</v>
      </c>
      <c r="G3813">
        <v>4</v>
      </c>
      <c r="H3813" t="s">
        <v>100</v>
      </c>
      <c r="I3813" t="s">
        <v>44</v>
      </c>
      <c r="J3813">
        <v>10010830840</v>
      </c>
      <c r="K3813" s="19">
        <f>(C3813-VLOOKUP(H3813,Riders!$A$2:$C$1999,2,FALSE))/365</f>
        <v>23.005479452054793</v>
      </c>
      <c r="L3813">
        <v>27.675000000000001</v>
      </c>
      <c r="M3813">
        <v>27.593</v>
      </c>
      <c r="N3813">
        <v>29.329000000000001</v>
      </c>
      <c r="O3813">
        <v>0.86799999999999999</v>
      </c>
    </row>
    <row r="3814" spans="1:15" x14ac:dyDescent="0.35">
      <c r="A3814" t="s">
        <v>182</v>
      </c>
      <c r="B3814">
        <v>2021</v>
      </c>
      <c r="C3814" s="10">
        <v>44493</v>
      </c>
      <c r="D3814" t="s">
        <v>20</v>
      </c>
      <c r="E3814" t="s">
        <v>91</v>
      </c>
      <c r="F3814">
        <v>2</v>
      </c>
      <c r="G3814">
        <v>5</v>
      </c>
      <c r="H3814" t="s">
        <v>186</v>
      </c>
      <c r="I3814" t="s">
        <v>95</v>
      </c>
      <c r="J3814">
        <v>10009181032</v>
      </c>
      <c r="K3814" s="19" t="e">
        <f>(C3814-VLOOKUP(H3814,Riders!$A$2:$C$1999,2,FALSE))/365</f>
        <v>#N/A</v>
      </c>
      <c r="L3814">
        <v>19.887</v>
      </c>
      <c r="M3814">
        <v>19.989000000000001</v>
      </c>
      <c r="N3814">
        <v>22.581</v>
      </c>
      <c r="O3814">
        <v>1.296</v>
      </c>
    </row>
    <row r="3815" spans="1:15" x14ac:dyDescent="0.35">
      <c r="A3815" t="s">
        <v>182</v>
      </c>
      <c r="B3815">
        <v>2021</v>
      </c>
      <c r="C3815" s="10">
        <v>44493</v>
      </c>
      <c r="D3815" t="s">
        <v>20</v>
      </c>
      <c r="E3815" t="s">
        <v>91</v>
      </c>
      <c r="F3815">
        <v>2</v>
      </c>
      <c r="G3815">
        <v>6</v>
      </c>
      <c r="H3815" t="s">
        <v>187</v>
      </c>
      <c r="I3815" t="s">
        <v>188</v>
      </c>
      <c r="J3815">
        <v>10009017243</v>
      </c>
      <c r="K3815" s="19">
        <f>(C3815-VLOOKUP(H3815,Riders!$A$2:$C$1999,2,FALSE))/365</f>
        <v>26.468493150684932</v>
      </c>
      <c r="L3815">
        <v>19.413</v>
      </c>
      <c r="M3815">
        <v>18.940999999999999</v>
      </c>
      <c r="N3815">
        <v>22.193000000000001</v>
      </c>
      <c r="O3815">
        <v>1.6259999999999999</v>
      </c>
    </row>
    <row r="3816" spans="1:15" x14ac:dyDescent="0.35">
      <c r="A3816" t="s">
        <v>182</v>
      </c>
      <c r="B3816">
        <v>2021</v>
      </c>
      <c r="C3816" s="10">
        <v>44493</v>
      </c>
      <c r="D3816" t="s">
        <v>20</v>
      </c>
      <c r="E3816" t="s">
        <v>91</v>
      </c>
      <c r="F3816">
        <v>3</v>
      </c>
      <c r="G3816">
        <v>1</v>
      </c>
      <c r="H3816" t="s">
        <v>22</v>
      </c>
      <c r="I3816" t="s">
        <v>23</v>
      </c>
      <c r="J3816">
        <v>10007379761</v>
      </c>
      <c r="K3816" s="19">
        <f>(C3816-VLOOKUP(H3816,Riders!$A$2:$C$1999,2,FALSE))/365</f>
        <v>28.627397260273973</v>
      </c>
      <c r="L3816">
        <v>25.094999999999999</v>
      </c>
      <c r="M3816">
        <v>26.094999999999999</v>
      </c>
      <c r="N3816">
        <v>29.145</v>
      </c>
      <c r="O3816">
        <v>1.5249999999999999</v>
      </c>
    </row>
    <row r="3817" spans="1:15" x14ac:dyDescent="0.35">
      <c r="A3817" t="s">
        <v>182</v>
      </c>
      <c r="B3817">
        <v>2021</v>
      </c>
      <c r="C3817" s="10">
        <v>44493</v>
      </c>
      <c r="D3817" t="s">
        <v>20</v>
      </c>
      <c r="E3817" t="s">
        <v>91</v>
      </c>
      <c r="F3817">
        <v>3</v>
      </c>
      <c r="G3817">
        <v>2</v>
      </c>
      <c r="H3817" t="s">
        <v>180</v>
      </c>
      <c r="I3817" t="s">
        <v>31</v>
      </c>
      <c r="J3817">
        <v>10090680735</v>
      </c>
      <c r="K3817" s="19">
        <f>(C3817-VLOOKUP(H3817,Riders!$A$2:$C$1999,2,FALSE))/365</f>
        <v>29.101369863013698</v>
      </c>
      <c r="L3817">
        <v>25.492999999999999</v>
      </c>
      <c r="M3817">
        <v>25.939</v>
      </c>
      <c r="N3817">
        <v>28.518999999999998</v>
      </c>
      <c r="O3817">
        <v>1.29</v>
      </c>
    </row>
    <row r="3818" spans="1:15" x14ac:dyDescent="0.35">
      <c r="A3818" t="s">
        <v>182</v>
      </c>
      <c r="B3818">
        <v>2021</v>
      </c>
      <c r="C3818" s="10">
        <v>44493</v>
      </c>
      <c r="D3818" t="s">
        <v>20</v>
      </c>
      <c r="E3818" t="s">
        <v>91</v>
      </c>
      <c r="F3818">
        <v>3</v>
      </c>
      <c r="G3818">
        <v>3</v>
      </c>
      <c r="H3818" t="s">
        <v>99</v>
      </c>
      <c r="I3818" t="s">
        <v>27</v>
      </c>
      <c r="J3818">
        <v>10010678569</v>
      </c>
      <c r="K3818" s="19">
        <f>(C3818-VLOOKUP(H3818,Riders!$A$2:$C$1999,2,FALSE))/365</f>
        <v>24.534246575342465</v>
      </c>
      <c r="L3818">
        <v>30.268000000000001</v>
      </c>
      <c r="M3818">
        <v>30.164999999999999</v>
      </c>
      <c r="N3818">
        <v>32.076999999999998</v>
      </c>
      <c r="O3818">
        <v>0.95599999999999996</v>
      </c>
    </row>
    <row r="3819" spans="1:15" x14ac:dyDescent="0.35">
      <c r="A3819" t="s">
        <v>182</v>
      </c>
      <c r="B3819">
        <v>2021</v>
      </c>
      <c r="C3819" s="10">
        <v>44493</v>
      </c>
      <c r="D3819" t="s">
        <v>20</v>
      </c>
      <c r="E3819" t="s">
        <v>91</v>
      </c>
      <c r="F3819">
        <v>3</v>
      </c>
      <c r="G3819">
        <v>4</v>
      </c>
      <c r="H3819" t="s">
        <v>50</v>
      </c>
      <c r="I3819" t="s">
        <v>44</v>
      </c>
      <c r="J3819">
        <v>10009039774</v>
      </c>
      <c r="K3819" s="19">
        <f>(C3819-VLOOKUP(H3819,Riders!$A$2:$C$1999,2,FALSE))/365</f>
        <v>27.282191780821918</v>
      </c>
      <c r="L3819">
        <v>23.721999999999898</v>
      </c>
      <c r="M3819">
        <v>23.867000000000001</v>
      </c>
      <c r="N3819">
        <v>26.619</v>
      </c>
      <c r="O3819">
        <v>1.3759999999999999</v>
      </c>
    </row>
    <row r="3820" spans="1:15" x14ac:dyDescent="0.35">
      <c r="A3820" t="s">
        <v>182</v>
      </c>
      <c r="B3820">
        <v>2021</v>
      </c>
      <c r="C3820" s="10">
        <v>44493</v>
      </c>
      <c r="D3820" t="s">
        <v>20</v>
      </c>
      <c r="E3820" t="s">
        <v>91</v>
      </c>
      <c r="F3820">
        <v>3</v>
      </c>
      <c r="G3820">
        <v>5</v>
      </c>
      <c r="H3820" t="s">
        <v>110</v>
      </c>
      <c r="I3820" t="s">
        <v>58</v>
      </c>
      <c r="J3820">
        <v>10010797292</v>
      </c>
      <c r="K3820" s="19">
        <f>(C3820-VLOOKUP(H3820,Riders!$A$2:$C$1999,2,FALSE))/365</f>
        <v>23.542465753424658</v>
      </c>
      <c r="L3820">
        <v>25.664999999999999</v>
      </c>
      <c r="M3820">
        <v>25.402999999999999</v>
      </c>
      <c r="N3820">
        <v>27.829000000000001</v>
      </c>
      <c r="O3820">
        <v>1.2130000000000001</v>
      </c>
    </row>
    <row r="3821" spans="1:15" x14ac:dyDescent="0.35">
      <c r="A3821" t="s">
        <v>182</v>
      </c>
      <c r="B3821">
        <v>2021</v>
      </c>
      <c r="C3821" s="10">
        <v>44493</v>
      </c>
      <c r="D3821" t="s">
        <v>20</v>
      </c>
      <c r="E3821" t="s">
        <v>91</v>
      </c>
      <c r="F3821">
        <v>3</v>
      </c>
      <c r="G3821">
        <v>6</v>
      </c>
      <c r="H3821" t="s">
        <v>148</v>
      </c>
      <c r="I3821" t="s">
        <v>56</v>
      </c>
      <c r="J3821">
        <v>10007890932</v>
      </c>
      <c r="K3821" s="19">
        <f>(C3821-VLOOKUP(H3821,Riders!$A$2:$C$1999,2,FALSE))/365</f>
        <v>27.367123287671234</v>
      </c>
      <c r="L3821">
        <v>21.134</v>
      </c>
      <c r="M3821">
        <v>20.742000000000001</v>
      </c>
      <c r="N3821">
        <v>23.672000000000001</v>
      </c>
      <c r="O3821">
        <v>1.4650000000000001</v>
      </c>
    </row>
    <row r="3822" spans="1:15" x14ac:dyDescent="0.35">
      <c r="A3822" t="s">
        <v>182</v>
      </c>
      <c r="B3822">
        <v>2021</v>
      </c>
      <c r="C3822" s="10">
        <v>44493</v>
      </c>
      <c r="D3822" t="s">
        <v>20</v>
      </c>
      <c r="E3822" t="s">
        <v>91</v>
      </c>
      <c r="F3822">
        <v>4</v>
      </c>
      <c r="G3822">
        <v>1</v>
      </c>
      <c r="H3822" t="s">
        <v>128</v>
      </c>
      <c r="I3822" t="s">
        <v>104</v>
      </c>
      <c r="J3822">
        <v>10010821241</v>
      </c>
      <c r="K3822" s="19">
        <f>(C3822-VLOOKUP(H3822,Riders!$A$2:$C$1999,2,FALSE))/365</f>
        <v>23.101369863013698</v>
      </c>
      <c r="L3822">
        <v>23.783999999999999</v>
      </c>
      <c r="M3822">
        <v>25.736000000000001</v>
      </c>
      <c r="N3822">
        <v>30.148</v>
      </c>
      <c r="O3822">
        <v>2.206</v>
      </c>
    </row>
    <row r="3823" spans="1:15" x14ac:dyDescent="0.35">
      <c r="A3823" t="s">
        <v>182</v>
      </c>
      <c r="B3823">
        <v>2021</v>
      </c>
      <c r="C3823" s="10">
        <v>44493</v>
      </c>
      <c r="D3823" t="s">
        <v>20</v>
      </c>
      <c r="E3823" t="s">
        <v>91</v>
      </c>
      <c r="F3823">
        <v>4</v>
      </c>
      <c r="G3823">
        <v>2</v>
      </c>
      <c r="H3823" t="s">
        <v>108</v>
      </c>
      <c r="I3823" t="s">
        <v>109</v>
      </c>
      <c r="J3823">
        <v>10117936018</v>
      </c>
      <c r="K3823" s="19">
        <f>(C3823-VLOOKUP(H3823,Riders!$A$2:$C$1999,2,FALSE))/365</f>
        <v>28.032876712328768</v>
      </c>
      <c r="L3823">
        <v>21.942</v>
      </c>
      <c r="M3823">
        <v>22.689</v>
      </c>
      <c r="N3823">
        <v>25.361000000000001</v>
      </c>
      <c r="O3823">
        <v>1.3360000000000001</v>
      </c>
    </row>
    <row r="3824" spans="1:15" x14ac:dyDescent="0.35">
      <c r="A3824" t="s">
        <v>182</v>
      </c>
      <c r="B3824">
        <v>2021</v>
      </c>
      <c r="C3824" s="10">
        <v>44493</v>
      </c>
      <c r="D3824" t="s">
        <v>20</v>
      </c>
      <c r="E3824" t="s">
        <v>91</v>
      </c>
      <c r="F3824">
        <v>4</v>
      </c>
      <c r="G3824">
        <v>3</v>
      </c>
      <c r="H3824" t="s">
        <v>68</v>
      </c>
      <c r="I3824" t="s">
        <v>29</v>
      </c>
      <c r="J3824">
        <v>10006379247</v>
      </c>
      <c r="K3824" s="19">
        <f>(C3824-VLOOKUP(H3824,Riders!$A$2:$C$1999,2,FALSE))/365</f>
        <v>31.583561643835615</v>
      </c>
      <c r="L3824">
        <v>31.624999999999901</v>
      </c>
      <c r="M3824">
        <v>31.480999999999899</v>
      </c>
      <c r="N3824">
        <v>33.094999999999999</v>
      </c>
      <c r="O3824">
        <v>0.80700000000000005</v>
      </c>
    </row>
    <row r="3825" spans="1:15" x14ac:dyDescent="0.35">
      <c r="A3825" t="s">
        <v>182</v>
      </c>
      <c r="B3825">
        <v>2021</v>
      </c>
      <c r="C3825" s="10">
        <v>44493</v>
      </c>
      <c r="D3825" t="s">
        <v>20</v>
      </c>
      <c r="E3825" t="s">
        <v>91</v>
      </c>
      <c r="F3825">
        <v>4</v>
      </c>
      <c r="G3825">
        <v>4</v>
      </c>
      <c r="H3825" t="s">
        <v>96</v>
      </c>
      <c r="I3825" t="s">
        <v>27</v>
      </c>
      <c r="J3825">
        <v>10015683567</v>
      </c>
      <c r="K3825" s="19">
        <f>(C3825-VLOOKUP(H3825,Riders!$A$2:$C$1999,2,FALSE))/365</f>
        <v>22.772602739726029</v>
      </c>
      <c r="L3825">
        <v>27.896000000000001</v>
      </c>
      <c r="M3825">
        <v>27.699000000000002</v>
      </c>
      <c r="N3825">
        <v>29.757000000000001</v>
      </c>
      <c r="O3825">
        <v>1.0289999999999999</v>
      </c>
    </row>
    <row r="3826" spans="1:15" x14ac:dyDescent="0.35">
      <c r="A3826" t="s">
        <v>182</v>
      </c>
      <c r="B3826">
        <v>2021</v>
      </c>
      <c r="C3826" s="10">
        <v>44493</v>
      </c>
      <c r="D3826" t="s">
        <v>20</v>
      </c>
      <c r="E3826" t="s">
        <v>91</v>
      </c>
      <c r="F3826">
        <v>4</v>
      </c>
      <c r="G3826">
        <v>5</v>
      </c>
      <c r="H3826" t="s">
        <v>107</v>
      </c>
      <c r="I3826" t="s">
        <v>31</v>
      </c>
      <c r="J3826">
        <v>10020900955</v>
      </c>
      <c r="K3826" s="19">
        <f>(C3826-VLOOKUP(H3826,Riders!$A$2:$C$1999,2,FALSE))/365</f>
        <v>28.87123287671233</v>
      </c>
      <c r="L3826">
        <v>9</v>
      </c>
      <c r="M3826">
        <v>11.829000000000001</v>
      </c>
      <c r="N3826">
        <v>21.747</v>
      </c>
      <c r="O3826">
        <v>4.9589999999999996</v>
      </c>
    </row>
    <row r="3827" spans="1:15" x14ac:dyDescent="0.35">
      <c r="A3827" t="s">
        <v>182</v>
      </c>
      <c r="B3827">
        <v>2021</v>
      </c>
      <c r="C3827" s="10">
        <v>44493</v>
      </c>
      <c r="D3827" t="s">
        <v>20</v>
      </c>
      <c r="E3827" t="s">
        <v>91</v>
      </c>
      <c r="F3827">
        <v>4</v>
      </c>
      <c r="G3827">
        <v>6</v>
      </c>
      <c r="H3827" t="s">
        <v>189</v>
      </c>
      <c r="I3827" t="s">
        <v>63</v>
      </c>
      <c r="J3827">
        <v>10010743439</v>
      </c>
      <c r="K3827" s="19">
        <f>(C3827-VLOOKUP(H3827,Riders!$A$2:$C$1999,2,FALSE))/365</f>
        <v>24.350684931506848</v>
      </c>
      <c r="L3827">
        <v>9</v>
      </c>
      <c r="M3827">
        <v>4.4870000000000001</v>
      </c>
      <c r="N3827">
        <v>16.291</v>
      </c>
      <c r="O3827">
        <v>5.9020000000000001</v>
      </c>
    </row>
    <row r="3828" spans="1:15" x14ac:dyDescent="0.35">
      <c r="A3828" t="s">
        <v>182</v>
      </c>
      <c r="B3828">
        <v>2021</v>
      </c>
      <c r="C3828" s="10">
        <v>44493</v>
      </c>
      <c r="D3828" t="s">
        <v>20</v>
      </c>
      <c r="E3828" t="s">
        <v>117</v>
      </c>
      <c r="F3828">
        <v>1</v>
      </c>
      <c r="G3828">
        <v>1</v>
      </c>
      <c r="H3828" t="s">
        <v>96</v>
      </c>
      <c r="I3828" t="s">
        <v>27</v>
      </c>
      <c r="J3828">
        <v>10015683567</v>
      </c>
      <c r="K3828" s="19">
        <f>(C3828-VLOOKUP(H3828,Riders!$A$2:$C$1999,2,FALSE))/365</f>
        <v>22.772602739726029</v>
      </c>
      <c r="L3828">
        <v>27.699000000000002</v>
      </c>
      <c r="M3828">
        <v>27.945</v>
      </c>
      <c r="N3828">
        <v>29.981000000000002</v>
      </c>
      <c r="O3828">
        <v>1.018</v>
      </c>
    </row>
    <row r="3829" spans="1:15" x14ac:dyDescent="0.35">
      <c r="A3829" t="s">
        <v>182</v>
      </c>
      <c r="B3829">
        <v>2021</v>
      </c>
      <c r="C3829" s="10">
        <v>44493</v>
      </c>
      <c r="D3829" t="s">
        <v>20</v>
      </c>
      <c r="E3829" t="s">
        <v>117</v>
      </c>
      <c r="F3829">
        <v>1</v>
      </c>
      <c r="G3829">
        <v>2</v>
      </c>
      <c r="H3829" t="s">
        <v>110</v>
      </c>
      <c r="I3829" t="s">
        <v>58</v>
      </c>
      <c r="J3829">
        <v>10010797292</v>
      </c>
      <c r="K3829" s="19">
        <f>(C3829-VLOOKUP(H3829,Riders!$A$2:$C$1999,2,FALSE))/365</f>
        <v>23.542465753424658</v>
      </c>
      <c r="L3829">
        <v>25.402999999999999</v>
      </c>
      <c r="M3829">
        <v>25.588999999999999</v>
      </c>
      <c r="N3829">
        <v>27.957000000000001</v>
      </c>
      <c r="O3829">
        <v>1.1839999999999999</v>
      </c>
    </row>
    <row r="3830" spans="1:15" x14ac:dyDescent="0.35">
      <c r="A3830" t="s">
        <v>182</v>
      </c>
      <c r="B3830">
        <v>2021</v>
      </c>
      <c r="C3830" s="10">
        <v>44493</v>
      </c>
      <c r="D3830" t="s">
        <v>20</v>
      </c>
      <c r="E3830" t="s">
        <v>117</v>
      </c>
      <c r="F3830">
        <v>1</v>
      </c>
      <c r="G3830">
        <v>3</v>
      </c>
      <c r="H3830" t="s">
        <v>143</v>
      </c>
      <c r="I3830" t="s">
        <v>95</v>
      </c>
      <c r="J3830">
        <v>10009181234</v>
      </c>
      <c r="K3830" s="19">
        <f>(C3830-VLOOKUP(H3830,Riders!$A$2:$C$1999,2,FALSE))/365</f>
        <v>26.561643835616437</v>
      </c>
      <c r="L3830">
        <v>24.716000000000001</v>
      </c>
      <c r="M3830">
        <v>24.719000000000001</v>
      </c>
      <c r="N3830">
        <v>26.213000000000001</v>
      </c>
      <c r="O3830">
        <v>0.747</v>
      </c>
    </row>
    <row r="3831" spans="1:15" x14ac:dyDescent="0.35">
      <c r="A3831" t="s">
        <v>182</v>
      </c>
      <c r="B3831">
        <v>2021</v>
      </c>
      <c r="C3831" s="10">
        <v>44493</v>
      </c>
      <c r="D3831" t="s">
        <v>20</v>
      </c>
      <c r="E3831" t="s">
        <v>117</v>
      </c>
      <c r="F3831">
        <v>1</v>
      </c>
      <c r="G3831">
        <v>4</v>
      </c>
      <c r="H3831" t="s">
        <v>187</v>
      </c>
      <c r="I3831" t="s">
        <v>188</v>
      </c>
      <c r="J3831">
        <v>10009017243</v>
      </c>
      <c r="K3831" s="19">
        <f>(C3831-VLOOKUP(H3831,Riders!$A$2:$C$1999,2,FALSE))/365</f>
        <v>26.468493150684932</v>
      </c>
      <c r="L3831">
        <v>18.940999999999999</v>
      </c>
      <c r="M3831">
        <v>19.148</v>
      </c>
      <c r="N3831">
        <v>22.262</v>
      </c>
      <c r="O3831">
        <v>1.5569999999999999</v>
      </c>
    </row>
    <row r="3832" spans="1:15" x14ac:dyDescent="0.35">
      <c r="A3832" t="s">
        <v>182</v>
      </c>
      <c r="B3832">
        <v>2021</v>
      </c>
      <c r="C3832" s="10">
        <v>44493</v>
      </c>
      <c r="D3832" t="s">
        <v>20</v>
      </c>
      <c r="E3832" t="s">
        <v>117</v>
      </c>
      <c r="F3832">
        <v>1</v>
      </c>
      <c r="G3832">
        <v>5</v>
      </c>
      <c r="H3832" t="s">
        <v>36</v>
      </c>
      <c r="I3832" t="s">
        <v>37</v>
      </c>
      <c r="J3832">
        <v>10011152354</v>
      </c>
      <c r="K3832" s="19">
        <f>(C3832-VLOOKUP(H3832,Riders!$A$2:$C$1999,2,FALSE))/365</f>
        <v>23.424657534246574</v>
      </c>
      <c r="L3832">
        <v>21.937999999999999</v>
      </c>
      <c r="M3832">
        <v>18.032</v>
      </c>
      <c r="N3832">
        <v>24.762</v>
      </c>
      <c r="O3832">
        <v>3.3650000000000002</v>
      </c>
    </row>
    <row r="3833" spans="1:15" x14ac:dyDescent="0.35">
      <c r="A3833" t="s">
        <v>182</v>
      </c>
      <c r="B3833">
        <v>2021</v>
      </c>
      <c r="C3833" s="10">
        <v>44493</v>
      </c>
      <c r="D3833" t="s">
        <v>20</v>
      </c>
      <c r="E3833" t="s">
        <v>117</v>
      </c>
      <c r="F3833">
        <v>2</v>
      </c>
      <c r="G3833">
        <v>1</v>
      </c>
      <c r="H3833" t="s">
        <v>183</v>
      </c>
      <c r="I3833" t="s">
        <v>33</v>
      </c>
      <c r="J3833">
        <v>10007212639</v>
      </c>
      <c r="K3833" s="19">
        <f>(C3833-VLOOKUP(H3833,Riders!$A$2:$C$1999,2,FALSE))/365</f>
        <v>30.328767123287673</v>
      </c>
      <c r="L3833">
        <v>26.335999999999999</v>
      </c>
      <c r="M3833">
        <v>26.44</v>
      </c>
      <c r="N3833">
        <v>27.856000000000002</v>
      </c>
      <c r="O3833">
        <v>0.70799999999999996</v>
      </c>
    </row>
    <row r="3834" spans="1:15" x14ac:dyDescent="0.35">
      <c r="A3834" t="s">
        <v>182</v>
      </c>
      <c r="B3834">
        <v>2021</v>
      </c>
      <c r="C3834" s="10">
        <v>44493</v>
      </c>
      <c r="D3834" t="s">
        <v>20</v>
      </c>
      <c r="E3834" t="s">
        <v>117</v>
      </c>
      <c r="F3834">
        <v>2</v>
      </c>
      <c r="G3834">
        <v>2</v>
      </c>
      <c r="H3834" t="s">
        <v>50</v>
      </c>
      <c r="I3834" t="s">
        <v>44</v>
      </c>
      <c r="J3834">
        <v>10009039774</v>
      </c>
      <c r="K3834" s="19">
        <f>(C3834-VLOOKUP(H3834,Riders!$A$2:$C$1999,2,FALSE))/365</f>
        <v>27.282191780821918</v>
      </c>
      <c r="L3834">
        <v>23.867000000000001</v>
      </c>
      <c r="M3834">
        <v>24</v>
      </c>
      <c r="N3834">
        <v>26.673999999999999</v>
      </c>
      <c r="O3834">
        <v>1.337</v>
      </c>
    </row>
    <row r="3835" spans="1:15" x14ac:dyDescent="0.35">
      <c r="A3835" t="s">
        <v>182</v>
      </c>
      <c r="B3835">
        <v>2021</v>
      </c>
      <c r="C3835" s="10">
        <v>44493</v>
      </c>
      <c r="D3835" t="s">
        <v>20</v>
      </c>
      <c r="E3835" t="s">
        <v>117</v>
      </c>
      <c r="F3835">
        <v>2</v>
      </c>
      <c r="G3835">
        <v>3</v>
      </c>
      <c r="H3835" t="s">
        <v>186</v>
      </c>
      <c r="I3835" t="s">
        <v>95</v>
      </c>
      <c r="J3835">
        <v>10009181032</v>
      </c>
      <c r="K3835" s="19" t="e">
        <f>(C3835-VLOOKUP(H3835,Riders!$A$2:$C$1999,2,FALSE))/365</f>
        <v>#N/A</v>
      </c>
      <c r="L3835">
        <v>19.989000000000001</v>
      </c>
      <c r="M3835">
        <v>20.113</v>
      </c>
      <c r="N3835">
        <v>22.643000000000001</v>
      </c>
      <c r="O3835">
        <v>1.2649999999999999</v>
      </c>
    </row>
    <row r="3836" spans="1:15" x14ac:dyDescent="0.35">
      <c r="A3836" t="s">
        <v>182</v>
      </c>
      <c r="B3836">
        <v>2021</v>
      </c>
      <c r="C3836" s="10">
        <v>44493</v>
      </c>
      <c r="D3836" t="s">
        <v>20</v>
      </c>
      <c r="E3836" t="s">
        <v>117</v>
      </c>
      <c r="F3836">
        <v>2</v>
      </c>
      <c r="G3836">
        <v>4</v>
      </c>
      <c r="H3836" t="s">
        <v>132</v>
      </c>
      <c r="I3836" t="s">
        <v>113</v>
      </c>
      <c r="J3836">
        <v>10015483305</v>
      </c>
      <c r="K3836" s="19">
        <f>(C3836-VLOOKUP(H3836,Riders!$A$2:$C$1999,2,FALSE))/365</f>
        <v>22.298630136986301</v>
      </c>
      <c r="L3836">
        <v>20.591999999999999</v>
      </c>
      <c r="M3836">
        <v>17.021999999999998</v>
      </c>
      <c r="N3836">
        <v>24.138000000000002</v>
      </c>
      <c r="O3836">
        <v>3.5579999999999998</v>
      </c>
    </row>
    <row r="3837" spans="1:15" x14ac:dyDescent="0.35">
      <c r="A3837" t="s">
        <v>182</v>
      </c>
      <c r="B3837">
        <v>2021</v>
      </c>
      <c r="C3837" s="10">
        <v>44493</v>
      </c>
      <c r="D3837" t="s">
        <v>20</v>
      </c>
      <c r="E3837" t="s">
        <v>117</v>
      </c>
      <c r="F3837">
        <v>3</v>
      </c>
      <c r="G3837">
        <v>1</v>
      </c>
      <c r="H3837" t="s">
        <v>99</v>
      </c>
      <c r="I3837" t="s">
        <v>27</v>
      </c>
      <c r="J3837">
        <v>10010678569</v>
      </c>
      <c r="K3837" s="19">
        <f>(C3837-VLOOKUP(H3837,Riders!$A$2:$C$1999,2,FALSE))/365</f>
        <v>24.534246575342465</v>
      </c>
      <c r="L3837">
        <v>30.164999999999999</v>
      </c>
      <c r="M3837">
        <v>30.308</v>
      </c>
      <c r="N3837">
        <v>32.207999999999998</v>
      </c>
      <c r="O3837">
        <v>0.95</v>
      </c>
    </row>
    <row r="3838" spans="1:15" x14ac:dyDescent="0.35">
      <c r="A3838" t="s">
        <v>182</v>
      </c>
      <c r="B3838">
        <v>2021</v>
      </c>
      <c r="C3838" s="10">
        <v>44493</v>
      </c>
      <c r="D3838" t="s">
        <v>20</v>
      </c>
      <c r="E3838" t="s">
        <v>117</v>
      </c>
      <c r="F3838">
        <v>3</v>
      </c>
      <c r="G3838">
        <v>2</v>
      </c>
      <c r="H3838" t="s">
        <v>100</v>
      </c>
      <c r="I3838" t="s">
        <v>44</v>
      </c>
      <c r="J3838">
        <v>10010830840</v>
      </c>
      <c r="K3838" s="19">
        <f>(C3838-VLOOKUP(H3838,Riders!$A$2:$C$1999,2,FALSE))/365</f>
        <v>23.005479452054793</v>
      </c>
      <c r="L3838">
        <v>27.593</v>
      </c>
      <c r="M3838">
        <v>27.613</v>
      </c>
      <c r="N3838">
        <v>29.337</v>
      </c>
      <c r="O3838">
        <v>0.86199999999999999</v>
      </c>
    </row>
    <row r="3839" spans="1:15" x14ac:dyDescent="0.35">
      <c r="A3839" t="s">
        <v>182</v>
      </c>
      <c r="B3839">
        <v>2021</v>
      </c>
      <c r="C3839" s="10">
        <v>44493</v>
      </c>
      <c r="D3839" t="s">
        <v>20</v>
      </c>
      <c r="E3839" t="s">
        <v>117</v>
      </c>
      <c r="F3839">
        <v>3</v>
      </c>
      <c r="G3839">
        <v>3</v>
      </c>
      <c r="H3839" t="s">
        <v>93</v>
      </c>
      <c r="I3839" t="s">
        <v>52</v>
      </c>
      <c r="J3839">
        <v>10009150215</v>
      </c>
      <c r="K3839" s="19">
        <f>(C3839-VLOOKUP(H3839,Riders!$A$2:$C$1999,2,FALSE))/365</f>
        <v>25.92876712328767</v>
      </c>
      <c r="L3839">
        <v>24.875</v>
      </c>
      <c r="M3839">
        <v>24.800999999999998</v>
      </c>
      <c r="N3839">
        <v>26.501000000000001</v>
      </c>
      <c r="O3839">
        <v>0.85</v>
      </c>
    </row>
    <row r="3840" spans="1:15" x14ac:dyDescent="0.35">
      <c r="A3840" t="s">
        <v>182</v>
      </c>
      <c r="B3840">
        <v>2021</v>
      </c>
      <c r="C3840" s="10">
        <v>44493</v>
      </c>
      <c r="D3840" t="s">
        <v>20</v>
      </c>
      <c r="E3840" t="s">
        <v>117</v>
      </c>
      <c r="F3840">
        <v>3</v>
      </c>
      <c r="G3840">
        <v>4</v>
      </c>
      <c r="H3840" t="s">
        <v>189</v>
      </c>
      <c r="I3840" t="s">
        <v>63</v>
      </c>
      <c r="J3840">
        <v>10010743439</v>
      </c>
      <c r="K3840" s="19">
        <f>(C3840-VLOOKUP(H3840,Riders!$A$2:$C$1999,2,FALSE))/365</f>
        <v>24.350684931506848</v>
      </c>
      <c r="L3840">
        <v>4.4870000000000001</v>
      </c>
      <c r="M3840">
        <v>4.4329999999999998</v>
      </c>
      <c r="N3840">
        <v>14.847</v>
      </c>
      <c r="O3840">
        <v>5.2069999999999999</v>
      </c>
    </row>
    <row r="3841" spans="1:15" x14ac:dyDescent="0.35">
      <c r="A3841" t="s">
        <v>182</v>
      </c>
      <c r="B3841">
        <v>2021</v>
      </c>
      <c r="C3841" s="10">
        <v>44493</v>
      </c>
      <c r="D3841" t="s">
        <v>20</v>
      </c>
      <c r="E3841" t="s">
        <v>117</v>
      </c>
      <c r="F3841">
        <v>4</v>
      </c>
      <c r="G3841">
        <v>1</v>
      </c>
      <c r="H3841" t="s">
        <v>107</v>
      </c>
      <c r="I3841" t="s">
        <v>31</v>
      </c>
      <c r="J3841">
        <v>10020900955</v>
      </c>
      <c r="K3841" s="19">
        <f>(C3841-VLOOKUP(H3841,Riders!$A$2:$C$1999,2,FALSE))/365</f>
        <v>28.87123287671233</v>
      </c>
      <c r="L3841">
        <v>11.829000000000001</v>
      </c>
      <c r="M3841">
        <v>21.626000000000001</v>
      </c>
      <c r="N3841">
        <v>29.228000000000002</v>
      </c>
      <c r="O3841">
        <v>3.8010000000000002</v>
      </c>
    </row>
    <row r="3842" spans="1:15" x14ac:dyDescent="0.35">
      <c r="A3842" t="s">
        <v>182</v>
      </c>
      <c r="B3842">
        <v>2021</v>
      </c>
      <c r="C3842" s="10">
        <v>44493</v>
      </c>
      <c r="D3842" t="s">
        <v>20</v>
      </c>
      <c r="E3842" t="s">
        <v>117</v>
      </c>
      <c r="F3842">
        <v>4</v>
      </c>
      <c r="G3842">
        <v>2</v>
      </c>
      <c r="H3842" t="s">
        <v>68</v>
      </c>
      <c r="I3842" t="s">
        <v>29</v>
      </c>
      <c r="J3842">
        <v>10006379247</v>
      </c>
      <c r="K3842" s="19">
        <f>(C3842-VLOOKUP(H3842,Riders!$A$2:$C$1999,2,FALSE))/365</f>
        <v>31.583561643835615</v>
      </c>
      <c r="L3842">
        <v>31.480999999999899</v>
      </c>
      <c r="M3842">
        <v>31.408999999999999</v>
      </c>
      <c r="N3842">
        <v>33.015000000000001</v>
      </c>
      <c r="O3842">
        <v>0.80300000000000005</v>
      </c>
    </row>
    <row r="3843" spans="1:15" x14ac:dyDescent="0.35">
      <c r="A3843" t="s">
        <v>182</v>
      </c>
      <c r="B3843">
        <v>2021</v>
      </c>
      <c r="C3843" s="10">
        <v>44493</v>
      </c>
      <c r="D3843" t="s">
        <v>20</v>
      </c>
      <c r="E3843" t="s">
        <v>117</v>
      </c>
      <c r="F3843">
        <v>4</v>
      </c>
      <c r="G3843">
        <v>3</v>
      </c>
      <c r="H3843" t="s">
        <v>148</v>
      </c>
      <c r="I3843" t="s">
        <v>56</v>
      </c>
      <c r="J3843">
        <v>10007890932</v>
      </c>
      <c r="K3843" s="19">
        <f>(C3843-VLOOKUP(H3843,Riders!$A$2:$C$1999,2,FALSE))/365</f>
        <v>27.367123287671234</v>
      </c>
      <c r="L3843">
        <v>20.742000000000001</v>
      </c>
      <c r="M3843">
        <v>21.15</v>
      </c>
      <c r="N3843">
        <v>23.984000000000002</v>
      </c>
      <c r="O3843">
        <v>1.417</v>
      </c>
    </row>
    <row r="3844" spans="1:15" x14ac:dyDescent="0.35">
      <c r="A3844" t="s">
        <v>182</v>
      </c>
      <c r="B3844">
        <v>2021</v>
      </c>
      <c r="C3844" s="10">
        <v>44493</v>
      </c>
      <c r="D3844" t="s">
        <v>20</v>
      </c>
      <c r="E3844" t="s">
        <v>117</v>
      </c>
      <c r="F3844">
        <v>4</v>
      </c>
      <c r="G3844">
        <v>4</v>
      </c>
      <c r="H3844" t="s">
        <v>125</v>
      </c>
      <c r="I3844" t="s">
        <v>113</v>
      </c>
      <c r="J3844">
        <v>10017950943</v>
      </c>
      <c r="K3844" s="19">
        <f>(C3844-VLOOKUP(H3844,Riders!$A$2:$C$1999,2,FALSE))/365</f>
        <v>24.706849315068492</v>
      </c>
      <c r="L3844">
        <v>27.271999999999998</v>
      </c>
      <c r="M3844">
        <v>26.988</v>
      </c>
      <c r="N3844">
        <v>28.885999999999999</v>
      </c>
      <c r="O3844">
        <v>0.94899999999999995</v>
      </c>
    </row>
    <row r="3845" spans="1:15" x14ac:dyDescent="0.35">
      <c r="A3845" t="s">
        <v>182</v>
      </c>
      <c r="B3845">
        <v>2021</v>
      </c>
      <c r="C3845" s="10">
        <v>44493</v>
      </c>
      <c r="D3845" t="s">
        <v>20</v>
      </c>
      <c r="E3845" t="s">
        <v>119</v>
      </c>
      <c r="F3845">
        <v>1</v>
      </c>
      <c r="G3845">
        <v>1</v>
      </c>
      <c r="H3845" t="s">
        <v>92</v>
      </c>
      <c r="I3845" t="s">
        <v>23</v>
      </c>
      <c r="J3845">
        <v>10009535686</v>
      </c>
      <c r="K3845" s="19">
        <f>(C3845-VLOOKUP(H3845,Riders!$A$2:$C$1999,2,FALSE))/365</f>
        <v>24.63013698630137</v>
      </c>
      <c r="L3845">
        <v>32.092999999999897</v>
      </c>
      <c r="M3845">
        <v>32.323</v>
      </c>
      <c r="N3845">
        <v>34.185000000000002</v>
      </c>
      <c r="O3845">
        <v>0.93100000000000005</v>
      </c>
    </row>
    <row r="3846" spans="1:15" x14ac:dyDescent="0.35">
      <c r="A3846" t="s">
        <v>182</v>
      </c>
      <c r="B3846">
        <v>2021</v>
      </c>
      <c r="C3846" s="10">
        <v>44493</v>
      </c>
      <c r="D3846" t="s">
        <v>20</v>
      </c>
      <c r="E3846" t="s">
        <v>119</v>
      </c>
      <c r="F3846">
        <v>1</v>
      </c>
      <c r="G3846">
        <v>2</v>
      </c>
      <c r="H3846" t="s">
        <v>128</v>
      </c>
      <c r="I3846" t="s">
        <v>104</v>
      </c>
      <c r="J3846">
        <v>10010821241</v>
      </c>
      <c r="K3846" s="19">
        <f>(C3846-VLOOKUP(H3846,Riders!$A$2:$C$1999,2,FALSE))/365</f>
        <v>23.101369863013698</v>
      </c>
      <c r="L3846">
        <v>25.736000000000001</v>
      </c>
      <c r="M3846">
        <v>27.06</v>
      </c>
      <c r="N3846">
        <v>31.094000000000001</v>
      </c>
      <c r="O3846">
        <v>2.0169999999999999</v>
      </c>
    </row>
    <row r="3847" spans="1:15" x14ac:dyDescent="0.35">
      <c r="A3847" t="s">
        <v>182</v>
      </c>
      <c r="B3847">
        <v>2021</v>
      </c>
      <c r="C3847" s="10">
        <v>44493</v>
      </c>
      <c r="D3847" t="s">
        <v>20</v>
      </c>
      <c r="E3847" t="s">
        <v>119</v>
      </c>
      <c r="F3847">
        <v>1</v>
      </c>
      <c r="G3847">
        <v>3</v>
      </c>
      <c r="H3847" t="s">
        <v>96</v>
      </c>
      <c r="I3847" t="s">
        <v>27</v>
      </c>
      <c r="J3847">
        <v>10015683567</v>
      </c>
      <c r="K3847" s="19">
        <f>(C3847-VLOOKUP(H3847,Riders!$A$2:$C$1999,2,FALSE))/365</f>
        <v>22.772602739726029</v>
      </c>
      <c r="L3847">
        <v>27.945</v>
      </c>
      <c r="M3847">
        <v>28.084999999999901</v>
      </c>
      <c r="N3847">
        <v>30.082999999999998</v>
      </c>
      <c r="O3847">
        <v>0.999</v>
      </c>
    </row>
    <row r="3848" spans="1:15" x14ac:dyDescent="0.35">
      <c r="A3848" t="s">
        <v>182</v>
      </c>
      <c r="B3848">
        <v>2021</v>
      </c>
      <c r="C3848" s="10">
        <v>44493</v>
      </c>
      <c r="D3848" t="s">
        <v>20</v>
      </c>
      <c r="E3848" t="s">
        <v>119</v>
      </c>
      <c r="F3848">
        <v>1</v>
      </c>
      <c r="G3848">
        <v>4</v>
      </c>
      <c r="H3848" t="s">
        <v>180</v>
      </c>
      <c r="I3848" t="s">
        <v>31</v>
      </c>
      <c r="J3848">
        <v>10090680735</v>
      </c>
      <c r="K3848" s="19">
        <f>(C3848-VLOOKUP(H3848,Riders!$A$2:$C$1999,2,FALSE))/365</f>
        <v>29.101369863013698</v>
      </c>
      <c r="L3848">
        <v>25.939</v>
      </c>
      <c r="M3848">
        <v>26.097999999999999</v>
      </c>
      <c r="N3848">
        <v>28.596</v>
      </c>
      <c r="O3848">
        <v>1.2490000000000001</v>
      </c>
    </row>
    <row r="3849" spans="1:15" x14ac:dyDescent="0.35">
      <c r="A3849" t="s">
        <v>182</v>
      </c>
      <c r="B3849">
        <v>2021</v>
      </c>
      <c r="C3849" s="10">
        <v>44493</v>
      </c>
      <c r="D3849" t="s">
        <v>20</v>
      </c>
      <c r="E3849" t="s">
        <v>119</v>
      </c>
      <c r="F3849">
        <v>1</v>
      </c>
      <c r="G3849">
        <v>5</v>
      </c>
      <c r="H3849" t="s">
        <v>97</v>
      </c>
      <c r="I3849" t="s">
        <v>29</v>
      </c>
      <c r="J3849">
        <v>10048325582</v>
      </c>
      <c r="K3849" s="19">
        <f>(C3849-VLOOKUP(H3849,Riders!$A$2:$C$1999,2,FALSE))/365</f>
        <v>29.747945205479454</v>
      </c>
      <c r="L3849">
        <v>31.242000000000001</v>
      </c>
      <c r="M3849">
        <v>31.004999999999999</v>
      </c>
      <c r="N3849">
        <v>32.761000000000003</v>
      </c>
      <c r="O3849">
        <v>0.878</v>
      </c>
    </row>
    <row r="3850" spans="1:15" x14ac:dyDescent="0.35">
      <c r="A3850" t="s">
        <v>182</v>
      </c>
      <c r="B3850">
        <v>2021</v>
      </c>
      <c r="C3850" s="10">
        <v>44493</v>
      </c>
      <c r="D3850" t="s">
        <v>20</v>
      </c>
      <c r="E3850" t="s">
        <v>119</v>
      </c>
      <c r="F3850">
        <v>1</v>
      </c>
      <c r="G3850">
        <v>6</v>
      </c>
      <c r="H3850" t="s">
        <v>183</v>
      </c>
      <c r="I3850" t="s">
        <v>33</v>
      </c>
      <c r="J3850">
        <v>10007212639</v>
      </c>
      <c r="K3850" s="19">
        <f>(C3850-VLOOKUP(H3850,Riders!$A$2:$C$1999,2,FALSE))/365</f>
        <v>30.328767123287673</v>
      </c>
      <c r="L3850">
        <v>26.44</v>
      </c>
      <c r="M3850">
        <v>26.314999999999898</v>
      </c>
      <c r="N3850">
        <v>27.728999999999999</v>
      </c>
      <c r="O3850">
        <v>0.70699999999999996</v>
      </c>
    </row>
    <row r="3851" spans="1:15" x14ac:dyDescent="0.35">
      <c r="A3851" t="s">
        <v>182</v>
      </c>
      <c r="B3851">
        <v>2021</v>
      </c>
      <c r="C3851" s="10">
        <v>44493</v>
      </c>
      <c r="D3851" t="s">
        <v>20</v>
      </c>
      <c r="E3851" t="s">
        <v>119</v>
      </c>
      <c r="F3851">
        <v>2</v>
      </c>
      <c r="G3851">
        <v>1</v>
      </c>
      <c r="H3851" t="s">
        <v>22</v>
      </c>
      <c r="I3851" t="s">
        <v>23</v>
      </c>
      <c r="J3851">
        <v>10007379761</v>
      </c>
      <c r="K3851" s="19">
        <f>(C3851-VLOOKUP(H3851,Riders!$A$2:$C$1999,2,FALSE))/365</f>
        <v>28.627397260273973</v>
      </c>
      <c r="L3851">
        <v>26.094999999999999</v>
      </c>
      <c r="M3851">
        <v>27.192999999999898</v>
      </c>
      <c r="N3851">
        <v>30.138999999999999</v>
      </c>
      <c r="O3851">
        <v>1.4730000000000001</v>
      </c>
    </row>
    <row r="3852" spans="1:15" x14ac:dyDescent="0.35">
      <c r="A3852" t="s">
        <v>182</v>
      </c>
      <c r="B3852">
        <v>2021</v>
      </c>
      <c r="C3852" s="10">
        <v>44493</v>
      </c>
      <c r="D3852" t="s">
        <v>20</v>
      </c>
      <c r="E3852" t="s">
        <v>119</v>
      </c>
      <c r="F3852">
        <v>2</v>
      </c>
      <c r="G3852">
        <v>2</v>
      </c>
      <c r="H3852" t="s">
        <v>184</v>
      </c>
      <c r="I3852" t="s">
        <v>185</v>
      </c>
      <c r="J3852">
        <v>10034964036</v>
      </c>
      <c r="K3852" s="19">
        <f>(C3852-VLOOKUP(H3852,Riders!$A$2:$C$1999,2,FALSE))/365</f>
        <v>121.8986301369863</v>
      </c>
      <c r="L3852">
        <v>26.253999999999898</v>
      </c>
      <c r="M3852">
        <v>28.225999999999999</v>
      </c>
      <c r="N3852">
        <v>35.561999999999998</v>
      </c>
      <c r="O3852">
        <v>3.6680000000000001</v>
      </c>
    </row>
    <row r="3853" spans="1:15" x14ac:dyDescent="0.35">
      <c r="A3853" t="s">
        <v>182</v>
      </c>
      <c r="B3853">
        <v>2021</v>
      </c>
      <c r="C3853" s="10">
        <v>44493</v>
      </c>
      <c r="D3853" t="s">
        <v>20</v>
      </c>
      <c r="E3853" t="s">
        <v>119</v>
      </c>
      <c r="F3853">
        <v>2</v>
      </c>
      <c r="G3853">
        <v>3</v>
      </c>
      <c r="H3853" t="s">
        <v>107</v>
      </c>
      <c r="I3853" t="s">
        <v>31</v>
      </c>
      <c r="J3853">
        <v>10020900955</v>
      </c>
      <c r="K3853" s="19">
        <f>(C3853-VLOOKUP(H3853,Riders!$A$2:$C$1999,2,FALSE))/365</f>
        <v>28.87123287671233</v>
      </c>
      <c r="L3853">
        <v>21.626000000000001</v>
      </c>
      <c r="M3853">
        <v>24.364000000000001</v>
      </c>
      <c r="N3853">
        <v>30.384</v>
      </c>
      <c r="O3853">
        <v>3.01</v>
      </c>
    </row>
    <row r="3854" spans="1:15" x14ac:dyDescent="0.35">
      <c r="A3854" t="s">
        <v>182</v>
      </c>
      <c r="B3854">
        <v>2021</v>
      </c>
      <c r="C3854" s="10">
        <v>44493</v>
      </c>
      <c r="D3854" t="s">
        <v>20</v>
      </c>
      <c r="E3854" t="s">
        <v>119</v>
      </c>
      <c r="F3854">
        <v>2</v>
      </c>
      <c r="G3854">
        <v>4</v>
      </c>
      <c r="H3854" t="s">
        <v>108</v>
      </c>
      <c r="I3854" t="s">
        <v>109</v>
      </c>
      <c r="J3854">
        <v>10117936018</v>
      </c>
      <c r="K3854" s="19">
        <f>(C3854-VLOOKUP(H3854,Riders!$A$2:$C$1999,2,FALSE))/365</f>
        <v>28.032876712328768</v>
      </c>
      <c r="L3854">
        <v>22.689</v>
      </c>
      <c r="M3854">
        <v>23.132000000000001</v>
      </c>
      <c r="N3854">
        <v>25.716000000000001</v>
      </c>
      <c r="O3854">
        <v>1.292</v>
      </c>
    </row>
    <row r="3855" spans="1:15" x14ac:dyDescent="0.35">
      <c r="A3855" t="s">
        <v>182</v>
      </c>
      <c r="B3855">
        <v>2021</v>
      </c>
      <c r="C3855" s="10">
        <v>44493</v>
      </c>
      <c r="D3855" t="s">
        <v>20</v>
      </c>
      <c r="E3855" t="s">
        <v>119</v>
      </c>
      <c r="F3855">
        <v>2</v>
      </c>
      <c r="G3855">
        <v>5</v>
      </c>
      <c r="H3855" t="s">
        <v>99</v>
      </c>
      <c r="I3855" t="s">
        <v>27</v>
      </c>
      <c r="J3855">
        <v>10010678569</v>
      </c>
      <c r="K3855" s="19">
        <f>(C3855-VLOOKUP(H3855,Riders!$A$2:$C$1999,2,FALSE))/365</f>
        <v>24.534246575342465</v>
      </c>
      <c r="L3855">
        <v>30.308</v>
      </c>
      <c r="M3855">
        <v>30.077999999999999</v>
      </c>
      <c r="N3855">
        <v>31.95</v>
      </c>
      <c r="O3855">
        <v>0.93600000000000005</v>
      </c>
    </row>
    <row r="3856" spans="1:15" x14ac:dyDescent="0.35">
      <c r="A3856" t="s">
        <v>182</v>
      </c>
      <c r="B3856">
        <v>2021</v>
      </c>
      <c r="C3856" s="10">
        <v>44493</v>
      </c>
      <c r="D3856" t="s">
        <v>20</v>
      </c>
      <c r="E3856" t="s">
        <v>119</v>
      </c>
      <c r="F3856">
        <v>2</v>
      </c>
      <c r="G3856">
        <v>6</v>
      </c>
      <c r="H3856" t="s">
        <v>115</v>
      </c>
      <c r="I3856" t="s">
        <v>116</v>
      </c>
      <c r="J3856">
        <v>10009009159</v>
      </c>
      <c r="K3856" s="19">
        <f>(C3856-VLOOKUP(H3856,Riders!$A$2:$C$1999,2,FALSE))/365</f>
        <v>26.704109589041096</v>
      </c>
      <c r="L3856">
        <v>28.884</v>
      </c>
      <c r="M3856">
        <v>28.539000000000001</v>
      </c>
      <c r="N3856">
        <v>30.503</v>
      </c>
      <c r="O3856">
        <v>0.98199999999999998</v>
      </c>
    </row>
    <row r="3857" spans="1:15" x14ac:dyDescent="0.35">
      <c r="A3857" t="s">
        <v>182</v>
      </c>
      <c r="B3857">
        <v>2021</v>
      </c>
      <c r="C3857" s="10">
        <v>44493</v>
      </c>
      <c r="D3857" t="s">
        <v>20</v>
      </c>
      <c r="E3857" t="s">
        <v>121</v>
      </c>
      <c r="F3857">
        <v>1</v>
      </c>
      <c r="G3857">
        <v>1</v>
      </c>
      <c r="H3857" t="s">
        <v>92</v>
      </c>
      <c r="I3857" t="s">
        <v>23</v>
      </c>
      <c r="J3857">
        <v>10009535686</v>
      </c>
      <c r="K3857" s="19">
        <f>(C3857-VLOOKUP(H3857,Riders!$A$2:$C$1999,2,FALSE))/365</f>
        <v>24.63013698630137</v>
      </c>
      <c r="L3857">
        <v>32.323</v>
      </c>
      <c r="M3857">
        <v>32.573999999999998</v>
      </c>
      <c r="N3857">
        <v>34.417999999999999</v>
      </c>
      <c r="O3857">
        <v>0.92200000000000004</v>
      </c>
    </row>
    <row r="3858" spans="1:15" x14ac:dyDescent="0.35">
      <c r="A3858" t="s">
        <v>182</v>
      </c>
      <c r="B3858">
        <v>2021</v>
      </c>
      <c r="C3858" s="10">
        <v>44493</v>
      </c>
      <c r="D3858" t="s">
        <v>20</v>
      </c>
      <c r="E3858" t="s">
        <v>121</v>
      </c>
      <c r="F3858">
        <v>1</v>
      </c>
      <c r="G3858">
        <v>2</v>
      </c>
      <c r="H3858" t="s">
        <v>22</v>
      </c>
      <c r="I3858" t="s">
        <v>23</v>
      </c>
      <c r="J3858">
        <v>10007379761</v>
      </c>
      <c r="K3858" s="19">
        <f>(C3858-VLOOKUP(H3858,Riders!$A$2:$C$1999,2,FALSE))/365</f>
        <v>28.627397260273973</v>
      </c>
      <c r="L3858">
        <v>27.192999999999898</v>
      </c>
      <c r="M3858">
        <v>27.893000000000001</v>
      </c>
      <c r="N3858">
        <v>30.725000000000001</v>
      </c>
      <c r="O3858">
        <v>1.4159999999999999</v>
      </c>
    </row>
    <row r="3859" spans="1:15" x14ac:dyDescent="0.35">
      <c r="A3859" t="s">
        <v>182</v>
      </c>
      <c r="B3859">
        <v>2021</v>
      </c>
      <c r="C3859" s="10">
        <v>44493</v>
      </c>
      <c r="D3859" t="s">
        <v>20</v>
      </c>
      <c r="E3859" t="s">
        <v>121</v>
      </c>
      <c r="F3859">
        <v>1</v>
      </c>
      <c r="G3859">
        <v>3</v>
      </c>
      <c r="H3859" t="s">
        <v>184</v>
      </c>
      <c r="I3859" t="s">
        <v>185</v>
      </c>
      <c r="J3859">
        <v>10034964036</v>
      </c>
      <c r="K3859" s="19">
        <f>(C3859-VLOOKUP(H3859,Riders!$A$2:$C$1999,2,FALSE))/365</f>
        <v>121.8986301369863</v>
      </c>
      <c r="L3859">
        <v>28.225999999999999</v>
      </c>
      <c r="M3859">
        <v>28.5779999999999</v>
      </c>
      <c r="N3859">
        <v>34.445999999999998</v>
      </c>
      <c r="O3859">
        <v>2.9340000000000002</v>
      </c>
    </row>
    <row r="3860" spans="1:15" x14ac:dyDescent="0.35">
      <c r="A3860" t="s">
        <v>182</v>
      </c>
      <c r="B3860">
        <v>2021</v>
      </c>
      <c r="C3860" s="10">
        <v>44493</v>
      </c>
      <c r="D3860" t="s">
        <v>20</v>
      </c>
      <c r="E3860" t="s">
        <v>121</v>
      </c>
      <c r="F3860">
        <v>1</v>
      </c>
      <c r="G3860">
        <v>4</v>
      </c>
      <c r="H3860" t="s">
        <v>128</v>
      </c>
      <c r="I3860" t="s">
        <v>104</v>
      </c>
      <c r="J3860">
        <v>10010821241</v>
      </c>
      <c r="K3860" s="19">
        <f>(C3860-VLOOKUP(H3860,Riders!$A$2:$C$1999,2,FALSE))/365</f>
        <v>23.101369863013698</v>
      </c>
      <c r="L3860">
        <v>27.06</v>
      </c>
      <c r="M3860">
        <v>27.221</v>
      </c>
      <c r="N3860">
        <v>30.959</v>
      </c>
      <c r="O3860">
        <v>1.869</v>
      </c>
    </row>
    <row r="3861" spans="1:15" x14ac:dyDescent="0.35">
      <c r="A3861" t="s">
        <v>182</v>
      </c>
      <c r="B3861">
        <v>2021</v>
      </c>
      <c r="C3861" s="10">
        <v>44493</v>
      </c>
      <c r="D3861" t="s">
        <v>20</v>
      </c>
      <c r="E3861" t="s">
        <v>121</v>
      </c>
      <c r="F3861">
        <v>1</v>
      </c>
      <c r="G3861">
        <v>5</v>
      </c>
      <c r="H3861" t="s">
        <v>107</v>
      </c>
      <c r="I3861" t="s">
        <v>31</v>
      </c>
      <c r="J3861">
        <v>10020900955</v>
      </c>
      <c r="K3861" s="19">
        <f>(C3861-VLOOKUP(H3861,Riders!$A$2:$C$1999,2,FALSE))/365</f>
        <v>28.87123287671233</v>
      </c>
      <c r="L3861">
        <v>24.364000000000001</v>
      </c>
      <c r="M3861">
        <v>24.27</v>
      </c>
      <c r="N3861">
        <v>29.436</v>
      </c>
      <c r="O3861">
        <v>2.5830000000000002</v>
      </c>
    </row>
    <row r="3862" spans="1:15" x14ac:dyDescent="0.35">
      <c r="A3862" t="s">
        <v>182</v>
      </c>
      <c r="B3862">
        <v>2021</v>
      </c>
      <c r="C3862" s="10">
        <v>44493</v>
      </c>
      <c r="D3862" t="s">
        <v>20</v>
      </c>
      <c r="E3862" t="s">
        <v>121</v>
      </c>
      <c r="F3862">
        <v>1</v>
      </c>
      <c r="G3862">
        <v>6</v>
      </c>
      <c r="H3862" t="s">
        <v>96</v>
      </c>
      <c r="I3862" t="s">
        <v>27</v>
      </c>
      <c r="J3862">
        <v>10015683567</v>
      </c>
      <c r="K3862" s="19">
        <f>(C3862-VLOOKUP(H3862,Riders!$A$2:$C$1999,2,FALSE))/365</f>
        <v>22.772602739726029</v>
      </c>
      <c r="L3862">
        <v>28.084999999999901</v>
      </c>
      <c r="M3862">
        <v>27.791999999999899</v>
      </c>
      <c r="N3862">
        <v>29.765999999999998</v>
      </c>
      <c r="O3862">
        <v>0.98699999999999999</v>
      </c>
    </row>
    <row r="3863" spans="1:15" x14ac:dyDescent="0.35">
      <c r="A3863" t="s">
        <v>182</v>
      </c>
      <c r="B3863">
        <v>2021</v>
      </c>
      <c r="C3863" s="10">
        <v>44493</v>
      </c>
      <c r="D3863" t="s">
        <v>20</v>
      </c>
      <c r="E3863" t="s">
        <v>121</v>
      </c>
      <c r="F3863">
        <v>2</v>
      </c>
      <c r="G3863">
        <v>1</v>
      </c>
      <c r="H3863" t="s">
        <v>97</v>
      </c>
      <c r="I3863" t="s">
        <v>29</v>
      </c>
      <c r="J3863">
        <v>10048325582</v>
      </c>
      <c r="K3863" s="19">
        <f>(C3863-VLOOKUP(H3863,Riders!$A$2:$C$1999,2,FALSE))/365</f>
        <v>29.747945205479454</v>
      </c>
      <c r="L3863">
        <v>31.004999999999999</v>
      </c>
      <c r="M3863">
        <v>31.198999999999899</v>
      </c>
      <c r="N3863">
        <v>32.942999999999998</v>
      </c>
      <c r="O3863">
        <v>0.872</v>
      </c>
    </row>
    <row r="3864" spans="1:15" x14ac:dyDescent="0.35">
      <c r="A3864" t="s">
        <v>182</v>
      </c>
      <c r="B3864">
        <v>2021</v>
      </c>
      <c r="C3864" s="10">
        <v>44493</v>
      </c>
      <c r="D3864" t="s">
        <v>20</v>
      </c>
      <c r="E3864" t="s">
        <v>121</v>
      </c>
      <c r="F3864">
        <v>2</v>
      </c>
      <c r="G3864">
        <v>2</v>
      </c>
      <c r="H3864" t="s">
        <v>115</v>
      </c>
      <c r="I3864" t="s">
        <v>116</v>
      </c>
      <c r="J3864">
        <v>10009009159</v>
      </c>
      <c r="K3864" s="19">
        <f>(C3864-VLOOKUP(H3864,Riders!$A$2:$C$1999,2,FALSE))/365</f>
        <v>26.704109589041096</v>
      </c>
      <c r="L3864">
        <v>28.539000000000001</v>
      </c>
      <c r="M3864">
        <v>28.706</v>
      </c>
      <c r="N3864">
        <v>30.64</v>
      </c>
      <c r="O3864">
        <v>0.96699999999999997</v>
      </c>
    </row>
    <row r="3865" spans="1:15" x14ac:dyDescent="0.35">
      <c r="A3865" t="s">
        <v>182</v>
      </c>
      <c r="B3865">
        <v>2021</v>
      </c>
      <c r="C3865" s="10">
        <v>44493</v>
      </c>
      <c r="D3865" t="s">
        <v>20</v>
      </c>
      <c r="E3865" t="s">
        <v>121</v>
      </c>
      <c r="F3865">
        <v>2</v>
      </c>
      <c r="G3865">
        <v>3</v>
      </c>
      <c r="H3865" t="s">
        <v>183</v>
      </c>
      <c r="I3865" t="s">
        <v>33</v>
      </c>
      <c r="J3865">
        <v>10007212639</v>
      </c>
      <c r="K3865" s="19">
        <f>(C3865-VLOOKUP(H3865,Riders!$A$2:$C$1999,2,FALSE))/365</f>
        <v>30.328767123287673</v>
      </c>
      <c r="L3865">
        <v>26.314999999999898</v>
      </c>
      <c r="M3865">
        <v>26.390999999999998</v>
      </c>
      <c r="N3865">
        <v>27.798999999999999</v>
      </c>
      <c r="O3865">
        <v>0.70399999999999996</v>
      </c>
    </row>
    <row r="3866" spans="1:15" x14ac:dyDescent="0.35">
      <c r="A3866" t="s">
        <v>182</v>
      </c>
      <c r="B3866">
        <v>2021</v>
      </c>
      <c r="C3866" s="10">
        <v>44493</v>
      </c>
      <c r="D3866" t="s">
        <v>20</v>
      </c>
      <c r="E3866" t="s">
        <v>121</v>
      </c>
      <c r="F3866">
        <v>2</v>
      </c>
      <c r="G3866">
        <v>4</v>
      </c>
      <c r="H3866" t="s">
        <v>99</v>
      </c>
      <c r="I3866" t="s">
        <v>27</v>
      </c>
      <c r="J3866">
        <v>10010678569</v>
      </c>
      <c r="K3866" s="19">
        <f>(C3866-VLOOKUP(H3866,Riders!$A$2:$C$1999,2,FALSE))/365</f>
        <v>24.534246575342465</v>
      </c>
      <c r="L3866">
        <v>30.077999999999999</v>
      </c>
      <c r="M3866">
        <v>29.902000000000001</v>
      </c>
      <c r="N3866">
        <v>31.748000000000001</v>
      </c>
      <c r="O3866">
        <v>0.92300000000000004</v>
      </c>
    </row>
    <row r="3867" spans="1:15" x14ac:dyDescent="0.35">
      <c r="A3867" t="s">
        <v>182</v>
      </c>
      <c r="B3867">
        <v>2021</v>
      </c>
      <c r="C3867" s="10">
        <v>44493</v>
      </c>
      <c r="D3867" t="s">
        <v>20</v>
      </c>
      <c r="E3867" t="s">
        <v>121</v>
      </c>
      <c r="F3867">
        <v>2</v>
      </c>
      <c r="G3867">
        <v>5</v>
      </c>
      <c r="H3867" t="s">
        <v>180</v>
      </c>
      <c r="I3867" t="s">
        <v>31</v>
      </c>
      <c r="J3867">
        <v>10090680735</v>
      </c>
      <c r="K3867" s="19">
        <f>(C3867-VLOOKUP(H3867,Riders!$A$2:$C$1999,2,FALSE))/365</f>
        <v>29.101369863013698</v>
      </c>
      <c r="L3867">
        <v>26.097999999999999</v>
      </c>
      <c r="M3867">
        <v>25.824999999999999</v>
      </c>
      <c r="N3867">
        <v>28.253</v>
      </c>
      <c r="O3867">
        <v>1.214</v>
      </c>
    </row>
    <row r="3868" spans="1:15" x14ac:dyDescent="0.35">
      <c r="A3868" t="s">
        <v>182</v>
      </c>
      <c r="B3868">
        <v>2021</v>
      </c>
      <c r="C3868" s="10">
        <v>44493</v>
      </c>
      <c r="D3868" t="s">
        <v>20</v>
      </c>
      <c r="E3868" t="s">
        <v>121</v>
      </c>
      <c r="F3868">
        <v>2</v>
      </c>
      <c r="G3868">
        <v>5</v>
      </c>
      <c r="H3868" t="s">
        <v>108</v>
      </c>
      <c r="I3868" t="s">
        <v>109</v>
      </c>
      <c r="J3868">
        <v>10117936018</v>
      </c>
      <c r="K3868" s="19">
        <f>(C3868-VLOOKUP(H3868,Riders!$A$2:$C$1999,2,FALSE))/365</f>
        <v>28.032876712328768</v>
      </c>
      <c r="L3868">
        <v>23.132000000000001</v>
      </c>
      <c r="M3868">
        <v>23.097999999999999</v>
      </c>
      <c r="N3868">
        <v>25.606000000000002</v>
      </c>
      <c r="O3868">
        <v>1.254</v>
      </c>
    </row>
    <row r="3869" spans="1:15" x14ac:dyDescent="0.35">
      <c r="A3869" t="s">
        <v>65</v>
      </c>
      <c r="B3869">
        <v>2022</v>
      </c>
      <c r="C3869" s="10">
        <v>44674</v>
      </c>
      <c r="D3869" t="s">
        <v>140</v>
      </c>
      <c r="E3869" t="s">
        <v>91</v>
      </c>
      <c r="F3869">
        <v>1</v>
      </c>
      <c r="G3869">
        <v>1</v>
      </c>
      <c r="H3869" t="s">
        <v>92</v>
      </c>
      <c r="I3869" t="s">
        <v>23</v>
      </c>
      <c r="J3869">
        <v>10009535686</v>
      </c>
      <c r="K3869" s="19">
        <f>(C3869-VLOOKUP(H3869,Riders!$A$2:$C$1999,2,FALSE))/365</f>
        <v>25.126027397260273</v>
      </c>
      <c r="L3869">
        <v>32.573999999999998</v>
      </c>
      <c r="M3869">
        <v>32.752000000000002</v>
      </c>
      <c r="N3869">
        <v>34.582000000000001</v>
      </c>
      <c r="O3869">
        <v>0.91500000000000004</v>
      </c>
    </row>
    <row r="3870" spans="1:15" x14ac:dyDescent="0.35">
      <c r="A3870" t="s">
        <v>65</v>
      </c>
      <c r="B3870">
        <v>2022</v>
      </c>
      <c r="C3870" s="10">
        <v>44674</v>
      </c>
      <c r="D3870" t="s">
        <v>140</v>
      </c>
      <c r="E3870" t="s">
        <v>91</v>
      </c>
      <c r="F3870">
        <v>1</v>
      </c>
      <c r="G3870">
        <v>2</v>
      </c>
      <c r="H3870" t="s">
        <v>115</v>
      </c>
      <c r="I3870" t="s">
        <v>116</v>
      </c>
      <c r="J3870">
        <v>10009009159</v>
      </c>
      <c r="K3870" s="19">
        <f>(C3870-VLOOKUP(H3870,Riders!$A$2:$C$1999,2,FALSE))/365</f>
        <v>27.2</v>
      </c>
      <c r="L3870">
        <v>28.706</v>
      </c>
      <c r="M3870">
        <v>28.881999999999898</v>
      </c>
      <c r="N3870">
        <v>30.79</v>
      </c>
      <c r="O3870">
        <v>0.95399999999999996</v>
      </c>
    </row>
    <row r="3871" spans="1:15" x14ac:dyDescent="0.35">
      <c r="A3871" t="s">
        <v>65</v>
      </c>
      <c r="B3871">
        <v>2022</v>
      </c>
      <c r="C3871" s="10">
        <v>44674</v>
      </c>
      <c r="D3871" t="s">
        <v>140</v>
      </c>
      <c r="E3871" t="s">
        <v>91</v>
      </c>
      <c r="F3871">
        <v>1</v>
      </c>
      <c r="G3871">
        <v>3</v>
      </c>
      <c r="H3871" t="s">
        <v>112</v>
      </c>
      <c r="I3871" t="s">
        <v>113</v>
      </c>
      <c r="J3871">
        <v>10009967641</v>
      </c>
      <c r="K3871" s="19">
        <f>(C3871-VLOOKUP(H3871,Riders!$A$2:$C$1999,2,FALSE))/365</f>
        <v>25.016438356164382</v>
      </c>
      <c r="L3871">
        <v>30.266999999999999</v>
      </c>
      <c r="M3871">
        <v>30.225999999999999</v>
      </c>
      <c r="N3871">
        <v>31.853999999999999</v>
      </c>
      <c r="O3871">
        <v>0.81399999999999995</v>
      </c>
    </row>
    <row r="3872" spans="1:15" x14ac:dyDescent="0.35">
      <c r="A3872" t="s">
        <v>65</v>
      </c>
      <c r="B3872">
        <v>2022</v>
      </c>
      <c r="C3872" s="10">
        <v>44674</v>
      </c>
      <c r="D3872" t="s">
        <v>140</v>
      </c>
      <c r="E3872" t="s">
        <v>91</v>
      </c>
      <c r="F3872">
        <v>1</v>
      </c>
      <c r="G3872">
        <v>4</v>
      </c>
      <c r="H3872" t="s">
        <v>103</v>
      </c>
      <c r="I3872" t="s">
        <v>104</v>
      </c>
      <c r="J3872">
        <v>10009010876</v>
      </c>
      <c r="K3872" s="19">
        <f>(C3872-VLOOKUP(H3872,Riders!$A$2:$C$1999,2,FALSE))/365</f>
        <v>28.243835616438357</v>
      </c>
      <c r="L3872">
        <v>26.099999999999898</v>
      </c>
      <c r="M3872">
        <v>26.087</v>
      </c>
      <c r="N3872">
        <v>27.629000000000001</v>
      </c>
      <c r="O3872">
        <v>0.77100000000000002</v>
      </c>
    </row>
    <row r="3873" spans="1:15" x14ac:dyDescent="0.35">
      <c r="A3873" t="s">
        <v>65</v>
      </c>
      <c r="B3873">
        <v>2022</v>
      </c>
      <c r="C3873" s="10">
        <v>44674</v>
      </c>
      <c r="D3873" t="s">
        <v>140</v>
      </c>
      <c r="E3873" t="s">
        <v>91</v>
      </c>
      <c r="F3873">
        <v>1</v>
      </c>
      <c r="G3873">
        <v>5</v>
      </c>
      <c r="H3873" t="s">
        <v>176</v>
      </c>
      <c r="I3873" t="s">
        <v>33</v>
      </c>
      <c r="J3873">
        <v>10015718327</v>
      </c>
      <c r="K3873" s="19" t="e">
        <f>(C3873-VLOOKUP(H3873,Riders!$A$2:$C$1999,2,FALSE))/365</f>
        <v>#N/A</v>
      </c>
      <c r="L3873">
        <v>9</v>
      </c>
      <c r="M3873">
        <v>14.244999999999999</v>
      </c>
      <c r="N3873">
        <v>23.382999999999999</v>
      </c>
      <c r="O3873">
        <v>4.569</v>
      </c>
    </row>
    <row r="3874" spans="1:15" x14ac:dyDescent="0.35">
      <c r="A3874" t="s">
        <v>65</v>
      </c>
      <c r="B3874">
        <v>2022</v>
      </c>
      <c r="C3874" s="10">
        <v>44674</v>
      </c>
      <c r="D3874" t="s">
        <v>140</v>
      </c>
      <c r="E3874" t="s">
        <v>91</v>
      </c>
      <c r="F3874">
        <v>1</v>
      </c>
      <c r="G3874">
        <v>6</v>
      </c>
      <c r="H3874" t="s">
        <v>36</v>
      </c>
      <c r="I3874" t="s">
        <v>37</v>
      </c>
      <c r="J3874">
        <v>10011152354</v>
      </c>
      <c r="K3874" s="19">
        <f>(C3874-VLOOKUP(H3874,Riders!$A$2:$C$1999,2,FALSE))/365</f>
        <v>23.920547945205481</v>
      </c>
      <c r="L3874">
        <v>18.032</v>
      </c>
      <c r="M3874">
        <v>16.318999999999999</v>
      </c>
      <c r="N3874">
        <v>22.324999999999999</v>
      </c>
      <c r="O3874">
        <v>3.0030000000000001</v>
      </c>
    </row>
    <row r="3875" spans="1:15" x14ac:dyDescent="0.35">
      <c r="A3875" t="s">
        <v>65</v>
      </c>
      <c r="B3875">
        <v>2022</v>
      </c>
      <c r="C3875" s="10">
        <v>44674</v>
      </c>
      <c r="D3875" t="s">
        <v>140</v>
      </c>
      <c r="E3875" t="s">
        <v>91</v>
      </c>
      <c r="F3875">
        <v>2</v>
      </c>
      <c r="G3875">
        <v>1</v>
      </c>
      <c r="H3875" t="s">
        <v>100</v>
      </c>
      <c r="I3875" t="s">
        <v>44</v>
      </c>
      <c r="J3875">
        <v>10010830840</v>
      </c>
      <c r="K3875" s="19">
        <f>(C3875-VLOOKUP(H3875,Riders!$A$2:$C$1999,2,FALSE))/365</f>
        <v>23.5013698630137</v>
      </c>
      <c r="L3875">
        <v>27.613</v>
      </c>
      <c r="M3875">
        <v>27.74</v>
      </c>
      <c r="N3875">
        <v>29.456</v>
      </c>
      <c r="O3875">
        <v>0.85799999999999998</v>
      </c>
    </row>
    <row r="3876" spans="1:15" x14ac:dyDescent="0.35">
      <c r="A3876" t="s">
        <v>65</v>
      </c>
      <c r="B3876">
        <v>2022</v>
      </c>
      <c r="C3876" s="10">
        <v>44674</v>
      </c>
      <c r="D3876" t="s">
        <v>140</v>
      </c>
      <c r="E3876" t="s">
        <v>91</v>
      </c>
      <c r="F3876">
        <v>2</v>
      </c>
      <c r="G3876">
        <v>2</v>
      </c>
      <c r="H3876" t="s">
        <v>108</v>
      </c>
      <c r="I3876" t="s">
        <v>109</v>
      </c>
      <c r="J3876">
        <v>10117936018</v>
      </c>
      <c r="K3876" s="19">
        <f>(C3876-VLOOKUP(H3876,Riders!$A$2:$C$1999,2,FALSE))/365</f>
        <v>28.528767123287672</v>
      </c>
      <c r="L3876">
        <v>23.097999999999999</v>
      </c>
      <c r="M3876">
        <v>23.308999999999902</v>
      </c>
      <c r="N3876">
        <v>25.754999999999999</v>
      </c>
      <c r="O3876">
        <v>1.2230000000000001</v>
      </c>
    </row>
    <row r="3877" spans="1:15" x14ac:dyDescent="0.35">
      <c r="A3877" t="s">
        <v>65</v>
      </c>
      <c r="B3877">
        <v>2022</v>
      </c>
      <c r="C3877" s="10">
        <v>44674</v>
      </c>
      <c r="D3877" t="s">
        <v>140</v>
      </c>
      <c r="E3877" t="s">
        <v>91</v>
      </c>
      <c r="F3877">
        <v>2</v>
      </c>
      <c r="G3877">
        <v>3</v>
      </c>
      <c r="H3877" t="s">
        <v>171</v>
      </c>
      <c r="I3877" t="s">
        <v>82</v>
      </c>
      <c r="J3877">
        <v>10007073506</v>
      </c>
      <c r="K3877" s="19">
        <f>(C3877-VLOOKUP(H3877,Riders!$A$2:$C$1999,2,FALSE))/365</f>
        <v>31.827397260273973</v>
      </c>
      <c r="L3877">
        <v>21.925999999999998</v>
      </c>
      <c r="M3877">
        <v>21.946000000000002</v>
      </c>
      <c r="N3877">
        <v>23.654</v>
      </c>
      <c r="O3877">
        <v>0.85399999999999998</v>
      </c>
    </row>
    <row r="3878" spans="1:15" x14ac:dyDescent="0.35">
      <c r="A3878" t="s">
        <v>65</v>
      </c>
      <c r="B3878">
        <v>2022</v>
      </c>
      <c r="C3878" s="10">
        <v>44674</v>
      </c>
      <c r="D3878" t="s">
        <v>140</v>
      </c>
      <c r="E3878" t="s">
        <v>91</v>
      </c>
      <c r="F3878">
        <v>2</v>
      </c>
      <c r="G3878">
        <v>4</v>
      </c>
      <c r="H3878" t="s">
        <v>157</v>
      </c>
      <c r="I3878" t="s">
        <v>142</v>
      </c>
      <c r="J3878">
        <v>10006063086</v>
      </c>
      <c r="K3878" s="19">
        <f>(C3878-VLOOKUP(H3878,Riders!$A$2:$C$1999,2,FALSE))/365</f>
        <v>32.136986301369866</v>
      </c>
      <c r="L3878">
        <v>16.664000000000001</v>
      </c>
      <c r="M3878">
        <v>16.795999999999999</v>
      </c>
      <c r="N3878">
        <v>20.806000000000001</v>
      </c>
      <c r="O3878">
        <v>2.0049999999999999</v>
      </c>
    </row>
    <row r="3879" spans="1:15" x14ac:dyDescent="0.35">
      <c r="A3879" t="s">
        <v>65</v>
      </c>
      <c r="B3879">
        <v>2022</v>
      </c>
      <c r="C3879" s="10">
        <v>44674</v>
      </c>
      <c r="D3879" t="s">
        <v>140</v>
      </c>
      <c r="E3879" t="s">
        <v>91</v>
      </c>
      <c r="F3879">
        <v>2</v>
      </c>
      <c r="G3879">
        <v>5</v>
      </c>
      <c r="H3879" t="s">
        <v>62</v>
      </c>
      <c r="I3879" t="s">
        <v>63</v>
      </c>
      <c r="J3879">
        <v>10007351671</v>
      </c>
      <c r="K3879" s="19">
        <f>(C3879-VLOOKUP(H3879,Riders!$A$2:$C$1999,2,FALSE))/365</f>
        <v>32.424657534246577</v>
      </c>
      <c r="L3879">
        <v>17.504000000000001</v>
      </c>
      <c r="M3879">
        <v>17.172999999999998</v>
      </c>
      <c r="N3879">
        <v>19.777000000000001</v>
      </c>
      <c r="O3879">
        <v>1.302</v>
      </c>
    </row>
    <row r="3880" spans="1:15" x14ac:dyDescent="0.35">
      <c r="A3880" t="s">
        <v>65</v>
      </c>
      <c r="B3880">
        <v>2022</v>
      </c>
      <c r="C3880" s="10">
        <v>44674</v>
      </c>
      <c r="D3880" t="s">
        <v>140</v>
      </c>
      <c r="E3880" t="s">
        <v>91</v>
      </c>
      <c r="F3880">
        <v>3</v>
      </c>
      <c r="G3880">
        <v>1</v>
      </c>
      <c r="H3880" t="s">
        <v>101</v>
      </c>
      <c r="I3880" t="s">
        <v>102</v>
      </c>
      <c r="J3880">
        <v>10015145724</v>
      </c>
      <c r="K3880" s="19">
        <f>(C3880-VLOOKUP(H3880,Riders!$A$2:$C$1999,2,FALSE))/365</f>
        <v>23.032876712328768</v>
      </c>
      <c r="L3880">
        <v>25.113</v>
      </c>
      <c r="M3880">
        <v>25.835000000000001</v>
      </c>
      <c r="N3880">
        <v>28.619</v>
      </c>
      <c r="O3880">
        <v>1.3919999999999999</v>
      </c>
    </row>
    <row r="3881" spans="1:15" x14ac:dyDescent="0.35">
      <c r="A3881" t="s">
        <v>65</v>
      </c>
      <c r="B3881">
        <v>2022</v>
      </c>
      <c r="C3881" s="10">
        <v>44674</v>
      </c>
      <c r="D3881" t="s">
        <v>140</v>
      </c>
      <c r="E3881" t="s">
        <v>91</v>
      </c>
      <c r="F3881">
        <v>3</v>
      </c>
      <c r="G3881">
        <v>2</v>
      </c>
      <c r="H3881" t="s">
        <v>54</v>
      </c>
      <c r="I3881" t="s">
        <v>42</v>
      </c>
      <c r="J3881">
        <v>10004612534</v>
      </c>
      <c r="K3881" s="19">
        <f>(C3881-VLOOKUP(H3881,Riders!$A$2:$C$1999,2,FALSE))/365</f>
        <v>34.909589041095892</v>
      </c>
      <c r="L3881">
        <v>27.22</v>
      </c>
      <c r="M3881">
        <v>27.295000000000002</v>
      </c>
      <c r="N3881">
        <v>28.899000000000001</v>
      </c>
      <c r="O3881">
        <v>0.80200000000000005</v>
      </c>
    </row>
    <row r="3882" spans="1:15" x14ac:dyDescent="0.35">
      <c r="A3882" t="s">
        <v>65</v>
      </c>
      <c r="B3882">
        <v>2022</v>
      </c>
      <c r="C3882" s="10">
        <v>44674</v>
      </c>
      <c r="D3882" t="s">
        <v>140</v>
      </c>
      <c r="E3882" t="s">
        <v>91</v>
      </c>
      <c r="F3882">
        <v>3</v>
      </c>
      <c r="G3882">
        <v>3</v>
      </c>
      <c r="H3882" t="s">
        <v>132</v>
      </c>
      <c r="I3882" t="s">
        <v>75</v>
      </c>
      <c r="J3882">
        <v>10015483305</v>
      </c>
      <c r="K3882" s="19">
        <f>(C3882-VLOOKUP(H3882,Riders!$A$2:$C$1999,2,FALSE))/365</f>
        <v>22.794520547945204</v>
      </c>
      <c r="L3882">
        <v>17.021999999999998</v>
      </c>
      <c r="M3882">
        <v>19.923999999999999</v>
      </c>
      <c r="N3882">
        <v>25.664000000000001</v>
      </c>
      <c r="O3882">
        <v>2.87</v>
      </c>
    </row>
    <row r="3883" spans="1:15" x14ac:dyDescent="0.35">
      <c r="A3883" t="s">
        <v>65</v>
      </c>
      <c r="B3883">
        <v>2022</v>
      </c>
      <c r="C3883" s="10">
        <v>44674</v>
      </c>
      <c r="D3883" t="s">
        <v>140</v>
      </c>
      <c r="E3883" t="s">
        <v>91</v>
      </c>
      <c r="F3883">
        <v>3</v>
      </c>
      <c r="G3883">
        <v>4</v>
      </c>
      <c r="H3883" t="s">
        <v>51</v>
      </c>
      <c r="I3883" t="s">
        <v>52</v>
      </c>
      <c r="J3883">
        <v>10010645732</v>
      </c>
      <c r="K3883" s="19">
        <f>(C3883-VLOOKUP(H3883,Riders!$A$2:$C$1999,2,FALSE))/365</f>
        <v>24.402739726027399</v>
      </c>
      <c r="L3883">
        <v>18.957999999999998</v>
      </c>
      <c r="M3883">
        <v>19.760000000000002</v>
      </c>
      <c r="N3883">
        <v>23.698</v>
      </c>
      <c r="O3883">
        <v>1.9690000000000001</v>
      </c>
    </row>
    <row r="3884" spans="1:15" x14ac:dyDescent="0.35">
      <c r="A3884" t="s">
        <v>65</v>
      </c>
      <c r="B3884">
        <v>2022</v>
      </c>
      <c r="C3884" s="10">
        <v>44674</v>
      </c>
      <c r="D3884" t="s">
        <v>140</v>
      </c>
      <c r="E3884" t="s">
        <v>91</v>
      </c>
      <c r="F3884">
        <v>3</v>
      </c>
      <c r="G3884">
        <v>5</v>
      </c>
      <c r="H3884" t="s">
        <v>96</v>
      </c>
      <c r="I3884" t="s">
        <v>27</v>
      </c>
      <c r="J3884">
        <v>10015683567</v>
      </c>
      <c r="K3884" s="19">
        <f>(C3884-VLOOKUP(H3884,Riders!$A$2:$C$1999,2,FALSE))/365</f>
        <v>23.268493150684932</v>
      </c>
      <c r="L3884">
        <v>27.791999999999899</v>
      </c>
      <c r="M3884">
        <v>27.469000000000001</v>
      </c>
      <c r="N3884">
        <v>29.411000000000001</v>
      </c>
      <c r="O3884">
        <v>0.97099999999999997</v>
      </c>
    </row>
    <row r="3885" spans="1:15" x14ac:dyDescent="0.35">
      <c r="A3885" t="s">
        <v>65</v>
      </c>
      <c r="B3885">
        <v>2022</v>
      </c>
      <c r="C3885" s="10">
        <v>44674</v>
      </c>
      <c r="D3885" t="s">
        <v>140</v>
      </c>
      <c r="E3885" t="s">
        <v>91</v>
      </c>
      <c r="F3885">
        <v>3</v>
      </c>
      <c r="G3885">
        <v>6</v>
      </c>
      <c r="H3885" t="s">
        <v>177</v>
      </c>
      <c r="I3885" t="s">
        <v>178</v>
      </c>
      <c r="J3885">
        <v>10010664829</v>
      </c>
      <c r="K3885" s="19">
        <f>(C3885-VLOOKUP(H3885,Riders!$A$2:$C$1999,2,FALSE))/365</f>
        <v>24.06027397260274</v>
      </c>
      <c r="L3885">
        <v>21.004999999999999</v>
      </c>
      <c r="M3885">
        <v>20.317</v>
      </c>
      <c r="N3885">
        <v>23.815000000000001</v>
      </c>
      <c r="O3885">
        <v>1.7490000000000001</v>
      </c>
    </row>
    <row r="3886" spans="1:15" x14ac:dyDescent="0.35">
      <c r="A3886" t="s">
        <v>65</v>
      </c>
      <c r="B3886">
        <v>2022</v>
      </c>
      <c r="C3886" s="10">
        <v>44674</v>
      </c>
      <c r="D3886" t="s">
        <v>140</v>
      </c>
      <c r="E3886" t="s">
        <v>91</v>
      </c>
      <c r="F3886">
        <v>4</v>
      </c>
      <c r="G3886">
        <v>1</v>
      </c>
      <c r="H3886" t="s">
        <v>114</v>
      </c>
      <c r="I3886" t="s">
        <v>102</v>
      </c>
      <c r="J3886">
        <v>10055349695</v>
      </c>
      <c r="K3886" s="19">
        <f>(C3886-VLOOKUP(H3886,Riders!$A$2:$C$1999,2,FALSE))/365</f>
        <v>22.2</v>
      </c>
      <c r="L3886">
        <v>20.672999999999998</v>
      </c>
      <c r="M3886">
        <v>21.671999999999901</v>
      </c>
      <c r="N3886">
        <v>25.65</v>
      </c>
      <c r="O3886">
        <v>1.9890000000000001</v>
      </c>
    </row>
    <row r="3887" spans="1:15" x14ac:dyDescent="0.35">
      <c r="A3887" t="s">
        <v>65</v>
      </c>
      <c r="B3887">
        <v>2022</v>
      </c>
      <c r="C3887" s="10">
        <v>44674</v>
      </c>
      <c r="D3887" t="s">
        <v>140</v>
      </c>
      <c r="E3887" t="s">
        <v>91</v>
      </c>
      <c r="F3887">
        <v>4</v>
      </c>
      <c r="G3887">
        <v>2</v>
      </c>
      <c r="H3887" t="s">
        <v>67</v>
      </c>
      <c r="I3887" t="s">
        <v>31</v>
      </c>
      <c r="J3887">
        <v>10007827880</v>
      </c>
      <c r="K3887" s="19">
        <f>(C3887-VLOOKUP(H3887,Riders!$A$2:$C$1999,2,FALSE))/365</f>
        <v>28.490410958904111</v>
      </c>
      <c r="L3887">
        <v>15.986000000000001</v>
      </c>
      <c r="M3887">
        <v>17.331</v>
      </c>
      <c r="N3887">
        <v>22.289000000000001</v>
      </c>
      <c r="O3887">
        <v>2.4790000000000001</v>
      </c>
    </row>
    <row r="3888" spans="1:15" x14ac:dyDescent="0.35">
      <c r="A3888" t="s">
        <v>65</v>
      </c>
      <c r="B3888">
        <v>2022</v>
      </c>
      <c r="C3888" s="10">
        <v>44674</v>
      </c>
      <c r="D3888" t="s">
        <v>140</v>
      </c>
      <c r="E3888" t="s">
        <v>91</v>
      </c>
      <c r="F3888">
        <v>4</v>
      </c>
      <c r="G3888">
        <v>3</v>
      </c>
      <c r="H3888" t="s">
        <v>47</v>
      </c>
      <c r="I3888" t="s">
        <v>33</v>
      </c>
      <c r="J3888">
        <v>10064209839</v>
      </c>
      <c r="K3888" s="19">
        <f>(C3888-VLOOKUP(H3888,Riders!$A$2:$C$1999,2,FALSE))/365</f>
        <v>25.4</v>
      </c>
      <c r="L3888">
        <v>9</v>
      </c>
      <c r="M3888">
        <v>12.118</v>
      </c>
      <c r="N3888">
        <v>21.608000000000001</v>
      </c>
      <c r="O3888">
        <v>4.7450000000000001</v>
      </c>
    </row>
    <row r="3889" spans="1:15" x14ac:dyDescent="0.35">
      <c r="A3889" t="s">
        <v>65</v>
      </c>
      <c r="B3889">
        <v>2022</v>
      </c>
      <c r="C3889" s="10">
        <v>44674</v>
      </c>
      <c r="D3889" t="s">
        <v>140</v>
      </c>
      <c r="E3889" t="s">
        <v>91</v>
      </c>
      <c r="F3889">
        <v>4</v>
      </c>
      <c r="G3889">
        <v>4</v>
      </c>
      <c r="H3889" t="s">
        <v>179</v>
      </c>
      <c r="I3889" t="s">
        <v>142</v>
      </c>
      <c r="J3889">
        <v>10081023272</v>
      </c>
      <c r="K3889" s="19">
        <f>(C3889-VLOOKUP(H3889,Riders!$A$2:$C$1999,2,FALSE))/365</f>
        <v>20.512328767123286</v>
      </c>
      <c r="L3889">
        <v>9</v>
      </c>
      <c r="M3889">
        <v>8.3009999999999895</v>
      </c>
      <c r="N3889">
        <v>18.338999999999999</v>
      </c>
      <c r="O3889">
        <v>5.0190000000000001</v>
      </c>
    </row>
    <row r="3890" spans="1:15" x14ac:dyDescent="0.35">
      <c r="A3890" t="s">
        <v>65</v>
      </c>
      <c r="B3890">
        <v>2022</v>
      </c>
      <c r="C3890" s="10">
        <v>44674</v>
      </c>
      <c r="D3890" t="s">
        <v>140</v>
      </c>
      <c r="E3890" t="s">
        <v>91</v>
      </c>
      <c r="F3890">
        <v>4</v>
      </c>
      <c r="G3890">
        <v>5</v>
      </c>
      <c r="H3890" t="s">
        <v>173</v>
      </c>
      <c r="I3890" t="s">
        <v>46</v>
      </c>
      <c r="J3890">
        <v>10015915559</v>
      </c>
      <c r="K3890" s="19">
        <f>(C3890-VLOOKUP(H3890,Riders!$A$2:$C$1999,2,FALSE))/365</f>
        <v>22.663013698630138</v>
      </c>
      <c r="L3890">
        <v>9</v>
      </c>
      <c r="M3890">
        <v>2.2739999999999898</v>
      </c>
      <c r="N3890">
        <v>13.7</v>
      </c>
      <c r="O3890">
        <v>5.7130000000000001</v>
      </c>
    </row>
    <row r="3891" spans="1:15" x14ac:dyDescent="0.35">
      <c r="A3891" t="s">
        <v>65</v>
      </c>
      <c r="B3891">
        <v>2022</v>
      </c>
      <c r="C3891" s="10">
        <v>44674</v>
      </c>
      <c r="D3891" t="s">
        <v>140</v>
      </c>
      <c r="E3891" t="s">
        <v>91</v>
      </c>
      <c r="F3891">
        <v>5</v>
      </c>
      <c r="G3891">
        <v>1</v>
      </c>
      <c r="H3891" t="s">
        <v>93</v>
      </c>
      <c r="I3891" t="s">
        <v>52</v>
      </c>
      <c r="J3891">
        <v>10009150215</v>
      </c>
      <c r="K3891" s="19">
        <f>(C3891-VLOOKUP(H3891,Riders!$A$2:$C$1999,2,FALSE))/365</f>
        <v>26.424657534246574</v>
      </c>
      <c r="L3891">
        <v>24.800999999999998</v>
      </c>
      <c r="M3891">
        <v>25.13</v>
      </c>
      <c r="N3891">
        <v>26.815999999999999</v>
      </c>
      <c r="O3891">
        <v>0.84299999999999997</v>
      </c>
    </row>
    <row r="3892" spans="1:15" x14ac:dyDescent="0.35">
      <c r="A3892" t="s">
        <v>65</v>
      </c>
      <c r="B3892">
        <v>2022</v>
      </c>
      <c r="C3892" s="10">
        <v>44674</v>
      </c>
      <c r="D3892" t="s">
        <v>140</v>
      </c>
      <c r="E3892" t="s">
        <v>91</v>
      </c>
      <c r="F3892">
        <v>5</v>
      </c>
      <c r="G3892">
        <v>2</v>
      </c>
      <c r="H3892" t="s">
        <v>45</v>
      </c>
      <c r="I3892" t="s">
        <v>46</v>
      </c>
      <c r="J3892">
        <v>10009176281</v>
      </c>
      <c r="K3892" s="19">
        <f>(C3892-VLOOKUP(H3892,Riders!$A$2:$C$1999,2,FALSE))/365</f>
        <v>26.183561643835617</v>
      </c>
      <c r="L3892">
        <v>24.125</v>
      </c>
      <c r="M3892">
        <v>24.439999999999898</v>
      </c>
      <c r="N3892">
        <v>26.353999999999999</v>
      </c>
      <c r="O3892">
        <v>0.95699999999999996</v>
      </c>
    </row>
    <row r="3893" spans="1:15" x14ac:dyDescent="0.35">
      <c r="A3893" t="s">
        <v>65</v>
      </c>
      <c r="B3893">
        <v>2022</v>
      </c>
      <c r="C3893" s="10">
        <v>44674</v>
      </c>
      <c r="D3893" t="s">
        <v>140</v>
      </c>
      <c r="E3893" t="s">
        <v>91</v>
      </c>
      <c r="F3893">
        <v>5</v>
      </c>
      <c r="G3893">
        <v>3</v>
      </c>
      <c r="H3893" t="s">
        <v>68</v>
      </c>
      <c r="I3893" t="s">
        <v>29</v>
      </c>
      <c r="J3893">
        <v>10006379247</v>
      </c>
      <c r="K3893" s="19">
        <f>(C3893-VLOOKUP(H3893,Riders!$A$2:$C$1999,2,FALSE))/365</f>
        <v>32.079452054794523</v>
      </c>
      <c r="L3893">
        <v>31.408999999999999</v>
      </c>
      <c r="M3893">
        <v>31.297999999999998</v>
      </c>
      <c r="N3893">
        <v>32.89</v>
      </c>
      <c r="O3893">
        <v>0.79600000000000004</v>
      </c>
    </row>
    <row r="3894" spans="1:15" x14ac:dyDescent="0.35">
      <c r="A3894" t="s">
        <v>65</v>
      </c>
      <c r="B3894">
        <v>2022</v>
      </c>
      <c r="C3894" s="10">
        <v>44674</v>
      </c>
      <c r="D3894" t="s">
        <v>140</v>
      </c>
      <c r="E3894" t="s">
        <v>91</v>
      </c>
      <c r="F3894">
        <v>5</v>
      </c>
      <c r="G3894">
        <v>4</v>
      </c>
      <c r="H3894" t="s">
        <v>60</v>
      </c>
      <c r="I3894" t="s">
        <v>61</v>
      </c>
      <c r="J3894">
        <v>10095274996</v>
      </c>
      <c r="K3894" s="19">
        <f>(C3894-VLOOKUP(H3894,Riders!$A$2:$C$1999,2,FALSE))/365</f>
        <v>18.602739726027398</v>
      </c>
      <c r="L3894">
        <v>9</v>
      </c>
      <c r="M3894">
        <v>18.457000000000001</v>
      </c>
      <c r="N3894">
        <v>26.739000000000001</v>
      </c>
      <c r="O3894">
        <v>4.141</v>
      </c>
    </row>
    <row r="3895" spans="1:15" x14ac:dyDescent="0.35">
      <c r="A3895" t="s">
        <v>65</v>
      </c>
      <c r="B3895">
        <v>2022</v>
      </c>
      <c r="C3895" s="10">
        <v>44674</v>
      </c>
      <c r="D3895" t="s">
        <v>140</v>
      </c>
      <c r="E3895" t="s">
        <v>91</v>
      </c>
      <c r="F3895">
        <v>5</v>
      </c>
      <c r="G3895">
        <v>5</v>
      </c>
      <c r="H3895" t="s">
        <v>180</v>
      </c>
      <c r="I3895" t="s">
        <v>168</v>
      </c>
      <c r="J3895">
        <v>10090680735</v>
      </c>
      <c r="K3895" s="19">
        <f>(C3895-VLOOKUP(H3895,Riders!$A$2:$C$1999,2,FALSE))/365</f>
        <v>29.597260273972601</v>
      </c>
      <c r="L3895">
        <v>25.824999999999999</v>
      </c>
      <c r="M3895">
        <v>25.622</v>
      </c>
      <c r="N3895">
        <v>27.986000000000001</v>
      </c>
      <c r="O3895">
        <v>1.1819999999999999</v>
      </c>
    </row>
    <row r="3896" spans="1:15" x14ac:dyDescent="0.35">
      <c r="A3896" t="s">
        <v>65</v>
      </c>
      <c r="B3896">
        <v>2022</v>
      </c>
      <c r="C3896" s="10">
        <v>44674</v>
      </c>
      <c r="D3896" t="s">
        <v>140</v>
      </c>
      <c r="E3896" t="s">
        <v>91</v>
      </c>
      <c r="F3896">
        <v>5</v>
      </c>
      <c r="G3896">
        <v>6</v>
      </c>
      <c r="H3896" t="s">
        <v>125</v>
      </c>
      <c r="I3896" t="s">
        <v>113</v>
      </c>
      <c r="J3896">
        <v>10017950943</v>
      </c>
      <c r="K3896" s="19">
        <f>(C3896-VLOOKUP(H3896,Riders!$A$2:$C$1999,2,FALSE))/365</f>
        <v>25.202739726027396</v>
      </c>
      <c r="L3896">
        <v>26.988</v>
      </c>
      <c r="M3896">
        <v>26.663</v>
      </c>
      <c r="N3896">
        <v>28.539000000000001</v>
      </c>
      <c r="O3896">
        <v>0.93799999999999994</v>
      </c>
    </row>
    <row r="3897" spans="1:15" x14ac:dyDescent="0.35">
      <c r="A3897" t="s">
        <v>65</v>
      </c>
      <c r="B3897">
        <v>2022</v>
      </c>
      <c r="C3897" s="10">
        <v>44674</v>
      </c>
      <c r="D3897" t="s">
        <v>140</v>
      </c>
      <c r="E3897" t="s">
        <v>91</v>
      </c>
      <c r="F3897">
        <v>6</v>
      </c>
      <c r="G3897">
        <v>1</v>
      </c>
      <c r="H3897" t="s">
        <v>40</v>
      </c>
      <c r="I3897" t="s">
        <v>29</v>
      </c>
      <c r="J3897">
        <v>10009178002</v>
      </c>
      <c r="K3897" s="19">
        <f>(C3897-VLOOKUP(H3897,Riders!$A$2:$C$1999,2,FALSE))/365</f>
        <v>26.271232876712329</v>
      </c>
      <c r="L3897">
        <v>24.303999999999998</v>
      </c>
      <c r="M3897">
        <v>24.713000000000001</v>
      </c>
      <c r="N3897">
        <v>26.824999999999999</v>
      </c>
      <c r="O3897">
        <v>1.056</v>
      </c>
    </row>
    <row r="3898" spans="1:15" x14ac:dyDescent="0.35">
      <c r="A3898" t="s">
        <v>65</v>
      </c>
      <c r="B3898">
        <v>2022</v>
      </c>
      <c r="C3898" s="10">
        <v>44674</v>
      </c>
      <c r="D3898" t="s">
        <v>140</v>
      </c>
      <c r="E3898" t="s">
        <v>91</v>
      </c>
      <c r="F3898">
        <v>6</v>
      </c>
      <c r="G3898">
        <v>2</v>
      </c>
      <c r="H3898" t="s">
        <v>26</v>
      </c>
      <c r="I3898" t="s">
        <v>27</v>
      </c>
      <c r="J3898">
        <v>10010713329</v>
      </c>
      <c r="K3898" s="19">
        <f>(C3898-VLOOKUP(H3898,Riders!$A$2:$C$1999,2,FALSE))/365</f>
        <v>24.583561643835615</v>
      </c>
      <c r="L3898">
        <v>9</v>
      </c>
      <c r="M3898">
        <v>19.641999999999999</v>
      </c>
      <c r="N3898">
        <v>28.468</v>
      </c>
      <c r="O3898">
        <v>4.4130000000000003</v>
      </c>
    </row>
    <row r="3899" spans="1:15" x14ac:dyDescent="0.35">
      <c r="A3899" t="s">
        <v>65</v>
      </c>
      <c r="B3899">
        <v>2022</v>
      </c>
      <c r="C3899" s="10">
        <v>44674</v>
      </c>
      <c r="D3899" t="s">
        <v>140</v>
      </c>
      <c r="E3899" t="s">
        <v>91</v>
      </c>
      <c r="F3899">
        <v>6</v>
      </c>
      <c r="G3899">
        <v>3</v>
      </c>
      <c r="H3899" t="s">
        <v>50</v>
      </c>
      <c r="I3899" t="s">
        <v>44</v>
      </c>
      <c r="J3899">
        <v>10009039774</v>
      </c>
      <c r="K3899" s="19">
        <f>(C3899-VLOOKUP(H3899,Riders!$A$2:$C$1999,2,FALSE))/365</f>
        <v>27.778082191780822</v>
      </c>
      <c r="L3899">
        <v>24</v>
      </c>
      <c r="M3899">
        <v>24.038</v>
      </c>
      <c r="N3899">
        <v>26.641999999999999</v>
      </c>
      <c r="O3899">
        <v>1.302</v>
      </c>
    </row>
    <row r="3900" spans="1:15" x14ac:dyDescent="0.35">
      <c r="A3900" t="s">
        <v>65</v>
      </c>
      <c r="B3900">
        <v>2022</v>
      </c>
      <c r="C3900" s="10">
        <v>44674</v>
      </c>
      <c r="D3900" t="s">
        <v>140</v>
      </c>
      <c r="E3900" t="s">
        <v>91</v>
      </c>
      <c r="F3900">
        <v>6</v>
      </c>
      <c r="G3900">
        <v>4</v>
      </c>
      <c r="H3900" t="s">
        <v>111</v>
      </c>
      <c r="I3900" t="s">
        <v>61</v>
      </c>
      <c r="J3900">
        <v>10050873046</v>
      </c>
      <c r="K3900" s="19">
        <f>(C3900-VLOOKUP(H3900,Riders!$A$2:$C$1999,2,FALSE))/365</f>
        <v>21.134246575342466</v>
      </c>
      <c r="L3900">
        <v>9</v>
      </c>
      <c r="M3900">
        <v>14.656000000000001</v>
      </c>
      <c r="N3900">
        <v>23.576000000000001</v>
      </c>
      <c r="O3900">
        <v>4.46</v>
      </c>
    </row>
    <row r="3901" spans="1:15" x14ac:dyDescent="0.35">
      <c r="A3901" t="s">
        <v>65</v>
      </c>
      <c r="B3901">
        <v>2022</v>
      </c>
      <c r="C3901" s="10">
        <v>44674</v>
      </c>
      <c r="D3901" t="s">
        <v>140</v>
      </c>
      <c r="E3901" t="s">
        <v>91</v>
      </c>
      <c r="F3901">
        <v>6</v>
      </c>
      <c r="G3901">
        <v>5</v>
      </c>
      <c r="H3901" t="s">
        <v>81</v>
      </c>
      <c r="I3901" t="s">
        <v>82</v>
      </c>
      <c r="J3901">
        <v>10074984418</v>
      </c>
      <c r="K3901" s="19">
        <f>(C3901-VLOOKUP(H3901,Riders!$A$2:$C$1999,2,FALSE))/365</f>
        <v>20.468493150684932</v>
      </c>
      <c r="L3901">
        <v>9</v>
      </c>
      <c r="M3901">
        <v>11.8189999999999</v>
      </c>
      <c r="N3901">
        <v>20.966999999999999</v>
      </c>
      <c r="O3901">
        <v>4.5739999999999998</v>
      </c>
    </row>
    <row r="3902" spans="1:15" x14ac:dyDescent="0.35">
      <c r="A3902" t="s">
        <v>65</v>
      </c>
      <c r="B3902">
        <v>2022</v>
      </c>
      <c r="C3902" s="10">
        <v>44674</v>
      </c>
      <c r="D3902" t="s">
        <v>140</v>
      </c>
      <c r="E3902" t="s">
        <v>91</v>
      </c>
      <c r="F3902">
        <v>6</v>
      </c>
      <c r="G3902">
        <v>6</v>
      </c>
      <c r="H3902" t="s">
        <v>181</v>
      </c>
      <c r="I3902" t="s">
        <v>42</v>
      </c>
      <c r="J3902">
        <v>10009903983</v>
      </c>
      <c r="K3902" s="19">
        <f>(C3902-VLOOKUP(H3902,Riders!$A$2:$C$1999,2,FALSE))/365</f>
        <v>23.726027397260275</v>
      </c>
      <c r="L3902">
        <v>9</v>
      </c>
      <c r="M3902">
        <v>8.5909999999999993</v>
      </c>
      <c r="N3902">
        <v>18.010999999999999</v>
      </c>
      <c r="O3902">
        <v>4.71</v>
      </c>
    </row>
    <row r="3903" spans="1:15" x14ac:dyDescent="0.35">
      <c r="A3903" t="s">
        <v>65</v>
      </c>
      <c r="B3903">
        <v>2022</v>
      </c>
      <c r="C3903" s="10">
        <v>44674</v>
      </c>
      <c r="D3903" t="s">
        <v>140</v>
      </c>
      <c r="E3903" t="s">
        <v>91</v>
      </c>
      <c r="F3903">
        <v>6</v>
      </c>
      <c r="G3903">
        <v>7</v>
      </c>
      <c r="H3903" t="s">
        <v>24</v>
      </c>
      <c r="I3903" t="s">
        <v>25</v>
      </c>
      <c r="J3903">
        <v>10028995102</v>
      </c>
      <c r="K3903" s="19">
        <f>(C3903-VLOOKUP(H3903,Riders!$A$2:$C$1999,2,FALSE))/365</f>
        <v>20.517808219178082</v>
      </c>
      <c r="L3903">
        <v>10.169</v>
      </c>
      <c r="M3903">
        <v>8.7959999999999994</v>
      </c>
      <c r="N3903">
        <v>14.688000000000001</v>
      </c>
      <c r="O3903">
        <v>2.9460000000000002</v>
      </c>
    </row>
    <row r="3904" spans="1:15" x14ac:dyDescent="0.35">
      <c r="A3904" t="s">
        <v>65</v>
      </c>
      <c r="B3904">
        <v>2022</v>
      </c>
      <c r="C3904" s="10">
        <v>44674</v>
      </c>
      <c r="D3904" t="s">
        <v>140</v>
      </c>
      <c r="E3904" t="s">
        <v>117</v>
      </c>
      <c r="F3904">
        <v>1</v>
      </c>
      <c r="G3904">
        <v>1</v>
      </c>
      <c r="H3904" t="s">
        <v>51</v>
      </c>
      <c r="I3904" t="s">
        <v>52</v>
      </c>
      <c r="J3904">
        <v>10010645732</v>
      </c>
      <c r="K3904" s="19">
        <f>(C3904-VLOOKUP(H3904,Riders!$A$2:$C$1999,2,FALSE))/365</f>
        <v>24.402739726027399</v>
      </c>
      <c r="L3904">
        <v>19.760000000000002</v>
      </c>
      <c r="M3904">
        <v>21.376999999999999</v>
      </c>
      <c r="N3904">
        <v>25.088999999999999</v>
      </c>
      <c r="O3904">
        <v>1.8560000000000001</v>
      </c>
    </row>
    <row r="3905" spans="1:15" x14ac:dyDescent="0.35">
      <c r="A3905" t="s">
        <v>65</v>
      </c>
      <c r="B3905">
        <v>2022</v>
      </c>
      <c r="C3905" s="10">
        <v>44674</v>
      </c>
      <c r="D3905" t="s">
        <v>140</v>
      </c>
      <c r="E3905" t="s">
        <v>117</v>
      </c>
      <c r="F3905">
        <v>1</v>
      </c>
      <c r="G3905">
        <v>2</v>
      </c>
      <c r="H3905" t="s">
        <v>125</v>
      </c>
      <c r="I3905" t="s">
        <v>113</v>
      </c>
      <c r="J3905">
        <v>10017950943</v>
      </c>
      <c r="K3905" s="19">
        <f>(C3905-VLOOKUP(H3905,Riders!$A$2:$C$1999,2,FALSE))/365</f>
        <v>25.202739726027396</v>
      </c>
      <c r="L3905">
        <v>26.663</v>
      </c>
      <c r="M3905">
        <v>26.669999999999899</v>
      </c>
      <c r="N3905">
        <v>28.521999999999998</v>
      </c>
      <c r="O3905">
        <v>0.92600000000000005</v>
      </c>
    </row>
    <row r="3906" spans="1:15" x14ac:dyDescent="0.35">
      <c r="A3906" t="s">
        <v>65</v>
      </c>
      <c r="B3906">
        <v>2022</v>
      </c>
      <c r="C3906" s="10">
        <v>44674</v>
      </c>
      <c r="D3906" t="s">
        <v>140</v>
      </c>
      <c r="E3906" t="s">
        <v>117</v>
      </c>
      <c r="F3906">
        <v>1</v>
      </c>
      <c r="G3906">
        <v>3</v>
      </c>
      <c r="H3906" t="s">
        <v>171</v>
      </c>
      <c r="I3906" t="s">
        <v>82</v>
      </c>
      <c r="J3906">
        <v>10007073506</v>
      </c>
      <c r="K3906" s="19">
        <f>(C3906-VLOOKUP(H3906,Riders!$A$2:$C$1999,2,FALSE))/365</f>
        <v>31.827397260273973</v>
      </c>
      <c r="L3906">
        <v>21.946000000000002</v>
      </c>
      <c r="M3906">
        <v>22.021000000000001</v>
      </c>
      <c r="N3906">
        <v>23.713000000000001</v>
      </c>
      <c r="O3906">
        <v>0.84599999999999997</v>
      </c>
    </row>
    <row r="3907" spans="1:15" x14ac:dyDescent="0.35">
      <c r="A3907" t="s">
        <v>65</v>
      </c>
      <c r="B3907">
        <v>2022</v>
      </c>
      <c r="C3907" s="10">
        <v>44674</v>
      </c>
      <c r="D3907" t="s">
        <v>140</v>
      </c>
      <c r="E3907" t="s">
        <v>117</v>
      </c>
      <c r="F3907">
        <v>1</v>
      </c>
      <c r="G3907">
        <v>4</v>
      </c>
      <c r="H3907" t="s">
        <v>173</v>
      </c>
      <c r="I3907" t="s">
        <v>46</v>
      </c>
      <c r="J3907">
        <v>10015915559</v>
      </c>
      <c r="K3907" s="19">
        <f>(C3907-VLOOKUP(H3907,Riders!$A$2:$C$1999,2,FALSE))/365</f>
        <v>22.663013698630138</v>
      </c>
      <c r="L3907">
        <v>2.2739999999999898</v>
      </c>
      <c r="M3907">
        <v>11.7859999999999</v>
      </c>
      <c r="N3907">
        <v>19.315999999999999</v>
      </c>
      <c r="O3907">
        <v>3.7650000000000001</v>
      </c>
    </row>
    <row r="3908" spans="1:15" x14ac:dyDescent="0.35">
      <c r="A3908" t="s">
        <v>65</v>
      </c>
      <c r="B3908">
        <v>2022</v>
      </c>
      <c r="C3908" s="10">
        <v>44674</v>
      </c>
      <c r="D3908" t="s">
        <v>140</v>
      </c>
      <c r="E3908" t="s">
        <v>117</v>
      </c>
      <c r="F3908">
        <v>1</v>
      </c>
      <c r="G3908">
        <v>5</v>
      </c>
      <c r="H3908" t="s">
        <v>115</v>
      </c>
      <c r="I3908" t="s">
        <v>116</v>
      </c>
      <c r="J3908">
        <v>10009009159</v>
      </c>
      <c r="K3908" s="19">
        <f>(C3908-VLOOKUP(H3908,Riders!$A$2:$C$1999,2,FALSE))/365</f>
        <v>27.2</v>
      </c>
      <c r="L3908">
        <v>28.881999999999898</v>
      </c>
      <c r="M3908">
        <v>28.363</v>
      </c>
      <c r="N3908">
        <v>30.248999999999999</v>
      </c>
      <c r="O3908">
        <v>0.94299999999999995</v>
      </c>
    </row>
    <row r="3909" spans="1:15" x14ac:dyDescent="0.35">
      <c r="A3909" t="s">
        <v>65</v>
      </c>
      <c r="B3909">
        <v>2022</v>
      </c>
      <c r="C3909" s="10">
        <v>44674</v>
      </c>
      <c r="D3909" t="s">
        <v>140</v>
      </c>
      <c r="E3909" t="s">
        <v>117</v>
      </c>
      <c r="F3909">
        <v>2</v>
      </c>
      <c r="G3909">
        <v>1</v>
      </c>
      <c r="H3909" t="s">
        <v>96</v>
      </c>
      <c r="I3909" t="s">
        <v>27</v>
      </c>
      <c r="J3909">
        <v>10015683567</v>
      </c>
      <c r="K3909" s="19">
        <f>(C3909-VLOOKUP(H3909,Riders!$A$2:$C$1999,2,FALSE))/365</f>
        <v>23.268493150684932</v>
      </c>
      <c r="L3909">
        <v>27.469000000000001</v>
      </c>
      <c r="M3909">
        <v>27.792000000000002</v>
      </c>
      <c r="N3909">
        <v>29.712</v>
      </c>
      <c r="O3909">
        <v>0.96</v>
      </c>
    </row>
    <row r="3910" spans="1:15" x14ac:dyDescent="0.35">
      <c r="A3910" t="s">
        <v>65</v>
      </c>
      <c r="B3910">
        <v>2022</v>
      </c>
      <c r="C3910" s="10">
        <v>44674</v>
      </c>
      <c r="D3910" t="s">
        <v>140</v>
      </c>
      <c r="E3910" t="s">
        <v>117</v>
      </c>
      <c r="F3910">
        <v>2</v>
      </c>
      <c r="G3910">
        <v>2</v>
      </c>
      <c r="H3910" t="s">
        <v>112</v>
      </c>
      <c r="I3910" t="s">
        <v>113</v>
      </c>
      <c r="J3910">
        <v>10009967641</v>
      </c>
      <c r="K3910" s="19">
        <f>(C3910-VLOOKUP(H3910,Riders!$A$2:$C$1999,2,FALSE))/365</f>
        <v>25.016438356164382</v>
      </c>
      <c r="L3910">
        <v>30.225999999999999</v>
      </c>
      <c r="M3910">
        <v>30.24</v>
      </c>
      <c r="N3910">
        <v>31.856000000000002</v>
      </c>
      <c r="O3910">
        <v>0.80800000000000005</v>
      </c>
    </row>
    <row r="3911" spans="1:15" x14ac:dyDescent="0.35">
      <c r="A3911" t="s">
        <v>65</v>
      </c>
      <c r="B3911">
        <v>2022</v>
      </c>
      <c r="C3911" s="10">
        <v>44674</v>
      </c>
      <c r="D3911" t="s">
        <v>140</v>
      </c>
      <c r="E3911" t="s">
        <v>117</v>
      </c>
      <c r="F3911">
        <v>2</v>
      </c>
      <c r="G3911">
        <v>3</v>
      </c>
      <c r="H3911" t="s">
        <v>128</v>
      </c>
      <c r="I3911" t="s">
        <v>104</v>
      </c>
      <c r="J3911">
        <v>10010821241</v>
      </c>
      <c r="K3911" s="19">
        <f>(C3911-VLOOKUP(H3911,Riders!$A$2:$C$1999,2,FALSE))/365</f>
        <v>23.597260273972601</v>
      </c>
      <c r="L3911">
        <v>27.221</v>
      </c>
      <c r="M3911">
        <v>27.055</v>
      </c>
      <c r="N3911">
        <v>30.574999999999999</v>
      </c>
      <c r="O3911">
        <v>1.76</v>
      </c>
    </row>
    <row r="3912" spans="1:15" x14ac:dyDescent="0.35">
      <c r="A3912" t="s">
        <v>65</v>
      </c>
      <c r="B3912">
        <v>2022</v>
      </c>
      <c r="C3912" s="10">
        <v>44674</v>
      </c>
      <c r="D3912" t="s">
        <v>140</v>
      </c>
      <c r="E3912" t="s">
        <v>117</v>
      </c>
      <c r="F3912">
        <v>2</v>
      </c>
      <c r="G3912">
        <v>4</v>
      </c>
      <c r="H3912" t="s">
        <v>50</v>
      </c>
      <c r="I3912" t="s">
        <v>44</v>
      </c>
      <c r="J3912">
        <v>10009039774</v>
      </c>
      <c r="K3912" s="19">
        <f>(C3912-VLOOKUP(H3912,Riders!$A$2:$C$1999,2,FALSE))/365</f>
        <v>27.778082191780822</v>
      </c>
      <c r="L3912">
        <v>24.038</v>
      </c>
      <c r="M3912">
        <v>23.920999999999999</v>
      </c>
      <c r="N3912">
        <v>26.460999999999999</v>
      </c>
      <c r="O3912">
        <v>1.27</v>
      </c>
    </row>
    <row r="3913" spans="1:15" x14ac:dyDescent="0.35">
      <c r="A3913" t="s">
        <v>65</v>
      </c>
      <c r="B3913">
        <v>2022</v>
      </c>
      <c r="C3913" s="10">
        <v>44674</v>
      </c>
      <c r="D3913" t="s">
        <v>140</v>
      </c>
      <c r="E3913" t="s">
        <v>117</v>
      </c>
      <c r="F3913">
        <v>2</v>
      </c>
      <c r="G3913">
        <v>5</v>
      </c>
      <c r="H3913" t="s">
        <v>157</v>
      </c>
      <c r="I3913" t="s">
        <v>142</v>
      </c>
      <c r="J3913">
        <v>10006063086</v>
      </c>
      <c r="K3913" s="19">
        <f>(C3913-VLOOKUP(H3913,Riders!$A$2:$C$1999,2,FALSE))/365</f>
        <v>32.136986301369866</v>
      </c>
      <c r="L3913">
        <v>16.795999999999999</v>
      </c>
      <c r="M3913">
        <v>16.521000000000001</v>
      </c>
      <c r="N3913">
        <v>20.388999999999999</v>
      </c>
      <c r="O3913">
        <v>1.9339999999999999</v>
      </c>
    </row>
    <row r="3914" spans="1:15" x14ac:dyDescent="0.35">
      <c r="A3914" t="s">
        <v>65</v>
      </c>
      <c r="B3914">
        <v>2022</v>
      </c>
      <c r="C3914" s="10">
        <v>44674</v>
      </c>
      <c r="D3914" t="s">
        <v>140</v>
      </c>
      <c r="E3914" t="s">
        <v>117</v>
      </c>
      <c r="F3914">
        <v>3</v>
      </c>
      <c r="G3914">
        <v>1</v>
      </c>
      <c r="H3914" t="s">
        <v>26</v>
      </c>
      <c r="I3914" t="s">
        <v>27</v>
      </c>
      <c r="J3914">
        <v>10010713329</v>
      </c>
      <c r="K3914" s="19">
        <f>(C3914-VLOOKUP(H3914,Riders!$A$2:$C$1999,2,FALSE))/365</f>
        <v>24.583561643835615</v>
      </c>
      <c r="L3914">
        <v>19.641999999999999</v>
      </c>
      <c r="M3914">
        <v>24.190999999999999</v>
      </c>
      <c r="N3914">
        <v>31.542999999999999</v>
      </c>
      <c r="O3914">
        <v>3.6760000000000002</v>
      </c>
    </row>
    <row r="3915" spans="1:15" x14ac:dyDescent="0.35">
      <c r="A3915" t="s">
        <v>65</v>
      </c>
      <c r="B3915">
        <v>2022</v>
      </c>
      <c r="C3915" s="10">
        <v>44674</v>
      </c>
      <c r="D3915" t="s">
        <v>140</v>
      </c>
      <c r="E3915" t="s">
        <v>117</v>
      </c>
      <c r="F3915">
        <v>3</v>
      </c>
      <c r="G3915">
        <v>2</v>
      </c>
      <c r="H3915" t="s">
        <v>45</v>
      </c>
      <c r="I3915" t="s">
        <v>46</v>
      </c>
      <c r="J3915">
        <v>10009176281</v>
      </c>
      <c r="K3915" s="19">
        <f>(C3915-VLOOKUP(H3915,Riders!$A$2:$C$1999,2,FALSE))/365</f>
        <v>26.183561643835617</v>
      </c>
      <c r="L3915">
        <v>24.439999999999898</v>
      </c>
      <c r="M3915">
        <v>24.597000000000001</v>
      </c>
      <c r="N3915">
        <v>26.489000000000001</v>
      </c>
      <c r="O3915">
        <v>0.94599999999999995</v>
      </c>
    </row>
    <row r="3916" spans="1:15" x14ac:dyDescent="0.35">
      <c r="A3916" t="s">
        <v>65</v>
      </c>
      <c r="B3916">
        <v>2022</v>
      </c>
      <c r="C3916" s="10">
        <v>44674</v>
      </c>
      <c r="D3916" t="s">
        <v>140</v>
      </c>
      <c r="E3916" t="s">
        <v>117</v>
      </c>
      <c r="F3916">
        <v>3</v>
      </c>
      <c r="G3916">
        <v>3</v>
      </c>
      <c r="H3916" t="s">
        <v>103</v>
      </c>
      <c r="I3916" t="s">
        <v>104</v>
      </c>
      <c r="J3916">
        <v>10009010876</v>
      </c>
      <c r="K3916" s="19">
        <f>(C3916-VLOOKUP(H3916,Riders!$A$2:$C$1999,2,FALSE))/365</f>
        <v>28.243835616438357</v>
      </c>
      <c r="L3916">
        <v>26.087</v>
      </c>
      <c r="M3916">
        <v>26.03</v>
      </c>
      <c r="N3916">
        <v>27.564</v>
      </c>
      <c r="O3916">
        <v>0.76700000000000002</v>
      </c>
    </row>
    <row r="3917" spans="1:15" x14ac:dyDescent="0.35">
      <c r="A3917" t="s">
        <v>65</v>
      </c>
      <c r="B3917">
        <v>2022</v>
      </c>
      <c r="C3917" s="10">
        <v>44674</v>
      </c>
      <c r="D3917" t="s">
        <v>140</v>
      </c>
      <c r="E3917" t="s">
        <v>117</v>
      </c>
      <c r="F3917">
        <v>3</v>
      </c>
      <c r="G3917">
        <v>4</v>
      </c>
      <c r="H3917" t="s">
        <v>62</v>
      </c>
      <c r="I3917" t="s">
        <v>63</v>
      </c>
      <c r="J3917">
        <v>10007351671</v>
      </c>
      <c r="K3917" s="19">
        <f>(C3917-VLOOKUP(H3917,Riders!$A$2:$C$1999,2,FALSE))/365</f>
        <v>32.424657534246577</v>
      </c>
      <c r="L3917">
        <v>17.172999999999998</v>
      </c>
      <c r="M3917">
        <v>17.396999999999998</v>
      </c>
      <c r="N3917">
        <v>19.933</v>
      </c>
      <c r="O3917">
        <v>1.268</v>
      </c>
    </row>
    <row r="3918" spans="1:15" x14ac:dyDescent="0.35">
      <c r="A3918" t="s">
        <v>65</v>
      </c>
      <c r="B3918">
        <v>2022</v>
      </c>
      <c r="C3918" s="10">
        <v>44674</v>
      </c>
      <c r="D3918" t="s">
        <v>140</v>
      </c>
      <c r="E3918" t="s">
        <v>117</v>
      </c>
      <c r="F3918">
        <v>3</v>
      </c>
      <c r="G3918">
        <v>5</v>
      </c>
      <c r="H3918" t="s">
        <v>177</v>
      </c>
      <c r="I3918" t="s">
        <v>178</v>
      </c>
      <c r="J3918">
        <v>10010664829</v>
      </c>
      <c r="K3918" s="19">
        <f>(C3918-VLOOKUP(H3918,Riders!$A$2:$C$1999,2,FALSE))/365</f>
        <v>24.06027397260274</v>
      </c>
      <c r="L3918">
        <v>20.317</v>
      </c>
      <c r="M3918">
        <v>19.579999999999998</v>
      </c>
      <c r="N3918">
        <v>22.936</v>
      </c>
      <c r="O3918">
        <v>1.6779999999999999</v>
      </c>
    </row>
    <row r="3919" spans="1:15" x14ac:dyDescent="0.35">
      <c r="A3919" t="s">
        <v>65</v>
      </c>
      <c r="B3919">
        <v>2022</v>
      </c>
      <c r="C3919" s="10">
        <v>44674</v>
      </c>
      <c r="D3919" t="s">
        <v>140</v>
      </c>
      <c r="E3919" t="s">
        <v>117</v>
      </c>
      <c r="F3919">
        <v>4</v>
      </c>
      <c r="G3919">
        <v>1</v>
      </c>
      <c r="H3919" t="s">
        <v>67</v>
      </c>
      <c r="I3919" t="s">
        <v>31</v>
      </c>
      <c r="J3919">
        <v>10007827880</v>
      </c>
      <c r="K3919" s="19">
        <f>(C3919-VLOOKUP(H3919,Riders!$A$2:$C$1999,2,FALSE))/365</f>
        <v>28.490410958904111</v>
      </c>
      <c r="L3919">
        <v>17.331</v>
      </c>
      <c r="M3919">
        <v>20.116</v>
      </c>
      <c r="N3919">
        <v>24.681999999999999</v>
      </c>
      <c r="O3919">
        <v>2.2829999999999999</v>
      </c>
    </row>
    <row r="3920" spans="1:15" x14ac:dyDescent="0.35">
      <c r="A3920" t="s">
        <v>65</v>
      </c>
      <c r="B3920">
        <v>2022</v>
      </c>
      <c r="C3920" s="10">
        <v>44674</v>
      </c>
      <c r="D3920" t="s">
        <v>140</v>
      </c>
      <c r="E3920" t="s">
        <v>117</v>
      </c>
      <c r="F3920">
        <v>4</v>
      </c>
      <c r="G3920">
        <v>2</v>
      </c>
      <c r="H3920" t="s">
        <v>68</v>
      </c>
      <c r="I3920" t="s">
        <v>29</v>
      </c>
      <c r="J3920">
        <v>10006379247</v>
      </c>
      <c r="K3920" s="19">
        <f>(C3920-VLOOKUP(H3920,Riders!$A$2:$C$1999,2,FALSE))/365</f>
        <v>32.079452054794523</v>
      </c>
      <c r="L3920">
        <v>31.297999999999998</v>
      </c>
      <c r="M3920">
        <v>31.145</v>
      </c>
      <c r="N3920">
        <v>32.731000000000002</v>
      </c>
      <c r="O3920">
        <v>0.79300000000000004</v>
      </c>
    </row>
    <row r="3921" spans="1:15" x14ac:dyDescent="0.35">
      <c r="A3921" t="s">
        <v>65</v>
      </c>
      <c r="B3921">
        <v>2022</v>
      </c>
      <c r="C3921" s="10">
        <v>44674</v>
      </c>
      <c r="D3921" t="s">
        <v>140</v>
      </c>
      <c r="E3921" t="s">
        <v>117</v>
      </c>
      <c r="F3921">
        <v>4</v>
      </c>
      <c r="G3921">
        <v>3</v>
      </c>
      <c r="H3921" t="s">
        <v>111</v>
      </c>
      <c r="I3921" t="s">
        <v>61</v>
      </c>
      <c r="J3921">
        <v>10050873046</v>
      </c>
      <c r="K3921" s="19">
        <f>(C3921-VLOOKUP(H3921,Riders!$A$2:$C$1999,2,FALSE))/365</f>
        <v>21.134246575342466</v>
      </c>
      <c r="L3921">
        <v>14.656000000000001</v>
      </c>
      <c r="M3921">
        <v>16.338999999999999</v>
      </c>
      <c r="N3921">
        <v>23.405000000000001</v>
      </c>
      <c r="O3921">
        <v>3.5329999999999999</v>
      </c>
    </row>
    <row r="3922" spans="1:15" x14ac:dyDescent="0.35">
      <c r="A3922" t="s">
        <v>65</v>
      </c>
      <c r="B3922">
        <v>2022</v>
      </c>
      <c r="C3922" s="10">
        <v>44674</v>
      </c>
      <c r="D3922" t="s">
        <v>140</v>
      </c>
      <c r="E3922" t="s">
        <v>117</v>
      </c>
      <c r="F3922">
        <v>4</v>
      </c>
      <c r="G3922">
        <v>4</v>
      </c>
      <c r="H3922" t="s">
        <v>24</v>
      </c>
      <c r="I3922" t="s">
        <v>25</v>
      </c>
      <c r="J3922">
        <v>10028995102</v>
      </c>
      <c r="K3922" s="19">
        <f>(C3922-VLOOKUP(H3922,Riders!$A$2:$C$1999,2,FALSE))/365</f>
        <v>20.517808219178082</v>
      </c>
      <c r="L3922">
        <v>8.7959999999999994</v>
      </c>
      <c r="M3922">
        <v>10.41</v>
      </c>
      <c r="N3922">
        <v>15.728</v>
      </c>
      <c r="O3922">
        <v>2.6589999999999998</v>
      </c>
    </row>
    <row r="3923" spans="1:15" x14ac:dyDescent="0.35">
      <c r="A3923" t="s">
        <v>65</v>
      </c>
      <c r="B3923">
        <v>2022</v>
      </c>
      <c r="C3923" s="10">
        <v>44674</v>
      </c>
      <c r="D3923" t="s">
        <v>140</v>
      </c>
      <c r="E3923" t="s">
        <v>117</v>
      </c>
      <c r="F3923">
        <v>4</v>
      </c>
      <c r="G3923">
        <v>5</v>
      </c>
      <c r="H3923" t="s">
        <v>176</v>
      </c>
      <c r="I3923" t="s">
        <v>33</v>
      </c>
      <c r="J3923">
        <v>10015718327</v>
      </c>
      <c r="K3923" s="19" t="e">
        <f>(C3923-VLOOKUP(H3923,Riders!$A$2:$C$1999,2,FALSE))/365</f>
        <v>#N/A</v>
      </c>
      <c r="L3923">
        <v>14.244999999999999</v>
      </c>
      <c r="M3923">
        <v>10.625999999999999</v>
      </c>
      <c r="N3923">
        <v>18.114000000000001</v>
      </c>
      <c r="O3923">
        <v>3.7440000000000002</v>
      </c>
    </row>
    <row r="3924" spans="1:15" x14ac:dyDescent="0.35">
      <c r="A3924" t="s">
        <v>65</v>
      </c>
      <c r="B3924">
        <v>2022</v>
      </c>
      <c r="C3924" s="10">
        <v>44674</v>
      </c>
      <c r="D3924" t="s">
        <v>140</v>
      </c>
      <c r="E3924" t="s">
        <v>117</v>
      </c>
      <c r="F3924">
        <v>5</v>
      </c>
      <c r="G3924">
        <v>1</v>
      </c>
      <c r="H3924" t="s">
        <v>54</v>
      </c>
      <c r="I3924" t="s">
        <v>42</v>
      </c>
      <c r="J3924">
        <v>10004612534</v>
      </c>
      <c r="K3924" s="19">
        <f>(C3924-VLOOKUP(H3924,Riders!$A$2:$C$1999,2,FALSE))/365</f>
        <v>34.909589041095892</v>
      </c>
      <c r="L3924">
        <v>27.295000000000002</v>
      </c>
      <c r="M3924">
        <v>27.399000000000001</v>
      </c>
      <c r="N3924">
        <v>29.001000000000001</v>
      </c>
      <c r="O3924">
        <v>0.80100000000000005</v>
      </c>
    </row>
    <row r="3925" spans="1:15" x14ac:dyDescent="0.35">
      <c r="A3925" t="s">
        <v>65</v>
      </c>
      <c r="B3925">
        <v>2022</v>
      </c>
      <c r="C3925" s="10">
        <v>44674</v>
      </c>
      <c r="D3925" t="s">
        <v>140</v>
      </c>
      <c r="E3925" t="s">
        <v>117</v>
      </c>
      <c r="F3925">
        <v>5</v>
      </c>
      <c r="G3925">
        <v>2</v>
      </c>
      <c r="H3925" t="s">
        <v>36</v>
      </c>
      <c r="I3925" t="s">
        <v>37</v>
      </c>
      <c r="J3925">
        <v>10011152354</v>
      </c>
      <c r="K3925" s="19">
        <f>(C3925-VLOOKUP(H3925,Riders!$A$2:$C$1999,2,FALSE))/365</f>
        <v>23.920547945205481</v>
      </c>
      <c r="L3925">
        <v>16.318999999999999</v>
      </c>
      <c r="M3925">
        <v>18.562999999999999</v>
      </c>
      <c r="N3925">
        <v>23.850999999999999</v>
      </c>
      <c r="O3925">
        <v>2.6440000000000001</v>
      </c>
    </row>
    <row r="3926" spans="1:15" x14ac:dyDescent="0.35">
      <c r="A3926" t="s">
        <v>65</v>
      </c>
      <c r="B3926">
        <v>2022</v>
      </c>
      <c r="C3926" s="10">
        <v>44674</v>
      </c>
      <c r="D3926" t="s">
        <v>140</v>
      </c>
      <c r="E3926" t="s">
        <v>117</v>
      </c>
      <c r="F3926">
        <v>5</v>
      </c>
      <c r="G3926">
        <v>3</v>
      </c>
      <c r="H3926" t="s">
        <v>60</v>
      </c>
      <c r="I3926" t="s">
        <v>61</v>
      </c>
      <c r="J3926">
        <v>10095274996</v>
      </c>
      <c r="K3926" s="19">
        <f>(C3926-VLOOKUP(H3926,Riders!$A$2:$C$1999,2,FALSE))/365</f>
        <v>18.602739726027398</v>
      </c>
      <c r="L3926">
        <v>18.457000000000001</v>
      </c>
      <c r="M3926">
        <v>18.498000000000001</v>
      </c>
      <c r="N3926">
        <v>25.114000000000001</v>
      </c>
      <c r="O3926">
        <v>3.3079999999999998</v>
      </c>
    </row>
    <row r="3927" spans="1:15" x14ac:dyDescent="0.35">
      <c r="A3927" t="s">
        <v>65</v>
      </c>
      <c r="B3927">
        <v>2022</v>
      </c>
      <c r="C3927" s="10">
        <v>44674</v>
      </c>
      <c r="D3927" t="s">
        <v>140</v>
      </c>
      <c r="E3927" t="s">
        <v>117</v>
      </c>
      <c r="F3927">
        <v>5</v>
      </c>
      <c r="G3927">
        <v>4</v>
      </c>
      <c r="H3927" t="s">
        <v>47</v>
      </c>
      <c r="I3927" t="s">
        <v>33</v>
      </c>
      <c r="J3927">
        <v>10064209839</v>
      </c>
      <c r="K3927" s="19">
        <f>(C3927-VLOOKUP(H3927,Riders!$A$2:$C$1999,2,FALSE))/365</f>
        <v>25.4</v>
      </c>
      <c r="L3927">
        <v>12.118</v>
      </c>
      <c r="M3927">
        <v>12.989000000000001</v>
      </c>
      <c r="N3927">
        <v>20.337</v>
      </c>
      <c r="O3927">
        <v>3.6739999999999999</v>
      </c>
    </row>
    <row r="3928" spans="1:15" x14ac:dyDescent="0.35">
      <c r="A3928" t="s">
        <v>65</v>
      </c>
      <c r="B3928">
        <v>2022</v>
      </c>
      <c r="C3928" s="10">
        <v>44674</v>
      </c>
      <c r="D3928" t="s">
        <v>140</v>
      </c>
      <c r="E3928" t="s">
        <v>117</v>
      </c>
      <c r="F3928">
        <v>5</v>
      </c>
      <c r="G3928">
        <v>5</v>
      </c>
      <c r="H3928" t="s">
        <v>81</v>
      </c>
      <c r="I3928" t="s">
        <v>82</v>
      </c>
      <c r="J3928">
        <v>10074984418</v>
      </c>
      <c r="K3928" s="19">
        <f>(C3928-VLOOKUP(H3928,Riders!$A$2:$C$1999,2,FALSE))/365</f>
        <v>20.468493150684932</v>
      </c>
      <c r="L3928">
        <v>11.8189999999999</v>
      </c>
      <c r="M3928">
        <v>9.6539999999999999</v>
      </c>
      <c r="N3928">
        <v>17.309999999999999</v>
      </c>
      <c r="O3928">
        <v>3.8279999999999998</v>
      </c>
    </row>
    <row r="3929" spans="1:15" x14ac:dyDescent="0.35">
      <c r="A3929" t="s">
        <v>65</v>
      </c>
      <c r="B3929">
        <v>2022</v>
      </c>
      <c r="C3929" s="10">
        <v>44674</v>
      </c>
      <c r="D3929" t="s">
        <v>140</v>
      </c>
      <c r="E3929" t="s">
        <v>117</v>
      </c>
      <c r="F3929">
        <v>6</v>
      </c>
      <c r="G3929">
        <v>1</v>
      </c>
      <c r="H3929" t="s">
        <v>108</v>
      </c>
      <c r="I3929" t="s">
        <v>109</v>
      </c>
      <c r="J3929">
        <v>10117936018</v>
      </c>
      <c r="K3929" s="19">
        <f>(C3929-VLOOKUP(H3929,Riders!$A$2:$C$1999,2,FALSE))/365</f>
        <v>28.528767123287672</v>
      </c>
      <c r="L3929">
        <v>23.308999999999902</v>
      </c>
      <c r="M3929">
        <v>23.751999999999999</v>
      </c>
      <c r="N3929">
        <v>26.154</v>
      </c>
      <c r="O3929">
        <v>1.2010000000000001</v>
      </c>
    </row>
    <row r="3930" spans="1:15" x14ac:dyDescent="0.35">
      <c r="A3930" t="s">
        <v>65</v>
      </c>
      <c r="B3930">
        <v>2022</v>
      </c>
      <c r="C3930" s="10">
        <v>44674</v>
      </c>
      <c r="D3930" t="s">
        <v>140</v>
      </c>
      <c r="E3930" t="s">
        <v>117</v>
      </c>
      <c r="F3930">
        <v>6</v>
      </c>
      <c r="G3930">
        <v>2</v>
      </c>
      <c r="H3930" t="s">
        <v>132</v>
      </c>
      <c r="I3930" t="s">
        <v>75</v>
      </c>
      <c r="J3930">
        <v>10015483305</v>
      </c>
      <c r="K3930" s="19">
        <f>(C3930-VLOOKUP(H3930,Riders!$A$2:$C$1999,2,FALSE))/365</f>
        <v>22.794520547945204</v>
      </c>
      <c r="L3930">
        <v>19.923999999999999</v>
      </c>
      <c r="M3930">
        <v>21.055</v>
      </c>
      <c r="N3930">
        <v>26.109000000000002</v>
      </c>
      <c r="O3930">
        <v>2.5270000000000001</v>
      </c>
    </row>
    <row r="3931" spans="1:15" x14ac:dyDescent="0.35">
      <c r="A3931" t="s">
        <v>65</v>
      </c>
      <c r="B3931">
        <v>2022</v>
      </c>
      <c r="C3931" s="10">
        <v>44674</v>
      </c>
      <c r="D3931" t="s">
        <v>140</v>
      </c>
      <c r="E3931" t="s">
        <v>117</v>
      </c>
      <c r="F3931">
        <v>6</v>
      </c>
      <c r="G3931">
        <v>3</v>
      </c>
      <c r="H3931" t="s">
        <v>181</v>
      </c>
      <c r="I3931" t="s">
        <v>42</v>
      </c>
      <c r="J3931">
        <v>10009903983</v>
      </c>
      <c r="K3931" s="19">
        <f>(C3931-VLOOKUP(H3931,Riders!$A$2:$C$1999,2,FALSE))/365</f>
        <v>23.726027397260275</v>
      </c>
      <c r="L3931">
        <v>8.5909999999999993</v>
      </c>
      <c r="M3931">
        <v>14.27</v>
      </c>
      <c r="N3931">
        <v>21.234000000000002</v>
      </c>
      <c r="O3931">
        <v>3.4820000000000002</v>
      </c>
    </row>
    <row r="3932" spans="1:15" x14ac:dyDescent="0.35">
      <c r="A3932" t="s">
        <v>65</v>
      </c>
      <c r="B3932">
        <v>2022</v>
      </c>
      <c r="C3932" s="10">
        <v>44674</v>
      </c>
      <c r="D3932" t="s">
        <v>140</v>
      </c>
      <c r="E3932" t="s">
        <v>117</v>
      </c>
      <c r="F3932">
        <v>6</v>
      </c>
      <c r="G3932">
        <v>4</v>
      </c>
      <c r="H3932" t="s">
        <v>180</v>
      </c>
      <c r="I3932" t="s">
        <v>168</v>
      </c>
      <c r="J3932">
        <v>10090680735</v>
      </c>
      <c r="K3932" s="19">
        <f>(C3932-VLOOKUP(H3932,Riders!$A$2:$C$1999,2,FALSE))/365</f>
        <v>29.597260273972601</v>
      </c>
      <c r="L3932">
        <v>25.622</v>
      </c>
      <c r="M3932">
        <v>25.152999999999999</v>
      </c>
      <c r="N3932">
        <v>27.471</v>
      </c>
      <c r="O3932">
        <v>1.159</v>
      </c>
    </row>
    <row r="3933" spans="1:15" x14ac:dyDescent="0.35">
      <c r="A3933" t="s">
        <v>65</v>
      </c>
      <c r="B3933">
        <v>2022</v>
      </c>
      <c r="C3933" s="10">
        <v>44674</v>
      </c>
      <c r="D3933" t="s">
        <v>140</v>
      </c>
      <c r="E3933" t="s">
        <v>117</v>
      </c>
      <c r="F3933">
        <v>6</v>
      </c>
      <c r="G3933">
        <v>5</v>
      </c>
      <c r="H3933" t="s">
        <v>179</v>
      </c>
      <c r="I3933" t="s">
        <v>142</v>
      </c>
      <c r="J3933">
        <v>10081023272</v>
      </c>
      <c r="K3933" s="19">
        <f>(C3933-VLOOKUP(H3933,Riders!$A$2:$C$1999,2,FALSE))/365</f>
        <v>20.512328767123286</v>
      </c>
      <c r="L3933">
        <v>8.3009999999999895</v>
      </c>
      <c r="M3933">
        <v>7.4550000000000001</v>
      </c>
      <c r="N3933">
        <v>15.887</v>
      </c>
      <c r="O3933">
        <v>4.2160000000000002</v>
      </c>
    </row>
    <row r="3934" spans="1:15" x14ac:dyDescent="0.35">
      <c r="A3934" t="s">
        <v>65</v>
      </c>
      <c r="B3934">
        <v>2022</v>
      </c>
      <c r="C3934" s="10">
        <v>44674</v>
      </c>
      <c r="D3934" t="s">
        <v>140</v>
      </c>
      <c r="E3934" t="s">
        <v>119</v>
      </c>
      <c r="F3934">
        <v>1</v>
      </c>
      <c r="G3934">
        <v>1</v>
      </c>
      <c r="H3934" t="s">
        <v>101</v>
      </c>
      <c r="I3934" t="s">
        <v>102</v>
      </c>
      <c r="J3934">
        <v>10015145724</v>
      </c>
      <c r="K3934" s="19">
        <f>(C3934-VLOOKUP(H3934,Riders!$A$2:$C$1999,2,FALSE))/365</f>
        <v>23.032876712328768</v>
      </c>
      <c r="L3934">
        <v>25.835000000000001</v>
      </c>
      <c r="M3934">
        <v>26.661999999999999</v>
      </c>
      <c r="N3934">
        <v>29.364000000000001</v>
      </c>
      <c r="O3934">
        <v>1.351</v>
      </c>
    </row>
    <row r="3935" spans="1:15" x14ac:dyDescent="0.35">
      <c r="A3935" t="s">
        <v>65</v>
      </c>
      <c r="B3935">
        <v>2022</v>
      </c>
      <c r="C3935" s="10">
        <v>44674</v>
      </c>
      <c r="D3935" t="s">
        <v>140</v>
      </c>
      <c r="E3935" t="s">
        <v>119</v>
      </c>
      <c r="F3935">
        <v>1</v>
      </c>
      <c r="G3935">
        <v>2</v>
      </c>
      <c r="H3935" t="s">
        <v>92</v>
      </c>
      <c r="I3935" t="s">
        <v>23</v>
      </c>
      <c r="J3935">
        <v>10009535686</v>
      </c>
      <c r="K3935" s="19">
        <f>(C3935-VLOOKUP(H3935,Riders!$A$2:$C$1999,2,FALSE))/365</f>
        <v>25.126027397260273</v>
      </c>
      <c r="L3935">
        <v>32.752000000000002</v>
      </c>
      <c r="M3935">
        <v>32.703000000000003</v>
      </c>
      <c r="N3935">
        <v>34.511000000000003</v>
      </c>
      <c r="O3935">
        <v>0.90400000000000003</v>
      </c>
    </row>
    <row r="3936" spans="1:15" x14ac:dyDescent="0.35">
      <c r="A3936" t="s">
        <v>65</v>
      </c>
      <c r="B3936">
        <v>2022</v>
      </c>
      <c r="C3936" s="10">
        <v>44674</v>
      </c>
      <c r="D3936" t="s">
        <v>140</v>
      </c>
      <c r="E3936" t="s">
        <v>119</v>
      </c>
      <c r="F3936">
        <v>1</v>
      </c>
      <c r="G3936">
        <v>3</v>
      </c>
      <c r="H3936" t="s">
        <v>93</v>
      </c>
      <c r="I3936" t="s">
        <v>52</v>
      </c>
      <c r="J3936">
        <v>10009150215</v>
      </c>
      <c r="K3936" s="19">
        <f>(C3936-VLOOKUP(H3936,Riders!$A$2:$C$1999,2,FALSE))/365</f>
        <v>26.424657534246574</v>
      </c>
      <c r="L3936">
        <v>25.13</v>
      </c>
      <c r="M3936">
        <v>25.263999999999999</v>
      </c>
      <c r="N3936">
        <v>26.934000000000001</v>
      </c>
      <c r="O3936">
        <v>0.83499999999999996</v>
      </c>
    </row>
    <row r="3937" spans="1:15" x14ac:dyDescent="0.35">
      <c r="A3937" t="s">
        <v>65</v>
      </c>
      <c r="B3937">
        <v>2022</v>
      </c>
      <c r="C3937" s="10">
        <v>44674</v>
      </c>
      <c r="D3937" t="s">
        <v>140</v>
      </c>
      <c r="E3937" t="s">
        <v>119</v>
      </c>
      <c r="F3937">
        <v>1</v>
      </c>
      <c r="G3937">
        <v>4</v>
      </c>
      <c r="H3937" t="s">
        <v>96</v>
      </c>
      <c r="I3937" t="s">
        <v>27</v>
      </c>
      <c r="J3937">
        <v>10015683567</v>
      </c>
      <c r="K3937" s="19">
        <f>(C3937-VLOOKUP(H3937,Riders!$A$2:$C$1999,2,FALSE))/365</f>
        <v>23.268493150684932</v>
      </c>
      <c r="L3937">
        <v>27.792000000000002</v>
      </c>
      <c r="M3937">
        <v>27.693000000000001</v>
      </c>
      <c r="N3937">
        <v>29.585000000000001</v>
      </c>
      <c r="O3937">
        <v>0.94599999999999995</v>
      </c>
    </row>
    <row r="3938" spans="1:15" x14ac:dyDescent="0.35">
      <c r="A3938" t="s">
        <v>65</v>
      </c>
      <c r="B3938">
        <v>2022</v>
      </c>
      <c r="C3938" s="10">
        <v>44674</v>
      </c>
      <c r="D3938" t="s">
        <v>140</v>
      </c>
      <c r="E3938" t="s">
        <v>119</v>
      </c>
      <c r="F3938">
        <v>1</v>
      </c>
      <c r="G3938">
        <v>5</v>
      </c>
      <c r="H3938" t="s">
        <v>108</v>
      </c>
      <c r="I3938" t="s">
        <v>109</v>
      </c>
      <c r="J3938">
        <v>10117936018</v>
      </c>
      <c r="K3938" s="19">
        <f>(C3938-VLOOKUP(H3938,Riders!$A$2:$C$1999,2,FALSE))/365</f>
        <v>28.528767123287672</v>
      </c>
      <c r="L3938">
        <v>23.751999999999999</v>
      </c>
      <c r="M3938">
        <v>23.648</v>
      </c>
      <c r="N3938">
        <v>25.992000000000001</v>
      </c>
      <c r="O3938">
        <v>1.1719999999999999</v>
      </c>
    </row>
    <row r="3939" spans="1:15" x14ac:dyDescent="0.35">
      <c r="A3939" t="s">
        <v>65</v>
      </c>
      <c r="B3939">
        <v>2022</v>
      </c>
      <c r="C3939" s="10">
        <v>44674</v>
      </c>
      <c r="D3939" t="s">
        <v>140</v>
      </c>
      <c r="E3939" t="s">
        <v>119</v>
      </c>
      <c r="F3939">
        <v>1</v>
      </c>
      <c r="G3939">
        <v>6</v>
      </c>
      <c r="H3939" t="s">
        <v>67</v>
      </c>
      <c r="I3939" t="s">
        <v>31</v>
      </c>
      <c r="J3939">
        <v>10007827880</v>
      </c>
      <c r="K3939" s="19">
        <f>(C3939-VLOOKUP(H3939,Riders!$A$2:$C$1999,2,FALSE))/365</f>
        <v>28.490410958904111</v>
      </c>
      <c r="L3939">
        <v>20.116</v>
      </c>
      <c r="M3939">
        <v>19.300999999999998</v>
      </c>
      <c r="N3939">
        <v>23.567</v>
      </c>
      <c r="O3939">
        <v>2.133</v>
      </c>
    </row>
    <row r="3940" spans="1:15" x14ac:dyDescent="0.35">
      <c r="A3940" t="s">
        <v>65</v>
      </c>
      <c r="B3940">
        <v>2022</v>
      </c>
      <c r="C3940" s="10">
        <v>44674</v>
      </c>
      <c r="D3940" t="s">
        <v>140</v>
      </c>
      <c r="E3940" t="s">
        <v>119</v>
      </c>
      <c r="F3940">
        <v>2</v>
      </c>
      <c r="G3940">
        <v>1</v>
      </c>
      <c r="H3940" t="s">
        <v>100</v>
      </c>
      <c r="I3940" t="s">
        <v>44</v>
      </c>
      <c r="J3940">
        <v>10010830840</v>
      </c>
      <c r="K3940" s="19">
        <f>(C3940-VLOOKUP(H3940,Riders!$A$2:$C$1999,2,FALSE))/365</f>
        <v>23.5013698630137</v>
      </c>
      <c r="L3940">
        <v>27.74</v>
      </c>
      <c r="M3940">
        <v>27.995999999999999</v>
      </c>
      <c r="N3940">
        <v>29.7</v>
      </c>
      <c r="O3940">
        <v>0.85199999999999998</v>
      </c>
    </row>
    <row r="3941" spans="1:15" x14ac:dyDescent="0.35">
      <c r="A3941" t="s">
        <v>65</v>
      </c>
      <c r="B3941">
        <v>2022</v>
      </c>
      <c r="C3941" s="10">
        <v>44674</v>
      </c>
      <c r="D3941" t="s">
        <v>140</v>
      </c>
      <c r="E3941" t="s">
        <v>119</v>
      </c>
      <c r="F3941">
        <v>2</v>
      </c>
      <c r="G3941">
        <v>2</v>
      </c>
      <c r="H3941" t="s">
        <v>26</v>
      </c>
      <c r="I3941" t="s">
        <v>27</v>
      </c>
      <c r="J3941">
        <v>10010713329</v>
      </c>
      <c r="K3941" s="19">
        <f>(C3941-VLOOKUP(H3941,Riders!$A$2:$C$1999,2,FALSE))/365</f>
        <v>24.583561643835615</v>
      </c>
      <c r="L3941">
        <v>24.190999999999999</v>
      </c>
      <c r="M3941">
        <v>25.875</v>
      </c>
      <c r="N3941">
        <v>31.812999999999999</v>
      </c>
      <c r="O3941">
        <v>2.9689999999999999</v>
      </c>
    </row>
    <row r="3942" spans="1:15" x14ac:dyDescent="0.35">
      <c r="A3942" t="s">
        <v>65</v>
      </c>
      <c r="B3942">
        <v>2022</v>
      </c>
      <c r="C3942" s="10">
        <v>44674</v>
      </c>
      <c r="D3942" t="s">
        <v>140</v>
      </c>
      <c r="E3942" t="s">
        <v>119</v>
      </c>
      <c r="F3942">
        <v>2</v>
      </c>
      <c r="G3942">
        <v>3</v>
      </c>
      <c r="H3942" t="s">
        <v>114</v>
      </c>
      <c r="I3942" t="s">
        <v>102</v>
      </c>
      <c r="J3942">
        <v>10055349695</v>
      </c>
      <c r="K3942" s="19">
        <f>(C3942-VLOOKUP(H3942,Riders!$A$2:$C$1999,2,FALSE))/365</f>
        <v>22.2</v>
      </c>
      <c r="L3942">
        <v>21.671999999999901</v>
      </c>
      <c r="M3942">
        <v>22.600999999999999</v>
      </c>
      <c r="N3942">
        <v>26.291</v>
      </c>
      <c r="O3942">
        <v>1.845</v>
      </c>
    </row>
    <row r="3943" spans="1:15" x14ac:dyDescent="0.35">
      <c r="A3943" t="s">
        <v>65</v>
      </c>
      <c r="B3943">
        <v>2022</v>
      </c>
      <c r="C3943" s="10">
        <v>44674</v>
      </c>
      <c r="D3943" t="s">
        <v>140</v>
      </c>
      <c r="E3943" t="s">
        <v>119</v>
      </c>
      <c r="F3943">
        <v>2</v>
      </c>
      <c r="G3943">
        <v>4</v>
      </c>
      <c r="H3943" t="s">
        <v>40</v>
      </c>
      <c r="I3943" t="s">
        <v>29</v>
      </c>
      <c r="J3943">
        <v>10009178002</v>
      </c>
      <c r="K3943" s="19">
        <f>(C3943-VLOOKUP(H3943,Riders!$A$2:$C$1999,2,FALSE))/365</f>
        <v>26.271232876712329</v>
      </c>
      <c r="L3943">
        <v>24.713000000000001</v>
      </c>
      <c r="M3943">
        <v>24.745000000000001</v>
      </c>
      <c r="N3943">
        <v>26.815000000000001</v>
      </c>
      <c r="O3943">
        <v>1.0349999999999999</v>
      </c>
    </row>
    <row r="3944" spans="1:15" x14ac:dyDescent="0.35">
      <c r="A3944" t="s">
        <v>65</v>
      </c>
      <c r="B3944">
        <v>2022</v>
      </c>
      <c r="C3944" s="10">
        <v>44674</v>
      </c>
      <c r="D3944" t="s">
        <v>140</v>
      </c>
      <c r="E3944" t="s">
        <v>119</v>
      </c>
      <c r="F3944">
        <v>2</v>
      </c>
      <c r="G3944">
        <v>5</v>
      </c>
      <c r="H3944" t="s">
        <v>54</v>
      </c>
      <c r="I3944" t="s">
        <v>42</v>
      </c>
      <c r="J3944">
        <v>10004612534</v>
      </c>
      <c r="K3944" s="19">
        <f>(C3944-VLOOKUP(H3944,Riders!$A$2:$C$1999,2,FALSE))/365</f>
        <v>34.909589041095892</v>
      </c>
      <c r="L3944">
        <v>27.399000000000001</v>
      </c>
      <c r="M3944">
        <v>27.236999999999998</v>
      </c>
      <c r="N3944">
        <v>28.827000000000002</v>
      </c>
      <c r="O3944">
        <v>0.79500000000000004</v>
      </c>
    </row>
    <row r="3945" spans="1:15" x14ac:dyDescent="0.35">
      <c r="A3945" t="s">
        <v>65</v>
      </c>
      <c r="B3945">
        <v>2022</v>
      </c>
      <c r="C3945" s="10">
        <v>44674</v>
      </c>
      <c r="D3945" t="s">
        <v>140</v>
      </c>
      <c r="E3945" t="s">
        <v>119</v>
      </c>
      <c r="F3945">
        <v>2</v>
      </c>
      <c r="G3945">
        <v>6</v>
      </c>
      <c r="H3945" t="s">
        <v>51</v>
      </c>
      <c r="I3945" t="s">
        <v>52</v>
      </c>
      <c r="J3945">
        <v>10010645732</v>
      </c>
      <c r="K3945" s="19">
        <f>(C3945-VLOOKUP(H3945,Riders!$A$2:$C$1999,2,FALSE))/365</f>
        <v>24.402739726027399</v>
      </c>
      <c r="L3945">
        <v>21.376999999999999</v>
      </c>
      <c r="M3945">
        <v>20.747</v>
      </c>
      <c r="N3945">
        <v>24.283000000000001</v>
      </c>
      <c r="O3945">
        <v>1.768</v>
      </c>
    </row>
    <row r="3946" spans="1:15" x14ac:dyDescent="0.35">
      <c r="A3946" t="s">
        <v>65</v>
      </c>
      <c r="B3946">
        <v>2022</v>
      </c>
      <c r="C3946" s="10">
        <v>44674</v>
      </c>
      <c r="D3946" t="s">
        <v>140</v>
      </c>
      <c r="E3946" t="s">
        <v>121</v>
      </c>
      <c r="F3946">
        <v>1</v>
      </c>
      <c r="G3946">
        <v>1</v>
      </c>
      <c r="H3946" t="s">
        <v>92</v>
      </c>
      <c r="I3946" t="s">
        <v>23</v>
      </c>
      <c r="J3946">
        <v>10009535686</v>
      </c>
      <c r="K3946" s="19">
        <f>(C3946-VLOOKUP(H3946,Riders!$A$2:$C$1999,2,FALSE))/365</f>
        <v>25.126027397260273</v>
      </c>
      <c r="L3946">
        <v>32.703000000000003</v>
      </c>
      <c r="M3946">
        <v>32.860999999999997</v>
      </c>
      <c r="N3946">
        <v>34.656999999999996</v>
      </c>
      <c r="O3946">
        <v>0.89800000000000002</v>
      </c>
    </row>
    <row r="3947" spans="1:15" x14ac:dyDescent="0.35">
      <c r="A3947" t="s">
        <v>65</v>
      </c>
      <c r="B3947">
        <v>2022</v>
      </c>
      <c r="C3947" s="10">
        <v>44674</v>
      </c>
      <c r="D3947" t="s">
        <v>140</v>
      </c>
      <c r="E3947" t="s">
        <v>121</v>
      </c>
      <c r="F3947">
        <v>1</v>
      </c>
      <c r="G3947">
        <v>2</v>
      </c>
      <c r="H3947" t="s">
        <v>100</v>
      </c>
      <c r="I3947" t="s">
        <v>44</v>
      </c>
      <c r="J3947">
        <v>10010830840</v>
      </c>
      <c r="K3947" s="19">
        <f>(C3947-VLOOKUP(H3947,Riders!$A$2:$C$1999,2,FALSE))/365</f>
        <v>23.5013698630137</v>
      </c>
      <c r="L3947">
        <v>27.995999999999999</v>
      </c>
      <c r="M3947">
        <v>28.154</v>
      </c>
      <c r="N3947">
        <v>29.841999999999999</v>
      </c>
      <c r="O3947">
        <v>0.84399999999999997</v>
      </c>
    </row>
    <row r="3948" spans="1:15" x14ac:dyDescent="0.35">
      <c r="A3948" t="s">
        <v>65</v>
      </c>
      <c r="B3948">
        <v>2022</v>
      </c>
      <c r="C3948" s="10">
        <v>44674</v>
      </c>
      <c r="D3948" t="s">
        <v>140</v>
      </c>
      <c r="E3948" t="s">
        <v>121</v>
      </c>
      <c r="F3948">
        <v>1</v>
      </c>
      <c r="G3948">
        <v>3</v>
      </c>
      <c r="H3948" t="s">
        <v>101</v>
      </c>
      <c r="I3948" t="s">
        <v>102</v>
      </c>
      <c r="J3948">
        <v>10015145724</v>
      </c>
      <c r="K3948" s="19">
        <f>(C3948-VLOOKUP(H3948,Riders!$A$2:$C$1999,2,FALSE))/365</f>
        <v>23.032876712328768</v>
      </c>
      <c r="L3948">
        <v>26.661999999999999</v>
      </c>
      <c r="M3948">
        <v>26.841999999999999</v>
      </c>
      <c r="N3948">
        <v>29.452000000000002</v>
      </c>
      <c r="O3948">
        <v>1.3049999999999999</v>
      </c>
    </row>
    <row r="3949" spans="1:15" x14ac:dyDescent="0.35">
      <c r="A3949" t="s">
        <v>65</v>
      </c>
      <c r="B3949">
        <v>2022</v>
      </c>
      <c r="C3949" s="10">
        <v>44674</v>
      </c>
      <c r="D3949" t="s">
        <v>140</v>
      </c>
      <c r="E3949" t="s">
        <v>121</v>
      </c>
      <c r="F3949">
        <v>1</v>
      </c>
      <c r="G3949">
        <v>4</v>
      </c>
      <c r="H3949" t="s">
        <v>114</v>
      </c>
      <c r="I3949" t="s">
        <v>102</v>
      </c>
      <c r="J3949">
        <v>10055349695</v>
      </c>
      <c r="K3949" s="19">
        <f>(C3949-VLOOKUP(H3949,Riders!$A$2:$C$1999,2,FALSE))/365</f>
        <v>22.2</v>
      </c>
      <c r="L3949">
        <v>22.600999999999999</v>
      </c>
      <c r="M3949">
        <v>23.045000000000002</v>
      </c>
      <c r="N3949">
        <v>26.501000000000001</v>
      </c>
      <c r="O3949">
        <v>1.728</v>
      </c>
    </row>
    <row r="3950" spans="1:15" x14ac:dyDescent="0.35">
      <c r="A3950" t="s">
        <v>65</v>
      </c>
      <c r="B3950">
        <v>2022</v>
      </c>
      <c r="C3950" s="10">
        <v>44674</v>
      </c>
      <c r="D3950" t="s">
        <v>140</v>
      </c>
      <c r="E3950" t="s">
        <v>121</v>
      </c>
      <c r="F3950">
        <v>1</v>
      </c>
      <c r="G3950">
        <v>5</v>
      </c>
      <c r="H3950" t="s">
        <v>93</v>
      </c>
      <c r="I3950" t="s">
        <v>52</v>
      </c>
      <c r="J3950">
        <v>10009150215</v>
      </c>
      <c r="K3950" s="19">
        <f>(C3950-VLOOKUP(H3950,Riders!$A$2:$C$1999,2,FALSE))/365</f>
        <v>26.424657534246574</v>
      </c>
      <c r="L3950">
        <v>25.263999999999999</v>
      </c>
      <c r="M3950">
        <v>25.204000000000001</v>
      </c>
      <c r="N3950">
        <v>26.86</v>
      </c>
      <c r="O3950">
        <v>0.82799999999999996</v>
      </c>
    </row>
    <row r="3951" spans="1:15" x14ac:dyDescent="0.35">
      <c r="A3951" t="s">
        <v>65</v>
      </c>
      <c r="B3951">
        <v>2022</v>
      </c>
      <c r="C3951" s="10">
        <v>44674</v>
      </c>
      <c r="D3951" t="s">
        <v>140</v>
      </c>
      <c r="E3951" t="s">
        <v>121</v>
      </c>
      <c r="F3951">
        <v>1</v>
      </c>
      <c r="G3951">
        <v>6</v>
      </c>
      <c r="H3951" t="s">
        <v>26</v>
      </c>
      <c r="I3951" t="s">
        <v>27</v>
      </c>
      <c r="J3951">
        <v>10010713329</v>
      </c>
      <c r="K3951" s="19">
        <f>(C3951-VLOOKUP(H3951,Riders!$A$2:$C$1999,2,FALSE))/365</f>
        <v>24.583561643835615</v>
      </c>
      <c r="L3951">
        <v>25.875</v>
      </c>
      <c r="M3951">
        <v>23.296999999999901</v>
      </c>
      <c r="N3951">
        <v>28.498999999999999</v>
      </c>
      <c r="O3951">
        <v>2.601</v>
      </c>
    </row>
    <row r="3952" spans="1:15" x14ac:dyDescent="0.35">
      <c r="A3952" t="s">
        <v>65</v>
      </c>
      <c r="B3952">
        <v>2022</v>
      </c>
      <c r="C3952" s="10">
        <v>44674</v>
      </c>
      <c r="D3952" t="s">
        <v>140</v>
      </c>
      <c r="E3952" t="s">
        <v>121</v>
      </c>
      <c r="F3952">
        <v>2</v>
      </c>
      <c r="G3952">
        <v>1</v>
      </c>
      <c r="H3952" t="s">
        <v>40</v>
      </c>
      <c r="I3952" t="s">
        <v>29</v>
      </c>
      <c r="J3952">
        <v>10009178002</v>
      </c>
      <c r="K3952" s="19">
        <f>(C3952-VLOOKUP(H3952,Riders!$A$2:$C$1999,2,FALSE))/365</f>
        <v>26.271232876712329</v>
      </c>
      <c r="L3952">
        <v>24.745000000000001</v>
      </c>
      <c r="M3952">
        <v>25.172999999999998</v>
      </c>
      <c r="N3952">
        <v>27.210999999999999</v>
      </c>
      <c r="O3952">
        <v>1.0189999999999999</v>
      </c>
    </row>
    <row r="3953" spans="1:15" x14ac:dyDescent="0.35">
      <c r="A3953" t="s">
        <v>65</v>
      </c>
      <c r="B3953">
        <v>2022</v>
      </c>
      <c r="C3953" s="10">
        <v>44674</v>
      </c>
      <c r="D3953" t="s">
        <v>140</v>
      </c>
      <c r="E3953" t="s">
        <v>121</v>
      </c>
      <c r="F3953">
        <v>2</v>
      </c>
      <c r="G3953">
        <v>2</v>
      </c>
      <c r="H3953" t="s">
        <v>96</v>
      </c>
      <c r="I3953" t="s">
        <v>27</v>
      </c>
      <c r="J3953">
        <v>10015683567</v>
      </c>
      <c r="K3953" s="19">
        <f>(C3953-VLOOKUP(H3953,Riders!$A$2:$C$1999,2,FALSE))/365</f>
        <v>23.268493150684932</v>
      </c>
      <c r="L3953">
        <v>27.693000000000001</v>
      </c>
      <c r="M3953">
        <v>27.766999999999999</v>
      </c>
      <c r="N3953">
        <v>29.632999999999999</v>
      </c>
      <c r="O3953">
        <v>0.93300000000000005</v>
      </c>
    </row>
    <row r="3954" spans="1:15" x14ac:dyDescent="0.35">
      <c r="A3954" t="s">
        <v>65</v>
      </c>
      <c r="B3954">
        <v>2022</v>
      </c>
      <c r="C3954" s="10">
        <v>44674</v>
      </c>
      <c r="D3954" t="s">
        <v>140</v>
      </c>
      <c r="E3954" t="s">
        <v>121</v>
      </c>
      <c r="F3954">
        <v>2</v>
      </c>
      <c r="G3954">
        <v>3</v>
      </c>
      <c r="H3954" t="s">
        <v>108</v>
      </c>
      <c r="I3954" t="s">
        <v>109</v>
      </c>
      <c r="J3954">
        <v>10117936018</v>
      </c>
      <c r="K3954" s="19">
        <f>(C3954-VLOOKUP(H3954,Riders!$A$2:$C$1999,2,FALSE))/365</f>
        <v>28.528767123287672</v>
      </c>
      <c r="L3954">
        <v>23.648</v>
      </c>
      <c r="M3954">
        <v>23.844999999999999</v>
      </c>
      <c r="N3954">
        <v>26.129000000000001</v>
      </c>
      <c r="O3954">
        <v>1.1419999999999999</v>
      </c>
    </row>
    <row r="3955" spans="1:15" x14ac:dyDescent="0.35">
      <c r="A3955" t="s">
        <v>65</v>
      </c>
      <c r="B3955">
        <v>2022</v>
      </c>
      <c r="C3955" s="10">
        <v>44674</v>
      </c>
      <c r="D3955" t="s">
        <v>140</v>
      </c>
      <c r="E3955" t="s">
        <v>121</v>
      </c>
      <c r="F3955">
        <v>2</v>
      </c>
      <c r="G3955">
        <v>4</v>
      </c>
      <c r="H3955" t="s">
        <v>54</v>
      </c>
      <c r="I3955" t="s">
        <v>42</v>
      </c>
      <c r="J3955">
        <v>10004612534</v>
      </c>
      <c r="K3955" s="19">
        <f>(C3955-VLOOKUP(H3955,Riders!$A$2:$C$1999,2,FALSE))/365</f>
        <v>34.909589041095892</v>
      </c>
      <c r="L3955">
        <v>27.236999999999998</v>
      </c>
      <c r="M3955">
        <v>27.129000000000001</v>
      </c>
      <c r="N3955">
        <v>28.707000000000001</v>
      </c>
      <c r="O3955">
        <v>0.78900000000000003</v>
      </c>
    </row>
    <row r="3956" spans="1:15" x14ac:dyDescent="0.35">
      <c r="A3956" t="s">
        <v>65</v>
      </c>
      <c r="B3956">
        <v>2022</v>
      </c>
      <c r="C3956" s="10">
        <v>44674</v>
      </c>
      <c r="D3956" t="s">
        <v>140</v>
      </c>
      <c r="E3956" t="s">
        <v>121</v>
      </c>
      <c r="F3956">
        <v>2</v>
      </c>
      <c r="G3956">
        <v>5</v>
      </c>
      <c r="H3956" t="s">
        <v>51</v>
      </c>
      <c r="I3956" t="s">
        <v>52</v>
      </c>
      <c r="J3956">
        <v>10010645732</v>
      </c>
      <c r="K3956" s="19">
        <f>(C3956-VLOOKUP(H3956,Riders!$A$2:$C$1999,2,FALSE))/365</f>
        <v>24.402739726027399</v>
      </c>
      <c r="L3956">
        <v>20.747</v>
      </c>
      <c r="M3956">
        <v>20.64</v>
      </c>
      <c r="N3956">
        <v>23.984000000000002</v>
      </c>
      <c r="O3956">
        <v>1.6719999999999999</v>
      </c>
    </row>
    <row r="3957" spans="1:15" x14ac:dyDescent="0.35">
      <c r="A3957" t="s">
        <v>65</v>
      </c>
      <c r="B3957">
        <v>2022</v>
      </c>
      <c r="C3957" s="10">
        <v>44674</v>
      </c>
      <c r="D3957" t="s">
        <v>140</v>
      </c>
      <c r="E3957" t="s">
        <v>121</v>
      </c>
      <c r="F3957">
        <v>2</v>
      </c>
      <c r="G3957">
        <v>6</v>
      </c>
      <c r="H3957" t="s">
        <v>67</v>
      </c>
      <c r="I3957" t="s">
        <v>31</v>
      </c>
      <c r="J3957">
        <v>10007827880</v>
      </c>
      <c r="K3957" s="19">
        <f>(C3957-VLOOKUP(H3957,Riders!$A$2:$C$1999,2,FALSE))/365</f>
        <v>28.490410958904111</v>
      </c>
      <c r="L3957">
        <v>19.300999999999998</v>
      </c>
      <c r="M3957">
        <v>18.478000000000002</v>
      </c>
      <c r="N3957">
        <v>22.488</v>
      </c>
      <c r="O3957">
        <v>2.0049999999999999</v>
      </c>
    </row>
    <row r="3958" spans="1:15" x14ac:dyDescent="0.35">
      <c r="A3958" t="s">
        <v>162</v>
      </c>
      <c r="B3958">
        <v>2022</v>
      </c>
      <c r="C3958" s="10">
        <v>44695</v>
      </c>
      <c r="D3958" t="s">
        <v>140</v>
      </c>
      <c r="E3958" t="s">
        <v>91</v>
      </c>
      <c r="F3958">
        <v>1</v>
      </c>
      <c r="G3958">
        <v>1</v>
      </c>
      <c r="H3958" t="s">
        <v>112</v>
      </c>
      <c r="I3958" t="s">
        <v>75</v>
      </c>
      <c r="J3958">
        <v>10009967641</v>
      </c>
      <c r="K3958" s="19">
        <f>(C3958-VLOOKUP(H3958,Riders!$A$2:$C$1999,2,FALSE))/365</f>
        <v>25.073972602739726</v>
      </c>
      <c r="L3958">
        <v>30.24</v>
      </c>
      <c r="M3958">
        <v>30.349999999999898</v>
      </c>
      <c r="N3958">
        <v>31.963999999999999</v>
      </c>
      <c r="O3958">
        <v>0.80700000000000005</v>
      </c>
    </row>
    <row r="3959" spans="1:15" x14ac:dyDescent="0.35">
      <c r="A3959" t="s">
        <v>162</v>
      </c>
      <c r="B3959">
        <v>2022</v>
      </c>
      <c r="C3959" s="10">
        <v>44695</v>
      </c>
      <c r="D3959" t="s">
        <v>140</v>
      </c>
      <c r="E3959" t="s">
        <v>91</v>
      </c>
      <c r="F3959">
        <v>1</v>
      </c>
      <c r="G3959">
        <v>2</v>
      </c>
      <c r="H3959" t="s">
        <v>22</v>
      </c>
      <c r="I3959" t="s">
        <v>23</v>
      </c>
      <c r="J3959">
        <v>10007379761</v>
      </c>
      <c r="K3959" s="19">
        <f>(C3959-VLOOKUP(H3959,Riders!$A$2:$C$1999,2,FALSE))/365</f>
        <v>29.18082191780822</v>
      </c>
      <c r="L3959">
        <v>27.893000000000001</v>
      </c>
      <c r="M3959">
        <v>27.870999999999999</v>
      </c>
      <c r="N3959">
        <v>30.640999999999998</v>
      </c>
      <c r="O3959">
        <v>1.385</v>
      </c>
    </row>
    <row r="3960" spans="1:15" x14ac:dyDescent="0.35">
      <c r="A3960" t="s">
        <v>162</v>
      </c>
      <c r="B3960">
        <v>2022</v>
      </c>
      <c r="C3960" s="10">
        <v>44695</v>
      </c>
      <c r="D3960" t="s">
        <v>140</v>
      </c>
      <c r="E3960" t="s">
        <v>91</v>
      </c>
      <c r="F3960">
        <v>1</v>
      </c>
      <c r="G3960">
        <v>3</v>
      </c>
      <c r="H3960" t="s">
        <v>163</v>
      </c>
      <c r="I3960" t="s">
        <v>164</v>
      </c>
      <c r="J3960">
        <v>10072398356</v>
      </c>
      <c r="K3960" s="19">
        <f>(C3960-VLOOKUP(H3960,Riders!$A$2:$C$1999,2,FALSE))/365</f>
        <v>21.964383561643835</v>
      </c>
      <c r="L3960">
        <v>9</v>
      </c>
      <c r="M3960">
        <v>13.13</v>
      </c>
      <c r="N3960">
        <v>23.812000000000001</v>
      </c>
      <c r="O3960">
        <v>5.3410000000000002</v>
      </c>
    </row>
    <row r="3961" spans="1:15" x14ac:dyDescent="0.35">
      <c r="A3961" t="s">
        <v>162</v>
      </c>
      <c r="B3961">
        <v>2022</v>
      </c>
      <c r="C3961" s="10">
        <v>44695</v>
      </c>
      <c r="D3961" t="s">
        <v>140</v>
      </c>
      <c r="E3961" t="s">
        <v>91</v>
      </c>
      <c r="F3961">
        <v>1</v>
      </c>
      <c r="G3961">
        <v>4</v>
      </c>
      <c r="H3961" t="s">
        <v>165</v>
      </c>
      <c r="I3961" t="s">
        <v>166</v>
      </c>
      <c r="J3961">
        <v>10041041993</v>
      </c>
      <c r="K3961" s="19">
        <f>(C3961-VLOOKUP(H3961,Riders!$A$2:$C$1999,2,FALSE))/365</f>
        <v>20.906849315068492</v>
      </c>
      <c r="L3961">
        <v>9</v>
      </c>
      <c r="M3961">
        <v>5.2309999999999999</v>
      </c>
      <c r="N3961">
        <v>17.687000000000001</v>
      </c>
      <c r="O3961">
        <v>6.2279999999999998</v>
      </c>
    </row>
    <row r="3962" spans="1:15" x14ac:dyDescent="0.35">
      <c r="A3962" t="s">
        <v>162</v>
      </c>
      <c r="B3962">
        <v>2022</v>
      </c>
      <c r="C3962" s="10">
        <v>44695</v>
      </c>
      <c r="D3962" t="s">
        <v>140</v>
      </c>
      <c r="E3962" t="s">
        <v>91</v>
      </c>
      <c r="F3962">
        <v>2</v>
      </c>
      <c r="G3962">
        <v>1</v>
      </c>
      <c r="H3962" t="s">
        <v>100</v>
      </c>
      <c r="I3962" t="s">
        <v>44</v>
      </c>
      <c r="J3962">
        <v>10010830840</v>
      </c>
      <c r="K3962" s="19">
        <f>(C3962-VLOOKUP(H3962,Riders!$A$2:$C$1999,2,FALSE))/365</f>
        <v>23.55890410958904</v>
      </c>
      <c r="L3962">
        <v>28.154</v>
      </c>
      <c r="M3962">
        <v>28.347999999999999</v>
      </c>
      <c r="N3962">
        <v>30.026</v>
      </c>
      <c r="O3962">
        <v>0.83899999999999997</v>
      </c>
    </row>
    <row r="3963" spans="1:15" x14ac:dyDescent="0.35">
      <c r="A3963" t="s">
        <v>162</v>
      </c>
      <c r="B3963">
        <v>2022</v>
      </c>
      <c r="C3963" s="10">
        <v>44695</v>
      </c>
      <c r="D3963" t="s">
        <v>140</v>
      </c>
      <c r="E3963" t="s">
        <v>91</v>
      </c>
      <c r="F3963">
        <v>2</v>
      </c>
      <c r="G3963">
        <v>2</v>
      </c>
      <c r="H3963" t="s">
        <v>167</v>
      </c>
      <c r="I3963" t="s">
        <v>46</v>
      </c>
      <c r="J3963">
        <v>10005953154</v>
      </c>
      <c r="K3963" s="19">
        <f>(C3963-VLOOKUP(H3963,Riders!$A$2:$C$1999,2,FALSE))/365</f>
        <v>32.367123287671234</v>
      </c>
      <c r="L3963">
        <v>24.299999999999901</v>
      </c>
      <c r="M3963">
        <v>24.847999999999999</v>
      </c>
      <c r="N3963">
        <v>27.847999999999999</v>
      </c>
      <c r="O3963">
        <v>1.5</v>
      </c>
    </row>
    <row r="3964" spans="1:15" x14ac:dyDescent="0.35">
      <c r="A3964" t="s">
        <v>162</v>
      </c>
      <c r="B3964">
        <v>2022</v>
      </c>
      <c r="C3964" s="10">
        <v>44695</v>
      </c>
      <c r="D3964" t="s">
        <v>140</v>
      </c>
      <c r="E3964" t="s">
        <v>91</v>
      </c>
      <c r="F3964">
        <v>2</v>
      </c>
      <c r="G3964">
        <v>3</v>
      </c>
      <c r="H3964" t="s">
        <v>153</v>
      </c>
      <c r="I3964" t="s">
        <v>154</v>
      </c>
      <c r="J3964">
        <v>10004717719</v>
      </c>
      <c r="K3964" s="19">
        <f>(C3964-VLOOKUP(H3964,Riders!$A$2:$C$1999,2,FALSE))/365</f>
        <v>33.452054794520549</v>
      </c>
      <c r="L3964">
        <v>24.747</v>
      </c>
      <c r="M3964">
        <v>24.818000000000001</v>
      </c>
      <c r="N3964">
        <v>26.39</v>
      </c>
      <c r="O3964">
        <v>0.78600000000000003</v>
      </c>
    </row>
    <row r="3965" spans="1:15" x14ac:dyDescent="0.35">
      <c r="A3965" t="s">
        <v>162</v>
      </c>
      <c r="B3965">
        <v>2022</v>
      </c>
      <c r="C3965" s="10">
        <v>44695</v>
      </c>
      <c r="D3965" t="s">
        <v>140</v>
      </c>
      <c r="E3965" t="s">
        <v>91</v>
      </c>
      <c r="F3965">
        <v>2</v>
      </c>
      <c r="G3965">
        <v>4</v>
      </c>
      <c r="H3965" t="s">
        <v>98</v>
      </c>
      <c r="I3965" t="s">
        <v>168</v>
      </c>
      <c r="J3965">
        <v>10010592279</v>
      </c>
      <c r="K3965" s="19">
        <f>(C3965-VLOOKUP(H3965,Riders!$A$2:$C$1999,2,FALSE))/365</f>
        <v>28.375342465753423</v>
      </c>
      <c r="L3965">
        <v>9</v>
      </c>
      <c r="M3965">
        <v>17.033999999999999</v>
      </c>
      <c r="N3965">
        <v>25.428000000000001</v>
      </c>
      <c r="O3965">
        <v>4.1970000000000001</v>
      </c>
    </row>
    <row r="3966" spans="1:15" x14ac:dyDescent="0.35">
      <c r="A3966" t="s">
        <v>162</v>
      </c>
      <c r="B3966">
        <v>2022</v>
      </c>
      <c r="C3966" s="10">
        <v>44695</v>
      </c>
      <c r="D3966" t="s">
        <v>140</v>
      </c>
      <c r="E3966" t="s">
        <v>91</v>
      </c>
      <c r="F3966">
        <v>2</v>
      </c>
      <c r="G3966">
        <v>5</v>
      </c>
      <c r="H3966" t="s">
        <v>54</v>
      </c>
      <c r="I3966" t="s">
        <v>42</v>
      </c>
      <c r="J3966">
        <v>10004612534</v>
      </c>
      <c r="K3966" s="19">
        <f>(C3966-VLOOKUP(H3966,Riders!$A$2:$C$1999,2,FALSE))/365</f>
        <v>34.967123287671235</v>
      </c>
      <c r="L3966">
        <v>27.129000000000001</v>
      </c>
      <c r="M3966">
        <v>26.942</v>
      </c>
      <c r="N3966">
        <v>28.51</v>
      </c>
      <c r="O3966">
        <v>0.78400000000000003</v>
      </c>
    </row>
    <row r="3967" spans="1:15" x14ac:dyDescent="0.35">
      <c r="A3967" t="s">
        <v>162</v>
      </c>
      <c r="B3967">
        <v>2022</v>
      </c>
      <c r="C3967" s="10">
        <v>44695</v>
      </c>
      <c r="D3967" t="s">
        <v>140</v>
      </c>
      <c r="E3967" t="s">
        <v>91</v>
      </c>
      <c r="F3967">
        <v>2</v>
      </c>
      <c r="G3967">
        <v>6</v>
      </c>
      <c r="H3967" t="s">
        <v>36</v>
      </c>
      <c r="I3967" t="s">
        <v>37</v>
      </c>
      <c r="J3967">
        <v>10011152354</v>
      </c>
      <c r="K3967" s="19">
        <f>(C3967-VLOOKUP(H3967,Riders!$A$2:$C$1999,2,FALSE))/365</f>
        <v>23.978082191780821</v>
      </c>
      <c r="L3967">
        <v>18.562999999999999</v>
      </c>
      <c r="M3967">
        <v>17.558</v>
      </c>
      <c r="N3967">
        <v>22.398</v>
      </c>
      <c r="O3967">
        <v>2.42</v>
      </c>
    </row>
    <row r="3968" spans="1:15" x14ac:dyDescent="0.35">
      <c r="A3968" t="s">
        <v>162</v>
      </c>
      <c r="B3968">
        <v>2022</v>
      </c>
      <c r="C3968" s="10">
        <v>44695</v>
      </c>
      <c r="D3968" t="s">
        <v>140</v>
      </c>
      <c r="E3968" t="s">
        <v>91</v>
      </c>
      <c r="F3968">
        <v>3</v>
      </c>
      <c r="G3968">
        <v>1</v>
      </c>
      <c r="H3968" t="s">
        <v>101</v>
      </c>
      <c r="I3968" t="s">
        <v>102</v>
      </c>
      <c r="J3968">
        <v>10015145724</v>
      </c>
      <c r="K3968" s="19">
        <f>(C3968-VLOOKUP(H3968,Riders!$A$2:$C$1999,2,FALSE))/365</f>
        <v>23.090410958904108</v>
      </c>
      <c r="L3968">
        <v>26.841999999999999</v>
      </c>
      <c r="M3968">
        <v>27.279</v>
      </c>
      <c r="N3968">
        <v>29.847000000000001</v>
      </c>
      <c r="O3968">
        <v>1.284</v>
      </c>
    </row>
    <row r="3969" spans="1:15" x14ac:dyDescent="0.35">
      <c r="A3969" t="s">
        <v>162</v>
      </c>
      <c r="B3969">
        <v>2022</v>
      </c>
      <c r="C3969" s="10">
        <v>44695</v>
      </c>
      <c r="D3969" t="s">
        <v>140</v>
      </c>
      <c r="E3969" t="s">
        <v>91</v>
      </c>
      <c r="F3969">
        <v>3</v>
      </c>
      <c r="G3969">
        <v>2</v>
      </c>
      <c r="H3969" t="s">
        <v>169</v>
      </c>
      <c r="I3969" t="s">
        <v>31</v>
      </c>
      <c r="J3969">
        <v>10021114658</v>
      </c>
      <c r="K3969" s="19">
        <f>(C3969-VLOOKUP(H3969,Riders!$A$2:$C$1999,2,FALSE))/365</f>
        <v>22.947945205479453</v>
      </c>
      <c r="L3969">
        <v>9</v>
      </c>
      <c r="M3969">
        <v>19.652000000000001</v>
      </c>
      <c r="N3969">
        <v>28.794</v>
      </c>
      <c r="O3969">
        <v>4.5709999999999997</v>
      </c>
    </row>
    <row r="3970" spans="1:15" x14ac:dyDescent="0.35">
      <c r="A3970" t="s">
        <v>162</v>
      </c>
      <c r="B3970">
        <v>2022</v>
      </c>
      <c r="C3970" s="10">
        <v>44695</v>
      </c>
      <c r="D3970" t="s">
        <v>140</v>
      </c>
      <c r="E3970" t="s">
        <v>91</v>
      </c>
      <c r="F3970">
        <v>3</v>
      </c>
      <c r="G3970">
        <v>3</v>
      </c>
      <c r="H3970" t="s">
        <v>94</v>
      </c>
      <c r="I3970" t="s">
        <v>95</v>
      </c>
      <c r="J3970">
        <v>10009181032</v>
      </c>
      <c r="K3970" s="19">
        <f>(C3970-VLOOKUP(H3970,Riders!$A$2:$C$1999,2,FALSE))/365</f>
        <v>27.38082191780822</v>
      </c>
      <c r="L3970">
        <v>9</v>
      </c>
      <c r="M3970">
        <v>16.933</v>
      </c>
      <c r="N3970">
        <v>25.887</v>
      </c>
      <c r="O3970">
        <v>4.4770000000000003</v>
      </c>
    </row>
    <row r="3971" spans="1:15" x14ac:dyDescent="0.35">
      <c r="A3971" t="s">
        <v>162</v>
      </c>
      <c r="B3971">
        <v>2022</v>
      </c>
      <c r="C3971" s="10">
        <v>44695</v>
      </c>
      <c r="D3971" t="s">
        <v>140</v>
      </c>
      <c r="E3971" t="s">
        <v>91</v>
      </c>
      <c r="F3971">
        <v>3</v>
      </c>
      <c r="G3971">
        <v>4</v>
      </c>
      <c r="H3971" t="s">
        <v>62</v>
      </c>
      <c r="I3971" t="s">
        <v>63</v>
      </c>
      <c r="J3971">
        <v>10007351671</v>
      </c>
      <c r="K3971" s="19">
        <f>(C3971-VLOOKUP(H3971,Riders!$A$2:$C$1999,2,FALSE))/365</f>
        <v>32.482191780821921</v>
      </c>
      <c r="L3971">
        <v>17.396999999999998</v>
      </c>
      <c r="M3971">
        <v>17.684999999999999</v>
      </c>
      <c r="N3971">
        <v>20.161000000000001</v>
      </c>
      <c r="O3971">
        <v>1.238</v>
      </c>
    </row>
    <row r="3972" spans="1:15" x14ac:dyDescent="0.35">
      <c r="A3972" t="s">
        <v>162</v>
      </c>
      <c r="B3972">
        <v>2022</v>
      </c>
      <c r="C3972" s="10">
        <v>44695</v>
      </c>
      <c r="D3972" t="s">
        <v>140</v>
      </c>
      <c r="E3972" t="s">
        <v>91</v>
      </c>
      <c r="F3972">
        <v>3</v>
      </c>
      <c r="G3972">
        <v>5</v>
      </c>
      <c r="H3972" t="s">
        <v>170</v>
      </c>
      <c r="I3972" t="s">
        <v>164</v>
      </c>
      <c r="J3972">
        <v>10016222121</v>
      </c>
      <c r="K3972" s="19">
        <f>(C3972-VLOOKUP(H3972,Riders!$A$2:$C$1999,2,FALSE))/365</f>
        <v>22.010958904109589</v>
      </c>
      <c r="L3972">
        <v>9</v>
      </c>
      <c r="M3972">
        <v>12.122999999999999</v>
      </c>
      <c r="N3972">
        <v>20.882999999999999</v>
      </c>
      <c r="O3972">
        <v>4.38</v>
      </c>
    </row>
    <row r="3973" spans="1:15" x14ac:dyDescent="0.35">
      <c r="A3973" t="s">
        <v>162</v>
      </c>
      <c r="B3973">
        <v>2022</v>
      </c>
      <c r="C3973" s="10">
        <v>44695</v>
      </c>
      <c r="D3973" t="s">
        <v>140</v>
      </c>
      <c r="E3973" t="s">
        <v>91</v>
      </c>
      <c r="F3973">
        <v>3</v>
      </c>
      <c r="G3973">
        <v>6</v>
      </c>
      <c r="H3973" t="s">
        <v>171</v>
      </c>
      <c r="I3973" t="s">
        <v>82</v>
      </c>
      <c r="J3973">
        <v>10007073506</v>
      </c>
      <c r="K3973" s="19">
        <f>(C3973-VLOOKUP(H3973,Riders!$A$2:$C$1999,2,FALSE))/365</f>
        <v>31.884931506849316</v>
      </c>
      <c r="L3973">
        <v>22.021000000000001</v>
      </c>
      <c r="M3973">
        <v>21.756</v>
      </c>
      <c r="N3973">
        <v>23.437999999999999</v>
      </c>
      <c r="O3973">
        <v>0.84099999999999997</v>
      </c>
    </row>
    <row r="3974" spans="1:15" x14ac:dyDescent="0.35">
      <c r="A3974" t="s">
        <v>162</v>
      </c>
      <c r="B3974">
        <v>2022</v>
      </c>
      <c r="C3974" s="10">
        <v>44695</v>
      </c>
      <c r="D3974" t="s">
        <v>140</v>
      </c>
      <c r="E3974" t="s">
        <v>91</v>
      </c>
      <c r="F3974">
        <v>4</v>
      </c>
      <c r="G3974">
        <v>1</v>
      </c>
      <c r="H3974" t="s">
        <v>47</v>
      </c>
      <c r="I3974" t="s">
        <v>33</v>
      </c>
      <c r="J3974">
        <v>10064209839</v>
      </c>
      <c r="K3974" s="19">
        <f>(C3974-VLOOKUP(H3974,Riders!$A$2:$C$1999,2,FALSE))/365</f>
        <v>25.457534246575342</v>
      </c>
      <c r="L3974">
        <v>12.989000000000001</v>
      </c>
      <c r="M3974">
        <v>19.353000000000002</v>
      </c>
      <c r="N3974">
        <v>25.533000000000001</v>
      </c>
      <c r="O3974">
        <v>3.09</v>
      </c>
    </row>
    <row r="3975" spans="1:15" x14ac:dyDescent="0.35">
      <c r="A3975" t="s">
        <v>162</v>
      </c>
      <c r="B3975">
        <v>2022</v>
      </c>
      <c r="C3975" s="10">
        <v>44695</v>
      </c>
      <c r="D3975" t="s">
        <v>140</v>
      </c>
      <c r="E3975" t="s">
        <v>91</v>
      </c>
      <c r="F3975">
        <v>4</v>
      </c>
      <c r="G3975">
        <v>2</v>
      </c>
      <c r="H3975" t="s">
        <v>172</v>
      </c>
      <c r="I3975" t="s">
        <v>42</v>
      </c>
      <c r="J3975">
        <v>10010166590</v>
      </c>
      <c r="K3975" s="19">
        <f>(C3975-VLOOKUP(H3975,Riders!$A$2:$C$1999,2,FALSE))/365</f>
        <v>23.580821917808219</v>
      </c>
      <c r="L3975">
        <v>9</v>
      </c>
      <c r="M3975">
        <v>19.609000000000002</v>
      </c>
      <c r="N3975">
        <v>28.323</v>
      </c>
      <c r="O3975">
        <v>4.3570000000000002</v>
      </c>
    </row>
    <row r="3976" spans="1:15" x14ac:dyDescent="0.35">
      <c r="A3976" t="s">
        <v>162</v>
      </c>
      <c r="B3976">
        <v>2022</v>
      </c>
      <c r="C3976" s="10">
        <v>44695</v>
      </c>
      <c r="D3976" t="s">
        <v>140</v>
      </c>
      <c r="E3976" t="s">
        <v>91</v>
      </c>
      <c r="F3976">
        <v>4</v>
      </c>
      <c r="G3976">
        <v>3</v>
      </c>
      <c r="H3976" t="s">
        <v>30</v>
      </c>
      <c r="I3976" t="s">
        <v>31</v>
      </c>
      <c r="J3976">
        <v>10010773549</v>
      </c>
      <c r="K3976" s="19">
        <f>(C3976-VLOOKUP(H3976,Riders!$A$2:$C$1999,2,FALSE))/365</f>
        <v>26.221917808219178</v>
      </c>
      <c r="L3976">
        <v>23.509</v>
      </c>
      <c r="M3976">
        <v>23.608000000000001</v>
      </c>
      <c r="N3976">
        <v>26.391999999999999</v>
      </c>
      <c r="O3976">
        <v>1.3919999999999999</v>
      </c>
    </row>
    <row r="3977" spans="1:15" x14ac:dyDescent="0.35">
      <c r="A3977" t="s">
        <v>162</v>
      </c>
      <c r="B3977">
        <v>2022</v>
      </c>
      <c r="C3977" s="10">
        <v>44695</v>
      </c>
      <c r="D3977" t="s">
        <v>140</v>
      </c>
      <c r="E3977" t="s">
        <v>91</v>
      </c>
      <c r="F3977">
        <v>4</v>
      </c>
      <c r="G3977">
        <v>4</v>
      </c>
      <c r="H3977" t="s">
        <v>173</v>
      </c>
      <c r="I3977" t="s">
        <v>46</v>
      </c>
      <c r="J3977">
        <v>10015915559</v>
      </c>
      <c r="K3977" s="19">
        <f>(C3977-VLOOKUP(H3977,Riders!$A$2:$C$1999,2,FALSE))/365</f>
        <v>22.720547945205478</v>
      </c>
      <c r="L3977">
        <v>11.7859999999999</v>
      </c>
      <c r="M3977">
        <v>15.2709999999999</v>
      </c>
      <c r="N3977">
        <v>21.254999999999999</v>
      </c>
      <c r="O3977">
        <v>2.992</v>
      </c>
    </row>
    <row r="3978" spans="1:15" x14ac:dyDescent="0.35">
      <c r="A3978" t="s">
        <v>162</v>
      </c>
      <c r="B3978">
        <v>2022</v>
      </c>
      <c r="C3978" s="10">
        <v>44695</v>
      </c>
      <c r="D3978" t="s">
        <v>140</v>
      </c>
      <c r="E3978" t="s">
        <v>91</v>
      </c>
      <c r="F3978">
        <v>4</v>
      </c>
      <c r="G3978">
        <v>5</v>
      </c>
      <c r="H3978" t="s">
        <v>148</v>
      </c>
      <c r="I3978" t="s">
        <v>56</v>
      </c>
      <c r="J3978">
        <v>10007890932</v>
      </c>
      <c r="K3978" s="19">
        <f>(C3978-VLOOKUP(H3978,Riders!$A$2:$C$1999,2,FALSE))/365</f>
        <v>27.920547945205481</v>
      </c>
      <c r="L3978">
        <v>21.15</v>
      </c>
      <c r="M3978">
        <v>20.972999999999999</v>
      </c>
      <c r="N3978">
        <v>23.704999999999998</v>
      </c>
      <c r="O3978">
        <v>1.3660000000000001</v>
      </c>
    </row>
    <row r="3979" spans="1:15" x14ac:dyDescent="0.35">
      <c r="A3979" t="s">
        <v>162</v>
      </c>
      <c r="B3979">
        <v>2022</v>
      </c>
      <c r="C3979" s="10">
        <v>44695</v>
      </c>
      <c r="D3979" t="s">
        <v>140</v>
      </c>
      <c r="E3979" t="s">
        <v>91</v>
      </c>
      <c r="F3979">
        <v>4</v>
      </c>
      <c r="G3979">
        <v>6</v>
      </c>
      <c r="H3979" t="s">
        <v>143</v>
      </c>
      <c r="I3979" t="s">
        <v>95</v>
      </c>
      <c r="J3979">
        <v>10009181234</v>
      </c>
      <c r="K3979" s="19">
        <f>(C3979-VLOOKUP(H3979,Riders!$A$2:$C$1999,2,FALSE))/365</f>
        <v>27.115068493150684</v>
      </c>
      <c r="L3979">
        <v>24.719000000000001</v>
      </c>
      <c r="M3979">
        <v>24.483000000000001</v>
      </c>
      <c r="N3979">
        <v>25.971</v>
      </c>
      <c r="O3979">
        <v>0.74399999999999999</v>
      </c>
    </row>
    <row r="3980" spans="1:15" x14ac:dyDescent="0.35">
      <c r="A3980" t="s">
        <v>162</v>
      </c>
      <c r="B3980">
        <v>2022</v>
      </c>
      <c r="C3980" s="10">
        <v>44695</v>
      </c>
      <c r="D3980" t="s">
        <v>140</v>
      </c>
      <c r="E3980" t="s">
        <v>91</v>
      </c>
      <c r="F3980">
        <v>5</v>
      </c>
      <c r="G3980">
        <v>1</v>
      </c>
      <c r="H3980" t="s">
        <v>107</v>
      </c>
      <c r="I3980" t="s">
        <v>168</v>
      </c>
      <c r="J3980">
        <v>10020900955</v>
      </c>
      <c r="K3980" s="19">
        <f>(C3980-VLOOKUP(H3980,Riders!$A$2:$C$1999,2,FALSE))/365</f>
        <v>29.424657534246574</v>
      </c>
      <c r="L3980">
        <v>24.27</v>
      </c>
      <c r="M3980">
        <v>26.581</v>
      </c>
      <c r="N3980">
        <v>31.298999999999999</v>
      </c>
      <c r="O3980">
        <v>2.359</v>
      </c>
    </row>
    <row r="3981" spans="1:15" x14ac:dyDescent="0.35">
      <c r="A3981" t="s">
        <v>162</v>
      </c>
      <c r="B3981">
        <v>2022</v>
      </c>
      <c r="C3981" s="10">
        <v>44695</v>
      </c>
      <c r="D3981" t="s">
        <v>140</v>
      </c>
      <c r="E3981" t="s">
        <v>91</v>
      </c>
      <c r="F3981">
        <v>5</v>
      </c>
      <c r="G3981">
        <v>2</v>
      </c>
      <c r="H3981" t="s">
        <v>97</v>
      </c>
      <c r="I3981" t="s">
        <v>29</v>
      </c>
      <c r="J3981">
        <v>10048325582</v>
      </c>
      <c r="K3981" s="19">
        <f>(C3981-VLOOKUP(H3981,Riders!$A$2:$C$1999,2,FALSE))/365</f>
        <v>30.301369863013697</v>
      </c>
      <c r="L3981">
        <v>31.198999999999899</v>
      </c>
      <c r="M3981">
        <v>31.195999999999898</v>
      </c>
      <c r="N3981">
        <v>32.923999999999999</v>
      </c>
      <c r="O3981">
        <v>0.86399999999999999</v>
      </c>
    </row>
    <row r="3982" spans="1:15" x14ac:dyDescent="0.35">
      <c r="A3982" t="s">
        <v>162</v>
      </c>
      <c r="B3982">
        <v>2022</v>
      </c>
      <c r="C3982" s="10">
        <v>44695</v>
      </c>
      <c r="D3982" t="s">
        <v>140</v>
      </c>
      <c r="E3982" t="s">
        <v>91</v>
      </c>
      <c r="F3982">
        <v>5</v>
      </c>
      <c r="G3982">
        <v>3</v>
      </c>
      <c r="H3982" t="s">
        <v>174</v>
      </c>
      <c r="I3982" t="s">
        <v>37</v>
      </c>
      <c r="J3982">
        <v>10006552534</v>
      </c>
      <c r="K3982" s="19">
        <f>(C3982-VLOOKUP(H3982,Riders!$A$2:$C$1999,2,FALSE))/365</f>
        <v>32.013698630136986</v>
      </c>
      <c r="L3982">
        <v>24.762999999999899</v>
      </c>
      <c r="M3982">
        <v>24.850999999999999</v>
      </c>
      <c r="N3982">
        <v>26.323</v>
      </c>
      <c r="O3982">
        <v>0.73599999999999999</v>
      </c>
    </row>
    <row r="3983" spans="1:15" x14ac:dyDescent="0.35">
      <c r="A3983" t="s">
        <v>162</v>
      </c>
      <c r="B3983">
        <v>2022</v>
      </c>
      <c r="C3983" s="10">
        <v>44695</v>
      </c>
      <c r="D3983" t="s">
        <v>140</v>
      </c>
      <c r="E3983" t="s">
        <v>91</v>
      </c>
      <c r="F3983">
        <v>5</v>
      </c>
      <c r="G3983">
        <v>4</v>
      </c>
      <c r="H3983" t="s">
        <v>103</v>
      </c>
      <c r="I3983" t="s">
        <v>104</v>
      </c>
      <c r="J3983">
        <v>10009010876</v>
      </c>
      <c r="K3983" s="19">
        <f>(C3983-VLOOKUP(H3983,Riders!$A$2:$C$1999,2,FALSE))/365</f>
        <v>28.301369863013697</v>
      </c>
      <c r="L3983">
        <v>26.03</v>
      </c>
      <c r="M3983">
        <v>25.988</v>
      </c>
      <c r="N3983">
        <v>27.513999999999999</v>
      </c>
      <c r="O3983">
        <v>0.76300000000000001</v>
      </c>
    </row>
    <row r="3984" spans="1:15" x14ac:dyDescent="0.35">
      <c r="A3984" t="s">
        <v>162</v>
      </c>
      <c r="B3984">
        <v>2022</v>
      </c>
      <c r="C3984" s="10">
        <v>44695</v>
      </c>
      <c r="D3984" t="s">
        <v>140</v>
      </c>
      <c r="E3984" t="s">
        <v>91</v>
      </c>
      <c r="F3984">
        <v>5</v>
      </c>
      <c r="G3984">
        <v>5</v>
      </c>
      <c r="H3984" t="s">
        <v>175</v>
      </c>
      <c r="I3984" t="s">
        <v>82</v>
      </c>
      <c r="J3984">
        <v>10061956813</v>
      </c>
      <c r="K3984" s="19">
        <f>(C3984-VLOOKUP(H3984,Riders!$A$2:$C$1999,2,FALSE))/365</f>
        <v>20.539726027397261</v>
      </c>
      <c r="L3984">
        <v>9</v>
      </c>
      <c r="M3984">
        <v>14.374000000000001</v>
      </c>
      <c r="N3984">
        <v>23.18</v>
      </c>
      <c r="O3984">
        <v>4.4029999999999996</v>
      </c>
    </row>
    <row r="3985" spans="1:15" x14ac:dyDescent="0.35">
      <c r="A3985" t="s">
        <v>162</v>
      </c>
      <c r="B3985">
        <v>2022</v>
      </c>
      <c r="C3985" s="10">
        <v>44695</v>
      </c>
      <c r="D3985" t="s">
        <v>140</v>
      </c>
      <c r="E3985" t="s">
        <v>91</v>
      </c>
      <c r="F3985">
        <v>5</v>
      </c>
      <c r="G3985">
        <v>6</v>
      </c>
      <c r="H3985" t="s">
        <v>132</v>
      </c>
      <c r="I3985" t="s">
        <v>113</v>
      </c>
      <c r="J3985">
        <v>10015483305</v>
      </c>
      <c r="K3985" s="19">
        <f>(C3985-VLOOKUP(H3985,Riders!$A$2:$C$1999,2,FALSE))/365</f>
        <v>22.852054794520548</v>
      </c>
      <c r="L3985">
        <v>21.055</v>
      </c>
      <c r="M3985">
        <v>19.571999999999999</v>
      </c>
      <c r="N3985">
        <v>24.236000000000001</v>
      </c>
      <c r="O3985">
        <v>2.3319999999999999</v>
      </c>
    </row>
    <row r="3986" spans="1:15" x14ac:dyDescent="0.35">
      <c r="A3986" t="s">
        <v>162</v>
      </c>
      <c r="B3986">
        <v>2022</v>
      </c>
      <c r="C3986" s="10">
        <v>44695</v>
      </c>
      <c r="D3986" t="s">
        <v>140</v>
      </c>
      <c r="E3986" t="s">
        <v>91</v>
      </c>
      <c r="F3986">
        <v>6</v>
      </c>
      <c r="G3986">
        <v>1</v>
      </c>
      <c r="H3986" t="s">
        <v>106</v>
      </c>
      <c r="I3986" t="s">
        <v>102</v>
      </c>
      <c r="J3986">
        <v>10006894559</v>
      </c>
      <c r="K3986" s="19">
        <f>(C3986-VLOOKUP(H3986,Riders!$A$2:$C$1999,2,FALSE))/365</f>
        <v>29.739726027397261</v>
      </c>
      <c r="L3986">
        <v>32.368000000000002</v>
      </c>
      <c r="M3986">
        <v>32.424999999999997</v>
      </c>
      <c r="N3986">
        <v>33.872999999999998</v>
      </c>
      <c r="O3986">
        <v>0.72399999999999998</v>
      </c>
    </row>
    <row r="3987" spans="1:15" x14ac:dyDescent="0.35">
      <c r="A3987" t="s">
        <v>162</v>
      </c>
      <c r="B3987">
        <v>2022</v>
      </c>
      <c r="C3987" s="10">
        <v>44695</v>
      </c>
      <c r="D3987" t="s">
        <v>140</v>
      </c>
      <c r="E3987" t="s">
        <v>91</v>
      </c>
      <c r="F3987">
        <v>6</v>
      </c>
      <c r="G3987">
        <v>2</v>
      </c>
      <c r="H3987" t="s">
        <v>50</v>
      </c>
      <c r="I3987" t="s">
        <v>44</v>
      </c>
      <c r="J3987">
        <v>10009039774</v>
      </c>
      <c r="K3987" s="19">
        <f>(C3987-VLOOKUP(H3987,Riders!$A$2:$C$1999,2,FALSE))/365</f>
        <v>27.835616438356166</v>
      </c>
      <c r="L3987">
        <v>23.920999999999999</v>
      </c>
      <c r="M3987">
        <v>24.3</v>
      </c>
      <c r="N3987">
        <v>26.776</v>
      </c>
      <c r="O3987">
        <v>1.238</v>
      </c>
    </row>
    <row r="3988" spans="1:15" x14ac:dyDescent="0.35">
      <c r="A3988" t="s">
        <v>162</v>
      </c>
      <c r="B3988">
        <v>2022</v>
      </c>
      <c r="C3988" s="10">
        <v>44695</v>
      </c>
      <c r="D3988" t="s">
        <v>140</v>
      </c>
      <c r="E3988" t="s">
        <v>91</v>
      </c>
      <c r="F3988">
        <v>6</v>
      </c>
      <c r="G3988">
        <v>3</v>
      </c>
      <c r="H3988" t="s">
        <v>105</v>
      </c>
      <c r="I3988" t="s">
        <v>39</v>
      </c>
      <c r="J3988">
        <v>10052089586</v>
      </c>
      <c r="K3988" s="19">
        <f>(C3988-VLOOKUP(H3988,Riders!$A$2:$C$1999,2,FALSE))/365</f>
        <v>23.36986301369863</v>
      </c>
      <c r="L3988">
        <v>19.164000000000001</v>
      </c>
      <c r="M3988">
        <v>19.817999999999898</v>
      </c>
      <c r="N3988">
        <v>22.712</v>
      </c>
      <c r="O3988">
        <v>1.4470000000000001</v>
      </c>
    </row>
    <row r="3989" spans="1:15" x14ac:dyDescent="0.35">
      <c r="A3989" t="s">
        <v>162</v>
      </c>
      <c r="B3989">
        <v>2022</v>
      </c>
      <c r="C3989" s="10">
        <v>44695</v>
      </c>
      <c r="D3989" t="s">
        <v>140</v>
      </c>
      <c r="E3989" t="s">
        <v>91</v>
      </c>
      <c r="F3989">
        <v>6</v>
      </c>
      <c r="G3989">
        <v>4</v>
      </c>
      <c r="H3989" t="s">
        <v>55</v>
      </c>
      <c r="I3989" t="s">
        <v>56</v>
      </c>
      <c r="J3989">
        <v>10064034229</v>
      </c>
      <c r="K3989" s="19">
        <f>(C3989-VLOOKUP(H3989,Riders!$A$2:$C$1999,2,FALSE))/365</f>
        <v>21.605479452054794</v>
      </c>
      <c r="L3989">
        <v>9</v>
      </c>
      <c r="M3989">
        <v>15.9589999999999</v>
      </c>
      <c r="N3989">
        <v>24.524999999999999</v>
      </c>
      <c r="O3989">
        <v>4.2830000000000004</v>
      </c>
    </row>
    <row r="3990" spans="1:15" x14ac:dyDescent="0.35">
      <c r="A3990" t="s">
        <v>162</v>
      </c>
      <c r="B3990">
        <v>2022</v>
      </c>
      <c r="C3990" s="10">
        <v>44695</v>
      </c>
      <c r="D3990" t="s">
        <v>140</v>
      </c>
      <c r="E3990" t="s">
        <v>91</v>
      </c>
      <c r="F3990">
        <v>6</v>
      </c>
      <c r="G3990">
        <v>5</v>
      </c>
      <c r="H3990" t="s">
        <v>32</v>
      </c>
      <c r="I3990" t="s">
        <v>33</v>
      </c>
      <c r="J3990">
        <v>10048888990</v>
      </c>
      <c r="K3990" s="19">
        <f>(C3990-VLOOKUP(H3990,Riders!$A$2:$C$1999,2,FALSE))/365</f>
        <v>20.506849315068493</v>
      </c>
      <c r="L3990">
        <v>9</v>
      </c>
      <c r="M3990">
        <v>13.92</v>
      </c>
      <c r="N3990">
        <v>22.57</v>
      </c>
      <c r="O3990">
        <v>4.3250000000000002</v>
      </c>
    </row>
    <row r="3991" spans="1:15" x14ac:dyDescent="0.35">
      <c r="A3991" t="s">
        <v>162</v>
      </c>
      <c r="B3991">
        <v>2022</v>
      </c>
      <c r="C3991" s="10">
        <v>44695</v>
      </c>
      <c r="D3991" t="s">
        <v>140</v>
      </c>
      <c r="E3991" t="s">
        <v>91</v>
      </c>
      <c r="F3991">
        <v>6</v>
      </c>
      <c r="G3991">
        <v>6</v>
      </c>
      <c r="H3991" t="s">
        <v>125</v>
      </c>
      <c r="I3991" t="s">
        <v>75</v>
      </c>
      <c r="J3991">
        <v>10017950943</v>
      </c>
      <c r="K3991" s="19">
        <f>(C3991-VLOOKUP(H3991,Riders!$A$2:$C$1999,2,FALSE))/365</f>
        <v>25.260273972602739</v>
      </c>
      <c r="L3991">
        <v>26.669999999999899</v>
      </c>
      <c r="M3991">
        <v>26.256</v>
      </c>
      <c r="N3991">
        <v>28.09</v>
      </c>
      <c r="O3991">
        <v>0.91700000000000004</v>
      </c>
    </row>
    <row r="3992" spans="1:15" x14ac:dyDescent="0.35">
      <c r="A3992" t="s">
        <v>162</v>
      </c>
      <c r="B3992">
        <v>2022</v>
      </c>
      <c r="C3992" s="10">
        <v>44695</v>
      </c>
      <c r="D3992" t="s">
        <v>140</v>
      </c>
      <c r="E3992" t="s">
        <v>117</v>
      </c>
      <c r="F3992">
        <v>1</v>
      </c>
      <c r="G3992">
        <v>1</v>
      </c>
      <c r="H3992" t="s">
        <v>105</v>
      </c>
      <c r="I3992" t="s">
        <v>39</v>
      </c>
      <c r="J3992">
        <v>10052089586</v>
      </c>
      <c r="K3992" s="19">
        <f>(C3992-VLOOKUP(H3992,Riders!$A$2:$C$1999,2,FALSE))/365</f>
        <v>23.36986301369863</v>
      </c>
      <c r="L3992">
        <v>19.817999999999898</v>
      </c>
      <c r="M3992">
        <v>20.808</v>
      </c>
      <c r="N3992">
        <v>23.602</v>
      </c>
      <c r="O3992">
        <v>1.397</v>
      </c>
    </row>
    <row r="3993" spans="1:15" x14ac:dyDescent="0.35">
      <c r="A3993" t="s">
        <v>162</v>
      </c>
      <c r="B3993">
        <v>2022</v>
      </c>
      <c r="C3993" s="10">
        <v>44695</v>
      </c>
      <c r="D3993" t="s">
        <v>140</v>
      </c>
      <c r="E3993" t="s">
        <v>117</v>
      </c>
      <c r="F3993">
        <v>1</v>
      </c>
      <c r="G3993">
        <v>2</v>
      </c>
      <c r="H3993" t="s">
        <v>171</v>
      </c>
      <c r="I3993" t="s">
        <v>82</v>
      </c>
      <c r="J3993">
        <v>10007073506</v>
      </c>
      <c r="K3993" s="19">
        <f>(C3993-VLOOKUP(H3993,Riders!$A$2:$C$1999,2,FALSE))/365</f>
        <v>31.884931506849316</v>
      </c>
      <c r="L3993">
        <v>21.756</v>
      </c>
      <c r="M3993">
        <v>21.959</v>
      </c>
      <c r="N3993">
        <v>23.625</v>
      </c>
      <c r="O3993">
        <v>0.83299999999999996</v>
      </c>
    </row>
    <row r="3994" spans="1:15" x14ac:dyDescent="0.35">
      <c r="A3994" t="s">
        <v>162</v>
      </c>
      <c r="B3994">
        <v>2022</v>
      </c>
      <c r="C3994" s="10">
        <v>44695</v>
      </c>
      <c r="D3994" t="s">
        <v>140</v>
      </c>
      <c r="E3994" t="s">
        <v>117</v>
      </c>
      <c r="F3994">
        <v>1</v>
      </c>
      <c r="G3994">
        <v>3</v>
      </c>
      <c r="H3994" t="s">
        <v>22</v>
      </c>
      <c r="I3994" t="s">
        <v>23</v>
      </c>
      <c r="J3994">
        <v>10007379761</v>
      </c>
      <c r="K3994" s="19">
        <f>(C3994-VLOOKUP(H3994,Riders!$A$2:$C$1999,2,FALSE))/365</f>
        <v>29.18082191780822</v>
      </c>
      <c r="L3994">
        <v>27.870999999999999</v>
      </c>
      <c r="M3994">
        <v>27.515999999999998</v>
      </c>
      <c r="N3994">
        <v>30.186</v>
      </c>
      <c r="O3994">
        <v>1.335</v>
      </c>
    </row>
    <row r="3995" spans="1:15" x14ac:dyDescent="0.35">
      <c r="A3995" t="s">
        <v>162</v>
      </c>
      <c r="B3995">
        <v>2022</v>
      </c>
      <c r="C3995" s="10">
        <v>44695</v>
      </c>
      <c r="D3995" t="s">
        <v>140</v>
      </c>
      <c r="E3995" t="s">
        <v>117</v>
      </c>
      <c r="F3995">
        <v>1</v>
      </c>
      <c r="G3995">
        <v>4</v>
      </c>
      <c r="H3995" t="s">
        <v>103</v>
      </c>
      <c r="I3995" t="s">
        <v>104</v>
      </c>
      <c r="J3995">
        <v>10009010876</v>
      </c>
      <c r="K3995" s="19">
        <f>(C3995-VLOOKUP(H3995,Riders!$A$2:$C$1999,2,FALSE))/365</f>
        <v>28.301369863013697</v>
      </c>
      <c r="L3995">
        <v>25.988</v>
      </c>
      <c r="M3995">
        <v>25.863</v>
      </c>
      <c r="N3995">
        <v>27.381</v>
      </c>
      <c r="O3995">
        <v>0.75900000000000001</v>
      </c>
    </row>
    <row r="3996" spans="1:15" x14ac:dyDescent="0.35">
      <c r="A3996" t="s">
        <v>162</v>
      </c>
      <c r="B3996">
        <v>2022</v>
      </c>
      <c r="C3996" s="10">
        <v>44695</v>
      </c>
      <c r="D3996" t="s">
        <v>140</v>
      </c>
      <c r="E3996" t="s">
        <v>117</v>
      </c>
      <c r="F3996">
        <v>1</v>
      </c>
      <c r="G3996">
        <v>5</v>
      </c>
      <c r="H3996" t="s">
        <v>148</v>
      </c>
      <c r="I3996" t="s">
        <v>56</v>
      </c>
      <c r="J3996">
        <v>10007890932</v>
      </c>
      <c r="K3996" s="19">
        <f>(C3996-VLOOKUP(H3996,Riders!$A$2:$C$1999,2,FALSE))/365</f>
        <v>27.920547945205481</v>
      </c>
      <c r="L3996">
        <v>20.972999999999999</v>
      </c>
      <c r="M3996">
        <v>20.625</v>
      </c>
      <c r="N3996">
        <v>23.289000000000001</v>
      </c>
      <c r="O3996">
        <v>1.3320000000000001</v>
      </c>
    </row>
    <row r="3997" spans="1:15" x14ac:dyDescent="0.35">
      <c r="A3997" t="s">
        <v>162</v>
      </c>
      <c r="B3997">
        <v>2022</v>
      </c>
      <c r="C3997" s="10">
        <v>44695</v>
      </c>
      <c r="D3997" t="s">
        <v>140</v>
      </c>
      <c r="E3997" t="s">
        <v>117</v>
      </c>
      <c r="F3997">
        <v>2</v>
      </c>
      <c r="G3997">
        <v>1</v>
      </c>
      <c r="H3997" t="s">
        <v>143</v>
      </c>
      <c r="I3997" t="s">
        <v>95</v>
      </c>
      <c r="J3997">
        <v>10009181234</v>
      </c>
      <c r="K3997" s="19">
        <f>(C3997-VLOOKUP(H3997,Riders!$A$2:$C$1999,2,FALSE))/365</f>
        <v>27.115068493150684</v>
      </c>
      <c r="L3997">
        <v>24.483000000000001</v>
      </c>
      <c r="M3997">
        <v>24.649000000000001</v>
      </c>
      <c r="N3997">
        <v>26.135000000000002</v>
      </c>
      <c r="O3997">
        <v>0.74299999999999999</v>
      </c>
    </row>
    <row r="3998" spans="1:15" x14ac:dyDescent="0.35">
      <c r="A3998" t="s">
        <v>162</v>
      </c>
      <c r="B3998">
        <v>2022</v>
      </c>
      <c r="C3998" s="10">
        <v>44695</v>
      </c>
      <c r="D3998" t="s">
        <v>140</v>
      </c>
      <c r="E3998" t="s">
        <v>117</v>
      </c>
      <c r="F3998">
        <v>2</v>
      </c>
      <c r="G3998">
        <v>2</v>
      </c>
      <c r="H3998" t="s">
        <v>167</v>
      </c>
      <c r="I3998" t="s">
        <v>46</v>
      </c>
      <c r="J3998">
        <v>10005953154</v>
      </c>
      <c r="K3998" s="19">
        <f>(C3998-VLOOKUP(H3998,Riders!$A$2:$C$1999,2,FALSE))/365</f>
        <v>32.367123287671234</v>
      </c>
      <c r="L3998">
        <v>24.847999999999999</v>
      </c>
      <c r="M3998">
        <v>24.939</v>
      </c>
      <c r="N3998">
        <v>27.835000000000001</v>
      </c>
      <c r="O3998">
        <v>1.448</v>
      </c>
    </row>
    <row r="3999" spans="1:15" x14ac:dyDescent="0.35">
      <c r="A3999" t="s">
        <v>162</v>
      </c>
      <c r="B3999">
        <v>2022</v>
      </c>
      <c r="C3999" s="10">
        <v>44695</v>
      </c>
      <c r="D3999" t="s">
        <v>140</v>
      </c>
      <c r="E3999" t="s">
        <v>117</v>
      </c>
      <c r="F3999">
        <v>2</v>
      </c>
      <c r="G3999">
        <v>3</v>
      </c>
      <c r="H3999" t="s">
        <v>163</v>
      </c>
      <c r="I3999" t="s">
        <v>164</v>
      </c>
      <c r="J3999">
        <v>10072398356</v>
      </c>
      <c r="K3999" s="19">
        <f>(C3999-VLOOKUP(H3999,Riders!$A$2:$C$1999,2,FALSE))/365</f>
        <v>21.964383561643835</v>
      </c>
      <c r="L3999">
        <v>13.13</v>
      </c>
      <c r="M3999">
        <v>16.521000000000001</v>
      </c>
      <c r="N3999">
        <v>24.056999999999999</v>
      </c>
      <c r="O3999">
        <v>3.7679999999999998</v>
      </c>
    </row>
    <row r="4000" spans="1:15" x14ac:dyDescent="0.35">
      <c r="A4000" t="s">
        <v>162</v>
      </c>
      <c r="B4000">
        <v>2022</v>
      </c>
      <c r="C4000" s="10">
        <v>44695</v>
      </c>
      <c r="D4000" t="s">
        <v>140</v>
      </c>
      <c r="E4000" t="s">
        <v>117</v>
      </c>
      <c r="F4000">
        <v>2</v>
      </c>
      <c r="G4000">
        <v>4</v>
      </c>
      <c r="H4000" t="s">
        <v>175</v>
      </c>
      <c r="I4000" t="s">
        <v>82</v>
      </c>
      <c r="J4000">
        <v>10061956813</v>
      </c>
      <c r="K4000" s="19">
        <f>(C4000-VLOOKUP(H4000,Riders!$A$2:$C$1999,2,FALSE))/365</f>
        <v>20.539726027397261</v>
      </c>
      <c r="L4000">
        <v>14.374000000000001</v>
      </c>
      <c r="M4000">
        <v>14.935</v>
      </c>
      <c r="N4000">
        <v>21.859000000000002</v>
      </c>
      <c r="O4000">
        <v>3.4620000000000002</v>
      </c>
    </row>
    <row r="4001" spans="1:15" x14ac:dyDescent="0.35">
      <c r="A4001" t="s">
        <v>162</v>
      </c>
      <c r="B4001">
        <v>2022</v>
      </c>
      <c r="C4001" s="10">
        <v>44695</v>
      </c>
      <c r="D4001" t="s">
        <v>140</v>
      </c>
      <c r="E4001" t="s">
        <v>117</v>
      </c>
      <c r="F4001">
        <v>2</v>
      </c>
      <c r="G4001">
        <v>5</v>
      </c>
      <c r="H4001" t="s">
        <v>55</v>
      </c>
      <c r="I4001" t="s">
        <v>56</v>
      </c>
      <c r="J4001">
        <v>10064034229</v>
      </c>
      <c r="K4001" s="19">
        <f>(C4001-VLOOKUP(H4001,Riders!$A$2:$C$1999,2,FALSE))/365</f>
        <v>21.605479452054794</v>
      </c>
      <c r="L4001">
        <v>15.9589999999999</v>
      </c>
      <c r="M4001">
        <v>13.201000000000001</v>
      </c>
      <c r="N4001">
        <v>20.341000000000001</v>
      </c>
      <c r="O4001">
        <v>3.57</v>
      </c>
    </row>
    <row r="4002" spans="1:15" x14ac:dyDescent="0.35">
      <c r="A4002" t="s">
        <v>162</v>
      </c>
      <c r="B4002">
        <v>2022</v>
      </c>
      <c r="C4002" s="10">
        <v>44695</v>
      </c>
      <c r="D4002" t="s">
        <v>140</v>
      </c>
      <c r="E4002" t="s">
        <v>117</v>
      </c>
      <c r="F4002">
        <v>3</v>
      </c>
      <c r="G4002">
        <v>1</v>
      </c>
      <c r="H4002" t="s">
        <v>132</v>
      </c>
      <c r="I4002" t="s">
        <v>113</v>
      </c>
      <c r="J4002">
        <v>10015483305</v>
      </c>
      <c r="K4002" s="19">
        <f>(C4002-VLOOKUP(H4002,Riders!$A$2:$C$1999,2,FALSE))/365</f>
        <v>22.852054794520548</v>
      </c>
      <c r="L4002">
        <v>19.571999999999999</v>
      </c>
      <c r="M4002">
        <v>21.081</v>
      </c>
      <c r="N4002">
        <v>25.463000000000001</v>
      </c>
      <c r="O4002">
        <v>2.1909999999999998</v>
      </c>
    </row>
    <row r="4003" spans="1:15" x14ac:dyDescent="0.35">
      <c r="A4003" t="s">
        <v>162</v>
      </c>
      <c r="B4003">
        <v>2022</v>
      </c>
      <c r="C4003" s="10">
        <v>44695</v>
      </c>
      <c r="D4003" t="s">
        <v>140</v>
      </c>
      <c r="E4003" t="s">
        <v>117</v>
      </c>
      <c r="F4003">
        <v>3</v>
      </c>
      <c r="G4003">
        <v>2</v>
      </c>
      <c r="H4003" t="s">
        <v>153</v>
      </c>
      <c r="I4003" t="s">
        <v>154</v>
      </c>
      <c r="J4003">
        <v>10004717719</v>
      </c>
      <c r="K4003" s="19">
        <f>(C4003-VLOOKUP(H4003,Riders!$A$2:$C$1999,2,FALSE))/365</f>
        <v>33.452054794520549</v>
      </c>
      <c r="L4003">
        <v>24.818000000000001</v>
      </c>
      <c r="M4003">
        <v>24.780999999999999</v>
      </c>
      <c r="N4003">
        <v>26.349</v>
      </c>
      <c r="O4003">
        <v>0.78400000000000003</v>
      </c>
    </row>
    <row r="4004" spans="1:15" x14ac:dyDescent="0.35">
      <c r="A4004" t="s">
        <v>162</v>
      </c>
      <c r="B4004">
        <v>2022</v>
      </c>
      <c r="C4004" s="10">
        <v>44695</v>
      </c>
      <c r="D4004" t="s">
        <v>140</v>
      </c>
      <c r="E4004" t="s">
        <v>117</v>
      </c>
      <c r="F4004">
        <v>3</v>
      </c>
      <c r="G4004">
        <v>3</v>
      </c>
      <c r="H4004" t="s">
        <v>32</v>
      </c>
      <c r="I4004" t="s">
        <v>33</v>
      </c>
      <c r="J4004">
        <v>10048888990</v>
      </c>
      <c r="K4004" s="19">
        <f>(C4004-VLOOKUP(H4004,Riders!$A$2:$C$1999,2,FALSE))/365</f>
        <v>20.506849315068493</v>
      </c>
      <c r="L4004">
        <v>13.92</v>
      </c>
      <c r="M4004">
        <v>14.175999999999901</v>
      </c>
      <c r="N4004">
        <v>21.302</v>
      </c>
      <c r="O4004">
        <v>3.5630000000000002</v>
      </c>
    </row>
    <row r="4005" spans="1:15" x14ac:dyDescent="0.35">
      <c r="A4005" t="s">
        <v>162</v>
      </c>
      <c r="B4005">
        <v>2022</v>
      </c>
      <c r="C4005" s="10">
        <v>44695</v>
      </c>
      <c r="D4005" t="s">
        <v>140</v>
      </c>
      <c r="E4005" t="s">
        <v>117</v>
      </c>
      <c r="F4005">
        <v>3</v>
      </c>
      <c r="G4005">
        <v>4</v>
      </c>
      <c r="H4005" t="s">
        <v>165</v>
      </c>
      <c r="I4005" t="s">
        <v>166</v>
      </c>
      <c r="J4005">
        <v>10041041993</v>
      </c>
      <c r="K4005" s="19">
        <f>(C4005-VLOOKUP(H4005,Riders!$A$2:$C$1999,2,FALSE))/365</f>
        <v>20.906849315068492</v>
      </c>
      <c r="L4005">
        <v>5.2309999999999999</v>
      </c>
      <c r="M4005">
        <v>3.9950000000000001</v>
      </c>
      <c r="N4005">
        <v>14.121</v>
      </c>
      <c r="O4005">
        <v>5.0629999999999997</v>
      </c>
    </row>
    <row r="4006" spans="1:15" x14ac:dyDescent="0.35">
      <c r="A4006" t="s">
        <v>162</v>
      </c>
      <c r="B4006">
        <v>2022</v>
      </c>
      <c r="C4006" s="10">
        <v>44695</v>
      </c>
      <c r="D4006" t="s">
        <v>140</v>
      </c>
      <c r="E4006" t="s">
        <v>117</v>
      </c>
      <c r="F4006">
        <v>4</v>
      </c>
      <c r="G4006">
        <v>1</v>
      </c>
      <c r="H4006" t="s">
        <v>125</v>
      </c>
      <c r="I4006" t="s">
        <v>75</v>
      </c>
      <c r="J4006">
        <v>10017950943</v>
      </c>
      <c r="K4006" s="19">
        <f>(C4006-VLOOKUP(H4006,Riders!$A$2:$C$1999,2,FALSE))/365</f>
        <v>25.260273972602739</v>
      </c>
      <c r="L4006">
        <v>26.256</v>
      </c>
      <c r="M4006">
        <v>26.460999999999999</v>
      </c>
      <c r="N4006">
        <v>28.285</v>
      </c>
      <c r="O4006">
        <v>0.91200000000000003</v>
      </c>
    </row>
    <row r="4007" spans="1:15" x14ac:dyDescent="0.35">
      <c r="A4007" t="s">
        <v>162</v>
      </c>
      <c r="B4007">
        <v>2022</v>
      </c>
      <c r="C4007" s="10">
        <v>44695</v>
      </c>
      <c r="D4007" t="s">
        <v>140</v>
      </c>
      <c r="E4007" t="s">
        <v>117</v>
      </c>
      <c r="F4007">
        <v>4</v>
      </c>
      <c r="G4007">
        <v>2</v>
      </c>
      <c r="H4007" t="s">
        <v>172</v>
      </c>
      <c r="I4007" t="s">
        <v>42</v>
      </c>
      <c r="J4007">
        <v>10010166590</v>
      </c>
      <c r="K4007" s="19">
        <f>(C4007-VLOOKUP(H4007,Riders!$A$2:$C$1999,2,FALSE))/365</f>
        <v>23.580821917808219</v>
      </c>
      <c r="L4007">
        <v>19.609000000000002</v>
      </c>
      <c r="M4007">
        <v>21.315999999999999</v>
      </c>
      <c r="N4007">
        <v>28.236000000000001</v>
      </c>
      <c r="O4007">
        <v>3.46</v>
      </c>
    </row>
    <row r="4008" spans="1:15" x14ac:dyDescent="0.35">
      <c r="A4008" t="s">
        <v>162</v>
      </c>
      <c r="B4008">
        <v>2022</v>
      </c>
      <c r="C4008" s="10">
        <v>44695</v>
      </c>
      <c r="D4008" t="s">
        <v>140</v>
      </c>
      <c r="E4008" t="s">
        <v>117</v>
      </c>
      <c r="F4008">
        <v>4</v>
      </c>
      <c r="G4008">
        <v>3</v>
      </c>
      <c r="H4008" t="s">
        <v>98</v>
      </c>
      <c r="I4008" t="s">
        <v>168</v>
      </c>
      <c r="J4008">
        <v>10010592279</v>
      </c>
      <c r="K4008" s="19">
        <f>(C4008-VLOOKUP(H4008,Riders!$A$2:$C$1999,2,FALSE))/365</f>
        <v>28.375342465753423</v>
      </c>
      <c r="L4008">
        <v>17.033999999999999</v>
      </c>
      <c r="M4008">
        <v>17.841999999999999</v>
      </c>
      <c r="N4008">
        <v>24.692</v>
      </c>
      <c r="O4008">
        <v>3.4249999999999998</v>
      </c>
    </row>
    <row r="4009" spans="1:15" x14ac:dyDescent="0.35">
      <c r="A4009" t="s">
        <v>162</v>
      </c>
      <c r="B4009">
        <v>2022</v>
      </c>
      <c r="C4009" s="10">
        <v>44695</v>
      </c>
      <c r="D4009" t="s">
        <v>140</v>
      </c>
      <c r="E4009" t="s">
        <v>117</v>
      </c>
      <c r="F4009">
        <v>4</v>
      </c>
      <c r="G4009">
        <v>4</v>
      </c>
      <c r="H4009" t="s">
        <v>94</v>
      </c>
      <c r="I4009" t="s">
        <v>95</v>
      </c>
      <c r="J4009">
        <v>10009181032</v>
      </c>
      <c r="K4009" s="19">
        <f>(C4009-VLOOKUP(H4009,Riders!$A$2:$C$1999,2,FALSE))/365</f>
        <v>27.38082191780822</v>
      </c>
      <c r="L4009">
        <v>16.933</v>
      </c>
      <c r="M4009">
        <v>14.683999999999999</v>
      </c>
      <c r="N4009">
        <v>22.212</v>
      </c>
      <c r="O4009">
        <v>3.7639999999999998</v>
      </c>
    </row>
    <row r="4010" spans="1:15" x14ac:dyDescent="0.35">
      <c r="A4010" t="s">
        <v>162</v>
      </c>
      <c r="B4010">
        <v>2022</v>
      </c>
      <c r="C4010" s="10">
        <v>44695</v>
      </c>
      <c r="D4010" t="s">
        <v>140</v>
      </c>
      <c r="E4010" t="s">
        <v>117</v>
      </c>
      <c r="F4010">
        <v>5</v>
      </c>
      <c r="G4010">
        <v>1</v>
      </c>
      <c r="H4010" t="s">
        <v>97</v>
      </c>
      <c r="I4010" t="s">
        <v>29</v>
      </c>
      <c r="J4010">
        <v>10048325582</v>
      </c>
      <c r="K4010" s="19">
        <f>(C4010-VLOOKUP(H4010,Riders!$A$2:$C$1999,2,FALSE))/365</f>
        <v>30.301369863013697</v>
      </c>
      <c r="L4010">
        <v>31.195999999999898</v>
      </c>
      <c r="M4010">
        <v>31.263000000000002</v>
      </c>
      <c r="N4010">
        <v>32.987000000000002</v>
      </c>
      <c r="O4010">
        <v>0.86199999999999999</v>
      </c>
    </row>
    <row r="4011" spans="1:15" x14ac:dyDescent="0.35">
      <c r="A4011" t="s">
        <v>162</v>
      </c>
      <c r="B4011">
        <v>2022</v>
      </c>
      <c r="C4011" s="10">
        <v>44695</v>
      </c>
      <c r="D4011" t="s">
        <v>140</v>
      </c>
      <c r="E4011" t="s">
        <v>117</v>
      </c>
      <c r="F4011">
        <v>5</v>
      </c>
      <c r="G4011">
        <v>2</v>
      </c>
      <c r="H4011" t="s">
        <v>62</v>
      </c>
      <c r="I4011" t="s">
        <v>63</v>
      </c>
      <c r="J4011">
        <v>10007351671</v>
      </c>
      <c r="K4011" s="19">
        <f>(C4011-VLOOKUP(H4011,Riders!$A$2:$C$1999,2,FALSE))/365</f>
        <v>32.482191780821921</v>
      </c>
      <c r="L4011">
        <v>17.684999999999999</v>
      </c>
      <c r="M4011">
        <v>18.399999999999999</v>
      </c>
      <c r="N4011">
        <v>20.812000000000001</v>
      </c>
      <c r="O4011">
        <v>1.206</v>
      </c>
    </row>
    <row r="4012" spans="1:15" x14ac:dyDescent="0.35">
      <c r="A4012" t="s">
        <v>162</v>
      </c>
      <c r="B4012">
        <v>2022</v>
      </c>
      <c r="C4012" s="10">
        <v>44695</v>
      </c>
      <c r="D4012" t="s">
        <v>140</v>
      </c>
      <c r="E4012" t="s">
        <v>117</v>
      </c>
      <c r="F4012">
        <v>5</v>
      </c>
      <c r="G4012">
        <v>3</v>
      </c>
      <c r="H4012" t="s">
        <v>54</v>
      </c>
      <c r="I4012" t="s">
        <v>42</v>
      </c>
      <c r="J4012">
        <v>10004612534</v>
      </c>
      <c r="K4012" s="19">
        <f>(C4012-VLOOKUP(H4012,Riders!$A$2:$C$1999,2,FALSE))/365</f>
        <v>34.967123287671235</v>
      </c>
      <c r="L4012">
        <v>26.942</v>
      </c>
      <c r="M4012">
        <v>26.853999999999999</v>
      </c>
      <c r="N4012">
        <v>28.411999999999999</v>
      </c>
      <c r="O4012">
        <v>0.77900000000000003</v>
      </c>
    </row>
    <row r="4013" spans="1:15" x14ac:dyDescent="0.35">
      <c r="A4013" t="s">
        <v>162</v>
      </c>
      <c r="B4013">
        <v>2022</v>
      </c>
      <c r="C4013" s="10">
        <v>44695</v>
      </c>
      <c r="D4013" t="s">
        <v>140</v>
      </c>
      <c r="E4013" t="s">
        <v>117</v>
      </c>
      <c r="F4013">
        <v>5</v>
      </c>
      <c r="G4013">
        <v>4</v>
      </c>
      <c r="H4013" t="s">
        <v>36</v>
      </c>
      <c r="I4013" t="s">
        <v>37</v>
      </c>
      <c r="J4013">
        <v>10011152354</v>
      </c>
      <c r="K4013" s="19">
        <f>(C4013-VLOOKUP(H4013,Riders!$A$2:$C$1999,2,FALSE))/365</f>
        <v>23.978082191780821</v>
      </c>
      <c r="L4013">
        <v>17.558</v>
      </c>
      <c r="M4013">
        <v>18.073999999999899</v>
      </c>
      <c r="N4013">
        <v>22.45</v>
      </c>
      <c r="O4013">
        <v>2.1880000000000002</v>
      </c>
    </row>
    <row r="4014" spans="1:15" x14ac:dyDescent="0.35">
      <c r="A4014" t="s">
        <v>162</v>
      </c>
      <c r="B4014">
        <v>2022</v>
      </c>
      <c r="C4014" s="10">
        <v>44695</v>
      </c>
      <c r="D4014" t="s">
        <v>140</v>
      </c>
      <c r="E4014" t="s">
        <v>117</v>
      </c>
      <c r="F4014">
        <v>5</v>
      </c>
      <c r="G4014">
        <v>5</v>
      </c>
      <c r="H4014" t="s">
        <v>30</v>
      </c>
      <c r="I4014" t="s">
        <v>31</v>
      </c>
      <c r="J4014">
        <v>10010773549</v>
      </c>
      <c r="K4014" s="19">
        <f>(C4014-VLOOKUP(H4014,Riders!$A$2:$C$1999,2,FALSE))/365</f>
        <v>26.221917808219178</v>
      </c>
      <c r="L4014">
        <v>23.608000000000001</v>
      </c>
      <c r="M4014">
        <v>22.992000000000001</v>
      </c>
      <c r="N4014">
        <v>25.698</v>
      </c>
      <c r="O4014">
        <v>1.353</v>
      </c>
    </row>
    <row r="4015" spans="1:15" x14ac:dyDescent="0.35">
      <c r="A4015" t="s">
        <v>162</v>
      </c>
      <c r="B4015">
        <v>2022</v>
      </c>
      <c r="C4015" s="10">
        <v>44695</v>
      </c>
      <c r="D4015" t="s">
        <v>140</v>
      </c>
      <c r="E4015" t="s">
        <v>117</v>
      </c>
      <c r="F4015">
        <v>6</v>
      </c>
      <c r="G4015">
        <v>1</v>
      </c>
      <c r="H4015" t="s">
        <v>50</v>
      </c>
      <c r="I4015" t="s">
        <v>44</v>
      </c>
      <c r="J4015">
        <v>10009039774</v>
      </c>
      <c r="K4015" s="19">
        <f>(C4015-VLOOKUP(H4015,Riders!$A$2:$C$1999,2,FALSE))/365</f>
        <v>27.835616438356166</v>
      </c>
      <c r="L4015">
        <v>24.3</v>
      </c>
      <c r="M4015">
        <v>24.614000000000001</v>
      </c>
      <c r="N4015">
        <v>27.052</v>
      </c>
      <c r="O4015">
        <v>1.2190000000000001</v>
      </c>
    </row>
    <row r="4016" spans="1:15" x14ac:dyDescent="0.35">
      <c r="A4016" t="s">
        <v>162</v>
      </c>
      <c r="B4016">
        <v>2022</v>
      </c>
      <c r="C4016" s="10">
        <v>44695</v>
      </c>
      <c r="D4016" t="s">
        <v>140</v>
      </c>
      <c r="E4016" t="s">
        <v>117</v>
      </c>
      <c r="F4016">
        <v>6</v>
      </c>
      <c r="G4016">
        <v>2</v>
      </c>
      <c r="H4016" t="s">
        <v>173</v>
      </c>
      <c r="I4016" t="s">
        <v>46</v>
      </c>
      <c r="J4016">
        <v>10015915559</v>
      </c>
      <c r="K4016" s="19">
        <f>(C4016-VLOOKUP(H4016,Riders!$A$2:$C$1999,2,FALSE))/365</f>
        <v>22.720547945205478</v>
      </c>
      <c r="L4016">
        <v>15.2709999999999</v>
      </c>
      <c r="M4016">
        <v>17.480999999999899</v>
      </c>
      <c r="N4016">
        <v>22.722999999999999</v>
      </c>
      <c r="O4016">
        <v>2.621</v>
      </c>
    </row>
    <row r="4017" spans="1:15" x14ac:dyDescent="0.35">
      <c r="A4017" t="s">
        <v>162</v>
      </c>
      <c r="B4017">
        <v>2022</v>
      </c>
      <c r="C4017" s="10">
        <v>44695</v>
      </c>
      <c r="D4017" t="s">
        <v>140</v>
      </c>
      <c r="E4017" t="s">
        <v>117</v>
      </c>
      <c r="F4017">
        <v>6</v>
      </c>
      <c r="G4017">
        <v>3</v>
      </c>
      <c r="H4017" t="s">
        <v>174</v>
      </c>
      <c r="I4017" t="s">
        <v>37</v>
      </c>
      <c r="J4017">
        <v>10006552534</v>
      </c>
      <c r="K4017" s="19">
        <f>(C4017-VLOOKUP(H4017,Riders!$A$2:$C$1999,2,FALSE))/365</f>
        <v>32.013698630136986</v>
      </c>
      <c r="L4017">
        <v>24.850999999999999</v>
      </c>
      <c r="M4017">
        <v>24.731999999999999</v>
      </c>
      <c r="N4017">
        <v>26.202000000000002</v>
      </c>
      <c r="O4017">
        <v>0.73499999999999999</v>
      </c>
    </row>
    <row r="4018" spans="1:15" x14ac:dyDescent="0.35">
      <c r="A4018" t="s">
        <v>162</v>
      </c>
      <c r="B4018">
        <v>2022</v>
      </c>
      <c r="C4018" s="10">
        <v>44695</v>
      </c>
      <c r="D4018" t="s">
        <v>140</v>
      </c>
      <c r="E4018" t="s">
        <v>117</v>
      </c>
      <c r="F4018">
        <v>6</v>
      </c>
      <c r="G4018">
        <v>4</v>
      </c>
      <c r="H4018" t="s">
        <v>170</v>
      </c>
      <c r="I4018" t="s">
        <v>164</v>
      </c>
      <c r="J4018">
        <v>10016222121</v>
      </c>
      <c r="K4018" s="19">
        <f>(C4018-VLOOKUP(H4018,Riders!$A$2:$C$1999,2,FALSE))/365</f>
        <v>22.010958904109589</v>
      </c>
      <c r="L4018">
        <v>12.122999999999999</v>
      </c>
      <c r="M4018">
        <v>11.0369999999999</v>
      </c>
      <c r="N4018">
        <v>18.516999999999999</v>
      </c>
      <c r="O4018">
        <v>3.74</v>
      </c>
    </row>
    <row r="4019" spans="1:15" x14ac:dyDescent="0.35">
      <c r="A4019" t="s">
        <v>162</v>
      </c>
      <c r="B4019">
        <v>2022</v>
      </c>
      <c r="C4019" s="10">
        <v>44695</v>
      </c>
      <c r="D4019" t="s">
        <v>140</v>
      </c>
      <c r="E4019" t="s">
        <v>119</v>
      </c>
      <c r="F4019">
        <v>1</v>
      </c>
      <c r="G4019">
        <v>1</v>
      </c>
      <c r="H4019" t="s">
        <v>112</v>
      </c>
      <c r="I4019" t="s">
        <v>75</v>
      </c>
      <c r="J4019">
        <v>10009967641</v>
      </c>
      <c r="K4019" s="19">
        <f>(C4019-VLOOKUP(H4019,Riders!$A$2:$C$1999,2,FALSE))/365</f>
        <v>25.073972602739726</v>
      </c>
      <c r="L4019">
        <v>30.349999999999898</v>
      </c>
      <c r="M4019">
        <v>30.533999999999999</v>
      </c>
      <c r="N4019">
        <v>32.14</v>
      </c>
      <c r="O4019">
        <v>0.80300000000000005</v>
      </c>
    </row>
    <row r="4020" spans="1:15" x14ac:dyDescent="0.35">
      <c r="A4020" t="s">
        <v>162</v>
      </c>
      <c r="B4020">
        <v>2022</v>
      </c>
      <c r="C4020" s="10">
        <v>44695</v>
      </c>
      <c r="D4020" t="s">
        <v>140</v>
      </c>
      <c r="E4020" t="s">
        <v>119</v>
      </c>
      <c r="F4020">
        <v>1</v>
      </c>
      <c r="G4020">
        <v>2</v>
      </c>
      <c r="H4020" t="s">
        <v>106</v>
      </c>
      <c r="I4020" t="s">
        <v>102</v>
      </c>
      <c r="J4020">
        <v>10006894559</v>
      </c>
      <c r="K4020" s="19">
        <f>(C4020-VLOOKUP(H4020,Riders!$A$2:$C$1999,2,FALSE))/365</f>
        <v>29.739726027397261</v>
      </c>
      <c r="L4020">
        <v>32.424999999999997</v>
      </c>
      <c r="M4020">
        <v>32.406999999999996</v>
      </c>
      <c r="N4020">
        <v>33.850999999999999</v>
      </c>
      <c r="O4020">
        <v>0.72199999999999998</v>
      </c>
    </row>
    <row r="4021" spans="1:15" x14ac:dyDescent="0.35">
      <c r="A4021" t="s">
        <v>162</v>
      </c>
      <c r="B4021">
        <v>2022</v>
      </c>
      <c r="C4021" s="10">
        <v>44695</v>
      </c>
      <c r="D4021" t="s">
        <v>140</v>
      </c>
      <c r="E4021" t="s">
        <v>119</v>
      </c>
      <c r="F4021">
        <v>1</v>
      </c>
      <c r="G4021">
        <v>3</v>
      </c>
      <c r="H4021" t="s">
        <v>50</v>
      </c>
      <c r="I4021" t="s">
        <v>44</v>
      </c>
      <c r="J4021">
        <v>10009039774</v>
      </c>
      <c r="K4021" s="19">
        <f>(C4021-VLOOKUP(H4021,Riders!$A$2:$C$1999,2,FALSE))/365</f>
        <v>27.835616438356166</v>
      </c>
      <c r="L4021">
        <v>24.614000000000001</v>
      </c>
      <c r="M4021">
        <v>24.858000000000001</v>
      </c>
      <c r="N4021">
        <v>27.231999999999999</v>
      </c>
      <c r="O4021">
        <v>1.1870000000000001</v>
      </c>
    </row>
    <row r="4022" spans="1:15" x14ac:dyDescent="0.35">
      <c r="A4022" t="s">
        <v>162</v>
      </c>
      <c r="B4022">
        <v>2022</v>
      </c>
      <c r="C4022" s="10">
        <v>44695</v>
      </c>
      <c r="D4022" t="s">
        <v>140</v>
      </c>
      <c r="E4022" t="s">
        <v>119</v>
      </c>
      <c r="F4022">
        <v>1</v>
      </c>
      <c r="G4022">
        <v>4</v>
      </c>
      <c r="H4022" t="s">
        <v>143</v>
      </c>
      <c r="I4022" t="s">
        <v>95</v>
      </c>
      <c r="J4022">
        <v>10009181234</v>
      </c>
      <c r="K4022" s="19">
        <f>(C4022-VLOOKUP(H4022,Riders!$A$2:$C$1999,2,FALSE))/365</f>
        <v>27.115068493150684</v>
      </c>
      <c r="L4022">
        <v>24.649000000000001</v>
      </c>
      <c r="M4022">
        <v>24.66</v>
      </c>
      <c r="N4022">
        <v>26.14</v>
      </c>
      <c r="O4022">
        <v>0.74</v>
      </c>
    </row>
    <row r="4023" spans="1:15" x14ac:dyDescent="0.35">
      <c r="A4023" t="s">
        <v>162</v>
      </c>
      <c r="B4023">
        <v>2022</v>
      </c>
      <c r="C4023" s="10">
        <v>44695</v>
      </c>
      <c r="D4023" t="s">
        <v>140</v>
      </c>
      <c r="E4023" t="s">
        <v>119</v>
      </c>
      <c r="F4023">
        <v>1</v>
      </c>
      <c r="G4023">
        <v>5</v>
      </c>
      <c r="H4023" t="s">
        <v>47</v>
      </c>
      <c r="I4023" t="s">
        <v>33</v>
      </c>
      <c r="J4023">
        <v>10064209839</v>
      </c>
      <c r="K4023" s="19">
        <f>(C4023-VLOOKUP(H4023,Riders!$A$2:$C$1999,2,FALSE))/365</f>
        <v>25.457534246575342</v>
      </c>
      <c r="L4023">
        <v>19.353000000000002</v>
      </c>
      <c r="M4023">
        <v>19.417000000000002</v>
      </c>
      <c r="N4023">
        <v>24.713000000000001</v>
      </c>
      <c r="O4023">
        <v>2.6480000000000001</v>
      </c>
    </row>
    <row r="4024" spans="1:15" x14ac:dyDescent="0.35">
      <c r="A4024" t="s">
        <v>162</v>
      </c>
      <c r="B4024">
        <v>2022</v>
      </c>
      <c r="C4024" s="10">
        <v>44695</v>
      </c>
      <c r="D4024" t="s">
        <v>140</v>
      </c>
      <c r="E4024" t="s">
        <v>119</v>
      </c>
      <c r="F4024">
        <v>1</v>
      </c>
      <c r="G4024">
        <v>6</v>
      </c>
      <c r="H4024" t="s">
        <v>132</v>
      </c>
      <c r="I4024" t="s">
        <v>113</v>
      </c>
      <c r="J4024">
        <v>10015483305</v>
      </c>
      <c r="K4024" s="19">
        <f>(C4024-VLOOKUP(H4024,Riders!$A$2:$C$1999,2,FALSE))/365</f>
        <v>22.852054794520548</v>
      </c>
      <c r="L4024">
        <v>21.081</v>
      </c>
      <c r="M4024">
        <v>20.07</v>
      </c>
      <c r="N4024">
        <v>24.173999999999999</v>
      </c>
      <c r="O4024">
        <v>2.052</v>
      </c>
    </row>
    <row r="4025" spans="1:15" x14ac:dyDescent="0.35">
      <c r="A4025" t="s">
        <v>162</v>
      </c>
      <c r="B4025">
        <v>2022</v>
      </c>
      <c r="C4025" s="10">
        <v>44695</v>
      </c>
      <c r="D4025" t="s">
        <v>140</v>
      </c>
      <c r="E4025" t="s">
        <v>119</v>
      </c>
      <c r="F4025">
        <v>2</v>
      </c>
      <c r="G4025">
        <v>1</v>
      </c>
      <c r="H4025" t="s">
        <v>100</v>
      </c>
      <c r="I4025" t="s">
        <v>44</v>
      </c>
      <c r="J4025">
        <v>10010830840</v>
      </c>
      <c r="K4025" s="19">
        <f>(C4025-VLOOKUP(H4025,Riders!$A$2:$C$1999,2,FALSE))/365</f>
        <v>23.55890410958904</v>
      </c>
      <c r="L4025">
        <v>28.347999999999999</v>
      </c>
      <c r="M4025">
        <v>28.61</v>
      </c>
      <c r="N4025">
        <v>30.276</v>
      </c>
      <c r="O4025">
        <v>0.83299999999999996</v>
      </c>
    </row>
    <row r="4026" spans="1:15" x14ac:dyDescent="0.35">
      <c r="A4026" t="s">
        <v>162</v>
      </c>
      <c r="B4026">
        <v>2022</v>
      </c>
      <c r="C4026" s="10">
        <v>44695</v>
      </c>
      <c r="D4026" t="s">
        <v>140</v>
      </c>
      <c r="E4026" t="s">
        <v>119</v>
      </c>
      <c r="F4026">
        <v>2</v>
      </c>
      <c r="G4026">
        <v>2</v>
      </c>
      <c r="H4026" t="s">
        <v>101</v>
      </c>
      <c r="I4026" t="s">
        <v>102</v>
      </c>
      <c r="J4026">
        <v>10015145724</v>
      </c>
      <c r="K4026" s="19">
        <f>(C4026-VLOOKUP(H4026,Riders!$A$2:$C$1999,2,FALSE))/365</f>
        <v>23.090410958904108</v>
      </c>
      <c r="L4026">
        <v>27.279</v>
      </c>
      <c r="M4026">
        <v>27.656999999999901</v>
      </c>
      <c r="N4026">
        <v>30.146999999999998</v>
      </c>
      <c r="O4026">
        <v>1.2450000000000001</v>
      </c>
    </row>
    <row r="4027" spans="1:15" x14ac:dyDescent="0.35">
      <c r="A4027" t="s">
        <v>162</v>
      </c>
      <c r="B4027">
        <v>2022</v>
      </c>
      <c r="C4027" s="10">
        <v>44695</v>
      </c>
      <c r="D4027" t="s">
        <v>140</v>
      </c>
      <c r="E4027" t="s">
        <v>119</v>
      </c>
      <c r="F4027">
        <v>2</v>
      </c>
      <c r="G4027">
        <v>3</v>
      </c>
      <c r="H4027" t="s">
        <v>97</v>
      </c>
      <c r="I4027" t="s">
        <v>29</v>
      </c>
      <c r="J4027">
        <v>10048325582</v>
      </c>
      <c r="K4027" s="19">
        <f>(C4027-VLOOKUP(H4027,Riders!$A$2:$C$1999,2,FALSE))/365</f>
        <v>30.301369863013697</v>
      </c>
      <c r="L4027">
        <v>31.263000000000002</v>
      </c>
      <c r="M4027">
        <v>31.195</v>
      </c>
      <c r="N4027">
        <v>32.901000000000003</v>
      </c>
      <c r="O4027">
        <v>0.85299999999999998</v>
      </c>
    </row>
    <row r="4028" spans="1:15" x14ac:dyDescent="0.35">
      <c r="A4028" t="s">
        <v>162</v>
      </c>
      <c r="B4028">
        <v>2022</v>
      </c>
      <c r="C4028" s="10">
        <v>44695</v>
      </c>
      <c r="D4028" t="s">
        <v>140</v>
      </c>
      <c r="E4028" t="s">
        <v>119</v>
      </c>
      <c r="F4028">
        <v>2</v>
      </c>
      <c r="G4028">
        <v>4</v>
      </c>
      <c r="H4028" t="s">
        <v>125</v>
      </c>
      <c r="I4028" t="s">
        <v>75</v>
      </c>
      <c r="J4028">
        <v>10017950943</v>
      </c>
      <c r="K4028" s="19">
        <f>(C4028-VLOOKUP(H4028,Riders!$A$2:$C$1999,2,FALSE))/365</f>
        <v>25.260273972602739</v>
      </c>
      <c r="L4028">
        <v>26.460999999999999</v>
      </c>
      <c r="M4028">
        <v>26.480999999999899</v>
      </c>
      <c r="N4028">
        <v>28.280999999999999</v>
      </c>
      <c r="O4028">
        <v>0.9</v>
      </c>
    </row>
    <row r="4029" spans="1:15" x14ac:dyDescent="0.35">
      <c r="A4029" t="s">
        <v>162</v>
      </c>
      <c r="B4029">
        <v>2022</v>
      </c>
      <c r="C4029" s="10">
        <v>44695</v>
      </c>
      <c r="D4029" t="s">
        <v>140</v>
      </c>
      <c r="E4029" t="s">
        <v>119</v>
      </c>
      <c r="F4029">
        <v>2</v>
      </c>
      <c r="G4029">
        <v>5</v>
      </c>
      <c r="H4029" t="s">
        <v>107</v>
      </c>
      <c r="I4029" t="s">
        <v>168</v>
      </c>
      <c r="J4029">
        <v>10020900955</v>
      </c>
      <c r="K4029" s="19">
        <f>(C4029-VLOOKUP(H4029,Riders!$A$2:$C$1999,2,FALSE))/365</f>
        <v>29.424657534246574</v>
      </c>
      <c r="L4029">
        <v>26.581</v>
      </c>
      <c r="M4029">
        <v>25.591999999999999</v>
      </c>
      <c r="N4029">
        <v>29.867999999999999</v>
      </c>
      <c r="O4029">
        <v>2.1379999999999999</v>
      </c>
    </row>
    <row r="4030" spans="1:15" x14ac:dyDescent="0.35">
      <c r="A4030" t="s">
        <v>162</v>
      </c>
      <c r="B4030">
        <v>2022</v>
      </c>
      <c r="C4030" s="10">
        <v>44695</v>
      </c>
      <c r="D4030" t="s">
        <v>140</v>
      </c>
      <c r="E4030" t="s">
        <v>119</v>
      </c>
      <c r="F4030">
        <v>2</v>
      </c>
      <c r="G4030">
        <v>6</v>
      </c>
      <c r="H4030" t="s">
        <v>105</v>
      </c>
      <c r="I4030" t="s">
        <v>39</v>
      </c>
      <c r="J4030">
        <v>10052089586</v>
      </c>
      <c r="K4030" s="19">
        <f>(C4030-VLOOKUP(H4030,Riders!$A$2:$C$1999,2,FALSE))/365</f>
        <v>23.36986301369863</v>
      </c>
      <c r="L4030">
        <v>20.808</v>
      </c>
      <c r="M4030">
        <v>20.564</v>
      </c>
      <c r="N4030">
        <v>23.295999999999999</v>
      </c>
      <c r="O4030">
        <v>1.3660000000000001</v>
      </c>
    </row>
    <row r="4031" spans="1:15" x14ac:dyDescent="0.35">
      <c r="A4031" t="s">
        <v>162</v>
      </c>
      <c r="B4031">
        <v>2022</v>
      </c>
      <c r="C4031" s="10">
        <v>44695</v>
      </c>
      <c r="D4031" t="s">
        <v>140</v>
      </c>
      <c r="E4031" t="s">
        <v>121</v>
      </c>
      <c r="F4031">
        <v>1</v>
      </c>
      <c r="G4031">
        <v>1</v>
      </c>
      <c r="H4031" t="s">
        <v>100</v>
      </c>
      <c r="I4031" t="s">
        <v>44</v>
      </c>
      <c r="J4031">
        <v>10010830840</v>
      </c>
      <c r="K4031" s="19">
        <v>23.55890410958904</v>
      </c>
      <c r="L4031">
        <v>28.61</v>
      </c>
      <c r="M4031">
        <v>28.895</v>
      </c>
      <c r="N4031">
        <v>30.548999999999999</v>
      </c>
      <c r="O4031">
        <v>0.82699999999999996</v>
      </c>
    </row>
    <row r="4032" spans="1:15" x14ac:dyDescent="0.35">
      <c r="A4032" t="s">
        <v>162</v>
      </c>
      <c r="B4032">
        <v>2022</v>
      </c>
      <c r="C4032" s="10">
        <v>44695</v>
      </c>
      <c r="D4032" t="s">
        <v>140</v>
      </c>
      <c r="E4032" t="s">
        <v>121</v>
      </c>
      <c r="F4032">
        <v>1</v>
      </c>
      <c r="G4032">
        <v>2</v>
      </c>
      <c r="H4032" t="s">
        <v>101</v>
      </c>
      <c r="I4032" t="s">
        <v>102</v>
      </c>
      <c r="J4032">
        <v>10015145724</v>
      </c>
      <c r="K4032" s="19">
        <f>(C4032-VLOOKUP(H4032,Riders!$A$2:$C$1999,2,FALSE))/365</f>
        <v>23.090410958904108</v>
      </c>
      <c r="L4032">
        <v>27.656999999999901</v>
      </c>
      <c r="M4032">
        <v>28.082000000000001</v>
      </c>
      <c r="N4032">
        <v>30.498000000000001</v>
      </c>
      <c r="O4032">
        <v>1.208</v>
      </c>
    </row>
    <row r="4033" spans="1:15" x14ac:dyDescent="0.35">
      <c r="A4033" t="s">
        <v>162</v>
      </c>
      <c r="B4033">
        <v>2022</v>
      </c>
      <c r="C4033" s="10">
        <v>44695</v>
      </c>
      <c r="D4033" t="s">
        <v>140</v>
      </c>
      <c r="E4033" t="s">
        <v>121</v>
      </c>
      <c r="F4033">
        <v>1</v>
      </c>
      <c r="G4033">
        <v>3</v>
      </c>
      <c r="H4033" t="s">
        <v>97</v>
      </c>
      <c r="I4033" t="s">
        <v>29</v>
      </c>
      <c r="J4033">
        <v>10048325582</v>
      </c>
      <c r="K4033" s="19">
        <f>(C4033-VLOOKUP(H4033,Riders!$A$2:$C$1999,2,FALSE))/365</f>
        <v>30.301369863013697</v>
      </c>
      <c r="L4033">
        <v>31.195</v>
      </c>
      <c r="M4033">
        <v>31.186999999999902</v>
      </c>
      <c r="N4033">
        <v>32.872999999999998</v>
      </c>
      <c r="O4033">
        <v>0.84299999999999997</v>
      </c>
    </row>
    <row r="4034" spans="1:15" x14ac:dyDescent="0.35">
      <c r="A4034" t="s">
        <v>162</v>
      </c>
      <c r="B4034">
        <v>2022</v>
      </c>
      <c r="C4034" s="10">
        <v>44695</v>
      </c>
      <c r="D4034" t="s">
        <v>140</v>
      </c>
      <c r="E4034" t="s">
        <v>121</v>
      </c>
      <c r="F4034">
        <v>1</v>
      </c>
      <c r="G4034">
        <v>4</v>
      </c>
      <c r="H4034" t="s">
        <v>50</v>
      </c>
      <c r="I4034" t="s">
        <v>44</v>
      </c>
      <c r="J4034">
        <v>10009039774</v>
      </c>
      <c r="K4034" s="19">
        <f>(C4034-VLOOKUP(H4034,Riders!$A$2:$C$1999,2,FALSE))/365</f>
        <v>27.835616438356166</v>
      </c>
      <c r="L4034">
        <v>24.858000000000001</v>
      </c>
      <c r="M4034">
        <v>25.13</v>
      </c>
      <c r="N4034">
        <v>27.437999999999999</v>
      </c>
      <c r="O4034">
        <v>1.1539999999999999</v>
      </c>
    </row>
    <row r="4035" spans="1:15" x14ac:dyDescent="0.35">
      <c r="A4035" t="s">
        <v>162</v>
      </c>
      <c r="B4035">
        <v>2022</v>
      </c>
      <c r="C4035" s="10">
        <v>44695</v>
      </c>
      <c r="D4035" t="s">
        <v>140</v>
      </c>
      <c r="E4035" t="s">
        <v>121</v>
      </c>
      <c r="F4035">
        <v>1</v>
      </c>
      <c r="G4035">
        <v>5</v>
      </c>
      <c r="H4035" t="s">
        <v>106</v>
      </c>
      <c r="I4035" t="s">
        <v>102</v>
      </c>
      <c r="J4035">
        <v>10006894559</v>
      </c>
      <c r="K4035" s="19">
        <f>(C4035-VLOOKUP(H4035,Riders!$A$2:$C$1999,2,FALSE))/365</f>
        <v>29.739726027397261</v>
      </c>
      <c r="L4035">
        <v>32.406999999999996</v>
      </c>
      <c r="M4035">
        <v>32.238999999999997</v>
      </c>
      <c r="N4035">
        <v>33.677</v>
      </c>
      <c r="O4035">
        <v>0.71899999999999997</v>
      </c>
    </row>
    <row r="4036" spans="1:15" x14ac:dyDescent="0.35">
      <c r="A4036" t="s">
        <v>162</v>
      </c>
      <c r="B4036">
        <v>2022</v>
      </c>
      <c r="C4036" s="10">
        <v>44695</v>
      </c>
      <c r="D4036" t="s">
        <v>140</v>
      </c>
      <c r="E4036" t="s">
        <v>121</v>
      </c>
      <c r="F4036">
        <v>1</v>
      </c>
      <c r="G4036">
        <v>6</v>
      </c>
      <c r="H4036" t="s">
        <v>112</v>
      </c>
      <c r="I4036" t="s">
        <v>75</v>
      </c>
      <c r="J4036">
        <v>10009967641</v>
      </c>
      <c r="K4036" s="19">
        <f>(C4036-VLOOKUP(H4036,Riders!$A$2:$C$1999,2,FALSE))/365</f>
        <v>25.073972602739726</v>
      </c>
      <c r="L4036">
        <v>30.533999999999999</v>
      </c>
      <c r="M4036">
        <v>30.288</v>
      </c>
      <c r="N4036">
        <v>31.884</v>
      </c>
      <c r="O4036">
        <v>0.79800000000000004</v>
      </c>
    </row>
    <row r="4037" spans="1:15" x14ac:dyDescent="0.35">
      <c r="A4037" t="s">
        <v>162</v>
      </c>
      <c r="B4037">
        <v>2022</v>
      </c>
      <c r="C4037" s="10">
        <v>44695</v>
      </c>
      <c r="D4037" t="s">
        <v>140</v>
      </c>
      <c r="E4037" t="s">
        <v>121</v>
      </c>
      <c r="F4037">
        <v>2</v>
      </c>
      <c r="G4037">
        <v>1</v>
      </c>
      <c r="H4037" t="s">
        <v>107</v>
      </c>
      <c r="I4037" t="s">
        <v>168</v>
      </c>
      <c r="J4037">
        <v>10020900955</v>
      </c>
      <c r="K4037" s="19">
        <f>(C4037-VLOOKUP(H4037,Riders!$A$2:$C$1999,2,FALSE))/365</f>
        <v>29.424657534246574</v>
      </c>
      <c r="L4037">
        <v>25.591999999999999</v>
      </c>
      <c r="M4037">
        <v>26.838000000000001</v>
      </c>
      <c r="N4037">
        <v>30.864000000000001</v>
      </c>
      <c r="O4037">
        <v>2.0129999999999999</v>
      </c>
    </row>
    <row r="4038" spans="1:15" x14ac:dyDescent="0.35">
      <c r="A4038" t="s">
        <v>162</v>
      </c>
      <c r="B4038">
        <v>2022</v>
      </c>
      <c r="C4038" s="10">
        <v>44695</v>
      </c>
      <c r="D4038" t="s">
        <v>140</v>
      </c>
      <c r="E4038" t="s">
        <v>121</v>
      </c>
      <c r="F4038">
        <v>2</v>
      </c>
      <c r="G4038">
        <v>2</v>
      </c>
      <c r="H4038" t="s">
        <v>125</v>
      </c>
      <c r="I4038" t="s">
        <v>75</v>
      </c>
      <c r="J4038">
        <v>10017950943</v>
      </c>
      <c r="K4038" s="19">
        <f>(C4038-VLOOKUP(H4038,Riders!$A$2:$C$1999,2,FALSE))/365</f>
        <v>25.260273972602739</v>
      </c>
      <c r="L4038">
        <v>26.480999999999899</v>
      </c>
      <c r="M4038">
        <v>26.600999999999999</v>
      </c>
      <c r="N4038">
        <v>28.381</v>
      </c>
      <c r="O4038">
        <v>0.89</v>
      </c>
    </row>
    <row r="4039" spans="1:15" x14ac:dyDescent="0.35">
      <c r="A4039" t="s">
        <v>162</v>
      </c>
      <c r="B4039">
        <v>2022</v>
      </c>
      <c r="C4039" s="10">
        <v>44695</v>
      </c>
      <c r="D4039" t="s">
        <v>140</v>
      </c>
      <c r="E4039" t="s">
        <v>121</v>
      </c>
      <c r="F4039">
        <v>2</v>
      </c>
      <c r="G4039">
        <v>3</v>
      </c>
      <c r="H4039" t="s">
        <v>47</v>
      </c>
      <c r="I4039" t="s">
        <v>33</v>
      </c>
      <c r="J4039">
        <v>10064209839</v>
      </c>
      <c r="K4039" s="19">
        <f>(C4039-VLOOKUP(H4039,Riders!$A$2:$C$1999,2,FALSE))/365</f>
        <v>25.457534246575342</v>
      </c>
      <c r="L4039">
        <v>19.417000000000002</v>
      </c>
      <c r="M4039">
        <v>20.821999999999999</v>
      </c>
      <c r="N4039">
        <v>25.488</v>
      </c>
      <c r="O4039">
        <v>2.3330000000000002</v>
      </c>
    </row>
    <row r="4040" spans="1:15" x14ac:dyDescent="0.35">
      <c r="A4040" t="s">
        <v>162</v>
      </c>
      <c r="B4040">
        <v>2022</v>
      </c>
      <c r="C4040" s="10">
        <v>44695</v>
      </c>
      <c r="D4040" t="s">
        <v>140</v>
      </c>
      <c r="E4040" t="s">
        <v>121</v>
      </c>
      <c r="F4040">
        <v>2</v>
      </c>
      <c r="G4040">
        <v>4</v>
      </c>
      <c r="H4040" t="s">
        <v>143</v>
      </c>
      <c r="I4040" t="s">
        <v>95</v>
      </c>
      <c r="J4040">
        <v>10009181234</v>
      </c>
      <c r="K4040" s="19">
        <f>(C4040-VLOOKUP(H4040,Riders!$A$2:$C$1999,2,FALSE))/365</f>
        <v>27.115068493150684</v>
      </c>
      <c r="L4040">
        <v>24.66</v>
      </c>
      <c r="M4040">
        <v>24.625999999999902</v>
      </c>
      <c r="N4040">
        <v>26.097999999999999</v>
      </c>
      <c r="O4040">
        <v>0.73599999999999999</v>
      </c>
    </row>
    <row r="4041" spans="1:15" x14ac:dyDescent="0.35">
      <c r="A4041" t="s">
        <v>162</v>
      </c>
      <c r="B4041">
        <v>2022</v>
      </c>
      <c r="C4041" s="10">
        <v>44695</v>
      </c>
      <c r="D4041" t="s">
        <v>140</v>
      </c>
      <c r="E4041" t="s">
        <v>121</v>
      </c>
      <c r="F4041">
        <v>2</v>
      </c>
      <c r="G4041">
        <v>5</v>
      </c>
      <c r="H4041" t="s">
        <v>132</v>
      </c>
      <c r="I4041" t="s">
        <v>113</v>
      </c>
      <c r="J4041">
        <v>10015483305</v>
      </c>
      <c r="K4041" s="19">
        <f>(C4041-VLOOKUP(H4041,Riders!$A$2:$C$1999,2,FALSE))/365</f>
        <v>22.852054794520548</v>
      </c>
      <c r="L4041">
        <v>20.07</v>
      </c>
      <c r="M4041">
        <v>19.913</v>
      </c>
      <c r="N4041">
        <v>23.719000000000001</v>
      </c>
      <c r="O4041">
        <v>1.903</v>
      </c>
    </row>
    <row r="4042" spans="1:15" x14ac:dyDescent="0.35">
      <c r="A4042" t="s">
        <v>162</v>
      </c>
      <c r="B4042">
        <v>2022</v>
      </c>
      <c r="C4042" s="10">
        <v>44695</v>
      </c>
      <c r="D4042" t="s">
        <v>140</v>
      </c>
      <c r="E4042" t="s">
        <v>121</v>
      </c>
      <c r="F4042">
        <v>2</v>
      </c>
      <c r="G4042">
        <v>6</v>
      </c>
      <c r="H4042" t="s">
        <v>105</v>
      </c>
      <c r="I4042" t="s">
        <v>39</v>
      </c>
      <c r="J4042">
        <v>10052089586</v>
      </c>
      <c r="K4042" s="19">
        <f>(C4042-VLOOKUP(H4042,Riders!$A$2:$C$1999,2,FALSE))/365</f>
        <v>23.36986301369863</v>
      </c>
      <c r="L4042">
        <v>20.564</v>
      </c>
      <c r="M4042">
        <v>20.135999999999999</v>
      </c>
      <c r="N4042">
        <v>22.797999999999998</v>
      </c>
      <c r="O4042">
        <v>1.331</v>
      </c>
    </row>
    <row r="4043" spans="1:15" x14ac:dyDescent="0.35">
      <c r="A4043" t="s">
        <v>139</v>
      </c>
      <c r="B4043">
        <v>2022</v>
      </c>
      <c r="C4043" s="10">
        <v>44751</v>
      </c>
      <c r="D4043" t="s">
        <v>140</v>
      </c>
      <c r="E4043" t="s">
        <v>91</v>
      </c>
      <c r="F4043">
        <v>1</v>
      </c>
      <c r="G4043">
        <v>1</v>
      </c>
      <c r="H4043" t="s">
        <v>92</v>
      </c>
      <c r="I4043" t="s">
        <v>23</v>
      </c>
      <c r="J4043">
        <v>10009535686</v>
      </c>
      <c r="K4043" s="19">
        <f>(C4043-VLOOKUP(H4043,Riders!$A$2:$C$1999,2,FALSE))/365</f>
        <v>25.336986301369862</v>
      </c>
      <c r="L4043">
        <v>32.860999999999997</v>
      </c>
      <c r="M4043">
        <v>32.939</v>
      </c>
      <c r="N4043">
        <v>34.732999999999997</v>
      </c>
      <c r="O4043">
        <v>0.89700000000000002</v>
      </c>
    </row>
    <row r="4044" spans="1:15" x14ac:dyDescent="0.35">
      <c r="A4044" t="s">
        <v>139</v>
      </c>
      <c r="B4044">
        <v>2022</v>
      </c>
      <c r="C4044" s="10">
        <v>44751</v>
      </c>
      <c r="D4044" t="s">
        <v>140</v>
      </c>
      <c r="E4044" t="s">
        <v>91</v>
      </c>
      <c r="F4044">
        <v>1</v>
      </c>
      <c r="G4044">
        <v>2</v>
      </c>
      <c r="H4044" t="s">
        <v>38</v>
      </c>
      <c r="I4044" t="s">
        <v>39</v>
      </c>
      <c r="J4044">
        <v>10129788610</v>
      </c>
      <c r="K4044" s="19">
        <f>(C4044-VLOOKUP(H4044,Riders!$A$2:$C$1999,2,FALSE))/365</f>
        <v>21.460273972602739</v>
      </c>
      <c r="L4044">
        <v>9</v>
      </c>
      <c r="M4044">
        <v>18.763000000000002</v>
      </c>
      <c r="N4044">
        <v>28.681000000000001</v>
      </c>
      <c r="O4044">
        <v>4.9589999999999996</v>
      </c>
    </row>
    <row r="4045" spans="1:15" x14ac:dyDescent="0.35">
      <c r="A4045" t="s">
        <v>139</v>
      </c>
      <c r="B4045">
        <v>2022</v>
      </c>
      <c r="C4045" s="10">
        <v>44751</v>
      </c>
      <c r="D4045" t="s">
        <v>140</v>
      </c>
      <c r="E4045" t="s">
        <v>91</v>
      </c>
      <c r="F4045">
        <v>1</v>
      </c>
      <c r="G4045">
        <v>3</v>
      </c>
      <c r="H4045" t="s">
        <v>32</v>
      </c>
      <c r="I4045" t="s">
        <v>33</v>
      </c>
      <c r="J4045">
        <v>10048888990</v>
      </c>
      <c r="K4045" s="19">
        <f>(C4045-VLOOKUP(H4045,Riders!$A$2:$C$1999,2,FALSE))/365</f>
        <v>20.660273972602738</v>
      </c>
      <c r="L4045">
        <v>14.175999999999901</v>
      </c>
      <c r="M4045">
        <v>16.361999999999998</v>
      </c>
      <c r="N4045">
        <v>22.486000000000001</v>
      </c>
      <c r="O4045">
        <v>3.0619999999999998</v>
      </c>
    </row>
    <row r="4046" spans="1:15" x14ac:dyDescent="0.35">
      <c r="A4046" t="s">
        <v>139</v>
      </c>
      <c r="B4046">
        <v>2022</v>
      </c>
      <c r="C4046" s="10">
        <v>44751</v>
      </c>
      <c r="D4046" t="s">
        <v>140</v>
      </c>
      <c r="E4046" t="s">
        <v>91</v>
      </c>
      <c r="F4046">
        <v>1</v>
      </c>
      <c r="G4046">
        <v>4</v>
      </c>
      <c r="H4046" t="s">
        <v>36</v>
      </c>
      <c r="I4046" t="s">
        <v>37</v>
      </c>
      <c r="J4046">
        <v>10011152354</v>
      </c>
      <c r="K4046" s="19">
        <f>(C4046-VLOOKUP(H4046,Riders!$A$2:$C$1999,2,FALSE))/365</f>
        <v>24.13150684931507</v>
      </c>
      <c r="L4046">
        <v>18.073999999999899</v>
      </c>
      <c r="M4046">
        <v>17.791</v>
      </c>
      <c r="N4046">
        <v>21.933</v>
      </c>
      <c r="O4046">
        <v>2.0710000000000002</v>
      </c>
    </row>
    <row r="4047" spans="1:15" x14ac:dyDescent="0.35">
      <c r="A4047" t="s">
        <v>139</v>
      </c>
      <c r="B4047">
        <v>2022</v>
      </c>
      <c r="C4047" s="10">
        <v>44751</v>
      </c>
      <c r="D4047" t="s">
        <v>140</v>
      </c>
      <c r="E4047" t="s">
        <v>91</v>
      </c>
      <c r="F4047">
        <v>1</v>
      </c>
      <c r="G4047">
        <v>5</v>
      </c>
      <c r="H4047" t="s">
        <v>141</v>
      </c>
      <c r="I4047" t="s">
        <v>142</v>
      </c>
      <c r="J4047">
        <v>10009073524</v>
      </c>
      <c r="K4047" s="19">
        <f>(C4047-VLOOKUP(H4047,Riders!$A$2:$C$1999,2,FALSE))/365</f>
        <v>28.509589041095889</v>
      </c>
      <c r="L4047">
        <v>9</v>
      </c>
      <c r="M4047">
        <v>4.4649999999999999</v>
      </c>
      <c r="N4047">
        <v>15.815</v>
      </c>
      <c r="O4047">
        <v>5.6749999999999998</v>
      </c>
    </row>
    <row r="4048" spans="1:15" x14ac:dyDescent="0.35">
      <c r="A4048" t="s">
        <v>139</v>
      </c>
      <c r="B4048">
        <v>2022</v>
      </c>
      <c r="C4048" s="10">
        <v>44751</v>
      </c>
      <c r="D4048" t="s">
        <v>140</v>
      </c>
      <c r="E4048" t="s">
        <v>91</v>
      </c>
      <c r="F4048">
        <v>2</v>
      </c>
      <c r="G4048">
        <v>1</v>
      </c>
      <c r="H4048" t="s">
        <v>22</v>
      </c>
      <c r="I4048" t="s">
        <v>23</v>
      </c>
      <c r="J4048">
        <v>10007379761</v>
      </c>
      <c r="K4048" s="19">
        <f>(C4048-VLOOKUP(H4048,Riders!$A$2:$C$1999,2,FALSE))/365</f>
        <v>29.334246575342465</v>
      </c>
      <c r="L4048">
        <v>27.515999999999998</v>
      </c>
      <c r="M4048">
        <v>27.917000000000002</v>
      </c>
      <c r="N4048">
        <v>30.533000000000001</v>
      </c>
      <c r="O4048">
        <v>1.3080000000000001</v>
      </c>
    </row>
    <row r="4049" spans="1:15" x14ac:dyDescent="0.35">
      <c r="A4049" t="s">
        <v>139</v>
      </c>
      <c r="B4049">
        <v>2022</v>
      </c>
      <c r="C4049" s="10">
        <v>44751</v>
      </c>
      <c r="D4049" t="s">
        <v>140</v>
      </c>
      <c r="E4049" t="s">
        <v>91</v>
      </c>
      <c r="F4049">
        <v>2</v>
      </c>
      <c r="G4049">
        <v>2</v>
      </c>
      <c r="H4049" t="s">
        <v>110</v>
      </c>
      <c r="I4049" t="s">
        <v>58</v>
      </c>
      <c r="J4049">
        <v>10010797292</v>
      </c>
      <c r="K4049" s="19">
        <f>(C4049-VLOOKUP(H4049,Riders!$A$2:$C$1999,2,FALSE))/365</f>
        <v>24.24931506849315</v>
      </c>
      <c r="L4049">
        <v>25.588999999999999</v>
      </c>
      <c r="M4049">
        <v>25.753</v>
      </c>
      <c r="N4049">
        <v>28.073</v>
      </c>
      <c r="O4049">
        <v>1.1599999999999999</v>
      </c>
    </row>
    <row r="4050" spans="1:15" x14ac:dyDescent="0.35">
      <c r="A4050" t="s">
        <v>139</v>
      </c>
      <c r="B4050">
        <v>2022</v>
      </c>
      <c r="C4050" s="10">
        <v>44751</v>
      </c>
      <c r="D4050" t="s">
        <v>140</v>
      </c>
      <c r="E4050" t="s">
        <v>91</v>
      </c>
      <c r="F4050">
        <v>2</v>
      </c>
      <c r="G4050">
        <v>3</v>
      </c>
      <c r="H4050" t="s">
        <v>143</v>
      </c>
      <c r="I4050" t="s">
        <v>95</v>
      </c>
      <c r="J4050">
        <v>10009181234</v>
      </c>
      <c r="K4050" s="19">
        <f>(C4050-VLOOKUP(H4050,Riders!$A$2:$C$1999,2,FALSE))/365</f>
        <v>27.268493150684932</v>
      </c>
      <c r="L4050">
        <v>24.625999999999902</v>
      </c>
      <c r="M4050">
        <v>24.626000000000001</v>
      </c>
      <c r="N4050">
        <v>26.094000000000001</v>
      </c>
      <c r="O4050">
        <v>0.73399999999999999</v>
      </c>
    </row>
    <row r="4051" spans="1:15" x14ac:dyDescent="0.35">
      <c r="A4051" t="s">
        <v>139</v>
      </c>
      <c r="B4051">
        <v>2022</v>
      </c>
      <c r="C4051" s="10">
        <v>44751</v>
      </c>
      <c r="D4051" t="s">
        <v>140</v>
      </c>
      <c r="E4051" t="s">
        <v>91</v>
      </c>
      <c r="F4051">
        <v>2</v>
      </c>
      <c r="G4051">
        <v>4</v>
      </c>
      <c r="H4051" t="s">
        <v>144</v>
      </c>
      <c r="I4051" t="s">
        <v>145</v>
      </c>
      <c r="J4051">
        <v>10050089669</v>
      </c>
      <c r="K4051" s="19">
        <f>(C4051-VLOOKUP(H4051,Riders!$A$2:$C$1999,2,FALSE))/365</f>
        <v>21.967123287671232</v>
      </c>
      <c r="L4051">
        <v>9</v>
      </c>
      <c r="M4051">
        <v>13.407999999999999</v>
      </c>
      <c r="N4051">
        <v>22.69</v>
      </c>
      <c r="O4051">
        <v>4.641</v>
      </c>
    </row>
    <row r="4052" spans="1:15" x14ac:dyDescent="0.35">
      <c r="A4052" t="s">
        <v>139</v>
      </c>
      <c r="B4052">
        <v>2022</v>
      </c>
      <c r="C4052" s="10">
        <v>44751</v>
      </c>
      <c r="D4052" t="s">
        <v>140</v>
      </c>
      <c r="E4052" t="s">
        <v>91</v>
      </c>
      <c r="F4052">
        <v>2</v>
      </c>
      <c r="G4052">
        <v>5</v>
      </c>
      <c r="H4052" t="s">
        <v>146</v>
      </c>
      <c r="I4052" t="s">
        <v>147</v>
      </c>
      <c r="J4052">
        <v>10060341054</v>
      </c>
      <c r="K4052" s="19">
        <f>(C4052-VLOOKUP(H4052,Riders!$A$2:$C$1999,2,FALSE))/365</f>
        <v>25.649315068493152</v>
      </c>
      <c r="L4052">
        <v>9</v>
      </c>
      <c r="M4052">
        <v>9.2469999999999999</v>
      </c>
      <c r="N4052">
        <v>19.231000000000002</v>
      </c>
      <c r="O4052">
        <v>4.992</v>
      </c>
    </row>
    <row r="4053" spans="1:15" x14ac:dyDescent="0.35">
      <c r="A4053" t="s">
        <v>139</v>
      </c>
      <c r="B4053">
        <v>2022</v>
      </c>
      <c r="C4053" s="10">
        <v>44751</v>
      </c>
      <c r="D4053" t="s">
        <v>140</v>
      </c>
      <c r="E4053" t="s">
        <v>91</v>
      </c>
      <c r="F4053">
        <v>2</v>
      </c>
      <c r="G4053">
        <v>6</v>
      </c>
      <c r="H4053" t="s">
        <v>130</v>
      </c>
      <c r="I4053" t="s">
        <v>131</v>
      </c>
      <c r="J4053">
        <v>10057795513</v>
      </c>
      <c r="K4053" s="19">
        <f>(C4053-VLOOKUP(H4053,Riders!$A$2:$C$1999,2,FALSE))/365</f>
        <v>20.334246575342465</v>
      </c>
      <c r="L4053">
        <v>9</v>
      </c>
      <c r="M4053">
        <v>2.9020000000000001</v>
      </c>
      <c r="N4053">
        <v>14.4</v>
      </c>
      <c r="O4053">
        <v>5.7489999999999997</v>
      </c>
    </row>
    <row r="4054" spans="1:15" x14ac:dyDescent="0.35">
      <c r="A4054" t="s">
        <v>139</v>
      </c>
      <c r="B4054">
        <v>2022</v>
      </c>
      <c r="C4054" s="10">
        <v>44751</v>
      </c>
      <c r="D4054" t="s">
        <v>140</v>
      </c>
      <c r="E4054" t="s">
        <v>91</v>
      </c>
      <c r="F4054">
        <v>3</v>
      </c>
      <c r="G4054">
        <v>1</v>
      </c>
      <c r="H4054" t="s">
        <v>100</v>
      </c>
      <c r="I4054" t="s">
        <v>44</v>
      </c>
      <c r="J4054">
        <v>10010830840</v>
      </c>
      <c r="K4054" s="19">
        <f>(C4054-VLOOKUP(H4054,Riders!$A$2:$C$1999,2,FALSE))/365</f>
        <v>23.712328767123289</v>
      </c>
      <c r="L4054">
        <v>28.895</v>
      </c>
      <c r="M4054">
        <v>29.052</v>
      </c>
      <c r="N4054">
        <v>30.698</v>
      </c>
      <c r="O4054">
        <v>0.82299999999999995</v>
      </c>
    </row>
    <row r="4055" spans="1:15" x14ac:dyDescent="0.35">
      <c r="A4055" t="s">
        <v>139</v>
      </c>
      <c r="B4055">
        <v>2022</v>
      </c>
      <c r="C4055" s="10">
        <v>44751</v>
      </c>
      <c r="D4055" t="s">
        <v>140</v>
      </c>
      <c r="E4055" t="s">
        <v>91</v>
      </c>
      <c r="F4055">
        <v>3</v>
      </c>
      <c r="G4055">
        <v>2</v>
      </c>
      <c r="H4055" t="s">
        <v>103</v>
      </c>
      <c r="I4055" t="s">
        <v>104</v>
      </c>
      <c r="J4055">
        <v>10009010876</v>
      </c>
      <c r="K4055" s="19">
        <f>(C4055-VLOOKUP(H4055,Riders!$A$2:$C$1999,2,FALSE))/365</f>
        <v>28.454794520547946</v>
      </c>
      <c r="L4055">
        <v>25.863</v>
      </c>
      <c r="M4055">
        <v>25.968</v>
      </c>
      <c r="N4055">
        <v>27.478000000000002</v>
      </c>
      <c r="O4055">
        <v>0.755</v>
      </c>
    </row>
    <row r="4056" spans="1:15" x14ac:dyDescent="0.35">
      <c r="A4056" t="s">
        <v>139</v>
      </c>
      <c r="B4056">
        <v>2022</v>
      </c>
      <c r="C4056" s="10">
        <v>44751</v>
      </c>
      <c r="D4056" t="s">
        <v>140</v>
      </c>
      <c r="E4056" t="s">
        <v>91</v>
      </c>
      <c r="F4056">
        <v>3</v>
      </c>
      <c r="G4056">
        <v>3</v>
      </c>
      <c r="H4056" t="s">
        <v>148</v>
      </c>
      <c r="I4056" t="s">
        <v>56</v>
      </c>
      <c r="J4056">
        <v>10007890932</v>
      </c>
      <c r="K4056" s="19">
        <f>(C4056-VLOOKUP(H4056,Riders!$A$2:$C$1999,2,FALSE))/365</f>
        <v>28.073972602739726</v>
      </c>
      <c r="L4056">
        <v>20.625</v>
      </c>
      <c r="M4056">
        <v>21.103999999999999</v>
      </c>
      <c r="N4056">
        <v>23.68</v>
      </c>
      <c r="O4056">
        <v>1.288</v>
      </c>
    </row>
    <row r="4057" spans="1:15" x14ac:dyDescent="0.35">
      <c r="A4057" t="s">
        <v>139</v>
      </c>
      <c r="B4057">
        <v>2022</v>
      </c>
      <c r="C4057" s="10">
        <v>44751</v>
      </c>
      <c r="D4057" t="s">
        <v>140</v>
      </c>
      <c r="E4057" t="s">
        <v>91</v>
      </c>
      <c r="F4057">
        <v>3</v>
      </c>
      <c r="G4057">
        <v>4</v>
      </c>
      <c r="H4057" t="s">
        <v>59</v>
      </c>
      <c r="I4057" t="s">
        <v>37</v>
      </c>
      <c r="J4057">
        <v>10007502427</v>
      </c>
      <c r="K4057" s="19">
        <f>(C4057-VLOOKUP(H4057,Riders!$A$2:$C$1999,2,FALSE))/365</f>
        <v>28.657534246575342</v>
      </c>
      <c r="L4057">
        <v>23.149000000000001</v>
      </c>
      <c r="M4057">
        <v>23.187999999999999</v>
      </c>
      <c r="N4057">
        <v>25.72</v>
      </c>
      <c r="O4057">
        <v>1.266</v>
      </c>
    </row>
    <row r="4058" spans="1:15" x14ac:dyDescent="0.35">
      <c r="A4058" t="s">
        <v>139</v>
      </c>
      <c r="B4058">
        <v>2022</v>
      </c>
      <c r="C4058" s="10">
        <v>44751</v>
      </c>
      <c r="D4058" t="s">
        <v>140</v>
      </c>
      <c r="E4058" t="s">
        <v>91</v>
      </c>
      <c r="F4058">
        <v>3</v>
      </c>
      <c r="G4058">
        <v>5</v>
      </c>
      <c r="H4058" t="s">
        <v>149</v>
      </c>
      <c r="I4058" t="s">
        <v>150</v>
      </c>
      <c r="J4058">
        <v>10092839892</v>
      </c>
      <c r="K4058" s="19">
        <f>(C4058-VLOOKUP(H4058,Riders!$A$2:$C$1999,2,FALSE))/365</f>
        <v>21.021917808219179</v>
      </c>
      <c r="L4058">
        <v>9</v>
      </c>
      <c r="M4058">
        <v>14.949</v>
      </c>
      <c r="N4058">
        <v>23.355</v>
      </c>
      <c r="O4058">
        <v>4.2030000000000003</v>
      </c>
    </row>
    <row r="4059" spans="1:15" x14ac:dyDescent="0.35">
      <c r="A4059" t="s">
        <v>139</v>
      </c>
      <c r="B4059">
        <v>2022</v>
      </c>
      <c r="C4059" s="10">
        <v>44751</v>
      </c>
      <c r="D4059" t="s">
        <v>140</v>
      </c>
      <c r="E4059" t="s">
        <v>91</v>
      </c>
      <c r="F4059">
        <v>3</v>
      </c>
      <c r="G4059">
        <v>6</v>
      </c>
      <c r="H4059" t="s">
        <v>129</v>
      </c>
      <c r="I4059" t="s">
        <v>35</v>
      </c>
      <c r="J4059">
        <v>10006184742</v>
      </c>
      <c r="K4059" s="19">
        <f>(C4059-VLOOKUP(H4059,Riders!$A$2:$C$1999,2,FALSE))/365</f>
        <v>31.002739726027396</v>
      </c>
      <c r="L4059">
        <v>28.736999999999998</v>
      </c>
      <c r="M4059">
        <v>28.260999999999999</v>
      </c>
      <c r="N4059">
        <v>30.131</v>
      </c>
      <c r="O4059">
        <v>0.93500000000000005</v>
      </c>
    </row>
    <row r="4060" spans="1:15" x14ac:dyDescent="0.35">
      <c r="A4060" t="s">
        <v>139</v>
      </c>
      <c r="B4060">
        <v>2022</v>
      </c>
      <c r="C4060" s="10">
        <v>44751</v>
      </c>
      <c r="D4060" t="s">
        <v>140</v>
      </c>
      <c r="E4060" t="s">
        <v>91</v>
      </c>
      <c r="F4060">
        <v>4</v>
      </c>
      <c r="G4060">
        <v>1</v>
      </c>
      <c r="H4060" t="s">
        <v>97</v>
      </c>
      <c r="I4060" t="s">
        <v>29</v>
      </c>
      <c r="J4060">
        <v>10048325582</v>
      </c>
      <c r="K4060" s="19">
        <f>(C4060-VLOOKUP(H4060,Riders!$A$2:$C$1999,2,FALSE))/365</f>
        <v>30.454794520547946</v>
      </c>
      <c r="L4060">
        <v>31.186999999999902</v>
      </c>
      <c r="M4060">
        <v>31.290999999999901</v>
      </c>
      <c r="N4060">
        <v>32.970999999999997</v>
      </c>
      <c r="O4060">
        <v>0.84</v>
      </c>
    </row>
    <row r="4061" spans="1:15" x14ac:dyDescent="0.35">
      <c r="A4061" t="s">
        <v>139</v>
      </c>
      <c r="B4061">
        <v>2022</v>
      </c>
      <c r="C4061" s="10">
        <v>44751</v>
      </c>
      <c r="D4061" t="s">
        <v>140</v>
      </c>
      <c r="E4061" t="s">
        <v>91</v>
      </c>
      <c r="F4061">
        <v>4</v>
      </c>
      <c r="G4061">
        <v>2</v>
      </c>
      <c r="H4061" t="s">
        <v>108</v>
      </c>
      <c r="I4061" t="s">
        <v>109</v>
      </c>
      <c r="J4061">
        <v>10117936018</v>
      </c>
      <c r="K4061" s="19">
        <f>(C4061-VLOOKUP(H4061,Riders!$A$2:$C$1999,2,FALSE))/365</f>
        <v>28.739726027397261</v>
      </c>
      <c r="L4061">
        <v>23.844999999999999</v>
      </c>
      <c r="M4061">
        <v>24.173999999999999</v>
      </c>
      <c r="N4061">
        <v>26.414000000000001</v>
      </c>
      <c r="O4061">
        <v>1.1200000000000001</v>
      </c>
    </row>
    <row r="4062" spans="1:15" x14ac:dyDescent="0.35">
      <c r="A4062" t="s">
        <v>139</v>
      </c>
      <c r="B4062">
        <v>2022</v>
      </c>
      <c r="C4062" s="10">
        <v>44751</v>
      </c>
      <c r="D4062" t="s">
        <v>140</v>
      </c>
      <c r="E4062" t="s">
        <v>91</v>
      </c>
      <c r="F4062">
        <v>4</v>
      </c>
      <c r="G4062">
        <v>3</v>
      </c>
      <c r="H4062" t="s">
        <v>151</v>
      </c>
      <c r="I4062" t="s">
        <v>152</v>
      </c>
      <c r="J4062">
        <v>10063279447</v>
      </c>
      <c r="K4062" s="19">
        <f>(C4062-VLOOKUP(H4062,Riders!$A$2:$C$1999,2,FALSE))/365</f>
        <v>22.994520547945207</v>
      </c>
      <c r="L4062">
        <v>9</v>
      </c>
      <c r="M4062">
        <v>18.056999999999999</v>
      </c>
      <c r="N4062">
        <v>26.677</v>
      </c>
      <c r="O4062">
        <v>4.3099999999999996</v>
      </c>
    </row>
    <row r="4063" spans="1:15" x14ac:dyDescent="0.35">
      <c r="A4063" t="s">
        <v>139</v>
      </c>
      <c r="B4063">
        <v>2022</v>
      </c>
      <c r="C4063" s="10">
        <v>44751</v>
      </c>
      <c r="D4063" t="s">
        <v>140</v>
      </c>
      <c r="E4063" t="s">
        <v>91</v>
      </c>
      <c r="F4063">
        <v>4</v>
      </c>
      <c r="G4063">
        <v>4</v>
      </c>
      <c r="H4063" t="s">
        <v>153</v>
      </c>
      <c r="I4063" t="s">
        <v>154</v>
      </c>
      <c r="J4063">
        <v>10004717719</v>
      </c>
      <c r="K4063" s="19">
        <f>(C4063-VLOOKUP(H4063,Riders!$A$2:$C$1999,2,FALSE))/365</f>
        <v>33.605479452054794</v>
      </c>
      <c r="L4063">
        <v>24.780999999999999</v>
      </c>
      <c r="M4063">
        <v>24.712</v>
      </c>
      <c r="N4063">
        <v>26.271999999999998</v>
      </c>
      <c r="O4063">
        <v>0.78</v>
      </c>
    </row>
    <row r="4064" spans="1:15" x14ac:dyDescent="0.35">
      <c r="A4064" t="s">
        <v>139</v>
      </c>
      <c r="B4064">
        <v>2022</v>
      </c>
      <c r="C4064" s="10">
        <v>44751</v>
      </c>
      <c r="D4064" t="s">
        <v>140</v>
      </c>
      <c r="E4064" t="s">
        <v>91</v>
      </c>
      <c r="F4064">
        <v>4</v>
      </c>
      <c r="G4064">
        <v>5</v>
      </c>
      <c r="H4064" t="s">
        <v>105</v>
      </c>
      <c r="I4064" t="s">
        <v>39</v>
      </c>
      <c r="J4064">
        <v>10052089586</v>
      </c>
      <c r="K4064" s="19">
        <f>(C4064-VLOOKUP(H4064,Riders!$A$2:$C$1999,2,FALSE))/365</f>
        <v>23.523287671232875</v>
      </c>
      <c r="L4064">
        <v>20.135999999999999</v>
      </c>
      <c r="M4064">
        <v>19.978000000000002</v>
      </c>
      <c r="N4064">
        <v>22.574000000000002</v>
      </c>
      <c r="O4064">
        <v>1.298</v>
      </c>
    </row>
    <row r="4065" spans="1:15" x14ac:dyDescent="0.35">
      <c r="A4065" t="s">
        <v>139</v>
      </c>
      <c r="B4065">
        <v>2022</v>
      </c>
      <c r="C4065" s="10">
        <v>44751</v>
      </c>
      <c r="D4065" t="s">
        <v>140</v>
      </c>
      <c r="E4065" t="s">
        <v>91</v>
      </c>
      <c r="F4065">
        <v>4</v>
      </c>
      <c r="G4065">
        <v>6</v>
      </c>
      <c r="H4065" t="s">
        <v>155</v>
      </c>
      <c r="I4065" t="s">
        <v>156</v>
      </c>
      <c r="J4065">
        <v>10010931880</v>
      </c>
      <c r="K4065" s="19">
        <f>(C4065-VLOOKUP(H4065,Riders!$A$2:$C$1999,2,FALSE))/365</f>
        <v>25.328767123287673</v>
      </c>
      <c r="L4065">
        <v>9</v>
      </c>
      <c r="M4065">
        <v>4.8319999999999999</v>
      </c>
      <c r="N4065">
        <v>16.032</v>
      </c>
      <c r="O4065">
        <v>5.6</v>
      </c>
    </row>
    <row r="4066" spans="1:15" x14ac:dyDescent="0.35">
      <c r="A4066" t="s">
        <v>139</v>
      </c>
      <c r="B4066">
        <v>2022</v>
      </c>
      <c r="C4066" s="10">
        <v>44751</v>
      </c>
      <c r="D4066" t="s">
        <v>140</v>
      </c>
      <c r="E4066" t="s">
        <v>91</v>
      </c>
      <c r="F4066">
        <v>5</v>
      </c>
      <c r="G4066">
        <v>1</v>
      </c>
      <c r="H4066" t="s">
        <v>128</v>
      </c>
      <c r="I4066" t="s">
        <v>104</v>
      </c>
      <c r="J4066">
        <v>10010821241</v>
      </c>
      <c r="K4066" s="19">
        <f>(C4066-VLOOKUP(H4066,Riders!$A$2:$C$1999,2,FALSE))/365</f>
        <v>23.80821917808219</v>
      </c>
      <c r="L4066">
        <v>27.055</v>
      </c>
      <c r="M4066">
        <v>27.914000000000001</v>
      </c>
      <c r="N4066">
        <v>31.292000000000002</v>
      </c>
      <c r="O4066">
        <v>1.6890000000000001</v>
      </c>
    </row>
    <row r="4067" spans="1:15" x14ac:dyDescent="0.35">
      <c r="A4067" t="s">
        <v>139</v>
      </c>
      <c r="B4067">
        <v>2022</v>
      </c>
      <c r="C4067" s="10">
        <v>44751</v>
      </c>
      <c r="D4067" t="s">
        <v>140</v>
      </c>
      <c r="E4067" t="s">
        <v>91</v>
      </c>
      <c r="F4067">
        <v>5</v>
      </c>
      <c r="G4067">
        <v>2</v>
      </c>
      <c r="H4067" t="s">
        <v>115</v>
      </c>
      <c r="I4067" t="s">
        <v>116</v>
      </c>
      <c r="J4067">
        <v>10009009159</v>
      </c>
      <c r="K4067" s="19">
        <f>(C4067-VLOOKUP(H4067,Riders!$A$2:$C$1999,2,FALSE))/365</f>
        <v>27.410958904109588</v>
      </c>
      <c r="L4067">
        <v>28.363</v>
      </c>
      <c r="M4067">
        <v>28.439</v>
      </c>
      <c r="N4067">
        <v>30.300999999999998</v>
      </c>
      <c r="O4067">
        <v>0.93100000000000005</v>
      </c>
    </row>
    <row r="4068" spans="1:15" x14ac:dyDescent="0.35">
      <c r="A4068" t="s">
        <v>139</v>
      </c>
      <c r="B4068">
        <v>2022</v>
      </c>
      <c r="C4068" s="10">
        <v>44751</v>
      </c>
      <c r="D4068" t="s">
        <v>140</v>
      </c>
      <c r="E4068" t="s">
        <v>91</v>
      </c>
      <c r="F4068">
        <v>5</v>
      </c>
      <c r="G4068">
        <v>3</v>
      </c>
      <c r="H4068" t="s">
        <v>28</v>
      </c>
      <c r="I4068" t="s">
        <v>29</v>
      </c>
      <c r="J4068">
        <v>10007779683</v>
      </c>
      <c r="K4068" s="19">
        <f>(C4068-VLOOKUP(H4068,Riders!$A$2:$C$1999,2,FALSE))/365</f>
        <v>26.55890410958904</v>
      </c>
      <c r="L4068">
        <v>25.882000000000001</v>
      </c>
      <c r="M4068">
        <v>25.908999999999999</v>
      </c>
      <c r="N4068">
        <v>28.504999999999999</v>
      </c>
      <c r="O4068">
        <v>1.298</v>
      </c>
    </row>
    <row r="4069" spans="1:15" x14ac:dyDescent="0.35">
      <c r="A4069" t="s">
        <v>139</v>
      </c>
      <c r="B4069">
        <v>2022</v>
      </c>
      <c r="C4069" s="10">
        <v>44751</v>
      </c>
      <c r="D4069" t="s">
        <v>140</v>
      </c>
      <c r="E4069" t="s">
        <v>91</v>
      </c>
      <c r="F4069">
        <v>5</v>
      </c>
      <c r="G4069">
        <v>4</v>
      </c>
      <c r="H4069" t="s">
        <v>157</v>
      </c>
      <c r="I4069" t="s">
        <v>142</v>
      </c>
      <c r="J4069">
        <v>10006063086</v>
      </c>
      <c r="K4069" s="19">
        <f>(C4069-VLOOKUP(H4069,Riders!$A$2:$C$1999,2,FALSE))/365</f>
        <v>32.347945205479455</v>
      </c>
      <c r="L4069">
        <v>16.521000000000001</v>
      </c>
      <c r="M4069">
        <v>17.497</v>
      </c>
      <c r="N4069">
        <v>21.103000000000002</v>
      </c>
      <c r="O4069">
        <v>1.8029999999999999</v>
      </c>
    </row>
    <row r="4070" spans="1:15" x14ac:dyDescent="0.35">
      <c r="A4070" t="s">
        <v>139</v>
      </c>
      <c r="B4070">
        <v>2022</v>
      </c>
      <c r="C4070" s="10">
        <v>44751</v>
      </c>
      <c r="D4070" t="s">
        <v>140</v>
      </c>
      <c r="E4070" t="s">
        <v>91</v>
      </c>
      <c r="F4070">
        <v>5</v>
      </c>
      <c r="G4070">
        <v>5</v>
      </c>
      <c r="H4070" t="s">
        <v>158</v>
      </c>
      <c r="I4070" t="s">
        <v>145</v>
      </c>
      <c r="J4070">
        <v>10010894696</v>
      </c>
      <c r="K4070" s="19">
        <f>(C4070-VLOOKUP(H4070,Riders!$A$2:$C$1999,2,FALSE))/365</f>
        <v>36.235616438356168</v>
      </c>
      <c r="L4070">
        <v>21.033999999999999</v>
      </c>
      <c r="M4070">
        <v>20.995999999999999</v>
      </c>
      <c r="N4070">
        <v>22.968</v>
      </c>
      <c r="O4070">
        <v>0.98599999999999999</v>
      </c>
    </row>
    <row r="4071" spans="1:15" x14ac:dyDescent="0.35">
      <c r="A4071" t="s">
        <v>139</v>
      </c>
      <c r="B4071">
        <v>2022</v>
      </c>
      <c r="C4071" s="10">
        <v>44751</v>
      </c>
      <c r="D4071" t="s">
        <v>140</v>
      </c>
      <c r="E4071" t="s">
        <v>91</v>
      </c>
      <c r="F4071">
        <v>5</v>
      </c>
      <c r="G4071">
        <v>6</v>
      </c>
      <c r="H4071" t="s">
        <v>55</v>
      </c>
      <c r="I4071" t="s">
        <v>56</v>
      </c>
      <c r="J4071">
        <v>10064034229</v>
      </c>
      <c r="K4071" s="19">
        <f>(C4071-VLOOKUP(H4071,Riders!$A$2:$C$1999,2,FALSE))/365</f>
        <v>21.758904109589039</v>
      </c>
      <c r="L4071">
        <v>13.201000000000001</v>
      </c>
      <c r="M4071">
        <v>13.8499999999999</v>
      </c>
      <c r="N4071">
        <v>19.693999999999999</v>
      </c>
      <c r="O4071">
        <v>2.9220000000000002</v>
      </c>
    </row>
    <row r="4072" spans="1:15" x14ac:dyDescent="0.35">
      <c r="A4072" t="s">
        <v>139</v>
      </c>
      <c r="B4072">
        <v>2022</v>
      </c>
      <c r="C4072" s="10">
        <v>44751</v>
      </c>
      <c r="D4072" t="s">
        <v>140</v>
      </c>
      <c r="E4072" t="s">
        <v>91</v>
      </c>
      <c r="F4072">
        <v>5</v>
      </c>
      <c r="G4072">
        <v>7</v>
      </c>
      <c r="H4072" t="s">
        <v>159</v>
      </c>
      <c r="I4072" t="s">
        <v>156</v>
      </c>
      <c r="J4072">
        <v>10010829830</v>
      </c>
      <c r="K4072" s="19">
        <f>(C4072-VLOOKUP(H4072,Riders!$A$2:$C$1999,2,FALSE))/365</f>
        <v>24.504109589041096</v>
      </c>
      <c r="L4072">
        <v>18.212999999999901</v>
      </c>
      <c r="M4072">
        <v>16.632000000000001</v>
      </c>
      <c r="N4072">
        <v>21.16</v>
      </c>
      <c r="O4072">
        <v>2.2639999999999998</v>
      </c>
    </row>
    <row r="4073" spans="1:15" x14ac:dyDescent="0.35">
      <c r="A4073" t="s">
        <v>139</v>
      </c>
      <c r="B4073">
        <v>2022</v>
      </c>
      <c r="C4073" s="10">
        <v>44751</v>
      </c>
      <c r="D4073" t="s">
        <v>140</v>
      </c>
      <c r="E4073" t="s">
        <v>91</v>
      </c>
      <c r="F4073">
        <v>6</v>
      </c>
      <c r="G4073">
        <v>1</v>
      </c>
      <c r="H4073" t="s">
        <v>50</v>
      </c>
      <c r="I4073" t="s">
        <v>44</v>
      </c>
      <c r="J4073">
        <v>10009039774</v>
      </c>
      <c r="K4073" s="19">
        <f>(C4073-VLOOKUP(H4073,Riders!$A$2:$C$1999,2,FALSE))/365</f>
        <v>27.989041095890411</v>
      </c>
      <c r="L4073">
        <v>25.13</v>
      </c>
      <c r="M4073">
        <v>25.548999999999999</v>
      </c>
      <c r="N4073">
        <v>27.821000000000002</v>
      </c>
      <c r="O4073">
        <v>1.1359999999999999</v>
      </c>
    </row>
    <row r="4074" spans="1:15" x14ac:dyDescent="0.35">
      <c r="A4074" t="s">
        <v>139</v>
      </c>
      <c r="B4074">
        <v>2022</v>
      </c>
      <c r="C4074" s="10">
        <v>44751</v>
      </c>
      <c r="D4074" t="s">
        <v>140</v>
      </c>
      <c r="E4074" t="s">
        <v>91</v>
      </c>
      <c r="F4074">
        <v>6</v>
      </c>
      <c r="G4074">
        <v>2</v>
      </c>
      <c r="H4074" t="s">
        <v>26</v>
      </c>
      <c r="I4074" t="s">
        <v>27</v>
      </c>
      <c r="J4074">
        <v>10010713329</v>
      </c>
      <c r="K4074" s="19">
        <f>(C4074-VLOOKUP(H4074,Riders!$A$2:$C$1999,2,FALSE))/365</f>
        <v>24.794520547945204</v>
      </c>
      <c r="L4074">
        <v>23.296999999999901</v>
      </c>
      <c r="M4074">
        <v>24.027000000000001</v>
      </c>
      <c r="N4074">
        <v>28.702999999999999</v>
      </c>
      <c r="O4074">
        <v>2.3380000000000001</v>
      </c>
    </row>
    <row r="4075" spans="1:15" x14ac:dyDescent="0.35">
      <c r="A4075" t="s">
        <v>139</v>
      </c>
      <c r="B4075">
        <v>2022</v>
      </c>
      <c r="C4075" s="10">
        <v>44751</v>
      </c>
      <c r="D4075" t="s">
        <v>140</v>
      </c>
      <c r="E4075" t="s">
        <v>91</v>
      </c>
      <c r="F4075">
        <v>6</v>
      </c>
      <c r="G4075">
        <v>3</v>
      </c>
      <c r="H4075" t="s">
        <v>136</v>
      </c>
      <c r="I4075" t="s">
        <v>35</v>
      </c>
      <c r="J4075">
        <v>10010624918</v>
      </c>
      <c r="K4075" s="19">
        <f>(C4075-VLOOKUP(H4075,Riders!$A$2:$C$1999,2,FALSE))/365</f>
        <v>25.860273972602741</v>
      </c>
      <c r="L4075">
        <v>25.814</v>
      </c>
      <c r="M4075">
        <v>25.558999999999902</v>
      </c>
      <c r="N4075">
        <v>28.556999999999999</v>
      </c>
      <c r="O4075">
        <v>1.4990000000000001</v>
      </c>
    </row>
    <row r="4076" spans="1:15" x14ac:dyDescent="0.35">
      <c r="A4076" t="s">
        <v>139</v>
      </c>
      <c r="B4076">
        <v>2022</v>
      </c>
      <c r="C4076" s="10">
        <v>44751</v>
      </c>
      <c r="D4076" t="s">
        <v>140</v>
      </c>
      <c r="E4076" t="s">
        <v>91</v>
      </c>
      <c r="F4076">
        <v>6</v>
      </c>
      <c r="G4076">
        <v>4</v>
      </c>
      <c r="H4076" t="s">
        <v>94</v>
      </c>
      <c r="I4076" t="s">
        <v>95</v>
      </c>
      <c r="J4076">
        <v>10009181032</v>
      </c>
      <c r="K4076" s="19">
        <f>(C4076-VLOOKUP(H4076,Riders!$A$2:$C$1999,2,FALSE))/365</f>
        <v>27.534246575342465</v>
      </c>
      <c r="L4076">
        <v>14.683999999999999</v>
      </c>
      <c r="M4076">
        <v>15.225</v>
      </c>
      <c r="N4076">
        <v>21.657</v>
      </c>
      <c r="O4076">
        <v>3.2160000000000002</v>
      </c>
    </row>
    <row r="4077" spans="1:15" x14ac:dyDescent="0.35">
      <c r="A4077" t="s">
        <v>139</v>
      </c>
      <c r="B4077">
        <v>2022</v>
      </c>
      <c r="C4077" s="10">
        <v>44751</v>
      </c>
      <c r="D4077" t="s">
        <v>140</v>
      </c>
      <c r="E4077" t="s">
        <v>91</v>
      </c>
      <c r="F4077">
        <v>6</v>
      </c>
      <c r="G4077">
        <v>5</v>
      </c>
      <c r="H4077" t="s">
        <v>57</v>
      </c>
      <c r="I4077" t="s">
        <v>58</v>
      </c>
      <c r="J4077">
        <v>10023551075</v>
      </c>
      <c r="K4077" s="19">
        <f>(C4077-VLOOKUP(H4077,Riders!$A$2:$C$1999,2,FALSE))/365</f>
        <v>22.490410958904111</v>
      </c>
      <c r="L4077">
        <v>9</v>
      </c>
      <c r="M4077">
        <v>4.7939999999999996</v>
      </c>
      <c r="N4077">
        <v>16.346</v>
      </c>
      <c r="O4077">
        <v>5.7759999999999998</v>
      </c>
    </row>
    <row r="4078" spans="1:15" x14ac:dyDescent="0.35">
      <c r="A4078" t="s">
        <v>139</v>
      </c>
      <c r="B4078">
        <v>2022</v>
      </c>
      <c r="C4078" s="10">
        <v>44751</v>
      </c>
      <c r="D4078" t="s">
        <v>140</v>
      </c>
      <c r="E4078" t="s">
        <v>117</v>
      </c>
      <c r="F4078">
        <v>1</v>
      </c>
      <c r="G4078">
        <v>1</v>
      </c>
      <c r="H4078" t="s">
        <v>136</v>
      </c>
      <c r="I4078" t="s">
        <v>35</v>
      </c>
      <c r="J4078">
        <v>10010624918</v>
      </c>
      <c r="K4078" s="19">
        <f>(C4078-VLOOKUP(H4078,Riders!$A$2:$C$1999,2,FALSE))/365</f>
        <v>25.860273972602741</v>
      </c>
      <c r="L4078">
        <v>25.558999999999902</v>
      </c>
      <c r="M4078">
        <v>25.975999999999999</v>
      </c>
      <c r="N4078">
        <v>28.904</v>
      </c>
      <c r="O4078">
        <v>1.464</v>
      </c>
    </row>
    <row r="4079" spans="1:15" x14ac:dyDescent="0.35">
      <c r="A4079" t="s">
        <v>139</v>
      </c>
      <c r="B4079">
        <v>2022</v>
      </c>
      <c r="C4079" s="10">
        <v>44751</v>
      </c>
      <c r="D4079" t="s">
        <v>140</v>
      </c>
      <c r="E4079" t="s">
        <v>117</v>
      </c>
      <c r="F4079">
        <v>1</v>
      </c>
      <c r="G4079">
        <v>2</v>
      </c>
      <c r="H4079" t="s">
        <v>157</v>
      </c>
      <c r="I4079" t="s">
        <v>142</v>
      </c>
      <c r="J4079">
        <v>10006063086</v>
      </c>
      <c r="K4079" s="19">
        <f>(C4079-VLOOKUP(H4079,Riders!$A$2:$C$1999,2,FALSE))/365</f>
        <v>32.347945205479455</v>
      </c>
      <c r="L4079">
        <v>17.497</v>
      </c>
      <c r="M4079">
        <v>18.547000000000001</v>
      </c>
      <c r="N4079">
        <v>21.975000000000001</v>
      </c>
      <c r="O4079">
        <v>1.714</v>
      </c>
    </row>
    <row r="4080" spans="1:15" x14ac:dyDescent="0.35">
      <c r="A4080" t="s">
        <v>139</v>
      </c>
      <c r="B4080">
        <v>2022</v>
      </c>
      <c r="C4080" s="10">
        <v>44751</v>
      </c>
      <c r="D4080" t="s">
        <v>140</v>
      </c>
      <c r="E4080" t="s">
        <v>117</v>
      </c>
      <c r="F4080">
        <v>1</v>
      </c>
      <c r="G4080">
        <v>3</v>
      </c>
      <c r="H4080" t="s">
        <v>38</v>
      </c>
      <c r="I4080" t="s">
        <v>39</v>
      </c>
      <c r="J4080">
        <v>10129788610</v>
      </c>
      <c r="K4080" s="19">
        <f>(C4080-VLOOKUP(H4080,Riders!$A$2:$C$1999,2,FALSE))/365</f>
        <v>21.460273972602739</v>
      </c>
      <c r="L4080">
        <v>18.763000000000002</v>
      </c>
      <c r="M4080">
        <v>18.632999999999999</v>
      </c>
      <c r="N4080">
        <v>25.823</v>
      </c>
      <c r="O4080">
        <v>3.5950000000000002</v>
      </c>
    </row>
    <row r="4081" spans="1:15" x14ac:dyDescent="0.35">
      <c r="A4081" t="s">
        <v>139</v>
      </c>
      <c r="B4081">
        <v>2022</v>
      </c>
      <c r="C4081" s="10">
        <v>44751</v>
      </c>
      <c r="D4081" t="s">
        <v>140</v>
      </c>
      <c r="E4081" t="s">
        <v>117</v>
      </c>
      <c r="F4081">
        <v>1</v>
      </c>
      <c r="G4081">
        <v>4</v>
      </c>
      <c r="H4081" t="s">
        <v>149</v>
      </c>
      <c r="I4081" t="s">
        <v>150</v>
      </c>
      <c r="J4081">
        <v>10092839892</v>
      </c>
      <c r="K4081" s="19">
        <f>(C4081-VLOOKUP(H4081,Riders!$A$2:$C$1999,2,FALSE))/365</f>
        <v>21.021917808219179</v>
      </c>
      <c r="L4081">
        <v>14.949</v>
      </c>
      <c r="M4081">
        <v>15.218</v>
      </c>
      <c r="N4081">
        <v>21.858000000000001</v>
      </c>
      <c r="O4081">
        <v>3.32</v>
      </c>
    </row>
    <row r="4082" spans="1:15" x14ac:dyDescent="0.35">
      <c r="A4082" t="s">
        <v>139</v>
      </c>
      <c r="B4082">
        <v>2022</v>
      </c>
      <c r="C4082" s="10">
        <v>44751</v>
      </c>
      <c r="D4082" t="s">
        <v>140</v>
      </c>
      <c r="E4082" t="s">
        <v>117</v>
      </c>
      <c r="F4082">
        <v>1</v>
      </c>
      <c r="G4082">
        <v>5</v>
      </c>
      <c r="H4082" t="s">
        <v>159</v>
      </c>
      <c r="I4082" t="s">
        <v>156</v>
      </c>
      <c r="J4082">
        <v>10010829830</v>
      </c>
      <c r="K4082" s="19">
        <f>(C4082-VLOOKUP(H4082,Riders!$A$2:$C$1999,2,FALSE))/365</f>
        <v>24.504109589041096</v>
      </c>
      <c r="L4082">
        <v>16.632000000000001</v>
      </c>
      <c r="M4082">
        <v>15.76</v>
      </c>
      <c r="N4082">
        <v>20.026</v>
      </c>
      <c r="O4082">
        <v>2.133</v>
      </c>
    </row>
    <row r="4083" spans="1:15" x14ac:dyDescent="0.35">
      <c r="A4083" t="s">
        <v>139</v>
      </c>
      <c r="B4083">
        <v>2022</v>
      </c>
      <c r="C4083" s="10">
        <v>44751</v>
      </c>
      <c r="D4083" t="s">
        <v>140</v>
      </c>
      <c r="E4083" t="s">
        <v>117</v>
      </c>
      <c r="F4083">
        <v>2</v>
      </c>
      <c r="G4083">
        <v>1</v>
      </c>
      <c r="H4083" t="s">
        <v>110</v>
      </c>
      <c r="I4083" t="s">
        <v>58</v>
      </c>
      <c r="J4083">
        <v>10010797292</v>
      </c>
      <c r="K4083" s="19">
        <f>(C4083-VLOOKUP(H4083,Riders!$A$2:$C$1999,2,FALSE))/365</f>
        <v>24.24931506849315</v>
      </c>
      <c r="L4083">
        <v>25.753</v>
      </c>
      <c r="M4083">
        <v>25.965</v>
      </c>
      <c r="N4083">
        <v>28.257000000000001</v>
      </c>
      <c r="O4083">
        <v>1.1459999999999999</v>
      </c>
    </row>
    <row r="4084" spans="1:15" x14ac:dyDescent="0.35">
      <c r="A4084" t="s">
        <v>139</v>
      </c>
      <c r="B4084">
        <v>2022</v>
      </c>
      <c r="C4084" s="10">
        <v>44751</v>
      </c>
      <c r="D4084" t="s">
        <v>140</v>
      </c>
      <c r="E4084" t="s">
        <v>117</v>
      </c>
      <c r="F4084">
        <v>2</v>
      </c>
      <c r="G4084">
        <v>2</v>
      </c>
      <c r="H4084" t="s">
        <v>158</v>
      </c>
      <c r="I4084" t="s">
        <v>145</v>
      </c>
      <c r="J4084">
        <v>10010894696</v>
      </c>
      <c r="K4084" s="19">
        <f>(C4084-VLOOKUP(H4084,Riders!$A$2:$C$1999,2,FALSE))/365</f>
        <v>36.235616438356168</v>
      </c>
      <c r="L4084">
        <v>20.995999999999999</v>
      </c>
      <c r="M4084">
        <v>21.148</v>
      </c>
      <c r="N4084">
        <v>23.096</v>
      </c>
      <c r="O4084">
        <v>0.97399999999999998</v>
      </c>
    </row>
    <row r="4085" spans="1:15" x14ac:dyDescent="0.35">
      <c r="A4085" t="s">
        <v>139</v>
      </c>
      <c r="B4085">
        <v>2022</v>
      </c>
      <c r="C4085" s="10">
        <v>44751</v>
      </c>
      <c r="D4085" t="s">
        <v>140</v>
      </c>
      <c r="E4085" t="s">
        <v>117</v>
      </c>
      <c r="F4085">
        <v>2</v>
      </c>
      <c r="G4085">
        <v>3</v>
      </c>
      <c r="H4085" t="s">
        <v>94</v>
      </c>
      <c r="I4085" t="s">
        <v>95</v>
      </c>
      <c r="J4085">
        <v>10009181032</v>
      </c>
      <c r="K4085" s="19">
        <f>(C4085-VLOOKUP(H4085,Riders!$A$2:$C$1999,2,FALSE))/365</f>
        <v>27.534246575342465</v>
      </c>
      <c r="L4085">
        <v>15.225</v>
      </c>
      <c r="M4085">
        <v>16.157999999999902</v>
      </c>
      <c r="N4085">
        <v>21.681999999999999</v>
      </c>
      <c r="O4085">
        <v>2.762</v>
      </c>
    </row>
    <row r="4086" spans="1:15" x14ac:dyDescent="0.35">
      <c r="A4086" t="s">
        <v>139</v>
      </c>
      <c r="B4086">
        <v>2022</v>
      </c>
      <c r="C4086" s="10">
        <v>44751</v>
      </c>
      <c r="D4086" t="s">
        <v>140</v>
      </c>
      <c r="E4086" t="s">
        <v>117</v>
      </c>
      <c r="F4086">
        <v>2</v>
      </c>
      <c r="G4086">
        <v>4</v>
      </c>
      <c r="H4086" t="s">
        <v>32</v>
      </c>
      <c r="I4086" t="s">
        <v>33</v>
      </c>
      <c r="J4086">
        <v>10048888990</v>
      </c>
      <c r="K4086" s="19">
        <f>(C4086-VLOOKUP(H4086,Riders!$A$2:$C$1999,2,FALSE))/365</f>
        <v>20.660273972602738</v>
      </c>
      <c r="L4086">
        <v>16.361999999999998</v>
      </c>
      <c r="M4086">
        <v>15.509</v>
      </c>
      <c r="N4086">
        <v>20.917000000000002</v>
      </c>
      <c r="O4086">
        <v>2.7040000000000002</v>
      </c>
    </row>
    <row r="4087" spans="1:15" x14ac:dyDescent="0.35">
      <c r="A4087" t="s">
        <v>139</v>
      </c>
      <c r="B4087">
        <v>2022</v>
      </c>
      <c r="C4087" s="10">
        <v>44751</v>
      </c>
      <c r="D4087" t="s">
        <v>140</v>
      </c>
      <c r="E4087" t="s">
        <v>117</v>
      </c>
      <c r="F4087">
        <v>2</v>
      </c>
      <c r="G4087">
        <v>5</v>
      </c>
      <c r="H4087" t="s">
        <v>155</v>
      </c>
      <c r="I4087" t="s">
        <v>156</v>
      </c>
      <c r="J4087">
        <v>10010931880</v>
      </c>
      <c r="K4087" s="19">
        <f>(C4087-VLOOKUP(H4087,Riders!$A$2:$C$1999,2,FALSE))/365</f>
        <v>25.328767123287673</v>
      </c>
      <c r="L4087">
        <v>4.8319999999999999</v>
      </c>
      <c r="M4087">
        <v>3.673</v>
      </c>
      <c r="N4087">
        <v>12.831</v>
      </c>
      <c r="O4087">
        <v>4.5789999999999997</v>
      </c>
    </row>
    <row r="4088" spans="1:15" x14ac:dyDescent="0.35">
      <c r="A4088" t="s">
        <v>139</v>
      </c>
      <c r="B4088">
        <v>2022</v>
      </c>
      <c r="C4088" s="10">
        <v>44751</v>
      </c>
      <c r="D4088" t="s">
        <v>140</v>
      </c>
      <c r="E4088" t="s">
        <v>117</v>
      </c>
      <c r="F4088">
        <v>3</v>
      </c>
      <c r="G4088">
        <v>1</v>
      </c>
      <c r="H4088" t="s">
        <v>57</v>
      </c>
      <c r="I4088" t="s">
        <v>58</v>
      </c>
      <c r="J4088">
        <v>10023551075</v>
      </c>
      <c r="K4088" s="19">
        <f>(C4088-VLOOKUP(H4088,Riders!$A$2:$C$1999,2,FALSE))/365</f>
        <v>22.490410958904111</v>
      </c>
      <c r="L4088">
        <v>4.7939999999999996</v>
      </c>
      <c r="M4088">
        <v>17.974999999999898</v>
      </c>
      <c r="N4088">
        <v>26.178999999999998</v>
      </c>
      <c r="O4088">
        <v>4.1020000000000003</v>
      </c>
    </row>
    <row r="4089" spans="1:15" x14ac:dyDescent="0.35">
      <c r="A4089" t="s">
        <v>139</v>
      </c>
      <c r="B4089">
        <v>2022</v>
      </c>
      <c r="C4089" s="10">
        <v>44751</v>
      </c>
      <c r="D4089" t="s">
        <v>140</v>
      </c>
      <c r="E4089" t="s">
        <v>117</v>
      </c>
      <c r="F4089">
        <v>3</v>
      </c>
      <c r="G4089">
        <v>2</v>
      </c>
      <c r="H4089" t="s">
        <v>103</v>
      </c>
      <c r="I4089" t="s">
        <v>104</v>
      </c>
      <c r="J4089">
        <v>10009010876</v>
      </c>
      <c r="K4089" s="19">
        <f>(C4089-VLOOKUP(H4089,Riders!$A$2:$C$1999,2,FALSE))/365</f>
        <v>28.454794520547946</v>
      </c>
      <c r="L4089">
        <v>25.968</v>
      </c>
      <c r="M4089">
        <v>25.977</v>
      </c>
      <c r="N4089">
        <v>27.481000000000002</v>
      </c>
      <c r="O4089">
        <v>0.752</v>
      </c>
    </row>
    <row r="4090" spans="1:15" x14ac:dyDescent="0.35">
      <c r="A4090" t="s">
        <v>139</v>
      </c>
      <c r="B4090">
        <v>2022</v>
      </c>
      <c r="C4090" s="10">
        <v>44751</v>
      </c>
      <c r="D4090" t="s">
        <v>140</v>
      </c>
      <c r="E4090" t="s">
        <v>117</v>
      </c>
      <c r="F4090">
        <v>3</v>
      </c>
      <c r="G4090">
        <v>3</v>
      </c>
      <c r="H4090" t="s">
        <v>36</v>
      </c>
      <c r="I4090" t="s">
        <v>37</v>
      </c>
      <c r="J4090">
        <v>10011152354</v>
      </c>
      <c r="K4090" s="19">
        <f>(C4090-VLOOKUP(H4090,Riders!$A$2:$C$1999,2,FALSE))/365</f>
        <v>24.13150684931507</v>
      </c>
      <c r="L4090">
        <v>17.791</v>
      </c>
      <c r="M4090">
        <v>18.538</v>
      </c>
      <c r="N4090">
        <v>22.384</v>
      </c>
      <c r="O4090">
        <v>1.923</v>
      </c>
    </row>
    <row r="4091" spans="1:15" x14ac:dyDescent="0.35">
      <c r="A4091" t="s">
        <v>139</v>
      </c>
      <c r="B4091">
        <v>2022</v>
      </c>
      <c r="C4091" s="10">
        <v>44751</v>
      </c>
      <c r="D4091" t="s">
        <v>140</v>
      </c>
      <c r="E4091" t="s">
        <v>117</v>
      </c>
      <c r="F4091">
        <v>3</v>
      </c>
      <c r="G4091">
        <v>4</v>
      </c>
      <c r="H4091" t="s">
        <v>143</v>
      </c>
      <c r="I4091" t="s">
        <v>95</v>
      </c>
      <c r="J4091">
        <v>10009181234</v>
      </c>
      <c r="K4091" s="19">
        <f>(C4091-VLOOKUP(H4091,Riders!$A$2:$C$1999,2,FALSE))/365</f>
        <v>27.268493150684932</v>
      </c>
      <c r="L4091">
        <v>24.626000000000001</v>
      </c>
      <c r="M4091">
        <v>24.486000000000001</v>
      </c>
      <c r="N4091">
        <v>25.95</v>
      </c>
      <c r="O4091">
        <v>0.73199999999999998</v>
      </c>
    </row>
    <row r="4092" spans="1:15" x14ac:dyDescent="0.35">
      <c r="A4092" t="s">
        <v>139</v>
      </c>
      <c r="B4092">
        <v>2022</v>
      </c>
      <c r="C4092" s="10">
        <v>44751</v>
      </c>
      <c r="D4092" t="s">
        <v>140</v>
      </c>
      <c r="E4092" t="s">
        <v>117</v>
      </c>
      <c r="F4092">
        <v>3</v>
      </c>
      <c r="G4092">
        <v>5</v>
      </c>
      <c r="H4092" t="s">
        <v>55</v>
      </c>
      <c r="I4092" t="s">
        <v>56</v>
      </c>
      <c r="J4092">
        <v>10064034229</v>
      </c>
      <c r="K4092" s="19">
        <f>(C4092-VLOOKUP(H4092,Riders!$A$2:$C$1999,2,FALSE))/365</f>
        <v>21.758904109589039</v>
      </c>
      <c r="L4092">
        <v>13.8499999999999</v>
      </c>
      <c r="M4092">
        <v>13.141</v>
      </c>
      <c r="N4092">
        <v>18.491</v>
      </c>
      <c r="O4092">
        <v>2.6749999999999998</v>
      </c>
    </row>
    <row r="4093" spans="1:15" x14ac:dyDescent="0.35">
      <c r="A4093" t="s">
        <v>139</v>
      </c>
      <c r="B4093">
        <v>2022</v>
      </c>
      <c r="C4093" s="10">
        <v>44751</v>
      </c>
      <c r="D4093" t="s">
        <v>140</v>
      </c>
      <c r="E4093" t="s">
        <v>117</v>
      </c>
      <c r="F4093">
        <v>4</v>
      </c>
      <c r="G4093">
        <v>1</v>
      </c>
      <c r="H4093" t="s">
        <v>108</v>
      </c>
      <c r="I4093" t="s">
        <v>109</v>
      </c>
      <c r="J4093">
        <v>10117936018</v>
      </c>
      <c r="K4093" s="19">
        <f>(C4093-VLOOKUP(H4093,Riders!$A$2:$C$1999,2,FALSE))/365</f>
        <v>28.739726027397261</v>
      </c>
      <c r="L4093">
        <v>24.173999999999999</v>
      </c>
      <c r="M4093">
        <v>24.44</v>
      </c>
      <c r="N4093">
        <v>26.654</v>
      </c>
      <c r="O4093">
        <v>1.107</v>
      </c>
    </row>
    <row r="4094" spans="1:15" x14ac:dyDescent="0.35">
      <c r="A4094" t="s">
        <v>139</v>
      </c>
      <c r="B4094">
        <v>2022</v>
      </c>
      <c r="C4094" s="10">
        <v>44751</v>
      </c>
      <c r="D4094" t="s">
        <v>140</v>
      </c>
      <c r="E4094" t="s">
        <v>117</v>
      </c>
      <c r="F4094">
        <v>4</v>
      </c>
      <c r="G4094">
        <v>2</v>
      </c>
      <c r="H4094" t="s">
        <v>144</v>
      </c>
      <c r="I4094" t="s">
        <v>145</v>
      </c>
      <c r="J4094">
        <v>10050089669</v>
      </c>
      <c r="K4094" s="19">
        <f>(C4094-VLOOKUP(H4094,Riders!$A$2:$C$1999,2,FALSE))/365</f>
        <v>21.967123287671232</v>
      </c>
      <c r="L4094">
        <v>13.407999999999999</v>
      </c>
      <c r="M4094">
        <v>17.108000000000001</v>
      </c>
      <c r="N4094">
        <v>24.21</v>
      </c>
      <c r="O4094">
        <v>3.5510000000000002</v>
      </c>
    </row>
    <row r="4095" spans="1:15" x14ac:dyDescent="0.35">
      <c r="A4095" t="s">
        <v>139</v>
      </c>
      <c r="B4095">
        <v>2022</v>
      </c>
      <c r="C4095" s="10">
        <v>44751</v>
      </c>
      <c r="D4095" t="s">
        <v>140</v>
      </c>
      <c r="E4095" t="s">
        <v>117</v>
      </c>
      <c r="F4095">
        <v>4</v>
      </c>
      <c r="G4095">
        <v>3</v>
      </c>
      <c r="H4095" t="s">
        <v>148</v>
      </c>
      <c r="I4095" t="s">
        <v>56</v>
      </c>
      <c r="J4095">
        <v>10007890932</v>
      </c>
      <c r="K4095" s="19">
        <f>(C4095-VLOOKUP(H4095,Riders!$A$2:$C$1999,2,FALSE))/365</f>
        <v>28.073972602739726</v>
      </c>
      <c r="L4095">
        <v>21.103999999999999</v>
      </c>
      <c r="M4095">
        <v>20.981000000000002</v>
      </c>
      <c r="N4095">
        <v>23.503</v>
      </c>
      <c r="O4095">
        <v>1.2609999999999999</v>
      </c>
    </row>
    <row r="4096" spans="1:15" x14ac:dyDescent="0.35">
      <c r="A4096" t="s">
        <v>139</v>
      </c>
      <c r="B4096">
        <v>2022</v>
      </c>
      <c r="C4096" s="10">
        <v>44751</v>
      </c>
      <c r="D4096" t="s">
        <v>140</v>
      </c>
      <c r="E4096" t="s">
        <v>117</v>
      </c>
      <c r="F4096">
        <v>4</v>
      </c>
      <c r="G4096">
        <v>4</v>
      </c>
      <c r="H4096" t="s">
        <v>141</v>
      </c>
      <c r="I4096" t="s">
        <v>142</v>
      </c>
      <c r="J4096">
        <v>10009073524</v>
      </c>
      <c r="K4096" s="19">
        <f>(C4096-VLOOKUP(H4096,Riders!$A$2:$C$1999,2,FALSE))/365</f>
        <v>28.509589041095889</v>
      </c>
      <c r="L4096">
        <v>4.4649999999999999</v>
      </c>
      <c r="M4096">
        <v>7.6849999999999996</v>
      </c>
      <c r="N4096">
        <v>16.163</v>
      </c>
      <c r="O4096">
        <v>4.2389999999999999</v>
      </c>
    </row>
    <row r="4097" spans="1:15" x14ac:dyDescent="0.35">
      <c r="A4097" t="s">
        <v>139</v>
      </c>
      <c r="B4097">
        <v>2022</v>
      </c>
      <c r="C4097" s="10">
        <v>44751</v>
      </c>
      <c r="D4097" t="s">
        <v>140</v>
      </c>
      <c r="E4097" t="s">
        <v>117</v>
      </c>
      <c r="F4097">
        <v>4</v>
      </c>
      <c r="G4097">
        <v>5</v>
      </c>
      <c r="H4097" t="s">
        <v>160</v>
      </c>
      <c r="I4097" t="s">
        <v>161</v>
      </c>
      <c r="J4097">
        <v>10088465091</v>
      </c>
      <c r="K4097" s="19">
        <f>(C4097-VLOOKUP(H4097,Riders!$A$2:$C$1999,2,FALSE))/365</f>
        <v>20.202739726027396</v>
      </c>
      <c r="L4097">
        <v>9</v>
      </c>
      <c r="M4097">
        <v>2.2429999999999999</v>
      </c>
      <c r="N4097">
        <v>13.505000000000001</v>
      </c>
      <c r="O4097">
        <v>5.6310000000000002</v>
      </c>
    </row>
    <row r="4098" spans="1:15" x14ac:dyDescent="0.35">
      <c r="A4098" t="s">
        <v>139</v>
      </c>
      <c r="B4098">
        <v>2022</v>
      </c>
      <c r="C4098" s="10">
        <v>44751</v>
      </c>
      <c r="D4098" t="s">
        <v>140</v>
      </c>
      <c r="E4098" t="s">
        <v>117</v>
      </c>
      <c r="F4098">
        <v>5</v>
      </c>
      <c r="G4098">
        <v>1</v>
      </c>
      <c r="H4098" t="s">
        <v>115</v>
      </c>
      <c r="I4098" t="s">
        <v>116</v>
      </c>
      <c r="J4098">
        <v>10009009159</v>
      </c>
      <c r="K4098" s="19">
        <f>(C4098-VLOOKUP(H4098,Riders!$A$2:$C$1999,2,FALSE))/365</f>
        <v>27.410958904109588</v>
      </c>
      <c r="L4098">
        <v>28.439</v>
      </c>
      <c r="M4098">
        <v>28.640999999999998</v>
      </c>
      <c r="N4098">
        <v>30.489000000000001</v>
      </c>
      <c r="O4098">
        <v>0.92400000000000004</v>
      </c>
    </row>
    <row r="4099" spans="1:15" x14ac:dyDescent="0.35">
      <c r="A4099" t="s">
        <v>139</v>
      </c>
      <c r="B4099">
        <v>2022</v>
      </c>
      <c r="C4099" s="10">
        <v>44751</v>
      </c>
      <c r="D4099" t="s">
        <v>140</v>
      </c>
      <c r="E4099" t="s">
        <v>117</v>
      </c>
      <c r="F4099">
        <v>5</v>
      </c>
      <c r="G4099">
        <v>2</v>
      </c>
      <c r="H4099" t="s">
        <v>129</v>
      </c>
      <c r="I4099" t="s">
        <v>35</v>
      </c>
      <c r="J4099">
        <v>10006184742</v>
      </c>
      <c r="K4099" s="19">
        <f>(C4099-VLOOKUP(H4099,Riders!$A$2:$C$1999,2,FALSE))/365</f>
        <v>31.002739726027396</v>
      </c>
      <c r="L4099">
        <v>28.260999999999999</v>
      </c>
      <c r="M4099">
        <v>28.279</v>
      </c>
      <c r="N4099">
        <v>30.129000000000001</v>
      </c>
      <c r="O4099">
        <v>0.92500000000000004</v>
      </c>
    </row>
    <row r="4100" spans="1:15" x14ac:dyDescent="0.35">
      <c r="A4100" t="s">
        <v>139</v>
      </c>
      <c r="B4100">
        <v>2022</v>
      </c>
      <c r="C4100" s="10">
        <v>44751</v>
      </c>
      <c r="D4100" t="s">
        <v>140</v>
      </c>
      <c r="E4100" t="s">
        <v>117</v>
      </c>
      <c r="F4100">
        <v>5</v>
      </c>
      <c r="G4100">
        <v>3</v>
      </c>
      <c r="H4100" t="s">
        <v>59</v>
      </c>
      <c r="I4100" t="s">
        <v>37</v>
      </c>
      <c r="J4100">
        <v>10007502427</v>
      </c>
      <c r="K4100" s="19">
        <f>(C4100-VLOOKUP(H4100,Riders!$A$2:$C$1999,2,FALSE))/365</f>
        <v>28.657534246575342</v>
      </c>
      <c r="L4100">
        <v>23.187999999999999</v>
      </c>
      <c r="M4100">
        <v>23.276</v>
      </c>
      <c r="N4100">
        <v>25.748000000000001</v>
      </c>
      <c r="O4100">
        <v>1.236</v>
      </c>
    </row>
    <row r="4101" spans="1:15" x14ac:dyDescent="0.35">
      <c r="A4101" t="s">
        <v>139</v>
      </c>
      <c r="B4101">
        <v>2022</v>
      </c>
      <c r="C4101" s="10">
        <v>44751</v>
      </c>
      <c r="D4101" t="s">
        <v>140</v>
      </c>
      <c r="E4101" t="s">
        <v>117</v>
      </c>
      <c r="F4101">
        <v>5</v>
      </c>
      <c r="G4101">
        <v>4</v>
      </c>
      <c r="H4101" t="s">
        <v>151</v>
      </c>
      <c r="I4101" t="s">
        <v>152</v>
      </c>
      <c r="J4101">
        <v>10063279447</v>
      </c>
      <c r="K4101" s="19">
        <f>(C4101-VLOOKUP(H4101,Riders!$A$2:$C$1999,2,FALSE))/365</f>
        <v>22.994520547945207</v>
      </c>
      <c r="L4101">
        <v>18.056999999999999</v>
      </c>
      <c r="M4101">
        <v>17.332000000000001</v>
      </c>
      <c r="N4101">
        <v>24.236000000000001</v>
      </c>
      <c r="O4101">
        <v>3.452</v>
      </c>
    </row>
    <row r="4102" spans="1:15" x14ac:dyDescent="0.35">
      <c r="A4102" t="s">
        <v>139</v>
      </c>
      <c r="B4102">
        <v>2022</v>
      </c>
      <c r="C4102" s="10">
        <v>44751</v>
      </c>
      <c r="D4102" t="s">
        <v>140</v>
      </c>
      <c r="E4102" t="s">
        <v>117</v>
      </c>
      <c r="F4102">
        <v>5</v>
      </c>
      <c r="G4102">
        <v>5</v>
      </c>
      <c r="H4102" t="s">
        <v>146</v>
      </c>
      <c r="I4102" t="s">
        <v>147</v>
      </c>
      <c r="J4102">
        <v>10060341054</v>
      </c>
      <c r="K4102" s="19">
        <f>(C4102-VLOOKUP(H4102,Riders!$A$2:$C$1999,2,FALSE))/365</f>
        <v>25.649315068493152</v>
      </c>
      <c r="L4102">
        <v>9.2469999999999999</v>
      </c>
      <c r="M4102">
        <v>8.26799999999999</v>
      </c>
      <c r="N4102">
        <v>16.751999999999999</v>
      </c>
      <c r="O4102">
        <v>4.242</v>
      </c>
    </row>
    <row r="4103" spans="1:15" x14ac:dyDescent="0.35">
      <c r="A4103" t="s">
        <v>139</v>
      </c>
      <c r="B4103">
        <v>2022</v>
      </c>
      <c r="C4103" s="10">
        <v>44751</v>
      </c>
      <c r="D4103" t="s">
        <v>140</v>
      </c>
      <c r="E4103" t="s">
        <v>117</v>
      </c>
      <c r="F4103">
        <v>6</v>
      </c>
      <c r="G4103">
        <v>1</v>
      </c>
      <c r="H4103" t="s">
        <v>105</v>
      </c>
      <c r="I4103" t="s">
        <v>39</v>
      </c>
      <c r="J4103">
        <v>10052089586</v>
      </c>
      <c r="K4103" s="19">
        <f>(C4103-VLOOKUP(H4103,Riders!$A$2:$C$1999,2,FALSE))/365</f>
        <v>23.523287671232875</v>
      </c>
      <c r="L4103">
        <v>19.978000000000002</v>
      </c>
      <c r="M4103">
        <v>20.780999999999999</v>
      </c>
      <c r="N4103">
        <v>23.311</v>
      </c>
      <c r="O4103">
        <v>1.2649999999999999</v>
      </c>
    </row>
    <row r="4104" spans="1:15" x14ac:dyDescent="0.35">
      <c r="A4104" t="s">
        <v>139</v>
      </c>
      <c r="B4104">
        <v>2022</v>
      </c>
      <c r="C4104" s="10">
        <v>44751</v>
      </c>
      <c r="D4104" t="s">
        <v>140</v>
      </c>
      <c r="E4104" t="s">
        <v>117</v>
      </c>
      <c r="F4104">
        <v>6</v>
      </c>
      <c r="G4104">
        <v>2</v>
      </c>
      <c r="H4104" t="s">
        <v>28</v>
      </c>
      <c r="I4104" t="s">
        <v>29</v>
      </c>
      <c r="J4104">
        <v>10007779683</v>
      </c>
      <c r="K4104" s="19">
        <f>(C4104-VLOOKUP(H4104,Riders!$A$2:$C$1999,2,FALSE))/365</f>
        <v>26.55890410958904</v>
      </c>
      <c r="L4104">
        <v>25.908999999999999</v>
      </c>
      <c r="M4104">
        <v>25.948</v>
      </c>
      <c r="N4104">
        <v>28.47</v>
      </c>
      <c r="O4104">
        <v>1.2609999999999999</v>
      </c>
    </row>
    <row r="4105" spans="1:15" x14ac:dyDescent="0.35">
      <c r="A4105" t="s">
        <v>139</v>
      </c>
      <c r="B4105">
        <v>2022</v>
      </c>
      <c r="C4105" s="10">
        <v>44751</v>
      </c>
      <c r="D4105" t="s">
        <v>140</v>
      </c>
      <c r="E4105" t="s">
        <v>117</v>
      </c>
      <c r="F4105">
        <v>6</v>
      </c>
      <c r="G4105">
        <v>3</v>
      </c>
      <c r="H4105" t="s">
        <v>26</v>
      </c>
      <c r="I4105" t="s">
        <v>27</v>
      </c>
      <c r="J4105">
        <v>10010713329</v>
      </c>
      <c r="K4105" s="19">
        <f>(C4105-VLOOKUP(H4105,Riders!$A$2:$C$1999,2,FALSE))/365</f>
        <v>24.794520547945204</v>
      </c>
      <c r="L4105">
        <v>24.027000000000001</v>
      </c>
      <c r="M4105">
        <v>23.64</v>
      </c>
      <c r="N4105">
        <v>27.893999999999998</v>
      </c>
      <c r="O4105">
        <v>2.1269999999999998</v>
      </c>
    </row>
    <row r="4106" spans="1:15" x14ac:dyDescent="0.35">
      <c r="A4106" t="s">
        <v>139</v>
      </c>
      <c r="B4106">
        <v>2022</v>
      </c>
      <c r="C4106" s="10">
        <v>44751</v>
      </c>
      <c r="D4106" t="s">
        <v>140</v>
      </c>
      <c r="E4106" t="s">
        <v>117</v>
      </c>
      <c r="F4106">
        <v>6</v>
      </c>
      <c r="G4106">
        <v>4</v>
      </c>
      <c r="H4106" t="s">
        <v>130</v>
      </c>
      <c r="I4106" t="s">
        <v>131</v>
      </c>
      <c r="J4106">
        <v>10057795513</v>
      </c>
      <c r="K4106" s="19">
        <f>(C4106-VLOOKUP(H4106,Riders!$A$2:$C$1999,2,FALSE))/365</f>
        <v>20.334246575342465</v>
      </c>
      <c r="L4106">
        <v>2.9020000000000001</v>
      </c>
      <c r="M4106">
        <v>11.515000000000001</v>
      </c>
      <c r="N4106">
        <v>19.201000000000001</v>
      </c>
      <c r="O4106">
        <v>3.843</v>
      </c>
    </row>
    <row r="4107" spans="1:15" x14ac:dyDescent="0.35">
      <c r="A4107" t="s">
        <v>139</v>
      </c>
      <c r="B4107">
        <v>2022</v>
      </c>
      <c r="C4107" s="10">
        <v>44751</v>
      </c>
      <c r="D4107" t="s">
        <v>140</v>
      </c>
      <c r="E4107" t="s">
        <v>117</v>
      </c>
      <c r="F4107">
        <v>6</v>
      </c>
      <c r="G4107">
        <v>5</v>
      </c>
      <c r="H4107" t="s">
        <v>153</v>
      </c>
      <c r="I4107" t="s">
        <v>154</v>
      </c>
      <c r="J4107">
        <v>10004717719</v>
      </c>
      <c r="K4107" s="19">
        <f>(C4107-VLOOKUP(H4107,Riders!$A$2:$C$1999,2,FALSE))/365</f>
        <v>33.605479452054794</v>
      </c>
      <c r="L4107">
        <v>24.712</v>
      </c>
      <c r="M4107">
        <v>24.463999999999999</v>
      </c>
      <c r="N4107">
        <v>26.018000000000001</v>
      </c>
      <c r="O4107">
        <v>0.77700000000000002</v>
      </c>
    </row>
    <row r="4108" spans="1:15" x14ac:dyDescent="0.35">
      <c r="A4108" t="s">
        <v>139</v>
      </c>
      <c r="B4108">
        <v>2022</v>
      </c>
      <c r="C4108" s="10">
        <v>44751</v>
      </c>
      <c r="D4108" t="s">
        <v>140</v>
      </c>
      <c r="E4108" t="s">
        <v>119</v>
      </c>
      <c r="F4108">
        <v>1</v>
      </c>
      <c r="G4108">
        <v>1</v>
      </c>
      <c r="H4108" t="s">
        <v>97</v>
      </c>
      <c r="I4108" t="s">
        <v>29</v>
      </c>
      <c r="J4108">
        <v>10048325582</v>
      </c>
      <c r="K4108" s="19">
        <f>(C4108-VLOOKUP(H4108,Riders!$A$2:$C$1999,2,FALSE))/365</f>
        <v>30.454794520547946</v>
      </c>
      <c r="L4108">
        <v>31.290999999999901</v>
      </c>
      <c r="M4108">
        <v>31.482999999999901</v>
      </c>
      <c r="N4108">
        <v>33.152999999999999</v>
      </c>
      <c r="O4108">
        <v>0.83499999999999996</v>
      </c>
    </row>
    <row r="4109" spans="1:15" x14ac:dyDescent="0.35">
      <c r="A4109" t="s">
        <v>139</v>
      </c>
      <c r="B4109">
        <v>2022</v>
      </c>
      <c r="C4109" s="10">
        <v>44751</v>
      </c>
      <c r="D4109" t="s">
        <v>140</v>
      </c>
      <c r="E4109" t="s">
        <v>119</v>
      </c>
      <c r="F4109">
        <v>1</v>
      </c>
      <c r="G4109">
        <v>2</v>
      </c>
      <c r="H4109" t="s">
        <v>110</v>
      </c>
      <c r="I4109" t="s">
        <v>58</v>
      </c>
      <c r="J4109">
        <v>10010797292</v>
      </c>
      <c r="K4109" s="19">
        <f>(C4109-VLOOKUP(H4109,Riders!$A$2:$C$1999,2,FALSE))/365</f>
        <v>24.24931506849315</v>
      </c>
      <c r="L4109">
        <v>25.965</v>
      </c>
      <c r="M4109">
        <v>26.417000000000002</v>
      </c>
      <c r="N4109">
        <v>28.655000000000001</v>
      </c>
      <c r="O4109">
        <v>1.119</v>
      </c>
    </row>
    <row r="4110" spans="1:15" x14ac:dyDescent="0.35">
      <c r="A4110" t="s">
        <v>139</v>
      </c>
      <c r="B4110">
        <v>2022</v>
      </c>
      <c r="C4110" s="10">
        <v>44751</v>
      </c>
      <c r="D4110" t="s">
        <v>140</v>
      </c>
      <c r="E4110" t="s">
        <v>119</v>
      </c>
      <c r="F4110">
        <v>1</v>
      </c>
      <c r="G4110">
        <v>3</v>
      </c>
      <c r="H4110" t="s">
        <v>115</v>
      </c>
      <c r="I4110" t="s">
        <v>116</v>
      </c>
      <c r="J4110">
        <v>10009009159</v>
      </c>
      <c r="K4110" s="19">
        <f>(C4110-VLOOKUP(H4110,Riders!$A$2:$C$1999,2,FALSE))/365</f>
        <v>27.410958904109588</v>
      </c>
      <c r="L4110">
        <v>28.640999999999998</v>
      </c>
      <c r="M4110">
        <v>28.716999999999999</v>
      </c>
      <c r="N4110">
        <v>30.539000000000001</v>
      </c>
      <c r="O4110">
        <v>0.91100000000000003</v>
      </c>
    </row>
    <row r="4111" spans="1:15" x14ac:dyDescent="0.35">
      <c r="A4111" t="s">
        <v>139</v>
      </c>
      <c r="B4111">
        <v>2022</v>
      </c>
      <c r="C4111" s="10">
        <v>44751</v>
      </c>
      <c r="D4111" t="s">
        <v>140</v>
      </c>
      <c r="E4111" t="s">
        <v>119</v>
      </c>
      <c r="F4111">
        <v>1</v>
      </c>
      <c r="G4111">
        <v>4</v>
      </c>
      <c r="H4111" t="s">
        <v>92</v>
      </c>
      <c r="I4111" t="s">
        <v>23</v>
      </c>
      <c r="J4111">
        <v>10009535686</v>
      </c>
      <c r="K4111" s="19">
        <f>(C4111-VLOOKUP(H4111,Riders!$A$2:$C$1999,2,FALSE))/365</f>
        <v>25.336986301369862</v>
      </c>
      <c r="L4111">
        <v>32.939</v>
      </c>
      <c r="M4111">
        <v>32.720999999999997</v>
      </c>
      <c r="N4111">
        <v>34.493000000000002</v>
      </c>
      <c r="O4111">
        <v>0.88600000000000001</v>
      </c>
    </row>
    <row r="4112" spans="1:15" x14ac:dyDescent="0.35">
      <c r="A4112" t="s">
        <v>139</v>
      </c>
      <c r="B4112">
        <v>2022</v>
      </c>
      <c r="C4112" s="10">
        <v>44751</v>
      </c>
      <c r="D4112" t="s">
        <v>140</v>
      </c>
      <c r="E4112" t="s">
        <v>119</v>
      </c>
      <c r="F4112">
        <v>1</v>
      </c>
      <c r="G4112">
        <v>5</v>
      </c>
      <c r="H4112" t="s">
        <v>50</v>
      </c>
      <c r="I4112" t="s">
        <v>44</v>
      </c>
      <c r="J4112">
        <v>10009039774</v>
      </c>
      <c r="K4112" s="19">
        <f>(C4112-VLOOKUP(H4112,Riders!$A$2:$C$1999,2,FALSE))/365</f>
        <v>27.989041095890411</v>
      </c>
      <c r="L4112">
        <v>25.548999999999999</v>
      </c>
      <c r="M4112">
        <v>25.486999999999998</v>
      </c>
      <c r="N4112">
        <v>27.709</v>
      </c>
      <c r="O4112">
        <v>1.111</v>
      </c>
    </row>
    <row r="4113" spans="1:15" x14ac:dyDescent="0.35">
      <c r="A4113" t="s">
        <v>139</v>
      </c>
      <c r="B4113">
        <v>2022</v>
      </c>
      <c r="C4113" s="10">
        <v>44751</v>
      </c>
      <c r="D4113" t="s">
        <v>140</v>
      </c>
      <c r="E4113" t="s">
        <v>119</v>
      </c>
      <c r="F4113">
        <v>1</v>
      </c>
      <c r="G4113">
        <v>6</v>
      </c>
      <c r="H4113" t="s">
        <v>108</v>
      </c>
      <c r="I4113" t="s">
        <v>109</v>
      </c>
      <c r="J4113">
        <v>10117936018</v>
      </c>
      <c r="K4113" s="19">
        <f>(C4113-VLOOKUP(H4113,Riders!$A$2:$C$1999,2,FALSE))/365</f>
        <v>28.739726027397261</v>
      </c>
      <c r="L4113">
        <v>24.44</v>
      </c>
      <c r="M4113">
        <v>24.186</v>
      </c>
      <c r="N4113">
        <v>26.366</v>
      </c>
      <c r="O4113">
        <v>1.0900000000000001</v>
      </c>
    </row>
    <row r="4114" spans="1:15" x14ac:dyDescent="0.35">
      <c r="A4114" t="s">
        <v>139</v>
      </c>
      <c r="B4114">
        <v>2022</v>
      </c>
      <c r="C4114" s="10">
        <v>44751</v>
      </c>
      <c r="D4114" t="s">
        <v>140</v>
      </c>
      <c r="E4114" t="s">
        <v>119</v>
      </c>
      <c r="F4114">
        <v>2</v>
      </c>
      <c r="G4114">
        <v>1</v>
      </c>
      <c r="H4114" t="s">
        <v>128</v>
      </c>
      <c r="I4114" t="s">
        <v>104</v>
      </c>
      <c r="J4114">
        <v>10010821241</v>
      </c>
      <c r="K4114" s="19">
        <f>(C4114-VLOOKUP(H4114,Riders!$A$2:$C$1999,2,FALSE))/365</f>
        <v>23.80821917808219</v>
      </c>
      <c r="L4114">
        <v>27.914000000000001</v>
      </c>
      <c r="M4114">
        <v>28.655999999999999</v>
      </c>
      <c r="N4114">
        <v>31.911999999999999</v>
      </c>
      <c r="O4114">
        <v>1.6279999999999999</v>
      </c>
    </row>
    <row r="4115" spans="1:15" x14ac:dyDescent="0.35">
      <c r="A4115" t="s">
        <v>139</v>
      </c>
      <c r="B4115">
        <v>2022</v>
      </c>
      <c r="C4115" s="10">
        <v>44751</v>
      </c>
      <c r="D4115" t="s">
        <v>140</v>
      </c>
      <c r="E4115" t="s">
        <v>119</v>
      </c>
      <c r="F4115">
        <v>2</v>
      </c>
      <c r="G4115">
        <v>2</v>
      </c>
      <c r="H4115" t="s">
        <v>136</v>
      </c>
      <c r="I4115" t="s">
        <v>35</v>
      </c>
      <c r="J4115">
        <v>10010624918</v>
      </c>
      <c r="K4115" s="19">
        <f>(C4115-VLOOKUP(H4115,Riders!$A$2:$C$1999,2,FALSE))/365</f>
        <v>25.860273972602741</v>
      </c>
      <c r="L4115">
        <v>25.975999999999999</v>
      </c>
      <c r="M4115">
        <v>26.367999999999999</v>
      </c>
      <c r="N4115">
        <v>29.193999999999999</v>
      </c>
      <c r="O4115">
        <v>1.413</v>
      </c>
    </row>
    <row r="4116" spans="1:15" x14ac:dyDescent="0.35">
      <c r="A4116" t="s">
        <v>139</v>
      </c>
      <c r="B4116">
        <v>2022</v>
      </c>
      <c r="C4116" s="10">
        <v>44751</v>
      </c>
      <c r="D4116" t="s">
        <v>140</v>
      </c>
      <c r="E4116" t="s">
        <v>119</v>
      </c>
      <c r="F4116">
        <v>2</v>
      </c>
      <c r="G4116">
        <v>3</v>
      </c>
      <c r="H4116" t="s">
        <v>100</v>
      </c>
      <c r="I4116" t="s">
        <v>44</v>
      </c>
      <c r="J4116">
        <v>10010830840</v>
      </c>
      <c r="K4116" s="19">
        <f>(C4116-VLOOKUP(H4116,Riders!$A$2:$C$1999,2,FALSE))/365</f>
        <v>23.712328767123289</v>
      </c>
      <c r="L4116">
        <v>29.052</v>
      </c>
      <c r="M4116">
        <v>28.978999999999999</v>
      </c>
      <c r="N4116">
        <v>30.613</v>
      </c>
      <c r="O4116">
        <v>0.81699999999999995</v>
      </c>
    </row>
    <row r="4117" spans="1:15" x14ac:dyDescent="0.35">
      <c r="A4117" t="s">
        <v>139</v>
      </c>
      <c r="B4117">
        <v>2022</v>
      </c>
      <c r="C4117" s="10">
        <v>44751</v>
      </c>
      <c r="D4117" t="s">
        <v>140</v>
      </c>
      <c r="E4117" t="s">
        <v>119</v>
      </c>
      <c r="F4117">
        <v>2</v>
      </c>
      <c r="G4117">
        <v>4</v>
      </c>
      <c r="H4117" t="s">
        <v>57</v>
      </c>
      <c r="I4117" t="s">
        <v>58</v>
      </c>
      <c r="J4117">
        <v>10023551075</v>
      </c>
      <c r="K4117" s="19">
        <f>(C4117-VLOOKUP(H4117,Riders!$A$2:$C$1999,2,FALSE))/365</f>
        <v>22.490410958904111</v>
      </c>
      <c r="L4117">
        <v>17.974999999999898</v>
      </c>
      <c r="M4117">
        <v>18.838000000000001</v>
      </c>
      <c r="N4117">
        <v>25.36</v>
      </c>
      <c r="O4117">
        <v>3.2610000000000001</v>
      </c>
    </row>
    <row r="4118" spans="1:15" x14ac:dyDescent="0.35">
      <c r="A4118" t="s">
        <v>139</v>
      </c>
      <c r="B4118">
        <v>2022</v>
      </c>
      <c r="C4118" s="10">
        <v>44751</v>
      </c>
      <c r="D4118" t="s">
        <v>140</v>
      </c>
      <c r="E4118" t="s">
        <v>119</v>
      </c>
      <c r="F4118">
        <v>2</v>
      </c>
      <c r="G4118">
        <v>5</v>
      </c>
      <c r="H4118" t="s">
        <v>105</v>
      </c>
      <c r="I4118" t="s">
        <v>39</v>
      </c>
      <c r="J4118">
        <v>10052089586</v>
      </c>
      <c r="K4118" s="19">
        <f>(C4118-VLOOKUP(H4118,Riders!$A$2:$C$1999,2,FALSE))/365</f>
        <v>23.523287671232875</v>
      </c>
      <c r="L4118">
        <v>20.780999999999999</v>
      </c>
      <c r="M4118">
        <v>20.533999999999999</v>
      </c>
      <c r="N4118">
        <v>23.021999999999998</v>
      </c>
      <c r="O4118">
        <v>1.244</v>
      </c>
    </row>
    <row r="4119" spans="1:15" x14ac:dyDescent="0.35">
      <c r="A4119" t="s">
        <v>139</v>
      </c>
      <c r="B4119">
        <v>2022</v>
      </c>
      <c r="C4119" s="10">
        <v>44751</v>
      </c>
      <c r="D4119" t="s">
        <v>140</v>
      </c>
      <c r="E4119" t="s">
        <v>121</v>
      </c>
      <c r="F4119">
        <v>1</v>
      </c>
      <c r="G4119">
        <v>1</v>
      </c>
      <c r="H4119" t="s">
        <v>128</v>
      </c>
      <c r="I4119" t="s">
        <v>104</v>
      </c>
      <c r="J4119">
        <v>10010821241</v>
      </c>
      <c r="K4119" s="19">
        <f>(C4119-VLOOKUP(H4119,Riders!$A$2:$C$1999,2,FALSE))/365</f>
        <v>23.80821917808219</v>
      </c>
      <c r="L4119">
        <v>28.655999999999999</v>
      </c>
      <c r="M4119">
        <v>29.565000000000001</v>
      </c>
      <c r="N4119">
        <v>32.691000000000003</v>
      </c>
      <c r="O4119">
        <v>1.5629999999999999</v>
      </c>
    </row>
    <row r="4120" spans="1:15" x14ac:dyDescent="0.35">
      <c r="A4120" t="s">
        <v>139</v>
      </c>
      <c r="B4120">
        <v>2022</v>
      </c>
      <c r="C4120" s="10">
        <v>44751</v>
      </c>
      <c r="D4120" t="s">
        <v>140</v>
      </c>
      <c r="E4120" t="s">
        <v>121</v>
      </c>
      <c r="F4120">
        <v>1</v>
      </c>
      <c r="G4120">
        <v>2</v>
      </c>
      <c r="H4120" t="s">
        <v>115</v>
      </c>
      <c r="I4120" t="s">
        <v>116</v>
      </c>
      <c r="J4120">
        <v>10009009159</v>
      </c>
      <c r="K4120" s="19">
        <f>(C4120-VLOOKUP(H4120,Riders!$A$2:$C$1999,2,FALSE))/365</f>
        <v>27.410958904109588</v>
      </c>
      <c r="L4120">
        <v>28.716999999999999</v>
      </c>
      <c r="M4120">
        <v>28.914999999999999</v>
      </c>
      <c r="N4120">
        <v>30.713000000000001</v>
      </c>
      <c r="O4120">
        <v>0.89900000000000002</v>
      </c>
    </row>
    <row r="4121" spans="1:15" x14ac:dyDescent="0.35">
      <c r="A4121" t="s">
        <v>139</v>
      </c>
      <c r="B4121">
        <v>2022</v>
      </c>
      <c r="C4121" s="10">
        <v>44751</v>
      </c>
      <c r="D4121" t="s">
        <v>140</v>
      </c>
      <c r="E4121" t="s">
        <v>121</v>
      </c>
      <c r="F4121">
        <v>1</v>
      </c>
      <c r="G4121">
        <v>3</v>
      </c>
      <c r="H4121" t="s">
        <v>136</v>
      </c>
      <c r="I4121" t="s">
        <v>35</v>
      </c>
      <c r="J4121">
        <v>10010624918</v>
      </c>
      <c r="K4121" s="19">
        <f>(C4121-VLOOKUP(H4121,Riders!$A$2:$C$1999,2,FALSE))/365</f>
        <v>25.860273972602741</v>
      </c>
      <c r="L4121">
        <v>26.367999999999999</v>
      </c>
      <c r="M4121">
        <v>26.754999999999999</v>
      </c>
      <c r="N4121">
        <v>29.469000000000001</v>
      </c>
      <c r="O4121">
        <v>1.357</v>
      </c>
    </row>
    <row r="4122" spans="1:15" x14ac:dyDescent="0.35">
      <c r="A4122" t="s">
        <v>139</v>
      </c>
      <c r="B4122">
        <v>2022</v>
      </c>
      <c r="C4122" s="10">
        <v>44751</v>
      </c>
      <c r="D4122" t="s">
        <v>140</v>
      </c>
      <c r="E4122" t="s">
        <v>121</v>
      </c>
      <c r="F4122">
        <v>1</v>
      </c>
      <c r="G4122">
        <v>4</v>
      </c>
      <c r="H4122" t="s">
        <v>97</v>
      </c>
      <c r="I4122" t="s">
        <v>29</v>
      </c>
      <c r="J4122">
        <v>10048325582</v>
      </c>
      <c r="K4122" s="19">
        <f>(C4122-VLOOKUP(H4122,Riders!$A$2:$C$1999,2,FALSE))/365</f>
        <v>30.454794520547946</v>
      </c>
      <c r="L4122">
        <v>31.482999999999901</v>
      </c>
      <c r="M4122">
        <v>31.364999999999998</v>
      </c>
      <c r="N4122">
        <v>33.018999999999998</v>
      </c>
      <c r="O4122">
        <v>0.82699999999999996</v>
      </c>
    </row>
    <row r="4123" spans="1:15" x14ac:dyDescent="0.35">
      <c r="A4123" t="s">
        <v>139</v>
      </c>
      <c r="B4123">
        <v>2022</v>
      </c>
      <c r="C4123" s="10">
        <v>44751</v>
      </c>
      <c r="D4123" t="s">
        <v>140</v>
      </c>
      <c r="E4123" t="s">
        <v>121</v>
      </c>
      <c r="F4123">
        <v>1</v>
      </c>
      <c r="G4123">
        <v>5</v>
      </c>
      <c r="H4123" t="s">
        <v>110</v>
      </c>
      <c r="I4123" t="s">
        <v>58</v>
      </c>
      <c r="J4123">
        <v>10010797292</v>
      </c>
      <c r="K4123" s="19">
        <f>(C4123-VLOOKUP(H4123,Riders!$A$2:$C$1999,2,FALSE))/365</f>
        <v>24.24931506849315</v>
      </c>
      <c r="L4123">
        <v>26.417000000000002</v>
      </c>
      <c r="M4123">
        <v>26.361000000000001</v>
      </c>
      <c r="N4123">
        <v>28.548999999999999</v>
      </c>
      <c r="O4123">
        <v>1.0940000000000001</v>
      </c>
    </row>
    <row r="4124" spans="1:15" x14ac:dyDescent="0.35">
      <c r="A4124" t="s">
        <v>139</v>
      </c>
      <c r="B4124">
        <v>2022</v>
      </c>
      <c r="C4124" s="10">
        <v>44751</v>
      </c>
      <c r="D4124" t="s">
        <v>140</v>
      </c>
      <c r="E4124" t="s">
        <v>121</v>
      </c>
      <c r="F4124">
        <v>1</v>
      </c>
      <c r="G4124">
        <v>6</v>
      </c>
      <c r="H4124" t="s">
        <v>100</v>
      </c>
      <c r="I4124" t="s">
        <v>44</v>
      </c>
      <c r="J4124">
        <v>10010830840</v>
      </c>
      <c r="K4124" s="19">
        <f>(C4124-VLOOKUP(H4124,Riders!$A$2:$C$1999,2,FALSE))/365</f>
        <v>23.712328767123289</v>
      </c>
      <c r="L4124">
        <v>28.978999999999999</v>
      </c>
      <c r="M4124">
        <v>28.744</v>
      </c>
      <c r="N4124">
        <v>30.367999999999999</v>
      </c>
      <c r="O4124">
        <v>0.81200000000000006</v>
      </c>
    </row>
    <row r="4125" spans="1:15" x14ac:dyDescent="0.35">
      <c r="A4125" t="s">
        <v>139</v>
      </c>
      <c r="B4125">
        <v>2022</v>
      </c>
      <c r="C4125" s="10">
        <v>44751</v>
      </c>
      <c r="D4125" t="s">
        <v>140</v>
      </c>
      <c r="E4125" t="s">
        <v>121</v>
      </c>
      <c r="F4125">
        <v>2</v>
      </c>
      <c r="G4125">
        <v>1</v>
      </c>
      <c r="H4125" t="s">
        <v>92</v>
      </c>
      <c r="I4125" t="s">
        <v>23</v>
      </c>
      <c r="J4125">
        <v>10009535686</v>
      </c>
      <c r="K4125" s="19">
        <f>(C4125-VLOOKUP(H4125,Riders!$A$2:$C$1999,2,FALSE))/365</f>
        <v>25.336986301369862</v>
      </c>
      <c r="L4125">
        <v>32.720999999999997</v>
      </c>
      <c r="M4125">
        <v>32.829000000000001</v>
      </c>
      <c r="N4125">
        <v>34.593000000000004</v>
      </c>
      <c r="O4125">
        <v>0.88200000000000001</v>
      </c>
    </row>
    <row r="4126" spans="1:15" x14ac:dyDescent="0.35">
      <c r="A4126" t="s">
        <v>139</v>
      </c>
      <c r="B4126">
        <v>2022</v>
      </c>
      <c r="C4126" s="10">
        <v>44751</v>
      </c>
      <c r="D4126" t="s">
        <v>140</v>
      </c>
      <c r="E4126" t="s">
        <v>121</v>
      </c>
      <c r="F4126">
        <v>2</v>
      </c>
      <c r="G4126">
        <v>2</v>
      </c>
      <c r="H4126" t="s">
        <v>50</v>
      </c>
      <c r="I4126" t="s">
        <v>44</v>
      </c>
      <c r="J4126">
        <v>10009039774</v>
      </c>
      <c r="K4126" s="19">
        <f>(C4126-VLOOKUP(H4126,Riders!$A$2:$C$1999,2,FALSE))/365</f>
        <v>27.989041095890411</v>
      </c>
      <c r="L4126">
        <v>25.486999999999998</v>
      </c>
      <c r="M4126">
        <v>25.785</v>
      </c>
      <c r="N4126">
        <v>27.963000000000001</v>
      </c>
      <c r="O4126">
        <v>1.089</v>
      </c>
    </row>
    <row r="4127" spans="1:15" x14ac:dyDescent="0.35">
      <c r="A4127" t="s">
        <v>139</v>
      </c>
      <c r="B4127">
        <v>2022</v>
      </c>
      <c r="C4127" s="10">
        <v>44751</v>
      </c>
      <c r="D4127" t="s">
        <v>140</v>
      </c>
      <c r="E4127" t="s">
        <v>121</v>
      </c>
      <c r="F4127">
        <v>2</v>
      </c>
      <c r="G4127">
        <v>3</v>
      </c>
      <c r="H4127" t="s">
        <v>105</v>
      </c>
      <c r="I4127" t="s">
        <v>39</v>
      </c>
      <c r="J4127">
        <v>10052089586</v>
      </c>
      <c r="K4127" s="19">
        <f>(C4127-VLOOKUP(H4127,Riders!$A$2:$C$1999,2,FALSE))/365</f>
        <v>23.523287671232875</v>
      </c>
      <c r="L4127">
        <v>20.533999999999999</v>
      </c>
      <c r="M4127">
        <v>21.047000000000001</v>
      </c>
      <c r="N4127">
        <v>23.463000000000001</v>
      </c>
      <c r="O4127">
        <v>1.208</v>
      </c>
    </row>
    <row r="4128" spans="1:15" x14ac:dyDescent="0.35">
      <c r="A4128" t="s">
        <v>139</v>
      </c>
      <c r="B4128">
        <v>2022</v>
      </c>
      <c r="C4128" s="10">
        <v>44751</v>
      </c>
      <c r="D4128" t="s">
        <v>140</v>
      </c>
      <c r="E4128" t="s">
        <v>121</v>
      </c>
      <c r="F4128">
        <v>2</v>
      </c>
      <c r="G4128">
        <v>4</v>
      </c>
      <c r="H4128" t="s">
        <v>22</v>
      </c>
      <c r="I4128" t="s">
        <v>23</v>
      </c>
      <c r="J4128">
        <v>10007379761</v>
      </c>
      <c r="K4128" s="19">
        <f>(C4128-VLOOKUP(H4128,Riders!$A$2:$C$1999,2,FALSE))/365</f>
        <v>29.334246575342465</v>
      </c>
      <c r="L4128">
        <v>27.917000000000002</v>
      </c>
      <c r="M4128">
        <v>27.61</v>
      </c>
      <c r="N4128">
        <v>30.141999999999999</v>
      </c>
      <c r="O4128">
        <v>1.266</v>
      </c>
    </row>
    <row r="4129" spans="1:15" x14ac:dyDescent="0.35">
      <c r="A4129" t="s">
        <v>139</v>
      </c>
      <c r="B4129">
        <v>2022</v>
      </c>
      <c r="C4129" s="10">
        <v>44751</v>
      </c>
      <c r="D4129" t="s">
        <v>140</v>
      </c>
      <c r="E4129" t="s">
        <v>121</v>
      </c>
      <c r="F4129">
        <v>2</v>
      </c>
      <c r="G4129">
        <v>5</v>
      </c>
      <c r="H4129" t="s">
        <v>108</v>
      </c>
      <c r="I4129" t="s">
        <v>109</v>
      </c>
      <c r="J4129">
        <v>10117936018</v>
      </c>
      <c r="K4129" s="19">
        <f>(C4129-VLOOKUP(H4129,Riders!$A$2:$C$1999,2,FALSE))/365</f>
        <v>28.739726027397261</v>
      </c>
      <c r="L4129">
        <v>24.186</v>
      </c>
      <c r="M4129">
        <v>24.030999999999999</v>
      </c>
      <c r="N4129">
        <v>26.169</v>
      </c>
      <c r="O4129">
        <v>1.069</v>
      </c>
    </row>
    <row r="4130" spans="1:15" x14ac:dyDescent="0.35">
      <c r="A4130" t="s">
        <v>139</v>
      </c>
      <c r="B4130">
        <v>2022</v>
      </c>
      <c r="C4130" s="10">
        <v>44751</v>
      </c>
      <c r="D4130" t="s">
        <v>140</v>
      </c>
      <c r="E4130" t="s">
        <v>121</v>
      </c>
      <c r="F4130">
        <v>2</v>
      </c>
      <c r="G4130">
        <v>6</v>
      </c>
      <c r="H4130" t="s">
        <v>57</v>
      </c>
      <c r="I4130" t="s">
        <v>58</v>
      </c>
      <c r="J4130">
        <v>10023551075</v>
      </c>
      <c r="K4130" s="19">
        <f>(C4130-VLOOKUP(H4130,Riders!$A$2:$C$1999,2,FALSE))/365</f>
        <v>22.490410958904111</v>
      </c>
      <c r="L4130">
        <v>18.838000000000001</v>
      </c>
      <c r="M4130">
        <v>17.279</v>
      </c>
      <c r="N4130">
        <v>22.991</v>
      </c>
      <c r="O4130">
        <v>2.8559999999999999</v>
      </c>
    </row>
    <row r="4131" spans="1:15" x14ac:dyDescent="0.35">
      <c r="A4131" t="s">
        <v>122</v>
      </c>
      <c r="B4131">
        <v>2022</v>
      </c>
      <c r="C4131" s="10">
        <v>44772</v>
      </c>
      <c r="D4131" t="s">
        <v>123</v>
      </c>
      <c r="E4131" t="s">
        <v>91</v>
      </c>
      <c r="F4131">
        <v>1</v>
      </c>
      <c r="G4131">
        <v>1</v>
      </c>
      <c r="H4131" t="s">
        <v>106</v>
      </c>
      <c r="I4131" t="s">
        <v>102</v>
      </c>
      <c r="J4131">
        <v>10006894559</v>
      </c>
      <c r="K4131" s="19">
        <f>(C4131-VLOOKUP(H4131,Riders!$A$2:$C$1999,2,FALSE))/365</f>
        <v>29.950684931506849</v>
      </c>
      <c r="L4131">
        <v>32.238999999999997</v>
      </c>
      <c r="M4131">
        <v>32.335000000000001</v>
      </c>
      <c r="N4131">
        <v>33.773000000000003</v>
      </c>
      <c r="O4131">
        <v>0.71899999999999997</v>
      </c>
    </row>
    <row r="4132" spans="1:15" x14ac:dyDescent="0.35">
      <c r="A4132" t="s">
        <v>122</v>
      </c>
      <c r="B4132">
        <v>2022</v>
      </c>
      <c r="C4132" s="10">
        <v>44772</v>
      </c>
      <c r="D4132" t="s">
        <v>123</v>
      </c>
      <c r="E4132" t="s">
        <v>91</v>
      </c>
      <c r="F4132">
        <v>1</v>
      </c>
      <c r="G4132">
        <v>2</v>
      </c>
      <c r="H4132" t="s">
        <v>124</v>
      </c>
      <c r="I4132" t="s">
        <v>35</v>
      </c>
      <c r="J4132">
        <v>10009012391</v>
      </c>
      <c r="K4132" s="19">
        <f>(C4132-VLOOKUP(H4132,Riders!$A$2:$C$1999,2,FALSE))/365</f>
        <v>122.66301369863014</v>
      </c>
      <c r="L4132">
        <v>28.224</v>
      </c>
      <c r="M4132">
        <v>28.452999999999999</v>
      </c>
      <c r="N4132">
        <v>31.099</v>
      </c>
      <c r="O4132">
        <v>1.323</v>
      </c>
    </row>
    <row r="4133" spans="1:15" x14ac:dyDescent="0.35">
      <c r="A4133" t="s">
        <v>122</v>
      </c>
      <c r="B4133">
        <v>2022</v>
      </c>
      <c r="C4133" s="10">
        <v>44772</v>
      </c>
      <c r="D4133" t="s">
        <v>123</v>
      </c>
      <c r="E4133" t="s">
        <v>91</v>
      </c>
      <c r="F4133">
        <v>1</v>
      </c>
      <c r="G4133">
        <v>3</v>
      </c>
      <c r="H4133" t="s">
        <v>125</v>
      </c>
      <c r="I4133" t="s">
        <v>126</v>
      </c>
      <c r="J4133">
        <v>10017950943</v>
      </c>
      <c r="K4133" s="19">
        <f>(C4133-VLOOKUP(H4133,Riders!$A$2:$C$1999,2,FALSE))/365</f>
        <v>25.471232876712328</v>
      </c>
      <c r="L4133">
        <v>26.600999999999999</v>
      </c>
      <c r="M4133">
        <v>26.641999999999999</v>
      </c>
      <c r="N4133">
        <v>28.404</v>
      </c>
      <c r="O4133">
        <v>0.88100000000000001</v>
      </c>
    </row>
    <row r="4134" spans="1:15" x14ac:dyDescent="0.35">
      <c r="A4134" t="s">
        <v>122</v>
      </c>
      <c r="B4134">
        <v>2022</v>
      </c>
      <c r="C4134" s="10">
        <v>44772</v>
      </c>
      <c r="D4134" t="s">
        <v>123</v>
      </c>
      <c r="E4134" t="s">
        <v>91</v>
      </c>
      <c r="F4134">
        <v>1</v>
      </c>
      <c r="G4134">
        <v>4</v>
      </c>
      <c r="H4134" t="s">
        <v>103</v>
      </c>
      <c r="I4134" t="s">
        <v>104</v>
      </c>
      <c r="J4134">
        <v>10009010876</v>
      </c>
      <c r="K4134" s="19">
        <f>(C4134-VLOOKUP(H4134,Riders!$A$2:$C$1999,2,FALSE))/365</f>
        <v>28.512328767123286</v>
      </c>
      <c r="L4134">
        <v>25.977</v>
      </c>
      <c r="M4134">
        <v>25.917000000000002</v>
      </c>
      <c r="N4134">
        <v>27.417000000000002</v>
      </c>
      <c r="O4134">
        <v>0.75</v>
      </c>
    </row>
    <row r="4135" spans="1:15" x14ac:dyDescent="0.35">
      <c r="A4135" t="s">
        <v>122</v>
      </c>
      <c r="B4135">
        <v>2022</v>
      </c>
      <c r="C4135" s="10">
        <v>44772</v>
      </c>
      <c r="D4135" t="s">
        <v>123</v>
      </c>
      <c r="E4135" t="s">
        <v>91</v>
      </c>
      <c r="F4135">
        <v>1</v>
      </c>
      <c r="G4135">
        <v>5</v>
      </c>
      <c r="H4135" t="s">
        <v>76</v>
      </c>
      <c r="I4135" t="s">
        <v>52</v>
      </c>
      <c r="J4135">
        <v>10049101683</v>
      </c>
      <c r="K4135" s="19">
        <f>(C4135-VLOOKUP(H4135,Riders!$A$2:$C$1999,2,FALSE))/365</f>
        <v>21.413698630136988</v>
      </c>
      <c r="L4135">
        <v>9</v>
      </c>
      <c r="M4135">
        <v>11.459</v>
      </c>
      <c r="N4135">
        <v>21.367000000000001</v>
      </c>
      <c r="O4135">
        <v>4.9539999999999997</v>
      </c>
    </row>
    <row r="4136" spans="1:15" x14ac:dyDescent="0.35">
      <c r="A4136" t="s">
        <v>122</v>
      </c>
      <c r="B4136">
        <v>2022</v>
      </c>
      <c r="C4136" s="10">
        <v>44772</v>
      </c>
      <c r="D4136" t="s">
        <v>123</v>
      </c>
      <c r="E4136" t="s">
        <v>91</v>
      </c>
      <c r="F4136">
        <v>1</v>
      </c>
      <c r="G4136">
        <v>6</v>
      </c>
      <c r="H4136" t="s">
        <v>127</v>
      </c>
      <c r="I4136" t="s">
        <v>33</v>
      </c>
      <c r="J4136">
        <v>10048224138</v>
      </c>
      <c r="K4136" s="19">
        <f>(C4136-VLOOKUP(H4136,Riders!$A$2:$C$1999,2,FALSE))/365</f>
        <v>19.186301369863013</v>
      </c>
      <c r="L4136">
        <v>9</v>
      </c>
      <c r="M4136">
        <v>4.2729999999999997</v>
      </c>
      <c r="N4136">
        <v>16.015000000000001</v>
      </c>
      <c r="O4136">
        <v>5.8710000000000004</v>
      </c>
    </row>
    <row r="4137" spans="1:15" x14ac:dyDescent="0.35">
      <c r="A4137" t="s">
        <v>122</v>
      </c>
      <c r="B4137">
        <v>2022</v>
      </c>
      <c r="C4137" s="10">
        <v>44772</v>
      </c>
      <c r="D4137" t="s">
        <v>123</v>
      </c>
      <c r="E4137" t="s">
        <v>91</v>
      </c>
      <c r="F4137">
        <v>2</v>
      </c>
      <c r="G4137">
        <v>1</v>
      </c>
      <c r="H4137" t="s">
        <v>128</v>
      </c>
      <c r="I4137" t="s">
        <v>104</v>
      </c>
      <c r="J4137">
        <v>10010821241</v>
      </c>
      <c r="K4137" s="19">
        <f>(C4137-VLOOKUP(H4137,Riders!$A$2:$C$1999,2,FALSE))/365</f>
        <v>23.865753424657534</v>
      </c>
      <c r="L4137">
        <v>29.565000000000001</v>
      </c>
      <c r="M4137">
        <v>30.058999999999902</v>
      </c>
      <c r="N4137">
        <v>33.100999999999999</v>
      </c>
      <c r="O4137">
        <v>1.5209999999999999</v>
      </c>
    </row>
    <row r="4138" spans="1:15" x14ac:dyDescent="0.35">
      <c r="A4138" t="s">
        <v>122</v>
      </c>
      <c r="B4138">
        <v>2022</v>
      </c>
      <c r="C4138" s="10">
        <v>44772</v>
      </c>
      <c r="D4138" t="s">
        <v>123</v>
      </c>
      <c r="E4138" t="s">
        <v>91</v>
      </c>
      <c r="F4138">
        <v>2</v>
      </c>
      <c r="G4138">
        <v>2</v>
      </c>
      <c r="H4138" t="s">
        <v>129</v>
      </c>
      <c r="I4138" t="s">
        <v>35</v>
      </c>
      <c r="J4138">
        <v>10006184742</v>
      </c>
      <c r="K4138" s="19">
        <f>(C4138-VLOOKUP(H4138,Riders!$A$2:$C$1999,2,FALSE))/365</f>
        <v>31.06027397260274</v>
      </c>
      <c r="L4138">
        <v>28.279</v>
      </c>
      <c r="M4138">
        <v>28.349999999999898</v>
      </c>
      <c r="N4138">
        <v>30.181999999999999</v>
      </c>
      <c r="O4138">
        <v>0.91600000000000004</v>
      </c>
    </row>
    <row r="4139" spans="1:15" x14ac:dyDescent="0.35">
      <c r="A4139" t="s">
        <v>122</v>
      </c>
      <c r="B4139">
        <v>2022</v>
      </c>
      <c r="C4139" s="10">
        <v>44772</v>
      </c>
      <c r="D4139" t="s">
        <v>123</v>
      </c>
      <c r="E4139" t="s">
        <v>91</v>
      </c>
      <c r="F4139">
        <v>2</v>
      </c>
      <c r="G4139">
        <v>3</v>
      </c>
      <c r="H4139" t="s">
        <v>114</v>
      </c>
      <c r="I4139" t="s">
        <v>102</v>
      </c>
      <c r="J4139">
        <v>10055349695</v>
      </c>
      <c r="K4139" s="19">
        <f>(C4139-VLOOKUP(H4139,Riders!$A$2:$C$1999,2,FALSE))/365</f>
        <v>22.468493150684932</v>
      </c>
      <c r="L4139">
        <v>23.045000000000002</v>
      </c>
      <c r="M4139">
        <v>23.335999999999999</v>
      </c>
      <c r="N4139">
        <v>26.628</v>
      </c>
      <c r="O4139">
        <v>1.6459999999999999</v>
      </c>
    </row>
    <row r="4140" spans="1:15" x14ac:dyDescent="0.35">
      <c r="A4140" t="s">
        <v>122</v>
      </c>
      <c r="B4140">
        <v>2022</v>
      </c>
      <c r="C4140" s="10">
        <v>44772</v>
      </c>
      <c r="D4140" t="s">
        <v>123</v>
      </c>
      <c r="E4140" t="s">
        <v>91</v>
      </c>
      <c r="F4140">
        <v>2</v>
      </c>
      <c r="G4140">
        <v>4</v>
      </c>
      <c r="H4140" t="s">
        <v>60</v>
      </c>
      <c r="I4140" t="s">
        <v>61</v>
      </c>
      <c r="J4140">
        <v>10095274996</v>
      </c>
      <c r="K4140" s="19">
        <f>(C4140-VLOOKUP(H4140,Riders!$A$2:$C$1999,2,FALSE))/365</f>
        <v>18.87123287671233</v>
      </c>
      <c r="L4140">
        <v>18.498000000000001</v>
      </c>
      <c r="M4140">
        <v>18.914999999999999</v>
      </c>
      <c r="N4140">
        <v>24.579000000000001</v>
      </c>
      <c r="O4140">
        <v>2.8319999999999999</v>
      </c>
    </row>
    <row r="4141" spans="1:15" x14ac:dyDescent="0.35">
      <c r="A4141" t="s">
        <v>122</v>
      </c>
      <c r="B4141">
        <v>2022</v>
      </c>
      <c r="C4141" s="10">
        <v>44772</v>
      </c>
      <c r="D4141" t="s">
        <v>123</v>
      </c>
      <c r="E4141" t="s">
        <v>91</v>
      </c>
      <c r="F4141">
        <v>2</v>
      </c>
      <c r="G4141">
        <v>5</v>
      </c>
      <c r="H4141" t="s">
        <v>74</v>
      </c>
      <c r="I4141" t="s">
        <v>126</v>
      </c>
      <c r="J4141">
        <v>10083501624</v>
      </c>
      <c r="K4141" s="19">
        <f>(C4141-VLOOKUP(H4141,Riders!$A$2:$C$1999,2,FALSE))/365</f>
        <v>19.953424657534246</v>
      </c>
      <c r="L4141">
        <v>9</v>
      </c>
      <c r="M4141">
        <v>11.101999999999901</v>
      </c>
      <c r="N4141">
        <v>20.547999999999998</v>
      </c>
      <c r="O4141">
        <v>4.7229999999999999</v>
      </c>
    </row>
    <row r="4142" spans="1:15" x14ac:dyDescent="0.35">
      <c r="A4142" t="s">
        <v>122</v>
      </c>
      <c r="B4142">
        <v>2022</v>
      </c>
      <c r="C4142" s="10">
        <v>44772</v>
      </c>
      <c r="D4142" t="s">
        <v>123</v>
      </c>
      <c r="E4142" t="s">
        <v>91</v>
      </c>
      <c r="F4142">
        <v>2</v>
      </c>
      <c r="G4142">
        <v>6</v>
      </c>
      <c r="H4142" t="s">
        <v>130</v>
      </c>
      <c r="I4142" t="s">
        <v>131</v>
      </c>
      <c r="J4142">
        <v>10057795513</v>
      </c>
      <c r="K4142" s="19">
        <f>(C4142-VLOOKUP(H4142,Riders!$A$2:$C$1999,2,FALSE))/365</f>
        <v>20.391780821917809</v>
      </c>
      <c r="L4142">
        <v>11.515000000000001</v>
      </c>
      <c r="M4142">
        <v>10.050000000000001</v>
      </c>
      <c r="N4142">
        <v>16.86</v>
      </c>
      <c r="O4142">
        <v>3.4049999999999998</v>
      </c>
    </row>
    <row r="4143" spans="1:15" x14ac:dyDescent="0.35">
      <c r="A4143" t="s">
        <v>122</v>
      </c>
      <c r="B4143">
        <v>2022</v>
      </c>
      <c r="C4143" s="10">
        <v>44772</v>
      </c>
      <c r="D4143" t="s">
        <v>123</v>
      </c>
      <c r="E4143" t="s">
        <v>91</v>
      </c>
      <c r="F4143">
        <v>3</v>
      </c>
      <c r="G4143">
        <v>1</v>
      </c>
      <c r="H4143" t="s">
        <v>132</v>
      </c>
      <c r="I4143" t="s">
        <v>126</v>
      </c>
      <c r="J4143">
        <v>10015483305</v>
      </c>
      <c r="K4143" s="19">
        <f>(C4143-VLOOKUP(H4143,Riders!$A$2:$C$1999,2,FALSE))/365</f>
        <v>23.063013698630137</v>
      </c>
      <c r="L4143">
        <v>19.913</v>
      </c>
      <c r="M4143">
        <v>21.802999999999901</v>
      </c>
      <c r="N4143">
        <v>25.390999999999998</v>
      </c>
      <c r="O4143">
        <v>1.794</v>
      </c>
    </row>
    <row r="4144" spans="1:15" x14ac:dyDescent="0.35">
      <c r="A4144" t="s">
        <v>122</v>
      </c>
      <c r="B4144">
        <v>2022</v>
      </c>
      <c r="C4144" s="10">
        <v>44772</v>
      </c>
      <c r="D4144" t="s">
        <v>123</v>
      </c>
      <c r="E4144" t="s">
        <v>91</v>
      </c>
      <c r="F4144">
        <v>3</v>
      </c>
      <c r="G4144">
        <v>2</v>
      </c>
      <c r="H4144" t="s">
        <v>112</v>
      </c>
      <c r="I4144" t="s">
        <v>133</v>
      </c>
      <c r="J4144">
        <v>10009967641</v>
      </c>
      <c r="K4144" s="19">
        <f>(C4144-VLOOKUP(H4144,Riders!$A$2:$C$1999,2,FALSE))/365</f>
        <v>25.284931506849315</v>
      </c>
      <c r="L4144">
        <v>30.288</v>
      </c>
      <c r="M4144">
        <v>30.256</v>
      </c>
      <c r="N4144">
        <v>31.841999999999999</v>
      </c>
      <c r="O4144">
        <v>0.79300000000000004</v>
      </c>
    </row>
    <row r="4145" spans="1:15" x14ac:dyDescent="0.35">
      <c r="A4145" t="s">
        <v>122</v>
      </c>
      <c r="B4145">
        <v>2022</v>
      </c>
      <c r="C4145" s="10">
        <v>44772</v>
      </c>
      <c r="D4145" t="s">
        <v>123</v>
      </c>
      <c r="E4145" t="s">
        <v>91</v>
      </c>
      <c r="F4145">
        <v>3</v>
      </c>
      <c r="G4145">
        <v>3</v>
      </c>
      <c r="H4145" t="s">
        <v>101</v>
      </c>
      <c r="I4145" t="s">
        <v>102</v>
      </c>
      <c r="J4145">
        <v>10015145724</v>
      </c>
      <c r="K4145" s="19">
        <f>(C4145-VLOOKUP(H4145,Riders!$A$2:$C$1999,2,FALSE))/365</f>
        <v>23.301369863013697</v>
      </c>
      <c r="L4145">
        <v>28.082000000000001</v>
      </c>
      <c r="M4145">
        <v>27.94</v>
      </c>
      <c r="N4145">
        <v>30.294</v>
      </c>
      <c r="O4145">
        <v>1.177</v>
      </c>
    </row>
    <row r="4146" spans="1:15" x14ac:dyDescent="0.35">
      <c r="A4146" t="s">
        <v>122</v>
      </c>
      <c r="B4146">
        <v>2022</v>
      </c>
      <c r="C4146" s="10">
        <v>44772</v>
      </c>
      <c r="D4146" t="s">
        <v>123</v>
      </c>
      <c r="E4146" t="s">
        <v>91</v>
      </c>
      <c r="F4146">
        <v>3</v>
      </c>
      <c r="G4146">
        <v>4</v>
      </c>
      <c r="H4146" t="s">
        <v>134</v>
      </c>
      <c r="I4146" t="s">
        <v>33</v>
      </c>
      <c r="J4146">
        <v>10015713273</v>
      </c>
      <c r="K4146" s="19">
        <f>(C4146-VLOOKUP(H4146,Riders!$A$2:$C$1999,2,FALSE))/365</f>
        <v>22.789041095890411</v>
      </c>
      <c r="L4146">
        <v>19.331</v>
      </c>
      <c r="M4146">
        <v>19.795999999999999</v>
      </c>
      <c r="N4146">
        <v>23.78</v>
      </c>
      <c r="O4146">
        <v>1.992</v>
      </c>
    </row>
    <row r="4147" spans="1:15" x14ac:dyDescent="0.35">
      <c r="A4147" t="s">
        <v>122</v>
      </c>
      <c r="B4147">
        <v>2022</v>
      </c>
      <c r="C4147" s="10">
        <v>44772</v>
      </c>
      <c r="D4147" t="s">
        <v>123</v>
      </c>
      <c r="E4147" t="s">
        <v>91</v>
      </c>
      <c r="F4147">
        <v>3</v>
      </c>
      <c r="G4147">
        <v>5</v>
      </c>
      <c r="H4147" t="s">
        <v>51</v>
      </c>
      <c r="I4147" t="s">
        <v>52</v>
      </c>
      <c r="J4147">
        <v>10010645732</v>
      </c>
      <c r="K4147" s="19">
        <f>(C4147-VLOOKUP(H4147,Riders!$A$2:$C$1999,2,FALSE))/365</f>
        <v>24.671232876712327</v>
      </c>
      <c r="L4147">
        <v>20.64</v>
      </c>
      <c r="M4147">
        <v>20.329000000000001</v>
      </c>
      <c r="N4147">
        <v>23.536999999999999</v>
      </c>
      <c r="O4147">
        <v>1.6040000000000001</v>
      </c>
    </row>
    <row r="4148" spans="1:15" x14ac:dyDescent="0.35">
      <c r="A4148" t="s">
        <v>122</v>
      </c>
      <c r="B4148">
        <v>2022</v>
      </c>
      <c r="C4148" s="10">
        <v>44772</v>
      </c>
      <c r="D4148" t="s">
        <v>123</v>
      </c>
      <c r="E4148" t="s">
        <v>91</v>
      </c>
      <c r="F4148">
        <v>3</v>
      </c>
      <c r="G4148">
        <v>6</v>
      </c>
      <c r="H4148" t="s">
        <v>135</v>
      </c>
      <c r="I4148" t="s">
        <v>131</v>
      </c>
      <c r="J4148">
        <v>10010821645</v>
      </c>
      <c r="K4148" s="19" t="e">
        <f>(C4148-VLOOKUP(H4148,Riders!$A$2:$C$1999,2,FALSE))/365</f>
        <v>#N/A</v>
      </c>
      <c r="L4148">
        <v>9</v>
      </c>
      <c r="M4148">
        <v>5.008</v>
      </c>
      <c r="N4148">
        <v>16.254000000000001</v>
      </c>
      <c r="O4148">
        <v>5.6230000000000002</v>
      </c>
    </row>
    <row r="4149" spans="1:15" x14ac:dyDescent="0.35">
      <c r="A4149" t="s">
        <v>122</v>
      </c>
      <c r="B4149">
        <v>2022</v>
      </c>
      <c r="C4149" s="10">
        <v>44772</v>
      </c>
      <c r="D4149" t="s">
        <v>123</v>
      </c>
      <c r="E4149" t="s">
        <v>91</v>
      </c>
      <c r="F4149">
        <v>4</v>
      </c>
      <c r="G4149">
        <v>1</v>
      </c>
      <c r="H4149" t="s">
        <v>93</v>
      </c>
      <c r="I4149" t="s">
        <v>52</v>
      </c>
      <c r="J4149">
        <v>10009150215</v>
      </c>
      <c r="K4149" s="19">
        <f>(C4149-VLOOKUP(H4149,Riders!$A$2:$C$1999,2,FALSE))/365</f>
        <v>26.693150684931506</v>
      </c>
      <c r="L4149">
        <v>25.204000000000001</v>
      </c>
      <c r="M4149">
        <v>25.440999999999999</v>
      </c>
      <c r="N4149">
        <v>27.087</v>
      </c>
      <c r="O4149">
        <v>0.82299999999999995</v>
      </c>
    </row>
    <row r="4150" spans="1:15" x14ac:dyDescent="0.35">
      <c r="A4150" t="s">
        <v>122</v>
      </c>
      <c r="B4150">
        <v>2022</v>
      </c>
      <c r="C4150" s="10">
        <v>44772</v>
      </c>
      <c r="D4150" t="s">
        <v>123</v>
      </c>
      <c r="E4150" t="s">
        <v>91</v>
      </c>
      <c r="F4150">
        <v>4</v>
      </c>
      <c r="G4150">
        <v>2</v>
      </c>
      <c r="H4150" t="s">
        <v>136</v>
      </c>
      <c r="I4150" t="s">
        <v>35</v>
      </c>
      <c r="J4150">
        <v>10010624918</v>
      </c>
      <c r="K4150" s="19">
        <f>(C4150-VLOOKUP(H4150,Riders!$A$2:$C$1999,2,FALSE))/365</f>
        <v>25.917808219178081</v>
      </c>
      <c r="L4150">
        <v>26.754999999999999</v>
      </c>
      <c r="M4150">
        <v>26.843999999999902</v>
      </c>
      <c r="N4150">
        <v>29.475999999999999</v>
      </c>
      <c r="O4150">
        <v>1.3160000000000001</v>
      </c>
    </row>
    <row r="4151" spans="1:15" x14ac:dyDescent="0.35">
      <c r="A4151" t="s">
        <v>122</v>
      </c>
      <c r="B4151">
        <v>2022</v>
      </c>
      <c r="C4151" s="10">
        <v>44772</v>
      </c>
      <c r="D4151" t="s">
        <v>123</v>
      </c>
      <c r="E4151" t="s">
        <v>91</v>
      </c>
      <c r="F4151">
        <v>4</v>
      </c>
      <c r="G4151">
        <v>3</v>
      </c>
      <c r="H4151" t="s">
        <v>47</v>
      </c>
      <c r="I4151" t="s">
        <v>33</v>
      </c>
      <c r="J4151">
        <v>10064209839</v>
      </c>
      <c r="K4151" s="19">
        <f>(C4151-VLOOKUP(H4151,Riders!$A$2:$C$1999,2,FALSE))/365</f>
        <v>25.668493150684931</v>
      </c>
      <c r="L4151">
        <v>20.821999999999999</v>
      </c>
      <c r="M4151">
        <v>21.443000000000001</v>
      </c>
      <c r="N4151">
        <v>25.699000000000002</v>
      </c>
      <c r="O4151">
        <v>2.1280000000000001</v>
      </c>
    </row>
    <row r="4152" spans="1:15" x14ac:dyDescent="0.35">
      <c r="A4152" t="s">
        <v>122</v>
      </c>
      <c r="B4152">
        <v>2022</v>
      </c>
      <c r="C4152" s="10">
        <v>44772</v>
      </c>
      <c r="D4152" t="s">
        <v>123</v>
      </c>
      <c r="E4152" t="s">
        <v>91</v>
      </c>
      <c r="F4152">
        <v>4</v>
      </c>
      <c r="G4152">
        <v>4</v>
      </c>
      <c r="H4152" t="s">
        <v>137</v>
      </c>
      <c r="I4152" t="s">
        <v>133</v>
      </c>
      <c r="J4152">
        <v>10014936364</v>
      </c>
      <c r="K4152" s="19">
        <f>(C4152-VLOOKUP(H4152,Riders!$A$2:$C$1999,2,FALSE))/365</f>
        <v>22.421917808219177</v>
      </c>
      <c r="L4152">
        <v>9</v>
      </c>
      <c r="M4152">
        <v>14.957000000000001</v>
      </c>
      <c r="N4152">
        <v>23.667000000000002</v>
      </c>
      <c r="O4152">
        <v>4.3550000000000004</v>
      </c>
    </row>
    <row r="4153" spans="1:15" x14ac:dyDescent="0.35">
      <c r="A4153" t="s">
        <v>122</v>
      </c>
      <c r="B4153">
        <v>2022</v>
      </c>
      <c r="C4153" s="10">
        <v>44772</v>
      </c>
      <c r="D4153" t="s">
        <v>123</v>
      </c>
      <c r="E4153" t="s">
        <v>91</v>
      </c>
      <c r="F4153">
        <v>4</v>
      </c>
      <c r="G4153">
        <v>5</v>
      </c>
      <c r="H4153" t="s">
        <v>138</v>
      </c>
      <c r="I4153" t="s">
        <v>104</v>
      </c>
      <c r="J4153">
        <v>10007501821</v>
      </c>
      <c r="K4153" s="19" t="e">
        <f>(C4153-VLOOKUP(H4153,Riders!$A$2:$C$1999,2,FALSE))/365</f>
        <v>#N/A</v>
      </c>
      <c r="L4153">
        <v>16.170999999999999</v>
      </c>
      <c r="M4153">
        <v>15.975</v>
      </c>
      <c r="N4153">
        <v>22.053000000000001</v>
      </c>
      <c r="O4153">
        <v>3.0390000000000001</v>
      </c>
    </row>
    <row r="4154" spans="1:15" x14ac:dyDescent="0.35">
      <c r="A4154" t="s">
        <v>122</v>
      </c>
      <c r="B4154">
        <v>2022</v>
      </c>
      <c r="C4154" s="10">
        <v>44772</v>
      </c>
      <c r="D4154" t="s">
        <v>123</v>
      </c>
      <c r="E4154" t="s">
        <v>91</v>
      </c>
      <c r="F4154">
        <v>4</v>
      </c>
      <c r="G4154">
        <v>6</v>
      </c>
      <c r="H4154" t="s">
        <v>111</v>
      </c>
      <c r="I4154" t="s">
        <v>61</v>
      </c>
      <c r="J4154">
        <v>10050873046</v>
      </c>
      <c r="K4154" s="19">
        <f>(C4154-VLOOKUP(H4154,Riders!$A$2:$C$1999,2,FALSE))/365</f>
        <v>21.402739726027399</v>
      </c>
      <c r="L4154">
        <v>16.338999999999999</v>
      </c>
      <c r="M4154">
        <v>14.2219999999999</v>
      </c>
      <c r="N4154">
        <v>20.361999999999998</v>
      </c>
      <c r="O4154">
        <v>3.07</v>
      </c>
    </row>
    <row r="4155" spans="1:15" x14ac:dyDescent="0.35">
      <c r="A4155" t="s">
        <v>122</v>
      </c>
      <c r="B4155">
        <v>2022</v>
      </c>
      <c r="C4155" s="10">
        <v>44772</v>
      </c>
      <c r="D4155" t="s">
        <v>123</v>
      </c>
      <c r="E4155" t="s">
        <v>117</v>
      </c>
      <c r="F4155">
        <v>1</v>
      </c>
      <c r="G4155">
        <v>1</v>
      </c>
      <c r="H4155" t="s">
        <v>125</v>
      </c>
      <c r="I4155" t="s">
        <v>126</v>
      </c>
      <c r="J4155">
        <v>10017950943</v>
      </c>
      <c r="K4155" s="19">
        <f>(C4155-VLOOKUP(H4155,Riders!$A$2:$C$1999,2,FALSE))/365</f>
        <v>25.471232876712328</v>
      </c>
      <c r="L4155">
        <v>26.641999999999999</v>
      </c>
      <c r="M4155">
        <v>26.757000000000001</v>
      </c>
      <c r="N4155">
        <v>28.513000000000002</v>
      </c>
      <c r="O4155">
        <v>0.878</v>
      </c>
    </row>
    <row r="4156" spans="1:15" x14ac:dyDescent="0.35">
      <c r="A4156" t="s">
        <v>122</v>
      </c>
      <c r="B4156">
        <v>2022</v>
      </c>
      <c r="C4156" s="10">
        <v>44772</v>
      </c>
      <c r="D4156" t="s">
        <v>123</v>
      </c>
      <c r="E4156" t="s">
        <v>117</v>
      </c>
      <c r="F4156">
        <v>1</v>
      </c>
      <c r="G4156">
        <v>2</v>
      </c>
      <c r="H4156" t="s">
        <v>137</v>
      </c>
      <c r="I4156" t="s">
        <v>133</v>
      </c>
      <c r="J4156">
        <v>10014936364</v>
      </c>
      <c r="K4156" s="19">
        <f>(C4156-VLOOKUP(H4156,Riders!$A$2:$C$1999,2,FALSE))/365</f>
        <v>22.421917808219177</v>
      </c>
      <c r="L4156">
        <v>14.957000000000001</v>
      </c>
      <c r="M4156">
        <v>17.696999999999999</v>
      </c>
      <c r="N4156">
        <v>24.670999999999999</v>
      </c>
      <c r="O4156">
        <v>3.4870000000000001</v>
      </c>
    </row>
    <row r="4157" spans="1:15" x14ac:dyDescent="0.35">
      <c r="A4157" t="s">
        <v>122</v>
      </c>
      <c r="B4157">
        <v>2022</v>
      </c>
      <c r="C4157" s="10">
        <v>44772</v>
      </c>
      <c r="D4157" t="s">
        <v>123</v>
      </c>
      <c r="E4157" t="s">
        <v>117</v>
      </c>
      <c r="F4157">
        <v>1</v>
      </c>
      <c r="G4157">
        <v>3</v>
      </c>
      <c r="H4157" t="s">
        <v>51</v>
      </c>
      <c r="I4157" t="s">
        <v>52</v>
      </c>
      <c r="J4157">
        <v>10010645732</v>
      </c>
      <c r="K4157" s="19">
        <f>(C4157-VLOOKUP(H4157,Riders!$A$2:$C$1999,2,FALSE))/365</f>
        <v>24.671232876712327</v>
      </c>
      <c r="L4157">
        <v>20.329000000000001</v>
      </c>
      <c r="M4157">
        <v>20.097000000000001</v>
      </c>
      <c r="N4157">
        <v>23.215</v>
      </c>
      <c r="O4157">
        <v>1.5589999999999999</v>
      </c>
    </row>
    <row r="4158" spans="1:15" x14ac:dyDescent="0.35">
      <c r="A4158" t="s">
        <v>122</v>
      </c>
      <c r="B4158">
        <v>2022</v>
      </c>
      <c r="C4158" s="10">
        <v>44772</v>
      </c>
      <c r="D4158" t="s">
        <v>123</v>
      </c>
      <c r="E4158" t="s">
        <v>117</v>
      </c>
      <c r="F4158">
        <v>1</v>
      </c>
      <c r="G4158">
        <v>4</v>
      </c>
      <c r="H4158" t="s">
        <v>127</v>
      </c>
      <c r="I4158" t="s">
        <v>33</v>
      </c>
      <c r="J4158">
        <v>10048224138</v>
      </c>
      <c r="K4158" s="19">
        <f>(C4158-VLOOKUP(H4158,Riders!$A$2:$C$1999,2,FALSE))/365</f>
        <v>19.186301369863013</v>
      </c>
      <c r="L4158">
        <v>4.2729999999999997</v>
      </c>
      <c r="M4158">
        <v>3.7509999999999901</v>
      </c>
      <c r="N4158">
        <v>13.670999999999999</v>
      </c>
      <c r="O4158">
        <v>4.96</v>
      </c>
    </row>
    <row r="4159" spans="1:15" x14ac:dyDescent="0.35">
      <c r="A4159" t="s">
        <v>122</v>
      </c>
      <c r="B4159">
        <v>2022</v>
      </c>
      <c r="C4159" s="10">
        <v>44772</v>
      </c>
      <c r="D4159" t="s">
        <v>123</v>
      </c>
      <c r="E4159" t="s">
        <v>117</v>
      </c>
      <c r="F4159">
        <v>2</v>
      </c>
      <c r="G4159">
        <v>1</v>
      </c>
      <c r="H4159" t="s">
        <v>114</v>
      </c>
      <c r="I4159" t="s">
        <v>102</v>
      </c>
      <c r="J4159">
        <v>10055349695</v>
      </c>
      <c r="K4159" s="19">
        <f>(C4159-VLOOKUP(H4159,Riders!$A$2:$C$1999,2,FALSE))/365</f>
        <v>22.468493150684932</v>
      </c>
      <c r="L4159">
        <v>23.335999999999999</v>
      </c>
      <c r="M4159">
        <v>23.611000000000001</v>
      </c>
      <c r="N4159">
        <v>26.853000000000002</v>
      </c>
      <c r="O4159">
        <v>1.621</v>
      </c>
    </row>
    <row r="4160" spans="1:15" x14ac:dyDescent="0.35">
      <c r="A4160" t="s">
        <v>122</v>
      </c>
      <c r="B4160">
        <v>2022</v>
      </c>
      <c r="C4160" s="10">
        <v>44772</v>
      </c>
      <c r="D4160" t="s">
        <v>123</v>
      </c>
      <c r="E4160" t="s">
        <v>117</v>
      </c>
      <c r="F4160">
        <v>2</v>
      </c>
      <c r="G4160">
        <v>2</v>
      </c>
      <c r="H4160" t="s">
        <v>74</v>
      </c>
      <c r="I4160" t="s">
        <v>126</v>
      </c>
      <c r="J4160">
        <v>10083501624</v>
      </c>
      <c r="K4160" s="19">
        <f>(C4160-VLOOKUP(H4160,Riders!$A$2:$C$1999,2,FALSE))/365</f>
        <v>19.953424657534246</v>
      </c>
      <c r="L4160">
        <v>11.101999999999901</v>
      </c>
      <c r="M4160">
        <v>13.0359999999999</v>
      </c>
      <c r="N4160">
        <v>20.841999999999999</v>
      </c>
      <c r="O4160">
        <v>3.903</v>
      </c>
    </row>
    <row r="4161" spans="1:15" x14ac:dyDescent="0.35">
      <c r="A4161" t="s">
        <v>122</v>
      </c>
      <c r="B4161">
        <v>2022</v>
      </c>
      <c r="C4161" s="10">
        <v>44772</v>
      </c>
      <c r="D4161" t="s">
        <v>123</v>
      </c>
      <c r="E4161" t="s">
        <v>117</v>
      </c>
      <c r="F4161">
        <v>2</v>
      </c>
      <c r="G4161">
        <v>3</v>
      </c>
      <c r="H4161" t="s">
        <v>130</v>
      </c>
      <c r="I4161" t="s">
        <v>131</v>
      </c>
      <c r="J4161">
        <v>10057795513</v>
      </c>
      <c r="K4161" s="19">
        <f>(C4161-VLOOKUP(H4161,Riders!$A$2:$C$1999,2,FALSE))/365</f>
        <v>20.391780821917809</v>
      </c>
      <c r="L4161">
        <v>10.050000000000001</v>
      </c>
      <c r="M4161">
        <v>9.4019999999999992</v>
      </c>
      <c r="N4161">
        <v>15.747999999999999</v>
      </c>
      <c r="O4161">
        <v>3.173</v>
      </c>
    </row>
    <row r="4162" spans="1:15" x14ac:dyDescent="0.35">
      <c r="A4162" t="s">
        <v>122</v>
      </c>
      <c r="B4162">
        <v>2022</v>
      </c>
      <c r="C4162" s="10">
        <v>44772</v>
      </c>
      <c r="D4162" t="s">
        <v>123</v>
      </c>
      <c r="E4162" t="s">
        <v>117</v>
      </c>
      <c r="F4162">
        <v>3</v>
      </c>
      <c r="G4162">
        <v>1</v>
      </c>
      <c r="H4162" t="s">
        <v>101</v>
      </c>
      <c r="I4162" t="s">
        <v>102</v>
      </c>
      <c r="J4162">
        <v>10015145724</v>
      </c>
      <c r="K4162" s="19">
        <f>(C4162-VLOOKUP(H4162,Riders!$A$2:$C$1999,2,FALSE))/365</f>
        <v>23.301369863013697</v>
      </c>
      <c r="L4162">
        <v>27.94</v>
      </c>
      <c r="M4162">
        <v>28.173999999999999</v>
      </c>
      <c r="N4162">
        <v>30.498000000000001</v>
      </c>
      <c r="O4162">
        <v>1.1619999999999999</v>
      </c>
    </row>
    <row r="4163" spans="1:15" x14ac:dyDescent="0.35">
      <c r="A4163" t="s">
        <v>122</v>
      </c>
      <c r="B4163">
        <v>2022</v>
      </c>
      <c r="C4163" s="10">
        <v>44772</v>
      </c>
      <c r="D4163" t="s">
        <v>123</v>
      </c>
      <c r="E4163" t="s">
        <v>117</v>
      </c>
      <c r="F4163">
        <v>3</v>
      </c>
      <c r="G4163">
        <v>2</v>
      </c>
      <c r="H4163" t="s">
        <v>60</v>
      </c>
      <c r="I4163" t="s">
        <v>61</v>
      </c>
      <c r="J4163">
        <v>10095274996</v>
      </c>
      <c r="K4163" s="19">
        <f>(C4163-VLOOKUP(H4163,Riders!$A$2:$C$1999,2,FALSE))/365</f>
        <v>18.87123287671233</v>
      </c>
      <c r="L4163">
        <v>18.914999999999999</v>
      </c>
      <c r="M4163">
        <v>20.600999999999999</v>
      </c>
      <c r="N4163">
        <v>25.640999999999998</v>
      </c>
      <c r="O4163">
        <v>2.52</v>
      </c>
    </row>
    <row r="4164" spans="1:15" x14ac:dyDescent="0.35">
      <c r="A4164" t="s">
        <v>122</v>
      </c>
      <c r="B4164">
        <v>2022</v>
      </c>
      <c r="C4164" s="10">
        <v>44772</v>
      </c>
      <c r="D4164" t="s">
        <v>123</v>
      </c>
      <c r="E4164" t="s">
        <v>117</v>
      </c>
      <c r="F4164">
        <v>3</v>
      </c>
      <c r="G4164">
        <v>3</v>
      </c>
      <c r="H4164" t="s">
        <v>93</v>
      </c>
      <c r="I4164" t="s">
        <v>52</v>
      </c>
      <c r="J4164">
        <v>10009150215</v>
      </c>
      <c r="K4164" s="19">
        <f>(C4164-VLOOKUP(H4164,Riders!$A$2:$C$1999,2,FALSE))/365</f>
        <v>26.693150684931506</v>
      </c>
      <c r="L4164">
        <v>25.440999999999999</v>
      </c>
      <c r="M4164">
        <v>25.344999999999999</v>
      </c>
      <c r="N4164">
        <v>26.983000000000001</v>
      </c>
      <c r="O4164">
        <v>0.81899999999999995</v>
      </c>
    </row>
    <row r="4165" spans="1:15" x14ac:dyDescent="0.35">
      <c r="A4165" t="s">
        <v>122</v>
      </c>
      <c r="B4165">
        <v>2022</v>
      </c>
      <c r="C4165" s="10">
        <v>44772</v>
      </c>
      <c r="D4165" t="s">
        <v>123</v>
      </c>
      <c r="E4165" t="s">
        <v>117</v>
      </c>
      <c r="F4165">
        <v>3</v>
      </c>
      <c r="G4165">
        <v>4</v>
      </c>
      <c r="H4165" t="s">
        <v>138</v>
      </c>
      <c r="I4165" t="s">
        <v>104</v>
      </c>
      <c r="J4165">
        <v>10007501821</v>
      </c>
      <c r="K4165" s="19" t="e">
        <f>(C4165-VLOOKUP(H4165,Riders!$A$2:$C$1999,2,FALSE))/365</f>
        <v>#N/A</v>
      </c>
      <c r="L4165">
        <v>15.975</v>
      </c>
      <c r="M4165">
        <v>15.302</v>
      </c>
      <c r="N4165">
        <v>20.88</v>
      </c>
      <c r="O4165">
        <v>2.7890000000000001</v>
      </c>
    </row>
    <row r="4166" spans="1:15" x14ac:dyDescent="0.35">
      <c r="A4166" t="s">
        <v>122</v>
      </c>
      <c r="B4166">
        <v>2022</v>
      </c>
      <c r="C4166" s="10">
        <v>44772</v>
      </c>
      <c r="D4166" t="s">
        <v>123</v>
      </c>
      <c r="E4166" t="s">
        <v>117</v>
      </c>
      <c r="F4166">
        <v>4</v>
      </c>
      <c r="G4166">
        <v>1</v>
      </c>
      <c r="H4166" t="s">
        <v>103</v>
      </c>
      <c r="I4166" t="s">
        <v>104</v>
      </c>
      <c r="J4166">
        <v>10009010876</v>
      </c>
      <c r="K4166" s="19">
        <f>(C4166-VLOOKUP(H4166,Riders!$A$2:$C$1999,2,FALSE))/365</f>
        <v>28.512328767123286</v>
      </c>
      <c r="L4166">
        <v>25.917000000000002</v>
      </c>
      <c r="M4166">
        <v>25.994</v>
      </c>
      <c r="N4166">
        <v>27.494</v>
      </c>
      <c r="O4166">
        <v>0.75</v>
      </c>
    </row>
    <row r="4167" spans="1:15" x14ac:dyDescent="0.35">
      <c r="A4167" t="s">
        <v>122</v>
      </c>
      <c r="B4167">
        <v>2022</v>
      </c>
      <c r="C4167" s="10">
        <v>44772</v>
      </c>
      <c r="D4167" t="s">
        <v>123</v>
      </c>
      <c r="E4167" t="s">
        <v>117</v>
      </c>
      <c r="F4167">
        <v>4</v>
      </c>
      <c r="G4167">
        <v>2</v>
      </c>
      <c r="H4167" t="s">
        <v>111</v>
      </c>
      <c r="I4167" t="s">
        <v>61</v>
      </c>
      <c r="J4167">
        <v>10050873046</v>
      </c>
      <c r="K4167" s="19">
        <f>(C4167-VLOOKUP(H4167,Riders!$A$2:$C$1999,2,FALSE))/365</f>
        <v>21.402739726027399</v>
      </c>
      <c r="L4167">
        <v>14.2219999999999</v>
      </c>
      <c r="M4167">
        <v>16.417999999999999</v>
      </c>
      <c r="N4167">
        <v>21.821999999999999</v>
      </c>
      <c r="O4167">
        <v>2.702</v>
      </c>
    </row>
    <row r="4168" spans="1:15" x14ac:dyDescent="0.35">
      <c r="A4168" t="s">
        <v>122</v>
      </c>
      <c r="B4168">
        <v>2022</v>
      </c>
      <c r="C4168" s="10">
        <v>44772</v>
      </c>
      <c r="D4168" t="s">
        <v>123</v>
      </c>
      <c r="E4168" t="s">
        <v>117</v>
      </c>
      <c r="F4168">
        <v>4</v>
      </c>
      <c r="G4168">
        <v>3</v>
      </c>
      <c r="H4168" t="s">
        <v>47</v>
      </c>
      <c r="I4168" t="s">
        <v>33</v>
      </c>
      <c r="J4168">
        <v>10064209839</v>
      </c>
      <c r="K4168" s="19">
        <f>(C4168-VLOOKUP(H4168,Riders!$A$2:$C$1999,2,FALSE))/365</f>
        <v>25.668493150684931</v>
      </c>
      <c r="L4168">
        <v>21.443000000000001</v>
      </c>
      <c r="M4168">
        <v>20.698</v>
      </c>
      <c r="N4168">
        <v>24.712</v>
      </c>
      <c r="O4168">
        <v>2.0070000000000001</v>
      </c>
    </row>
    <row r="4169" spans="1:15" x14ac:dyDescent="0.35">
      <c r="A4169" t="s">
        <v>122</v>
      </c>
      <c r="B4169">
        <v>2022</v>
      </c>
      <c r="C4169" s="10">
        <v>44772</v>
      </c>
      <c r="D4169" t="s">
        <v>123</v>
      </c>
      <c r="E4169" t="s">
        <v>117</v>
      </c>
      <c r="F4169">
        <v>4</v>
      </c>
      <c r="G4169">
        <v>4</v>
      </c>
      <c r="H4169" t="s">
        <v>135</v>
      </c>
      <c r="I4169" t="s">
        <v>131</v>
      </c>
      <c r="J4169">
        <v>10010821645</v>
      </c>
      <c r="K4169" s="19" t="e">
        <f>(C4169-VLOOKUP(H4169,Riders!$A$2:$C$1999,2,FALSE))/365</f>
        <v>#N/A</v>
      </c>
      <c r="L4169">
        <v>5.008</v>
      </c>
      <c r="M4169">
        <v>4.4509999999999996</v>
      </c>
      <c r="N4169">
        <v>13.971</v>
      </c>
      <c r="O4169">
        <v>4.76</v>
      </c>
    </row>
    <row r="4170" spans="1:15" x14ac:dyDescent="0.35">
      <c r="A4170" t="s">
        <v>122</v>
      </c>
      <c r="B4170">
        <v>2022</v>
      </c>
      <c r="C4170" s="10">
        <v>44772</v>
      </c>
      <c r="D4170" t="s">
        <v>123</v>
      </c>
      <c r="E4170" t="s">
        <v>119</v>
      </c>
      <c r="F4170">
        <v>1</v>
      </c>
      <c r="G4170">
        <v>1</v>
      </c>
      <c r="H4170" t="s">
        <v>93</v>
      </c>
      <c r="I4170" t="s">
        <v>52</v>
      </c>
      <c r="J4170">
        <v>10009150215</v>
      </c>
      <c r="K4170" s="19">
        <f>(C4170-VLOOKUP(H4170,Riders!$A$2:$C$1999,2,FALSE))/365</f>
        <v>26.693150684931506</v>
      </c>
      <c r="L4170">
        <v>25.344999999999999</v>
      </c>
      <c r="M4170">
        <v>25.677999999999901</v>
      </c>
      <c r="N4170">
        <v>27.303999999999998</v>
      </c>
      <c r="O4170">
        <v>0.81299999999999994</v>
      </c>
    </row>
    <row r="4171" spans="1:15" x14ac:dyDescent="0.35">
      <c r="A4171" t="s">
        <v>122</v>
      </c>
      <c r="B4171">
        <v>2022</v>
      </c>
      <c r="C4171" s="10">
        <v>44772</v>
      </c>
      <c r="D4171" t="s">
        <v>123</v>
      </c>
      <c r="E4171" t="s">
        <v>119</v>
      </c>
      <c r="F4171">
        <v>1</v>
      </c>
      <c r="G4171">
        <v>2</v>
      </c>
      <c r="H4171" t="s">
        <v>103</v>
      </c>
      <c r="I4171" t="s">
        <v>104</v>
      </c>
      <c r="J4171">
        <v>10009010876</v>
      </c>
      <c r="K4171" s="19">
        <f>(C4171-VLOOKUP(H4171,Riders!$A$2:$C$1999,2,FALSE))/365</f>
        <v>28.512328767123286</v>
      </c>
      <c r="L4171">
        <v>25.994</v>
      </c>
      <c r="M4171">
        <v>26.175999999999998</v>
      </c>
      <c r="N4171">
        <v>27.666</v>
      </c>
      <c r="O4171">
        <v>0.745</v>
      </c>
    </row>
    <row r="4172" spans="1:15" x14ac:dyDescent="0.35">
      <c r="A4172" t="s">
        <v>122</v>
      </c>
      <c r="B4172">
        <v>2022</v>
      </c>
      <c r="C4172" s="10">
        <v>44772</v>
      </c>
      <c r="D4172" t="s">
        <v>123</v>
      </c>
      <c r="E4172" t="s">
        <v>119</v>
      </c>
      <c r="F4172">
        <v>1</v>
      </c>
      <c r="G4172">
        <v>3</v>
      </c>
      <c r="H4172" t="s">
        <v>112</v>
      </c>
      <c r="I4172" t="s">
        <v>133</v>
      </c>
      <c r="J4172">
        <v>10009967641</v>
      </c>
      <c r="K4172" s="19">
        <f>(C4172-VLOOKUP(H4172,Riders!$A$2:$C$1999,2,FALSE))/365</f>
        <v>25.284931506849315</v>
      </c>
      <c r="L4172">
        <v>30.256</v>
      </c>
      <c r="M4172">
        <v>30.24</v>
      </c>
      <c r="N4172">
        <v>31.812000000000001</v>
      </c>
      <c r="O4172">
        <v>0.78600000000000003</v>
      </c>
    </row>
    <row r="4173" spans="1:15" x14ac:dyDescent="0.35">
      <c r="A4173" t="s">
        <v>122</v>
      </c>
      <c r="B4173">
        <v>2022</v>
      </c>
      <c r="C4173" s="10">
        <v>44772</v>
      </c>
      <c r="D4173" t="s">
        <v>123</v>
      </c>
      <c r="E4173" t="s">
        <v>119</v>
      </c>
      <c r="F4173">
        <v>1</v>
      </c>
      <c r="G4173">
        <v>4</v>
      </c>
      <c r="H4173" t="s">
        <v>129</v>
      </c>
      <c r="I4173" t="s">
        <v>35</v>
      </c>
      <c r="J4173">
        <v>10006184742</v>
      </c>
      <c r="K4173" s="19">
        <f>(C4173-VLOOKUP(H4173,Riders!$A$2:$C$1999,2,FALSE))/365</f>
        <v>31.06027397260274</v>
      </c>
      <c r="L4173">
        <v>28.349999999999898</v>
      </c>
      <c r="M4173">
        <v>28.321999999999999</v>
      </c>
      <c r="N4173">
        <v>30.128</v>
      </c>
      <c r="O4173">
        <v>0.90300000000000002</v>
      </c>
    </row>
    <row r="4174" spans="1:15" x14ac:dyDescent="0.35">
      <c r="A4174" t="s">
        <v>122</v>
      </c>
      <c r="B4174">
        <v>2022</v>
      </c>
      <c r="C4174" s="10">
        <v>44772</v>
      </c>
      <c r="D4174" t="s">
        <v>123</v>
      </c>
      <c r="E4174" t="s">
        <v>119</v>
      </c>
      <c r="F4174">
        <v>1</v>
      </c>
      <c r="G4174">
        <v>5</v>
      </c>
      <c r="H4174" t="s">
        <v>106</v>
      </c>
      <c r="I4174" t="s">
        <v>102</v>
      </c>
      <c r="J4174">
        <v>10006894559</v>
      </c>
      <c r="K4174" s="19">
        <f>(C4174-VLOOKUP(H4174,Riders!$A$2:$C$1999,2,FALSE))/365</f>
        <v>29.950684931506849</v>
      </c>
      <c r="L4174">
        <v>32.335000000000001</v>
      </c>
      <c r="M4174">
        <v>32.14</v>
      </c>
      <c r="N4174">
        <v>33.572000000000003</v>
      </c>
      <c r="O4174">
        <v>0.71599999999999997</v>
      </c>
    </row>
    <row r="4175" spans="1:15" x14ac:dyDescent="0.35">
      <c r="A4175" t="s">
        <v>122</v>
      </c>
      <c r="B4175">
        <v>2022</v>
      </c>
      <c r="C4175" s="10">
        <v>44772</v>
      </c>
      <c r="D4175" t="s">
        <v>123</v>
      </c>
      <c r="E4175" t="s">
        <v>119</v>
      </c>
      <c r="F4175">
        <v>1</v>
      </c>
      <c r="G4175">
        <v>6</v>
      </c>
      <c r="H4175" t="s">
        <v>125</v>
      </c>
      <c r="I4175" t="s">
        <v>126</v>
      </c>
      <c r="J4175">
        <v>10017950943</v>
      </c>
      <c r="K4175" s="19">
        <f>(C4175-VLOOKUP(H4175,Riders!$A$2:$C$1999,2,FALSE))/365</f>
        <v>25.471232876712328</v>
      </c>
      <c r="L4175">
        <v>26.757000000000001</v>
      </c>
      <c r="M4175">
        <v>26.552</v>
      </c>
      <c r="N4175">
        <v>28.294</v>
      </c>
      <c r="O4175">
        <v>0.871</v>
      </c>
    </row>
    <row r="4176" spans="1:15" x14ac:dyDescent="0.35">
      <c r="A4176" t="s">
        <v>122</v>
      </c>
      <c r="B4176">
        <v>2022</v>
      </c>
      <c r="C4176" s="10">
        <v>44772</v>
      </c>
      <c r="D4176" t="s">
        <v>123</v>
      </c>
      <c r="E4176" t="s">
        <v>119</v>
      </c>
      <c r="F4176">
        <v>2</v>
      </c>
      <c r="G4176">
        <v>1</v>
      </c>
      <c r="H4176" t="s">
        <v>128</v>
      </c>
      <c r="I4176" t="s">
        <v>104</v>
      </c>
      <c r="J4176">
        <v>10010821241</v>
      </c>
      <c r="K4176" s="19">
        <f>(C4176-VLOOKUP(H4176,Riders!$A$2:$C$1999,2,FALSE))/365</f>
        <v>23.865753424657534</v>
      </c>
      <c r="L4176">
        <v>30.058999999999902</v>
      </c>
      <c r="M4176">
        <v>30.695</v>
      </c>
      <c r="N4176">
        <v>33.643000000000001</v>
      </c>
      <c r="O4176">
        <v>1.474</v>
      </c>
    </row>
    <row r="4177" spans="1:15" x14ac:dyDescent="0.35">
      <c r="A4177" t="s">
        <v>122</v>
      </c>
      <c r="B4177">
        <v>2022</v>
      </c>
      <c r="C4177" s="10">
        <v>44772</v>
      </c>
      <c r="D4177" t="s">
        <v>123</v>
      </c>
      <c r="E4177" t="s">
        <v>119</v>
      </c>
      <c r="F4177">
        <v>2</v>
      </c>
      <c r="G4177">
        <v>2</v>
      </c>
      <c r="H4177" t="s">
        <v>124</v>
      </c>
      <c r="I4177" t="s">
        <v>35</v>
      </c>
      <c r="J4177">
        <v>10009012391</v>
      </c>
      <c r="K4177" s="19">
        <f>(C4177-VLOOKUP(H4177,Riders!$A$2:$C$1999,2,FALSE))/365</f>
        <v>122.66301369863014</v>
      </c>
      <c r="L4177">
        <v>28.452999999999999</v>
      </c>
      <c r="M4177">
        <v>28.777000000000001</v>
      </c>
      <c r="N4177">
        <v>31.343</v>
      </c>
      <c r="O4177">
        <v>1.2829999999999999</v>
      </c>
    </row>
    <row r="4178" spans="1:15" x14ac:dyDescent="0.35">
      <c r="A4178" t="s">
        <v>122</v>
      </c>
      <c r="B4178">
        <v>2022</v>
      </c>
      <c r="C4178" s="10">
        <v>44772</v>
      </c>
      <c r="D4178" t="s">
        <v>123</v>
      </c>
      <c r="E4178" t="s">
        <v>119</v>
      </c>
      <c r="F4178">
        <v>2</v>
      </c>
      <c r="G4178">
        <v>3</v>
      </c>
      <c r="H4178" t="s">
        <v>101</v>
      </c>
      <c r="I4178" t="s">
        <v>102</v>
      </c>
      <c r="J4178">
        <v>10015145724</v>
      </c>
      <c r="K4178" s="19">
        <f>(C4178-VLOOKUP(H4178,Riders!$A$2:$C$1999,2,FALSE))/365</f>
        <v>23.301369863013697</v>
      </c>
      <c r="L4178">
        <v>28.173999999999999</v>
      </c>
      <c r="M4178">
        <v>28.253999999999898</v>
      </c>
      <c r="N4178">
        <v>30.521999999999998</v>
      </c>
      <c r="O4178">
        <v>1.1339999999999999</v>
      </c>
    </row>
    <row r="4179" spans="1:15" x14ac:dyDescent="0.35">
      <c r="A4179" t="s">
        <v>122</v>
      </c>
      <c r="B4179">
        <v>2022</v>
      </c>
      <c r="C4179" s="10">
        <v>44772</v>
      </c>
      <c r="D4179" t="s">
        <v>123</v>
      </c>
      <c r="E4179" t="s">
        <v>119</v>
      </c>
      <c r="F4179">
        <v>2</v>
      </c>
      <c r="G4179">
        <v>4</v>
      </c>
      <c r="H4179" t="s">
        <v>136</v>
      </c>
      <c r="I4179" t="s">
        <v>35</v>
      </c>
      <c r="J4179">
        <v>10010624918</v>
      </c>
      <c r="K4179" s="19">
        <f>(C4179-VLOOKUP(H4179,Riders!$A$2:$C$1999,2,FALSE))/365</f>
        <v>25.917808219178081</v>
      </c>
      <c r="L4179">
        <v>26.843999999999902</v>
      </c>
      <c r="M4179">
        <v>26.792999999999999</v>
      </c>
      <c r="N4179">
        <v>29.341000000000001</v>
      </c>
      <c r="O4179">
        <v>1.274</v>
      </c>
    </row>
    <row r="4180" spans="1:15" x14ac:dyDescent="0.35">
      <c r="A4180" t="s">
        <v>122</v>
      </c>
      <c r="B4180">
        <v>2022</v>
      </c>
      <c r="C4180" s="10">
        <v>44772</v>
      </c>
      <c r="D4180" t="s">
        <v>123</v>
      </c>
      <c r="E4180" t="s">
        <v>119</v>
      </c>
      <c r="F4180">
        <v>2</v>
      </c>
      <c r="G4180">
        <v>5</v>
      </c>
      <c r="H4180" t="s">
        <v>132</v>
      </c>
      <c r="I4180" t="s">
        <v>126</v>
      </c>
      <c r="J4180">
        <v>10015483305</v>
      </c>
      <c r="K4180" s="19">
        <f>(C4180-VLOOKUP(H4180,Riders!$A$2:$C$1999,2,FALSE))/365</f>
        <v>23.063013698630137</v>
      </c>
      <c r="L4180">
        <v>21.802999999999901</v>
      </c>
      <c r="M4180">
        <v>21.902999999999999</v>
      </c>
      <c r="N4180">
        <v>25.292999999999999</v>
      </c>
      <c r="O4180">
        <v>1.6950000000000001</v>
      </c>
    </row>
    <row r="4181" spans="1:15" x14ac:dyDescent="0.35">
      <c r="A4181" t="s">
        <v>122</v>
      </c>
      <c r="B4181">
        <v>2022</v>
      </c>
      <c r="C4181" s="10">
        <v>44772</v>
      </c>
      <c r="D4181" t="s">
        <v>123</v>
      </c>
      <c r="E4181" t="s">
        <v>119</v>
      </c>
      <c r="F4181">
        <v>2</v>
      </c>
      <c r="G4181">
        <v>6</v>
      </c>
      <c r="H4181" t="s">
        <v>114</v>
      </c>
      <c r="I4181" t="s">
        <v>102</v>
      </c>
      <c r="J4181">
        <v>10055349695</v>
      </c>
      <c r="K4181" s="19">
        <f>(C4181-VLOOKUP(H4181,Riders!$A$2:$C$1999,2,FALSE))/365</f>
        <v>22.468493150684932</v>
      </c>
      <c r="L4181">
        <v>23.611000000000001</v>
      </c>
      <c r="M4181">
        <v>22.986999999999998</v>
      </c>
      <c r="N4181">
        <v>26.109000000000002</v>
      </c>
      <c r="O4181">
        <v>1.5609999999999999</v>
      </c>
    </row>
    <row r="4182" spans="1:15" x14ac:dyDescent="0.35">
      <c r="A4182" t="s">
        <v>122</v>
      </c>
      <c r="B4182">
        <v>2022</v>
      </c>
      <c r="C4182" s="10">
        <v>44772</v>
      </c>
      <c r="D4182" t="s">
        <v>123</v>
      </c>
      <c r="E4182" t="s">
        <v>121</v>
      </c>
      <c r="F4182">
        <v>1</v>
      </c>
      <c r="G4182">
        <v>1</v>
      </c>
      <c r="H4182" t="s">
        <v>128</v>
      </c>
      <c r="I4182" t="s">
        <v>104</v>
      </c>
      <c r="J4182">
        <v>10010821241</v>
      </c>
      <c r="K4182" s="19">
        <f>(C4182-VLOOKUP(H4182,Riders!$A$2:$C$1999,2,FALSE))/365</f>
        <v>23.865753424657534</v>
      </c>
      <c r="L4182">
        <v>30.695</v>
      </c>
      <c r="M4182">
        <v>31.288</v>
      </c>
      <c r="N4182">
        <v>34.148000000000003</v>
      </c>
      <c r="O4182">
        <v>1.43</v>
      </c>
    </row>
    <row r="4183" spans="1:15" x14ac:dyDescent="0.35">
      <c r="A4183" t="s">
        <v>122</v>
      </c>
      <c r="B4183">
        <v>2022</v>
      </c>
      <c r="C4183" s="10">
        <v>44772</v>
      </c>
      <c r="D4183" t="s">
        <v>123</v>
      </c>
      <c r="E4183" t="s">
        <v>121</v>
      </c>
      <c r="F4183">
        <v>1</v>
      </c>
      <c r="G4183">
        <v>2</v>
      </c>
      <c r="H4183" t="s">
        <v>112</v>
      </c>
      <c r="I4183" t="s">
        <v>133</v>
      </c>
      <c r="J4183">
        <v>10009967641</v>
      </c>
      <c r="K4183" s="19">
        <f>(C4183-VLOOKUP(H4183,Riders!$A$2:$C$1999,2,FALSE))/365</f>
        <v>25.284931506849315</v>
      </c>
      <c r="L4183">
        <v>30.24</v>
      </c>
      <c r="M4183">
        <v>30.334</v>
      </c>
      <c r="N4183">
        <v>31.896000000000001</v>
      </c>
      <c r="O4183">
        <v>0.78100000000000003</v>
      </c>
    </row>
    <row r="4184" spans="1:15" x14ac:dyDescent="0.35">
      <c r="A4184" t="s">
        <v>122</v>
      </c>
      <c r="B4184">
        <v>2022</v>
      </c>
      <c r="C4184" s="10">
        <v>44772</v>
      </c>
      <c r="D4184" t="s">
        <v>123</v>
      </c>
      <c r="E4184" t="s">
        <v>121</v>
      </c>
      <c r="F4184">
        <v>1</v>
      </c>
      <c r="G4184">
        <v>3</v>
      </c>
      <c r="H4184" t="s">
        <v>93</v>
      </c>
      <c r="I4184" t="s">
        <v>52</v>
      </c>
      <c r="J4184">
        <v>10009150215</v>
      </c>
      <c r="K4184" s="19">
        <f>(C4184-VLOOKUP(H4184,Riders!$A$2:$C$1999,2,FALSE))/365</f>
        <v>26.693150684931506</v>
      </c>
      <c r="L4184">
        <v>25.677999999999901</v>
      </c>
      <c r="M4184">
        <v>25.84</v>
      </c>
      <c r="N4184">
        <v>27.452000000000002</v>
      </c>
      <c r="O4184">
        <v>0.80600000000000005</v>
      </c>
    </row>
    <row r="4185" spans="1:15" x14ac:dyDescent="0.35">
      <c r="A4185" t="s">
        <v>122</v>
      </c>
      <c r="B4185">
        <v>2022</v>
      </c>
      <c r="C4185" s="10">
        <v>44772</v>
      </c>
      <c r="D4185" t="s">
        <v>123</v>
      </c>
      <c r="E4185" t="s">
        <v>121</v>
      </c>
      <c r="F4185">
        <v>1</v>
      </c>
      <c r="G4185">
        <v>4</v>
      </c>
      <c r="H4185" t="s">
        <v>101</v>
      </c>
      <c r="I4185" t="s">
        <v>102</v>
      </c>
      <c r="J4185">
        <v>10015145724</v>
      </c>
      <c r="K4185" s="19">
        <f>(C4185-VLOOKUP(H4185,Riders!$A$2:$C$1999,2,FALSE))/365</f>
        <v>23.301369863013697</v>
      </c>
      <c r="L4185">
        <v>28.253999999999898</v>
      </c>
      <c r="M4185">
        <v>28.207000000000001</v>
      </c>
      <c r="N4185">
        <v>30.420999999999999</v>
      </c>
      <c r="O4185">
        <v>1.107</v>
      </c>
    </row>
    <row r="4186" spans="1:15" x14ac:dyDescent="0.35">
      <c r="A4186" t="s">
        <v>122</v>
      </c>
      <c r="B4186">
        <v>2022</v>
      </c>
      <c r="C4186" s="10">
        <v>44772</v>
      </c>
      <c r="D4186" t="s">
        <v>123</v>
      </c>
      <c r="E4186" t="s">
        <v>121</v>
      </c>
      <c r="F4186">
        <v>1</v>
      </c>
      <c r="G4186">
        <v>5</v>
      </c>
      <c r="H4186" t="s">
        <v>124</v>
      </c>
      <c r="I4186" t="s">
        <v>35</v>
      </c>
      <c r="J4186">
        <v>10009012391</v>
      </c>
      <c r="K4186" s="19">
        <f>(C4186-VLOOKUP(H4186,Riders!$A$2:$C$1999,2,FALSE))/365</f>
        <v>122.66301369863014</v>
      </c>
      <c r="L4186">
        <v>28.777000000000001</v>
      </c>
      <c r="M4186">
        <v>28.443999999999999</v>
      </c>
      <c r="N4186">
        <v>30.931999999999999</v>
      </c>
      <c r="O4186">
        <v>1.244</v>
      </c>
    </row>
    <row r="4187" spans="1:15" x14ac:dyDescent="0.35">
      <c r="A4187" t="s">
        <v>122</v>
      </c>
      <c r="B4187">
        <v>2022</v>
      </c>
      <c r="C4187" s="10">
        <v>44772</v>
      </c>
      <c r="D4187" t="s">
        <v>123</v>
      </c>
      <c r="E4187" t="s">
        <v>121</v>
      </c>
      <c r="F4187">
        <v>1</v>
      </c>
      <c r="G4187">
        <v>6</v>
      </c>
      <c r="H4187" t="s">
        <v>103</v>
      </c>
      <c r="I4187" t="s">
        <v>104</v>
      </c>
      <c r="J4187">
        <v>10009010876</v>
      </c>
      <c r="K4187" s="19">
        <f>(C4187-VLOOKUP(H4187,Riders!$A$2:$C$1999,2,FALSE))/365</f>
        <v>28.512328767123286</v>
      </c>
      <c r="L4187">
        <v>26.175999999999998</v>
      </c>
      <c r="M4187">
        <v>26.032999999999902</v>
      </c>
      <c r="N4187">
        <v>27.518999999999998</v>
      </c>
      <c r="O4187">
        <v>0.74299999999999999</v>
      </c>
    </row>
    <row r="4188" spans="1:15" x14ac:dyDescent="0.35">
      <c r="A4188" t="s">
        <v>122</v>
      </c>
      <c r="B4188">
        <v>2022</v>
      </c>
      <c r="C4188" s="10">
        <v>44772</v>
      </c>
      <c r="D4188" t="s">
        <v>123</v>
      </c>
      <c r="E4188" t="s">
        <v>121</v>
      </c>
      <c r="F4188">
        <v>2</v>
      </c>
      <c r="G4188">
        <v>1</v>
      </c>
      <c r="H4188" t="s">
        <v>129</v>
      </c>
      <c r="I4188" t="s">
        <v>35</v>
      </c>
      <c r="J4188">
        <v>10006184742</v>
      </c>
      <c r="K4188" s="19">
        <f>(C4188-VLOOKUP(H4188,Riders!$A$2:$C$1999,2,FALSE))/365</f>
        <v>31.06027397260274</v>
      </c>
      <c r="L4188">
        <v>28.321999999999999</v>
      </c>
      <c r="M4188">
        <v>28.581</v>
      </c>
      <c r="N4188">
        <v>30.369</v>
      </c>
      <c r="O4188">
        <v>0.89400000000000002</v>
      </c>
    </row>
    <row r="4189" spans="1:15" x14ac:dyDescent="0.35">
      <c r="A4189" t="s">
        <v>122</v>
      </c>
      <c r="B4189">
        <v>2022</v>
      </c>
      <c r="C4189" s="10">
        <v>44772</v>
      </c>
      <c r="D4189" t="s">
        <v>123</v>
      </c>
      <c r="E4189" t="s">
        <v>121</v>
      </c>
      <c r="F4189">
        <v>2</v>
      </c>
      <c r="G4189">
        <v>2</v>
      </c>
      <c r="H4189" t="s">
        <v>114</v>
      </c>
      <c r="I4189" t="s">
        <v>102</v>
      </c>
      <c r="J4189">
        <v>10055349695</v>
      </c>
      <c r="K4189" s="19">
        <f>(C4189-VLOOKUP(H4189,Riders!$A$2:$C$1999,2,FALSE))/365</f>
        <v>22.468493150684932</v>
      </c>
      <c r="L4189">
        <v>22.986999999999998</v>
      </c>
      <c r="M4189">
        <v>23.864000000000001</v>
      </c>
      <c r="N4189">
        <v>26.84</v>
      </c>
      <c r="O4189">
        <v>1.488</v>
      </c>
    </row>
    <row r="4190" spans="1:15" x14ac:dyDescent="0.35">
      <c r="A4190" t="s">
        <v>122</v>
      </c>
      <c r="B4190">
        <v>2022</v>
      </c>
      <c r="C4190" s="10">
        <v>44772</v>
      </c>
      <c r="D4190" t="s">
        <v>123</v>
      </c>
      <c r="E4190" t="s">
        <v>121</v>
      </c>
      <c r="F4190">
        <v>2</v>
      </c>
      <c r="G4190">
        <v>3</v>
      </c>
      <c r="H4190" t="s">
        <v>132</v>
      </c>
      <c r="I4190" t="s">
        <v>126</v>
      </c>
      <c r="J4190">
        <v>10015483305</v>
      </c>
      <c r="K4190" s="19">
        <f>(C4190-VLOOKUP(H4190,Riders!$A$2:$C$1999,2,FALSE))/365</f>
        <v>23.063013698630137</v>
      </c>
      <c r="L4190">
        <v>21.902999999999999</v>
      </c>
      <c r="M4190">
        <v>22.736999999999998</v>
      </c>
      <c r="N4190">
        <v>25.933</v>
      </c>
      <c r="O4190">
        <v>1.5980000000000001</v>
      </c>
    </row>
    <row r="4191" spans="1:15" x14ac:dyDescent="0.35">
      <c r="A4191" t="s">
        <v>122</v>
      </c>
      <c r="B4191">
        <v>2022</v>
      </c>
      <c r="C4191" s="10">
        <v>44772</v>
      </c>
      <c r="D4191" t="s">
        <v>123</v>
      </c>
      <c r="E4191" t="s">
        <v>121</v>
      </c>
      <c r="F4191">
        <v>2</v>
      </c>
      <c r="G4191">
        <v>4</v>
      </c>
      <c r="H4191" t="s">
        <v>136</v>
      </c>
      <c r="I4191" t="s">
        <v>35</v>
      </c>
      <c r="J4191">
        <v>10010624918</v>
      </c>
      <c r="K4191" s="19">
        <f>(C4191-VLOOKUP(H4191,Riders!$A$2:$C$1999,2,FALSE))/365</f>
        <v>25.917808219178081</v>
      </c>
      <c r="L4191">
        <v>26.792999999999999</v>
      </c>
      <c r="M4191">
        <v>26.753</v>
      </c>
      <c r="N4191">
        <v>29.219000000000001</v>
      </c>
      <c r="O4191">
        <v>1.2330000000000001</v>
      </c>
    </row>
    <row r="4192" spans="1:15" x14ac:dyDescent="0.35">
      <c r="A4192" t="s">
        <v>122</v>
      </c>
      <c r="B4192">
        <v>2022</v>
      </c>
      <c r="C4192" s="10">
        <v>44772</v>
      </c>
      <c r="D4192" t="s">
        <v>123</v>
      </c>
      <c r="E4192" t="s">
        <v>121</v>
      </c>
      <c r="F4192">
        <v>2</v>
      </c>
      <c r="G4192">
        <v>5</v>
      </c>
      <c r="H4192" t="s">
        <v>106</v>
      </c>
      <c r="I4192" t="s">
        <v>102</v>
      </c>
      <c r="J4192">
        <v>10006894559</v>
      </c>
      <c r="K4192" s="19">
        <f>(C4192-VLOOKUP(H4192,Riders!$A$2:$C$1999,2,FALSE))/365</f>
        <v>29.950684931506849</v>
      </c>
      <c r="L4192">
        <v>32.14</v>
      </c>
      <c r="M4192">
        <v>31.923999999999999</v>
      </c>
      <c r="N4192">
        <v>33.35</v>
      </c>
      <c r="O4192">
        <v>0.71299999999999997</v>
      </c>
    </row>
    <row r="4193" spans="1:15" x14ac:dyDescent="0.35">
      <c r="A4193" t="s">
        <v>122</v>
      </c>
      <c r="B4193">
        <v>2022</v>
      </c>
      <c r="C4193" s="10">
        <v>44772</v>
      </c>
      <c r="D4193" t="s">
        <v>123</v>
      </c>
      <c r="E4193" t="s">
        <v>121</v>
      </c>
      <c r="F4193">
        <v>2</v>
      </c>
      <c r="G4193">
        <v>6</v>
      </c>
      <c r="H4193" t="s">
        <v>125</v>
      </c>
      <c r="I4193" t="s">
        <v>126</v>
      </c>
      <c r="J4193">
        <v>10017950943</v>
      </c>
      <c r="K4193" s="19">
        <f>(C4193-VLOOKUP(H4193,Riders!$A$2:$C$1999,2,FALSE))/365</f>
        <v>25.471232876712328</v>
      </c>
      <c r="L4193">
        <v>26.552</v>
      </c>
      <c r="M4193">
        <v>26.326999999999899</v>
      </c>
      <c r="N4193">
        <v>28.055</v>
      </c>
      <c r="O4193">
        <v>0.86399999999999999</v>
      </c>
    </row>
    <row r="4194" spans="1:15" x14ac:dyDescent="0.35">
      <c r="A4194" t="s">
        <v>19</v>
      </c>
      <c r="B4194">
        <v>2022</v>
      </c>
      <c r="C4194" s="10">
        <v>44847</v>
      </c>
      <c r="D4194" t="s">
        <v>20</v>
      </c>
      <c r="E4194" t="s">
        <v>91</v>
      </c>
      <c r="F4194">
        <v>1</v>
      </c>
      <c r="G4194">
        <v>1</v>
      </c>
      <c r="H4194" t="s">
        <v>92</v>
      </c>
      <c r="I4194" t="s">
        <v>23</v>
      </c>
      <c r="J4194">
        <v>10009535686</v>
      </c>
      <c r="K4194" s="19">
        <f>(C4194-VLOOKUP(H4194,Riders!$A$2:$C$1999,2,FALSE))/365</f>
        <v>25.6</v>
      </c>
      <c r="L4194">
        <v>32.829000000000001</v>
      </c>
      <c r="M4194">
        <v>32.910999999999902</v>
      </c>
      <c r="N4194">
        <v>34.668999999999997</v>
      </c>
      <c r="O4194">
        <v>0.879</v>
      </c>
    </row>
    <row r="4195" spans="1:15" x14ac:dyDescent="0.35">
      <c r="A4195" t="s">
        <v>19</v>
      </c>
      <c r="B4195">
        <v>2022</v>
      </c>
      <c r="C4195" s="10">
        <v>44847</v>
      </c>
      <c r="D4195" t="s">
        <v>20</v>
      </c>
      <c r="E4195" t="s">
        <v>91</v>
      </c>
      <c r="F4195">
        <v>1</v>
      </c>
      <c r="G4195">
        <v>2</v>
      </c>
      <c r="H4195" t="s">
        <v>93</v>
      </c>
      <c r="I4195" t="s">
        <v>52</v>
      </c>
      <c r="J4195">
        <v>10009150215</v>
      </c>
      <c r="K4195" s="19">
        <f>(C4195-VLOOKUP(H4195,Riders!$A$2:$C$1999,2,FALSE))/365</f>
        <v>26.898630136986302</v>
      </c>
      <c r="L4195">
        <v>25.84</v>
      </c>
      <c r="M4195">
        <v>25.956</v>
      </c>
      <c r="N4195">
        <v>27.558</v>
      </c>
      <c r="O4195">
        <v>0.80100000000000005</v>
      </c>
    </row>
    <row r="4196" spans="1:15" x14ac:dyDescent="0.35">
      <c r="A4196" t="s">
        <v>19</v>
      </c>
      <c r="B4196">
        <v>2022</v>
      </c>
      <c r="C4196" s="10">
        <v>44847</v>
      </c>
      <c r="D4196" t="s">
        <v>20</v>
      </c>
      <c r="E4196" t="s">
        <v>91</v>
      </c>
      <c r="F4196">
        <v>1</v>
      </c>
      <c r="G4196">
        <v>3</v>
      </c>
      <c r="H4196" t="s">
        <v>94</v>
      </c>
      <c r="I4196" t="s">
        <v>95</v>
      </c>
      <c r="J4196">
        <v>10009181032</v>
      </c>
      <c r="K4196" s="19">
        <f>(C4196-VLOOKUP(H4196,Riders!$A$2:$C$1999,2,FALSE))/365</f>
        <v>27.797260273972604</v>
      </c>
      <c r="L4196">
        <v>16.157999999999902</v>
      </c>
      <c r="M4196">
        <v>18.356999999999999</v>
      </c>
      <c r="N4196">
        <v>23.219000000000001</v>
      </c>
      <c r="O4196">
        <v>2.431</v>
      </c>
    </row>
    <row r="4197" spans="1:15" x14ac:dyDescent="0.35">
      <c r="A4197" t="s">
        <v>19</v>
      </c>
      <c r="B4197">
        <v>2022</v>
      </c>
      <c r="C4197" s="10">
        <v>44847</v>
      </c>
      <c r="D4197" t="s">
        <v>20</v>
      </c>
      <c r="E4197" t="s">
        <v>91</v>
      </c>
      <c r="F4197">
        <v>1</v>
      </c>
      <c r="G4197">
        <v>4</v>
      </c>
      <c r="H4197" t="s">
        <v>96</v>
      </c>
      <c r="I4197" t="s">
        <v>27</v>
      </c>
      <c r="J4197">
        <v>10015683567</v>
      </c>
      <c r="K4197" s="19">
        <f>(C4197-VLOOKUP(H4197,Riders!$A$2:$C$1999,2,FALSE))/365</f>
        <v>23.742465753424657</v>
      </c>
      <c r="L4197">
        <v>27.766999999999999</v>
      </c>
      <c r="M4197">
        <v>27.520999999999901</v>
      </c>
      <c r="N4197">
        <v>29.364999999999998</v>
      </c>
      <c r="O4197">
        <v>0.92200000000000004</v>
      </c>
    </row>
    <row r="4198" spans="1:15" x14ac:dyDescent="0.35">
      <c r="A4198" t="s">
        <v>19</v>
      </c>
      <c r="B4198">
        <v>2022</v>
      </c>
      <c r="C4198" s="10">
        <v>44847</v>
      </c>
      <c r="D4198" t="s">
        <v>20</v>
      </c>
      <c r="E4198" t="s">
        <v>91</v>
      </c>
      <c r="F4198">
        <v>1</v>
      </c>
      <c r="G4198">
        <v>5</v>
      </c>
      <c r="H4198" t="s">
        <v>36</v>
      </c>
      <c r="I4198" t="s">
        <v>37</v>
      </c>
      <c r="J4198">
        <v>10011152354</v>
      </c>
      <c r="K4198" s="19">
        <f>(C4198-VLOOKUP(H4198,Riders!$A$2:$C$1999,2,FALSE))/365</f>
        <v>24.394520547945206</v>
      </c>
      <c r="L4198">
        <v>18.538</v>
      </c>
      <c r="M4198">
        <v>18.123999999999999</v>
      </c>
      <c r="N4198">
        <v>21.812000000000001</v>
      </c>
      <c r="O4198">
        <v>1.8440000000000001</v>
      </c>
    </row>
    <row r="4199" spans="1:15" x14ac:dyDescent="0.35">
      <c r="A4199" t="s">
        <v>19</v>
      </c>
      <c r="B4199">
        <v>2022</v>
      </c>
      <c r="C4199" s="10">
        <v>44847</v>
      </c>
      <c r="D4199" t="s">
        <v>20</v>
      </c>
      <c r="E4199" t="s">
        <v>91</v>
      </c>
      <c r="F4199">
        <v>2</v>
      </c>
      <c r="G4199">
        <v>1</v>
      </c>
      <c r="H4199" t="s">
        <v>97</v>
      </c>
      <c r="I4199" t="s">
        <v>29</v>
      </c>
      <c r="J4199">
        <v>10048325582</v>
      </c>
      <c r="K4199" s="19">
        <f>(C4199-VLOOKUP(H4199,Riders!$A$2:$C$1999,2,FALSE))/365</f>
        <v>30.717808219178082</v>
      </c>
      <c r="L4199">
        <v>31.364999999999998</v>
      </c>
      <c r="M4199">
        <v>31.5109999999999</v>
      </c>
      <c r="N4199">
        <v>33.156999999999996</v>
      </c>
      <c r="O4199">
        <v>0.82299999999999995</v>
      </c>
    </row>
    <row r="4200" spans="1:15" x14ac:dyDescent="0.35">
      <c r="A4200" t="s">
        <v>19</v>
      </c>
      <c r="B4200">
        <v>2022</v>
      </c>
      <c r="C4200" s="10">
        <v>44847</v>
      </c>
      <c r="D4200" t="s">
        <v>20</v>
      </c>
      <c r="E4200" t="s">
        <v>91</v>
      </c>
      <c r="F4200">
        <v>2</v>
      </c>
      <c r="G4200">
        <v>2</v>
      </c>
      <c r="H4200" t="s">
        <v>98</v>
      </c>
      <c r="I4200" t="s">
        <v>31</v>
      </c>
      <c r="J4200">
        <v>10010592279</v>
      </c>
      <c r="K4200" s="19">
        <f>(C4200-VLOOKUP(H4200,Riders!$A$2:$C$1999,2,FALSE))/365</f>
        <v>28.791780821917808</v>
      </c>
      <c r="L4200">
        <v>17.841999999999999</v>
      </c>
      <c r="M4200">
        <v>22.113999999999901</v>
      </c>
      <c r="N4200">
        <v>27.79</v>
      </c>
      <c r="O4200">
        <v>2.8380000000000001</v>
      </c>
    </row>
    <row r="4201" spans="1:15" x14ac:dyDescent="0.35">
      <c r="A4201" t="s">
        <v>19</v>
      </c>
      <c r="B4201">
        <v>2022</v>
      </c>
      <c r="C4201" s="10">
        <v>44847</v>
      </c>
      <c r="D4201" t="s">
        <v>20</v>
      </c>
      <c r="E4201" t="s">
        <v>91</v>
      </c>
      <c r="F4201">
        <v>2</v>
      </c>
      <c r="G4201">
        <v>3</v>
      </c>
      <c r="H4201" t="s">
        <v>99</v>
      </c>
      <c r="I4201" t="s">
        <v>27</v>
      </c>
      <c r="J4201">
        <v>10010678569</v>
      </c>
      <c r="K4201" s="19">
        <f>(C4201-VLOOKUP(H4201,Riders!$A$2:$C$1999,2,FALSE))/365</f>
        <v>25.504109589041096</v>
      </c>
      <c r="L4201">
        <v>29.902000000000001</v>
      </c>
      <c r="M4201">
        <v>29.83</v>
      </c>
      <c r="N4201">
        <v>31.654</v>
      </c>
      <c r="O4201">
        <v>0.91200000000000003</v>
      </c>
    </row>
    <row r="4202" spans="1:15" x14ac:dyDescent="0.35">
      <c r="A4202" t="s">
        <v>19</v>
      </c>
      <c r="B4202">
        <v>2022</v>
      </c>
      <c r="C4202" s="10">
        <v>44847</v>
      </c>
      <c r="D4202" t="s">
        <v>20</v>
      </c>
      <c r="E4202" t="s">
        <v>91</v>
      </c>
      <c r="F4202">
        <v>2</v>
      </c>
      <c r="G4202">
        <v>4</v>
      </c>
      <c r="H4202" t="s">
        <v>50</v>
      </c>
      <c r="I4202" t="s">
        <v>44</v>
      </c>
      <c r="J4202">
        <v>10009039774</v>
      </c>
      <c r="K4202" s="19">
        <f>(C4202-VLOOKUP(H4202,Riders!$A$2:$C$1999,2,FALSE))/365</f>
        <v>28.252054794520546</v>
      </c>
      <c r="L4202">
        <v>25.785</v>
      </c>
      <c r="M4202">
        <v>25.748000000000001</v>
      </c>
      <c r="N4202">
        <v>27.884</v>
      </c>
      <c r="O4202">
        <v>1.0680000000000001</v>
      </c>
    </row>
    <row r="4203" spans="1:15" x14ac:dyDescent="0.35">
      <c r="A4203" t="s">
        <v>19</v>
      </c>
      <c r="B4203">
        <v>2022</v>
      </c>
      <c r="C4203" s="10">
        <v>44847</v>
      </c>
      <c r="D4203" t="s">
        <v>20</v>
      </c>
      <c r="E4203" t="s">
        <v>91</v>
      </c>
      <c r="F4203">
        <v>2</v>
      </c>
      <c r="G4203">
        <v>5</v>
      </c>
      <c r="H4203" t="s">
        <v>54</v>
      </c>
      <c r="I4203" t="s">
        <v>42</v>
      </c>
      <c r="J4203">
        <v>10004612534</v>
      </c>
      <c r="K4203" s="19">
        <f>(C4203-VLOOKUP(H4203,Riders!$A$2:$C$1999,2,FALSE))/365</f>
        <v>35.38356164383562</v>
      </c>
      <c r="L4203">
        <v>26.853999999999999</v>
      </c>
      <c r="M4203">
        <v>26.683</v>
      </c>
      <c r="N4203">
        <v>28.234999999999999</v>
      </c>
      <c r="O4203">
        <v>0.77600000000000002</v>
      </c>
    </row>
    <row r="4204" spans="1:15" x14ac:dyDescent="0.35">
      <c r="A4204" t="s">
        <v>19</v>
      </c>
      <c r="B4204">
        <v>2022</v>
      </c>
      <c r="C4204" s="10">
        <v>44847</v>
      </c>
      <c r="D4204" t="s">
        <v>20</v>
      </c>
      <c r="E4204" t="s">
        <v>91</v>
      </c>
      <c r="F4204">
        <v>3</v>
      </c>
      <c r="G4204">
        <v>1</v>
      </c>
      <c r="H4204" t="s">
        <v>100</v>
      </c>
      <c r="I4204" t="s">
        <v>44</v>
      </c>
      <c r="J4204">
        <v>10010830840</v>
      </c>
      <c r="K4204" s="19">
        <f>(C4204-VLOOKUP(H4204,Riders!$A$2:$C$1999,2,FALSE))/365</f>
        <v>23.975342465753425</v>
      </c>
      <c r="L4204">
        <v>28.744</v>
      </c>
      <c r="M4204">
        <v>28.934999999999999</v>
      </c>
      <c r="N4204">
        <v>30.550999999999998</v>
      </c>
      <c r="O4204">
        <v>0.80800000000000005</v>
      </c>
    </row>
    <row r="4205" spans="1:15" x14ac:dyDescent="0.35">
      <c r="A4205" t="s">
        <v>19</v>
      </c>
      <c r="B4205">
        <v>2022</v>
      </c>
      <c r="C4205" s="10">
        <v>44847</v>
      </c>
      <c r="D4205" t="s">
        <v>20</v>
      </c>
      <c r="E4205" t="s">
        <v>91</v>
      </c>
      <c r="F4205">
        <v>3</v>
      </c>
      <c r="G4205">
        <v>2</v>
      </c>
      <c r="H4205" t="s">
        <v>101</v>
      </c>
      <c r="I4205" t="s">
        <v>102</v>
      </c>
      <c r="J4205">
        <v>10015145724</v>
      </c>
      <c r="K4205" s="19">
        <f>(C4205-VLOOKUP(H4205,Riders!$A$2:$C$1999,2,FALSE))/365</f>
        <v>23.506849315068493</v>
      </c>
      <c r="L4205">
        <v>28.207000000000001</v>
      </c>
      <c r="M4205">
        <v>28.341999999999999</v>
      </c>
      <c r="N4205">
        <v>30.51</v>
      </c>
      <c r="O4205">
        <v>1.0840000000000001</v>
      </c>
    </row>
    <row r="4206" spans="1:15" x14ac:dyDescent="0.35">
      <c r="A4206" t="s">
        <v>19</v>
      </c>
      <c r="B4206">
        <v>2022</v>
      </c>
      <c r="C4206" s="10">
        <v>44847</v>
      </c>
      <c r="D4206" t="s">
        <v>20</v>
      </c>
      <c r="E4206" t="s">
        <v>91</v>
      </c>
      <c r="F4206">
        <v>3</v>
      </c>
      <c r="G4206">
        <v>3</v>
      </c>
      <c r="H4206" t="s">
        <v>103</v>
      </c>
      <c r="I4206" t="s">
        <v>104</v>
      </c>
      <c r="J4206">
        <v>10009010876</v>
      </c>
      <c r="K4206" s="19">
        <f>(C4206-VLOOKUP(H4206,Riders!$A$2:$C$1999,2,FALSE))/365</f>
        <v>28.717808219178082</v>
      </c>
      <c r="L4206">
        <v>26.032999999999902</v>
      </c>
      <c r="M4206">
        <v>26.078999999999901</v>
      </c>
      <c r="N4206">
        <v>27.556999999999999</v>
      </c>
      <c r="O4206">
        <v>0.73899999999999999</v>
      </c>
    </row>
    <row r="4207" spans="1:15" x14ac:dyDescent="0.35">
      <c r="A4207" t="s">
        <v>19</v>
      </c>
      <c r="B4207">
        <v>2022</v>
      </c>
      <c r="C4207" s="10">
        <v>44847</v>
      </c>
      <c r="D4207" t="s">
        <v>20</v>
      </c>
      <c r="E4207" t="s">
        <v>91</v>
      </c>
      <c r="F4207">
        <v>3</v>
      </c>
      <c r="G4207">
        <v>4</v>
      </c>
      <c r="H4207" t="s">
        <v>105</v>
      </c>
      <c r="I4207" t="s">
        <v>39</v>
      </c>
      <c r="J4207">
        <v>10052089586</v>
      </c>
      <c r="K4207" s="19">
        <f>(C4207-VLOOKUP(H4207,Riders!$A$2:$C$1999,2,FALSE))/365</f>
        <v>23.786301369863015</v>
      </c>
      <c r="L4207">
        <v>21.047000000000001</v>
      </c>
      <c r="M4207">
        <v>21.311999999999902</v>
      </c>
      <c r="N4207">
        <v>23.661999999999999</v>
      </c>
      <c r="O4207">
        <v>1.175</v>
      </c>
    </row>
    <row r="4208" spans="1:15" x14ac:dyDescent="0.35">
      <c r="A4208" t="s">
        <v>19</v>
      </c>
      <c r="B4208">
        <v>2022</v>
      </c>
      <c r="C4208" s="10">
        <v>44847</v>
      </c>
      <c r="D4208" t="s">
        <v>20</v>
      </c>
      <c r="E4208" t="s">
        <v>91</v>
      </c>
      <c r="F4208">
        <v>3</v>
      </c>
      <c r="G4208">
        <v>5</v>
      </c>
      <c r="H4208" t="s">
        <v>26</v>
      </c>
      <c r="I4208" t="s">
        <v>27</v>
      </c>
      <c r="J4208">
        <v>10010713329</v>
      </c>
      <c r="K4208" s="19">
        <f>(C4208-VLOOKUP(H4208,Riders!$A$2:$C$1999,2,FALSE))/365</f>
        <v>25.057534246575344</v>
      </c>
      <c r="L4208">
        <v>23.64</v>
      </c>
      <c r="M4208">
        <v>23.113</v>
      </c>
      <c r="N4208">
        <v>27.021000000000001</v>
      </c>
      <c r="O4208">
        <v>1.954</v>
      </c>
    </row>
    <row r="4209" spans="1:15" x14ac:dyDescent="0.35">
      <c r="A4209" t="s">
        <v>19</v>
      </c>
      <c r="B4209">
        <v>2022</v>
      </c>
      <c r="C4209" s="10">
        <v>44847</v>
      </c>
      <c r="D4209" t="s">
        <v>20</v>
      </c>
      <c r="E4209" t="s">
        <v>91</v>
      </c>
      <c r="F4209">
        <v>3</v>
      </c>
      <c r="G4209">
        <v>6</v>
      </c>
      <c r="H4209" t="s">
        <v>40</v>
      </c>
      <c r="I4209" t="s">
        <v>29</v>
      </c>
      <c r="J4209">
        <v>10009178002</v>
      </c>
      <c r="K4209" s="19">
        <f>(C4209-VLOOKUP(H4209,Riders!$A$2:$C$1999,2,FALSE))/365</f>
        <v>26.745205479452054</v>
      </c>
      <c r="L4209">
        <v>25.172999999999998</v>
      </c>
      <c r="M4209">
        <v>24.827999999999999</v>
      </c>
      <c r="N4209">
        <v>26.835999999999999</v>
      </c>
      <c r="O4209">
        <v>1.004</v>
      </c>
    </row>
    <row r="4210" spans="1:15" x14ac:dyDescent="0.35">
      <c r="A4210" t="s">
        <v>19</v>
      </c>
      <c r="B4210">
        <v>2022</v>
      </c>
      <c r="C4210" s="10">
        <v>44847</v>
      </c>
      <c r="D4210" t="s">
        <v>20</v>
      </c>
      <c r="E4210" t="s">
        <v>91</v>
      </c>
      <c r="F4210">
        <v>4</v>
      </c>
      <c r="G4210">
        <v>1</v>
      </c>
      <c r="H4210" t="s">
        <v>106</v>
      </c>
      <c r="I4210" t="s">
        <v>102</v>
      </c>
      <c r="J4210">
        <v>10006894559</v>
      </c>
      <c r="K4210" s="19">
        <f>(C4210-VLOOKUP(H4210,Riders!$A$2:$C$1999,2,FALSE))/365</f>
        <v>30.156164383561645</v>
      </c>
      <c r="L4210">
        <v>31.923999999999999</v>
      </c>
      <c r="M4210">
        <v>32.015000000000001</v>
      </c>
      <c r="N4210">
        <v>33.441000000000003</v>
      </c>
      <c r="O4210">
        <v>0.71299999999999997</v>
      </c>
    </row>
    <row r="4211" spans="1:15" x14ac:dyDescent="0.35">
      <c r="A4211" t="s">
        <v>19</v>
      </c>
      <c r="B4211">
        <v>2022</v>
      </c>
      <c r="C4211" s="10">
        <v>44847</v>
      </c>
      <c r="D4211" t="s">
        <v>20</v>
      </c>
      <c r="E4211" t="s">
        <v>91</v>
      </c>
      <c r="F4211">
        <v>4</v>
      </c>
      <c r="G4211">
        <v>2</v>
      </c>
      <c r="H4211" t="s">
        <v>107</v>
      </c>
      <c r="I4211" t="s">
        <v>31</v>
      </c>
      <c r="J4211">
        <v>10020900955</v>
      </c>
      <c r="K4211" s="19">
        <f>(C4211-VLOOKUP(H4211,Riders!$A$2:$C$1999,2,FALSE))/365</f>
        <v>29.841095890410958</v>
      </c>
      <c r="L4211">
        <v>26.838000000000001</v>
      </c>
      <c r="M4211">
        <v>27.285999999999898</v>
      </c>
      <c r="N4211">
        <v>31.06</v>
      </c>
      <c r="O4211">
        <v>1.887</v>
      </c>
    </row>
    <row r="4212" spans="1:15" x14ac:dyDescent="0.35">
      <c r="A4212" t="s">
        <v>19</v>
      </c>
      <c r="B4212">
        <v>2022</v>
      </c>
      <c r="C4212" s="10">
        <v>44847</v>
      </c>
      <c r="D4212" t="s">
        <v>20</v>
      </c>
      <c r="E4212" t="s">
        <v>91</v>
      </c>
      <c r="F4212">
        <v>4</v>
      </c>
      <c r="G4212">
        <v>3</v>
      </c>
      <c r="H4212" t="s">
        <v>108</v>
      </c>
      <c r="I4212" t="s">
        <v>109</v>
      </c>
      <c r="J4212">
        <v>10117936018</v>
      </c>
      <c r="K4212" s="19">
        <f>(C4212-VLOOKUP(H4212,Riders!$A$2:$C$1999,2,FALSE))/365</f>
        <v>29.002739726027396</v>
      </c>
      <c r="L4212">
        <v>24.030999999999999</v>
      </c>
      <c r="M4212">
        <v>24.18</v>
      </c>
      <c r="N4212">
        <v>26.282</v>
      </c>
      <c r="O4212">
        <v>1.0509999999999999</v>
      </c>
    </row>
    <row r="4213" spans="1:15" x14ac:dyDescent="0.35">
      <c r="A4213" t="s">
        <v>19</v>
      </c>
      <c r="B4213">
        <v>2022</v>
      </c>
      <c r="C4213" s="10">
        <v>44847</v>
      </c>
      <c r="D4213" t="s">
        <v>20</v>
      </c>
      <c r="E4213" t="s">
        <v>91</v>
      </c>
      <c r="F4213">
        <v>4</v>
      </c>
      <c r="G4213">
        <v>4</v>
      </c>
      <c r="H4213" t="s">
        <v>110</v>
      </c>
      <c r="I4213" t="s">
        <v>58</v>
      </c>
      <c r="J4213">
        <v>10010797292</v>
      </c>
      <c r="K4213" s="19">
        <f>(C4213-VLOOKUP(H4213,Riders!$A$2:$C$1999,2,FALSE))/365</f>
        <v>24.512328767123286</v>
      </c>
      <c r="L4213">
        <v>26.361000000000001</v>
      </c>
      <c r="M4213">
        <v>26.152000000000001</v>
      </c>
      <c r="N4213">
        <v>28.302</v>
      </c>
      <c r="O4213">
        <v>1.075</v>
      </c>
    </row>
    <row r="4214" spans="1:15" x14ac:dyDescent="0.35">
      <c r="A4214" t="s">
        <v>19</v>
      </c>
      <c r="B4214">
        <v>2022</v>
      </c>
      <c r="C4214" s="10">
        <v>44847</v>
      </c>
      <c r="D4214" t="s">
        <v>20</v>
      </c>
      <c r="E4214" t="s">
        <v>91</v>
      </c>
      <c r="F4214">
        <v>4</v>
      </c>
      <c r="G4214">
        <v>5</v>
      </c>
      <c r="H4214" t="s">
        <v>111</v>
      </c>
      <c r="I4214" t="s">
        <v>61</v>
      </c>
      <c r="J4214">
        <v>10050873046</v>
      </c>
      <c r="K4214" s="19">
        <f>(C4214-VLOOKUP(H4214,Riders!$A$2:$C$1999,2,FALSE))/365</f>
        <v>21.608219178082191</v>
      </c>
      <c r="L4214">
        <v>16.417999999999999</v>
      </c>
      <c r="M4214">
        <v>15.925999999999901</v>
      </c>
      <c r="N4214">
        <v>20.97</v>
      </c>
      <c r="O4214">
        <v>2.5219999999999998</v>
      </c>
    </row>
    <row r="4215" spans="1:15" x14ac:dyDescent="0.35">
      <c r="A4215" t="s">
        <v>19</v>
      </c>
      <c r="B4215">
        <v>2022</v>
      </c>
      <c r="C4215" s="10">
        <v>44847</v>
      </c>
      <c r="D4215" t="s">
        <v>20</v>
      </c>
      <c r="E4215" t="s">
        <v>91</v>
      </c>
      <c r="F4215">
        <v>5</v>
      </c>
      <c r="G4215">
        <v>1</v>
      </c>
      <c r="H4215" t="s">
        <v>112</v>
      </c>
      <c r="I4215" t="s">
        <v>113</v>
      </c>
      <c r="J4215">
        <v>10009967641</v>
      </c>
      <c r="K4215" s="19">
        <f>(C4215-VLOOKUP(H4215,Riders!$A$2:$C$1999,2,FALSE))/365</f>
        <v>25.490410958904111</v>
      </c>
      <c r="L4215">
        <v>30.334</v>
      </c>
      <c r="M4215">
        <v>30.476999999999901</v>
      </c>
      <c r="N4215">
        <v>32.034999999999997</v>
      </c>
      <c r="O4215">
        <v>0.77900000000000003</v>
      </c>
    </row>
    <row r="4216" spans="1:15" x14ac:dyDescent="0.35">
      <c r="A4216" t="s">
        <v>19</v>
      </c>
      <c r="B4216">
        <v>2022</v>
      </c>
      <c r="C4216" s="10">
        <v>44847</v>
      </c>
      <c r="D4216" t="s">
        <v>20</v>
      </c>
      <c r="E4216" t="s">
        <v>91</v>
      </c>
      <c r="F4216">
        <v>5</v>
      </c>
      <c r="G4216">
        <v>2</v>
      </c>
      <c r="H4216" t="s">
        <v>22</v>
      </c>
      <c r="I4216" t="s">
        <v>23</v>
      </c>
      <c r="J4216">
        <v>10007379761</v>
      </c>
      <c r="K4216" s="19">
        <f>(C4216-VLOOKUP(H4216,Riders!$A$2:$C$1999,2,FALSE))/365</f>
        <v>29.597260273972601</v>
      </c>
      <c r="L4216">
        <v>27.61</v>
      </c>
      <c r="M4216">
        <v>27.834</v>
      </c>
      <c r="N4216">
        <v>30.297999999999998</v>
      </c>
      <c r="O4216">
        <v>1.232</v>
      </c>
    </row>
    <row r="4217" spans="1:15" x14ac:dyDescent="0.35">
      <c r="A4217" t="s">
        <v>19</v>
      </c>
      <c r="B4217">
        <v>2022</v>
      </c>
      <c r="C4217" s="10">
        <v>44847</v>
      </c>
      <c r="D4217" t="s">
        <v>20</v>
      </c>
      <c r="E4217" t="s">
        <v>91</v>
      </c>
      <c r="F4217">
        <v>5</v>
      </c>
      <c r="G4217">
        <v>3</v>
      </c>
      <c r="H4217" t="s">
        <v>114</v>
      </c>
      <c r="I4217" t="s">
        <v>102</v>
      </c>
      <c r="J4217">
        <v>10055349695</v>
      </c>
      <c r="K4217" s="19">
        <f>(C4217-VLOOKUP(H4217,Riders!$A$2:$C$1999,2,FALSE))/365</f>
        <v>22.673972602739727</v>
      </c>
      <c r="L4217">
        <v>23.864000000000001</v>
      </c>
      <c r="M4217">
        <v>24.206</v>
      </c>
      <c r="N4217">
        <v>27.062000000000001</v>
      </c>
      <c r="O4217">
        <v>1.4279999999999999</v>
      </c>
    </row>
    <row r="4218" spans="1:15" x14ac:dyDescent="0.35">
      <c r="A4218" t="s">
        <v>19</v>
      </c>
      <c r="B4218">
        <v>2022</v>
      </c>
      <c r="C4218" s="10">
        <v>44847</v>
      </c>
      <c r="D4218" t="s">
        <v>20</v>
      </c>
      <c r="E4218" t="s">
        <v>91</v>
      </c>
      <c r="F4218">
        <v>5</v>
      </c>
      <c r="G4218">
        <v>4</v>
      </c>
      <c r="H4218" t="s">
        <v>115</v>
      </c>
      <c r="I4218" t="s">
        <v>116</v>
      </c>
      <c r="J4218">
        <v>10009009159</v>
      </c>
      <c r="K4218" s="19">
        <f>(C4218-VLOOKUP(H4218,Riders!$A$2:$C$1999,2,FALSE))/365</f>
        <v>27.673972602739727</v>
      </c>
      <c r="L4218">
        <v>28.914999999999999</v>
      </c>
      <c r="M4218">
        <v>28.727</v>
      </c>
      <c r="N4218">
        <v>30.504999999999999</v>
      </c>
      <c r="O4218">
        <v>0.88900000000000001</v>
      </c>
    </row>
    <row r="4219" spans="1:15" x14ac:dyDescent="0.35">
      <c r="A4219" t="s">
        <v>19</v>
      </c>
      <c r="B4219">
        <v>2022</v>
      </c>
      <c r="C4219" s="10">
        <v>44847</v>
      </c>
      <c r="D4219" t="s">
        <v>20</v>
      </c>
      <c r="E4219" t="s">
        <v>91</v>
      </c>
      <c r="F4219">
        <v>5</v>
      </c>
      <c r="G4219">
        <v>5</v>
      </c>
      <c r="H4219" t="s">
        <v>32</v>
      </c>
      <c r="I4219" t="s">
        <v>33</v>
      </c>
      <c r="J4219">
        <v>10048888990</v>
      </c>
      <c r="K4219" s="19">
        <f>(C4219-VLOOKUP(H4219,Riders!$A$2:$C$1999,2,FALSE))/365</f>
        <v>20.923287671232877</v>
      </c>
      <c r="L4219">
        <v>15.509</v>
      </c>
      <c r="M4219">
        <v>16.268999999999998</v>
      </c>
      <c r="N4219">
        <v>21.113</v>
      </c>
      <c r="O4219">
        <v>2.4220000000000002</v>
      </c>
    </row>
    <row r="4220" spans="1:15" x14ac:dyDescent="0.35">
      <c r="A4220" t="s">
        <v>19</v>
      </c>
      <c r="B4220">
        <v>2022</v>
      </c>
      <c r="C4220" s="10">
        <v>44847</v>
      </c>
      <c r="D4220" t="s">
        <v>20</v>
      </c>
      <c r="E4220" t="s">
        <v>91</v>
      </c>
      <c r="F4220">
        <v>5</v>
      </c>
      <c r="G4220">
        <v>6</v>
      </c>
      <c r="H4220" t="s">
        <v>62</v>
      </c>
      <c r="I4220" t="s">
        <v>63</v>
      </c>
      <c r="J4220">
        <v>10007351671</v>
      </c>
      <c r="K4220" s="19">
        <f>(C4220-VLOOKUP(H4220,Riders!$A$2:$C$1999,2,FALSE))/365</f>
        <v>32.898630136986299</v>
      </c>
      <c r="L4220">
        <v>18.399999999999999</v>
      </c>
      <c r="M4220">
        <v>18.152999999999999</v>
      </c>
      <c r="N4220">
        <v>20.529</v>
      </c>
      <c r="O4220">
        <v>1.1879999999999999</v>
      </c>
    </row>
    <row r="4221" spans="1:15" x14ac:dyDescent="0.35">
      <c r="A4221" t="s">
        <v>19</v>
      </c>
      <c r="B4221">
        <v>2022</v>
      </c>
      <c r="C4221" s="10">
        <v>44847</v>
      </c>
      <c r="D4221" t="s">
        <v>20</v>
      </c>
      <c r="E4221" t="s">
        <v>117</v>
      </c>
      <c r="F4221">
        <v>1</v>
      </c>
      <c r="G4221">
        <v>1</v>
      </c>
      <c r="H4221" t="s">
        <v>115</v>
      </c>
      <c r="I4221" t="s">
        <v>116</v>
      </c>
      <c r="J4221">
        <v>10009009159</v>
      </c>
      <c r="K4221" s="19">
        <f>(C4221-VLOOKUP(H4221,Riders!$A$2:$C$1999,2,FALSE))/365</f>
        <v>27.673972602739727</v>
      </c>
      <c r="L4221">
        <v>28.727</v>
      </c>
      <c r="M4221">
        <v>28.88</v>
      </c>
      <c r="N4221">
        <v>30.648</v>
      </c>
      <c r="O4221">
        <v>0.88400000000000001</v>
      </c>
    </row>
    <row r="4222" spans="1:15" x14ac:dyDescent="0.35">
      <c r="A4222" t="s">
        <v>19</v>
      </c>
      <c r="B4222">
        <v>2022</v>
      </c>
      <c r="C4222" s="10">
        <v>44847</v>
      </c>
      <c r="D4222" t="s">
        <v>20</v>
      </c>
      <c r="E4222" t="s">
        <v>117</v>
      </c>
      <c r="F4222">
        <v>1</v>
      </c>
      <c r="G4222">
        <v>2</v>
      </c>
      <c r="H4222" t="s">
        <v>110</v>
      </c>
      <c r="I4222" t="s">
        <v>58</v>
      </c>
      <c r="J4222">
        <v>10010797292</v>
      </c>
      <c r="K4222" s="19">
        <f>(C4222-VLOOKUP(H4222,Riders!$A$2:$C$1999,2,FALSE))/365</f>
        <v>24.512328767123286</v>
      </c>
      <c r="L4222">
        <v>26.152000000000001</v>
      </c>
      <c r="M4222">
        <v>26.242000000000001</v>
      </c>
      <c r="N4222">
        <v>28.358000000000001</v>
      </c>
      <c r="O4222">
        <v>1.0580000000000001</v>
      </c>
    </row>
    <row r="4223" spans="1:15" x14ac:dyDescent="0.35">
      <c r="A4223" t="s">
        <v>19</v>
      </c>
      <c r="B4223">
        <v>2022</v>
      </c>
      <c r="C4223" s="10">
        <v>44847</v>
      </c>
      <c r="D4223" t="s">
        <v>20</v>
      </c>
      <c r="E4223" t="s">
        <v>117</v>
      </c>
      <c r="F4223">
        <v>1</v>
      </c>
      <c r="G4223">
        <v>3</v>
      </c>
      <c r="H4223" t="s">
        <v>40</v>
      </c>
      <c r="I4223" t="s">
        <v>29</v>
      </c>
      <c r="J4223">
        <v>10009178002</v>
      </c>
      <c r="K4223" s="19">
        <f>(C4223-VLOOKUP(H4223,Riders!$A$2:$C$1999,2,FALSE))/365</f>
        <v>26.745205479452054</v>
      </c>
      <c r="L4223">
        <v>24.827999999999999</v>
      </c>
      <c r="M4223">
        <v>24.765999999999998</v>
      </c>
      <c r="N4223">
        <v>26.748000000000001</v>
      </c>
      <c r="O4223">
        <v>0.99099999999999999</v>
      </c>
    </row>
    <row r="4224" spans="1:15" x14ac:dyDescent="0.35">
      <c r="A4224" t="s">
        <v>19</v>
      </c>
      <c r="B4224">
        <v>2022</v>
      </c>
      <c r="C4224" s="10">
        <v>44847</v>
      </c>
      <c r="D4224" t="s">
        <v>20</v>
      </c>
      <c r="E4224" t="s">
        <v>117</v>
      </c>
      <c r="F4224">
        <v>1</v>
      </c>
      <c r="G4224">
        <v>4</v>
      </c>
      <c r="H4224" t="s">
        <v>94</v>
      </c>
      <c r="I4224" t="s">
        <v>95</v>
      </c>
      <c r="J4224">
        <v>10009181032</v>
      </c>
      <c r="K4224" s="19">
        <f>(C4224-VLOOKUP(H4224,Riders!$A$2:$C$1999,2,FALSE))/365</f>
        <v>27.797260273972604</v>
      </c>
      <c r="L4224">
        <v>18.356999999999999</v>
      </c>
      <c r="M4224">
        <v>17.809999999999999</v>
      </c>
      <c r="N4224">
        <v>22.388000000000002</v>
      </c>
      <c r="O4224">
        <v>2.2890000000000001</v>
      </c>
    </row>
    <row r="4225" spans="1:15" x14ac:dyDescent="0.35">
      <c r="A4225" t="s">
        <v>19</v>
      </c>
      <c r="B4225">
        <v>2022</v>
      </c>
      <c r="C4225" s="10">
        <v>44847</v>
      </c>
      <c r="D4225" t="s">
        <v>20</v>
      </c>
      <c r="E4225" t="s">
        <v>117</v>
      </c>
      <c r="F4225">
        <v>2</v>
      </c>
      <c r="G4225">
        <v>1</v>
      </c>
      <c r="H4225" t="s">
        <v>99</v>
      </c>
      <c r="I4225" t="s">
        <v>27</v>
      </c>
      <c r="J4225">
        <v>10010678569</v>
      </c>
      <c r="K4225" s="19">
        <f>(C4225-VLOOKUP(H4225,Riders!$A$2:$C$1999,2,FALSE))/365</f>
        <v>25.504109589041096</v>
      </c>
      <c r="L4225">
        <v>29.83</v>
      </c>
      <c r="M4225">
        <v>29.963000000000001</v>
      </c>
      <c r="N4225">
        <v>31.777000000000001</v>
      </c>
      <c r="O4225">
        <v>0.90700000000000003</v>
      </c>
    </row>
    <row r="4226" spans="1:15" x14ac:dyDescent="0.35">
      <c r="A4226" t="s">
        <v>19</v>
      </c>
      <c r="B4226">
        <v>2022</v>
      </c>
      <c r="C4226" s="10">
        <v>44847</v>
      </c>
      <c r="D4226" t="s">
        <v>20</v>
      </c>
      <c r="E4226" t="s">
        <v>117</v>
      </c>
      <c r="F4226">
        <v>2</v>
      </c>
      <c r="G4226">
        <v>2</v>
      </c>
      <c r="H4226" t="s">
        <v>96</v>
      </c>
      <c r="I4226" t="s">
        <v>27</v>
      </c>
      <c r="J4226">
        <v>10015683567</v>
      </c>
      <c r="K4226" s="19">
        <f>(C4226-VLOOKUP(H4226,Riders!$A$2:$C$1999,2,FALSE))/365</f>
        <v>23.742465753424657</v>
      </c>
      <c r="L4226">
        <v>27.520999999999901</v>
      </c>
      <c r="M4226">
        <v>27.533000000000001</v>
      </c>
      <c r="N4226">
        <v>29.361000000000001</v>
      </c>
      <c r="O4226">
        <v>0.91400000000000003</v>
      </c>
    </row>
    <row r="4227" spans="1:15" x14ac:dyDescent="0.35">
      <c r="A4227" t="s">
        <v>19</v>
      </c>
      <c r="B4227">
        <v>2022</v>
      </c>
      <c r="C4227" s="10">
        <v>44847</v>
      </c>
      <c r="D4227" t="s">
        <v>20</v>
      </c>
      <c r="E4227" t="s">
        <v>117</v>
      </c>
      <c r="F4227">
        <v>2</v>
      </c>
      <c r="G4227">
        <v>3</v>
      </c>
      <c r="H4227" t="s">
        <v>32</v>
      </c>
      <c r="I4227" t="s">
        <v>33</v>
      </c>
      <c r="J4227">
        <v>10048888990</v>
      </c>
      <c r="K4227" s="19">
        <f>(C4227-VLOOKUP(H4227,Riders!$A$2:$C$1999,2,FALSE))/365</f>
        <v>20.923287671232877</v>
      </c>
      <c r="L4227">
        <v>16.268999999999998</v>
      </c>
      <c r="M4227">
        <v>17.494</v>
      </c>
      <c r="N4227">
        <v>21.928000000000001</v>
      </c>
      <c r="O4227">
        <v>2.2170000000000001</v>
      </c>
    </row>
    <row r="4228" spans="1:15" x14ac:dyDescent="0.35">
      <c r="A4228" t="s">
        <v>19</v>
      </c>
      <c r="B4228">
        <v>2022</v>
      </c>
      <c r="C4228" s="10">
        <v>44847</v>
      </c>
      <c r="D4228" t="s">
        <v>20</v>
      </c>
      <c r="E4228" t="s">
        <v>117</v>
      </c>
      <c r="F4228">
        <v>2</v>
      </c>
      <c r="G4228">
        <v>4</v>
      </c>
      <c r="H4228" t="s">
        <v>105</v>
      </c>
      <c r="I4228" t="s">
        <v>39</v>
      </c>
      <c r="J4228">
        <v>10052089586</v>
      </c>
      <c r="K4228" s="19">
        <f>(C4228-VLOOKUP(H4228,Riders!$A$2:$C$1999,2,FALSE))/365</f>
        <v>23.786301369863015</v>
      </c>
      <c r="L4228">
        <v>21.311999999999902</v>
      </c>
      <c r="M4228">
        <v>21.137</v>
      </c>
      <c r="N4228">
        <v>23.446999999999999</v>
      </c>
      <c r="O4228">
        <v>1.155</v>
      </c>
    </row>
    <row r="4229" spans="1:15" x14ac:dyDescent="0.35">
      <c r="A4229" t="s">
        <v>19</v>
      </c>
      <c r="B4229">
        <v>2022</v>
      </c>
      <c r="C4229" s="10">
        <v>44847</v>
      </c>
      <c r="D4229" t="s">
        <v>20</v>
      </c>
      <c r="E4229" t="s">
        <v>117</v>
      </c>
      <c r="F4229">
        <v>2</v>
      </c>
      <c r="G4229">
        <v>5</v>
      </c>
      <c r="H4229" t="s">
        <v>118</v>
      </c>
      <c r="I4229" t="s">
        <v>23</v>
      </c>
      <c r="J4229">
        <v>10023438921</v>
      </c>
      <c r="K4229" s="19">
        <f>(C4229-VLOOKUP(H4229,Riders!$A$2:$C$1999,2,FALSE))/365</f>
        <v>21.580821917808219</v>
      </c>
      <c r="L4229">
        <v>9</v>
      </c>
      <c r="M4229">
        <v>4.9539999999999997</v>
      </c>
      <c r="N4229">
        <v>16.242000000000001</v>
      </c>
      <c r="O4229">
        <v>5.6440000000000001</v>
      </c>
    </row>
    <row r="4230" spans="1:15" x14ac:dyDescent="0.35">
      <c r="A4230" t="s">
        <v>19</v>
      </c>
      <c r="B4230">
        <v>2022</v>
      </c>
      <c r="C4230" s="10">
        <v>44847</v>
      </c>
      <c r="D4230" t="s">
        <v>20</v>
      </c>
      <c r="E4230" t="s">
        <v>117</v>
      </c>
      <c r="F4230">
        <v>3</v>
      </c>
      <c r="G4230">
        <v>1</v>
      </c>
      <c r="H4230" t="s">
        <v>50</v>
      </c>
      <c r="I4230" t="s">
        <v>44</v>
      </c>
      <c r="J4230">
        <v>10009039774</v>
      </c>
      <c r="K4230" s="19">
        <f>(C4230-VLOOKUP(H4230,Riders!$A$2:$C$1999,2,FALSE))/365</f>
        <v>28.252054794520546</v>
      </c>
      <c r="L4230">
        <v>25.748000000000001</v>
      </c>
      <c r="M4230">
        <v>25.992000000000001</v>
      </c>
      <c r="N4230">
        <v>28.102</v>
      </c>
      <c r="O4230">
        <v>1.0549999999999999</v>
      </c>
    </row>
    <row r="4231" spans="1:15" x14ac:dyDescent="0.35">
      <c r="A4231" t="s">
        <v>19</v>
      </c>
      <c r="B4231">
        <v>2022</v>
      </c>
      <c r="C4231" s="10">
        <v>44847</v>
      </c>
      <c r="D4231" t="s">
        <v>20</v>
      </c>
      <c r="E4231" t="s">
        <v>117</v>
      </c>
      <c r="F4231">
        <v>3</v>
      </c>
      <c r="G4231">
        <v>2</v>
      </c>
      <c r="H4231" t="s">
        <v>111</v>
      </c>
      <c r="I4231" t="s">
        <v>61</v>
      </c>
      <c r="J4231">
        <v>10050873046</v>
      </c>
      <c r="K4231" s="19">
        <f>(C4231-VLOOKUP(H4231,Riders!$A$2:$C$1999,2,FALSE))/365</f>
        <v>21.608219178082191</v>
      </c>
      <c r="L4231">
        <v>15.925999999999901</v>
      </c>
      <c r="M4231">
        <v>18.058999999999902</v>
      </c>
      <c r="N4231">
        <v>22.588999999999999</v>
      </c>
      <c r="O4231">
        <v>2.2650000000000001</v>
      </c>
    </row>
    <row r="4232" spans="1:15" x14ac:dyDescent="0.35">
      <c r="A4232" t="s">
        <v>19</v>
      </c>
      <c r="B4232">
        <v>2022</v>
      </c>
      <c r="C4232" s="10">
        <v>44847</v>
      </c>
      <c r="D4232" t="s">
        <v>20</v>
      </c>
      <c r="E4232" t="s">
        <v>117</v>
      </c>
      <c r="F4232">
        <v>3</v>
      </c>
      <c r="G4232">
        <v>3</v>
      </c>
      <c r="H4232" t="s">
        <v>103</v>
      </c>
      <c r="I4232" t="s">
        <v>104</v>
      </c>
      <c r="J4232">
        <v>10009010876</v>
      </c>
      <c r="K4232" s="19">
        <f>(C4232-VLOOKUP(H4232,Riders!$A$2:$C$1999,2,FALSE))/365</f>
        <v>28.717808219178082</v>
      </c>
      <c r="L4232">
        <v>26.078999999999901</v>
      </c>
      <c r="M4232">
        <v>25.984999999999999</v>
      </c>
      <c r="N4232">
        <v>27.457000000000001</v>
      </c>
      <c r="O4232">
        <v>0.73599999999999999</v>
      </c>
    </row>
    <row r="4233" spans="1:15" x14ac:dyDescent="0.35">
      <c r="A4233" t="s">
        <v>19</v>
      </c>
      <c r="B4233">
        <v>2022</v>
      </c>
      <c r="C4233" s="10">
        <v>44847</v>
      </c>
      <c r="D4233" t="s">
        <v>20</v>
      </c>
      <c r="E4233" t="s">
        <v>117</v>
      </c>
      <c r="F4233">
        <v>3</v>
      </c>
      <c r="G4233">
        <v>4</v>
      </c>
      <c r="H4233" t="s">
        <v>36</v>
      </c>
      <c r="I4233" t="s">
        <v>37</v>
      </c>
      <c r="J4233">
        <v>10011152354</v>
      </c>
      <c r="K4233" s="19">
        <f>(C4233-VLOOKUP(H4233,Riders!$A$2:$C$1999,2,FALSE))/365</f>
        <v>24.394520547945206</v>
      </c>
      <c r="L4233">
        <v>18.123999999999999</v>
      </c>
      <c r="M4233">
        <v>18.152000000000001</v>
      </c>
      <c r="N4233">
        <v>21.635999999999999</v>
      </c>
      <c r="O4233">
        <v>1.742</v>
      </c>
    </row>
    <row r="4234" spans="1:15" x14ac:dyDescent="0.35">
      <c r="A4234" t="s">
        <v>19</v>
      </c>
      <c r="B4234">
        <v>2022</v>
      </c>
      <c r="C4234" s="10">
        <v>44847</v>
      </c>
      <c r="D4234" t="s">
        <v>20</v>
      </c>
      <c r="E4234" t="s">
        <v>117</v>
      </c>
      <c r="F4234">
        <v>3</v>
      </c>
      <c r="G4234">
        <v>5</v>
      </c>
      <c r="H4234" t="s">
        <v>62</v>
      </c>
      <c r="I4234" t="s">
        <v>63</v>
      </c>
      <c r="J4234">
        <v>10007351671</v>
      </c>
      <c r="K4234" s="19">
        <f>(C4234-VLOOKUP(H4234,Riders!$A$2:$C$1999,2,FALSE))/365</f>
        <v>32.898630136986299</v>
      </c>
      <c r="L4234">
        <v>18.152999999999999</v>
      </c>
      <c r="M4234">
        <v>17.891999999999999</v>
      </c>
      <c r="N4234">
        <v>20.23</v>
      </c>
      <c r="O4234">
        <v>1.169</v>
      </c>
    </row>
    <row r="4235" spans="1:15" x14ac:dyDescent="0.35">
      <c r="A4235" t="s">
        <v>19</v>
      </c>
      <c r="B4235">
        <v>2022</v>
      </c>
      <c r="C4235" s="10">
        <v>44847</v>
      </c>
      <c r="D4235" t="s">
        <v>20</v>
      </c>
      <c r="E4235" t="s">
        <v>117</v>
      </c>
      <c r="F4235">
        <v>4</v>
      </c>
      <c r="G4235">
        <v>1</v>
      </c>
      <c r="H4235" t="s">
        <v>26</v>
      </c>
      <c r="I4235" t="s">
        <v>27</v>
      </c>
      <c r="J4235">
        <v>10010713329</v>
      </c>
      <c r="K4235" s="19">
        <f>(C4235-VLOOKUP(H4235,Riders!$A$2:$C$1999,2,FALSE))/365</f>
        <v>25.057534246575344</v>
      </c>
      <c r="L4235">
        <v>23.113</v>
      </c>
      <c r="M4235">
        <v>24.295000000000002</v>
      </c>
      <c r="N4235">
        <v>28.003</v>
      </c>
      <c r="O4235">
        <v>1.8540000000000001</v>
      </c>
    </row>
    <row r="4236" spans="1:15" x14ac:dyDescent="0.35">
      <c r="A4236" t="s">
        <v>19</v>
      </c>
      <c r="B4236">
        <v>2022</v>
      </c>
      <c r="C4236" s="10">
        <v>44847</v>
      </c>
      <c r="D4236" t="s">
        <v>20</v>
      </c>
      <c r="E4236" t="s">
        <v>117</v>
      </c>
      <c r="F4236">
        <v>4</v>
      </c>
      <c r="G4236">
        <v>2</v>
      </c>
      <c r="H4236" t="s">
        <v>108</v>
      </c>
      <c r="I4236" t="s">
        <v>109</v>
      </c>
      <c r="J4236">
        <v>10117936018</v>
      </c>
      <c r="K4236" s="19">
        <f>(C4236-VLOOKUP(H4236,Riders!$A$2:$C$1999,2,FALSE))/365</f>
        <v>29.002739726027396</v>
      </c>
      <c r="L4236">
        <v>24.18</v>
      </c>
      <c r="M4236">
        <v>24.36</v>
      </c>
      <c r="N4236">
        <v>26.425999999999998</v>
      </c>
      <c r="O4236">
        <v>1.0329999999999999</v>
      </c>
    </row>
    <row r="4237" spans="1:15" x14ac:dyDescent="0.35">
      <c r="A4237" t="s">
        <v>19</v>
      </c>
      <c r="B4237">
        <v>2022</v>
      </c>
      <c r="C4237" s="10">
        <v>44847</v>
      </c>
      <c r="D4237" t="s">
        <v>20</v>
      </c>
      <c r="E4237" t="s">
        <v>117</v>
      </c>
      <c r="F4237">
        <v>4</v>
      </c>
      <c r="G4237">
        <v>3</v>
      </c>
      <c r="H4237" t="s">
        <v>114</v>
      </c>
      <c r="I4237" t="s">
        <v>102</v>
      </c>
      <c r="J4237">
        <v>10055349695</v>
      </c>
      <c r="K4237" s="19">
        <f>(C4237-VLOOKUP(H4237,Riders!$A$2:$C$1999,2,FALSE))/365</f>
        <v>22.673972602739727</v>
      </c>
      <c r="L4237">
        <v>24.206</v>
      </c>
      <c r="M4237">
        <v>24.167999999999999</v>
      </c>
      <c r="N4237">
        <v>26.925999999999998</v>
      </c>
      <c r="O4237">
        <v>1.379</v>
      </c>
    </row>
    <row r="4238" spans="1:15" x14ac:dyDescent="0.35">
      <c r="A4238" t="s">
        <v>19</v>
      </c>
      <c r="B4238">
        <v>2022</v>
      </c>
      <c r="C4238" s="10">
        <v>44847</v>
      </c>
      <c r="D4238" t="s">
        <v>20</v>
      </c>
      <c r="E4238" t="s">
        <v>117</v>
      </c>
      <c r="F4238">
        <v>4</v>
      </c>
      <c r="G4238">
        <v>4</v>
      </c>
      <c r="H4238" t="s">
        <v>54</v>
      </c>
      <c r="I4238" t="s">
        <v>42</v>
      </c>
      <c r="J4238">
        <v>10004612534</v>
      </c>
      <c r="K4238" s="19">
        <f>(C4238-VLOOKUP(H4238,Riders!$A$2:$C$1999,2,FALSE))/365</f>
        <v>35.38356164383562</v>
      </c>
      <c r="L4238">
        <v>26.683</v>
      </c>
      <c r="M4238">
        <v>26.494</v>
      </c>
      <c r="N4238">
        <v>28.04</v>
      </c>
      <c r="O4238">
        <v>0.77300000000000002</v>
      </c>
    </row>
    <row r="4239" spans="1:15" x14ac:dyDescent="0.35">
      <c r="A4239" t="s">
        <v>19</v>
      </c>
      <c r="B4239">
        <v>2022</v>
      </c>
      <c r="C4239" s="10">
        <v>44847</v>
      </c>
      <c r="D4239" t="s">
        <v>20</v>
      </c>
      <c r="E4239" t="s">
        <v>119</v>
      </c>
      <c r="F4239">
        <v>1</v>
      </c>
      <c r="G4239">
        <v>1</v>
      </c>
      <c r="H4239" t="s">
        <v>92</v>
      </c>
      <c r="I4239" t="s">
        <v>23</v>
      </c>
      <c r="J4239">
        <v>10009535686</v>
      </c>
      <c r="K4239" s="19">
        <f>(C4239-VLOOKUP(H4239,Riders!$A$2:$C$1999,2,FALSE))/365</f>
        <v>25.6</v>
      </c>
      <c r="L4239">
        <v>32.910999999999902</v>
      </c>
      <c r="M4239">
        <v>33.097999999999999</v>
      </c>
      <c r="N4239">
        <v>34.844000000000001</v>
      </c>
      <c r="O4239">
        <v>0.873</v>
      </c>
    </row>
    <row r="4240" spans="1:15" x14ac:dyDescent="0.35">
      <c r="A4240" t="s">
        <v>19</v>
      </c>
      <c r="B4240">
        <v>2022</v>
      </c>
      <c r="C4240" s="10">
        <v>44847</v>
      </c>
      <c r="D4240" t="s">
        <v>20</v>
      </c>
      <c r="E4240" t="s">
        <v>119</v>
      </c>
      <c r="F4240">
        <v>1</v>
      </c>
      <c r="G4240">
        <v>2</v>
      </c>
      <c r="H4240" t="s">
        <v>98</v>
      </c>
      <c r="I4240" t="s">
        <v>31</v>
      </c>
      <c r="J4240">
        <v>10010592279</v>
      </c>
      <c r="K4240" s="19">
        <f>(C4240-VLOOKUP(H4240,Riders!$A$2:$C$1999,2,FALSE))/365</f>
        <v>28.791780821917808</v>
      </c>
      <c r="L4240">
        <v>22.113999999999901</v>
      </c>
      <c r="M4240">
        <v>25.068999999999999</v>
      </c>
      <c r="N4240">
        <v>30.001000000000001</v>
      </c>
      <c r="O4240">
        <v>2.4660000000000002</v>
      </c>
    </row>
    <row r="4241" spans="1:15" x14ac:dyDescent="0.35">
      <c r="A4241" t="s">
        <v>19</v>
      </c>
      <c r="B4241">
        <v>2022</v>
      </c>
      <c r="C4241" s="10">
        <v>44847</v>
      </c>
      <c r="D4241" t="s">
        <v>20</v>
      </c>
      <c r="E4241" t="s">
        <v>119</v>
      </c>
      <c r="F4241">
        <v>1</v>
      </c>
      <c r="G4241">
        <v>3</v>
      </c>
      <c r="H4241" t="s">
        <v>106</v>
      </c>
      <c r="I4241" t="s">
        <v>102</v>
      </c>
      <c r="J4241">
        <v>10006894559</v>
      </c>
      <c r="K4241" s="19">
        <f>(C4241-VLOOKUP(H4241,Riders!$A$2:$C$1999,2,FALSE))/365</f>
        <v>30.156164383561645</v>
      </c>
      <c r="L4241">
        <v>32.015000000000001</v>
      </c>
      <c r="M4241">
        <v>31.986999999999899</v>
      </c>
      <c r="N4241">
        <v>33.406999999999996</v>
      </c>
      <c r="O4241">
        <v>0.71</v>
      </c>
    </row>
    <row r="4242" spans="1:15" x14ac:dyDescent="0.35">
      <c r="A4242" t="s">
        <v>19</v>
      </c>
      <c r="B4242">
        <v>2022</v>
      </c>
      <c r="C4242" s="10">
        <v>44847</v>
      </c>
      <c r="D4242" t="s">
        <v>20</v>
      </c>
      <c r="E4242" t="s">
        <v>119</v>
      </c>
      <c r="F4242">
        <v>1</v>
      </c>
      <c r="G4242">
        <v>4</v>
      </c>
      <c r="H4242" t="s">
        <v>99</v>
      </c>
      <c r="I4242" t="s">
        <v>27</v>
      </c>
      <c r="J4242">
        <v>10010678569</v>
      </c>
      <c r="K4242" s="19">
        <f>(C4242-VLOOKUP(H4242,Riders!$A$2:$C$1999,2,FALSE))/365</f>
        <v>25.504109589041096</v>
      </c>
      <c r="L4242">
        <v>29.963000000000001</v>
      </c>
      <c r="M4242">
        <v>29.884999999999899</v>
      </c>
      <c r="N4242">
        <v>31.677</v>
      </c>
      <c r="O4242">
        <v>0.89600000000000002</v>
      </c>
    </row>
    <row r="4243" spans="1:15" x14ac:dyDescent="0.35">
      <c r="A4243" t="s">
        <v>19</v>
      </c>
      <c r="B4243">
        <v>2022</v>
      </c>
      <c r="C4243" s="10">
        <v>44847</v>
      </c>
      <c r="D4243" t="s">
        <v>20</v>
      </c>
      <c r="E4243" t="s">
        <v>119</v>
      </c>
      <c r="F4243">
        <v>1</v>
      </c>
      <c r="G4243">
        <v>5</v>
      </c>
      <c r="H4243" t="s">
        <v>50</v>
      </c>
      <c r="I4243" t="s">
        <v>44</v>
      </c>
      <c r="J4243">
        <v>10009039774</v>
      </c>
      <c r="K4243" s="19">
        <f>(C4243-VLOOKUP(H4243,Riders!$A$2:$C$1999,2,FALSE))/365</f>
        <v>28.252054794520546</v>
      </c>
      <c r="L4243">
        <v>25.992000000000001</v>
      </c>
      <c r="M4243">
        <v>25.925999999999998</v>
      </c>
      <c r="N4243">
        <v>27.998000000000001</v>
      </c>
      <c r="O4243">
        <v>1.036</v>
      </c>
    </row>
    <row r="4244" spans="1:15" x14ac:dyDescent="0.35">
      <c r="A4244" t="s">
        <v>19</v>
      </c>
      <c r="B4244">
        <v>2022</v>
      </c>
      <c r="C4244" s="10">
        <v>44847</v>
      </c>
      <c r="D4244" t="s">
        <v>20</v>
      </c>
      <c r="E4244" t="s">
        <v>119</v>
      </c>
      <c r="F4244">
        <v>1</v>
      </c>
      <c r="G4244">
        <v>6</v>
      </c>
      <c r="H4244" t="s">
        <v>108</v>
      </c>
      <c r="I4244" t="s">
        <v>109</v>
      </c>
      <c r="J4244">
        <v>10117936018</v>
      </c>
      <c r="K4244" s="19">
        <f>(C4244-VLOOKUP(H4244,Riders!$A$2:$C$1999,2,FALSE))/365</f>
        <v>29.002739726027396</v>
      </c>
      <c r="L4244">
        <v>24.36</v>
      </c>
      <c r="M4244">
        <v>24.146999999999998</v>
      </c>
      <c r="N4244">
        <v>26.189</v>
      </c>
      <c r="O4244">
        <v>1.0209999999999999</v>
      </c>
    </row>
    <row r="4245" spans="1:15" x14ac:dyDescent="0.35">
      <c r="A4245" t="s">
        <v>19</v>
      </c>
      <c r="B4245">
        <v>2022</v>
      </c>
      <c r="C4245" s="10">
        <v>44847</v>
      </c>
      <c r="D4245" t="s">
        <v>20</v>
      </c>
      <c r="E4245" t="s">
        <v>119</v>
      </c>
      <c r="F4245">
        <v>2</v>
      </c>
      <c r="G4245">
        <v>1</v>
      </c>
      <c r="H4245" t="s">
        <v>101</v>
      </c>
      <c r="I4245" t="s">
        <v>102</v>
      </c>
      <c r="J4245">
        <v>10015145724</v>
      </c>
      <c r="K4245" s="19">
        <f>(C4245-VLOOKUP(H4245,Riders!$A$2:$C$1999,2,FALSE))/365</f>
        <v>23.506849315068493</v>
      </c>
      <c r="L4245">
        <v>28.341999999999999</v>
      </c>
      <c r="M4245">
        <v>28.744999999999902</v>
      </c>
      <c r="N4245">
        <v>30.876999999999999</v>
      </c>
      <c r="O4245">
        <v>1.0660000000000001</v>
      </c>
    </row>
    <row r="4246" spans="1:15" x14ac:dyDescent="0.35">
      <c r="A4246" t="s">
        <v>19</v>
      </c>
      <c r="B4246">
        <v>2022</v>
      </c>
      <c r="C4246" s="10">
        <v>44847</v>
      </c>
      <c r="D4246" t="s">
        <v>20</v>
      </c>
      <c r="E4246" t="s">
        <v>119</v>
      </c>
      <c r="F4246">
        <v>2</v>
      </c>
      <c r="G4246">
        <v>2</v>
      </c>
      <c r="H4246" t="s">
        <v>26</v>
      </c>
      <c r="I4246" t="s">
        <v>27</v>
      </c>
      <c r="J4246">
        <v>10010713329</v>
      </c>
      <c r="K4246" s="19">
        <f>(C4246-VLOOKUP(H4246,Riders!$A$2:$C$1999,2,FALSE))/365</f>
        <v>25.057534246575344</v>
      </c>
      <c r="L4246">
        <v>24.295000000000002</v>
      </c>
      <c r="M4246">
        <v>25.353000000000002</v>
      </c>
      <c r="N4246">
        <v>28.821000000000002</v>
      </c>
      <c r="O4246">
        <v>1.734</v>
      </c>
    </row>
    <row r="4247" spans="1:15" x14ac:dyDescent="0.35">
      <c r="A4247" t="s">
        <v>19</v>
      </c>
      <c r="B4247">
        <v>2022</v>
      </c>
      <c r="C4247" s="10">
        <v>44847</v>
      </c>
      <c r="D4247" t="s">
        <v>20</v>
      </c>
      <c r="E4247" t="s">
        <v>119</v>
      </c>
      <c r="F4247">
        <v>2</v>
      </c>
      <c r="G4247">
        <v>3</v>
      </c>
      <c r="H4247" t="s">
        <v>111</v>
      </c>
      <c r="I4247" t="s">
        <v>61</v>
      </c>
      <c r="J4247">
        <v>10050873046</v>
      </c>
      <c r="K4247" s="19">
        <f>(C4247-VLOOKUP(H4247,Riders!$A$2:$C$1999,2,FALSE))/365</f>
        <v>21.608219178082191</v>
      </c>
      <c r="L4247">
        <v>18.058999999999902</v>
      </c>
      <c r="M4247">
        <v>20.331</v>
      </c>
      <c r="N4247">
        <v>24.419</v>
      </c>
      <c r="O4247">
        <v>2.044</v>
      </c>
    </row>
    <row r="4248" spans="1:15" x14ac:dyDescent="0.35">
      <c r="A4248" t="s">
        <v>19</v>
      </c>
      <c r="B4248">
        <v>2022</v>
      </c>
      <c r="C4248" s="10">
        <v>44847</v>
      </c>
      <c r="D4248" t="s">
        <v>20</v>
      </c>
      <c r="E4248" t="s">
        <v>119</v>
      </c>
      <c r="F4248">
        <v>2</v>
      </c>
      <c r="G4248">
        <v>4</v>
      </c>
      <c r="H4248" t="s">
        <v>112</v>
      </c>
      <c r="I4248" t="s">
        <v>113</v>
      </c>
      <c r="J4248">
        <v>10009967641</v>
      </c>
      <c r="K4248" s="19">
        <f>(C4248-VLOOKUP(H4248,Riders!$A$2:$C$1999,2,FALSE))/365</f>
        <v>25.490410958904111</v>
      </c>
      <c r="L4248">
        <v>30.476999999999901</v>
      </c>
      <c r="M4248">
        <v>30.379000000000001</v>
      </c>
      <c r="N4248">
        <v>31.925000000000001</v>
      </c>
      <c r="O4248">
        <v>0.77300000000000002</v>
      </c>
    </row>
    <row r="4249" spans="1:15" x14ac:dyDescent="0.35">
      <c r="A4249" t="s">
        <v>19</v>
      </c>
      <c r="B4249">
        <v>2022</v>
      </c>
      <c r="C4249" s="10">
        <v>44847</v>
      </c>
      <c r="D4249" t="s">
        <v>20</v>
      </c>
      <c r="E4249" t="s">
        <v>119</v>
      </c>
      <c r="F4249">
        <v>2</v>
      </c>
      <c r="G4249">
        <v>5</v>
      </c>
      <c r="H4249" t="s">
        <v>97</v>
      </c>
      <c r="I4249" t="s">
        <v>29</v>
      </c>
      <c r="J4249">
        <v>10048325582</v>
      </c>
      <c r="K4249" s="19">
        <f>(C4249-VLOOKUP(H4249,Riders!$A$2:$C$1999,2,FALSE))/365</f>
        <v>30.717808219178082</v>
      </c>
      <c r="L4249">
        <v>31.5109999999999</v>
      </c>
      <c r="M4249">
        <v>31.286999999999999</v>
      </c>
      <c r="N4249">
        <v>32.917000000000002</v>
      </c>
      <c r="O4249">
        <v>0.81499999999999995</v>
      </c>
    </row>
    <row r="4250" spans="1:15" x14ac:dyDescent="0.35">
      <c r="A4250" t="s">
        <v>19</v>
      </c>
      <c r="B4250">
        <v>2022</v>
      </c>
      <c r="C4250" s="10">
        <v>44847</v>
      </c>
      <c r="D4250" t="s">
        <v>20</v>
      </c>
      <c r="E4250" t="s">
        <v>119</v>
      </c>
      <c r="F4250">
        <v>2</v>
      </c>
      <c r="G4250">
        <v>6</v>
      </c>
      <c r="H4250" t="s">
        <v>115</v>
      </c>
      <c r="I4250" t="s">
        <v>116</v>
      </c>
      <c r="J4250">
        <v>10009009159</v>
      </c>
      <c r="K4250" s="19">
        <f>(C4250-VLOOKUP(H4250,Riders!$A$2:$C$1999,2,FALSE))/365</f>
        <v>27.673972602739727</v>
      </c>
      <c r="L4250">
        <v>28.88</v>
      </c>
      <c r="M4250">
        <v>28.603000000000002</v>
      </c>
      <c r="N4250">
        <v>30.353000000000002</v>
      </c>
      <c r="O4250">
        <v>0.875</v>
      </c>
    </row>
    <row r="4251" spans="1:15" x14ac:dyDescent="0.35">
      <c r="A4251" t="s">
        <v>19</v>
      </c>
      <c r="B4251">
        <v>2022</v>
      </c>
      <c r="C4251" s="10">
        <v>44847</v>
      </c>
      <c r="D4251" t="s">
        <v>20</v>
      </c>
      <c r="E4251" t="s">
        <v>119</v>
      </c>
      <c r="F4251">
        <v>3</v>
      </c>
      <c r="G4251">
        <v>1</v>
      </c>
      <c r="H4251" t="s">
        <v>100</v>
      </c>
      <c r="I4251" t="s">
        <v>44</v>
      </c>
      <c r="J4251">
        <v>10010830840</v>
      </c>
      <c r="K4251" s="19">
        <f>(C4251-VLOOKUP(H4251,Riders!$A$2:$C$1999,2,FALSE))/365</f>
        <v>23.975342465753425</v>
      </c>
      <c r="L4251">
        <v>28.934999999999999</v>
      </c>
      <c r="M4251">
        <v>29.152999999999999</v>
      </c>
      <c r="N4251">
        <v>30.759</v>
      </c>
      <c r="O4251">
        <v>0.80300000000000005</v>
      </c>
    </row>
    <row r="4252" spans="1:15" x14ac:dyDescent="0.35">
      <c r="A4252" t="s">
        <v>19</v>
      </c>
      <c r="B4252">
        <v>2022</v>
      </c>
      <c r="C4252" s="10">
        <v>44847</v>
      </c>
      <c r="D4252" t="s">
        <v>20</v>
      </c>
      <c r="E4252" t="s">
        <v>119</v>
      </c>
      <c r="F4252">
        <v>3</v>
      </c>
      <c r="G4252">
        <v>2</v>
      </c>
      <c r="H4252" t="s">
        <v>22</v>
      </c>
      <c r="I4252" t="s">
        <v>23</v>
      </c>
      <c r="J4252">
        <v>10007379761</v>
      </c>
      <c r="K4252" s="19">
        <f>(C4252-VLOOKUP(H4252,Riders!$A$2:$C$1999,2,FALSE))/365</f>
        <v>29.597260273972601</v>
      </c>
      <c r="L4252">
        <v>27.834</v>
      </c>
      <c r="M4252">
        <v>28.116</v>
      </c>
      <c r="N4252">
        <v>30.512</v>
      </c>
      <c r="O4252">
        <v>1.198</v>
      </c>
    </row>
    <row r="4253" spans="1:15" x14ac:dyDescent="0.35">
      <c r="A4253" t="s">
        <v>19</v>
      </c>
      <c r="B4253">
        <v>2022</v>
      </c>
      <c r="C4253" s="10">
        <v>44847</v>
      </c>
      <c r="D4253" t="s">
        <v>20</v>
      </c>
      <c r="E4253" t="s">
        <v>119</v>
      </c>
      <c r="F4253">
        <v>3</v>
      </c>
      <c r="G4253">
        <v>3</v>
      </c>
      <c r="H4253" t="s">
        <v>93</v>
      </c>
      <c r="I4253" t="s">
        <v>52</v>
      </c>
      <c r="J4253">
        <v>10009150215</v>
      </c>
      <c r="K4253" s="19">
        <f>(C4253-VLOOKUP(H4253,Riders!$A$2:$C$1999,2,FALSE))/365</f>
        <v>26.898630136986302</v>
      </c>
      <c r="L4253">
        <v>25.956</v>
      </c>
      <c r="M4253">
        <v>26.070999999999898</v>
      </c>
      <c r="N4253">
        <v>27.658999999999999</v>
      </c>
      <c r="O4253">
        <v>0.79400000000000004</v>
      </c>
    </row>
    <row r="4254" spans="1:15" x14ac:dyDescent="0.35">
      <c r="A4254" t="s">
        <v>19</v>
      </c>
      <c r="B4254">
        <v>2022</v>
      </c>
      <c r="C4254" s="10">
        <v>44847</v>
      </c>
      <c r="D4254" t="s">
        <v>20</v>
      </c>
      <c r="E4254" t="s">
        <v>119</v>
      </c>
      <c r="F4254">
        <v>3</v>
      </c>
      <c r="G4254">
        <v>4</v>
      </c>
      <c r="H4254" t="s">
        <v>110</v>
      </c>
      <c r="I4254" t="s">
        <v>58</v>
      </c>
      <c r="J4254">
        <v>10010797292</v>
      </c>
      <c r="K4254" s="19">
        <f>(C4254-VLOOKUP(H4254,Riders!$A$2:$C$1999,2,FALSE))/365</f>
        <v>24.512328767123286</v>
      </c>
      <c r="L4254">
        <v>26.242000000000001</v>
      </c>
      <c r="M4254">
        <v>26.274000000000001</v>
      </c>
      <c r="N4254">
        <v>28.346</v>
      </c>
      <c r="O4254">
        <v>1.036</v>
      </c>
    </row>
    <row r="4255" spans="1:15" x14ac:dyDescent="0.35">
      <c r="A4255" t="s">
        <v>19</v>
      </c>
      <c r="B4255">
        <v>2022</v>
      </c>
      <c r="C4255" s="10">
        <v>44847</v>
      </c>
      <c r="D4255" t="s">
        <v>20</v>
      </c>
      <c r="E4255" t="s">
        <v>119</v>
      </c>
      <c r="F4255">
        <v>3</v>
      </c>
      <c r="G4255">
        <v>5</v>
      </c>
      <c r="H4255" t="s">
        <v>107</v>
      </c>
      <c r="I4255" t="s">
        <v>31</v>
      </c>
      <c r="J4255">
        <v>10020900955</v>
      </c>
      <c r="K4255" s="19">
        <f>(C4255-VLOOKUP(H4255,Riders!$A$2:$C$1999,2,FALSE))/365</f>
        <v>29.841095890410958</v>
      </c>
      <c r="L4255">
        <v>27.285999999999898</v>
      </c>
      <c r="M4255">
        <v>26.667000000000002</v>
      </c>
      <c r="N4255">
        <v>30.187000000000001</v>
      </c>
      <c r="O4255">
        <v>1.76</v>
      </c>
    </row>
    <row r="4256" spans="1:15" x14ac:dyDescent="0.35">
      <c r="A4256" t="s">
        <v>19</v>
      </c>
      <c r="B4256">
        <v>2022</v>
      </c>
      <c r="C4256" s="10">
        <v>44847</v>
      </c>
      <c r="D4256" t="s">
        <v>20</v>
      </c>
      <c r="E4256" t="s">
        <v>119</v>
      </c>
      <c r="F4256">
        <v>3</v>
      </c>
      <c r="G4256">
        <v>6</v>
      </c>
      <c r="H4256" t="s">
        <v>96</v>
      </c>
      <c r="I4256" t="s">
        <v>27</v>
      </c>
      <c r="J4256">
        <v>10015683567</v>
      </c>
      <c r="K4256" s="19">
        <f>(C4256-VLOOKUP(H4256,Riders!$A$2:$C$1999,2,FALSE))/365</f>
        <v>23.742465753424657</v>
      </c>
      <c r="L4256">
        <v>27.533000000000001</v>
      </c>
      <c r="M4256">
        <v>27.253</v>
      </c>
      <c r="N4256">
        <v>29.061</v>
      </c>
      <c r="O4256">
        <v>0.90400000000000003</v>
      </c>
    </row>
    <row r="4257" spans="1:15" x14ac:dyDescent="0.35">
      <c r="A4257" t="s">
        <v>19</v>
      </c>
      <c r="B4257">
        <v>2022</v>
      </c>
      <c r="C4257" s="10">
        <v>44847</v>
      </c>
      <c r="D4257" t="s">
        <v>20</v>
      </c>
      <c r="E4257" t="s">
        <v>120</v>
      </c>
      <c r="F4257">
        <v>1</v>
      </c>
      <c r="G4257">
        <v>1</v>
      </c>
      <c r="H4257" t="s">
        <v>26</v>
      </c>
      <c r="I4257" t="s">
        <v>27</v>
      </c>
      <c r="J4257">
        <v>10010713329</v>
      </c>
      <c r="K4257" s="19">
        <f>(C4257-VLOOKUP(H4257,Riders!$A$2:$C$1999,2,FALSE))/365</f>
        <v>25.057534246575344</v>
      </c>
      <c r="L4257">
        <v>25.353000000000002</v>
      </c>
      <c r="M4257">
        <v>26.678999999999998</v>
      </c>
      <c r="N4257">
        <v>29.986999999999998</v>
      </c>
      <c r="O4257">
        <v>1.6539999999999999</v>
      </c>
    </row>
    <row r="4258" spans="1:15" x14ac:dyDescent="0.35">
      <c r="A4258" t="s">
        <v>19</v>
      </c>
      <c r="B4258">
        <v>2022</v>
      </c>
      <c r="C4258" s="10">
        <v>44847</v>
      </c>
      <c r="D4258" t="s">
        <v>20</v>
      </c>
      <c r="E4258" t="s">
        <v>120</v>
      </c>
      <c r="F4258">
        <v>1</v>
      </c>
      <c r="G4258">
        <v>2</v>
      </c>
      <c r="H4258" t="s">
        <v>92</v>
      </c>
      <c r="I4258" t="s">
        <v>23</v>
      </c>
      <c r="J4258">
        <v>10009535686</v>
      </c>
      <c r="K4258" s="19">
        <f>(C4258-VLOOKUP(H4258,Riders!$A$2:$C$1999,2,FALSE))/365</f>
        <v>25.6</v>
      </c>
      <c r="L4258">
        <v>33.097999999999999</v>
      </c>
      <c r="M4258">
        <v>33.068999999999903</v>
      </c>
      <c r="N4258">
        <v>34.796999999999997</v>
      </c>
      <c r="O4258">
        <v>0.86399999999999999</v>
      </c>
    </row>
    <row r="4259" spans="1:15" x14ac:dyDescent="0.35">
      <c r="A4259" t="s">
        <v>19</v>
      </c>
      <c r="B4259">
        <v>2022</v>
      </c>
      <c r="C4259" s="10">
        <v>44847</v>
      </c>
      <c r="D4259" t="s">
        <v>20</v>
      </c>
      <c r="E4259" t="s">
        <v>120</v>
      </c>
      <c r="F4259">
        <v>1</v>
      </c>
      <c r="G4259">
        <v>3</v>
      </c>
      <c r="H4259" t="s">
        <v>98</v>
      </c>
      <c r="I4259" t="s">
        <v>31</v>
      </c>
      <c r="J4259">
        <v>10010592279</v>
      </c>
      <c r="K4259" s="19">
        <f>(C4259-VLOOKUP(H4259,Riders!$A$2:$C$1999,2,FALSE))/365</f>
        <v>28.791780821917808</v>
      </c>
      <c r="L4259">
        <v>25.068999999999999</v>
      </c>
      <c r="M4259">
        <v>25.741</v>
      </c>
      <c r="N4259">
        <v>30.155000000000001</v>
      </c>
      <c r="O4259">
        <v>2.2069999999999999</v>
      </c>
    </row>
    <row r="4260" spans="1:15" x14ac:dyDescent="0.35">
      <c r="A4260" t="s">
        <v>19</v>
      </c>
      <c r="B4260">
        <v>2022</v>
      </c>
      <c r="C4260" s="10">
        <v>44847</v>
      </c>
      <c r="D4260" t="s">
        <v>20</v>
      </c>
      <c r="E4260" t="s">
        <v>120</v>
      </c>
      <c r="F4260">
        <v>1</v>
      </c>
      <c r="G4260">
        <v>4</v>
      </c>
      <c r="H4260" t="s">
        <v>111</v>
      </c>
      <c r="I4260" t="s">
        <v>61</v>
      </c>
      <c r="J4260">
        <v>10050873046</v>
      </c>
      <c r="K4260" s="19">
        <f>(C4260-VLOOKUP(H4260,Riders!$A$2:$C$1999,2,FALSE))/365</f>
        <v>21.608219178082191</v>
      </c>
      <c r="L4260">
        <v>20.331</v>
      </c>
      <c r="M4260">
        <v>21.257999999999999</v>
      </c>
      <c r="N4260">
        <v>25.036000000000001</v>
      </c>
      <c r="O4260">
        <v>1.889</v>
      </c>
    </row>
    <row r="4261" spans="1:15" x14ac:dyDescent="0.35">
      <c r="A4261" t="s">
        <v>19</v>
      </c>
      <c r="B4261">
        <v>2022</v>
      </c>
      <c r="C4261" s="10">
        <v>44847</v>
      </c>
      <c r="D4261" t="s">
        <v>20</v>
      </c>
      <c r="E4261" t="s">
        <v>120</v>
      </c>
      <c r="F4261">
        <v>1</v>
      </c>
      <c r="G4261">
        <v>5</v>
      </c>
      <c r="H4261" t="s">
        <v>110</v>
      </c>
      <c r="I4261" t="s">
        <v>58</v>
      </c>
      <c r="J4261">
        <v>10010797292</v>
      </c>
      <c r="K4261" s="19">
        <f>(C4261-VLOOKUP(H4261,Riders!$A$2:$C$1999,2,FALSE))/365</f>
        <v>24.512328767123286</v>
      </c>
      <c r="L4261">
        <v>26.274000000000001</v>
      </c>
      <c r="M4261">
        <v>26.119999999999902</v>
      </c>
      <c r="N4261">
        <v>28.155999999999999</v>
      </c>
      <c r="O4261">
        <v>1.018</v>
      </c>
    </row>
    <row r="4262" spans="1:15" x14ac:dyDescent="0.35">
      <c r="A4262" t="s">
        <v>19</v>
      </c>
      <c r="B4262">
        <v>2022</v>
      </c>
      <c r="C4262" s="10">
        <v>44847</v>
      </c>
      <c r="D4262" t="s">
        <v>20</v>
      </c>
      <c r="E4262" t="s">
        <v>120</v>
      </c>
      <c r="F4262">
        <v>1</v>
      </c>
      <c r="G4262">
        <v>6</v>
      </c>
      <c r="H4262" t="s">
        <v>93</v>
      </c>
      <c r="I4262" t="s">
        <v>52</v>
      </c>
      <c r="J4262">
        <v>10009150215</v>
      </c>
      <c r="K4262" s="19">
        <f>(C4262-VLOOKUP(H4262,Riders!$A$2:$C$1999,2,FALSE))/365</f>
        <v>26.898630136986302</v>
      </c>
      <c r="L4262">
        <v>26.070999999999898</v>
      </c>
      <c r="M4262">
        <v>25.872999999999902</v>
      </c>
      <c r="N4262">
        <v>27.452999999999999</v>
      </c>
      <c r="O4262">
        <v>0.79</v>
      </c>
    </row>
    <row r="4263" spans="1:15" x14ac:dyDescent="0.35">
      <c r="A4263" t="s">
        <v>19</v>
      </c>
      <c r="B4263">
        <v>2022</v>
      </c>
      <c r="C4263" s="10">
        <v>44847</v>
      </c>
      <c r="D4263" t="s">
        <v>20</v>
      </c>
      <c r="E4263" t="s">
        <v>120</v>
      </c>
      <c r="F4263">
        <v>2</v>
      </c>
      <c r="G4263">
        <v>1</v>
      </c>
      <c r="H4263" t="s">
        <v>100</v>
      </c>
      <c r="I4263" t="s">
        <v>44</v>
      </c>
      <c r="J4263">
        <v>10010830840</v>
      </c>
      <c r="K4263" s="19">
        <f>(C4263-VLOOKUP(H4263,Riders!$A$2:$C$1999,2,FALSE))/365</f>
        <v>23.975342465753425</v>
      </c>
      <c r="L4263">
        <v>29.152999999999999</v>
      </c>
      <c r="M4263">
        <v>29.414999999999999</v>
      </c>
      <c r="N4263">
        <v>31.010999999999999</v>
      </c>
      <c r="O4263">
        <v>0.79800000000000004</v>
      </c>
    </row>
    <row r="4264" spans="1:15" x14ac:dyDescent="0.35">
      <c r="A4264" t="s">
        <v>19</v>
      </c>
      <c r="B4264">
        <v>2022</v>
      </c>
      <c r="C4264" s="10">
        <v>44847</v>
      </c>
      <c r="D4264" t="s">
        <v>20</v>
      </c>
      <c r="E4264" t="s">
        <v>120</v>
      </c>
      <c r="F4264">
        <v>2</v>
      </c>
      <c r="G4264">
        <v>2</v>
      </c>
      <c r="H4264" t="s">
        <v>22</v>
      </c>
      <c r="I4264" t="s">
        <v>23</v>
      </c>
      <c r="J4264">
        <v>10007379761</v>
      </c>
      <c r="K4264" s="19">
        <f>(C4264-VLOOKUP(H4264,Riders!$A$2:$C$1999,2,FALSE))/365</f>
        <v>29.597260273972601</v>
      </c>
      <c r="L4264">
        <v>28.116</v>
      </c>
      <c r="M4264">
        <v>28.510999999999999</v>
      </c>
      <c r="N4264">
        <v>30.841000000000001</v>
      </c>
      <c r="O4264">
        <v>1.165</v>
      </c>
    </row>
    <row r="4265" spans="1:15" x14ac:dyDescent="0.35">
      <c r="A4265" t="s">
        <v>19</v>
      </c>
      <c r="B4265">
        <v>2022</v>
      </c>
      <c r="C4265" s="10">
        <v>44847</v>
      </c>
      <c r="D4265" t="s">
        <v>20</v>
      </c>
      <c r="E4265" t="s">
        <v>120</v>
      </c>
      <c r="F4265">
        <v>2</v>
      </c>
      <c r="G4265">
        <v>3</v>
      </c>
      <c r="H4265" t="s">
        <v>99</v>
      </c>
      <c r="I4265" t="s">
        <v>27</v>
      </c>
      <c r="J4265">
        <v>10010678569</v>
      </c>
      <c r="K4265" s="19">
        <f>(C4265-VLOOKUP(H4265,Riders!$A$2:$C$1999,2,FALSE))/365</f>
        <v>25.504109589041096</v>
      </c>
      <c r="L4265">
        <v>29.884999999999899</v>
      </c>
      <c r="M4265">
        <v>29.95</v>
      </c>
      <c r="N4265">
        <v>31.718</v>
      </c>
      <c r="O4265">
        <v>0.88400000000000001</v>
      </c>
    </row>
    <row r="4266" spans="1:15" x14ac:dyDescent="0.35">
      <c r="A4266" t="s">
        <v>19</v>
      </c>
      <c r="B4266">
        <v>2022</v>
      </c>
      <c r="C4266" s="10">
        <v>44847</v>
      </c>
      <c r="D4266" t="s">
        <v>20</v>
      </c>
      <c r="E4266" t="s">
        <v>120</v>
      </c>
      <c r="F4266">
        <v>2</v>
      </c>
      <c r="G4266">
        <v>4</v>
      </c>
      <c r="H4266" t="s">
        <v>101</v>
      </c>
      <c r="I4266" t="s">
        <v>102</v>
      </c>
      <c r="J4266">
        <v>10015145724</v>
      </c>
      <c r="K4266" s="19">
        <f>(C4266-VLOOKUP(H4266,Riders!$A$2:$C$1999,2,FALSE))/365</f>
        <v>23.506849315068493</v>
      </c>
      <c r="L4266">
        <v>28.744999999999902</v>
      </c>
      <c r="M4266">
        <v>28.768999999999998</v>
      </c>
      <c r="N4266">
        <v>30.855</v>
      </c>
      <c r="O4266">
        <v>1.0429999999999999</v>
      </c>
    </row>
    <row r="4267" spans="1:15" x14ac:dyDescent="0.35">
      <c r="A4267" t="s">
        <v>19</v>
      </c>
      <c r="B4267">
        <v>2022</v>
      </c>
      <c r="C4267" s="10">
        <v>44847</v>
      </c>
      <c r="D4267" t="s">
        <v>20</v>
      </c>
      <c r="E4267" t="s">
        <v>120</v>
      </c>
      <c r="F4267">
        <v>2</v>
      </c>
      <c r="G4267">
        <v>5</v>
      </c>
      <c r="H4267" t="s">
        <v>106</v>
      </c>
      <c r="I4267" t="s">
        <v>102</v>
      </c>
      <c r="J4267">
        <v>10006894559</v>
      </c>
      <c r="K4267" s="19">
        <f>(C4267-VLOOKUP(H4267,Riders!$A$2:$C$1999,2,FALSE))/365</f>
        <v>30.156164383561645</v>
      </c>
      <c r="L4267">
        <v>31.986999999999899</v>
      </c>
      <c r="M4267">
        <v>31.848999999999901</v>
      </c>
      <c r="N4267">
        <v>33.262999999999998</v>
      </c>
      <c r="O4267">
        <v>0.70699999999999996</v>
      </c>
    </row>
    <row r="4268" spans="1:15" x14ac:dyDescent="0.35">
      <c r="A4268" t="s">
        <v>19</v>
      </c>
      <c r="B4268">
        <v>2022</v>
      </c>
      <c r="C4268" s="10">
        <v>44847</v>
      </c>
      <c r="D4268" t="s">
        <v>20</v>
      </c>
      <c r="E4268" t="s">
        <v>120</v>
      </c>
      <c r="F4268">
        <v>2</v>
      </c>
      <c r="G4268">
        <v>6</v>
      </c>
      <c r="H4268" t="s">
        <v>112</v>
      </c>
      <c r="I4268" t="s">
        <v>113</v>
      </c>
      <c r="J4268">
        <v>10009967641</v>
      </c>
      <c r="K4268" s="19">
        <f>(C4268-VLOOKUP(H4268,Riders!$A$2:$C$1999,2,FALSE))/365</f>
        <v>25.490410958904111</v>
      </c>
      <c r="L4268">
        <v>30.379000000000001</v>
      </c>
      <c r="M4268">
        <v>30.166</v>
      </c>
      <c r="N4268">
        <v>31.704000000000001</v>
      </c>
      <c r="O4268">
        <v>0.76900000000000002</v>
      </c>
    </row>
    <row r="4269" spans="1:15" x14ac:dyDescent="0.35">
      <c r="A4269" t="s">
        <v>19</v>
      </c>
      <c r="B4269">
        <v>2022</v>
      </c>
      <c r="C4269" s="10">
        <v>44847</v>
      </c>
      <c r="D4269" t="s">
        <v>20</v>
      </c>
      <c r="E4269" t="s">
        <v>121</v>
      </c>
      <c r="F4269">
        <v>1</v>
      </c>
      <c r="G4269">
        <v>1</v>
      </c>
      <c r="H4269" t="s">
        <v>92</v>
      </c>
      <c r="I4269" t="s">
        <v>23</v>
      </c>
      <c r="J4269">
        <v>10009535686</v>
      </c>
      <c r="K4269" s="19">
        <f>(C4269-VLOOKUP(H4269,Riders!$A$2:$C$1999,2,FALSE))/365</f>
        <v>25.6</v>
      </c>
      <c r="L4269">
        <v>33.068999999999903</v>
      </c>
      <c r="M4269">
        <v>33.253</v>
      </c>
      <c r="N4269">
        <v>34.969000000000001</v>
      </c>
      <c r="O4269">
        <v>0.85799999999999998</v>
      </c>
    </row>
    <row r="4270" spans="1:15" x14ac:dyDescent="0.35">
      <c r="A4270" t="s">
        <v>19</v>
      </c>
      <c r="B4270">
        <v>2022</v>
      </c>
      <c r="C4270" s="10">
        <v>44847</v>
      </c>
      <c r="D4270" t="s">
        <v>20</v>
      </c>
      <c r="E4270" t="s">
        <v>121</v>
      </c>
      <c r="F4270">
        <v>1</v>
      </c>
      <c r="G4270">
        <v>2</v>
      </c>
      <c r="H4270" t="s">
        <v>22</v>
      </c>
      <c r="I4270" t="s">
        <v>23</v>
      </c>
      <c r="J4270">
        <v>10007379761</v>
      </c>
      <c r="K4270" s="19">
        <f>(C4270-VLOOKUP(H4270,Riders!$A$2:$C$1999,2,FALSE))/365</f>
        <v>29.597260273972601</v>
      </c>
      <c r="L4270">
        <v>28.510999999999999</v>
      </c>
      <c r="M4270">
        <v>28.867999999999999</v>
      </c>
      <c r="N4270">
        <v>31.141999999999999</v>
      </c>
      <c r="O4270">
        <v>1.137</v>
      </c>
    </row>
    <row r="4271" spans="1:15" x14ac:dyDescent="0.35">
      <c r="A4271" t="s">
        <v>19</v>
      </c>
      <c r="B4271">
        <v>2022</v>
      </c>
      <c r="C4271" s="10">
        <v>44847</v>
      </c>
      <c r="D4271" t="s">
        <v>20</v>
      </c>
      <c r="E4271" t="s">
        <v>121</v>
      </c>
      <c r="F4271">
        <v>1</v>
      </c>
      <c r="G4271">
        <v>3</v>
      </c>
      <c r="H4271" t="s">
        <v>100</v>
      </c>
      <c r="I4271" t="s">
        <v>44</v>
      </c>
      <c r="J4271">
        <v>10010830840</v>
      </c>
      <c r="K4271" s="19">
        <f>(C4271-VLOOKUP(H4271,Riders!$A$2:$C$1999,2,FALSE))/365</f>
        <v>23.975342465753425</v>
      </c>
      <c r="L4271">
        <v>29.414999999999999</v>
      </c>
      <c r="M4271">
        <v>29.475000000000001</v>
      </c>
      <c r="N4271">
        <v>31.059000000000001</v>
      </c>
      <c r="O4271">
        <v>0.79200000000000004</v>
      </c>
    </row>
    <row r="4272" spans="1:15" x14ac:dyDescent="0.35">
      <c r="A4272" t="s">
        <v>19</v>
      </c>
      <c r="B4272">
        <v>2022</v>
      </c>
      <c r="C4272" s="10">
        <v>44847</v>
      </c>
      <c r="D4272" t="s">
        <v>20</v>
      </c>
      <c r="E4272" t="s">
        <v>121</v>
      </c>
      <c r="F4272">
        <v>1</v>
      </c>
      <c r="G4272">
        <v>4</v>
      </c>
      <c r="H4272" t="s">
        <v>99</v>
      </c>
      <c r="I4272" t="s">
        <v>27</v>
      </c>
      <c r="J4272">
        <v>10010678569</v>
      </c>
      <c r="K4272" s="19">
        <f>(C4272-VLOOKUP(H4272,Riders!$A$2:$C$1999,2,FALSE))/365</f>
        <v>25.504109589041096</v>
      </c>
      <c r="L4272">
        <v>29.95</v>
      </c>
      <c r="M4272">
        <v>29.895</v>
      </c>
      <c r="N4272">
        <v>31.640999999999998</v>
      </c>
      <c r="O4272">
        <v>0.873</v>
      </c>
    </row>
    <row r="4273" spans="1:15" x14ac:dyDescent="0.35">
      <c r="A4273" t="s">
        <v>19</v>
      </c>
      <c r="B4273">
        <v>2022</v>
      </c>
      <c r="C4273" s="10">
        <v>44847</v>
      </c>
      <c r="D4273" t="s">
        <v>20</v>
      </c>
      <c r="E4273" t="s">
        <v>121</v>
      </c>
      <c r="F4273">
        <v>1</v>
      </c>
      <c r="G4273">
        <v>5</v>
      </c>
      <c r="H4273" t="s">
        <v>26</v>
      </c>
      <c r="I4273" t="s">
        <v>27</v>
      </c>
      <c r="J4273">
        <v>10010713329</v>
      </c>
      <c r="K4273" s="19">
        <f>(C4273-VLOOKUP(H4273,Riders!$A$2:$C$1999,2,FALSE))/365</f>
        <v>25.057534246575344</v>
      </c>
      <c r="L4273">
        <v>26.678999999999998</v>
      </c>
      <c r="M4273">
        <v>26.469000000000001</v>
      </c>
      <c r="N4273">
        <v>29.613</v>
      </c>
      <c r="O4273">
        <v>1.5720000000000001</v>
      </c>
    </row>
    <row r="4274" spans="1:15" x14ac:dyDescent="0.35">
      <c r="A4274" t="s">
        <v>19</v>
      </c>
      <c r="B4274">
        <v>2022</v>
      </c>
      <c r="C4274" s="10">
        <v>44847</v>
      </c>
      <c r="D4274" t="s">
        <v>20</v>
      </c>
      <c r="E4274" t="s">
        <v>121</v>
      </c>
      <c r="F4274">
        <v>1</v>
      </c>
      <c r="G4274">
        <v>6</v>
      </c>
      <c r="H4274" t="s">
        <v>98</v>
      </c>
      <c r="I4274" t="s">
        <v>31</v>
      </c>
      <c r="J4274">
        <v>10010592279</v>
      </c>
      <c r="K4274" s="19">
        <f>(C4274-VLOOKUP(H4274,Riders!$A$2:$C$1999,2,FALSE))/365</f>
        <v>28.791780821917808</v>
      </c>
      <c r="L4274">
        <v>25.741</v>
      </c>
      <c r="M4274">
        <v>24.637</v>
      </c>
      <c r="N4274">
        <v>28.742999999999999</v>
      </c>
      <c r="O4274">
        <v>2.0529999999999999</v>
      </c>
    </row>
    <row r="4275" spans="1:15" x14ac:dyDescent="0.35">
      <c r="A4275" t="s">
        <v>19</v>
      </c>
      <c r="B4275">
        <v>2022</v>
      </c>
      <c r="C4275" s="10">
        <v>44847</v>
      </c>
      <c r="D4275" t="s">
        <v>20</v>
      </c>
      <c r="E4275" t="s">
        <v>121</v>
      </c>
      <c r="F4275">
        <v>2</v>
      </c>
      <c r="G4275">
        <v>1</v>
      </c>
      <c r="H4275" t="s">
        <v>106</v>
      </c>
      <c r="I4275" t="s">
        <v>102</v>
      </c>
      <c r="J4275">
        <v>10006894559</v>
      </c>
      <c r="K4275" s="19">
        <f>(C4275-VLOOKUP(H4275,Riders!$A$2:$C$1999,2,FALSE))/365</f>
        <v>30.156164383561645</v>
      </c>
      <c r="L4275">
        <v>31.848999999999901</v>
      </c>
      <c r="M4275">
        <v>31.972999999999999</v>
      </c>
      <c r="N4275">
        <v>33.384999999999998</v>
      </c>
      <c r="O4275">
        <v>0.70599999999999996</v>
      </c>
    </row>
    <row r="4276" spans="1:15" x14ac:dyDescent="0.35">
      <c r="A4276" t="s">
        <v>19</v>
      </c>
      <c r="B4276">
        <v>2022</v>
      </c>
      <c r="C4276" s="10">
        <v>44847</v>
      </c>
      <c r="D4276" t="s">
        <v>20</v>
      </c>
      <c r="E4276" t="s">
        <v>121</v>
      </c>
      <c r="F4276">
        <v>2</v>
      </c>
      <c r="G4276">
        <v>2</v>
      </c>
      <c r="H4276" t="s">
        <v>101</v>
      </c>
      <c r="I4276" t="s">
        <v>102</v>
      </c>
      <c r="J4276">
        <v>10015145724</v>
      </c>
      <c r="K4276" s="19">
        <f>(C4276-VLOOKUP(H4276,Riders!$A$2:$C$1999,2,FALSE))/365</f>
        <v>23.506849315068493</v>
      </c>
      <c r="L4276">
        <v>28.768999999999998</v>
      </c>
      <c r="M4276">
        <v>28.976999999999901</v>
      </c>
      <c r="N4276">
        <v>31.024999999999999</v>
      </c>
      <c r="O4276">
        <v>1.024</v>
      </c>
    </row>
    <row r="4277" spans="1:15" x14ac:dyDescent="0.35">
      <c r="A4277" t="s">
        <v>19</v>
      </c>
      <c r="B4277">
        <v>2022</v>
      </c>
      <c r="C4277" s="10">
        <v>44847</v>
      </c>
      <c r="D4277" t="s">
        <v>20</v>
      </c>
      <c r="E4277" t="s">
        <v>121</v>
      </c>
      <c r="F4277">
        <v>2</v>
      </c>
      <c r="G4277">
        <v>3</v>
      </c>
      <c r="H4277" t="s">
        <v>112</v>
      </c>
      <c r="I4277" t="s">
        <v>113</v>
      </c>
      <c r="J4277">
        <v>10009967641</v>
      </c>
      <c r="K4277" s="19">
        <f>(C4277-VLOOKUP(H4277,Riders!$A$2:$C$1999,2,FALSE))/365</f>
        <v>25.490410958904111</v>
      </c>
      <c r="L4277">
        <v>30.166</v>
      </c>
      <c r="M4277">
        <v>30.149000000000001</v>
      </c>
      <c r="N4277">
        <v>31.677</v>
      </c>
      <c r="O4277">
        <v>0.76400000000000001</v>
      </c>
    </row>
    <row r="4278" spans="1:15" x14ac:dyDescent="0.35">
      <c r="A4278" t="s">
        <v>19</v>
      </c>
      <c r="B4278">
        <v>2022</v>
      </c>
      <c r="C4278" s="10">
        <v>44847</v>
      </c>
      <c r="D4278" t="s">
        <v>20</v>
      </c>
      <c r="E4278" t="s">
        <v>121</v>
      </c>
      <c r="F4278">
        <v>2</v>
      </c>
      <c r="G4278">
        <v>4</v>
      </c>
      <c r="H4278" t="s">
        <v>93</v>
      </c>
      <c r="I4278" t="s">
        <v>52</v>
      </c>
      <c r="J4278">
        <v>10009150215</v>
      </c>
      <c r="K4278" s="19">
        <f>(C4278-VLOOKUP(H4278,Riders!$A$2:$C$1999,2,FALSE))/365</f>
        <v>26.898630136986302</v>
      </c>
      <c r="L4278">
        <v>25.872999999999902</v>
      </c>
      <c r="M4278">
        <v>25.901</v>
      </c>
      <c r="N4278">
        <v>27.469000000000001</v>
      </c>
      <c r="O4278">
        <v>0.78400000000000003</v>
      </c>
    </row>
    <row r="4279" spans="1:15" x14ac:dyDescent="0.35">
      <c r="A4279" t="s">
        <v>19</v>
      </c>
      <c r="B4279">
        <v>2022</v>
      </c>
      <c r="C4279" s="10">
        <v>44847</v>
      </c>
      <c r="D4279" t="s">
        <v>20</v>
      </c>
      <c r="E4279" t="s">
        <v>121</v>
      </c>
      <c r="F4279">
        <v>2</v>
      </c>
      <c r="G4279">
        <v>5</v>
      </c>
      <c r="H4279" t="s">
        <v>110</v>
      </c>
      <c r="I4279" t="s">
        <v>58</v>
      </c>
      <c r="J4279">
        <v>10010797292</v>
      </c>
      <c r="K4279" s="19">
        <f>(C4279-VLOOKUP(H4279,Riders!$A$2:$C$1999,2,FALSE))/365</f>
        <v>24.512328767123286</v>
      </c>
      <c r="L4279">
        <v>26.119999999999902</v>
      </c>
      <c r="M4279">
        <v>25.975000000000001</v>
      </c>
      <c r="N4279">
        <v>27.977</v>
      </c>
      <c r="O4279">
        <v>1.0009999999999999</v>
      </c>
    </row>
    <row r="4280" spans="1:15" x14ac:dyDescent="0.35">
      <c r="A4280" t="s">
        <v>19</v>
      </c>
      <c r="B4280">
        <v>2022</v>
      </c>
      <c r="C4280" s="10">
        <v>44847</v>
      </c>
      <c r="D4280" t="s">
        <v>20</v>
      </c>
      <c r="E4280" t="s">
        <v>121</v>
      </c>
      <c r="F4280">
        <v>2</v>
      </c>
      <c r="G4280">
        <v>6</v>
      </c>
      <c r="H4280" t="s">
        <v>111</v>
      </c>
      <c r="I4280" t="s">
        <v>61</v>
      </c>
      <c r="J4280">
        <v>10050873046</v>
      </c>
      <c r="K4280" s="19">
        <f>(C4280-VLOOKUP(H4280,Riders!$A$2:$C$1999,2,FALSE))/365</f>
        <v>21.608219178082191</v>
      </c>
      <c r="L4280">
        <v>21.257999999999999</v>
      </c>
      <c r="M4280">
        <v>20.7</v>
      </c>
      <c r="N4280">
        <v>24.303999999999998</v>
      </c>
      <c r="O4280">
        <v>1.802</v>
      </c>
    </row>
    <row r="4281" spans="1:15" x14ac:dyDescent="0.35">
      <c r="A4281" s="4" t="s">
        <v>1171</v>
      </c>
      <c r="B4281" s="4">
        <v>2023</v>
      </c>
      <c r="C4281" s="5">
        <v>44982</v>
      </c>
      <c r="D4281" s="4" t="s">
        <v>66</v>
      </c>
      <c r="E4281" t="s">
        <v>91</v>
      </c>
      <c r="F4281">
        <v>1</v>
      </c>
      <c r="G4281">
        <v>1</v>
      </c>
      <c r="H4281" t="s">
        <v>92</v>
      </c>
      <c r="I4281" t="s">
        <v>23</v>
      </c>
      <c r="L4281">
        <v>33.253</v>
      </c>
      <c r="M4281">
        <v>33.356999999999999</v>
      </c>
      <c r="N4281">
        <v>35.069000000000003</v>
      </c>
      <c r="O4281">
        <v>0.85599999999999998</v>
      </c>
    </row>
    <row r="4282" spans="1:15" x14ac:dyDescent="0.35">
      <c r="A4282" s="4" t="s">
        <v>1171</v>
      </c>
      <c r="B4282" s="4">
        <v>2023</v>
      </c>
      <c r="C4282" s="5">
        <v>44982</v>
      </c>
      <c r="D4282" s="4" t="s">
        <v>66</v>
      </c>
      <c r="E4282" t="s">
        <v>91</v>
      </c>
      <c r="F4282">
        <v>1</v>
      </c>
      <c r="G4282">
        <v>2</v>
      </c>
      <c r="H4282" t="s">
        <v>99</v>
      </c>
      <c r="I4282" t="s">
        <v>27</v>
      </c>
      <c r="L4282">
        <v>29.895</v>
      </c>
      <c r="M4282">
        <v>29.923999999999999</v>
      </c>
      <c r="N4282">
        <v>31.66</v>
      </c>
      <c r="O4282">
        <v>0.86799999999999999</v>
      </c>
    </row>
    <row r="4283" spans="1:15" x14ac:dyDescent="0.35">
      <c r="A4283" s="4" t="s">
        <v>1171</v>
      </c>
      <c r="B4283" s="4">
        <v>2023</v>
      </c>
      <c r="C4283" s="5">
        <v>44982</v>
      </c>
      <c r="D4283" s="4" t="s">
        <v>66</v>
      </c>
      <c r="E4283" t="s">
        <v>91</v>
      </c>
      <c r="F4283">
        <v>1</v>
      </c>
      <c r="G4283">
        <v>3</v>
      </c>
      <c r="H4283" t="s">
        <v>853</v>
      </c>
      <c r="I4283" t="s">
        <v>207</v>
      </c>
      <c r="L4283">
        <v>9</v>
      </c>
      <c r="M4283">
        <v>17.175000000000001</v>
      </c>
      <c r="N4283">
        <v>26.637</v>
      </c>
      <c r="O4283">
        <v>4.7309999999999999</v>
      </c>
    </row>
    <row r="4284" spans="1:15" x14ac:dyDescent="0.35">
      <c r="A4284" s="4" t="s">
        <v>1171</v>
      </c>
      <c r="B4284" s="4">
        <v>2023</v>
      </c>
      <c r="C4284" s="5">
        <v>44982</v>
      </c>
      <c r="D4284" s="4" t="s">
        <v>66</v>
      </c>
      <c r="E4284" t="s">
        <v>91</v>
      </c>
      <c r="F4284">
        <v>1</v>
      </c>
      <c r="G4284">
        <v>4</v>
      </c>
      <c r="H4284" t="s">
        <v>132</v>
      </c>
      <c r="I4284" t="s">
        <v>113</v>
      </c>
      <c r="L4284">
        <v>22.736999999999998</v>
      </c>
      <c r="M4284">
        <v>22.337</v>
      </c>
      <c r="N4284">
        <v>25.463000000000001</v>
      </c>
      <c r="O4284">
        <v>1.5629999999999999</v>
      </c>
    </row>
    <row r="4285" spans="1:15" x14ac:dyDescent="0.35">
      <c r="A4285" s="4" t="s">
        <v>1171</v>
      </c>
      <c r="B4285" s="4">
        <v>2023</v>
      </c>
      <c r="C4285" s="5">
        <v>44982</v>
      </c>
      <c r="D4285" s="4" t="s">
        <v>66</v>
      </c>
      <c r="E4285" t="s">
        <v>91</v>
      </c>
      <c r="F4285">
        <v>2</v>
      </c>
      <c r="G4285">
        <v>1</v>
      </c>
      <c r="H4285" t="s">
        <v>107</v>
      </c>
      <c r="I4285" t="s">
        <v>168</v>
      </c>
      <c r="L4285">
        <v>26.667000000000002</v>
      </c>
      <c r="M4285">
        <v>27.667000000000002</v>
      </c>
      <c r="N4285">
        <v>31.053000000000001</v>
      </c>
      <c r="O4285">
        <v>1.6930000000000001</v>
      </c>
    </row>
    <row r="4286" spans="1:15" x14ac:dyDescent="0.35">
      <c r="A4286" s="4" t="s">
        <v>1171</v>
      </c>
      <c r="B4286" s="4">
        <v>2023</v>
      </c>
      <c r="C4286" s="5">
        <v>44982</v>
      </c>
      <c r="D4286" s="4" t="s">
        <v>66</v>
      </c>
      <c r="E4286" t="s">
        <v>91</v>
      </c>
      <c r="F4286">
        <v>2</v>
      </c>
      <c r="G4286">
        <v>2</v>
      </c>
      <c r="H4286" t="s">
        <v>470</v>
      </c>
      <c r="I4286" t="s">
        <v>27</v>
      </c>
      <c r="L4286">
        <v>9</v>
      </c>
      <c r="M4286">
        <v>21.998999999999999</v>
      </c>
      <c r="N4286">
        <v>30.800999999999998</v>
      </c>
      <c r="O4286">
        <v>4.4009999999999998</v>
      </c>
    </row>
    <row r="4287" spans="1:15" x14ac:dyDescent="0.35">
      <c r="A4287" s="4" t="s">
        <v>1171</v>
      </c>
      <c r="B4287" s="4">
        <v>2023</v>
      </c>
      <c r="C4287" s="5">
        <v>44982</v>
      </c>
      <c r="D4287" s="4" t="s">
        <v>66</v>
      </c>
      <c r="E4287" t="s">
        <v>91</v>
      </c>
      <c r="F4287">
        <v>2</v>
      </c>
      <c r="G4287">
        <v>3</v>
      </c>
      <c r="H4287" t="s">
        <v>101</v>
      </c>
      <c r="I4287" t="s">
        <v>102</v>
      </c>
      <c r="L4287">
        <v>28.976999999999901</v>
      </c>
      <c r="M4287">
        <v>28.899000000000001</v>
      </c>
      <c r="N4287">
        <v>30.917000000000002</v>
      </c>
      <c r="O4287">
        <v>1.0089999999999999</v>
      </c>
    </row>
    <row r="4288" spans="1:15" x14ac:dyDescent="0.35">
      <c r="A4288" s="4" t="s">
        <v>1171</v>
      </c>
      <c r="B4288" s="4">
        <v>2023</v>
      </c>
      <c r="C4288" s="5">
        <v>44982</v>
      </c>
      <c r="D4288" s="4" t="s">
        <v>66</v>
      </c>
      <c r="E4288" t="s">
        <v>91</v>
      </c>
      <c r="F4288">
        <v>2</v>
      </c>
      <c r="G4288">
        <v>4</v>
      </c>
      <c r="H4288" t="s">
        <v>108</v>
      </c>
      <c r="I4288" t="s">
        <v>109</v>
      </c>
      <c r="L4288">
        <v>24.146999999999998</v>
      </c>
      <c r="M4288">
        <v>24.14</v>
      </c>
      <c r="N4288">
        <v>26.152000000000001</v>
      </c>
      <c r="O4288">
        <v>1.006</v>
      </c>
    </row>
    <row r="4289" spans="1:15" x14ac:dyDescent="0.35">
      <c r="A4289" s="4" t="s">
        <v>1171</v>
      </c>
      <c r="B4289" s="4">
        <v>2023</v>
      </c>
      <c r="C4289" s="5">
        <v>44982</v>
      </c>
      <c r="D4289" s="4" t="s">
        <v>66</v>
      </c>
      <c r="E4289" t="s">
        <v>91</v>
      </c>
      <c r="F4289">
        <v>2</v>
      </c>
      <c r="G4289">
        <v>5</v>
      </c>
      <c r="H4289" t="s">
        <v>59</v>
      </c>
      <c r="I4289" t="s">
        <v>37</v>
      </c>
      <c r="L4289">
        <v>23.276</v>
      </c>
      <c r="M4289">
        <v>22.976999999999901</v>
      </c>
      <c r="N4289">
        <v>25.402999999999999</v>
      </c>
      <c r="O4289">
        <v>1.2130000000000001</v>
      </c>
    </row>
    <row r="4290" spans="1:15" x14ac:dyDescent="0.35">
      <c r="A4290" s="4" t="s">
        <v>1171</v>
      </c>
      <c r="B4290" s="4">
        <v>2023</v>
      </c>
      <c r="C4290" s="5">
        <v>44982</v>
      </c>
      <c r="D4290" s="4" t="s">
        <v>66</v>
      </c>
      <c r="E4290" t="s">
        <v>91</v>
      </c>
      <c r="F4290">
        <v>3</v>
      </c>
      <c r="G4290">
        <v>1</v>
      </c>
      <c r="H4290" t="s">
        <v>30</v>
      </c>
      <c r="I4290" t="s">
        <v>31</v>
      </c>
      <c r="L4290">
        <v>22.992000000000001</v>
      </c>
      <c r="M4290">
        <v>23.835999999999999</v>
      </c>
      <c r="N4290">
        <v>26.462</v>
      </c>
      <c r="O4290">
        <v>1.3129999999999999</v>
      </c>
    </row>
    <row r="4291" spans="1:15" x14ac:dyDescent="0.35">
      <c r="A4291" s="4" t="s">
        <v>1171</v>
      </c>
      <c r="B4291" s="4">
        <v>2023</v>
      </c>
      <c r="C4291" s="5">
        <v>44982</v>
      </c>
      <c r="D4291" s="4" t="s">
        <v>66</v>
      </c>
      <c r="E4291" t="s">
        <v>91</v>
      </c>
      <c r="F4291">
        <v>3</v>
      </c>
      <c r="G4291">
        <v>2</v>
      </c>
      <c r="H4291" t="s">
        <v>45</v>
      </c>
      <c r="I4291" t="s">
        <v>46</v>
      </c>
      <c r="L4291">
        <v>24.597000000000001</v>
      </c>
      <c r="M4291">
        <v>24.838999999999999</v>
      </c>
      <c r="N4291">
        <v>26.704999999999998</v>
      </c>
      <c r="O4291">
        <v>0.93300000000000005</v>
      </c>
    </row>
    <row r="4292" spans="1:15" x14ac:dyDescent="0.35">
      <c r="A4292" s="4" t="s">
        <v>1171</v>
      </c>
      <c r="B4292" s="4">
        <v>2023</v>
      </c>
      <c r="C4292" s="5">
        <v>44982</v>
      </c>
      <c r="D4292" s="4" t="s">
        <v>66</v>
      </c>
      <c r="E4292" t="s">
        <v>91</v>
      </c>
      <c r="F4292">
        <v>3</v>
      </c>
      <c r="G4292">
        <v>3</v>
      </c>
      <c r="H4292" t="s">
        <v>184</v>
      </c>
      <c r="I4292" t="s">
        <v>478</v>
      </c>
      <c r="L4292">
        <v>28.5779999999999</v>
      </c>
      <c r="M4292">
        <v>27.520999999999901</v>
      </c>
      <c r="N4292">
        <v>32.546999999999997</v>
      </c>
      <c r="O4292">
        <v>2.5129999999999999</v>
      </c>
    </row>
    <row r="4293" spans="1:15" x14ac:dyDescent="0.35">
      <c r="A4293" s="4" t="s">
        <v>1171</v>
      </c>
      <c r="B4293" s="4">
        <v>2023</v>
      </c>
      <c r="C4293" s="5">
        <v>44982</v>
      </c>
      <c r="D4293" s="4" t="s">
        <v>66</v>
      </c>
      <c r="E4293" t="s">
        <v>91</v>
      </c>
      <c r="F4293">
        <v>3</v>
      </c>
      <c r="G4293">
        <v>4</v>
      </c>
      <c r="H4293" t="s">
        <v>111</v>
      </c>
      <c r="I4293" t="s">
        <v>61</v>
      </c>
      <c r="L4293">
        <v>20.7</v>
      </c>
      <c r="M4293">
        <v>21.187999999999999</v>
      </c>
      <c r="N4293">
        <v>24.577999999999999</v>
      </c>
      <c r="O4293">
        <v>1.6950000000000001</v>
      </c>
    </row>
    <row r="4294" spans="1:15" x14ac:dyDescent="0.35">
      <c r="A4294" s="4" t="s">
        <v>1171</v>
      </c>
      <c r="B4294" s="4">
        <v>2023</v>
      </c>
      <c r="C4294" s="5">
        <v>44982</v>
      </c>
      <c r="D4294" s="4" t="s">
        <v>66</v>
      </c>
      <c r="E4294" t="s">
        <v>91</v>
      </c>
      <c r="F4294">
        <v>3</v>
      </c>
      <c r="G4294">
        <v>5</v>
      </c>
      <c r="H4294" t="s">
        <v>100</v>
      </c>
      <c r="I4294" t="s">
        <v>44</v>
      </c>
      <c r="L4294">
        <v>29.475000000000001</v>
      </c>
      <c r="M4294">
        <v>29.221</v>
      </c>
      <c r="N4294">
        <v>30.795000000000002</v>
      </c>
      <c r="O4294">
        <v>0.78700000000000003</v>
      </c>
    </row>
    <row r="4295" spans="1:15" x14ac:dyDescent="0.35">
      <c r="A4295" s="4" t="s">
        <v>1171</v>
      </c>
      <c r="B4295" s="4">
        <v>2023</v>
      </c>
      <c r="C4295" s="5">
        <v>44982</v>
      </c>
      <c r="D4295" s="4" t="s">
        <v>66</v>
      </c>
      <c r="E4295" t="s">
        <v>91</v>
      </c>
      <c r="F4295">
        <v>3</v>
      </c>
      <c r="G4295">
        <v>6</v>
      </c>
      <c r="H4295" t="s">
        <v>553</v>
      </c>
      <c r="I4295" t="s">
        <v>25</v>
      </c>
      <c r="L4295">
        <v>9</v>
      </c>
      <c r="M4295">
        <v>6.2830000000000004</v>
      </c>
      <c r="N4295">
        <v>17.859000000000002</v>
      </c>
      <c r="O4295">
        <v>5.7880000000000003</v>
      </c>
    </row>
    <row r="4296" spans="1:15" x14ac:dyDescent="0.35">
      <c r="A4296" s="4" t="s">
        <v>1171</v>
      </c>
      <c r="B4296" s="4">
        <v>2023</v>
      </c>
      <c r="C4296" s="5">
        <v>44982</v>
      </c>
      <c r="D4296" s="4" t="s">
        <v>66</v>
      </c>
      <c r="E4296" t="s">
        <v>91</v>
      </c>
      <c r="F4296">
        <v>4</v>
      </c>
      <c r="G4296">
        <v>1</v>
      </c>
      <c r="H4296" t="s">
        <v>22</v>
      </c>
      <c r="I4296" t="s">
        <v>23</v>
      </c>
      <c r="L4296">
        <v>28.867999999999999</v>
      </c>
      <c r="M4296">
        <v>29.2</v>
      </c>
      <c r="N4296">
        <v>31.437999999999999</v>
      </c>
      <c r="O4296">
        <v>1.119</v>
      </c>
    </row>
    <row r="4297" spans="1:15" x14ac:dyDescent="0.35">
      <c r="A4297" s="4" t="s">
        <v>1171</v>
      </c>
      <c r="B4297" s="4">
        <v>2023</v>
      </c>
      <c r="C4297" s="5">
        <v>44982</v>
      </c>
      <c r="D4297" s="4" t="s">
        <v>66</v>
      </c>
      <c r="E4297" t="s">
        <v>91</v>
      </c>
      <c r="F4297">
        <v>4</v>
      </c>
      <c r="G4297">
        <v>2</v>
      </c>
      <c r="H4297" t="s">
        <v>258</v>
      </c>
      <c r="I4297" t="s">
        <v>256</v>
      </c>
      <c r="L4297">
        <v>23.401</v>
      </c>
      <c r="M4297">
        <v>24.126000000000001</v>
      </c>
      <c r="N4297">
        <v>27.09</v>
      </c>
      <c r="O4297">
        <v>1.482</v>
      </c>
    </row>
    <row r="4298" spans="1:15" x14ac:dyDescent="0.35">
      <c r="A4298" s="4" t="s">
        <v>1171</v>
      </c>
      <c r="B4298" s="4">
        <v>2023</v>
      </c>
      <c r="C4298" s="5">
        <v>44982</v>
      </c>
      <c r="D4298" s="4" t="s">
        <v>66</v>
      </c>
      <c r="E4298" t="s">
        <v>91</v>
      </c>
      <c r="F4298">
        <v>4</v>
      </c>
      <c r="G4298">
        <v>3</v>
      </c>
      <c r="H4298" t="s">
        <v>471</v>
      </c>
      <c r="I4298" t="s">
        <v>42</v>
      </c>
      <c r="L4298">
        <v>9</v>
      </c>
      <c r="M4298">
        <v>19.664000000000001</v>
      </c>
      <c r="N4298">
        <v>28.076000000000001</v>
      </c>
      <c r="O4298">
        <v>4.2060000000000004</v>
      </c>
    </row>
    <row r="4299" spans="1:15" x14ac:dyDescent="0.35">
      <c r="A4299" s="4" t="s">
        <v>1171</v>
      </c>
      <c r="B4299" s="4">
        <v>2023</v>
      </c>
      <c r="C4299" s="5">
        <v>44982</v>
      </c>
      <c r="D4299" s="4" t="s">
        <v>66</v>
      </c>
      <c r="E4299" t="s">
        <v>91</v>
      </c>
      <c r="F4299">
        <v>4</v>
      </c>
      <c r="G4299">
        <v>4</v>
      </c>
      <c r="H4299" t="s">
        <v>76</v>
      </c>
      <c r="I4299" t="s">
        <v>1176</v>
      </c>
      <c r="L4299">
        <v>11.459</v>
      </c>
      <c r="M4299">
        <v>17.373000000000001</v>
      </c>
      <c r="N4299">
        <v>24.317</v>
      </c>
      <c r="O4299">
        <v>3.472</v>
      </c>
    </row>
    <row r="4300" spans="1:15" x14ac:dyDescent="0.35">
      <c r="A4300" s="4" t="s">
        <v>1171</v>
      </c>
      <c r="B4300" s="4">
        <v>2023</v>
      </c>
      <c r="C4300" s="5">
        <v>44982</v>
      </c>
      <c r="D4300" s="4" t="s">
        <v>66</v>
      </c>
      <c r="E4300" t="s">
        <v>91</v>
      </c>
      <c r="F4300">
        <v>4</v>
      </c>
      <c r="G4300">
        <v>5</v>
      </c>
      <c r="H4300" t="s">
        <v>163</v>
      </c>
      <c r="I4300" t="s">
        <v>164</v>
      </c>
      <c r="L4300">
        <v>16.521000000000001</v>
      </c>
      <c r="M4300">
        <v>18.177</v>
      </c>
      <c r="N4300">
        <v>24.138999999999999</v>
      </c>
      <c r="O4300">
        <v>2.9809999999999999</v>
      </c>
    </row>
    <row r="4301" spans="1:15" x14ac:dyDescent="0.35">
      <c r="A4301" s="4" t="s">
        <v>1171</v>
      </c>
      <c r="B4301" s="4">
        <v>2023</v>
      </c>
      <c r="C4301" s="5">
        <v>44982</v>
      </c>
      <c r="D4301" s="4" t="s">
        <v>66</v>
      </c>
      <c r="E4301" t="s">
        <v>91</v>
      </c>
      <c r="F4301">
        <v>4</v>
      </c>
      <c r="G4301">
        <v>6</v>
      </c>
      <c r="H4301" t="s">
        <v>32</v>
      </c>
      <c r="I4301" t="s">
        <v>1177</v>
      </c>
      <c r="L4301">
        <v>17.494</v>
      </c>
      <c r="M4301">
        <v>17.914999999999999</v>
      </c>
      <c r="N4301">
        <v>21.963000000000001</v>
      </c>
      <c r="O4301">
        <v>2.024</v>
      </c>
    </row>
    <row r="4302" spans="1:15" x14ac:dyDescent="0.35">
      <c r="A4302" s="4" t="s">
        <v>1171</v>
      </c>
      <c r="B4302" s="4">
        <v>2023</v>
      </c>
      <c r="C4302" s="5">
        <v>44982</v>
      </c>
      <c r="D4302" s="4" t="s">
        <v>66</v>
      </c>
      <c r="E4302" t="s">
        <v>91</v>
      </c>
      <c r="F4302">
        <v>4</v>
      </c>
      <c r="G4302">
        <v>7</v>
      </c>
      <c r="H4302" t="s">
        <v>112</v>
      </c>
      <c r="I4302" t="s">
        <v>113</v>
      </c>
      <c r="L4302">
        <v>30.149000000000001</v>
      </c>
      <c r="M4302">
        <v>29.77</v>
      </c>
      <c r="N4302">
        <v>31.29</v>
      </c>
      <c r="O4302">
        <v>0.76</v>
      </c>
    </row>
    <row r="4303" spans="1:15" x14ac:dyDescent="0.35">
      <c r="A4303" s="4" t="s">
        <v>1171</v>
      </c>
      <c r="B4303" s="4">
        <v>2023</v>
      </c>
      <c r="C4303" s="5">
        <v>44982</v>
      </c>
      <c r="D4303" s="4" t="s">
        <v>66</v>
      </c>
      <c r="E4303" t="s">
        <v>91</v>
      </c>
      <c r="F4303">
        <v>5</v>
      </c>
      <c r="G4303">
        <v>1</v>
      </c>
      <c r="H4303" t="s">
        <v>98</v>
      </c>
      <c r="I4303" t="s">
        <v>168</v>
      </c>
      <c r="L4303">
        <v>24.637</v>
      </c>
      <c r="M4303">
        <v>26.035</v>
      </c>
      <c r="N4303">
        <v>29.901</v>
      </c>
      <c r="O4303">
        <v>1.9330000000000001</v>
      </c>
    </row>
    <row r="4304" spans="1:15" x14ac:dyDescent="0.35">
      <c r="A4304" s="4" t="s">
        <v>1171</v>
      </c>
      <c r="B4304" s="4">
        <v>2023</v>
      </c>
      <c r="C4304" s="5">
        <v>44982</v>
      </c>
      <c r="D4304" s="4" t="s">
        <v>66</v>
      </c>
      <c r="E4304" t="s">
        <v>91</v>
      </c>
      <c r="F4304">
        <v>5</v>
      </c>
      <c r="G4304">
        <v>2</v>
      </c>
      <c r="H4304" t="s">
        <v>50</v>
      </c>
      <c r="I4304" t="s">
        <v>44</v>
      </c>
      <c r="L4304">
        <v>25.925999999999998</v>
      </c>
      <c r="M4304">
        <v>26.137</v>
      </c>
      <c r="N4304">
        <v>28.175000000000001</v>
      </c>
      <c r="O4304">
        <v>1.0189999999999999</v>
      </c>
    </row>
    <row r="4305" spans="1:15" x14ac:dyDescent="0.35">
      <c r="A4305" s="4" t="s">
        <v>1171</v>
      </c>
      <c r="B4305" s="4">
        <v>2023</v>
      </c>
      <c r="C4305" s="5">
        <v>44982</v>
      </c>
      <c r="D4305" s="4" t="s">
        <v>66</v>
      </c>
      <c r="E4305" t="s">
        <v>91</v>
      </c>
      <c r="F4305">
        <v>5</v>
      </c>
      <c r="G4305">
        <v>3</v>
      </c>
      <c r="H4305" t="s">
        <v>1178</v>
      </c>
      <c r="I4305" t="s">
        <v>256</v>
      </c>
      <c r="L4305">
        <v>9</v>
      </c>
      <c r="M4305">
        <v>19.260999999999999</v>
      </c>
      <c r="N4305">
        <v>27.664999999999999</v>
      </c>
      <c r="O4305">
        <v>4.202</v>
      </c>
    </row>
    <row r="4306" spans="1:15" x14ac:dyDescent="0.35">
      <c r="A4306" s="4" t="s">
        <v>1171</v>
      </c>
      <c r="B4306" s="4">
        <v>2023</v>
      </c>
      <c r="C4306" s="5">
        <v>44982</v>
      </c>
      <c r="D4306" s="4" t="s">
        <v>66</v>
      </c>
      <c r="E4306" t="s">
        <v>91</v>
      </c>
      <c r="F4306">
        <v>5</v>
      </c>
      <c r="G4306">
        <v>4</v>
      </c>
      <c r="H4306" t="s">
        <v>143</v>
      </c>
      <c r="I4306" t="s">
        <v>95</v>
      </c>
      <c r="L4306">
        <v>24.486000000000001</v>
      </c>
      <c r="M4306">
        <v>24.486000000000001</v>
      </c>
      <c r="N4306">
        <v>25.943999999999999</v>
      </c>
      <c r="O4306">
        <v>0.72899999999999998</v>
      </c>
    </row>
    <row r="4307" spans="1:15" x14ac:dyDescent="0.35">
      <c r="A4307" s="4" t="s">
        <v>1171</v>
      </c>
      <c r="B4307" s="4">
        <v>2023</v>
      </c>
      <c r="C4307" s="5">
        <v>44982</v>
      </c>
      <c r="D4307" s="4" t="s">
        <v>66</v>
      </c>
      <c r="E4307" t="s">
        <v>91</v>
      </c>
      <c r="F4307">
        <v>5</v>
      </c>
      <c r="G4307">
        <v>5</v>
      </c>
      <c r="H4307" t="s">
        <v>47</v>
      </c>
      <c r="I4307" t="s">
        <v>1177</v>
      </c>
      <c r="L4307">
        <v>20.698</v>
      </c>
      <c r="M4307">
        <v>20.694999999999901</v>
      </c>
      <c r="N4307">
        <v>24.422999999999998</v>
      </c>
      <c r="O4307">
        <v>1.8640000000000001</v>
      </c>
    </row>
    <row r="4308" spans="1:15" x14ac:dyDescent="0.35">
      <c r="A4308" s="4" t="s">
        <v>1171</v>
      </c>
      <c r="B4308" s="4">
        <v>2023</v>
      </c>
      <c r="C4308" s="5">
        <v>44982</v>
      </c>
      <c r="D4308" s="4" t="s">
        <v>66</v>
      </c>
      <c r="E4308" t="s">
        <v>91</v>
      </c>
      <c r="F4308">
        <v>5</v>
      </c>
      <c r="G4308">
        <v>6</v>
      </c>
      <c r="H4308" t="s">
        <v>1179</v>
      </c>
      <c r="I4308" t="s">
        <v>42</v>
      </c>
      <c r="L4308">
        <v>9</v>
      </c>
      <c r="M4308">
        <v>12.590999999999999</v>
      </c>
      <c r="N4308">
        <v>21.209</v>
      </c>
      <c r="O4308">
        <v>4.3090000000000002</v>
      </c>
    </row>
    <row r="4309" spans="1:15" x14ac:dyDescent="0.35">
      <c r="A4309" s="4" t="s">
        <v>1171</v>
      </c>
      <c r="B4309" s="4">
        <v>2023</v>
      </c>
      <c r="C4309" s="5">
        <v>44982</v>
      </c>
      <c r="D4309" s="4" t="s">
        <v>66</v>
      </c>
      <c r="E4309" t="s">
        <v>91</v>
      </c>
      <c r="F4309">
        <v>5</v>
      </c>
      <c r="G4309">
        <v>7</v>
      </c>
      <c r="H4309" t="s">
        <v>148</v>
      </c>
      <c r="I4309" t="s">
        <v>56</v>
      </c>
      <c r="L4309">
        <v>20.981000000000002</v>
      </c>
      <c r="M4309">
        <v>20.489000000000001</v>
      </c>
      <c r="N4309">
        <v>22.959</v>
      </c>
      <c r="O4309">
        <v>1.2350000000000001</v>
      </c>
    </row>
    <row r="4310" spans="1:15" x14ac:dyDescent="0.35">
      <c r="A4310" s="4" t="s">
        <v>1171</v>
      </c>
      <c r="B4310" s="4">
        <v>2023</v>
      </c>
      <c r="C4310" s="5">
        <v>44982</v>
      </c>
      <c r="D4310" s="4" t="s">
        <v>66</v>
      </c>
      <c r="E4310" t="s">
        <v>91</v>
      </c>
      <c r="F4310">
        <v>6</v>
      </c>
      <c r="G4310">
        <v>1</v>
      </c>
      <c r="H4310" t="s">
        <v>136</v>
      </c>
      <c r="I4310" t="s">
        <v>35</v>
      </c>
      <c r="L4310">
        <v>26.753</v>
      </c>
      <c r="M4310">
        <v>27.306999999999999</v>
      </c>
      <c r="N4310">
        <v>29.722999999999999</v>
      </c>
      <c r="O4310">
        <v>1.208</v>
      </c>
    </row>
    <row r="4311" spans="1:15" x14ac:dyDescent="0.35">
      <c r="A4311" s="4" t="s">
        <v>1171</v>
      </c>
      <c r="B4311" s="4">
        <v>2023</v>
      </c>
      <c r="C4311" s="5">
        <v>44982</v>
      </c>
      <c r="D4311" s="4" t="s">
        <v>66</v>
      </c>
      <c r="E4311" t="s">
        <v>91</v>
      </c>
      <c r="F4311">
        <v>6</v>
      </c>
      <c r="G4311">
        <v>2</v>
      </c>
      <c r="H4311" t="s">
        <v>803</v>
      </c>
      <c r="I4311" t="s">
        <v>207</v>
      </c>
      <c r="L4311">
        <v>9</v>
      </c>
      <c r="M4311">
        <v>22.219000000000001</v>
      </c>
      <c r="N4311">
        <v>30.757000000000001</v>
      </c>
      <c r="O4311">
        <v>4.2690000000000001</v>
      </c>
    </row>
    <row r="4312" spans="1:15" x14ac:dyDescent="0.35">
      <c r="A4312" s="4" t="s">
        <v>1171</v>
      </c>
      <c r="B4312" s="4">
        <v>2023</v>
      </c>
      <c r="C4312" s="5">
        <v>44982</v>
      </c>
      <c r="D4312" s="4" t="s">
        <v>66</v>
      </c>
      <c r="E4312" t="s">
        <v>91</v>
      </c>
      <c r="F4312">
        <v>6</v>
      </c>
      <c r="G4312">
        <v>3</v>
      </c>
      <c r="H4312" t="s">
        <v>167</v>
      </c>
      <c r="I4312" t="s">
        <v>46</v>
      </c>
      <c r="L4312">
        <v>24.939</v>
      </c>
      <c r="M4312">
        <v>25.218</v>
      </c>
      <c r="N4312">
        <v>28</v>
      </c>
      <c r="O4312">
        <v>1.391</v>
      </c>
    </row>
    <row r="4313" spans="1:15" x14ac:dyDescent="0.35">
      <c r="A4313" s="4" t="s">
        <v>1171</v>
      </c>
      <c r="B4313" s="4">
        <v>2023</v>
      </c>
      <c r="C4313" s="5">
        <v>44982</v>
      </c>
      <c r="D4313" s="4" t="s">
        <v>66</v>
      </c>
      <c r="E4313" t="s">
        <v>91</v>
      </c>
      <c r="F4313">
        <v>6</v>
      </c>
      <c r="G4313">
        <v>4</v>
      </c>
      <c r="H4313" t="s">
        <v>55</v>
      </c>
      <c r="I4313" t="s">
        <v>56</v>
      </c>
      <c r="L4313">
        <v>13.141</v>
      </c>
      <c r="M4313">
        <v>16.265999999999998</v>
      </c>
      <c r="N4313">
        <v>20.937999999999999</v>
      </c>
      <c r="O4313">
        <v>2.3359999999999999</v>
      </c>
    </row>
    <row r="4314" spans="1:15" x14ac:dyDescent="0.35">
      <c r="A4314" s="4" t="s">
        <v>1171</v>
      </c>
      <c r="B4314" s="4">
        <v>2023</v>
      </c>
      <c r="C4314" s="5">
        <v>44982</v>
      </c>
      <c r="D4314" s="4" t="s">
        <v>66</v>
      </c>
      <c r="E4314" t="s">
        <v>91</v>
      </c>
      <c r="F4314">
        <v>6</v>
      </c>
      <c r="G4314">
        <v>5</v>
      </c>
      <c r="H4314" t="s">
        <v>115</v>
      </c>
      <c r="I4314" t="s">
        <v>116</v>
      </c>
      <c r="L4314">
        <v>28.603000000000002</v>
      </c>
      <c r="M4314">
        <v>28.395</v>
      </c>
      <c r="N4314">
        <v>30.125</v>
      </c>
      <c r="O4314">
        <v>0.86499999999999999</v>
      </c>
    </row>
    <row r="4315" spans="1:15" x14ac:dyDescent="0.35">
      <c r="A4315" s="4" t="s">
        <v>1171</v>
      </c>
      <c r="B4315" s="4">
        <v>2023</v>
      </c>
      <c r="C4315" s="5">
        <v>44982</v>
      </c>
      <c r="D4315" s="4" t="s">
        <v>66</v>
      </c>
      <c r="E4315" t="s">
        <v>91</v>
      </c>
      <c r="F4315">
        <v>6</v>
      </c>
      <c r="G4315">
        <v>6</v>
      </c>
      <c r="H4315" t="s">
        <v>125</v>
      </c>
      <c r="I4315" t="s">
        <v>75</v>
      </c>
      <c r="L4315">
        <v>26.326999999999899</v>
      </c>
      <c r="M4315">
        <v>26.119</v>
      </c>
      <c r="N4315">
        <v>27.829000000000001</v>
      </c>
      <c r="O4315">
        <v>0.85499999999999998</v>
      </c>
    </row>
    <row r="4316" spans="1:15" x14ac:dyDescent="0.35">
      <c r="A4316" s="4" t="s">
        <v>1171</v>
      </c>
      <c r="B4316" s="4">
        <v>2023</v>
      </c>
      <c r="C4316" s="5">
        <v>44982</v>
      </c>
      <c r="D4316" s="4" t="s">
        <v>66</v>
      </c>
      <c r="E4316" t="s">
        <v>91</v>
      </c>
      <c r="F4316">
        <v>6</v>
      </c>
      <c r="G4316">
        <v>7</v>
      </c>
      <c r="H4316" t="s">
        <v>38</v>
      </c>
      <c r="I4316" t="s">
        <v>39</v>
      </c>
      <c r="L4316">
        <v>18.632999999999999</v>
      </c>
      <c r="M4316">
        <v>16.637</v>
      </c>
      <c r="N4316">
        <v>22.734999999999999</v>
      </c>
      <c r="O4316">
        <v>3.0489999999999999</v>
      </c>
    </row>
    <row r="4317" spans="1:15" x14ac:dyDescent="0.35">
      <c r="A4317" s="4" t="s">
        <v>1171</v>
      </c>
      <c r="B4317" s="4">
        <v>2023</v>
      </c>
      <c r="C4317" s="5">
        <v>44982</v>
      </c>
      <c r="D4317" s="4" t="s">
        <v>66</v>
      </c>
      <c r="E4317" t="s">
        <v>91</v>
      </c>
      <c r="F4317">
        <v>7</v>
      </c>
      <c r="G4317">
        <v>1</v>
      </c>
      <c r="H4317" t="s">
        <v>93</v>
      </c>
      <c r="I4317" t="s">
        <v>52</v>
      </c>
      <c r="L4317">
        <v>25.901</v>
      </c>
      <c r="M4317">
        <v>26.096</v>
      </c>
      <c r="N4317">
        <v>27.655999999999999</v>
      </c>
      <c r="O4317">
        <v>0.78</v>
      </c>
    </row>
    <row r="4318" spans="1:15" x14ac:dyDescent="0.35">
      <c r="A4318" s="4" t="s">
        <v>1171</v>
      </c>
      <c r="B4318" s="4">
        <v>2023</v>
      </c>
      <c r="C4318" s="5">
        <v>44982</v>
      </c>
      <c r="D4318" s="4" t="s">
        <v>66</v>
      </c>
      <c r="E4318" t="s">
        <v>91</v>
      </c>
      <c r="F4318">
        <v>7</v>
      </c>
      <c r="G4318">
        <v>2</v>
      </c>
      <c r="H4318" t="s">
        <v>40</v>
      </c>
      <c r="I4318" t="s">
        <v>29</v>
      </c>
      <c r="L4318">
        <v>24.765999999999998</v>
      </c>
      <c r="M4318">
        <v>24.946000000000002</v>
      </c>
      <c r="N4318">
        <v>26.896000000000001</v>
      </c>
      <c r="O4318">
        <v>0.97499999999999998</v>
      </c>
    </row>
    <row r="4319" spans="1:15" x14ac:dyDescent="0.35">
      <c r="A4319" s="4" t="s">
        <v>1171</v>
      </c>
      <c r="B4319" s="4">
        <v>2023</v>
      </c>
      <c r="C4319" s="5">
        <v>44982</v>
      </c>
      <c r="D4319" s="4" t="s">
        <v>66</v>
      </c>
      <c r="E4319" t="s">
        <v>91</v>
      </c>
      <c r="F4319">
        <v>7</v>
      </c>
      <c r="G4319">
        <v>3</v>
      </c>
      <c r="H4319" t="s">
        <v>110</v>
      </c>
      <c r="I4319" t="s">
        <v>58</v>
      </c>
      <c r="L4319">
        <v>25.975000000000001</v>
      </c>
      <c r="M4319">
        <v>25.949000000000002</v>
      </c>
      <c r="N4319">
        <v>27.917000000000002</v>
      </c>
      <c r="O4319">
        <v>0.98399999999999999</v>
      </c>
    </row>
    <row r="4320" spans="1:15" x14ac:dyDescent="0.35">
      <c r="A4320" s="4" t="s">
        <v>1171</v>
      </c>
      <c r="B4320" s="4">
        <v>2023</v>
      </c>
      <c r="C4320" s="5">
        <v>44982</v>
      </c>
      <c r="D4320" s="4" t="s">
        <v>66</v>
      </c>
      <c r="E4320" t="s">
        <v>91</v>
      </c>
      <c r="F4320">
        <v>7</v>
      </c>
      <c r="G4320">
        <v>4</v>
      </c>
      <c r="H4320" t="s">
        <v>157</v>
      </c>
      <c r="I4320" t="s">
        <v>142</v>
      </c>
      <c r="L4320">
        <v>18.547000000000001</v>
      </c>
      <c r="M4320">
        <v>19.041</v>
      </c>
      <c r="N4320">
        <v>22.279</v>
      </c>
      <c r="O4320">
        <v>1.619</v>
      </c>
    </row>
    <row r="4321" spans="1:15" x14ac:dyDescent="0.35">
      <c r="A4321" s="4" t="s">
        <v>1171</v>
      </c>
      <c r="B4321" s="4">
        <v>2023</v>
      </c>
      <c r="C4321" s="5">
        <v>44982</v>
      </c>
      <c r="D4321" s="4" t="s">
        <v>66</v>
      </c>
      <c r="E4321" t="s">
        <v>91</v>
      </c>
      <c r="F4321">
        <v>7</v>
      </c>
      <c r="G4321">
        <v>5</v>
      </c>
      <c r="H4321" t="s">
        <v>151</v>
      </c>
      <c r="I4321" t="s">
        <v>152</v>
      </c>
      <c r="L4321">
        <v>17.332000000000001</v>
      </c>
      <c r="M4321">
        <v>17.497</v>
      </c>
      <c r="N4321">
        <v>23.149000000000001</v>
      </c>
      <c r="O4321">
        <v>2.8260000000000001</v>
      </c>
    </row>
    <row r="4322" spans="1:15" x14ac:dyDescent="0.35">
      <c r="A4322" s="4" t="s">
        <v>1171</v>
      </c>
      <c r="B4322" s="4">
        <v>2023</v>
      </c>
      <c r="C4322" s="5">
        <v>44982</v>
      </c>
      <c r="D4322" s="4" t="s">
        <v>66</v>
      </c>
      <c r="E4322" t="s">
        <v>91</v>
      </c>
      <c r="F4322">
        <v>7</v>
      </c>
      <c r="G4322">
        <v>6</v>
      </c>
      <c r="H4322" t="s">
        <v>60</v>
      </c>
      <c r="I4322" t="s">
        <v>61</v>
      </c>
      <c r="L4322">
        <v>20.600999999999999</v>
      </c>
      <c r="M4322">
        <v>19.247</v>
      </c>
      <c r="N4322">
        <v>23.783000000000001</v>
      </c>
      <c r="O4322">
        <v>2.2679999999999998</v>
      </c>
    </row>
    <row r="4323" spans="1:15" x14ac:dyDescent="0.35">
      <c r="A4323" s="4" t="s">
        <v>1171</v>
      </c>
      <c r="B4323" s="4">
        <v>2023</v>
      </c>
      <c r="C4323" s="5">
        <v>44982</v>
      </c>
      <c r="D4323" s="4" t="s">
        <v>66</v>
      </c>
      <c r="E4323" t="s">
        <v>91</v>
      </c>
      <c r="F4323">
        <v>7</v>
      </c>
      <c r="G4323">
        <v>7</v>
      </c>
      <c r="H4323" t="s">
        <v>130</v>
      </c>
      <c r="I4323" t="s">
        <v>131</v>
      </c>
      <c r="L4323">
        <v>9.4019999999999992</v>
      </c>
      <c r="M4323">
        <v>8.8360000000000003</v>
      </c>
      <c r="N4323">
        <v>14.63</v>
      </c>
      <c r="O4323">
        <v>2.8969999999999998</v>
      </c>
    </row>
    <row r="4324" spans="1:15" x14ac:dyDescent="0.35">
      <c r="A4324" s="4" t="s">
        <v>1171</v>
      </c>
      <c r="B4324" s="4">
        <v>2023</v>
      </c>
      <c r="C4324" s="5">
        <v>44982</v>
      </c>
      <c r="D4324" s="4" t="s">
        <v>66</v>
      </c>
      <c r="E4324" t="s">
        <v>91</v>
      </c>
      <c r="F4324">
        <v>8</v>
      </c>
      <c r="G4324">
        <v>1</v>
      </c>
      <c r="H4324" t="s">
        <v>114</v>
      </c>
      <c r="I4324" t="s">
        <v>102</v>
      </c>
      <c r="L4324">
        <v>24.167999999999999</v>
      </c>
      <c r="M4324">
        <v>24.937999999999999</v>
      </c>
      <c r="N4324">
        <v>27.617999999999999</v>
      </c>
      <c r="O4324">
        <v>1.34</v>
      </c>
    </row>
    <row r="4325" spans="1:15" x14ac:dyDescent="0.35">
      <c r="A4325" s="4" t="s">
        <v>1171</v>
      </c>
      <c r="B4325" s="4">
        <v>2023</v>
      </c>
      <c r="C4325" s="5">
        <v>44982</v>
      </c>
      <c r="D4325" s="4" t="s">
        <v>66</v>
      </c>
      <c r="E4325" t="s">
        <v>91</v>
      </c>
      <c r="F4325">
        <v>8</v>
      </c>
      <c r="G4325">
        <v>2</v>
      </c>
      <c r="H4325" t="s">
        <v>97</v>
      </c>
      <c r="I4325" t="s">
        <v>29</v>
      </c>
      <c r="L4325">
        <v>31.286999999999999</v>
      </c>
      <c r="M4325">
        <v>31.222000000000001</v>
      </c>
      <c r="N4325">
        <v>32.840000000000003</v>
      </c>
      <c r="O4325">
        <v>0.80900000000000005</v>
      </c>
    </row>
    <row r="4326" spans="1:15" x14ac:dyDescent="0.35">
      <c r="A4326" s="4" t="s">
        <v>1171</v>
      </c>
      <c r="B4326" s="4">
        <v>2023</v>
      </c>
      <c r="C4326" s="5">
        <v>44982</v>
      </c>
      <c r="D4326" s="4" t="s">
        <v>66</v>
      </c>
      <c r="E4326" t="s">
        <v>91</v>
      </c>
      <c r="F4326">
        <v>8</v>
      </c>
      <c r="G4326">
        <v>3</v>
      </c>
      <c r="H4326" t="s">
        <v>211</v>
      </c>
      <c r="I4326" t="s">
        <v>212</v>
      </c>
      <c r="L4326">
        <v>22.974999999999898</v>
      </c>
      <c r="M4326">
        <v>23.097999999999999</v>
      </c>
      <c r="N4326">
        <v>24.808</v>
      </c>
      <c r="O4326">
        <v>0.85499999999999998</v>
      </c>
    </row>
    <row r="4327" spans="1:15" x14ac:dyDescent="0.35">
      <c r="A4327" s="4" t="s">
        <v>1171</v>
      </c>
      <c r="B4327" s="4">
        <v>2023</v>
      </c>
      <c r="C4327" s="5">
        <v>44982</v>
      </c>
      <c r="D4327" s="4" t="s">
        <v>66</v>
      </c>
      <c r="E4327" t="s">
        <v>91</v>
      </c>
      <c r="F4327">
        <v>8</v>
      </c>
      <c r="G4327">
        <v>4</v>
      </c>
      <c r="H4327" t="s">
        <v>36</v>
      </c>
      <c r="I4327" t="s">
        <v>37</v>
      </c>
      <c r="L4327">
        <v>18.152000000000001</v>
      </c>
      <c r="M4327">
        <v>18.757000000000001</v>
      </c>
      <c r="N4327">
        <v>22.047000000000001</v>
      </c>
      <c r="O4327">
        <v>1.645</v>
      </c>
    </row>
    <row r="4328" spans="1:15" x14ac:dyDescent="0.35">
      <c r="A4328" s="4" t="s">
        <v>1171</v>
      </c>
      <c r="B4328" s="4">
        <v>2023</v>
      </c>
      <c r="C4328" s="5">
        <v>44982</v>
      </c>
      <c r="D4328" s="4" t="s">
        <v>66</v>
      </c>
      <c r="E4328" t="s">
        <v>91</v>
      </c>
      <c r="F4328">
        <v>8</v>
      </c>
      <c r="G4328">
        <v>5</v>
      </c>
      <c r="H4328" t="s">
        <v>1180</v>
      </c>
      <c r="I4328" t="s">
        <v>619</v>
      </c>
      <c r="L4328">
        <v>9</v>
      </c>
      <c r="M4328">
        <v>14.148999999999999</v>
      </c>
      <c r="N4328">
        <v>22.561</v>
      </c>
      <c r="O4328">
        <v>4.2060000000000004</v>
      </c>
    </row>
    <row r="4329" spans="1:15" x14ac:dyDescent="0.35">
      <c r="A4329" s="4" t="s">
        <v>1171</v>
      </c>
      <c r="B4329" s="4">
        <v>2023</v>
      </c>
      <c r="C4329" s="5">
        <v>44982</v>
      </c>
      <c r="D4329" s="4" t="s">
        <v>66</v>
      </c>
      <c r="E4329" t="s">
        <v>91</v>
      </c>
      <c r="F4329">
        <v>8</v>
      </c>
      <c r="G4329">
        <v>6</v>
      </c>
      <c r="H4329" t="s">
        <v>134</v>
      </c>
      <c r="I4329" t="s">
        <v>33</v>
      </c>
      <c r="L4329">
        <v>19.795999999999999</v>
      </c>
      <c r="M4329">
        <v>19.247</v>
      </c>
      <c r="N4329">
        <v>22.965</v>
      </c>
      <c r="O4329">
        <v>1.859</v>
      </c>
    </row>
    <row r="4330" spans="1:15" x14ac:dyDescent="0.35">
      <c r="A4330" s="4" t="s">
        <v>1171</v>
      </c>
      <c r="B4330" s="4">
        <v>2023</v>
      </c>
      <c r="C4330" s="5">
        <v>44982</v>
      </c>
      <c r="D4330" s="4" t="s">
        <v>66</v>
      </c>
      <c r="E4330" t="s">
        <v>91</v>
      </c>
      <c r="F4330">
        <v>8</v>
      </c>
      <c r="G4330">
        <v>7</v>
      </c>
      <c r="H4330" t="s">
        <v>57</v>
      </c>
      <c r="I4330" t="s">
        <v>58</v>
      </c>
      <c r="L4330">
        <v>17.279</v>
      </c>
      <c r="M4330">
        <v>15.571999999999999</v>
      </c>
      <c r="N4330">
        <v>20.684000000000001</v>
      </c>
      <c r="O4330">
        <v>2.556</v>
      </c>
    </row>
    <row r="4331" spans="1:15" x14ac:dyDescent="0.35">
      <c r="A4331" s="4" t="s">
        <v>1171</v>
      </c>
      <c r="B4331" s="4">
        <v>2023</v>
      </c>
      <c r="C4331" s="5">
        <v>44982</v>
      </c>
      <c r="D4331" s="4" t="s">
        <v>66</v>
      </c>
      <c r="E4331" t="s">
        <v>117</v>
      </c>
      <c r="F4331">
        <v>1</v>
      </c>
      <c r="G4331">
        <v>1</v>
      </c>
      <c r="H4331" t="s">
        <v>99</v>
      </c>
      <c r="I4331" t="s">
        <v>27</v>
      </c>
      <c r="L4331">
        <v>29.923999999999999</v>
      </c>
      <c r="M4331">
        <v>30.100999999999999</v>
      </c>
      <c r="N4331">
        <v>31.827000000000002</v>
      </c>
      <c r="O4331">
        <v>0.86299999999999999</v>
      </c>
    </row>
    <row r="4332" spans="1:15" x14ac:dyDescent="0.35">
      <c r="A4332" s="4" t="s">
        <v>1171</v>
      </c>
      <c r="B4332" s="4">
        <v>2023</v>
      </c>
      <c r="C4332" s="5">
        <v>44982</v>
      </c>
      <c r="D4332" s="4" t="s">
        <v>66</v>
      </c>
      <c r="E4332" t="s">
        <v>117</v>
      </c>
      <c r="F4332">
        <v>1</v>
      </c>
      <c r="G4332">
        <v>2</v>
      </c>
      <c r="H4332" t="s">
        <v>110</v>
      </c>
      <c r="I4332" t="s">
        <v>58</v>
      </c>
      <c r="L4332">
        <v>25.949000000000002</v>
      </c>
      <c r="M4332">
        <v>26.172999999999998</v>
      </c>
      <c r="N4332">
        <v>28.113</v>
      </c>
      <c r="O4332">
        <v>0.97</v>
      </c>
    </row>
    <row r="4333" spans="1:15" x14ac:dyDescent="0.35">
      <c r="A4333" s="4" t="s">
        <v>1171</v>
      </c>
      <c r="B4333" s="4">
        <v>2023</v>
      </c>
      <c r="C4333" s="5">
        <v>44982</v>
      </c>
      <c r="D4333" s="4" t="s">
        <v>66</v>
      </c>
      <c r="E4333" t="s">
        <v>117</v>
      </c>
      <c r="F4333">
        <v>1</v>
      </c>
      <c r="G4333">
        <v>3</v>
      </c>
      <c r="H4333" t="s">
        <v>112</v>
      </c>
      <c r="I4333" t="s">
        <v>113</v>
      </c>
      <c r="L4333">
        <v>29.77</v>
      </c>
      <c r="M4333">
        <v>29.698</v>
      </c>
      <c r="N4333">
        <v>31.21</v>
      </c>
      <c r="O4333">
        <v>0.75600000000000001</v>
      </c>
    </row>
    <row r="4334" spans="1:15" x14ac:dyDescent="0.35">
      <c r="A4334" s="4" t="s">
        <v>1171</v>
      </c>
      <c r="B4334" s="4">
        <v>2023</v>
      </c>
      <c r="C4334" s="5">
        <v>44982</v>
      </c>
      <c r="D4334" s="4" t="s">
        <v>66</v>
      </c>
      <c r="E4334" t="s">
        <v>117</v>
      </c>
      <c r="F4334">
        <v>1</v>
      </c>
      <c r="G4334">
        <v>4</v>
      </c>
      <c r="H4334" t="s">
        <v>167</v>
      </c>
      <c r="I4334" t="s">
        <v>46</v>
      </c>
      <c r="L4334">
        <v>25.218</v>
      </c>
      <c r="M4334">
        <v>25.041999999999899</v>
      </c>
      <c r="N4334">
        <v>27.738</v>
      </c>
      <c r="O4334">
        <v>1.3480000000000001</v>
      </c>
    </row>
    <row r="4335" spans="1:15" x14ac:dyDescent="0.35">
      <c r="A4335" s="4" t="s">
        <v>1171</v>
      </c>
      <c r="B4335" s="4">
        <v>2023</v>
      </c>
      <c r="C4335" s="5">
        <v>44982</v>
      </c>
      <c r="D4335" s="4" t="s">
        <v>66</v>
      </c>
      <c r="E4335" t="s">
        <v>117</v>
      </c>
      <c r="F4335">
        <v>1</v>
      </c>
      <c r="G4335">
        <v>5</v>
      </c>
      <c r="H4335" t="s">
        <v>163</v>
      </c>
      <c r="I4335" t="s">
        <v>164</v>
      </c>
      <c r="L4335">
        <v>18.177</v>
      </c>
      <c r="M4335">
        <v>17.38</v>
      </c>
      <c r="N4335">
        <v>22.812000000000001</v>
      </c>
      <c r="O4335">
        <v>2.7160000000000002</v>
      </c>
    </row>
    <row r="4336" spans="1:15" x14ac:dyDescent="0.35">
      <c r="A4336" s="4" t="s">
        <v>1171</v>
      </c>
      <c r="B4336" s="4">
        <v>2023</v>
      </c>
      <c r="C4336" s="5">
        <v>44982</v>
      </c>
      <c r="D4336" s="4" t="s">
        <v>66</v>
      </c>
      <c r="E4336" t="s">
        <v>117</v>
      </c>
      <c r="F4336">
        <v>2</v>
      </c>
      <c r="G4336">
        <v>1</v>
      </c>
      <c r="H4336" t="s">
        <v>100</v>
      </c>
      <c r="I4336" t="s">
        <v>44</v>
      </c>
      <c r="L4336">
        <v>29.221</v>
      </c>
      <c r="M4336">
        <v>29.369</v>
      </c>
      <c r="N4336">
        <v>30.937000000000001</v>
      </c>
      <c r="O4336">
        <v>0.78400000000000003</v>
      </c>
    </row>
    <row r="4337" spans="1:15" x14ac:dyDescent="0.35">
      <c r="A4337" s="4" t="s">
        <v>1171</v>
      </c>
      <c r="B4337" s="4">
        <v>2023</v>
      </c>
      <c r="C4337" s="5">
        <v>44982</v>
      </c>
      <c r="D4337" s="4" t="s">
        <v>66</v>
      </c>
      <c r="E4337" t="s">
        <v>117</v>
      </c>
      <c r="F4337">
        <v>2</v>
      </c>
      <c r="G4337">
        <v>2</v>
      </c>
      <c r="H4337" t="s">
        <v>211</v>
      </c>
      <c r="I4337" t="s">
        <v>212</v>
      </c>
      <c r="L4337">
        <v>23.097999999999999</v>
      </c>
      <c r="M4337">
        <v>23.363</v>
      </c>
      <c r="N4337">
        <v>25.056999999999999</v>
      </c>
      <c r="O4337">
        <v>0.84699999999999998</v>
      </c>
    </row>
    <row r="4338" spans="1:15" x14ac:dyDescent="0.35">
      <c r="A4338" s="4" t="s">
        <v>1171</v>
      </c>
      <c r="B4338" s="4">
        <v>2023</v>
      </c>
      <c r="C4338" s="5">
        <v>44982</v>
      </c>
      <c r="D4338" s="4" t="s">
        <v>66</v>
      </c>
      <c r="E4338" t="s">
        <v>117</v>
      </c>
      <c r="F4338">
        <v>2</v>
      </c>
      <c r="G4338">
        <v>3</v>
      </c>
      <c r="H4338" t="s">
        <v>1178</v>
      </c>
      <c r="I4338" t="s">
        <v>256</v>
      </c>
      <c r="L4338">
        <v>19.260999999999999</v>
      </c>
      <c r="M4338">
        <v>21.747999999999902</v>
      </c>
      <c r="N4338">
        <v>28.13</v>
      </c>
      <c r="O4338">
        <v>3.1909999999999998</v>
      </c>
    </row>
    <row r="4339" spans="1:15" x14ac:dyDescent="0.35">
      <c r="A4339" s="4" t="s">
        <v>1171</v>
      </c>
      <c r="B4339" s="4">
        <v>2023</v>
      </c>
      <c r="C4339" s="5">
        <v>44982</v>
      </c>
      <c r="D4339" s="4" t="s">
        <v>66</v>
      </c>
      <c r="E4339" t="s">
        <v>117</v>
      </c>
      <c r="F4339">
        <v>2</v>
      </c>
      <c r="G4339">
        <v>4</v>
      </c>
      <c r="H4339" t="s">
        <v>470</v>
      </c>
      <c r="I4339" t="s">
        <v>27</v>
      </c>
      <c r="L4339">
        <v>21.998999999999999</v>
      </c>
      <c r="M4339">
        <v>21.873999999999999</v>
      </c>
      <c r="N4339">
        <v>28.434000000000001</v>
      </c>
      <c r="O4339">
        <v>3.28</v>
      </c>
    </row>
    <row r="4340" spans="1:15" x14ac:dyDescent="0.35">
      <c r="A4340" s="4" t="s">
        <v>1171</v>
      </c>
      <c r="B4340" s="4">
        <v>2023</v>
      </c>
      <c r="C4340" s="5">
        <v>44982</v>
      </c>
      <c r="D4340" s="4" t="s">
        <v>66</v>
      </c>
      <c r="E4340" t="s">
        <v>117</v>
      </c>
      <c r="F4340">
        <v>2</v>
      </c>
      <c r="G4340">
        <v>5</v>
      </c>
      <c r="H4340" t="s">
        <v>115</v>
      </c>
      <c r="I4340" t="s">
        <v>116</v>
      </c>
      <c r="L4340">
        <v>28.395</v>
      </c>
      <c r="M4340">
        <v>28.143999999999998</v>
      </c>
      <c r="N4340">
        <v>29.858000000000001</v>
      </c>
      <c r="O4340">
        <v>0.85699999999999998</v>
      </c>
    </row>
    <row r="4341" spans="1:15" x14ac:dyDescent="0.35">
      <c r="A4341" s="4" t="s">
        <v>1171</v>
      </c>
      <c r="B4341" s="4">
        <v>2023</v>
      </c>
      <c r="C4341" s="5">
        <v>44982</v>
      </c>
      <c r="D4341" s="4" t="s">
        <v>66</v>
      </c>
      <c r="E4341" t="s">
        <v>117</v>
      </c>
      <c r="F4341">
        <v>2</v>
      </c>
      <c r="G4341">
        <v>6</v>
      </c>
      <c r="H4341" t="s">
        <v>57</v>
      </c>
      <c r="I4341" t="s">
        <v>58</v>
      </c>
      <c r="L4341">
        <v>15.571999999999999</v>
      </c>
      <c r="M4341">
        <v>15.138</v>
      </c>
      <c r="N4341">
        <v>19.934000000000001</v>
      </c>
      <c r="O4341">
        <v>2.3980000000000001</v>
      </c>
    </row>
    <row r="4342" spans="1:15" x14ac:dyDescent="0.35">
      <c r="A4342" s="4" t="s">
        <v>1171</v>
      </c>
      <c r="B4342" s="4">
        <v>2023</v>
      </c>
      <c r="C4342" s="5">
        <v>44982</v>
      </c>
      <c r="D4342" s="4" t="s">
        <v>66</v>
      </c>
      <c r="E4342" t="s">
        <v>117</v>
      </c>
      <c r="F4342">
        <v>3</v>
      </c>
      <c r="G4342">
        <v>1</v>
      </c>
      <c r="H4342" t="s">
        <v>471</v>
      </c>
      <c r="I4342" t="s">
        <v>42</v>
      </c>
      <c r="L4342">
        <v>19.664000000000001</v>
      </c>
      <c r="M4342">
        <v>24.283999999999999</v>
      </c>
      <c r="N4342">
        <v>31.282</v>
      </c>
      <c r="O4342">
        <v>3.4990000000000001</v>
      </c>
    </row>
    <row r="4343" spans="1:15" x14ac:dyDescent="0.35">
      <c r="A4343" s="4" t="s">
        <v>1171</v>
      </c>
      <c r="B4343" s="4">
        <v>2023</v>
      </c>
      <c r="C4343" s="5">
        <v>44982</v>
      </c>
      <c r="D4343" s="4" t="s">
        <v>66</v>
      </c>
      <c r="E4343" t="s">
        <v>117</v>
      </c>
      <c r="F4343">
        <v>3</v>
      </c>
      <c r="G4343">
        <v>2</v>
      </c>
      <c r="H4343" t="s">
        <v>132</v>
      </c>
      <c r="I4343" t="s">
        <v>113</v>
      </c>
      <c r="L4343">
        <v>22.337</v>
      </c>
      <c r="M4343">
        <v>22.977</v>
      </c>
      <c r="N4343">
        <v>25.975000000000001</v>
      </c>
      <c r="O4343">
        <v>1.4990000000000001</v>
      </c>
    </row>
    <row r="4344" spans="1:15" x14ac:dyDescent="0.35">
      <c r="A4344" s="4" t="s">
        <v>1171</v>
      </c>
      <c r="B4344" s="4">
        <v>2023</v>
      </c>
      <c r="C4344" s="5">
        <v>44982</v>
      </c>
      <c r="D4344" s="4" t="s">
        <v>66</v>
      </c>
      <c r="E4344" t="s">
        <v>117</v>
      </c>
      <c r="F4344">
        <v>3</v>
      </c>
      <c r="G4344">
        <v>3</v>
      </c>
      <c r="H4344" t="s">
        <v>151</v>
      </c>
      <c r="I4344" t="s">
        <v>152</v>
      </c>
      <c r="L4344">
        <v>17.497</v>
      </c>
      <c r="M4344">
        <v>19.367999999999999</v>
      </c>
      <c r="N4344">
        <v>24.271999999999998</v>
      </c>
      <c r="O4344">
        <v>2.452</v>
      </c>
    </row>
    <row r="4345" spans="1:15" x14ac:dyDescent="0.35">
      <c r="A4345" s="4" t="s">
        <v>1171</v>
      </c>
      <c r="B4345" s="4">
        <v>2023</v>
      </c>
      <c r="C4345" s="5">
        <v>44982</v>
      </c>
      <c r="D4345" s="4" t="s">
        <v>66</v>
      </c>
      <c r="E4345" t="s">
        <v>117</v>
      </c>
      <c r="F4345">
        <v>3</v>
      </c>
      <c r="G4345">
        <v>4</v>
      </c>
      <c r="H4345" t="s">
        <v>38</v>
      </c>
      <c r="I4345" t="s">
        <v>39</v>
      </c>
      <c r="L4345">
        <v>16.637</v>
      </c>
      <c r="M4345">
        <v>18.111999999999998</v>
      </c>
      <c r="N4345">
        <v>23.283999999999999</v>
      </c>
      <c r="O4345">
        <v>2.5859999999999999</v>
      </c>
    </row>
    <row r="4346" spans="1:15" x14ac:dyDescent="0.35">
      <c r="A4346" s="4" t="s">
        <v>1171</v>
      </c>
      <c r="B4346" s="4">
        <v>2023</v>
      </c>
      <c r="C4346" s="5">
        <v>44982</v>
      </c>
      <c r="D4346" s="4" t="s">
        <v>66</v>
      </c>
      <c r="E4346" t="s">
        <v>117</v>
      </c>
      <c r="F4346">
        <v>3</v>
      </c>
      <c r="G4346">
        <v>5</v>
      </c>
      <c r="H4346" t="s">
        <v>59</v>
      </c>
      <c r="I4346" t="s">
        <v>37</v>
      </c>
      <c r="L4346">
        <v>22.976999999999901</v>
      </c>
      <c r="M4346">
        <v>22.777000000000001</v>
      </c>
      <c r="N4346">
        <v>25.138999999999999</v>
      </c>
      <c r="O4346">
        <v>1.181</v>
      </c>
    </row>
    <row r="4347" spans="1:15" x14ac:dyDescent="0.35">
      <c r="A4347" s="4" t="s">
        <v>1171</v>
      </c>
      <c r="B4347" s="4">
        <v>2023</v>
      </c>
      <c r="C4347" s="5">
        <v>44982</v>
      </c>
      <c r="D4347" s="4" t="s">
        <v>66</v>
      </c>
      <c r="E4347" t="s">
        <v>117</v>
      </c>
      <c r="F4347">
        <v>3</v>
      </c>
      <c r="G4347">
        <v>6</v>
      </c>
      <c r="H4347" t="s">
        <v>45</v>
      </c>
      <c r="I4347" t="s">
        <v>46</v>
      </c>
      <c r="L4347">
        <v>24.838999999999999</v>
      </c>
      <c r="M4347">
        <v>24.498000000000001</v>
      </c>
      <c r="N4347">
        <v>26.344000000000001</v>
      </c>
      <c r="O4347">
        <v>0.92300000000000004</v>
      </c>
    </row>
    <row r="4348" spans="1:15" x14ac:dyDescent="0.35">
      <c r="A4348" s="4" t="s">
        <v>1171</v>
      </c>
      <c r="B4348" s="4">
        <v>2023</v>
      </c>
      <c r="C4348" s="5">
        <v>44982</v>
      </c>
      <c r="D4348" s="4" t="s">
        <v>66</v>
      </c>
      <c r="E4348" t="s">
        <v>117</v>
      </c>
      <c r="F4348">
        <v>4</v>
      </c>
      <c r="G4348">
        <v>1</v>
      </c>
      <c r="H4348" t="s">
        <v>184</v>
      </c>
      <c r="I4348" t="s">
        <v>478</v>
      </c>
      <c r="L4348">
        <v>27.520999999999901</v>
      </c>
      <c r="M4348">
        <v>29.180999999999901</v>
      </c>
      <c r="N4348">
        <v>33.844999999999999</v>
      </c>
      <c r="O4348">
        <v>2.3319999999999999</v>
      </c>
    </row>
    <row r="4349" spans="1:15" x14ac:dyDescent="0.35">
      <c r="A4349" s="4" t="s">
        <v>1171</v>
      </c>
      <c r="B4349" s="4">
        <v>2023</v>
      </c>
      <c r="C4349" s="5">
        <v>44982</v>
      </c>
      <c r="D4349" s="4" t="s">
        <v>66</v>
      </c>
      <c r="E4349" t="s">
        <v>117</v>
      </c>
      <c r="F4349">
        <v>4</v>
      </c>
      <c r="G4349">
        <v>2</v>
      </c>
      <c r="H4349" t="s">
        <v>169</v>
      </c>
      <c r="I4349" t="s">
        <v>31</v>
      </c>
      <c r="L4349">
        <v>19.652000000000001</v>
      </c>
      <c r="M4349">
        <v>24.256999999999898</v>
      </c>
      <c r="N4349">
        <v>31.120999999999999</v>
      </c>
      <c r="O4349">
        <v>3.4319999999999999</v>
      </c>
    </row>
    <row r="4350" spans="1:15" x14ac:dyDescent="0.35">
      <c r="A4350" s="4" t="s">
        <v>1171</v>
      </c>
      <c r="B4350" s="4">
        <v>2023</v>
      </c>
      <c r="C4350" s="5">
        <v>44982</v>
      </c>
      <c r="D4350" s="4" t="s">
        <v>66</v>
      </c>
      <c r="E4350" t="s">
        <v>117</v>
      </c>
      <c r="F4350">
        <v>4</v>
      </c>
      <c r="G4350">
        <v>3</v>
      </c>
      <c r="H4350" t="s">
        <v>1180</v>
      </c>
      <c r="I4350" t="s">
        <v>619</v>
      </c>
      <c r="L4350">
        <v>14.148999999999999</v>
      </c>
      <c r="M4350">
        <v>19.806000000000001</v>
      </c>
      <c r="N4350">
        <v>26.19</v>
      </c>
      <c r="O4350">
        <v>3.1920000000000002</v>
      </c>
    </row>
    <row r="4351" spans="1:15" x14ac:dyDescent="0.35">
      <c r="A4351" s="4" t="s">
        <v>1171</v>
      </c>
      <c r="B4351" s="4">
        <v>2023</v>
      </c>
      <c r="C4351" s="5">
        <v>44982</v>
      </c>
      <c r="D4351" s="4" t="s">
        <v>66</v>
      </c>
      <c r="E4351" t="s">
        <v>117</v>
      </c>
      <c r="F4351">
        <v>4</v>
      </c>
      <c r="G4351">
        <v>4</v>
      </c>
      <c r="H4351" t="s">
        <v>108</v>
      </c>
      <c r="I4351" t="s">
        <v>109</v>
      </c>
      <c r="L4351">
        <v>24.14</v>
      </c>
      <c r="M4351">
        <v>24.24</v>
      </c>
      <c r="N4351">
        <v>26.216000000000001</v>
      </c>
      <c r="O4351">
        <v>0.98799999999999999</v>
      </c>
    </row>
    <row r="4352" spans="1:15" x14ac:dyDescent="0.35">
      <c r="A4352" s="4" t="s">
        <v>1171</v>
      </c>
      <c r="B4352" s="4">
        <v>2023</v>
      </c>
      <c r="C4352" s="5">
        <v>44982</v>
      </c>
      <c r="D4352" s="4" t="s">
        <v>66</v>
      </c>
      <c r="E4352" t="s">
        <v>117</v>
      </c>
      <c r="F4352">
        <v>4</v>
      </c>
      <c r="G4352">
        <v>5</v>
      </c>
      <c r="H4352" t="s">
        <v>60</v>
      </c>
      <c r="I4352" t="s">
        <v>61</v>
      </c>
      <c r="L4352">
        <v>19.247</v>
      </c>
      <c r="M4352">
        <v>19.968</v>
      </c>
      <c r="N4352">
        <v>24.074000000000002</v>
      </c>
      <c r="O4352">
        <v>2.0529999999999999</v>
      </c>
    </row>
    <row r="4353" spans="1:15" x14ac:dyDescent="0.35">
      <c r="A4353" s="4" t="s">
        <v>1171</v>
      </c>
      <c r="B4353" s="4">
        <v>2023</v>
      </c>
      <c r="C4353" s="5">
        <v>44982</v>
      </c>
      <c r="D4353" s="4" t="s">
        <v>66</v>
      </c>
      <c r="E4353" t="s">
        <v>117</v>
      </c>
      <c r="F4353">
        <v>4</v>
      </c>
      <c r="G4353">
        <v>6</v>
      </c>
      <c r="H4353" t="s">
        <v>125</v>
      </c>
      <c r="I4353" t="s">
        <v>75</v>
      </c>
      <c r="L4353">
        <v>26.119</v>
      </c>
      <c r="M4353">
        <v>25.936</v>
      </c>
      <c r="N4353">
        <v>27.628</v>
      </c>
      <c r="O4353">
        <v>0.84599999999999997</v>
      </c>
    </row>
    <row r="4354" spans="1:15" x14ac:dyDescent="0.35">
      <c r="A4354" s="4" t="s">
        <v>1171</v>
      </c>
      <c r="B4354" s="4">
        <v>2023</v>
      </c>
      <c r="C4354" s="5">
        <v>44982</v>
      </c>
      <c r="D4354" s="4" t="s">
        <v>66</v>
      </c>
      <c r="E4354" t="s">
        <v>117</v>
      </c>
      <c r="F4354">
        <v>4</v>
      </c>
      <c r="G4354">
        <v>7</v>
      </c>
      <c r="H4354" t="s">
        <v>258</v>
      </c>
      <c r="I4354" t="s">
        <v>256</v>
      </c>
      <c r="L4354">
        <v>24.126000000000001</v>
      </c>
      <c r="M4354">
        <v>23.417000000000002</v>
      </c>
      <c r="N4354">
        <v>26.277000000000001</v>
      </c>
      <c r="O4354">
        <v>1.43</v>
      </c>
    </row>
    <row r="4355" spans="1:15" x14ac:dyDescent="0.35">
      <c r="A4355" s="4" t="s">
        <v>1171</v>
      </c>
      <c r="B4355" s="4">
        <v>2023</v>
      </c>
      <c r="C4355" s="5">
        <v>44982</v>
      </c>
      <c r="D4355" s="4" t="s">
        <v>66</v>
      </c>
      <c r="E4355" t="s">
        <v>117</v>
      </c>
      <c r="F4355">
        <v>5</v>
      </c>
      <c r="G4355">
        <v>1</v>
      </c>
      <c r="H4355" t="s">
        <v>101</v>
      </c>
      <c r="I4355" t="s">
        <v>102</v>
      </c>
      <c r="L4355">
        <v>28.899000000000001</v>
      </c>
      <c r="M4355">
        <v>29.172999999999998</v>
      </c>
      <c r="N4355">
        <v>31.169</v>
      </c>
      <c r="O4355">
        <v>0.998</v>
      </c>
    </row>
    <row r="4356" spans="1:15" x14ac:dyDescent="0.35">
      <c r="A4356" s="4" t="s">
        <v>1171</v>
      </c>
      <c r="B4356" s="4">
        <v>2023</v>
      </c>
      <c r="C4356" s="5">
        <v>44982</v>
      </c>
      <c r="D4356" s="4" t="s">
        <v>66</v>
      </c>
      <c r="E4356" t="s">
        <v>117</v>
      </c>
      <c r="F4356">
        <v>5</v>
      </c>
      <c r="G4356">
        <v>2</v>
      </c>
      <c r="H4356" t="s">
        <v>196</v>
      </c>
      <c r="I4356" t="s">
        <v>52</v>
      </c>
      <c r="L4356">
        <v>30.651</v>
      </c>
      <c r="M4356">
        <v>30.640999999999998</v>
      </c>
      <c r="N4356">
        <v>32.033000000000001</v>
      </c>
      <c r="O4356">
        <v>0.69599999999999995</v>
      </c>
    </row>
    <row r="4357" spans="1:15" x14ac:dyDescent="0.35">
      <c r="A4357" s="4" t="s">
        <v>1171</v>
      </c>
      <c r="B4357" s="4">
        <v>2023</v>
      </c>
      <c r="C4357" s="5">
        <v>44982</v>
      </c>
      <c r="D4357" s="4" t="s">
        <v>66</v>
      </c>
      <c r="E4357" t="s">
        <v>117</v>
      </c>
      <c r="F4357">
        <v>5</v>
      </c>
      <c r="G4357">
        <v>3</v>
      </c>
      <c r="H4357" t="s">
        <v>50</v>
      </c>
      <c r="I4357" t="s">
        <v>44</v>
      </c>
      <c r="L4357">
        <v>26.137</v>
      </c>
      <c r="M4357">
        <v>26.138000000000002</v>
      </c>
      <c r="N4357">
        <v>28.146000000000001</v>
      </c>
      <c r="O4357">
        <v>1.004</v>
      </c>
    </row>
    <row r="4358" spans="1:15" x14ac:dyDescent="0.35">
      <c r="A4358" s="4" t="s">
        <v>1171</v>
      </c>
      <c r="B4358" s="4">
        <v>2023</v>
      </c>
      <c r="C4358" s="5">
        <v>44982</v>
      </c>
      <c r="D4358" s="4" t="s">
        <v>66</v>
      </c>
      <c r="E4358" t="s">
        <v>117</v>
      </c>
      <c r="F4358">
        <v>5</v>
      </c>
      <c r="G4358">
        <v>4</v>
      </c>
      <c r="H4358" t="s">
        <v>1179</v>
      </c>
      <c r="I4358" t="s">
        <v>42</v>
      </c>
      <c r="L4358">
        <v>12.590999999999999</v>
      </c>
      <c r="M4358">
        <v>15.558</v>
      </c>
      <c r="N4358">
        <v>22.312000000000001</v>
      </c>
      <c r="O4358">
        <v>3.3769999999999998</v>
      </c>
    </row>
    <row r="4359" spans="1:15" x14ac:dyDescent="0.35">
      <c r="A4359" s="4" t="s">
        <v>1171</v>
      </c>
      <c r="B4359" s="4">
        <v>2023</v>
      </c>
      <c r="C4359" s="5">
        <v>44982</v>
      </c>
      <c r="D4359" s="4" t="s">
        <v>66</v>
      </c>
      <c r="E4359" t="s">
        <v>117</v>
      </c>
      <c r="F4359">
        <v>5</v>
      </c>
      <c r="G4359">
        <v>5</v>
      </c>
      <c r="H4359" t="s">
        <v>111</v>
      </c>
      <c r="I4359" t="s">
        <v>61</v>
      </c>
      <c r="L4359">
        <v>21.187999999999999</v>
      </c>
      <c r="M4359">
        <v>20.574999999999999</v>
      </c>
      <c r="N4359">
        <v>23.850999999999999</v>
      </c>
      <c r="O4359">
        <v>1.6379999999999999</v>
      </c>
    </row>
    <row r="4360" spans="1:15" x14ac:dyDescent="0.35">
      <c r="A4360" s="4" t="s">
        <v>1171</v>
      </c>
      <c r="B4360" s="4">
        <v>2023</v>
      </c>
      <c r="C4360" s="5">
        <v>44982</v>
      </c>
      <c r="D4360" s="4" t="s">
        <v>66</v>
      </c>
      <c r="E4360" t="s">
        <v>117</v>
      </c>
      <c r="F4360">
        <v>6</v>
      </c>
      <c r="G4360">
        <v>1</v>
      </c>
      <c r="H4360" t="s">
        <v>97</v>
      </c>
      <c r="I4360" t="s">
        <v>29</v>
      </c>
      <c r="L4360">
        <v>31.222000000000001</v>
      </c>
      <c r="M4360">
        <v>31.289000000000001</v>
      </c>
      <c r="N4360">
        <v>32.905000000000001</v>
      </c>
      <c r="O4360">
        <v>0.80800000000000005</v>
      </c>
    </row>
    <row r="4361" spans="1:15" x14ac:dyDescent="0.35">
      <c r="A4361" s="4" t="s">
        <v>1171</v>
      </c>
      <c r="B4361" s="4">
        <v>2023</v>
      </c>
      <c r="C4361" s="5">
        <v>44982</v>
      </c>
      <c r="D4361" s="4" t="s">
        <v>66</v>
      </c>
      <c r="E4361" t="s">
        <v>117</v>
      </c>
      <c r="F4361">
        <v>6</v>
      </c>
      <c r="G4361">
        <v>2</v>
      </c>
      <c r="H4361" t="s">
        <v>157</v>
      </c>
      <c r="I4361" t="s">
        <v>142</v>
      </c>
      <c r="L4361">
        <v>19.041</v>
      </c>
      <c r="M4361">
        <v>20.041</v>
      </c>
      <c r="N4361">
        <v>23.131</v>
      </c>
      <c r="O4361">
        <v>1.5449999999999999</v>
      </c>
    </row>
    <row r="4362" spans="1:15" x14ac:dyDescent="0.35">
      <c r="A4362" s="4" t="s">
        <v>1171</v>
      </c>
      <c r="B4362" s="4">
        <v>2023</v>
      </c>
      <c r="C4362" s="5">
        <v>44982</v>
      </c>
      <c r="D4362" s="4" t="s">
        <v>66</v>
      </c>
      <c r="E4362" t="s">
        <v>117</v>
      </c>
      <c r="F4362">
        <v>6</v>
      </c>
      <c r="G4362">
        <v>3</v>
      </c>
      <c r="H4362" t="s">
        <v>148</v>
      </c>
      <c r="I4362" t="s">
        <v>56</v>
      </c>
      <c r="L4362">
        <v>20.489000000000001</v>
      </c>
      <c r="M4362">
        <v>20.803999999999998</v>
      </c>
      <c r="N4362">
        <v>23.206</v>
      </c>
      <c r="O4362">
        <v>1.2010000000000001</v>
      </c>
    </row>
    <row r="4363" spans="1:15" x14ac:dyDescent="0.35">
      <c r="A4363" s="4" t="s">
        <v>1171</v>
      </c>
      <c r="B4363" s="4">
        <v>2023</v>
      </c>
      <c r="C4363" s="5">
        <v>44982</v>
      </c>
      <c r="D4363" s="4" t="s">
        <v>66</v>
      </c>
      <c r="E4363" t="s">
        <v>117</v>
      </c>
      <c r="F4363">
        <v>6</v>
      </c>
      <c r="G4363">
        <v>4</v>
      </c>
      <c r="H4363" t="s">
        <v>134</v>
      </c>
      <c r="I4363" t="s">
        <v>33</v>
      </c>
      <c r="L4363">
        <v>19.247</v>
      </c>
      <c r="M4363">
        <v>19.611000000000001</v>
      </c>
      <c r="N4363">
        <v>23.093</v>
      </c>
      <c r="O4363">
        <v>1.7410000000000001</v>
      </c>
    </row>
    <row r="4364" spans="1:15" x14ac:dyDescent="0.35">
      <c r="A4364" s="4" t="s">
        <v>1171</v>
      </c>
      <c r="B4364" s="4">
        <v>2023</v>
      </c>
      <c r="C4364" s="5">
        <v>44982</v>
      </c>
      <c r="D4364" s="4" t="s">
        <v>66</v>
      </c>
      <c r="E4364" t="s">
        <v>117</v>
      </c>
      <c r="F4364">
        <v>6</v>
      </c>
      <c r="G4364">
        <v>5</v>
      </c>
      <c r="H4364" t="s">
        <v>680</v>
      </c>
      <c r="I4364" t="s">
        <v>25</v>
      </c>
      <c r="L4364">
        <v>9</v>
      </c>
      <c r="M4364">
        <v>13.814</v>
      </c>
      <c r="N4364">
        <v>22.216000000000001</v>
      </c>
      <c r="O4364">
        <v>4.2009999999999996</v>
      </c>
    </row>
    <row r="4365" spans="1:15" x14ac:dyDescent="0.35">
      <c r="A4365" s="4" t="s">
        <v>1171</v>
      </c>
      <c r="B4365" s="4">
        <v>2023</v>
      </c>
      <c r="C4365" s="5">
        <v>44982</v>
      </c>
      <c r="D4365" s="4" t="s">
        <v>66</v>
      </c>
      <c r="E4365" t="s">
        <v>117</v>
      </c>
      <c r="F4365">
        <v>6</v>
      </c>
      <c r="G4365">
        <v>6</v>
      </c>
      <c r="H4365" t="s">
        <v>76</v>
      </c>
      <c r="I4365" t="s">
        <v>1176</v>
      </c>
      <c r="L4365">
        <v>17.373000000000001</v>
      </c>
      <c r="M4365">
        <v>16.484999999999999</v>
      </c>
      <c r="N4365">
        <v>22.221</v>
      </c>
      <c r="O4365">
        <v>2.8679999999999999</v>
      </c>
    </row>
    <row r="4366" spans="1:15" x14ac:dyDescent="0.35">
      <c r="A4366" s="4" t="s">
        <v>1171</v>
      </c>
      <c r="B4366" s="4">
        <v>2023</v>
      </c>
      <c r="C4366" s="5">
        <v>44982</v>
      </c>
      <c r="D4366" s="4" t="s">
        <v>66</v>
      </c>
      <c r="E4366" t="s">
        <v>117</v>
      </c>
      <c r="F4366">
        <v>6</v>
      </c>
      <c r="G4366">
        <v>7</v>
      </c>
      <c r="H4366" t="s">
        <v>803</v>
      </c>
      <c r="I4366" t="s">
        <v>207</v>
      </c>
      <c r="L4366">
        <v>22.219000000000001</v>
      </c>
      <c r="M4366">
        <v>16.596</v>
      </c>
      <c r="N4366">
        <v>23.324000000000002</v>
      </c>
      <c r="O4366">
        <v>3.3639999999999999</v>
      </c>
    </row>
    <row r="4367" spans="1:15" x14ac:dyDescent="0.35">
      <c r="A4367" s="4" t="s">
        <v>1171</v>
      </c>
      <c r="B4367" s="4">
        <v>2023</v>
      </c>
      <c r="C4367" s="5">
        <v>44982</v>
      </c>
      <c r="D4367" s="4" t="s">
        <v>66</v>
      </c>
      <c r="E4367" t="s">
        <v>117</v>
      </c>
      <c r="F4367">
        <v>7</v>
      </c>
      <c r="G4367">
        <v>1</v>
      </c>
      <c r="H4367" t="s">
        <v>40</v>
      </c>
      <c r="I4367" t="s">
        <v>29</v>
      </c>
      <c r="L4367">
        <v>24.946000000000002</v>
      </c>
      <c r="M4367">
        <v>25.242999999999999</v>
      </c>
      <c r="N4367">
        <v>27.172999999999998</v>
      </c>
      <c r="O4367">
        <v>0.96499999999999997</v>
      </c>
    </row>
    <row r="4368" spans="1:15" x14ac:dyDescent="0.35">
      <c r="A4368" s="4" t="s">
        <v>1171</v>
      </c>
      <c r="B4368" s="4">
        <v>2023</v>
      </c>
      <c r="C4368" s="5">
        <v>44982</v>
      </c>
      <c r="D4368" s="4" t="s">
        <v>66</v>
      </c>
      <c r="E4368" t="s">
        <v>117</v>
      </c>
      <c r="F4368">
        <v>7</v>
      </c>
      <c r="G4368">
        <v>2</v>
      </c>
      <c r="H4368" t="s">
        <v>853</v>
      </c>
      <c r="I4368" t="s">
        <v>207</v>
      </c>
      <c r="L4368">
        <v>17.175000000000001</v>
      </c>
      <c r="M4368">
        <v>20.837</v>
      </c>
      <c r="N4368">
        <v>27.786999999999999</v>
      </c>
      <c r="O4368">
        <v>3.4750000000000001</v>
      </c>
    </row>
    <row r="4369" spans="1:15" x14ac:dyDescent="0.35">
      <c r="A4369" s="4" t="s">
        <v>1171</v>
      </c>
      <c r="B4369" s="4">
        <v>2023</v>
      </c>
      <c r="C4369" s="5">
        <v>44982</v>
      </c>
      <c r="D4369" s="4" t="s">
        <v>66</v>
      </c>
      <c r="E4369" t="s">
        <v>117</v>
      </c>
      <c r="F4369">
        <v>7</v>
      </c>
      <c r="G4369">
        <v>3</v>
      </c>
      <c r="H4369" t="s">
        <v>143</v>
      </c>
      <c r="I4369" t="s">
        <v>95</v>
      </c>
      <c r="L4369">
        <v>24.486000000000001</v>
      </c>
      <c r="M4369">
        <v>24.479999999999901</v>
      </c>
      <c r="N4369">
        <v>25.931999999999999</v>
      </c>
      <c r="O4369">
        <v>0.72599999999999998</v>
      </c>
    </row>
    <row r="4370" spans="1:15" x14ac:dyDescent="0.35">
      <c r="A4370" s="4" t="s">
        <v>1171</v>
      </c>
      <c r="B4370" s="4">
        <v>2023</v>
      </c>
      <c r="C4370" s="5">
        <v>44982</v>
      </c>
      <c r="D4370" s="4" t="s">
        <v>66</v>
      </c>
      <c r="E4370" t="s">
        <v>117</v>
      </c>
      <c r="F4370">
        <v>7</v>
      </c>
      <c r="G4370">
        <v>4</v>
      </c>
      <c r="H4370" t="s">
        <v>32</v>
      </c>
      <c r="I4370" t="s">
        <v>1177</v>
      </c>
      <c r="L4370">
        <v>17.914999999999999</v>
      </c>
      <c r="M4370">
        <v>18.268000000000001</v>
      </c>
      <c r="N4370">
        <v>22.032</v>
      </c>
      <c r="O4370">
        <v>1.8819999999999999</v>
      </c>
    </row>
    <row r="4371" spans="1:15" x14ac:dyDescent="0.35">
      <c r="A4371" s="4" t="s">
        <v>1171</v>
      </c>
      <c r="B4371" s="4">
        <v>2023</v>
      </c>
      <c r="C4371" s="5">
        <v>44982</v>
      </c>
      <c r="D4371" s="4" t="s">
        <v>66</v>
      </c>
      <c r="E4371" t="s">
        <v>117</v>
      </c>
      <c r="F4371">
        <v>7</v>
      </c>
      <c r="G4371">
        <v>5</v>
      </c>
      <c r="H4371" t="s">
        <v>553</v>
      </c>
      <c r="I4371" t="s">
        <v>25</v>
      </c>
      <c r="L4371">
        <v>6.2830000000000004</v>
      </c>
      <c r="M4371">
        <v>11.087</v>
      </c>
      <c r="N4371">
        <v>18.710999999999999</v>
      </c>
      <c r="O4371">
        <v>3.8119999999999998</v>
      </c>
    </row>
    <row r="4372" spans="1:15" x14ac:dyDescent="0.35">
      <c r="A4372" s="4" t="s">
        <v>1171</v>
      </c>
      <c r="B4372" s="4">
        <v>2023</v>
      </c>
      <c r="C4372" s="5">
        <v>44982</v>
      </c>
      <c r="D4372" s="4" t="s">
        <v>66</v>
      </c>
      <c r="E4372" t="s">
        <v>117</v>
      </c>
      <c r="F4372">
        <v>7</v>
      </c>
      <c r="G4372">
        <v>6</v>
      </c>
      <c r="H4372" t="s">
        <v>55</v>
      </c>
      <c r="I4372" t="s">
        <v>56</v>
      </c>
      <c r="L4372">
        <v>16.265999999999998</v>
      </c>
      <c r="M4372">
        <v>15.484999999999999</v>
      </c>
      <c r="N4372">
        <v>19.774999999999999</v>
      </c>
      <c r="O4372">
        <v>2.145</v>
      </c>
    </row>
    <row r="4373" spans="1:15" x14ac:dyDescent="0.35">
      <c r="A4373" s="4" t="s">
        <v>1171</v>
      </c>
      <c r="B4373" s="4">
        <v>2023</v>
      </c>
      <c r="C4373" s="5">
        <v>44982</v>
      </c>
      <c r="D4373" s="4" t="s">
        <v>66</v>
      </c>
      <c r="E4373" t="s">
        <v>117</v>
      </c>
      <c r="F4373">
        <v>7</v>
      </c>
      <c r="G4373">
        <v>7</v>
      </c>
      <c r="H4373" t="s">
        <v>130</v>
      </c>
      <c r="I4373" t="s">
        <v>131</v>
      </c>
      <c r="L4373">
        <v>8.8360000000000003</v>
      </c>
      <c r="M4373">
        <v>8.0749999999999993</v>
      </c>
      <c r="N4373">
        <v>13.395</v>
      </c>
      <c r="O4373">
        <v>2.66</v>
      </c>
    </row>
    <row r="4374" spans="1:15" x14ac:dyDescent="0.35">
      <c r="A4374" s="4" t="s">
        <v>1171</v>
      </c>
      <c r="B4374" s="4">
        <v>2023</v>
      </c>
      <c r="C4374" s="5">
        <v>44982</v>
      </c>
      <c r="D4374" s="4" t="s">
        <v>66</v>
      </c>
      <c r="E4374" t="s">
        <v>119</v>
      </c>
      <c r="F4374">
        <v>1</v>
      </c>
      <c r="G4374">
        <v>1</v>
      </c>
      <c r="H4374" t="s">
        <v>92</v>
      </c>
      <c r="I4374" t="s">
        <v>23</v>
      </c>
      <c r="L4374">
        <v>33.356999999999999</v>
      </c>
      <c r="M4374">
        <v>33.494</v>
      </c>
      <c r="N4374">
        <v>35.198</v>
      </c>
      <c r="O4374">
        <v>0.85199999999999998</v>
      </c>
    </row>
    <row r="4375" spans="1:15" x14ac:dyDescent="0.35">
      <c r="A4375" s="4" t="s">
        <v>1171</v>
      </c>
      <c r="B4375" s="4">
        <v>2023</v>
      </c>
      <c r="C4375" s="5">
        <v>44982</v>
      </c>
      <c r="D4375" s="4" t="s">
        <v>66</v>
      </c>
      <c r="E4375" t="s">
        <v>119</v>
      </c>
      <c r="F4375">
        <v>1</v>
      </c>
      <c r="G4375">
        <v>2</v>
      </c>
      <c r="H4375" t="s">
        <v>114</v>
      </c>
      <c r="I4375" t="s">
        <v>102</v>
      </c>
      <c r="L4375">
        <v>24.937999999999999</v>
      </c>
      <c r="M4375">
        <v>25.593</v>
      </c>
      <c r="N4375">
        <v>28.189</v>
      </c>
      <c r="O4375">
        <v>1.298</v>
      </c>
    </row>
    <row r="4376" spans="1:15" x14ac:dyDescent="0.35">
      <c r="A4376" s="4" t="s">
        <v>1171</v>
      </c>
      <c r="B4376" s="4">
        <v>2023</v>
      </c>
      <c r="C4376" s="5">
        <v>44982</v>
      </c>
      <c r="D4376" s="4" t="s">
        <v>66</v>
      </c>
      <c r="E4376" t="s">
        <v>119</v>
      </c>
      <c r="F4376">
        <v>1</v>
      </c>
      <c r="G4376">
        <v>3</v>
      </c>
      <c r="H4376" t="s">
        <v>99</v>
      </c>
      <c r="I4376" t="s">
        <v>27</v>
      </c>
      <c r="L4376">
        <v>30.100999999999999</v>
      </c>
      <c r="M4376">
        <v>30.091999999999999</v>
      </c>
      <c r="N4376">
        <v>31.8</v>
      </c>
      <c r="O4376">
        <v>0.85399999999999998</v>
      </c>
    </row>
    <row r="4377" spans="1:15" x14ac:dyDescent="0.35">
      <c r="A4377" s="4" t="s">
        <v>1171</v>
      </c>
      <c r="B4377" s="4">
        <v>2023</v>
      </c>
      <c r="C4377" s="5">
        <v>44982</v>
      </c>
      <c r="D4377" s="4" t="s">
        <v>66</v>
      </c>
      <c r="E4377" t="s">
        <v>119</v>
      </c>
      <c r="F4377">
        <v>1</v>
      </c>
      <c r="G4377">
        <v>4</v>
      </c>
      <c r="H4377" t="s">
        <v>169</v>
      </c>
      <c r="I4377" t="s">
        <v>31</v>
      </c>
      <c r="L4377">
        <v>24.256999999999898</v>
      </c>
      <c r="M4377">
        <v>24.416999999999899</v>
      </c>
      <c r="N4377">
        <v>30.074999999999999</v>
      </c>
      <c r="O4377">
        <v>2.8290000000000002</v>
      </c>
    </row>
    <row r="4378" spans="1:15" x14ac:dyDescent="0.35">
      <c r="A4378" s="4" t="s">
        <v>1171</v>
      </c>
      <c r="B4378" s="4">
        <v>2023</v>
      </c>
      <c r="C4378" s="5">
        <v>44982</v>
      </c>
      <c r="D4378" s="4" t="s">
        <v>66</v>
      </c>
      <c r="E4378" t="s">
        <v>119</v>
      </c>
      <c r="F4378">
        <v>1</v>
      </c>
      <c r="G4378">
        <v>5</v>
      </c>
      <c r="H4378" t="s">
        <v>196</v>
      </c>
      <c r="I4378" t="s">
        <v>52</v>
      </c>
      <c r="L4378">
        <v>30.640999999999998</v>
      </c>
      <c r="M4378">
        <v>30.463000000000001</v>
      </c>
      <c r="N4378">
        <v>31.853000000000002</v>
      </c>
      <c r="O4378">
        <v>0.69499999999999995</v>
      </c>
    </row>
    <row r="4379" spans="1:15" x14ac:dyDescent="0.35">
      <c r="A4379" s="4" t="s">
        <v>1171</v>
      </c>
      <c r="B4379" s="4">
        <v>2023</v>
      </c>
      <c r="C4379" s="5">
        <v>44982</v>
      </c>
      <c r="D4379" s="4" t="s">
        <v>66</v>
      </c>
      <c r="E4379" t="s">
        <v>119</v>
      </c>
      <c r="F4379">
        <v>2</v>
      </c>
      <c r="G4379">
        <v>1</v>
      </c>
      <c r="H4379" t="s">
        <v>107</v>
      </c>
      <c r="I4379" t="s">
        <v>168</v>
      </c>
      <c r="L4379">
        <v>27.667000000000002</v>
      </c>
      <c r="M4379">
        <v>28.369</v>
      </c>
      <c r="N4379">
        <v>31.638999999999999</v>
      </c>
      <c r="O4379">
        <v>1.635</v>
      </c>
    </row>
    <row r="4380" spans="1:15" x14ac:dyDescent="0.35">
      <c r="A4380" s="4" t="s">
        <v>1171</v>
      </c>
      <c r="B4380" s="4">
        <v>2023</v>
      </c>
      <c r="C4380" s="5">
        <v>44982</v>
      </c>
      <c r="D4380" s="4" t="s">
        <v>66</v>
      </c>
      <c r="E4380" t="s">
        <v>119</v>
      </c>
      <c r="F4380">
        <v>2</v>
      </c>
      <c r="G4380">
        <v>2</v>
      </c>
      <c r="H4380" t="s">
        <v>100</v>
      </c>
      <c r="I4380" t="s">
        <v>44</v>
      </c>
      <c r="L4380">
        <v>29.369</v>
      </c>
      <c r="M4380">
        <v>29.375</v>
      </c>
      <c r="N4380">
        <v>30.934999999999999</v>
      </c>
      <c r="O4380">
        <v>0.78</v>
      </c>
    </row>
    <row r="4381" spans="1:15" x14ac:dyDescent="0.35">
      <c r="A4381" s="4" t="s">
        <v>1171</v>
      </c>
      <c r="B4381" s="4">
        <v>2023</v>
      </c>
      <c r="C4381" s="5">
        <v>44982</v>
      </c>
      <c r="D4381" s="4" t="s">
        <v>66</v>
      </c>
      <c r="E4381" t="s">
        <v>119</v>
      </c>
      <c r="F4381">
        <v>2</v>
      </c>
      <c r="G4381">
        <v>3</v>
      </c>
      <c r="H4381" t="s">
        <v>132</v>
      </c>
      <c r="I4381" t="s">
        <v>113</v>
      </c>
      <c r="L4381">
        <v>22.977</v>
      </c>
      <c r="M4381">
        <v>23.167000000000002</v>
      </c>
      <c r="N4381">
        <v>26.061</v>
      </c>
      <c r="O4381">
        <v>1.4470000000000001</v>
      </c>
    </row>
    <row r="4382" spans="1:15" x14ac:dyDescent="0.35">
      <c r="A4382" s="4" t="s">
        <v>1171</v>
      </c>
      <c r="B4382" s="4">
        <v>2023</v>
      </c>
      <c r="C4382" s="5">
        <v>44982</v>
      </c>
      <c r="D4382" s="4" t="s">
        <v>66</v>
      </c>
      <c r="E4382" t="s">
        <v>119</v>
      </c>
      <c r="F4382">
        <v>2</v>
      </c>
      <c r="G4382">
        <v>4</v>
      </c>
      <c r="H4382" t="s">
        <v>40</v>
      </c>
      <c r="I4382" t="s">
        <v>29</v>
      </c>
      <c r="L4382">
        <v>25.242999999999999</v>
      </c>
      <c r="M4382">
        <v>25.036999999999999</v>
      </c>
      <c r="N4382">
        <v>26.949000000000002</v>
      </c>
      <c r="O4382">
        <v>0.95599999999999996</v>
      </c>
    </row>
    <row r="4383" spans="1:15" x14ac:dyDescent="0.35">
      <c r="A4383" s="4" t="s">
        <v>1171</v>
      </c>
      <c r="B4383" s="4">
        <v>2023</v>
      </c>
      <c r="C4383" s="5">
        <v>44982</v>
      </c>
      <c r="D4383" s="4" t="s">
        <v>66</v>
      </c>
      <c r="E4383" t="s">
        <v>119</v>
      </c>
      <c r="F4383">
        <v>3</v>
      </c>
      <c r="G4383">
        <v>1</v>
      </c>
      <c r="H4383" t="s">
        <v>30</v>
      </c>
      <c r="I4383" t="s">
        <v>31</v>
      </c>
      <c r="L4383">
        <v>23.835999999999999</v>
      </c>
      <c r="M4383">
        <v>24.651</v>
      </c>
      <c r="N4383">
        <v>27.207000000000001</v>
      </c>
      <c r="O4383">
        <v>1.278</v>
      </c>
    </row>
    <row r="4384" spans="1:15" x14ac:dyDescent="0.35">
      <c r="A4384" s="4" t="s">
        <v>1171</v>
      </c>
      <c r="B4384" s="4">
        <v>2023</v>
      </c>
      <c r="C4384" s="5">
        <v>44982</v>
      </c>
      <c r="D4384" s="4" t="s">
        <v>66</v>
      </c>
      <c r="E4384" t="s">
        <v>119</v>
      </c>
      <c r="F4384">
        <v>3</v>
      </c>
      <c r="G4384">
        <v>2</v>
      </c>
      <c r="H4384" t="s">
        <v>136</v>
      </c>
      <c r="I4384" t="s">
        <v>35</v>
      </c>
      <c r="L4384">
        <v>27.306999999999999</v>
      </c>
      <c r="M4384">
        <v>27.539000000000001</v>
      </c>
      <c r="N4384">
        <v>29.893000000000001</v>
      </c>
      <c r="O4384">
        <v>1.177</v>
      </c>
    </row>
    <row r="4385" spans="1:15" x14ac:dyDescent="0.35">
      <c r="A4385" s="4" t="s">
        <v>1171</v>
      </c>
      <c r="B4385" s="4">
        <v>2023</v>
      </c>
      <c r="C4385" s="5">
        <v>44982</v>
      </c>
      <c r="D4385" s="4" t="s">
        <v>66</v>
      </c>
      <c r="E4385" t="s">
        <v>119</v>
      </c>
      <c r="F4385">
        <v>3</v>
      </c>
      <c r="G4385">
        <v>3</v>
      </c>
      <c r="H4385" t="s">
        <v>97</v>
      </c>
      <c r="I4385" t="s">
        <v>29</v>
      </c>
      <c r="L4385">
        <v>31.289000000000001</v>
      </c>
      <c r="M4385">
        <v>31.177999999999901</v>
      </c>
      <c r="N4385">
        <v>32.781999999999996</v>
      </c>
      <c r="O4385">
        <v>0.80200000000000005</v>
      </c>
    </row>
    <row r="4386" spans="1:15" x14ac:dyDescent="0.35">
      <c r="A4386" s="4" t="s">
        <v>1171</v>
      </c>
      <c r="B4386" s="4">
        <v>2023</v>
      </c>
      <c r="C4386" s="5">
        <v>44982</v>
      </c>
      <c r="D4386" s="4" t="s">
        <v>66</v>
      </c>
      <c r="E4386" t="s">
        <v>119</v>
      </c>
      <c r="F4386">
        <v>3</v>
      </c>
      <c r="G4386">
        <v>4</v>
      </c>
      <c r="H4386" t="s">
        <v>471</v>
      </c>
      <c r="I4386" t="s">
        <v>42</v>
      </c>
      <c r="L4386">
        <v>24.283999999999999</v>
      </c>
      <c r="M4386">
        <v>23.491</v>
      </c>
      <c r="N4386">
        <v>29.295000000000002</v>
      </c>
      <c r="O4386">
        <v>2.9020000000000001</v>
      </c>
    </row>
    <row r="4387" spans="1:15" x14ac:dyDescent="0.35">
      <c r="A4387" s="4" t="s">
        <v>1171</v>
      </c>
      <c r="B4387" s="4">
        <v>2023</v>
      </c>
      <c r="C4387" s="5">
        <v>44982</v>
      </c>
      <c r="D4387" s="4" t="s">
        <v>66</v>
      </c>
      <c r="E4387" t="s">
        <v>119</v>
      </c>
      <c r="F4387">
        <v>3</v>
      </c>
      <c r="G4387">
        <v>5</v>
      </c>
      <c r="H4387" t="s">
        <v>853</v>
      </c>
      <c r="I4387" t="s">
        <v>207</v>
      </c>
      <c r="L4387">
        <v>20.837</v>
      </c>
      <c r="M4387">
        <v>19.323</v>
      </c>
      <c r="N4387">
        <v>25.395</v>
      </c>
      <c r="O4387">
        <v>3.036</v>
      </c>
    </row>
    <row r="4388" spans="1:15" x14ac:dyDescent="0.35">
      <c r="A4388" s="4" t="s">
        <v>1171</v>
      </c>
      <c r="B4388" s="4">
        <v>2023</v>
      </c>
      <c r="C4388" s="5">
        <v>44982</v>
      </c>
      <c r="D4388" s="4" t="s">
        <v>66</v>
      </c>
      <c r="E4388" t="s">
        <v>119</v>
      </c>
      <c r="F4388">
        <v>4</v>
      </c>
      <c r="G4388">
        <v>1</v>
      </c>
      <c r="H4388" t="s">
        <v>184</v>
      </c>
      <c r="I4388" t="s">
        <v>478</v>
      </c>
      <c r="L4388">
        <v>29.180999999999901</v>
      </c>
      <c r="M4388">
        <v>30.631999999999898</v>
      </c>
      <c r="N4388">
        <v>34.979999999999997</v>
      </c>
      <c r="O4388">
        <v>2.1739999999999999</v>
      </c>
    </row>
    <row r="4389" spans="1:15" x14ac:dyDescent="0.35">
      <c r="A4389" s="4" t="s">
        <v>1171</v>
      </c>
      <c r="B4389" s="4">
        <v>2023</v>
      </c>
      <c r="C4389" s="5">
        <v>44982</v>
      </c>
      <c r="D4389" s="4" t="s">
        <v>66</v>
      </c>
      <c r="E4389" t="s">
        <v>119</v>
      </c>
      <c r="F4389">
        <v>4</v>
      </c>
      <c r="G4389">
        <v>2</v>
      </c>
      <c r="H4389" t="s">
        <v>22</v>
      </c>
      <c r="I4389" t="s">
        <v>23</v>
      </c>
      <c r="L4389">
        <v>29.2</v>
      </c>
      <c r="M4389">
        <v>29.443000000000001</v>
      </c>
      <c r="N4389">
        <v>31.635000000000002</v>
      </c>
      <c r="O4389">
        <v>1.0960000000000001</v>
      </c>
    </row>
    <row r="4390" spans="1:15" x14ac:dyDescent="0.35">
      <c r="A4390" s="4" t="s">
        <v>1171</v>
      </c>
      <c r="B4390" s="4">
        <v>2023</v>
      </c>
      <c r="C4390" s="5">
        <v>44982</v>
      </c>
      <c r="D4390" s="4" t="s">
        <v>66</v>
      </c>
      <c r="E4390" t="s">
        <v>119</v>
      </c>
      <c r="F4390">
        <v>4</v>
      </c>
      <c r="G4390">
        <v>3</v>
      </c>
      <c r="H4390" t="s">
        <v>101</v>
      </c>
      <c r="I4390" t="s">
        <v>102</v>
      </c>
      <c r="L4390">
        <v>29.172999999999998</v>
      </c>
      <c r="M4390">
        <v>29.216000000000001</v>
      </c>
      <c r="N4390">
        <v>31.18</v>
      </c>
      <c r="O4390">
        <v>0.98199999999999998</v>
      </c>
    </row>
    <row r="4391" spans="1:15" x14ac:dyDescent="0.35">
      <c r="A4391" s="4" t="s">
        <v>1171</v>
      </c>
      <c r="B4391" s="4">
        <v>2023</v>
      </c>
      <c r="C4391" s="5">
        <v>44982</v>
      </c>
      <c r="D4391" s="4" t="s">
        <v>66</v>
      </c>
      <c r="E4391" t="s">
        <v>119</v>
      </c>
      <c r="F4391">
        <v>4</v>
      </c>
      <c r="G4391">
        <v>4</v>
      </c>
      <c r="H4391" t="s">
        <v>98</v>
      </c>
      <c r="I4391" t="s">
        <v>168</v>
      </c>
      <c r="L4391">
        <v>26.035</v>
      </c>
      <c r="M4391">
        <v>26.038</v>
      </c>
      <c r="N4391">
        <v>29.646000000000001</v>
      </c>
      <c r="O4391">
        <v>1.804</v>
      </c>
    </row>
    <row r="4392" spans="1:15" x14ac:dyDescent="0.35">
      <c r="A4392" s="4" t="s">
        <v>1171</v>
      </c>
      <c r="B4392" s="4">
        <v>2023</v>
      </c>
      <c r="C4392" s="5">
        <v>44982</v>
      </c>
      <c r="D4392" s="4" t="s">
        <v>66</v>
      </c>
      <c r="E4392" t="s">
        <v>119</v>
      </c>
      <c r="F4392">
        <v>4</v>
      </c>
      <c r="G4392">
        <v>5</v>
      </c>
      <c r="H4392" t="s">
        <v>110</v>
      </c>
      <c r="I4392" t="s">
        <v>58</v>
      </c>
      <c r="L4392">
        <v>26.172999999999998</v>
      </c>
      <c r="M4392">
        <v>26.047999999999998</v>
      </c>
      <c r="N4392">
        <v>27.962</v>
      </c>
      <c r="O4392">
        <v>0.95699999999999996</v>
      </c>
    </row>
    <row r="4393" spans="1:15" x14ac:dyDescent="0.35">
      <c r="A4393" s="4" t="s">
        <v>1171</v>
      </c>
      <c r="B4393" s="4">
        <v>2023</v>
      </c>
      <c r="C4393" s="5">
        <v>44982</v>
      </c>
      <c r="D4393" s="4" t="s">
        <v>66</v>
      </c>
      <c r="E4393" t="s">
        <v>119</v>
      </c>
      <c r="F4393">
        <v>4</v>
      </c>
      <c r="G4393">
        <v>6</v>
      </c>
      <c r="H4393" t="s">
        <v>157</v>
      </c>
      <c r="I4393" t="s">
        <v>142</v>
      </c>
      <c r="L4393">
        <v>20.041</v>
      </c>
      <c r="M4393">
        <v>19.768000000000001</v>
      </c>
      <c r="N4393">
        <v>22.776</v>
      </c>
      <c r="O4393">
        <v>1.504</v>
      </c>
    </row>
    <row r="4394" spans="1:15" x14ac:dyDescent="0.35">
      <c r="A4394" s="4" t="s">
        <v>1171</v>
      </c>
      <c r="B4394" s="4">
        <v>2023</v>
      </c>
      <c r="C4394" s="5">
        <v>44982</v>
      </c>
      <c r="D4394" s="4" t="s">
        <v>66</v>
      </c>
      <c r="E4394" t="s">
        <v>117</v>
      </c>
      <c r="F4394">
        <v>1</v>
      </c>
      <c r="G4394">
        <v>1</v>
      </c>
      <c r="H4394" t="s">
        <v>196</v>
      </c>
      <c r="I4394" t="s">
        <v>52</v>
      </c>
      <c r="L4394">
        <v>30.463000000000001</v>
      </c>
      <c r="M4394">
        <v>30.614000000000001</v>
      </c>
      <c r="N4394">
        <v>32.002000000000002</v>
      </c>
      <c r="O4394">
        <v>0.69399999999999995</v>
      </c>
    </row>
    <row r="4395" spans="1:15" x14ac:dyDescent="0.35">
      <c r="A4395" s="4" t="s">
        <v>1171</v>
      </c>
      <c r="B4395" s="4">
        <v>2023</v>
      </c>
      <c r="C4395" s="5">
        <v>44982</v>
      </c>
      <c r="D4395" s="4" t="s">
        <v>66</v>
      </c>
      <c r="E4395" t="s">
        <v>117</v>
      </c>
      <c r="F4395">
        <v>1</v>
      </c>
      <c r="G4395">
        <v>2</v>
      </c>
      <c r="H4395" t="s">
        <v>101</v>
      </c>
      <c r="I4395" t="s">
        <v>102</v>
      </c>
      <c r="L4395">
        <v>29.216000000000001</v>
      </c>
      <c r="M4395">
        <v>29.391999999999999</v>
      </c>
      <c r="N4395">
        <v>31.324000000000002</v>
      </c>
      <c r="O4395">
        <v>0.96599999999999997</v>
      </c>
    </row>
    <row r="4396" spans="1:15" x14ac:dyDescent="0.35">
      <c r="A4396" s="4" t="s">
        <v>1171</v>
      </c>
      <c r="B4396" s="4">
        <v>2023</v>
      </c>
      <c r="C4396" s="5">
        <v>44982</v>
      </c>
      <c r="D4396" s="4" t="s">
        <v>66</v>
      </c>
      <c r="E4396" t="s">
        <v>117</v>
      </c>
      <c r="F4396">
        <v>1</v>
      </c>
      <c r="G4396">
        <v>3</v>
      </c>
      <c r="H4396" t="s">
        <v>99</v>
      </c>
      <c r="I4396" t="s">
        <v>27</v>
      </c>
      <c r="L4396">
        <v>30.091999999999999</v>
      </c>
      <c r="M4396">
        <v>30.09</v>
      </c>
      <c r="N4396">
        <v>31.78</v>
      </c>
      <c r="O4396">
        <v>0.84499999999999997</v>
      </c>
    </row>
    <row r="4397" spans="1:15" x14ac:dyDescent="0.35">
      <c r="A4397" s="4" t="s">
        <v>1171</v>
      </c>
      <c r="B4397" s="4">
        <v>2023</v>
      </c>
      <c r="C4397" s="5">
        <v>44982</v>
      </c>
      <c r="D4397" s="4" t="s">
        <v>66</v>
      </c>
      <c r="E4397" t="s">
        <v>117</v>
      </c>
      <c r="F4397">
        <v>1</v>
      </c>
      <c r="G4397">
        <v>4</v>
      </c>
      <c r="H4397" t="s">
        <v>211</v>
      </c>
      <c r="I4397" t="s">
        <v>212</v>
      </c>
      <c r="L4397">
        <v>23.363</v>
      </c>
      <c r="M4397">
        <v>23.524999999999999</v>
      </c>
      <c r="N4397">
        <v>25.201000000000001</v>
      </c>
      <c r="O4397">
        <v>0.83799999999999997</v>
      </c>
    </row>
    <row r="4398" spans="1:15" x14ac:dyDescent="0.35">
      <c r="A4398" s="4" t="s">
        <v>1171</v>
      </c>
      <c r="B4398" s="4">
        <v>2023</v>
      </c>
      <c r="C4398" s="5">
        <v>44982</v>
      </c>
      <c r="D4398" s="4" t="s">
        <v>66</v>
      </c>
      <c r="E4398" t="s">
        <v>117</v>
      </c>
      <c r="F4398">
        <v>1</v>
      </c>
      <c r="G4398">
        <v>5</v>
      </c>
      <c r="H4398" t="s">
        <v>40</v>
      </c>
      <c r="I4398" t="s">
        <v>29</v>
      </c>
      <c r="L4398">
        <v>25.036999999999999</v>
      </c>
      <c r="M4398">
        <v>25.043999999999901</v>
      </c>
      <c r="N4398">
        <v>26.925999999999998</v>
      </c>
      <c r="O4398">
        <v>0.94099999999999995</v>
      </c>
    </row>
    <row r="4399" spans="1:15" x14ac:dyDescent="0.35">
      <c r="A4399" s="4" t="s">
        <v>1171</v>
      </c>
      <c r="B4399" s="4">
        <v>2023</v>
      </c>
      <c r="C4399" s="5">
        <v>44982</v>
      </c>
      <c r="D4399" s="4" t="s">
        <v>66</v>
      </c>
      <c r="E4399" t="s">
        <v>117</v>
      </c>
      <c r="F4399">
        <v>1</v>
      </c>
      <c r="G4399">
        <v>6</v>
      </c>
      <c r="H4399" t="s">
        <v>471</v>
      </c>
      <c r="I4399" t="s">
        <v>42</v>
      </c>
      <c r="L4399">
        <v>23.491</v>
      </c>
      <c r="M4399">
        <v>22.663999999999898</v>
      </c>
      <c r="N4399">
        <v>27.643999999999998</v>
      </c>
      <c r="O4399">
        <v>2.4900000000000002</v>
      </c>
    </row>
    <row r="4400" spans="1:15" x14ac:dyDescent="0.35">
      <c r="A4400" s="4" t="s">
        <v>1171</v>
      </c>
      <c r="B4400" s="4">
        <v>2023</v>
      </c>
      <c r="C4400" s="5">
        <v>44982</v>
      </c>
      <c r="D4400" s="4" t="s">
        <v>66</v>
      </c>
      <c r="E4400" t="s">
        <v>117</v>
      </c>
      <c r="F4400">
        <v>1</v>
      </c>
      <c r="G4400">
        <v>7</v>
      </c>
      <c r="H4400" t="s">
        <v>98</v>
      </c>
      <c r="I4400" t="s">
        <v>168</v>
      </c>
      <c r="L4400">
        <v>26.038</v>
      </c>
      <c r="M4400">
        <v>24.919</v>
      </c>
      <c r="N4400">
        <v>28.335000000000001</v>
      </c>
      <c r="O4400">
        <v>1.708</v>
      </c>
    </row>
    <row r="4401" spans="1:15" x14ac:dyDescent="0.35">
      <c r="A4401" s="4" t="s">
        <v>1171</v>
      </c>
      <c r="B4401" s="4">
        <v>2023</v>
      </c>
      <c r="C4401" s="5">
        <v>44982</v>
      </c>
      <c r="D4401" s="4" t="s">
        <v>66</v>
      </c>
      <c r="E4401" t="s">
        <v>117</v>
      </c>
      <c r="F4401">
        <v>2</v>
      </c>
      <c r="G4401">
        <v>1</v>
      </c>
      <c r="H4401" t="s">
        <v>169</v>
      </c>
      <c r="I4401" t="s">
        <v>31</v>
      </c>
      <c r="L4401">
        <v>24.416999999999899</v>
      </c>
      <c r="M4401">
        <v>26.911999999999999</v>
      </c>
      <c r="N4401">
        <v>31.998000000000001</v>
      </c>
      <c r="O4401">
        <v>2.5430000000000001</v>
      </c>
    </row>
    <row r="4402" spans="1:15" x14ac:dyDescent="0.35">
      <c r="A4402" s="4" t="s">
        <v>1171</v>
      </c>
      <c r="B4402" s="4">
        <v>2023</v>
      </c>
      <c r="C4402" s="5">
        <v>44982</v>
      </c>
      <c r="D4402" s="4" t="s">
        <v>66</v>
      </c>
      <c r="E4402" t="s">
        <v>117</v>
      </c>
      <c r="F4402">
        <v>2</v>
      </c>
      <c r="G4402">
        <v>2</v>
      </c>
      <c r="H4402" t="s">
        <v>93</v>
      </c>
      <c r="I4402" t="s">
        <v>52</v>
      </c>
      <c r="L4402">
        <v>26.096</v>
      </c>
      <c r="M4402">
        <v>26.262</v>
      </c>
      <c r="N4402">
        <v>27.812000000000001</v>
      </c>
      <c r="O4402">
        <v>0.77500000000000002</v>
      </c>
    </row>
    <row r="4403" spans="1:15" x14ac:dyDescent="0.35">
      <c r="A4403" s="4" t="s">
        <v>1171</v>
      </c>
      <c r="B4403" s="4">
        <v>2023</v>
      </c>
      <c r="C4403" s="5">
        <v>44982</v>
      </c>
      <c r="D4403" s="4" t="s">
        <v>66</v>
      </c>
      <c r="E4403" t="s">
        <v>117</v>
      </c>
      <c r="F4403">
        <v>2</v>
      </c>
      <c r="G4403">
        <v>3</v>
      </c>
      <c r="H4403" t="s">
        <v>97</v>
      </c>
      <c r="I4403" t="s">
        <v>29</v>
      </c>
      <c r="L4403">
        <v>31.177999999999901</v>
      </c>
      <c r="M4403">
        <v>31.077999999999999</v>
      </c>
      <c r="N4403">
        <v>32.67</v>
      </c>
      <c r="O4403">
        <v>0.79600000000000004</v>
      </c>
    </row>
    <row r="4404" spans="1:15" x14ac:dyDescent="0.35">
      <c r="A4404" s="4" t="s">
        <v>1171</v>
      </c>
      <c r="B4404" s="4">
        <v>2023</v>
      </c>
      <c r="C4404" s="5">
        <v>44982</v>
      </c>
      <c r="D4404" s="4" t="s">
        <v>66</v>
      </c>
      <c r="E4404" t="s">
        <v>117</v>
      </c>
      <c r="F4404">
        <v>2</v>
      </c>
      <c r="G4404">
        <v>4</v>
      </c>
      <c r="H4404" t="s">
        <v>110</v>
      </c>
      <c r="I4404" t="s">
        <v>58</v>
      </c>
      <c r="L4404">
        <v>26.047999999999998</v>
      </c>
      <c r="M4404">
        <v>26.001999999999999</v>
      </c>
      <c r="N4404">
        <v>27.89</v>
      </c>
      <c r="O4404">
        <v>0.94399999999999995</v>
      </c>
    </row>
    <row r="4405" spans="1:15" x14ac:dyDescent="0.35">
      <c r="A4405" s="4" t="s">
        <v>1171</v>
      </c>
      <c r="B4405" s="4">
        <v>2023</v>
      </c>
      <c r="C4405" s="5">
        <v>44982</v>
      </c>
      <c r="D4405" s="4" t="s">
        <v>66</v>
      </c>
      <c r="E4405" t="s">
        <v>117</v>
      </c>
      <c r="F4405">
        <v>2</v>
      </c>
      <c r="G4405">
        <v>5</v>
      </c>
      <c r="H4405" t="s">
        <v>157</v>
      </c>
      <c r="I4405" t="s">
        <v>142</v>
      </c>
      <c r="L4405">
        <v>19.768000000000001</v>
      </c>
      <c r="M4405">
        <v>19.884</v>
      </c>
      <c r="N4405">
        <v>22.782</v>
      </c>
      <c r="O4405">
        <v>1.4490000000000001</v>
      </c>
    </row>
    <row r="4406" spans="1:15" x14ac:dyDescent="0.35">
      <c r="A4406" s="4" t="s">
        <v>1171</v>
      </c>
      <c r="B4406" s="4">
        <v>2023</v>
      </c>
      <c r="C4406" s="5">
        <v>44982</v>
      </c>
      <c r="D4406" s="4" t="s">
        <v>66</v>
      </c>
      <c r="E4406" t="s">
        <v>117</v>
      </c>
      <c r="F4406">
        <v>2</v>
      </c>
      <c r="G4406">
        <v>6</v>
      </c>
      <c r="H4406" t="s">
        <v>853</v>
      </c>
      <c r="I4406" t="s">
        <v>207</v>
      </c>
      <c r="L4406">
        <v>19.323</v>
      </c>
      <c r="M4406">
        <v>17.72</v>
      </c>
      <c r="N4406">
        <v>23.13</v>
      </c>
      <c r="O4406">
        <v>2.7050000000000001</v>
      </c>
    </row>
    <row r="4407" spans="1:15" x14ac:dyDescent="0.35">
      <c r="A4407" s="4" t="s">
        <v>1171</v>
      </c>
      <c r="B4407" s="4">
        <v>2023</v>
      </c>
      <c r="C4407" s="5">
        <v>44982</v>
      </c>
      <c r="D4407" s="4" t="s">
        <v>66</v>
      </c>
      <c r="E4407" t="s">
        <v>120</v>
      </c>
      <c r="F4407">
        <v>1</v>
      </c>
      <c r="G4407">
        <v>1</v>
      </c>
      <c r="H4407" t="s">
        <v>184</v>
      </c>
      <c r="I4407" t="s">
        <v>478</v>
      </c>
      <c r="L4407">
        <v>30.631999999999898</v>
      </c>
      <c r="M4407">
        <v>32.054000000000002</v>
      </c>
      <c r="N4407">
        <v>36.128</v>
      </c>
      <c r="O4407">
        <v>2.0369999999999999</v>
      </c>
    </row>
    <row r="4408" spans="1:15" x14ac:dyDescent="0.35">
      <c r="A4408" s="4" t="s">
        <v>1171</v>
      </c>
      <c r="B4408" s="4">
        <v>2023</v>
      </c>
      <c r="C4408" s="5">
        <v>44982</v>
      </c>
      <c r="D4408" s="4" t="s">
        <v>66</v>
      </c>
      <c r="E4408" t="s">
        <v>120</v>
      </c>
      <c r="F4408">
        <v>1</v>
      </c>
      <c r="G4408">
        <v>2</v>
      </c>
      <c r="H4408" t="s">
        <v>92</v>
      </c>
      <c r="I4408" t="s">
        <v>23</v>
      </c>
      <c r="L4408">
        <v>33.494</v>
      </c>
      <c r="M4408">
        <v>33.559999999999903</v>
      </c>
      <c r="N4408">
        <v>35.247999999999998</v>
      </c>
      <c r="O4408">
        <v>0.84399999999999997</v>
      </c>
    </row>
    <row r="4409" spans="1:15" x14ac:dyDescent="0.35">
      <c r="A4409" s="4" t="s">
        <v>1171</v>
      </c>
      <c r="B4409" s="4">
        <v>2023</v>
      </c>
      <c r="C4409" s="5">
        <v>44982</v>
      </c>
      <c r="D4409" s="4" t="s">
        <v>66</v>
      </c>
      <c r="E4409" t="s">
        <v>120</v>
      </c>
      <c r="F4409">
        <v>1</v>
      </c>
      <c r="G4409">
        <v>3</v>
      </c>
      <c r="H4409" t="s">
        <v>136</v>
      </c>
      <c r="I4409" t="s">
        <v>35</v>
      </c>
      <c r="L4409">
        <v>27.539000000000001</v>
      </c>
      <c r="M4409">
        <v>27.846</v>
      </c>
      <c r="N4409">
        <v>30.14</v>
      </c>
      <c r="O4409">
        <v>1.147</v>
      </c>
    </row>
    <row r="4410" spans="1:15" x14ac:dyDescent="0.35">
      <c r="A4410" s="4" t="s">
        <v>1171</v>
      </c>
      <c r="B4410" s="4">
        <v>2023</v>
      </c>
      <c r="C4410" s="5">
        <v>44982</v>
      </c>
      <c r="D4410" s="4" t="s">
        <v>66</v>
      </c>
      <c r="E4410" t="s">
        <v>120</v>
      </c>
      <c r="F4410">
        <v>1</v>
      </c>
      <c r="G4410">
        <v>4</v>
      </c>
      <c r="H4410" t="s">
        <v>100</v>
      </c>
      <c r="I4410" t="s">
        <v>44</v>
      </c>
      <c r="L4410">
        <v>29.375</v>
      </c>
      <c r="M4410">
        <v>29.378</v>
      </c>
      <c r="N4410">
        <v>30.928000000000001</v>
      </c>
      <c r="O4410">
        <v>0.77500000000000002</v>
      </c>
    </row>
    <row r="4411" spans="1:15" x14ac:dyDescent="0.35">
      <c r="A4411" s="4" t="s">
        <v>1171</v>
      </c>
      <c r="B4411" s="4">
        <v>2023</v>
      </c>
      <c r="C4411" s="5">
        <v>44982</v>
      </c>
      <c r="D4411" s="4" t="s">
        <v>66</v>
      </c>
      <c r="E4411" t="s">
        <v>120</v>
      </c>
      <c r="F4411">
        <v>1</v>
      </c>
      <c r="G4411">
        <v>5</v>
      </c>
      <c r="H4411" t="s">
        <v>101</v>
      </c>
      <c r="I4411" t="s">
        <v>102</v>
      </c>
      <c r="L4411">
        <v>29.391999999999999</v>
      </c>
      <c r="M4411">
        <v>29.257999999999999</v>
      </c>
      <c r="N4411">
        <v>31.161999999999999</v>
      </c>
      <c r="O4411">
        <v>0.95199999999999996</v>
      </c>
    </row>
    <row r="4412" spans="1:15" x14ac:dyDescent="0.35">
      <c r="A4412" s="4" t="s">
        <v>1171</v>
      </c>
      <c r="B4412" s="4">
        <v>2023</v>
      </c>
      <c r="C4412" s="5">
        <v>44982</v>
      </c>
      <c r="D4412" s="4" t="s">
        <v>66</v>
      </c>
      <c r="E4412" t="s">
        <v>120</v>
      </c>
      <c r="F4412">
        <v>1</v>
      </c>
      <c r="G4412">
        <v>6</v>
      </c>
      <c r="H4412" t="s">
        <v>169</v>
      </c>
      <c r="I4412" t="s">
        <v>31</v>
      </c>
      <c r="L4412">
        <v>26.911999999999999</v>
      </c>
      <c r="M4412">
        <v>25.404</v>
      </c>
      <c r="N4412">
        <v>30.026</v>
      </c>
      <c r="O4412">
        <v>2.3109999999999999</v>
      </c>
    </row>
    <row r="4413" spans="1:15" x14ac:dyDescent="0.35">
      <c r="A4413" s="4" t="s">
        <v>1171</v>
      </c>
      <c r="B4413" s="4">
        <v>2023</v>
      </c>
      <c r="C4413" s="5">
        <v>44982</v>
      </c>
      <c r="D4413" s="4" t="s">
        <v>66</v>
      </c>
      <c r="E4413" t="s">
        <v>120</v>
      </c>
      <c r="F4413">
        <v>2</v>
      </c>
      <c r="G4413">
        <v>1</v>
      </c>
      <c r="H4413" t="s">
        <v>196</v>
      </c>
      <c r="I4413" t="s">
        <v>52</v>
      </c>
      <c r="L4413">
        <v>30.614000000000001</v>
      </c>
      <c r="M4413">
        <v>30.702999999999999</v>
      </c>
      <c r="N4413">
        <v>32.093000000000004</v>
      </c>
      <c r="O4413">
        <v>0.69499999999999995</v>
      </c>
    </row>
    <row r="4414" spans="1:15" x14ac:dyDescent="0.35">
      <c r="A4414" s="4" t="s">
        <v>1171</v>
      </c>
      <c r="B4414" s="4">
        <v>2023</v>
      </c>
      <c r="C4414" s="5">
        <v>44982</v>
      </c>
      <c r="D4414" s="4" t="s">
        <v>66</v>
      </c>
      <c r="E4414" t="s">
        <v>120</v>
      </c>
      <c r="F4414">
        <v>2</v>
      </c>
      <c r="G4414">
        <v>2</v>
      </c>
      <c r="H4414" t="s">
        <v>93</v>
      </c>
      <c r="I4414" t="s">
        <v>52</v>
      </c>
      <c r="L4414">
        <v>26.262</v>
      </c>
      <c r="M4414">
        <v>26.375</v>
      </c>
      <c r="N4414">
        <v>27.917000000000002</v>
      </c>
      <c r="O4414">
        <v>0.77100000000000002</v>
      </c>
    </row>
    <row r="4415" spans="1:15" x14ac:dyDescent="0.35">
      <c r="A4415" s="4" t="s">
        <v>1171</v>
      </c>
      <c r="B4415" s="4">
        <v>2023</v>
      </c>
      <c r="C4415" s="5">
        <v>44982</v>
      </c>
      <c r="D4415" s="4" t="s">
        <v>66</v>
      </c>
      <c r="E4415" t="s">
        <v>120</v>
      </c>
      <c r="F4415">
        <v>2</v>
      </c>
      <c r="G4415">
        <v>3</v>
      </c>
      <c r="H4415" t="s">
        <v>114</v>
      </c>
      <c r="I4415" t="s">
        <v>102</v>
      </c>
      <c r="L4415">
        <v>25.593</v>
      </c>
      <c r="M4415">
        <v>25.638999999999999</v>
      </c>
      <c r="N4415">
        <v>28.163</v>
      </c>
      <c r="O4415">
        <v>1.262</v>
      </c>
    </row>
    <row r="4416" spans="1:15" x14ac:dyDescent="0.35">
      <c r="A4416" s="4" t="s">
        <v>1171</v>
      </c>
      <c r="B4416" s="4">
        <v>2023</v>
      </c>
      <c r="C4416" s="5">
        <v>44982</v>
      </c>
      <c r="D4416" s="4" t="s">
        <v>66</v>
      </c>
      <c r="E4416" t="s">
        <v>120</v>
      </c>
      <c r="F4416">
        <v>2</v>
      </c>
      <c r="G4416">
        <v>4</v>
      </c>
      <c r="H4416" t="s">
        <v>107</v>
      </c>
      <c r="I4416" t="s">
        <v>168</v>
      </c>
      <c r="L4416">
        <v>28.369</v>
      </c>
      <c r="M4416">
        <v>27.57</v>
      </c>
      <c r="N4416">
        <v>30.713999999999999</v>
      </c>
      <c r="O4416">
        <v>1.5720000000000001</v>
      </c>
    </row>
    <row r="4417" spans="1:15" x14ac:dyDescent="0.35">
      <c r="A4417" s="4" t="s">
        <v>1171</v>
      </c>
      <c r="B4417" s="4">
        <v>2023</v>
      </c>
      <c r="C4417" s="5">
        <v>44982</v>
      </c>
      <c r="D4417" s="4" t="s">
        <v>66</v>
      </c>
      <c r="E4417" t="s">
        <v>64</v>
      </c>
      <c r="F4417">
        <v>1</v>
      </c>
      <c r="G4417">
        <v>1</v>
      </c>
      <c r="H4417" t="s">
        <v>92</v>
      </c>
      <c r="I4417" t="s">
        <v>23</v>
      </c>
      <c r="L4417">
        <v>33.559999999999903</v>
      </c>
      <c r="M4417">
        <v>33.744</v>
      </c>
      <c r="N4417">
        <v>35.421999999999997</v>
      </c>
      <c r="O4417">
        <v>0.83899999999999997</v>
      </c>
    </row>
    <row r="4418" spans="1:15" x14ac:dyDescent="0.35">
      <c r="A4418" s="4" t="s">
        <v>1171</v>
      </c>
      <c r="B4418" s="4">
        <v>2023</v>
      </c>
      <c r="C4418" s="5">
        <v>44982</v>
      </c>
      <c r="D4418" s="4" t="s">
        <v>66</v>
      </c>
      <c r="E4418" t="s">
        <v>64</v>
      </c>
      <c r="F4418">
        <v>1</v>
      </c>
      <c r="G4418">
        <v>2</v>
      </c>
      <c r="H4418" t="s">
        <v>196</v>
      </c>
      <c r="I4418" t="s">
        <v>52</v>
      </c>
      <c r="L4418">
        <v>30.702999999999999</v>
      </c>
      <c r="M4418">
        <v>30.809000000000001</v>
      </c>
      <c r="N4418">
        <v>32.195</v>
      </c>
      <c r="O4418">
        <v>0.69299999999999995</v>
      </c>
    </row>
    <row r="4419" spans="1:15" x14ac:dyDescent="0.35">
      <c r="A4419" s="4" t="s">
        <v>1171</v>
      </c>
      <c r="B4419" s="4">
        <v>2023</v>
      </c>
      <c r="C4419" s="5">
        <v>44982</v>
      </c>
      <c r="D4419" s="4" t="s">
        <v>66</v>
      </c>
      <c r="E4419" t="s">
        <v>64</v>
      </c>
      <c r="F4419">
        <v>1</v>
      </c>
      <c r="G4419">
        <v>3</v>
      </c>
      <c r="H4419" t="s">
        <v>184</v>
      </c>
      <c r="I4419" t="s">
        <v>478</v>
      </c>
      <c r="L4419">
        <v>32.054000000000002</v>
      </c>
      <c r="M4419">
        <v>31.786000000000001</v>
      </c>
      <c r="N4419">
        <v>35.554000000000002</v>
      </c>
      <c r="O4419">
        <v>1.8839999999999999</v>
      </c>
    </row>
    <row r="4420" spans="1:15" x14ac:dyDescent="0.35">
      <c r="A4420" s="4" t="s">
        <v>1171</v>
      </c>
      <c r="B4420" s="4">
        <v>2023</v>
      </c>
      <c r="C4420" s="5">
        <v>44982</v>
      </c>
      <c r="D4420" s="4" t="s">
        <v>66</v>
      </c>
      <c r="E4420" t="s">
        <v>64</v>
      </c>
      <c r="F4420">
        <v>1</v>
      </c>
      <c r="G4420">
        <v>4</v>
      </c>
      <c r="H4420" t="s">
        <v>114</v>
      </c>
      <c r="I4420" t="s">
        <v>102</v>
      </c>
      <c r="L4420">
        <v>25.638999999999999</v>
      </c>
      <c r="M4420">
        <v>25.866</v>
      </c>
      <c r="N4420">
        <v>28.315999999999999</v>
      </c>
      <c r="O4420">
        <v>1.2250000000000001</v>
      </c>
    </row>
    <row r="4421" spans="1:15" x14ac:dyDescent="0.35">
      <c r="A4421" s="4" t="s">
        <v>1171</v>
      </c>
      <c r="B4421" s="4">
        <v>2023</v>
      </c>
      <c r="C4421" s="5">
        <v>44982</v>
      </c>
      <c r="D4421" s="4" t="s">
        <v>66</v>
      </c>
      <c r="E4421" t="s">
        <v>64</v>
      </c>
      <c r="F4421">
        <v>1</v>
      </c>
      <c r="G4421">
        <v>5</v>
      </c>
      <c r="H4421" t="s">
        <v>136</v>
      </c>
      <c r="I4421" t="s">
        <v>35</v>
      </c>
      <c r="L4421">
        <v>27.846</v>
      </c>
      <c r="M4421">
        <v>27.689999999999898</v>
      </c>
      <c r="N4421">
        <v>29.931999999999999</v>
      </c>
      <c r="O4421">
        <v>1.121</v>
      </c>
    </row>
    <row r="4422" spans="1:15" x14ac:dyDescent="0.35">
      <c r="A4422" s="4" t="s">
        <v>1171</v>
      </c>
      <c r="B4422" s="4">
        <v>2023</v>
      </c>
      <c r="C4422" s="5">
        <v>44982</v>
      </c>
      <c r="D4422" s="4" t="s">
        <v>66</v>
      </c>
      <c r="E4422" t="s">
        <v>64</v>
      </c>
      <c r="F4422">
        <v>1</v>
      </c>
      <c r="G4422">
        <v>6</v>
      </c>
      <c r="H4422" t="s">
        <v>93</v>
      </c>
      <c r="I4422" t="s">
        <v>52</v>
      </c>
      <c r="L4422">
        <v>26.375</v>
      </c>
      <c r="M4422">
        <v>26.230999999999899</v>
      </c>
      <c r="N4422">
        <v>27.766999999999999</v>
      </c>
      <c r="O4422">
        <v>0.76800000000000002</v>
      </c>
    </row>
    <row r="4423" spans="1:15" x14ac:dyDescent="0.35">
      <c r="A4423" s="4" t="s">
        <v>1171</v>
      </c>
      <c r="B4423" s="4">
        <v>2023</v>
      </c>
      <c r="C4423" s="5">
        <v>44982</v>
      </c>
      <c r="D4423" s="4" t="s">
        <v>66</v>
      </c>
      <c r="E4423" t="s">
        <v>64</v>
      </c>
      <c r="F4423">
        <v>2</v>
      </c>
      <c r="G4423">
        <v>1</v>
      </c>
      <c r="H4423" t="s">
        <v>101</v>
      </c>
      <c r="I4423" t="s">
        <v>102</v>
      </c>
      <c r="L4423">
        <v>29.257999999999999</v>
      </c>
      <c r="M4423">
        <v>29.573999999999899</v>
      </c>
      <c r="N4423">
        <v>31.456</v>
      </c>
      <c r="O4423">
        <v>0.94099999999999995</v>
      </c>
    </row>
    <row r="4424" spans="1:15" x14ac:dyDescent="0.35">
      <c r="A4424" s="4" t="s">
        <v>1171</v>
      </c>
      <c r="B4424" s="4">
        <v>2023</v>
      </c>
      <c r="C4424" s="5">
        <v>44982</v>
      </c>
      <c r="D4424" s="4" t="s">
        <v>66</v>
      </c>
      <c r="E4424" t="s">
        <v>64</v>
      </c>
      <c r="F4424">
        <v>2</v>
      </c>
      <c r="G4424">
        <v>2</v>
      </c>
      <c r="H4424" t="s">
        <v>100</v>
      </c>
      <c r="I4424" t="s">
        <v>44</v>
      </c>
      <c r="L4424">
        <v>29.378</v>
      </c>
      <c r="M4424">
        <v>29.484000000000002</v>
      </c>
      <c r="N4424">
        <v>31.024000000000001</v>
      </c>
      <c r="O4424">
        <v>0.77</v>
      </c>
    </row>
    <row r="4425" spans="1:15" x14ac:dyDescent="0.35">
      <c r="A4425" s="4" t="s">
        <v>1171</v>
      </c>
      <c r="B4425" s="4">
        <v>2023</v>
      </c>
      <c r="C4425" s="5">
        <v>44982</v>
      </c>
      <c r="D4425" s="4" t="s">
        <v>66</v>
      </c>
      <c r="E4425" t="s">
        <v>64</v>
      </c>
      <c r="F4425">
        <v>2</v>
      </c>
      <c r="G4425">
        <v>3</v>
      </c>
      <c r="H4425" t="s">
        <v>169</v>
      </c>
      <c r="I4425" t="s">
        <v>31</v>
      </c>
      <c r="L4425">
        <v>25.404</v>
      </c>
      <c r="M4425">
        <v>26.149000000000001</v>
      </c>
      <c r="N4425">
        <v>30.315000000000001</v>
      </c>
      <c r="O4425">
        <v>2.0830000000000002</v>
      </c>
    </row>
    <row r="4426" spans="1:15" x14ac:dyDescent="0.35">
      <c r="A4426" s="4" t="s">
        <v>1171</v>
      </c>
      <c r="B4426" s="4">
        <v>2023</v>
      </c>
      <c r="C4426" s="5">
        <v>44982</v>
      </c>
      <c r="D4426" s="4" t="s">
        <v>66</v>
      </c>
      <c r="E4426" t="s">
        <v>64</v>
      </c>
      <c r="F4426">
        <v>2</v>
      </c>
      <c r="G4426">
        <v>4</v>
      </c>
      <c r="H4426" t="s">
        <v>30</v>
      </c>
      <c r="I4426" t="s">
        <v>31</v>
      </c>
      <c r="L4426">
        <v>24.651</v>
      </c>
      <c r="M4426">
        <v>24.876000000000001</v>
      </c>
      <c r="N4426">
        <v>27.352</v>
      </c>
      <c r="O4426">
        <v>1.238</v>
      </c>
    </row>
    <row r="4427" spans="1:15" x14ac:dyDescent="0.35">
      <c r="A4427" s="4" t="s">
        <v>1171</v>
      </c>
      <c r="B4427" s="4">
        <v>2023</v>
      </c>
      <c r="C4427" s="5">
        <v>44982</v>
      </c>
      <c r="D4427" s="4" t="s">
        <v>66</v>
      </c>
      <c r="E4427" t="s">
        <v>64</v>
      </c>
      <c r="F4427">
        <v>2</v>
      </c>
      <c r="G4427">
        <v>5</v>
      </c>
      <c r="H4427" t="s">
        <v>22</v>
      </c>
      <c r="I4427" t="s">
        <v>23</v>
      </c>
      <c r="L4427">
        <v>29.443000000000001</v>
      </c>
      <c r="M4427">
        <v>29.17</v>
      </c>
      <c r="N4427">
        <v>31.314</v>
      </c>
      <c r="O4427">
        <v>1.0720000000000001</v>
      </c>
    </row>
    <row r="4428" spans="1:15" x14ac:dyDescent="0.35">
      <c r="A4428" s="4" t="s">
        <v>1171</v>
      </c>
      <c r="B4428" s="4">
        <v>2023</v>
      </c>
      <c r="C4428" s="5">
        <v>44982</v>
      </c>
      <c r="D4428" s="4" t="s">
        <v>66</v>
      </c>
      <c r="E4428" t="s">
        <v>64</v>
      </c>
      <c r="F4428">
        <v>2</v>
      </c>
      <c r="G4428">
        <v>6</v>
      </c>
      <c r="H4428" t="s">
        <v>107</v>
      </c>
      <c r="I4428" t="s">
        <v>168</v>
      </c>
      <c r="L4428">
        <v>27.57</v>
      </c>
      <c r="M4428">
        <v>26.808</v>
      </c>
      <c r="N4428">
        <v>29.827999999999999</v>
      </c>
      <c r="O4428">
        <v>1.51</v>
      </c>
    </row>
    <row r="4429" spans="1:15" x14ac:dyDescent="0.35">
      <c r="A4429" s="1" t="s">
        <v>1236</v>
      </c>
      <c r="B4429" s="1">
        <v>2023</v>
      </c>
      <c r="C4429" s="2">
        <v>45001</v>
      </c>
      <c r="D4429" s="1" t="s">
        <v>66</v>
      </c>
      <c r="E4429" t="s">
        <v>91</v>
      </c>
      <c r="F4429">
        <v>1</v>
      </c>
      <c r="G4429">
        <v>1</v>
      </c>
      <c r="H4429" t="s">
        <v>92</v>
      </c>
      <c r="I4429" t="s">
        <v>23</v>
      </c>
      <c r="J4429">
        <v>10009535686</v>
      </c>
      <c r="L4429">
        <v>33.744</v>
      </c>
      <c r="M4429">
        <v>33.82</v>
      </c>
      <c r="N4429">
        <v>35.496000000000002</v>
      </c>
      <c r="O4429">
        <v>0.83799999999999997</v>
      </c>
    </row>
    <row r="4430" spans="1:15" x14ac:dyDescent="0.35">
      <c r="A4430" s="1" t="s">
        <v>1236</v>
      </c>
      <c r="B4430" s="1">
        <v>2023</v>
      </c>
      <c r="C4430" s="2">
        <v>45001</v>
      </c>
      <c r="D4430" s="1" t="s">
        <v>66</v>
      </c>
      <c r="E4430" t="s">
        <v>91</v>
      </c>
      <c r="F4430">
        <v>1</v>
      </c>
      <c r="G4430">
        <v>2</v>
      </c>
      <c r="H4430" t="s">
        <v>99</v>
      </c>
      <c r="I4430" t="s">
        <v>27</v>
      </c>
      <c r="J4430">
        <v>10010678569</v>
      </c>
      <c r="L4430">
        <v>30.09</v>
      </c>
      <c r="M4430">
        <v>30.081</v>
      </c>
      <c r="N4430">
        <v>31.763000000000002</v>
      </c>
      <c r="O4430">
        <v>0.84099999999999997</v>
      </c>
    </row>
    <row r="4431" spans="1:15" x14ac:dyDescent="0.35">
      <c r="A4431" s="1" t="s">
        <v>1236</v>
      </c>
      <c r="B4431" s="1">
        <v>2023</v>
      </c>
      <c r="C4431" s="2">
        <v>45001</v>
      </c>
      <c r="D4431" s="1" t="s">
        <v>66</v>
      </c>
      <c r="E4431" t="s">
        <v>91</v>
      </c>
      <c r="F4431">
        <v>1</v>
      </c>
      <c r="G4431">
        <v>3</v>
      </c>
      <c r="H4431" t="s">
        <v>62</v>
      </c>
      <c r="I4431" t="s">
        <v>63</v>
      </c>
      <c r="J4431">
        <v>10007351671</v>
      </c>
      <c r="L4431">
        <v>17.891999999999999</v>
      </c>
      <c r="M4431">
        <v>18.297000000000001</v>
      </c>
      <c r="N4431">
        <v>20.591000000000001</v>
      </c>
      <c r="O4431">
        <v>1.147</v>
      </c>
    </row>
    <row r="4432" spans="1:15" x14ac:dyDescent="0.35">
      <c r="A4432" s="1" t="s">
        <v>1236</v>
      </c>
      <c r="B4432" s="1">
        <v>2023</v>
      </c>
      <c r="C4432" s="2">
        <v>45001</v>
      </c>
      <c r="D4432" s="1" t="s">
        <v>66</v>
      </c>
      <c r="E4432" t="s">
        <v>91</v>
      </c>
      <c r="F4432">
        <v>1</v>
      </c>
      <c r="G4432">
        <v>4</v>
      </c>
      <c r="H4432" t="s">
        <v>144</v>
      </c>
      <c r="I4432" t="s">
        <v>145</v>
      </c>
      <c r="J4432">
        <v>10050089669</v>
      </c>
      <c r="L4432">
        <v>17.108000000000001</v>
      </c>
      <c r="M4432">
        <v>17.353000000000002</v>
      </c>
      <c r="N4432">
        <v>23.273</v>
      </c>
      <c r="O4432">
        <v>2.96</v>
      </c>
    </row>
    <row r="4433" spans="1:15" x14ac:dyDescent="0.35">
      <c r="A4433" s="1" t="s">
        <v>1236</v>
      </c>
      <c r="B4433" s="1">
        <v>2023</v>
      </c>
      <c r="C4433" s="2">
        <v>45001</v>
      </c>
      <c r="D4433" s="1" t="s">
        <v>66</v>
      </c>
      <c r="E4433" t="s">
        <v>91</v>
      </c>
      <c r="F4433">
        <v>1</v>
      </c>
      <c r="G4433">
        <v>5</v>
      </c>
      <c r="H4433" t="s">
        <v>60</v>
      </c>
      <c r="I4433" t="s">
        <v>61</v>
      </c>
      <c r="J4433">
        <v>10095274996</v>
      </c>
      <c r="L4433">
        <v>19.968</v>
      </c>
      <c r="M4433">
        <v>19.044</v>
      </c>
      <c r="N4433">
        <v>22.936</v>
      </c>
      <c r="O4433">
        <v>1.946</v>
      </c>
    </row>
    <row r="4434" spans="1:15" x14ac:dyDescent="0.35">
      <c r="A4434" s="1" t="s">
        <v>1236</v>
      </c>
      <c r="B4434" s="1">
        <v>2023</v>
      </c>
      <c r="C4434" s="2">
        <v>45001</v>
      </c>
      <c r="D4434" s="1" t="s">
        <v>66</v>
      </c>
      <c r="E4434" t="s">
        <v>91</v>
      </c>
      <c r="F4434">
        <v>2</v>
      </c>
      <c r="G4434">
        <v>1</v>
      </c>
      <c r="H4434" t="s">
        <v>169</v>
      </c>
      <c r="I4434" t="s">
        <v>31</v>
      </c>
      <c r="J4434">
        <v>10021114658</v>
      </c>
      <c r="L4434">
        <v>26.149000000000001</v>
      </c>
      <c r="M4434">
        <v>27.538</v>
      </c>
      <c r="N4434">
        <v>31.466000000000001</v>
      </c>
      <c r="O4434">
        <v>1.964</v>
      </c>
    </row>
    <row r="4435" spans="1:15" x14ac:dyDescent="0.35">
      <c r="A4435" s="1" t="s">
        <v>1236</v>
      </c>
      <c r="B4435" s="1">
        <v>2023</v>
      </c>
      <c r="C4435" s="2">
        <v>45001</v>
      </c>
      <c r="D4435" s="1" t="s">
        <v>66</v>
      </c>
      <c r="E4435" t="s">
        <v>91</v>
      </c>
      <c r="F4435">
        <v>2</v>
      </c>
      <c r="G4435">
        <v>2</v>
      </c>
      <c r="H4435" t="s">
        <v>124</v>
      </c>
      <c r="I4435" t="s">
        <v>35</v>
      </c>
      <c r="J4435">
        <v>10009012391</v>
      </c>
      <c r="L4435">
        <v>28.443999999999999</v>
      </c>
      <c r="M4435">
        <v>28.619</v>
      </c>
      <c r="N4435">
        <v>31.047000000000001</v>
      </c>
      <c r="O4435">
        <v>1.214</v>
      </c>
    </row>
    <row r="4436" spans="1:15" x14ac:dyDescent="0.35">
      <c r="A4436" s="1" t="s">
        <v>1236</v>
      </c>
      <c r="B4436" s="1">
        <v>2023</v>
      </c>
      <c r="C4436" s="2">
        <v>45001</v>
      </c>
      <c r="D4436" s="1" t="s">
        <v>66</v>
      </c>
      <c r="E4436" t="s">
        <v>91</v>
      </c>
      <c r="F4436">
        <v>2</v>
      </c>
      <c r="G4436">
        <v>3</v>
      </c>
      <c r="H4436" t="s">
        <v>471</v>
      </c>
      <c r="I4436" t="s">
        <v>42</v>
      </c>
      <c r="J4436">
        <v>10010166590</v>
      </c>
      <c r="L4436">
        <v>22.663999999999898</v>
      </c>
      <c r="M4436">
        <v>23.562999999999999</v>
      </c>
      <c r="N4436">
        <v>28.053000000000001</v>
      </c>
      <c r="O4436">
        <v>2.2450000000000001</v>
      </c>
    </row>
    <row r="4437" spans="1:15" x14ac:dyDescent="0.35">
      <c r="A4437" s="1" t="s">
        <v>1236</v>
      </c>
      <c r="B4437" s="1">
        <v>2023</v>
      </c>
      <c r="C4437" s="2">
        <v>45001</v>
      </c>
      <c r="D4437" s="1" t="s">
        <v>66</v>
      </c>
      <c r="E4437" t="s">
        <v>91</v>
      </c>
      <c r="F4437">
        <v>2</v>
      </c>
      <c r="G4437">
        <v>4</v>
      </c>
      <c r="H4437" t="s">
        <v>1241</v>
      </c>
      <c r="I4437" t="s">
        <v>212</v>
      </c>
      <c r="J4437">
        <v>10010608447</v>
      </c>
      <c r="L4437">
        <v>9</v>
      </c>
      <c r="M4437">
        <v>17.361999999999998</v>
      </c>
      <c r="N4437">
        <v>26.052</v>
      </c>
      <c r="O4437">
        <v>4.3449999999999998</v>
      </c>
    </row>
    <row r="4438" spans="1:15" x14ac:dyDescent="0.35">
      <c r="A4438" s="1" t="s">
        <v>1236</v>
      </c>
      <c r="B4438" s="1">
        <v>2023</v>
      </c>
      <c r="C4438" s="2">
        <v>45001</v>
      </c>
      <c r="D4438" s="1" t="s">
        <v>66</v>
      </c>
      <c r="E4438" t="s">
        <v>91</v>
      </c>
      <c r="F4438">
        <v>2</v>
      </c>
      <c r="G4438">
        <v>5</v>
      </c>
      <c r="H4438" t="s">
        <v>100</v>
      </c>
      <c r="I4438" t="s">
        <v>44</v>
      </c>
      <c r="J4438">
        <v>10010830840</v>
      </c>
      <c r="L4438">
        <v>29.484000000000002</v>
      </c>
      <c r="M4438">
        <v>29.235999999999901</v>
      </c>
      <c r="N4438">
        <v>30.771999999999998</v>
      </c>
      <c r="O4438">
        <v>0.76800000000000002</v>
      </c>
    </row>
    <row r="4439" spans="1:15" x14ac:dyDescent="0.35">
      <c r="A4439" s="1" t="s">
        <v>1236</v>
      </c>
      <c r="B4439" s="1">
        <v>2023</v>
      </c>
      <c r="C4439" s="2">
        <v>45001</v>
      </c>
      <c r="D4439" s="1" t="s">
        <v>66</v>
      </c>
      <c r="E4439" t="s">
        <v>91</v>
      </c>
      <c r="F4439">
        <v>3</v>
      </c>
      <c r="G4439">
        <v>1</v>
      </c>
      <c r="H4439" t="s">
        <v>469</v>
      </c>
      <c r="I4439" t="s">
        <v>31</v>
      </c>
      <c r="J4439">
        <v>10122775712</v>
      </c>
      <c r="L4439">
        <v>9</v>
      </c>
      <c r="M4439">
        <v>24.230999999999899</v>
      </c>
      <c r="N4439">
        <v>35.256999999999998</v>
      </c>
      <c r="O4439">
        <v>5.5129999999999999</v>
      </c>
    </row>
    <row r="4440" spans="1:15" x14ac:dyDescent="0.35">
      <c r="A4440" s="1" t="s">
        <v>1236</v>
      </c>
      <c r="B4440" s="1">
        <v>2023</v>
      </c>
      <c r="C4440" s="2">
        <v>45001</v>
      </c>
      <c r="D4440" s="1" t="s">
        <v>66</v>
      </c>
      <c r="E4440" t="s">
        <v>91</v>
      </c>
      <c r="F4440">
        <v>3</v>
      </c>
      <c r="G4440">
        <v>2</v>
      </c>
      <c r="H4440" t="s">
        <v>470</v>
      </c>
      <c r="I4440" t="s">
        <v>27</v>
      </c>
      <c r="J4440">
        <v>10026071156</v>
      </c>
      <c r="L4440">
        <v>21.873999999999999</v>
      </c>
      <c r="M4440">
        <v>24.001999999999999</v>
      </c>
      <c r="N4440">
        <v>29.693999999999999</v>
      </c>
      <c r="O4440">
        <v>2.8460000000000001</v>
      </c>
    </row>
    <row r="4441" spans="1:15" x14ac:dyDescent="0.35">
      <c r="A4441" s="1" t="s">
        <v>1236</v>
      </c>
      <c r="B4441" s="1">
        <v>2023</v>
      </c>
      <c r="C4441" s="2">
        <v>45001</v>
      </c>
      <c r="D4441" s="1" t="s">
        <v>66</v>
      </c>
      <c r="E4441" t="s">
        <v>91</v>
      </c>
      <c r="F4441">
        <v>3</v>
      </c>
      <c r="G4441">
        <v>3</v>
      </c>
      <c r="H4441" t="s">
        <v>50</v>
      </c>
      <c r="I4441" t="s">
        <v>44</v>
      </c>
      <c r="J4441">
        <v>10009039774</v>
      </c>
      <c r="L4441">
        <v>26.138000000000002</v>
      </c>
      <c r="M4441">
        <v>26.154</v>
      </c>
      <c r="N4441">
        <v>28.135999999999999</v>
      </c>
      <c r="O4441">
        <v>0.99099999999999999</v>
      </c>
    </row>
    <row r="4442" spans="1:15" x14ac:dyDescent="0.35">
      <c r="A4442" s="1" t="s">
        <v>1236</v>
      </c>
      <c r="B4442" s="1">
        <v>2023</v>
      </c>
      <c r="C4442" s="2">
        <v>45001</v>
      </c>
      <c r="D4442" s="1" t="s">
        <v>66</v>
      </c>
      <c r="E4442" t="s">
        <v>91</v>
      </c>
      <c r="F4442">
        <v>3</v>
      </c>
      <c r="G4442">
        <v>4</v>
      </c>
      <c r="H4442" t="s">
        <v>853</v>
      </c>
      <c r="I4442" t="s">
        <v>207</v>
      </c>
      <c r="J4442">
        <v>10088729419</v>
      </c>
      <c r="L4442">
        <v>17.72</v>
      </c>
      <c r="M4442">
        <v>18.649999999999999</v>
      </c>
      <c r="N4442">
        <v>23.472000000000001</v>
      </c>
      <c r="O4442">
        <v>2.411</v>
      </c>
    </row>
    <row r="4443" spans="1:15" x14ac:dyDescent="0.35">
      <c r="A4443" s="1" t="s">
        <v>1236</v>
      </c>
      <c r="B4443" s="1">
        <v>2023</v>
      </c>
      <c r="C4443" s="2">
        <v>45001</v>
      </c>
      <c r="D4443" s="1" t="s">
        <v>66</v>
      </c>
      <c r="E4443" t="s">
        <v>91</v>
      </c>
      <c r="F4443">
        <v>3</v>
      </c>
      <c r="G4443">
        <v>5</v>
      </c>
      <c r="H4443" t="s">
        <v>45</v>
      </c>
      <c r="I4443" t="s">
        <v>46</v>
      </c>
      <c r="J4443">
        <v>10009176281</v>
      </c>
      <c r="L4443">
        <v>24.498000000000001</v>
      </c>
      <c r="M4443">
        <v>24.253</v>
      </c>
      <c r="N4443">
        <v>26.085000000000001</v>
      </c>
      <c r="O4443">
        <v>0.91600000000000004</v>
      </c>
    </row>
    <row r="4444" spans="1:15" x14ac:dyDescent="0.35">
      <c r="A4444" s="1" t="s">
        <v>1236</v>
      </c>
      <c r="B4444" s="1">
        <v>2023</v>
      </c>
      <c r="C4444" s="2">
        <v>45001</v>
      </c>
      <c r="D4444" s="1" t="s">
        <v>66</v>
      </c>
      <c r="E4444" t="s">
        <v>91</v>
      </c>
      <c r="F4444">
        <v>4</v>
      </c>
      <c r="G4444">
        <v>1</v>
      </c>
      <c r="H4444" t="s">
        <v>115</v>
      </c>
      <c r="I4444" t="s">
        <v>116</v>
      </c>
      <c r="J4444">
        <v>10009009159</v>
      </c>
      <c r="L4444">
        <v>28.143999999999998</v>
      </c>
      <c r="M4444">
        <v>28.308</v>
      </c>
      <c r="N4444">
        <v>30.012</v>
      </c>
      <c r="O4444">
        <v>0.85199999999999998</v>
      </c>
    </row>
    <row r="4445" spans="1:15" x14ac:dyDescent="0.35">
      <c r="A4445" s="1" t="s">
        <v>1236</v>
      </c>
      <c r="B4445" s="1">
        <v>2023</v>
      </c>
      <c r="C4445" s="2">
        <v>45001</v>
      </c>
      <c r="D4445" s="1" t="s">
        <v>66</v>
      </c>
      <c r="E4445" t="s">
        <v>91</v>
      </c>
      <c r="F4445">
        <v>4</v>
      </c>
      <c r="G4445">
        <v>2</v>
      </c>
      <c r="H4445" t="s">
        <v>167</v>
      </c>
      <c r="I4445" t="s">
        <v>46</v>
      </c>
      <c r="J4445">
        <v>10005953154</v>
      </c>
      <c r="L4445">
        <v>25.041999999999899</v>
      </c>
      <c r="M4445">
        <v>25.283000000000001</v>
      </c>
      <c r="N4445">
        <v>27.899000000000001</v>
      </c>
      <c r="O4445">
        <v>1.3080000000000001</v>
      </c>
    </row>
    <row r="4446" spans="1:15" x14ac:dyDescent="0.35">
      <c r="A4446" s="1" t="s">
        <v>1236</v>
      </c>
      <c r="B4446" s="1">
        <v>2023</v>
      </c>
      <c r="C4446" s="2">
        <v>45001</v>
      </c>
      <c r="D4446" s="1" t="s">
        <v>66</v>
      </c>
      <c r="E4446" t="s">
        <v>91</v>
      </c>
      <c r="F4446">
        <v>4</v>
      </c>
      <c r="G4446">
        <v>3</v>
      </c>
      <c r="H4446" t="s">
        <v>108</v>
      </c>
      <c r="I4446" t="s">
        <v>109</v>
      </c>
      <c r="J4446">
        <v>10117936018</v>
      </c>
      <c r="L4446">
        <v>24.24</v>
      </c>
      <c r="M4446">
        <v>24.262999999999899</v>
      </c>
      <c r="N4446">
        <v>26.209</v>
      </c>
      <c r="O4446">
        <v>0.97299999999999998</v>
      </c>
    </row>
    <row r="4447" spans="1:15" x14ac:dyDescent="0.35">
      <c r="A4447" s="1" t="s">
        <v>1236</v>
      </c>
      <c r="B4447" s="1">
        <v>2023</v>
      </c>
      <c r="C4447" s="2">
        <v>45001</v>
      </c>
      <c r="D4447" s="1" t="s">
        <v>66</v>
      </c>
      <c r="E4447" t="s">
        <v>91</v>
      </c>
      <c r="F4447">
        <v>4</v>
      </c>
      <c r="G4447">
        <v>4</v>
      </c>
      <c r="H4447" t="s">
        <v>171</v>
      </c>
      <c r="I4447" t="s">
        <v>82</v>
      </c>
      <c r="J4447">
        <v>10007073506</v>
      </c>
      <c r="L4447">
        <v>21.959</v>
      </c>
      <c r="M4447">
        <v>21.934999999999999</v>
      </c>
      <c r="N4447">
        <v>23.588999999999999</v>
      </c>
      <c r="O4447">
        <v>0.82699999999999996</v>
      </c>
    </row>
    <row r="4448" spans="1:15" x14ac:dyDescent="0.35">
      <c r="A4448" s="1" t="s">
        <v>1236</v>
      </c>
      <c r="B4448" s="1">
        <v>2023</v>
      </c>
      <c r="C4448" s="2">
        <v>45001</v>
      </c>
      <c r="D4448" s="1" t="s">
        <v>66</v>
      </c>
      <c r="E4448" t="s">
        <v>91</v>
      </c>
      <c r="F4448">
        <v>4</v>
      </c>
      <c r="G4448">
        <v>5</v>
      </c>
      <c r="H4448" t="s">
        <v>151</v>
      </c>
      <c r="I4448" t="s">
        <v>152</v>
      </c>
      <c r="J4448">
        <v>10063279447</v>
      </c>
      <c r="L4448">
        <v>19.367999999999999</v>
      </c>
      <c r="M4448">
        <v>18.306999999999999</v>
      </c>
      <c r="N4448">
        <v>22.841000000000001</v>
      </c>
      <c r="O4448">
        <v>2.2669999999999999</v>
      </c>
    </row>
    <row r="4449" spans="1:15" x14ac:dyDescent="0.35">
      <c r="A4449" s="1" t="s">
        <v>1236</v>
      </c>
      <c r="B4449" s="1">
        <v>2023</v>
      </c>
      <c r="C4449" s="2">
        <v>45001</v>
      </c>
      <c r="D4449" s="1" t="s">
        <v>66</v>
      </c>
      <c r="E4449" t="s">
        <v>91</v>
      </c>
      <c r="F4449">
        <v>5</v>
      </c>
      <c r="G4449">
        <v>1</v>
      </c>
      <c r="H4449" t="s">
        <v>132</v>
      </c>
      <c r="I4449" t="s">
        <v>113</v>
      </c>
      <c r="J4449">
        <v>10015483305</v>
      </c>
      <c r="L4449">
        <v>23.167000000000002</v>
      </c>
      <c r="M4449">
        <v>23.818000000000001</v>
      </c>
      <c r="N4449">
        <v>26.632000000000001</v>
      </c>
      <c r="O4449">
        <v>1.407</v>
      </c>
    </row>
    <row r="4450" spans="1:15" x14ac:dyDescent="0.35">
      <c r="A4450" s="1" t="s">
        <v>1236</v>
      </c>
      <c r="B4450" s="1">
        <v>2023</v>
      </c>
      <c r="C4450" s="2">
        <v>45001</v>
      </c>
      <c r="D4450" s="1" t="s">
        <v>66</v>
      </c>
      <c r="E4450" t="s">
        <v>91</v>
      </c>
      <c r="F4450">
        <v>5</v>
      </c>
      <c r="G4450">
        <v>2</v>
      </c>
      <c r="H4450" t="s">
        <v>28</v>
      </c>
      <c r="I4450" t="s">
        <v>29</v>
      </c>
      <c r="J4450">
        <v>10007779683</v>
      </c>
      <c r="L4450">
        <v>25.948</v>
      </c>
      <c r="M4450">
        <v>25.945</v>
      </c>
      <c r="N4450">
        <v>28.405000000000001</v>
      </c>
      <c r="O4450">
        <v>1.23</v>
      </c>
    </row>
    <row r="4451" spans="1:15" x14ac:dyDescent="0.35">
      <c r="A4451" s="1" t="s">
        <v>1236</v>
      </c>
      <c r="B4451" s="1">
        <v>2023</v>
      </c>
      <c r="C4451" s="2">
        <v>45001</v>
      </c>
      <c r="D4451" s="1" t="s">
        <v>66</v>
      </c>
      <c r="E4451" t="s">
        <v>91</v>
      </c>
      <c r="F4451">
        <v>5</v>
      </c>
      <c r="G4451">
        <v>3</v>
      </c>
      <c r="H4451" t="s">
        <v>38</v>
      </c>
      <c r="I4451" t="s">
        <v>39</v>
      </c>
      <c r="J4451">
        <v>10129788610</v>
      </c>
      <c r="L4451">
        <v>18.111999999999998</v>
      </c>
      <c r="M4451">
        <v>18.793999999999901</v>
      </c>
      <c r="N4451">
        <v>23.437999999999999</v>
      </c>
      <c r="O4451">
        <v>2.3220000000000001</v>
      </c>
    </row>
    <row r="4452" spans="1:15" x14ac:dyDescent="0.35">
      <c r="A4452" s="1" t="s">
        <v>1236</v>
      </c>
      <c r="B4452" s="1">
        <v>2023</v>
      </c>
      <c r="C4452" s="2">
        <v>45001</v>
      </c>
      <c r="D4452" s="1" t="s">
        <v>66</v>
      </c>
      <c r="E4452" t="s">
        <v>91</v>
      </c>
      <c r="F4452">
        <v>5</v>
      </c>
      <c r="G4452">
        <v>4</v>
      </c>
      <c r="H4452" t="s">
        <v>57</v>
      </c>
      <c r="I4452" t="s">
        <v>58</v>
      </c>
      <c r="J4452">
        <v>10023551075</v>
      </c>
      <c r="L4452">
        <v>15.138</v>
      </c>
      <c r="M4452">
        <v>15.593</v>
      </c>
      <c r="N4452">
        <v>19.981000000000002</v>
      </c>
      <c r="O4452">
        <v>2.194</v>
      </c>
    </row>
    <row r="4453" spans="1:15" x14ac:dyDescent="0.35">
      <c r="A4453" s="1" t="s">
        <v>1236</v>
      </c>
      <c r="B4453" s="1">
        <v>2023</v>
      </c>
      <c r="C4453" s="2">
        <v>45001</v>
      </c>
      <c r="D4453" s="1" t="s">
        <v>66</v>
      </c>
      <c r="E4453" t="s">
        <v>91</v>
      </c>
      <c r="F4453">
        <v>5</v>
      </c>
      <c r="G4453">
        <v>5</v>
      </c>
      <c r="H4453" t="s">
        <v>163</v>
      </c>
      <c r="I4453" t="s">
        <v>164</v>
      </c>
      <c r="J4453">
        <v>10072398356</v>
      </c>
      <c r="L4453">
        <v>17.38</v>
      </c>
      <c r="M4453">
        <v>15.9199999999999</v>
      </c>
      <c r="N4453">
        <v>20.873999999999999</v>
      </c>
      <c r="O4453">
        <v>2.4769999999999999</v>
      </c>
    </row>
    <row r="4454" spans="1:15" x14ac:dyDescent="0.35">
      <c r="A4454" s="1" t="s">
        <v>1236</v>
      </c>
      <c r="B4454" s="1">
        <v>2023</v>
      </c>
      <c r="C4454" s="2">
        <v>45001</v>
      </c>
      <c r="D4454" s="1" t="s">
        <v>66</v>
      </c>
      <c r="E4454" t="s">
        <v>91</v>
      </c>
      <c r="F4454">
        <v>6</v>
      </c>
      <c r="G4454">
        <v>1</v>
      </c>
      <c r="H4454" t="s">
        <v>40</v>
      </c>
      <c r="I4454" t="s">
        <v>29</v>
      </c>
      <c r="J4454">
        <v>10009178002</v>
      </c>
      <c r="L4454">
        <v>25.043999999999901</v>
      </c>
      <c r="M4454">
        <v>25.294</v>
      </c>
      <c r="N4454">
        <v>27.16</v>
      </c>
      <c r="O4454">
        <v>0.93300000000000005</v>
      </c>
    </row>
    <row r="4455" spans="1:15" x14ac:dyDescent="0.35">
      <c r="A4455" s="1" t="s">
        <v>1236</v>
      </c>
      <c r="B4455" s="1">
        <v>2023</v>
      </c>
      <c r="C4455" s="2">
        <v>45001</v>
      </c>
      <c r="D4455" s="1" t="s">
        <v>66</v>
      </c>
      <c r="E4455" t="s">
        <v>91</v>
      </c>
      <c r="F4455">
        <v>6</v>
      </c>
      <c r="G4455">
        <v>2</v>
      </c>
      <c r="H4455" t="s">
        <v>110</v>
      </c>
      <c r="I4455" t="s">
        <v>58</v>
      </c>
      <c r="J4455">
        <v>10010797292</v>
      </c>
      <c r="L4455">
        <v>26.001999999999999</v>
      </c>
      <c r="M4455">
        <v>26.03</v>
      </c>
      <c r="N4455">
        <v>27.896000000000001</v>
      </c>
      <c r="O4455">
        <v>0.93300000000000005</v>
      </c>
    </row>
    <row r="4456" spans="1:15" x14ac:dyDescent="0.35">
      <c r="A4456" s="1" t="s">
        <v>1236</v>
      </c>
      <c r="B4456" s="1">
        <v>2023</v>
      </c>
      <c r="C4456" s="2">
        <v>45001</v>
      </c>
      <c r="D4456" s="1" t="s">
        <v>66</v>
      </c>
      <c r="E4456" t="s">
        <v>91</v>
      </c>
      <c r="F4456">
        <v>6</v>
      </c>
      <c r="G4456">
        <v>3</v>
      </c>
      <c r="H4456" t="s">
        <v>51</v>
      </c>
      <c r="I4456" t="s">
        <v>52</v>
      </c>
      <c r="J4456">
        <v>10010645732</v>
      </c>
      <c r="L4456">
        <v>20.097000000000001</v>
      </c>
      <c r="M4456">
        <v>20.381</v>
      </c>
      <c r="N4456">
        <v>23.370999999999999</v>
      </c>
      <c r="O4456">
        <v>1.4950000000000001</v>
      </c>
    </row>
    <row r="4457" spans="1:15" x14ac:dyDescent="0.35">
      <c r="A4457" s="1" t="s">
        <v>1236</v>
      </c>
      <c r="B4457" s="1">
        <v>2023</v>
      </c>
      <c r="C4457" s="2">
        <v>45001</v>
      </c>
      <c r="D4457" s="1" t="s">
        <v>66</v>
      </c>
      <c r="E4457" t="s">
        <v>91</v>
      </c>
      <c r="F4457">
        <v>6</v>
      </c>
      <c r="G4457">
        <v>4</v>
      </c>
      <c r="H4457" t="s">
        <v>181</v>
      </c>
      <c r="I4457" t="s">
        <v>42</v>
      </c>
      <c r="J4457">
        <v>10009903983</v>
      </c>
      <c r="L4457">
        <v>14.27</v>
      </c>
      <c r="M4457">
        <v>15.468999999999999</v>
      </c>
      <c r="N4457">
        <v>21.259</v>
      </c>
      <c r="O4457">
        <v>2.895</v>
      </c>
    </row>
    <row r="4458" spans="1:15" x14ac:dyDescent="0.35">
      <c r="A4458" s="1" t="s">
        <v>1236</v>
      </c>
      <c r="B4458" s="1">
        <v>2023</v>
      </c>
      <c r="C4458" s="2">
        <v>45001</v>
      </c>
      <c r="D4458" s="1" t="s">
        <v>66</v>
      </c>
      <c r="E4458" t="s">
        <v>91</v>
      </c>
      <c r="F4458">
        <v>6</v>
      </c>
      <c r="G4458">
        <v>5</v>
      </c>
      <c r="H4458" t="s">
        <v>803</v>
      </c>
      <c r="I4458" t="s">
        <v>207</v>
      </c>
      <c r="J4458">
        <v>10088726789</v>
      </c>
      <c r="L4458">
        <v>16.596</v>
      </c>
      <c r="M4458">
        <v>15.467000000000001</v>
      </c>
      <c r="N4458">
        <v>21.231000000000002</v>
      </c>
      <c r="O4458">
        <v>2.8820000000000001</v>
      </c>
    </row>
    <row r="4459" spans="1:15" x14ac:dyDescent="0.35">
      <c r="A4459" s="1" t="s">
        <v>1236</v>
      </c>
      <c r="B4459" s="1">
        <v>2023</v>
      </c>
      <c r="C4459" s="2">
        <v>45001</v>
      </c>
      <c r="D4459" s="1" t="s">
        <v>66</v>
      </c>
      <c r="E4459" t="s">
        <v>91</v>
      </c>
      <c r="F4459">
        <v>6</v>
      </c>
      <c r="G4459">
        <v>6</v>
      </c>
      <c r="H4459" t="s">
        <v>1240</v>
      </c>
      <c r="I4459" t="s">
        <v>161</v>
      </c>
      <c r="J4459">
        <v>10122266258</v>
      </c>
      <c r="L4459">
        <v>9</v>
      </c>
      <c r="M4459">
        <v>3.6389999999999998</v>
      </c>
      <c r="N4459">
        <v>14.589</v>
      </c>
      <c r="O4459">
        <v>5.4749999999999996</v>
      </c>
    </row>
    <row r="4460" spans="1:15" x14ac:dyDescent="0.35">
      <c r="A4460" s="1" t="s">
        <v>1236</v>
      </c>
      <c r="B4460" s="1">
        <v>2023</v>
      </c>
      <c r="C4460" s="2">
        <v>45001</v>
      </c>
      <c r="D4460" s="1" t="s">
        <v>66</v>
      </c>
      <c r="E4460" t="s">
        <v>91</v>
      </c>
      <c r="F4460">
        <v>7</v>
      </c>
      <c r="G4460">
        <v>1</v>
      </c>
      <c r="H4460" t="s">
        <v>128</v>
      </c>
      <c r="I4460" t="s">
        <v>104</v>
      </c>
      <c r="J4460">
        <v>10010821241</v>
      </c>
      <c r="L4460">
        <v>31.288</v>
      </c>
      <c r="M4460">
        <v>31.502999999999901</v>
      </c>
      <c r="N4460">
        <v>34.314999999999998</v>
      </c>
      <c r="O4460">
        <v>1.4059999999999999</v>
      </c>
    </row>
    <row r="4461" spans="1:15" x14ac:dyDescent="0.35">
      <c r="A4461" s="1" t="s">
        <v>1236</v>
      </c>
      <c r="B4461" s="1">
        <v>2023</v>
      </c>
      <c r="C4461" s="2">
        <v>45001</v>
      </c>
      <c r="D4461" s="1" t="s">
        <v>66</v>
      </c>
      <c r="E4461" t="s">
        <v>91</v>
      </c>
      <c r="F4461">
        <v>7</v>
      </c>
      <c r="G4461">
        <v>2</v>
      </c>
      <c r="H4461" t="s">
        <v>36</v>
      </c>
      <c r="I4461" t="s">
        <v>37</v>
      </c>
      <c r="J4461">
        <v>10011152354</v>
      </c>
      <c r="L4461">
        <v>18.757000000000001</v>
      </c>
      <c r="M4461">
        <v>19.891999999999999</v>
      </c>
      <c r="N4461">
        <v>23.027999999999999</v>
      </c>
      <c r="O4461">
        <v>1.5680000000000001</v>
      </c>
    </row>
    <row r="4462" spans="1:15" x14ac:dyDescent="0.35">
      <c r="A4462" s="1" t="s">
        <v>1236</v>
      </c>
      <c r="B4462" s="1">
        <v>2023</v>
      </c>
      <c r="C4462" s="2">
        <v>45001</v>
      </c>
      <c r="D4462" s="1" t="s">
        <v>66</v>
      </c>
      <c r="E4462" t="s">
        <v>91</v>
      </c>
      <c r="F4462">
        <v>7</v>
      </c>
      <c r="G4462">
        <v>3</v>
      </c>
      <c r="H4462" t="s">
        <v>148</v>
      </c>
      <c r="I4462" t="s">
        <v>56</v>
      </c>
      <c r="J4462">
        <v>10007890932</v>
      </c>
      <c r="L4462">
        <v>20.803999999999998</v>
      </c>
      <c r="M4462">
        <v>21.129000000000001</v>
      </c>
      <c r="N4462">
        <v>23.469000000000001</v>
      </c>
      <c r="O4462">
        <v>1.17</v>
      </c>
    </row>
    <row r="4463" spans="1:15" x14ac:dyDescent="0.35">
      <c r="A4463" s="1" t="s">
        <v>1236</v>
      </c>
      <c r="B4463" s="1">
        <v>2023</v>
      </c>
      <c r="C4463" s="2">
        <v>45001</v>
      </c>
      <c r="D4463" s="1" t="s">
        <v>66</v>
      </c>
      <c r="E4463" t="s">
        <v>91</v>
      </c>
      <c r="F4463">
        <v>7</v>
      </c>
      <c r="G4463">
        <v>4</v>
      </c>
      <c r="H4463" t="s">
        <v>93</v>
      </c>
      <c r="I4463" t="s">
        <v>52</v>
      </c>
      <c r="J4463">
        <v>10009150215</v>
      </c>
      <c r="L4463">
        <v>26.230999999999899</v>
      </c>
      <c r="M4463">
        <v>26.13</v>
      </c>
      <c r="N4463">
        <v>27.655999999999999</v>
      </c>
      <c r="O4463">
        <v>0.76300000000000001</v>
      </c>
    </row>
    <row r="4464" spans="1:15" x14ac:dyDescent="0.35">
      <c r="A4464" s="1" t="s">
        <v>1236</v>
      </c>
      <c r="B4464" s="1">
        <v>2023</v>
      </c>
      <c r="C4464" s="2">
        <v>45001</v>
      </c>
      <c r="D4464" s="1" t="s">
        <v>66</v>
      </c>
      <c r="E4464" t="s">
        <v>91</v>
      </c>
      <c r="F4464">
        <v>7</v>
      </c>
      <c r="G4464">
        <v>5</v>
      </c>
      <c r="H4464" t="s">
        <v>687</v>
      </c>
      <c r="I4464" t="s">
        <v>161</v>
      </c>
      <c r="J4464">
        <v>10092163118</v>
      </c>
      <c r="L4464">
        <v>9</v>
      </c>
      <c r="M4464">
        <v>13.856</v>
      </c>
      <c r="N4464">
        <v>22.366</v>
      </c>
      <c r="O4464">
        <v>4.2549999999999999</v>
      </c>
    </row>
    <row r="4465" spans="1:15" x14ac:dyDescent="0.35">
      <c r="A4465" s="1" t="s">
        <v>1236</v>
      </c>
      <c r="B4465" s="1">
        <v>2023</v>
      </c>
      <c r="C4465" s="2">
        <v>45001</v>
      </c>
      <c r="D4465" s="1" t="s">
        <v>66</v>
      </c>
      <c r="E4465" t="s">
        <v>91</v>
      </c>
      <c r="F4465">
        <v>7</v>
      </c>
      <c r="G4465">
        <v>6</v>
      </c>
      <c r="H4465" t="s">
        <v>153</v>
      </c>
      <c r="I4465" t="s">
        <v>154</v>
      </c>
      <c r="J4465">
        <v>10004717719</v>
      </c>
      <c r="L4465">
        <v>24.463999999999999</v>
      </c>
      <c r="M4465">
        <v>24.225000000000001</v>
      </c>
      <c r="N4465">
        <v>25.773</v>
      </c>
      <c r="O4465">
        <v>0.77400000000000002</v>
      </c>
    </row>
    <row r="4466" spans="1:15" x14ac:dyDescent="0.35">
      <c r="A4466" s="1" t="s">
        <v>1236</v>
      </c>
      <c r="B4466" s="1">
        <v>2023</v>
      </c>
      <c r="C4466" s="2">
        <v>45001</v>
      </c>
      <c r="D4466" s="1" t="s">
        <v>66</v>
      </c>
      <c r="E4466" t="s">
        <v>91</v>
      </c>
      <c r="F4466">
        <v>8</v>
      </c>
      <c r="G4466">
        <v>1</v>
      </c>
      <c r="H4466" t="s">
        <v>98</v>
      </c>
      <c r="I4466" t="s">
        <v>168</v>
      </c>
      <c r="J4466">
        <v>10010592279</v>
      </c>
      <c r="L4466">
        <v>24.919</v>
      </c>
      <c r="M4466">
        <v>25.902000000000001</v>
      </c>
      <c r="N4466">
        <v>29.192</v>
      </c>
      <c r="O4466">
        <v>1.645</v>
      </c>
    </row>
    <row r="4467" spans="1:15" x14ac:dyDescent="0.35">
      <c r="A4467" s="1" t="s">
        <v>1236</v>
      </c>
      <c r="B4467" s="1">
        <v>2023</v>
      </c>
      <c r="C4467" s="2">
        <v>45001</v>
      </c>
      <c r="D4467" s="1" t="s">
        <v>66</v>
      </c>
      <c r="E4467" t="s">
        <v>91</v>
      </c>
      <c r="F4467">
        <v>8</v>
      </c>
      <c r="G4467">
        <v>2</v>
      </c>
      <c r="H4467" t="s">
        <v>683</v>
      </c>
      <c r="I4467" t="s">
        <v>95</v>
      </c>
      <c r="J4467">
        <v>10010170331</v>
      </c>
      <c r="L4467">
        <v>9</v>
      </c>
      <c r="M4467">
        <v>20.849</v>
      </c>
      <c r="N4467">
        <v>29.597000000000001</v>
      </c>
      <c r="O4467">
        <v>4.3739999999999997</v>
      </c>
    </row>
    <row r="4468" spans="1:15" x14ac:dyDescent="0.35">
      <c r="A4468" s="1" t="s">
        <v>1236</v>
      </c>
      <c r="B4468" s="1">
        <v>2023</v>
      </c>
      <c r="C4468" s="2">
        <v>45001</v>
      </c>
      <c r="D4468" s="1" t="s">
        <v>66</v>
      </c>
      <c r="E4468" t="s">
        <v>91</v>
      </c>
      <c r="F4468">
        <v>8</v>
      </c>
      <c r="G4468">
        <v>3</v>
      </c>
      <c r="H4468" t="s">
        <v>59</v>
      </c>
      <c r="I4468" t="s">
        <v>37</v>
      </c>
      <c r="J4468">
        <v>10007502427</v>
      </c>
      <c r="L4468">
        <v>22.777000000000001</v>
      </c>
      <c r="M4468">
        <v>23.018000000000001</v>
      </c>
      <c r="N4468">
        <v>25.326000000000001</v>
      </c>
      <c r="O4468">
        <v>1.1539999999999999</v>
      </c>
    </row>
    <row r="4469" spans="1:15" x14ac:dyDescent="0.35">
      <c r="A4469" s="1" t="s">
        <v>1236</v>
      </c>
      <c r="B4469" s="1">
        <v>2023</v>
      </c>
      <c r="C4469" s="2">
        <v>45001</v>
      </c>
      <c r="D4469" s="1" t="s">
        <v>66</v>
      </c>
      <c r="E4469" t="s">
        <v>91</v>
      </c>
      <c r="F4469">
        <v>8</v>
      </c>
      <c r="G4469">
        <v>4</v>
      </c>
      <c r="H4469" t="s">
        <v>1242</v>
      </c>
      <c r="I4469" t="s">
        <v>63</v>
      </c>
      <c r="J4469">
        <v>10089127018</v>
      </c>
      <c r="L4469">
        <v>9</v>
      </c>
      <c r="M4469">
        <v>16.587999999999901</v>
      </c>
      <c r="N4469">
        <v>25.08</v>
      </c>
      <c r="O4469">
        <v>4.2460000000000004</v>
      </c>
    </row>
    <row r="4470" spans="1:15" x14ac:dyDescent="0.35">
      <c r="A4470" s="1" t="s">
        <v>1236</v>
      </c>
      <c r="B4470" s="1">
        <v>2023</v>
      </c>
      <c r="C4470" s="2">
        <v>45001</v>
      </c>
      <c r="D4470" s="1" t="s">
        <v>66</v>
      </c>
      <c r="E4470" t="s">
        <v>91</v>
      </c>
      <c r="F4470">
        <v>8</v>
      </c>
      <c r="G4470">
        <v>5</v>
      </c>
      <c r="H4470" t="s">
        <v>103</v>
      </c>
      <c r="I4470" t="s">
        <v>104</v>
      </c>
      <c r="J4470">
        <v>10009010876</v>
      </c>
      <c r="L4470">
        <v>25.984999999999999</v>
      </c>
      <c r="M4470">
        <v>25.840999999999902</v>
      </c>
      <c r="N4470">
        <v>27.306999999999999</v>
      </c>
      <c r="O4470">
        <v>0.73299999999999998</v>
      </c>
    </row>
    <row r="4471" spans="1:15" x14ac:dyDescent="0.35">
      <c r="A4471" s="1" t="s">
        <v>1236</v>
      </c>
      <c r="B4471" s="1">
        <v>2023</v>
      </c>
      <c r="C4471" s="2">
        <v>45001</v>
      </c>
      <c r="D4471" s="1" t="s">
        <v>66</v>
      </c>
      <c r="E4471" t="s">
        <v>91</v>
      </c>
      <c r="F4471">
        <v>8</v>
      </c>
      <c r="G4471">
        <v>6</v>
      </c>
      <c r="H4471" t="s">
        <v>157</v>
      </c>
      <c r="I4471" t="s">
        <v>142</v>
      </c>
      <c r="J4471">
        <v>10006063086</v>
      </c>
      <c r="L4471">
        <v>19.884</v>
      </c>
      <c r="M4471">
        <v>19.498000000000001</v>
      </c>
      <c r="N4471">
        <v>22.318000000000001</v>
      </c>
      <c r="O4471">
        <v>1.41</v>
      </c>
    </row>
    <row r="4472" spans="1:15" x14ac:dyDescent="0.35">
      <c r="A4472" s="1" t="s">
        <v>1236</v>
      </c>
      <c r="B4472" s="1">
        <v>2023</v>
      </c>
      <c r="C4472" s="2">
        <v>45001</v>
      </c>
      <c r="D4472" s="1" t="s">
        <v>66</v>
      </c>
      <c r="E4472" t="s">
        <v>91</v>
      </c>
      <c r="F4472">
        <v>9</v>
      </c>
      <c r="G4472">
        <v>1</v>
      </c>
      <c r="H4472" t="s">
        <v>112</v>
      </c>
      <c r="I4472" t="s">
        <v>113</v>
      </c>
      <c r="J4472">
        <v>10009967641</v>
      </c>
      <c r="L4472">
        <v>29.698</v>
      </c>
      <c r="M4472">
        <v>29.779</v>
      </c>
      <c r="N4472">
        <v>31.289000000000001</v>
      </c>
      <c r="O4472">
        <v>0.755</v>
      </c>
    </row>
    <row r="4473" spans="1:15" x14ac:dyDescent="0.35">
      <c r="A4473" s="1" t="s">
        <v>1236</v>
      </c>
      <c r="B4473" s="1">
        <v>2023</v>
      </c>
      <c r="C4473" s="2">
        <v>45001</v>
      </c>
      <c r="D4473" s="1" t="s">
        <v>66</v>
      </c>
      <c r="E4473" t="s">
        <v>91</v>
      </c>
      <c r="F4473">
        <v>9</v>
      </c>
      <c r="G4473">
        <v>2</v>
      </c>
      <c r="H4473" t="s">
        <v>24</v>
      </c>
      <c r="I4473" t="s">
        <v>25</v>
      </c>
      <c r="J4473">
        <v>10028995102</v>
      </c>
      <c r="L4473">
        <v>10.41</v>
      </c>
      <c r="M4473">
        <v>14.753</v>
      </c>
      <c r="N4473">
        <v>19.451000000000001</v>
      </c>
      <c r="O4473">
        <v>2.3490000000000002</v>
      </c>
    </row>
    <row r="4474" spans="1:15" x14ac:dyDescent="0.35">
      <c r="A4474" s="1" t="s">
        <v>1236</v>
      </c>
      <c r="B4474" s="1">
        <v>2023</v>
      </c>
      <c r="C4474" s="2">
        <v>45001</v>
      </c>
      <c r="D4474" s="1" t="s">
        <v>66</v>
      </c>
      <c r="E4474" t="s">
        <v>91</v>
      </c>
      <c r="F4474">
        <v>9</v>
      </c>
      <c r="G4474">
        <v>3</v>
      </c>
      <c r="H4474" t="s">
        <v>143</v>
      </c>
      <c r="I4474" t="s">
        <v>95</v>
      </c>
      <c r="J4474">
        <v>10009181234</v>
      </c>
      <c r="L4474">
        <v>24.479999999999901</v>
      </c>
      <c r="M4474">
        <v>24.500999999999902</v>
      </c>
      <c r="N4474">
        <v>25.946999999999999</v>
      </c>
      <c r="O4474">
        <v>0.72299999999999998</v>
      </c>
    </row>
    <row r="4475" spans="1:15" x14ac:dyDescent="0.35">
      <c r="A4475" s="1" t="s">
        <v>1236</v>
      </c>
      <c r="B4475" s="1">
        <v>2023</v>
      </c>
      <c r="C4475" s="2">
        <v>45001</v>
      </c>
      <c r="D4475" s="1" t="s">
        <v>66</v>
      </c>
      <c r="E4475" t="s">
        <v>91</v>
      </c>
      <c r="F4475">
        <v>9</v>
      </c>
      <c r="G4475">
        <v>4</v>
      </c>
      <c r="H4475" t="s">
        <v>184</v>
      </c>
      <c r="I4475" t="s">
        <v>478</v>
      </c>
      <c r="J4475">
        <v>10034964036</v>
      </c>
      <c r="L4475">
        <v>31.786000000000001</v>
      </c>
      <c r="M4475">
        <v>30.122</v>
      </c>
      <c r="N4475">
        <v>33.652000000000001</v>
      </c>
      <c r="O4475">
        <v>1.7649999999999999</v>
      </c>
    </row>
    <row r="4476" spans="1:15" x14ac:dyDescent="0.35">
      <c r="A4476" s="1" t="s">
        <v>1236</v>
      </c>
      <c r="B4476" s="1">
        <v>2023</v>
      </c>
      <c r="C4476" s="2">
        <v>45001</v>
      </c>
      <c r="D4476" s="1" t="s">
        <v>66</v>
      </c>
      <c r="E4476" t="s">
        <v>91</v>
      </c>
      <c r="F4476">
        <v>9</v>
      </c>
      <c r="G4476">
        <v>5</v>
      </c>
      <c r="H4476" t="s">
        <v>141</v>
      </c>
      <c r="I4476" t="s">
        <v>142</v>
      </c>
      <c r="J4476">
        <v>10009073524</v>
      </c>
      <c r="L4476">
        <v>7.6849999999999996</v>
      </c>
      <c r="M4476">
        <v>11.194000000000001</v>
      </c>
      <c r="N4476">
        <v>17.922000000000001</v>
      </c>
      <c r="O4476">
        <v>3.3639999999999999</v>
      </c>
    </row>
    <row r="4477" spans="1:15" x14ac:dyDescent="0.35">
      <c r="A4477" s="1" t="s">
        <v>1236</v>
      </c>
      <c r="B4477" s="1">
        <v>2023</v>
      </c>
      <c r="C4477" s="2">
        <v>45001</v>
      </c>
      <c r="D4477" s="1" t="s">
        <v>66</v>
      </c>
      <c r="E4477" t="s">
        <v>91</v>
      </c>
      <c r="F4477">
        <v>9</v>
      </c>
      <c r="G4477">
        <v>6</v>
      </c>
      <c r="H4477" t="s">
        <v>76</v>
      </c>
      <c r="I4477" t="s">
        <v>1176</v>
      </c>
      <c r="J4477">
        <v>10049101683</v>
      </c>
      <c r="L4477">
        <v>16.484999999999999</v>
      </c>
      <c r="M4477">
        <v>14.899999999999901</v>
      </c>
      <c r="N4477">
        <v>20.123999999999999</v>
      </c>
      <c r="O4477">
        <v>2.6120000000000001</v>
      </c>
    </row>
    <row r="4478" spans="1:15" x14ac:dyDescent="0.35">
      <c r="A4478" s="1" t="s">
        <v>1236</v>
      </c>
      <c r="B4478" s="1">
        <v>2023</v>
      </c>
      <c r="C4478" s="2">
        <v>45001</v>
      </c>
      <c r="D4478" s="1" t="s">
        <v>66</v>
      </c>
      <c r="E4478" t="s">
        <v>91</v>
      </c>
      <c r="F4478">
        <v>10</v>
      </c>
      <c r="G4478">
        <v>1</v>
      </c>
      <c r="H4478" t="s">
        <v>107</v>
      </c>
      <c r="I4478" t="s">
        <v>168</v>
      </c>
      <c r="J4478">
        <v>10020900955</v>
      </c>
      <c r="L4478">
        <v>26.808</v>
      </c>
      <c r="M4478">
        <v>27.349</v>
      </c>
      <c r="N4478">
        <v>30.297000000000001</v>
      </c>
      <c r="O4478">
        <v>1.474</v>
      </c>
    </row>
    <row r="4479" spans="1:15" x14ac:dyDescent="0.35">
      <c r="A4479" s="1" t="s">
        <v>1236</v>
      </c>
      <c r="B4479" s="1">
        <v>2023</v>
      </c>
      <c r="C4479" s="2">
        <v>45001</v>
      </c>
      <c r="D4479" s="1" t="s">
        <v>66</v>
      </c>
      <c r="E4479" t="s">
        <v>91</v>
      </c>
      <c r="F4479">
        <v>10</v>
      </c>
      <c r="G4479">
        <v>2</v>
      </c>
      <c r="H4479" t="s">
        <v>1238</v>
      </c>
      <c r="I4479" t="s">
        <v>25</v>
      </c>
      <c r="J4479">
        <v>10034048600</v>
      </c>
      <c r="L4479">
        <v>9</v>
      </c>
      <c r="M4479">
        <v>19.613</v>
      </c>
      <c r="N4479">
        <v>28.591000000000001</v>
      </c>
      <c r="O4479">
        <v>4.4889999999999999</v>
      </c>
    </row>
    <row r="4480" spans="1:15" x14ac:dyDescent="0.35">
      <c r="A4480" s="1" t="s">
        <v>1236</v>
      </c>
      <c r="B4480" s="1">
        <v>2023</v>
      </c>
      <c r="C4480" s="2">
        <v>45001</v>
      </c>
      <c r="D4480" s="1" t="s">
        <v>66</v>
      </c>
      <c r="E4480" t="s">
        <v>91</v>
      </c>
      <c r="F4480">
        <v>10</v>
      </c>
      <c r="G4480">
        <v>3</v>
      </c>
      <c r="H4480" t="s">
        <v>111</v>
      </c>
      <c r="I4480" t="s">
        <v>61</v>
      </c>
      <c r="J4480">
        <v>10050873046</v>
      </c>
      <c r="L4480">
        <v>20.574999999999999</v>
      </c>
      <c r="M4480">
        <v>20.966000000000001</v>
      </c>
      <c r="N4480">
        <v>24.096</v>
      </c>
      <c r="O4480">
        <v>1.5649999999999999</v>
      </c>
    </row>
    <row r="4481" spans="1:15" x14ac:dyDescent="0.35">
      <c r="A4481" s="1" t="s">
        <v>1236</v>
      </c>
      <c r="B4481" s="1">
        <v>2023</v>
      </c>
      <c r="C4481" s="2">
        <v>45001</v>
      </c>
      <c r="D4481" s="1" t="s">
        <v>66</v>
      </c>
      <c r="E4481" t="s">
        <v>91</v>
      </c>
      <c r="F4481">
        <v>10</v>
      </c>
      <c r="G4481">
        <v>4</v>
      </c>
      <c r="H4481" t="s">
        <v>55</v>
      </c>
      <c r="I4481" t="s">
        <v>56</v>
      </c>
      <c r="J4481">
        <v>10064034229</v>
      </c>
      <c r="L4481">
        <v>15.484999999999999</v>
      </c>
      <c r="M4481">
        <v>16.406999999999901</v>
      </c>
      <c r="N4481">
        <v>20.364999999999998</v>
      </c>
      <c r="O4481">
        <v>1.9790000000000001</v>
      </c>
    </row>
    <row r="4482" spans="1:15" x14ac:dyDescent="0.35">
      <c r="A4482" s="1" t="s">
        <v>1236</v>
      </c>
      <c r="B4482" s="1">
        <v>2023</v>
      </c>
      <c r="C4482" s="2">
        <v>45001</v>
      </c>
      <c r="D4482" s="1" t="s">
        <v>66</v>
      </c>
      <c r="E4482" t="s">
        <v>91</v>
      </c>
      <c r="F4482">
        <v>10</v>
      </c>
      <c r="G4482">
        <v>5</v>
      </c>
      <c r="H4482" t="s">
        <v>125</v>
      </c>
      <c r="I4482" t="s">
        <v>75</v>
      </c>
      <c r="J4482">
        <v>10017950943</v>
      </c>
      <c r="L4482">
        <v>25.936</v>
      </c>
      <c r="M4482">
        <v>25.645</v>
      </c>
      <c r="N4482">
        <v>27.323</v>
      </c>
      <c r="O4482">
        <v>0.83899999999999997</v>
      </c>
    </row>
    <row r="4483" spans="1:15" x14ac:dyDescent="0.35">
      <c r="A4483" s="1" t="s">
        <v>1236</v>
      </c>
      <c r="B4483" s="1">
        <v>2023</v>
      </c>
      <c r="C4483" s="2">
        <v>45001</v>
      </c>
      <c r="D4483" s="1" t="s">
        <v>66</v>
      </c>
      <c r="E4483" t="s">
        <v>91</v>
      </c>
      <c r="F4483">
        <v>10</v>
      </c>
      <c r="G4483">
        <v>6</v>
      </c>
      <c r="H4483" t="s">
        <v>130</v>
      </c>
      <c r="I4483" t="s">
        <v>131</v>
      </c>
      <c r="J4483">
        <v>10057795513</v>
      </c>
      <c r="L4483">
        <v>8.0749999999999993</v>
      </c>
      <c r="M4483">
        <v>7.9240000000000004</v>
      </c>
      <c r="N4483">
        <v>13.018000000000001</v>
      </c>
      <c r="O4483">
        <v>2.5470000000000002</v>
      </c>
    </row>
    <row r="4484" spans="1:15" x14ac:dyDescent="0.35">
      <c r="A4484" s="1" t="s">
        <v>1236</v>
      </c>
      <c r="B4484" s="1">
        <v>2023</v>
      </c>
      <c r="C4484" s="2">
        <v>45001</v>
      </c>
      <c r="D4484" s="1" t="s">
        <v>66</v>
      </c>
      <c r="E4484" t="s">
        <v>117</v>
      </c>
      <c r="F4484">
        <v>1</v>
      </c>
      <c r="G4484">
        <v>1</v>
      </c>
      <c r="H4484" t="s">
        <v>99</v>
      </c>
      <c r="I4484" t="s">
        <v>27</v>
      </c>
      <c r="J4484">
        <v>10010678569</v>
      </c>
      <c r="L4484">
        <v>30.081</v>
      </c>
      <c r="M4484">
        <v>30.213999999999999</v>
      </c>
      <c r="N4484">
        <v>31.89</v>
      </c>
      <c r="O4484">
        <v>0.83799999999999997</v>
      </c>
    </row>
    <row r="4485" spans="1:15" x14ac:dyDescent="0.35">
      <c r="A4485" s="1" t="s">
        <v>1236</v>
      </c>
      <c r="B4485" s="1">
        <v>2023</v>
      </c>
      <c r="C4485" s="2">
        <v>45001</v>
      </c>
      <c r="D4485" s="1" t="s">
        <v>66</v>
      </c>
      <c r="E4485" t="s">
        <v>117</v>
      </c>
      <c r="F4485">
        <v>1</v>
      </c>
      <c r="G4485">
        <v>2</v>
      </c>
      <c r="H4485" t="s">
        <v>28</v>
      </c>
      <c r="I4485" t="s">
        <v>29</v>
      </c>
      <c r="J4485">
        <v>10007779683</v>
      </c>
      <c r="L4485">
        <v>25.945</v>
      </c>
      <c r="M4485">
        <v>26.16</v>
      </c>
      <c r="N4485">
        <v>28.565999999999999</v>
      </c>
      <c r="O4485">
        <v>1.2030000000000001</v>
      </c>
    </row>
    <row r="4486" spans="1:15" x14ac:dyDescent="0.35">
      <c r="A4486" s="1" t="s">
        <v>1236</v>
      </c>
      <c r="B4486" s="1">
        <v>2023</v>
      </c>
      <c r="C4486" s="2">
        <v>45001</v>
      </c>
      <c r="D4486" s="1" t="s">
        <v>66</v>
      </c>
      <c r="E4486" t="s">
        <v>117</v>
      </c>
      <c r="F4486">
        <v>1</v>
      </c>
      <c r="G4486">
        <v>3</v>
      </c>
      <c r="H4486" t="s">
        <v>1238</v>
      </c>
      <c r="I4486" t="s">
        <v>25</v>
      </c>
      <c r="J4486">
        <v>10034048600</v>
      </c>
      <c r="L4486">
        <v>19.613</v>
      </c>
      <c r="M4486">
        <v>20.852</v>
      </c>
      <c r="N4486">
        <v>27.678000000000001</v>
      </c>
      <c r="O4486">
        <v>3.4129999999999998</v>
      </c>
    </row>
    <row r="4487" spans="1:15" x14ac:dyDescent="0.35">
      <c r="A4487" s="1" t="s">
        <v>1236</v>
      </c>
      <c r="B4487" s="1">
        <v>2023</v>
      </c>
      <c r="C4487" s="2">
        <v>45001</v>
      </c>
      <c r="D4487" s="1" t="s">
        <v>66</v>
      </c>
      <c r="E4487" t="s">
        <v>117</v>
      </c>
      <c r="F4487">
        <v>1</v>
      </c>
      <c r="G4487">
        <v>4</v>
      </c>
      <c r="H4487" t="s">
        <v>151</v>
      </c>
      <c r="I4487" t="s">
        <v>152</v>
      </c>
      <c r="J4487">
        <v>10063279447</v>
      </c>
      <c r="L4487">
        <v>18.306999999999999</v>
      </c>
      <c r="M4487">
        <v>18.683</v>
      </c>
      <c r="N4487">
        <v>22.881</v>
      </c>
      <c r="O4487">
        <v>2.0990000000000002</v>
      </c>
    </row>
    <row r="4488" spans="1:15" x14ac:dyDescent="0.35">
      <c r="A4488" s="1" t="s">
        <v>1236</v>
      </c>
      <c r="B4488" s="1">
        <v>2023</v>
      </c>
      <c r="C4488" s="2">
        <v>45001</v>
      </c>
      <c r="D4488" s="1" t="s">
        <v>66</v>
      </c>
      <c r="E4488" t="s">
        <v>117</v>
      </c>
      <c r="F4488">
        <v>1</v>
      </c>
      <c r="G4488">
        <v>5</v>
      </c>
      <c r="H4488" t="s">
        <v>1242</v>
      </c>
      <c r="I4488" t="s">
        <v>63</v>
      </c>
      <c r="J4488">
        <v>10089127018</v>
      </c>
      <c r="L4488">
        <v>16.587999999999901</v>
      </c>
      <c r="M4488">
        <v>15.132999999999999</v>
      </c>
      <c r="N4488">
        <v>22.003</v>
      </c>
      <c r="O4488">
        <v>3.4350000000000001</v>
      </c>
    </row>
    <row r="4489" spans="1:15" x14ac:dyDescent="0.35">
      <c r="A4489" s="1" t="s">
        <v>1236</v>
      </c>
      <c r="B4489" s="1">
        <v>2023</v>
      </c>
      <c r="C4489" s="2">
        <v>45001</v>
      </c>
      <c r="D4489" s="1" t="s">
        <v>66</v>
      </c>
      <c r="E4489" t="s">
        <v>117</v>
      </c>
      <c r="F4489">
        <v>1</v>
      </c>
      <c r="G4489">
        <v>6</v>
      </c>
      <c r="H4489" t="s">
        <v>1240</v>
      </c>
      <c r="I4489" t="s">
        <v>161</v>
      </c>
      <c r="J4489">
        <v>10122266258</v>
      </c>
      <c r="L4489">
        <v>3.6389999999999998</v>
      </c>
      <c r="M4489">
        <v>2.99399999999999</v>
      </c>
      <c r="N4489">
        <v>12.318</v>
      </c>
      <c r="O4489">
        <v>4.6619999999999999</v>
      </c>
    </row>
    <row r="4490" spans="1:15" x14ac:dyDescent="0.35">
      <c r="A4490" s="1" t="s">
        <v>1236</v>
      </c>
      <c r="B4490" s="1">
        <v>2023</v>
      </c>
      <c r="C4490" s="2">
        <v>45001</v>
      </c>
      <c r="D4490" s="1" t="s">
        <v>66</v>
      </c>
      <c r="E4490" t="s">
        <v>117</v>
      </c>
      <c r="F4490">
        <v>2</v>
      </c>
      <c r="G4490">
        <v>1</v>
      </c>
      <c r="H4490" t="s">
        <v>171</v>
      </c>
      <c r="I4490" t="s">
        <v>82</v>
      </c>
      <c r="J4490">
        <v>10007073506</v>
      </c>
      <c r="L4490">
        <v>21.934999999999999</v>
      </c>
      <c r="M4490">
        <v>22.204000000000001</v>
      </c>
      <c r="N4490">
        <v>23.846</v>
      </c>
      <c r="O4490">
        <v>0.82099999999999995</v>
      </c>
    </row>
    <row r="4491" spans="1:15" x14ac:dyDescent="0.35">
      <c r="A4491" s="1" t="s">
        <v>1236</v>
      </c>
      <c r="B4491" s="1">
        <v>2023</v>
      </c>
      <c r="C4491" s="2">
        <v>45001</v>
      </c>
      <c r="D4491" s="1" t="s">
        <v>66</v>
      </c>
      <c r="E4491" t="s">
        <v>117</v>
      </c>
      <c r="F4491">
        <v>2</v>
      </c>
      <c r="G4491">
        <v>2</v>
      </c>
      <c r="H4491" t="s">
        <v>36</v>
      </c>
      <c r="I4491" t="s">
        <v>37</v>
      </c>
      <c r="J4491">
        <v>10011152354</v>
      </c>
      <c r="L4491">
        <v>19.891999999999999</v>
      </c>
      <c r="M4491">
        <v>20.568999999999999</v>
      </c>
      <c r="N4491">
        <v>23.559000000000001</v>
      </c>
      <c r="O4491">
        <v>1.4950000000000001</v>
      </c>
    </row>
    <row r="4492" spans="1:15" x14ac:dyDescent="0.35">
      <c r="A4492" s="1" t="s">
        <v>1236</v>
      </c>
      <c r="B4492" s="1">
        <v>2023</v>
      </c>
      <c r="C4492" s="2">
        <v>45001</v>
      </c>
      <c r="D4492" s="1" t="s">
        <v>66</v>
      </c>
      <c r="E4492" t="s">
        <v>117</v>
      </c>
      <c r="F4492">
        <v>2</v>
      </c>
      <c r="G4492">
        <v>3</v>
      </c>
      <c r="H4492" t="s">
        <v>103</v>
      </c>
      <c r="I4492" t="s">
        <v>104</v>
      </c>
      <c r="J4492">
        <v>10009010876</v>
      </c>
      <c r="L4492">
        <v>25.840999999999902</v>
      </c>
      <c r="M4492">
        <v>25.78</v>
      </c>
      <c r="N4492">
        <v>27.238</v>
      </c>
      <c r="O4492">
        <v>0.72899999999999998</v>
      </c>
    </row>
    <row r="4493" spans="1:15" x14ac:dyDescent="0.35">
      <c r="A4493" s="1" t="s">
        <v>1236</v>
      </c>
      <c r="B4493" s="1">
        <v>2023</v>
      </c>
      <c r="C4493" s="2">
        <v>45001</v>
      </c>
      <c r="D4493" s="1" t="s">
        <v>66</v>
      </c>
      <c r="E4493" t="s">
        <v>117</v>
      </c>
      <c r="F4493">
        <v>2</v>
      </c>
      <c r="G4493">
        <v>4</v>
      </c>
      <c r="H4493" t="s">
        <v>38</v>
      </c>
      <c r="I4493" t="s">
        <v>39</v>
      </c>
      <c r="J4493">
        <v>10129788610</v>
      </c>
      <c r="L4493">
        <v>18.793999999999901</v>
      </c>
      <c r="M4493">
        <v>19.02</v>
      </c>
      <c r="N4493">
        <v>23.207999999999998</v>
      </c>
      <c r="O4493">
        <v>2.0939999999999999</v>
      </c>
    </row>
    <row r="4494" spans="1:15" x14ac:dyDescent="0.35">
      <c r="A4494" s="1" t="s">
        <v>1236</v>
      </c>
      <c r="B4494" s="1">
        <v>2023</v>
      </c>
      <c r="C4494" s="2">
        <v>45001</v>
      </c>
      <c r="D4494" s="1" t="s">
        <v>66</v>
      </c>
      <c r="E4494" t="s">
        <v>117</v>
      </c>
      <c r="F4494">
        <v>2</v>
      </c>
      <c r="G4494">
        <v>5</v>
      </c>
      <c r="H4494" t="s">
        <v>62</v>
      </c>
      <c r="I4494" t="s">
        <v>63</v>
      </c>
      <c r="J4494">
        <v>10007351671</v>
      </c>
      <c r="L4494">
        <v>18.297000000000001</v>
      </c>
      <c r="M4494">
        <v>18.288999999999898</v>
      </c>
      <c r="N4494">
        <v>20.530999999999999</v>
      </c>
      <c r="O4494">
        <v>1.121</v>
      </c>
    </row>
    <row r="4495" spans="1:15" x14ac:dyDescent="0.35">
      <c r="A4495" s="1" t="s">
        <v>1236</v>
      </c>
      <c r="B4495" s="1">
        <v>2023</v>
      </c>
      <c r="C4495" s="2">
        <v>45001</v>
      </c>
      <c r="D4495" s="1" t="s">
        <v>66</v>
      </c>
      <c r="E4495" t="s">
        <v>117</v>
      </c>
      <c r="F4495">
        <v>2</v>
      </c>
      <c r="G4495">
        <v>6</v>
      </c>
      <c r="H4495" t="s">
        <v>111</v>
      </c>
      <c r="I4495" t="s">
        <v>61</v>
      </c>
      <c r="J4495">
        <v>10050873046</v>
      </c>
      <c r="L4495">
        <v>20.966000000000001</v>
      </c>
      <c r="M4495">
        <v>20.171999999999901</v>
      </c>
      <c r="N4495">
        <v>23.181999999999999</v>
      </c>
      <c r="O4495">
        <v>1.5049999999999999</v>
      </c>
    </row>
    <row r="4496" spans="1:15" x14ac:dyDescent="0.35">
      <c r="A4496" s="1" t="s">
        <v>1236</v>
      </c>
      <c r="B4496" s="1">
        <v>2023</v>
      </c>
      <c r="C4496" s="2">
        <v>45001</v>
      </c>
      <c r="D4496" s="1" t="s">
        <v>66</v>
      </c>
      <c r="E4496" t="s">
        <v>117</v>
      </c>
      <c r="F4496">
        <v>3</v>
      </c>
      <c r="G4496">
        <v>1</v>
      </c>
      <c r="H4496" t="s">
        <v>108</v>
      </c>
      <c r="I4496" t="s">
        <v>109</v>
      </c>
      <c r="J4496">
        <v>10117936018</v>
      </c>
      <c r="L4496">
        <v>24.262999999999899</v>
      </c>
      <c r="M4496">
        <v>24.468999999999902</v>
      </c>
      <c r="N4496">
        <v>26.396999999999998</v>
      </c>
      <c r="O4496">
        <v>0.96399999999999997</v>
      </c>
    </row>
    <row r="4497" spans="1:15" x14ac:dyDescent="0.35">
      <c r="A4497" s="1" t="s">
        <v>1236</v>
      </c>
      <c r="B4497" s="1">
        <v>2023</v>
      </c>
      <c r="C4497" s="2">
        <v>45001</v>
      </c>
      <c r="D4497" s="1" t="s">
        <v>66</v>
      </c>
      <c r="E4497" t="s">
        <v>117</v>
      </c>
      <c r="F4497">
        <v>3</v>
      </c>
      <c r="G4497">
        <v>2</v>
      </c>
      <c r="H4497" t="s">
        <v>57</v>
      </c>
      <c r="I4497" t="s">
        <v>58</v>
      </c>
      <c r="J4497">
        <v>10023551075</v>
      </c>
      <c r="L4497">
        <v>15.593</v>
      </c>
      <c r="M4497">
        <v>17.155000000000001</v>
      </c>
      <c r="N4497">
        <v>21.189</v>
      </c>
      <c r="O4497">
        <v>2.0169999999999999</v>
      </c>
    </row>
    <row r="4498" spans="1:15" x14ac:dyDescent="0.35">
      <c r="A4498" s="1" t="s">
        <v>1236</v>
      </c>
      <c r="B4498" s="1">
        <v>2023</v>
      </c>
      <c r="C4498" s="2">
        <v>45001</v>
      </c>
      <c r="D4498" s="1" t="s">
        <v>66</v>
      </c>
      <c r="E4498" t="s">
        <v>117</v>
      </c>
      <c r="F4498">
        <v>3</v>
      </c>
      <c r="G4498">
        <v>3</v>
      </c>
      <c r="H4498" t="s">
        <v>148</v>
      </c>
      <c r="I4498" t="s">
        <v>56</v>
      </c>
      <c r="J4498">
        <v>10007890932</v>
      </c>
      <c r="L4498">
        <v>21.129000000000001</v>
      </c>
      <c r="M4498">
        <v>21.138999999999999</v>
      </c>
      <c r="N4498">
        <v>23.425000000000001</v>
      </c>
      <c r="O4498">
        <v>1.143</v>
      </c>
    </row>
    <row r="4499" spans="1:15" x14ac:dyDescent="0.35">
      <c r="A4499" s="1" t="s">
        <v>1236</v>
      </c>
      <c r="B4499" s="1">
        <v>2023</v>
      </c>
      <c r="C4499" s="2">
        <v>45001</v>
      </c>
      <c r="D4499" s="1" t="s">
        <v>66</v>
      </c>
      <c r="E4499" t="s">
        <v>117</v>
      </c>
      <c r="F4499">
        <v>3</v>
      </c>
      <c r="G4499">
        <v>4</v>
      </c>
      <c r="H4499" t="s">
        <v>144</v>
      </c>
      <c r="I4499" t="s">
        <v>145</v>
      </c>
      <c r="J4499">
        <v>10050089669</v>
      </c>
      <c r="L4499">
        <v>17.353000000000002</v>
      </c>
      <c r="M4499">
        <v>17.088999999999999</v>
      </c>
      <c r="N4499">
        <v>22.204999999999998</v>
      </c>
      <c r="O4499">
        <v>2.5579999999999998</v>
      </c>
    </row>
    <row r="4500" spans="1:15" x14ac:dyDescent="0.35">
      <c r="A4500" s="1" t="s">
        <v>1236</v>
      </c>
      <c r="B4500" s="1">
        <v>2023</v>
      </c>
      <c r="C4500" s="2">
        <v>45001</v>
      </c>
      <c r="D4500" s="1" t="s">
        <v>66</v>
      </c>
      <c r="E4500" t="s">
        <v>117</v>
      </c>
      <c r="F4500">
        <v>3</v>
      </c>
      <c r="G4500">
        <v>5</v>
      </c>
      <c r="H4500" t="s">
        <v>157</v>
      </c>
      <c r="I4500" t="s">
        <v>142</v>
      </c>
      <c r="J4500">
        <v>10006063086</v>
      </c>
      <c r="L4500">
        <v>19.498000000000001</v>
      </c>
      <c r="M4500">
        <v>18.988</v>
      </c>
      <c r="N4500">
        <v>21.73</v>
      </c>
      <c r="O4500">
        <v>1.371</v>
      </c>
    </row>
    <row r="4501" spans="1:15" x14ac:dyDescent="0.35">
      <c r="A4501" s="1" t="s">
        <v>1236</v>
      </c>
      <c r="B4501" s="1">
        <v>2023</v>
      </c>
      <c r="C4501" s="2">
        <v>45001</v>
      </c>
      <c r="D4501" s="1" t="s">
        <v>66</v>
      </c>
      <c r="E4501" t="s">
        <v>117</v>
      </c>
      <c r="F4501">
        <v>4</v>
      </c>
      <c r="G4501">
        <v>1</v>
      </c>
      <c r="H4501" t="s">
        <v>93</v>
      </c>
      <c r="I4501" t="s">
        <v>52</v>
      </c>
      <c r="J4501">
        <v>10009150215</v>
      </c>
      <c r="L4501">
        <v>26.13</v>
      </c>
      <c r="M4501">
        <v>26.271000000000001</v>
      </c>
      <c r="N4501">
        <v>27.792999999999999</v>
      </c>
      <c r="O4501">
        <v>0.76100000000000001</v>
      </c>
    </row>
    <row r="4502" spans="1:15" x14ac:dyDescent="0.35">
      <c r="A4502" s="1" t="s">
        <v>1236</v>
      </c>
      <c r="B4502" s="1">
        <v>2023</v>
      </c>
      <c r="C4502" s="2">
        <v>45001</v>
      </c>
      <c r="D4502" s="1" t="s">
        <v>66</v>
      </c>
      <c r="E4502" t="s">
        <v>117</v>
      </c>
      <c r="F4502">
        <v>4</v>
      </c>
      <c r="G4502">
        <v>2</v>
      </c>
      <c r="H4502" t="s">
        <v>167</v>
      </c>
      <c r="I4502" t="s">
        <v>46</v>
      </c>
      <c r="J4502">
        <v>10005953154</v>
      </c>
      <c r="L4502">
        <v>25.283000000000001</v>
      </c>
      <c r="M4502">
        <v>25.353999999999999</v>
      </c>
      <c r="N4502">
        <v>27.898</v>
      </c>
      <c r="O4502">
        <v>1.272</v>
      </c>
    </row>
    <row r="4503" spans="1:15" x14ac:dyDescent="0.35">
      <c r="A4503" s="1" t="s">
        <v>1236</v>
      </c>
      <c r="B4503" s="1">
        <v>2023</v>
      </c>
      <c r="C4503" s="2">
        <v>45001</v>
      </c>
      <c r="D4503" s="1" t="s">
        <v>66</v>
      </c>
      <c r="E4503" t="s">
        <v>117</v>
      </c>
      <c r="F4503">
        <v>4</v>
      </c>
      <c r="G4503">
        <v>3</v>
      </c>
      <c r="H4503" t="s">
        <v>55</v>
      </c>
      <c r="I4503" t="s">
        <v>56</v>
      </c>
      <c r="J4503">
        <v>10064034229</v>
      </c>
      <c r="L4503">
        <v>16.406999999999901</v>
      </c>
      <c r="M4503">
        <v>17.369</v>
      </c>
      <c r="N4503">
        <v>21.055</v>
      </c>
      <c r="O4503">
        <v>1.843</v>
      </c>
    </row>
    <row r="4504" spans="1:15" x14ac:dyDescent="0.35">
      <c r="A4504" s="1" t="s">
        <v>1236</v>
      </c>
      <c r="B4504" s="1">
        <v>2023</v>
      </c>
      <c r="C4504" s="2">
        <v>45001</v>
      </c>
      <c r="D4504" s="1" t="s">
        <v>66</v>
      </c>
      <c r="E4504" t="s">
        <v>117</v>
      </c>
      <c r="F4504">
        <v>4</v>
      </c>
      <c r="G4504">
        <v>4</v>
      </c>
      <c r="H4504" t="s">
        <v>163</v>
      </c>
      <c r="I4504" t="s">
        <v>164</v>
      </c>
      <c r="J4504">
        <v>10072398356</v>
      </c>
      <c r="L4504">
        <v>15.9199999999999</v>
      </c>
      <c r="M4504">
        <v>16.548999999999999</v>
      </c>
      <c r="N4504">
        <v>20.989000000000001</v>
      </c>
      <c r="O4504">
        <v>2.2200000000000002</v>
      </c>
    </row>
    <row r="4505" spans="1:15" x14ac:dyDescent="0.35">
      <c r="A4505" s="1" t="s">
        <v>1236</v>
      </c>
      <c r="B4505" s="1">
        <v>2023</v>
      </c>
      <c r="C4505" s="2">
        <v>45001</v>
      </c>
      <c r="D4505" s="1" t="s">
        <v>66</v>
      </c>
      <c r="E4505" t="s">
        <v>117</v>
      </c>
      <c r="F4505">
        <v>4</v>
      </c>
      <c r="G4505">
        <v>5</v>
      </c>
      <c r="H4505" t="s">
        <v>60</v>
      </c>
      <c r="I4505" t="s">
        <v>61</v>
      </c>
      <c r="J4505">
        <v>10095274996</v>
      </c>
      <c r="L4505">
        <v>19.044</v>
      </c>
      <c r="M4505">
        <v>18.510000000000002</v>
      </c>
      <c r="N4505">
        <v>22.152000000000001</v>
      </c>
      <c r="O4505">
        <v>1.821</v>
      </c>
    </row>
    <row r="4506" spans="1:15" x14ac:dyDescent="0.35">
      <c r="A4506" s="1" t="s">
        <v>1236</v>
      </c>
      <c r="B4506" s="1">
        <v>2023</v>
      </c>
      <c r="C4506" s="2">
        <v>45001</v>
      </c>
      <c r="D4506" s="1" t="s">
        <v>66</v>
      </c>
      <c r="E4506" t="s">
        <v>117</v>
      </c>
      <c r="F4506">
        <v>4</v>
      </c>
      <c r="G4506">
        <v>6</v>
      </c>
      <c r="H4506" t="s">
        <v>24</v>
      </c>
      <c r="I4506" t="s">
        <v>25</v>
      </c>
      <c r="J4506">
        <v>10028995102</v>
      </c>
      <c r="L4506">
        <v>14.753</v>
      </c>
      <c r="M4506">
        <v>13.863</v>
      </c>
      <c r="N4506">
        <v>18.236999999999998</v>
      </c>
      <c r="O4506">
        <v>2.1869999999999998</v>
      </c>
    </row>
    <row r="4507" spans="1:15" x14ac:dyDescent="0.35">
      <c r="A4507" s="1" t="s">
        <v>1236</v>
      </c>
      <c r="B4507" s="1">
        <v>2023</v>
      </c>
      <c r="C4507" s="2">
        <v>45001</v>
      </c>
      <c r="D4507" s="1" t="s">
        <v>66</v>
      </c>
      <c r="E4507" t="s">
        <v>117</v>
      </c>
      <c r="F4507">
        <v>5</v>
      </c>
      <c r="G4507">
        <v>1</v>
      </c>
      <c r="H4507" t="s">
        <v>124</v>
      </c>
      <c r="I4507" t="s">
        <v>35</v>
      </c>
      <c r="J4507">
        <v>10009012391</v>
      </c>
      <c r="L4507">
        <v>28.619</v>
      </c>
      <c r="M4507">
        <v>28.899000000000001</v>
      </c>
      <c r="N4507">
        <v>31.289000000000001</v>
      </c>
      <c r="O4507">
        <v>1.1950000000000001</v>
      </c>
    </row>
    <row r="4508" spans="1:15" x14ac:dyDescent="0.35">
      <c r="A4508" s="1" t="s">
        <v>1236</v>
      </c>
      <c r="B4508" s="1">
        <v>2023</v>
      </c>
      <c r="C4508" s="2">
        <v>45001</v>
      </c>
      <c r="D4508" s="1" t="s">
        <v>66</v>
      </c>
      <c r="E4508" t="s">
        <v>117</v>
      </c>
      <c r="F4508">
        <v>5</v>
      </c>
      <c r="G4508">
        <v>2</v>
      </c>
      <c r="H4508" t="s">
        <v>143</v>
      </c>
      <c r="I4508" t="s">
        <v>95</v>
      </c>
      <c r="J4508">
        <v>10009181234</v>
      </c>
      <c r="L4508">
        <v>24.500999999999902</v>
      </c>
      <c r="M4508">
        <v>24.606999999999999</v>
      </c>
      <c r="N4508">
        <v>26.048999999999999</v>
      </c>
      <c r="O4508">
        <v>0.72099999999999997</v>
      </c>
    </row>
    <row r="4509" spans="1:15" x14ac:dyDescent="0.35">
      <c r="A4509" s="1" t="s">
        <v>1236</v>
      </c>
      <c r="B4509" s="1">
        <v>2023</v>
      </c>
      <c r="C4509" s="2">
        <v>45001</v>
      </c>
      <c r="D4509" s="1" t="s">
        <v>66</v>
      </c>
      <c r="E4509" t="s">
        <v>117</v>
      </c>
      <c r="F4509">
        <v>5</v>
      </c>
      <c r="G4509">
        <v>3</v>
      </c>
      <c r="H4509" t="s">
        <v>110</v>
      </c>
      <c r="I4509" t="s">
        <v>58</v>
      </c>
      <c r="J4509">
        <v>10010797292</v>
      </c>
      <c r="L4509">
        <v>26.03</v>
      </c>
      <c r="M4509">
        <v>25.981000000000002</v>
      </c>
      <c r="N4509">
        <v>27.823</v>
      </c>
      <c r="O4509">
        <v>0.92100000000000004</v>
      </c>
    </row>
    <row r="4510" spans="1:15" x14ac:dyDescent="0.35">
      <c r="A4510" s="1" t="s">
        <v>1236</v>
      </c>
      <c r="B4510" s="1">
        <v>2023</v>
      </c>
      <c r="C4510" s="2">
        <v>45001</v>
      </c>
      <c r="D4510" s="1" t="s">
        <v>66</v>
      </c>
      <c r="E4510" t="s">
        <v>117</v>
      </c>
      <c r="F4510">
        <v>5</v>
      </c>
      <c r="G4510">
        <v>4</v>
      </c>
      <c r="H4510" t="s">
        <v>45</v>
      </c>
      <c r="I4510" t="s">
        <v>46</v>
      </c>
      <c r="J4510">
        <v>10009176281</v>
      </c>
      <c r="L4510">
        <v>24.253</v>
      </c>
      <c r="M4510">
        <v>24.122999999999902</v>
      </c>
      <c r="N4510">
        <v>25.934999999999999</v>
      </c>
      <c r="O4510">
        <v>0.90600000000000003</v>
      </c>
    </row>
    <row r="4511" spans="1:15" x14ac:dyDescent="0.35">
      <c r="A4511" s="1" t="s">
        <v>1236</v>
      </c>
      <c r="B4511" s="1">
        <v>2023</v>
      </c>
      <c r="C4511" s="2">
        <v>45001</v>
      </c>
      <c r="D4511" s="1" t="s">
        <v>66</v>
      </c>
      <c r="E4511" t="s">
        <v>117</v>
      </c>
      <c r="F4511">
        <v>5</v>
      </c>
      <c r="G4511">
        <v>5</v>
      </c>
      <c r="H4511" t="s">
        <v>130</v>
      </c>
      <c r="I4511" t="s">
        <v>131</v>
      </c>
      <c r="J4511">
        <v>10057795513</v>
      </c>
      <c r="L4511">
        <v>7.9240000000000004</v>
      </c>
      <c r="M4511">
        <v>9.4059999999999899</v>
      </c>
      <c r="N4511">
        <v>14.1</v>
      </c>
      <c r="O4511">
        <v>2.347</v>
      </c>
    </row>
    <row r="4512" spans="1:15" x14ac:dyDescent="0.35">
      <c r="A4512" s="1" t="s">
        <v>1236</v>
      </c>
      <c r="B4512" s="1">
        <v>2023</v>
      </c>
      <c r="C4512" s="2">
        <v>45001</v>
      </c>
      <c r="D4512" s="1" t="s">
        <v>66</v>
      </c>
      <c r="E4512" t="s">
        <v>117</v>
      </c>
      <c r="F4512">
        <v>5</v>
      </c>
      <c r="G4512">
        <v>6</v>
      </c>
      <c r="H4512" t="s">
        <v>687</v>
      </c>
      <c r="I4512" t="s">
        <v>161</v>
      </c>
      <c r="J4512">
        <v>10092163118</v>
      </c>
      <c r="L4512">
        <v>13.856</v>
      </c>
      <c r="M4512">
        <v>10.533999999999899</v>
      </c>
      <c r="N4512">
        <v>17.61</v>
      </c>
      <c r="O4512">
        <v>3.5379999999999998</v>
      </c>
    </row>
    <row r="4513" spans="1:15" x14ac:dyDescent="0.35">
      <c r="A4513" s="1" t="s">
        <v>1236</v>
      </c>
      <c r="B4513" s="1">
        <v>2023</v>
      </c>
      <c r="C4513" s="2">
        <v>45001</v>
      </c>
      <c r="D4513" s="1" t="s">
        <v>66</v>
      </c>
      <c r="E4513" t="s">
        <v>117</v>
      </c>
      <c r="F4513">
        <v>6</v>
      </c>
      <c r="G4513">
        <v>1</v>
      </c>
      <c r="H4513" t="s">
        <v>184</v>
      </c>
      <c r="I4513" t="s">
        <v>478</v>
      </c>
      <c r="J4513">
        <v>10034964036</v>
      </c>
      <c r="L4513">
        <v>30.122</v>
      </c>
      <c r="M4513">
        <v>30.420999999999999</v>
      </c>
      <c r="N4513">
        <v>33.872999999999998</v>
      </c>
      <c r="O4513">
        <v>1.726</v>
      </c>
    </row>
    <row r="4514" spans="1:15" x14ac:dyDescent="0.35">
      <c r="A4514" s="1" t="s">
        <v>1236</v>
      </c>
      <c r="B4514" s="1">
        <v>2023</v>
      </c>
      <c r="C4514" s="2">
        <v>45001</v>
      </c>
      <c r="D4514" s="1" t="s">
        <v>66</v>
      </c>
      <c r="E4514" t="s">
        <v>117</v>
      </c>
      <c r="F4514">
        <v>6</v>
      </c>
      <c r="G4514">
        <v>2</v>
      </c>
      <c r="H4514" t="s">
        <v>51</v>
      </c>
      <c r="I4514" t="s">
        <v>52</v>
      </c>
      <c r="J4514">
        <v>10010645732</v>
      </c>
      <c r="L4514">
        <v>20.381</v>
      </c>
      <c r="M4514">
        <v>21.012999999999899</v>
      </c>
      <c r="N4514">
        <v>23.908999999999999</v>
      </c>
      <c r="O4514">
        <v>1.448</v>
      </c>
    </row>
    <row r="4515" spans="1:15" x14ac:dyDescent="0.35">
      <c r="A4515" s="1" t="s">
        <v>1236</v>
      </c>
      <c r="B4515" s="1">
        <v>2023</v>
      </c>
      <c r="C4515" s="2">
        <v>45001</v>
      </c>
      <c r="D4515" s="1" t="s">
        <v>66</v>
      </c>
      <c r="E4515" t="s">
        <v>117</v>
      </c>
      <c r="F4515">
        <v>6</v>
      </c>
      <c r="G4515">
        <v>3</v>
      </c>
      <c r="H4515" t="s">
        <v>471</v>
      </c>
      <c r="I4515" t="s">
        <v>42</v>
      </c>
      <c r="J4515">
        <v>10010166590</v>
      </c>
      <c r="L4515">
        <v>23.562999999999999</v>
      </c>
      <c r="M4515">
        <v>23.131</v>
      </c>
      <c r="N4515">
        <v>27.297000000000001</v>
      </c>
      <c r="O4515">
        <v>2.0830000000000002</v>
      </c>
    </row>
    <row r="4516" spans="1:15" x14ac:dyDescent="0.35">
      <c r="A4516" s="1" t="s">
        <v>1236</v>
      </c>
      <c r="B4516" s="1">
        <v>2023</v>
      </c>
      <c r="C4516" s="2">
        <v>45001</v>
      </c>
      <c r="D4516" s="1" t="s">
        <v>66</v>
      </c>
      <c r="E4516" t="s">
        <v>117</v>
      </c>
      <c r="F4516">
        <v>6</v>
      </c>
      <c r="G4516">
        <v>4</v>
      </c>
      <c r="H4516" t="s">
        <v>853</v>
      </c>
      <c r="I4516" t="s">
        <v>207</v>
      </c>
      <c r="J4516">
        <v>10088729419</v>
      </c>
      <c r="L4516">
        <v>18.649999999999999</v>
      </c>
      <c r="M4516">
        <v>17.997999999999902</v>
      </c>
      <c r="N4516">
        <v>22.533999999999999</v>
      </c>
      <c r="O4516">
        <v>2.2679999999999998</v>
      </c>
    </row>
    <row r="4517" spans="1:15" x14ac:dyDescent="0.35">
      <c r="A4517" s="1" t="s">
        <v>1236</v>
      </c>
      <c r="B4517" s="1">
        <v>2023</v>
      </c>
      <c r="C4517" s="2">
        <v>45001</v>
      </c>
      <c r="D4517" s="1" t="s">
        <v>66</v>
      </c>
      <c r="E4517" t="s">
        <v>117</v>
      </c>
      <c r="F4517">
        <v>7</v>
      </c>
      <c r="G4517">
        <v>1</v>
      </c>
      <c r="H4517" t="s">
        <v>1241</v>
      </c>
      <c r="I4517" t="s">
        <v>212</v>
      </c>
      <c r="J4517">
        <v>10010608447</v>
      </c>
      <c r="L4517">
        <v>17.361999999999998</v>
      </c>
      <c r="M4517">
        <v>22.786999999999999</v>
      </c>
      <c r="N4517">
        <v>29.977</v>
      </c>
      <c r="O4517">
        <v>3.5950000000000002</v>
      </c>
    </row>
    <row r="4518" spans="1:15" x14ac:dyDescent="0.35">
      <c r="A4518" s="1" t="s">
        <v>1236</v>
      </c>
      <c r="B4518" s="1">
        <v>2023</v>
      </c>
      <c r="C4518" s="2">
        <v>45001</v>
      </c>
      <c r="D4518" s="1" t="s">
        <v>66</v>
      </c>
      <c r="E4518" t="s">
        <v>117</v>
      </c>
      <c r="F4518">
        <v>7</v>
      </c>
      <c r="G4518">
        <v>2</v>
      </c>
      <c r="H4518" t="s">
        <v>50</v>
      </c>
      <c r="I4518" t="s">
        <v>44</v>
      </c>
      <c r="J4518">
        <v>10009039774</v>
      </c>
      <c r="L4518">
        <v>26.154</v>
      </c>
      <c r="M4518">
        <v>26.225999999999999</v>
      </c>
      <c r="N4518">
        <v>28.186</v>
      </c>
      <c r="O4518">
        <v>0.98</v>
      </c>
    </row>
    <row r="4519" spans="1:15" x14ac:dyDescent="0.35">
      <c r="A4519" s="1" t="s">
        <v>1236</v>
      </c>
      <c r="B4519" s="1">
        <v>2023</v>
      </c>
      <c r="C4519" s="2">
        <v>45001</v>
      </c>
      <c r="D4519" s="1" t="s">
        <v>66</v>
      </c>
      <c r="E4519" t="s">
        <v>117</v>
      </c>
      <c r="F4519">
        <v>7</v>
      </c>
      <c r="G4519">
        <v>3</v>
      </c>
      <c r="H4519" t="s">
        <v>683</v>
      </c>
      <c r="I4519" t="s">
        <v>95</v>
      </c>
      <c r="J4519">
        <v>10010170331</v>
      </c>
      <c r="L4519">
        <v>20.849</v>
      </c>
      <c r="M4519">
        <v>20.468</v>
      </c>
      <c r="N4519">
        <v>27.332000000000001</v>
      </c>
      <c r="O4519">
        <v>3.4319999999999999</v>
      </c>
    </row>
    <row r="4520" spans="1:15" x14ac:dyDescent="0.35">
      <c r="A4520" s="1" t="s">
        <v>1236</v>
      </c>
      <c r="B4520" s="1">
        <v>2023</v>
      </c>
      <c r="C4520" s="2">
        <v>45001</v>
      </c>
      <c r="D4520" s="1" t="s">
        <v>66</v>
      </c>
      <c r="E4520" t="s">
        <v>117</v>
      </c>
      <c r="F4520">
        <v>7</v>
      </c>
      <c r="G4520">
        <v>4</v>
      </c>
      <c r="H4520" t="s">
        <v>141</v>
      </c>
      <c r="I4520" t="s">
        <v>142</v>
      </c>
      <c r="J4520">
        <v>10009073524</v>
      </c>
      <c r="L4520">
        <v>11.194000000000001</v>
      </c>
      <c r="M4520">
        <v>12.930999999999999</v>
      </c>
      <c r="N4520">
        <v>18.771000000000001</v>
      </c>
      <c r="O4520">
        <v>2.92</v>
      </c>
    </row>
    <row r="4521" spans="1:15" x14ac:dyDescent="0.35">
      <c r="A4521" s="1" t="s">
        <v>1236</v>
      </c>
      <c r="B4521" s="1">
        <v>2023</v>
      </c>
      <c r="C4521" s="2">
        <v>45001</v>
      </c>
      <c r="D4521" s="1" t="s">
        <v>66</v>
      </c>
      <c r="E4521" t="s">
        <v>117</v>
      </c>
      <c r="F4521">
        <v>7</v>
      </c>
      <c r="G4521">
        <v>5</v>
      </c>
      <c r="H4521" t="s">
        <v>181</v>
      </c>
      <c r="I4521" t="s">
        <v>42</v>
      </c>
      <c r="J4521">
        <v>10009903983</v>
      </c>
      <c r="L4521">
        <v>15.468999999999999</v>
      </c>
      <c r="M4521">
        <v>14.145</v>
      </c>
      <c r="N4521">
        <v>19.454999999999998</v>
      </c>
      <c r="O4521">
        <v>2.6549999999999998</v>
      </c>
    </row>
    <row r="4522" spans="1:15" x14ac:dyDescent="0.35">
      <c r="A4522" s="1" t="s">
        <v>1236</v>
      </c>
      <c r="B4522" s="1">
        <v>2023</v>
      </c>
      <c r="C4522" s="2">
        <v>45001</v>
      </c>
      <c r="D4522" s="1" t="s">
        <v>66</v>
      </c>
      <c r="E4522" t="s">
        <v>117</v>
      </c>
      <c r="F4522">
        <v>8</v>
      </c>
      <c r="G4522">
        <v>1</v>
      </c>
      <c r="H4522" t="s">
        <v>100</v>
      </c>
      <c r="I4522" t="s">
        <v>44</v>
      </c>
      <c r="J4522">
        <v>10010830840</v>
      </c>
      <c r="L4522">
        <v>29.235999999999901</v>
      </c>
      <c r="M4522">
        <v>29.257000000000001</v>
      </c>
      <c r="N4522">
        <v>30.797000000000001</v>
      </c>
      <c r="O4522">
        <v>0.77</v>
      </c>
    </row>
    <row r="4523" spans="1:15" x14ac:dyDescent="0.35">
      <c r="A4523" s="1" t="s">
        <v>1236</v>
      </c>
      <c r="B4523" s="1">
        <v>2023</v>
      </c>
      <c r="C4523" s="2">
        <v>45001</v>
      </c>
      <c r="D4523" s="1" t="s">
        <v>66</v>
      </c>
      <c r="E4523" t="s">
        <v>117</v>
      </c>
      <c r="F4523">
        <v>8</v>
      </c>
      <c r="G4523">
        <v>2</v>
      </c>
      <c r="H4523" t="s">
        <v>76</v>
      </c>
      <c r="I4523" t="s">
        <v>1176</v>
      </c>
      <c r="J4523">
        <v>10049101683</v>
      </c>
      <c r="L4523">
        <v>14.899999999999901</v>
      </c>
      <c r="M4523">
        <v>15.984999999999999</v>
      </c>
      <c r="N4523">
        <v>20.869</v>
      </c>
      <c r="O4523">
        <v>2.4420000000000002</v>
      </c>
    </row>
    <row r="4524" spans="1:15" x14ac:dyDescent="0.35">
      <c r="A4524" s="1" t="s">
        <v>1236</v>
      </c>
      <c r="B4524" s="1">
        <v>2023</v>
      </c>
      <c r="C4524" s="2">
        <v>45001</v>
      </c>
      <c r="D4524" s="1" t="s">
        <v>66</v>
      </c>
      <c r="E4524" t="s">
        <v>117</v>
      </c>
      <c r="F4524">
        <v>8</v>
      </c>
      <c r="G4524">
        <v>3</v>
      </c>
      <c r="H4524" t="s">
        <v>803</v>
      </c>
      <c r="I4524" t="s">
        <v>207</v>
      </c>
      <c r="J4524">
        <v>10088726789</v>
      </c>
      <c r="L4524">
        <v>15.467000000000001</v>
      </c>
      <c r="M4524">
        <v>14.603999999999999</v>
      </c>
      <c r="N4524">
        <v>19.981999999999999</v>
      </c>
      <c r="O4524">
        <v>2.6890000000000001</v>
      </c>
    </row>
    <row r="4525" spans="1:15" x14ac:dyDescent="0.35">
      <c r="A4525" s="1" t="s">
        <v>1236</v>
      </c>
      <c r="B4525" s="1">
        <v>2023</v>
      </c>
      <c r="C4525" s="2">
        <v>45001</v>
      </c>
      <c r="D4525" s="1" t="s">
        <v>66</v>
      </c>
      <c r="E4525" t="s">
        <v>119</v>
      </c>
      <c r="F4525">
        <v>1</v>
      </c>
      <c r="G4525">
        <v>1</v>
      </c>
      <c r="H4525" t="s">
        <v>107</v>
      </c>
      <c r="I4525" t="s">
        <v>168</v>
      </c>
      <c r="J4525">
        <v>10020900955</v>
      </c>
      <c r="L4525">
        <v>27.349</v>
      </c>
      <c r="M4525">
        <v>28.046999999999901</v>
      </c>
      <c r="N4525">
        <v>30.896999999999998</v>
      </c>
      <c r="O4525">
        <v>1.425</v>
      </c>
    </row>
    <row r="4526" spans="1:15" x14ac:dyDescent="0.35">
      <c r="A4526" s="1" t="s">
        <v>1236</v>
      </c>
      <c r="B4526" s="1">
        <v>2023</v>
      </c>
      <c r="C4526" s="2">
        <v>45001</v>
      </c>
      <c r="D4526" s="1" t="s">
        <v>66</v>
      </c>
      <c r="E4526" t="s">
        <v>119</v>
      </c>
      <c r="F4526">
        <v>1</v>
      </c>
      <c r="G4526">
        <v>2</v>
      </c>
      <c r="H4526" t="s">
        <v>108</v>
      </c>
      <c r="I4526" t="s">
        <v>109</v>
      </c>
      <c r="J4526">
        <v>10117936018</v>
      </c>
      <c r="L4526">
        <v>24.468999999999902</v>
      </c>
      <c r="M4526">
        <v>24.792000000000002</v>
      </c>
      <c r="N4526">
        <v>26.69</v>
      </c>
      <c r="O4526">
        <v>0.94899999999999995</v>
      </c>
    </row>
    <row r="4527" spans="1:15" x14ac:dyDescent="0.35">
      <c r="A4527" s="1" t="s">
        <v>1236</v>
      </c>
      <c r="B4527" s="1">
        <v>2023</v>
      </c>
      <c r="C4527" s="2">
        <v>45001</v>
      </c>
      <c r="D4527" s="1" t="s">
        <v>66</v>
      </c>
      <c r="E4527" t="s">
        <v>119</v>
      </c>
      <c r="F4527">
        <v>1</v>
      </c>
      <c r="G4527">
        <v>3</v>
      </c>
      <c r="H4527" t="s">
        <v>171</v>
      </c>
      <c r="I4527" t="s">
        <v>82</v>
      </c>
      <c r="J4527">
        <v>10007073506</v>
      </c>
      <c r="L4527">
        <v>22.204000000000001</v>
      </c>
      <c r="M4527">
        <v>22.446999999999999</v>
      </c>
      <c r="N4527">
        <v>24.073</v>
      </c>
      <c r="O4527">
        <v>0.81299999999999994</v>
      </c>
    </row>
    <row r="4528" spans="1:15" x14ac:dyDescent="0.35">
      <c r="A4528" s="1" t="s">
        <v>1236</v>
      </c>
      <c r="B4528" s="1">
        <v>2023</v>
      </c>
      <c r="C4528" s="2">
        <v>45001</v>
      </c>
      <c r="D4528" s="1" t="s">
        <v>66</v>
      </c>
      <c r="E4528" t="s">
        <v>119</v>
      </c>
      <c r="F4528">
        <v>1</v>
      </c>
      <c r="G4528">
        <v>4</v>
      </c>
      <c r="H4528" t="s">
        <v>100</v>
      </c>
      <c r="I4528" t="s">
        <v>44</v>
      </c>
      <c r="J4528">
        <v>10010830840</v>
      </c>
      <c r="L4528">
        <v>29.257000000000001</v>
      </c>
      <c r="M4528">
        <v>29.178999999999998</v>
      </c>
      <c r="N4528">
        <v>30.707000000000001</v>
      </c>
      <c r="O4528">
        <v>0.76400000000000001</v>
      </c>
    </row>
    <row r="4529" spans="1:15" x14ac:dyDescent="0.35">
      <c r="A4529" s="1" t="s">
        <v>1236</v>
      </c>
      <c r="B4529" s="1">
        <v>2023</v>
      </c>
      <c r="C4529" s="2">
        <v>45001</v>
      </c>
      <c r="D4529" s="1" t="s">
        <v>66</v>
      </c>
      <c r="E4529" t="s">
        <v>119</v>
      </c>
      <c r="F4529">
        <v>1</v>
      </c>
      <c r="G4529">
        <v>5</v>
      </c>
      <c r="H4529" t="s">
        <v>92</v>
      </c>
      <c r="I4529" t="s">
        <v>23</v>
      </c>
      <c r="J4529">
        <v>10009535686</v>
      </c>
      <c r="L4529">
        <v>33.82</v>
      </c>
      <c r="M4529">
        <v>33.472000000000001</v>
      </c>
      <c r="N4529">
        <v>35.130000000000003</v>
      </c>
      <c r="O4529">
        <v>0.82899999999999996</v>
      </c>
    </row>
    <row r="4530" spans="1:15" x14ac:dyDescent="0.35">
      <c r="A4530" s="1" t="s">
        <v>1236</v>
      </c>
      <c r="B4530" s="1">
        <v>2023</v>
      </c>
      <c r="C4530" s="2">
        <v>45001</v>
      </c>
      <c r="D4530" s="1" t="s">
        <v>66</v>
      </c>
      <c r="E4530" t="s">
        <v>119</v>
      </c>
      <c r="F4530">
        <v>1</v>
      </c>
      <c r="G4530">
        <v>6</v>
      </c>
      <c r="H4530" t="s">
        <v>40</v>
      </c>
      <c r="I4530" t="s">
        <v>29</v>
      </c>
      <c r="J4530">
        <v>10009178002</v>
      </c>
      <c r="L4530">
        <v>25.294</v>
      </c>
      <c r="M4530">
        <v>25.088999999999999</v>
      </c>
      <c r="N4530">
        <v>26.934999999999999</v>
      </c>
      <c r="O4530">
        <v>0.92300000000000004</v>
      </c>
    </row>
    <row r="4531" spans="1:15" x14ac:dyDescent="0.35">
      <c r="A4531" s="1" t="s">
        <v>1236</v>
      </c>
      <c r="B4531" s="1">
        <v>2023</v>
      </c>
      <c r="C4531" s="2">
        <v>45001</v>
      </c>
      <c r="D4531" s="1" t="s">
        <v>66</v>
      </c>
      <c r="E4531" t="s">
        <v>119</v>
      </c>
      <c r="F4531">
        <v>2</v>
      </c>
      <c r="G4531">
        <v>1</v>
      </c>
      <c r="H4531" t="s">
        <v>169</v>
      </c>
      <c r="I4531" t="s">
        <v>31</v>
      </c>
      <c r="J4531">
        <v>10021114658</v>
      </c>
      <c r="L4531">
        <v>27.538</v>
      </c>
      <c r="M4531">
        <v>28.850999999999999</v>
      </c>
      <c r="N4531">
        <v>32.558999999999997</v>
      </c>
      <c r="O4531">
        <v>1.8540000000000001</v>
      </c>
    </row>
    <row r="4532" spans="1:15" x14ac:dyDescent="0.35">
      <c r="A4532" s="1" t="s">
        <v>1236</v>
      </c>
      <c r="B4532" s="1">
        <v>2023</v>
      </c>
      <c r="C4532" s="2">
        <v>45001</v>
      </c>
      <c r="D4532" s="1" t="s">
        <v>66</v>
      </c>
      <c r="E4532" t="s">
        <v>119</v>
      </c>
      <c r="F4532">
        <v>2</v>
      </c>
      <c r="G4532">
        <v>2</v>
      </c>
      <c r="H4532" t="s">
        <v>99</v>
      </c>
      <c r="I4532" t="s">
        <v>27</v>
      </c>
      <c r="J4532">
        <v>10010678569</v>
      </c>
      <c r="L4532">
        <v>30.213999999999999</v>
      </c>
      <c r="M4532">
        <v>30.308</v>
      </c>
      <c r="N4532">
        <v>31.97</v>
      </c>
      <c r="O4532">
        <v>0.83099999999999996</v>
      </c>
    </row>
    <row r="4533" spans="1:15" x14ac:dyDescent="0.35">
      <c r="A4533" s="1" t="s">
        <v>1236</v>
      </c>
      <c r="B4533" s="1">
        <v>2023</v>
      </c>
      <c r="C4533" s="2">
        <v>45001</v>
      </c>
      <c r="D4533" s="1" t="s">
        <v>66</v>
      </c>
      <c r="E4533" t="s">
        <v>119</v>
      </c>
      <c r="F4533">
        <v>2</v>
      </c>
      <c r="G4533">
        <v>3</v>
      </c>
      <c r="H4533" t="s">
        <v>93</v>
      </c>
      <c r="I4533" t="s">
        <v>52</v>
      </c>
      <c r="J4533">
        <v>10009150215</v>
      </c>
      <c r="L4533">
        <v>26.271000000000001</v>
      </c>
      <c r="M4533">
        <v>26.388999999999999</v>
      </c>
      <c r="N4533">
        <v>27.901</v>
      </c>
      <c r="O4533">
        <v>0.75600000000000001</v>
      </c>
    </row>
    <row r="4534" spans="1:15" x14ac:dyDescent="0.35">
      <c r="A4534" s="1" t="s">
        <v>1236</v>
      </c>
      <c r="B4534" s="1">
        <v>2023</v>
      </c>
      <c r="C4534" s="2">
        <v>45001</v>
      </c>
      <c r="D4534" s="1" t="s">
        <v>66</v>
      </c>
      <c r="E4534" t="s">
        <v>119</v>
      </c>
      <c r="F4534">
        <v>2</v>
      </c>
      <c r="G4534">
        <v>4</v>
      </c>
      <c r="H4534" t="s">
        <v>1241</v>
      </c>
      <c r="I4534" t="s">
        <v>212</v>
      </c>
      <c r="J4534">
        <v>10010608447</v>
      </c>
      <c r="L4534">
        <v>22.786999999999999</v>
      </c>
      <c r="M4534">
        <v>23.728000000000002</v>
      </c>
      <c r="N4534">
        <v>29.486000000000001</v>
      </c>
      <c r="O4534">
        <v>2.879</v>
      </c>
    </row>
    <row r="4535" spans="1:15" x14ac:dyDescent="0.35">
      <c r="A4535" s="1" t="s">
        <v>1236</v>
      </c>
      <c r="B4535" s="1">
        <v>2023</v>
      </c>
      <c r="C4535" s="2">
        <v>45001</v>
      </c>
      <c r="D4535" s="1" t="s">
        <v>66</v>
      </c>
      <c r="E4535" t="s">
        <v>119</v>
      </c>
      <c r="F4535">
        <v>2</v>
      </c>
      <c r="G4535">
        <v>5</v>
      </c>
      <c r="H4535" t="s">
        <v>132</v>
      </c>
      <c r="I4535" t="s">
        <v>113</v>
      </c>
      <c r="J4535">
        <v>10015483305</v>
      </c>
      <c r="L4535">
        <v>23.818000000000001</v>
      </c>
      <c r="M4535">
        <v>23.904</v>
      </c>
      <c r="N4535">
        <v>26.614000000000001</v>
      </c>
      <c r="O4535">
        <v>1.355</v>
      </c>
    </row>
    <row r="4536" spans="1:15" x14ac:dyDescent="0.35">
      <c r="A4536" s="1" t="s">
        <v>1236</v>
      </c>
      <c r="B4536" s="1">
        <v>2023</v>
      </c>
      <c r="C4536" s="2">
        <v>45001</v>
      </c>
      <c r="D4536" s="1" t="s">
        <v>66</v>
      </c>
      <c r="E4536" t="s">
        <v>119</v>
      </c>
      <c r="F4536">
        <v>2</v>
      </c>
      <c r="G4536">
        <v>6</v>
      </c>
      <c r="H4536" t="s">
        <v>128</v>
      </c>
      <c r="I4536" t="s">
        <v>104</v>
      </c>
      <c r="J4536">
        <v>10010821241</v>
      </c>
      <c r="L4536">
        <v>31.502999999999901</v>
      </c>
      <c r="M4536">
        <v>30.541</v>
      </c>
      <c r="N4536">
        <v>33.259</v>
      </c>
      <c r="O4536">
        <v>1.359</v>
      </c>
    </row>
    <row r="4537" spans="1:15" x14ac:dyDescent="0.35">
      <c r="A4537" s="1" t="s">
        <v>1236</v>
      </c>
      <c r="B4537" s="1">
        <v>2023</v>
      </c>
      <c r="C4537" s="2">
        <v>45001</v>
      </c>
      <c r="D4537" s="1" t="s">
        <v>66</v>
      </c>
      <c r="E4537" t="s">
        <v>119</v>
      </c>
      <c r="F4537">
        <v>3</v>
      </c>
      <c r="G4537">
        <v>1</v>
      </c>
      <c r="H4537" t="s">
        <v>469</v>
      </c>
      <c r="I4537" t="s">
        <v>31</v>
      </c>
      <c r="J4537">
        <v>10122775712</v>
      </c>
      <c r="L4537">
        <v>24.230999999999899</v>
      </c>
      <c r="M4537">
        <v>30.838000000000001</v>
      </c>
      <c r="N4537">
        <v>39.448</v>
      </c>
      <c r="O4537">
        <v>4.3049999999999997</v>
      </c>
    </row>
    <row r="4538" spans="1:15" x14ac:dyDescent="0.35">
      <c r="A4538" s="1" t="s">
        <v>1236</v>
      </c>
      <c r="B4538" s="1">
        <v>2023</v>
      </c>
      <c r="C4538" s="2">
        <v>45001</v>
      </c>
      <c r="D4538" s="1" t="s">
        <v>66</v>
      </c>
      <c r="E4538" t="s">
        <v>119</v>
      </c>
      <c r="F4538">
        <v>3</v>
      </c>
      <c r="G4538">
        <v>2</v>
      </c>
      <c r="H4538" t="s">
        <v>124</v>
      </c>
      <c r="I4538" t="s">
        <v>35</v>
      </c>
      <c r="J4538">
        <v>10009012391</v>
      </c>
      <c r="L4538">
        <v>28.899000000000001</v>
      </c>
      <c r="M4538">
        <v>29.315000000000001</v>
      </c>
      <c r="N4538">
        <v>31.649000000000001</v>
      </c>
      <c r="O4538">
        <v>1.167</v>
      </c>
    </row>
    <row r="4539" spans="1:15" x14ac:dyDescent="0.35">
      <c r="A4539" s="1" t="s">
        <v>1236</v>
      </c>
      <c r="B4539" s="1">
        <v>2023</v>
      </c>
      <c r="C4539" s="2">
        <v>45001</v>
      </c>
      <c r="D4539" s="1" t="s">
        <v>66</v>
      </c>
      <c r="E4539" t="s">
        <v>119</v>
      </c>
      <c r="F4539">
        <v>3</v>
      </c>
      <c r="G4539">
        <v>3</v>
      </c>
      <c r="H4539" t="s">
        <v>112</v>
      </c>
      <c r="I4539" t="s">
        <v>113</v>
      </c>
      <c r="J4539">
        <v>10009967641</v>
      </c>
      <c r="L4539">
        <v>29.779</v>
      </c>
      <c r="M4539">
        <v>29.846</v>
      </c>
      <c r="N4539">
        <v>31.347999999999999</v>
      </c>
      <c r="O4539">
        <v>0.751</v>
      </c>
    </row>
    <row r="4540" spans="1:15" x14ac:dyDescent="0.35">
      <c r="A4540" s="1" t="s">
        <v>1236</v>
      </c>
      <c r="B4540" s="1">
        <v>2023</v>
      </c>
      <c r="C4540" s="2">
        <v>45001</v>
      </c>
      <c r="D4540" s="1" t="s">
        <v>66</v>
      </c>
      <c r="E4540" t="s">
        <v>119</v>
      </c>
      <c r="F4540">
        <v>3</v>
      </c>
      <c r="G4540">
        <v>4</v>
      </c>
      <c r="H4540" t="s">
        <v>98</v>
      </c>
      <c r="I4540" t="s">
        <v>168</v>
      </c>
      <c r="J4540">
        <v>10010592279</v>
      </c>
      <c r="L4540">
        <v>25.902000000000001</v>
      </c>
      <c r="M4540">
        <v>26.265000000000001</v>
      </c>
      <c r="N4540">
        <v>29.385000000000002</v>
      </c>
      <c r="O4540">
        <v>1.56</v>
      </c>
    </row>
    <row r="4541" spans="1:15" x14ac:dyDescent="0.35">
      <c r="A4541" s="1" t="s">
        <v>1236</v>
      </c>
      <c r="B4541" s="1">
        <v>2023</v>
      </c>
      <c r="C4541" s="2">
        <v>45001</v>
      </c>
      <c r="D4541" s="1" t="s">
        <v>66</v>
      </c>
      <c r="E4541" t="s">
        <v>119</v>
      </c>
      <c r="F4541">
        <v>3</v>
      </c>
      <c r="G4541">
        <v>5</v>
      </c>
      <c r="H4541" t="s">
        <v>184</v>
      </c>
      <c r="I4541" t="s">
        <v>478</v>
      </c>
      <c r="J4541">
        <v>10034964036</v>
      </c>
      <c r="L4541">
        <v>30.420999999999999</v>
      </c>
      <c r="M4541">
        <v>29.792000000000002</v>
      </c>
      <c r="N4541">
        <v>33.054000000000002</v>
      </c>
      <c r="O4541">
        <v>1.631</v>
      </c>
    </row>
    <row r="4542" spans="1:15" x14ac:dyDescent="0.35">
      <c r="A4542" s="1" t="s">
        <v>1236</v>
      </c>
      <c r="B4542" s="1">
        <v>2023</v>
      </c>
      <c r="C4542" s="2">
        <v>45001</v>
      </c>
      <c r="D4542" s="1" t="s">
        <v>66</v>
      </c>
      <c r="E4542" t="s">
        <v>119</v>
      </c>
      <c r="F4542">
        <v>3</v>
      </c>
      <c r="G4542">
        <v>6</v>
      </c>
      <c r="H4542" t="s">
        <v>115</v>
      </c>
      <c r="I4542" t="s">
        <v>116</v>
      </c>
      <c r="J4542">
        <v>10009009159</v>
      </c>
      <c r="L4542">
        <v>28.308</v>
      </c>
      <c r="M4542">
        <v>28.11</v>
      </c>
      <c r="N4542">
        <v>29.802</v>
      </c>
      <c r="O4542">
        <v>0.84599999999999997</v>
      </c>
    </row>
    <row r="4543" spans="1:15" x14ac:dyDescent="0.35">
      <c r="A4543" s="1" t="s">
        <v>1236</v>
      </c>
      <c r="B4543" s="1">
        <v>2023</v>
      </c>
      <c r="C4543" s="2">
        <v>45001</v>
      </c>
      <c r="D4543" s="1" t="s">
        <v>66</v>
      </c>
      <c r="E4543" t="s">
        <v>120</v>
      </c>
      <c r="F4543">
        <v>1</v>
      </c>
      <c r="G4543">
        <v>1</v>
      </c>
      <c r="H4543" t="s">
        <v>99</v>
      </c>
      <c r="I4543" t="s">
        <v>27</v>
      </c>
      <c r="J4543">
        <v>10010678569</v>
      </c>
      <c r="L4543">
        <v>30.308</v>
      </c>
      <c r="M4543">
        <v>30.488</v>
      </c>
      <c r="N4543">
        <v>32.142000000000003</v>
      </c>
      <c r="O4543">
        <v>0.82699999999999996</v>
      </c>
    </row>
    <row r="4544" spans="1:15" x14ac:dyDescent="0.35">
      <c r="A4544" s="1" t="s">
        <v>1236</v>
      </c>
      <c r="B4544" s="1">
        <v>2023</v>
      </c>
      <c r="C4544" s="2">
        <v>45001</v>
      </c>
      <c r="D4544" s="1" t="s">
        <v>66</v>
      </c>
      <c r="E4544" t="s">
        <v>120</v>
      </c>
      <c r="F4544">
        <v>1</v>
      </c>
      <c r="G4544">
        <v>2</v>
      </c>
      <c r="H4544" t="s">
        <v>93</v>
      </c>
      <c r="I4544" t="s">
        <v>52</v>
      </c>
      <c r="J4544">
        <v>10009150215</v>
      </c>
      <c r="L4544">
        <v>26.388999999999999</v>
      </c>
      <c r="M4544">
        <v>26.545999999999999</v>
      </c>
      <c r="N4544">
        <v>28.052</v>
      </c>
      <c r="O4544">
        <v>0.753</v>
      </c>
    </row>
    <row r="4545" spans="1:15" x14ac:dyDescent="0.35">
      <c r="A4545" s="1" t="s">
        <v>1236</v>
      </c>
      <c r="B4545" s="1">
        <v>2023</v>
      </c>
      <c r="C4545" s="2">
        <v>45001</v>
      </c>
      <c r="D4545" s="1" t="s">
        <v>66</v>
      </c>
      <c r="E4545" t="s">
        <v>120</v>
      </c>
      <c r="F4545">
        <v>1</v>
      </c>
      <c r="G4545">
        <v>3</v>
      </c>
      <c r="H4545" t="s">
        <v>469</v>
      </c>
      <c r="I4545" t="s">
        <v>31</v>
      </c>
      <c r="J4545">
        <v>10122775712</v>
      </c>
      <c r="L4545">
        <v>30.838000000000001</v>
      </c>
      <c r="M4545">
        <v>28.016999999999999</v>
      </c>
      <c r="N4545">
        <v>34.615000000000002</v>
      </c>
      <c r="O4545">
        <v>3.2989999999999999</v>
      </c>
    </row>
    <row r="4546" spans="1:15" x14ac:dyDescent="0.35">
      <c r="A4546" s="1" t="s">
        <v>1236</v>
      </c>
      <c r="B4546" s="1">
        <v>2023</v>
      </c>
      <c r="C4546" s="2">
        <v>45001</v>
      </c>
      <c r="D4546" s="1" t="s">
        <v>66</v>
      </c>
      <c r="E4546" t="s">
        <v>120</v>
      </c>
      <c r="F4546">
        <v>1</v>
      </c>
      <c r="G4546">
        <v>4</v>
      </c>
      <c r="H4546" t="s">
        <v>100</v>
      </c>
      <c r="I4546" t="s">
        <v>44</v>
      </c>
      <c r="J4546">
        <v>10010830840</v>
      </c>
      <c r="L4546">
        <v>29.178999999999998</v>
      </c>
      <c r="M4546">
        <v>29.036999999999999</v>
      </c>
      <c r="N4546">
        <v>30.561</v>
      </c>
      <c r="O4546">
        <v>0.76200000000000001</v>
      </c>
    </row>
    <row r="4547" spans="1:15" x14ac:dyDescent="0.35">
      <c r="A4547" s="1" t="s">
        <v>1236</v>
      </c>
      <c r="B4547" s="1">
        <v>2023</v>
      </c>
      <c r="C4547" s="2">
        <v>45001</v>
      </c>
      <c r="D4547" s="1" t="s">
        <v>66</v>
      </c>
      <c r="E4547" t="s">
        <v>120</v>
      </c>
      <c r="F4547">
        <v>2</v>
      </c>
      <c r="G4547">
        <v>1</v>
      </c>
      <c r="H4547" t="s">
        <v>169</v>
      </c>
      <c r="I4547" t="s">
        <v>31</v>
      </c>
      <c r="J4547">
        <v>10021114658</v>
      </c>
      <c r="L4547">
        <v>28.850999999999999</v>
      </c>
      <c r="M4547">
        <v>29.725999999999999</v>
      </c>
      <c r="N4547">
        <v>33.265999999999998</v>
      </c>
      <c r="O4547">
        <v>1.77</v>
      </c>
    </row>
    <row r="4548" spans="1:15" x14ac:dyDescent="0.35">
      <c r="A4548" s="1" t="s">
        <v>1236</v>
      </c>
      <c r="B4548" s="1">
        <v>2023</v>
      </c>
      <c r="C4548" s="2">
        <v>45001</v>
      </c>
      <c r="D4548" s="1" t="s">
        <v>66</v>
      </c>
      <c r="E4548" t="s">
        <v>120</v>
      </c>
      <c r="F4548">
        <v>2</v>
      </c>
      <c r="G4548">
        <v>2</v>
      </c>
      <c r="H4548" t="s">
        <v>108</v>
      </c>
      <c r="I4548" t="s">
        <v>109</v>
      </c>
      <c r="J4548">
        <v>10117936018</v>
      </c>
      <c r="L4548">
        <v>24.792000000000002</v>
      </c>
      <c r="M4548">
        <v>25.111999999999998</v>
      </c>
      <c r="N4548">
        <v>26.984000000000002</v>
      </c>
      <c r="O4548">
        <v>0.93600000000000005</v>
      </c>
    </row>
    <row r="4549" spans="1:15" x14ac:dyDescent="0.35">
      <c r="A4549" s="1" t="s">
        <v>1236</v>
      </c>
      <c r="B4549" s="1">
        <v>2023</v>
      </c>
      <c r="C4549" s="2">
        <v>45001</v>
      </c>
      <c r="D4549" s="1" t="s">
        <v>66</v>
      </c>
      <c r="E4549" t="s">
        <v>120</v>
      </c>
      <c r="F4549">
        <v>2</v>
      </c>
      <c r="G4549">
        <v>3</v>
      </c>
      <c r="H4549" t="s">
        <v>98</v>
      </c>
      <c r="I4549" t="s">
        <v>168</v>
      </c>
      <c r="J4549">
        <v>10010592279</v>
      </c>
      <c r="L4549">
        <v>26.265000000000001</v>
      </c>
      <c r="M4549">
        <v>26.510999999999999</v>
      </c>
      <c r="N4549">
        <v>29.484999999999999</v>
      </c>
      <c r="O4549">
        <v>1.4870000000000001</v>
      </c>
    </row>
    <row r="4550" spans="1:15" x14ac:dyDescent="0.35">
      <c r="A4550" s="1" t="s">
        <v>1236</v>
      </c>
      <c r="B4550" s="1">
        <v>2023</v>
      </c>
      <c r="C4550" s="2">
        <v>45001</v>
      </c>
      <c r="D4550" s="1" t="s">
        <v>66</v>
      </c>
      <c r="E4550" t="s">
        <v>120</v>
      </c>
      <c r="F4550">
        <v>2</v>
      </c>
      <c r="G4550">
        <v>4</v>
      </c>
      <c r="H4550" t="s">
        <v>124</v>
      </c>
      <c r="I4550" t="s">
        <v>35</v>
      </c>
      <c r="J4550">
        <v>10009012391</v>
      </c>
      <c r="L4550">
        <v>29.315000000000001</v>
      </c>
      <c r="M4550">
        <v>29.099</v>
      </c>
      <c r="N4550">
        <v>31.375</v>
      </c>
      <c r="O4550">
        <v>1.1379999999999999</v>
      </c>
    </row>
    <row r="4551" spans="1:15" x14ac:dyDescent="0.35">
      <c r="A4551" s="1" t="s">
        <v>1236</v>
      </c>
      <c r="B4551" s="1">
        <v>2023</v>
      </c>
      <c r="C4551" s="2">
        <v>45001</v>
      </c>
      <c r="D4551" s="1" t="s">
        <v>66</v>
      </c>
      <c r="E4551" t="s">
        <v>120</v>
      </c>
      <c r="F4551">
        <v>2</v>
      </c>
      <c r="G4551">
        <v>5</v>
      </c>
      <c r="H4551" t="s">
        <v>1241</v>
      </c>
      <c r="I4551" t="s">
        <v>212</v>
      </c>
      <c r="J4551">
        <v>10010608447</v>
      </c>
      <c r="L4551">
        <v>23.728000000000002</v>
      </c>
      <c r="M4551">
        <v>23.012</v>
      </c>
      <c r="N4551">
        <v>28.015999999999998</v>
      </c>
      <c r="O4551">
        <v>2.5019999999999998</v>
      </c>
    </row>
    <row r="4552" spans="1:15" x14ac:dyDescent="0.35">
      <c r="A4552" s="1" t="s">
        <v>1236</v>
      </c>
      <c r="B4552" s="1">
        <v>2023</v>
      </c>
      <c r="C4552" s="2">
        <v>45001</v>
      </c>
      <c r="D4552" s="1" t="s">
        <v>66</v>
      </c>
      <c r="E4552" t="s">
        <v>120</v>
      </c>
      <c r="F4552">
        <v>2</v>
      </c>
      <c r="G4552">
        <v>6</v>
      </c>
      <c r="H4552" t="s">
        <v>171</v>
      </c>
      <c r="I4552" t="s">
        <v>82</v>
      </c>
      <c r="J4552">
        <v>10007073506</v>
      </c>
      <c r="L4552">
        <v>22.446999999999999</v>
      </c>
      <c r="M4552">
        <v>22.324999999999999</v>
      </c>
      <c r="N4552">
        <v>23.945</v>
      </c>
      <c r="O4552">
        <v>0.81</v>
      </c>
    </row>
    <row r="4553" spans="1:15" x14ac:dyDescent="0.35">
      <c r="A4553" s="1" t="s">
        <v>1236</v>
      </c>
      <c r="B4553" s="1">
        <v>2023</v>
      </c>
      <c r="C4553" s="2">
        <v>45001</v>
      </c>
      <c r="D4553" s="1" t="s">
        <v>66</v>
      </c>
      <c r="E4553" t="s">
        <v>121</v>
      </c>
      <c r="F4553">
        <v>1</v>
      </c>
      <c r="G4553">
        <v>1</v>
      </c>
      <c r="H4553" t="s">
        <v>169</v>
      </c>
      <c r="I4553" t="s">
        <v>31</v>
      </c>
      <c r="J4553">
        <v>10021114658</v>
      </c>
      <c r="L4553">
        <v>29.725999999999999</v>
      </c>
      <c r="M4553">
        <v>30.614000000000001</v>
      </c>
      <c r="N4553">
        <v>34</v>
      </c>
      <c r="O4553">
        <v>1.6930000000000001</v>
      </c>
    </row>
    <row r="4554" spans="1:15" x14ac:dyDescent="0.35">
      <c r="A4554" s="1" t="s">
        <v>1236</v>
      </c>
      <c r="B4554" s="1">
        <v>2023</v>
      </c>
      <c r="C4554" s="2">
        <v>45001</v>
      </c>
      <c r="D4554" s="1" t="s">
        <v>66</v>
      </c>
      <c r="E4554" t="s">
        <v>121</v>
      </c>
      <c r="F4554">
        <v>1</v>
      </c>
      <c r="G4554">
        <v>2</v>
      </c>
      <c r="H4554" t="s">
        <v>93</v>
      </c>
      <c r="I4554" t="s">
        <v>52</v>
      </c>
      <c r="J4554">
        <v>10009150215</v>
      </c>
      <c r="L4554">
        <v>26.545999999999999</v>
      </c>
      <c r="M4554">
        <v>26.747999999999902</v>
      </c>
      <c r="N4554">
        <v>28.245999999999999</v>
      </c>
      <c r="O4554">
        <v>0.749</v>
      </c>
    </row>
    <row r="4555" spans="1:15" x14ac:dyDescent="0.35">
      <c r="A4555" s="1" t="s">
        <v>1236</v>
      </c>
      <c r="B4555" s="1">
        <v>2023</v>
      </c>
      <c r="C4555" s="2">
        <v>45001</v>
      </c>
      <c r="D4555" s="1" t="s">
        <v>66</v>
      </c>
      <c r="E4555" t="s">
        <v>121</v>
      </c>
      <c r="F4555">
        <v>1</v>
      </c>
      <c r="G4555">
        <v>3</v>
      </c>
      <c r="H4555" t="s">
        <v>469</v>
      </c>
      <c r="I4555" t="s">
        <v>31</v>
      </c>
      <c r="J4555">
        <v>10122775712</v>
      </c>
      <c r="L4555">
        <v>28.016999999999999</v>
      </c>
      <c r="M4555">
        <v>28.09</v>
      </c>
      <c r="N4555">
        <v>33.54</v>
      </c>
      <c r="O4555">
        <v>2.7250000000000001</v>
      </c>
    </row>
    <row r="4556" spans="1:15" x14ac:dyDescent="0.35">
      <c r="A4556" s="1" t="s">
        <v>1236</v>
      </c>
      <c r="B4556" s="1">
        <v>2023</v>
      </c>
      <c r="C4556" s="2">
        <v>45001</v>
      </c>
      <c r="D4556" s="1" t="s">
        <v>66</v>
      </c>
      <c r="E4556" t="s">
        <v>121</v>
      </c>
      <c r="F4556">
        <v>1</v>
      </c>
      <c r="G4556">
        <v>4</v>
      </c>
      <c r="H4556" t="s">
        <v>98</v>
      </c>
      <c r="I4556" t="s">
        <v>168</v>
      </c>
      <c r="J4556">
        <v>10010592279</v>
      </c>
      <c r="L4556">
        <v>26.510999999999999</v>
      </c>
      <c r="M4556">
        <v>26.614999999999998</v>
      </c>
      <c r="N4556">
        <v>29.463000000000001</v>
      </c>
      <c r="O4556">
        <v>1.4239999999999999</v>
      </c>
    </row>
    <row r="4557" spans="1:15" x14ac:dyDescent="0.35">
      <c r="A4557" s="1" t="s">
        <v>1236</v>
      </c>
      <c r="B4557" s="1">
        <v>2023</v>
      </c>
      <c r="C4557" s="2">
        <v>45001</v>
      </c>
      <c r="D4557" s="1" t="s">
        <v>66</v>
      </c>
      <c r="E4557" t="s">
        <v>121</v>
      </c>
      <c r="F4557">
        <v>1</v>
      </c>
      <c r="G4557">
        <v>5</v>
      </c>
      <c r="H4557" t="s">
        <v>108</v>
      </c>
      <c r="I4557" t="s">
        <v>109</v>
      </c>
      <c r="J4557">
        <v>10117936018</v>
      </c>
      <c r="L4557">
        <v>25.111999999999998</v>
      </c>
      <c r="M4557">
        <v>25.125</v>
      </c>
      <c r="N4557">
        <v>26.971</v>
      </c>
      <c r="O4557">
        <v>0.92300000000000004</v>
      </c>
    </row>
    <row r="4558" spans="1:15" x14ac:dyDescent="0.35">
      <c r="A4558" s="1" t="s">
        <v>1236</v>
      </c>
      <c r="B4558" s="1">
        <v>2023</v>
      </c>
      <c r="C4558" s="2">
        <v>45001</v>
      </c>
      <c r="D4558" s="1" t="s">
        <v>66</v>
      </c>
      <c r="E4558" t="s">
        <v>121</v>
      </c>
      <c r="F4558">
        <v>1</v>
      </c>
      <c r="G4558">
        <v>6</v>
      </c>
      <c r="H4558" t="s">
        <v>99</v>
      </c>
      <c r="I4558" t="s">
        <v>27</v>
      </c>
      <c r="J4558">
        <v>10010678569</v>
      </c>
      <c r="L4558">
        <v>30.488</v>
      </c>
      <c r="M4558">
        <v>30.189</v>
      </c>
      <c r="N4558">
        <v>31.831</v>
      </c>
      <c r="O4558">
        <v>0.82099999999999995</v>
      </c>
    </row>
    <row r="4559" spans="1:15" x14ac:dyDescent="0.35">
      <c r="A4559" s="1" t="s">
        <v>1236</v>
      </c>
      <c r="B4559" s="1">
        <v>2023</v>
      </c>
      <c r="C4559" s="2">
        <v>45001</v>
      </c>
      <c r="D4559" s="1" t="s">
        <v>66</v>
      </c>
      <c r="E4559" t="s">
        <v>121</v>
      </c>
      <c r="F4559">
        <v>2</v>
      </c>
      <c r="G4559">
        <v>1</v>
      </c>
      <c r="H4559" t="s">
        <v>100</v>
      </c>
      <c r="I4559" t="s">
        <v>44</v>
      </c>
      <c r="J4559">
        <v>10010830840</v>
      </c>
      <c r="L4559">
        <v>29.036999999999999</v>
      </c>
      <c r="M4559">
        <v>29.241</v>
      </c>
      <c r="N4559">
        <v>30.759</v>
      </c>
      <c r="O4559">
        <v>0.75900000000000001</v>
      </c>
    </row>
    <row r="4560" spans="1:15" x14ac:dyDescent="0.35">
      <c r="A4560" s="1" t="s">
        <v>1236</v>
      </c>
      <c r="B4560" s="1">
        <v>2023</v>
      </c>
      <c r="C4560" s="2">
        <v>45001</v>
      </c>
      <c r="D4560" s="1" t="s">
        <v>66</v>
      </c>
      <c r="E4560" t="s">
        <v>121</v>
      </c>
      <c r="F4560">
        <v>2</v>
      </c>
      <c r="G4560">
        <v>2</v>
      </c>
      <c r="H4560" t="s">
        <v>112</v>
      </c>
      <c r="I4560" t="s">
        <v>113</v>
      </c>
      <c r="J4560">
        <v>10009967641</v>
      </c>
      <c r="L4560">
        <v>29.846</v>
      </c>
      <c r="M4560">
        <v>29.92</v>
      </c>
      <c r="N4560">
        <v>31.414000000000001</v>
      </c>
      <c r="O4560">
        <v>0.747</v>
      </c>
    </row>
    <row r="4561" spans="1:15" x14ac:dyDescent="0.35">
      <c r="A4561" s="1" t="s">
        <v>1236</v>
      </c>
      <c r="B4561" s="1">
        <v>2023</v>
      </c>
      <c r="C4561" s="2">
        <v>45001</v>
      </c>
      <c r="D4561" s="1" t="s">
        <v>66</v>
      </c>
      <c r="E4561" t="s">
        <v>121</v>
      </c>
      <c r="F4561">
        <v>2</v>
      </c>
      <c r="G4561">
        <v>3</v>
      </c>
      <c r="H4561" t="s">
        <v>1241</v>
      </c>
      <c r="I4561" t="s">
        <v>212</v>
      </c>
      <c r="J4561">
        <v>10010608447</v>
      </c>
      <c r="L4561">
        <v>23.012</v>
      </c>
      <c r="M4561">
        <v>24.315999999999999</v>
      </c>
      <c r="N4561">
        <v>28.76</v>
      </c>
      <c r="O4561">
        <v>2.222</v>
      </c>
    </row>
    <row r="4562" spans="1:15" x14ac:dyDescent="0.35">
      <c r="A4562" s="1" t="s">
        <v>1236</v>
      </c>
      <c r="B4562" s="1">
        <v>2023</v>
      </c>
      <c r="C4562" s="2">
        <v>45001</v>
      </c>
      <c r="D4562" s="1" t="s">
        <v>66</v>
      </c>
      <c r="E4562" t="s">
        <v>121</v>
      </c>
      <c r="F4562">
        <v>2</v>
      </c>
      <c r="G4562">
        <v>4</v>
      </c>
      <c r="H4562" t="s">
        <v>107</v>
      </c>
      <c r="I4562" t="s">
        <v>168</v>
      </c>
      <c r="J4562">
        <v>10020900955</v>
      </c>
      <c r="L4562">
        <v>28.046999999999901</v>
      </c>
      <c r="M4562">
        <v>27.908999999999999</v>
      </c>
      <c r="N4562">
        <v>30.649000000000001</v>
      </c>
      <c r="O4562">
        <v>1.37</v>
      </c>
    </row>
    <row r="4563" spans="1:15" x14ac:dyDescent="0.35">
      <c r="A4563" s="1" t="s">
        <v>1236</v>
      </c>
      <c r="B4563" s="1">
        <v>2023</v>
      </c>
      <c r="C4563" s="2">
        <v>45001</v>
      </c>
      <c r="D4563" s="1" t="s">
        <v>66</v>
      </c>
      <c r="E4563" t="s">
        <v>121</v>
      </c>
      <c r="F4563">
        <v>2</v>
      </c>
      <c r="G4563">
        <v>5</v>
      </c>
      <c r="H4563" t="s">
        <v>124</v>
      </c>
      <c r="I4563" t="s">
        <v>35</v>
      </c>
      <c r="J4563">
        <v>10009012391</v>
      </c>
      <c r="L4563">
        <v>29.099</v>
      </c>
      <c r="M4563">
        <v>28.766999999999999</v>
      </c>
      <c r="N4563">
        <v>30.992999999999999</v>
      </c>
      <c r="O4563">
        <v>1.113</v>
      </c>
    </row>
    <row r="4564" spans="1:15" x14ac:dyDescent="0.35">
      <c r="A4564" s="1" t="s">
        <v>1236</v>
      </c>
      <c r="B4564" s="1">
        <v>2023</v>
      </c>
      <c r="C4564" s="2">
        <v>45001</v>
      </c>
      <c r="D4564" s="1" t="s">
        <v>66</v>
      </c>
      <c r="E4564" t="s">
        <v>121</v>
      </c>
      <c r="F4564">
        <v>2</v>
      </c>
      <c r="G4564">
        <v>6</v>
      </c>
      <c r="H4564" t="s">
        <v>171</v>
      </c>
      <c r="I4564" t="s">
        <v>82</v>
      </c>
      <c r="J4564">
        <v>10007073506</v>
      </c>
      <c r="L4564">
        <v>22.324999999999999</v>
      </c>
      <c r="M4564">
        <v>22.227</v>
      </c>
      <c r="N4564">
        <v>23.841000000000001</v>
      </c>
      <c r="O4564">
        <v>0.80700000000000005</v>
      </c>
    </row>
    <row r="4565" spans="1:15" x14ac:dyDescent="0.35">
      <c r="A4565" s="1" t="s">
        <v>1236</v>
      </c>
      <c r="B4565" s="1">
        <v>2023</v>
      </c>
      <c r="C4565" s="2">
        <v>45001</v>
      </c>
      <c r="D4565" s="1" t="s">
        <v>66</v>
      </c>
      <c r="E4565" t="s">
        <v>121</v>
      </c>
      <c r="F4565">
        <v>1</v>
      </c>
      <c r="G4565">
        <v>1</v>
      </c>
      <c r="H4565" t="s">
        <v>1278</v>
      </c>
      <c r="I4565" t="s">
        <v>31</v>
      </c>
    </row>
  </sheetData>
  <autoFilter ref="A1:K4564" xr:uid="{31561652-DAB4-4FFF-83E4-19F675F899F9}">
    <sortState xmlns:xlrd2="http://schemas.microsoft.com/office/spreadsheetml/2017/richdata2" ref="A2:K4565">
      <sortCondition ref="C1:C4564"/>
    </sortState>
  </autoFilter>
  <conditionalFormatting sqref="A4429:D4564">
    <cfRule type="expression" dxfId="9" priority="11">
      <formula>$E4429="F"</formula>
    </cfRule>
    <cfRule type="expression" dxfId="8" priority="12">
      <formula>$E4429="SF"</formula>
    </cfRule>
    <cfRule type="expression" dxfId="7" priority="13">
      <formula>$E4429="QF"</formula>
    </cfRule>
    <cfRule type="expression" dxfId="6" priority="14">
      <formula>$E4429="R8"</formula>
    </cfRule>
    <cfRule type="expression" dxfId="5" priority="15">
      <formula>$E4429="R16"</formula>
    </cfRule>
  </conditionalFormatting>
  <conditionalFormatting sqref="A4565:D4565">
    <cfRule type="expression" dxfId="4" priority="1">
      <formula>$E4565="F"</formula>
    </cfRule>
    <cfRule type="expression" dxfId="3" priority="2">
      <formula>$E4565="SF"</formula>
    </cfRule>
    <cfRule type="expression" dxfId="2" priority="3">
      <formula>$E4565="QF"</formula>
    </cfRule>
    <cfRule type="expression" dxfId="1" priority="4">
      <formula>$E4565="R8"</formula>
    </cfRule>
    <cfRule type="expression" dxfId="0" priority="5">
      <formula>$E4565="R16"</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F4145D-2732-46B2-859A-7F3EF410B6AF}">
  <dimension ref="A1:O76"/>
  <sheetViews>
    <sheetView topLeftCell="A13" zoomScale="55" zoomScaleNormal="55" workbookViewId="0">
      <selection activeCell="K1" sqref="K1"/>
    </sheetView>
  </sheetViews>
  <sheetFormatPr defaultColWidth="13" defaultRowHeight="14.5" x14ac:dyDescent="0.35"/>
  <cols>
    <col min="1" max="1" width="13.08984375" bestFit="1" customWidth="1"/>
    <col min="2" max="8" width="14.90625" bestFit="1" customWidth="1"/>
    <col min="9" max="9" width="15.90625" bestFit="1" customWidth="1"/>
    <col min="10" max="10" width="13.90625" bestFit="1" customWidth="1"/>
    <col min="11" max="11" width="13.6328125" bestFit="1" customWidth="1"/>
    <col min="12" max="12" width="15.90625" bestFit="1" customWidth="1"/>
    <col min="13" max="13" width="14.453125" bestFit="1" customWidth="1"/>
    <col min="14" max="14" width="18.08984375" bestFit="1" customWidth="1"/>
    <col min="15" max="15" width="31.54296875" bestFit="1" customWidth="1"/>
    <col min="16" max="16" width="15.7265625" bestFit="1" customWidth="1"/>
    <col min="17" max="17" width="13.1796875" bestFit="1" customWidth="1"/>
    <col min="18" max="18" width="12.7265625" bestFit="1" customWidth="1"/>
    <col min="19" max="19" width="17.453125" bestFit="1" customWidth="1"/>
    <col min="20" max="20" width="18.1796875" bestFit="1" customWidth="1"/>
    <col min="21" max="21" width="19.08984375" bestFit="1" customWidth="1"/>
    <col min="22" max="22" width="16.54296875" bestFit="1" customWidth="1"/>
    <col min="23" max="23" width="12" bestFit="1" customWidth="1"/>
    <col min="25" max="25" width="9.6328125" bestFit="1" customWidth="1"/>
    <col min="26" max="26" width="19.453125" bestFit="1" customWidth="1"/>
    <col min="27" max="27" width="11.36328125" bestFit="1" customWidth="1"/>
    <col min="28" max="29" width="20.26953125" bestFit="1" customWidth="1"/>
    <col min="30" max="30" width="23.36328125" bestFit="1" customWidth="1"/>
    <col min="31" max="31" width="13.453125" bestFit="1" customWidth="1"/>
    <col min="32" max="32" width="21.6328125" bestFit="1" customWidth="1"/>
    <col min="33" max="33" width="16.81640625" bestFit="1" customWidth="1"/>
    <col min="34" max="34" width="10.7265625" bestFit="1" customWidth="1"/>
    <col min="35" max="35" width="12.453125" bestFit="1" customWidth="1"/>
    <col min="36" max="36" width="14.90625" bestFit="1" customWidth="1"/>
    <col min="37" max="37" width="10.7265625" bestFit="1" customWidth="1"/>
    <col min="38" max="38" width="24.1796875" bestFit="1" customWidth="1"/>
    <col min="39" max="39" width="14.6328125" bestFit="1" customWidth="1"/>
    <col min="40" max="40" width="15.90625" bestFit="1" customWidth="1"/>
    <col min="41" max="41" width="13.7265625" bestFit="1" customWidth="1"/>
    <col min="42" max="43" width="12.6328125" bestFit="1" customWidth="1"/>
    <col min="44" max="44" width="16.81640625" bestFit="1" customWidth="1"/>
    <col min="45" max="45" width="22.36328125" bestFit="1" customWidth="1"/>
    <col min="46" max="46" width="12.7265625" bestFit="1" customWidth="1"/>
    <col min="47" max="47" width="25.54296875" bestFit="1" customWidth="1"/>
    <col min="48" max="48" width="32.7265625" bestFit="1" customWidth="1"/>
    <col min="49" max="49" width="17.90625" bestFit="1" customWidth="1"/>
    <col min="50" max="50" width="14.81640625" bestFit="1" customWidth="1"/>
    <col min="51" max="51" width="16.08984375" bestFit="1" customWidth="1"/>
    <col min="52" max="52" width="17" bestFit="1" customWidth="1"/>
    <col min="53" max="53" width="18.08984375" bestFit="1" customWidth="1"/>
    <col min="54" max="54" width="16" bestFit="1" customWidth="1"/>
    <col min="55" max="55" width="18.54296875" bestFit="1" customWidth="1"/>
    <col min="56" max="56" width="12.54296875" bestFit="1" customWidth="1"/>
    <col min="57" max="57" width="23.90625" bestFit="1" customWidth="1"/>
    <col min="58" max="58" width="11.26953125" bestFit="1" customWidth="1"/>
    <col min="59" max="59" width="5.81640625" bestFit="1" customWidth="1"/>
    <col min="60" max="60" width="10.81640625" bestFit="1" customWidth="1"/>
    <col min="61" max="61" width="22.54296875" bestFit="1" customWidth="1"/>
    <col min="62" max="62" width="26.36328125" bestFit="1" customWidth="1"/>
    <col min="63" max="63" width="13.36328125" bestFit="1" customWidth="1"/>
    <col min="64" max="64" width="20" bestFit="1" customWidth="1"/>
    <col min="65" max="65" width="13.7265625" bestFit="1" customWidth="1"/>
    <col min="66" max="66" width="31.36328125" bestFit="1" customWidth="1"/>
    <col min="67" max="67" width="33.36328125" bestFit="1" customWidth="1"/>
    <col min="68" max="68" width="28.54296875" bestFit="1" customWidth="1"/>
    <col min="69" max="69" width="21.08984375" bestFit="1" customWidth="1"/>
    <col min="70" max="70" width="15.90625" bestFit="1" customWidth="1"/>
    <col min="71" max="71" width="14" bestFit="1" customWidth="1"/>
    <col min="72" max="72" width="15.26953125" bestFit="1" customWidth="1"/>
    <col min="73" max="73" width="11" bestFit="1" customWidth="1"/>
    <col min="74" max="74" width="23.36328125" bestFit="1" customWidth="1"/>
    <col min="75" max="75" width="19" bestFit="1" customWidth="1"/>
    <col min="76" max="76" width="29.7265625" bestFit="1" customWidth="1"/>
    <col min="77" max="77" width="14.1796875" bestFit="1" customWidth="1"/>
    <col min="78" max="78" width="12.6328125" bestFit="1" customWidth="1"/>
    <col min="79" max="79" width="12.453125" bestFit="1" customWidth="1"/>
    <col min="80" max="80" width="19.7265625" bestFit="1" customWidth="1"/>
    <col min="81" max="81" width="16.453125" bestFit="1" customWidth="1"/>
    <col min="82" max="82" width="11.453125" bestFit="1" customWidth="1"/>
    <col min="83" max="83" width="16.54296875" bestFit="1" customWidth="1"/>
    <col min="84" max="84" width="24.90625" bestFit="1" customWidth="1"/>
    <col min="85" max="85" width="11.26953125" bestFit="1" customWidth="1"/>
    <col min="86" max="86" width="12.6328125" bestFit="1" customWidth="1"/>
    <col min="87" max="87" width="15.08984375" bestFit="1" customWidth="1"/>
    <col min="88" max="88" width="20.81640625" bestFit="1" customWidth="1"/>
    <col min="89" max="89" width="26.08984375" bestFit="1" customWidth="1"/>
    <col min="90" max="90" width="14.36328125" bestFit="1" customWidth="1"/>
    <col min="91" max="91" width="15.08984375" bestFit="1" customWidth="1"/>
    <col min="92" max="92" width="19.1796875" bestFit="1" customWidth="1"/>
    <col min="93" max="93" width="14.453125" bestFit="1" customWidth="1"/>
    <col min="94" max="94" width="11.90625" bestFit="1" customWidth="1"/>
    <col min="95" max="95" width="16.7265625" bestFit="1" customWidth="1"/>
    <col min="96" max="96" width="9.453125" bestFit="1" customWidth="1"/>
    <col min="97" max="97" width="13.81640625" bestFit="1" customWidth="1"/>
    <col min="98" max="98" width="10.54296875" bestFit="1" customWidth="1"/>
    <col min="99" max="99" width="13.54296875" bestFit="1" customWidth="1"/>
    <col min="100" max="100" width="15.08984375" bestFit="1" customWidth="1"/>
    <col min="101" max="101" width="12.08984375" bestFit="1" customWidth="1"/>
    <col min="102" max="102" width="15.90625" bestFit="1" customWidth="1"/>
    <col min="103" max="103" width="14.6328125" bestFit="1" customWidth="1"/>
    <col min="104" max="104" width="21.1796875" bestFit="1" customWidth="1"/>
    <col min="105" max="105" width="17" bestFit="1" customWidth="1"/>
    <col min="106" max="106" width="13.81640625" bestFit="1" customWidth="1"/>
    <col min="107" max="107" width="18.1796875" bestFit="1" customWidth="1"/>
    <col min="108" max="108" width="10.26953125" bestFit="1" customWidth="1"/>
    <col min="109" max="109" width="12.1796875" bestFit="1" customWidth="1"/>
    <col min="110" max="110" width="12.54296875" bestFit="1" customWidth="1"/>
    <col min="111" max="111" width="10.7265625" bestFit="1" customWidth="1"/>
  </cols>
  <sheetData>
    <row r="1" spans="1:15" x14ac:dyDescent="0.35">
      <c r="A1" s="38" t="s">
        <v>1</v>
      </c>
      <c r="B1" s="38" t="s">
        <v>1144</v>
      </c>
      <c r="J1" s="38"/>
      <c r="K1" s="53" t="s">
        <v>1140</v>
      </c>
      <c r="L1" t="s">
        <v>1151</v>
      </c>
      <c r="N1" s="38"/>
      <c r="O1" s="38"/>
    </row>
    <row r="2" spans="1:15" x14ac:dyDescent="0.35">
      <c r="A2" s="38" t="s">
        <v>3</v>
      </c>
      <c r="B2" s="38" t="s">
        <v>20</v>
      </c>
      <c r="J2" s="38"/>
      <c r="K2" s="54" t="s">
        <v>66</v>
      </c>
      <c r="L2" s="37">
        <v>6.9701646090534976E-4</v>
      </c>
      <c r="N2" s="38"/>
      <c r="O2" s="38"/>
    </row>
    <row r="3" spans="1:15" x14ac:dyDescent="0.35">
      <c r="A3" s="38" t="s">
        <v>0</v>
      </c>
      <c r="B3" s="38" t="s">
        <v>217</v>
      </c>
      <c r="J3" s="38"/>
      <c r="K3" s="55">
        <v>2022</v>
      </c>
      <c r="L3" s="37">
        <v>6.9701646090534976E-4</v>
      </c>
      <c r="N3" s="38"/>
      <c r="O3" s="38"/>
    </row>
    <row r="4" spans="1:15" x14ac:dyDescent="0.35">
      <c r="A4" s="38" t="s">
        <v>4</v>
      </c>
      <c r="B4" s="38" t="s">
        <v>21</v>
      </c>
      <c r="J4" s="38"/>
      <c r="K4" s="56" t="s">
        <v>139</v>
      </c>
      <c r="L4" s="37">
        <v>6.9058641975308643E-4</v>
      </c>
      <c r="N4" s="38"/>
      <c r="O4" s="38"/>
    </row>
    <row r="5" spans="1:15" x14ac:dyDescent="0.35">
      <c r="J5" s="38"/>
      <c r="K5" s="56" t="s">
        <v>65</v>
      </c>
      <c r="L5" s="37">
        <v>6.983024691358024E-4</v>
      </c>
      <c r="N5" s="38"/>
      <c r="O5" s="38"/>
    </row>
    <row r="6" spans="1:15" x14ac:dyDescent="0.35">
      <c r="A6" s="59" t="s">
        <v>1140</v>
      </c>
      <c r="B6" s="59" t="s">
        <v>1142</v>
      </c>
      <c r="C6" s="59" t="s">
        <v>1143</v>
      </c>
      <c r="D6" s="59" t="s">
        <v>1149</v>
      </c>
      <c r="E6" s="59" t="s">
        <v>1148</v>
      </c>
      <c r="F6" s="59" t="s">
        <v>1147</v>
      </c>
      <c r="G6" s="59" t="s">
        <v>1146</v>
      </c>
      <c r="H6" s="59" t="s">
        <v>1152</v>
      </c>
      <c r="I6" s="59" t="s">
        <v>1151</v>
      </c>
      <c r="J6" s="38"/>
      <c r="K6" s="56" t="s">
        <v>162</v>
      </c>
      <c r="L6" s="37">
        <v>7.0216049382716044E-4</v>
      </c>
      <c r="N6" s="38"/>
      <c r="O6" s="38"/>
    </row>
    <row r="7" spans="1:15" x14ac:dyDescent="0.35">
      <c r="A7" s="60">
        <v>1</v>
      </c>
      <c r="B7" s="61">
        <v>1.3888888888888889E-4</v>
      </c>
      <c r="C7" s="61">
        <v>2.199074074074074E-4</v>
      </c>
      <c r="D7" s="61">
        <v>2.8935185185185189E-4</v>
      </c>
      <c r="E7" s="61">
        <v>3.7037037037037035E-4</v>
      </c>
      <c r="F7" s="61">
        <v>4.3981481481481481E-4</v>
      </c>
      <c r="G7" s="61">
        <v>5.2083333333333333E-4</v>
      </c>
      <c r="H7" s="61">
        <v>6.018518518518519E-4</v>
      </c>
      <c r="I7" s="61">
        <v>6.8287037037037025E-4</v>
      </c>
      <c r="J7" s="38"/>
      <c r="K7" s="54" t="s">
        <v>20</v>
      </c>
      <c r="L7" s="37">
        <v>6.8287037037037025E-4</v>
      </c>
      <c r="N7" s="38"/>
      <c r="O7" s="38"/>
    </row>
    <row r="8" spans="1:15" x14ac:dyDescent="0.35">
      <c r="A8" s="60">
        <v>2</v>
      </c>
      <c r="B8" s="61">
        <v>1.3888888888888889E-4</v>
      </c>
      <c r="C8" s="61">
        <v>2.0833333333333335E-4</v>
      </c>
      <c r="D8" s="61">
        <v>2.8935185185185189E-4</v>
      </c>
      <c r="E8" s="61">
        <v>3.7037037037037035E-4</v>
      </c>
      <c r="F8" s="61">
        <v>4.3981481481481481E-4</v>
      </c>
      <c r="G8" s="61">
        <v>5.2083333333333333E-4</v>
      </c>
      <c r="H8" s="61">
        <v>6.018518518518519E-4</v>
      </c>
      <c r="I8" s="61">
        <v>6.9444444444444447E-4</v>
      </c>
      <c r="J8" s="38"/>
      <c r="K8" s="55">
        <v>2022</v>
      </c>
      <c r="L8" s="37">
        <v>6.8287037037037025E-4</v>
      </c>
      <c r="N8" s="38"/>
      <c r="O8" s="38"/>
    </row>
    <row r="9" spans="1:15" x14ac:dyDescent="0.35">
      <c r="A9" s="57" t="s">
        <v>1141</v>
      </c>
      <c r="B9" s="58">
        <v>1.3888888888888889E-4</v>
      </c>
      <c r="C9" s="58">
        <v>2.1412037037037038E-4</v>
      </c>
      <c r="D9" s="58">
        <v>2.8935185185185189E-4</v>
      </c>
      <c r="E9" s="58">
        <v>3.7037037037037035E-4</v>
      </c>
      <c r="F9" s="58">
        <v>4.3981481481481481E-4</v>
      </c>
      <c r="G9" s="58">
        <v>5.2083333333333333E-4</v>
      </c>
      <c r="H9" s="58">
        <v>6.018518518518519E-4</v>
      </c>
      <c r="I9" s="58">
        <v>6.8865740740740736E-4</v>
      </c>
      <c r="J9" s="38"/>
      <c r="K9" s="56" t="s">
        <v>19</v>
      </c>
      <c r="L9" s="37">
        <v>6.8287037037037025E-4</v>
      </c>
      <c r="N9" s="38"/>
      <c r="O9" s="38"/>
    </row>
    <row r="10" spans="1:15" x14ac:dyDescent="0.35">
      <c r="J10" s="38"/>
      <c r="K10" s="54" t="s">
        <v>1141</v>
      </c>
      <c r="L10" s="37">
        <v>6.9347993827160483E-4</v>
      </c>
      <c r="N10" s="38"/>
      <c r="O10" s="38"/>
    </row>
    <row r="11" spans="1:15" x14ac:dyDescent="0.35">
      <c r="J11" s="38"/>
      <c r="N11" s="38"/>
      <c r="O11" s="38"/>
    </row>
    <row r="12" spans="1:15" x14ac:dyDescent="0.35">
      <c r="J12" s="38"/>
      <c r="N12" s="38"/>
      <c r="O12" s="38"/>
    </row>
    <row r="13" spans="1:15" x14ac:dyDescent="0.35">
      <c r="J13" s="38"/>
      <c r="N13" s="38"/>
      <c r="O13" s="38"/>
    </row>
    <row r="14" spans="1:15" x14ac:dyDescent="0.35">
      <c r="J14" s="38"/>
      <c r="N14" s="38"/>
      <c r="O14" s="38"/>
    </row>
    <row r="15" spans="1:15" x14ac:dyDescent="0.35">
      <c r="J15" s="38"/>
      <c r="N15" s="38"/>
      <c r="O15" s="38"/>
    </row>
    <row r="16" spans="1:15" x14ac:dyDescent="0.35">
      <c r="J16" s="38"/>
      <c r="N16" s="38"/>
      <c r="O16" s="38"/>
    </row>
    <row r="17" spans="10:15" x14ac:dyDescent="0.35">
      <c r="J17" s="38"/>
      <c r="N17" s="38"/>
      <c r="O17" s="38"/>
    </row>
    <row r="18" spans="10:15" x14ac:dyDescent="0.35">
      <c r="J18" s="38"/>
      <c r="N18" s="38"/>
      <c r="O18" s="38"/>
    </row>
    <row r="19" spans="10:15" x14ac:dyDescent="0.35">
      <c r="J19" s="38"/>
      <c r="N19" s="38"/>
      <c r="O19" s="38"/>
    </row>
    <row r="20" spans="10:15" x14ac:dyDescent="0.35">
      <c r="J20" s="38"/>
      <c r="N20" s="38"/>
      <c r="O20" s="38"/>
    </row>
    <row r="21" spans="10:15" x14ac:dyDescent="0.35">
      <c r="J21" s="38"/>
      <c r="N21" s="38"/>
      <c r="O21" s="38"/>
    </row>
    <row r="22" spans="10:15" x14ac:dyDescent="0.35">
      <c r="J22" s="38"/>
      <c r="N22" s="38"/>
      <c r="O22" s="38"/>
    </row>
    <row r="23" spans="10:15" x14ac:dyDescent="0.35">
      <c r="J23" s="38"/>
      <c r="N23" s="38"/>
      <c r="O23" s="38"/>
    </row>
    <row r="24" spans="10:15" x14ac:dyDescent="0.35">
      <c r="J24" s="38"/>
      <c r="M24" s="38"/>
      <c r="N24" s="38"/>
      <c r="O24" s="38"/>
    </row>
    <row r="25" spans="10:15" x14ac:dyDescent="0.35">
      <c r="J25" s="38"/>
      <c r="M25" s="38"/>
      <c r="N25" s="38"/>
      <c r="O25" s="38"/>
    </row>
    <row r="26" spans="10:15" x14ac:dyDescent="0.35">
      <c r="J26" s="38"/>
      <c r="M26" s="38"/>
      <c r="N26" s="38"/>
      <c r="O26" s="38"/>
    </row>
    <row r="27" spans="10:15" x14ac:dyDescent="0.35">
      <c r="J27" s="38"/>
      <c r="M27" s="38"/>
      <c r="N27" s="38"/>
      <c r="O27" s="38"/>
    </row>
    <row r="28" spans="10:15" x14ac:dyDescent="0.35">
      <c r="J28" s="38"/>
      <c r="M28" s="38"/>
      <c r="N28" s="38"/>
      <c r="O28" s="38"/>
    </row>
    <row r="29" spans="10:15" x14ac:dyDescent="0.35">
      <c r="J29" s="38"/>
      <c r="M29" s="38"/>
      <c r="N29" s="38"/>
      <c r="O29" s="38"/>
    </row>
    <row r="30" spans="10:15" x14ac:dyDescent="0.35">
      <c r="J30" s="38"/>
      <c r="M30" s="38"/>
      <c r="N30" s="38"/>
      <c r="O30" s="38"/>
    </row>
    <row r="31" spans="10:15" x14ac:dyDescent="0.35">
      <c r="J31" s="38"/>
      <c r="M31" s="38"/>
      <c r="N31" s="38"/>
      <c r="O31" s="38"/>
    </row>
    <row r="32" spans="10:15" x14ac:dyDescent="0.35">
      <c r="J32" s="38"/>
      <c r="M32" s="38"/>
      <c r="N32" s="38"/>
      <c r="O32" s="38"/>
    </row>
    <row r="33" spans="10:15" x14ac:dyDescent="0.35">
      <c r="J33" s="38"/>
      <c r="M33" s="38"/>
      <c r="N33" s="38"/>
      <c r="O33" s="38"/>
    </row>
    <row r="34" spans="10:15" x14ac:dyDescent="0.35">
      <c r="J34" s="38"/>
      <c r="M34" s="38"/>
      <c r="N34" s="38"/>
      <c r="O34" s="38"/>
    </row>
    <row r="35" spans="10:15" x14ac:dyDescent="0.35">
      <c r="J35" s="38"/>
      <c r="M35" s="38"/>
      <c r="N35" s="38"/>
      <c r="O35" s="38"/>
    </row>
    <row r="36" spans="10:15" x14ac:dyDescent="0.35">
      <c r="J36" s="38"/>
      <c r="M36" s="38"/>
      <c r="N36" s="38"/>
      <c r="O36" s="38"/>
    </row>
    <row r="37" spans="10:15" x14ac:dyDescent="0.35">
      <c r="J37" s="38"/>
      <c r="M37" s="38"/>
      <c r="N37" s="38"/>
      <c r="O37" s="38"/>
    </row>
    <row r="38" spans="10:15" x14ac:dyDescent="0.35">
      <c r="J38" s="38"/>
      <c r="M38" s="38"/>
      <c r="N38" s="38"/>
      <c r="O38" s="38"/>
    </row>
    <row r="39" spans="10:15" x14ac:dyDescent="0.35">
      <c r="J39" s="38"/>
      <c r="M39" s="38"/>
      <c r="N39" s="38"/>
      <c r="O39" s="38"/>
    </row>
    <row r="40" spans="10:15" x14ac:dyDescent="0.35">
      <c r="J40" s="38"/>
      <c r="M40" s="38"/>
      <c r="N40" s="38"/>
      <c r="O40" s="38"/>
    </row>
    <row r="41" spans="10:15" x14ac:dyDescent="0.35">
      <c r="J41" s="38"/>
      <c r="M41" s="38"/>
      <c r="N41" s="38"/>
      <c r="O41" s="38"/>
    </row>
    <row r="42" spans="10:15" x14ac:dyDescent="0.35">
      <c r="J42" s="38"/>
      <c r="M42" s="38"/>
      <c r="N42" s="38"/>
      <c r="O42" s="38"/>
    </row>
    <row r="65" spans="1:4" x14ac:dyDescent="0.35">
      <c r="A65" s="53" t="s">
        <v>5</v>
      </c>
      <c r="B65" t="s" vm="1">
        <v>1145</v>
      </c>
    </row>
    <row r="67" spans="1:4" x14ac:dyDescent="0.35">
      <c r="A67" s="53" t="s">
        <v>1153</v>
      </c>
      <c r="B67" s="53" t="s">
        <v>1150</v>
      </c>
    </row>
    <row r="68" spans="1:4" x14ac:dyDescent="0.35">
      <c r="B68">
        <v>2019</v>
      </c>
      <c r="C68">
        <v>2020</v>
      </c>
      <c r="D68">
        <v>2022</v>
      </c>
    </row>
    <row r="69" spans="1:4" x14ac:dyDescent="0.35">
      <c r="A69" s="53" t="s">
        <v>1140</v>
      </c>
      <c r="B69" t="s">
        <v>20</v>
      </c>
      <c r="C69" t="s">
        <v>20</v>
      </c>
      <c r="D69" t="s">
        <v>20</v>
      </c>
    </row>
    <row r="70" spans="1:4" x14ac:dyDescent="0.35">
      <c r="A70" s="54" t="s">
        <v>217</v>
      </c>
      <c r="B70" s="37"/>
      <c r="C70" s="37"/>
      <c r="D70" s="37"/>
    </row>
    <row r="71" spans="1:4" x14ac:dyDescent="0.35">
      <c r="A71" s="55" t="s">
        <v>21</v>
      </c>
      <c r="B71" s="37"/>
      <c r="C71" s="37">
        <v>6.9965277777777777E-4</v>
      </c>
      <c r="D71" s="37"/>
    </row>
    <row r="72" spans="1:4" x14ac:dyDescent="0.35">
      <c r="A72" s="54" t="s">
        <v>19</v>
      </c>
      <c r="B72" s="37"/>
      <c r="C72" s="37"/>
      <c r="D72" s="37"/>
    </row>
    <row r="73" spans="1:4" x14ac:dyDescent="0.35">
      <c r="A73" s="55" t="s">
        <v>21</v>
      </c>
      <c r="B73" s="37"/>
      <c r="C73" s="37"/>
      <c r="D73" s="37">
        <v>7.1296296296296299E-4</v>
      </c>
    </row>
    <row r="74" spans="1:4" x14ac:dyDescent="0.35">
      <c r="A74" s="54" t="s">
        <v>281</v>
      </c>
      <c r="B74" s="37"/>
      <c r="C74" s="37"/>
      <c r="D74" s="37"/>
    </row>
    <row r="75" spans="1:4" x14ac:dyDescent="0.35">
      <c r="A75" s="55" t="s">
        <v>64</v>
      </c>
      <c r="B75" s="37">
        <v>7.0817901234567903E-4</v>
      </c>
      <c r="C75" s="37"/>
      <c r="D75" s="37"/>
    </row>
    <row r="76" spans="1:4" x14ac:dyDescent="0.35">
      <c r="A76" s="55" t="s">
        <v>21</v>
      </c>
      <c r="B76" s="37">
        <v>7.0709876543209875E-4</v>
      </c>
      <c r="C76" s="37"/>
      <c r="D76" s="37"/>
    </row>
  </sheetData>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85757-97A8-4729-91D5-22459727AEED}">
  <dimension ref="A1:M91"/>
  <sheetViews>
    <sheetView topLeftCell="A50" zoomScale="55" zoomScaleNormal="55" workbookViewId="0">
      <selection activeCell="N73" sqref="N73"/>
    </sheetView>
  </sheetViews>
  <sheetFormatPr defaultRowHeight="14.5" x14ac:dyDescent="0.35"/>
  <cols>
    <col min="1" max="1" width="14.81640625" bestFit="1" customWidth="1"/>
    <col min="2" max="2" width="21.08984375" bestFit="1" customWidth="1"/>
    <col min="3" max="9" width="5.08984375" bestFit="1" customWidth="1"/>
    <col min="10" max="10" width="5.54296875" bestFit="1" customWidth="1"/>
    <col min="11" max="12" width="12" bestFit="1" customWidth="1"/>
    <col min="13" max="13" width="10.7265625" bestFit="1" customWidth="1"/>
  </cols>
  <sheetData>
    <row r="1" spans="1:6" x14ac:dyDescent="0.35">
      <c r="A1" s="53" t="s">
        <v>5</v>
      </c>
      <c r="B1" t="s">
        <v>92</v>
      </c>
    </row>
    <row r="3" spans="1:6" x14ac:dyDescent="0.35">
      <c r="A3" s="53" t="s">
        <v>1157</v>
      </c>
      <c r="B3" s="53" t="s">
        <v>1150</v>
      </c>
    </row>
    <row r="4" spans="1:6" x14ac:dyDescent="0.35">
      <c r="A4" s="53" t="s">
        <v>1140</v>
      </c>
      <c r="B4">
        <v>2018</v>
      </c>
      <c r="C4">
        <v>2019</v>
      </c>
      <c r="D4">
        <v>2020</v>
      </c>
      <c r="E4">
        <v>2021</v>
      </c>
      <c r="F4">
        <v>2022</v>
      </c>
    </row>
    <row r="5" spans="1:6" x14ac:dyDescent="0.35">
      <c r="A5" s="54" t="s">
        <v>237</v>
      </c>
    </row>
    <row r="6" spans="1:6" x14ac:dyDescent="0.35">
      <c r="A6" s="55" t="s">
        <v>91</v>
      </c>
      <c r="B6">
        <v>4</v>
      </c>
      <c r="D6">
        <v>1</v>
      </c>
    </row>
    <row r="7" spans="1:6" x14ac:dyDescent="0.35">
      <c r="A7" s="55" t="s">
        <v>117</v>
      </c>
      <c r="B7">
        <v>1</v>
      </c>
    </row>
    <row r="8" spans="1:6" x14ac:dyDescent="0.35">
      <c r="A8" s="55" t="s">
        <v>119</v>
      </c>
      <c r="B8">
        <v>1</v>
      </c>
      <c r="D8">
        <v>1</v>
      </c>
    </row>
    <row r="9" spans="1:6" x14ac:dyDescent="0.35">
      <c r="A9" s="55" t="s">
        <v>121</v>
      </c>
      <c r="B9">
        <v>6</v>
      </c>
      <c r="D9">
        <v>1</v>
      </c>
    </row>
    <row r="10" spans="1:6" x14ac:dyDescent="0.35">
      <c r="A10" s="54" t="s">
        <v>217</v>
      </c>
    </row>
    <row r="11" spans="1:6" x14ac:dyDescent="0.35">
      <c r="A11" s="55" t="s">
        <v>91</v>
      </c>
      <c r="C11">
        <v>3</v>
      </c>
      <c r="D11">
        <v>1</v>
      </c>
    </row>
    <row r="12" spans="1:6" x14ac:dyDescent="0.35">
      <c r="A12" s="55" t="s">
        <v>117</v>
      </c>
      <c r="C12">
        <v>1</v>
      </c>
    </row>
    <row r="13" spans="1:6" x14ac:dyDescent="0.35">
      <c r="A13" s="55" t="s">
        <v>119</v>
      </c>
      <c r="C13">
        <v>2</v>
      </c>
      <c r="D13">
        <v>1</v>
      </c>
    </row>
    <row r="14" spans="1:6" x14ac:dyDescent="0.35">
      <c r="A14" s="55" t="s">
        <v>120</v>
      </c>
      <c r="D14">
        <v>3</v>
      </c>
    </row>
    <row r="15" spans="1:6" x14ac:dyDescent="0.35">
      <c r="A15" s="55" t="s">
        <v>121</v>
      </c>
      <c r="C15">
        <v>6</v>
      </c>
      <c r="D15">
        <v>1</v>
      </c>
    </row>
    <row r="16" spans="1:6" x14ac:dyDescent="0.35">
      <c r="A16" s="54" t="s">
        <v>139</v>
      </c>
    </row>
    <row r="17" spans="1:6" x14ac:dyDescent="0.35">
      <c r="A17" s="55" t="s">
        <v>91</v>
      </c>
      <c r="F17">
        <v>1</v>
      </c>
    </row>
    <row r="18" spans="1:6" x14ac:dyDescent="0.35">
      <c r="A18" s="55" t="s">
        <v>119</v>
      </c>
      <c r="F18">
        <v>4</v>
      </c>
    </row>
    <row r="19" spans="1:6" x14ac:dyDescent="0.35">
      <c r="A19" s="55" t="s">
        <v>121</v>
      </c>
      <c r="F19">
        <v>1</v>
      </c>
    </row>
    <row r="20" spans="1:6" x14ac:dyDescent="0.35">
      <c r="A20" s="54" t="s">
        <v>65</v>
      </c>
    </row>
    <row r="21" spans="1:6" x14ac:dyDescent="0.35">
      <c r="A21" s="55" t="s">
        <v>91</v>
      </c>
      <c r="F21">
        <v>1</v>
      </c>
    </row>
    <row r="22" spans="1:6" x14ac:dyDescent="0.35">
      <c r="A22" s="55" t="s">
        <v>119</v>
      </c>
      <c r="F22">
        <v>2</v>
      </c>
    </row>
    <row r="23" spans="1:6" x14ac:dyDescent="0.35">
      <c r="A23" s="55" t="s">
        <v>121</v>
      </c>
      <c r="F23">
        <v>1</v>
      </c>
    </row>
    <row r="24" spans="1:6" x14ac:dyDescent="0.35">
      <c r="A24" s="54" t="s">
        <v>226</v>
      </c>
    </row>
    <row r="25" spans="1:6" x14ac:dyDescent="0.35">
      <c r="A25" s="55" t="s">
        <v>91</v>
      </c>
      <c r="C25">
        <v>1</v>
      </c>
    </row>
    <row r="26" spans="1:6" x14ac:dyDescent="0.35">
      <c r="A26" s="55" t="s">
        <v>119</v>
      </c>
      <c r="C26">
        <v>1</v>
      </c>
    </row>
    <row r="27" spans="1:6" x14ac:dyDescent="0.35">
      <c r="A27" s="55" t="s">
        <v>121</v>
      </c>
      <c r="C27">
        <v>4</v>
      </c>
    </row>
    <row r="28" spans="1:6" x14ac:dyDescent="0.35">
      <c r="A28" s="54" t="s">
        <v>162</v>
      </c>
    </row>
    <row r="29" spans="1:6" x14ac:dyDescent="0.35">
      <c r="A29" s="55" t="s">
        <v>91</v>
      </c>
      <c r="B29">
        <v>2</v>
      </c>
      <c r="C29">
        <v>1</v>
      </c>
    </row>
    <row r="30" spans="1:6" x14ac:dyDescent="0.35">
      <c r="A30" s="55" t="s">
        <v>119</v>
      </c>
      <c r="B30">
        <v>1</v>
      </c>
      <c r="C30">
        <v>6</v>
      </c>
    </row>
    <row r="31" spans="1:6" x14ac:dyDescent="0.35">
      <c r="A31" s="55" t="s">
        <v>121</v>
      </c>
      <c r="B31">
        <v>1</v>
      </c>
      <c r="C31">
        <v>3</v>
      </c>
    </row>
    <row r="32" spans="1:6" x14ac:dyDescent="0.35">
      <c r="A32" s="54" t="s">
        <v>233</v>
      </c>
    </row>
    <row r="33" spans="1:6" x14ac:dyDescent="0.35">
      <c r="A33" s="55" t="s">
        <v>91</v>
      </c>
      <c r="D33">
        <v>1</v>
      </c>
    </row>
    <row r="34" spans="1:6" x14ac:dyDescent="0.35">
      <c r="A34" s="55" t="s">
        <v>119</v>
      </c>
      <c r="D34">
        <v>3</v>
      </c>
    </row>
    <row r="35" spans="1:6" x14ac:dyDescent="0.35">
      <c r="A35" s="55" t="s">
        <v>121</v>
      </c>
      <c r="D35">
        <v>1</v>
      </c>
    </row>
    <row r="36" spans="1:6" x14ac:dyDescent="0.35">
      <c r="A36" s="54" t="s">
        <v>19</v>
      </c>
    </row>
    <row r="37" spans="1:6" x14ac:dyDescent="0.35">
      <c r="A37" s="55" t="s">
        <v>91</v>
      </c>
      <c r="F37">
        <v>1</v>
      </c>
    </row>
    <row r="38" spans="1:6" x14ac:dyDescent="0.35">
      <c r="A38" s="55" t="s">
        <v>119</v>
      </c>
      <c r="F38">
        <v>1</v>
      </c>
    </row>
    <row r="39" spans="1:6" x14ac:dyDescent="0.35">
      <c r="A39" s="55" t="s">
        <v>120</v>
      </c>
      <c r="F39">
        <v>2</v>
      </c>
    </row>
    <row r="40" spans="1:6" x14ac:dyDescent="0.35">
      <c r="A40" s="55" t="s">
        <v>121</v>
      </c>
      <c r="F40">
        <v>1</v>
      </c>
    </row>
    <row r="41" spans="1:6" x14ac:dyDescent="0.35">
      <c r="A41" s="54" t="s">
        <v>281</v>
      </c>
    </row>
    <row r="42" spans="1:6" x14ac:dyDescent="0.35">
      <c r="A42" s="55" t="s">
        <v>91</v>
      </c>
      <c r="B42">
        <v>2</v>
      </c>
    </row>
    <row r="43" spans="1:6" x14ac:dyDescent="0.35">
      <c r="A43" s="55" t="s">
        <v>117</v>
      </c>
      <c r="B43">
        <v>4</v>
      </c>
    </row>
    <row r="44" spans="1:6" x14ac:dyDescent="0.35">
      <c r="A44" s="54" t="s">
        <v>182</v>
      </c>
    </row>
    <row r="45" spans="1:6" x14ac:dyDescent="0.35">
      <c r="A45" s="55" t="s">
        <v>91</v>
      </c>
      <c r="E45">
        <v>1</v>
      </c>
    </row>
    <row r="46" spans="1:6" x14ac:dyDescent="0.35">
      <c r="A46" s="55" t="s">
        <v>119</v>
      </c>
      <c r="E46">
        <v>1</v>
      </c>
    </row>
    <row r="47" spans="1:6" x14ac:dyDescent="0.35">
      <c r="A47" s="55" t="s">
        <v>121</v>
      </c>
      <c r="E47">
        <v>1</v>
      </c>
    </row>
    <row r="48" spans="1:6" x14ac:dyDescent="0.35">
      <c r="A48" s="54" t="s">
        <v>190</v>
      </c>
    </row>
    <row r="49" spans="1:13" x14ac:dyDescent="0.35">
      <c r="A49" s="55" t="s">
        <v>91</v>
      </c>
      <c r="D49">
        <v>5</v>
      </c>
    </row>
    <row r="50" spans="1:13" x14ac:dyDescent="0.35">
      <c r="A50" s="55" t="s">
        <v>117</v>
      </c>
      <c r="D50">
        <v>1</v>
      </c>
    </row>
    <row r="51" spans="1:13" x14ac:dyDescent="0.35">
      <c r="A51" s="55" t="s">
        <v>119</v>
      </c>
      <c r="D51">
        <v>4</v>
      </c>
    </row>
    <row r="52" spans="1:13" x14ac:dyDescent="0.35">
      <c r="A52" s="55" t="s">
        <v>120</v>
      </c>
      <c r="D52">
        <v>3</v>
      </c>
    </row>
    <row r="53" spans="1:13" x14ac:dyDescent="0.35">
      <c r="A53" s="55" t="s">
        <v>121</v>
      </c>
      <c r="D53">
        <v>3</v>
      </c>
    </row>
    <row r="57" spans="1:13" x14ac:dyDescent="0.35">
      <c r="A57" s="53" t="s">
        <v>88</v>
      </c>
      <c r="B57" t="s">
        <v>121</v>
      </c>
    </row>
    <row r="58" spans="1:13" x14ac:dyDescent="0.35">
      <c r="A58" s="53" t="s">
        <v>89</v>
      </c>
      <c r="B58" s="54">
        <v>1</v>
      </c>
    </row>
    <row r="59" spans="1:13" x14ac:dyDescent="0.35">
      <c r="A59" s="53" t="s">
        <v>9</v>
      </c>
      <c r="B59" s="54">
        <v>1</v>
      </c>
    </row>
    <row r="61" spans="1:13" x14ac:dyDescent="0.35">
      <c r="A61" s="53" t="s">
        <v>1158</v>
      </c>
      <c r="B61" s="53" t="s">
        <v>1150</v>
      </c>
    </row>
    <row r="62" spans="1:13" x14ac:dyDescent="0.35">
      <c r="A62" s="53" t="s">
        <v>1140</v>
      </c>
      <c r="B62">
        <v>2012</v>
      </c>
      <c r="C62">
        <v>2013</v>
      </c>
      <c r="D62">
        <v>2014</v>
      </c>
      <c r="E62">
        <v>2015</v>
      </c>
      <c r="F62">
        <v>2016</v>
      </c>
      <c r="G62">
        <v>2017</v>
      </c>
      <c r="H62">
        <v>2018</v>
      </c>
      <c r="I62">
        <v>2019</v>
      </c>
      <c r="J62">
        <v>2020</v>
      </c>
      <c r="K62">
        <v>2021</v>
      </c>
      <c r="L62">
        <v>2022</v>
      </c>
      <c r="M62" t="s">
        <v>1141</v>
      </c>
    </row>
    <row r="63" spans="1:13" x14ac:dyDescent="0.35">
      <c r="A63" s="54" t="s">
        <v>296</v>
      </c>
      <c r="I63">
        <v>26.1</v>
      </c>
      <c r="M63">
        <v>26.1</v>
      </c>
    </row>
    <row r="64" spans="1:13" x14ac:dyDescent="0.35">
      <c r="A64" s="54" t="s">
        <v>385</v>
      </c>
      <c r="C64">
        <v>20.100000000000001</v>
      </c>
      <c r="D64">
        <v>27.5</v>
      </c>
      <c r="M64">
        <v>20.100000000000001</v>
      </c>
    </row>
    <row r="65" spans="1:13" x14ac:dyDescent="0.35">
      <c r="A65" s="54" t="s">
        <v>237</v>
      </c>
      <c r="G65">
        <v>29.4</v>
      </c>
      <c r="H65">
        <v>26.6</v>
      </c>
      <c r="J65">
        <v>22.6</v>
      </c>
      <c r="M65">
        <v>22.6</v>
      </c>
    </row>
    <row r="66" spans="1:13" x14ac:dyDescent="0.35">
      <c r="A66" s="54" t="s">
        <v>462</v>
      </c>
      <c r="B66">
        <v>23.6</v>
      </c>
      <c r="M66">
        <v>23.6</v>
      </c>
    </row>
    <row r="67" spans="1:13" x14ac:dyDescent="0.35">
      <c r="A67" s="54" t="s">
        <v>448</v>
      </c>
      <c r="B67">
        <v>27.2</v>
      </c>
      <c r="M67">
        <v>27.2</v>
      </c>
    </row>
    <row r="68" spans="1:13" x14ac:dyDescent="0.35">
      <c r="A68" s="54" t="s">
        <v>217</v>
      </c>
      <c r="I68">
        <v>26</v>
      </c>
      <c r="J68">
        <v>23</v>
      </c>
      <c r="M68">
        <v>23</v>
      </c>
    </row>
    <row r="69" spans="1:13" x14ac:dyDescent="0.35">
      <c r="A69" s="54" t="s">
        <v>122</v>
      </c>
      <c r="L69" s="19">
        <v>23.865753424657534</v>
      </c>
      <c r="M69" s="19">
        <v>23.865753424657534</v>
      </c>
    </row>
    <row r="70" spans="1:13" x14ac:dyDescent="0.35">
      <c r="A70" s="54" t="s">
        <v>222</v>
      </c>
      <c r="H70">
        <v>16.7</v>
      </c>
      <c r="I70">
        <v>17.399999999999999</v>
      </c>
      <c r="J70">
        <v>21.1</v>
      </c>
      <c r="M70">
        <v>16.7</v>
      </c>
    </row>
    <row r="71" spans="1:13" x14ac:dyDescent="0.35">
      <c r="A71" s="54" t="s">
        <v>139</v>
      </c>
      <c r="C71">
        <v>21.3</v>
      </c>
      <c r="D71">
        <v>29.4</v>
      </c>
      <c r="E71">
        <v>23.5</v>
      </c>
      <c r="F71">
        <v>25.6</v>
      </c>
      <c r="G71">
        <v>25.6</v>
      </c>
      <c r="L71" s="19">
        <v>23.80821917808219</v>
      </c>
      <c r="M71">
        <v>21.3</v>
      </c>
    </row>
    <row r="72" spans="1:13" x14ac:dyDescent="0.35">
      <c r="A72" s="54" t="s">
        <v>225</v>
      </c>
      <c r="F72">
        <v>25.7</v>
      </c>
      <c r="I72">
        <v>29.5</v>
      </c>
      <c r="J72">
        <v>31.9</v>
      </c>
      <c r="M72">
        <v>25.7</v>
      </c>
    </row>
    <row r="73" spans="1:13" x14ac:dyDescent="0.35">
      <c r="A73" s="54" t="s">
        <v>65</v>
      </c>
      <c r="C73">
        <v>20.8</v>
      </c>
      <c r="G73">
        <v>29.4</v>
      </c>
      <c r="J73">
        <v>22.6</v>
      </c>
      <c r="L73" s="19">
        <v>25.126027397260273</v>
      </c>
      <c r="M73">
        <v>20.8</v>
      </c>
    </row>
    <row r="74" spans="1:13" x14ac:dyDescent="0.35">
      <c r="A74" s="54" t="s">
        <v>360</v>
      </c>
      <c r="F74">
        <v>24.4</v>
      </c>
      <c r="M74">
        <v>24.4</v>
      </c>
    </row>
    <row r="75" spans="1:13" x14ac:dyDescent="0.35">
      <c r="A75" s="54" t="s">
        <v>383</v>
      </c>
      <c r="D75">
        <v>21.1</v>
      </c>
      <c r="M75">
        <v>21.1</v>
      </c>
    </row>
    <row r="76" spans="1:13" x14ac:dyDescent="0.35">
      <c r="A76" s="54" t="s">
        <v>226</v>
      </c>
      <c r="F76">
        <v>23.1</v>
      </c>
      <c r="G76">
        <v>29.3</v>
      </c>
      <c r="I76">
        <v>35.4</v>
      </c>
      <c r="M76">
        <v>23.1</v>
      </c>
    </row>
    <row r="77" spans="1:13" x14ac:dyDescent="0.35">
      <c r="A77" s="54" t="s">
        <v>235</v>
      </c>
      <c r="J77">
        <v>28.3</v>
      </c>
      <c r="M77">
        <v>28.3</v>
      </c>
    </row>
    <row r="78" spans="1:13" x14ac:dyDescent="0.35">
      <c r="A78" s="54" t="s">
        <v>288</v>
      </c>
      <c r="B78">
        <v>35.9</v>
      </c>
      <c r="E78">
        <v>22.8</v>
      </c>
      <c r="F78">
        <v>25.9</v>
      </c>
      <c r="I78">
        <v>26</v>
      </c>
      <c r="M78">
        <v>22.8</v>
      </c>
    </row>
    <row r="79" spans="1:13" x14ac:dyDescent="0.35">
      <c r="A79" s="54" t="s">
        <v>326</v>
      </c>
      <c r="G79">
        <v>25.6</v>
      </c>
      <c r="M79">
        <v>25.6</v>
      </c>
    </row>
    <row r="80" spans="1:13" x14ac:dyDescent="0.35">
      <c r="A80" s="54" t="s">
        <v>322</v>
      </c>
      <c r="D80">
        <v>29</v>
      </c>
      <c r="H80">
        <v>24.9</v>
      </c>
      <c r="M80">
        <v>24.9</v>
      </c>
    </row>
    <row r="81" spans="1:13" x14ac:dyDescent="0.35">
      <c r="A81" s="54" t="s">
        <v>426</v>
      </c>
      <c r="B81">
        <v>36</v>
      </c>
      <c r="M81">
        <v>36</v>
      </c>
    </row>
    <row r="82" spans="1:13" x14ac:dyDescent="0.35">
      <c r="A82" s="54" t="s">
        <v>162</v>
      </c>
      <c r="H82">
        <v>20.7</v>
      </c>
      <c r="I82">
        <v>30.6</v>
      </c>
      <c r="J82" s="19">
        <v>30.586301369863012</v>
      </c>
      <c r="L82" s="19">
        <v>23.55890410958904</v>
      </c>
      <c r="M82">
        <v>20.7</v>
      </c>
    </row>
    <row r="83" spans="1:13" x14ac:dyDescent="0.35">
      <c r="A83" s="54" t="s">
        <v>233</v>
      </c>
      <c r="C83">
        <v>24.9</v>
      </c>
      <c r="H83">
        <v>25.1</v>
      </c>
      <c r="J83">
        <v>22.6</v>
      </c>
      <c r="M83">
        <v>22.6</v>
      </c>
    </row>
    <row r="84" spans="1:13" x14ac:dyDescent="0.35">
      <c r="A84" s="54" t="s">
        <v>19</v>
      </c>
      <c r="E84">
        <v>30.3</v>
      </c>
      <c r="I84">
        <v>29.6</v>
      </c>
      <c r="L84">
        <v>25.6</v>
      </c>
      <c r="M84">
        <v>25.6</v>
      </c>
    </row>
    <row r="85" spans="1:13" x14ac:dyDescent="0.35">
      <c r="A85" s="54" t="s">
        <v>281</v>
      </c>
      <c r="H85">
        <v>24.9</v>
      </c>
      <c r="I85">
        <v>26.2</v>
      </c>
      <c r="M85">
        <v>24.9</v>
      </c>
    </row>
    <row r="86" spans="1:13" x14ac:dyDescent="0.35">
      <c r="A86" s="54" t="s">
        <v>338</v>
      </c>
      <c r="F86">
        <v>28.4</v>
      </c>
      <c r="M86">
        <v>28.4</v>
      </c>
    </row>
    <row r="87" spans="1:13" x14ac:dyDescent="0.35">
      <c r="A87" s="54" t="s">
        <v>182</v>
      </c>
      <c r="K87" s="19">
        <v>24.63013698630137</v>
      </c>
      <c r="M87" s="19">
        <v>24.63013698630137</v>
      </c>
    </row>
    <row r="88" spans="1:13" x14ac:dyDescent="0.35">
      <c r="A88" s="54" t="s">
        <v>320</v>
      </c>
      <c r="H88">
        <v>28.7</v>
      </c>
      <c r="M88">
        <v>28.7</v>
      </c>
    </row>
    <row r="89" spans="1:13" x14ac:dyDescent="0.35">
      <c r="A89" s="54" t="s">
        <v>190</v>
      </c>
      <c r="J89" t="e">
        <v>#N/A</v>
      </c>
      <c r="M89" t="e">
        <v>#N/A</v>
      </c>
    </row>
    <row r="90" spans="1:13" x14ac:dyDescent="0.35">
      <c r="A90" s="54" t="s">
        <v>252</v>
      </c>
      <c r="J90">
        <v>33.6</v>
      </c>
      <c r="M90">
        <v>33.6</v>
      </c>
    </row>
    <row r="91" spans="1:13" x14ac:dyDescent="0.35">
      <c r="A91" s="54" t="s">
        <v>1141</v>
      </c>
      <c r="B91">
        <v>23.6</v>
      </c>
      <c r="C91">
        <v>20.100000000000001</v>
      </c>
      <c r="D91">
        <v>21.1</v>
      </c>
      <c r="E91">
        <v>22.8</v>
      </c>
      <c r="F91">
        <v>23.1</v>
      </c>
      <c r="G91">
        <v>25.6</v>
      </c>
      <c r="H91">
        <v>16.7</v>
      </c>
      <c r="I91">
        <v>17.399999999999999</v>
      </c>
      <c r="J91" t="e">
        <v>#N/A</v>
      </c>
      <c r="K91">
        <v>24.63013698630137</v>
      </c>
      <c r="L91">
        <v>23.55890410958904</v>
      </c>
      <c r="M91" t="e">
        <v>#N/A</v>
      </c>
    </row>
  </sheetData>
  <pageMargins left="0.7" right="0.7" top="0.75" bottom="0.75" header="0.3" footer="0.3"/>
  <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AC7BE-7B63-41F6-B026-5A679B3254EB}">
  <dimension ref="A1:B25"/>
  <sheetViews>
    <sheetView topLeftCell="A13" zoomScale="85" zoomScaleNormal="85" workbookViewId="0">
      <selection activeCell="A19" sqref="A19:B25"/>
    </sheetView>
  </sheetViews>
  <sheetFormatPr defaultRowHeight="14.5" x14ac:dyDescent="0.35"/>
  <cols>
    <col min="1" max="1" width="12.36328125" bestFit="1" customWidth="1"/>
    <col min="2" max="2" width="22.54296875" bestFit="1" customWidth="1"/>
    <col min="3" max="6" width="11.81640625" bestFit="1" customWidth="1"/>
    <col min="7" max="8" width="10.81640625" bestFit="1" customWidth="1"/>
    <col min="9" max="13" width="11.81640625" bestFit="1" customWidth="1"/>
    <col min="14" max="14" width="10.81640625" bestFit="1" customWidth="1"/>
    <col min="15" max="31" width="11.81640625" bestFit="1" customWidth="1"/>
    <col min="32" max="32" width="5.81640625" bestFit="1" customWidth="1"/>
    <col min="33" max="34" width="11.81640625" bestFit="1" customWidth="1"/>
    <col min="35" max="35" width="10.81640625" bestFit="1" customWidth="1"/>
    <col min="36" max="42" width="11.81640625" bestFit="1" customWidth="1"/>
    <col min="43" max="43" width="10.81640625" bestFit="1" customWidth="1"/>
    <col min="44" max="44" width="11.81640625" bestFit="1" customWidth="1"/>
    <col min="45" max="45" width="10.81640625" bestFit="1" customWidth="1"/>
    <col min="46" max="54" width="11.81640625" bestFit="1" customWidth="1"/>
    <col min="55" max="55" width="5.81640625" bestFit="1" customWidth="1"/>
    <col min="56" max="75" width="11.81640625" bestFit="1" customWidth="1"/>
    <col min="76" max="76" width="10.81640625" bestFit="1" customWidth="1"/>
    <col min="77" max="84" width="11.81640625" bestFit="1" customWidth="1"/>
    <col min="85" max="85" width="10.81640625" bestFit="1" customWidth="1"/>
    <col min="86" max="103" width="11.81640625" bestFit="1" customWidth="1"/>
    <col min="104" max="104" width="10.81640625" bestFit="1" customWidth="1"/>
    <col min="105" max="105" width="11.81640625" bestFit="1" customWidth="1"/>
    <col min="106" max="107" width="10.81640625" bestFit="1" customWidth="1"/>
    <col min="108" max="112" width="11.81640625" bestFit="1" customWidth="1"/>
    <col min="113" max="113" width="10.81640625" bestFit="1" customWidth="1"/>
    <col min="114" max="117" width="11.81640625" bestFit="1" customWidth="1"/>
    <col min="118" max="118" width="10.81640625" bestFit="1" customWidth="1"/>
    <col min="119" max="119" width="5.81640625" bestFit="1" customWidth="1"/>
    <col min="120" max="120" width="11.81640625" bestFit="1" customWidth="1"/>
    <col min="121" max="121" width="10.7265625" bestFit="1" customWidth="1"/>
  </cols>
  <sheetData>
    <row r="1" spans="1:2" x14ac:dyDescent="0.35">
      <c r="A1" s="53" t="s">
        <v>5</v>
      </c>
      <c r="B1" t="s">
        <v>28</v>
      </c>
    </row>
    <row r="3" spans="1:2" x14ac:dyDescent="0.35">
      <c r="A3" s="53" t="s">
        <v>1140</v>
      </c>
      <c r="B3" t="s">
        <v>1159</v>
      </c>
    </row>
    <row r="4" spans="1:2" x14ac:dyDescent="0.35">
      <c r="A4" s="54">
        <v>26.827397260273973</v>
      </c>
      <c r="B4">
        <v>9.8059999999999992</v>
      </c>
    </row>
    <row r="5" spans="1:2" x14ac:dyDescent="0.35">
      <c r="A5" s="54">
        <v>26.561643835616437</v>
      </c>
      <c r="B5">
        <v>9.7750000000000004</v>
      </c>
    </row>
    <row r="6" spans="1:2" x14ac:dyDescent="0.35">
      <c r="A6" s="54">
        <v>23.953424657534246</v>
      </c>
      <c r="B6">
        <v>10.026039853508417</v>
      </c>
    </row>
    <row r="7" spans="1:2" x14ac:dyDescent="0.35">
      <c r="A7" s="54">
        <v>23.893150684931506</v>
      </c>
      <c r="B7">
        <v>9.9990278722901937</v>
      </c>
    </row>
    <row r="8" spans="1:2" x14ac:dyDescent="0.35">
      <c r="A8" s="54">
        <v>23.876712328767123</v>
      </c>
      <c r="B8">
        <v>10.056006368804033</v>
      </c>
    </row>
    <row r="9" spans="1:2" x14ac:dyDescent="0.35">
      <c r="A9" s="54">
        <v>23.202739726027396</v>
      </c>
      <c r="B9">
        <v>9.9169455807611264</v>
      </c>
    </row>
    <row r="10" spans="1:2" x14ac:dyDescent="0.35">
      <c r="A10" s="54">
        <v>22.994520547945207</v>
      </c>
      <c r="B10">
        <v>9.9169455807611264</v>
      </c>
    </row>
    <row r="11" spans="1:2" x14ac:dyDescent="0.35">
      <c r="A11" s="54" t="s">
        <v>1141</v>
      </c>
      <c r="B11">
        <v>9.7750000000000004</v>
      </c>
    </row>
    <row r="19" spans="1:2" x14ac:dyDescent="0.35">
      <c r="A19" s="62">
        <v>26.827397260273973</v>
      </c>
      <c r="B19">
        <v>9.8059999999999992</v>
      </c>
    </row>
    <row r="20" spans="1:2" x14ac:dyDescent="0.35">
      <c r="A20" s="62">
        <v>26.561643835616437</v>
      </c>
      <c r="B20">
        <v>9.7750000000000004</v>
      </c>
    </row>
    <row r="21" spans="1:2" x14ac:dyDescent="0.35">
      <c r="A21" s="62">
        <v>23.953424657534246</v>
      </c>
      <c r="B21" s="35">
        <v>10.026039853508417</v>
      </c>
    </row>
    <row r="22" spans="1:2" x14ac:dyDescent="0.35">
      <c r="A22" s="62">
        <v>23.893150684931506</v>
      </c>
      <c r="B22" s="35">
        <v>9.9990278722901937</v>
      </c>
    </row>
    <row r="23" spans="1:2" x14ac:dyDescent="0.35">
      <c r="A23" s="62">
        <v>23.876712328767123</v>
      </c>
      <c r="B23" s="35">
        <v>10.056006368804033</v>
      </c>
    </row>
    <row r="24" spans="1:2" x14ac:dyDescent="0.35">
      <c r="A24" s="62">
        <v>23.202739726027396</v>
      </c>
      <c r="B24" s="35">
        <v>9.9169455807611264</v>
      </c>
    </row>
    <row r="25" spans="1:2" x14ac:dyDescent="0.35">
      <c r="A25" s="62">
        <v>22.994520547945207</v>
      </c>
      <c r="B25" s="35">
        <v>9.9169455807611264</v>
      </c>
    </row>
  </sheetData>
  <pageMargins left="0.7" right="0.7" top="0.75" bottom="0.75" header="0.3" footer="0.3"/>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3809F-766B-41C6-AE08-6543D14F5C75}">
  <dimension ref="J18:AK93"/>
  <sheetViews>
    <sheetView topLeftCell="I5" zoomScale="70" zoomScaleNormal="70" workbookViewId="0">
      <selection activeCell="L22" sqref="L22"/>
    </sheetView>
  </sheetViews>
  <sheetFormatPr defaultRowHeight="14.5" x14ac:dyDescent="0.35"/>
  <cols>
    <col min="10" max="10" width="13.90625" bestFit="1" customWidth="1"/>
    <col min="11" max="11" width="11.26953125" bestFit="1" customWidth="1"/>
    <col min="12" max="12" width="10.90625" bestFit="1" customWidth="1"/>
    <col min="13" max="14" width="11.26953125" bestFit="1" customWidth="1"/>
    <col min="15" max="15" width="10.90625" bestFit="1" customWidth="1"/>
    <col min="16" max="17" width="11.26953125" bestFit="1" customWidth="1"/>
    <col min="18" max="18" width="10.90625" bestFit="1" customWidth="1"/>
    <col min="19" max="20" width="11.26953125" bestFit="1" customWidth="1"/>
    <col min="21" max="21" width="10.90625" bestFit="1" customWidth="1"/>
    <col min="22" max="23" width="11.26953125" bestFit="1" customWidth="1"/>
    <col min="24" max="24" width="10.90625" bestFit="1" customWidth="1"/>
    <col min="25" max="26" width="11.26953125" bestFit="1" customWidth="1"/>
    <col min="27" max="27" width="10.90625" bestFit="1" customWidth="1"/>
    <col min="28" max="29" width="11.26953125" bestFit="1" customWidth="1"/>
    <col min="30" max="30" width="10.90625" bestFit="1" customWidth="1"/>
    <col min="31" max="32" width="11.26953125" bestFit="1" customWidth="1"/>
    <col min="33" max="33" width="10.90625" bestFit="1" customWidth="1"/>
    <col min="34" max="35" width="11.26953125" bestFit="1" customWidth="1"/>
    <col min="36" max="36" width="10.90625" bestFit="1" customWidth="1"/>
    <col min="37" max="37" width="11.26953125" bestFit="1" customWidth="1"/>
  </cols>
  <sheetData>
    <row r="18" spans="10:37" x14ac:dyDescent="0.35">
      <c r="J18" s="53" t="s">
        <v>525</v>
      </c>
      <c r="K18" s="54">
        <v>2</v>
      </c>
    </row>
    <row r="20" spans="10:37" x14ac:dyDescent="0.35">
      <c r="K20" s="53" t="s">
        <v>1</v>
      </c>
    </row>
    <row r="21" spans="10:37" x14ac:dyDescent="0.35">
      <c r="K21">
        <v>2018</v>
      </c>
      <c r="N21">
        <v>2019</v>
      </c>
      <c r="T21">
        <v>2020</v>
      </c>
      <c r="Z21">
        <v>2021</v>
      </c>
      <c r="AF21">
        <v>2022</v>
      </c>
    </row>
    <row r="22" spans="10:37" x14ac:dyDescent="0.35">
      <c r="K22" t="s">
        <v>66</v>
      </c>
      <c r="N22" t="s">
        <v>66</v>
      </c>
      <c r="Q22" t="s">
        <v>20</v>
      </c>
      <c r="T22" t="s">
        <v>66</v>
      </c>
      <c r="W22" t="s">
        <v>20</v>
      </c>
      <c r="Z22" t="s">
        <v>66</v>
      </c>
      <c r="AC22" t="s">
        <v>20</v>
      </c>
      <c r="AF22" t="s">
        <v>66</v>
      </c>
      <c r="AI22" t="s">
        <v>20</v>
      </c>
    </row>
    <row r="23" spans="10:37" x14ac:dyDescent="0.35">
      <c r="J23" s="53" t="s">
        <v>0</v>
      </c>
      <c r="K23" t="s">
        <v>1154</v>
      </c>
      <c r="L23" t="s">
        <v>1155</v>
      </c>
      <c r="M23" t="s">
        <v>1156</v>
      </c>
      <c r="N23" t="s">
        <v>1154</v>
      </c>
      <c r="O23" t="s">
        <v>1155</v>
      </c>
      <c r="P23" t="s">
        <v>1156</v>
      </c>
      <c r="Q23" t="s">
        <v>1154</v>
      </c>
      <c r="R23" t="s">
        <v>1155</v>
      </c>
      <c r="S23" t="s">
        <v>1156</v>
      </c>
      <c r="T23" t="s">
        <v>1154</v>
      </c>
      <c r="U23" t="s">
        <v>1155</v>
      </c>
      <c r="V23" t="s">
        <v>1156</v>
      </c>
      <c r="W23" t="s">
        <v>1154</v>
      </c>
      <c r="X23" t="s">
        <v>1155</v>
      </c>
      <c r="Y23" t="s">
        <v>1156</v>
      </c>
      <c r="Z23" t="s">
        <v>1154</v>
      </c>
      <c r="AA23" t="s">
        <v>1155</v>
      </c>
      <c r="AB23" t="s">
        <v>1156</v>
      </c>
      <c r="AC23" t="s">
        <v>1154</v>
      </c>
      <c r="AD23" t="s">
        <v>1155</v>
      </c>
      <c r="AE23" t="s">
        <v>1156</v>
      </c>
      <c r="AF23" t="s">
        <v>1154</v>
      </c>
      <c r="AG23" t="s">
        <v>1155</v>
      </c>
      <c r="AH23" t="s">
        <v>1156</v>
      </c>
      <c r="AI23" t="s">
        <v>1154</v>
      </c>
      <c r="AJ23" t="s">
        <v>1155</v>
      </c>
      <c r="AK23" t="s">
        <v>1156</v>
      </c>
    </row>
    <row r="24" spans="10:37" x14ac:dyDescent="0.35">
      <c r="J24" s="54" t="s">
        <v>217</v>
      </c>
    </row>
    <row r="25" spans="10:37" x14ac:dyDescent="0.35">
      <c r="J25" s="55" t="s">
        <v>64</v>
      </c>
      <c r="W25">
        <v>9.8539999999999992</v>
      </c>
      <c r="X25">
        <v>9.886000000000001</v>
      </c>
    </row>
    <row r="26" spans="10:37" x14ac:dyDescent="0.35">
      <c r="J26" s="55" t="s">
        <v>539</v>
      </c>
      <c r="W26">
        <v>9.89</v>
      </c>
      <c r="X26">
        <v>9.7759999999999998</v>
      </c>
    </row>
    <row r="27" spans="10:37" x14ac:dyDescent="0.35">
      <c r="J27" s="55" t="s">
        <v>538</v>
      </c>
      <c r="W27">
        <v>9.8079999999999998</v>
      </c>
    </row>
    <row r="28" spans="10:37" x14ac:dyDescent="0.35">
      <c r="J28" s="55" t="s">
        <v>540</v>
      </c>
      <c r="W28">
        <v>9.7609999999999992</v>
      </c>
      <c r="X28">
        <v>9.8079999999999998</v>
      </c>
    </row>
    <row r="29" spans="10:37" x14ac:dyDescent="0.35">
      <c r="J29" s="54" t="s">
        <v>222</v>
      </c>
    </row>
    <row r="30" spans="10:37" x14ac:dyDescent="0.35">
      <c r="J30" s="55" t="s">
        <v>64</v>
      </c>
      <c r="N30">
        <v>10.195</v>
      </c>
      <c r="O30">
        <v>10.749000000000001</v>
      </c>
    </row>
    <row r="31" spans="10:37" x14ac:dyDescent="0.35">
      <c r="J31" s="55" t="s">
        <v>539</v>
      </c>
      <c r="N31">
        <v>10.436999999999999</v>
      </c>
      <c r="O31">
        <v>10.16</v>
      </c>
    </row>
    <row r="32" spans="10:37" x14ac:dyDescent="0.35">
      <c r="J32" s="55" t="s">
        <v>535</v>
      </c>
      <c r="N32">
        <v>10.319000000000001</v>
      </c>
    </row>
    <row r="33" spans="10:34" x14ac:dyDescent="0.35">
      <c r="J33" s="55" t="s">
        <v>538</v>
      </c>
      <c r="N33">
        <v>10.148</v>
      </c>
    </row>
    <row r="34" spans="10:34" x14ac:dyDescent="0.35">
      <c r="J34" s="55" t="s">
        <v>540</v>
      </c>
      <c r="N34">
        <v>10.324</v>
      </c>
      <c r="O34">
        <v>9.8309999999999995</v>
      </c>
    </row>
    <row r="35" spans="10:34" x14ac:dyDescent="0.35">
      <c r="J35" s="54" t="s">
        <v>139</v>
      </c>
    </row>
    <row r="36" spans="10:34" x14ac:dyDescent="0.35">
      <c r="J36" s="55" t="s">
        <v>64</v>
      </c>
      <c r="Z36">
        <v>10.321</v>
      </c>
      <c r="AA36">
        <v>10.361000000000001</v>
      </c>
      <c r="AF36">
        <v>9.9149999999999991</v>
      </c>
      <c r="AG36">
        <v>9.8260000000000005</v>
      </c>
    </row>
    <row r="37" spans="10:34" x14ac:dyDescent="0.35">
      <c r="J37" s="55" t="s">
        <v>539</v>
      </c>
      <c r="Z37">
        <v>10.363999999999999</v>
      </c>
      <c r="AA37">
        <v>10.345000000000001</v>
      </c>
      <c r="AB37">
        <v>10.683</v>
      </c>
      <c r="AF37">
        <v>10.259</v>
      </c>
      <c r="AG37">
        <v>10.206</v>
      </c>
    </row>
    <row r="38" spans="10:34" x14ac:dyDescent="0.35">
      <c r="J38" s="55" t="s">
        <v>538</v>
      </c>
      <c r="Z38">
        <v>10.587</v>
      </c>
      <c r="AF38">
        <v>10.231</v>
      </c>
    </row>
    <row r="39" spans="10:34" x14ac:dyDescent="0.35">
      <c r="J39" s="55" t="s">
        <v>540</v>
      </c>
      <c r="Z39">
        <v>10.162000000000001</v>
      </c>
      <c r="AA39">
        <v>10.23</v>
      </c>
      <c r="AB39">
        <v>10.496</v>
      </c>
      <c r="AF39">
        <v>9.9350000000000005</v>
      </c>
      <c r="AG39">
        <v>10.15</v>
      </c>
    </row>
    <row r="40" spans="10:34" x14ac:dyDescent="0.35">
      <c r="J40" s="54" t="s">
        <v>225</v>
      </c>
    </row>
    <row r="41" spans="10:34" x14ac:dyDescent="0.35">
      <c r="J41" s="55" t="s">
        <v>64</v>
      </c>
      <c r="N41">
        <v>10.736000000000001</v>
      </c>
      <c r="O41">
        <v>10.222</v>
      </c>
    </row>
    <row r="42" spans="10:34" x14ac:dyDescent="0.35">
      <c r="J42" s="55" t="s">
        <v>539</v>
      </c>
      <c r="N42">
        <v>10.205</v>
      </c>
      <c r="O42">
        <v>10.295</v>
      </c>
    </row>
    <row r="43" spans="10:34" x14ac:dyDescent="0.35">
      <c r="J43" s="55" t="s">
        <v>538</v>
      </c>
      <c r="N43">
        <v>10.193</v>
      </c>
    </row>
    <row r="44" spans="10:34" x14ac:dyDescent="0.35">
      <c r="J44" s="55" t="s">
        <v>540</v>
      </c>
      <c r="N44">
        <v>10.287000000000001</v>
      </c>
      <c r="O44">
        <v>10.355</v>
      </c>
    </row>
    <row r="45" spans="10:34" x14ac:dyDescent="0.35">
      <c r="J45" s="54" t="s">
        <v>65</v>
      </c>
    </row>
    <row r="46" spans="10:34" x14ac:dyDescent="0.35">
      <c r="J46" s="55" t="s">
        <v>64</v>
      </c>
      <c r="N46">
        <v>10.074999999999999</v>
      </c>
      <c r="O46">
        <v>9.952</v>
      </c>
      <c r="AF46">
        <v>10.183</v>
      </c>
      <c r="AG46">
        <v>10.377000000000001</v>
      </c>
    </row>
    <row r="47" spans="10:34" x14ac:dyDescent="0.35">
      <c r="J47" s="55" t="s">
        <v>539</v>
      </c>
      <c r="N47">
        <v>9.8379999999999992</v>
      </c>
      <c r="O47">
        <v>10.089</v>
      </c>
      <c r="AF47">
        <v>11.872999999999999</v>
      </c>
      <c r="AG47">
        <v>10.131</v>
      </c>
      <c r="AH47">
        <v>10.73</v>
      </c>
    </row>
    <row r="48" spans="10:34" x14ac:dyDescent="0.35">
      <c r="J48" s="55" t="s">
        <v>535</v>
      </c>
      <c r="AF48">
        <v>10.403</v>
      </c>
    </row>
    <row r="49" spans="10:34" x14ac:dyDescent="0.35">
      <c r="J49" s="55" t="s">
        <v>538</v>
      </c>
      <c r="N49">
        <v>10.016999999999999</v>
      </c>
      <c r="AF49">
        <v>10.172000000000001</v>
      </c>
    </row>
    <row r="50" spans="10:34" x14ac:dyDescent="0.35">
      <c r="J50" s="55" t="s">
        <v>540</v>
      </c>
      <c r="N50">
        <v>9.8559999999999999</v>
      </c>
      <c r="O50">
        <v>10.055</v>
      </c>
    </row>
    <row r="51" spans="10:34" x14ac:dyDescent="0.35">
      <c r="J51" s="54" t="s">
        <v>226</v>
      </c>
    </row>
    <row r="52" spans="10:34" x14ac:dyDescent="0.35">
      <c r="J52" s="55" t="s">
        <v>64</v>
      </c>
      <c r="N52">
        <v>10.838000000000001</v>
      </c>
      <c r="O52">
        <v>10.494999999999999</v>
      </c>
      <c r="Z52">
        <v>10.325000000000001</v>
      </c>
      <c r="AA52">
        <v>10.314</v>
      </c>
    </row>
    <row r="53" spans="10:34" x14ac:dyDescent="0.35">
      <c r="J53" s="55" t="s">
        <v>539</v>
      </c>
      <c r="N53">
        <v>10.551</v>
      </c>
      <c r="O53">
        <v>10.656000000000001</v>
      </c>
      <c r="Z53">
        <v>10.276</v>
      </c>
      <c r="AA53">
        <v>10.263999999999999</v>
      </c>
    </row>
    <row r="54" spans="10:34" x14ac:dyDescent="0.35">
      <c r="J54" s="55" t="s">
        <v>535</v>
      </c>
      <c r="N54">
        <v>10.88</v>
      </c>
    </row>
    <row r="55" spans="10:34" x14ac:dyDescent="0.35">
      <c r="J55" s="55" t="s">
        <v>538</v>
      </c>
      <c r="N55">
        <v>10.622</v>
      </c>
      <c r="Z55">
        <v>10.151999999999999</v>
      </c>
    </row>
    <row r="56" spans="10:34" x14ac:dyDescent="0.35">
      <c r="J56" s="55" t="s">
        <v>540</v>
      </c>
      <c r="N56">
        <v>10.473000000000001</v>
      </c>
      <c r="O56">
        <v>10.429</v>
      </c>
      <c r="Z56">
        <v>10.11</v>
      </c>
      <c r="AA56">
        <v>10.262</v>
      </c>
    </row>
    <row r="57" spans="10:34" x14ac:dyDescent="0.35">
      <c r="J57" s="54" t="s">
        <v>288</v>
      </c>
    </row>
    <row r="58" spans="10:34" x14ac:dyDescent="0.35">
      <c r="J58" s="55" t="s">
        <v>64</v>
      </c>
      <c r="K58">
        <v>10.200000000000001</v>
      </c>
      <c r="L58">
        <v>10.693</v>
      </c>
    </row>
    <row r="59" spans="10:34" x14ac:dyDescent="0.35">
      <c r="J59" s="55" t="s">
        <v>539</v>
      </c>
      <c r="K59">
        <v>10.266</v>
      </c>
      <c r="L59">
        <v>10.233000000000001</v>
      </c>
    </row>
    <row r="60" spans="10:34" x14ac:dyDescent="0.35">
      <c r="J60" s="55" t="s">
        <v>538</v>
      </c>
      <c r="K60">
        <v>10.179</v>
      </c>
    </row>
    <row r="61" spans="10:34" x14ac:dyDescent="0.35">
      <c r="J61" s="55" t="s">
        <v>540</v>
      </c>
      <c r="K61">
        <v>10.536</v>
      </c>
      <c r="L61">
        <v>10.144</v>
      </c>
      <c r="M61">
        <v>10.412000000000001</v>
      </c>
    </row>
    <row r="62" spans="10:34" x14ac:dyDescent="0.35">
      <c r="J62" s="54" t="s">
        <v>162</v>
      </c>
    </row>
    <row r="63" spans="10:34" x14ac:dyDescent="0.35">
      <c r="J63" s="55" t="s">
        <v>64</v>
      </c>
      <c r="T63">
        <v>10.468999999999999</v>
      </c>
      <c r="U63">
        <v>10.412999999999998</v>
      </c>
      <c r="AF63">
        <v>10.161999999999999</v>
      </c>
      <c r="AG63">
        <v>15.193999999999999</v>
      </c>
    </row>
    <row r="64" spans="10:34" x14ac:dyDescent="0.35">
      <c r="J64" s="55" t="s">
        <v>539</v>
      </c>
      <c r="T64">
        <v>10.297000000000001</v>
      </c>
      <c r="U64">
        <v>10.038</v>
      </c>
      <c r="AF64">
        <v>10.046000000000001</v>
      </c>
      <c r="AG64">
        <v>9.9190000000000005</v>
      </c>
      <c r="AH64">
        <v>10.135</v>
      </c>
    </row>
    <row r="65" spans="10:36" x14ac:dyDescent="0.35">
      <c r="J65" s="55" t="s">
        <v>535</v>
      </c>
      <c r="AF65">
        <v>10.023999999999999</v>
      </c>
    </row>
    <row r="66" spans="10:36" x14ac:dyDescent="0.35">
      <c r="J66" s="55" t="s">
        <v>538</v>
      </c>
      <c r="T66">
        <v>10.257</v>
      </c>
      <c r="AF66">
        <v>10.884</v>
      </c>
    </row>
    <row r="67" spans="10:36" x14ac:dyDescent="0.35">
      <c r="J67" s="55" t="s">
        <v>540</v>
      </c>
      <c r="T67">
        <v>10.185</v>
      </c>
      <c r="U67">
        <v>10.319999999999999</v>
      </c>
      <c r="V67">
        <v>10.308</v>
      </c>
      <c r="AF67">
        <v>10.214</v>
      </c>
      <c r="AG67">
        <v>10.183999999999999</v>
      </c>
      <c r="AH67">
        <v>10.331</v>
      </c>
    </row>
    <row r="68" spans="10:36" x14ac:dyDescent="0.35">
      <c r="J68" s="54" t="s">
        <v>233</v>
      </c>
    </row>
    <row r="69" spans="10:36" x14ac:dyDescent="0.35">
      <c r="J69" s="55" t="s">
        <v>64</v>
      </c>
      <c r="N69">
        <v>9.8740000000000006</v>
      </c>
      <c r="O69">
        <v>10.112</v>
      </c>
      <c r="P69">
        <v>9.9420000000000002</v>
      </c>
    </row>
    <row r="70" spans="10:36" x14ac:dyDescent="0.35">
      <c r="J70" s="55" t="s">
        <v>539</v>
      </c>
      <c r="N70">
        <v>9.7260000000000009</v>
      </c>
      <c r="O70">
        <v>9.8030000000000008</v>
      </c>
    </row>
    <row r="71" spans="10:36" x14ac:dyDescent="0.35">
      <c r="J71" s="55" t="s">
        <v>538</v>
      </c>
      <c r="N71">
        <v>9.8889999999999993</v>
      </c>
    </row>
    <row r="72" spans="10:36" x14ac:dyDescent="0.35">
      <c r="J72" s="55" t="s">
        <v>540</v>
      </c>
      <c r="N72">
        <v>9.7899999999999991</v>
      </c>
      <c r="O72">
        <v>9.9570000000000007</v>
      </c>
    </row>
    <row r="73" spans="10:36" x14ac:dyDescent="0.35">
      <c r="J73" s="54" t="s">
        <v>19</v>
      </c>
    </row>
    <row r="74" spans="10:36" x14ac:dyDescent="0.35">
      <c r="J74" s="55" t="s">
        <v>64</v>
      </c>
      <c r="AI74">
        <v>9.8409999999999993</v>
      </c>
      <c r="AJ74">
        <v>9.8559999999999999</v>
      </c>
    </row>
    <row r="75" spans="10:36" x14ac:dyDescent="0.35">
      <c r="J75" s="55" t="s">
        <v>539</v>
      </c>
      <c r="AI75">
        <v>9.8719999999999999</v>
      </c>
    </row>
    <row r="76" spans="10:36" x14ac:dyDescent="0.35">
      <c r="J76" s="55" t="s">
        <v>538</v>
      </c>
      <c r="AI76">
        <v>9.8569999999999993</v>
      </c>
    </row>
    <row r="77" spans="10:36" x14ac:dyDescent="0.35">
      <c r="J77" s="55" t="s">
        <v>540</v>
      </c>
      <c r="AI77">
        <v>9.7899999999999991</v>
      </c>
      <c r="AJ77">
        <v>9.6839999999999993</v>
      </c>
    </row>
    <row r="78" spans="10:36" x14ac:dyDescent="0.35">
      <c r="J78" s="54" t="s">
        <v>281</v>
      </c>
    </row>
    <row r="79" spans="10:36" x14ac:dyDescent="0.35">
      <c r="J79" s="55" t="s">
        <v>64</v>
      </c>
      <c r="Q79">
        <v>10.156000000000001</v>
      </c>
      <c r="R79">
        <v>9.9640000000000004</v>
      </c>
    </row>
    <row r="80" spans="10:36" x14ac:dyDescent="0.35">
      <c r="J80" s="55" t="s">
        <v>539</v>
      </c>
      <c r="Q80">
        <v>9.9830000000000005</v>
      </c>
      <c r="R80">
        <v>9.9909999999999997</v>
      </c>
    </row>
    <row r="81" spans="10:31" x14ac:dyDescent="0.35">
      <c r="J81" s="55" t="s">
        <v>538</v>
      </c>
      <c r="Q81">
        <v>10.071999999999999</v>
      </c>
    </row>
    <row r="82" spans="10:31" x14ac:dyDescent="0.35">
      <c r="J82" s="55" t="s">
        <v>540</v>
      </c>
      <c r="Q82">
        <v>10.012</v>
      </c>
      <c r="R82">
        <v>10.004</v>
      </c>
    </row>
    <row r="83" spans="10:31" x14ac:dyDescent="0.35">
      <c r="J83" s="54" t="s">
        <v>182</v>
      </c>
    </row>
    <row r="84" spans="10:31" x14ac:dyDescent="0.35">
      <c r="J84" s="55" t="s">
        <v>64</v>
      </c>
      <c r="AC84">
        <v>10.032999999999999</v>
      </c>
      <c r="AD84">
        <v>10.155000000000001</v>
      </c>
    </row>
    <row r="85" spans="10:31" x14ac:dyDescent="0.35">
      <c r="J85" s="55" t="s">
        <v>539</v>
      </c>
      <c r="AC85">
        <v>9.879999999999999</v>
      </c>
      <c r="AD85">
        <v>9.9909999999999997</v>
      </c>
      <c r="AE85">
        <v>9.8770000000000007</v>
      </c>
    </row>
    <row r="86" spans="10:31" x14ac:dyDescent="0.35">
      <c r="J86" s="55" t="s">
        <v>535</v>
      </c>
      <c r="AC86">
        <v>10.801</v>
      </c>
    </row>
    <row r="87" spans="10:31" x14ac:dyDescent="0.35">
      <c r="J87" s="55" t="s">
        <v>538</v>
      </c>
      <c r="AC87">
        <v>10.509</v>
      </c>
    </row>
    <row r="88" spans="10:31" x14ac:dyDescent="0.35">
      <c r="J88" s="55" t="s">
        <v>540</v>
      </c>
      <c r="AC88">
        <v>12.686</v>
      </c>
      <c r="AD88">
        <v>10.031000000000001</v>
      </c>
      <c r="AE88">
        <v>9.8829999999999991</v>
      </c>
    </row>
    <row r="89" spans="10:31" x14ac:dyDescent="0.35">
      <c r="J89" s="54" t="s">
        <v>905</v>
      </c>
    </row>
    <row r="90" spans="10:31" x14ac:dyDescent="0.35">
      <c r="J90" s="55" t="s">
        <v>64</v>
      </c>
      <c r="Z90">
        <v>10.144</v>
      </c>
      <c r="AA90">
        <v>10.294</v>
      </c>
      <c r="AB90">
        <v>10.209</v>
      </c>
    </row>
    <row r="91" spans="10:31" x14ac:dyDescent="0.35">
      <c r="J91" s="55" t="s">
        <v>539</v>
      </c>
      <c r="Z91">
        <v>10.24</v>
      </c>
      <c r="AA91">
        <v>10.105</v>
      </c>
    </row>
    <row r="92" spans="10:31" x14ac:dyDescent="0.35">
      <c r="J92" s="55" t="s">
        <v>538</v>
      </c>
      <c r="Z92">
        <v>10.396000000000001</v>
      </c>
    </row>
    <row r="93" spans="10:31" x14ac:dyDescent="0.35">
      <c r="J93" s="55" t="s">
        <v>540</v>
      </c>
      <c r="Z93">
        <v>10.112</v>
      </c>
      <c r="AA93">
        <v>9.9459999999999997</v>
      </c>
    </row>
  </sheetData>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3F44644DBB49849A43446F75E783372" ma:contentTypeVersion="4" ma:contentTypeDescription="Create a new document." ma:contentTypeScope="" ma:versionID="e5209ac75105401cd45e275f43e069ff">
  <xsd:schema xmlns:xsd="http://www.w3.org/2001/XMLSchema" xmlns:xs="http://www.w3.org/2001/XMLSchema" xmlns:p="http://schemas.microsoft.com/office/2006/metadata/properties" xmlns:ns2="9d955a67-54dd-4e26-bd0b-4699e9c27c7c" xmlns:ns3="c387df83-3b79-490a-91dc-12ac986d9c57" targetNamespace="http://schemas.microsoft.com/office/2006/metadata/properties" ma:root="true" ma:fieldsID="be826cd2cd3b56b9724dfe7b1d0799d9" ns2:_="" ns3:_="">
    <xsd:import namespace="9d955a67-54dd-4e26-bd0b-4699e9c27c7c"/>
    <xsd:import namespace="c387df83-3b79-490a-91dc-12ac986d9c57"/>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955a67-54dd-4e26-bd0b-4699e9c27c7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387df83-3b79-490a-91dc-12ac986d9c57"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4CD63BA-C56A-4DCB-8719-582CE5FA4EF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955a67-54dd-4e26-bd0b-4699e9c27c7c"/>
    <ds:schemaRef ds:uri="c387df83-3b79-490a-91dc-12ac986d9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719D9C6-2328-4A14-8BBB-DE4719197901}">
  <ds:schemaRefs>
    <ds:schemaRef ds:uri="http://schemas.microsoft.com/office/2006/documentManagement/types"/>
    <ds:schemaRef ds:uri="http://purl.org/dc/elements/1.1/"/>
    <ds:schemaRef ds:uri="http://schemas.microsoft.com/office/infopath/2007/PartnerControls"/>
    <ds:schemaRef ds:uri="c387df83-3b79-490a-91dc-12ac986d9c57"/>
    <ds:schemaRef ds:uri="http://purl.org/dc/terms/"/>
    <ds:schemaRef ds:uri="http://schemas.openxmlformats.org/package/2006/metadata/core-properties"/>
    <ds:schemaRef ds:uri="9d955a67-54dd-4e26-bd0b-4699e9c27c7c"/>
    <ds:schemaRef ds:uri="http://schemas.microsoft.com/office/2006/metadata/properties"/>
    <ds:schemaRef ds:uri="http://www.w3.org/XML/1998/namespace"/>
    <ds:schemaRef ds:uri="http://purl.org/dc/dcmitype/"/>
  </ds:schemaRefs>
</ds:datastoreItem>
</file>

<file path=customXml/itemProps3.xml><?xml version="1.0" encoding="utf-8"?>
<ds:datastoreItem xmlns:ds="http://schemas.openxmlformats.org/officeDocument/2006/customXml" ds:itemID="{7ECCA67C-CF85-4722-AB48-C3433F5A59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Sprint Qual</vt:lpstr>
      <vt:lpstr>Sprint</vt:lpstr>
      <vt:lpstr>Sprint_Trueskill</vt:lpstr>
      <vt:lpstr>Team Sprint</vt:lpstr>
      <vt:lpstr>Team Pursuit</vt:lpstr>
      <vt:lpstr>Madison</vt:lpstr>
      <vt:lpstr>OM-Scratch</vt:lpstr>
      <vt:lpstr>OM-Tempo</vt:lpstr>
      <vt:lpstr>OM-Elimination</vt:lpstr>
      <vt:lpstr>OM-Points</vt:lpstr>
      <vt:lpstr>Individual Pursuit</vt:lpstr>
      <vt:lpstr>Elimination Race</vt:lpstr>
      <vt:lpstr>Points</vt:lpstr>
      <vt:lpstr>Scratch</vt:lpstr>
      <vt:lpstr>1k TT</vt:lpstr>
      <vt:lpstr>Riders</vt:lpstr>
      <vt:lpstr>Keirin</vt:lpstr>
      <vt:lpstr>Keirin_Trueskill</vt:lpstr>
      <vt:lpstr>1k TT Dashboard</vt:lpstr>
      <vt:lpstr>Keirin Dashboard</vt:lpstr>
      <vt:lpstr>Sprint Qual Dashboard</vt:lpstr>
      <vt:lpstr>Sprint Dashboard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Sam Bremer</dc:creator>
  <cp:keywords/>
  <dc:description/>
  <cp:lastModifiedBy>Sam Bremer</cp:lastModifiedBy>
  <cp:revision/>
  <dcterms:created xsi:type="dcterms:W3CDTF">2015-06-05T18:17:20Z</dcterms:created>
  <dcterms:modified xsi:type="dcterms:W3CDTF">2023-04-04T21:32:51Z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0x01010073F44644DBB49849A43446F75E783372</vt:lpwstr>
  </property>
</Properties>
</file>